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inci.dorantes\OneDrive - Secretaría de Administración y Finanzas\UA-PERSONAL\TOMOS PPE2025\TOMOS FINALES\Tomo en excel\"/>
    </mc:Choice>
  </mc:AlternateContent>
  <bookViews>
    <workbookView xWindow="0" yWindow="0" windowWidth="19200" windowHeight="6180"/>
  </bookViews>
  <sheets>
    <sheet name="EP - Clasificación Admin" sheetId="1" r:id="rId1"/>
    <sheet name="EP - COG" sheetId="2" r:id="rId2"/>
    <sheet name="EP - COG desglosado" sheetId="3" r:id="rId3"/>
    <sheet name="EP - Tipo Gasto" sheetId="4" r:id="rId4"/>
    <sheet name="EP - Tipo Gasto desglosado" sheetId="5" r:id="rId5"/>
    <sheet name="EP - Programable" sheetId="6" r:id="rId6"/>
    <sheet name="EP - Programable desglosado" sheetId="7" r:id="rId7"/>
    <sheet name="EP - CFP" sheetId="8" r:id="rId8"/>
    <sheet name="EP - CFP detalle" sheetId="9" r:id="rId9"/>
    <sheet name="EP - Flujos Efectivo" sheetId="10" r:id="rId10"/>
    <sheet name="EP - FE por Entidad" sheetId="11" r:id="rId11"/>
    <sheet name="ISS - Clasificación Admin" sheetId="12" r:id="rId12"/>
    <sheet name="ISS - COG" sheetId="13" r:id="rId13"/>
    <sheet name="ISS - COG desglosado" sheetId="14" r:id="rId14"/>
    <sheet name="ISS - Tipo Gasto" sheetId="15" r:id="rId15"/>
    <sheet name="ISS - Tipo Gasto desglosado" sheetId="16" r:id="rId16"/>
    <sheet name="ISS - Programable" sheetId="17" r:id="rId17"/>
    <sheet name="ISS - Programable desglosado" sheetId="18" r:id="rId18"/>
    <sheet name="ISS - CFP" sheetId="19" r:id="rId19"/>
    <sheet name="ISS - CFP detalle" sheetId="20" r:id="rId20"/>
    <sheet name="ISS - Flujos Efectivo" sheetId="21" r:id="rId21"/>
    <sheet name="ISS - FE por Entidad" sheetId="22" r:id="rId22"/>
    <sheet name="EMP - Clasificación Admin" sheetId="23" r:id="rId23"/>
    <sheet name="EMP - COG" sheetId="24" r:id="rId24"/>
    <sheet name="EMP - COG desglosado" sheetId="25" r:id="rId25"/>
    <sheet name="EMP - Tipo Gasto" sheetId="26" r:id="rId26"/>
    <sheet name="EMP - Tipo Gasto desglosado" sheetId="27" r:id="rId27"/>
    <sheet name="EMP - Programable" sheetId="28" r:id="rId28"/>
    <sheet name="EMP - Programable desglosado" sheetId="29" r:id="rId29"/>
    <sheet name="EMP - CFP" sheetId="30" r:id="rId30"/>
    <sheet name="EMP - CFP detalle" sheetId="31" r:id="rId31"/>
    <sheet name="EMP - Flujos Efectivo" sheetId="32" r:id="rId32"/>
    <sheet name="EMP - FE por Entidad" sheetId="33" r:id="rId33"/>
    <sheet name="Resumen Plazas Entidades" sheetId="142" r:id="rId34"/>
    <sheet name="ACIEY-PLAZAS" sheetId="143" r:id="rId35"/>
    <sheet name="ACIEY-TAB" sheetId="144" r:id="rId36"/>
    <sheet name="ADY-PLAZAS" sheetId="145" r:id="rId37"/>
    <sheet name="ADY-TAB" sheetId="146" r:id="rId38"/>
    <sheet name="AEY-PLAZAS" sheetId="147" r:id="rId39"/>
    <sheet name="AEY-TAB" sheetId="148" r:id="rId40"/>
    <sheet name="APBPY-PLAZAS" sheetId="149" r:id="rId41"/>
    <sheet name="APBPY-TAB" sheetId="150" r:id="rId42"/>
    <sheet name="CECOLEY-PLAZAS" sheetId="151" r:id="rId43"/>
    <sheet name="CECOLEY-TAB" sheetId="152" r:id="rId44"/>
    <sheet name="CEETRY-PLAZAS" sheetId="153" r:id="rId45"/>
    <sheet name="CEEAV-PLAZAS" sheetId="154" r:id="rId46"/>
    <sheet name="CEEAV-TAB" sheetId="155" r:id="rId47"/>
    <sheet name="CULTUR-PLAZAS" sheetId="156" r:id="rId48"/>
    <sheet name="CULTUR-TAB" sheetId="157" r:id="rId49"/>
    <sheet name="DIF-PLAZAS" sheetId="158" r:id="rId50"/>
    <sheet name="DIF-TAB" sheetId="159" r:id="rId51"/>
    <sheet name="FIDARTU-PLAZAS" sheetId="160" r:id="rId52"/>
    <sheet name="FIDARTU-TAB" sheetId="161" r:id="rId53"/>
    <sheet name="FIDETURE-PLAZAS" sheetId="162" r:id="rId54"/>
    <sheet name="FIDETURE-TAB" sheetId="163" r:id="rId55"/>
    <sheet name="FIGAROSY-PLAZAS" sheetId="164" r:id="rId56"/>
    <sheet name="FIGAROSY-TAB" sheetId="165" r:id="rId57"/>
    <sheet name="FIPAPAM-PLAZAS" sheetId="166" r:id="rId58"/>
    <sheet name="FIPAPAM-TAB" sheetId="167" r:id="rId59"/>
    <sheet name="HA-PLAZAS" sheetId="168" r:id="rId60"/>
    <sheet name="HA-TAB" sheetId="169" r:id="rId61"/>
    <sheet name="HCPY-PLAZAS" sheetId="170" r:id="rId62"/>
    <sheet name="HCPY-TAB" sheetId="171" r:id="rId63"/>
    <sheet name="HCTY-PLAZAS" sheetId="172" r:id="rId64"/>
    <sheet name="HCTY-TAB" sheetId="173" r:id="rId65"/>
    <sheet name="IDEFEEY-PLAZAS" sheetId="174" r:id="rId66"/>
    <sheet name="IDEFEEY-TAB" sheetId="175" r:id="rId67"/>
    <sheet name="IDEY-PLAZAS" sheetId="176" r:id="rId68"/>
    <sheet name="IDEY-TAB" sheetId="177" r:id="rId69"/>
    <sheet name="IEAEY-PLAZAS" sheetId="178" r:id="rId70"/>
    <sheet name="IEAEY-TAB" sheetId="179" r:id="rId71"/>
    <sheet name="IIPEDEY-PLAZAS" sheetId="180" r:id="rId72"/>
    <sheet name="IIPEDEY-TAB" sheetId="181" r:id="rId73"/>
    <sheet name="IMDUT-PLAZAS" sheetId="182" r:id="rId74"/>
    <sheet name="IMDUT-TAB" sheetId="183" r:id="rId75"/>
    <sheet name="INCAY-PLAZAS" sheetId="184" r:id="rId76"/>
    <sheet name="INCAY-TAB" sheetId="185" r:id="rId77"/>
    <sheet name="INCCOPY-PLAZAS" sheetId="186" r:id="rId78"/>
    <sheet name="INCCOPY-TAB" sheetId="187" r:id="rId79"/>
    <sheet name="INDEMAYA-PLAZAS" sheetId="188" r:id="rId80"/>
    <sheet name="INDEMAYA-TAB" sheetId="189" r:id="rId81"/>
    <sheet name="INSEJUPY-PLAZAS" sheetId="190" r:id="rId82"/>
    <sheet name="INSEJUPY-TAB" sheetId="191" r:id="rId83"/>
    <sheet name="IPFY-PLAZAS" sheetId="192" r:id="rId84"/>
    <sheet name="IPFY-TAB" sheetId="193" r:id="rId85"/>
    <sheet name="ISSTEY-PLAZAS" sheetId="194" r:id="rId86"/>
    <sheet name="ISSTEY-TAB" sheetId="195" r:id="rId87"/>
    <sheet name="IVEY-PLAZAS" sheetId="196" r:id="rId88"/>
    <sheet name="IVEY-TAB" sheetId="197" r:id="rId89"/>
    <sheet name="IYEM-PLAZAS" sheetId="198" r:id="rId90"/>
    <sheet name="IYEM-TAB" sheetId="199" r:id="rId91"/>
    <sheet name="JAPAY-PLAZAS" sheetId="200" r:id="rId92"/>
    <sheet name="JAPAY-TAB" sheetId="201" r:id="rId93"/>
    <sheet name="JAPEY-PLAZAS" sheetId="202" r:id="rId94"/>
    <sheet name="JAPEY-TAB" sheetId="203" r:id="rId95"/>
    <sheet name="STY-PLAZAS" sheetId="204" r:id="rId96"/>
    <sheet name="STY-TAB" sheetId="205" r:id="rId97"/>
    <sheet name="OEMY-PLAZAS" sheetId="206" r:id="rId98"/>
    <sheet name="OEMY-TAB" sheetId="207" r:id="rId99"/>
    <sheet name="PCYT-PLAZAS" sheetId="208" r:id="rId100"/>
    <sheet name="PCYT-TAB" sheetId="209" r:id="rId101"/>
    <sheet name="SEPLAN-PLAZAS" sheetId="210" r:id="rId102"/>
    <sheet name="SEPLAN-TAB" sheetId="211" r:id="rId103"/>
    <sheet name="SESEAY-PLAZAS" sheetId="212" r:id="rId104"/>
    <sheet name="SESEAY-TAB" sheetId="213" r:id="rId105"/>
    <sheet name="SSY-PLAZAS" sheetId="214" r:id="rId106"/>
    <sheet name="SSY-TAB" sheetId="215" r:id="rId107"/>
    <sheet name="Resumen Entidades Educación" sheetId="216" r:id="rId108"/>
    <sheet name="CECYTEY-PLAZAS" sheetId="217" r:id="rId109"/>
    <sheet name="CECYTEY-TAB" sheetId="218" r:id="rId110"/>
    <sheet name="COBAY-PLAZAS" sheetId="219" r:id="rId111"/>
    <sheet name="COBAY-TAB" sheetId="220" r:id="rId112"/>
    <sheet name="CONALEP-PLAZAS" sheetId="221" r:id="rId113"/>
    <sheet name="CONALEP-TAB" sheetId="222" r:id="rId114"/>
    <sheet name="ICATEY-PLAZAS" sheetId="223" r:id="rId115"/>
    <sheet name="ICATEY-TAB" sheetId="224" r:id="rId116"/>
    <sheet name="ITSM-PLAZAS" sheetId="225" r:id="rId117"/>
    <sheet name="ITSM-TAB" sheetId="226" r:id="rId118"/>
    <sheet name="ITSP-PLAZAS" sheetId="227" r:id="rId119"/>
    <sheet name="ITSP-TAB" sheetId="228" r:id="rId120"/>
    <sheet name="ITSSY-PLAZAS" sheetId="229" r:id="rId121"/>
    <sheet name="ITSSY-TAB" sheetId="230" r:id="rId122"/>
    <sheet name="ITSVA-PLAZAS" sheetId="231" r:id="rId123"/>
    <sheet name="ITSVA-TAB" sheetId="232" r:id="rId124"/>
    <sheet name="UNAY-PLAZAS" sheetId="233" r:id="rId125"/>
    <sheet name="UNAY-TAB" sheetId="234" r:id="rId126"/>
    <sheet name="UNO-PLAZAS" sheetId="235" r:id="rId127"/>
    <sheet name="UNO-TAB" sheetId="236" r:id="rId128"/>
    <sheet name="UPY-PLAZAS" sheetId="237" r:id="rId129"/>
    <sheet name="UPY-TAB" sheetId="238" r:id="rId130"/>
    <sheet name="UTC-PLAZAS" sheetId="239" r:id="rId131"/>
    <sheet name="UTC-TAB" sheetId="240" r:id="rId132"/>
    <sheet name="UTM-PLAZAS" sheetId="241" r:id="rId133"/>
    <sheet name="UTM-TAB" sheetId="242" r:id="rId134"/>
    <sheet name="UTMAYAB-PLAZAS" sheetId="243" r:id="rId135"/>
    <sheet name="UTMAYAB-TAB" sheetId="244" r:id="rId136"/>
    <sheet name="UTP-PLAZAS" sheetId="245" r:id="rId137"/>
    <sheet name="UTP-TAB" sheetId="246" r:id="rId138"/>
    <sheet name="UTRS-PLAZAS" sheetId="247" r:id="rId139"/>
    <sheet name="UTRS-TAB" sheetId="248" r:id="rId140"/>
  </sheets>
  <definedNames>
    <definedName name="_xlnm._FilterDatabase" localSheetId="24" hidden="1">'EMP - COG desglosado'!$B$1:$C$214</definedName>
    <definedName name="_xlnm._FilterDatabase" localSheetId="2" hidden="1">'EP - COG desglosado'!$B$2:$C$4087</definedName>
    <definedName name="_xlnm.Print_Area" localSheetId="42">'CECOLEY-PLAZAS'!$A$1:$E$57</definedName>
    <definedName name="_xlnm.Print_Area" localSheetId="43">'CECOLEY-TAB'!$A$1:$L$38</definedName>
    <definedName name="_xlnm.Print_Area" localSheetId="45">'CEEAV-PLAZAS'!$A$1:$E$72</definedName>
    <definedName name="_xlnm.Print_Area" localSheetId="46">'CEEAV-TAB'!$A$1:$K$55</definedName>
    <definedName name="_xlnm.Print_Area" localSheetId="49">'DIF-PLAZAS'!$A$3:$E$99</definedName>
    <definedName name="_xlnm.Print_Area" localSheetId="55">'FIGAROSY-PLAZAS'!$A$1:$E$74</definedName>
    <definedName name="_xlnm.Print_Area" localSheetId="56">'FIGAROSY-TAB'!$A$1:$K$50</definedName>
    <definedName name="_xlnm.Print_Area" localSheetId="57">'FIPAPAM-PLAZAS'!$A$1:$E$50</definedName>
    <definedName name="_xlnm.Print_Area" localSheetId="58">'FIPAPAM-TAB'!$A$1:$K$37</definedName>
    <definedName name="_xlnm.Print_Area" localSheetId="59">'HA-PLAZAS'!$A$1:$E$86</definedName>
    <definedName name="_xlnm.Print_Area" localSheetId="60">'HA-TAB'!$A$1:$K$60</definedName>
    <definedName name="_xlnm.Print_Area" localSheetId="69">'IEAEY-PLAZAS'!$A$1:$E$60</definedName>
    <definedName name="_xlnm.Print_Area" localSheetId="70">'IEAEY-TAB'!$A$1:$K$48</definedName>
    <definedName name="_xlnm.Print_Area" localSheetId="74">'IMDUT-TAB'!$A$1:$K$30</definedName>
    <definedName name="_xlnm.Print_Area" localSheetId="77">'INCCOPY-PLAZAS'!$A$1:$D$50</definedName>
    <definedName name="_xlnm.Print_Area" localSheetId="78">'INCCOPY-TAB'!$A$1:$K$51</definedName>
    <definedName name="_xlnm.Print_Area" localSheetId="79">'INDEMAYA-PLAZAS'!$A$1:$E$51</definedName>
    <definedName name="_xlnm.Print_Area" localSheetId="80">'INDEMAYA-TAB'!$A$1:$K$30</definedName>
    <definedName name="_xlnm.Print_Area" localSheetId="83">'IPFY-PLAZAS'!$A$1:$E$81</definedName>
    <definedName name="_xlnm.Print_Area" localSheetId="84">'IPFY-TAB'!$A$1:$K$64</definedName>
    <definedName name="_xlnm.Print_Area" localSheetId="85">'ISSTEY-PLAZAS'!#REF!</definedName>
    <definedName name="_xlnm.Print_Area" localSheetId="86">'ISSTEY-TAB'!#REF!</definedName>
    <definedName name="_xlnm.Print_Area" localSheetId="116">'ITSM-PLAZAS'!$A$1:$E$46</definedName>
    <definedName name="_xlnm.Print_Area" localSheetId="117">'ITSM-TAB'!$A$1:$K$59</definedName>
    <definedName name="_xlnm.Print_Area" localSheetId="118">'ITSP-PLAZAS'!$A$1:$E$63</definedName>
    <definedName name="_xlnm.Print_Area" localSheetId="119">'ITSP-TAB'!$A$1:$K$61</definedName>
    <definedName name="_xlnm.Print_Area" localSheetId="120">'ITSSY-PLAZAS'!$A$1:$E$70</definedName>
    <definedName name="_xlnm.Print_Area" localSheetId="121">'ITSSY-TAB'!$A$1:$K$49</definedName>
    <definedName name="_xlnm.Print_Area" localSheetId="122">'ITSVA-PLAZAS'!$A$1:$E$76</definedName>
    <definedName name="_xlnm.Print_Area" localSheetId="123">'ITSVA-TAB'!$A$1:$K$53</definedName>
    <definedName name="_xlnm.Print_Area" localSheetId="87">'IVEY-PLAZAS'!$A$3:$E$51</definedName>
    <definedName name="_xlnm.Print_Area" localSheetId="88">'IVEY-TAB'!$A$1:$K$42</definedName>
    <definedName name="_xlnm.Print_Area" localSheetId="89">'IYEM-PLAZAS'!$A$2:$D$62</definedName>
    <definedName name="_xlnm.Print_Area" localSheetId="90">'IYEM-TAB'!$A$1:$K$48</definedName>
    <definedName name="_xlnm.Print_Area" localSheetId="93">'JAPEY-PLAZAS'!$A$1:$E$45</definedName>
    <definedName name="_xlnm.Print_Area" localSheetId="94">'JAPEY-TAB'!$A$1:$K$31</definedName>
    <definedName name="_xlnm.Print_Area" localSheetId="107">'Resumen Entidades Educación'!$A$1:$M$28</definedName>
    <definedName name="_xlnm.Print_Area" localSheetId="33">'Resumen Plazas Entidades'!$A$8:$H$45</definedName>
    <definedName name="_xlnm.Print_Area" localSheetId="103">'SESEAY-PLAZAS'!$A$1:$E$49</definedName>
    <definedName name="_xlnm.Print_Area" localSheetId="104">'SESEAY-TAB'!$A$1:$K$33</definedName>
    <definedName name="_xlnm.Print_Area" localSheetId="105">'SSY-PLAZAS'!$A$1:$E$563</definedName>
    <definedName name="_xlnm.Print_Area" localSheetId="106">'SSY-TAB'!$A$1:$K$522</definedName>
    <definedName name="_xlnm.Print_Area" localSheetId="95">'STY-PLAZAS'!$A$1:$E$100</definedName>
    <definedName name="_xlnm.Print_Area" localSheetId="96">'STY-TAB'!$A$2:$K$67</definedName>
    <definedName name="_xlnm.Print_Area" localSheetId="124">'UNAY-PLAZAS'!$A$1:$E$63</definedName>
    <definedName name="_xlnm.Print_Area" localSheetId="125">'UNAY-TAB'!$A$1:$K$49</definedName>
    <definedName name="_xlnm.Print_Area" localSheetId="126">'UNO-PLAZAS'!$A$2:$E$9</definedName>
    <definedName name="_xlnm.Print_Area" localSheetId="127">'UNO-TAB'!$A$1:$N$28</definedName>
    <definedName name="_xlnm.Print_Area" localSheetId="128">'UPY-PLAZAS'!$A$1:$E$50</definedName>
    <definedName name="_xlnm.Print_Area" localSheetId="129">'UPY-TAB'!$A$1:$K$37</definedName>
    <definedName name="_xlnm.Print_Area" localSheetId="130">'UTC-PLAZAS'!$A$1:$E$53</definedName>
    <definedName name="_xlnm.Print_Area" localSheetId="131">'UTC-TAB'!$A$1:$J$33</definedName>
    <definedName name="_xlnm.Print_Area" localSheetId="134">'UTMAYAB-PLAZAS'!$A$1:$E$50</definedName>
    <definedName name="_xlnm.Print_Area" localSheetId="135">'UTMAYAB-TAB'!$A$1:$K$38</definedName>
    <definedName name="_xlnm.Print_Area" localSheetId="132">'UTM-PLAZAS'!$A$1:$E$85</definedName>
    <definedName name="_xlnm.Print_Area" localSheetId="133">'UTM-TAB'!$A$1:$K$103</definedName>
    <definedName name="_xlnm.Print_Area" localSheetId="136">'UTP-PLAZAS'!$A$1:$E$40</definedName>
    <definedName name="_xlnm.Print_Area" localSheetId="137">'UTP-TAB'!$A$1:$K$29</definedName>
    <definedName name="_xlnm.Print_Area" localSheetId="138">'UTRS-PLAZAS'!$A$1:$E$53</definedName>
    <definedName name="_xlnm.Print_Area" localSheetId="139">'UTRS-TAB'!$A$1:$K$39</definedName>
    <definedName name="_xlnm.Print_Titles" localSheetId="33">'Resumen Plazas Entidades'!$1:$7</definedName>
  </definedNames>
  <calcPr calcId="162913"/>
</workbook>
</file>

<file path=xl/calcChain.xml><?xml version="1.0" encoding="utf-8"?>
<calcChain xmlns="http://schemas.openxmlformats.org/spreadsheetml/2006/main">
  <c r="I32" i="248" l="1"/>
  <c r="G32" i="248"/>
  <c r="K32" i="248" s="1"/>
  <c r="F32" i="248"/>
  <c r="J31" i="248"/>
  <c r="I31" i="248"/>
  <c r="G31" i="248"/>
  <c r="K31" i="248" s="1"/>
  <c r="D31" i="248"/>
  <c r="F31" i="248" s="1"/>
  <c r="I30" i="248"/>
  <c r="G30" i="248"/>
  <c r="K30" i="248" s="1"/>
  <c r="F30" i="248"/>
  <c r="I29" i="248"/>
  <c r="K29" i="248" s="1"/>
  <c r="G29" i="248"/>
  <c r="F29" i="248"/>
  <c r="I28" i="248"/>
  <c r="G28" i="248"/>
  <c r="K28" i="248" s="1"/>
  <c r="F28" i="248"/>
  <c r="I27" i="248"/>
  <c r="K27" i="248" s="1"/>
  <c r="G27" i="248"/>
  <c r="F27" i="248"/>
  <c r="I26" i="248"/>
  <c r="G26" i="248"/>
  <c r="K26" i="248" s="1"/>
  <c r="F26" i="248"/>
  <c r="I25" i="248"/>
  <c r="K25" i="248" s="1"/>
  <c r="G25" i="248"/>
  <c r="F25" i="248"/>
  <c r="I24" i="248"/>
  <c r="G24" i="248"/>
  <c r="K24" i="248" s="1"/>
  <c r="F24" i="248"/>
  <c r="I23" i="248"/>
  <c r="K23" i="248" s="1"/>
  <c r="G23" i="248"/>
  <c r="F23" i="248"/>
  <c r="I22" i="248"/>
  <c r="G22" i="248"/>
  <c r="K22" i="248" s="1"/>
  <c r="F22" i="248"/>
  <c r="I21" i="248"/>
  <c r="K21" i="248" s="1"/>
  <c r="G21" i="248"/>
  <c r="F21" i="248"/>
  <c r="J20" i="248"/>
  <c r="I20" i="248"/>
  <c r="G20" i="248"/>
  <c r="K20" i="248" s="1"/>
  <c r="F20" i="248"/>
  <c r="K19" i="248"/>
  <c r="I19" i="248"/>
  <c r="G19" i="248"/>
  <c r="F19" i="248"/>
  <c r="I18" i="248"/>
  <c r="G18" i="248"/>
  <c r="K18" i="248" s="1"/>
  <c r="F18" i="248"/>
  <c r="K12" i="248"/>
  <c r="I12" i="248"/>
  <c r="G12" i="248"/>
  <c r="F12" i="248"/>
  <c r="I11" i="248"/>
  <c r="G11" i="248"/>
  <c r="K11" i="248" s="1"/>
  <c r="F11" i="248"/>
  <c r="K10" i="248"/>
  <c r="I10" i="248"/>
  <c r="G10" i="248"/>
  <c r="F10" i="248"/>
  <c r="D49" i="247"/>
  <c r="C45" i="247"/>
  <c r="D40" i="247"/>
  <c r="D38" i="247"/>
  <c r="C38" i="247"/>
  <c r="D37" i="247"/>
  <c r="C33" i="247"/>
  <c r="C40" i="247" s="1"/>
  <c r="D15" i="247"/>
  <c r="D33" i="247" s="1"/>
  <c r="C15" i="247"/>
  <c r="I27" i="246"/>
  <c r="K27" i="246" s="1"/>
  <c r="H27" i="246"/>
  <c r="G27" i="246"/>
  <c r="F27" i="246"/>
  <c r="I26" i="246"/>
  <c r="H26" i="246"/>
  <c r="G26" i="246"/>
  <c r="F26" i="246"/>
  <c r="I25" i="246"/>
  <c r="H25" i="246"/>
  <c r="G25" i="246"/>
  <c r="K25" i="246" s="1"/>
  <c r="F25" i="246"/>
  <c r="K24" i="246"/>
  <c r="I24" i="246"/>
  <c r="H24" i="246"/>
  <c r="G24" i="246"/>
  <c r="F24" i="246"/>
  <c r="I23" i="246"/>
  <c r="H23" i="246"/>
  <c r="G23" i="246"/>
  <c r="K23" i="246" s="1"/>
  <c r="F23" i="246"/>
  <c r="K22" i="246"/>
  <c r="I22" i="246"/>
  <c r="H22" i="246"/>
  <c r="G22" i="246"/>
  <c r="F22" i="246"/>
  <c r="I21" i="246"/>
  <c r="H21" i="246"/>
  <c r="G21" i="246"/>
  <c r="F21" i="246"/>
  <c r="I20" i="246"/>
  <c r="H20" i="246"/>
  <c r="G20" i="246"/>
  <c r="K20" i="246" s="1"/>
  <c r="F20" i="246"/>
  <c r="I19" i="246"/>
  <c r="K19" i="246" s="1"/>
  <c r="H19" i="246"/>
  <c r="G19" i="246"/>
  <c r="F19" i="246"/>
  <c r="I18" i="246"/>
  <c r="H18" i="246"/>
  <c r="G18" i="246"/>
  <c r="K18" i="246" s="1"/>
  <c r="F18" i="246"/>
  <c r="I12" i="246"/>
  <c r="H12" i="246"/>
  <c r="G12" i="246"/>
  <c r="K12" i="246" s="1"/>
  <c r="F12" i="246"/>
  <c r="K11" i="246"/>
  <c r="I11" i="246"/>
  <c r="H11" i="246"/>
  <c r="G11" i="246"/>
  <c r="F11" i="246"/>
  <c r="I10" i="246"/>
  <c r="H10" i="246"/>
  <c r="G10" i="246"/>
  <c r="K10" i="246" s="1"/>
  <c r="F10" i="246"/>
  <c r="D46" i="245"/>
  <c r="C42" i="245"/>
  <c r="D34" i="245"/>
  <c r="C34" i="245"/>
  <c r="D24" i="245"/>
  <c r="D36" i="245" s="1"/>
  <c r="C24" i="245"/>
  <c r="C36" i="245" s="1"/>
  <c r="I28" i="244"/>
  <c r="G28" i="244"/>
  <c r="K28" i="244" s="1"/>
  <c r="F28" i="244"/>
  <c r="I27" i="244"/>
  <c r="G27" i="244"/>
  <c r="K27" i="244" s="1"/>
  <c r="F27" i="244"/>
  <c r="K26" i="244"/>
  <c r="I26" i="244"/>
  <c r="G26" i="244"/>
  <c r="F26" i="244"/>
  <c r="I25" i="244"/>
  <c r="G25" i="244"/>
  <c r="K25" i="244" s="1"/>
  <c r="F25" i="244"/>
  <c r="K24" i="244"/>
  <c r="I24" i="244"/>
  <c r="G24" i="244"/>
  <c r="F24" i="244"/>
  <c r="I23" i="244"/>
  <c r="G23" i="244"/>
  <c r="K23" i="244" s="1"/>
  <c r="F23" i="244"/>
  <c r="K22" i="244"/>
  <c r="I22" i="244"/>
  <c r="G22" i="244"/>
  <c r="F22" i="244"/>
  <c r="I21" i="244"/>
  <c r="G21" i="244"/>
  <c r="K21" i="244" s="1"/>
  <c r="F21" i="244"/>
  <c r="K20" i="244"/>
  <c r="I20" i="244"/>
  <c r="G20" i="244"/>
  <c r="F20" i="244"/>
  <c r="I19" i="244"/>
  <c r="G19" i="244"/>
  <c r="K19" i="244" s="1"/>
  <c r="F19" i="244"/>
  <c r="K18" i="244"/>
  <c r="I18" i="244"/>
  <c r="G18" i="244"/>
  <c r="F18" i="244"/>
  <c r="I12" i="244"/>
  <c r="G12" i="244"/>
  <c r="K12" i="244" s="1"/>
  <c r="F12" i="244"/>
  <c r="K11" i="244"/>
  <c r="I11" i="244"/>
  <c r="G11" i="244"/>
  <c r="F11" i="244"/>
  <c r="I10" i="244"/>
  <c r="G10" i="244"/>
  <c r="K10" i="244" s="1"/>
  <c r="F10" i="244"/>
  <c r="D47" i="243"/>
  <c r="C43" i="243"/>
  <c r="D37" i="243"/>
  <c r="C35" i="243"/>
  <c r="D30" i="243"/>
  <c r="C30" i="243"/>
  <c r="D15" i="243"/>
  <c r="C15" i="243"/>
  <c r="I89" i="242"/>
  <c r="H89" i="242"/>
  <c r="G89" i="242"/>
  <c r="K89" i="242" s="1"/>
  <c r="F89" i="242"/>
  <c r="K88" i="242"/>
  <c r="J88" i="242"/>
  <c r="I88" i="242"/>
  <c r="H88" i="242"/>
  <c r="G88" i="242"/>
  <c r="F88" i="242"/>
  <c r="J87" i="242"/>
  <c r="I87" i="242"/>
  <c r="H87" i="242"/>
  <c r="G87" i="242"/>
  <c r="F87" i="242"/>
  <c r="J86" i="242"/>
  <c r="I86" i="242"/>
  <c r="H86" i="242"/>
  <c r="G86" i="242"/>
  <c r="K86" i="242" s="1"/>
  <c r="F86" i="242"/>
  <c r="J85" i="242"/>
  <c r="I85" i="242"/>
  <c r="H85" i="242"/>
  <c r="G85" i="242"/>
  <c r="K85" i="242" s="1"/>
  <c r="F85" i="242"/>
  <c r="K84" i="242"/>
  <c r="J84" i="242"/>
  <c r="I84" i="242"/>
  <c r="H84" i="242"/>
  <c r="G84" i="242"/>
  <c r="F84" i="242"/>
  <c r="J83" i="242"/>
  <c r="I83" i="242"/>
  <c r="H83" i="242"/>
  <c r="G83" i="242"/>
  <c r="F83" i="242"/>
  <c r="J82" i="242"/>
  <c r="I82" i="242"/>
  <c r="H82" i="242"/>
  <c r="G82" i="242"/>
  <c r="K82" i="242" s="1"/>
  <c r="F82" i="242"/>
  <c r="J81" i="242"/>
  <c r="I81" i="242"/>
  <c r="H81" i="242"/>
  <c r="K81" i="242" s="1"/>
  <c r="G81" i="242"/>
  <c r="F81" i="242"/>
  <c r="K80" i="242"/>
  <c r="J80" i="242"/>
  <c r="I80" i="242"/>
  <c r="H80" i="242"/>
  <c r="G80" i="242"/>
  <c r="F80" i="242"/>
  <c r="J79" i="242"/>
  <c r="I79" i="242"/>
  <c r="H79" i="242"/>
  <c r="G79" i="242"/>
  <c r="F79" i="242"/>
  <c r="J78" i="242"/>
  <c r="I78" i="242"/>
  <c r="H78" i="242"/>
  <c r="G78" i="242"/>
  <c r="K78" i="242" s="1"/>
  <c r="F78" i="242"/>
  <c r="K77" i="242"/>
  <c r="J77" i="242"/>
  <c r="I77" i="242"/>
  <c r="H77" i="242"/>
  <c r="G77" i="242"/>
  <c r="F77" i="242"/>
  <c r="K76" i="242"/>
  <c r="J76" i="242"/>
  <c r="I76" i="242"/>
  <c r="H76" i="242"/>
  <c r="G76" i="242"/>
  <c r="F76" i="242"/>
  <c r="J75" i="242"/>
  <c r="I75" i="242"/>
  <c r="H75" i="242"/>
  <c r="G75" i="242"/>
  <c r="F75" i="242"/>
  <c r="J74" i="242"/>
  <c r="I74" i="242"/>
  <c r="H74" i="242"/>
  <c r="G74" i="242"/>
  <c r="K74" i="242" s="1"/>
  <c r="F74" i="242"/>
  <c r="K73" i="242"/>
  <c r="J73" i="242"/>
  <c r="I73" i="242"/>
  <c r="H73" i="242"/>
  <c r="G73" i="242"/>
  <c r="F73" i="242"/>
  <c r="K72" i="242"/>
  <c r="J72" i="242"/>
  <c r="I72" i="242"/>
  <c r="H72" i="242"/>
  <c r="G72" i="242"/>
  <c r="F72" i="242"/>
  <c r="J71" i="242"/>
  <c r="I71" i="242"/>
  <c r="H71" i="242"/>
  <c r="G71" i="242"/>
  <c r="K71" i="242" s="1"/>
  <c r="F71" i="242"/>
  <c r="J70" i="242"/>
  <c r="I70" i="242"/>
  <c r="H70" i="242"/>
  <c r="G70" i="242"/>
  <c r="K70" i="242" s="1"/>
  <c r="F70" i="242"/>
  <c r="K69" i="242"/>
  <c r="J69" i="242"/>
  <c r="I69" i="242"/>
  <c r="H69" i="242"/>
  <c r="G69" i="242"/>
  <c r="F69" i="242"/>
  <c r="K68" i="242"/>
  <c r="J68" i="242"/>
  <c r="I68" i="242"/>
  <c r="H68" i="242"/>
  <c r="G68" i="242"/>
  <c r="F68" i="242"/>
  <c r="J67" i="242"/>
  <c r="I67" i="242"/>
  <c r="H67" i="242"/>
  <c r="G67" i="242"/>
  <c r="K67" i="242" s="1"/>
  <c r="F67" i="242"/>
  <c r="J66" i="242"/>
  <c r="I66" i="242"/>
  <c r="H66" i="242"/>
  <c r="G66" i="242"/>
  <c r="K66" i="242" s="1"/>
  <c r="F66" i="242"/>
  <c r="K65" i="242"/>
  <c r="J65" i="242"/>
  <c r="I65" i="242"/>
  <c r="H65" i="242"/>
  <c r="G65" i="242"/>
  <c r="F65" i="242"/>
  <c r="K64" i="242"/>
  <c r="J64" i="242"/>
  <c r="I64" i="242"/>
  <c r="H64" i="242"/>
  <c r="G64" i="242"/>
  <c r="F64" i="242"/>
  <c r="J63" i="242"/>
  <c r="I63" i="242"/>
  <c r="H63" i="242"/>
  <c r="G63" i="242"/>
  <c r="F63" i="242"/>
  <c r="J62" i="242"/>
  <c r="I62" i="242"/>
  <c r="H62" i="242"/>
  <c r="G62" i="242"/>
  <c r="K62" i="242" s="1"/>
  <c r="F62" i="242"/>
  <c r="K61" i="242"/>
  <c r="J61" i="242"/>
  <c r="I61" i="242"/>
  <c r="H61" i="242"/>
  <c r="G61" i="242"/>
  <c r="F61" i="242"/>
  <c r="K60" i="242"/>
  <c r="J60" i="242"/>
  <c r="I60" i="242"/>
  <c r="H60" i="242"/>
  <c r="G60" i="242"/>
  <c r="F60" i="242"/>
  <c r="J59" i="242"/>
  <c r="I59" i="242"/>
  <c r="H59" i="242"/>
  <c r="G59" i="242"/>
  <c r="F59" i="242"/>
  <c r="J58" i="242"/>
  <c r="I58" i="242"/>
  <c r="H58" i="242"/>
  <c r="G58" i="242"/>
  <c r="K58" i="242" s="1"/>
  <c r="F58" i="242"/>
  <c r="K57" i="242"/>
  <c r="J57" i="242"/>
  <c r="I57" i="242"/>
  <c r="H57" i="242"/>
  <c r="G57" i="242"/>
  <c r="F57" i="242"/>
  <c r="K56" i="242"/>
  <c r="J56" i="242"/>
  <c r="I56" i="242"/>
  <c r="H56" i="242"/>
  <c r="G56" i="242"/>
  <c r="F56" i="242"/>
  <c r="J55" i="242"/>
  <c r="I55" i="242"/>
  <c r="H55" i="242"/>
  <c r="G55" i="242"/>
  <c r="K55" i="242" s="1"/>
  <c r="F55" i="242"/>
  <c r="J54" i="242"/>
  <c r="I54" i="242"/>
  <c r="H54" i="242"/>
  <c r="G54" i="242"/>
  <c r="K54" i="242" s="1"/>
  <c r="F54" i="242"/>
  <c r="J53" i="242"/>
  <c r="I53" i="242"/>
  <c r="H53" i="242"/>
  <c r="G53" i="242"/>
  <c r="K53" i="242" s="1"/>
  <c r="F53" i="242"/>
  <c r="K52" i="242"/>
  <c r="J52" i="242"/>
  <c r="I52" i="242"/>
  <c r="H52" i="242"/>
  <c r="G52" i="242"/>
  <c r="F52" i="242"/>
  <c r="J51" i="242"/>
  <c r="I51" i="242"/>
  <c r="H51" i="242"/>
  <c r="G51" i="242"/>
  <c r="F51" i="242"/>
  <c r="J50" i="242"/>
  <c r="I50" i="242"/>
  <c r="H50" i="242"/>
  <c r="G50" i="242"/>
  <c r="K50" i="242" s="1"/>
  <c r="F50" i="242"/>
  <c r="J49" i="242"/>
  <c r="I49" i="242"/>
  <c r="H49" i="242"/>
  <c r="G49" i="242"/>
  <c r="K49" i="242" s="1"/>
  <c r="F49" i="242"/>
  <c r="K48" i="242"/>
  <c r="J48" i="242"/>
  <c r="I48" i="242"/>
  <c r="H48" i="242"/>
  <c r="G48" i="242"/>
  <c r="F48" i="242"/>
  <c r="J47" i="242"/>
  <c r="I47" i="242"/>
  <c r="H47" i="242"/>
  <c r="G47" i="242"/>
  <c r="F47" i="242"/>
  <c r="J46" i="242"/>
  <c r="I46" i="242"/>
  <c r="H46" i="242"/>
  <c r="G46" i="242"/>
  <c r="K46" i="242" s="1"/>
  <c r="F46" i="242"/>
  <c r="K45" i="242"/>
  <c r="J45" i="242"/>
  <c r="I45" i="242"/>
  <c r="H45" i="242"/>
  <c r="G45" i="242"/>
  <c r="F45" i="242"/>
  <c r="K44" i="242"/>
  <c r="J44" i="242"/>
  <c r="I44" i="242"/>
  <c r="H44" i="242"/>
  <c r="G44" i="242"/>
  <c r="F44" i="242"/>
  <c r="J43" i="242"/>
  <c r="I43" i="242"/>
  <c r="H43" i="242"/>
  <c r="G43" i="242"/>
  <c r="K43" i="242" s="1"/>
  <c r="F43" i="242"/>
  <c r="J42" i="242"/>
  <c r="I42" i="242"/>
  <c r="H42" i="242"/>
  <c r="G42" i="242"/>
  <c r="K42" i="242" s="1"/>
  <c r="F42" i="242"/>
  <c r="K41" i="242"/>
  <c r="J41" i="242"/>
  <c r="I41" i="242"/>
  <c r="H41" i="242"/>
  <c r="G41" i="242"/>
  <c r="F41" i="242"/>
  <c r="K40" i="242"/>
  <c r="J40" i="242"/>
  <c r="I40" i="242"/>
  <c r="H40" i="242"/>
  <c r="G40" i="242"/>
  <c r="F40" i="242"/>
  <c r="J39" i="242"/>
  <c r="I39" i="242"/>
  <c r="H39" i="242"/>
  <c r="G39" i="242"/>
  <c r="K39" i="242" s="1"/>
  <c r="F39" i="242"/>
  <c r="J38" i="242"/>
  <c r="I38" i="242"/>
  <c r="H38" i="242"/>
  <c r="G38" i="242"/>
  <c r="K38" i="242" s="1"/>
  <c r="F38" i="242"/>
  <c r="K37" i="242"/>
  <c r="J37" i="242"/>
  <c r="I37" i="242"/>
  <c r="H37" i="242"/>
  <c r="G37" i="242"/>
  <c r="F37" i="242"/>
  <c r="K36" i="242"/>
  <c r="J36" i="242"/>
  <c r="I36" i="242"/>
  <c r="H36" i="242"/>
  <c r="G36" i="242"/>
  <c r="F36" i="242"/>
  <c r="J35" i="242"/>
  <c r="I35" i="242"/>
  <c r="H35" i="242"/>
  <c r="G35" i="242"/>
  <c r="F35" i="242"/>
  <c r="J34" i="242"/>
  <c r="I34" i="242"/>
  <c r="H34" i="242"/>
  <c r="G34" i="242"/>
  <c r="K34" i="242" s="1"/>
  <c r="F34" i="242"/>
  <c r="J33" i="242"/>
  <c r="I33" i="242"/>
  <c r="H33" i="242"/>
  <c r="G33" i="242"/>
  <c r="K33" i="242" s="1"/>
  <c r="F33" i="242"/>
  <c r="K32" i="242"/>
  <c r="J32" i="242"/>
  <c r="I32" i="242"/>
  <c r="H32" i="242"/>
  <c r="G32" i="242"/>
  <c r="F32" i="242"/>
  <c r="J31" i="242"/>
  <c r="I31" i="242"/>
  <c r="H31" i="242"/>
  <c r="G31" i="242"/>
  <c r="K31" i="242" s="1"/>
  <c r="F31" i="242"/>
  <c r="J30" i="242"/>
  <c r="I30" i="242"/>
  <c r="H30" i="242"/>
  <c r="G30" i="242"/>
  <c r="K30" i="242" s="1"/>
  <c r="F30" i="242"/>
  <c r="J29" i="242"/>
  <c r="I29" i="242"/>
  <c r="H29" i="242"/>
  <c r="G29" i="242"/>
  <c r="K29" i="242" s="1"/>
  <c r="F29" i="242"/>
  <c r="K28" i="242"/>
  <c r="J28" i="242"/>
  <c r="I28" i="242"/>
  <c r="H28" i="242"/>
  <c r="G28" i="242"/>
  <c r="F28" i="242"/>
  <c r="J27" i="242"/>
  <c r="I27" i="242"/>
  <c r="H27" i="242"/>
  <c r="G27" i="242"/>
  <c r="K27" i="242" s="1"/>
  <c r="F27" i="242"/>
  <c r="J26" i="242"/>
  <c r="I26" i="242"/>
  <c r="H26" i="242"/>
  <c r="G26" i="242"/>
  <c r="K26" i="242" s="1"/>
  <c r="F26" i="242"/>
  <c r="J25" i="242"/>
  <c r="I25" i="242"/>
  <c r="H25" i="242"/>
  <c r="G25" i="242"/>
  <c r="K25" i="242" s="1"/>
  <c r="F25" i="242"/>
  <c r="K24" i="242"/>
  <c r="J24" i="242"/>
  <c r="I24" i="242"/>
  <c r="H24" i="242"/>
  <c r="G24" i="242"/>
  <c r="F24" i="242"/>
  <c r="J23" i="242"/>
  <c r="I23" i="242"/>
  <c r="H23" i="242"/>
  <c r="G23" i="242"/>
  <c r="F23" i="242"/>
  <c r="J17" i="242"/>
  <c r="I17" i="242"/>
  <c r="H17" i="242"/>
  <c r="G17" i="242"/>
  <c r="K17" i="242" s="1"/>
  <c r="F17" i="242"/>
  <c r="J16" i="242"/>
  <c r="I16" i="242"/>
  <c r="H16" i="242"/>
  <c r="G16" i="242"/>
  <c r="K16" i="242" s="1"/>
  <c r="F16" i="242"/>
  <c r="K15" i="242"/>
  <c r="J15" i="242"/>
  <c r="I15" i="242"/>
  <c r="H15" i="242"/>
  <c r="G15" i="242"/>
  <c r="F15" i="242"/>
  <c r="J14" i="242"/>
  <c r="I14" i="242"/>
  <c r="H14" i="242"/>
  <c r="G14" i="242"/>
  <c r="K14" i="242" s="1"/>
  <c r="F14" i="242"/>
  <c r="J13" i="242"/>
  <c r="I13" i="242"/>
  <c r="H13" i="242"/>
  <c r="G13" i="242"/>
  <c r="K13" i="242" s="1"/>
  <c r="F13" i="242"/>
  <c r="J12" i="242"/>
  <c r="I12" i="242"/>
  <c r="H12" i="242"/>
  <c r="G12" i="242"/>
  <c r="K12" i="242" s="1"/>
  <c r="F12" i="242"/>
  <c r="K11" i="242"/>
  <c r="J11" i="242"/>
  <c r="I11" i="242"/>
  <c r="H11" i="242"/>
  <c r="G11" i="242"/>
  <c r="F11" i="242"/>
  <c r="J10" i="242"/>
  <c r="I10" i="242"/>
  <c r="H10" i="242"/>
  <c r="G10" i="242"/>
  <c r="F10" i="242"/>
  <c r="D85" i="241"/>
  <c r="C85" i="241"/>
  <c r="C81" i="241"/>
  <c r="C75" i="241"/>
  <c r="D73" i="241"/>
  <c r="C73" i="241"/>
  <c r="C68" i="241"/>
  <c r="D59" i="241"/>
  <c r="D68" i="241" s="1"/>
  <c r="C59" i="241"/>
  <c r="I28" i="240"/>
  <c r="H28" i="240"/>
  <c r="G28" i="240"/>
  <c r="F28" i="240"/>
  <c r="I27" i="240"/>
  <c r="H27" i="240"/>
  <c r="G27" i="240"/>
  <c r="K27" i="240" s="1"/>
  <c r="F27" i="240"/>
  <c r="I26" i="240"/>
  <c r="H26" i="240"/>
  <c r="G26" i="240"/>
  <c r="K26" i="240" s="1"/>
  <c r="F26" i="240"/>
  <c r="I25" i="240"/>
  <c r="H25" i="240"/>
  <c r="G25" i="240"/>
  <c r="F25" i="240"/>
  <c r="K24" i="240"/>
  <c r="I24" i="240"/>
  <c r="H24" i="240"/>
  <c r="G24" i="240"/>
  <c r="F24" i="240"/>
  <c r="K23" i="240"/>
  <c r="I23" i="240"/>
  <c r="H23" i="240"/>
  <c r="G23" i="240"/>
  <c r="F23" i="240"/>
  <c r="I22" i="240"/>
  <c r="H22" i="240"/>
  <c r="G22" i="240"/>
  <c r="K22" i="240" s="1"/>
  <c r="F22" i="240"/>
  <c r="I21" i="240"/>
  <c r="H21" i="240"/>
  <c r="G21" i="240"/>
  <c r="K21" i="240" s="1"/>
  <c r="F21" i="240"/>
  <c r="I20" i="240"/>
  <c r="H20" i="240"/>
  <c r="G20" i="240"/>
  <c r="F20" i="240"/>
  <c r="I19" i="240"/>
  <c r="K19" i="240" s="1"/>
  <c r="H19" i="240"/>
  <c r="G19" i="240"/>
  <c r="F19" i="240"/>
  <c r="I18" i="240"/>
  <c r="H18" i="240"/>
  <c r="G18" i="240"/>
  <c r="K18" i="240" s="1"/>
  <c r="F18" i="240"/>
  <c r="I13" i="240"/>
  <c r="H13" i="240"/>
  <c r="G13" i="240"/>
  <c r="K13" i="240" s="1"/>
  <c r="F13" i="240"/>
  <c r="I12" i="240"/>
  <c r="H12" i="240"/>
  <c r="G12" i="240"/>
  <c r="K12" i="240" s="1"/>
  <c r="F12" i="240"/>
  <c r="K11" i="240"/>
  <c r="I11" i="240"/>
  <c r="H11" i="240"/>
  <c r="G11" i="240"/>
  <c r="F11" i="240"/>
  <c r="I10" i="240"/>
  <c r="H10" i="240"/>
  <c r="G10" i="240"/>
  <c r="K10" i="240" s="1"/>
  <c r="F10" i="240"/>
  <c r="D49" i="239"/>
  <c r="D45" i="239"/>
  <c r="C45" i="239"/>
  <c r="D37" i="239"/>
  <c r="C37" i="239"/>
  <c r="D32" i="239"/>
  <c r="D39" i="239" s="1"/>
  <c r="D27" i="239"/>
  <c r="C27" i="239"/>
  <c r="I27" i="238"/>
  <c r="H27" i="238"/>
  <c r="G27" i="238"/>
  <c r="K27" i="238" s="1"/>
  <c r="F27" i="238"/>
  <c r="I26" i="238"/>
  <c r="H26" i="238"/>
  <c r="G26" i="238"/>
  <c r="K26" i="238" s="1"/>
  <c r="F26" i="238"/>
  <c r="I25" i="238"/>
  <c r="H25" i="238"/>
  <c r="G25" i="238"/>
  <c r="K25" i="238" s="1"/>
  <c r="F25" i="238"/>
  <c r="I24" i="238"/>
  <c r="H24" i="238"/>
  <c r="G24" i="238"/>
  <c r="K24" i="238" s="1"/>
  <c r="F24" i="238"/>
  <c r="K23" i="238"/>
  <c r="I23" i="238"/>
  <c r="H23" i="238"/>
  <c r="G23" i="238"/>
  <c r="F23" i="238"/>
  <c r="I22" i="238"/>
  <c r="H22" i="238"/>
  <c r="G22" i="238"/>
  <c r="K22" i="238" s="1"/>
  <c r="F22" i="238"/>
  <c r="I21" i="238"/>
  <c r="H21" i="238"/>
  <c r="G21" i="238"/>
  <c r="K21" i="238" s="1"/>
  <c r="F21" i="238"/>
  <c r="I20" i="238"/>
  <c r="H20" i="238"/>
  <c r="G20" i="238"/>
  <c r="K20" i="238" s="1"/>
  <c r="F20" i="238"/>
  <c r="I19" i="238"/>
  <c r="H19" i="238"/>
  <c r="G19" i="238"/>
  <c r="K19" i="238" s="1"/>
  <c r="F19" i="238"/>
  <c r="D45" i="237"/>
  <c r="C45" i="237"/>
  <c r="D40" i="237"/>
  <c r="C40" i="237"/>
  <c r="D33" i="237"/>
  <c r="C33" i="237"/>
  <c r="D28" i="237"/>
  <c r="C28" i="237"/>
  <c r="D16" i="237"/>
  <c r="D35" i="237" s="1"/>
  <c r="C16" i="237"/>
  <c r="I34" i="236"/>
  <c r="H34" i="236"/>
  <c r="G34" i="236"/>
  <c r="K34" i="236" s="1"/>
  <c r="F34" i="236"/>
  <c r="I33" i="236"/>
  <c r="H33" i="236"/>
  <c r="G33" i="236"/>
  <c r="K33" i="236" s="1"/>
  <c r="F33" i="236"/>
  <c r="I32" i="236"/>
  <c r="H32" i="236"/>
  <c r="G32" i="236"/>
  <c r="K32" i="236" s="1"/>
  <c r="F32" i="236"/>
  <c r="I31" i="236"/>
  <c r="H31" i="236"/>
  <c r="G31" i="236"/>
  <c r="K31" i="236" s="1"/>
  <c r="F31" i="236"/>
  <c r="I30" i="236"/>
  <c r="H30" i="236"/>
  <c r="G30" i="236"/>
  <c r="K30" i="236" s="1"/>
  <c r="F30" i="236"/>
  <c r="I29" i="236"/>
  <c r="H29" i="236"/>
  <c r="K29" i="236" s="1"/>
  <c r="G29" i="236"/>
  <c r="F29" i="236"/>
  <c r="I28" i="236"/>
  <c r="H28" i="236"/>
  <c r="G28" i="236"/>
  <c r="K28" i="236" s="1"/>
  <c r="F28" i="236"/>
  <c r="K27" i="236"/>
  <c r="I27" i="236"/>
  <c r="H27" i="236"/>
  <c r="G27" i="236"/>
  <c r="F27" i="236"/>
  <c r="I26" i="236"/>
  <c r="H26" i="236"/>
  <c r="G26" i="236"/>
  <c r="F26" i="236"/>
  <c r="K25" i="236"/>
  <c r="I25" i="236"/>
  <c r="H25" i="236"/>
  <c r="G25" i="236"/>
  <c r="F25" i="236"/>
  <c r="I24" i="236"/>
  <c r="H24" i="236"/>
  <c r="G24" i="236"/>
  <c r="F24" i="236"/>
  <c r="I23" i="236"/>
  <c r="H23" i="236"/>
  <c r="G23" i="236"/>
  <c r="F23" i="236"/>
  <c r="K22" i="236"/>
  <c r="I22" i="236"/>
  <c r="H22" i="236"/>
  <c r="G22" i="236"/>
  <c r="F22" i="236"/>
  <c r="I21" i="236"/>
  <c r="H21" i="236"/>
  <c r="K21" i="236" s="1"/>
  <c r="G21" i="236"/>
  <c r="F21" i="236"/>
  <c r="I20" i="236"/>
  <c r="H20" i="236"/>
  <c r="G20" i="236"/>
  <c r="K20" i="236" s="1"/>
  <c r="F20" i="236"/>
  <c r="K19" i="236"/>
  <c r="I19" i="236"/>
  <c r="H19" i="236"/>
  <c r="G19" i="236"/>
  <c r="F19" i="236"/>
  <c r="I13" i="236"/>
  <c r="H13" i="236"/>
  <c r="G13" i="236"/>
  <c r="K13" i="236" s="1"/>
  <c r="F13" i="236"/>
  <c r="K12" i="236"/>
  <c r="I12" i="236"/>
  <c r="H12" i="236"/>
  <c r="G12" i="236"/>
  <c r="F12" i="236"/>
  <c r="I11" i="236"/>
  <c r="H11" i="236"/>
  <c r="G11" i="236"/>
  <c r="F11" i="236"/>
  <c r="I10" i="236"/>
  <c r="H10" i="236"/>
  <c r="G10" i="236"/>
  <c r="K10" i="236" s="1"/>
  <c r="F10" i="236"/>
  <c r="D51" i="235"/>
  <c r="C51" i="235"/>
  <c r="F50" i="235"/>
  <c r="F49" i="235"/>
  <c r="D46" i="235"/>
  <c r="C46" i="235"/>
  <c r="D40" i="235"/>
  <c r="C40" i="235"/>
  <c r="D38" i="235"/>
  <c r="C33" i="235"/>
  <c r="F32" i="235"/>
  <c r="F31" i="235"/>
  <c r="F30" i="235"/>
  <c r="F29" i="235"/>
  <c r="F28" i="235"/>
  <c r="F27" i="235"/>
  <c r="F26" i="235"/>
  <c r="F25" i="235"/>
  <c r="F24" i="235"/>
  <c r="F23" i="235"/>
  <c r="F22" i="235"/>
  <c r="F21" i="235"/>
  <c r="F20" i="235"/>
  <c r="D16" i="235"/>
  <c r="D33" i="235" s="1"/>
  <c r="C16" i="235"/>
  <c r="I47" i="234"/>
  <c r="H47" i="234"/>
  <c r="G47" i="234"/>
  <c r="K47" i="234" s="1"/>
  <c r="F47" i="234"/>
  <c r="K46" i="234"/>
  <c r="I46" i="234"/>
  <c r="H46" i="234"/>
  <c r="G46" i="234"/>
  <c r="F46" i="234"/>
  <c r="I45" i="234"/>
  <c r="H45" i="234"/>
  <c r="G45" i="234"/>
  <c r="K45" i="234" s="1"/>
  <c r="F45" i="234"/>
  <c r="I44" i="234"/>
  <c r="H44" i="234"/>
  <c r="G44" i="234"/>
  <c r="K44" i="234" s="1"/>
  <c r="F44" i="234"/>
  <c r="I43" i="234"/>
  <c r="H43" i="234"/>
  <c r="G43" i="234"/>
  <c r="K43" i="234" s="1"/>
  <c r="F43" i="234"/>
  <c r="I42" i="234"/>
  <c r="H42" i="234"/>
  <c r="G42" i="234"/>
  <c r="K42" i="234" s="1"/>
  <c r="F42" i="234"/>
  <c r="I41" i="234"/>
  <c r="H41" i="234"/>
  <c r="G41" i="234"/>
  <c r="K41" i="234" s="1"/>
  <c r="F41" i="234"/>
  <c r="K40" i="234"/>
  <c r="I40" i="234"/>
  <c r="H40" i="234"/>
  <c r="G40" i="234"/>
  <c r="F40" i="234"/>
  <c r="I39" i="234"/>
  <c r="H39" i="234"/>
  <c r="G39" i="234"/>
  <c r="K39" i="234" s="1"/>
  <c r="F39" i="234"/>
  <c r="K38" i="234"/>
  <c r="I38" i="234"/>
  <c r="H38" i="234"/>
  <c r="G38" i="234"/>
  <c r="F38" i="234"/>
  <c r="I37" i="234"/>
  <c r="H37" i="234"/>
  <c r="G37" i="234"/>
  <c r="F37" i="234"/>
  <c r="I36" i="234"/>
  <c r="H36" i="234"/>
  <c r="G36" i="234"/>
  <c r="K36" i="234" s="1"/>
  <c r="F36" i="234"/>
  <c r="I35" i="234"/>
  <c r="H35" i="234"/>
  <c r="G35" i="234"/>
  <c r="F35" i="234"/>
  <c r="I34" i="234"/>
  <c r="H34" i="234"/>
  <c r="K34" i="234" s="1"/>
  <c r="G34" i="234"/>
  <c r="F34" i="234"/>
  <c r="I33" i="234"/>
  <c r="H33" i="234"/>
  <c r="G33" i="234"/>
  <c r="K33" i="234" s="1"/>
  <c r="F33" i="234"/>
  <c r="K32" i="234"/>
  <c r="I32" i="234"/>
  <c r="H32" i="234"/>
  <c r="G32" i="234"/>
  <c r="F32" i="234"/>
  <c r="I31" i="234"/>
  <c r="H31" i="234"/>
  <c r="G31" i="234"/>
  <c r="K31" i="234" s="1"/>
  <c r="F31" i="234"/>
  <c r="K30" i="234"/>
  <c r="I30" i="234"/>
  <c r="H30" i="234"/>
  <c r="G30" i="234"/>
  <c r="F30" i="234"/>
  <c r="I29" i="234"/>
  <c r="H29" i="234"/>
  <c r="G29" i="234"/>
  <c r="F29" i="234"/>
  <c r="I28" i="234"/>
  <c r="H28" i="234"/>
  <c r="G28" i="234"/>
  <c r="K28" i="234" s="1"/>
  <c r="F28" i="234"/>
  <c r="I27" i="234"/>
  <c r="H27" i="234"/>
  <c r="G27" i="234"/>
  <c r="F27" i="234"/>
  <c r="I26" i="234"/>
  <c r="H26" i="234"/>
  <c r="G26" i="234"/>
  <c r="K26" i="234" s="1"/>
  <c r="F26" i="234"/>
  <c r="I25" i="234"/>
  <c r="K25" i="234" s="1"/>
  <c r="H25" i="234"/>
  <c r="G25" i="234"/>
  <c r="F25" i="234"/>
  <c r="I24" i="234"/>
  <c r="H24" i="234"/>
  <c r="K24" i="234" s="1"/>
  <c r="G24" i="234"/>
  <c r="F24" i="234"/>
  <c r="I23" i="234"/>
  <c r="H23" i="234"/>
  <c r="G23" i="234"/>
  <c r="K23" i="234" s="1"/>
  <c r="F23" i="234"/>
  <c r="K22" i="234"/>
  <c r="I22" i="234"/>
  <c r="H22" i="234"/>
  <c r="G22" i="234"/>
  <c r="F22" i="234"/>
  <c r="I21" i="234"/>
  <c r="H21" i="234"/>
  <c r="G21" i="234"/>
  <c r="F21" i="234"/>
  <c r="I14" i="234"/>
  <c r="H14" i="234"/>
  <c r="G14" i="234"/>
  <c r="K14" i="234" s="1"/>
  <c r="F14" i="234"/>
  <c r="I13" i="234"/>
  <c r="H13" i="234"/>
  <c r="G13" i="234"/>
  <c r="F13" i="234"/>
  <c r="I12" i="234"/>
  <c r="H12" i="234"/>
  <c r="G12" i="234"/>
  <c r="K12" i="234" s="1"/>
  <c r="F12" i="234"/>
  <c r="I11" i="234"/>
  <c r="K11" i="234" s="1"/>
  <c r="H11" i="234"/>
  <c r="G11" i="234"/>
  <c r="F11" i="234"/>
  <c r="K10" i="234"/>
  <c r="I10" i="234"/>
  <c r="H10" i="234"/>
  <c r="G10" i="234"/>
  <c r="F10" i="234"/>
  <c r="D58" i="233"/>
  <c r="C48" i="233"/>
  <c r="D46" i="233"/>
  <c r="D48" i="233" s="1"/>
  <c r="C46" i="233"/>
  <c r="D37" i="233"/>
  <c r="C37" i="233"/>
  <c r="D17" i="233"/>
  <c r="C17" i="233"/>
  <c r="J44" i="232"/>
  <c r="I44" i="232"/>
  <c r="H44" i="232"/>
  <c r="G44" i="232"/>
  <c r="K44" i="232" s="1"/>
  <c r="F44" i="232"/>
  <c r="J43" i="232"/>
  <c r="I43" i="232"/>
  <c r="H43" i="232"/>
  <c r="G43" i="232"/>
  <c r="K43" i="232" s="1"/>
  <c r="F43" i="232"/>
  <c r="K42" i="232"/>
  <c r="I42" i="232"/>
  <c r="H42" i="232"/>
  <c r="G42" i="232"/>
  <c r="F42" i="232"/>
  <c r="I41" i="232"/>
  <c r="H41" i="232"/>
  <c r="G41" i="232"/>
  <c r="F41" i="232"/>
  <c r="I40" i="232"/>
  <c r="H40" i="232"/>
  <c r="G40" i="232"/>
  <c r="K40" i="232" s="1"/>
  <c r="F40" i="232"/>
  <c r="I39" i="232"/>
  <c r="H39" i="232"/>
  <c r="G39" i="232"/>
  <c r="F39" i="232"/>
  <c r="I38" i="232"/>
  <c r="H38" i="232"/>
  <c r="G38" i="232"/>
  <c r="K38" i="232" s="1"/>
  <c r="F38" i="232"/>
  <c r="I37" i="232"/>
  <c r="H37" i="232"/>
  <c r="G37" i="232"/>
  <c r="K37" i="232" s="1"/>
  <c r="F37" i="232"/>
  <c r="K36" i="232"/>
  <c r="I36" i="232"/>
  <c r="H36" i="232"/>
  <c r="G36" i="232"/>
  <c r="F36" i="232"/>
  <c r="I35" i="232"/>
  <c r="H35" i="232"/>
  <c r="G35" i="232"/>
  <c r="K35" i="232" s="1"/>
  <c r="F35" i="232"/>
  <c r="K34" i="232"/>
  <c r="I34" i="232"/>
  <c r="H34" i="232"/>
  <c r="G34" i="232"/>
  <c r="F34" i="232"/>
  <c r="I33" i="232"/>
  <c r="H33" i="232"/>
  <c r="G33" i="232"/>
  <c r="K33" i="232" s="1"/>
  <c r="F33" i="232"/>
  <c r="I32" i="232"/>
  <c r="H32" i="232"/>
  <c r="G32" i="232"/>
  <c r="K32" i="232" s="1"/>
  <c r="F32" i="232"/>
  <c r="I31" i="232"/>
  <c r="H31" i="232"/>
  <c r="G31" i="232"/>
  <c r="K31" i="232" s="1"/>
  <c r="F31" i="232"/>
  <c r="I30" i="232"/>
  <c r="H30" i="232"/>
  <c r="G30" i="232"/>
  <c r="K30" i="232" s="1"/>
  <c r="F30" i="232"/>
  <c r="I29" i="232"/>
  <c r="H29" i="232"/>
  <c r="G29" i="232"/>
  <c r="K29" i="232" s="1"/>
  <c r="F29" i="232"/>
  <c r="K28" i="232"/>
  <c r="I28" i="232"/>
  <c r="H28" i="232"/>
  <c r="G28" i="232"/>
  <c r="F28" i="232"/>
  <c r="I27" i="232"/>
  <c r="H27" i="232"/>
  <c r="G27" i="232"/>
  <c r="K27" i="232" s="1"/>
  <c r="F27" i="232"/>
  <c r="K26" i="232"/>
  <c r="I26" i="232"/>
  <c r="H26" i="232"/>
  <c r="G26" i="232"/>
  <c r="F26" i="232"/>
  <c r="I25" i="232"/>
  <c r="H25" i="232"/>
  <c r="G25" i="232"/>
  <c r="F25" i="232"/>
  <c r="K24" i="232"/>
  <c r="I24" i="232"/>
  <c r="H24" i="232"/>
  <c r="G24" i="232"/>
  <c r="F24" i="232"/>
  <c r="I23" i="232"/>
  <c r="H23" i="232"/>
  <c r="G23" i="232"/>
  <c r="K23" i="232" s="1"/>
  <c r="F23" i="232"/>
  <c r="I22" i="232"/>
  <c r="H22" i="232"/>
  <c r="G22" i="232"/>
  <c r="K22" i="232" s="1"/>
  <c r="F22" i="232"/>
  <c r="I21" i="232"/>
  <c r="H21" i="232"/>
  <c r="G21" i="232"/>
  <c r="K21" i="232" s="1"/>
  <c r="F21" i="232"/>
  <c r="I20" i="232"/>
  <c r="H20" i="232"/>
  <c r="K20" i="232" s="1"/>
  <c r="G20" i="232"/>
  <c r="F20" i="232"/>
  <c r="I19" i="232"/>
  <c r="H19" i="232"/>
  <c r="G19" i="232"/>
  <c r="K19" i="232" s="1"/>
  <c r="F19" i="232"/>
  <c r="K13" i="232"/>
  <c r="I13" i="232"/>
  <c r="H13" i="232"/>
  <c r="G13" i="232"/>
  <c r="F13" i="232"/>
  <c r="I12" i="232"/>
  <c r="H12" i="232"/>
  <c r="G12" i="232"/>
  <c r="F12" i="232"/>
  <c r="K11" i="232"/>
  <c r="I11" i="232"/>
  <c r="H11" i="232"/>
  <c r="G11" i="232"/>
  <c r="F11" i="232"/>
  <c r="I10" i="232"/>
  <c r="H10" i="232"/>
  <c r="G10" i="232"/>
  <c r="F10" i="232"/>
  <c r="D70" i="231"/>
  <c r="C70" i="231"/>
  <c r="D57" i="231"/>
  <c r="D55" i="231"/>
  <c r="C55" i="231"/>
  <c r="D46" i="231"/>
  <c r="C46" i="231"/>
  <c r="D16" i="231"/>
  <c r="C16" i="231"/>
  <c r="C57" i="231" s="1"/>
  <c r="J44" i="230"/>
  <c r="I44" i="230"/>
  <c r="K44" i="230" s="1"/>
  <c r="H44" i="230"/>
  <c r="G44" i="230"/>
  <c r="F44" i="230"/>
  <c r="J43" i="230"/>
  <c r="I43" i="230"/>
  <c r="H43" i="230"/>
  <c r="G43" i="230"/>
  <c r="F43" i="230"/>
  <c r="J42" i="230"/>
  <c r="I42" i="230"/>
  <c r="H42" i="230"/>
  <c r="G42" i="230"/>
  <c r="K42" i="230" s="1"/>
  <c r="F42" i="230"/>
  <c r="K41" i="230"/>
  <c r="J41" i="230"/>
  <c r="I41" i="230"/>
  <c r="H41" i="230"/>
  <c r="G41" i="230"/>
  <c r="F41" i="230"/>
  <c r="K40" i="230"/>
  <c r="I40" i="230"/>
  <c r="H40" i="230"/>
  <c r="G40" i="230"/>
  <c r="F40" i="230"/>
  <c r="I39" i="230"/>
  <c r="H39" i="230"/>
  <c r="G39" i="230"/>
  <c r="K39" i="230" s="1"/>
  <c r="F39" i="230"/>
  <c r="K38" i="230"/>
  <c r="I38" i="230"/>
  <c r="H38" i="230"/>
  <c r="G38" i="230"/>
  <c r="F38" i="230"/>
  <c r="I37" i="230"/>
  <c r="H37" i="230"/>
  <c r="G37" i="230"/>
  <c r="K37" i="230" s="1"/>
  <c r="F37" i="230"/>
  <c r="K36" i="230"/>
  <c r="I36" i="230"/>
  <c r="H36" i="230"/>
  <c r="G36" i="230"/>
  <c r="F36" i="230"/>
  <c r="I35" i="230"/>
  <c r="H35" i="230"/>
  <c r="G35" i="230"/>
  <c r="K35" i="230" s="1"/>
  <c r="F35" i="230"/>
  <c r="I34" i="230"/>
  <c r="H34" i="230"/>
  <c r="G34" i="230"/>
  <c r="K34" i="230" s="1"/>
  <c r="F34" i="230"/>
  <c r="I33" i="230"/>
  <c r="H33" i="230"/>
  <c r="G33" i="230"/>
  <c r="K33" i="230" s="1"/>
  <c r="F33" i="230"/>
  <c r="K32" i="230"/>
  <c r="I32" i="230"/>
  <c r="H32" i="230"/>
  <c r="G32" i="230"/>
  <c r="F32" i="230"/>
  <c r="I31" i="230"/>
  <c r="H31" i="230"/>
  <c r="G31" i="230"/>
  <c r="K31" i="230" s="1"/>
  <c r="F31" i="230"/>
  <c r="K30" i="230"/>
  <c r="I30" i="230"/>
  <c r="H30" i="230"/>
  <c r="G30" i="230"/>
  <c r="F30" i="230"/>
  <c r="I29" i="230"/>
  <c r="H29" i="230"/>
  <c r="G29" i="230"/>
  <c r="F29" i="230"/>
  <c r="K28" i="230"/>
  <c r="I28" i="230"/>
  <c r="H28" i="230"/>
  <c r="G28" i="230"/>
  <c r="F28" i="230"/>
  <c r="I27" i="230"/>
  <c r="H27" i="230"/>
  <c r="G27" i="230"/>
  <c r="K27" i="230" s="1"/>
  <c r="F27" i="230"/>
  <c r="I26" i="230"/>
  <c r="H26" i="230"/>
  <c r="G26" i="230"/>
  <c r="K26" i="230" s="1"/>
  <c r="F26" i="230"/>
  <c r="I25" i="230"/>
  <c r="H25" i="230"/>
  <c r="G25" i="230"/>
  <c r="K25" i="230" s="1"/>
  <c r="F25" i="230"/>
  <c r="I24" i="230"/>
  <c r="H24" i="230"/>
  <c r="K24" i="230" s="1"/>
  <c r="G24" i="230"/>
  <c r="F24" i="230"/>
  <c r="I23" i="230"/>
  <c r="H23" i="230"/>
  <c r="G23" i="230"/>
  <c r="K23" i="230" s="1"/>
  <c r="F23" i="230"/>
  <c r="K22" i="230"/>
  <c r="I22" i="230"/>
  <c r="H22" i="230"/>
  <c r="G22" i="230"/>
  <c r="F22" i="230"/>
  <c r="I21" i="230"/>
  <c r="H21" i="230"/>
  <c r="G21" i="230"/>
  <c r="F21" i="230"/>
  <c r="K20" i="230"/>
  <c r="I20" i="230"/>
  <c r="H20" i="230"/>
  <c r="G20" i="230"/>
  <c r="F20" i="230"/>
  <c r="I19" i="230"/>
  <c r="H19" i="230"/>
  <c r="G19" i="230"/>
  <c r="F19" i="230"/>
  <c r="I13" i="230"/>
  <c r="H13" i="230"/>
  <c r="K13" i="230" s="1"/>
  <c r="G13" i="230"/>
  <c r="F13" i="230"/>
  <c r="I12" i="230"/>
  <c r="H12" i="230"/>
  <c r="G12" i="230"/>
  <c r="K12" i="230" s="1"/>
  <c r="F12" i="230"/>
  <c r="K11" i="230"/>
  <c r="I11" i="230"/>
  <c r="H11" i="230"/>
  <c r="G11" i="230"/>
  <c r="F11" i="230"/>
  <c r="I10" i="230"/>
  <c r="H10" i="230"/>
  <c r="G10" i="230"/>
  <c r="K10" i="230" s="1"/>
  <c r="F10" i="230"/>
  <c r="D63" i="229"/>
  <c r="C59" i="229"/>
  <c r="D51" i="229"/>
  <c r="C51" i="229"/>
  <c r="D46" i="229"/>
  <c r="D53" i="229" s="1"/>
  <c r="C40" i="229"/>
  <c r="C53" i="229" s="1"/>
  <c r="K41" i="228"/>
  <c r="I41" i="228"/>
  <c r="H41" i="228"/>
  <c r="G41" i="228"/>
  <c r="F41" i="228"/>
  <c r="I40" i="228"/>
  <c r="H40" i="228"/>
  <c r="G40" i="228"/>
  <c r="F40" i="228"/>
  <c r="I39" i="228"/>
  <c r="H39" i="228"/>
  <c r="K39" i="228" s="1"/>
  <c r="G39" i="228"/>
  <c r="F39" i="228"/>
  <c r="I38" i="228"/>
  <c r="K38" i="228" s="1"/>
  <c r="H38" i="228"/>
  <c r="G38" i="228"/>
  <c r="F38" i="228"/>
  <c r="J37" i="228"/>
  <c r="I37" i="228"/>
  <c r="H37" i="228"/>
  <c r="G37" i="228"/>
  <c r="K37" i="228" s="1"/>
  <c r="D37" i="228"/>
  <c r="C37" i="228"/>
  <c r="F37" i="228" s="1"/>
  <c r="J36" i="228"/>
  <c r="I36" i="228"/>
  <c r="H36" i="228"/>
  <c r="G36" i="228"/>
  <c r="D36" i="228"/>
  <c r="F36" i="228" s="1"/>
  <c r="C36" i="228"/>
  <c r="I35" i="228"/>
  <c r="H35" i="228"/>
  <c r="G35" i="228"/>
  <c r="K35" i="228" s="1"/>
  <c r="F35" i="228"/>
  <c r="I34" i="228"/>
  <c r="H34" i="228"/>
  <c r="G34" i="228"/>
  <c r="K34" i="228" s="1"/>
  <c r="F34" i="228"/>
  <c r="K33" i="228"/>
  <c r="I33" i="228"/>
  <c r="H33" i="228"/>
  <c r="G33" i="228"/>
  <c r="F33" i="228"/>
  <c r="I32" i="228"/>
  <c r="H32" i="228"/>
  <c r="G32" i="228"/>
  <c r="K32" i="228" s="1"/>
  <c r="F32" i="228"/>
  <c r="K31" i="228"/>
  <c r="I31" i="228"/>
  <c r="H31" i="228"/>
  <c r="G31" i="228"/>
  <c r="F31" i="228"/>
  <c r="I30" i="228"/>
  <c r="H30" i="228"/>
  <c r="G30" i="228"/>
  <c r="F30" i="228"/>
  <c r="I29" i="228"/>
  <c r="H29" i="228"/>
  <c r="G29" i="228"/>
  <c r="K29" i="228" s="1"/>
  <c r="F29" i="228"/>
  <c r="I28" i="228"/>
  <c r="H28" i="228"/>
  <c r="G28" i="228"/>
  <c r="F28" i="228"/>
  <c r="I27" i="228"/>
  <c r="H27" i="228"/>
  <c r="G27" i="228"/>
  <c r="K27" i="228" s="1"/>
  <c r="F27" i="228"/>
  <c r="K26" i="228"/>
  <c r="I26" i="228"/>
  <c r="H26" i="228"/>
  <c r="G26" i="228"/>
  <c r="F26" i="228"/>
  <c r="K25" i="228"/>
  <c r="I25" i="228"/>
  <c r="H25" i="228"/>
  <c r="G25" i="228"/>
  <c r="F25" i="228"/>
  <c r="I24" i="228"/>
  <c r="H24" i="228"/>
  <c r="G24" i="228"/>
  <c r="K24" i="228" s="1"/>
  <c r="F24" i="228"/>
  <c r="K23" i="228"/>
  <c r="I23" i="228"/>
  <c r="H23" i="228"/>
  <c r="G23" i="228"/>
  <c r="F23" i="228"/>
  <c r="I22" i="228"/>
  <c r="H22" i="228"/>
  <c r="G22" i="228"/>
  <c r="K22" i="228" s="1"/>
  <c r="F22" i="228"/>
  <c r="I21" i="228"/>
  <c r="H21" i="228"/>
  <c r="G21" i="228"/>
  <c r="K21" i="228" s="1"/>
  <c r="F21" i="228"/>
  <c r="I20" i="228"/>
  <c r="H20" i="228"/>
  <c r="G20" i="228"/>
  <c r="K20" i="228" s="1"/>
  <c r="F20" i="228"/>
  <c r="I19" i="228"/>
  <c r="H19" i="228"/>
  <c r="G19" i="228"/>
  <c r="F19" i="228"/>
  <c r="K13" i="228"/>
  <c r="I13" i="228"/>
  <c r="H13" i="228"/>
  <c r="G13" i="228"/>
  <c r="F13" i="228"/>
  <c r="K12" i="228"/>
  <c r="I12" i="228"/>
  <c r="H12" i="228"/>
  <c r="G12" i="228"/>
  <c r="F12" i="228"/>
  <c r="I11" i="228"/>
  <c r="H11" i="228"/>
  <c r="G11" i="228"/>
  <c r="K11" i="228" s="1"/>
  <c r="F11" i="228"/>
  <c r="K10" i="228"/>
  <c r="I10" i="228"/>
  <c r="H10" i="228"/>
  <c r="G10" i="228"/>
  <c r="F10" i="228"/>
  <c r="D60" i="227"/>
  <c r="C56" i="227"/>
  <c r="C50" i="227"/>
  <c r="D48" i="227"/>
  <c r="C48" i="227"/>
  <c r="D43" i="227"/>
  <c r="D50" i="227" s="1"/>
  <c r="C43" i="227"/>
  <c r="F38" i="227"/>
  <c r="E38" i="227"/>
  <c r="F37" i="227"/>
  <c r="E37" i="227"/>
  <c r="D16" i="227"/>
  <c r="C16" i="227"/>
  <c r="I39" i="226"/>
  <c r="H39" i="226"/>
  <c r="G39" i="226"/>
  <c r="K39" i="226" s="1"/>
  <c r="F39" i="226"/>
  <c r="K38" i="226"/>
  <c r="I38" i="226"/>
  <c r="H38" i="226"/>
  <c r="G38" i="226"/>
  <c r="F38" i="226"/>
  <c r="I37" i="226"/>
  <c r="H37" i="226"/>
  <c r="G37" i="226"/>
  <c r="K37" i="226" s="1"/>
  <c r="F37" i="226"/>
  <c r="I36" i="226"/>
  <c r="H36" i="226"/>
  <c r="G36" i="226"/>
  <c r="K36" i="226" s="1"/>
  <c r="F36" i="226"/>
  <c r="I35" i="226"/>
  <c r="K35" i="226" s="1"/>
  <c r="H35" i="226"/>
  <c r="G35" i="226"/>
  <c r="F35" i="226"/>
  <c r="I34" i="226"/>
  <c r="H34" i="226"/>
  <c r="G34" i="226"/>
  <c r="K34" i="226" s="1"/>
  <c r="F34" i="226"/>
  <c r="I33" i="226"/>
  <c r="H33" i="226"/>
  <c r="G33" i="226"/>
  <c r="K33" i="226" s="1"/>
  <c r="F33" i="226"/>
  <c r="K32" i="226"/>
  <c r="I32" i="226"/>
  <c r="H32" i="226"/>
  <c r="G32" i="226"/>
  <c r="F32" i="226"/>
  <c r="I31" i="226"/>
  <c r="H31" i="226"/>
  <c r="G31" i="226"/>
  <c r="K31" i="226" s="1"/>
  <c r="F31" i="226"/>
  <c r="K30" i="226"/>
  <c r="I30" i="226"/>
  <c r="H30" i="226"/>
  <c r="G30" i="226"/>
  <c r="F30" i="226"/>
  <c r="I29" i="226"/>
  <c r="H29" i="226"/>
  <c r="G29" i="226"/>
  <c r="F29" i="226"/>
  <c r="I28" i="226"/>
  <c r="H28" i="226"/>
  <c r="K28" i="226" s="1"/>
  <c r="G28" i="226"/>
  <c r="F28" i="226"/>
  <c r="I27" i="226"/>
  <c r="K27" i="226" s="1"/>
  <c r="H27" i="226"/>
  <c r="G27" i="226"/>
  <c r="F27" i="226"/>
  <c r="I26" i="226"/>
  <c r="H26" i="226"/>
  <c r="G26" i="226"/>
  <c r="K26" i="226" s="1"/>
  <c r="F26" i="226"/>
  <c r="I25" i="226"/>
  <c r="H25" i="226"/>
  <c r="G25" i="226"/>
  <c r="K25" i="226" s="1"/>
  <c r="F25" i="226"/>
  <c r="K24" i="226"/>
  <c r="I24" i="226"/>
  <c r="H24" i="226"/>
  <c r="G24" i="226"/>
  <c r="F24" i="226"/>
  <c r="I23" i="226"/>
  <c r="H23" i="226"/>
  <c r="G23" i="226"/>
  <c r="K23" i="226" s="1"/>
  <c r="F23" i="226"/>
  <c r="K22" i="226"/>
  <c r="I22" i="226"/>
  <c r="H22" i="226"/>
  <c r="G22" i="226"/>
  <c r="F22" i="226"/>
  <c r="I21" i="226"/>
  <c r="H21" i="226"/>
  <c r="G21" i="226"/>
  <c r="F21" i="226"/>
  <c r="K20" i="226"/>
  <c r="I20" i="226"/>
  <c r="H20" i="226"/>
  <c r="G20" i="226"/>
  <c r="F20" i="226"/>
  <c r="I19" i="226"/>
  <c r="K19" i="226" s="1"/>
  <c r="H19" i="226"/>
  <c r="G19" i="226"/>
  <c r="F19" i="226"/>
  <c r="I13" i="226"/>
  <c r="H13" i="226"/>
  <c r="G13" i="226"/>
  <c r="F13" i="226"/>
  <c r="I12" i="226"/>
  <c r="H12" i="226"/>
  <c r="G12" i="226"/>
  <c r="K12" i="226" s="1"/>
  <c r="F12" i="226"/>
  <c r="K11" i="226"/>
  <c r="I11" i="226"/>
  <c r="H11" i="226"/>
  <c r="G11" i="226"/>
  <c r="F11" i="226"/>
  <c r="I10" i="226"/>
  <c r="H10" i="226"/>
  <c r="G10" i="226"/>
  <c r="K10" i="226" s="1"/>
  <c r="F10" i="226"/>
  <c r="D53" i="225"/>
  <c r="C53" i="225"/>
  <c r="F50" i="225"/>
  <c r="D50" i="225"/>
  <c r="D43" i="225"/>
  <c r="C43" i="225"/>
  <c r="D38" i="225"/>
  <c r="D45" i="225" s="1"/>
  <c r="C38" i="225"/>
  <c r="C45" i="225" s="1"/>
  <c r="D16" i="225"/>
  <c r="C16" i="225"/>
  <c r="I29" i="224"/>
  <c r="H29" i="224"/>
  <c r="G29" i="224"/>
  <c r="K29" i="224" s="1"/>
  <c r="F29" i="224"/>
  <c r="K28" i="224"/>
  <c r="I28" i="224"/>
  <c r="H28" i="224"/>
  <c r="G28" i="224"/>
  <c r="F28" i="224"/>
  <c r="K27" i="224"/>
  <c r="I27" i="224"/>
  <c r="H27" i="224"/>
  <c r="G27" i="224"/>
  <c r="F27" i="224"/>
  <c r="I26" i="224"/>
  <c r="H26" i="224"/>
  <c r="G26" i="224"/>
  <c r="K26" i="224" s="1"/>
  <c r="F26" i="224"/>
  <c r="K25" i="224"/>
  <c r="I25" i="224"/>
  <c r="H25" i="224"/>
  <c r="G25" i="224"/>
  <c r="F25" i="224"/>
  <c r="I24" i="224"/>
  <c r="H24" i="224"/>
  <c r="G24" i="224"/>
  <c r="K24" i="224" s="1"/>
  <c r="F24" i="224"/>
  <c r="I23" i="224"/>
  <c r="H23" i="224"/>
  <c r="G23" i="224"/>
  <c r="K23" i="224" s="1"/>
  <c r="F23" i="224"/>
  <c r="I22" i="224"/>
  <c r="K22" i="224" s="1"/>
  <c r="H22" i="224"/>
  <c r="G22" i="224"/>
  <c r="F22" i="224"/>
  <c r="I21" i="224"/>
  <c r="H21" i="224"/>
  <c r="G21" i="224"/>
  <c r="K21" i="224" s="1"/>
  <c r="F21" i="224"/>
  <c r="K20" i="224"/>
  <c r="I20" i="224"/>
  <c r="H20" i="224"/>
  <c r="G20" i="224"/>
  <c r="F20" i="224"/>
  <c r="I14" i="224"/>
  <c r="H14" i="224"/>
  <c r="K14" i="224" s="1"/>
  <c r="G14" i="224"/>
  <c r="F14" i="224"/>
  <c r="I13" i="224"/>
  <c r="H13" i="224"/>
  <c r="G13" i="224"/>
  <c r="K13" i="224" s="1"/>
  <c r="F13" i="224"/>
  <c r="K12" i="224"/>
  <c r="I12" i="224"/>
  <c r="H12" i="224"/>
  <c r="G12" i="224"/>
  <c r="F12" i="224"/>
  <c r="I11" i="224"/>
  <c r="H11" i="224"/>
  <c r="G11" i="224"/>
  <c r="K11" i="224" s="1"/>
  <c r="F11" i="224"/>
  <c r="K10" i="224"/>
  <c r="I10" i="224"/>
  <c r="H10" i="224"/>
  <c r="G10" i="224"/>
  <c r="F10" i="224"/>
  <c r="D49" i="223"/>
  <c r="C49" i="223"/>
  <c r="D45" i="223"/>
  <c r="C37" i="223"/>
  <c r="D32" i="223"/>
  <c r="D37" i="223" s="1"/>
  <c r="D39" i="223" s="1"/>
  <c r="C32" i="223"/>
  <c r="D27" i="223"/>
  <c r="C27" i="223"/>
  <c r="G42" i="222"/>
  <c r="K42" i="222" s="1"/>
  <c r="F42" i="222"/>
  <c r="K41" i="222"/>
  <c r="G41" i="222"/>
  <c r="F41" i="222"/>
  <c r="G40" i="222"/>
  <c r="K40" i="222" s="1"/>
  <c r="F40" i="222"/>
  <c r="K39" i="222"/>
  <c r="G39" i="222"/>
  <c r="F39" i="222"/>
  <c r="I38" i="222"/>
  <c r="K38" i="222" s="1"/>
  <c r="H38" i="222"/>
  <c r="G38" i="222"/>
  <c r="F38" i="222"/>
  <c r="I37" i="222"/>
  <c r="H37" i="222"/>
  <c r="G37" i="222"/>
  <c r="F37" i="222"/>
  <c r="I36" i="222"/>
  <c r="H36" i="222"/>
  <c r="G36" i="222"/>
  <c r="K36" i="222" s="1"/>
  <c r="F36" i="222"/>
  <c r="I35" i="222"/>
  <c r="H35" i="222"/>
  <c r="K35" i="222" s="1"/>
  <c r="G35" i="222"/>
  <c r="F35" i="222"/>
  <c r="I34" i="222"/>
  <c r="H34" i="222"/>
  <c r="G34" i="222"/>
  <c r="K34" i="222" s="1"/>
  <c r="F34" i="222"/>
  <c r="K33" i="222"/>
  <c r="I33" i="222"/>
  <c r="H33" i="222"/>
  <c r="G33" i="222"/>
  <c r="F33" i="222"/>
  <c r="I32" i="222"/>
  <c r="H32" i="222"/>
  <c r="G32" i="222"/>
  <c r="F32" i="222"/>
  <c r="K31" i="222"/>
  <c r="I31" i="222"/>
  <c r="H31" i="222"/>
  <c r="G31" i="222"/>
  <c r="F31" i="222"/>
  <c r="I30" i="222"/>
  <c r="K30" i="222" s="1"/>
  <c r="H30" i="222"/>
  <c r="G30" i="222"/>
  <c r="F30" i="222"/>
  <c r="I29" i="222"/>
  <c r="H29" i="222"/>
  <c r="G29" i="222"/>
  <c r="K29" i="222" s="1"/>
  <c r="F29" i="222"/>
  <c r="I28" i="222"/>
  <c r="K28" i="222" s="1"/>
  <c r="H28" i="222"/>
  <c r="G28" i="222"/>
  <c r="F28" i="222"/>
  <c r="I27" i="222"/>
  <c r="H27" i="222"/>
  <c r="K27" i="222" s="1"/>
  <c r="G27" i="222"/>
  <c r="F27" i="222"/>
  <c r="I26" i="222"/>
  <c r="H26" i="222"/>
  <c r="G26" i="222"/>
  <c r="K26" i="222" s="1"/>
  <c r="F26" i="222"/>
  <c r="K25" i="222"/>
  <c r="I25" i="222"/>
  <c r="H25" i="222"/>
  <c r="G25" i="222"/>
  <c r="F25" i="222"/>
  <c r="I24" i="222"/>
  <c r="H24" i="222"/>
  <c r="G24" i="222"/>
  <c r="F24" i="222"/>
  <c r="K23" i="222"/>
  <c r="I23" i="222"/>
  <c r="H23" i="222"/>
  <c r="G23" i="222"/>
  <c r="F23" i="222"/>
  <c r="I22" i="222"/>
  <c r="K22" i="222" s="1"/>
  <c r="H22" i="222"/>
  <c r="G22" i="222"/>
  <c r="F22" i="222"/>
  <c r="I21" i="222"/>
  <c r="H21" i="222"/>
  <c r="G21" i="222"/>
  <c r="F21" i="222"/>
  <c r="K15" i="222"/>
  <c r="F15" i="222"/>
  <c r="K14" i="222"/>
  <c r="F14" i="222"/>
  <c r="K13" i="222"/>
  <c r="F13" i="222"/>
  <c r="K12" i="222"/>
  <c r="F12" i="222"/>
  <c r="K11" i="222"/>
  <c r="F11" i="222"/>
  <c r="K10" i="222"/>
  <c r="F10" i="222"/>
  <c r="C87" i="221"/>
  <c r="D83" i="221"/>
  <c r="D87" i="221" s="1"/>
  <c r="C83" i="221"/>
  <c r="D49" i="221"/>
  <c r="C49" i="221"/>
  <c r="D44" i="221"/>
  <c r="D51" i="221" s="1"/>
  <c r="C44" i="221"/>
  <c r="C51" i="221" s="1"/>
  <c r="D20" i="221"/>
  <c r="C20" i="221"/>
  <c r="J167" i="220"/>
  <c r="I167" i="220"/>
  <c r="G167" i="220"/>
  <c r="H167" i="220" s="1"/>
  <c r="L167" i="220" s="1"/>
  <c r="J166" i="220"/>
  <c r="I166" i="220"/>
  <c r="G166" i="220"/>
  <c r="H166" i="220" s="1"/>
  <c r="L166" i="220" s="1"/>
  <c r="J165" i="220"/>
  <c r="I165" i="220"/>
  <c r="H165" i="220"/>
  <c r="L165" i="220" s="1"/>
  <c r="G165" i="220"/>
  <c r="L164" i="220"/>
  <c r="J164" i="220"/>
  <c r="I164" i="220"/>
  <c r="H164" i="220"/>
  <c r="G164" i="220"/>
  <c r="J163" i="220"/>
  <c r="I163" i="220"/>
  <c r="H163" i="220"/>
  <c r="L163" i="220" s="1"/>
  <c r="G163" i="220"/>
  <c r="J162" i="220"/>
  <c r="I162" i="220"/>
  <c r="G162" i="220"/>
  <c r="H162" i="220" s="1"/>
  <c r="L162" i="220" s="1"/>
  <c r="J161" i="220"/>
  <c r="L161" i="220" s="1"/>
  <c r="I161" i="220"/>
  <c r="H161" i="220"/>
  <c r="G161" i="220"/>
  <c r="J160" i="220"/>
  <c r="I160" i="220"/>
  <c r="G160" i="220"/>
  <c r="H160" i="220" s="1"/>
  <c r="L160" i="220" s="1"/>
  <c r="J159" i="220"/>
  <c r="I159" i="220"/>
  <c r="G159" i="220"/>
  <c r="H159" i="220" s="1"/>
  <c r="L159" i="220" s="1"/>
  <c r="J158" i="220"/>
  <c r="I158" i="220"/>
  <c r="G158" i="220"/>
  <c r="H158" i="220" s="1"/>
  <c r="L158" i="220" s="1"/>
  <c r="J157" i="220"/>
  <c r="I157" i="220"/>
  <c r="H157" i="220"/>
  <c r="L157" i="220" s="1"/>
  <c r="G157" i="220"/>
  <c r="J156" i="220"/>
  <c r="I156" i="220"/>
  <c r="G156" i="220"/>
  <c r="H156" i="220" s="1"/>
  <c r="L156" i="220" s="1"/>
  <c r="J155" i="220"/>
  <c r="I155" i="220"/>
  <c r="H155" i="220"/>
  <c r="G155" i="220"/>
  <c r="J154" i="220"/>
  <c r="I154" i="220"/>
  <c r="G154" i="220"/>
  <c r="H154" i="220" s="1"/>
  <c r="L154" i="220" s="1"/>
  <c r="J153" i="220"/>
  <c r="I153" i="220"/>
  <c r="G153" i="220"/>
  <c r="H153" i="220" s="1"/>
  <c r="L153" i="220" s="1"/>
  <c r="J152" i="220"/>
  <c r="I152" i="220"/>
  <c r="G152" i="220"/>
  <c r="H152" i="220" s="1"/>
  <c r="J151" i="220"/>
  <c r="I151" i="220"/>
  <c r="H151" i="220"/>
  <c r="L151" i="220" s="1"/>
  <c r="G151" i="220"/>
  <c r="L150" i="220"/>
  <c r="J150" i="220"/>
  <c r="I150" i="220"/>
  <c r="G150" i="220"/>
  <c r="H150" i="220" s="1"/>
  <c r="J149" i="220"/>
  <c r="I149" i="220"/>
  <c r="H149" i="220"/>
  <c r="L149" i="220" s="1"/>
  <c r="G149" i="220"/>
  <c r="L148" i="220"/>
  <c r="J148" i="220"/>
  <c r="I148" i="220"/>
  <c r="G148" i="220"/>
  <c r="H148" i="220" s="1"/>
  <c r="J147" i="220"/>
  <c r="I147" i="220"/>
  <c r="H147" i="220"/>
  <c r="L147" i="220" s="1"/>
  <c r="G147" i="220"/>
  <c r="J146" i="220"/>
  <c r="I146" i="220"/>
  <c r="G146" i="220"/>
  <c r="H146" i="220" s="1"/>
  <c r="L146" i="220" s="1"/>
  <c r="J145" i="220"/>
  <c r="I145" i="220"/>
  <c r="G145" i="220"/>
  <c r="H145" i="220" s="1"/>
  <c r="J144" i="220"/>
  <c r="I144" i="220"/>
  <c r="G144" i="220"/>
  <c r="H144" i="220" s="1"/>
  <c r="L144" i="220" s="1"/>
  <c r="J143" i="220"/>
  <c r="I143" i="220"/>
  <c r="H143" i="220"/>
  <c r="L143" i="220" s="1"/>
  <c r="G143" i="220"/>
  <c r="J142" i="220"/>
  <c r="I142" i="220"/>
  <c r="G142" i="220"/>
  <c r="H142" i="220" s="1"/>
  <c r="L142" i="220" s="1"/>
  <c r="J141" i="220"/>
  <c r="I141" i="220"/>
  <c r="H141" i="220"/>
  <c r="L141" i="220" s="1"/>
  <c r="G141" i="220"/>
  <c r="J140" i="220"/>
  <c r="I140" i="220"/>
  <c r="G140" i="220"/>
  <c r="H140" i="220" s="1"/>
  <c r="L140" i="220" s="1"/>
  <c r="J139" i="220"/>
  <c r="I139" i="220"/>
  <c r="H139" i="220"/>
  <c r="L139" i="220" s="1"/>
  <c r="G139" i="220"/>
  <c r="J138" i="220"/>
  <c r="I138" i="220"/>
  <c r="G138" i="220"/>
  <c r="H138" i="220" s="1"/>
  <c r="L138" i="220" s="1"/>
  <c r="J137" i="220"/>
  <c r="I137" i="220"/>
  <c r="G137" i="220"/>
  <c r="H137" i="220" s="1"/>
  <c r="J136" i="220"/>
  <c r="I136" i="220"/>
  <c r="G136" i="220"/>
  <c r="H136" i="220" s="1"/>
  <c r="J135" i="220"/>
  <c r="I135" i="220"/>
  <c r="H135" i="220"/>
  <c r="L135" i="220" s="1"/>
  <c r="G135" i="220"/>
  <c r="L134" i="220"/>
  <c r="J134" i="220"/>
  <c r="I134" i="220"/>
  <c r="G134" i="220"/>
  <c r="H134" i="220" s="1"/>
  <c r="J133" i="220"/>
  <c r="I133" i="220"/>
  <c r="H133" i="220"/>
  <c r="L133" i="220" s="1"/>
  <c r="G133" i="220"/>
  <c r="L132" i="220"/>
  <c r="J132" i="220"/>
  <c r="I132" i="220"/>
  <c r="G132" i="220"/>
  <c r="H132" i="220" s="1"/>
  <c r="J131" i="220"/>
  <c r="I131" i="220"/>
  <c r="H131" i="220"/>
  <c r="L131" i="220" s="1"/>
  <c r="G131" i="220"/>
  <c r="J130" i="220"/>
  <c r="I130" i="220"/>
  <c r="G130" i="220"/>
  <c r="H130" i="220" s="1"/>
  <c r="L130" i="220" s="1"/>
  <c r="J129" i="220"/>
  <c r="I129" i="220"/>
  <c r="G129" i="220"/>
  <c r="H129" i="220" s="1"/>
  <c r="L129" i="220" s="1"/>
  <c r="J128" i="220"/>
  <c r="I128" i="220"/>
  <c r="G128" i="220"/>
  <c r="H128" i="220" s="1"/>
  <c r="L128" i="220" s="1"/>
  <c r="J127" i="220"/>
  <c r="I127" i="220"/>
  <c r="G127" i="220"/>
  <c r="H127" i="220" s="1"/>
  <c r="L127" i="220" s="1"/>
  <c r="J126" i="220"/>
  <c r="I126" i="220"/>
  <c r="L126" i="220" s="1"/>
  <c r="G126" i="220"/>
  <c r="H126" i="220" s="1"/>
  <c r="J125" i="220"/>
  <c r="I125" i="220"/>
  <c r="H125" i="220"/>
  <c r="L125" i="220" s="1"/>
  <c r="G125" i="220"/>
  <c r="L124" i="220"/>
  <c r="J124" i="220"/>
  <c r="I124" i="220"/>
  <c r="G124" i="220"/>
  <c r="H124" i="220" s="1"/>
  <c r="J123" i="220"/>
  <c r="I123" i="220"/>
  <c r="H123" i="220"/>
  <c r="G123" i="220"/>
  <c r="J122" i="220"/>
  <c r="I122" i="220"/>
  <c r="G122" i="220"/>
  <c r="H122" i="220" s="1"/>
  <c r="L122" i="220" s="1"/>
  <c r="J121" i="220"/>
  <c r="I121" i="220"/>
  <c r="H121" i="220"/>
  <c r="L121" i="220" s="1"/>
  <c r="G121" i="220"/>
  <c r="J120" i="220"/>
  <c r="I120" i="220"/>
  <c r="G120" i="220"/>
  <c r="H120" i="220" s="1"/>
  <c r="L120" i="220" s="1"/>
  <c r="J119" i="220"/>
  <c r="I119" i="220"/>
  <c r="G119" i="220"/>
  <c r="H119" i="220" s="1"/>
  <c r="L119" i="220" s="1"/>
  <c r="J118" i="220"/>
  <c r="I118" i="220"/>
  <c r="G118" i="220"/>
  <c r="H118" i="220" s="1"/>
  <c r="L118" i="220" s="1"/>
  <c r="J117" i="220"/>
  <c r="I117" i="220"/>
  <c r="H117" i="220"/>
  <c r="L117" i="220" s="1"/>
  <c r="G117" i="220"/>
  <c r="J116" i="220"/>
  <c r="I116" i="220"/>
  <c r="G116" i="220"/>
  <c r="H116" i="220" s="1"/>
  <c r="L116" i="220" s="1"/>
  <c r="J115" i="220"/>
  <c r="I115" i="220"/>
  <c r="H115" i="220"/>
  <c r="G115" i="220"/>
  <c r="J114" i="220"/>
  <c r="I114" i="220"/>
  <c r="G114" i="220"/>
  <c r="H114" i="220" s="1"/>
  <c r="L114" i="220" s="1"/>
  <c r="J113" i="220"/>
  <c r="I113" i="220"/>
  <c r="H113" i="220"/>
  <c r="L113" i="220" s="1"/>
  <c r="G113" i="220"/>
  <c r="J112" i="220"/>
  <c r="I112" i="220"/>
  <c r="G112" i="220"/>
  <c r="H112" i="220" s="1"/>
  <c r="L112" i="220" s="1"/>
  <c r="J111" i="220"/>
  <c r="I111" i="220"/>
  <c r="G111" i="220"/>
  <c r="H111" i="220" s="1"/>
  <c r="L111" i="220" s="1"/>
  <c r="L110" i="220"/>
  <c r="J110" i="220"/>
  <c r="I110" i="220"/>
  <c r="G110" i="220"/>
  <c r="H110" i="220" s="1"/>
  <c r="J109" i="220"/>
  <c r="I109" i="220"/>
  <c r="H109" i="220"/>
  <c r="L109" i="220" s="1"/>
  <c r="G109" i="220"/>
  <c r="L108" i="220"/>
  <c r="J108" i="220"/>
  <c r="I108" i="220"/>
  <c r="G108" i="220"/>
  <c r="H108" i="220" s="1"/>
  <c r="J107" i="220"/>
  <c r="I107" i="220"/>
  <c r="H107" i="220"/>
  <c r="L107" i="220" s="1"/>
  <c r="G107" i="220"/>
  <c r="J106" i="220"/>
  <c r="I106" i="220"/>
  <c r="G106" i="220"/>
  <c r="H106" i="220" s="1"/>
  <c r="L106" i="220" s="1"/>
  <c r="J105" i="220"/>
  <c r="I105" i="220"/>
  <c r="H105" i="220"/>
  <c r="G105" i="220"/>
  <c r="J104" i="220"/>
  <c r="I104" i="220"/>
  <c r="G104" i="220"/>
  <c r="H104" i="220" s="1"/>
  <c r="J103" i="220"/>
  <c r="I103" i="220"/>
  <c r="H103" i="220"/>
  <c r="L103" i="220" s="1"/>
  <c r="G103" i="220"/>
  <c r="J102" i="220"/>
  <c r="I102" i="220"/>
  <c r="L102" i="220" s="1"/>
  <c r="G102" i="220"/>
  <c r="H102" i="220" s="1"/>
  <c r="J101" i="220"/>
  <c r="I101" i="220"/>
  <c r="H101" i="220"/>
  <c r="L101" i="220" s="1"/>
  <c r="G101" i="220"/>
  <c r="L100" i="220"/>
  <c r="J100" i="220"/>
  <c r="I100" i="220"/>
  <c r="H100" i="220"/>
  <c r="G100" i="220"/>
  <c r="J99" i="220"/>
  <c r="I99" i="220"/>
  <c r="H99" i="220"/>
  <c r="G99" i="220"/>
  <c r="J98" i="220"/>
  <c r="I98" i="220"/>
  <c r="G98" i="220"/>
  <c r="H98" i="220" s="1"/>
  <c r="L98" i="220" s="1"/>
  <c r="J97" i="220"/>
  <c r="I97" i="220"/>
  <c r="G97" i="220"/>
  <c r="H97" i="220" s="1"/>
  <c r="J96" i="220"/>
  <c r="I96" i="220"/>
  <c r="G96" i="220"/>
  <c r="H96" i="220" s="1"/>
  <c r="L96" i="220" s="1"/>
  <c r="J95" i="220"/>
  <c r="I95" i="220"/>
  <c r="H95" i="220"/>
  <c r="L95" i="220" s="1"/>
  <c r="G95" i="220"/>
  <c r="J94" i="220"/>
  <c r="I94" i="220"/>
  <c r="G94" i="220"/>
  <c r="H94" i="220" s="1"/>
  <c r="L94" i="220" s="1"/>
  <c r="J93" i="220"/>
  <c r="I93" i="220"/>
  <c r="H93" i="220"/>
  <c r="L93" i="220" s="1"/>
  <c r="G93" i="220"/>
  <c r="J92" i="220"/>
  <c r="I92" i="220"/>
  <c r="G92" i="220"/>
  <c r="H92" i="220" s="1"/>
  <c r="L92" i="220" s="1"/>
  <c r="J91" i="220"/>
  <c r="I91" i="220"/>
  <c r="H91" i="220"/>
  <c r="G91" i="220"/>
  <c r="J90" i="220"/>
  <c r="I90" i="220"/>
  <c r="G90" i="220"/>
  <c r="H90" i="220" s="1"/>
  <c r="L90" i="220" s="1"/>
  <c r="J89" i="220"/>
  <c r="I89" i="220"/>
  <c r="G89" i="220"/>
  <c r="H89" i="220" s="1"/>
  <c r="J88" i="220"/>
  <c r="I88" i="220"/>
  <c r="G88" i="220"/>
  <c r="H88" i="220" s="1"/>
  <c r="L88" i="220" s="1"/>
  <c r="J87" i="220"/>
  <c r="I87" i="220"/>
  <c r="G87" i="220"/>
  <c r="H87" i="220" s="1"/>
  <c r="L87" i="220" s="1"/>
  <c r="L86" i="220"/>
  <c r="J86" i="220"/>
  <c r="I86" i="220"/>
  <c r="G86" i="220"/>
  <c r="H86" i="220" s="1"/>
  <c r="J85" i="220"/>
  <c r="I85" i="220"/>
  <c r="H85" i="220"/>
  <c r="L85" i="220" s="1"/>
  <c r="G85" i="220"/>
  <c r="L84" i="220"/>
  <c r="J84" i="220"/>
  <c r="I84" i="220"/>
  <c r="G84" i="220"/>
  <c r="H84" i="220" s="1"/>
  <c r="J83" i="220"/>
  <c r="I83" i="220"/>
  <c r="H83" i="220"/>
  <c r="L83" i="220" s="1"/>
  <c r="G83" i="220"/>
  <c r="J82" i="220"/>
  <c r="I82" i="220"/>
  <c r="G82" i="220"/>
  <c r="H82" i="220" s="1"/>
  <c r="L82" i="220" s="1"/>
  <c r="J81" i="220"/>
  <c r="I81" i="220"/>
  <c r="G81" i="220"/>
  <c r="H81" i="220" s="1"/>
  <c r="J80" i="220"/>
  <c r="I80" i="220"/>
  <c r="G80" i="220"/>
  <c r="H80" i="220" s="1"/>
  <c r="L80" i="220" s="1"/>
  <c r="J79" i="220"/>
  <c r="I79" i="220"/>
  <c r="G79" i="220"/>
  <c r="H79" i="220" s="1"/>
  <c r="L79" i="220" s="1"/>
  <c r="J78" i="220"/>
  <c r="I78" i="220"/>
  <c r="G78" i="220"/>
  <c r="H78" i="220" s="1"/>
  <c r="L78" i="220" s="1"/>
  <c r="J77" i="220"/>
  <c r="I77" i="220"/>
  <c r="H77" i="220"/>
  <c r="L77" i="220" s="1"/>
  <c r="G77" i="220"/>
  <c r="J76" i="220"/>
  <c r="I76" i="220"/>
  <c r="G76" i="220"/>
  <c r="H76" i="220" s="1"/>
  <c r="L76" i="220" s="1"/>
  <c r="J75" i="220"/>
  <c r="I75" i="220"/>
  <c r="H75" i="220"/>
  <c r="G75" i="220"/>
  <c r="J74" i="220"/>
  <c r="I74" i="220"/>
  <c r="G74" i="220"/>
  <c r="H74" i="220" s="1"/>
  <c r="L74" i="220" s="1"/>
  <c r="J73" i="220"/>
  <c r="I73" i="220"/>
  <c r="G73" i="220"/>
  <c r="H73" i="220" s="1"/>
  <c r="J72" i="220"/>
  <c r="I72" i="220"/>
  <c r="G72" i="220"/>
  <c r="H72" i="220" s="1"/>
  <c r="L72" i="220" s="1"/>
  <c r="J71" i="220"/>
  <c r="I71" i="220"/>
  <c r="G71" i="220"/>
  <c r="H71" i="220" s="1"/>
  <c r="L71" i="220" s="1"/>
  <c r="L70" i="220"/>
  <c r="J70" i="220"/>
  <c r="I70" i="220"/>
  <c r="G70" i="220"/>
  <c r="H70" i="220" s="1"/>
  <c r="J69" i="220"/>
  <c r="I69" i="220"/>
  <c r="H69" i="220"/>
  <c r="L69" i="220" s="1"/>
  <c r="G69" i="220"/>
  <c r="L68" i="220"/>
  <c r="J68" i="220"/>
  <c r="I68" i="220"/>
  <c r="G68" i="220"/>
  <c r="H68" i="220" s="1"/>
  <c r="J67" i="220"/>
  <c r="I67" i="220"/>
  <c r="H67" i="220"/>
  <c r="L67" i="220" s="1"/>
  <c r="G67" i="220"/>
  <c r="J66" i="220"/>
  <c r="I66" i="220"/>
  <c r="G66" i="220"/>
  <c r="H66" i="220" s="1"/>
  <c r="L66" i="220" s="1"/>
  <c r="J65" i="220"/>
  <c r="I65" i="220"/>
  <c r="G65" i="220"/>
  <c r="H65" i="220" s="1"/>
  <c r="J64" i="220"/>
  <c r="I64" i="220"/>
  <c r="G64" i="220"/>
  <c r="H64" i="220" s="1"/>
  <c r="L64" i="220" s="1"/>
  <c r="J63" i="220"/>
  <c r="I63" i="220"/>
  <c r="G63" i="220"/>
  <c r="H63" i="220" s="1"/>
  <c r="L63" i="220" s="1"/>
  <c r="J62" i="220"/>
  <c r="I62" i="220"/>
  <c r="G62" i="220"/>
  <c r="H62" i="220" s="1"/>
  <c r="L62" i="220" s="1"/>
  <c r="J61" i="220"/>
  <c r="I61" i="220"/>
  <c r="H61" i="220"/>
  <c r="L61" i="220" s="1"/>
  <c r="G61" i="220"/>
  <c r="J60" i="220"/>
  <c r="I60" i="220"/>
  <c r="G60" i="220"/>
  <c r="H60" i="220" s="1"/>
  <c r="L60" i="220" s="1"/>
  <c r="J59" i="220"/>
  <c r="I59" i="220"/>
  <c r="H59" i="220"/>
  <c r="G59" i="220"/>
  <c r="J58" i="220"/>
  <c r="I58" i="220"/>
  <c r="G58" i="220"/>
  <c r="H58" i="220" s="1"/>
  <c r="L58" i="220" s="1"/>
  <c r="J57" i="220"/>
  <c r="I57" i="220"/>
  <c r="G57" i="220"/>
  <c r="H57" i="220" s="1"/>
  <c r="J56" i="220"/>
  <c r="I56" i="220"/>
  <c r="G56" i="220"/>
  <c r="H56" i="220" s="1"/>
  <c r="L56" i="220" s="1"/>
  <c r="J55" i="220"/>
  <c r="I55" i="220"/>
  <c r="H55" i="220"/>
  <c r="L55" i="220" s="1"/>
  <c r="G55" i="220"/>
  <c r="J54" i="220"/>
  <c r="I54" i="220"/>
  <c r="G54" i="220"/>
  <c r="H54" i="220" s="1"/>
  <c r="L54" i="220" s="1"/>
  <c r="J53" i="220"/>
  <c r="I53" i="220"/>
  <c r="H53" i="220"/>
  <c r="L53" i="220" s="1"/>
  <c r="G53" i="220"/>
  <c r="J52" i="220"/>
  <c r="I52" i="220"/>
  <c r="G52" i="220"/>
  <c r="H52" i="220" s="1"/>
  <c r="L52" i="220" s="1"/>
  <c r="J51" i="220"/>
  <c r="I51" i="220"/>
  <c r="H51" i="220"/>
  <c r="L51" i="220" s="1"/>
  <c r="G51" i="220"/>
  <c r="J50" i="220"/>
  <c r="I50" i="220"/>
  <c r="G50" i="220"/>
  <c r="H50" i="220" s="1"/>
  <c r="L50" i="220" s="1"/>
  <c r="J49" i="220"/>
  <c r="I49" i="220"/>
  <c r="G49" i="220"/>
  <c r="H49" i="220" s="1"/>
  <c r="L49" i="220" s="1"/>
  <c r="J48" i="220"/>
  <c r="I48" i="220"/>
  <c r="G48" i="220"/>
  <c r="H48" i="220" s="1"/>
  <c r="J47" i="220"/>
  <c r="I47" i="220"/>
  <c r="G47" i="220"/>
  <c r="H47" i="220" s="1"/>
  <c r="L47" i="220" s="1"/>
  <c r="J46" i="220"/>
  <c r="I46" i="220"/>
  <c r="G46" i="220"/>
  <c r="H46" i="220" s="1"/>
  <c r="L46" i="220" s="1"/>
  <c r="J45" i="220"/>
  <c r="I45" i="220"/>
  <c r="H45" i="220"/>
  <c r="L45" i="220" s="1"/>
  <c r="G45" i="220"/>
  <c r="J44" i="220"/>
  <c r="I44" i="220"/>
  <c r="G44" i="220"/>
  <c r="H44" i="220" s="1"/>
  <c r="L44" i="220" s="1"/>
  <c r="J43" i="220"/>
  <c r="I43" i="220"/>
  <c r="H43" i="220"/>
  <c r="L43" i="220" s="1"/>
  <c r="G43" i="220"/>
  <c r="J42" i="220"/>
  <c r="I42" i="220"/>
  <c r="G42" i="220"/>
  <c r="H42" i="220" s="1"/>
  <c r="L42" i="220" s="1"/>
  <c r="J41" i="220"/>
  <c r="I41" i="220"/>
  <c r="G41" i="220"/>
  <c r="H41" i="220" s="1"/>
  <c r="J40" i="220"/>
  <c r="I40" i="220"/>
  <c r="G40" i="220"/>
  <c r="H40" i="220" s="1"/>
  <c r="J39" i="220"/>
  <c r="I39" i="220"/>
  <c r="G39" i="220"/>
  <c r="H39" i="220" s="1"/>
  <c r="L39" i="220" s="1"/>
  <c r="J38" i="220"/>
  <c r="I38" i="220"/>
  <c r="G38" i="220"/>
  <c r="H38" i="220" s="1"/>
  <c r="L38" i="220" s="1"/>
  <c r="J37" i="220"/>
  <c r="I37" i="220"/>
  <c r="H37" i="220"/>
  <c r="L37" i="220" s="1"/>
  <c r="G37" i="220"/>
  <c r="J31" i="220"/>
  <c r="I31" i="220"/>
  <c r="G31" i="220"/>
  <c r="H31" i="220" s="1"/>
  <c r="L31" i="220" s="1"/>
  <c r="J30" i="220"/>
  <c r="I30" i="220"/>
  <c r="H30" i="220"/>
  <c r="L30" i="220" s="1"/>
  <c r="G30" i="220"/>
  <c r="J29" i="220"/>
  <c r="I29" i="220"/>
  <c r="G29" i="220"/>
  <c r="H29" i="220" s="1"/>
  <c r="L29" i="220" s="1"/>
  <c r="J28" i="220"/>
  <c r="I28" i="220"/>
  <c r="G28" i="220"/>
  <c r="H28" i="220" s="1"/>
  <c r="J27" i="220"/>
  <c r="I27" i="220"/>
  <c r="G27" i="220"/>
  <c r="H27" i="220" s="1"/>
  <c r="J26" i="220"/>
  <c r="I26" i="220"/>
  <c r="G26" i="220"/>
  <c r="H26" i="220" s="1"/>
  <c r="L26" i="220" s="1"/>
  <c r="J25" i="220"/>
  <c r="I25" i="220"/>
  <c r="G25" i="220"/>
  <c r="H25" i="220" s="1"/>
  <c r="L25" i="220" s="1"/>
  <c r="J24" i="220"/>
  <c r="I24" i="220"/>
  <c r="H24" i="220"/>
  <c r="L24" i="220" s="1"/>
  <c r="G24" i="220"/>
  <c r="J23" i="220"/>
  <c r="I23" i="220"/>
  <c r="G23" i="220"/>
  <c r="H23" i="220" s="1"/>
  <c r="L23" i="220" s="1"/>
  <c r="J22" i="220"/>
  <c r="I22" i="220"/>
  <c r="H22" i="220"/>
  <c r="L22" i="220" s="1"/>
  <c r="G22" i="220"/>
  <c r="J21" i="220"/>
  <c r="I21" i="220"/>
  <c r="G21" i="220"/>
  <c r="H21" i="220" s="1"/>
  <c r="L21" i="220" s="1"/>
  <c r="J20" i="220"/>
  <c r="I20" i="220"/>
  <c r="G20" i="220"/>
  <c r="H20" i="220" s="1"/>
  <c r="J19" i="220"/>
  <c r="I19" i="220"/>
  <c r="G19" i="220"/>
  <c r="H19" i="220" s="1"/>
  <c r="J18" i="220"/>
  <c r="I18" i="220"/>
  <c r="L18" i="220" s="1"/>
  <c r="H18" i="220"/>
  <c r="G18" i="220"/>
  <c r="J17" i="220"/>
  <c r="I17" i="220"/>
  <c r="G17" i="220"/>
  <c r="H17" i="220" s="1"/>
  <c r="L17" i="220" s="1"/>
  <c r="L16" i="220"/>
  <c r="J16" i="220"/>
  <c r="I16" i="220"/>
  <c r="H16" i="220"/>
  <c r="G16" i="220"/>
  <c r="J15" i="220"/>
  <c r="I15" i="220"/>
  <c r="H15" i="220"/>
  <c r="L15" i="220" s="1"/>
  <c r="G15" i="220"/>
  <c r="J14" i="220"/>
  <c r="I14" i="220"/>
  <c r="G14" i="220"/>
  <c r="H14" i="220" s="1"/>
  <c r="L14" i="220" s="1"/>
  <c r="J13" i="220"/>
  <c r="L13" i="220" s="1"/>
  <c r="I13" i="220"/>
  <c r="H13" i="220"/>
  <c r="G13" i="220"/>
  <c r="J12" i="220"/>
  <c r="I12" i="220"/>
  <c r="G12" i="220"/>
  <c r="H12" i="220" s="1"/>
  <c r="L12" i="220" s="1"/>
  <c r="J11" i="220"/>
  <c r="I11" i="220"/>
  <c r="H11" i="220"/>
  <c r="L11" i="220" s="1"/>
  <c r="G11" i="220"/>
  <c r="J10" i="220"/>
  <c r="I10" i="220"/>
  <c r="G10" i="220"/>
  <c r="H10" i="220" s="1"/>
  <c r="L10" i="220" s="1"/>
  <c r="D143" i="219"/>
  <c r="C143" i="219"/>
  <c r="D139" i="219"/>
  <c r="C139" i="219"/>
  <c r="D132" i="219"/>
  <c r="C132" i="219"/>
  <c r="D130" i="219"/>
  <c r="C130" i="219"/>
  <c r="D125" i="219"/>
  <c r="C125" i="219"/>
  <c r="D24" i="219"/>
  <c r="C24" i="219"/>
  <c r="J81" i="218"/>
  <c r="L81" i="218" s="1"/>
  <c r="I81" i="218"/>
  <c r="H81" i="218"/>
  <c r="G81" i="218"/>
  <c r="J80" i="218"/>
  <c r="I80" i="218"/>
  <c r="H80" i="218"/>
  <c r="L80" i="218" s="1"/>
  <c r="G80" i="218"/>
  <c r="J79" i="218"/>
  <c r="I79" i="218"/>
  <c r="H79" i="218"/>
  <c r="L79" i="218" s="1"/>
  <c r="G79" i="218"/>
  <c r="J78" i="218"/>
  <c r="I78" i="218"/>
  <c r="L78" i="218" s="1"/>
  <c r="H78" i="218"/>
  <c r="G78" i="218"/>
  <c r="J77" i="218"/>
  <c r="L77" i="218" s="1"/>
  <c r="I77" i="218"/>
  <c r="H77" i="218"/>
  <c r="G77" i="218"/>
  <c r="L76" i="218"/>
  <c r="J76" i="218"/>
  <c r="I76" i="218"/>
  <c r="H76" i="218"/>
  <c r="G76" i="218"/>
  <c r="J75" i="218"/>
  <c r="I75" i="218"/>
  <c r="H75" i="218"/>
  <c r="L75" i="218" s="1"/>
  <c r="G75" i="218"/>
  <c r="J74" i="218"/>
  <c r="I74" i="218"/>
  <c r="L74" i="218" s="1"/>
  <c r="H74" i="218"/>
  <c r="G74" i="218"/>
  <c r="J73" i="218"/>
  <c r="L73" i="218" s="1"/>
  <c r="I73" i="218"/>
  <c r="H73" i="218"/>
  <c r="G73" i="218"/>
  <c r="J72" i="218"/>
  <c r="I72" i="218"/>
  <c r="H72" i="218"/>
  <c r="L72" i="218" s="1"/>
  <c r="G72" i="218"/>
  <c r="J71" i="218"/>
  <c r="I71" i="218"/>
  <c r="H71" i="218"/>
  <c r="L71" i="218" s="1"/>
  <c r="G71" i="218"/>
  <c r="J70" i="218"/>
  <c r="I70" i="218"/>
  <c r="L70" i="218" s="1"/>
  <c r="H70" i="218"/>
  <c r="G70" i="218"/>
  <c r="J69" i="218"/>
  <c r="L69" i="218" s="1"/>
  <c r="I69" i="218"/>
  <c r="H69" i="218"/>
  <c r="G69" i="218"/>
  <c r="L68" i="218"/>
  <c r="J68" i="218"/>
  <c r="I68" i="218"/>
  <c r="H68" i="218"/>
  <c r="G68" i="218"/>
  <c r="J67" i="218"/>
  <c r="I67" i="218"/>
  <c r="H67" i="218"/>
  <c r="L67" i="218" s="1"/>
  <c r="G67" i="218"/>
  <c r="J66" i="218"/>
  <c r="I66" i="218"/>
  <c r="L66" i="218" s="1"/>
  <c r="H66" i="218"/>
  <c r="G66" i="218"/>
  <c r="J65" i="218"/>
  <c r="L65" i="218" s="1"/>
  <c r="I65" i="218"/>
  <c r="H65" i="218"/>
  <c r="G65" i="218"/>
  <c r="J64" i="218"/>
  <c r="I64" i="218"/>
  <c r="H64" i="218"/>
  <c r="L64" i="218" s="1"/>
  <c r="G64" i="218"/>
  <c r="J63" i="218"/>
  <c r="I63" i="218"/>
  <c r="H63" i="218"/>
  <c r="L63" i="218" s="1"/>
  <c r="G63" i="218"/>
  <c r="J62" i="218"/>
  <c r="I62" i="218"/>
  <c r="L62" i="218" s="1"/>
  <c r="H62" i="218"/>
  <c r="G62" i="218"/>
  <c r="L61" i="218"/>
  <c r="J61" i="218"/>
  <c r="I61" i="218"/>
  <c r="H61" i="218"/>
  <c r="G61" i="218"/>
  <c r="L60" i="218"/>
  <c r="J60" i="218"/>
  <c r="I60" i="218"/>
  <c r="H60" i="218"/>
  <c r="G60" i="218"/>
  <c r="J59" i="218"/>
  <c r="I59" i="218"/>
  <c r="H59" i="218"/>
  <c r="L59" i="218" s="1"/>
  <c r="G59" i="218"/>
  <c r="J58" i="218"/>
  <c r="I58" i="218"/>
  <c r="L58" i="218" s="1"/>
  <c r="H58" i="218"/>
  <c r="G58" i="218"/>
  <c r="J57" i="218"/>
  <c r="L57" i="218" s="1"/>
  <c r="I57" i="218"/>
  <c r="H57" i="218"/>
  <c r="G57" i="218"/>
  <c r="J56" i="218"/>
  <c r="I56" i="218"/>
  <c r="H56" i="218"/>
  <c r="L56" i="218" s="1"/>
  <c r="G56" i="218"/>
  <c r="J55" i="218"/>
  <c r="I55" i="218"/>
  <c r="H55" i="218"/>
  <c r="L55" i="218" s="1"/>
  <c r="G55" i="218"/>
  <c r="J54" i="218"/>
  <c r="I54" i="218"/>
  <c r="L54" i="218" s="1"/>
  <c r="H54" i="218"/>
  <c r="G54" i="218"/>
  <c r="L53" i="218"/>
  <c r="J53" i="218"/>
  <c r="I53" i="218"/>
  <c r="H53" i="218"/>
  <c r="G53" i="218"/>
  <c r="L52" i="218"/>
  <c r="J52" i="218"/>
  <c r="I52" i="218"/>
  <c r="H52" i="218"/>
  <c r="G52" i="218"/>
  <c r="J51" i="218"/>
  <c r="I51" i="218"/>
  <c r="H51" i="218"/>
  <c r="L51" i="218" s="1"/>
  <c r="G51" i="218"/>
  <c r="J50" i="218"/>
  <c r="I50" i="218"/>
  <c r="L50" i="218" s="1"/>
  <c r="H50" i="218"/>
  <c r="G50" i="218"/>
  <c r="J49" i="218"/>
  <c r="L49" i="218" s="1"/>
  <c r="I49" i="218"/>
  <c r="H49" i="218"/>
  <c r="G49" i="218"/>
  <c r="J48" i="218"/>
  <c r="I48" i="218"/>
  <c r="H48" i="218"/>
  <c r="L48" i="218" s="1"/>
  <c r="G48" i="218"/>
  <c r="J47" i="218"/>
  <c r="I47" i="218"/>
  <c r="H47" i="218"/>
  <c r="L47" i="218" s="1"/>
  <c r="G47" i="218"/>
  <c r="J46" i="218"/>
  <c r="I46" i="218"/>
  <c r="L46" i="218" s="1"/>
  <c r="H46" i="218"/>
  <c r="G46" i="218"/>
  <c r="L45" i="218"/>
  <c r="J45" i="218"/>
  <c r="I45" i="218"/>
  <c r="H45" i="218"/>
  <c r="G45" i="218"/>
  <c r="L44" i="218"/>
  <c r="J44" i="218"/>
  <c r="I44" i="218"/>
  <c r="H44" i="218"/>
  <c r="G44" i="218"/>
  <c r="J43" i="218"/>
  <c r="I43" i="218"/>
  <c r="H43" i="218"/>
  <c r="L43" i="218" s="1"/>
  <c r="G43" i="218"/>
  <c r="J42" i="218"/>
  <c r="I42" i="218"/>
  <c r="L42" i="218" s="1"/>
  <c r="H42" i="218"/>
  <c r="G42" i="218"/>
  <c r="J41" i="218"/>
  <c r="L41" i="218" s="1"/>
  <c r="I41" i="218"/>
  <c r="H41" i="218"/>
  <c r="G41" i="218"/>
  <c r="J40" i="218"/>
  <c r="I40" i="218"/>
  <c r="H40" i="218"/>
  <c r="L40" i="218" s="1"/>
  <c r="G40" i="218"/>
  <c r="J39" i="218"/>
  <c r="I39" i="218"/>
  <c r="H39" i="218"/>
  <c r="L39" i="218" s="1"/>
  <c r="G39" i="218"/>
  <c r="J38" i="218"/>
  <c r="I38" i="218"/>
  <c r="L38" i="218" s="1"/>
  <c r="H38" i="218"/>
  <c r="G38" i="218"/>
  <c r="L37" i="218"/>
  <c r="J37" i="218"/>
  <c r="I37" i="218"/>
  <c r="H37" i="218"/>
  <c r="G37" i="218"/>
  <c r="L36" i="218"/>
  <c r="J36" i="218"/>
  <c r="I36" i="218"/>
  <c r="H36" i="218"/>
  <c r="G36" i="218"/>
  <c r="J35" i="218"/>
  <c r="I35" i="218"/>
  <c r="H35" i="218"/>
  <c r="L35" i="218" s="1"/>
  <c r="G35" i="218"/>
  <c r="J34" i="218"/>
  <c r="I34" i="218"/>
  <c r="L34" i="218" s="1"/>
  <c r="H34" i="218"/>
  <c r="G34" i="218"/>
  <c r="J33" i="218"/>
  <c r="L33" i="218" s="1"/>
  <c r="I33" i="218"/>
  <c r="H33" i="218"/>
  <c r="G33" i="218"/>
  <c r="J32" i="218"/>
  <c r="I32" i="218"/>
  <c r="H32" i="218"/>
  <c r="L32" i="218" s="1"/>
  <c r="G32" i="218"/>
  <c r="J31" i="218"/>
  <c r="I31" i="218"/>
  <c r="H31" i="218"/>
  <c r="L31" i="218" s="1"/>
  <c r="G31" i="218"/>
  <c r="J30" i="218"/>
  <c r="I30" i="218"/>
  <c r="L30" i="218" s="1"/>
  <c r="H30" i="218"/>
  <c r="G30" i="218"/>
  <c r="L29" i="218"/>
  <c r="J29" i="218"/>
  <c r="I29" i="218"/>
  <c r="H29" i="218"/>
  <c r="G29" i="218"/>
  <c r="L28" i="218"/>
  <c r="J28" i="218"/>
  <c r="I28" i="218"/>
  <c r="H28" i="218"/>
  <c r="G28" i="218"/>
  <c r="J27" i="218"/>
  <c r="I27" i="218"/>
  <c r="H27" i="218"/>
  <c r="L27" i="218" s="1"/>
  <c r="G27" i="218"/>
  <c r="J26" i="218"/>
  <c r="I26" i="218"/>
  <c r="L26" i="218" s="1"/>
  <c r="H26" i="218"/>
  <c r="G26" i="218"/>
  <c r="J20" i="218"/>
  <c r="L20" i="218" s="1"/>
  <c r="H20" i="218"/>
  <c r="G20" i="218"/>
  <c r="L19" i="218"/>
  <c r="J19" i="218"/>
  <c r="H19" i="218"/>
  <c r="G19" i="218"/>
  <c r="J18" i="218"/>
  <c r="L18" i="218" s="1"/>
  <c r="H18" i="218"/>
  <c r="G18" i="218"/>
  <c r="L17" i="218"/>
  <c r="J17" i="218"/>
  <c r="H17" i="218"/>
  <c r="G17" i="218"/>
  <c r="J16" i="218"/>
  <c r="L16" i="218" s="1"/>
  <c r="H16" i="218"/>
  <c r="G16" i="218"/>
  <c r="L15" i="218"/>
  <c r="J15" i="218"/>
  <c r="H15" i="218"/>
  <c r="G15" i="218"/>
  <c r="J14" i="218"/>
  <c r="L14" i="218" s="1"/>
  <c r="H14" i="218"/>
  <c r="G14" i="218"/>
  <c r="L13" i="218"/>
  <c r="J13" i="218"/>
  <c r="H13" i="218"/>
  <c r="G13" i="218"/>
  <c r="J12" i="218"/>
  <c r="L12" i="218" s="1"/>
  <c r="H12" i="218"/>
  <c r="G12" i="218"/>
  <c r="L11" i="218"/>
  <c r="J11" i="218"/>
  <c r="H11" i="218"/>
  <c r="G11" i="218"/>
  <c r="J10" i="218"/>
  <c r="L10" i="218" s="1"/>
  <c r="H10" i="218"/>
  <c r="G10" i="218"/>
  <c r="D73" i="217"/>
  <c r="C73" i="217"/>
  <c r="D69" i="217"/>
  <c r="C69" i="217"/>
  <c r="D63" i="217"/>
  <c r="C63" i="217"/>
  <c r="D61" i="217"/>
  <c r="C61" i="217"/>
  <c r="D56" i="217"/>
  <c r="C56" i="217"/>
  <c r="D20" i="217"/>
  <c r="C20" i="217"/>
  <c r="L24" i="216"/>
  <c r="K24" i="216"/>
  <c r="J24" i="216"/>
  <c r="G24" i="216"/>
  <c r="F24" i="216"/>
  <c r="E24" i="216"/>
  <c r="D24" i="216"/>
  <c r="C24" i="216"/>
  <c r="I23" i="216"/>
  <c r="H23" i="216"/>
  <c r="I22" i="216"/>
  <c r="H22" i="216"/>
  <c r="I21" i="216"/>
  <c r="H21" i="216"/>
  <c r="I20" i="216"/>
  <c r="H20" i="216"/>
  <c r="I19" i="216"/>
  <c r="H19" i="216"/>
  <c r="I18" i="216"/>
  <c r="H18" i="216"/>
  <c r="I17" i="216"/>
  <c r="H17" i="216"/>
  <c r="I16" i="216"/>
  <c r="H16" i="216"/>
  <c r="I15" i="216"/>
  <c r="H15" i="216"/>
  <c r="I14" i="216"/>
  <c r="H14" i="216"/>
  <c r="I13" i="216"/>
  <c r="H13" i="216"/>
  <c r="I12" i="216"/>
  <c r="H12" i="216"/>
  <c r="I11" i="216"/>
  <c r="H11" i="216"/>
  <c r="H10" i="216"/>
  <c r="I9" i="216"/>
  <c r="H9" i="216"/>
  <c r="I8" i="216"/>
  <c r="I24" i="216" s="1"/>
  <c r="H8" i="216"/>
  <c r="H24" i="216" s="1"/>
  <c r="K704" i="215"/>
  <c r="I704" i="215"/>
  <c r="F704" i="215"/>
  <c r="K703" i="215"/>
  <c r="I703" i="215"/>
  <c r="F703" i="215"/>
  <c r="I702" i="215"/>
  <c r="K702" i="215" s="1"/>
  <c r="F702" i="215"/>
  <c r="I701" i="215"/>
  <c r="K701" i="215" s="1"/>
  <c r="F701" i="215"/>
  <c r="K700" i="215"/>
  <c r="I700" i="215"/>
  <c r="F700" i="215"/>
  <c r="I699" i="215"/>
  <c r="K699" i="215" s="1"/>
  <c r="F699" i="215"/>
  <c r="I698" i="215"/>
  <c r="K698" i="215" s="1"/>
  <c r="F698" i="215"/>
  <c r="I697" i="215"/>
  <c r="K697" i="215" s="1"/>
  <c r="F697" i="215"/>
  <c r="K696" i="215"/>
  <c r="I696" i="215"/>
  <c r="F696" i="215"/>
  <c r="K695" i="215"/>
  <c r="I695" i="215"/>
  <c r="F695" i="215"/>
  <c r="I694" i="215"/>
  <c r="K694" i="215" s="1"/>
  <c r="F694" i="215"/>
  <c r="I693" i="215"/>
  <c r="K693" i="215" s="1"/>
  <c r="F693" i="215"/>
  <c r="K692" i="215"/>
  <c r="I692" i="215"/>
  <c r="F692" i="215"/>
  <c r="I691" i="215"/>
  <c r="K691" i="215" s="1"/>
  <c r="F691" i="215"/>
  <c r="I690" i="215"/>
  <c r="K690" i="215" s="1"/>
  <c r="F690" i="215"/>
  <c r="I689" i="215"/>
  <c r="K689" i="215" s="1"/>
  <c r="F689" i="215"/>
  <c r="K688" i="215"/>
  <c r="I688" i="215"/>
  <c r="F688" i="215"/>
  <c r="K687" i="215"/>
  <c r="I687" i="215"/>
  <c r="F687" i="215"/>
  <c r="I686" i="215"/>
  <c r="K686" i="215" s="1"/>
  <c r="F686" i="215"/>
  <c r="K685" i="215"/>
  <c r="I685" i="215"/>
  <c r="F685" i="215"/>
  <c r="K684" i="215"/>
  <c r="I684" i="215"/>
  <c r="F684" i="215"/>
  <c r="I683" i="215"/>
  <c r="K683" i="215" s="1"/>
  <c r="F683" i="215"/>
  <c r="I682" i="215"/>
  <c r="K682" i="215" s="1"/>
  <c r="F682" i="215"/>
  <c r="K681" i="215"/>
  <c r="I681" i="215"/>
  <c r="F681" i="215"/>
  <c r="K680" i="215"/>
  <c r="I680" i="215"/>
  <c r="F680" i="215"/>
  <c r="K679" i="215"/>
  <c r="I679" i="215"/>
  <c r="F679" i="215"/>
  <c r="I678" i="215"/>
  <c r="K678" i="215" s="1"/>
  <c r="F678" i="215"/>
  <c r="K677" i="215"/>
  <c r="I677" i="215"/>
  <c r="F677" i="215"/>
  <c r="K676" i="215"/>
  <c r="I676" i="215"/>
  <c r="F676" i="215"/>
  <c r="I675" i="215"/>
  <c r="K675" i="215" s="1"/>
  <c r="F675" i="215"/>
  <c r="I674" i="215"/>
  <c r="K674" i="215" s="1"/>
  <c r="F674" i="215"/>
  <c r="K673" i="215"/>
  <c r="I673" i="215"/>
  <c r="F673" i="215"/>
  <c r="K672" i="215"/>
  <c r="I672" i="215"/>
  <c r="F672" i="215"/>
  <c r="K671" i="215"/>
  <c r="I671" i="215"/>
  <c r="F671" i="215"/>
  <c r="I670" i="215"/>
  <c r="K670" i="215" s="1"/>
  <c r="F670" i="215"/>
  <c r="K669" i="215"/>
  <c r="I669" i="215"/>
  <c r="F669" i="215"/>
  <c r="K668" i="215"/>
  <c r="I668" i="215"/>
  <c r="F668" i="215"/>
  <c r="I667" i="215"/>
  <c r="K667" i="215" s="1"/>
  <c r="F667" i="215"/>
  <c r="I666" i="215"/>
  <c r="K666" i="215" s="1"/>
  <c r="F666" i="215"/>
  <c r="K665" i="215"/>
  <c r="I665" i="215"/>
  <c r="F665" i="215"/>
  <c r="K664" i="215"/>
  <c r="I664" i="215"/>
  <c r="F664" i="215"/>
  <c r="K663" i="215"/>
  <c r="I663" i="215"/>
  <c r="F663" i="215"/>
  <c r="I662" i="215"/>
  <c r="K662" i="215" s="1"/>
  <c r="F662" i="215"/>
  <c r="K661" i="215"/>
  <c r="I661" i="215"/>
  <c r="F661" i="215"/>
  <c r="K660" i="215"/>
  <c r="I660" i="215"/>
  <c r="F660" i="215"/>
  <c r="I659" i="215"/>
  <c r="K659" i="215" s="1"/>
  <c r="F659" i="215"/>
  <c r="I658" i="215"/>
  <c r="K658" i="215" s="1"/>
  <c r="F658" i="215"/>
  <c r="K657" i="215"/>
  <c r="I657" i="215"/>
  <c r="F657" i="215"/>
  <c r="K656" i="215"/>
  <c r="I656" i="215"/>
  <c r="F656" i="215"/>
  <c r="I655" i="215"/>
  <c r="K655" i="215" s="1"/>
  <c r="F655" i="215"/>
  <c r="I654" i="215"/>
  <c r="K654" i="215" s="1"/>
  <c r="F654" i="215"/>
  <c r="I653" i="215"/>
  <c r="K653" i="215" s="1"/>
  <c r="F653" i="215"/>
  <c r="I652" i="215"/>
  <c r="K652" i="215" s="1"/>
  <c r="F652" i="215"/>
  <c r="I651" i="215"/>
  <c r="K651" i="215" s="1"/>
  <c r="F651" i="215"/>
  <c r="I650" i="215"/>
  <c r="K650" i="215" s="1"/>
  <c r="F650" i="215"/>
  <c r="I649" i="215"/>
  <c r="K649" i="215" s="1"/>
  <c r="F649" i="215"/>
  <c r="K648" i="215"/>
  <c r="I648" i="215"/>
  <c r="F648" i="215"/>
  <c r="K647" i="215"/>
  <c r="I647" i="215"/>
  <c r="F647" i="215"/>
  <c r="I646" i="215"/>
  <c r="K646" i="215" s="1"/>
  <c r="F646" i="215"/>
  <c r="I645" i="215"/>
  <c r="K645" i="215" s="1"/>
  <c r="F645" i="215"/>
  <c r="K644" i="215"/>
  <c r="I644" i="215"/>
  <c r="F644" i="215"/>
  <c r="I643" i="215"/>
  <c r="K643" i="215" s="1"/>
  <c r="F643" i="215"/>
  <c r="I642" i="215"/>
  <c r="K642" i="215" s="1"/>
  <c r="F642" i="215"/>
  <c r="K641" i="215"/>
  <c r="I641" i="215"/>
  <c r="F641" i="215"/>
  <c r="K640" i="215"/>
  <c r="I640" i="215"/>
  <c r="F640" i="215"/>
  <c r="I639" i="215"/>
  <c r="K639" i="215" s="1"/>
  <c r="F639" i="215"/>
  <c r="I638" i="215"/>
  <c r="K638" i="215" s="1"/>
  <c r="F638" i="215"/>
  <c r="K637" i="215"/>
  <c r="I637" i="215"/>
  <c r="F637" i="215"/>
  <c r="I636" i="215"/>
  <c r="K636" i="215" s="1"/>
  <c r="F636" i="215"/>
  <c r="I635" i="215"/>
  <c r="K635" i="215" s="1"/>
  <c r="F635" i="215"/>
  <c r="I634" i="215"/>
  <c r="K634" i="215" s="1"/>
  <c r="F634" i="215"/>
  <c r="K633" i="215"/>
  <c r="I633" i="215"/>
  <c r="F633" i="215"/>
  <c r="K632" i="215"/>
  <c r="I632" i="215"/>
  <c r="F632" i="215"/>
  <c r="K631" i="215"/>
  <c r="I631" i="215"/>
  <c r="F631" i="215"/>
  <c r="I630" i="215"/>
  <c r="K630" i="215" s="1"/>
  <c r="F630" i="215"/>
  <c r="K629" i="215"/>
  <c r="I629" i="215"/>
  <c r="F629" i="215"/>
  <c r="I628" i="215"/>
  <c r="K628" i="215" s="1"/>
  <c r="F628" i="215"/>
  <c r="I627" i="215"/>
  <c r="K627" i="215" s="1"/>
  <c r="F627" i="215"/>
  <c r="I626" i="215"/>
  <c r="K626" i="215" s="1"/>
  <c r="F626" i="215"/>
  <c r="K625" i="215"/>
  <c r="I625" i="215"/>
  <c r="F625" i="215"/>
  <c r="K624" i="215"/>
  <c r="I624" i="215"/>
  <c r="F624" i="215"/>
  <c r="I623" i="215"/>
  <c r="K623" i="215" s="1"/>
  <c r="F623" i="215"/>
  <c r="I622" i="215"/>
  <c r="K622" i="215" s="1"/>
  <c r="F622" i="215"/>
  <c r="K621" i="215"/>
  <c r="I621" i="215"/>
  <c r="F621" i="215"/>
  <c r="I620" i="215"/>
  <c r="K620" i="215" s="1"/>
  <c r="F620" i="215"/>
  <c r="I619" i="215"/>
  <c r="K619" i="215" s="1"/>
  <c r="F619" i="215"/>
  <c r="I618" i="215"/>
  <c r="K618" i="215" s="1"/>
  <c r="F618" i="215"/>
  <c r="K617" i="215"/>
  <c r="I617" i="215"/>
  <c r="F617" i="215"/>
  <c r="K616" i="215"/>
  <c r="I616" i="215"/>
  <c r="F616" i="215"/>
  <c r="K615" i="215"/>
  <c r="I615" i="215"/>
  <c r="F615" i="215"/>
  <c r="I614" i="215"/>
  <c r="K614" i="215" s="1"/>
  <c r="F614" i="215"/>
  <c r="I613" i="215"/>
  <c r="K613" i="215" s="1"/>
  <c r="F613" i="215"/>
  <c r="I612" i="215"/>
  <c r="K612" i="215" s="1"/>
  <c r="F612" i="215"/>
  <c r="I611" i="215"/>
  <c r="K611" i="215" s="1"/>
  <c r="F611" i="215"/>
  <c r="I610" i="215"/>
  <c r="K610" i="215" s="1"/>
  <c r="F610" i="215"/>
  <c r="K609" i="215"/>
  <c r="I609" i="215"/>
  <c r="F609" i="215"/>
  <c r="K608" i="215"/>
  <c r="I608" i="215"/>
  <c r="F608" i="215"/>
  <c r="K607" i="215"/>
  <c r="I607" i="215"/>
  <c r="F607" i="215"/>
  <c r="I606" i="215"/>
  <c r="K606" i="215" s="1"/>
  <c r="F606" i="215"/>
  <c r="I605" i="215"/>
  <c r="K605" i="215" s="1"/>
  <c r="F605" i="215"/>
  <c r="I604" i="215"/>
  <c r="K604" i="215" s="1"/>
  <c r="F604" i="215"/>
  <c r="I603" i="215"/>
  <c r="K603" i="215" s="1"/>
  <c r="F603" i="215"/>
  <c r="I602" i="215"/>
  <c r="K602" i="215" s="1"/>
  <c r="F602" i="215"/>
  <c r="K601" i="215"/>
  <c r="I601" i="215"/>
  <c r="F601" i="215"/>
  <c r="K600" i="215"/>
  <c r="I600" i="215"/>
  <c r="F600" i="215"/>
  <c r="I599" i="215"/>
  <c r="K599" i="215" s="1"/>
  <c r="F599" i="215"/>
  <c r="I598" i="215"/>
  <c r="K598" i="215" s="1"/>
  <c r="F598" i="215"/>
  <c r="I597" i="215"/>
  <c r="K597" i="215" s="1"/>
  <c r="F597" i="215"/>
  <c r="I596" i="215"/>
  <c r="K596" i="215" s="1"/>
  <c r="F596" i="215"/>
  <c r="I595" i="215"/>
  <c r="K595" i="215" s="1"/>
  <c r="F595" i="215"/>
  <c r="K594" i="215"/>
  <c r="I594" i="215"/>
  <c r="F594" i="215"/>
  <c r="I593" i="215"/>
  <c r="K593" i="215" s="1"/>
  <c r="F593" i="215"/>
  <c r="K592" i="215"/>
  <c r="I592" i="215"/>
  <c r="F592" i="215"/>
  <c r="K591" i="215"/>
  <c r="I591" i="215"/>
  <c r="F591" i="215"/>
  <c r="I590" i="215"/>
  <c r="K590" i="215" s="1"/>
  <c r="F590" i="215"/>
  <c r="I589" i="215"/>
  <c r="K589" i="215" s="1"/>
  <c r="F589" i="215"/>
  <c r="I588" i="215"/>
  <c r="K588" i="215" s="1"/>
  <c r="F588" i="215"/>
  <c r="I587" i="215"/>
  <c r="K587" i="215" s="1"/>
  <c r="F587" i="215"/>
  <c r="I586" i="215"/>
  <c r="K586" i="215" s="1"/>
  <c r="F586" i="215"/>
  <c r="I585" i="215"/>
  <c r="K585" i="215" s="1"/>
  <c r="F585" i="215"/>
  <c r="K584" i="215"/>
  <c r="I584" i="215"/>
  <c r="F584" i="215"/>
  <c r="K583" i="215"/>
  <c r="I583" i="215"/>
  <c r="F583" i="215"/>
  <c r="I582" i="215"/>
  <c r="K582" i="215" s="1"/>
  <c r="F582" i="215"/>
  <c r="I581" i="215"/>
  <c r="K581" i="215" s="1"/>
  <c r="F581" i="215"/>
  <c r="I580" i="215"/>
  <c r="K580" i="215" s="1"/>
  <c r="F580" i="215"/>
  <c r="I579" i="215"/>
  <c r="K579" i="215" s="1"/>
  <c r="F579" i="215"/>
  <c r="I578" i="215"/>
  <c r="K578" i="215" s="1"/>
  <c r="F578" i="215"/>
  <c r="I577" i="215"/>
  <c r="K577" i="215" s="1"/>
  <c r="F577" i="215"/>
  <c r="K571" i="215"/>
  <c r="I571" i="215"/>
  <c r="G571" i="215"/>
  <c r="F571" i="215"/>
  <c r="I570" i="215"/>
  <c r="G570" i="215"/>
  <c r="K570" i="215" s="1"/>
  <c r="F570" i="215"/>
  <c r="K569" i="215"/>
  <c r="I569" i="215"/>
  <c r="G569" i="215"/>
  <c r="F569" i="215"/>
  <c r="I568" i="215"/>
  <c r="G568" i="215"/>
  <c r="K568" i="215" s="1"/>
  <c r="F568" i="215"/>
  <c r="K567" i="215"/>
  <c r="I567" i="215"/>
  <c r="G567" i="215"/>
  <c r="F567" i="215"/>
  <c r="K566" i="215"/>
  <c r="I566" i="215"/>
  <c r="G566" i="215"/>
  <c r="F566" i="215"/>
  <c r="K565" i="215"/>
  <c r="I565" i="215"/>
  <c r="G565" i="215"/>
  <c r="F565" i="215"/>
  <c r="K564" i="215"/>
  <c r="I564" i="215"/>
  <c r="G564" i="215"/>
  <c r="F564" i="215"/>
  <c r="K563" i="215"/>
  <c r="I563" i="215"/>
  <c r="G563" i="215"/>
  <c r="F563" i="215"/>
  <c r="K562" i="215"/>
  <c r="I562" i="215"/>
  <c r="G562" i="215"/>
  <c r="F562" i="215"/>
  <c r="K561" i="215"/>
  <c r="I561" i="215"/>
  <c r="G561" i="215"/>
  <c r="F561" i="215"/>
  <c r="K560" i="215"/>
  <c r="I560" i="215"/>
  <c r="G560" i="215"/>
  <c r="F560" i="215"/>
  <c r="K559" i="215"/>
  <c r="I559" i="215"/>
  <c r="G559" i="215"/>
  <c r="F559" i="215"/>
  <c r="K558" i="215"/>
  <c r="I558" i="215"/>
  <c r="G558" i="215"/>
  <c r="F558" i="215"/>
  <c r="K557" i="215"/>
  <c r="I557" i="215"/>
  <c r="G557" i="215"/>
  <c r="F557" i="215"/>
  <c r="K556" i="215"/>
  <c r="I556" i="215"/>
  <c r="G556" i="215"/>
  <c r="F556" i="215"/>
  <c r="K555" i="215"/>
  <c r="I555" i="215"/>
  <c r="G555" i="215"/>
  <c r="F555" i="215"/>
  <c r="K554" i="215"/>
  <c r="I554" i="215"/>
  <c r="G554" i="215"/>
  <c r="F554" i="215"/>
  <c r="K553" i="215"/>
  <c r="I553" i="215"/>
  <c r="G553" i="215"/>
  <c r="F553" i="215"/>
  <c r="K552" i="215"/>
  <c r="I552" i="215"/>
  <c r="G552" i="215"/>
  <c r="F552" i="215"/>
  <c r="K551" i="215"/>
  <c r="I551" i="215"/>
  <c r="G551" i="215"/>
  <c r="F551" i="215"/>
  <c r="K550" i="215"/>
  <c r="I550" i="215"/>
  <c r="G550" i="215"/>
  <c r="F550" i="215"/>
  <c r="K549" i="215"/>
  <c r="I549" i="215"/>
  <c r="G549" i="215"/>
  <c r="F549" i="215"/>
  <c r="K548" i="215"/>
  <c r="I548" i="215"/>
  <c r="G548" i="215"/>
  <c r="F548" i="215"/>
  <c r="K547" i="215"/>
  <c r="I547" i="215"/>
  <c r="G547" i="215"/>
  <c r="F547" i="215"/>
  <c r="K546" i="215"/>
  <c r="I546" i="215"/>
  <c r="G546" i="215"/>
  <c r="F546" i="215"/>
  <c r="K545" i="215"/>
  <c r="I545" i="215"/>
  <c r="G545" i="215"/>
  <c r="F545" i="215"/>
  <c r="K544" i="215"/>
  <c r="I544" i="215"/>
  <c r="G544" i="215"/>
  <c r="F544" i="215"/>
  <c r="K543" i="215"/>
  <c r="I543" i="215"/>
  <c r="G543" i="215"/>
  <c r="F543" i="215"/>
  <c r="K542" i="215"/>
  <c r="I542" i="215"/>
  <c r="G542" i="215"/>
  <c r="F542" i="215"/>
  <c r="K541" i="215"/>
  <c r="I541" i="215"/>
  <c r="G541" i="215"/>
  <c r="F541" i="215"/>
  <c r="K540" i="215"/>
  <c r="I540" i="215"/>
  <c r="G540" i="215"/>
  <c r="F540" i="215"/>
  <c r="K539" i="215"/>
  <c r="I539" i="215"/>
  <c r="G539" i="215"/>
  <c r="F539" i="215"/>
  <c r="K538" i="215"/>
  <c r="I538" i="215"/>
  <c r="G538" i="215"/>
  <c r="F538" i="215"/>
  <c r="K537" i="215"/>
  <c r="I537" i="215"/>
  <c r="G537" i="215"/>
  <c r="F537" i="215"/>
  <c r="K536" i="215"/>
  <c r="I536" i="215"/>
  <c r="G536" i="215"/>
  <c r="F536" i="215"/>
  <c r="K535" i="215"/>
  <c r="I535" i="215"/>
  <c r="G535" i="215"/>
  <c r="F535" i="215"/>
  <c r="K534" i="215"/>
  <c r="I534" i="215"/>
  <c r="G534" i="215"/>
  <c r="F534" i="215"/>
  <c r="K533" i="215"/>
  <c r="I533" i="215"/>
  <c r="G533" i="215"/>
  <c r="F533" i="215"/>
  <c r="K532" i="215"/>
  <c r="I532" i="215"/>
  <c r="G532" i="215"/>
  <c r="F532" i="215"/>
  <c r="K531" i="215"/>
  <c r="I531" i="215"/>
  <c r="G531" i="215"/>
  <c r="F531" i="215"/>
  <c r="K530" i="215"/>
  <c r="I530" i="215"/>
  <c r="G530" i="215"/>
  <c r="F530" i="215"/>
  <c r="K529" i="215"/>
  <c r="I529" i="215"/>
  <c r="G529" i="215"/>
  <c r="F529" i="215"/>
  <c r="K528" i="215"/>
  <c r="I528" i="215"/>
  <c r="G528" i="215"/>
  <c r="F528" i="215"/>
  <c r="K527" i="215"/>
  <c r="I527" i="215"/>
  <c r="G527" i="215"/>
  <c r="F527" i="215"/>
  <c r="K526" i="215"/>
  <c r="I526" i="215"/>
  <c r="G526" i="215"/>
  <c r="F526" i="215"/>
  <c r="K525" i="215"/>
  <c r="I525" i="215"/>
  <c r="G525" i="215"/>
  <c r="F525" i="215"/>
  <c r="K524" i="215"/>
  <c r="I524" i="215"/>
  <c r="G524" i="215"/>
  <c r="F524" i="215"/>
  <c r="K523" i="215"/>
  <c r="I523" i="215"/>
  <c r="G523" i="215"/>
  <c r="F523" i="215"/>
  <c r="K522" i="215"/>
  <c r="I522" i="215"/>
  <c r="G522" i="215"/>
  <c r="F522" i="215"/>
  <c r="K521" i="215"/>
  <c r="I521" i="215"/>
  <c r="G521" i="215"/>
  <c r="F521" i="215"/>
  <c r="K520" i="215"/>
  <c r="I520" i="215"/>
  <c r="G520" i="215"/>
  <c r="F520" i="215"/>
  <c r="K519" i="215"/>
  <c r="I519" i="215"/>
  <c r="G519" i="215"/>
  <c r="F519" i="215"/>
  <c r="K518" i="215"/>
  <c r="I518" i="215"/>
  <c r="G518" i="215"/>
  <c r="F518" i="215"/>
  <c r="K517" i="215"/>
  <c r="I517" i="215"/>
  <c r="G517" i="215"/>
  <c r="F517" i="215"/>
  <c r="K516" i="215"/>
  <c r="I516" i="215"/>
  <c r="G516" i="215"/>
  <c r="F516" i="215"/>
  <c r="K515" i="215"/>
  <c r="I515" i="215"/>
  <c r="G515" i="215"/>
  <c r="F515" i="215"/>
  <c r="K514" i="215"/>
  <c r="I514" i="215"/>
  <c r="G514" i="215"/>
  <c r="F514" i="215"/>
  <c r="K513" i="215"/>
  <c r="I513" i="215"/>
  <c r="G513" i="215"/>
  <c r="F513" i="215"/>
  <c r="K512" i="215"/>
  <c r="I512" i="215"/>
  <c r="G512" i="215"/>
  <c r="F512" i="215"/>
  <c r="K511" i="215"/>
  <c r="I511" i="215"/>
  <c r="G511" i="215"/>
  <c r="F511" i="215"/>
  <c r="K510" i="215"/>
  <c r="I510" i="215"/>
  <c r="G510" i="215"/>
  <c r="F510" i="215"/>
  <c r="K509" i="215"/>
  <c r="I509" i="215"/>
  <c r="G509" i="215"/>
  <c r="F509" i="215"/>
  <c r="K508" i="215"/>
  <c r="I508" i="215"/>
  <c r="G508" i="215"/>
  <c r="F508" i="215"/>
  <c r="K507" i="215"/>
  <c r="I507" i="215"/>
  <c r="G507" i="215"/>
  <c r="F507" i="215"/>
  <c r="K506" i="215"/>
  <c r="I506" i="215"/>
  <c r="G506" i="215"/>
  <c r="F506" i="215"/>
  <c r="K505" i="215"/>
  <c r="I505" i="215"/>
  <c r="G505" i="215"/>
  <c r="F505" i="215"/>
  <c r="K504" i="215"/>
  <c r="I504" i="215"/>
  <c r="G504" i="215"/>
  <c r="F504" i="215"/>
  <c r="K503" i="215"/>
  <c r="I503" i="215"/>
  <c r="G503" i="215"/>
  <c r="F503" i="215"/>
  <c r="K502" i="215"/>
  <c r="I502" i="215"/>
  <c r="G502" i="215"/>
  <c r="F502" i="215"/>
  <c r="K501" i="215"/>
  <c r="I501" i="215"/>
  <c r="G501" i="215"/>
  <c r="F501" i="215"/>
  <c r="K500" i="215"/>
  <c r="I500" i="215"/>
  <c r="G500" i="215"/>
  <c r="F500" i="215"/>
  <c r="K499" i="215"/>
  <c r="I499" i="215"/>
  <c r="G499" i="215"/>
  <c r="F499" i="215"/>
  <c r="K498" i="215"/>
  <c r="I498" i="215"/>
  <c r="G498" i="215"/>
  <c r="F498" i="215"/>
  <c r="K497" i="215"/>
  <c r="I497" i="215"/>
  <c r="G497" i="215"/>
  <c r="F497" i="215"/>
  <c r="K496" i="215"/>
  <c r="I496" i="215"/>
  <c r="G496" i="215"/>
  <c r="F496" i="215"/>
  <c r="K495" i="215"/>
  <c r="I495" i="215"/>
  <c r="G495" i="215"/>
  <c r="F495" i="215"/>
  <c r="K494" i="215"/>
  <c r="I494" i="215"/>
  <c r="G494" i="215"/>
  <c r="F494" i="215"/>
  <c r="K493" i="215"/>
  <c r="I493" i="215"/>
  <c r="G493" i="215"/>
  <c r="F493" i="215"/>
  <c r="K492" i="215"/>
  <c r="I492" i="215"/>
  <c r="G492" i="215"/>
  <c r="F492" i="215"/>
  <c r="K491" i="215"/>
  <c r="I491" i="215"/>
  <c r="G491" i="215"/>
  <c r="F491" i="215"/>
  <c r="K490" i="215"/>
  <c r="I490" i="215"/>
  <c r="G490" i="215"/>
  <c r="F490" i="215"/>
  <c r="K489" i="215"/>
  <c r="I489" i="215"/>
  <c r="G489" i="215"/>
  <c r="F489" i="215"/>
  <c r="K488" i="215"/>
  <c r="I488" i="215"/>
  <c r="G488" i="215"/>
  <c r="F488" i="215"/>
  <c r="K487" i="215"/>
  <c r="I487" i="215"/>
  <c r="G487" i="215"/>
  <c r="F487" i="215"/>
  <c r="K486" i="215"/>
  <c r="I486" i="215"/>
  <c r="G486" i="215"/>
  <c r="F486" i="215"/>
  <c r="K485" i="215"/>
  <c r="I485" i="215"/>
  <c r="G485" i="215"/>
  <c r="F485" i="215"/>
  <c r="K484" i="215"/>
  <c r="I484" i="215"/>
  <c r="G484" i="215"/>
  <c r="F484" i="215"/>
  <c r="K483" i="215"/>
  <c r="I483" i="215"/>
  <c r="G483" i="215"/>
  <c r="F483" i="215"/>
  <c r="K482" i="215"/>
  <c r="I482" i="215"/>
  <c r="G482" i="215"/>
  <c r="F482" i="215"/>
  <c r="K481" i="215"/>
  <c r="I481" i="215"/>
  <c r="G481" i="215"/>
  <c r="F481" i="215"/>
  <c r="K480" i="215"/>
  <c r="I480" i="215"/>
  <c r="G480" i="215"/>
  <c r="F480" i="215"/>
  <c r="K479" i="215"/>
  <c r="I479" i="215"/>
  <c r="G479" i="215"/>
  <c r="F479" i="215"/>
  <c r="K478" i="215"/>
  <c r="I478" i="215"/>
  <c r="G478" i="215"/>
  <c r="F478" i="215"/>
  <c r="K477" i="215"/>
  <c r="I477" i="215"/>
  <c r="G477" i="215"/>
  <c r="F477" i="215"/>
  <c r="K476" i="215"/>
  <c r="I476" i="215"/>
  <c r="G476" i="215"/>
  <c r="F476" i="215"/>
  <c r="K475" i="215"/>
  <c r="I475" i="215"/>
  <c r="G475" i="215"/>
  <c r="F475" i="215"/>
  <c r="K474" i="215"/>
  <c r="I474" i="215"/>
  <c r="G474" i="215"/>
  <c r="F474" i="215"/>
  <c r="K473" i="215"/>
  <c r="I473" i="215"/>
  <c r="G473" i="215"/>
  <c r="F473" i="215"/>
  <c r="K472" i="215"/>
  <c r="I472" i="215"/>
  <c r="G472" i="215"/>
  <c r="F472" i="215"/>
  <c r="K471" i="215"/>
  <c r="I471" i="215"/>
  <c r="G471" i="215"/>
  <c r="F471" i="215"/>
  <c r="K470" i="215"/>
  <c r="I470" i="215"/>
  <c r="G470" i="215"/>
  <c r="F470" i="215"/>
  <c r="K469" i="215"/>
  <c r="I469" i="215"/>
  <c r="G469" i="215"/>
  <c r="F469" i="215"/>
  <c r="K468" i="215"/>
  <c r="I468" i="215"/>
  <c r="G468" i="215"/>
  <c r="F468" i="215"/>
  <c r="K467" i="215"/>
  <c r="I467" i="215"/>
  <c r="G467" i="215"/>
  <c r="F467" i="215"/>
  <c r="K466" i="215"/>
  <c r="I466" i="215"/>
  <c r="G466" i="215"/>
  <c r="F466" i="215"/>
  <c r="K465" i="215"/>
  <c r="I465" i="215"/>
  <c r="G465" i="215"/>
  <c r="F465" i="215"/>
  <c r="K464" i="215"/>
  <c r="I464" i="215"/>
  <c r="G464" i="215"/>
  <c r="F464" i="215"/>
  <c r="K463" i="215"/>
  <c r="I463" i="215"/>
  <c r="G463" i="215"/>
  <c r="F463" i="215"/>
  <c r="K462" i="215"/>
  <c r="I462" i="215"/>
  <c r="G462" i="215"/>
  <c r="F462" i="215"/>
  <c r="K461" i="215"/>
  <c r="I461" i="215"/>
  <c r="G461" i="215"/>
  <c r="F461" i="215"/>
  <c r="K460" i="215"/>
  <c r="I460" i="215"/>
  <c r="G460" i="215"/>
  <c r="F460" i="215"/>
  <c r="K459" i="215"/>
  <c r="I459" i="215"/>
  <c r="G459" i="215"/>
  <c r="F459" i="215"/>
  <c r="K458" i="215"/>
  <c r="I458" i="215"/>
  <c r="G458" i="215"/>
  <c r="F458" i="215"/>
  <c r="K457" i="215"/>
  <c r="I457" i="215"/>
  <c r="G457" i="215"/>
  <c r="F457" i="215"/>
  <c r="K456" i="215"/>
  <c r="I456" i="215"/>
  <c r="G456" i="215"/>
  <c r="F456" i="215"/>
  <c r="K455" i="215"/>
  <c r="I455" i="215"/>
  <c r="G455" i="215"/>
  <c r="F455" i="215"/>
  <c r="K454" i="215"/>
  <c r="I454" i="215"/>
  <c r="G454" i="215"/>
  <c r="F454" i="215"/>
  <c r="K453" i="215"/>
  <c r="I453" i="215"/>
  <c r="G453" i="215"/>
  <c r="F453" i="215"/>
  <c r="K452" i="215"/>
  <c r="I452" i="215"/>
  <c r="G452" i="215"/>
  <c r="F452" i="215"/>
  <c r="K451" i="215"/>
  <c r="I451" i="215"/>
  <c r="G451" i="215"/>
  <c r="F451" i="215"/>
  <c r="K450" i="215"/>
  <c r="I450" i="215"/>
  <c r="G450" i="215"/>
  <c r="F450" i="215"/>
  <c r="K449" i="215"/>
  <c r="I449" i="215"/>
  <c r="G449" i="215"/>
  <c r="F449" i="215"/>
  <c r="K448" i="215"/>
  <c r="I448" i="215"/>
  <c r="G448" i="215"/>
  <c r="F448" i="215"/>
  <c r="K447" i="215"/>
  <c r="I447" i="215"/>
  <c r="G447" i="215"/>
  <c r="F447" i="215"/>
  <c r="K446" i="215"/>
  <c r="I446" i="215"/>
  <c r="G446" i="215"/>
  <c r="F446" i="215"/>
  <c r="K445" i="215"/>
  <c r="I445" i="215"/>
  <c r="G445" i="215"/>
  <c r="F445" i="215"/>
  <c r="K444" i="215"/>
  <c r="I444" i="215"/>
  <c r="G444" i="215"/>
  <c r="F444" i="215"/>
  <c r="K443" i="215"/>
  <c r="I443" i="215"/>
  <c r="G443" i="215"/>
  <c r="F443" i="215"/>
  <c r="K442" i="215"/>
  <c r="I442" i="215"/>
  <c r="G442" i="215"/>
  <c r="F442" i="215"/>
  <c r="K441" i="215"/>
  <c r="I441" i="215"/>
  <c r="G441" i="215"/>
  <c r="F441" i="215"/>
  <c r="K440" i="215"/>
  <c r="I440" i="215"/>
  <c r="G440" i="215"/>
  <c r="F440" i="215"/>
  <c r="K439" i="215"/>
  <c r="I439" i="215"/>
  <c r="G439" i="215"/>
  <c r="F439" i="215"/>
  <c r="K438" i="215"/>
  <c r="I438" i="215"/>
  <c r="G438" i="215"/>
  <c r="F438" i="215"/>
  <c r="K437" i="215"/>
  <c r="I437" i="215"/>
  <c r="G437" i="215"/>
  <c r="F437" i="215"/>
  <c r="K436" i="215"/>
  <c r="I436" i="215"/>
  <c r="G436" i="215"/>
  <c r="F436" i="215"/>
  <c r="K435" i="215"/>
  <c r="I435" i="215"/>
  <c r="G435" i="215"/>
  <c r="F435" i="215"/>
  <c r="K434" i="215"/>
  <c r="I434" i="215"/>
  <c r="G434" i="215"/>
  <c r="F434" i="215"/>
  <c r="K433" i="215"/>
  <c r="I433" i="215"/>
  <c r="G433" i="215"/>
  <c r="F433" i="215"/>
  <c r="K432" i="215"/>
  <c r="I432" i="215"/>
  <c r="G432" i="215"/>
  <c r="F432" i="215"/>
  <c r="K431" i="215"/>
  <c r="I431" i="215"/>
  <c r="G431" i="215"/>
  <c r="F431" i="215"/>
  <c r="K430" i="215"/>
  <c r="I430" i="215"/>
  <c r="G430" i="215"/>
  <c r="F430" i="215"/>
  <c r="K429" i="215"/>
  <c r="I429" i="215"/>
  <c r="G429" i="215"/>
  <c r="F429" i="215"/>
  <c r="K428" i="215"/>
  <c r="I428" i="215"/>
  <c r="G428" i="215"/>
  <c r="F428" i="215"/>
  <c r="K427" i="215"/>
  <c r="I427" i="215"/>
  <c r="G427" i="215"/>
  <c r="F427" i="215"/>
  <c r="K426" i="215"/>
  <c r="I426" i="215"/>
  <c r="G426" i="215"/>
  <c r="F426" i="215"/>
  <c r="K425" i="215"/>
  <c r="I425" i="215"/>
  <c r="G425" i="215"/>
  <c r="F425" i="215"/>
  <c r="K424" i="215"/>
  <c r="I424" i="215"/>
  <c r="G424" i="215"/>
  <c r="F424" i="215"/>
  <c r="K423" i="215"/>
  <c r="I423" i="215"/>
  <c r="G423" i="215"/>
  <c r="F423" i="215"/>
  <c r="K422" i="215"/>
  <c r="I422" i="215"/>
  <c r="G422" i="215"/>
  <c r="F422" i="215"/>
  <c r="K421" i="215"/>
  <c r="I421" i="215"/>
  <c r="G421" i="215"/>
  <c r="F421" i="215"/>
  <c r="K420" i="215"/>
  <c r="I420" i="215"/>
  <c r="G420" i="215"/>
  <c r="F420" i="215"/>
  <c r="K419" i="215"/>
  <c r="I419" i="215"/>
  <c r="G419" i="215"/>
  <c r="F419" i="215"/>
  <c r="K418" i="215"/>
  <c r="I418" i="215"/>
  <c r="G418" i="215"/>
  <c r="F418" i="215"/>
  <c r="K417" i="215"/>
  <c r="I417" i="215"/>
  <c r="G417" i="215"/>
  <c r="F417" i="215"/>
  <c r="K416" i="215"/>
  <c r="I416" i="215"/>
  <c r="G416" i="215"/>
  <c r="F416" i="215"/>
  <c r="K415" i="215"/>
  <c r="I415" i="215"/>
  <c r="G415" i="215"/>
  <c r="F415" i="215"/>
  <c r="K414" i="215"/>
  <c r="I414" i="215"/>
  <c r="G414" i="215"/>
  <c r="F414" i="215"/>
  <c r="K413" i="215"/>
  <c r="I413" i="215"/>
  <c r="G413" i="215"/>
  <c r="F413" i="215"/>
  <c r="K412" i="215"/>
  <c r="I412" i="215"/>
  <c r="G412" i="215"/>
  <c r="F412" i="215"/>
  <c r="K411" i="215"/>
  <c r="I411" i="215"/>
  <c r="G411" i="215"/>
  <c r="F411" i="215"/>
  <c r="K410" i="215"/>
  <c r="I410" i="215"/>
  <c r="G410" i="215"/>
  <c r="F410" i="215"/>
  <c r="K409" i="215"/>
  <c r="I409" i="215"/>
  <c r="G409" i="215"/>
  <c r="F409" i="215"/>
  <c r="K408" i="215"/>
  <c r="I408" i="215"/>
  <c r="G408" i="215"/>
  <c r="F408" i="215"/>
  <c r="K407" i="215"/>
  <c r="I407" i="215"/>
  <c r="G407" i="215"/>
  <c r="F407" i="215"/>
  <c r="K406" i="215"/>
  <c r="I406" i="215"/>
  <c r="G406" i="215"/>
  <c r="F406" i="215"/>
  <c r="K405" i="215"/>
  <c r="I405" i="215"/>
  <c r="G405" i="215"/>
  <c r="F405" i="215"/>
  <c r="K404" i="215"/>
  <c r="I404" i="215"/>
  <c r="G404" i="215"/>
  <c r="F404" i="215"/>
  <c r="K403" i="215"/>
  <c r="I403" i="215"/>
  <c r="G403" i="215"/>
  <c r="F403" i="215"/>
  <c r="K402" i="215"/>
  <c r="I402" i="215"/>
  <c r="G402" i="215"/>
  <c r="F402" i="215"/>
  <c r="K401" i="215"/>
  <c r="I401" i="215"/>
  <c r="G401" i="215"/>
  <c r="F401" i="215"/>
  <c r="K400" i="215"/>
  <c r="I400" i="215"/>
  <c r="G400" i="215"/>
  <c r="F400" i="215"/>
  <c r="K399" i="215"/>
  <c r="I399" i="215"/>
  <c r="G399" i="215"/>
  <c r="F399" i="215"/>
  <c r="K398" i="215"/>
  <c r="I398" i="215"/>
  <c r="G398" i="215"/>
  <c r="F398" i="215"/>
  <c r="K397" i="215"/>
  <c r="I397" i="215"/>
  <c r="G397" i="215"/>
  <c r="F397" i="215"/>
  <c r="K396" i="215"/>
  <c r="I396" i="215"/>
  <c r="G396" i="215"/>
  <c r="F396" i="215"/>
  <c r="K395" i="215"/>
  <c r="I395" i="215"/>
  <c r="G395" i="215"/>
  <c r="F395" i="215"/>
  <c r="K394" i="215"/>
  <c r="I394" i="215"/>
  <c r="G394" i="215"/>
  <c r="F394" i="215"/>
  <c r="K393" i="215"/>
  <c r="I393" i="215"/>
  <c r="G393" i="215"/>
  <c r="F393" i="215"/>
  <c r="K392" i="215"/>
  <c r="I392" i="215"/>
  <c r="G392" i="215"/>
  <c r="F392" i="215"/>
  <c r="K391" i="215"/>
  <c r="I391" i="215"/>
  <c r="G391" i="215"/>
  <c r="F391" i="215"/>
  <c r="K390" i="215"/>
  <c r="I390" i="215"/>
  <c r="G390" i="215"/>
  <c r="F390" i="215"/>
  <c r="K389" i="215"/>
  <c r="I389" i="215"/>
  <c r="G389" i="215"/>
  <c r="F389" i="215"/>
  <c r="K388" i="215"/>
  <c r="I388" i="215"/>
  <c r="G388" i="215"/>
  <c r="F388" i="215"/>
  <c r="K387" i="215"/>
  <c r="I387" i="215"/>
  <c r="G387" i="215"/>
  <c r="F387" i="215"/>
  <c r="K386" i="215"/>
  <c r="I386" i="215"/>
  <c r="G386" i="215"/>
  <c r="F386" i="215"/>
  <c r="K385" i="215"/>
  <c r="I385" i="215"/>
  <c r="G385" i="215"/>
  <c r="F385" i="215"/>
  <c r="K384" i="215"/>
  <c r="I384" i="215"/>
  <c r="G384" i="215"/>
  <c r="F384" i="215"/>
  <c r="K383" i="215"/>
  <c r="I383" i="215"/>
  <c r="G383" i="215"/>
  <c r="F383" i="215"/>
  <c r="K382" i="215"/>
  <c r="I382" i="215"/>
  <c r="G382" i="215"/>
  <c r="F382" i="215"/>
  <c r="K381" i="215"/>
  <c r="I381" i="215"/>
  <c r="G381" i="215"/>
  <c r="F381" i="215"/>
  <c r="K380" i="215"/>
  <c r="I380" i="215"/>
  <c r="G380" i="215"/>
  <c r="F380" i="215"/>
  <c r="K379" i="215"/>
  <c r="I379" i="215"/>
  <c r="G379" i="215"/>
  <c r="F379" i="215"/>
  <c r="K378" i="215"/>
  <c r="I378" i="215"/>
  <c r="G378" i="215"/>
  <c r="F378" i="215"/>
  <c r="K377" i="215"/>
  <c r="I377" i="215"/>
  <c r="G377" i="215"/>
  <c r="F377" i="215"/>
  <c r="K376" i="215"/>
  <c r="I376" i="215"/>
  <c r="G376" i="215"/>
  <c r="F376" i="215"/>
  <c r="K375" i="215"/>
  <c r="I375" i="215"/>
  <c r="G375" i="215"/>
  <c r="F375" i="215"/>
  <c r="K374" i="215"/>
  <c r="I374" i="215"/>
  <c r="G374" i="215"/>
  <c r="F374" i="215"/>
  <c r="K373" i="215"/>
  <c r="I373" i="215"/>
  <c r="G373" i="215"/>
  <c r="F373" i="215"/>
  <c r="K372" i="215"/>
  <c r="I372" i="215"/>
  <c r="G372" i="215"/>
  <c r="F372" i="215"/>
  <c r="K371" i="215"/>
  <c r="I371" i="215"/>
  <c r="G371" i="215"/>
  <c r="F371" i="215"/>
  <c r="K370" i="215"/>
  <c r="I370" i="215"/>
  <c r="G370" i="215"/>
  <c r="F370" i="215"/>
  <c r="K369" i="215"/>
  <c r="I369" i="215"/>
  <c r="G369" i="215"/>
  <c r="F369" i="215"/>
  <c r="K368" i="215"/>
  <c r="I368" i="215"/>
  <c r="G368" i="215"/>
  <c r="F368" i="215"/>
  <c r="K367" i="215"/>
  <c r="I367" i="215"/>
  <c r="G367" i="215"/>
  <c r="F367" i="215"/>
  <c r="K366" i="215"/>
  <c r="I366" i="215"/>
  <c r="G366" i="215"/>
  <c r="F366" i="215"/>
  <c r="K365" i="215"/>
  <c r="I365" i="215"/>
  <c r="G365" i="215"/>
  <c r="F365" i="215"/>
  <c r="K364" i="215"/>
  <c r="I364" i="215"/>
  <c r="G364" i="215"/>
  <c r="F364" i="215"/>
  <c r="K363" i="215"/>
  <c r="I363" i="215"/>
  <c r="G363" i="215"/>
  <c r="F363" i="215"/>
  <c r="K362" i="215"/>
  <c r="I362" i="215"/>
  <c r="G362" i="215"/>
  <c r="F362" i="215"/>
  <c r="K361" i="215"/>
  <c r="I361" i="215"/>
  <c r="G361" i="215"/>
  <c r="F361" i="215"/>
  <c r="K360" i="215"/>
  <c r="I360" i="215"/>
  <c r="G360" i="215"/>
  <c r="F360" i="215"/>
  <c r="K359" i="215"/>
  <c r="I359" i="215"/>
  <c r="G359" i="215"/>
  <c r="F359" i="215"/>
  <c r="K358" i="215"/>
  <c r="I358" i="215"/>
  <c r="G358" i="215"/>
  <c r="F358" i="215"/>
  <c r="K357" i="215"/>
  <c r="I357" i="215"/>
  <c r="G357" i="215"/>
  <c r="F357" i="215"/>
  <c r="K356" i="215"/>
  <c r="I356" i="215"/>
  <c r="G356" i="215"/>
  <c r="F356" i="215"/>
  <c r="K355" i="215"/>
  <c r="I355" i="215"/>
  <c r="G355" i="215"/>
  <c r="F355" i="215"/>
  <c r="K354" i="215"/>
  <c r="I354" i="215"/>
  <c r="G354" i="215"/>
  <c r="F354" i="215"/>
  <c r="K353" i="215"/>
  <c r="I353" i="215"/>
  <c r="G353" i="215"/>
  <c r="F353" i="215"/>
  <c r="K352" i="215"/>
  <c r="I352" i="215"/>
  <c r="G352" i="215"/>
  <c r="F352" i="215"/>
  <c r="K351" i="215"/>
  <c r="I351" i="215"/>
  <c r="G351" i="215"/>
  <c r="F351" i="215"/>
  <c r="K350" i="215"/>
  <c r="I350" i="215"/>
  <c r="G350" i="215"/>
  <c r="F350" i="215"/>
  <c r="K349" i="215"/>
  <c r="I349" i="215"/>
  <c r="G349" i="215"/>
  <c r="F349" i="215"/>
  <c r="K348" i="215"/>
  <c r="I348" i="215"/>
  <c r="G348" i="215"/>
  <c r="F348" i="215"/>
  <c r="K347" i="215"/>
  <c r="I347" i="215"/>
  <c r="G347" i="215"/>
  <c r="F347" i="215"/>
  <c r="K346" i="215"/>
  <c r="I346" i="215"/>
  <c r="G346" i="215"/>
  <c r="F346" i="215"/>
  <c r="K345" i="215"/>
  <c r="I345" i="215"/>
  <c r="G345" i="215"/>
  <c r="F345" i="215"/>
  <c r="K344" i="215"/>
  <c r="I344" i="215"/>
  <c r="G344" i="215"/>
  <c r="F344" i="215"/>
  <c r="K343" i="215"/>
  <c r="I343" i="215"/>
  <c r="G343" i="215"/>
  <c r="F343" i="215"/>
  <c r="K342" i="215"/>
  <c r="I342" i="215"/>
  <c r="G342" i="215"/>
  <c r="F342" i="215"/>
  <c r="K341" i="215"/>
  <c r="I341" i="215"/>
  <c r="G341" i="215"/>
  <c r="F341" i="215"/>
  <c r="K340" i="215"/>
  <c r="I340" i="215"/>
  <c r="G340" i="215"/>
  <c r="F340" i="215"/>
  <c r="K339" i="215"/>
  <c r="I339" i="215"/>
  <c r="G339" i="215"/>
  <c r="F339" i="215"/>
  <c r="K338" i="215"/>
  <c r="I338" i="215"/>
  <c r="G338" i="215"/>
  <c r="F338" i="215"/>
  <c r="K337" i="215"/>
  <c r="I337" i="215"/>
  <c r="G337" i="215"/>
  <c r="F337" i="215"/>
  <c r="K336" i="215"/>
  <c r="I336" i="215"/>
  <c r="G336" i="215"/>
  <c r="F336" i="215"/>
  <c r="K335" i="215"/>
  <c r="I335" i="215"/>
  <c r="G335" i="215"/>
  <c r="F335" i="215"/>
  <c r="K334" i="215"/>
  <c r="I334" i="215"/>
  <c r="G334" i="215"/>
  <c r="F334" i="215"/>
  <c r="K333" i="215"/>
  <c r="I333" i="215"/>
  <c r="G333" i="215"/>
  <c r="F333" i="215"/>
  <c r="K332" i="215"/>
  <c r="I332" i="215"/>
  <c r="G332" i="215"/>
  <c r="F332" i="215"/>
  <c r="K331" i="215"/>
  <c r="I331" i="215"/>
  <c r="G331" i="215"/>
  <c r="F331" i="215"/>
  <c r="K330" i="215"/>
  <c r="I330" i="215"/>
  <c r="G330" i="215"/>
  <c r="F330" i="215"/>
  <c r="K329" i="215"/>
  <c r="I329" i="215"/>
  <c r="G329" i="215"/>
  <c r="F329" i="215"/>
  <c r="K328" i="215"/>
  <c r="I328" i="215"/>
  <c r="G328" i="215"/>
  <c r="F328" i="215"/>
  <c r="K327" i="215"/>
  <c r="I327" i="215"/>
  <c r="G327" i="215"/>
  <c r="F327" i="215"/>
  <c r="K326" i="215"/>
  <c r="I326" i="215"/>
  <c r="G326" i="215"/>
  <c r="F326" i="215"/>
  <c r="K325" i="215"/>
  <c r="I325" i="215"/>
  <c r="G325" i="215"/>
  <c r="F325" i="215"/>
  <c r="K324" i="215"/>
  <c r="I324" i="215"/>
  <c r="G324" i="215"/>
  <c r="F324" i="215"/>
  <c r="K323" i="215"/>
  <c r="I323" i="215"/>
  <c r="G323" i="215"/>
  <c r="F323" i="215"/>
  <c r="K322" i="215"/>
  <c r="I322" i="215"/>
  <c r="G322" i="215"/>
  <c r="F322" i="215"/>
  <c r="K321" i="215"/>
  <c r="I321" i="215"/>
  <c r="G321" i="215"/>
  <c r="F321" i="215"/>
  <c r="K320" i="215"/>
  <c r="I320" i="215"/>
  <c r="G320" i="215"/>
  <c r="F320" i="215"/>
  <c r="K319" i="215"/>
  <c r="I319" i="215"/>
  <c r="G319" i="215"/>
  <c r="F319" i="215"/>
  <c r="K318" i="215"/>
  <c r="I318" i="215"/>
  <c r="G318" i="215"/>
  <c r="F318" i="215"/>
  <c r="K317" i="215"/>
  <c r="I317" i="215"/>
  <c r="G317" i="215"/>
  <c r="F317" i="215"/>
  <c r="K316" i="215"/>
  <c r="I316" i="215"/>
  <c r="G316" i="215"/>
  <c r="F316" i="215"/>
  <c r="K315" i="215"/>
  <c r="I315" i="215"/>
  <c r="G315" i="215"/>
  <c r="F315" i="215"/>
  <c r="K314" i="215"/>
  <c r="I314" i="215"/>
  <c r="G314" i="215"/>
  <c r="F314" i="215"/>
  <c r="K313" i="215"/>
  <c r="I313" i="215"/>
  <c r="G313" i="215"/>
  <c r="F313" i="215"/>
  <c r="K312" i="215"/>
  <c r="I312" i="215"/>
  <c r="G312" i="215"/>
  <c r="F312" i="215"/>
  <c r="K311" i="215"/>
  <c r="I311" i="215"/>
  <c r="G311" i="215"/>
  <c r="F311" i="215"/>
  <c r="K310" i="215"/>
  <c r="I310" i="215"/>
  <c r="G310" i="215"/>
  <c r="F310" i="215"/>
  <c r="K309" i="215"/>
  <c r="I309" i="215"/>
  <c r="G309" i="215"/>
  <c r="F309" i="215"/>
  <c r="K308" i="215"/>
  <c r="I308" i="215"/>
  <c r="G308" i="215"/>
  <c r="F308" i="215"/>
  <c r="K307" i="215"/>
  <c r="I307" i="215"/>
  <c r="G307" i="215"/>
  <c r="F307" i="215"/>
  <c r="K306" i="215"/>
  <c r="I306" i="215"/>
  <c r="G306" i="215"/>
  <c r="F306" i="215"/>
  <c r="K305" i="215"/>
  <c r="I305" i="215"/>
  <c r="G305" i="215"/>
  <c r="F305" i="215"/>
  <c r="K304" i="215"/>
  <c r="I304" i="215"/>
  <c r="G304" i="215"/>
  <c r="F304" i="215"/>
  <c r="K303" i="215"/>
  <c r="I303" i="215"/>
  <c r="G303" i="215"/>
  <c r="F303" i="215"/>
  <c r="K302" i="215"/>
  <c r="I302" i="215"/>
  <c r="G302" i="215"/>
  <c r="F302" i="215"/>
  <c r="K301" i="215"/>
  <c r="I301" i="215"/>
  <c r="G301" i="215"/>
  <c r="F301" i="215"/>
  <c r="K300" i="215"/>
  <c r="I300" i="215"/>
  <c r="G300" i="215"/>
  <c r="F300" i="215"/>
  <c r="K299" i="215"/>
  <c r="I299" i="215"/>
  <c r="G299" i="215"/>
  <c r="F299" i="215"/>
  <c r="K298" i="215"/>
  <c r="I298" i="215"/>
  <c r="G298" i="215"/>
  <c r="F298" i="215"/>
  <c r="K297" i="215"/>
  <c r="I297" i="215"/>
  <c r="G297" i="215"/>
  <c r="F297" i="215"/>
  <c r="K296" i="215"/>
  <c r="I296" i="215"/>
  <c r="G296" i="215"/>
  <c r="F296" i="215"/>
  <c r="K295" i="215"/>
  <c r="I295" i="215"/>
  <c r="G295" i="215"/>
  <c r="F295" i="215"/>
  <c r="K294" i="215"/>
  <c r="I294" i="215"/>
  <c r="G294" i="215"/>
  <c r="F294" i="215"/>
  <c r="K293" i="215"/>
  <c r="I293" i="215"/>
  <c r="G293" i="215"/>
  <c r="F293" i="215"/>
  <c r="K292" i="215"/>
  <c r="I292" i="215"/>
  <c r="G292" i="215"/>
  <c r="F292" i="215"/>
  <c r="K291" i="215"/>
  <c r="I291" i="215"/>
  <c r="G291" i="215"/>
  <c r="F291" i="215"/>
  <c r="K290" i="215"/>
  <c r="I290" i="215"/>
  <c r="G290" i="215"/>
  <c r="F290" i="215"/>
  <c r="K289" i="215"/>
  <c r="I289" i="215"/>
  <c r="G289" i="215"/>
  <c r="F289" i="215"/>
  <c r="K288" i="215"/>
  <c r="I288" i="215"/>
  <c r="G288" i="215"/>
  <c r="F288" i="215"/>
  <c r="K287" i="215"/>
  <c r="I287" i="215"/>
  <c r="G287" i="215"/>
  <c r="F287" i="215"/>
  <c r="K286" i="215"/>
  <c r="I286" i="215"/>
  <c r="G286" i="215"/>
  <c r="F286" i="215"/>
  <c r="K285" i="215"/>
  <c r="I285" i="215"/>
  <c r="G285" i="215"/>
  <c r="F285" i="215"/>
  <c r="K284" i="215"/>
  <c r="I284" i="215"/>
  <c r="G284" i="215"/>
  <c r="F284" i="215"/>
  <c r="K283" i="215"/>
  <c r="I283" i="215"/>
  <c r="G283" i="215"/>
  <c r="F283" i="215"/>
  <c r="K282" i="215"/>
  <c r="I282" i="215"/>
  <c r="G282" i="215"/>
  <c r="F282" i="215"/>
  <c r="K281" i="215"/>
  <c r="I281" i="215"/>
  <c r="G281" i="215"/>
  <c r="F281" i="215"/>
  <c r="K280" i="215"/>
  <c r="I280" i="215"/>
  <c r="G280" i="215"/>
  <c r="F280" i="215"/>
  <c r="K279" i="215"/>
  <c r="I279" i="215"/>
  <c r="G279" i="215"/>
  <c r="F279" i="215"/>
  <c r="K278" i="215"/>
  <c r="I278" i="215"/>
  <c r="G278" i="215"/>
  <c r="F278" i="215"/>
  <c r="K277" i="215"/>
  <c r="I277" i="215"/>
  <c r="G277" i="215"/>
  <c r="F277" i="215"/>
  <c r="K276" i="215"/>
  <c r="I276" i="215"/>
  <c r="G276" i="215"/>
  <c r="F276" i="215"/>
  <c r="K275" i="215"/>
  <c r="I275" i="215"/>
  <c r="G275" i="215"/>
  <c r="F275" i="215"/>
  <c r="K274" i="215"/>
  <c r="I274" i="215"/>
  <c r="G274" i="215"/>
  <c r="F274" i="215"/>
  <c r="K273" i="215"/>
  <c r="I273" i="215"/>
  <c r="G273" i="215"/>
  <c r="F273" i="215"/>
  <c r="K272" i="215"/>
  <c r="I272" i="215"/>
  <c r="G272" i="215"/>
  <c r="F272" i="215"/>
  <c r="K271" i="215"/>
  <c r="I271" i="215"/>
  <c r="G271" i="215"/>
  <c r="F271" i="215"/>
  <c r="K270" i="215"/>
  <c r="I270" i="215"/>
  <c r="G270" i="215"/>
  <c r="F270" i="215"/>
  <c r="K269" i="215"/>
  <c r="I269" i="215"/>
  <c r="G269" i="215"/>
  <c r="F269" i="215"/>
  <c r="K268" i="215"/>
  <c r="I268" i="215"/>
  <c r="G268" i="215"/>
  <c r="F268" i="215"/>
  <c r="K267" i="215"/>
  <c r="I267" i="215"/>
  <c r="G267" i="215"/>
  <c r="F267" i="215"/>
  <c r="K266" i="215"/>
  <c r="I266" i="215"/>
  <c r="G266" i="215"/>
  <c r="F266" i="215"/>
  <c r="K265" i="215"/>
  <c r="I265" i="215"/>
  <c r="G265" i="215"/>
  <c r="F265" i="215"/>
  <c r="K264" i="215"/>
  <c r="I264" i="215"/>
  <c r="G264" i="215"/>
  <c r="F264" i="215"/>
  <c r="K263" i="215"/>
  <c r="I263" i="215"/>
  <c r="G263" i="215"/>
  <c r="F263" i="215"/>
  <c r="K262" i="215"/>
  <c r="I262" i="215"/>
  <c r="G262" i="215"/>
  <c r="F262" i="215"/>
  <c r="K261" i="215"/>
  <c r="I261" i="215"/>
  <c r="G261" i="215"/>
  <c r="F261" i="215"/>
  <c r="K260" i="215"/>
  <c r="I260" i="215"/>
  <c r="G260" i="215"/>
  <c r="F260" i="215"/>
  <c r="K259" i="215"/>
  <c r="I259" i="215"/>
  <c r="G259" i="215"/>
  <c r="F259" i="215"/>
  <c r="K258" i="215"/>
  <c r="I258" i="215"/>
  <c r="G258" i="215"/>
  <c r="F258" i="215"/>
  <c r="K257" i="215"/>
  <c r="I257" i="215"/>
  <c r="G257" i="215"/>
  <c r="F257" i="215"/>
  <c r="K256" i="215"/>
  <c r="I256" i="215"/>
  <c r="G256" i="215"/>
  <c r="F256" i="215"/>
  <c r="K255" i="215"/>
  <c r="I255" i="215"/>
  <c r="G255" i="215"/>
  <c r="F255" i="215"/>
  <c r="K254" i="215"/>
  <c r="I254" i="215"/>
  <c r="G254" i="215"/>
  <c r="F254" i="215"/>
  <c r="K253" i="215"/>
  <c r="I253" i="215"/>
  <c r="G253" i="215"/>
  <c r="F253" i="215"/>
  <c r="K252" i="215"/>
  <c r="I252" i="215"/>
  <c r="G252" i="215"/>
  <c r="F252" i="215"/>
  <c r="K251" i="215"/>
  <c r="I251" i="215"/>
  <c r="G251" i="215"/>
  <c r="F251" i="215"/>
  <c r="K250" i="215"/>
  <c r="I250" i="215"/>
  <c r="G250" i="215"/>
  <c r="F250" i="215"/>
  <c r="K249" i="215"/>
  <c r="I249" i="215"/>
  <c r="G249" i="215"/>
  <c r="F249" i="215"/>
  <c r="K248" i="215"/>
  <c r="I248" i="215"/>
  <c r="G248" i="215"/>
  <c r="F248" i="215"/>
  <c r="K247" i="215"/>
  <c r="I247" i="215"/>
  <c r="G247" i="215"/>
  <c r="F247" i="215"/>
  <c r="K246" i="215"/>
  <c r="I246" i="215"/>
  <c r="G246" i="215"/>
  <c r="F246" i="215"/>
  <c r="K245" i="215"/>
  <c r="I245" i="215"/>
  <c r="G245" i="215"/>
  <c r="F245" i="215"/>
  <c r="K244" i="215"/>
  <c r="I244" i="215"/>
  <c r="G244" i="215"/>
  <c r="F244" i="215"/>
  <c r="K243" i="215"/>
  <c r="I243" i="215"/>
  <c r="G243" i="215"/>
  <c r="F243" i="215"/>
  <c r="K242" i="215"/>
  <c r="I242" i="215"/>
  <c r="G242" i="215"/>
  <c r="F242" i="215"/>
  <c r="K241" i="215"/>
  <c r="I241" i="215"/>
  <c r="G241" i="215"/>
  <c r="F241" i="215"/>
  <c r="K240" i="215"/>
  <c r="I240" i="215"/>
  <c r="G240" i="215"/>
  <c r="F240" i="215"/>
  <c r="K239" i="215"/>
  <c r="I239" i="215"/>
  <c r="G239" i="215"/>
  <c r="F239" i="215"/>
  <c r="K238" i="215"/>
  <c r="I238" i="215"/>
  <c r="G238" i="215"/>
  <c r="F238" i="215"/>
  <c r="K237" i="215"/>
  <c r="I237" i="215"/>
  <c r="G237" i="215"/>
  <c r="F237" i="215"/>
  <c r="K236" i="215"/>
  <c r="I236" i="215"/>
  <c r="G236" i="215"/>
  <c r="F236" i="215"/>
  <c r="K235" i="215"/>
  <c r="I235" i="215"/>
  <c r="G235" i="215"/>
  <c r="F235" i="215"/>
  <c r="K234" i="215"/>
  <c r="I234" i="215"/>
  <c r="G234" i="215"/>
  <c r="F234" i="215"/>
  <c r="K233" i="215"/>
  <c r="I233" i="215"/>
  <c r="G233" i="215"/>
  <c r="F233" i="215"/>
  <c r="K232" i="215"/>
  <c r="I232" i="215"/>
  <c r="G232" i="215"/>
  <c r="F232" i="215"/>
  <c r="K231" i="215"/>
  <c r="I231" i="215"/>
  <c r="G231" i="215"/>
  <c r="F231" i="215"/>
  <c r="K230" i="215"/>
  <c r="I230" i="215"/>
  <c r="G230" i="215"/>
  <c r="F230" i="215"/>
  <c r="K229" i="215"/>
  <c r="I229" i="215"/>
  <c r="G229" i="215"/>
  <c r="F229" i="215"/>
  <c r="K228" i="215"/>
  <c r="I228" i="215"/>
  <c r="G228" i="215"/>
  <c r="F228" i="215"/>
  <c r="K227" i="215"/>
  <c r="I227" i="215"/>
  <c r="G227" i="215"/>
  <c r="F227" i="215"/>
  <c r="K226" i="215"/>
  <c r="I226" i="215"/>
  <c r="G226" i="215"/>
  <c r="F226" i="215"/>
  <c r="K225" i="215"/>
  <c r="I225" i="215"/>
  <c r="G225" i="215"/>
  <c r="F225" i="215"/>
  <c r="K224" i="215"/>
  <c r="I224" i="215"/>
  <c r="G224" i="215"/>
  <c r="F224" i="215"/>
  <c r="K223" i="215"/>
  <c r="I223" i="215"/>
  <c r="G223" i="215"/>
  <c r="F223" i="215"/>
  <c r="K222" i="215"/>
  <c r="I222" i="215"/>
  <c r="G222" i="215"/>
  <c r="F222" i="215"/>
  <c r="K221" i="215"/>
  <c r="I221" i="215"/>
  <c r="G221" i="215"/>
  <c r="F221" i="215"/>
  <c r="K220" i="215"/>
  <c r="I220" i="215"/>
  <c r="G220" i="215"/>
  <c r="F220" i="215"/>
  <c r="K219" i="215"/>
  <c r="I219" i="215"/>
  <c r="G219" i="215"/>
  <c r="F219" i="215"/>
  <c r="K218" i="215"/>
  <c r="I218" i="215"/>
  <c r="G218" i="215"/>
  <c r="F218" i="215"/>
  <c r="K217" i="215"/>
  <c r="I217" i="215"/>
  <c r="G217" i="215"/>
  <c r="F217" i="215"/>
  <c r="K216" i="215"/>
  <c r="I216" i="215"/>
  <c r="G216" i="215"/>
  <c r="F216" i="215"/>
  <c r="K215" i="215"/>
  <c r="I215" i="215"/>
  <c r="G215" i="215"/>
  <c r="F215" i="215"/>
  <c r="K214" i="215"/>
  <c r="I214" i="215"/>
  <c r="G214" i="215"/>
  <c r="F214" i="215"/>
  <c r="K213" i="215"/>
  <c r="I213" i="215"/>
  <c r="G213" i="215"/>
  <c r="F213" i="215"/>
  <c r="K212" i="215"/>
  <c r="I212" i="215"/>
  <c r="G212" i="215"/>
  <c r="F212" i="215"/>
  <c r="K211" i="215"/>
  <c r="I211" i="215"/>
  <c r="G211" i="215"/>
  <c r="F211" i="215"/>
  <c r="K210" i="215"/>
  <c r="I210" i="215"/>
  <c r="G210" i="215"/>
  <c r="F210" i="215"/>
  <c r="K209" i="215"/>
  <c r="I209" i="215"/>
  <c r="G209" i="215"/>
  <c r="F209" i="215"/>
  <c r="K208" i="215"/>
  <c r="I208" i="215"/>
  <c r="G208" i="215"/>
  <c r="F208" i="215"/>
  <c r="K207" i="215"/>
  <c r="I207" i="215"/>
  <c r="G207" i="215"/>
  <c r="F207" i="215"/>
  <c r="K206" i="215"/>
  <c r="I206" i="215"/>
  <c r="G206" i="215"/>
  <c r="F206" i="215"/>
  <c r="K205" i="215"/>
  <c r="I205" i="215"/>
  <c r="G205" i="215"/>
  <c r="F205" i="215"/>
  <c r="K204" i="215"/>
  <c r="I204" i="215"/>
  <c r="G204" i="215"/>
  <c r="F204" i="215"/>
  <c r="K203" i="215"/>
  <c r="I203" i="215"/>
  <c r="G203" i="215"/>
  <c r="F203" i="215"/>
  <c r="K202" i="215"/>
  <c r="I202" i="215"/>
  <c r="G202" i="215"/>
  <c r="F202" i="215"/>
  <c r="K201" i="215"/>
  <c r="I201" i="215"/>
  <c r="G201" i="215"/>
  <c r="F201" i="215"/>
  <c r="K200" i="215"/>
  <c r="I200" i="215"/>
  <c r="G200" i="215"/>
  <c r="F200" i="215"/>
  <c r="K199" i="215"/>
  <c r="I199" i="215"/>
  <c r="G199" i="215"/>
  <c r="F199" i="215"/>
  <c r="K198" i="215"/>
  <c r="I198" i="215"/>
  <c r="G198" i="215"/>
  <c r="F198" i="215"/>
  <c r="K197" i="215"/>
  <c r="I197" i="215"/>
  <c r="G197" i="215"/>
  <c r="F197" i="215"/>
  <c r="K196" i="215"/>
  <c r="I196" i="215"/>
  <c r="G196" i="215"/>
  <c r="F196" i="215"/>
  <c r="K195" i="215"/>
  <c r="I195" i="215"/>
  <c r="G195" i="215"/>
  <c r="F195" i="215"/>
  <c r="K194" i="215"/>
  <c r="I194" i="215"/>
  <c r="G194" i="215"/>
  <c r="F194" i="215"/>
  <c r="K193" i="215"/>
  <c r="I193" i="215"/>
  <c r="G193" i="215"/>
  <c r="F193" i="215"/>
  <c r="K192" i="215"/>
  <c r="I192" i="215"/>
  <c r="G192" i="215"/>
  <c r="F192" i="215"/>
  <c r="K191" i="215"/>
  <c r="I191" i="215"/>
  <c r="G191" i="215"/>
  <c r="F191" i="215"/>
  <c r="K190" i="215"/>
  <c r="I190" i="215"/>
  <c r="G190" i="215"/>
  <c r="F190" i="215"/>
  <c r="K189" i="215"/>
  <c r="I189" i="215"/>
  <c r="G189" i="215"/>
  <c r="F189" i="215"/>
  <c r="K188" i="215"/>
  <c r="I188" i="215"/>
  <c r="G188" i="215"/>
  <c r="F188" i="215"/>
  <c r="K187" i="215"/>
  <c r="I187" i="215"/>
  <c r="G187" i="215"/>
  <c r="F187" i="215"/>
  <c r="K186" i="215"/>
  <c r="I186" i="215"/>
  <c r="G186" i="215"/>
  <c r="F186" i="215"/>
  <c r="K185" i="215"/>
  <c r="I185" i="215"/>
  <c r="G185" i="215"/>
  <c r="F185" i="215"/>
  <c r="K184" i="215"/>
  <c r="I184" i="215"/>
  <c r="G184" i="215"/>
  <c r="F184" i="215"/>
  <c r="K183" i="215"/>
  <c r="I183" i="215"/>
  <c r="G183" i="215"/>
  <c r="F183" i="215"/>
  <c r="K182" i="215"/>
  <c r="I182" i="215"/>
  <c r="G182" i="215"/>
  <c r="F182" i="215"/>
  <c r="K181" i="215"/>
  <c r="I181" i="215"/>
  <c r="G181" i="215"/>
  <c r="F181" i="215"/>
  <c r="K180" i="215"/>
  <c r="I180" i="215"/>
  <c r="G180" i="215"/>
  <c r="F180" i="215"/>
  <c r="K179" i="215"/>
  <c r="I179" i="215"/>
  <c r="G179" i="215"/>
  <c r="F179" i="215"/>
  <c r="K178" i="215"/>
  <c r="I178" i="215"/>
  <c r="G178" i="215"/>
  <c r="F178" i="215"/>
  <c r="K177" i="215"/>
  <c r="I177" i="215"/>
  <c r="G177" i="215"/>
  <c r="F177" i="215"/>
  <c r="K176" i="215"/>
  <c r="I176" i="215"/>
  <c r="G176" i="215"/>
  <c r="F176" i="215"/>
  <c r="K175" i="215"/>
  <c r="I175" i="215"/>
  <c r="G175" i="215"/>
  <c r="F175" i="215"/>
  <c r="K174" i="215"/>
  <c r="I174" i="215"/>
  <c r="G174" i="215"/>
  <c r="F174" i="215"/>
  <c r="K173" i="215"/>
  <c r="I173" i="215"/>
  <c r="G173" i="215"/>
  <c r="F173" i="215"/>
  <c r="K172" i="215"/>
  <c r="I172" i="215"/>
  <c r="G172" i="215"/>
  <c r="F172" i="215"/>
  <c r="K171" i="215"/>
  <c r="I171" i="215"/>
  <c r="G171" i="215"/>
  <c r="F171" i="215"/>
  <c r="K170" i="215"/>
  <c r="I170" i="215"/>
  <c r="G170" i="215"/>
  <c r="F170" i="215"/>
  <c r="K169" i="215"/>
  <c r="I169" i="215"/>
  <c r="G169" i="215"/>
  <c r="F169" i="215"/>
  <c r="K168" i="215"/>
  <c r="I168" i="215"/>
  <c r="G168" i="215"/>
  <c r="F168" i="215"/>
  <c r="K167" i="215"/>
  <c r="I167" i="215"/>
  <c r="G167" i="215"/>
  <c r="F167" i="215"/>
  <c r="K166" i="215"/>
  <c r="I166" i="215"/>
  <c r="G166" i="215"/>
  <c r="F166" i="215"/>
  <c r="K165" i="215"/>
  <c r="I165" i="215"/>
  <c r="G165" i="215"/>
  <c r="F165" i="215"/>
  <c r="K164" i="215"/>
  <c r="I164" i="215"/>
  <c r="G164" i="215"/>
  <c r="F164" i="215"/>
  <c r="K163" i="215"/>
  <c r="I163" i="215"/>
  <c r="G163" i="215"/>
  <c r="F163" i="215"/>
  <c r="K162" i="215"/>
  <c r="I162" i="215"/>
  <c r="G162" i="215"/>
  <c r="F162" i="215"/>
  <c r="K161" i="215"/>
  <c r="I161" i="215"/>
  <c r="G161" i="215"/>
  <c r="F161" i="215"/>
  <c r="K160" i="215"/>
  <c r="I160" i="215"/>
  <c r="G160" i="215"/>
  <c r="F160" i="215"/>
  <c r="K159" i="215"/>
  <c r="I159" i="215"/>
  <c r="G159" i="215"/>
  <c r="F159" i="215"/>
  <c r="K158" i="215"/>
  <c r="I158" i="215"/>
  <c r="G158" i="215"/>
  <c r="F158" i="215"/>
  <c r="K157" i="215"/>
  <c r="I157" i="215"/>
  <c r="G157" i="215"/>
  <c r="F157" i="215"/>
  <c r="K156" i="215"/>
  <c r="I156" i="215"/>
  <c r="G156" i="215"/>
  <c r="F156" i="215"/>
  <c r="K155" i="215"/>
  <c r="I155" i="215"/>
  <c r="G155" i="215"/>
  <c r="F155" i="215"/>
  <c r="K154" i="215"/>
  <c r="I154" i="215"/>
  <c r="G154" i="215"/>
  <c r="F154" i="215"/>
  <c r="K153" i="215"/>
  <c r="I153" i="215"/>
  <c r="G153" i="215"/>
  <c r="F153" i="215"/>
  <c r="K152" i="215"/>
  <c r="I152" i="215"/>
  <c r="G152" i="215"/>
  <c r="F152" i="215"/>
  <c r="K151" i="215"/>
  <c r="I151" i="215"/>
  <c r="G151" i="215"/>
  <c r="F151" i="215"/>
  <c r="K150" i="215"/>
  <c r="I150" i="215"/>
  <c r="G150" i="215"/>
  <c r="F150" i="215"/>
  <c r="K149" i="215"/>
  <c r="I149" i="215"/>
  <c r="G149" i="215"/>
  <c r="F149" i="215"/>
  <c r="K148" i="215"/>
  <c r="I148" i="215"/>
  <c r="G148" i="215"/>
  <c r="F148" i="215"/>
  <c r="K147" i="215"/>
  <c r="I147" i="215"/>
  <c r="G147" i="215"/>
  <c r="F147" i="215"/>
  <c r="K146" i="215"/>
  <c r="I146" i="215"/>
  <c r="G146" i="215"/>
  <c r="F146" i="215"/>
  <c r="K145" i="215"/>
  <c r="I145" i="215"/>
  <c r="G145" i="215"/>
  <c r="F145" i="215"/>
  <c r="K144" i="215"/>
  <c r="I144" i="215"/>
  <c r="G144" i="215"/>
  <c r="F144" i="215"/>
  <c r="K143" i="215"/>
  <c r="I143" i="215"/>
  <c r="G143" i="215"/>
  <c r="F143" i="215"/>
  <c r="K142" i="215"/>
  <c r="I142" i="215"/>
  <c r="G142" i="215"/>
  <c r="F142" i="215"/>
  <c r="K141" i="215"/>
  <c r="I141" i="215"/>
  <c r="G141" i="215"/>
  <c r="F141" i="215"/>
  <c r="K140" i="215"/>
  <c r="I140" i="215"/>
  <c r="G140" i="215"/>
  <c r="F140" i="215"/>
  <c r="K139" i="215"/>
  <c r="I139" i="215"/>
  <c r="G139" i="215"/>
  <c r="F139" i="215"/>
  <c r="K138" i="215"/>
  <c r="I138" i="215"/>
  <c r="G138" i="215"/>
  <c r="F138" i="215"/>
  <c r="K137" i="215"/>
  <c r="I137" i="215"/>
  <c r="G137" i="215"/>
  <c r="F137" i="215"/>
  <c r="K136" i="215"/>
  <c r="I136" i="215"/>
  <c r="G136" i="215"/>
  <c r="F136" i="215"/>
  <c r="K135" i="215"/>
  <c r="I135" i="215"/>
  <c r="G135" i="215"/>
  <c r="F135" i="215"/>
  <c r="K134" i="215"/>
  <c r="I134" i="215"/>
  <c r="G134" i="215"/>
  <c r="F134" i="215"/>
  <c r="K133" i="215"/>
  <c r="I133" i="215"/>
  <c r="G133" i="215"/>
  <c r="F133" i="215"/>
  <c r="K132" i="215"/>
  <c r="I132" i="215"/>
  <c r="G132" i="215"/>
  <c r="F132" i="215"/>
  <c r="K131" i="215"/>
  <c r="I131" i="215"/>
  <c r="G131" i="215"/>
  <c r="F131" i="215"/>
  <c r="K130" i="215"/>
  <c r="I130" i="215"/>
  <c r="G130" i="215"/>
  <c r="F130" i="215"/>
  <c r="K129" i="215"/>
  <c r="I129" i="215"/>
  <c r="G129" i="215"/>
  <c r="F129" i="215"/>
  <c r="K128" i="215"/>
  <c r="I128" i="215"/>
  <c r="G128" i="215"/>
  <c r="F128" i="215"/>
  <c r="K127" i="215"/>
  <c r="I127" i="215"/>
  <c r="G127" i="215"/>
  <c r="F127" i="215"/>
  <c r="K126" i="215"/>
  <c r="I126" i="215"/>
  <c r="G126" i="215"/>
  <c r="F126" i="215"/>
  <c r="K125" i="215"/>
  <c r="I125" i="215"/>
  <c r="G125" i="215"/>
  <c r="F125" i="215"/>
  <c r="K124" i="215"/>
  <c r="I124" i="215"/>
  <c r="G124" i="215"/>
  <c r="F124" i="215"/>
  <c r="K118" i="215"/>
  <c r="I118" i="215"/>
  <c r="G118" i="215"/>
  <c r="F118" i="215"/>
  <c r="K117" i="215"/>
  <c r="I117" i="215"/>
  <c r="G117" i="215"/>
  <c r="F117" i="215"/>
  <c r="K116" i="215"/>
  <c r="I116" i="215"/>
  <c r="G116" i="215"/>
  <c r="F116" i="215"/>
  <c r="K115" i="215"/>
  <c r="I115" i="215"/>
  <c r="G115" i="215"/>
  <c r="F115" i="215"/>
  <c r="K114" i="215"/>
  <c r="I114" i="215"/>
  <c r="G114" i="215"/>
  <c r="F114" i="215"/>
  <c r="K113" i="215"/>
  <c r="I113" i="215"/>
  <c r="G113" i="215"/>
  <c r="F113" i="215"/>
  <c r="K112" i="215"/>
  <c r="I112" i="215"/>
  <c r="G112" i="215"/>
  <c r="F112" i="215"/>
  <c r="K111" i="215"/>
  <c r="I111" i="215"/>
  <c r="G111" i="215"/>
  <c r="F111" i="215"/>
  <c r="K110" i="215"/>
  <c r="I110" i="215"/>
  <c r="G110" i="215"/>
  <c r="F110" i="215"/>
  <c r="K109" i="215"/>
  <c r="I109" i="215"/>
  <c r="G109" i="215"/>
  <c r="F109" i="215"/>
  <c r="K108" i="215"/>
  <c r="I108" i="215"/>
  <c r="G108" i="215"/>
  <c r="F108" i="215"/>
  <c r="K107" i="215"/>
  <c r="I107" i="215"/>
  <c r="G107" i="215"/>
  <c r="F107" i="215"/>
  <c r="K106" i="215"/>
  <c r="I106" i="215"/>
  <c r="G106" i="215"/>
  <c r="F106" i="215"/>
  <c r="K105" i="215"/>
  <c r="I105" i="215"/>
  <c r="G105" i="215"/>
  <c r="F105" i="215"/>
  <c r="K104" i="215"/>
  <c r="I104" i="215"/>
  <c r="G104" i="215"/>
  <c r="F104" i="215"/>
  <c r="K103" i="215"/>
  <c r="I103" i="215"/>
  <c r="G103" i="215"/>
  <c r="F103" i="215"/>
  <c r="K102" i="215"/>
  <c r="I102" i="215"/>
  <c r="G102" i="215"/>
  <c r="F102" i="215"/>
  <c r="K101" i="215"/>
  <c r="I101" i="215"/>
  <c r="G101" i="215"/>
  <c r="F101" i="215"/>
  <c r="K100" i="215"/>
  <c r="I100" i="215"/>
  <c r="G100" i="215"/>
  <c r="F100" i="215"/>
  <c r="K99" i="215"/>
  <c r="I99" i="215"/>
  <c r="G99" i="215"/>
  <c r="F99" i="215"/>
  <c r="K98" i="215"/>
  <c r="I98" i="215"/>
  <c r="G98" i="215"/>
  <c r="F98" i="215"/>
  <c r="K97" i="215"/>
  <c r="I97" i="215"/>
  <c r="G97" i="215"/>
  <c r="F97" i="215"/>
  <c r="K96" i="215"/>
  <c r="I96" i="215"/>
  <c r="G96" i="215"/>
  <c r="F96" i="215"/>
  <c r="K95" i="215"/>
  <c r="I95" i="215"/>
  <c r="G95" i="215"/>
  <c r="F95" i="215"/>
  <c r="K94" i="215"/>
  <c r="I94" i="215"/>
  <c r="G94" i="215"/>
  <c r="F94" i="215"/>
  <c r="K93" i="215"/>
  <c r="I93" i="215"/>
  <c r="G93" i="215"/>
  <c r="F93" i="215"/>
  <c r="K92" i="215"/>
  <c r="I92" i="215"/>
  <c r="G92" i="215"/>
  <c r="F92" i="215"/>
  <c r="K91" i="215"/>
  <c r="I91" i="215"/>
  <c r="G91" i="215"/>
  <c r="F91" i="215"/>
  <c r="K90" i="215"/>
  <c r="I90" i="215"/>
  <c r="G90" i="215"/>
  <c r="F90" i="215"/>
  <c r="K89" i="215"/>
  <c r="I89" i="215"/>
  <c r="G89" i="215"/>
  <c r="F89" i="215"/>
  <c r="K88" i="215"/>
  <c r="I88" i="215"/>
  <c r="G88" i="215"/>
  <c r="F88" i="215"/>
  <c r="K87" i="215"/>
  <c r="I87" i="215"/>
  <c r="G87" i="215"/>
  <c r="F87" i="215"/>
  <c r="K86" i="215"/>
  <c r="I86" i="215"/>
  <c r="G86" i="215"/>
  <c r="F86" i="215"/>
  <c r="K85" i="215"/>
  <c r="I85" i="215"/>
  <c r="G85" i="215"/>
  <c r="F85" i="215"/>
  <c r="K84" i="215"/>
  <c r="I84" i="215"/>
  <c r="G84" i="215"/>
  <c r="F84" i="215"/>
  <c r="K83" i="215"/>
  <c r="I83" i="215"/>
  <c r="G83" i="215"/>
  <c r="F83" i="215"/>
  <c r="K82" i="215"/>
  <c r="I82" i="215"/>
  <c r="G82" i="215"/>
  <c r="F82" i="215"/>
  <c r="K81" i="215"/>
  <c r="I81" i="215"/>
  <c r="G81" i="215"/>
  <c r="F81" i="215"/>
  <c r="K80" i="215"/>
  <c r="I80" i="215"/>
  <c r="G80" i="215"/>
  <c r="F80" i="215"/>
  <c r="K79" i="215"/>
  <c r="I79" i="215"/>
  <c r="G79" i="215"/>
  <c r="F79" i="215"/>
  <c r="K78" i="215"/>
  <c r="I78" i="215"/>
  <c r="G78" i="215"/>
  <c r="F78" i="215"/>
  <c r="K77" i="215"/>
  <c r="I77" i="215"/>
  <c r="G77" i="215"/>
  <c r="F77" i="215"/>
  <c r="K76" i="215"/>
  <c r="I76" i="215"/>
  <c r="G76" i="215"/>
  <c r="F76" i="215"/>
  <c r="K75" i="215"/>
  <c r="I75" i="215"/>
  <c r="G75" i="215"/>
  <c r="F75" i="215"/>
  <c r="K74" i="215"/>
  <c r="I74" i="215"/>
  <c r="G74" i="215"/>
  <c r="F74" i="215"/>
  <c r="K73" i="215"/>
  <c r="I73" i="215"/>
  <c r="G73" i="215"/>
  <c r="F73" i="215"/>
  <c r="K72" i="215"/>
  <c r="I72" i="215"/>
  <c r="G72" i="215"/>
  <c r="F72" i="215"/>
  <c r="K71" i="215"/>
  <c r="I71" i="215"/>
  <c r="G71" i="215"/>
  <c r="F71" i="215"/>
  <c r="K70" i="215"/>
  <c r="I70" i="215"/>
  <c r="G70" i="215"/>
  <c r="F70" i="215"/>
  <c r="K69" i="215"/>
  <c r="I69" i="215"/>
  <c r="G69" i="215"/>
  <c r="F69" i="215"/>
  <c r="K68" i="215"/>
  <c r="I68" i="215"/>
  <c r="G68" i="215"/>
  <c r="F68" i="215"/>
  <c r="K67" i="215"/>
  <c r="I67" i="215"/>
  <c r="G67" i="215"/>
  <c r="F67" i="215"/>
  <c r="K66" i="215"/>
  <c r="I66" i="215"/>
  <c r="G66" i="215"/>
  <c r="F66" i="215"/>
  <c r="K65" i="215"/>
  <c r="I65" i="215"/>
  <c r="G65" i="215"/>
  <c r="F65" i="215"/>
  <c r="K64" i="215"/>
  <c r="I64" i="215"/>
  <c r="G64" i="215"/>
  <c r="F64" i="215"/>
  <c r="K63" i="215"/>
  <c r="I63" i="215"/>
  <c r="G63" i="215"/>
  <c r="F63" i="215"/>
  <c r="K62" i="215"/>
  <c r="I62" i="215"/>
  <c r="G62" i="215"/>
  <c r="F62" i="215"/>
  <c r="K61" i="215"/>
  <c r="I61" i="215"/>
  <c r="G61" i="215"/>
  <c r="F61" i="215"/>
  <c r="K60" i="215"/>
  <c r="I60" i="215"/>
  <c r="G60" i="215"/>
  <c r="F60" i="215"/>
  <c r="K59" i="215"/>
  <c r="I59" i="215"/>
  <c r="G59" i="215"/>
  <c r="F59" i="215"/>
  <c r="K58" i="215"/>
  <c r="I58" i="215"/>
  <c r="G58" i="215"/>
  <c r="F58" i="215"/>
  <c r="K57" i="215"/>
  <c r="I57" i="215"/>
  <c r="G57" i="215"/>
  <c r="F57" i="215"/>
  <c r="K56" i="215"/>
  <c r="I56" i="215"/>
  <c r="G56" i="215"/>
  <c r="F56" i="215"/>
  <c r="K55" i="215"/>
  <c r="I55" i="215"/>
  <c r="G55" i="215"/>
  <c r="F55" i="215"/>
  <c r="K54" i="215"/>
  <c r="I54" i="215"/>
  <c r="G54" i="215"/>
  <c r="F54" i="215"/>
  <c r="K53" i="215"/>
  <c r="I53" i="215"/>
  <c r="G53" i="215"/>
  <c r="F53" i="215"/>
  <c r="K52" i="215"/>
  <c r="I52" i="215"/>
  <c r="G52" i="215"/>
  <c r="F52" i="215"/>
  <c r="K51" i="215"/>
  <c r="I51" i="215"/>
  <c r="G51" i="215"/>
  <c r="F51" i="215"/>
  <c r="K50" i="215"/>
  <c r="I50" i="215"/>
  <c r="G50" i="215"/>
  <c r="F50" i="215"/>
  <c r="K49" i="215"/>
  <c r="I49" i="215"/>
  <c r="G49" i="215"/>
  <c r="F49" i="215"/>
  <c r="K48" i="215"/>
  <c r="I48" i="215"/>
  <c r="G48" i="215"/>
  <c r="F48" i="215"/>
  <c r="K47" i="215"/>
  <c r="I47" i="215"/>
  <c r="G47" i="215"/>
  <c r="F47" i="215"/>
  <c r="K46" i="215"/>
  <c r="I46" i="215"/>
  <c r="G46" i="215"/>
  <c r="F46" i="215"/>
  <c r="K45" i="215"/>
  <c r="I45" i="215"/>
  <c r="G45" i="215"/>
  <c r="F45" i="215"/>
  <c r="K44" i="215"/>
  <c r="I44" i="215"/>
  <c r="G44" i="215"/>
  <c r="F44" i="215"/>
  <c r="K43" i="215"/>
  <c r="I43" i="215"/>
  <c r="G43" i="215"/>
  <c r="F43" i="215"/>
  <c r="K42" i="215"/>
  <c r="I42" i="215"/>
  <c r="G42" i="215"/>
  <c r="F42" i="215"/>
  <c r="K41" i="215"/>
  <c r="I41" i="215"/>
  <c r="G41" i="215"/>
  <c r="F41" i="215"/>
  <c r="K40" i="215"/>
  <c r="I40" i="215"/>
  <c r="G40" i="215"/>
  <c r="F40" i="215"/>
  <c r="K39" i="215"/>
  <c r="I39" i="215"/>
  <c r="G39" i="215"/>
  <c r="F39" i="215"/>
  <c r="K38" i="215"/>
  <c r="I38" i="215"/>
  <c r="G38" i="215"/>
  <c r="F38" i="215"/>
  <c r="K37" i="215"/>
  <c r="I37" i="215"/>
  <c r="G37" i="215"/>
  <c r="F37" i="215"/>
  <c r="K36" i="215"/>
  <c r="I36" i="215"/>
  <c r="G36" i="215"/>
  <c r="F36" i="215"/>
  <c r="K35" i="215"/>
  <c r="I35" i="215"/>
  <c r="G35" i="215"/>
  <c r="F35" i="215"/>
  <c r="K34" i="215"/>
  <c r="I34" i="215"/>
  <c r="G34" i="215"/>
  <c r="F34" i="215"/>
  <c r="K33" i="215"/>
  <c r="I33" i="215"/>
  <c r="G33" i="215"/>
  <c r="F33" i="215"/>
  <c r="K32" i="215"/>
  <c r="I32" i="215"/>
  <c r="G32" i="215"/>
  <c r="F32" i="215"/>
  <c r="K31" i="215"/>
  <c r="I31" i="215"/>
  <c r="G31" i="215"/>
  <c r="F31" i="215"/>
  <c r="K30" i="215"/>
  <c r="I30" i="215"/>
  <c r="G30" i="215"/>
  <c r="F30" i="215"/>
  <c r="K29" i="215"/>
  <c r="I29" i="215"/>
  <c r="G29" i="215"/>
  <c r="F29" i="215"/>
  <c r="K28" i="215"/>
  <c r="I28" i="215"/>
  <c r="G28" i="215"/>
  <c r="F28" i="215"/>
  <c r="K27" i="215"/>
  <c r="I27" i="215"/>
  <c r="G27" i="215"/>
  <c r="F27" i="215"/>
  <c r="K26" i="215"/>
  <c r="I26" i="215"/>
  <c r="G26" i="215"/>
  <c r="F26" i="215"/>
  <c r="K25" i="215"/>
  <c r="I25" i="215"/>
  <c r="G25" i="215"/>
  <c r="F25" i="215"/>
  <c r="K24" i="215"/>
  <c r="I24" i="215"/>
  <c r="G24" i="215"/>
  <c r="F24" i="215"/>
  <c r="K23" i="215"/>
  <c r="I23" i="215"/>
  <c r="G23" i="215"/>
  <c r="F23" i="215"/>
  <c r="K22" i="215"/>
  <c r="I22" i="215"/>
  <c r="G22" i="215"/>
  <c r="F22" i="215"/>
  <c r="K21" i="215"/>
  <c r="I21" i="215"/>
  <c r="G21" i="215"/>
  <c r="F21" i="215"/>
  <c r="K20" i="215"/>
  <c r="I20" i="215"/>
  <c r="G20" i="215"/>
  <c r="F20" i="215"/>
  <c r="K19" i="215"/>
  <c r="I19" i="215"/>
  <c r="G19" i="215"/>
  <c r="F19" i="215"/>
  <c r="K18" i="215"/>
  <c r="I18" i="215"/>
  <c r="G18" i="215"/>
  <c r="F18" i="215"/>
  <c r="K17" i="215"/>
  <c r="I17" i="215"/>
  <c r="G17" i="215"/>
  <c r="F17" i="215"/>
  <c r="K16" i="215"/>
  <c r="I16" i="215"/>
  <c r="G16" i="215"/>
  <c r="F16" i="215"/>
  <c r="K15" i="215"/>
  <c r="I15" i="215"/>
  <c r="G15" i="215"/>
  <c r="F15" i="215"/>
  <c r="K14" i="215"/>
  <c r="I14" i="215"/>
  <c r="G14" i="215"/>
  <c r="F14" i="215"/>
  <c r="K13" i="215"/>
  <c r="I13" i="215"/>
  <c r="G13" i="215"/>
  <c r="F13" i="215"/>
  <c r="K12" i="215"/>
  <c r="I12" i="215"/>
  <c r="G12" i="215"/>
  <c r="F12" i="215"/>
  <c r="K11" i="215"/>
  <c r="I11" i="215"/>
  <c r="G11" i="215"/>
  <c r="F11" i="215"/>
  <c r="K10" i="215"/>
  <c r="I10" i="215"/>
  <c r="G10" i="215"/>
  <c r="F10" i="215"/>
  <c r="C556" i="214"/>
  <c r="C552" i="214"/>
  <c r="C544" i="214"/>
  <c r="C546" i="214" s="1"/>
  <c r="C412" i="214"/>
  <c r="C98" i="214"/>
  <c r="I24" i="213"/>
  <c r="H24" i="213"/>
  <c r="G24" i="213"/>
  <c r="K24" i="213" s="1"/>
  <c r="F24" i="213"/>
  <c r="I23" i="213"/>
  <c r="K23" i="213" s="1"/>
  <c r="H23" i="213"/>
  <c r="G23" i="213"/>
  <c r="F23" i="213"/>
  <c r="I22" i="213"/>
  <c r="H22" i="213"/>
  <c r="G22" i="213"/>
  <c r="K22" i="213" s="1"/>
  <c r="F22" i="213"/>
  <c r="I21" i="213"/>
  <c r="H21" i="213"/>
  <c r="G21" i="213"/>
  <c r="K21" i="213" s="1"/>
  <c r="F21" i="213"/>
  <c r="I20" i="213"/>
  <c r="H20" i="213"/>
  <c r="G20" i="213"/>
  <c r="K20" i="213" s="1"/>
  <c r="F20" i="213"/>
  <c r="I19" i="213"/>
  <c r="K19" i="213" s="1"/>
  <c r="H19" i="213"/>
  <c r="G19" i="213"/>
  <c r="F19" i="213"/>
  <c r="K13" i="213"/>
  <c r="I13" i="213"/>
  <c r="H13" i="213"/>
  <c r="G13" i="213"/>
  <c r="F13" i="213"/>
  <c r="I12" i="213"/>
  <c r="H12" i="213"/>
  <c r="G12" i="213"/>
  <c r="K12" i="213" s="1"/>
  <c r="F12" i="213"/>
  <c r="I11" i="213"/>
  <c r="H11" i="213"/>
  <c r="G11" i="213"/>
  <c r="K11" i="213" s="1"/>
  <c r="F11" i="213"/>
  <c r="I10" i="213"/>
  <c r="K10" i="213" s="1"/>
  <c r="H10" i="213"/>
  <c r="G10" i="213"/>
  <c r="F10" i="213"/>
  <c r="C42" i="212"/>
  <c r="C38" i="212"/>
  <c r="C31" i="212"/>
  <c r="C26" i="212"/>
  <c r="C33" i="212" s="1"/>
  <c r="C16" i="212"/>
  <c r="I28" i="211"/>
  <c r="H28" i="211"/>
  <c r="G28" i="211"/>
  <c r="K28" i="211" s="1"/>
  <c r="F28" i="211"/>
  <c r="I27" i="211"/>
  <c r="K27" i="211" s="1"/>
  <c r="H27" i="211"/>
  <c r="G27" i="211"/>
  <c r="F27" i="211"/>
  <c r="I26" i="211"/>
  <c r="H26" i="211"/>
  <c r="G26" i="211"/>
  <c r="K26" i="211" s="1"/>
  <c r="F26" i="211"/>
  <c r="I25" i="211"/>
  <c r="H25" i="211"/>
  <c r="G25" i="211"/>
  <c r="K25" i="211" s="1"/>
  <c r="F25" i="211"/>
  <c r="I24" i="211"/>
  <c r="H24" i="211"/>
  <c r="G24" i="211"/>
  <c r="K24" i="211" s="1"/>
  <c r="F24" i="211"/>
  <c r="I23" i="211"/>
  <c r="H23" i="211"/>
  <c r="G23" i="211"/>
  <c r="K23" i="211" s="1"/>
  <c r="F23" i="211"/>
  <c r="K22" i="211"/>
  <c r="I22" i="211"/>
  <c r="H22" i="211"/>
  <c r="G22" i="211"/>
  <c r="F22" i="211"/>
  <c r="I16" i="211"/>
  <c r="H16" i="211"/>
  <c r="G16" i="211"/>
  <c r="K16" i="211" s="1"/>
  <c r="F16" i="211"/>
  <c r="I15" i="211"/>
  <c r="H15" i="211"/>
  <c r="G15" i="211"/>
  <c r="K15" i="211" s="1"/>
  <c r="F15" i="211"/>
  <c r="I14" i="211"/>
  <c r="K14" i="211" s="1"/>
  <c r="H14" i="211"/>
  <c r="G14" i="211"/>
  <c r="F14" i="211"/>
  <c r="I13" i="211"/>
  <c r="H13" i="211"/>
  <c r="G13" i="211"/>
  <c r="K13" i="211" s="1"/>
  <c r="F13" i="211"/>
  <c r="K12" i="211"/>
  <c r="I12" i="211"/>
  <c r="H12" i="211"/>
  <c r="G12" i="211"/>
  <c r="F12" i="211"/>
  <c r="I11" i="211"/>
  <c r="H11" i="211"/>
  <c r="G11" i="211"/>
  <c r="K11" i="211" s="1"/>
  <c r="F11" i="211"/>
  <c r="I10" i="211"/>
  <c r="K10" i="211" s="1"/>
  <c r="H10" i="211"/>
  <c r="G10" i="211"/>
  <c r="F10" i="211"/>
  <c r="C52" i="210"/>
  <c r="C44" i="210"/>
  <c r="C36" i="210"/>
  <c r="C31" i="210"/>
  <c r="C38" i="210" s="1"/>
  <c r="C26" i="210"/>
  <c r="I28" i="209"/>
  <c r="H28" i="209"/>
  <c r="G28" i="209"/>
  <c r="K28" i="209" s="1"/>
  <c r="F28" i="209"/>
  <c r="I27" i="209"/>
  <c r="H27" i="209"/>
  <c r="G27" i="209"/>
  <c r="K27" i="209" s="1"/>
  <c r="F27" i="209"/>
  <c r="K26" i="209"/>
  <c r="I26" i="209"/>
  <c r="H26" i="209"/>
  <c r="G26" i="209"/>
  <c r="F26" i="209"/>
  <c r="I25" i="209"/>
  <c r="H25" i="209"/>
  <c r="G25" i="209"/>
  <c r="K25" i="209" s="1"/>
  <c r="F25" i="209"/>
  <c r="I24" i="209"/>
  <c r="H24" i="209"/>
  <c r="G24" i="209"/>
  <c r="K24" i="209" s="1"/>
  <c r="F24" i="209"/>
  <c r="I23" i="209"/>
  <c r="K23" i="209" s="1"/>
  <c r="H23" i="209"/>
  <c r="G23" i="209"/>
  <c r="F23" i="209"/>
  <c r="I22" i="209"/>
  <c r="H22" i="209"/>
  <c r="G22" i="209"/>
  <c r="K22" i="209" s="1"/>
  <c r="F22" i="209"/>
  <c r="I21" i="209"/>
  <c r="H21" i="209"/>
  <c r="G21" i="209"/>
  <c r="K21" i="209" s="1"/>
  <c r="F21" i="209"/>
  <c r="I20" i="209"/>
  <c r="H20" i="209"/>
  <c r="G20" i="209"/>
  <c r="K20" i="209" s="1"/>
  <c r="F20" i="209"/>
  <c r="K19" i="209"/>
  <c r="I19" i="209"/>
  <c r="H19" i="209"/>
  <c r="G19" i="209"/>
  <c r="F19" i="209"/>
  <c r="K18" i="209"/>
  <c r="I18" i="209"/>
  <c r="H18" i="209"/>
  <c r="G18" i="209"/>
  <c r="F18" i="209"/>
  <c r="I12" i="209"/>
  <c r="H12" i="209"/>
  <c r="G12" i="209"/>
  <c r="K12" i="209" s="1"/>
  <c r="F12" i="209"/>
  <c r="I11" i="209"/>
  <c r="H11" i="209"/>
  <c r="G11" i="209"/>
  <c r="K11" i="209" s="1"/>
  <c r="F11" i="209"/>
  <c r="I10" i="209"/>
  <c r="K10" i="209" s="1"/>
  <c r="H10" i="209"/>
  <c r="G10" i="209"/>
  <c r="F10" i="209"/>
  <c r="C48" i="208"/>
  <c r="C44" i="208"/>
  <c r="C36" i="208"/>
  <c r="C31" i="208"/>
  <c r="C38" i="208" s="1"/>
  <c r="C26" i="208"/>
  <c r="I18" i="207"/>
  <c r="K18" i="207" s="1"/>
  <c r="F18" i="207"/>
  <c r="K12" i="207"/>
  <c r="I12" i="207"/>
  <c r="F12" i="207"/>
  <c r="K11" i="207"/>
  <c r="I11" i="207"/>
  <c r="F11" i="207"/>
  <c r="I10" i="207"/>
  <c r="K10" i="207" s="1"/>
  <c r="F10" i="207"/>
  <c r="C37" i="206"/>
  <c r="C33" i="206"/>
  <c r="C27" i="206"/>
  <c r="C25" i="206"/>
  <c r="C20" i="206"/>
  <c r="C15" i="206"/>
  <c r="I63" i="205"/>
  <c r="H63" i="205"/>
  <c r="K63" i="205" s="1"/>
  <c r="F63" i="205"/>
  <c r="K62" i="205"/>
  <c r="I62" i="205"/>
  <c r="H62" i="205"/>
  <c r="F62" i="205"/>
  <c r="I61" i="205"/>
  <c r="H61" i="205"/>
  <c r="K61" i="205" s="1"/>
  <c r="F61" i="205"/>
  <c r="K60" i="205"/>
  <c r="I60" i="205"/>
  <c r="H60" i="205"/>
  <c r="F60" i="205"/>
  <c r="I59" i="205"/>
  <c r="H59" i="205"/>
  <c r="K59" i="205" s="1"/>
  <c r="F59" i="205"/>
  <c r="K58" i="205"/>
  <c r="I58" i="205"/>
  <c r="H58" i="205"/>
  <c r="F58" i="205"/>
  <c r="I57" i="205"/>
  <c r="H57" i="205"/>
  <c r="K57" i="205" s="1"/>
  <c r="F57" i="205"/>
  <c r="K56" i="205"/>
  <c r="I56" i="205"/>
  <c r="H56" i="205"/>
  <c r="F56" i="205"/>
  <c r="I55" i="205"/>
  <c r="H55" i="205"/>
  <c r="K55" i="205" s="1"/>
  <c r="F55" i="205"/>
  <c r="K54" i="205"/>
  <c r="I54" i="205"/>
  <c r="H54" i="205"/>
  <c r="F54" i="205"/>
  <c r="I53" i="205"/>
  <c r="H53" i="205"/>
  <c r="K53" i="205" s="1"/>
  <c r="F53" i="205"/>
  <c r="K52" i="205"/>
  <c r="I52" i="205"/>
  <c r="H52" i="205"/>
  <c r="F52" i="205"/>
  <c r="I51" i="205"/>
  <c r="H51" i="205"/>
  <c r="K51" i="205" s="1"/>
  <c r="F51" i="205"/>
  <c r="K50" i="205"/>
  <c r="I50" i="205"/>
  <c r="H50" i="205"/>
  <c r="F50" i="205"/>
  <c r="I49" i="205"/>
  <c r="H49" i="205"/>
  <c r="K49" i="205" s="1"/>
  <c r="F49" i="205"/>
  <c r="K48" i="205"/>
  <c r="I48" i="205"/>
  <c r="H48" i="205"/>
  <c r="F48" i="205"/>
  <c r="I47" i="205"/>
  <c r="H47" i="205"/>
  <c r="K47" i="205" s="1"/>
  <c r="F47" i="205"/>
  <c r="K46" i="205"/>
  <c r="I46" i="205"/>
  <c r="H46" i="205"/>
  <c r="F46" i="205"/>
  <c r="I45" i="205"/>
  <c r="H45" i="205"/>
  <c r="K45" i="205" s="1"/>
  <c r="F45" i="205"/>
  <c r="K44" i="205"/>
  <c r="I44" i="205"/>
  <c r="H44" i="205"/>
  <c r="F44" i="205"/>
  <c r="I43" i="205"/>
  <c r="H43" i="205"/>
  <c r="K43" i="205" s="1"/>
  <c r="F43" i="205"/>
  <c r="K42" i="205"/>
  <c r="I42" i="205"/>
  <c r="H42" i="205"/>
  <c r="F42" i="205"/>
  <c r="I41" i="205"/>
  <c r="H41" i="205"/>
  <c r="K41" i="205" s="1"/>
  <c r="F41" i="205"/>
  <c r="K40" i="205"/>
  <c r="I40" i="205"/>
  <c r="H40" i="205"/>
  <c r="F40" i="205"/>
  <c r="I39" i="205"/>
  <c r="H39" i="205"/>
  <c r="K39" i="205" s="1"/>
  <c r="F39" i="205"/>
  <c r="K38" i="205"/>
  <c r="I38" i="205"/>
  <c r="H38" i="205"/>
  <c r="F38" i="205"/>
  <c r="I37" i="205"/>
  <c r="H37" i="205"/>
  <c r="K37" i="205" s="1"/>
  <c r="F37" i="205"/>
  <c r="K36" i="205"/>
  <c r="I36" i="205"/>
  <c r="H36" i="205"/>
  <c r="F36" i="205"/>
  <c r="I35" i="205"/>
  <c r="H35" i="205"/>
  <c r="K35" i="205" s="1"/>
  <c r="F35" i="205"/>
  <c r="K34" i="205"/>
  <c r="I34" i="205"/>
  <c r="H34" i="205"/>
  <c r="F34" i="205"/>
  <c r="I33" i="205"/>
  <c r="H33" i="205"/>
  <c r="K33" i="205" s="1"/>
  <c r="F33" i="205"/>
  <c r="K32" i="205"/>
  <c r="I32" i="205"/>
  <c r="H32" i="205"/>
  <c r="F32" i="205"/>
  <c r="I31" i="205"/>
  <c r="H31" i="205"/>
  <c r="K31" i="205" s="1"/>
  <c r="F31" i="205"/>
  <c r="K30" i="205"/>
  <c r="I30" i="205"/>
  <c r="H30" i="205"/>
  <c r="F30" i="205"/>
  <c r="I29" i="205"/>
  <c r="H29" i="205"/>
  <c r="K29" i="205" s="1"/>
  <c r="F29" i="205"/>
  <c r="K28" i="205"/>
  <c r="I28" i="205"/>
  <c r="H28" i="205"/>
  <c r="F28" i="205"/>
  <c r="I27" i="205"/>
  <c r="H27" i="205"/>
  <c r="K27" i="205" s="1"/>
  <c r="F27" i="205"/>
  <c r="K26" i="205"/>
  <c r="I26" i="205"/>
  <c r="H26" i="205"/>
  <c r="F26" i="205"/>
  <c r="I25" i="205"/>
  <c r="H25" i="205"/>
  <c r="K25" i="205" s="1"/>
  <c r="F25" i="205"/>
  <c r="K24" i="205"/>
  <c r="I24" i="205"/>
  <c r="H24" i="205"/>
  <c r="F24" i="205"/>
  <c r="I23" i="205"/>
  <c r="H23" i="205"/>
  <c r="K23" i="205" s="1"/>
  <c r="F23" i="205"/>
  <c r="K22" i="205"/>
  <c r="I22" i="205"/>
  <c r="H22" i="205"/>
  <c r="F22" i="205"/>
  <c r="I21" i="205"/>
  <c r="H21" i="205"/>
  <c r="K21" i="205" s="1"/>
  <c r="F21" i="205"/>
  <c r="K15" i="205"/>
  <c r="I15" i="205"/>
  <c r="H15" i="205"/>
  <c r="F15" i="205"/>
  <c r="I14" i="205"/>
  <c r="H14" i="205"/>
  <c r="K14" i="205" s="1"/>
  <c r="F14" i="205"/>
  <c r="K13" i="205"/>
  <c r="I13" i="205"/>
  <c r="H13" i="205"/>
  <c r="F13" i="205"/>
  <c r="I12" i="205"/>
  <c r="H12" i="205"/>
  <c r="K12" i="205" s="1"/>
  <c r="F12" i="205"/>
  <c r="K11" i="205"/>
  <c r="I11" i="205"/>
  <c r="H11" i="205"/>
  <c r="F11" i="205"/>
  <c r="I10" i="205"/>
  <c r="H10" i="205"/>
  <c r="K10" i="205" s="1"/>
  <c r="F10" i="205"/>
  <c r="C93" i="204"/>
  <c r="C78" i="204"/>
  <c r="C70" i="204"/>
  <c r="C72" i="204" s="1"/>
  <c r="C65" i="204"/>
  <c r="C42" i="204"/>
  <c r="I19" i="203"/>
  <c r="H19" i="203"/>
  <c r="G19" i="203"/>
  <c r="K19" i="203" s="1"/>
  <c r="F19" i="203"/>
  <c r="I18" i="203"/>
  <c r="H18" i="203"/>
  <c r="G18" i="203"/>
  <c r="K18" i="203" s="1"/>
  <c r="F18" i="203"/>
  <c r="K17" i="203"/>
  <c r="I17" i="203"/>
  <c r="H17" i="203"/>
  <c r="G17" i="203"/>
  <c r="F17" i="203"/>
  <c r="I11" i="203"/>
  <c r="H11" i="203"/>
  <c r="G11" i="203"/>
  <c r="K11" i="203" s="1"/>
  <c r="F11" i="203"/>
  <c r="I10" i="203"/>
  <c r="H10" i="203"/>
  <c r="G10" i="203"/>
  <c r="K10" i="203" s="1"/>
  <c r="F10" i="203"/>
  <c r="C34" i="202"/>
  <c r="C38" i="202" s="1"/>
  <c r="C26" i="202"/>
  <c r="C21" i="202"/>
  <c r="C15" i="202"/>
  <c r="C28" i="202" s="1"/>
  <c r="I65" i="201"/>
  <c r="H65" i="201"/>
  <c r="K65" i="201" s="1"/>
  <c r="F65" i="201"/>
  <c r="I64" i="201"/>
  <c r="H64" i="201"/>
  <c r="K64" i="201" s="1"/>
  <c r="F64" i="201"/>
  <c r="I63" i="201"/>
  <c r="H63" i="201"/>
  <c r="K63" i="201" s="1"/>
  <c r="F63" i="201"/>
  <c r="I62" i="201"/>
  <c r="H62" i="201"/>
  <c r="K62" i="201" s="1"/>
  <c r="F62" i="201"/>
  <c r="I61" i="201"/>
  <c r="H61" i="201"/>
  <c r="K61" i="201" s="1"/>
  <c r="F61" i="201"/>
  <c r="I60" i="201"/>
  <c r="H60" i="201"/>
  <c r="K60" i="201" s="1"/>
  <c r="F60" i="201"/>
  <c r="I59" i="201"/>
  <c r="H59" i="201"/>
  <c r="K59" i="201" s="1"/>
  <c r="F59" i="201"/>
  <c r="I58" i="201"/>
  <c r="K58" i="201" s="1"/>
  <c r="H58" i="201"/>
  <c r="F58" i="201"/>
  <c r="I57" i="201"/>
  <c r="H57" i="201"/>
  <c r="K57" i="201" s="1"/>
  <c r="F57" i="201"/>
  <c r="I56" i="201"/>
  <c r="K56" i="201" s="1"/>
  <c r="H56" i="201"/>
  <c r="F56" i="201"/>
  <c r="I55" i="201"/>
  <c r="H55" i="201"/>
  <c r="K55" i="201" s="1"/>
  <c r="F55" i="201"/>
  <c r="I54" i="201"/>
  <c r="K54" i="201" s="1"/>
  <c r="H54" i="201"/>
  <c r="F54" i="201"/>
  <c r="I53" i="201"/>
  <c r="H53" i="201"/>
  <c r="K53" i="201" s="1"/>
  <c r="F53" i="201"/>
  <c r="I52" i="201"/>
  <c r="K52" i="201" s="1"/>
  <c r="H52" i="201"/>
  <c r="F52" i="201"/>
  <c r="I51" i="201"/>
  <c r="H51" i="201"/>
  <c r="K51" i="201" s="1"/>
  <c r="F51" i="201"/>
  <c r="I50" i="201"/>
  <c r="K50" i="201" s="1"/>
  <c r="H50" i="201"/>
  <c r="F50" i="201"/>
  <c r="I49" i="201"/>
  <c r="H49" i="201"/>
  <c r="K49" i="201" s="1"/>
  <c r="F49" i="201"/>
  <c r="I48" i="201"/>
  <c r="H48" i="201"/>
  <c r="K48" i="201" s="1"/>
  <c r="F48" i="201"/>
  <c r="I47" i="201"/>
  <c r="H47" i="201"/>
  <c r="K47" i="201" s="1"/>
  <c r="F47" i="201"/>
  <c r="I46" i="201"/>
  <c r="H46" i="201"/>
  <c r="K46" i="201" s="1"/>
  <c r="F46" i="201"/>
  <c r="I45" i="201"/>
  <c r="H45" i="201"/>
  <c r="K45" i="201" s="1"/>
  <c r="F45" i="201"/>
  <c r="I44" i="201"/>
  <c r="H44" i="201"/>
  <c r="K44" i="201" s="1"/>
  <c r="F44" i="201"/>
  <c r="I43" i="201"/>
  <c r="H43" i="201"/>
  <c r="K43" i="201" s="1"/>
  <c r="F43" i="201"/>
  <c r="I42" i="201"/>
  <c r="H42" i="201"/>
  <c r="K42" i="201" s="1"/>
  <c r="F42" i="201"/>
  <c r="I41" i="201"/>
  <c r="H41" i="201"/>
  <c r="K41" i="201" s="1"/>
  <c r="F41" i="201"/>
  <c r="I40" i="201"/>
  <c r="H40" i="201"/>
  <c r="K40" i="201" s="1"/>
  <c r="F40" i="201"/>
  <c r="I39" i="201"/>
  <c r="H39" i="201"/>
  <c r="K39" i="201" s="1"/>
  <c r="F39" i="201"/>
  <c r="I38" i="201"/>
  <c r="H38" i="201"/>
  <c r="K38" i="201" s="1"/>
  <c r="F38" i="201"/>
  <c r="I37" i="201"/>
  <c r="H37" i="201"/>
  <c r="K37" i="201" s="1"/>
  <c r="F37" i="201"/>
  <c r="I36" i="201"/>
  <c r="H36" i="201"/>
  <c r="K36" i="201" s="1"/>
  <c r="F36" i="201"/>
  <c r="I35" i="201"/>
  <c r="H35" i="201"/>
  <c r="K35" i="201" s="1"/>
  <c r="F35" i="201"/>
  <c r="I34" i="201"/>
  <c r="H34" i="201"/>
  <c r="K34" i="201" s="1"/>
  <c r="F34" i="201"/>
  <c r="I33" i="201"/>
  <c r="H33" i="201"/>
  <c r="K33" i="201" s="1"/>
  <c r="F33" i="201"/>
  <c r="I32" i="201"/>
  <c r="H32" i="201"/>
  <c r="K32" i="201" s="1"/>
  <c r="F32" i="201"/>
  <c r="I31" i="201"/>
  <c r="H31" i="201"/>
  <c r="K31" i="201" s="1"/>
  <c r="F31" i="201"/>
  <c r="I30" i="201"/>
  <c r="H30" i="201"/>
  <c r="K30" i="201" s="1"/>
  <c r="F30" i="201"/>
  <c r="I29" i="201"/>
  <c r="H29" i="201"/>
  <c r="K29" i="201" s="1"/>
  <c r="F29" i="201"/>
  <c r="I28" i="201"/>
  <c r="H28" i="201"/>
  <c r="K28" i="201" s="1"/>
  <c r="F28" i="201"/>
  <c r="I27" i="201"/>
  <c r="H27" i="201"/>
  <c r="K27" i="201" s="1"/>
  <c r="F27" i="201"/>
  <c r="I26" i="201"/>
  <c r="H26" i="201"/>
  <c r="K26" i="201" s="1"/>
  <c r="F26" i="201"/>
  <c r="I25" i="201"/>
  <c r="H25" i="201"/>
  <c r="K25" i="201" s="1"/>
  <c r="F25" i="201"/>
  <c r="I24" i="201"/>
  <c r="H24" i="201"/>
  <c r="K24" i="201" s="1"/>
  <c r="F24" i="201"/>
  <c r="I18" i="201"/>
  <c r="H18" i="201"/>
  <c r="G18" i="201"/>
  <c r="K18" i="201" s="1"/>
  <c r="F18" i="201"/>
  <c r="I17" i="201"/>
  <c r="H17" i="201"/>
  <c r="K17" i="201" s="1"/>
  <c r="G17" i="201"/>
  <c r="F17" i="201"/>
  <c r="I16" i="201"/>
  <c r="H16" i="201"/>
  <c r="G16" i="201"/>
  <c r="K16" i="201" s="1"/>
  <c r="F16" i="201"/>
  <c r="K15" i="201"/>
  <c r="I15" i="201"/>
  <c r="H15" i="201"/>
  <c r="G15" i="201"/>
  <c r="F15" i="201"/>
  <c r="I14" i="201"/>
  <c r="H14" i="201"/>
  <c r="G14" i="201"/>
  <c r="K14" i="201" s="1"/>
  <c r="F14" i="201"/>
  <c r="I13" i="201"/>
  <c r="H13" i="201"/>
  <c r="G13" i="201"/>
  <c r="K13" i="201" s="1"/>
  <c r="F13" i="201"/>
  <c r="I12" i="201"/>
  <c r="H12" i="201"/>
  <c r="G12" i="201"/>
  <c r="K12" i="201" s="1"/>
  <c r="F12" i="201"/>
  <c r="K11" i="201"/>
  <c r="I11" i="201"/>
  <c r="H11" i="201"/>
  <c r="G11" i="201"/>
  <c r="F11" i="201"/>
  <c r="I10" i="201"/>
  <c r="H10" i="201"/>
  <c r="G10" i="201"/>
  <c r="K10" i="201" s="1"/>
  <c r="F10" i="201"/>
  <c r="C116" i="200"/>
  <c r="C118" i="200" s="1"/>
  <c r="C91" i="200"/>
  <c r="C51" i="200"/>
  <c r="I38" i="199"/>
  <c r="H38" i="199"/>
  <c r="G38" i="199"/>
  <c r="K38" i="199" s="1"/>
  <c r="F38" i="199"/>
  <c r="I37" i="199"/>
  <c r="H37" i="199"/>
  <c r="K37" i="199" s="1"/>
  <c r="G37" i="199"/>
  <c r="F37" i="199"/>
  <c r="K36" i="199"/>
  <c r="I36" i="199"/>
  <c r="H36" i="199"/>
  <c r="G36" i="199"/>
  <c r="F36" i="199"/>
  <c r="I35" i="199"/>
  <c r="H35" i="199"/>
  <c r="G35" i="199"/>
  <c r="K35" i="199" s="1"/>
  <c r="F35" i="199"/>
  <c r="I34" i="199"/>
  <c r="H34" i="199"/>
  <c r="G34" i="199"/>
  <c r="K34" i="199" s="1"/>
  <c r="F34" i="199"/>
  <c r="I33" i="199"/>
  <c r="H33" i="199"/>
  <c r="G33" i="199"/>
  <c r="K33" i="199" s="1"/>
  <c r="F33" i="199"/>
  <c r="K32" i="199"/>
  <c r="I32" i="199"/>
  <c r="H32" i="199"/>
  <c r="G32" i="199"/>
  <c r="F32" i="199"/>
  <c r="I31" i="199"/>
  <c r="H31" i="199"/>
  <c r="G31" i="199"/>
  <c r="K31" i="199" s="1"/>
  <c r="F31" i="199"/>
  <c r="I30" i="199"/>
  <c r="H30" i="199"/>
  <c r="G30" i="199"/>
  <c r="K30" i="199" s="1"/>
  <c r="F30" i="199"/>
  <c r="I29" i="199"/>
  <c r="H29" i="199"/>
  <c r="K29" i="199" s="1"/>
  <c r="G29" i="199"/>
  <c r="F29" i="199"/>
  <c r="K28" i="199"/>
  <c r="I28" i="199"/>
  <c r="H28" i="199"/>
  <c r="G28" i="199"/>
  <c r="F28" i="199"/>
  <c r="I27" i="199"/>
  <c r="H27" i="199"/>
  <c r="G27" i="199"/>
  <c r="K27" i="199" s="1"/>
  <c r="F27" i="199"/>
  <c r="I26" i="199"/>
  <c r="H26" i="199"/>
  <c r="G26" i="199"/>
  <c r="K26" i="199" s="1"/>
  <c r="F26" i="199"/>
  <c r="I25" i="199"/>
  <c r="H25" i="199"/>
  <c r="G25" i="199"/>
  <c r="K25" i="199" s="1"/>
  <c r="F25" i="199"/>
  <c r="K24" i="199"/>
  <c r="I24" i="199"/>
  <c r="H24" i="199"/>
  <c r="G24" i="199"/>
  <c r="F24" i="199"/>
  <c r="I23" i="199"/>
  <c r="H23" i="199"/>
  <c r="G23" i="199"/>
  <c r="K23" i="199" s="1"/>
  <c r="F23" i="199"/>
  <c r="I22" i="199"/>
  <c r="H22" i="199"/>
  <c r="G22" i="199"/>
  <c r="K22" i="199" s="1"/>
  <c r="F22" i="199"/>
  <c r="I16" i="199"/>
  <c r="H16" i="199"/>
  <c r="K16" i="199" s="1"/>
  <c r="G16" i="199"/>
  <c r="F16" i="199"/>
  <c r="K15" i="199"/>
  <c r="I15" i="199"/>
  <c r="H15" i="199"/>
  <c r="G15" i="199"/>
  <c r="F15" i="199"/>
  <c r="I14" i="199"/>
  <c r="H14" i="199"/>
  <c r="G14" i="199"/>
  <c r="K14" i="199" s="1"/>
  <c r="F14" i="199"/>
  <c r="I13" i="199"/>
  <c r="H13" i="199"/>
  <c r="G13" i="199"/>
  <c r="K13" i="199" s="1"/>
  <c r="F13" i="199"/>
  <c r="I12" i="199"/>
  <c r="H12" i="199"/>
  <c r="K12" i="199" s="1"/>
  <c r="G12" i="199"/>
  <c r="F12" i="199"/>
  <c r="K11" i="199"/>
  <c r="I11" i="199"/>
  <c r="H11" i="199"/>
  <c r="G11" i="199"/>
  <c r="F11" i="199"/>
  <c r="I10" i="199"/>
  <c r="H10" i="199"/>
  <c r="G10" i="199"/>
  <c r="K10" i="199" s="1"/>
  <c r="F10" i="199"/>
  <c r="C57" i="198"/>
  <c r="C53" i="198"/>
  <c r="C47" i="198"/>
  <c r="C45" i="198"/>
  <c r="C40" i="198"/>
  <c r="C19" i="198"/>
  <c r="J30" i="197"/>
  <c r="I30" i="197"/>
  <c r="H30" i="197"/>
  <c r="G30" i="197"/>
  <c r="K30" i="197" s="1"/>
  <c r="F30" i="197"/>
  <c r="J29" i="197"/>
  <c r="I29" i="197"/>
  <c r="H29" i="197"/>
  <c r="G29" i="197"/>
  <c r="K29" i="197" s="1"/>
  <c r="F29" i="197"/>
  <c r="K28" i="197"/>
  <c r="J28" i="197"/>
  <c r="I28" i="197"/>
  <c r="H28" i="197"/>
  <c r="G28" i="197"/>
  <c r="F28" i="197"/>
  <c r="J27" i="197"/>
  <c r="I27" i="197"/>
  <c r="H27" i="197"/>
  <c r="G27" i="197"/>
  <c r="K27" i="197" s="1"/>
  <c r="F27" i="197"/>
  <c r="J26" i="197"/>
  <c r="I26" i="197"/>
  <c r="H26" i="197"/>
  <c r="G26" i="197"/>
  <c r="K26" i="197" s="1"/>
  <c r="F26" i="197"/>
  <c r="J25" i="197"/>
  <c r="I25" i="197"/>
  <c r="H25" i="197"/>
  <c r="G25" i="197"/>
  <c r="K25" i="197" s="1"/>
  <c r="F25" i="197"/>
  <c r="K24" i="197"/>
  <c r="J24" i="197"/>
  <c r="I24" i="197"/>
  <c r="H24" i="197"/>
  <c r="G24" i="197"/>
  <c r="F24" i="197"/>
  <c r="J23" i="197"/>
  <c r="I23" i="197"/>
  <c r="H23" i="197"/>
  <c r="G23" i="197"/>
  <c r="K23" i="197" s="1"/>
  <c r="F23" i="197"/>
  <c r="J22" i="197"/>
  <c r="I22" i="197"/>
  <c r="H22" i="197"/>
  <c r="G22" i="197"/>
  <c r="K22" i="197" s="1"/>
  <c r="F22" i="197"/>
  <c r="J16" i="197"/>
  <c r="I16" i="197"/>
  <c r="H16" i="197"/>
  <c r="G16" i="197"/>
  <c r="K16" i="197" s="1"/>
  <c r="F16" i="197"/>
  <c r="K15" i="197"/>
  <c r="J15" i="197"/>
  <c r="I15" i="197"/>
  <c r="H15" i="197"/>
  <c r="G15" i="197"/>
  <c r="F15" i="197"/>
  <c r="J14" i="197"/>
  <c r="I14" i="197"/>
  <c r="H14" i="197"/>
  <c r="G14" i="197"/>
  <c r="K14" i="197" s="1"/>
  <c r="F14" i="197"/>
  <c r="J13" i="197"/>
  <c r="I13" i="197"/>
  <c r="H13" i="197"/>
  <c r="G13" i="197"/>
  <c r="K13" i="197" s="1"/>
  <c r="F13" i="197"/>
  <c r="I12" i="197"/>
  <c r="H12" i="197"/>
  <c r="K12" i="197" s="1"/>
  <c r="G12" i="197"/>
  <c r="F12" i="197"/>
  <c r="I11" i="197"/>
  <c r="H11" i="197"/>
  <c r="G11" i="197"/>
  <c r="K11" i="197" s="1"/>
  <c r="F11" i="197"/>
  <c r="K10" i="197"/>
  <c r="I10" i="197"/>
  <c r="H10" i="197"/>
  <c r="G10" i="197"/>
  <c r="F10" i="197"/>
  <c r="C51" i="196"/>
  <c r="C47" i="196"/>
  <c r="C36" i="196"/>
  <c r="C31" i="196"/>
  <c r="C18" i="196"/>
  <c r="C38" i="196" s="1"/>
  <c r="I69" i="195"/>
  <c r="H69" i="195"/>
  <c r="G69" i="195"/>
  <c r="K69" i="195" s="1"/>
  <c r="F69" i="195"/>
  <c r="K68" i="195"/>
  <c r="I68" i="195"/>
  <c r="H68" i="195"/>
  <c r="G68" i="195"/>
  <c r="F68" i="195"/>
  <c r="I67" i="195"/>
  <c r="H67" i="195"/>
  <c r="G67" i="195"/>
  <c r="K67" i="195" s="1"/>
  <c r="F67" i="195"/>
  <c r="I66" i="195"/>
  <c r="H66" i="195"/>
  <c r="G66" i="195"/>
  <c r="K66" i="195" s="1"/>
  <c r="F66" i="195"/>
  <c r="I65" i="195"/>
  <c r="K65" i="195" s="1"/>
  <c r="H65" i="195"/>
  <c r="G65" i="195"/>
  <c r="F65" i="195"/>
  <c r="K64" i="195"/>
  <c r="I64" i="195"/>
  <c r="H64" i="195"/>
  <c r="G64" i="195"/>
  <c r="F64" i="195"/>
  <c r="I63" i="195"/>
  <c r="H63" i="195"/>
  <c r="G63" i="195"/>
  <c r="K63" i="195" s="1"/>
  <c r="F63" i="195"/>
  <c r="I62" i="195"/>
  <c r="H62" i="195"/>
  <c r="G62" i="195"/>
  <c r="K62" i="195" s="1"/>
  <c r="F62" i="195"/>
  <c r="I61" i="195"/>
  <c r="H61" i="195"/>
  <c r="G61" i="195"/>
  <c r="K61" i="195" s="1"/>
  <c r="F61" i="195"/>
  <c r="K60" i="195"/>
  <c r="I60" i="195"/>
  <c r="H60" i="195"/>
  <c r="G60" i="195"/>
  <c r="F60" i="195"/>
  <c r="I59" i="195"/>
  <c r="H59" i="195"/>
  <c r="G59" i="195"/>
  <c r="K59" i="195" s="1"/>
  <c r="F59" i="195"/>
  <c r="I58" i="195"/>
  <c r="H58" i="195"/>
  <c r="G58" i="195"/>
  <c r="K58" i="195" s="1"/>
  <c r="F58" i="195"/>
  <c r="I57" i="195"/>
  <c r="K57" i="195" s="1"/>
  <c r="H57" i="195"/>
  <c r="G57" i="195"/>
  <c r="F57" i="195"/>
  <c r="K56" i="195"/>
  <c r="I56" i="195"/>
  <c r="H56" i="195"/>
  <c r="G56" i="195"/>
  <c r="F56" i="195"/>
  <c r="I55" i="195"/>
  <c r="H55" i="195"/>
  <c r="G55" i="195"/>
  <c r="K55" i="195" s="1"/>
  <c r="F55" i="195"/>
  <c r="I54" i="195"/>
  <c r="H54" i="195"/>
  <c r="K54" i="195" s="1"/>
  <c r="G54" i="195"/>
  <c r="F54" i="195"/>
  <c r="I53" i="195"/>
  <c r="H53" i="195"/>
  <c r="G53" i="195"/>
  <c r="K53" i="195" s="1"/>
  <c r="F53" i="195"/>
  <c r="K52" i="195"/>
  <c r="I52" i="195"/>
  <c r="H52" i="195"/>
  <c r="G52" i="195"/>
  <c r="F52" i="195"/>
  <c r="I51" i="195"/>
  <c r="H51" i="195"/>
  <c r="G51" i="195"/>
  <c r="K51" i="195" s="1"/>
  <c r="F51" i="195"/>
  <c r="I50" i="195"/>
  <c r="H50" i="195"/>
  <c r="G50" i="195"/>
  <c r="K50" i="195" s="1"/>
  <c r="F50" i="195"/>
  <c r="I49" i="195"/>
  <c r="K49" i="195" s="1"/>
  <c r="H49" i="195"/>
  <c r="G49" i="195"/>
  <c r="F49" i="195"/>
  <c r="K48" i="195"/>
  <c r="I48" i="195"/>
  <c r="H48" i="195"/>
  <c r="G48" i="195"/>
  <c r="F48" i="195"/>
  <c r="I47" i="195"/>
  <c r="H47" i="195"/>
  <c r="G47" i="195"/>
  <c r="K47" i="195" s="1"/>
  <c r="F47" i="195"/>
  <c r="I46" i="195"/>
  <c r="H46" i="195"/>
  <c r="K46" i="195" s="1"/>
  <c r="G46" i="195"/>
  <c r="F46" i="195"/>
  <c r="I45" i="195"/>
  <c r="H45" i="195"/>
  <c r="G45" i="195"/>
  <c r="K45" i="195" s="1"/>
  <c r="F45" i="195"/>
  <c r="K44" i="195"/>
  <c r="I44" i="195"/>
  <c r="H44" i="195"/>
  <c r="G44" i="195"/>
  <c r="F44" i="195"/>
  <c r="I43" i="195"/>
  <c r="H43" i="195"/>
  <c r="G43" i="195"/>
  <c r="K43" i="195" s="1"/>
  <c r="F43" i="195"/>
  <c r="I42" i="195"/>
  <c r="H42" i="195"/>
  <c r="G42" i="195"/>
  <c r="K42" i="195" s="1"/>
  <c r="F42" i="195"/>
  <c r="I41" i="195"/>
  <c r="H41" i="195"/>
  <c r="G41" i="195"/>
  <c r="K41" i="195" s="1"/>
  <c r="F41" i="195"/>
  <c r="K40" i="195"/>
  <c r="I40" i="195"/>
  <c r="H40" i="195"/>
  <c r="G40" i="195"/>
  <c r="F40" i="195"/>
  <c r="I39" i="195"/>
  <c r="H39" i="195"/>
  <c r="G39" i="195"/>
  <c r="K39" i="195" s="1"/>
  <c r="F39" i="195"/>
  <c r="I38" i="195"/>
  <c r="H38" i="195"/>
  <c r="G38" i="195"/>
  <c r="K38" i="195" s="1"/>
  <c r="F38" i="195"/>
  <c r="I37" i="195"/>
  <c r="H37" i="195"/>
  <c r="G37" i="195"/>
  <c r="K37" i="195" s="1"/>
  <c r="F37" i="195"/>
  <c r="K36" i="195"/>
  <c r="I36" i="195"/>
  <c r="H36" i="195"/>
  <c r="G36" i="195"/>
  <c r="F36" i="195"/>
  <c r="I35" i="195"/>
  <c r="H35" i="195"/>
  <c r="G35" i="195"/>
  <c r="K35" i="195" s="1"/>
  <c r="F35" i="195"/>
  <c r="I34" i="195"/>
  <c r="H34" i="195"/>
  <c r="G34" i="195"/>
  <c r="K34" i="195" s="1"/>
  <c r="F34" i="195"/>
  <c r="I33" i="195"/>
  <c r="K33" i="195" s="1"/>
  <c r="H33" i="195"/>
  <c r="G33" i="195"/>
  <c r="F33" i="195"/>
  <c r="K32" i="195"/>
  <c r="I32" i="195"/>
  <c r="H32" i="195"/>
  <c r="G32" i="195"/>
  <c r="F32" i="195"/>
  <c r="I31" i="195"/>
  <c r="H31" i="195"/>
  <c r="G31" i="195"/>
  <c r="K31" i="195" s="1"/>
  <c r="F31" i="195"/>
  <c r="I30" i="195"/>
  <c r="H30" i="195"/>
  <c r="G30" i="195"/>
  <c r="K30" i="195" s="1"/>
  <c r="F30" i="195"/>
  <c r="I29" i="195"/>
  <c r="H29" i="195"/>
  <c r="G29" i="195"/>
  <c r="K29" i="195" s="1"/>
  <c r="F29" i="195"/>
  <c r="I28" i="195"/>
  <c r="H28" i="195"/>
  <c r="G28" i="195"/>
  <c r="K28" i="195" s="1"/>
  <c r="F28" i="195"/>
  <c r="I27" i="195"/>
  <c r="H27" i="195"/>
  <c r="G27" i="195"/>
  <c r="K27" i="195" s="1"/>
  <c r="F27" i="195"/>
  <c r="I21" i="195"/>
  <c r="H21" i="195"/>
  <c r="G21" i="195"/>
  <c r="K21" i="195" s="1"/>
  <c r="F21" i="195"/>
  <c r="I20" i="195"/>
  <c r="K20" i="195" s="1"/>
  <c r="H20" i="195"/>
  <c r="G20" i="195"/>
  <c r="F20" i="195"/>
  <c r="K19" i="195"/>
  <c r="I19" i="195"/>
  <c r="H19" i="195"/>
  <c r="G19" i="195"/>
  <c r="F19" i="195"/>
  <c r="I18" i="195"/>
  <c r="H18" i="195"/>
  <c r="G18" i="195"/>
  <c r="K18" i="195" s="1"/>
  <c r="F18" i="195"/>
  <c r="I17" i="195"/>
  <c r="H17" i="195"/>
  <c r="G17" i="195"/>
  <c r="K17" i="195" s="1"/>
  <c r="F17" i="195"/>
  <c r="I16" i="195"/>
  <c r="H16" i="195"/>
  <c r="G16" i="195"/>
  <c r="K16" i="195" s="1"/>
  <c r="F16" i="195"/>
  <c r="K15" i="195"/>
  <c r="I15" i="195"/>
  <c r="H15" i="195"/>
  <c r="G15" i="195"/>
  <c r="F15" i="195"/>
  <c r="I14" i="195"/>
  <c r="H14" i="195"/>
  <c r="G14" i="195"/>
  <c r="K14" i="195" s="1"/>
  <c r="F14" i="195"/>
  <c r="I13" i="195"/>
  <c r="H13" i="195"/>
  <c r="G13" i="195"/>
  <c r="K13" i="195" s="1"/>
  <c r="F13" i="195"/>
  <c r="I12" i="195"/>
  <c r="K12" i="195" s="1"/>
  <c r="H12" i="195"/>
  <c r="G12" i="195"/>
  <c r="F12" i="195"/>
  <c r="K11" i="195"/>
  <c r="I11" i="195"/>
  <c r="H11" i="195"/>
  <c r="G11" i="195"/>
  <c r="F11" i="195"/>
  <c r="I10" i="195"/>
  <c r="H10" i="195"/>
  <c r="G10" i="195"/>
  <c r="K10" i="195" s="1"/>
  <c r="F10" i="195"/>
  <c r="C68" i="194"/>
  <c r="C64" i="194"/>
  <c r="C58" i="194"/>
  <c r="C56" i="194"/>
  <c r="C43" i="194"/>
  <c r="C21" i="194"/>
  <c r="K53" i="193"/>
  <c r="I53" i="193"/>
  <c r="H53" i="193"/>
  <c r="G53" i="193"/>
  <c r="F53" i="193"/>
  <c r="I52" i="193"/>
  <c r="H52" i="193"/>
  <c r="G52" i="193"/>
  <c r="K52" i="193" s="1"/>
  <c r="F52" i="193"/>
  <c r="I51" i="193"/>
  <c r="H51" i="193"/>
  <c r="G51" i="193"/>
  <c r="F51" i="193"/>
  <c r="I50" i="193"/>
  <c r="H50" i="193"/>
  <c r="G50" i="193"/>
  <c r="K50" i="193" s="1"/>
  <c r="F50" i="193"/>
  <c r="K49" i="193"/>
  <c r="I49" i="193"/>
  <c r="H49" i="193"/>
  <c r="G49" i="193"/>
  <c r="F49" i="193"/>
  <c r="I48" i="193"/>
  <c r="H48" i="193"/>
  <c r="G48" i="193"/>
  <c r="K48" i="193" s="1"/>
  <c r="F48" i="193"/>
  <c r="I47" i="193"/>
  <c r="H47" i="193"/>
  <c r="G47" i="193"/>
  <c r="K47" i="193" s="1"/>
  <c r="F47" i="193"/>
  <c r="I46" i="193"/>
  <c r="H46" i="193"/>
  <c r="G46" i="193"/>
  <c r="F46" i="193"/>
  <c r="I45" i="193"/>
  <c r="H45" i="193"/>
  <c r="G45" i="193"/>
  <c r="K45" i="193" s="1"/>
  <c r="F45" i="193"/>
  <c r="I44" i="193"/>
  <c r="H44" i="193"/>
  <c r="G44" i="193"/>
  <c r="K44" i="193" s="1"/>
  <c r="F44" i="193"/>
  <c r="I43" i="193"/>
  <c r="H43" i="193"/>
  <c r="G43" i="193"/>
  <c r="K43" i="193" s="1"/>
  <c r="F43" i="193"/>
  <c r="I42" i="193"/>
  <c r="H42" i="193"/>
  <c r="G42" i="193"/>
  <c r="K42" i="193" s="1"/>
  <c r="F42" i="193"/>
  <c r="K41" i="193"/>
  <c r="I41" i="193"/>
  <c r="H41" i="193"/>
  <c r="G41" i="193"/>
  <c r="F41" i="193"/>
  <c r="I40" i="193"/>
  <c r="H40" i="193"/>
  <c r="G40" i="193"/>
  <c r="K40" i="193" s="1"/>
  <c r="F40" i="193"/>
  <c r="I39" i="193"/>
  <c r="H39" i="193"/>
  <c r="G39" i="193"/>
  <c r="K39" i="193" s="1"/>
  <c r="F39" i="193"/>
  <c r="I38" i="193"/>
  <c r="H38" i="193"/>
  <c r="G38" i="193"/>
  <c r="F38" i="193"/>
  <c r="I37" i="193"/>
  <c r="H37" i="193"/>
  <c r="G37" i="193"/>
  <c r="K37" i="193" s="1"/>
  <c r="F37" i="193"/>
  <c r="I36" i="193"/>
  <c r="H36" i="193"/>
  <c r="G36" i="193"/>
  <c r="K36" i="193" s="1"/>
  <c r="F36" i="193"/>
  <c r="I35" i="193"/>
  <c r="H35" i="193"/>
  <c r="G35" i="193"/>
  <c r="K35" i="193" s="1"/>
  <c r="F35" i="193"/>
  <c r="I34" i="193"/>
  <c r="H34" i="193"/>
  <c r="G34" i="193"/>
  <c r="K34" i="193" s="1"/>
  <c r="F34" i="193"/>
  <c r="K33" i="193"/>
  <c r="I33" i="193"/>
  <c r="H33" i="193"/>
  <c r="G33" i="193"/>
  <c r="F33" i="193"/>
  <c r="I32" i="193"/>
  <c r="H32" i="193"/>
  <c r="G32" i="193"/>
  <c r="K32" i="193" s="1"/>
  <c r="F32" i="193"/>
  <c r="I31" i="193"/>
  <c r="H31" i="193"/>
  <c r="G31" i="193"/>
  <c r="K31" i="193" s="1"/>
  <c r="F31" i="193"/>
  <c r="I30" i="193"/>
  <c r="H30" i="193"/>
  <c r="G30" i="193"/>
  <c r="F30" i="193"/>
  <c r="I29" i="193"/>
  <c r="H29" i="193"/>
  <c r="G29" i="193"/>
  <c r="K29" i="193" s="1"/>
  <c r="F29" i="193"/>
  <c r="I28" i="193"/>
  <c r="H28" i="193"/>
  <c r="G28" i="193"/>
  <c r="K28" i="193" s="1"/>
  <c r="F28" i="193"/>
  <c r="I27" i="193"/>
  <c r="H27" i="193"/>
  <c r="G27" i="193"/>
  <c r="K27" i="193" s="1"/>
  <c r="F27" i="193"/>
  <c r="I26" i="193"/>
  <c r="H26" i="193"/>
  <c r="G26" i="193"/>
  <c r="K26" i="193" s="1"/>
  <c r="F26" i="193"/>
  <c r="K25" i="193"/>
  <c r="I25" i="193"/>
  <c r="H25" i="193"/>
  <c r="G25" i="193"/>
  <c r="F25" i="193"/>
  <c r="I24" i="193"/>
  <c r="H24" i="193"/>
  <c r="G24" i="193"/>
  <c r="K24" i="193" s="1"/>
  <c r="F24" i="193"/>
  <c r="I18" i="193"/>
  <c r="H18" i="193"/>
  <c r="G18" i="193"/>
  <c r="K18" i="193" s="1"/>
  <c r="F18" i="193"/>
  <c r="I17" i="193"/>
  <c r="H17" i="193"/>
  <c r="G17" i="193"/>
  <c r="F17" i="193"/>
  <c r="I16" i="193"/>
  <c r="H16" i="193"/>
  <c r="G16" i="193"/>
  <c r="K16" i="193" s="1"/>
  <c r="F16" i="193"/>
  <c r="I15" i="193"/>
  <c r="H15" i="193"/>
  <c r="G15" i="193"/>
  <c r="K15" i="193" s="1"/>
  <c r="F15" i="193"/>
  <c r="I14" i="193"/>
  <c r="H14" i="193"/>
  <c r="G14" i="193"/>
  <c r="F14" i="193"/>
  <c r="I13" i="193"/>
  <c r="H13" i="193"/>
  <c r="G13" i="193"/>
  <c r="K13" i="193" s="1"/>
  <c r="F13" i="193"/>
  <c r="K12" i="193"/>
  <c r="I12" i="193"/>
  <c r="H12" i="193"/>
  <c r="G12" i="193"/>
  <c r="F12" i="193"/>
  <c r="I11" i="193"/>
  <c r="H11" i="193"/>
  <c r="G11" i="193"/>
  <c r="K11" i="193" s="1"/>
  <c r="F11" i="193"/>
  <c r="I10" i="193"/>
  <c r="H10" i="193"/>
  <c r="G10" i="193"/>
  <c r="K10" i="193" s="1"/>
  <c r="F10" i="193"/>
  <c r="C70" i="192"/>
  <c r="C62" i="192"/>
  <c r="C60" i="192"/>
  <c r="C55" i="192"/>
  <c r="C53" i="192"/>
  <c r="C38" i="192"/>
  <c r="I39" i="191"/>
  <c r="H39" i="191"/>
  <c r="G39" i="191"/>
  <c r="K39" i="191" s="1"/>
  <c r="F39" i="191"/>
  <c r="I38" i="191"/>
  <c r="H38" i="191"/>
  <c r="K38" i="191" s="1"/>
  <c r="G38" i="191"/>
  <c r="F38" i="191"/>
  <c r="I37" i="191"/>
  <c r="H37" i="191"/>
  <c r="G37" i="191"/>
  <c r="F37" i="191"/>
  <c r="K36" i="191"/>
  <c r="I36" i="191"/>
  <c r="H36" i="191"/>
  <c r="G36" i="191"/>
  <c r="F36" i="191"/>
  <c r="I35" i="191"/>
  <c r="H35" i="191"/>
  <c r="G35" i="191"/>
  <c r="K35" i="191" s="1"/>
  <c r="F35" i="191"/>
  <c r="I34" i="191"/>
  <c r="H34" i="191"/>
  <c r="G34" i="191"/>
  <c r="F34" i="191"/>
  <c r="I33" i="191"/>
  <c r="H33" i="191"/>
  <c r="G33" i="191"/>
  <c r="K33" i="191" s="1"/>
  <c r="F33" i="191"/>
  <c r="K32" i="191"/>
  <c r="I32" i="191"/>
  <c r="H32" i="191"/>
  <c r="G32" i="191"/>
  <c r="F32" i="191"/>
  <c r="I31" i="191"/>
  <c r="H31" i="191"/>
  <c r="G31" i="191"/>
  <c r="K31" i="191" s="1"/>
  <c r="F31" i="191"/>
  <c r="I30" i="191"/>
  <c r="H30" i="191"/>
  <c r="G30" i="191"/>
  <c r="K30" i="191" s="1"/>
  <c r="F30" i="191"/>
  <c r="I29" i="191"/>
  <c r="H29" i="191"/>
  <c r="G29" i="191"/>
  <c r="F29" i="191"/>
  <c r="I28" i="191"/>
  <c r="H28" i="191"/>
  <c r="G28" i="191"/>
  <c r="K28" i="191" s="1"/>
  <c r="F28" i="191"/>
  <c r="I27" i="191"/>
  <c r="H27" i="191"/>
  <c r="G27" i="191"/>
  <c r="K27" i="191" s="1"/>
  <c r="F27" i="191"/>
  <c r="I26" i="191"/>
  <c r="H26" i="191"/>
  <c r="G26" i="191"/>
  <c r="F26" i="191"/>
  <c r="I25" i="191"/>
  <c r="H25" i="191"/>
  <c r="G25" i="191"/>
  <c r="K25" i="191" s="1"/>
  <c r="F25" i="191"/>
  <c r="K24" i="191"/>
  <c r="I24" i="191"/>
  <c r="H24" i="191"/>
  <c r="G24" i="191"/>
  <c r="F24" i="191"/>
  <c r="I23" i="191"/>
  <c r="H23" i="191"/>
  <c r="G23" i="191"/>
  <c r="K23" i="191" s="1"/>
  <c r="F23" i="191"/>
  <c r="I22" i="191"/>
  <c r="H22" i="191"/>
  <c r="G22" i="191"/>
  <c r="K22" i="191" s="1"/>
  <c r="F22" i="191"/>
  <c r="I16" i="191"/>
  <c r="K16" i="191" s="1"/>
  <c r="H16" i="191"/>
  <c r="G16" i="191"/>
  <c r="F16" i="191"/>
  <c r="I15" i="191"/>
  <c r="H15" i="191"/>
  <c r="G15" i="191"/>
  <c r="K15" i="191" s="1"/>
  <c r="F15" i="191"/>
  <c r="I14" i="191"/>
  <c r="H14" i="191"/>
  <c r="G14" i="191"/>
  <c r="K14" i="191" s="1"/>
  <c r="F14" i="191"/>
  <c r="I13" i="191"/>
  <c r="H13" i="191"/>
  <c r="G13" i="191"/>
  <c r="F13" i="191"/>
  <c r="I12" i="191"/>
  <c r="H12" i="191"/>
  <c r="K12" i="191" s="1"/>
  <c r="G12" i="191"/>
  <c r="F12" i="191"/>
  <c r="K11" i="191"/>
  <c r="I11" i="191"/>
  <c r="H11" i="191"/>
  <c r="G11" i="191"/>
  <c r="F11" i="191"/>
  <c r="I10" i="191"/>
  <c r="H10" i="191"/>
  <c r="G10" i="191"/>
  <c r="K10" i="191" s="1"/>
  <c r="F10" i="191"/>
  <c r="C60" i="190"/>
  <c r="C56" i="190"/>
  <c r="C44" i="190"/>
  <c r="C39" i="190"/>
  <c r="C46" i="190" s="1"/>
  <c r="C18" i="190"/>
  <c r="K26" i="189"/>
  <c r="I26" i="189"/>
  <c r="H26" i="189"/>
  <c r="G26" i="189"/>
  <c r="F26" i="189"/>
  <c r="I25" i="189"/>
  <c r="H25" i="189"/>
  <c r="G25" i="189"/>
  <c r="K25" i="189" s="1"/>
  <c r="F25" i="189"/>
  <c r="I24" i="189"/>
  <c r="H24" i="189"/>
  <c r="G24" i="189"/>
  <c r="K24" i="189" s="1"/>
  <c r="F24" i="189"/>
  <c r="K23" i="189"/>
  <c r="I23" i="189"/>
  <c r="H23" i="189"/>
  <c r="G23" i="189"/>
  <c r="F23" i="189"/>
  <c r="I22" i="189"/>
  <c r="H22" i="189"/>
  <c r="G22" i="189"/>
  <c r="K22" i="189" s="1"/>
  <c r="F22" i="189"/>
  <c r="I21" i="189"/>
  <c r="K21" i="189" s="1"/>
  <c r="H21" i="189"/>
  <c r="G21" i="189"/>
  <c r="F21" i="189"/>
  <c r="K20" i="189"/>
  <c r="I20" i="189"/>
  <c r="H20" i="189"/>
  <c r="G20" i="189"/>
  <c r="F20" i="189"/>
  <c r="I14" i="189"/>
  <c r="H14" i="189"/>
  <c r="G14" i="189"/>
  <c r="K14" i="189" s="1"/>
  <c r="F14" i="189"/>
  <c r="K13" i="189"/>
  <c r="I13" i="189"/>
  <c r="H13" i="189"/>
  <c r="G13" i="189"/>
  <c r="F13" i="189"/>
  <c r="I12" i="189"/>
  <c r="H12" i="189"/>
  <c r="G12" i="189"/>
  <c r="K12" i="189" s="1"/>
  <c r="F12" i="189"/>
  <c r="I11" i="189"/>
  <c r="H11" i="189"/>
  <c r="G11" i="189"/>
  <c r="K11" i="189" s="1"/>
  <c r="F11" i="189"/>
  <c r="K10" i="189"/>
  <c r="I10" i="189"/>
  <c r="H10" i="189"/>
  <c r="G10" i="189"/>
  <c r="F10" i="189"/>
  <c r="C41" i="188"/>
  <c r="C33" i="188"/>
  <c r="C28" i="188"/>
  <c r="C17" i="188"/>
  <c r="C35" i="188" s="1"/>
  <c r="I51" i="187"/>
  <c r="K51" i="187" s="1"/>
  <c r="H51" i="187"/>
  <c r="G51" i="187"/>
  <c r="F51" i="187"/>
  <c r="K50" i="187"/>
  <c r="I50" i="187"/>
  <c r="H50" i="187"/>
  <c r="G50" i="187"/>
  <c r="F50" i="187"/>
  <c r="I49" i="187"/>
  <c r="H49" i="187"/>
  <c r="G49" i="187"/>
  <c r="K49" i="187" s="1"/>
  <c r="F49" i="187"/>
  <c r="K48" i="187"/>
  <c r="I48" i="187"/>
  <c r="H48" i="187"/>
  <c r="G48" i="187"/>
  <c r="F48" i="187"/>
  <c r="I47" i="187"/>
  <c r="H47" i="187"/>
  <c r="G47" i="187"/>
  <c r="K47" i="187" s="1"/>
  <c r="F47" i="187"/>
  <c r="I46" i="187"/>
  <c r="H46" i="187"/>
  <c r="G46" i="187"/>
  <c r="K46" i="187" s="1"/>
  <c r="F46" i="187"/>
  <c r="K45" i="187"/>
  <c r="I45" i="187"/>
  <c r="H45" i="187"/>
  <c r="G45" i="187"/>
  <c r="F45" i="187"/>
  <c r="I44" i="187"/>
  <c r="H44" i="187"/>
  <c r="G44" i="187"/>
  <c r="K44" i="187" s="1"/>
  <c r="F44" i="187"/>
  <c r="K43" i="187"/>
  <c r="I43" i="187"/>
  <c r="H43" i="187"/>
  <c r="G43" i="187"/>
  <c r="F43" i="187"/>
  <c r="K42" i="187"/>
  <c r="I42" i="187"/>
  <c r="H42" i="187"/>
  <c r="G42" i="187"/>
  <c r="F42" i="187"/>
  <c r="I41" i="187"/>
  <c r="H41" i="187"/>
  <c r="G41" i="187"/>
  <c r="K41" i="187" s="1"/>
  <c r="F41" i="187"/>
  <c r="K40" i="187"/>
  <c r="I40" i="187"/>
  <c r="H40" i="187"/>
  <c r="G40" i="187"/>
  <c r="F40" i="187"/>
  <c r="I39" i="187"/>
  <c r="H39" i="187"/>
  <c r="G39" i="187"/>
  <c r="K39" i="187" s="1"/>
  <c r="F39" i="187"/>
  <c r="I38" i="187"/>
  <c r="H38" i="187"/>
  <c r="G38" i="187"/>
  <c r="K38" i="187" s="1"/>
  <c r="F38" i="187"/>
  <c r="K37" i="187"/>
  <c r="I37" i="187"/>
  <c r="H37" i="187"/>
  <c r="G37" i="187"/>
  <c r="F37" i="187"/>
  <c r="I36" i="187"/>
  <c r="H36" i="187"/>
  <c r="G36" i="187"/>
  <c r="K36" i="187" s="1"/>
  <c r="F36" i="187"/>
  <c r="K35" i="187"/>
  <c r="I35" i="187"/>
  <c r="H35" i="187"/>
  <c r="G35" i="187"/>
  <c r="F35" i="187"/>
  <c r="K34" i="187"/>
  <c r="I34" i="187"/>
  <c r="H34" i="187"/>
  <c r="G34" i="187"/>
  <c r="F34" i="187"/>
  <c r="I33" i="187"/>
  <c r="H33" i="187"/>
  <c r="G33" i="187"/>
  <c r="K33" i="187" s="1"/>
  <c r="F33" i="187"/>
  <c r="K32" i="187"/>
  <c r="I32" i="187"/>
  <c r="H32" i="187"/>
  <c r="G32" i="187"/>
  <c r="F32" i="187"/>
  <c r="I31" i="187"/>
  <c r="H31" i="187"/>
  <c r="G31" i="187"/>
  <c r="K31" i="187" s="1"/>
  <c r="F31" i="187"/>
  <c r="I30" i="187"/>
  <c r="H30" i="187"/>
  <c r="G30" i="187"/>
  <c r="K30" i="187" s="1"/>
  <c r="F30" i="187"/>
  <c r="K29" i="187"/>
  <c r="I29" i="187"/>
  <c r="H29" i="187"/>
  <c r="G29" i="187"/>
  <c r="F29" i="187"/>
  <c r="I28" i="187"/>
  <c r="H28" i="187"/>
  <c r="G28" i="187"/>
  <c r="K28" i="187" s="1"/>
  <c r="F28" i="187"/>
  <c r="K27" i="187"/>
  <c r="I27" i="187"/>
  <c r="H27" i="187"/>
  <c r="G27" i="187"/>
  <c r="F27" i="187"/>
  <c r="K26" i="187"/>
  <c r="I26" i="187"/>
  <c r="H26" i="187"/>
  <c r="G26" i="187"/>
  <c r="F26" i="187"/>
  <c r="I25" i="187"/>
  <c r="H25" i="187"/>
  <c r="G25" i="187"/>
  <c r="K25" i="187" s="1"/>
  <c r="F25" i="187"/>
  <c r="K24" i="187"/>
  <c r="I24" i="187"/>
  <c r="H24" i="187"/>
  <c r="G24" i="187"/>
  <c r="F24" i="187"/>
  <c r="I23" i="187"/>
  <c r="H23" i="187"/>
  <c r="G23" i="187"/>
  <c r="K23" i="187" s="1"/>
  <c r="F23" i="187"/>
  <c r="I22" i="187"/>
  <c r="H22" i="187"/>
  <c r="G22" i="187"/>
  <c r="K22" i="187" s="1"/>
  <c r="F22" i="187"/>
  <c r="K21" i="187"/>
  <c r="I21" i="187"/>
  <c r="H21" i="187"/>
  <c r="G21" i="187"/>
  <c r="F21" i="187"/>
  <c r="I20" i="187"/>
  <c r="H20" i="187"/>
  <c r="G20" i="187"/>
  <c r="K20" i="187" s="1"/>
  <c r="F20" i="187"/>
  <c r="K19" i="187"/>
  <c r="I19" i="187"/>
  <c r="H19" i="187"/>
  <c r="G19" i="187"/>
  <c r="F19" i="187"/>
  <c r="K13" i="187"/>
  <c r="I13" i="187"/>
  <c r="H13" i="187"/>
  <c r="G13" i="187"/>
  <c r="F13" i="187"/>
  <c r="I12" i="187"/>
  <c r="H12" i="187"/>
  <c r="G12" i="187"/>
  <c r="K12" i="187" s="1"/>
  <c r="F12" i="187"/>
  <c r="K11" i="187"/>
  <c r="I11" i="187"/>
  <c r="H11" i="187"/>
  <c r="G11" i="187"/>
  <c r="F11" i="187"/>
  <c r="I10" i="187"/>
  <c r="H10" i="187"/>
  <c r="G10" i="187"/>
  <c r="K10" i="187" s="1"/>
  <c r="F10" i="187"/>
  <c r="C50" i="186"/>
  <c r="C46" i="186"/>
  <c r="C38" i="186"/>
  <c r="C33" i="186"/>
  <c r="C16" i="186"/>
  <c r="C40" i="186" s="1"/>
  <c r="K102" i="185"/>
  <c r="I102" i="185"/>
  <c r="H102" i="185"/>
  <c r="G102" i="185"/>
  <c r="F102" i="185"/>
  <c r="I101" i="185"/>
  <c r="H101" i="185"/>
  <c r="G101" i="185"/>
  <c r="K101" i="185" s="1"/>
  <c r="F101" i="185"/>
  <c r="I100" i="185"/>
  <c r="H100" i="185"/>
  <c r="G100" i="185"/>
  <c r="K100" i="185" s="1"/>
  <c r="F100" i="185"/>
  <c r="K99" i="185"/>
  <c r="I99" i="185"/>
  <c r="H99" i="185"/>
  <c r="G99" i="185"/>
  <c r="F99" i="185"/>
  <c r="I98" i="185"/>
  <c r="H98" i="185"/>
  <c r="G98" i="185"/>
  <c r="K98" i="185" s="1"/>
  <c r="F98" i="185"/>
  <c r="I97" i="185"/>
  <c r="H97" i="185"/>
  <c r="K97" i="185" s="1"/>
  <c r="G97" i="185"/>
  <c r="F97" i="185"/>
  <c r="K96" i="185"/>
  <c r="I96" i="185"/>
  <c r="H96" i="185"/>
  <c r="G96" i="185"/>
  <c r="F96" i="185"/>
  <c r="I95" i="185"/>
  <c r="H95" i="185"/>
  <c r="G95" i="185"/>
  <c r="K95" i="185" s="1"/>
  <c r="F95" i="185"/>
  <c r="K94" i="185"/>
  <c r="I94" i="185"/>
  <c r="H94" i="185"/>
  <c r="G94" i="185"/>
  <c r="F94" i="185"/>
  <c r="I93" i="185"/>
  <c r="H93" i="185"/>
  <c r="G93" i="185"/>
  <c r="K93" i="185" s="1"/>
  <c r="F93" i="185"/>
  <c r="I92" i="185"/>
  <c r="H92" i="185"/>
  <c r="G92" i="185"/>
  <c r="K92" i="185" s="1"/>
  <c r="F92" i="185"/>
  <c r="K91" i="185"/>
  <c r="I91" i="185"/>
  <c r="H91" i="185"/>
  <c r="G91" i="185"/>
  <c r="F91" i="185"/>
  <c r="I90" i="185"/>
  <c r="H90" i="185"/>
  <c r="G90" i="185"/>
  <c r="K90" i="185" s="1"/>
  <c r="F90" i="185"/>
  <c r="I89" i="185"/>
  <c r="H89" i="185"/>
  <c r="G89" i="185"/>
  <c r="K89" i="185" s="1"/>
  <c r="F89" i="185"/>
  <c r="K88" i="185"/>
  <c r="I88" i="185"/>
  <c r="H88" i="185"/>
  <c r="G88" i="185"/>
  <c r="F88" i="185"/>
  <c r="I87" i="185"/>
  <c r="H87" i="185"/>
  <c r="G87" i="185"/>
  <c r="K87" i="185" s="1"/>
  <c r="F87" i="185"/>
  <c r="I86" i="185"/>
  <c r="H86" i="185"/>
  <c r="K86" i="185" s="1"/>
  <c r="G86" i="185"/>
  <c r="F86" i="185"/>
  <c r="I85" i="185"/>
  <c r="H85" i="185"/>
  <c r="G85" i="185"/>
  <c r="K85" i="185" s="1"/>
  <c r="F85" i="185"/>
  <c r="I84" i="185"/>
  <c r="K84" i="185" s="1"/>
  <c r="H84" i="185"/>
  <c r="G84" i="185"/>
  <c r="F84" i="185"/>
  <c r="K83" i="185"/>
  <c r="I83" i="185"/>
  <c r="H83" i="185"/>
  <c r="G83" i="185"/>
  <c r="F83" i="185"/>
  <c r="I82" i="185"/>
  <c r="H82" i="185"/>
  <c r="G82" i="185"/>
  <c r="K82" i="185" s="1"/>
  <c r="F82" i="185"/>
  <c r="I81" i="185"/>
  <c r="H81" i="185"/>
  <c r="G81" i="185"/>
  <c r="K81" i="185" s="1"/>
  <c r="F81" i="185"/>
  <c r="K80" i="185"/>
  <c r="I80" i="185"/>
  <c r="H80" i="185"/>
  <c r="G80" i="185"/>
  <c r="F80" i="185"/>
  <c r="I79" i="185"/>
  <c r="H79" i="185"/>
  <c r="G79" i="185"/>
  <c r="K79" i="185" s="1"/>
  <c r="F79" i="185"/>
  <c r="K78" i="185"/>
  <c r="I78" i="185"/>
  <c r="H78" i="185"/>
  <c r="G78" i="185"/>
  <c r="F78" i="185"/>
  <c r="I77" i="185"/>
  <c r="H77" i="185"/>
  <c r="G77" i="185"/>
  <c r="K77" i="185" s="1"/>
  <c r="F77" i="185"/>
  <c r="I76" i="185"/>
  <c r="H76" i="185"/>
  <c r="G76" i="185"/>
  <c r="K76" i="185" s="1"/>
  <c r="F76" i="185"/>
  <c r="K75" i="185"/>
  <c r="I75" i="185"/>
  <c r="H75" i="185"/>
  <c r="G75" i="185"/>
  <c r="F75" i="185"/>
  <c r="I74" i="185"/>
  <c r="H74" i="185"/>
  <c r="G74" i="185"/>
  <c r="K74" i="185" s="1"/>
  <c r="F74" i="185"/>
  <c r="I73" i="185"/>
  <c r="H73" i="185"/>
  <c r="G73" i="185"/>
  <c r="K73" i="185" s="1"/>
  <c r="F73" i="185"/>
  <c r="K72" i="185"/>
  <c r="I72" i="185"/>
  <c r="H72" i="185"/>
  <c r="G72" i="185"/>
  <c r="F72" i="185"/>
  <c r="I71" i="185"/>
  <c r="H71" i="185"/>
  <c r="G71" i="185"/>
  <c r="K71" i="185" s="1"/>
  <c r="F71" i="185"/>
  <c r="I70" i="185"/>
  <c r="H70" i="185"/>
  <c r="G70" i="185"/>
  <c r="K70" i="185" s="1"/>
  <c r="F70" i="185"/>
  <c r="I69" i="185"/>
  <c r="H69" i="185"/>
  <c r="G69" i="185"/>
  <c r="K69" i="185" s="1"/>
  <c r="F69" i="185"/>
  <c r="I68" i="185"/>
  <c r="H68" i="185"/>
  <c r="K68" i="185" s="1"/>
  <c r="G68" i="185"/>
  <c r="F68" i="185"/>
  <c r="K67" i="185"/>
  <c r="I67" i="185"/>
  <c r="H67" i="185"/>
  <c r="G67" i="185"/>
  <c r="F67" i="185"/>
  <c r="I66" i="185"/>
  <c r="H66" i="185"/>
  <c r="G66" i="185"/>
  <c r="K66" i="185" s="1"/>
  <c r="F66" i="185"/>
  <c r="I65" i="185"/>
  <c r="H65" i="185"/>
  <c r="G65" i="185"/>
  <c r="K65" i="185" s="1"/>
  <c r="F65" i="185"/>
  <c r="K64" i="185"/>
  <c r="I64" i="185"/>
  <c r="H64" i="185"/>
  <c r="G64" i="185"/>
  <c r="F64" i="185"/>
  <c r="I63" i="185"/>
  <c r="H63" i="185"/>
  <c r="G63" i="185"/>
  <c r="K63" i="185" s="1"/>
  <c r="F63" i="185"/>
  <c r="I62" i="185"/>
  <c r="H62" i="185"/>
  <c r="G62" i="185"/>
  <c r="K62" i="185" s="1"/>
  <c r="F62" i="185"/>
  <c r="I61" i="185"/>
  <c r="H61" i="185"/>
  <c r="G61" i="185"/>
  <c r="K61" i="185" s="1"/>
  <c r="F61" i="185"/>
  <c r="I60" i="185"/>
  <c r="H60" i="185"/>
  <c r="G60" i="185"/>
  <c r="K60" i="185" s="1"/>
  <c r="F60" i="185"/>
  <c r="K59" i="185"/>
  <c r="I59" i="185"/>
  <c r="H59" i="185"/>
  <c r="G59" i="185"/>
  <c r="F59" i="185"/>
  <c r="I58" i="185"/>
  <c r="H58" i="185"/>
  <c r="G58" i="185"/>
  <c r="K58" i="185" s="1"/>
  <c r="F58" i="185"/>
  <c r="I57" i="185"/>
  <c r="H57" i="185"/>
  <c r="G57" i="185"/>
  <c r="K57" i="185" s="1"/>
  <c r="F57" i="185"/>
  <c r="K56" i="185"/>
  <c r="I56" i="185"/>
  <c r="H56" i="185"/>
  <c r="G56" i="185"/>
  <c r="F56" i="185"/>
  <c r="I55" i="185"/>
  <c r="H55" i="185"/>
  <c r="G55" i="185"/>
  <c r="K55" i="185" s="1"/>
  <c r="F55" i="185"/>
  <c r="I54" i="185"/>
  <c r="H54" i="185"/>
  <c r="G54" i="185"/>
  <c r="K54" i="185" s="1"/>
  <c r="F54" i="185"/>
  <c r="I53" i="185"/>
  <c r="H53" i="185"/>
  <c r="G53" i="185"/>
  <c r="K53" i="185" s="1"/>
  <c r="F53" i="185"/>
  <c r="I52" i="185"/>
  <c r="H52" i="185"/>
  <c r="G52" i="185"/>
  <c r="K52" i="185" s="1"/>
  <c r="F52" i="185"/>
  <c r="K51" i="185"/>
  <c r="I51" i="185"/>
  <c r="H51" i="185"/>
  <c r="G51" i="185"/>
  <c r="F51" i="185"/>
  <c r="I50" i="185"/>
  <c r="H50" i="185"/>
  <c r="G50" i="185"/>
  <c r="K50" i="185" s="1"/>
  <c r="F50" i="185"/>
  <c r="I49" i="185"/>
  <c r="H49" i="185"/>
  <c r="G49" i="185"/>
  <c r="K49" i="185" s="1"/>
  <c r="F49" i="185"/>
  <c r="K48" i="185"/>
  <c r="I48" i="185"/>
  <c r="H48" i="185"/>
  <c r="G48" i="185"/>
  <c r="F48" i="185"/>
  <c r="I47" i="185"/>
  <c r="H47" i="185"/>
  <c r="G47" i="185"/>
  <c r="K47" i="185" s="1"/>
  <c r="F47" i="185"/>
  <c r="I46" i="185"/>
  <c r="H46" i="185"/>
  <c r="G46" i="185"/>
  <c r="K46" i="185" s="1"/>
  <c r="F46" i="185"/>
  <c r="I45" i="185"/>
  <c r="H45" i="185"/>
  <c r="G45" i="185"/>
  <c r="K45" i="185" s="1"/>
  <c r="F45" i="185"/>
  <c r="I44" i="185"/>
  <c r="H44" i="185"/>
  <c r="G44" i="185"/>
  <c r="K44" i="185" s="1"/>
  <c r="F44" i="185"/>
  <c r="K43" i="185"/>
  <c r="I43" i="185"/>
  <c r="H43" i="185"/>
  <c r="G43" i="185"/>
  <c r="F43" i="185"/>
  <c r="I42" i="185"/>
  <c r="H42" i="185"/>
  <c r="G42" i="185"/>
  <c r="K42" i="185" s="1"/>
  <c r="F42" i="185"/>
  <c r="I41" i="185"/>
  <c r="H41" i="185"/>
  <c r="G41" i="185"/>
  <c r="K41" i="185" s="1"/>
  <c r="F41" i="185"/>
  <c r="K40" i="185"/>
  <c r="I40" i="185"/>
  <c r="H40" i="185"/>
  <c r="G40" i="185"/>
  <c r="F40" i="185"/>
  <c r="I39" i="185"/>
  <c r="H39" i="185"/>
  <c r="G39" i="185"/>
  <c r="K39" i="185" s="1"/>
  <c r="F39" i="185"/>
  <c r="I38" i="185"/>
  <c r="H38" i="185"/>
  <c r="G38" i="185"/>
  <c r="K38" i="185" s="1"/>
  <c r="F38" i="185"/>
  <c r="I37" i="185"/>
  <c r="H37" i="185"/>
  <c r="G37" i="185"/>
  <c r="K37" i="185" s="1"/>
  <c r="F37" i="185"/>
  <c r="I36" i="185"/>
  <c r="H36" i="185"/>
  <c r="G36" i="185"/>
  <c r="K36" i="185" s="1"/>
  <c r="F36" i="185"/>
  <c r="K35" i="185"/>
  <c r="I35" i="185"/>
  <c r="H35" i="185"/>
  <c r="G35" i="185"/>
  <c r="F35" i="185"/>
  <c r="I34" i="185"/>
  <c r="H34" i="185"/>
  <c r="G34" i="185"/>
  <c r="K34" i="185" s="1"/>
  <c r="F34" i="185"/>
  <c r="I33" i="185"/>
  <c r="H33" i="185"/>
  <c r="G33" i="185"/>
  <c r="K33" i="185" s="1"/>
  <c r="F33" i="185"/>
  <c r="K32" i="185"/>
  <c r="I32" i="185"/>
  <c r="H32" i="185"/>
  <c r="G32" i="185"/>
  <c r="F32" i="185"/>
  <c r="I31" i="185"/>
  <c r="H31" i="185"/>
  <c r="G31" i="185"/>
  <c r="K31" i="185" s="1"/>
  <c r="F31" i="185"/>
  <c r="K30" i="185"/>
  <c r="I30" i="185"/>
  <c r="H30" i="185"/>
  <c r="G30" i="185"/>
  <c r="F30" i="185"/>
  <c r="I29" i="185"/>
  <c r="H29" i="185"/>
  <c r="G29" i="185"/>
  <c r="K29" i="185" s="1"/>
  <c r="F29" i="185"/>
  <c r="K28" i="185"/>
  <c r="I28" i="185"/>
  <c r="H28" i="185"/>
  <c r="G28" i="185"/>
  <c r="F28" i="185"/>
  <c r="K27" i="185"/>
  <c r="I27" i="185"/>
  <c r="H27" i="185"/>
  <c r="G27" i="185"/>
  <c r="F27" i="185"/>
  <c r="I26" i="185"/>
  <c r="H26" i="185"/>
  <c r="G26" i="185"/>
  <c r="K26" i="185" s="1"/>
  <c r="F26" i="185"/>
  <c r="I25" i="185"/>
  <c r="K25" i="185" s="1"/>
  <c r="H25" i="185"/>
  <c r="G25" i="185"/>
  <c r="F25" i="185"/>
  <c r="K24" i="185"/>
  <c r="I24" i="185"/>
  <c r="H24" i="185"/>
  <c r="G24" i="185"/>
  <c r="F24" i="185"/>
  <c r="I23" i="185"/>
  <c r="H23" i="185"/>
  <c r="G23" i="185"/>
  <c r="K23" i="185" s="1"/>
  <c r="F23" i="185"/>
  <c r="I22" i="185"/>
  <c r="K22" i="185" s="1"/>
  <c r="H22" i="185"/>
  <c r="G22" i="185"/>
  <c r="F22" i="185"/>
  <c r="I21" i="185"/>
  <c r="H21" i="185"/>
  <c r="G21" i="185"/>
  <c r="K21" i="185" s="1"/>
  <c r="F21" i="185"/>
  <c r="I20" i="185"/>
  <c r="H20" i="185"/>
  <c r="G20" i="185"/>
  <c r="K20" i="185" s="1"/>
  <c r="F20" i="185"/>
  <c r="K19" i="185"/>
  <c r="I19" i="185"/>
  <c r="H19" i="185"/>
  <c r="G19" i="185"/>
  <c r="F19" i="185"/>
  <c r="I13" i="185"/>
  <c r="H13" i="185"/>
  <c r="G13" i="185"/>
  <c r="K13" i="185" s="1"/>
  <c r="F13" i="185"/>
  <c r="I12" i="185"/>
  <c r="H12" i="185"/>
  <c r="G12" i="185"/>
  <c r="K12" i="185" s="1"/>
  <c r="F12" i="185"/>
  <c r="K11" i="185"/>
  <c r="I11" i="185"/>
  <c r="H11" i="185"/>
  <c r="G11" i="185"/>
  <c r="F11" i="185"/>
  <c r="I10" i="185"/>
  <c r="H10" i="185"/>
  <c r="G10" i="185"/>
  <c r="K10" i="185" s="1"/>
  <c r="F10" i="185"/>
  <c r="C88" i="184"/>
  <c r="C90" i="184" s="1"/>
  <c r="C83" i="184"/>
  <c r="C24" i="184"/>
  <c r="I30" i="183"/>
  <c r="H30" i="183"/>
  <c r="G30" i="183"/>
  <c r="K30" i="183" s="1"/>
  <c r="F30" i="183"/>
  <c r="I29" i="183"/>
  <c r="H29" i="183"/>
  <c r="G29" i="183"/>
  <c r="K29" i="183" s="1"/>
  <c r="F29" i="183"/>
  <c r="K28" i="183"/>
  <c r="I28" i="183"/>
  <c r="H28" i="183"/>
  <c r="G28" i="183"/>
  <c r="F28" i="183"/>
  <c r="I27" i="183"/>
  <c r="H27" i="183"/>
  <c r="G27" i="183"/>
  <c r="K27" i="183" s="1"/>
  <c r="F27" i="183"/>
  <c r="I26" i="183"/>
  <c r="H26" i="183"/>
  <c r="G26" i="183"/>
  <c r="K26" i="183" s="1"/>
  <c r="F26" i="183"/>
  <c r="I25" i="183"/>
  <c r="H25" i="183"/>
  <c r="G25" i="183"/>
  <c r="K25" i="183" s="1"/>
  <c r="F25" i="183"/>
  <c r="K24" i="183"/>
  <c r="I24" i="183"/>
  <c r="H24" i="183"/>
  <c r="G24" i="183"/>
  <c r="F24" i="183"/>
  <c r="I23" i="183"/>
  <c r="H23" i="183"/>
  <c r="G23" i="183"/>
  <c r="K23" i="183" s="1"/>
  <c r="F23" i="183"/>
  <c r="I22" i="183"/>
  <c r="H22" i="183"/>
  <c r="G22" i="183"/>
  <c r="K22" i="183" s="1"/>
  <c r="F22" i="183"/>
  <c r="I16" i="183"/>
  <c r="H16" i="183"/>
  <c r="G16" i="183"/>
  <c r="K16" i="183" s="1"/>
  <c r="F16" i="183"/>
  <c r="K15" i="183"/>
  <c r="I15" i="183"/>
  <c r="H15" i="183"/>
  <c r="G15" i="183"/>
  <c r="F15" i="183"/>
  <c r="I14" i="183"/>
  <c r="H14" i="183"/>
  <c r="G14" i="183"/>
  <c r="K14" i="183" s="1"/>
  <c r="F14" i="183"/>
  <c r="I13" i="183"/>
  <c r="H13" i="183"/>
  <c r="G13" i="183"/>
  <c r="K13" i="183" s="1"/>
  <c r="F13" i="183"/>
  <c r="I12" i="183"/>
  <c r="K12" i="183" s="1"/>
  <c r="H12" i="183"/>
  <c r="G12" i="183"/>
  <c r="F12" i="183"/>
  <c r="K11" i="183"/>
  <c r="I11" i="183"/>
  <c r="H11" i="183"/>
  <c r="G11" i="183"/>
  <c r="F11" i="183"/>
  <c r="I10" i="183"/>
  <c r="H10" i="183"/>
  <c r="G10" i="183"/>
  <c r="K10" i="183" s="1"/>
  <c r="F10" i="183"/>
  <c r="C42" i="182"/>
  <c r="C37" i="182"/>
  <c r="C26" i="182"/>
  <c r="C44" i="182" s="1"/>
  <c r="I20" i="181"/>
  <c r="H20" i="181"/>
  <c r="G20" i="181"/>
  <c r="K20" i="181" s="1"/>
  <c r="F20" i="181"/>
  <c r="I14" i="181"/>
  <c r="H14" i="181"/>
  <c r="G14" i="181"/>
  <c r="K14" i="181" s="1"/>
  <c r="F14" i="181"/>
  <c r="K13" i="181"/>
  <c r="I13" i="181"/>
  <c r="H13" i="181"/>
  <c r="G13" i="181"/>
  <c r="F13" i="181"/>
  <c r="I12" i="181"/>
  <c r="H12" i="181"/>
  <c r="G12" i="181"/>
  <c r="K12" i="181" s="1"/>
  <c r="F12" i="181"/>
  <c r="I11" i="181"/>
  <c r="H11" i="181"/>
  <c r="G11" i="181"/>
  <c r="K11" i="181" s="1"/>
  <c r="F11" i="181"/>
  <c r="I10" i="181"/>
  <c r="H10" i="181"/>
  <c r="K10" i="181" s="1"/>
  <c r="G10" i="181"/>
  <c r="F10" i="181"/>
  <c r="C40" i="180"/>
  <c r="C36" i="180"/>
  <c r="C30" i="180"/>
  <c r="C28" i="180"/>
  <c r="C23" i="180"/>
  <c r="C18" i="180"/>
  <c r="E17" i="180"/>
  <c r="D17" i="180"/>
  <c r="E16" i="180"/>
  <c r="D16" i="180"/>
  <c r="E15" i="180"/>
  <c r="D15" i="180"/>
  <c r="E14" i="180"/>
  <c r="D14" i="180"/>
  <c r="E13" i="180"/>
  <c r="D13" i="180"/>
  <c r="E12" i="180"/>
  <c r="D12" i="180"/>
  <c r="I37" i="179"/>
  <c r="H37" i="179"/>
  <c r="G37" i="179"/>
  <c r="K37" i="179" s="1"/>
  <c r="F37" i="179"/>
  <c r="I36" i="179"/>
  <c r="H36" i="179"/>
  <c r="G36" i="179"/>
  <c r="K36" i="179" s="1"/>
  <c r="F36" i="179"/>
  <c r="I35" i="179"/>
  <c r="H35" i="179"/>
  <c r="G35" i="179"/>
  <c r="K35" i="179" s="1"/>
  <c r="F35" i="179"/>
  <c r="I34" i="179"/>
  <c r="H34" i="179"/>
  <c r="G34" i="179"/>
  <c r="K34" i="179" s="1"/>
  <c r="F34" i="179"/>
  <c r="I33" i="179"/>
  <c r="H33" i="179"/>
  <c r="G33" i="179"/>
  <c r="K33" i="179" s="1"/>
  <c r="F33" i="179"/>
  <c r="K32" i="179"/>
  <c r="I32" i="179"/>
  <c r="H32" i="179"/>
  <c r="G32" i="179"/>
  <c r="F32" i="179"/>
  <c r="K31" i="179"/>
  <c r="I31" i="179"/>
  <c r="H31" i="179"/>
  <c r="G31" i="179"/>
  <c r="F31" i="179"/>
  <c r="I30" i="179"/>
  <c r="H30" i="179"/>
  <c r="G30" i="179"/>
  <c r="K30" i="179" s="1"/>
  <c r="F30" i="179"/>
  <c r="I29" i="179"/>
  <c r="H29" i="179"/>
  <c r="K29" i="179" s="1"/>
  <c r="G29" i="179"/>
  <c r="F29" i="179"/>
  <c r="I28" i="179"/>
  <c r="H28" i="179"/>
  <c r="G28" i="179"/>
  <c r="K28" i="179" s="1"/>
  <c r="F28" i="179"/>
  <c r="I27" i="179"/>
  <c r="H27" i="179"/>
  <c r="G27" i="179"/>
  <c r="K27" i="179" s="1"/>
  <c r="F27" i="179"/>
  <c r="I26" i="179"/>
  <c r="H26" i="179"/>
  <c r="G26" i="179"/>
  <c r="K26" i="179" s="1"/>
  <c r="F26" i="179"/>
  <c r="I25" i="179"/>
  <c r="H25" i="179"/>
  <c r="G25" i="179"/>
  <c r="K25" i="179" s="1"/>
  <c r="F25" i="179"/>
  <c r="K24" i="179"/>
  <c r="I24" i="179"/>
  <c r="H24" i="179"/>
  <c r="G24" i="179"/>
  <c r="F24" i="179"/>
  <c r="K23" i="179"/>
  <c r="I23" i="179"/>
  <c r="H23" i="179"/>
  <c r="G23" i="179"/>
  <c r="F23" i="179"/>
  <c r="I22" i="179"/>
  <c r="H22" i="179"/>
  <c r="G22" i="179"/>
  <c r="K22" i="179" s="1"/>
  <c r="F22" i="179"/>
  <c r="I21" i="179"/>
  <c r="K21" i="179" s="1"/>
  <c r="H21" i="179"/>
  <c r="G21" i="179"/>
  <c r="F21" i="179"/>
  <c r="I20" i="179"/>
  <c r="H20" i="179"/>
  <c r="G20" i="179"/>
  <c r="K20" i="179" s="1"/>
  <c r="F20" i="179"/>
  <c r="I14" i="179"/>
  <c r="G14" i="179"/>
  <c r="K14" i="179" s="1"/>
  <c r="F14" i="179"/>
  <c r="K13" i="179"/>
  <c r="I13" i="179"/>
  <c r="G13" i="179"/>
  <c r="F13" i="179"/>
  <c r="I12" i="179"/>
  <c r="K12" i="179" s="1"/>
  <c r="G12" i="179"/>
  <c r="F12" i="179"/>
  <c r="K11" i="179"/>
  <c r="I11" i="179"/>
  <c r="G11" i="179"/>
  <c r="F11" i="179"/>
  <c r="I10" i="179"/>
  <c r="K10" i="179" s="1"/>
  <c r="G10" i="179"/>
  <c r="F10" i="179"/>
  <c r="C53" i="178"/>
  <c r="C49" i="178"/>
  <c r="C39" i="178"/>
  <c r="C41" i="178" s="1"/>
  <c r="C34" i="178"/>
  <c r="C32" i="178"/>
  <c r="C23" i="178"/>
  <c r="C13" i="178"/>
  <c r="C19" i="178" s="1"/>
  <c r="I69" i="177"/>
  <c r="H69" i="177"/>
  <c r="G69" i="177"/>
  <c r="K69" i="177" s="1"/>
  <c r="F69" i="177"/>
  <c r="I68" i="177"/>
  <c r="H68" i="177"/>
  <c r="G68" i="177"/>
  <c r="K68" i="177" s="1"/>
  <c r="F68" i="177"/>
  <c r="I67" i="177"/>
  <c r="H67" i="177"/>
  <c r="G67" i="177"/>
  <c r="K67" i="177" s="1"/>
  <c r="F67" i="177"/>
  <c r="K66" i="177"/>
  <c r="I66" i="177"/>
  <c r="H66" i="177"/>
  <c r="G66" i="177"/>
  <c r="F66" i="177"/>
  <c r="I65" i="177"/>
  <c r="H65" i="177"/>
  <c r="G65" i="177"/>
  <c r="K65" i="177" s="1"/>
  <c r="F65" i="177"/>
  <c r="I64" i="177"/>
  <c r="H64" i="177"/>
  <c r="G64" i="177"/>
  <c r="K64" i="177" s="1"/>
  <c r="F64" i="177"/>
  <c r="I63" i="177"/>
  <c r="H63" i="177"/>
  <c r="G63" i="177"/>
  <c r="K63" i="177" s="1"/>
  <c r="F63" i="177"/>
  <c r="I62" i="177"/>
  <c r="H62" i="177"/>
  <c r="G62" i="177"/>
  <c r="K62" i="177" s="1"/>
  <c r="F62" i="177"/>
  <c r="I61" i="177"/>
  <c r="H61" i="177"/>
  <c r="G61" i="177"/>
  <c r="K61" i="177" s="1"/>
  <c r="F61" i="177"/>
  <c r="I60" i="177"/>
  <c r="H60" i="177"/>
  <c r="G60" i="177"/>
  <c r="K60" i="177" s="1"/>
  <c r="F60" i="177"/>
  <c r="K59" i="177"/>
  <c r="I59" i="177"/>
  <c r="H59" i="177"/>
  <c r="G59" i="177"/>
  <c r="F59" i="177"/>
  <c r="K58" i="177"/>
  <c r="I58" i="177"/>
  <c r="H58" i="177"/>
  <c r="G58" i="177"/>
  <c r="F58" i="177"/>
  <c r="I57" i="177"/>
  <c r="H57" i="177"/>
  <c r="G57" i="177"/>
  <c r="K57" i="177" s="1"/>
  <c r="F57" i="177"/>
  <c r="I56" i="177"/>
  <c r="K56" i="177" s="1"/>
  <c r="H56" i="177"/>
  <c r="G56" i="177"/>
  <c r="F56" i="177"/>
  <c r="I55" i="177"/>
  <c r="H55" i="177"/>
  <c r="G55" i="177"/>
  <c r="K55" i="177" s="1"/>
  <c r="F55" i="177"/>
  <c r="I54" i="177"/>
  <c r="H54" i="177"/>
  <c r="G54" i="177"/>
  <c r="K54" i="177" s="1"/>
  <c r="F54" i="177"/>
  <c r="I53" i="177"/>
  <c r="H53" i="177"/>
  <c r="G53" i="177"/>
  <c r="K53" i="177" s="1"/>
  <c r="F53" i="177"/>
  <c r="I52" i="177"/>
  <c r="H52" i="177"/>
  <c r="G52" i="177"/>
  <c r="K52" i="177" s="1"/>
  <c r="F52" i="177"/>
  <c r="K51" i="177"/>
  <c r="I51" i="177"/>
  <c r="H51" i="177"/>
  <c r="G51" i="177"/>
  <c r="F51" i="177"/>
  <c r="K50" i="177"/>
  <c r="I50" i="177"/>
  <c r="H50" i="177"/>
  <c r="G50" i="177"/>
  <c r="F50" i="177"/>
  <c r="I49" i="177"/>
  <c r="H49" i="177"/>
  <c r="G49" i="177"/>
  <c r="K49" i="177" s="1"/>
  <c r="F49" i="177"/>
  <c r="I48" i="177"/>
  <c r="H48" i="177"/>
  <c r="G48" i="177"/>
  <c r="K48" i="177" s="1"/>
  <c r="F48" i="177"/>
  <c r="I47" i="177"/>
  <c r="H47" i="177"/>
  <c r="G47" i="177"/>
  <c r="K47" i="177" s="1"/>
  <c r="F47" i="177"/>
  <c r="I46" i="177"/>
  <c r="H46" i="177"/>
  <c r="G46" i="177"/>
  <c r="K46" i="177" s="1"/>
  <c r="F46" i="177"/>
  <c r="I45" i="177"/>
  <c r="H45" i="177"/>
  <c r="G45" i="177"/>
  <c r="K45" i="177" s="1"/>
  <c r="F45" i="177"/>
  <c r="I44" i="177"/>
  <c r="H44" i="177"/>
  <c r="G44" i="177"/>
  <c r="K44" i="177" s="1"/>
  <c r="F44" i="177"/>
  <c r="I43" i="177"/>
  <c r="H43" i="177"/>
  <c r="K43" i="177" s="1"/>
  <c r="G43" i="177"/>
  <c r="F43" i="177"/>
  <c r="K42" i="177"/>
  <c r="I42" i="177"/>
  <c r="H42" i="177"/>
  <c r="G42" i="177"/>
  <c r="F42" i="177"/>
  <c r="I41" i="177"/>
  <c r="H41" i="177"/>
  <c r="G41" i="177"/>
  <c r="K41" i="177" s="1"/>
  <c r="F41" i="177"/>
  <c r="I40" i="177"/>
  <c r="H40" i="177"/>
  <c r="G40" i="177"/>
  <c r="K40" i="177" s="1"/>
  <c r="F40" i="177"/>
  <c r="I39" i="177"/>
  <c r="H39" i="177"/>
  <c r="G39" i="177"/>
  <c r="K39" i="177" s="1"/>
  <c r="F39" i="177"/>
  <c r="I38" i="177"/>
  <c r="H38" i="177"/>
  <c r="G38" i="177"/>
  <c r="K38" i="177" s="1"/>
  <c r="F38" i="177"/>
  <c r="I37" i="177"/>
  <c r="H37" i="177"/>
  <c r="G37" i="177"/>
  <c r="K37" i="177" s="1"/>
  <c r="F37" i="177"/>
  <c r="I36" i="177"/>
  <c r="H36" i="177"/>
  <c r="G36" i="177"/>
  <c r="K36" i="177" s="1"/>
  <c r="F36" i="177"/>
  <c r="I35" i="177"/>
  <c r="H35" i="177"/>
  <c r="G35" i="177"/>
  <c r="K35" i="177" s="1"/>
  <c r="F35" i="177"/>
  <c r="I34" i="177"/>
  <c r="H34" i="177"/>
  <c r="G34" i="177"/>
  <c r="K34" i="177" s="1"/>
  <c r="F34" i="177"/>
  <c r="I33" i="177"/>
  <c r="H33" i="177"/>
  <c r="G33" i="177"/>
  <c r="K33" i="177" s="1"/>
  <c r="F33" i="177"/>
  <c r="I32" i="177"/>
  <c r="H32" i="177"/>
  <c r="G32" i="177"/>
  <c r="K32" i="177" s="1"/>
  <c r="F32" i="177"/>
  <c r="I31" i="177"/>
  <c r="H31" i="177"/>
  <c r="G31" i="177"/>
  <c r="K31" i="177" s="1"/>
  <c r="F31" i="177"/>
  <c r="I30" i="177"/>
  <c r="H30" i="177"/>
  <c r="G30" i="177"/>
  <c r="K30" i="177" s="1"/>
  <c r="F30" i="177"/>
  <c r="I29" i="177"/>
  <c r="H29" i="177"/>
  <c r="G29" i="177"/>
  <c r="K29" i="177" s="1"/>
  <c r="F29" i="177"/>
  <c r="I28" i="177"/>
  <c r="H28" i="177"/>
  <c r="G28" i="177"/>
  <c r="K28" i="177" s="1"/>
  <c r="F28" i="177"/>
  <c r="I27" i="177"/>
  <c r="H27" i="177"/>
  <c r="G27" i="177"/>
  <c r="K27" i="177" s="1"/>
  <c r="F27" i="177"/>
  <c r="I26" i="177"/>
  <c r="H26" i="177"/>
  <c r="G26" i="177"/>
  <c r="K26" i="177" s="1"/>
  <c r="F26" i="177"/>
  <c r="I25" i="177"/>
  <c r="H25" i="177"/>
  <c r="G25" i="177"/>
  <c r="K25" i="177" s="1"/>
  <c r="F25" i="177"/>
  <c r="I24" i="177"/>
  <c r="H24" i="177"/>
  <c r="G24" i="177"/>
  <c r="K24" i="177" s="1"/>
  <c r="F24" i="177"/>
  <c r="I23" i="177"/>
  <c r="H23" i="177"/>
  <c r="G23" i="177"/>
  <c r="K23" i="177" s="1"/>
  <c r="F23" i="177"/>
  <c r="K22" i="177"/>
  <c r="I22" i="177"/>
  <c r="H22" i="177"/>
  <c r="G22" i="177"/>
  <c r="F22" i="177"/>
  <c r="I21" i="177"/>
  <c r="H21" i="177"/>
  <c r="G21" i="177"/>
  <c r="K21" i="177" s="1"/>
  <c r="F21" i="177"/>
  <c r="I15" i="177"/>
  <c r="H15" i="177"/>
  <c r="G15" i="177"/>
  <c r="K15" i="177" s="1"/>
  <c r="F15" i="177"/>
  <c r="I14" i="177"/>
  <c r="H14" i="177"/>
  <c r="G14" i="177"/>
  <c r="K14" i="177" s="1"/>
  <c r="F14" i="177"/>
  <c r="I13" i="177"/>
  <c r="H13" i="177"/>
  <c r="G13" i="177"/>
  <c r="K13" i="177" s="1"/>
  <c r="F13" i="177"/>
  <c r="I12" i="177"/>
  <c r="H12" i="177"/>
  <c r="G12" i="177"/>
  <c r="K12" i="177" s="1"/>
  <c r="F12" i="177"/>
  <c r="K11" i="177"/>
  <c r="I11" i="177"/>
  <c r="H11" i="177"/>
  <c r="G11" i="177"/>
  <c r="F11" i="177"/>
  <c r="I10" i="177"/>
  <c r="H10" i="177"/>
  <c r="G10" i="177"/>
  <c r="K10" i="177" s="1"/>
  <c r="F10" i="177"/>
  <c r="C86" i="176"/>
  <c r="C82" i="176"/>
  <c r="C75" i="176"/>
  <c r="C70" i="176"/>
  <c r="C17" i="176"/>
  <c r="C77" i="176" s="1"/>
  <c r="C62" i="175"/>
  <c r="I62" i="175" s="1"/>
  <c r="B62" i="175"/>
  <c r="C61" i="175"/>
  <c r="H61" i="175" s="1"/>
  <c r="B61" i="175"/>
  <c r="C60" i="175"/>
  <c r="G60" i="175" s="1"/>
  <c r="B60" i="175"/>
  <c r="I59" i="175"/>
  <c r="C59" i="175"/>
  <c r="F59" i="175" s="1"/>
  <c r="B59" i="175"/>
  <c r="I58" i="175"/>
  <c r="H58" i="175"/>
  <c r="C58" i="175"/>
  <c r="G58" i="175" s="1"/>
  <c r="K58" i="175" s="1"/>
  <c r="B58" i="175"/>
  <c r="K57" i="175"/>
  <c r="I57" i="175"/>
  <c r="H57" i="175"/>
  <c r="G57" i="175"/>
  <c r="C57" i="175"/>
  <c r="F57" i="175" s="1"/>
  <c r="B57" i="175"/>
  <c r="I56" i="175"/>
  <c r="H56" i="175"/>
  <c r="G56" i="175"/>
  <c r="K56" i="175" s="1"/>
  <c r="F56" i="175"/>
  <c r="C56" i="175"/>
  <c r="B56" i="175"/>
  <c r="H55" i="175"/>
  <c r="C55" i="175"/>
  <c r="I55" i="175" s="1"/>
  <c r="B55" i="175"/>
  <c r="C54" i="175"/>
  <c r="I54" i="175" s="1"/>
  <c r="B54" i="175"/>
  <c r="C53" i="175"/>
  <c r="H53" i="175" s="1"/>
  <c r="B53" i="175"/>
  <c r="C52" i="175"/>
  <c r="G52" i="175" s="1"/>
  <c r="B52" i="175"/>
  <c r="I51" i="175"/>
  <c r="C51" i="175"/>
  <c r="F51" i="175" s="1"/>
  <c r="B51" i="175"/>
  <c r="I50" i="175"/>
  <c r="H50" i="175"/>
  <c r="C50" i="175"/>
  <c r="G50" i="175" s="1"/>
  <c r="K50" i="175" s="1"/>
  <c r="B50" i="175"/>
  <c r="K49" i="175"/>
  <c r="I49" i="175"/>
  <c r="H49" i="175"/>
  <c r="G49" i="175"/>
  <c r="C49" i="175"/>
  <c r="F49" i="175" s="1"/>
  <c r="B49" i="175"/>
  <c r="I48" i="175"/>
  <c r="H48" i="175"/>
  <c r="G48" i="175"/>
  <c r="K48" i="175" s="1"/>
  <c r="F48" i="175"/>
  <c r="C48" i="175"/>
  <c r="B48" i="175"/>
  <c r="H47" i="175"/>
  <c r="C47" i="175"/>
  <c r="I47" i="175" s="1"/>
  <c r="B47" i="175"/>
  <c r="G46" i="175"/>
  <c r="C46" i="175"/>
  <c r="I46" i="175" s="1"/>
  <c r="B46" i="175"/>
  <c r="F45" i="175"/>
  <c r="C45" i="175"/>
  <c r="H45" i="175" s="1"/>
  <c r="B45" i="175"/>
  <c r="C44" i="175"/>
  <c r="G44" i="175" s="1"/>
  <c r="B44" i="175"/>
  <c r="I43" i="175"/>
  <c r="C43" i="175"/>
  <c r="F43" i="175" s="1"/>
  <c r="B43" i="175"/>
  <c r="I42" i="175"/>
  <c r="H42" i="175"/>
  <c r="K42" i="175" s="1"/>
  <c r="G42" i="175"/>
  <c r="C42" i="175"/>
  <c r="F42" i="175" s="1"/>
  <c r="B42" i="175"/>
  <c r="I41" i="175"/>
  <c r="H41" i="175"/>
  <c r="G41" i="175"/>
  <c r="K41" i="175" s="1"/>
  <c r="C41" i="175"/>
  <c r="F41" i="175" s="1"/>
  <c r="B41" i="175"/>
  <c r="I40" i="175"/>
  <c r="H40" i="175"/>
  <c r="G40" i="175"/>
  <c r="K40" i="175" s="1"/>
  <c r="F40" i="175"/>
  <c r="C40" i="175"/>
  <c r="B40" i="175"/>
  <c r="C39" i="175"/>
  <c r="B39" i="175"/>
  <c r="G38" i="175"/>
  <c r="C38" i="175"/>
  <c r="I38" i="175" s="1"/>
  <c r="B38" i="175"/>
  <c r="F37" i="175"/>
  <c r="C37" i="175"/>
  <c r="H37" i="175" s="1"/>
  <c r="B37" i="175"/>
  <c r="C36" i="175"/>
  <c r="G36" i="175" s="1"/>
  <c r="B36" i="175"/>
  <c r="I35" i="175"/>
  <c r="C35" i="175"/>
  <c r="F35" i="175" s="1"/>
  <c r="B35" i="175"/>
  <c r="I34" i="175"/>
  <c r="H34" i="175"/>
  <c r="K34" i="175" s="1"/>
  <c r="G34" i="175"/>
  <c r="C34" i="175"/>
  <c r="F34" i="175" s="1"/>
  <c r="B34" i="175"/>
  <c r="I33" i="175"/>
  <c r="H33" i="175"/>
  <c r="G33" i="175"/>
  <c r="K33" i="175" s="1"/>
  <c r="F33" i="175"/>
  <c r="C33" i="175"/>
  <c r="B33" i="175"/>
  <c r="I32" i="175"/>
  <c r="H32" i="175"/>
  <c r="G32" i="175"/>
  <c r="K32" i="175" s="1"/>
  <c r="F32" i="175"/>
  <c r="C32" i="175"/>
  <c r="B32" i="175"/>
  <c r="C31" i="175"/>
  <c r="B31" i="175"/>
  <c r="G30" i="175"/>
  <c r="C30" i="175"/>
  <c r="I30" i="175" s="1"/>
  <c r="B30" i="175"/>
  <c r="F29" i="175"/>
  <c r="C29" i="175"/>
  <c r="H29" i="175" s="1"/>
  <c r="B29" i="175"/>
  <c r="C28" i="175"/>
  <c r="G28" i="175" s="1"/>
  <c r="B28" i="175"/>
  <c r="I27" i="175"/>
  <c r="C27" i="175"/>
  <c r="F27" i="175" s="1"/>
  <c r="B27" i="175"/>
  <c r="I26" i="175"/>
  <c r="H26" i="175"/>
  <c r="K26" i="175" s="1"/>
  <c r="G26" i="175"/>
  <c r="C26" i="175"/>
  <c r="F26" i="175" s="1"/>
  <c r="B26" i="175"/>
  <c r="I25" i="175"/>
  <c r="H25" i="175"/>
  <c r="G25" i="175"/>
  <c r="K25" i="175" s="1"/>
  <c r="F25" i="175"/>
  <c r="C25" i="175"/>
  <c r="B25" i="175"/>
  <c r="I24" i="175"/>
  <c r="H24" i="175"/>
  <c r="G24" i="175"/>
  <c r="K24" i="175" s="1"/>
  <c r="F24" i="175"/>
  <c r="C24" i="175"/>
  <c r="B24" i="175"/>
  <c r="C23" i="175"/>
  <c r="B23" i="175"/>
  <c r="G22" i="175"/>
  <c r="C22" i="175"/>
  <c r="I22" i="175" s="1"/>
  <c r="B22" i="175"/>
  <c r="F21" i="175"/>
  <c r="C21" i="175"/>
  <c r="H21" i="175" s="1"/>
  <c r="B21" i="175"/>
  <c r="C20" i="175"/>
  <c r="B20" i="175"/>
  <c r="I19" i="175"/>
  <c r="C19" i="175"/>
  <c r="F19" i="175" s="1"/>
  <c r="B19" i="175"/>
  <c r="I18" i="175"/>
  <c r="H18" i="175"/>
  <c r="K18" i="175" s="1"/>
  <c r="G18" i="175"/>
  <c r="C18" i="175"/>
  <c r="F18" i="175" s="1"/>
  <c r="B18" i="175"/>
  <c r="K12" i="175"/>
  <c r="I12" i="175"/>
  <c r="H12" i="175"/>
  <c r="G12" i="175"/>
  <c r="F12" i="175"/>
  <c r="C12" i="175"/>
  <c r="B12" i="175"/>
  <c r="I11" i="175"/>
  <c r="H11" i="175"/>
  <c r="G11" i="175"/>
  <c r="K11" i="175" s="1"/>
  <c r="F11" i="175"/>
  <c r="C11" i="175"/>
  <c r="B11" i="175"/>
  <c r="H10" i="175"/>
  <c r="C10" i="175"/>
  <c r="B10" i="175"/>
  <c r="C69" i="174"/>
  <c r="C64" i="174"/>
  <c r="C71" i="174" s="1"/>
  <c r="C29" i="174"/>
  <c r="I18" i="173"/>
  <c r="H18" i="173"/>
  <c r="K18" i="173" s="1"/>
  <c r="G18" i="173"/>
  <c r="F18" i="173"/>
  <c r="I12" i="173"/>
  <c r="H12" i="173"/>
  <c r="G12" i="173"/>
  <c r="K12" i="173" s="1"/>
  <c r="F12" i="173"/>
  <c r="K11" i="173"/>
  <c r="I11" i="173"/>
  <c r="H11" i="173"/>
  <c r="G11" i="173"/>
  <c r="F11" i="173"/>
  <c r="K10" i="173"/>
  <c r="I10" i="173"/>
  <c r="H10" i="173"/>
  <c r="G10" i="173"/>
  <c r="F10" i="173"/>
  <c r="C37" i="172"/>
  <c r="C33" i="172"/>
  <c r="C25" i="172"/>
  <c r="C20" i="172"/>
  <c r="C27" i="172" s="1"/>
  <c r="C15" i="172"/>
  <c r="K17" i="171"/>
  <c r="I17" i="171"/>
  <c r="H17" i="171"/>
  <c r="G17" i="171"/>
  <c r="F17" i="171"/>
  <c r="I11" i="171"/>
  <c r="H11" i="171"/>
  <c r="G11" i="171"/>
  <c r="K11" i="171" s="1"/>
  <c r="F11" i="171"/>
  <c r="I10" i="171"/>
  <c r="H10" i="171"/>
  <c r="G10" i="171"/>
  <c r="K10" i="171" s="1"/>
  <c r="F10" i="171"/>
  <c r="C36" i="170"/>
  <c r="C32" i="170"/>
  <c r="C24" i="170"/>
  <c r="C19" i="170"/>
  <c r="C14" i="170"/>
  <c r="C26" i="170" s="1"/>
  <c r="I53" i="169"/>
  <c r="H53" i="169"/>
  <c r="G53" i="169"/>
  <c r="K53" i="169" s="1"/>
  <c r="F53" i="169"/>
  <c r="I52" i="169"/>
  <c r="H52" i="169"/>
  <c r="G52" i="169"/>
  <c r="K52" i="169" s="1"/>
  <c r="F52" i="169"/>
  <c r="I51" i="169"/>
  <c r="K51" i="169" s="1"/>
  <c r="H51" i="169"/>
  <c r="G51" i="169"/>
  <c r="F51" i="169"/>
  <c r="I50" i="169"/>
  <c r="H50" i="169"/>
  <c r="G50" i="169"/>
  <c r="K50" i="169" s="1"/>
  <c r="F50" i="169"/>
  <c r="I49" i="169"/>
  <c r="H49" i="169"/>
  <c r="G49" i="169"/>
  <c r="K49" i="169" s="1"/>
  <c r="F49" i="169"/>
  <c r="I48" i="169"/>
  <c r="H48" i="169"/>
  <c r="K48" i="169" s="1"/>
  <c r="G48" i="169"/>
  <c r="F48" i="169"/>
  <c r="I47" i="169"/>
  <c r="H47" i="169"/>
  <c r="G47" i="169"/>
  <c r="K47" i="169" s="1"/>
  <c r="F47" i="169"/>
  <c r="K46" i="169"/>
  <c r="I46" i="169"/>
  <c r="H46" i="169"/>
  <c r="G46" i="169"/>
  <c r="F46" i="169"/>
  <c r="I45" i="169"/>
  <c r="H45" i="169"/>
  <c r="G45" i="169"/>
  <c r="K45" i="169" s="1"/>
  <c r="F45" i="169"/>
  <c r="I44" i="169"/>
  <c r="H44" i="169"/>
  <c r="G44" i="169"/>
  <c r="K44" i="169" s="1"/>
  <c r="F44" i="169"/>
  <c r="I43" i="169"/>
  <c r="K43" i="169" s="1"/>
  <c r="H43" i="169"/>
  <c r="G43" i="169"/>
  <c r="F43" i="169"/>
  <c r="I42" i="169"/>
  <c r="H42" i="169"/>
  <c r="G42" i="169"/>
  <c r="K42" i="169" s="1"/>
  <c r="F42" i="169"/>
  <c r="I41" i="169"/>
  <c r="H41" i="169"/>
  <c r="G41" i="169"/>
  <c r="K41" i="169" s="1"/>
  <c r="F41" i="169"/>
  <c r="I40" i="169"/>
  <c r="H40" i="169"/>
  <c r="K40" i="169" s="1"/>
  <c r="G40" i="169"/>
  <c r="F40" i="169"/>
  <c r="I39" i="169"/>
  <c r="H39" i="169"/>
  <c r="G39" i="169"/>
  <c r="F39" i="169"/>
  <c r="K38" i="169"/>
  <c r="I38" i="169"/>
  <c r="H38" i="169"/>
  <c r="G38" i="169"/>
  <c r="F38" i="169"/>
  <c r="K37" i="169"/>
  <c r="I37" i="169"/>
  <c r="H37" i="169"/>
  <c r="G37" i="169"/>
  <c r="F37" i="169"/>
  <c r="I36" i="169"/>
  <c r="H36" i="169"/>
  <c r="G36" i="169"/>
  <c r="K36" i="169" s="1"/>
  <c r="F36" i="169"/>
  <c r="I35" i="169"/>
  <c r="K35" i="169" s="1"/>
  <c r="H35" i="169"/>
  <c r="G35" i="169"/>
  <c r="F35" i="169"/>
  <c r="I34" i="169"/>
  <c r="H34" i="169"/>
  <c r="G34" i="169"/>
  <c r="K34" i="169" s="1"/>
  <c r="F34" i="169"/>
  <c r="I33" i="169"/>
  <c r="H33" i="169"/>
  <c r="G33" i="169"/>
  <c r="K33" i="169" s="1"/>
  <c r="F33" i="169"/>
  <c r="I32" i="169"/>
  <c r="H32" i="169"/>
  <c r="K32" i="169" s="1"/>
  <c r="G32" i="169"/>
  <c r="F32" i="169"/>
  <c r="I31" i="169"/>
  <c r="H31" i="169"/>
  <c r="G31" i="169"/>
  <c r="K31" i="169" s="1"/>
  <c r="F31" i="169"/>
  <c r="K25" i="169"/>
  <c r="I25" i="169"/>
  <c r="H25" i="169"/>
  <c r="G25" i="169"/>
  <c r="F25" i="169"/>
  <c r="I24" i="169"/>
  <c r="H24" i="169"/>
  <c r="G24" i="169"/>
  <c r="K24" i="169" s="1"/>
  <c r="F24" i="169"/>
  <c r="I23" i="169"/>
  <c r="H23" i="169"/>
  <c r="G23" i="169"/>
  <c r="K23" i="169" s="1"/>
  <c r="F23" i="169"/>
  <c r="I22" i="169"/>
  <c r="K22" i="169" s="1"/>
  <c r="H22" i="169"/>
  <c r="G22" i="169"/>
  <c r="F22" i="169"/>
  <c r="I21" i="169"/>
  <c r="H21" i="169"/>
  <c r="G21" i="169"/>
  <c r="F21" i="169"/>
  <c r="I20" i="169"/>
  <c r="H20" i="169"/>
  <c r="G20" i="169"/>
  <c r="K20" i="169" s="1"/>
  <c r="F20" i="169"/>
  <c r="I19" i="169"/>
  <c r="H19" i="169"/>
  <c r="K19" i="169" s="1"/>
  <c r="G19" i="169"/>
  <c r="F19" i="169"/>
  <c r="I18" i="169"/>
  <c r="H18" i="169"/>
  <c r="G18" i="169"/>
  <c r="F18" i="169"/>
  <c r="K17" i="169"/>
  <c r="I17" i="169"/>
  <c r="H17" i="169"/>
  <c r="G17" i="169"/>
  <c r="F17" i="169"/>
  <c r="I16" i="169"/>
  <c r="H16" i="169"/>
  <c r="G16" i="169"/>
  <c r="K16" i="169" s="1"/>
  <c r="F16" i="169"/>
  <c r="I15" i="169"/>
  <c r="H15" i="169"/>
  <c r="G15" i="169"/>
  <c r="K15" i="169" s="1"/>
  <c r="F15" i="169"/>
  <c r="I14" i="169"/>
  <c r="K14" i="169" s="1"/>
  <c r="H14" i="169"/>
  <c r="G14" i="169"/>
  <c r="F14" i="169"/>
  <c r="I13" i="169"/>
  <c r="H13" i="169"/>
  <c r="G13" i="169"/>
  <c r="K13" i="169" s="1"/>
  <c r="F13" i="169"/>
  <c r="I12" i="169"/>
  <c r="H12" i="169"/>
  <c r="G12" i="169"/>
  <c r="K12" i="169" s="1"/>
  <c r="F12" i="169"/>
  <c r="I11" i="169"/>
  <c r="H11" i="169"/>
  <c r="K11" i="169" s="1"/>
  <c r="G11" i="169"/>
  <c r="F11" i="169"/>
  <c r="I10" i="169"/>
  <c r="H10" i="169"/>
  <c r="G10" i="169"/>
  <c r="K10" i="169" s="1"/>
  <c r="F10" i="169"/>
  <c r="C79" i="168"/>
  <c r="C75" i="168"/>
  <c r="C67" i="168"/>
  <c r="C52" i="168"/>
  <c r="C69" i="168" s="1"/>
  <c r="C16" i="168"/>
  <c r="I24" i="167"/>
  <c r="H24" i="167"/>
  <c r="K24" i="167" s="1"/>
  <c r="G24" i="167"/>
  <c r="F24" i="167"/>
  <c r="I23" i="167"/>
  <c r="H23" i="167"/>
  <c r="G23" i="167"/>
  <c r="K23" i="167" s="1"/>
  <c r="F23" i="167"/>
  <c r="K22" i="167"/>
  <c r="I22" i="167"/>
  <c r="H22" i="167"/>
  <c r="G22" i="167"/>
  <c r="F22" i="167"/>
  <c r="K21" i="167"/>
  <c r="I21" i="167"/>
  <c r="H21" i="167"/>
  <c r="G21" i="167"/>
  <c r="F21" i="167"/>
  <c r="I20" i="167"/>
  <c r="H20" i="167"/>
  <c r="G20" i="167"/>
  <c r="K20" i="167" s="1"/>
  <c r="F20" i="167"/>
  <c r="I19" i="167"/>
  <c r="K19" i="167" s="1"/>
  <c r="H19" i="167"/>
  <c r="G19" i="167"/>
  <c r="F19" i="167"/>
  <c r="I18" i="167"/>
  <c r="H18" i="167"/>
  <c r="G18" i="167"/>
  <c r="F18" i="167"/>
  <c r="I12" i="167"/>
  <c r="H12" i="167"/>
  <c r="G12" i="167"/>
  <c r="K12" i="167" s="1"/>
  <c r="F12" i="167"/>
  <c r="I11" i="167"/>
  <c r="H11" i="167"/>
  <c r="K11" i="167" s="1"/>
  <c r="G11" i="167"/>
  <c r="F11" i="167"/>
  <c r="I10" i="167"/>
  <c r="H10" i="167"/>
  <c r="G10" i="167"/>
  <c r="F10" i="167"/>
  <c r="C43" i="166"/>
  <c r="C39" i="166"/>
  <c r="C31" i="166"/>
  <c r="C26" i="166"/>
  <c r="C15" i="166"/>
  <c r="I48" i="165"/>
  <c r="H48" i="165"/>
  <c r="K48" i="165" s="1"/>
  <c r="G48" i="165"/>
  <c r="F48" i="165"/>
  <c r="I47" i="165"/>
  <c r="H47" i="165"/>
  <c r="G47" i="165"/>
  <c r="K47" i="165" s="1"/>
  <c r="F47" i="165"/>
  <c r="K46" i="165"/>
  <c r="I46" i="165"/>
  <c r="H46" i="165"/>
  <c r="G46" i="165"/>
  <c r="F46" i="165"/>
  <c r="I45" i="165"/>
  <c r="H45" i="165"/>
  <c r="G45" i="165"/>
  <c r="K45" i="165" s="1"/>
  <c r="F45" i="165"/>
  <c r="I44" i="165"/>
  <c r="H44" i="165"/>
  <c r="G44" i="165"/>
  <c r="K44" i="165" s="1"/>
  <c r="F44" i="165"/>
  <c r="I43" i="165"/>
  <c r="K43" i="165" s="1"/>
  <c r="H43" i="165"/>
  <c r="G43" i="165"/>
  <c r="F43" i="165"/>
  <c r="I42" i="165"/>
  <c r="H42" i="165"/>
  <c r="G42" i="165"/>
  <c r="F42" i="165"/>
  <c r="I41" i="165"/>
  <c r="H41" i="165"/>
  <c r="G41" i="165"/>
  <c r="K41" i="165" s="1"/>
  <c r="F41" i="165"/>
  <c r="I40" i="165"/>
  <c r="H40" i="165"/>
  <c r="K40" i="165" s="1"/>
  <c r="G40" i="165"/>
  <c r="F40" i="165"/>
  <c r="I39" i="165"/>
  <c r="H39" i="165"/>
  <c r="G39" i="165"/>
  <c r="F39" i="165"/>
  <c r="K38" i="165"/>
  <c r="I38" i="165"/>
  <c r="H38" i="165"/>
  <c r="G38" i="165"/>
  <c r="F38" i="165"/>
  <c r="I37" i="165"/>
  <c r="H37" i="165"/>
  <c r="G37" i="165"/>
  <c r="K37" i="165" s="1"/>
  <c r="F37" i="165"/>
  <c r="I36" i="165"/>
  <c r="H36" i="165"/>
  <c r="G36" i="165"/>
  <c r="K36" i="165" s="1"/>
  <c r="F36" i="165"/>
  <c r="I35" i="165"/>
  <c r="K35" i="165" s="1"/>
  <c r="H35" i="165"/>
  <c r="G35" i="165"/>
  <c r="F35" i="165"/>
  <c r="I34" i="165"/>
  <c r="H34" i="165"/>
  <c r="G34" i="165"/>
  <c r="K34" i="165" s="1"/>
  <c r="F34" i="165"/>
  <c r="I33" i="165"/>
  <c r="H33" i="165"/>
  <c r="G33" i="165"/>
  <c r="K33" i="165" s="1"/>
  <c r="F33" i="165"/>
  <c r="I32" i="165"/>
  <c r="H32" i="165"/>
  <c r="K32" i="165" s="1"/>
  <c r="G32" i="165"/>
  <c r="F32" i="165"/>
  <c r="I31" i="165"/>
  <c r="H31" i="165"/>
  <c r="G31" i="165"/>
  <c r="K31" i="165" s="1"/>
  <c r="F31" i="165"/>
  <c r="K30" i="165"/>
  <c r="I30" i="165"/>
  <c r="H30" i="165"/>
  <c r="G30" i="165"/>
  <c r="F30" i="165"/>
  <c r="I29" i="165"/>
  <c r="H29" i="165"/>
  <c r="G29" i="165"/>
  <c r="K29" i="165" s="1"/>
  <c r="F29" i="165"/>
  <c r="I28" i="165"/>
  <c r="H28" i="165"/>
  <c r="G28" i="165"/>
  <c r="K28" i="165" s="1"/>
  <c r="F28" i="165"/>
  <c r="I22" i="165"/>
  <c r="K22" i="165" s="1"/>
  <c r="H22" i="165"/>
  <c r="G22" i="165"/>
  <c r="F22" i="165"/>
  <c r="I21" i="165"/>
  <c r="H21" i="165"/>
  <c r="G21" i="165"/>
  <c r="F21" i="165"/>
  <c r="I20" i="165"/>
  <c r="H20" i="165"/>
  <c r="G20" i="165"/>
  <c r="K20" i="165" s="1"/>
  <c r="F20" i="165"/>
  <c r="I19" i="165"/>
  <c r="H19" i="165"/>
  <c r="K19" i="165" s="1"/>
  <c r="G19" i="165"/>
  <c r="F19" i="165"/>
  <c r="I18" i="165"/>
  <c r="H18" i="165"/>
  <c r="G18" i="165"/>
  <c r="F18" i="165"/>
  <c r="K17" i="165"/>
  <c r="I17" i="165"/>
  <c r="H17" i="165"/>
  <c r="G17" i="165"/>
  <c r="F17" i="165"/>
  <c r="K16" i="165"/>
  <c r="I16" i="165"/>
  <c r="H16" i="165"/>
  <c r="G16" i="165"/>
  <c r="F16" i="165"/>
  <c r="I15" i="165"/>
  <c r="H15" i="165"/>
  <c r="G15" i="165"/>
  <c r="K15" i="165" s="1"/>
  <c r="F15" i="165"/>
  <c r="I14" i="165"/>
  <c r="K14" i="165" s="1"/>
  <c r="H14" i="165"/>
  <c r="G14" i="165"/>
  <c r="F14" i="165"/>
  <c r="I13" i="165"/>
  <c r="H13" i="165"/>
  <c r="G13" i="165"/>
  <c r="K13" i="165" s="1"/>
  <c r="F13" i="165"/>
  <c r="I12" i="165"/>
  <c r="H12" i="165"/>
  <c r="G12" i="165"/>
  <c r="K12" i="165" s="1"/>
  <c r="F12" i="165"/>
  <c r="I11" i="165"/>
  <c r="H11" i="165"/>
  <c r="K11" i="165" s="1"/>
  <c r="G11" i="165"/>
  <c r="F11" i="165"/>
  <c r="I10" i="165"/>
  <c r="H10" i="165"/>
  <c r="G10" i="165"/>
  <c r="K10" i="165" s="1"/>
  <c r="F10" i="165"/>
  <c r="C67" i="164"/>
  <c r="C61" i="164"/>
  <c r="C53" i="164"/>
  <c r="C48" i="164"/>
  <c r="C55" i="164" s="1"/>
  <c r="C31" i="164"/>
  <c r="K24" i="163"/>
  <c r="F24" i="163"/>
  <c r="K23" i="163"/>
  <c r="F23" i="163"/>
  <c r="K22" i="163"/>
  <c r="F22" i="163"/>
  <c r="K21" i="163"/>
  <c r="F21" i="163"/>
  <c r="I15" i="163"/>
  <c r="H15" i="163"/>
  <c r="K15" i="163" s="1"/>
  <c r="G15" i="163"/>
  <c r="F15" i="163"/>
  <c r="I14" i="163"/>
  <c r="H14" i="163"/>
  <c r="G14" i="163"/>
  <c r="K14" i="163" s="1"/>
  <c r="F14" i="163"/>
  <c r="K13" i="163"/>
  <c r="I13" i="163"/>
  <c r="H13" i="163"/>
  <c r="G13" i="163"/>
  <c r="F13" i="163"/>
  <c r="K12" i="163"/>
  <c r="I12" i="163"/>
  <c r="H12" i="163"/>
  <c r="G12" i="163"/>
  <c r="F12" i="163"/>
  <c r="I11" i="163"/>
  <c r="H11" i="163"/>
  <c r="G11" i="163"/>
  <c r="K11" i="163" s="1"/>
  <c r="F11" i="163"/>
  <c r="I10" i="163"/>
  <c r="K10" i="163" s="1"/>
  <c r="H10" i="163"/>
  <c r="G10" i="163"/>
  <c r="F10" i="163"/>
  <c r="C41" i="162"/>
  <c r="C32" i="162"/>
  <c r="C27" i="162"/>
  <c r="C22" i="162"/>
  <c r="C34" i="162" s="1"/>
  <c r="I19" i="161"/>
  <c r="H19" i="161"/>
  <c r="G19" i="161"/>
  <c r="K19" i="161" s="1"/>
  <c r="F19" i="161"/>
  <c r="I18" i="161"/>
  <c r="H18" i="161"/>
  <c r="K18" i="161" s="1"/>
  <c r="G18" i="161"/>
  <c r="F18" i="161"/>
  <c r="I17" i="161"/>
  <c r="H17" i="161"/>
  <c r="G17" i="161"/>
  <c r="K17" i="161" s="1"/>
  <c r="F17" i="161"/>
  <c r="K11" i="161"/>
  <c r="I11" i="161"/>
  <c r="H11" i="161"/>
  <c r="G11" i="161"/>
  <c r="F11" i="161"/>
  <c r="I10" i="161"/>
  <c r="H10" i="161"/>
  <c r="G10" i="161"/>
  <c r="K10" i="161" s="1"/>
  <c r="F10" i="161"/>
  <c r="C39" i="160"/>
  <c r="C35" i="160"/>
  <c r="C27" i="160"/>
  <c r="C22" i="160"/>
  <c r="C17" i="160"/>
  <c r="K159" i="159"/>
  <c r="I159" i="159"/>
  <c r="H159" i="159"/>
  <c r="G159" i="159"/>
  <c r="F159" i="159"/>
  <c r="J158" i="159"/>
  <c r="I158" i="159"/>
  <c r="H158" i="159"/>
  <c r="K158" i="159" s="1"/>
  <c r="G158" i="159"/>
  <c r="F158" i="159"/>
  <c r="J157" i="159"/>
  <c r="I157" i="159"/>
  <c r="H157" i="159"/>
  <c r="G157" i="159"/>
  <c r="F157" i="159"/>
  <c r="J156" i="159"/>
  <c r="I156" i="159"/>
  <c r="H156" i="159"/>
  <c r="G156" i="159"/>
  <c r="K156" i="159" s="1"/>
  <c r="F156" i="159"/>
  <c r="J155" i="159"/>
  <c r="K155" i="159" s="1"/>
  <c r="I155" i="159"/>
  <c r="H155" i="159"/>
  <c r="G155" i="159"/>
  <c r="F155" i="159"/>
  <c r="J154" i="159"/>
  <c r="I154" i="159"/>
  <c r="H154" i="159"/>
  <c r="K154" i="159" s="1"/>
  <c r="G154" i="159"/>
  <c r="F154" i="159"/>
  <c r="J153" i="159"/>
  <c r="I153" i="159"/>
  <c r="H153" i="159"/>
  <c r="G153" i="159"/>
  <c r="K153" i="159" s="1"/>
  <c r="F153" i="159"/>
  <c r="J152" i="159"/>
  <c r="I152" i="159"/>
  <c r="H152" i="159"/>
  <c r="G152" i="159"/>
  <c r="K152" i="159" s="1"/>
  <c r="F152" i="159"/>
  <c r="J151" i="159"/>
  <c r="K151" i="159" s="1"/>
  <c r="I151" i="159"/>
  <c r="H151" i="159"/>
  <c r="G151" i="159"/>
  <c r="F151" i="159"/>
  <c r="K150" i="159"/>
  <c r="J150" i="159"/>
  <c r="I150" i="159"/>
  <c r="H150" i="159"/>
  <c r="G150" i="159"/>
  <c r="F150" i="159"/>
  <c r="J149" i="159"/>
  <c r="I149" i="159"/>
  <c r="H149" i="159"/>
  <c r="G149" i="159"/>
  <c r="K149" i="159" s="1"/>
  <c r="F149" i="159"/>
  <c r="J148" i="159"/>
  <c r="I148" i="159"/>
  <c r="H148" i="159"/>
  <c r="G148" i="159"/>
  <c r="K148" i="159" s="1"/>
  <c r="F148" i="159"/>
  <c r="J147" i="159"/>
  <c r="K147" i="159" s="1"/>
  <c r="I147" i="159"/>
  <c r="H147" i="159"/>
  <c r="G147" i="159"/>
  <c r="F147" i="159"/>
  <c r="K146" i="159"/>
  <c r="J146" i="159"/>
  <c r="I146" i="159"/>
  <c r="H146" i="159"/>
  <c r="G146" i="159"/>
  <c r="F146" i="159"/>
  <c r="J145" i="159"/>
  <c r="I145" i="159"/>
  <c r="H145" i="159"/>
  <c r="G145" i="159"/>
  <c r="F145" i="159"/>
  <c r="J144" i="159"/>
  <c r="I144" i="159"/>
  <c r="H144" i="159"/>
  <c r="G144" i="159"/>
  <c r="K144" i="159" s="1"/>
  <c r="F144" i="159"/>
  <c r="J143" i="159"/>
  <c r="K143" i="159" s="1"/>
  <c r="I143" i="159"/>
  <c r="H143" i="159"/>
  <c r="G143" i="159"/>
  <c r="F143" i="159"/>
  <c r="J142" i="159"/>
  <c r="I142" i="159"/>
  <c r="H142" i="159"/>
  <c r="K142" i="159" s="1"/>
  <c r="G142" i="159"/>
  <c r="F142" i="159"/>
  <c r="J141" i="159"/>
  <c r="I141" i="159"/>
  <c r="H141" i="159"/>
  <c r="G141" i="159"/>
  <c r="F141" i="159"/>
  <c r="J140" i="159"/>
  <c r="I140" i="159"/>
  <c r="H140" i="159"/>
  <c r="G140" i="159"/>
  <c r="K140" i="159" s="1"/>
  <c r="F140" i="159"/>
  <c r="J139" i="159"/>
  <c r="K139" i="159" s="1"/>
  <c r="I139" i="159"/>
  <c r="H139" i="159"/>
  <c r="G139" i="159"/>
  <c r="F139" i="159"/>
  <c r="J138" i="159"/>
  <c r="I138" i="159"/>
  <c r="H138" i="159"/>
  <c r="K138" i="159" s="1"/>
  <c r="G138" i="159"/>
  <c r="F138" i="159"/>
  <c r="J137" i="159"/>
  <c r="I137" i="159"/>
  <c r="H137" i="159"/>
  <c r="G137" i="159"/>
  <c r="K137" i="159" s="1"/>
  <c r="F137" i="159"/>
  <c r="J136" i="159"/>
  <c r="I136" i="159"/>
  <c r="H136" i="159"/>
  <c r="G136" i="159"/>
  <c r="K136" i="159" s="1"/>
  <c r="F136" i="159"/>
  <c r="J135" i="159"/>
  <c r="K135" i="159" s="1"/>
  <c r="I135" i="159"/>
  <c r="H135" i="159"/>
  <c r="G135" i="159"/>
  <c r="F135" i="159"/>
  <c r="K134" i="159"/>
  <c r="J134" i="159"/>
  <c r="I134" i="159"/>
  <c r="H134" i="159"/>
  <c r="G134" i="159"/>
  <c r="F134" i="159"/>
  <c r="J133" i="159"/>
  <c r="I133" i="159"/>
  <c r="H133" i="159"/>
  <c r="G133" i="159"/>
  <c r="K133" i="159" s="1"/>
  <c r="F133" i="159"/>
  <c r="J132" i="159"/>
  <c r="I132" i="159"/>
  <c r="H132" i="159"/>
  <c r="G132" i="159"/>
  <c r="K132" i="159" s="1"/>
  <c r="F132" i="159"/>
  <c r="I131" i="159"/>
  <c r="K131" i="159" s="1"/>
  <c r="H131" i="159"/>
  <c r="G131" i="159"/>
  <c r="F131" i="159"/>
  <c r="J130" i="159"/>
  <c r="I130" i="159"/>
  <c r="H130" i="159"/>
  <c r="G130" i="159"/>
  <c r="F130" i="159"/>
  <c r="J129" i="159"/>
  <c r="I129" i="159"/>
  <c r="H129" i="159"/>
  <c r="G129" i="159"/>
  <c r="K129" i="159" s="1"/>
  <c r="F129" i="159"/>
  <c r="K128" i="159"/>
  <c r="I128" i="159"/>
  <c r="H128" i="159"/>
  <c r="G128" i="159"/>
  <c r="F128" i="159"/>
  <c r="J127" i="159"/>
  <c r="I127" i="159"/>
  <c r="H127" i="159"/>
  <c r="K127" i="159" s="1"/>
  <c r="G127" i="159"/>
  <c r="F127" i="159"/>
  <c r="J126" i="159"/>
  <c r="I126" i="159"/>
  <c r="H126" i="159"/>
  <c r="G126" i="159"/>
  <c r="K126" i="159" s="1"/>
  <c r="F126" i="159"/>
  <c r="J125" i="159"/>
  <c r="I125" i="159"/>
  <c r="H125" i="159"/>
  <c r="G125" i="159"/>
  <c r="K125" i="159" s="1"/>
  <c r="F125" i="159"/>
  <c r="J124" i="159"/>
  <c r="K124" i="159" s="1"/>
  <c r="I124" i="159"/>
  <c r="H124" i="159"/>
  <c r="G124" i="159"/>
  <c r="F124" i="159"/>
  <c r="K123" i="159"/>
  <c r="J123" i="159"/>
  <c r="I123" i="159"/>
  <c r="H123" i="159"/>
  <c r="G123" i="159"/>
  <c r="F123" i="159"/>
  <c r="J122" i="159"/>
  <c r="I122" i="159"/>
  <c r="H122" i="159"/>
  <c r="G122" i="159"/>
  <c r="K122" i="159" s="1"/>
  <c r="F122" i="159"/>
  <c r="J121" i="159"/>
  <c r="I121" i="159"/>
  <c r="H121" i="159"/>
  <c r="G121" i="159"/>
  <c r="K121" i="159" s="1"/>
  <c r="F121" i="159"/>
  <c r="J120" i="159"/>
  <c r="K120" i="159" s="1"/>
  <c r="I120" i="159"/>
  <c r="H120" i="159"/>
  <c r="G120" i="159"/>
  <c r="F120" i="159"/>
  <c r="J119" i="159"/>
  <c r="I119" i="159"/>
  <c r="H119" i="159"/>
  <c r="K119" i="159" s="1"/>
  <c r="G119" i="159"/>
  <c r="F119" i="159"/>
  <c r="J118" i="159"/>
  <c r="I118" i="159"/>
  <c r="H118" i="159"/>
  <c r="G118" i="159"/>
  <c r="F118" i="159"/>
  <c r="J117" i="159"/>
  <c r="I117" i="159"/>
  <c r="H117" i="159"/>
  <c r="G117" i="159"/>
  <c r="K117" i="159" s="1"/>
  <c r="F117" i="159"/>
  <c r="J116" i="159"/>
  <c r="I116" i="159"/>
  <c r="H116" i="159"/>
  <c r="G116" i="159"/>
  <c r="F116" i="159"/>
  <c r="J115" i="159"/>
  <c r="I115" i="159"/>
  <c r="H115" i="159"/>
  <c r="K115" i="159" s="1"/>
  <c r="G115" i="159"/>
  <c r="F115" i="159"/>
  <c r="J114" i="159"/>
  <c r="I114" i="159"/>
  <c r="H114" i="159"/>
  <c r="G114" i="159"/>
  <c r="F114" i="159"/>
  <c r="J113" i="159"/>
  <c r="I113" i="159"/>
  <c r="H113" i="159"/>
  <c r="G113" i="159"/>
  <c r="K113" i="159" s="1"/>
  <c r="F113" i="159"/>
  <c r="J112" i="159"/>
  <c r="I112" i="159"/>
  <c r="H112" i="159"/>
  <c r="K112" i="159" s="1"/>
  <c r="G112" i="159"/>
  <c r="F112" i="159"/>
  <c r="J111" i="159"/>
  <c r="I111" i="159"/>
  <c r="H111" i="159"/>
  <c r="K111" i="159" s="1"/>
  <c r="G111" i="159"/>
  <c r="F111" i="159"/>
  <c r="J110" i="159"/>
  <c r="I110" i="159"/>
  <c r="H110" i="159"/>
  <c r="G110" i="159"/>
  <c r="K110" i="159" s="1"/>
  <c r="F110" i="159"/>
  <c r="J109" i="159"/>
  <c r="I109" i="159"/>
  <c r="H109" i="159"/>
  <c r="G109" i="159"/>
  <c r="K109" i="159" s="1"/>
  <c r="F109" i="159"/>
  <c r="J108" i="159"/>
  <c r="I108" i="159"/>
  <c r="H108" i="159"/>
  <c r="K108" i="159" s="1"/>
  <c r="G108" i="159"/>
  <c r="F108" i="159"/>
  <c r="K107" i="159"/>
  <c r="J107" i="159"/>
  <c r="I107" i="159"/>
  <c r="H107" i="159"/>
  <c r="G107" i="159"/>
  <c r="F107" i="159"/>
  <c r="J106" i="159"/>
  <c r="I106" i="159"/>
  <c r="H106" i="159"/>
  <c r="G106" i="159"/>
  <c r="K106" i="159" s="1"/>
  <c r="F106" i="159"/>
  <c r="J105" i="159"/>
  <c r="I105" i="159"/>
  <c r="H105" i="159"/>
  <c r="G105" i="159"/>
  <c r="K105" i="159" s="1"/>
  <c r="F105" i="159"/>
  <c r="J104" i="159"/>
  <c r="I104" i="159"/>
  <c r="H104" i="159"/>
  <c r="G104" i="159"/>
  <c r="F104" i="159"/>
  <c r="K103" i="159"/>
  <c r="J103" i="159"/>
  <c r="I103" i="159"/>
  <c r="H103" i="159"/>
  <c r="G103" i="159"/>
  <c r="F103" i="159"/>
  <c r="J102" i="159"/>
  <c r="I102" i="159"/>
  <c r="H102" i="159"/>
  <c r="G102" i="159"/>
  <c r="F102" i="159"/>
  <c r="J101" i="159"/>
  <c r="I101" i="159"/>
  <c r="H101" i="159"/>
  <c r="G101" i="159"/>
  <c r="K101" i="159" s="1"/>
  <c r="F101" i="159"/>
  <c r="J100" i="159"/>
  <c r="I100" i="159"/>
  <c r="H100" i="159"/>
  <c r="G100" i="159"/>
  <c r="F100" i="159"/>
  <c r="J99" i="159"/>
  <c r="I99" i="159"/>
  <c r="H99" i="159"/>
  <c r="K99" i="159" s="1"/>
  <c r="G99" i="159"/>
  <c r="F99" i="159"/>
  <c r="K98" i="159"/>
  <c r="J98" i="159"/>
  <c r="I98" i="159"/>
  <c r="H98" i="159"/>
  <c r="G98" i="159"/>
  <c r="F98" i="159"/>
  <c r="J97" i="159"/>
  <c r="I97" i="159"/>
  <c r="H97" i="159"/>
  <c r="G97" i="159"/>
  <c r="K97" i="159" s="1"/>
  <c r="F97" i="159"/>
  <c r="J96" i="159"/>
  <c r="I96" i="159"/>
  <c r="H96" i="159"/>
  <c r="G96" i="159"/>
  <c r="K96" i="159" s="1"/>
  <c r="F96" i="159"/>
  <c r="K95" i="159"/>
  <c r="J95" i="159"/>
  <c r="I95" i="159"/>
  <c r="H95" i="159"/>
  <c r="G95" i="159"/>
  <c r="F95" i="159"/>
  <c r="J94" i="159"/>
  <c r="I94" i="159"/>
  <c r="K94" i="159" s="1"/>
  <c r="H94" i="159"/>
  <c r="G94" i="159"/>
  <c r="F94" i="159"/>
  <c r="J93" i="159"/>
  <c r="I93" i="159"/>
  <c r="H93" i="159"/>
  <c r="G93" i="159"/>
  <c r="F93" i="159"/>
  <c r="J92" i="159"/>
  <c r="I92" i="159"/>
  <c r="H92" i="159"/>
  <c r="G92" i="159"/>
  <c r="K92" i="159" s="1"/>
  <c r="F92" i="159"/>
  <c r="J91" i="159"/>
  <c r="I91" i="159"/>
  <c r="H91" i="159"/>
  <c r="K91" i="159" s="1"/>
  <c r="G91" i="159"/>
  <c r="F91" i="159"/>
  <c r="K90" i="159"/>
  <c r="J90" i="159"/>
  <c r="I90" i="159"/>
  <c r="H90" i="159"/>
  <c r="G90" i="159"/>
  <c r="F90" i="159"/>
  <c r="J89" i="159"/>
  <c r="I89" i="159"/>
  <c r="H89" i="159"/>
  <c r="G89" i="159"/>
  <c r="K89" i="159" s="1"/>
  <c r="F89" i="159"/>
  <c r="J88" i="159"/>
  <c r="I88" i="159"/>
  <c r="H88" i="159"/>
  <c r="G88" i="159"/>
  <c r="K88" i="159" s="1"/>
  <c r="F88" i="159"/>
  <c r="K87" i="159"/>
  <c r="J87" i="159"/>
  <c r="I87" i="159"/>
  <c r="H87" i="159"/>
  <c r="G87" i="159"/>
  <c r="F87" i="159"/>
  <c r="J86" i="159"/>
  <c r="I86" i="159"/>
  <c r="K86" i="159" s="1"/>
  <c r="H86" i="159"/>
  <c r="G86" i="159"/>
  <c r="F86" i="159"/>
  <c r="J85" i="159"/>
  <c r="I85" i="159"/>
  <c r="H85" i="159"/>
  <c r="G85" i="159"/>
  <c r="F85" i="159"/>
  <c r="J84" i="159"/>
  <c r="I84" i="159"/>
  <c r="H84" i="159"/>
  <c r="G84" i="159"/>
  <c r="F84" i="159"/>
  <c r="J83" i="159"/>
  <c r="I83" i="159"/>
  <c r="H83" i="159"/>
  <c r="K83" i="159" s="1"/>
  <c r="G83" i="159"/>
  <c r="F83" i="159"/>
  <c r="K82" i="159"/>
  <c r="J82" i="159"/>
  <c r="I82" i="159"/>
  <c r="H82" i="159"/>
  <c r="G82" i="159"/>
  <c r="F82" i="159"/>
  <c r="J81" i="159"/>
  <c r="I81" i="159"/>
  <c r="H81" i="159"/>
  <c r="G81" i="159"/>
  <c r="K81" i="159" s="1"/>
  <c r="F81" i="159"/>
  <c r="J80" i="159"/>
  <c r="I80" i="159"/>
  <c r="H80" i="159"/>
  <c r="G80" i="159"/>
  <c r="K80" i="159" s="1"/>
  <c r="F80" i="159"/>
  <c r="K79" i="159"/>
  <c r="J79" i="159"/>
  <c r="I79" i="159"/>
  <c r="H79" i="159"/>
  <c r="G79" i="159"/>
  <c r="F79" i="159"/>
  <c r="J78" i="159"/>
  <c r="I78" i="159"/>
  <c r="K78" i="159" s="1"/>
  <c r="H78" i="159"/>
  <c r="G78" i="159"/>
  <c r="F78" i="159"/>
  <c r="J77" i="159"/>
  <c r="I77" i="159"/>
  <c r="H77" i="159"/>
  <c r="G77" i="159"/>
  <c r="F77" i="159"/>
  <c r="J76" i="159"/>
  <c r="I76" i="159"/>
  <c r="H76" i="159"/>
  <c r="G76" i="159"/>
  <c r="K76" i="159" s="1"/>
  <c r="F76" i="159"/>
  <c r="J75" i="159"/>
  <c r="I75" i="159"/>
  <c r="H75" i="159"/>
  <c r="K75" i="159" s="1"/>
  <c r="G75" i="159"/>
  <c r="F75" i="159"/>
  <c r="K74" i="159"/>
  <c r="J74" i="159"/>
  <c r="I74" i="159"/>
  <c r="H74" i="159"/>
  <c r="G74" i="159"/>
  <c r="F74" i="159"/>
  <c r="J73" i="159"/>
  <c r="I73" i="159"/>
  <c r="H73" i="159"/>
  <c r="G73" i="159"/>
  <c r="K73" i="159" s="1"/>
  <c r="F73" i="159"/>
  <c r="J72" i="159"/>
  <c r="I72" i="159"/>
  <c r="H72" i="159"/>
  <c r="G72" i="159"/>
  <c r="K72" i="159" s="1"/>
  <c r="F72" i="159"/>
  <c r="K71" i="159"/>
  <c r="J71" i="159"/>
  <c r="I71" i="159"/>
  <c r="H71" i="159"/>
  <c r="G71" i="159"/>
  <c r="F71" i="159"/>
  <c r="J70" i="159"/>
  <c r="I70" i="159"/>
  <c r="K70" i="159" s="1"/>
  <c r="H70" i="159"/>
  <c r="G70" i="159"/>
  <c r="F70" i="159"/>
  <c r="J69" i="159"/>
  <c r="I69" i="159"/>
  <c r="H69" i="159"/>
  <c r="G69" i="159"/>
  <c r="F69" i="159"/>
  <c r="J68" i="159"/>
  <c r="I68" i="159"/>
  <c r="H68" i="159"/>
  <c r="G68" i="159"/>
  <c r="F68" i="159"/>
  <c r="J67" i="159"/>
  <c r="I67" i="159"/>
  <c r="H67" i="159"/>
  <c r="K67" i="159" s="1"/>
  <c r="G67" i="159"/>
  <c r="F67" i="159"/>
  <c r="K66" i="159"/>
  <c r="J66" i="159"/>
  <c r="I66" i="159"/>
  <c r="H66" i="159"/>
  <c r="G66" i="159"/>
  <c r="F66" i="159"/>
  <c r="J65" i="159"/>
  <c r="I65" i="159"/>
  <c r="H65" i="159"/>
  <c r="G65" i="159"/>
  <c r="K65" i="159" s="1"/>
  <c r="F65" i="159"/>
  <c r="J64" i="159"/>
  <c r="I64" i="159"/>
  <c r="H64" i="159"/>
  <c r="G64" i="159"/>
  <c r="K64" i="159" s="1"/>
  <c r="F64" i="159"/>
  <c r="K63" i="159"/>
  <c r="J63" i="159"/>
  <c r="I63" i="159"/>
  <c r="H63" i="159"/>
  <c r="G63" i="159"/>
  <c r="F63" i="159"/>
  <c r="J62" i="159"/>
  <c r="I62" i="159"/>
  <c r="K62" i="159" s="1"/>
  <c r="H62" i="159"/>
  <c r="G62" i="159"/>
  <c r="F62" i="159"/>
  <c r="J61" i="159"/>
  <c r="I61" i="159"/>
  <c r="H61" i="159"/>
  <c r="G61" i="159"/>
  <c r="F61" i="159"/>
  <c r="J60" i="159"/>
  <c r="I60" i="159"/>
  <c r="H60" i="159"/>
  <c r="G60" i="159"/>
  <c r="K60" i="159" s="1"/>
  <c r="F60" i="159"/>
  <c r="J59" i="159"/>
  <c r="I59" i="159"/>
  <c r="H59" i="159"/>
  <c r="K59" i="159" s="1"/>
  <c r="G59" i="159"/>
  <c r="F59" i="159"/>
  <c r="K58" i="159"/>
  <c r="J58" i="159"/>
  <c r="I58" i="159"/>
  <c r="H58" i="159"/>
  <c r="G58" i="159"/>
  <c r="F58" i="159"/>
  <c r="J57" i="159"/>
  <c r="I57" i="159"/>
  <c r="H57" i="159"/>
  <c r="G57" i="159"/>
  <c r="K57" i="159" s="1"/>
  <c r="F57" i="159"/>
  <c r="J56" i="159"/>
  <c r="I56" i="159"/>
  <c r="H56" i="159"/>
  <c r="G56" i="159"/>
  <c r="K56" i="159" s="1"/>
  <c r="F56" i="159"/>
  <c r="K55" i="159"/>
  <c r="J55" i="159"/>
  <c r="I55" i="159"/>
  <c r="H55" i="159"/>
  <c r="G55" i="159"/>
  <c r="F55" i="159"/>
  <c r="J54" i="159"/>
  <c r="I54" i="159"/>
  <c r="K54" i="159" s="1"/>
  <c r="H54" i="159"/>
  <c r="G54" i="159"/>
  <c r="F54" i="159"/>
  <c r="J53" i="159"/>
  <c r="I53" i="159"/>
  <c r="H53" i="159"/>
  <c r="G53" i="159"/>
  <c r="F53" i="159"/>
  <c r="J52" i="159"/>
  <c r="I52" i="159"/>
  <c r="H52" i="159"/>
  <c r="G52" i="159"/>
  <c r="F52" i="159"/>
  <c r="J51" i="159"/>
  <c r="I51" i="159"/>
  <c r="H51" i="159"/>
  <c r="K51" i="159" s="1"/>
  <c r="G51" i="159"/>
  <c r="F51" i="159"/>
  <c r="K50" i="159"/>
  <c r="J50" i="159"/>
  <c r="I50" i="159"/>
  <c r="H50" i="159"/>
  <c r="G50" i="159"/>
  <c r="F50" i="159"/>
  <c r="J49" i="159"/>
  <c r="I49" i="159"/>
  <c r="H49" i="159"/>
  <c r="G49" i="159"/>
  <c r="K49" i="159" s="1"/>
  <c r="F49" i="159"/>
  <c r="J48" i="159"/>
  <c r="I48" i="159"/>
  <c r="H48" i="159"/>
  <c r="G48" i="159"/>
  <c r="K48" i="159" s="1"/>
  <c r="F48" i="159"/>
  <c r="K47" i="159"/>
  <c r="J47" i="159"/>
  <c r="I47" i="159"/>
  <c r="H47" i="159"/>
  <c r="G47" i="159"/>
  <c r="F47" i="159"/>
  <c r="J46" i="159"/>
  <c r="I46" i="159"/>
  <c r="K46" i="159" s="1"/>
  <c r="H46" i="159"/>
  <c r="G46" i="159"/>
  <c r="F46" i="159"/>
  <c r="J45" i="159"/>
  <c r="I45" i="159"/>
  <c r="H45" i="159"/>
  <c r="G45" i="159"/>
  <c r="F45" i="159"/>
  <c r="J44" i="159"/>
  <c r="I44" i="159"/>
  <c r="H44" i="159"/>
  <c r="G44" i="159"/>
  <c r="K44" i="159" s="1"/>
  <c r="F44" i="159"/>
  <c r="J43" i="159"/>
  <c r="I43" i="159"/>
  <c r="H43" i="159"/>
  <c r="G43" i="159"/>
  <c r="K43" i="159" s="1"/>
  <c r="F43" i="159"/>
  <c r="J42" i="159"/>
  <c r="I42" i="159"/>
  <c r="H42" i="159"/>
  <c r="G42" i="159"/>
  <c r="K42" i="159" s="1"/>
  <c r="F42" i="159"/>
  <c r="J41" i="159"/>
  <c r="I41" i="159"/>
  <c r="H41" i="159"/>
  <c r="K41" i="159" s="1"/>
  <c r="G41" i="159"/>
  <c r="F41" i="159"/>
  <c r="K40" i="159"/>
  <c r="J40" i="159"/>
  <c r="I40" i="159"/>
  <c r="H40" i="159"/>
  <c r="G40" i="159"/>
  <c r="F40" i="159"/>
  <c r="J39" i="159"/>
  <c r="I39" i="159"/>
  <c r="H39" i="159"/>
  <c r="G39" i="159"/>
  <c r="K39" i="159" s="1"/>
  <c r="F39" i="159"/>
  <c r="J38" i="159"/>
  <c r="I38" i="159"/>
  <c r="H38" i="159"/>
  <c r="G38" i="159"/>
  <c r="K38" i="159" s="1"/>
  <c r="F38" i="159"/>
  <c r="J37" i="159"/>
  <c r="I37" i="159"/>
  <c r="H37" i="159"/>
  <c r="K37" i="159" s="1"/>
  <c r="G37" i="159"/>
  <c r="F37" i="159"/>
  <c r="K36" i="159"/>
  <c r="J36" i="159"/>
  <c r="I36" i="159"/>
  <c r="H36" i="159"/>
  <c r="G36" i="159"/>
  <c r="F36" i="159"/>
  <c r="J35" i="159"/>
  <c r="I35" i="159"/>
  <c r="H35" i="159"/>
  <c r="G35" i="159"/>
  <c r="K35" i="159" s="1"/>
  <c r="F35" i="159"/>
  <c r="J34" i="159"/>
  <c r="I34" i="159"/>
  <c r="H34" i="159"/>
  <c r="G34" i="159"/>
  <c r="K34" i="159" s="1"/>
  <c r="F34" i="159"/>
  <c r="J33" i="159"/>
  <c r="I33" i="159"/>
  <c r="H33" i="159"/>
  <c r="K33" i="159" s="1"/>
  <c r="G33" i="159"/>
  <c r="F33" i="159"/>
  <c r="K32" i="159"/>
  <c r="J32" i="159"/>
  <c r="I32" i="159"/>
  <c r="H32" i="159"/>
  <c r="G32" i="159"/>
  <c r="F32" i="159"/>
  <c r="J31" i="159"/>
  <c r="I31" i="159"/>
  <c r="H31" i="159"/>
  <c r="G31" i="159"/>
  <c r="K31" i="159" s="1"/>
  <c r="F31" i="159"/>
  <c r="J30" i="159"/>
  <c r="I30" i="159"/>
  <c r="H30" i="159"/>
  <c r="G30" i="159"/>
  <c r="K30" i="159" s="1"/>
  <c r="F30" i="159"/>
  <c r="J29" i="159"/>
  <c r="I29" i="159"/>
  <c r="H29" i="159"/>
  <c r="K29" i="159" s="1"/>
  <c r="G29" i="159"/>
  <c r="F29" i="159"/>
  <c r="K23" i="159"/>
  <c r="I23" i="159"/>
  <c r="H23" i="159"/>
  <c r="G23" i="159"/>
  <c r="F23" i="159"/>
  <c r="K22" i="159"/>
  <c r="I22" i="159"/>
  <c r="H22" i="159"/>
  <c r="G22" i="159"/>
  <c r="F22" i="159"/>
  <c r="J21" i="159"/>
  <c r="I21" i="159"/>
  <c r="H21" i="159"/>
  <c r="K21" i="159" s="1"/>
  <c r="G21" i="159"/>
  <c r="F21" i="159"/>
  <c r="K20" i="159"/>
  <c r="I20" i="159"/>
  <c r="H20" i="159"/>
  <c r="G20" i="159"/>
  <c r="F20" i="159"/>
  <c r="K19" i="159"/>
  <c r="I19" i="159"/>
  <c r="H19" i="159"/>
  <c r="G19" i="159"/>
  <c r="F19" i="159"/>
  <c r="I18" i="159"/>
  <c r="H18" i="159"/>
  <c r="G18" i="159"/>
  <c r="K18" i="159" s="1"/>
  <c r="F18" i="159"/>
  <c r="I17" i="159"/>
  <c r="H17" i="159"/>
  <c r="G17" i="159"/>
  <c r="K17" i="159" s="1"/>
  <c r="F17" i="159"/>
  <c r="I16" i="159"/>
  <c r="K16" i="159" s="1"/>
  <c r="H16" i="159"/>
  <c r="G16" i="159"/>
  <c r="F16" i="159"/>
  <c r="I15" i="159"/>
  <c r="H15" i="159"/>
  <c r="G15" i="159"/>
  <c r="K15" i="159" s="1"/>
  <c r="F15" i="159"/>
  <c r="I14" i="159"/>
  <c r="H14" i="159"/>
  <c r="G14" i="159"/>
  <c r="K14" i="159" s="1"/>
  <c r="F14" i="159"/>
  <c r="I13" i="159"/>
  <c r="H13" i="159"/>
  <c r="G13" i="159"/>
  <c r="K13" i="159" s="1"/>
  <c r="F13" i="159"/>
  <c r="K12" i="159"/>
  <c r="I12" i="159"/>
  <c r="H12" i="159"/>
  <c r="G12" i="159"/>
  <c r="F12" i="159"/>
  <c r="K11" i="159"/>
  <c r="J11" i="159"/>
  <c r="I11" i="159"/>
  <c r="H11" i="159"/>
  <c r="G11" i="159"/>
  <c r="F11" i="159"/>
  <c r="I10" i="159"/>
  <c r="H10" i="159"/>
  <c r="G10" i="159"/>
  <c r="K10" i="159" s="1"/>
  <c r="F10" i="159"/>
  <c r="C98" i="158"/>
  <c r="C91" i="158"/>
  <c r="C83" i="158"/>
  <c r="C78" i="158"/>
  <c r="C85" i="158" s="1"/>
  <c r="C30" i="158"/>
  <c r="I115" i="157"/>
  <c r="H115" i="157"/>
  <c r="G115" i="157"/>
  <c r="K115" i="157" s="1"/>
  <c r="F115" i="157"/>
  <c r="I114" i="157"/>
  <c r="H114" i="157"/>
  <c r="G114" i="157"/>
  <c r="K114" i="157" s="1"/>
  <c r="F114" i="157"/>
  <c r="K113" i="157"/>
  <c r="I113" i="157"/>
  <c r="H113" i="157"/>
  <c r="G113" i="157"/>
  <c r="F113" i="157"/>
  <c r="K112" i="157"/>
  <c r="I112" i="157"/>
  <c r="H112" i="157"/>
  <c r="G112" i="157"/>
  <c r="F112" i="157"/>
  <c r="I111" i="157"/>
  <c r="H111" i="157"/>
  <c r="G111" i="157"/>
  <c r="K111" i="157" s="1"/>
  <c r="F111" i="157"/>
  <c r="I110" i="157"/>
  <c r="H110" i="157"/>
  <c r="G110" i="157"/>
  <c r="K110" i="157" s="1"/>
  <c r="F110" i="157"/>
  <c r="I109" i="157"/>
  <c r="K109" i="157" s="1"/>
  <c r="H109" i="157"/>
  <c r="G109" i="157"/>
  <c r="F109" i="157"/>
  <c r="I108" i="157"/>
  <c r="H108" i="157"/>
  <c r="G108" i="157"/>
  <c r="K108" i="157" s="1"/>
  <c r="F108" i="157"/>
  <c r="I107" i="157"/>
  <c r="H107" i="157"/>
  <c r="G107" i="157"/>
  <c r="K107" i="157" s="1"/>
  <c r="F107" i="157"/>
  <c r="I106" i="157"/>
  <c r="H106" i="157"/>
  <c r="G106" i="157"/>
  <c r="K106" i="157" s="1"/>
  <c r="F106" i="157"/>
  <c r="K105" i="157"/>
  <c r="I105" i="157"/>
  <c r="H105" i="157"/>
  <c r="G105" i="157"/>
  <c r="F105" i="157"/>
  <c r="K104" i="157"/>
  <c r="I104" i="157"/>
  <c r="H104" i="157"/>
  <c r="G104" i="157"/>
  <c r="F104" i="157"/>
  <c r="I103" i="157"/>
  <c r="H103" i="157"/>
  <c r="G103" i="157"/>
  <c r="K103" i="157" s="1"/>
  <c r="F103" i="157"/>
  <c r="I102" i="157"/>
  <c r="H102" i="157"/>
  <c r="G102" i="157"/>
  <c r="K102" i="157" s="1"/>
  <c r="F102" i="157"/>
  <c r="I101" i="157"/>
  <c r="K101" i="157" s="1"/>
  <c r="H101" i="157"/>
  <c r="G101" i="157"/>
  <c r="F101" i="157"/>
  <c r="I100" i="157"/>
  <c r="H100" i="157"/>
  <c r="G100" i="157"/>
  <c r="K100" i="157" s="1"/>
  <c r="F100" i="157"/>
  <c r="I99" i="157"/>
  <c r="H99" i="157"/>
  <c r="G99" i="157"/>
  <c r="K99" i="157" s="1"/>
  <c r="F99" i="157"/>
  <c r="I98" i="157"/>
  <c r="H98" i="157"/>
  <c r="G98" i="157"/>
  <c r="K98" i="157" s="1"/>
  <c r="F98" i="157"/>
  <c r="K97" i="157"/>
  <c r="I97" i="157"/>
  <c r="H97" i="157"/>
  <c r="G97" i="157"/>
  <c r="F97" i="157"/>
  <c r="K96" i="157"/>
  <c r="I96" i="157"/>
  <c r="H96" i="157"/>
  <c r="G96" i="157"/>
  <c r="F96" i="157"/>
  <c r="I95" i="157"/>
  <c r="H95" i="157"/>
  <c r="G95" i="157"/>
  <c r="K95" i="157" s="1"/>
  <c r="F95" i="157"/>
  <c r="I94" i="157"/>
  <c r="H94" i="157"/>
  <c r="G94" i="157"/>
  <c r="K94" i="157" s="1"/>
  <c r="F94" i="157"/>
  <c r="I93" i="157"/>
  <c r="K93" i="157" s="1"/>
  <c r="H93" i="157"/>
  <c r="G93" i="157"/>
  <c r="F93" i="157"/>
  <c r="I92" i="157"/>
  <c r="H92" i="157"/>
  <c r="G92" i="157"/>
  <c r="K92" i="157" s="1"/>
  <c r="F92" i="157"/>
  <c r="I91" i="157"/>
  <c r="H91" i="157"/>
  <c r="G91" i="157"/>
  <c r="K91" i="157" s="1"/>
  <c r="F91" i="157"/>
  <c r="I90" i="157"/>
  <c r="H90" i="157"/>
  <c r="G90" i="157"/>
  <c r="K90" i="157" s="1"/>
  <c r="F90" i="157"/>
  <c r="K89" i="157"/>
  <c r="I89" i="157"/>
  <c r="H89" i="157"/>
  <c r="G89" i="157"/>
  <c r="F89" i="157"/>
  <c r="K88" i="157"/>
  <c r="I88" i="157"/>
  <c r="H88" i="157"/>
  <c r="G88" i="157"/>
  <c r="F88" i="157"/>
  <c r="I87" i="157"/>
  <c r="H87" i="157"/>
  <c r="G87" i="157"/>
  <c r="K87" i="157" s="1"/>
  <c r="F87" i="157"/>
  <c r="I86" i="157"/>
  <c r="H86" i="157"/>
  <c r="G86" i="157"/>
  <c r="K86" i="157" s="1"/>
  <c r="F86" i="157"/>
  <c r="I85" i="157"/>
  <c r="K85" i="157" s="1"/>
  <c r="H85" i="157"/>
  <c r="G85" i="157"/>
  <c r="F85" i="157"/>
  <c r="I84" i="157"/>
  <c r="H84" i="157"/>
  <c r="G84" i="157"/>
  <c r="K84" i="157" s="1"/>
  <c r="F84" i="157"/>
  <c r="I83" i="157"/>
  <c r="H83" i="157"/>
  <c r="G83" i="157"/>
  <c r="K83" i="157" s="1"/>
  <c r="F83" i="157"/>
  <c r="I82" i="157"/>
  <c r="H82" i="157"/>
  <c r="G82" i="157"/>
  <c r="K82" i="157" s="1"/>
  <c r="F82" i="157"/>
  <c r="K81" i="157"/>
  <c r="I81" i="157"/>
  <c r="H81" i="157"/>
  <c r="G81" i="157"/>
  <c r="F81" i="157"/>
  <c r="K80" i="157"/>
  <c r="I80" i="157"/>
  <c r="H80" i="157"/>
  <c r="G80" i="157"/>
  <c r="F80" i="157"/>
  <c r="I79" i="157"/>
  <c r="H79" i="157"/>
  <c r="G79" i="157"/>
  <c r="K79" i="157" s="1"/>
  <c r="F79" i="157"/>
  <c r="I78" i="157"/>
  <c r="H78" i="157"/>
  <c r="G78" i="157"/>
  <c r="K78" i="157" s="1"/>
  <c r="F78" i="157"/>
  <c r="I77" i="157"/>
  <c r="K77" i="157" s="1"/>
  <c r="H77" i="157"/>
  <c r="G77" i="157"/>
  <c r="F77" i="157"/>
  <c r="I76" i="157"/>
  <c r="H76" i="157"/>
  <c r="G76" i="157"/>
  <c r="K76" i="157" s="1"/>
  <c r="F76" i="157"/>
  <c r="I75" i="157"/>
  <c r="H75" i="157"/>
  <c r="G75" i="157"/>
  <c r="K75" i="157" s="1"/>
  <c r="F75" i="157"/>
  <c r="I74" i="157"/>
  <c r="H74" i="157"/>
  <c r="G74" i="157"/>
  <c r="K74" i="157" s="1"/>
  <c r="F74" i="157"/>
  <c r="K73" i="157"/>
  <c r="I73" i="157"/>
  <c r="H73" i="157"/>
  <c r="G73" i="157"/>
  <c r="F73" i="157"/>
  <c r="K72" i="157"/>
  <c r="I72" i="157"/>
  <c r="H72" i="157"/>
  <c r="G72" i="157"/>
  <c r="F72" i="157"/>
  <c r="I71" i="157"/>
  <c r="H71" i="157"/>
  <c r="G71" i="157"/>
  <c r="K71" i="157" s="1"/>
  <c r="F71" i="157"/>
  <c r="I70" i="157"/>
  <c r="H70" i="157"/>
  <c r="G70" i="157"/>
  <c r="K70" i="157" s="1"/>
  <c r="F70" i="157"/>
  <c r="I69" i="157"/>
  <c r="K69" i="157" s="1"/>
  <c r="H69" i="157"/>
  <c r="G69" i="157"/>
  <c r="F69" i="157"/>
  <c r="I68" i="157"/>
  <c r="H68" i="157"/>
  <c r="G68" i="157"/>
  <c r="K68" i="157" s="1"/>
  <c r="F68" i="157"/>
  <c r="I67" i="157"/>
  <c r="H67" i="157"/>
  <c r="G67" i="157"/>
  <c r="K67" i="157" s="1"/>
  <c r="F67" i="157"/>
  <c r="I66" i="157"/>
  <c r="H66" i="157"/>
  <c r="G66" i="157"/>
  <c r="K66" i="157" s="1"/>
  <c r="F66" i="157"/>
  <c r="K65" i="157"/>
  <c r="I65" i="157"/>
  <c r="H65" i="157"/>
  <c r="G65" i="157"/>
  <c r="F65" i="157"/>
  <c r="K64" i="157"/>
  <c r="I64" i="157"/>
  <c r="H64" i="157"/>
  <c r="G64" i="157"/>
  <c r="F64" i="157"/>
  <c r="I63" i="157"/>
  <c r="H63" i="157"/>
  <c r="G63" i="157"/>
  <c r="K63" i="157" s="1"/>
  <c r="F63" i="157"/>
  <c r="I62" i="157"/>
  <c r="H62" i="157"/>
  <c r="G62" i="157"/>
  <c r="K62" i="157" s="1"/>
  <c r="F62" i="157"/>
  <c r="I61" i="157"/>
  <c r="K61" i="157" s="1"/>
  <c r="H61" i="157"/>
  <c r="G61" i="157"/>
  <c r="F61" i="157"/>
  <c r="I60" i="157"/>
  <c r="H60" i="157"/>
  <c r="G60" i="157"/>
  <c r="K60" i="157" s="1"/>
  <c r="F60" i="157"/>
  <c r="I59" i="157"/>
  <c r="H59" i="157"/>
  <c r="G59" i="157"/>
  <c r="K59" i="157" s="1"/>
  <c r="F59" i="157"/>
  <c r="I58" i="157"/>
  <c r="H58" i="157"/>
  <c r="G58" i="157"/>
  <c r="K58" i="157" s="1"/>
  <c r="F58" i="157"/>
  <c r="K57" i="157"/>
  <c r="I57" i="157"/>
  <c r="H57" i="157"/>
  <c r="G57" i="157"/>
  <c r="F57" i="157"/>
  <c r="K56" i="157"/>
  <c r="I56" i="157"/>
  <c r="H56" i="157"/>
  <c r="G56" i="157"/>
  <c r="F56" i="157"/>
  <c r="I55" i="157"/>
  <c r="H55" i="157"/>
  <c r="G55" i="157"/>
  <c r="K55" i="157" s="1"/>
  <c r="F55" i="157"/>
  <c r="I54" i="157"/>
  <c r="H54" i="157"/>
  <c r="G54" i="157"/>
  <c r="K54" i="157" s="1"/>
  <c r="F54" i="157"/>
  <c r="I53" i="157"/>
  <c r="K53" i="157" s="1"/>
  <c r="H53" i="157"/>
  <c r="G53" i="157"/>
  <c r="F53" i="157"/>
  <c r="I52" i="157"/>
  <c r="H52" i="157"/>
  <c r="G52" i="157"/>
  <c r="K52" i="157" s="1"/>
  <c r="F52" i="157"/>
  <c r="I51" i="157"/>
  <c r="H51" i="157"/>
  <c r="G51" i="157"/>
  <c r="K51" i="157" s="1"/>
  <c r="F51" i="157"/>
  <c r="I50" i="157"/>
  <c r="H50" i="157"/>
  <c r="G50" i="157"/>
  <c r="K50" i="157" s="1"/>
  <c r="F50" i="157"/>
  <c r="K49" i="157"/>
  <c r="I49" i="157"/>
  <c r="H49" i="157"/>
  <c r="G49" i="157"/>
  <c r="F49" i="157"/>
  <c r="K48" i="157"/>
  <c r="I48" i="157"/>
  <c r="H48" i="157"/>
  <c r="G48" i="157"/>
  <c r="F48" i="157"/>
  <c r="I47" i="157"/>
  <c r="H47" i="157"/>
  <c r="G47" i="157"/>
  <c r="K47" i="157" s="1"/>
  <c r="F47" i="157"/>
  <c r="I46" i="157"/>
  <c r="H46" i="157"/>
  <c r="G46" i="157"/>
  <c r="K46" i="157" s="1"/>
  <c r="F46" i="157"/>
  <c r="I45" i="157"/>
  <c r="K45" i="157" s="1"/>
  <c r="H45" i="157"/>
  <c r="G45" i="157"/>
  <c r="F45" i="157"/>
  <c r="I44" i="157"/>
  <c r="H44" i="157"/>
  <c r="G44" i="157"/>
  <c r="K44" i="157" s="1"/>
  <c r="F44" i="157"/>
  <c r="I43" i="157"/>
  <c r="H43" i="157"/>
  <c r="G43" i="157"/>
  <c r="K43" i="157" s="1"/>
  <c r="F43" i="157"/>
  <c r="I42" i="157"/>
  <c r="H42" i="157"/>
  <c r="G42" i="157"/>
  <c r="K42" i="157" s="1"/>
  <c r="F42" i="157"/>
  <c r="K41" i="157"/>
  <c r="I41" i="157"/>
  <c r="H41" i="157"/>
  <c r="G41" i="157"/>
  <c r="F41" i="157"/>
  <c r="K40" i="157"/>
  <c r="I40" i="157"/>
  <c r="H40" i="157"/>
  <c r="G40" i="157"/>
  <c r="F40" i="157"/>
  <c r="I39" i="157"/>
  <c r="H39" i="157"/>
  <c r="G39" i="157"/>
  <c r="K39" i="157" s="1"/>
  <c r="F39" i="157"/>
  <c r="I38" i="157"/>
  <c r="H38" i="157"/>
  <c r="G38" i="157"/>
  <c r="K38" i="157" s="1"/>
  <c r="F38" i="157"/>
  <c r="I37" i="157"/>
  <c r="K37" i="157" s="1"/>
  <c r="H37" i="157"/>
  <c r="G37" i="157"/>
  <c r="F37" i="157"/>
  <c r="I36" i="157"/>
  <c r="H36" i="157"/>
  <c r="G36" i="157"/>
  <c r="K36" i="157" s="1"/>
  <c r="F36" i="157"/>
  <c r="I35" i="157"/>
  <c r="H35" i="157"/>
  <c r="G35" i="157"/>
  <c r="K35" i="157" s="1"/>
  <c r="F35" i="157"/>
  <c r="I34" i="157"/>
  <c r="H34" i="157"/>
  <c r="G34" i="157"/>
  <c r="K34" i="157" s="1"/>
  <c r="F34" i="157"/>
  <c r="K33" i="157"/>
  <c r="I33" i="157"/>
  <c r="H33" i="157"/>
  <c r="G33" i="157"/>
  <c r="F33" i="157"/>
  <c r="K27" i="157"/>
  <c r="I27" i="157"/>
  <c r="H27" i="157"/>
  <c r="G27" i="157"/>
  <c r="F27" i="157"/>
  <c r="I26" i="157"/>
  <c r="H26" i="157"/>
  <c r="G26" i="157"/>
  <c r="K26" i="157" s="1"/>
  <c r="F26" i="157"/>
  <c r="I25" i="157"/>
  <c r="H25" i="157"/>
  <c r="G25" i="157"/>
  <c r="K25" i="157" s="1"/>
  <c r="F25" i="157"/>
  <c r="I24" i="157"/>
  <c r="K24" i="157" s="1"/>
  <c r="H24" i="157"/>
  <c r="G24" i="157"/>
  <c r="F24" i="157"/>
  <c r="I23" i="157"/>
  <c r="H23" i="157"/>
  <c r="G23" i="157"/>
  <c r="K23" i="157" s="1"/>
  <c r="F23" i="157"/>
  <c r="I22" i="157"/>
  <c r="H22" i="157"/>
  <c r="G22" i="157"/>
  <c r="K22" i="157" s="1"/>
  <c r="F22" i="157"/>
  <c r="I21" i="157"/>
  <c r="H21" i="157"/>
  <c r="G21" i="157"/>
  <c r="K21" i="157" s="1"/>
  <c r="F21" i="157"/>
  <c r="K20" i="157"/>
  <c r="I20" i="157"/>
  <c r="H20" i="157"/>
  <c r="G20" i="157"/>
  <c r="F20" i="157"/>
  <c r="K19" i="157"/>
  <c r="I19" i="157"/>
  <c r="H19" i="157"/>
  <c r="G19" i="157"/>
  <c r="F19" i="157"/>
  <c r="I18" i="157"/>
  <c r="H18" i="157"/>
  <c r="G18" i="157"/>
  <c r="K18" i="157" s="1"/>
  <c r="F18" i="157"/>
  <c r="I17" i="157"/>
  <c r="H17" i="157"/>
  <c r="G17" i="157"/>
  <c r="K17" i="157" s="1"/>
  <c r="F17" i="157"/>
  <c r="I16" i="157"/>
  <c r="K16" i="157" s="1"/>
  <c r="H16" i="157"/>
  <c r="G16" i="157"/>
  <c r="F16" i="157"/>
  <c r="I15" i="157"/>
  <c r="H15" i="157"/>
  <c r="G15" i="157"/>
  <c r="K15" i="157" s="1"/>
  <c r="F15" i="157"/>
  <c r="I14" i="157"/>
  <c r="H14" i="157"/>
  <c r="G14" i="157"/>
  <c r="K14" i="157" s="1"/>
  <c r="F14" i="157"/>
  <c r="I13" i="157"/>
  <c r="H13" i="157"/>
  <c r="G13" i="157"/>
  <c r="K13" i="157" s="1"/>
  <c r="F13" i="157"/>
  <c r="K12" i="157"/>
  <c r="I12" i="157"/>
  <c r="H12" i="157"/>
  <c r="G12" i="157"/>
  <c r="F12" i="157"/>
  <c r="K11" i="157"/>
  <c r="I11" i="157"/>
  <c r="H11" i="157"/>
  <c r="G11" i="157"/>
  <c r="F11" i="157"/>
  <c r="I10" i="157"/>
  <c r="H10" i="157"/>
  <c r="G10" i="157"/>
  <c r="K10" i="157" s="1"/>
  <c r="F10" i="157"/>
  <c r="C148" i="156"/>
  <c r="C126" i="156"/>
  <c r="C121" i="156"/>
  <c r="C128" i="156" s="1"/>
  <c r="C31" i="156"/>
  <c r="I42" i="155"/>
  <c r="K42" i="155" s="1"/>
  <c r="H42" i="155"/>
  <c r="G42" i="155"/>
  <c r="F42" i="155"/>
  <c r="I41" i="155"/>
  <c r="H41" i="155"/>
  <c r="G41" i="155"/>
  <c r="K41" i="155" s="1"/>
  <c r="F41" i="155"/>
  <c r="I40" i="155"/>
  <c r="H40" i="155"/>
  <c r="G40" i="155"/>
  <c r="K40" i="155" s="1"/>
  <c r="F40" i="155"/>
  <c r="I39" i="155"/>
  <c r="H39" i="155"/>
  <c r="G39" i="155"/>
  <c r="K39" i="155" s="1"/>
  <c r="F39" i="155"/>
  <c r="I38" i="155"/>
  <c r="H38" i="155"/>
  <c r="K38" i="155" s="1"/>
  <c r="G38" i="155"/>
  <c r="F38" i="155"/>
  <c r="K37" i="155"/>
  <c r="I37" i="155"/>
  <c r="H37" i="155"/>
  <c r="G37" i="155"/>
  <c r="F37" i="155"/>
  <c r="I36" i="155"/>
  <c r="H36" i="155"/>
  <c r="G36" i="155"/>
  <c r="K36" i="155" s="1"/>
  <c r="F36" i="155"/>
  <c r="I35" i="155"/>
  <c r="H35" i="155"/>
  <c r="G35" i="155"/>
  <c r="K35" i="155" s="1"/>
  <c r="F35" i="155"/>
  <c r="I34" i="155"/>
  <c r="K34" i="155" s="1"/>
  <c r="H34" i="155"/>
  <c r="G34" i="155"/>
  <c r="F34" i="155"/>
  <c r="I33" i="155"/>
  <c r="H33" i="155"/>
  <c r="G33" i="155"/>
  <c r="K33" i="155" s="1"/>
  <c r="F33" i="155"/>
  <c r="I32" i="155"/>
  <c r="H32" i="155"/>
  <c r="G32" i="155"/>
  <c r="K32" i="155" s="1"/>
  <c r="F32" i="155"/>
  <c r="I31" i="155"/>
  <c r="H31" i="155"/>
  <c r="G31" i="155"/>
  <c r="K31" i="155" s="1"/>
  <c r="F31" i="155"/>
  <c r="I30" i="155"/>
  <c r="H30" i="155"/>
  <c r="K30" i="155" s="1"/>
  <c r="G30" i="155"/>
  <c r="F30" i="155"/>
  <c r="K29" i="155"/>
  <c r="I29" i="155"/>
  <c r="H29" i="155"/>
  <c r="G29" i="155"/>
  <c r="F29" i="155"/>
  <c r="I28" i="155"/>
  <c r="H28" i="155"/>
  <c r="G28" i="155"/>
  <c r="K28" i="155" s="1"/>
  <c r="F28" i="155"/>
  <c r="I27" i="155"/>
  <c r="H27" i="155"/>
  <c r="G27" i="155"/>
  <c r="K27" i="155" s="1"/>
  <c r="F27" i="155"/>
  <c r="I26" i="155"/>
  <c r="K26" i="155" s="1"/>
  <c r="H26" i="155"/>
  <c r="G26" i="155"/>
  <c r="F26" i="155"/>
  <c r="I25" i="155"/>
  <c r="H25" i="155"/>
  <c r="G25" i="155"/>
  <c r="K25" i="155" s="1"/>
  <c r="F25" i="155"/>
  <c r="I24" i="155"/>
  <c r="H24" i="155"/>
  <c r="G24" i="155"/>
  <c r="K24" i="155" s="1"/>
  <c r="F24" i="155"/>
  <c r="I23" i="155"/>
  <c r="H23" i="155"/>
  <c r="G23" i="155"/>
  <c r="K23" i="155" s="1"/>
  <c r="F23" i="155"/>
  <c r="I22" i="155"/>
  <c r="H22" i="155"/>
  <c r="K22" i="155" s="1"/>
  <c r="G22" i="155"/>
  <c r="F22" i="155"/>
  <c r="K21" i="155"/>
  <c r="I21" i="155"/>
  <c r="H21" i="155"/>
  <c r="G21" i="155"/>
  <c r="F21" i="155"/>
  <c r="I20" i="155"/>
  <c r="H20" i="155"/>
  <c r="G20" i="155"/>
  <c r="K20" i="155" s="1"/>
  <c r="F20" i="155"/>
  <c r="I19" i="155"/>
  <c r="H19" i="155"/>
  <c r="G19" i="155"/>
  <c r="K19" i="155" s="1"/>
  <c r="F19" i="155"/>
  <c r="I13" i="155"/>
  <c r="K13" i="155" s="1"/>
  <c r="H13" i="155"/>
  <c r="G13" i="155"/>
  <c r="F13" i="155"/>
  <c r="I12" i="155"/>
  <c r="H12" i="155"/>
  <c r="G12" i="155"/>
  <c r="K12" i="155" s="1"/>
  <c r="F12" i="155"/>
  <c r="I11" i="155"/>
  <c r="H11" i="155"/>
  <c r="G11" i="155"/>
  <c r="K11" i="155" s="1"/>
  <c r="F11" i="155"/>
  <c r="I10" i="155"/>
  <c r="H10" i="155"/>
  <c r="G10" i="155"/>
  <c r="K10" i="155" s="1"/>
  <c r="F10" i="155"/>
  <c r="C61" i="154"/>
  <c r="C49" i="154"/>
  <c r="C44" i="154"/>
  <c r="C16" i="154"/>
  <c r="C51" i="154" s="1"/>
  <c r="C35" i="153"/>
  <c r="C31" i="153"/>
  <c r="C23" i="153"/>
  <c r="C18" i="153"/>
  <c r="C25" i="153" s="1"/>
  <c r="C13" i="153"/>
  <c r="H31" i="152"/>
  <c r="C31" i="152"/>
  <c r="I31" i="152" s="1"/>
  <c r="F30" i="152"/>
  <c r="C30" i="152"/>
  <c r="I30" i="152" s="1"/>
  <c r="I29" i="152"/>
  <c r="C29" i="152"/>
  <c r="H29" i="152" s="1"/>
  <c r="G28" i="152"/>
  <c r="C28" i="152"/>
  <c r="F28" i="152" s="1"/>
  <c r="H27" i="152"/>
  <c r="C27" i="152"/>
  <c r="I27" i="152" s="1"/>
  <c r="F26" i="152"/>
  <c r="C26" i="152"/>
  <c r="I26" i="152" s="1"/>
  <c r="I25" i="152"/>
  <c r="C25" i="152"/>
  <c r="H25" i="152" s="1"/>
  <c r="C24" i="152"/>
  <c r="G24" i="152" s="1"/>
  <c r="H23" i="152"/>
  <c r="C23" i="152"/>
  <c r="I23" i="152" s="1"/>
  <c r="F22" i="152"/>
  <c r="C22" i="152"/>
  <c r="I22" i="152" s="1"/>
  <c r="C21" i="152"/>
  <c r="H21" i="152" s="1"/>
  <c r="C15" i="152"/>
  <c r="F15" i="152" s="1"/>
  <c r="H14" i="152"/>
  <c r="C14" i="152"/>
  <c r="I14" i="152" s="1"/>
  <c r="F13" i="152"/>
  <c r="C13" i="152"/>
  <c r="I13" i="152" s="1"/>
  <c r="C12" i="152"/>
  <c r="I12" i="152" s="1"/>
  <c r="I11" i="152"/>
  <c r="G11" i="152"/>
  <c r="C11" i="152"/>
  <c r="F11" i="152" s="1"/>
  <c r="H10" i="152"/>
  <c r="C10" i="152"/>
  <c r="I10" i="152" s="1"/>
  <c r="C38" i="151"/>
  <c r="C33" i="151"/>
  <c r="C24" i="151"/>
  <c r="C40" i="151" s="1"/>
  <c r="K20" i="150"/>
  <c r="I20" i="150"/>
  <c r="G20" i="150"/>
  <c r="F20" i="150"/>
  <c r="I19" i="150"/>
  <c r="G19" i="150"/>
  <c r="K19" i="150" s="1"/>
  <c r="F19" i="150"/>
  <c r="K18" i="150"/>
  <c r="I18" i="150"/>
  <c r="G18" i="150"/>
  <c r="F18" i="150"/>
  <c r="I12" i="150"/>
  <c r="G12" i="150"/>
  <c r="K12" i="150" s="1"/>
  <c r="F12" i="150"/>
  <c r="K11" i="150"/>
  <c r="I11" i="150"/>
  <c r="G11" i="150"/>
  <c r="F11" i="150"/>
  <c r="I10" i="150"/>
  <c r="G10" i="150"/>
  <c r="K10" i="150" s="1"/>
  <c r="F10" i="150"/>
  <c r="C40" i="149"/>
  <c r="C36" i="149"/>
  <c r="C28" i="149"/>
  <c r="C23" i="149"/>
  <c r="C18" i="149"/>
  <c r="C30" i="149" s="1"/>
  <c r="I24" i="148"/>
  <c r="H24" i="148"/>
  <c r="G24" i="148"/>
  <c r="K24" i="148" s="1"/>
  <c r="F24" i="148"/>
  <c r="K23" i="148"/>
  <c r="I23" i="148"/>
  <c r="H23" i="148"/>
  <c r="G23" i="148"/>
  <c r="F23" i="148"/>
  <c r="K22" i="148"/>
  <c r="I22" i="148"/>
  <c r="H22" i="148"/>
  <c r="G22" i="148"/>
  <c r="F22" i="148"/>
  <c r="I16" i="148"/>
  <c r="H16" i="148"/>
  <c r="G16" i="148"/>
  <c r="K16" i="148" s="1"/>
  <c r="F16" i="148"/>
  <c r="I15" i="148"/>
  <c r="H15" i="148"/>
  <c r="G15" i="148"/>
  <c r="K15" i="148" s="1"/>
  <c r="F15" i="148"/>
  <c r="I14" i="148"/>
  <c r="H14" i="148"/>
  <c r="K14" i="148" s="1"/>
  <c r="G14" i="148"/>
  <c r="F14" i="148"/>
  <c r="I13" i="148"/>
  <c r="H13" i="148"/>
  <c r="G13" i="148"/>
  <c r="K13" i="148" s="1"/>
  <c r="F13" i="148"/>
  <c r="I12" i="148"/>
  <c r="H12" i="148"/>
  <c r="K12" i="148" s="1"/>
  <c r="G12" i="148"/>
  <c r="F12" i="148"/>
  <c r="I11" i="148"/>
  <c r="H11" i="148"/>
  <c r="G11" i="148"/>
  <c r="K11" i="148" s="1"/>
  <c r="F11" i="148"/>
  <c r="K10" i="148"/>
  <c r="I10" i="148"/>
  <c r="H10" i="148"/>
  <c r="G10" i="148"/>
  <c r="F10" i="148"/>
  <c r="C43" i="147"/>
  <c r="C39" i="147"/>
  <c r="C31" i="147"/>
  <c r="C26" i="147"/>
  <c r="C33" i="147" s="1"/>
  <c r="C21" i="147"/>
  <c r="I21" i="146"/>
  <c r="H21" i="146"/>
  <c r="G21" i="146"/>
  <c r="K21" i="146" s="1"/>
  <c r="F21" i="146"/>
  <c r="K15" i="146"/>
  <c r="I15" i="146"/>
  <c r="H15" i="146"/>
  <c r="G15" i="146"/>
  <c r="F15" i="146"/>
  <c r="K14" i="146"/>
  <c r="I14" i="146"/>
  <c r="H14" i="146"/>
  <c r="G14" i="146"/>
  <c r="F14" i="146"/>
  <c r="I13" i="146"/>
  <c r="H13" i="146"/>
  <c r="G13" i="146"/>
  <c r="K13" i="146" s="1"/>
  <c r="F13" i="146"/>
  <c r="I12" i="146"/>
  <c r="H12" i="146"/>
  <c r="G12" i="146"/>
  <c r="K12" i="146" s="1"/>
  <c r="F12" i="146"/>
  <c r="I11" i="146"/>
  <c r="H11" i="146"/>
  <c r="K11" i="146" s="1"/>
  <c r="G11" i="146"/>
  <c r="F11" i="146"/>
  <c r="I10" i="146"/>
  <c r="H10" i="146"/>
  <c r="G10" i="146"/>
  <c r="K10" i="146" s="1"/>
  <c r="F10" i="146"/>
  <c r="C40" i="145"/>
  <c r="C36" i="145"/>
  <c r="C30" i="145"/>
  <c r="C28" i="145"/>
  <c r="C23" i="145"/>
  <c r="C18" i="145"/>
  <c r="I17" i="144"/>
  <c r="K17" i="144" s="1"/>
  <c r="F17" i="144"/>
  <c r="I11" i="144"/>
  <c r="H11" i="144"/>
  <c r="K11" i="144" s="1"/>
  <c r="F11" i="144"/>
  <c r="I10" i="144"/>
  <c r="H10" i="144"/>
  <c r="K10" i="144" s="1"/>
  <c r="F10" i="144"/>
  <c r="C35" i="143"/>
  <c r="C31" i="143"/>
  <c r="C23" i="143"/>
  <c r="C18" i="143"/>
  <c r="C25" i="143" s="1"/>
  <c r="C13" i="143"/>
  <c r="H45" i="142"/>
  <c r="G45" i="142"/>
  <c r="E45" i="142"/>
  <c r="D45" i="142"/>
  <c r="C45" i="142"/>
  <c r="F44" i="142"/>
  <c r="F43" i="142"/>
  <c r="F42" i="142"/>
  <c r="F41" i="142"/>
  <c r="F40" i="142"/>
  <c r="F39" i="142"/>
  <c r="F38" i="142"/>
  <c r="F37" i="142"/>
  <c r="F36" i="142"/>
  <c r="F35" i="142"/>
  <c r="F34" i="142"/>
  <c r="F33" i="142"/>
  <c r="F32" i="142"/>
  <c r="F31" i="142"/>
  <c r="F30" i="142"/>
  <c r="F29" i="142"/>
  <c r="F28" i="142"/>
  <c r="F27" i="142"/>
  <c r="F26" i="142"/>
  <c r="F25" i="142"/>
  <c r="F24" i="142"/>
  <c r="F23" i="142"/>
  <c r="F22" i="142"/>
  <c r="F21" i="142"/>
  <c r="F20" i="142"/>
  <c r="F19" i="142"/>
  <c r="F18" i="142"/>
  <c r="F17" i="142"/>
  <c r="F16" i="142"/>
  <c r="F15" i="142"/>
  <c r="F14" i="142"/>
  <c r="F13" i="142"/>
  <c r="F12" i="142"/>
  <c r="F11" i="142"/>
  <c r="F10" i="142"/>
  <c r="F9" i="142"/>
  <c r="F8" i="142"/>
  <c r="F45" i="142" s="1"/>
  <c r="G15" i="152" l="1"/>
  <c r="I21" i="152"/>
  <c r="F10" i="152"/>
  <c r="H11" i="152"/>
  <c r="K11" i="152" s="1"/>
  <c r="F14" i="152"/>
  <c r="H15" i="152"/>
  <c r="F23" i="152"/>
  <c r="H24" i="152"/>
  <c r="K24" i="152" s="1"/>
  <c r="F27" i="152"/>
  <c r="H28" i="152"/>
  <c r="F31" i="152"/>
  <c r="K45" i="159"/>
  <c r="K61" i="159"/>
  <c r="K77" i="159"/>
  <c r="K93" i="159"/>
  <c r="K114" i="159"/>
  <c r="K157" i="159"/>
  <c r="C29" i="160"/>
  <c r="K18" i="167"/>
  <c r="G10" i="152"/>
  <c r="K10" i="152" s="1"/>
  <c r="G14" i="152"/>
  <c r="K14" i="152" s="1"/>
  <c r="I15" i="152"/>
  <c r="G23" i="152"/>
  <c r="K23" i="152" s="1"/>
  <c r="I24" i="152"/>
  <c r="G27" i="152"/>
  <c r="K27" i="152" s="1"/>
  <c r="I28" i="152"/>
  <c r="G31" i="152"/>
  <c r="K31" i="152" s="1"/>
  <c r="K102" i="159"/>
  <c r="K145" i="159"/>
  <c r="K18" i="165"/>
  <c r="K42" i="165"/>
  <c r="K21" i="169"/>
  <c r="K39" i="169"/>
  <c r="G22" i="152"/>
  <c r="G26" i="152"/>
  <c r="G30" i="152"/>
  <c r="G13" i="152"/>
  <c r="K13" i="152" s="1"/>
  <c r="F12" i="152"/>
  <c r="H13" i="152"/>
  <c r="F21" i="152"/>
  <c r="H22" i="152"/>
  <c r="F25" i="152"/>
  <c r="H26" i="152"/>
  <c r="F29" i="152"/>
  <c r="H30" i="152"/>
  <c r="K53" i="159"/>
  <c r="K69" i="159"/>
  <c r="K85" i="159"/>
  <c r="K116" i="159"/>
  <c r="K130" i="159"/>
  <c r="K141" i="159"/>
  <c r="K10" i="167"/>
  <c r="K22" i="175"/>
  <c r="G21" i="152"/>
  <c r="K21" i="152" s="1"/>
  <c r="G25" i="152"/>
  <c r="K25" i="152" s="1"/>
  <c r="G29" i="152"/>
  <c r="K29" i="152" s="1"/>
  <c r="K104" i="159"/>
  <c r="K118" i="159"/>
  <c r="K21" i="165"/>
  <c r="K39" i="165"/>
  <c r="K18" i="169"/>
  <c r="I10" i="175"/>
  <c r="G10" i="175"/>
  <c r="K10" i="175" s="1"/>
  <c r="F10" i="175"/>
  <c r="G20" i="175"/>
  <c r="F20" i="175"/>
  <c r="I20" i="175"/>
  <c r="H20" i="175"/>
  <c r="G12" i="152"/>
  <c r="H12" i="152"/>
  <c r="F24" i="152"/>
  <c r="I23" i="175"/>
  <c r="G23" i="175"/>
  <c r="K23" i="175" s="1"/>
  <c r="F23" i="175"/>
  <c r="I39" i="175"/>
  <c r="H39" i="175"/>
  <c r="G39" i="175"/>
  <c r="K39" i="175" s="1"/>
  <c r="F39" i="175"/>
  <c r="K52" i="159"/>
  <c r="K68" i="159"/>
  <c r="K84" i="159"/>
  <c r="K100" i="159"/>
  <c r="C33" i="166"/>
  <c r="H23" i="175"/>
  <c r="I31" i="175"/>
  <c r="H31" i="175"/>
  <c r="G31" i="175"/>
  <c r="K31" i="175" s="1"/>
  <c r="F31" i="175"/>
  <c r="G19" i="175"/>
  <c r="K19" i="175" s="1"/>
  <c r="I21" i="175"/>
  <c r="G27" i="175"/>
  <c r="H28" i="175"/>
  <c r="I29" i="175"/>
  <c r="G35" i="175"/>
  <c r="H36" i="175"/>
  <c r="K36" i="175" s="1"/>
  <c r="I37" i="175"/>
  <c r="G43" i="175"/>
  <c r="K43" i="175" s="1"/>
  <c r="H44" i="175"/>
  <c r="K44" i="175" s="1"/>
  <c r="I45" i="175"/>
  <c r="F50" i="175"/>
  <c r="G51" i="175"/>
  <c r="H52" i="175"/>
  <c r="K52" i="175" s="1"/>
  <c r="I53" i="175"/>
  <c r="F58" i="175"/>
  <c r="G59" i="175"/>
  <c r="K59" i="175" s="1"/>
  <c r="H60" i="175"/>
  <c r="I61" i="175"/>
  <c r="K26" i="191"/>
  <c r="K46" i="193"/>
  <c r="H19" i="175"/>
  <c r="H27" i="175"/>
  <c r="I28" i="175"/>
  <c r="H35" i="175"/>
  <c r="I36" i="175"/>
  <c r="H43" i="175"/>
  <c r="I44" i="175"/>
  <c r="H51" i="175"/>
  <c r="I52" i="175"/>
  <c r="H59" i="175"/>
  <c r="I60" i="175"/>
  <c r="K60" i="175" s="1"/>
  <c r="K34" i="191"/>
  <c r="K14" i="193"/>
  <c r="F47" i="175"/>
  <c r="F55" i="175"/>
  <c r="F22" i="175"/>
  <c r="F30" i="175"/>
  <c r="F38" i="175"/>
  <c r="F46" i="175"/>
  <c r="G47" i="175"/>
  <c r="K47" i="175" s="1"/>
  <c r="F54" i="175"/>
  <c r="G55" i="175"/>
  <c r="K55" i="175" s="1"/>
  <c r="F62" i="175"/>
  <c r="K29" i="191"/>
  <c r="F53" i="175"/>
  <c r="G54" i="175"/>
  <c r="F61" i="175"/>
  <c r="G62" i="175"/>
  <c r="K62" i="175" s="1"/>
  <c r="K17" i="193"/>
  <c r="K51" i="193"/>
  <c r="G21" i="175"/>
  <c r="K21" i="175" s="1"/>
  <c r="H22" i="175"/>
  <c r="F28" i="175"/>
  <c r="G29" i="175"/>
  <c r="K29" i="175" s="1"/>
  <c r="H30" i="175"/>
  <c r="K30" i="175" s="1"/>
  <c r="F36" i="175"/>
  <c r="G37" i="175"/>
  <c r="H38" i="175"/>
  <c r="K38" i="175" s="1"/>
  <c r="F44" i="175"/>
  <c r="G45" i="175"/>
  <c r="K45" i="175" s="1"/>
  <c r="H46" i="175"/>
  <c r="K46" i="175" s="1"/>
  <c r="F52" i="175"/>
  <c r="G53" i="175"/>
  <c r="K53" i="175" s="1"/>
  <c r="H54" i="175"/>
  <c r="F60" i="175"/>
  <c r="G61" i="175"/>
  <c r="K61" i="175" s="1"/>
  <c r="H62" i="175"/>
  <c r="K37" i="191"/>
  <c r="K30" i="193"/>
  <c r="K13" i="191"/>
  <c r="K38" i="193"/>
  <c r="L20" i="220"/>
  <c r="L41" i="220"/>
  <c r="L59" i="220"/>
  <c r="L75" i="220"/>
  <c r="L91" i="220"/>
  <c r="L137" i="220"/>
  <c r="K29" i="226"/>
  <c r="K29" i="230"/>
  <c r="K43" i="230"/>
  <c r="K25" i="232"/>
  <c r="K35" i="234"/>
  <c r="K37" i="234"/>
  <c r="K24" i="236"/>
  <c r="K23" i="242"/>
  <c r="L27" i="220"/>
  <c r="L48" i="220"/>
  <c r="L57" i="220"/>
  <c r="L73" i="220"/>
  <c r="L89" i="220"/>
  <c r="L104" i="220"/>
  <c r="L115" i="220"/>
  <c r="L155" i="220"/>
  <c r="K13" i="226"/>
  <c r="K36" i="228"/>
  <c r="K26" i="236"/>
  <c r="K28" i="240"/>
  <c r="K47" i="242"/>
  <c r="K59" i="242"/>
  <c r="K75" i="242"/>
  <c r="K87" i="242"/>
  <c r="L28" i="220"/>
  <c r="K24" i="222"/>
  <c r="K40" i="228"/>
  <c r="K19" i="230"/>
  <c r="K10" i="232"/>
  <c r="K39" i="232"/>
  <c r="K41" i="232"/>
  <c r="K13" i="234"/>
  <c r="K21" i="234"/>
  <c r="K11" i="236"/>
  <c r="K23" i="236"/>
  <c r="K83" i="242"/>
  <c r="L19" i="220"/>
  <c r="L40" i="220"/>
  <c r="L65" i="220"/>
  <c r="L81" i="220"/>
  <c r="L99" i="220"/>
  <c r="L105" i="220"/>
  <c r="L136" i="220"/>
  <c r="L145" i="220"/>
  <c r="K37" i="222"/>
  <c r="K21" i="230"/>
  <c r="K12" i="232"/>
  <c r="C39" i="239"/>
  <c r="K25" i="240"/>
  <c r="K26" i="246"/>
  <c r="L97" i="220"/>
  <c r="L123" i="220"/>
  <c r="C39" i="223"/>
  <c r="K21" i="226"/>
  <c r="K28" i="228"/>
  <c r="K30" i="228"/>
  <c r="K27" i="234"/>
  <c r="K29" i="234"/>
  <c r="C35" i="237"/>
  <c r="K10" i="242"/>
  <c r="K51" i="242"/>
  <c r="L152" i="220"/>
  <c r="K21" i="222"/>
  <c r="K32" i="222"/>
  <c r="K19" i="228"/>
  <c r="K20" i="240"/>
  <c r="K35" i="242"/>
  <c r="K63" i="242"/>
  <c r="K79" i="242"/>
  <c r="C37" i="243"/>
  <c r="K21" i="246"/>
  <c r="D75" i="241"/>
  <c r="K54" i="175" l="1"/>
  <c r="K26" i="152"/>
  <c r="K35" i="175"/>
  <c r="K20" i="175"/>
  <c r="K22" i="152"/>
  <c r="K51" i="175"/>
  <c r="K28" i="152"/>
  <c r="K28" i="175"/>
  <c r="K12" i="152"/>
  <c r="K15" i="152"/>
  <c r="K27" i="175"/>
  <c r="K30" i="152"/>
  <c r="K37" i="175"/>
  <c r="C45" i="223"/>
</calcChain>
</file>

<file path=xl/sharedStrings.xml><?xml version="1.0" encoding="utf-8"?>
<sst xmlns="http://schemas.openxmlformats.org/spreadsheetml/2006/main" count="47571" uniqueCount="7384">
  <si>
    <t>ENTIDADES PARAESTATALES Y FIDEICOMISOS NO EMPRESARIALES Y NO FINANCIEROS</t>
  </si>
  <si>
    <t>ADMINISTRACIÓN DEL PATRIMONIO DE LA BENEFICENCIA PÚBLICA DEL ESTADO DE YUCATÁN</t>
  </si>
  <si>
    <t>AGENCIA DE ENERGÍA DEL ESTADO DE YUCATÁN</t>
  </si>
  <si>
    <t>AGENCIA PARA EL DESARROLLO DE YUCATÁN</t>
  </si>
  <si>
    <t>CENTRO DE CONCILIACIÓN LABORAL DEL ESTADO DE YUCATÁN</t>
  </si>
  <si>
    <t>CENTRO ESTATAL DE TRASPLANTES DE YUCATÁN</t>
  </si>
  <si>
    <t>COLEGIO DE BACHILLERES DEL ESTADO DE YUCATÁN</t>
  </si>
  <si>
    <t>COLEGIO DE EDUCACIÓN PROFESIONAL TÉCNICA DEL ESTADO DE YUCATÁN</t>
  </si>
  <si>
    <t>COLEGIO DE ESTUDIOS CIENTÍFICOS Y TECNOLÓGICOS DEL ESTADO DE YUCATÁN</t>
  </si>
  <si>
    <t>COMISIÓN EJECUTIVA ESTATAL DE ATENCIÓN A VÍCTIMAS</t>
  </si>
  <si>
    <t>FIDEICOMISO GARANTE DE LA ORQUESTA SINFÓNICA DE YUCATÁN</t>
  </si>
  <si>
    <t>FIDEICOMISO PARA LA PROMOCIÓN TURÍSTICA DEL ESTADO DE YUCATÁN</t>
  </si>
  <si>
    <t>FIDEICOMISO PÚBLICO PARA EL DESARROLLO DEL TURISMO DE REUNIONES EN YUCATÁN</t>
  </si>
  <si>
    <t>FIDEICOMISO PÚBLICO PARA LA ADMINISTRACIÓN DE LA RESERVA TERRITORIAL DE UCÚ</t>
  </si>
  <si>
    <t>FIDEICOMISO PÚBLICO PARA LA ADMINISTRACIÓN DEL PALACIO DE LA MÚSICA</t>
  </si>
  <si>
    <t>HOSPITAL COMUNITARIO DE PETO, YUCATÁN</t>
  </si>
  <si>
    <t>HOSPITAL COMUNITARIO DE TICUL, YUCATÁN</t>
  </si>
  <si>
    <t>HOSPITAL DE LA AMISTAD</t>
  </si>
  <si>
    <t>INSTITUTO DE CAPACITACIÓN PARA EL TRABAJO DEL ESTADO DE YUCATÁN</t>
  </si>
  <si>
    <t>INSTITUTO DE EDUCACIÓN PARA ADULTOS DEL ESTADO DE YUCATÁN</t>
  </si>
  <si>
    <t>INSTITUTO DE INFRAESTRUCTURA CARRETERA DE YUCATÁN</t>
  </si>
  <si>
    <t>INSTITUTO DE MOVILIDAD Y DESARROLLO URBANO TERRITORIAL</t>
  </si>
  <si>
    <t>INSTITUTO DE SEGURIDAD JURÍDICA PATRIMONIAL DE YUCATÁN</t>
  </si>
  <si>
    <t>INSTITUTO DE VIVIENDA DEL ESTADO DE YUCATÁN</t>
  </si>
  <si>
    <t>INSTITUTO DEL DEPORTE DEL ESTADO DE YUCATÁN</t>
  </si>
  <si>
    <t>INSTITUTO PARA EL DESARROLLO DE LA CULTURA MAYA DEL ESTADO DE YUCATÁN</t>
  </si>
  <si>
    <t>INSTITUTO PARA EL DESARROLLO Y CERTIFICACIÓN DE LA INFRAESTRUCTURA FÍSICA EDUCATIVA Y ELÉCTRICA DE YUCATÁN</t>
  </si>
  <si>
    <t>INSTITUTO PARA LA CONSTRUCCIÓN Y CONSERVACIÓN DE OBRA PÚBLICA EN YUCATÁN</t>
  </si>
  <si>
    <t>INSTITUTO PARA LA INCLUSIÓN DE LAS PERSONAS CON DISCAPACIDAD DEL ESTADO DE YUCATÁN</t>
  </si>
  <si>
    <t>INSTITUTO PROMOTOR DE FERIAS DE YUCATÁN</t>
  </si>
  <si>
    <t>INSTITUTO TECNOLÓGICO SUPERIOR DE MOTUL</t>
  </si>
  <si>
    <t>INSTITUTO TECNOLÓGICO SUPERIOR DE VALLADOLID</t>
  </si>
  <si>
    <t>INSTITUTO TECNOLÓGICO SUPERIOR DEL SUR DEL ESTADO DE YUCATÁN</t>
  </si>
  <si>
    <t>INSTITUTO TECNOLÓGICO SUPERIOR PROGRESO</t>
  </si>
  <si>
    <t>INSTITUTO YUCATECO DE EMPRENDEDORES</t>
  </si>
  <si>
    <t>JUNTA DE AGUA POTABLE Y ALCANTARILLADO DE YUCATÁN</t>
  </si>
  <si>
    <t>JUNTA DE ASISTENCIA PRIVADA DEL ESTADO DE YUCATÁN</t>
  </si>
  <si>
    <t>PARQUE CIENTÍFICO Y TECNOLÓGICO DE YUCATÁN</t>
  </si>
  <si>
    <t>PATRONATO DE LAS UNIDADES DE SERVICIOS CULTURALES Y TURÍSTICOS DEL ESTADO DE YUCATÁN</t>
  </si>
  <si>
    <t>SECRETARÍA EJECUTIVA DEL SISTEMA ESTATAL ANTICORRUPCIÓN</t>
  </si>
  <si>
    <t>SECRETARÍA TÉCNICA DE PLANEACIÓN Y EVALUACIÓN</t>
  </si>
  <si>
    <t>SERVICIOS DE SALUD DE YUCATÁN</t>
  </si>
  <si>
    <t>SISTEMA PARA EL DESARROLLO INTEGRAL DE LA FAMILIA EN YUCATÁN</t>
  </si>
  <si>
    <t>UNIVERSIDAD DE LAS ARTES DE YUCATÁN</t>
  </si>
  <si>
    <t>UNIVERSIDAD DE ORIENTE</t>
  </si>
  <si>
    <t>UNIVERSIDAD POLITÉCNICA DE YUCATÁN</t>
  </si>
  <si>
    <t>UNIVERSIDAD TECNOLÓGICA DEL CENTRO</t>
  </si>
  <si>
    <t>UNIVERSIDAD TECNOLÓGICA DEL MAYAB</t>
  </si>
  <si>
    <t>UNIVERSIDAD TECNOLÓGICA DEL PONIENTE</t>
  </si>
  <si>
    <t>UNIVERSIDAD TECNOLÓGICA METROPOLITANA</t>
  </si>
  <si>
    <t>UNIVERSIDAD TECNOLÓGICA REGIONAL DEL SUR</t>
  </si>
  <si>
    <t>TOTAL</t>
  </si>
  <si>
    <t>IMPORTE</t>
  </si>
  <si>
    <t>3,312,021</t>
  </si>
  <si>
    <t>19,500,000</t>
  </si>
  <si>
    <t>5,749,137</t>
  </si>
  <si>
    <t>26,490,764</t>
  </si>
  <si>
    <t>3,085,771</t>
  </si>
  <si>
    <t>628,968,869</t>
  </si>
  <si>
    <t>175,478,809</t>
  </si>
  <si>
    <t>111,353,013</t>
  </si>
  <si>
    <t>26,384,914</t>
  </si>
  <si>
    <t>43,218,822</t>
  </si>
  <si>
    <t>80,236,800</t>
  </si>
  <si>
    <t>56,337,924</t>
  </si>
  <si>
    <t>193,621,186</t>
  </si>
  <si>
    <t>17,016,079</t>
  </si>
  <si>
    <t>45,350,537</t>
  </si>
  <si>
    <t>53,500,462</t>
  </si>
  <si>
    <t>78,669,881</t>
  </si>
  <si>
    <t>13,295,928</t>
  </si>
  <si>
    <t>128,509,267</t>
  </si>
  <si>
    <t>582,673,914</t>
  </si>
  <si>
    <t>40,853,358</t>
  </si>
  <si>
    <t>99,403,525</t>
  </si>
  <si>
    <t>670,648,000</t>
  </si>
  <si>
    <t>277,613,114</t>
  </si>
  <si>
    <t>27,040,891</t>
  </si>
  <si>
    <t>121,428,514</t>
  </si>
  <si>
    <t>593,016,503</t>
  </si>
  <si>
    <t>6,311,735</t>
  </si>
  <si>
    <t>113,095,322</t>
  </si>
  <si>
    <t>16,746,551</t>
  </si>
  <si>
    <t>19,944,182</t>
  </si>
  <si>
    <t>13,611,154</t>
  </si>
  <si>
    <t>16,576,737</t>
  </si>
  <si>
    <t>63,143,688</t>
  </si>
  <si>
    <t>706,479,352</t>
  </si>
  <si>
    <t>4,594,815</t>
  </si>
  <si>
    <t>14,388,319</t>
  </si>
  <si>
    <t>501,469,917</t>
  </si>
  <si>
    <t>16,679,262</t>
  </si>
  <si>
    <t>36,970,718</t>
  </si>
  <si>
    <t>5,592,353,038</t>
  </si>
  <si>
    <t>944,563,565</t>
  </si>
  <si>
    <t>72,785,552</t>
  </si>
  <si>
    <t>43,457,862</t>
  </si>
  <si>
    <t>31,736,243</t>
  </si>
  <si>
    <t>28,548,501</t>
  </si>
  <si>
    <t>26,336,535</t>
  </si>
  <si>
    <t>25,293,512</t>
  </si>
  <si>
    <t>155,133,177</t>
  </si>
  <si>
    <t>37,649,407</t>
  </si>
  <si>
    <t>12,610,627,147</t>
  </si>
  <si>
    <t>1000 SERVICIOS PERSONALES</t>
  </si>
  <si>
    <t>1100 REMUNERACIONES AL PERSONAL DE CARÁCTER PERMANENTE</t>
  </si>
  <si>
    <t>1130 SUELDOS BASE AL PERSONAL PERMANENTE</t>
  </si>
  <si>
    <t>1200 REMUNERACIONES AL PERSONAL DE CARÁCTER TRANSITORIO</t>
  </si>
  <si>
    <t>1210 HONORARIOS ASIMILABLES A SALARIOS</t>
  </si>
  <si>
    <t>1220 SUELDOS BASE AL PERSONAL EVENTUAL</t>
  </si>
  <si>
    <t>1300 REMUNERACIONES ADICIONALES Y ESPECIALES</t>
  </si>
  <si>
    <t>1310 PRIMAS POR AÑOS DE SERVICIOS EFECTIVOS PRESTADOS</t>
  </si>
  <si>
    <t>1320 PRIMAS DE VACACIONES, DOMINICAL Y GRATIFICACIÓN DE FIN DE AÑO</t>
  </si>
  <si>
    <t>1330 HORAS EXTRAORDINARIAS</t>
  </si>
  <si>
    <t>1340 COMPENSACIONES</t>
  </si>
  <si>
    <t>1400 SEGURIDAD SOCIAL</t>
  </si>
  <si>
    <t>1410 APORTACIONES DE SEGURIDAD SOCIAL</t>
  </si>
  <si>
    <t>1420 APORTACIONES A FONDOS DE VIVIENDA</t>
  </si>
  <si>
    <t>1430 APORTACIONES AL SISTEMA PARA EL RETIRO</t>
  </si>
  <si>
    <t>1440 APORTACIONES PARA SEGUROS</t>
  </si>
  <si>
    <t>1500 OTRAS PRESTACIONES SOCIALES Y ECONÓMICAS</t>
  </si>
  <si>
    <t>1510 CUOTAS PARA EL FONDO DE AHORRO Y FONDO DE TRABAJO</t>
  </si>
  <si>
    <t>1520 INDEMNIZACIONES</t>
  </si>
  <si>
    <t>1530 PRESTACIONES Y HABERES DE RETIRO</t>
  </si>
  <si>
    <t>1540 PRESTACIONES CONTRACTUALES</t>
  </si>
  <si>
    <t>1550 APOYOS A LA CAPACITACIÓN DE LOS SERVIDORES PÚBLICOS</t>
  </si>
  <si>
    <t>1590 OTRAS PRESTACIONES SOCIALES Y ECONÓMICAS</t>
  </si>
  <si>
    <t>1600 PREVISIONES</t>
  </si>
  <si>
    <t>1610 PREVISIONES DE CARÁCTER LABORAL, ECONÓMICA Y DE SEGURIDAD SOCIAL</t>
  </si>
  <si>
    <t>1700 PAGO DE ESTÍMULOS A SERVIDORES PÚBLICOS</t>
  </si>
  <si>
    <t>1710 ESTÍMULOS</t>
  </si>
  <si>
    <t>2000 MATERIALES Y SUMINISTROS</t>
  </si>
  <si>
    <t>2100 MATERIALES DE ADMINISTRACIÓN, EMISIÓN DE DOCUMENTOS Y ARTÍCULOS OFICIALES</t>
  </si>
  <si>
    <t>2110 MATERIALES, ÚTILES Y EQUIPOS MENORES DE OFICINA</t>
  </si>
  <si>
    <t>2120 MATERIALES Y ÚTILES DE IMPRESIÓN Y REPRODUCCIÓN</t>
  </si>
  <si>
    <t>2130 MATERIAL ESTADÍSTICO Y GEOGRÁFICO</t>
  </si>
  <si>
    <t>2140 MATERIALES, ÚTILES Y EQUIPOS MENORES DE TECNOLOGÍAS DE LA INFORMACIÓN Y COMUNICACIONES</t>
  </si>
  <si>
    <t>2150 MATERIAL IMPRESO E INFORMACIÓN DIGITAL</t>
  </si>
  <si>
    <t>2160 MATERIAL DE LIMPIEZA</t>
  </si>
  <si>
    <t>2170 MATERIALES Y ÚTILES DE ENSEÑANZA</t>
  </si>
  <si>
    <t>2180 MATERIALES PARA EL REGISTRO E IDENTIFICACIÓN DE BIENES Y PERSONAS</t>
  </si>
  <si>
    <t>2200 ALIMENTOS Y UTENSILIOS</t>
  </si>
  <si>
    <t>2210 PRODUCTOS ALIMENTICIOS PARA PERSONAS</t>
  </si>
  <si>
    <t>2220 PRODUCTOS ALIMENTICIOS PARA ANIMALES</t>
  </si>
  <si>
    <t>2230 UTENSILIOS PARA EL SERVICIO DE ALIMENTACIÓN</t>
  </si>
  <si>
    <t>2300 MATERIAS PRIMAS Y MATERIALES DE PRODUCCIÓN Y COMERCIALIZACIÓN</t>
  </si>
  <si>
    <t>2310 PRODUCTOS ALIMENTICIOS, AGROPECUARIOS Y FORESTALES ADQUIRIDOS COMO MATERIA PRIMA</t>
  </si>
  <si>
    <t>2350 PRODUCTOS QUÍMICOS, FARMACÉUTICOS Y DE LABORATORIO ADQUIRIDOS COMO MATERIA PRIMA</t>
  </si>
  <si>
    <t>2370 PRODUCTOS DE CUERO, PIEL, PLÁSTICO Y HULE ADQUIRIDOS COMO MATERIA PRIMA</t>
  </si>
  <si>
    <t>2380 MERCANCÍAS ADQUIRIDAS PARA SU COMERCIALIZACIÓN</t>
  </si>
  <si>
    <t>2390 OTROS PRODUCTOS ADQUIRIDOS COMO MATERIA PRIMA</t>
  </si>
  <si>
    <t>2400 MATERIALES Y ARTÍCULOS DE CONSTRUCCIÓN Y DE REPARACIÓN</t>
  </si>
  <si>
    <t>2410 PRODUCTOS MINERALES NO METÁLICOS</t>
  </si>
  <si>
    <t>2420 CEMENTO Y PRODUCTOS DE CONCRETO</t>
  </si>
  <si>
    <t>2430 CAL, YESO Y PRODUCTOS DE YESO</t>
  </si>
  <si>
    <t>2440 MADERA Y PRODUCTOS DE MADERA</t>
  </si>
  <si>
    <t>2450 VIDRIO Y PRODUCTOS DE VIDRIO</t>
  </si>
  <si>
    <t>2460 MATERIAL ELÉCTRICO Y ELECTRÓNICO</t>
  </si>
  <si>
    <t>2470 ARTÍCULOS METÁLICOS PARA LA CONSTRUCCIÓN</t>
  </si>
  <si>
    <t>2480 MATERIALES COMPLEMENTARIOS</t>
  </si>
  <si>
    <t>2490 OTROS MATERIALES Y ARTÍCULOS DE CONSTRUCCIÓN Y REPARACIÓN</t>
  </si>
  <si>
    <t>2500 PRODUCTOS QUÍMICOS, FARMACÉUTICOS Y DE LABORATORIO</t>
  </si>
  <si>
    <t>2510 PRODUCTOS QUÍMICOS BÁSICOS</t>
  </si>
  <si>
    <t>2520 FERTILIZANTES, PESTICIDAS Y OTROS AGROQUÍMICOS</t>
  </si>
  <si>
    <t>2530 MEDICINAS Y PRODUCTOS FARMACÉUTICOS</t>
  </si>
  <si>
    <t>2540 MATERIALES, ACCESORIOS Y SUMINISTROS MÉDICOS</t>
  </si>
  <si>
    <t>2550 MATERIALES, ACCESORIOS Y SUMINISTROS DE LABORATORIO</t>
  </si>
  <si>
    <t>2560 FIBRAS SINTÉTICAS, HULES, PLÁSTICOS Y DERIVADOS</t>
  </si>
  <si>
    <t>2590 OTROS PRODUCTOS QUÍMICOS</t>
  </si>
  <si>
    <t>2600 COMBUSTIBLES, LUBRICANTES Y ADITIVOS</t>
  </si>
  <si>
    <t>2610 COMBUSTIBLES, LUBRICANTES Y ADITIVOS</t>
  </si>
  <si>
    <t>2700 VESTUARIO, BLANCOS, PRENDAS DE PROTECCIÓN Y ARTÍCULOS DEPORTIVOS</t>
  </si>
  <si>
    <t>2710 VESTUARIO Y UNIFORMES</t>
  </si>
  <si>
    <t>2720 PRENDAS DE SEGURIDAD Y PROTECCIÓN PERSONAL</t>
  </si>
  <si>
    <t>2730 ARTÍCULOS DEPORTIVOS</t>
  </si>
  <si>
    <t>2740 PRODUCTOS TEXTILES</t>
  </si>
  <si>
    <t>2750 BLANCOS Y OTROS PRODUCTOS TEXTILES, EXCEPTO PRENDAS DE VESTIR</t>
  </si>
  <si>
    <t>2900 HERRAMIENTAS, REFACCIONES Y ACCESORIOS MENORES</t>
  </si>
  <si>
    <t>2910 HERRAMIENTAS MENORES</t>
  </si>
  <si>
    <t>2920 REFACCIONES Y ACCESORIOS MENORES DE EDIFICIOS</t>
  </si>
  <si>
    <t>2930 REFACCIONES Y ACCESORIOS MENORES DE MOBILIARIO Y EQUIPO DE ADMINISTRACIÓN, EDUCACIONAL Y RECREATIVO</t>
  </si>
  <si>
    <t>2940 REFACCIONES Y ACCESORIOS MENORES DE EQUIPO DE CÓMPUTO Y TECNOLOGÍAS DE LA INFORMACIÓN</t>
  </si>
  <si>
    <t>2950 REFACCIONES Y ACCESORIOS MENORES DE EQUIPO E INSTRUMENTAL MÉDICO Y DE LABORATORIO</t>
  </si>
  <si>
    <t>2960 REFACCIONES Y ACCESORIOS MENORES DE EQUIPO DE TRANSPORTE</t>
  </si>
  <si>
    <t>2980 REFACCIONES Y ACCESORIOS MENORES DE MAQUINARIA Y OTROS EQUIPOS</t>
  </si>
  <si>
    <t>2990 REFACCIONES Y ACCESORIOS MENORES OTROS BIENES MUEBLES</t>
  </si>
  <si>
    <t>3000 SERVICIOS GENERALES</t>
  </si>
  <si>
    <t>3100 SERVICIOS BÁSICOS</t>
  </si>
  <si>
    <t>3110 ENERGÍA ELÉCTRICA</t>
  </si>
  <si>
    <t>3120 GAS</t>
  </si>
  <si>
    <t>3130 AGUA</t>
  </si>
  <si>
    <t>3140 TELEFONÍA TRADICIONAL</t>
  </si>
  <si>
    <t>3150 TELEFONÍA CELULAR</t>
  </si>
  <si>
    <t>3160 SERVICIOS DE TELECOMUNICACIONES Y SATÉLITES</t>
  </si>
  <si>
    <t>3170 SERVICIOS DE ACCESO DE INTERNET, REDES Y PROCESAMIENTO DE INFORMACIÓN</t>
  </si>
  <si>
    <t>3180 SERVICIOS POSTALES Y TELEGRÁFICOS</t>
  </si>
  <si>
    <t>3190 SERVICIOS INTEGRALES Y OTROS SERVICIOS</t>
  </si>
  <si>
    <t>3200 SERVICIOS DE ARRENDAMIENTO</t>
  </si>
  <si>
    <t>3210 ARRENDAMIENTO DE TERRENOS</t>
  </si>
  <si>
    <t>3220 ARRENDAMIENTO DE EDIFICIOS</t>
  </si>
  <si>
    <t>3230 ARRENDAMIENTO DE MOBILIARIO Y EQUIPO DE ADMINISTRACIÓN, EDUCACIONAL Y RECREATIVO</t>
  </si>
  <si>
    <t>3240 ARRENDAMIENTO DE EQUIPO E INSTRUMENTAL MÉDICO Y DE LABORATORIO</t>
  </si>
  <si>
    <t>3250 ARRENDAMIENTO DE EQUIPO DE TRANSPORTE</t>
  </si>
  <si>
    <t>3260 ARRENDAMIENTO DE MAQUINARIA, OTROS EQUIPOS Y HERRAMIENTAS</t>
  </si>
  <si>
    <t>3270 ARRENDAMIENTO DE ACTIVOS INTANGIBLES</t>
  </si>
  <si>
    <t>3290 OTROS ARRENDAMIENTOS</t>
  </si>
  <si>
    <t>3300 SERVICIOS PROFESIONALES, CIENTÍFICOS, TÉCNICOS Y OTROS SERVICIOS</t>
  </si>
  <si>
    <t>3310 SERVICIOS LEGALES, DE CONTABILIDAD, AUDITORÍA Y RELACIONADOS</t>
  </si>
  <si>
    <t>3320 SERVICIOS DE DISEÑO, ARQUITECTURA, INGENIERÍA Y ACTIVIDADES RELACIONADAS</t>
  </si>
  <si>
    <t>3330 SERVICIOS DE CONSULTORÍA ADMINISTRATIVA, PROCESOS, TÉCNICA Y EN TECNOLOGÍAS DE LA INFORMACIÓN</t>
  </si>
  <si>
    <t>3340 SERVICIOS DE CAPACITACIÓN A SERVIDORES PÚBLICOS</t>
  </si>
  <si>
    <t>3350 SERVICIOS DE INVESTIGACIÓN CIENTÍFICA Y DESARROLLO</t>
  </si>
  <si>
    <t>3360 SERVICIOS DE APOYO ADMINISTRATIVO, FOTOCOPIADO E IMPRESIÓN</t>
  </si>
  <si>
    <t>3370 SERVICIOS DE PROTECCIÓN Y SEGURIDAD</t>
  </si>
  <si>
    <t>3380 SERVICIOS DE VIGILANCIA</t>
  </si>
  <si>
    <t>3390 SERVICIOS PROFESIONALES, CIENTÍFICOS Y TÉCNICOS INTEGRALES</t>
  </si>
  <si>
    <t>3400 SERVICIOS FINANCIEROS, BANCARIOS Y COMERCIALES</t>
  </si>
  <si>
    <t>3410 SERVICIOS FINANCIEROS Y BANCARIOS</t>
  </si>
  <si>
    <t>3430 SERVICIOS DE RECAUDACIÓN, TRASLADO Y CUSTODIA DE VALORES</t>
  </si>
  <si>
    <t>3440 SEGUROS DE RESPONSABILIDAD PATRIMONIAL Y FINANZAS</t>
  </si>
  <si>
    <t>3450 SEGURO DE BIENES PATRIMONIALES</t>
  </si>
  <si>
    <t>3460 ALMACENAJE, ENVASE Y EMBALAJE</t>
  </si>
  <si>
    <t>3470 FLETES Y MANIOBRAS</t>
  </si>
  <si>
    <t>3480 COMISIONES POR VENTAS</t>
  </si>
  <si>
    <t>3500 SERVICIOS DE INSTALACIÓN, REPARACIÓN, MANTENIMIENTO Y CONSERVACIÓN</t>
  </si>
  <si>
    <t>3510 CONSERVACIÓN Y MANTENIMIENTO MENOR DE INMUEBLES</t>
  </si>
  <si>
    <t>3520 INSTALACIÓN, REPARACIÓN Y MANTENIMIENTO DE MOBILIARIO Y EQUIPO DE ADMINISTRACIÓN, EDUCACIONAL Y RECREATIVO</t>
  </si>
  <si>
    <t>3530 INSTALACIÓN, REPARACIÓN Y MANTENIMIENTO DE EQUIPO DE CÓMPUTO Y TECNOLOGÍAS DE LA INFORMACIÓN</t>
  </si>
  <si>
    <t>3540 INSTALACIÓN, REPARACIÓN Y MANTENIMIENTO DE EQUIPO E INSTRUMENTAL MÉDICO Y DE LABORATORIO</t>
  </si>
  <si>
    <t>3550 REPARACIÓN Y MANTENIMIENTO DE EQUIPO DE TRANSPORTE</t>
  </si>
  <si>
    <t>3570 INSTALACIÓN, REPARACIÓN Y MANTENIMIENTO DE MAQUINARIA, OTROS EQUIPOS Y HERRAMIENTA</t>
  </si>
  <si>
    <t>3580 SERVICIOS DE LIMPIEZA Y MANEJO DE DESECHOS</t>
  </si>
  <si>
    <t>3590 SERVICIOS DE JARDINERÍA Y FUMIGACIÓN</t>
  </si>
  <si>
    <t>3600 SERVICIOS DE COMUNICACIÓN SOCIAL Y PUBLICIDAD</t>
  </si>
  <si>
    <t>3610 DIFUSIÓN POR RADIO, TELEVISIÓN Y OTROS MEDIOS DE MENSAJES SOBRE PROGRAMAS Y ACTIVIDADES GUBERNAMENTALES</t>
  </si>
  <si>
    <t>3620 DIFUSIÓN POR RADIO, TELEVISIÓN Y OTROS MEDIOS DE MENSAJES COMERCIALES PARA PROMOVER LA VENTA DE BIENES O SERVICIOS</t>
  </si>
  <si>
    <t>3630 SERVICIOS DE CREATIVIDAD, PREPRODUCCIÓN Y PRODUCCIÓN DE PUBLICIDAD, EXCEPTO INTERNET</t>
  </si>
  <si>
    <t>3650 SERVICIOS DE LA INDUSTRIA FÍLMICA, DEL SONIDO Y DEL VIDEO</t>
  </si>
  <si>
    <t>3690 OTROS SERVICIOS DE INFORMACIÓN</t>
  </si>
  <si>
    <t>3700 SERVICIOS DE TRASLADO Y VIÁTICOS</t>
  </si>
  <si>
    <t>3710 PASAJES AÉREOS</t>
  </si>
  <si>
    <t>3720 PASAJES TERRESTRES</t>
  </si>
  <si>
    <t>3730 PASAJES MARÍTIMOS, LACUSTRES Y FLUVIALES</t>
  </si>
  <si>
    <t>3750 VIÁTICOS EN EL PAÍS</t>
  </si>
  <si>
    <t>3760 VIÁTICOS EN EL EXTRANJERO</t>
  </si>
  <si>
    <t>3780 SERVICIOS INTEGRALES DE TRASLADO Y VIÁTICOS</t>
  </si>
  <si>
    <t>3790 OTROS SERVICIOS DE TRASLADO Y HOSPEDAJE</t>
  </si>
  <si>
    <t>3800 SERVICIOS OFICIALES</t>
  </si>
  <si>
    <t>3810 GASTOS DE CEREMONIAL</t>
  </si>
  <si>
    <t>3820 GASTOS DE ORDEN SOCIAL Y CULTURAL</t>
  </si>
  <si>
    <t>3830 CONGRESOS Y CONVENCIONES</t>
  </si>
  <si>
    <t>3840 EXPOSICIONES</t>
  </si>
  <si>
    <t>3850 GASTOS DE REPRESENTACIÓN</t>
  </si>
  <si>
    <t>3900 OTROS SERVICIOS GENERALES</t>
  </si>
  <si>
    <t>3910 SERVICIOS FUNERARIOS Y DE CEMENTERIOS</t>
  </si>
  <si>
    <t>3920 IMPUESTOS Y DERECHOS</t>
  </si>
  <si>
    <t>3940 SENTENCIAS Y RESOLUCIONES POR AUTORIDAD COMPETENTE</t>
  </si>
  <si>
    <t>3950 PENAS, MULTAS, ACCESORIOS Y ACTUALIZACIONES</t>
  </si>
  <si>
    <t>3960 OTROS GASTOS POR RESPONSABILIDADES</t>
  </si>
  <si>
    <t>3980 IMPUESTOS SOBRE NÓMINAS Y OTROS QUE SE DERIVEN DE UNA RELACIÓN LABORAL</t>
  </si>
  <si>
    <t>3990 OTROS SERVICIOS GENERALES</t>
  </si>
  <si>
    <t>4000 TRANSFERENCIAS, ASIGNACIONES, SUBSIDIOS Y OTRAS AYUDAS</t>
  </si>
  <si>
    <t>4300 SUBSIDIOS Y SUBVENCIONES</t>
  </si>
  <si>
    <t>4310 SUBSIDIOS A LA PRODUCCIÓN</t>
  </si>
  <si>
    <t>4330 SUBSIDIOS A LA INVERSIÓN</t>
  </si>
  <si>
    <t>4340 SUBSIDIOS A LA PRESTACIÓN DE SERVICIOS PÚBLICOS</t>
  </si>
  <si>
    <t>4360 SUBSIDIOS A LA VIVIENDA</t>
  </si>
  <si>
    <t>4390 OTROS SUBSIDIOS</t>
  </si>
  <si>
    <t>4400 AYUDAS SOCIALES</t>
  </si>
  <si>
    <t>4410 AYUDAS SOCIALES A PERSONAS</t>
  </si>
  <si>
    <t>4420 BECAS Y OTRAS AYUDAS PARA PROGRAMAS DE CAPACITACIÓN</t>
  </si>
  <si>
    <t>4500 PENSIONES Y JUBILACIONES</t>
  </si>
  <si>
    <t>4510 PENSIONES</t>
  </si>
  <si>
    <t>4520 JUBILACIONES</t>
  </si>
  <si>
    <t>4600 TRANSFERENCIAS A FIDEICOMISOS, MANDATOS Y OTROS ANÁLOGOS</t>
  </si>
  <si>
    <t>4610 TRANSFERENCIAS A FIDEICOMISOS DEL PODER EJECUTIVO</t>
  </si>
  <si>
    <t>4800 DONATIVOS</t>
  </si>
  <si>
    <t>4810 DONATIVOS A INSTITUCIONES SIN FINES DE LUCRO</t>
  </si>
  <si>
    <t>5000 BIENES MUEBLES, INMUEBLES E INTANGIBLES</t>
  </si>
  <si>
    <t>5100 MOBILIARIO Y EQUIPO DE ADMINISTRACIÓN</t>
  </si>
  <si>
    <t>5110 MUEBLES DE OFICINA Y ESTANTERÍA</t>
  </si>
  <si>
    <t>5120 MUEBLES, EXCEPTO DE OFICINA Y ESTANTERÍA</t>
  </si>
  <si>
    <t>5130 BIENES ARTÍSTICOS, CULTURALES Y CIENTÍFICOS</t>
  </si>
  <si>
    <t>5150 EQUIPO DE CÓMPUTO Y DE TECNOLOGÍA DE LA INFORMACIÓN</t>
  </si>
  <si>
    <t>5190 OTROS MOBILIARIOS Y EQUIPOS DE ADMINISTRACIÓN</t>
  </si>
  <si>
    <t>5200 MOBILIARIO Y EQUIPO EDUCACIONAL Y RECREATIVO</t>
  </si>
  <si>
    <t>5210 EQUIPOS Y APARATOS AUDIOVISUALES</t>
  </si>
  <si>
    <t>5220 APARATOS DEPORTIVOS</t>
  </si>
  <si>
    <t>5230 CÁMARAS FOTOGRÁFICAS Y DE VIDEO</t>
  </si>
  <si>
    <t>5290 OTRO MOBILIARIO Y EQUIPO EDUCACIONAL Y RECREATIVO</t>
  </si>
  <si>
    <t>5300 EQUIPO E INSTRUMENTAL MÉDICO Y DE LABORATORIO</t>
  </si>
  <si>
    <t>5310 EQUIPO MÉDICO Y DE LABORATORIO</t>
  </si>
  <si>
    <t>5320 INSTRUMENTAL MÉDICO Y DE LABORATORIO</t>
  </si>
  <si>
    <t>5400 VEHÍCULOS Y EQUIPO DE TRANSPORTE</t>
  </si>
  <si>
    <t>5410 VEHÍCULOS Y EQUIPO TERRESTRE</t>
  </si>
  <si>
    <t>5490 OTROS EQUIPOS DE TRANSPORTE</t>
  </si>
  <si>
    <t>5600 MAQUINARIA, OTROS EQUIPOS Y HERRAMIENTAS</t>
  </si>
  <si>
    <t>5620 MAQUINARIA Y EQUIPO INDUSTRIAL</t>
  </si>
  <si>
    <t>5640 SISTEMAS DE AIRE ACONDICIONADO, CALEFACCIÓN Y DE REFRIGERACIÓN INDUSTRIAL Y COMERCIAL.</t>
  </si>
  <si>
    <t>5650 EQUIPO DE COMUNICACIÓN Y TELECOMUNICACIÓN</t>
  </si>
  <si>
    <t>5660 EQUIPOS DE GENERACIÓN ELÉCTRICA, APARATOS Y ACCESORIOS ELÉCTRICOS</t>
  </si>
  <si>
    <t>5670 HERRAMIENTAS Y MÁQUINAS-HERRAMIENTA</t>
  </si>
  <si>
    <t>5690 OTROS EQUIPOS</t>
  </si>
  <si>
    <t>5800 BIENES INMUEBLES</t>
  </si>
  <si>
    <t>5810 TERRENOS</t>
  </si>
  <si>
    <t>5900 ACTIVOS INTANGIBLES</t>
  </si>
  <si>
    <t>5910 SOFTWARE</t>
  </si>
  <si>
    <t>5970 LICENCIAS INFORMÁTICAS E INTELECTUALES</t>
  </si>
  <si>
    <t>6000 INVERSIÓN PÚBLICA</t>
  </si>
  <si>
    <t>6100 OBRA PÚBLICA EN BIENES DE DOMINIO PÚBLICO</t>
  </si>
  <si>
    <t>6110 EDIFICACIÓN HABITACIONAL</t>
  </si>
  <si>
    <t>6120 EDIFICACIÓN NO HABITACIONAL</t>
  </si>
  <si>
    <t>6140 DIVISIÓN DE TERRENOS Y CONSTRUCCIÓN DE OBRAS DE URBANIZACIÓN</t>
  </si>
  <si>
    <t>6150 CONSTRUCCIÓN DE VÍAS DE COMUNICACIÓN</t>
  </si>
  <si>
    <t>6170 INSTALACIONES Y EQUIPAMIENTO EN CONSTRUCCIONES</t>
  </si>
  <si>
    <t>6190 TRABAJOS DE ACABADOS EN EDIFICACIONES Y OTROS TRABAJOS ESPECIALIZADOS</t>
  </si>
  <si>
    <t>6200 OBRA PÚBLICA EN BIENES PROPIOS</t>
  </si>
  <si>
    <t>6210 EDIFICACIÓN HABITACIONAL</t>
  </si>
  <si>
    <t>6220 EDIFICACIÓN NO HABITACIONAL</t>
  </si>
  <si>
    <t>6230 CONSTRUCCIÓN DE OBRAS PARA EL ABASTECIMIENTO DE AGUA, PETRÓLEO, GAS, ELECTRICIDAD Y TELECOMUNICACIONES</t>
  </si>
  <si>
    <t>6240 DIVISIÓN DE TERRENOS Y CONSTRUCCIÓN DE OBRAS DE URBANIZACIÓN</t>
  </si>
  <si>
    <t>7000 INVERSIONES FINANCIERAS Y OTRAS PROVISIONES</t>
  </si>
  <si>
    <t>7100 INVERSIONES PARA EL FOMENTO DE ACTIVIDADES PRODUCTIVAS</t>
  </si>
  <si>
    <t>7110 CRÉDITOS OTORGADOS POR ENTIDADES FEDERATIVAS Y MUNICIPIOS AL SECTOR SOCIAL Y PRIVADO PARA EL FOMENTO DE ACTIVIDADES PRODUCTIVAS.</t>
  </si>
  <si>
    <t>7400 CONCESIÓN DE PRÉSTAMOS</t>
  </si>
  <si>
    <t>7450 CONCESIÓN DE PRÉSTAMOS AL SECTOR PRIVADO CON FINES DE POLÍTICA ECONÓMICA</t>
  </si>
  <si>
    <t>6,447,920,034</t>
  </si>
  <si>
    <t>2,594,997,583</t>
  </si>
  <si>
    <t>330,351,653</t>
  </si>
  <si>
    <t>238,089,406</t>
  </si>
  <si>
    <t>92,262,247</t>
  </si>
  <si>
    <t>1,063,764,688</t>
  </si>
  <si>
    <t>108,739,816</t>
  </si>
  <si>
    <t>456,323,249</t>
  </si>
  <si>
    <t>14,172,981</t>
  </si>
  <si>
    <t>484,528,642</t>
  </si>
  <si>
    <t>717,422,086</t>
  </si>
  <si>
    <t>632,847,294</t>
  </si>
  <si>
    <t>22,292,384</t>
  </si>
  <si>
    <t>12,056,576</t>
  </si>
  <si>
    <t>50,225,832</t>
  </si>
  <si>
    <t>1,474,875,616</t>
  </si>
  <si>
    <t>83,892</t>
  </si>
  <si>
    <t>16,595,789</t>
  </si>
  <si>
    <t>7,167,887</t>
  </si>
  <si>
    <t>400,338,717</t>
  </si>
  <si>
    <t>4,110,080</t>
  </si>
  <si>
    <t>1,046,579,251</t>
  </si>
  <si>
    <t>154,011,981</t>
  </si>
  <si>
    <t>112,496,427</t>
  </si>
  <si>
    <t>1,983,343,174</t>
  </si>
  <si>
    <t>131,794,704</t>
  </si>
  <si>
    <t>45,070,159</t>
  </si>
  <si>
    <t>1,805,123</t>
  </si>
  <si>
    <t>1,201,800</t>
  </si>
  <si>
    <t>15,494,050</t>
  </si>
  <si>
    <t>1,635,096</t>
  </si>
  <si>
    <t>58,544,866</t>
  </si>
  <si>
    <t>5,761,157</t>
  </si>
  <si>
    <t>2,282,453</t>
  </si>
  <si>
    <t>500,897,175</t>
  </si>
  <si>
    <t>495,659,146</t>
  </si>
  <si>
    <t>1,171,861</t>
  </si>
  <si>
    <t>4,066,168</t>
  </si>
  <si>
    <t>11,622,997</t>
  </si>
  <si>
    <t>1,653,205</t>
  </si>
  <si>
    <t>80,000</t>
  </si>
  <si>
    <t>4,394,750</t>
  </si>
  <si>
    <t>5,383,031</t>
  </si>
  <si>
    <t>112,011</t>
  </si>
  <si>
    <t>101,423,194</t>
  </si>
  <si>
    <t>50,823,386</t>
  </si>
  <si>
    <t>7,815,007</t>
  </si>
  <si>
    <t>689,176</t>
  </si>
  <si>
    <t>2,673,727</t>
  </si>
  <si>
    <t>25,333</t>
  </si>
  <si>
    <t>6,464,203</t>
  </si>
  <si>
    <t>4,920,110</t>
  </si>
  <si>
    <t>11,943,736</t>
  </si>
  <si>
    <t>16,068,516</t>
  </si>
  <si>
    <t>952,753,941</t>
  </si>
  <si>
    <t>44,549,503</t>
  </si>
  <si>
    <t>19,985,748</t>
  </si>
  <si>
    <t>486,302,697</t>
  </si>
  <si>
    <t>365,109,019</t>
  </si>
  <si>
    <t>31,836,257</t>
  </si>
  <si>
    <t>6,487</t>
  </si>
  <si>
    <t>4,964,230</t>
  </si>
  <si>
    <t>136,084,326</t>
  </si>
  <si>
    <t>53,458,667</t>
  </si>
  <si>
    <t>30,792,486</t>
  </si>
  <si>
    <t>8,542,224</t>
  </si>
  <si>
    <t>7,175,673</t>
  </si>
  <si>
    <t>548,160</t>
  </si>
  <si>
    <t>6,400,124</t>
  </si>
  <si>
    <t>95,308,170</t>
  </si>
  <si>
    <t>5,042,020</t>
  </si>
  <si>
    <t>24,651,309</t>
  </si>
  <si>
    <t>10,360,239</t>
  </si>
  <si>
    <t>7,080,603</t>
  </si>
  <si>
    <t>2,003,722</t>
  </si>
  <si>
    <t>15,430,183</t>
  </si>
  <si>
    <t>16,610,365</t>
  </si>
  <si>
    <t>14,129,729</t>
  </si>
  <si>
    <t>2,375,162,487</t>
  </si>
  <si>
    <t>402,698,599</t>
  </si>
  <si>
    <t>360,594,697</t>
  </si>
  <si>
    <t>1,633,524</t>
  </si>
  <si>
    <t>5,880,622</t>
  </si>
  <si>
    <t>16,904,552</t>
  </si>
  <si>
    <t>2,151,196</t>
  </si>
  <si>
    <t>3,620,463</t>
  </si>
  <si>
    <t>10,340,541</t>
  </si>
  <si>
    <t>1,451,784</t>
  </si>
  <si>
    <t>121,220</t>
  </si>
  <si>
    <t>120,741,274</t>
  </si>
  <si>
    <t>1,200,000</t>
  </si>
  <si>
    <t>24,201,701</t>
  </si>
  <si>
    <t>51,662,870</t>
  </si>
  <si>
    <t>10,652,244</t>
  </si>
  <si>
    <t>15,222,732</t>
  </si>
  <si>
    <t>5,574,527</t>
  </si>
  <si>
    <t>6,712,727</t>
  </si>
  <si>
    <t>5,514,473</t>
  </si>
  <si>
    <t>793,958,364</t>
  </si>
  <si>
    <t>88,259,235</t>
  </si>
  <si>
    <t>9,443,220</t>
  </si>
  <si>
    <t>71,117,705</t>
  </si>
  <si>
    <t>9,469,582</t>
  </si>
  <si>
    <t>8,195,179</t>
  </si>
  <si>
    <t>27,240,157</t>
  </si>
  <si>
    <t>65,113,952</t>
  </si>
  <si>
    <t>515,119,134</t>
  </si>
  <si>
    <t>407,407,967</t>
  </si>
  <si>
    <t>183,367,195</t>
  </si>
  <si>
    <t>519,673</t>
  </si>
  <si>
    <t>637,000</t>
  </si>
  <si>
    <t>45,748,764</t>
  </si>
  <si>
    <t>161,014</t>
  </si>
  <si>
    <t>115,029,321</t>
  </si>
  <si>
    <t>61,945,000</t>
  </si>
  <si>
    <t>357,842,270</t>
  </si>
  <si>
    <t>69,883,302</t>
  </si>
  <si>
    <t>7,844,523</t>
  </si>
  <si>
    <t>5,195,972</t>
  </si>
  <si>
    <t>72,534,224</t>
  </si>
  <si>
    <t>35,306,711</t>
  </si>
  <si>
    <t>48,903,876</t>
  </si>
  <si>
    <t>98,041,934</t>
  </si>
  <si>
    <t>20,131,728</t>
  </si>
  <si>
    <t>53,192,631</t>
  </si>
  <si>
    <t>45,240,954</t>
  </si>
  <si>
    <t>6,966,677</t>
  </si>
  <si>
    <t>150,000</t>
  </si>
  <si>
    <t>755,000</t>
  </si>
  <si>
    <t>57,543,059</t>
  </si>
  <si>
    <t>16,120,079</t>
  </si>
  <si>
    <t>4,408,569</t>
  </si>
  <si>
    <t>34,233,465</t>
  </si>
  <si>
    <t>1,642,498</t>
  </si>
  <si>
    <t>189,468</t>
  </si>
  <si>
    <t>948,780</t>
  </si>
  <si>
    <t>69,995,985</t>
  </si>
  <si>
    <t>12,160,768</t>
  </si>
  <si>
    <t>18,976,313</t>
  </si>
  <si>
    <t>20,328,804</t>
  </si>
  <si>
    <t>18,370,100</t>
  </si>
  <si>
    <t>160,000</t>
  </si>
  <si>
    <t>111,782,338</t>
  </si>
  <si>
    <t>235,000</t>
  </si>
  <si>
    <t>25,337,579</t>
  </si>
  <si>
    <t>1,750,100</t>
  </si>
  <si>
    <t>8,081,847</t>
  </si>
  <si>
    <t>217,500</t>
  </si>
  <si>
    <t>71,421,147</t>
  </si>
  <si>
    <t>4,739,165</t>
  </si>
  <si>
    <t>252,122,006</t>
  </si>
  <si>
    <t>22,029,675</t>
  </si>
  <si>
    <t>5,097,470</t>
  </si>
  <si>
    <t>600,000</t>
  </si>
  <si>
    <t>252,000</t>
  </si>
  <si>
    <t>14,550,000</t>
  </si>
  <si>
    <t>1,530,205</t>
  </si>
  <si>
    <t>125,027,531</t>
  </si>
  <si>
    <t>120,202,831</t>
  </si>
  <si>
    <t>4,824,700</t>
  </si>
  <si>
    <t>8,164,800</t>
  </si>
  <si>
    <t>4,082,400</t>
  </si>
  <si>
    <t>77,900,000</t>
  </si>
  <si>
    <t>19,000,000</t>
  </si>
  <si>
    <t>149,312,549</t>
  </si>
  <si>
    <t>26,914,947</t>
  </si>
  <si>
    <t>4,849,942</t>
  </si>
  <si>
    <t>68,205</t>
  </si>
  <si>
    <t>20,450,611</t>
  </si>
  <si>
    <t>1,466,189</t>
  </si>
  <si>
    <t>1,085,600</t>
  </si>
  <si>
    <t>420,600</t>
  </si>
  <si>
    <t>400,000</t>
  </si>
  <si>
    <t>110,000</t>
  </si>
  <si>
    <t>155,000</t>
  </si>
  <si>
    <t>36,081,273</t>
  </si>
  <si>
    <t>26,842,487</t>
  </si>
  <si>
    <t>9,238,786</t>
  </si>
  <si>
    <t>5,650,000</t>
  </si>
  <si>
    <t>5,050,000</t>
  </si>
  <si>
    <t>16,886,329</t>
  </si>
  <si>
    <t>5,943,288</t>
  </si>
  <si>
    <t>4,450,421</t>
  </si>
  <si>
    <t>937,670</t>
  </si>
  <si>
    <t>1,500,000</t>
  </si>
  <si>
    <t>3,162,950</t>
  </si>
  <si>
    <t>892,000</t>
  </si>
  <si>
    <t>60,049,400</t>
  </si>
  <si>
    <t>2,645,000</t>
  </si>
  <si>
    <t>1,725,000</t>
  </si>
  <si>
    <t>920,000</t>
  </si>
  <si>
    <t>1,398,234,147</t>
  </si>
  <si>
    <t>1,278,083,652</t>
  </si>
  <si>
    <t>378,786,945</t>
  </si>
  <si>
    <t>484,624,001</t>
  </si>
  <si>
    <t>51,886,398</t>
  </si>
  <si>
    <t>347,550,000</t>
  </si>
  <si>
    <t>14,125,590</t>
  </si>
  <si>
    <t>1,110,718</t>
  </si>
  <si>
    <t>120,150,495</t>
  </si>
  <si>
    <t>40,000,000</t>
  </si>
  <si>
    <t>54,387,856</t>
  </si>
  <si>
    <t>13,011,890</t>
  </si>
  <si>
    <t>12,750,749</t>
  </si>
  <si>
    <t>4,532,750</t>
  </si>
  <si>
    <t>1,000,000</t>
  </si>
  <si>
    <t>3,532,750</t>
  </si>
  <si>
    <t/>
  </si>
  <si>
    <t>1,998,993</t>
  </si>
  <si>
    <t>98,745</t>
  </si>
  <si>
    <t>834,128</t>
  </si>
  <si>
    <t>332,106</t>
  </si>
  <si>
    <t>67,300</t>
  </si>
  <si>
    <t>62,906</t>
  </si>
  <si>
    <t>62,800</t>
  </si>
  <si>
    <t>313,622</t>
  </si>
  <si>
    <t>62,422</t>
  </si>
  <si>
    <t>380,155</t>
  </si>
  <si>
    <t>12,093,489</t>
  </si>
  <si>
    <t>8,395,792</t>
  </si>
  <si>
    <t>1,534,122</t>
  </si>
  <si>
    <t>6,144</t>
  </si>
  <si>
    <t>1,527,978</t>
  </si>
  <si>
    <t>1,745,158</t>
  </si>
  <si>
    <t>1,428,487</t>
  </si>
  <si>
    <t>316,671</t>
  </si>
  <si>
    <t>89,880</t>
  </si>
  <si>
    <t>328,537</t>
  </si>
  <si>
    <t>1,181,855</t>
  </si>
  <si>
    <t>202,997</t>
  </si>
  <si>
    <t>85,140</t>
  </si>
  <si>
    <t>67,857</t>
  </si>
  <si>
    <t>50,000</t>
  </si>
  <si>
    <t>34,857</t>
  </si>
  <si>
    <t>22,000</t>
  </si>
  <si>
    <t>12,857</t>
  </si>
  <si>
    <t>42,001</t>
  </si>
  <si>
    <t>14,286</t>
  </si>
  <si>
    <t>27,715</t>
  </si>
  <si>
    <t>302,000</t>
  </si>
  <si>
    <t>5,499,656</t>
  </si>
  <si>
    <t>389,000</t>
  </si>
  <si>
    <t>200,000</t>
  </si>
  <si>
    <t>15,000</t>
  </si>
  <si>
    <t>60,000</t>
  </si>
  <si>
    <t>84,000</t>
  </si>
  <si>
    <t>30,000</t>
  </si>
  <si>
    <t>1,179,145</t>
  </si>
  <si>
    <t>675,000</t>
  </si>
  <si>
    <t>204,000</t>
  </si>
  <si>
    <t>253,000</t>
  </si>
  <si>
    <t>47,145</t>
  </si>
  <si>
    <t>2,045,000</t>
  </si>
  <si>
    <t>460,000</t>
  </si>
  <si>
    <t>120,000</t>
  </si>
  <si>
    <t>265,000</t>
  </si>
  <si>
    <t>190,000</t>
  </si>
  <si>
    <t>10,000</t>
  </si>
  <si>
    <t>180,000</t>
  </si>
  <si>
    <t>480,000</t>
  </si>
  <si>
    <t>140,000</t>
  </si>
  <si>
    <t>100,000</t>
  </si>
  <si>
    <t>55,000</t>
  </si>
  <si>
    <t>95,000</t>
  </si>
  <si>
    <t>390,000</t>
  </si>
  <si>
    <t>210,000</t>
  </si>
  <si>
    <t>255,000</t>
  </si>
  <si>
    <t>411,511</t>
  </si>
  <si>
    <t>406,511</t>
  </si>
  <si>
    <t>5,000</t>
  </si>
  <si>
    <t>725,000</t>
  </si>
  <si>
    <t>500,000</t>
  </si>
  <si>
    <t>250,000</t>
  </si>
  <si>
    <t>170,000</t>
  </si>
  <si>
    <t>225,000</t>
  </si>
  <si>
    <t>175,000</t>
  </si>
  <si>
    <t>4,819,188</t>
  </si>
  <si>
    <t>3,361,173</t>
  </si>
  <si>
    <t>555,567</t>
  </si>
  <si>
    <t>3,036</t>
  </si>
  <si>
    <t>552,531</t>
  </si>
  <si>
    <t>738,504</t>
  </si>
  <si>
    <t>622,464</t>
  </si>
  <si>
    <t>116,040</t>
  </si>
  <si>
    <t>51,360</t>
  </si>
  <si>
    <t>112,584</t>
  </si>
  <si>
    <t>180,245</t>
  </si>
  <si>
    <t>33,017</t>
  </si>
  <si>
    <t>147,228</t>
  </si>
  <si>
    <t>749,704</t>
  </si>
  <si>
    <t>24,000</t>
  </si>
  <si>
    <t>350,000</t>
  </si>
  <si>
    <t>168,000</t>
  </si>
  <si>
    <t>43,000</t>
  </si>
  <si>
    <t>75,000</t>
  </si>
  <si>
    <t>162,704</t>
  </si>
  <si>
    <t>21,650,900</t>
  </si>
  <si>
    <t>14,234,964</t>
  </si>
  <si>
    <t>2,565,418</t>
  </si>
  <si>
    <t>3,108</t>
  </si>
  <si>
    <t>2,322,178</t>
  </si>
  <si>
    <t>240,132</t>
  </si>
  <si>
    <t>3,473,350</t>
  </si>
  <si>
    <t>2,981,952</t>
  </si>
  <si>
    <t>491,398</t>
  </si>
  <si>
    <t>831,600</t>
  </si>
  <si>
    <t>545,568</t>
  </si>
  <si>
    <t>814,300</t>
  </si>
  <si>
    <t>347,200</t>
  </si>
  <si>
    <t>119,200</t>
  </si>
  <si>
    <t>156,000</t>
  </si>
  <si>
    <t>12,000</t>
  </si>
  <si>
    <t>51,000</t>
  </si>
  <si>
    <t>42,000</t>
  </si>
  <si>
    <t>9,000</t>
  </si>
  <si>
    <t>19,300</t>
  </si>
  <si>
    <t>1,500</t>
  </si>
  <si>
    <t>2,000</t>
  </si>
  <si>
    <t>4,300</t>
  </si>
  <si>
    <t>1,800</t>
  </si>
  <si>
    <t>364,800</t>
  </si>
  <si>
    <t>30,200</t>
  </si>
  <si>
    <t>3,000</t>
  </si>
  <si>
    <t>19,200</t>
  </si>
  <si>
    <t>4,025,564</t>
  </si>
  <si>
    <t>458,100</t>
  </si>
  <si>
    <t>69,600</t>
  </si>
  <si>
    <t>36,000</t>
  </si>
  <si>
    <t>192,000</t>
  </si>
  <si>
    <t>1,766,604</t>
  </si>
  <si>
    <t>1,376,604</t>
  </si>
  <si>
    <t>862,500</t>
  </si>
  <si>
    <t>490,000</t>
  </si>
  <si>
    <t>12,500</t>
  </si>
  <si>
    <t>285,000</t>
  </si>
  <si>
    <t>27,500</t>
  </si>
  <si>
    <t>18,000</t>
  </si>
  <si>
    <t>12,996</t>
  </si>
  <si>
    <t>719,864</t>
  </si>
  <si>
    <t>1,783,255</t>
  </si>
  <si>
    <t>277,000</t>
  </si>
  <si>
    <t>125,000</t>
  </si>
  <si>
    <t>90,000</t>
  </si>
  <si>
    <t>47,000</t>
  </si>
  <si>
    <t>20,000</t>
  </si>
  <si>
    <t>869,774</t>
  </si>
  <si>
    <t>16,100</t>
  </si>
  <si>
    <t>9,600</t>
  </si>
  <si>
    <t>45,500</t>
  </si>
  <si>
    <t>15,500</t>
  </si>
  <si>
    <t>510,339</t>
  </si>
  <si>
    <t>340,650</t>
  </si>
  <si>
    <t>84,689</t>
  </si>
  <si>
    <t>70,000</t>
  </si>
  <si>
    <t>65,000</t>
  </si>
  <si>
    <t>35,000</t>
  </si>
  <si>
    <t>71,335</t>
  </si>
  <si>
    <t>155,742</t>
  </si>
  <si>
    <t>571,914,859</t>
  </si>
  <si>
    <t>287,631,258</t>
  </si>
  <si>
    <t>15,971,532</t>
  </si>
  <si>
    <t>125,102,513</t>
  </si>
  <si>
    <t>66,775,086</t>
  </si>
  <si>
    <t>54,456,543</t>
  </si>
  <si>
    <t>3,870,884</t>
  </si>
  <si>
    <t>57,268,088</t>
  </si>
  <si>
    <t>49,669,709</t>
  </si>
  <si>
    <t>7,598,379</t>
  </si>
  <si>
    <t>55,450,148</t>
  </si>
  <si>
    <t>5,000,000</t>
  </si>
  <si>
    <t>42,983,648</t>
  </si>
  <si>
    <t>7,466,500</t>
  </si>
  <si>
    <t>11,431,620</t>
  </si>
  <si>
    <t>19,059,700</t>
  </si>
  <si>
    <t>20,800,010</t>
  </si>
  <si>
    <t>9,170,010</t>
  </si>
  <si>
    <t>3,060,010</t>
  </si>
  <si>
    <t>1,800,000</t>
  </si>
  <si>
    <t>2,160,000</t>
  </si>
  <si>
    <t>2,150,000</t>
  </si>
  <si>
    <t>4,900,000</t>
  </si>
  <si>
    <t>2,310,000</t>
  </si>
  <si>
    <t>4,200,000</t>
  </si>
  <si>
    <t>220,000</t>
  </si>
  <si>
    <t>31,954,000</t>
  </si>
  <si>
    <t>10,000,000</t>
  </si>
  <si>
    <t>8,500,000</t>
  </si>
  <si>
    <t>3,430,000</t>
  </si>
  <si>
    <t>2,430,000</t>
  </si>
  <si>
    <t>2,170,000</t>
  </si>
  <si>
    <t>670,000</t>
  </si>
  <si>
    <t>3,830,000</t>
  </si>
  <si>
    <t>130,000</t>
  </si>
  <si>
    <t>300,000</t>
  </si>
  <si>
    <t>2,900,000</t>
  </si>
  <si>
    <t>1,460,000</t>
  </si>
  <si>
    <t>750,000</t>
  </si>
  <si>
    <t>1,716,112</t>
  </si>
  <si>
    <t>8,947,888</t>
  </si>
  <si>
    <t>800,000</t>
  </si>
  <si>
    <t>3,500,000</t>
  </si>
  <si>
    <t>2,100,000</t>
  </si>
  <si>
    <t>1,400,000</t>
  </si>
  <si>
    <t>150,409,596</t>
  </si>
  <si>
    <t>54,291,124</t>
  </si>
  <si>
    <t>15,851,492</t>
  </si>
  <si>
    <t>22,372,821</t>
  </si>
  <si>
    <t>7,120,510</t>
  </si>
  <si>
    <t>9,646,039</t>
  </si>
  <si>
    <t>5,606,272</t>
  </si>
  <si>
    <t>12,662,400</t>
  </si>
  <si>
    <t>7,423,244</t>
  </si>
  <si>
    <t>1,672,896</t>
  </si>
  <si>
    <t>2,797,658</t>
  </si>
  <si>
    <t>768,602</t>
  </si>
  <si>
    <t>29,968,056</t>
  </si>
  <si>
    <t>2,788,212</t>
  </si>
  <si>
    <t>14,386,953</t>
  </si>
  <si>
    <t>3,610,080</t>
  </si>
  <si>
    <t>9,182,811</t>
  </si>
  <si>
    <t>10,124,846</t>
  </si>
  <si>
    <t>5,138,857</t>
  </si>
  <si>
    <t>7,945,051</t>
  </si>
  <si>
    <t>3,194,851</t>
  </si>
  <si>
    <t>484,528</t>
  </si>
  <si>
    <t>65,786</t>
  </si>
  <si>
    <t>386,720</t>
  </si>
  <si>
    <t>419,762</t>
  </si>
  <si>
    <t>1,838,055</t>
  </si>
  <si>
    <t>1,450,000</t>
  </si>
  <si>
    <t>1,173,786</t>
  </si>
  <si>
    <t>381,096</t>
  </si>
  <si>
    <t>327,540</t>
  </si>
  <si>
    <t>26,100</t>
  </si>
  <si>
    <t>439,050</t>
  </si>
  <si>
    <t>4,084</t>
  </si>
  <si>
    <t>1,271,314</t>
  </si>
  <si>
    <t>440,000</t>
  </si>
  <si>
    <t>411,016</t>
  </si>
  <si>
    <t>7,032</t>
  </si>
  <si>
    <t>293,550</t>
  </si>
  <si>
    <t>110,434</t>
  </si>
  <si>
    <t>16,584,162</t>
  </si>
  <si>
    <t>3,416,686</t>
  </si>
  <si>
    <t>2,711,986</t>
  </si>
  <si>
    <t>35,760</t>
  </si>
  <si>
    <t>309,264</t>
  </si>
  <si>
    <t>332,484</t>
  </si>
  <si>
    <t>27,192</t>
  </si>
  <si>
    <t>1,527,658</t>
  </si>
  <si>
    <t>539,088</t>
  </si>
  <si>
    <t>153,600</t>
  </si>
  <si>
    <t>834,970</t>
  </si>
  <si>
    <t>5,589,066</t>
  </si>
  <si>
    <t>486,341</t>
  </si>
  <si>
    <t>2,061,945</t>
  </si>
  <si>
    <t>111,700</t>
  </si>
  <si>
    <t>2,929,080</t>
  </si>
  <si>
    <t>1,344,766</t>
  </si>
  <si>
    <t>3,352,486</t>
  </si>
  <si>
    <t>52,000</t>
  </si>
  <si>
    <t>3,086,040</t>
  </si>
  <si>
    <t>214,446</t>
  </si>
  <si>
    <t>357,638</t>
  </si>
  <si>
    <t>8,600</t>
  </si>
  <si>
    <t>349,038</t>
  </si>
  <si>
    <t>170,877</t>
  </si>
  <si>
    <t>824,985</t>
  </si>
  <si>
    <t>540,000</t>
  </si>
  <si>
    <t>340,000</t>
  </si>
  <si>
    <t>97,635,852</t>
  </si>
  <si>
    <t>51,991,867</t>
  </si>
  <si>
    <t>21,227,930</t>
  </si>
  <si>
    <t>5,798,429</t>
  </si>
  <si>
    <t>13,386,702</t>
  </si>
  <si>
    <t>2,042,799</t>
  </si>
  <si>
    <t>16,922,452</t>
  </si>
  <si>
    <t>10,070,077</t>
  </si>
  <si>
    <t>5,529,595</t>
  </si>
  <si>
    <t>43,850</t>
  </si>
  <si>
    <t>1,278,930</t>
  </si>
  <si>
    <t>3,125,024</t>
  </si>
  <si>
    <t>4,348,579</t>
  </si>
  <si>
    <t>4,447,412</t>
  </si>
  <si>
    <t>2,365,931</t>
  </si>
  <si>
    <t>839,920</t>
  </si>
  <si>
    <t>130,762</t>
  </si>
  <si>
    <t>4,375</t>
  </si>
  <si>
    <t>405,234</t>
  </si>
  <si>
    <t>985,640</t>
  </si>
  <si>
    <t>227,443</t>
  </si>
  <si>
    <t>286,739</t>
  </si>
  <si>
    <t>1,563</t>
  </si>
  <si>
    <t>117,209</t>
  </si>
  <si>
    <t>23,194</t>
  </si>
  <si>
    <t>53,935</t>
  </si>
  <si>
    <t>90,838</t>
  </si>
  <si>
    <t>33,848</t>
  </si>
  <si>
    <t>546,879</t>
  </si>
  <si>
    <t>613,487</t>
  </si>
  <si>
    <t>499,663</t>
  </si>
  <si>
    <t>6,051</t>
  </si>
  <si>
    <t>107,773</t>
  </si>
  <si>
    <t>373,085</t>
  </si>
  <si>
    <t>54,322</t>
  </si>
  <si>
    <t>105,312</t>
  </si>
  <si>
    <t>5,047</t>
  </si>
  <si>
    <t>147,555</t>
  </si>
  <si>
    <t>48,437</t>
  </si>
  <si>
    <t>3,063</t>
  </si>
  <si>
    <t>9,349</t>
  </si>
  <si>
    <t>9,269,749</t>
  </si>
  <si>
    <t>1,766,939</t>
  </si>
  <si>
    <t>1,268,986</t>
  </si>
  <si>
    <t>205,777</t>
  </si>
  <si>
    <t>267,037</t>
  </si>
  <si>
    <t>25,139</t>
  </si>
  <si>
    <t>558,081</t>
  </si>
  <si>
    <t>345,940</t>
  </si>
  <si>
    <t>124,700</t>
  </si>
  <si>
    <t>66,901</t>
  </si>
  <si>
    <t>20,540</t>
  </si>
  <si>
    <t>1,441,254</t>
  </si>
  <si>
    <t>634,056</t>
  </si>
  <si>
    <t>444,610</t>
  </si>
  <si>
    <t>362,588</t>
  </si>
  <si>
    <t>150,405</t>
  </si>
  <si>
    <t>89,025</t>
  </si>
  <si>
    <t>61,380</t>
  </si>
  <si>
    <t>2,071,028</t>
  </si>
  <si>
    <t>1,230,704</t>
  </si>
  <si>
    <t>409,092</t>
  </si>
  <si>
    <t>1,261</t>
  </si>
  <si>
    <t>126,515</t>
  </si>
  <si>
    <t>145,658</t>
  </si>
  <si>
    <t>157,798</t>
  </si>
  <si>
    <t>330,684</t>
  </si>
  <si>
    <t>43,827</t>
  </si>
  <si>
    <t>286,857</t>
  </si>
  <si>
    <t>1,743,929</t>
  </si>
  <si>
    <t>989,251</t>
  </si>
  <si>
    <t>754,678</t>
  </si>
  <si>
    <t>58,367</t>
  </si>
  <si>
    <t>1,149,062</t>
  </si>
  <si>
    <t>1,212</t>
  </si>
  <si>
    <t>9,578</t>
  </si>
  <si>
    <t>1,138,272</t>
  </si>
  <si>
    <t>16,462,298</t>
  </si>
  <si>
    <t>9,397,863</t>
  </si>
  <si>
    <t>1,734,684</t>
  </si>
  <si>
    <t>1,795,975</t>
  </si>
  <si>
    <t>51,852</t>
  </si>
  <si>
    <t>1,545,247</t>
  </si>
  <si>
    <t>198,876</t>
  </si>
  <si>
    <t>1,892,901</t>
  </si>
  <si>
    <t>1,568,481</t>
  </si>
  <si>
    <t>324,420</t>
  </si>
  <si>
    <t>528,000</t>
  </si>
  <si>
    <t>585,008</t>
  </si>
  <si>
    <t>527,867</t>
  </si>
  <si>
    <t>2,204,700</t>
  </si>
  <si>
    <t>350,200</t>
  </si>
  <si>
    <t>19,000</t>
  </si>
  <si>
    <t>6,000</t>
  </si>
  <si>
    <t>109,200</t>
  </si>
  <si>
    <t>132,000</t>
  </si>
  <si>
    <t>8,500</t>
  </si>
  <si>
    <t>2,500</t>
  </si>
  <si>
    <t>1,006,000</t>
  </si>
  <si>
    <t>602,000</t>
  </si>
  <si>
    <t>4,121,916</t>
  </si>
  <si>
    <t>11,500</t>
  </si>
  <si>
    <t>5,500</t>
  </si>
  <si>
    <t>343,000</t>
  </si>
  <si>
    <t>108,000</t>
  </si>
  <si>
    <t>986,000</t>
  </si>
  <si>
    <t>310,000</t>
  </si>
  <si>
    <t>121,000</t>
  </si>
  <si>
    <t>115,000</t>
  </si>
  <si>
    <t>1,918,540</t>
  </si>
  <si>
    <t>121,800</t>
  </si>
  <si>
    <t>886,740</t>
  </si>
  <si>
    <t>280,000</t>
  </si>
  <si>
    <t>420,000</t>
  </si>
  <si>
    <t>113,257</t>
  </si>
  <si>
    <t>23,257</t>
  </si>
  <si>
    <t>616,619</t>
  </si>
  <si>
    <t>580,619</t>
  </si>
  <si>
    <t>3,596,000</t>
  </si>
  <si>
    <t>96,000</t>
  </si>
  <si>
    <t>33,190,408</t>
  </si>
  <si>
    <t>21,307,510</t>
  </si>
  <si>
    <t>3,701,777</t>
  </si>
  <si>
    <t>134,256</t>
  </si>
  <si>
    <t>3,510,521</t>
  </si>
  <si>
    <t>57,000</t>
  </si>
  <si>
    <t>4,531,548</t>
  </si>
  <si>
    <t>3,796,001</t>
  </si>
  <si>
    <t>735,547</t>
  </si>
  <si>
    <t>1,065,720</t>
  </si>
  <si>
    <t>1,408,034</t>
  </si>
  <si>
    <t>1,175,819</t>
  </si>
  <si>
    <t>329,000</t>
  </si>
  <si>
    <t>185,000</t>
  </si>
  <si>
    <t>123,000</t>
  </si>
  <si>
    <t>13,000</t>
  </si>
  <si>
    <t>11,000</t>
  </si>
  <si>
    <t>1,000</t>
  </si>
  <si>
    <t>8,000</t>
  </si>
  <si>
    <t>360,000</t>
  </si>
  <si>
    <t>31,000</t>
  </si>
  <si>
    <t>134,000</t>
  </si>
  <si>
    <t>38,000</t>
  </si>
  <si>
    <t>8,768,414</t>
  </si>
  <si>
    <t>414,300</t>
  </si>
  <si>
    <t>74,400</t>
  </si>
  <si>
    <t>26,400</t>
  </si>
  <si>
    <t>288,500</t>
  </si>
  <si>
    <t>25,000</t>
  </si>
  <si>
    <t>588,900</t>
  </si>
  <si>
    <t>143,400</t>
  </si>
  <si>
    <t>25,500</t>
  </si>
  <si>
    <t>2,740,000</t>
  </si>
  <si>
    <t>40,000</t>
  </si>
  <si>
    <t>2,381,000</t>
  </si>
  <si>
    <t>528,800</t>
  </si>
  <si>
    <t>421,000</t>
  </si>
  <si>
    <t>79,300</t>
  </si>
  <si>
    <t>28,500</t>
  </si>
  <si>
    <t>429,000</t>
  </si>
  <si>
    <t>138,000</t>
  </si>
  <si>
    <t>54,000</t>
  </si>
  <si>
    <t>48,000</t>
  </si>
  <si>
    <t>78,000</t>
  </si>
  <si>
    <t>685,000</t>
  </si>
  <si>
    <t>7,000</t>
  </si>
  <si>
    <t>4,000</t>
  </si>
  <si>
    <t>2,220,000</t>
  </si>
  <si>
    <t>1,155,414</t>
  </si>
  <si>
    <t>1,138,414</t>
  </si>
  <si>
    <t>260,000</t>
  </si>
  <si>
    <t>40,236,800</t>
  </si>
  <si>
    <t>7,736,800</t>
  </si>
  <si>
    <t>15,000,000</t>
  </si>
  <si>
    <t>17,500,000</t>
  </si>
  <si>
    <t>16,255,133</t>
  </si>
  <si>
    <t>9,644,720</t>
  </si>
  <si>
    <t>384,000</t>
  </si>
  <si>
    <t>1,585,441</t>
  </si>
  <si>
    <t>2,651,736</t>
  </si>
  <si>
    <t>896,808</t>
  </si>
  <si>
    <t>576,588</t>
  </si>
  <si>
    <t>845,400</t>
  </si>
  <si>
    <t>332,940</t>
  </si>
  <si>
    <t>1,442,716</t>
  </si>
  <si>
    <t>700,000</t>
  </si>
  <si>
    <t>742,716</t>
  </si>
  <si>
    <t>546,520</t>
  </si>
  <si>
    <t>2,270,864</t>
  </si>
  <si>
    <t>486,960</t>
  </si>
  <si>
    <t>161,210</t>
  </si>
  <si>
    <t>60,250</t>
  </si>
  <si>
    <t>6,500</t>
  </si>
  <si>
    <t>259,000</t>
  </si>
  <si>
    <t>629,000</t>
  </si>
  <si>
    <t>622,500</t>
  </si>
  <si>
    <t>411,854</t>
  </si>
  <si>
    <t>211,290</t>
  </si>
  <si>
    <t>10,900</t>
  </si>
  <si>
    <t>78,664</t>
  </si>
  <si>
    <t>111,000</t>
  </si>
  <si>
    <t>33,000</t>
  </si>
  <si>
    <t>129,050</t>
  </si>
  <si>
    <t>9,350</t>
  </si>
  <si>
    <t>10,350</t>
  </si>
  <si>
    <t>17,500</t>
  </si>
  <si>
    <t>37,236,100</t>
  </si>
  <si>
    <t>6,855,126</t>
  </si>
  <si>
    <t>6,412,286</t>
  </si>
  <si>
    <t>68,400</t>
  </si>
  <si>
    <t>67,440</t>
  </si>
  <si>
    <t>3,058,822</t>
  </si>
  <si>
    <t>872,958</t>
  </si>
  <si>
    <t>1,426,500</t>
  </si>
  <si>
    <t>723,364</t>
  </si>
  <si>
    <t>5,640,665</t>
  </si>
  <si>
    <t>566,000</t>
  </si>
  <si>
    <t>122,000</t>
  </si>
  <si>
    <t>41,326</t>
  </si>
  <si>
    <t>234,000</t>
  </si>
  <si>
    <t>1,618,641</t>
  </si>
  <si>
    <t>3,058,698</t>
  </si>
  <si>
    <t>5,716,985</t>
  </si>
  <si>
    <t>476,200</t>
  </si>
  <si>
    <t>4,740,785</t>
  </si>
  <si>
    <t>6,982,255</t>
  </si>
  <si>
    <t>39,500</t>
  </si>
  <si>
    <t>224,581</t>
  </si>
  <si>
    <t>4,263,532</t>
  </si>
  <si>
    <t>1,888,642</t>
  </si>
  <si>
    <t>330,000</t>
  </si>
  <si>
    <t>133,000</t>
  </si>
  <si>
    <t>4,760,000</t>
  </si>
  <si>
    <t>2,815,000</t>
  </si>
  <si>
    <t>590,000</t>
  </si>
  <si>
    <t>1,355,000</t>
  </si>
  <si>
    <t>2,525,000</t>
  </si>
  <si>
    <t>667,500</t>
  </si>
  <si>
    <t>1,857,500</t>
  </si>
  <si>
    <t>1,564,247</t>
  </si>
  <si>
    <t>921,000</t>
  </si>
  <si>
    <t>138,500</t>
  </si>
  <si>
    <t>504,747</t>
  </si>
  <si>
    <t>575,827</t>
  </si>
  <si>
    <t>445,827</t>
  </si>
  <si>
    <t>45,826</t>
  </si>
  <si>
    <t>400,001</t>
  </si>
  <si>
    <t>3,059,994</t>
  </si>
  <si>
    <t>2,124,511</t>
  </si>
  <si>
    <t>351,419</t>
  </si>
  <si>
    <t>2,184</t>
  </si>
  <si>
    <t>349,235</t>
  </si>
  <si>
    <t>443,604</t>
  </si>
  <si>
    <t>370,264</t>
  </si>
  <si>
    <t>73,340</t>
  </si>
  <si>
    <t>39,600</t>
  </si>
  <si>
    <t>100,860</t>
  </si>
  <si>
    <t>102,375</t>
  </si>
  <si>
    <t>23,625</t>
  </si>
  <si>
    <t>21,000</t>
  </si>
  <si>
    <t>2,625</t>
  </si>
  <si>
    <t>78,750</t>
  </si>
  <si>
    <t>179,208,817</t>
  </si>
  <si>
    <t>8,190</t>
  </si>
  <si>
    <t>12,600</t>
  </si>
  <si>
    <t>304,544</t>
  </si>
  <si>
    <t>178,755,145</t>
  </si>
  <si>
    <t>177,505,145</t>
  </si>
  <si>
    <t>1,250,000</t>
  </si>
  <si>
    <t>24,150</t>
  </si>
  <si>
    <t>104,188</t>
  </si>
  <si>
    <t>11,250,000</t>
  </si>
  <si>
    <t>7,750,000</t>
  </si>
  <si>
    <t>7,486,520</t>
  </si>
  <si>
    <t>4,049,573</t>
  </si>
  <si>
    <t>1,164,000</t>
  </si>
  <si>
    <t>679,879</t>
  </si>
  <si>
    <t>14,196</t>
  </si>
  <si>
    <t>665,683</t>
  </si>
  <si>
    <t>1,197,114</t>
  </si>
  <si>
    <t>411,606</t>
  </si>
  <si>
    <t>234,697</t>
  </si>
  <si>
    <t>291,814</t>
  </si>
  <si>
    <t>258,997</t>
  </si>
  <si>
    <t>184,800</t>
  </si>
  <si>
    <t>211,154</t>
  </si>
  <si>
    <t>1,030,000</t>
  </si>
  <si>
    <t>216,000</t>
  </si>
  <si>
    <t>107,000</t>
  </si>
  <si>
    <t>105,000</t>
  </si>
  <si>
    <t>366,000</t>
  </si>
  <si>
    <t>46,000</t>
  </si>
  <si>
    <t>8,359,559</t>
  </si>
  <si>
    <t>3,024,000</t>
  </si>
  <si>
    <t>3,000,000</t>
  </si>
  <si>
    <t>1,649,440</t>
  </si>
  <si>
    <t>382,000</t>
  </si>
  <si>
    <t>32,040</t>
  </si>
  <si>
    <t>120,400</t>
  </si>
  <si>
    <t>1,080,000</t>
  </si>
  <si>
    <t>1,084,000</t>
  </si>
  <si>
    <t>1,851,068</t>
  </si>
  <si>
    <t>751,068</t>
  </si>
  <si>
    <t>250,051</t>
  </si>
  <si>
    <t>35,718,037</t>
  </si>
  <si>
    <t>1,372,849</t>
  </si>
  <si>
    <t>33,817,269</t>
  </si>
  <si>
    <t>225,634</t>
  </si>
  <si>
    <t>302,285</t>
  </si>
  <si>
    <t>298,336</t>
  </si>
  <si>
    <t>3,949</t>
  </si>
  <si>
    <t>6,217,500</t>
  </si>
  <si>
    <t>715,900</t>
  </si>
  <si>
    <t>345,900</t>
  </si>
  <si>
    <t>370,000</t>
  </si>
  <si>
    <t>125,100</t>
  </si>
  <si>
    <t>4,236,500</t>
  </si>
  <si>
    <t>36,500</t>
  </si>
  <si>
    <t>1,610,000</t>
  </si>
  <si>
    <t>1,510,000</t>
  </si>
  <si>
    <t>3,415,000</t>
  </si>
  <si>
    <t>2,094,000</t>
  </si>
  <si>
    <t>2,040,000</t>
  </si>
  <si>
    <t>230,000</t>
  </si>
  <si>
    <t>158,000</t>
  </si>
  <si>
    <t>1,055,000</t>
  </si>
  <si>
    <t>325,000</t>
  </si>
  <si>
    <t>38,985,433</t>
  </si>
  <si>
    <t>1,278,360</t>
  </si>
  <si>
    <t>37,142,430</t>
  </si>
  <si>
    <t>210,142</t>
  </si>
  <si>
    <t>318,364</t>
  </si>
  <si>
    <t>274,234</t>
  </si>
  <si>
    <t>44,130</t>
  </si>
  <si>
    <t>36,137</t>
  </si>
  <si>
    <t>9,085,669</t>
  </si>
  <si>
    <t>408,000</t>
  </si>
  <si>
    <t>144,000</t>
  </si>
  <si>
    <t>240,000</t>
  </si>
  <si>
    <t>755,332</t>
  </si>
  <si>
    <t>660,000</t>
  </si>
  <si>
    <t>95,332</t>
  </si>
  <si>
    <t>5,880,000</t>
  </si>
  <si>
    <t>2,280,000</t>
  </si>
  <si>
    <t>2,400,000</t>
  </si>
  <si>
    <t>1,116,000</t>
  </si>
  <si>
    <t>949,200</t>
  </si>
  <si>
    <t>344,000</t>
  </si>
  <si>
    <t>244,000</t>
  </si>
  <si>
    <t>641,137</t>
  </si>
  <si>
    <t>72,000</t>
  </si>
  <si>
    <t>273,137</t>
  </si>
  <si>
    <t>4,746,360</t>
  </si>
  <si>
    <t>2,436,360</t>
  </si>
  <si>
    <t>2,328,000</t>
  </si>
  <si>
    <t>3,360</t>
  </si>
  <si>
    <t>249,000</t>
  </si>
  <si>
    <t>16,000</t>
  </si>
  <si>
    <t>47,500</t>
  </si>
  <si>
    <t>29,500</t>
  </si>
  <si>
    <t>1,317,500</t>
  </si>
  <si>
    <t>264,000</t>
  </si>
  <si>
    <t>283,500</t>
  </si>
  <si>
    <t>683,000</t>
  </si>
  <si>
    <t>83,000</t>
  </si>
  <si>
    <t>45,000</t>
  </si>
  <si>
    <t>70,185,079</t>
  </si>
  <si>
    <t>49,430,921</t>
  </si>
  <si>
    <t>7,516,762</t>
  </si>
  <si>
    <t>438,000</t>
  </si>
  <si>
    <t>7,078,762</t>
  </si>
  <si>
    <t>6,860,102</t>
  </si>
  <si>
    <t>6,247,930</t>
  </si>
  <si>
    <t>612,172</t>
  </si>
  <si>
    <t>1,834,800</t>
  </si>
  <si>
    <t>2,573,235</t>
  </si>
  <si>
    <t>1,969,259</t>
  </si>
  <si>
    <t>6,000,000</t>
  </si>
  <si>
    <t>639,642</t>
  </si>
  <si>
    <t>248,810</t>
  </si>
  <si>
    <t>29,076</t>
  </si>
  <si>
    <t>361,756</t>
  </si>
  <si>
    <t>448,916</t>
  </si>
  <si>
    <t>434,819</t>
  </si>
  <si>
    <t>14,097</t>
  </si>
  <si>
    <t>4,564,881</t>
  </si>
  <si>
    <t>3,726,981</t>
  </si>
  <si>
    <t>837,900</t>
  </si>
  <si>
    <t>346,561</t>
  </si>
  <si>
    <t>2,484,802</t>
  </si>
  <si>
    <t>1,854,590</t>
  </si>
  <si>
    <t>1,820,243</t>
  </si>
  <si>
    <t>21,411</t>
  </si>
  <si>
    <t>12,936</t>
  </si>
  <si>
    <t>285,016</t>
  </si>
  <si>
    <t>345,196</t>
  </si>
  <si>
    <t>9,612,194</t>
  </si>
  <si>
    <t>6,791,949</t>
  </si>
  <si>
    <t>719,494</t>
  </si>
  <si>
    <t>1,155,556</t>
  </si>
  <si>
    <t>13,044</t>
  </si>
  <si>
    <t>1,126,762</t>
  </si>
  <si>
    <t>15,750</t>
  </si>
  <si>
    <t>861,319</t>
  </si>
  <si>
    <t>728,833</t>
  </si>
  <si>
    <t>132,486</t>
  </si>
  <si>
    <t>83,876</t>
  </si>
  <si>
    <t>1,394,391</t>
  </si>
  <si>
    <t>776,266</t>
  </si>
  <si>
    <t>228,932</t>
  </si>
  <si>
    <t>10,983</t>
  </si>
  <si>
    <t>96,197</t>
  </si>
  <si>
    <t>84,590</t>
  </si>
  <si>
    <t>108,475</t>
  </si>
  <si>
    <t>246,210</t>
  </si>
  <si>
    <t>126,243</t>
  </si>
  <si>
    <t>122,948</t>
  </si>
  <si>
    <t>3,295</t>
  </si>
  <si>
    <t>85,131</t>
  </si>
  <si>
    <t>1,318</t>
  </si>
  <si>
    <t>78,277</t>
  </si>
  <si>
    <t>5,536</t>
  </si>
  <si>
    <t>319,843</t>
  </si>
  <si>
    <t>86,908</t>
  </si>
  <si>
    <t>4,613</t>
  </si>
  <si>
    <t>79,000</t>
  </si>
  <si>
    <t>2,160,891</t>
  </si>
  <si>
    <t>351,563</t>
  </si>
  <si>
    <t>172,355</t>
  </si>
  <si>
    <t>96,475</t>
  </si>
  <si>
    <t>23,779</t>
  </si>
  <si>
    <t>1,632</t>
  </si>
  <si>
    <t>43,619</t>
  </si>
  <si>
    <t>13,703</t>
  </si>
  <si>
    <t>132,685</t>
  </si>
  <si>
    <t>105,272</t>
  </si>
  <si>
    <t>27,413</t>
  </si>
  <si>
    <t>463,846</t>
  </si>
  <si>
    <t>143,356</t>
  </si>
  <si>
    <t>194,476</t>
  </si>
  <si>
    <t>76,590</t>
  </si>
  <si>
    <t>49,424</t>
  </si>
  <si>
    <t>41,067</t>
  </si>
  <si>
    <t>6,800</t>
  </si>
  <si>
    <t>34,267</t>
  </si>
  <si>
    <t>582,423</t>
  </si>
  <si>
    <t>166,475</t>
  </si>
  <si>
    <t>122,767</t>
  </si>
  <si>
    <t>99,497</t>
  </si>
  <si>
    <t>90,346</t>
  </si>
  <si>
    <t>103,338</t>
  </si>
  <si>
    <t>2,636</t>
  </si>
  <si>
    <t>291,199</t>
  </si>
  <si>
    <t>86,318</t>
  </si>
  <si>
    <t>97,166</t>
  </si>
  <si>
    <t>107,715</t>
  </si>
  <si>
    <t>295,472</t>
  </si>
  <si>
    <t>3,954</t>
  </si>
  <si>
    <t>4,393</t>
  </si>
  <si>
    <t>287,125</t>
  </si>
  <si>
    <t>128,452</t>
  </si>
  <si>
    <t>22,735</t>
  </si>
  <si>
    <t>37,512</t>
  </si>
  <si>
    <t>71,005,408</t>
  </si>
  <si>
    <t>21,907,625</t>
  </si>
  <si>
    <t>1,224,808</t>
  </si>
  <si>
    <t>12,795,729</t>
  </si>
  <si>
    <t>1,260,633</t>
  </si>
  <si>
    <t>4,663,003</t>
  </si>
  <si>
    <t>6,872,093</t>
  </si>
  <si>
    <t>8,528,956</t>
  </si>
  <si>
    <t>4,103,737</t>
  </si>
  <si>
    <t>1,253,249</t>
  </si>
  <si>
    <t>956,009</t>
  </si>
  <si>
    <t>2,215,961</t>
  </si>
  <si>
    <t>25,011,282</t>
  </si>
  <si>
    <t>21,613,270</t>
  </si>
  <si>
    <t>3,314,120</t>
  </si>
  <si>
    <t>1,537,008</t>
  </si>
  <si>
    <t>5,398,727</t>
  </si>
  <si>
    <t>1,030,416</t>
  </si>
  <si>
    <t>364,783</t>
  </si>
  <si>
    <t>181,741</t>
  </si>
  <si>
    <t>269,446</t>
  </si>
  <si>
    <t>231,268</t>
  </si>
  <si>
    <t>500,151</t>
  </si>
  <si>
    <t>188,590</t>
  </si>
  <si>
    <t>311,561</t>
  </si>
  <si>
    <t>2,763</t>
  </si>
  <si>
    <t>2,700,000</t>
  </si>
  <si>
    <t>335,302</t>
  </si>
  <si>
    <t>320,000</t>
  </si>
  <si>
    <t>15,302</t>
  </si>
  <si>
    <t>598,827</t>
  </si>
  <si>
    <t>114,172</t>
  </si>
  <si>
    <t>99,033</t>
  </si>
  <si>
    <t>168,472</t>
  </si>
  <si>
    <t>217,150</t>
  </si>
  <si>
    <t>18,468,586</t>
  </si>
  <si>
    <t>778,143</t>
  </si>
  <si>
    <t>577,800</t>
  </si>
  <si>
    <t>23,600</t>
  </si>
  <si>
    <t>159,995</t>
  </si>
  <si>
    <t>16,748</t>
  </si>
  <si>
    <t>4,812,008</t>
  </si>
  <si>
    <t>3,923,646</t>
  </si>
  <si>
    <t>70,362</t>
  </si>
  <si>
    <t>9,658,237</t>
  </si>
  <si>
    <t>8,718,000</t>
  </si>
  <si>
    <t>289,957</t>
  </si>
  <si>
    <t>147,728</t>
  </si>
  <si>
    <t>168,079</t>
  </si>
  <si>
    <t>124,473</t>
  </si>
  <si>
    <t>509,983</t>
  </si>
  <si>
    <t>63,176</t>
  </si>
  <si>
    <t>353,761</t>
  </si>
  <si>
    <t>93,046</t>
  </si>
  <si>
    <t>1,522,377</t>
  </si>
  <si>
    <t>560,000</t>
  </si>
  <si>
    <t>235,214</t>
  </si>
  <si>
    <t>164,310</t>
  </si>
  <si>
    <t>308,600</t>
  </si>
  <si>
    <t>254,253</t>
  </si>
  <si>
    <t>1,028,076</t>
  </si>
  <si>
    <t>189,340</t>
  </si>
  <si>
    <t>457,340</t>
  </si>
  <si>
    <t>381,396</t>
  </si>
  <si>
    <t>115,462</t>
  </si>
  <si>
    <t>44,300</t>
  </si>
  <si>
    <t>32,757,363</t>
  </si>
  <si>
    <t>879,183</t>
  </si>
  <si>
    <t>759,183</t>
  </si>
  <si>
    <t>264,900</t>
  </si>
  <si>
    <t>214,283</t>
  </si>
  <si>
    <t>105,669,358</t>
  </si>
  <si>
    <t>58,342,807</t>
  </si>
  <si>
    <t>14,838,068</t>
  </si>
  <si>
    <t>907,368</t>
  </si>
  <si>
    <t>9,813,178</t>
  </si>
  <si>
    <t>669,191</t>
  </si>
  <si>
    <t>3,448,331</t>
  </si>
  <si>
    <t>15,999,837</t>
  </si>
  <si>
    <t>14,039,239</t>
  </si>
  <si>
    <t>1,960,598</t>
  </si>
  <si>
    <t>4,519,680</t>
  </si>
  <si>
    <t>8,021,926</t>
  </si>
  <si>
    <t>3,947,040</t>
  </si>
  <si>
    <t>22,078,096</t>
  </si>
  <si>
    <t>1,979,728</t>
  </si>
  <si>
    <t>1,076,605</t>
  </si>
  <si>
    <t>392,362</t>
  </si>
  <si>
    <t>510,551</t>
  </si>
  <si>
    <t>843,292</t>
  </si>
  <si>
    <t>821,309</t>
  </si>
  <si>
    <t>21,983</t>
  </si>
  <si>
    <t>9,247,738</t>
  </si>
  <si>
    <t>108,594</t>
  </si>
  <si>
    <t>1,922,933</t>
  </si>
  <si>
    <t>4,846</t>
  </si>
  <si>
    <t>1,484,857</t>
  </si>
  <si>
    <t>2,233</t>
  </si>
  <si>
    <t>352,020</t>
  </si>
  <si>
    <t>2,399,833</t>
  </si>
  <si>
    <t>60,171</t>
  </si>
  <si>
    <t>2,912,251</t>
  </si>
  <si>
    <t>514,973</t>
  </si>
  <si>
    <t>224,188</t>
  </si>
  <si>
    <t>222,512</t>
  </si>
  <si>
    <t>49,173</t>
  </si>
  <si>
    <t>10,901</t>
  </si>
  <si>
    <t>6,287</t>
  </si>
  <si>
    <t>1,148</t>
  </si>
  <si>
    <t>6,747,209</t>
  </si>
  <si>
    <t>267,076</t>
  </si>
  <si>
    <t>207,470</t>
  </si>
  <si>
    <t>20,501</t>
  </si>
  <si>
    <t>39,105</t>
  </si>
  <si>
    <t>2,478,080</t>
  </si>
  <si>
    <t>148,984</t>
  </si>
  <si>
    <t>63,554</t>
  </si>
  <si>
    <t>2,091,534</t>
  </si>
  <si>
    <t>12,175</t>
  </si>
  <si>
    <t>141,332</t>
  </si>
  <si>
    <t>53,989,313</t>
  </si>
  <si>
    <t>29,765,016</t>
  </si>
  <si>
    <t>29,291,466</t>
  </si>
  <si>
    <t>90,634</t>
  </si>
  <si>
    <t>83,291</t>
  </si>
  <si>
    <t>267,201</t>
  </si>
  <si>
    <t>26,827</t>
  </si>
  <si>
    <t>5,597</t>
  </si>
  <si>
    <t>2,109,832</t>
  </si>
  <si>
    <t>1,185,451</t>
  </si>
  <si>
    <t>914,089</t>
  </si>
  <si>
    <t>3,689</t>
  </si>
  <si>
    <t>6,603</t>
  </si>
  <si>
    <t>3,410,809</t>
  </si>
  <si>
    <t>966,637</t>
  </si>
  <si>
    <t>3,038</t>
  </si>
  <si>
    <t>129,157</t>
  </si>
  <si>
    <t>853,865</t>
  </si>
  <si>
    <t>1,458,112</t>
  </si>
  <si>
    <t>2,058,372</t>
  </si>
  <si>
    <t>114,291</t>
  </si>
  <si>
    <t>1,944,081</t>
  </si>
  <si>
    <t>10,091,382</t>
  </si>
  <si>
    <t>106,013</t>
  </si>
  <si>
    <t>2,219</t>
  </si>
  <si>
    <t>2,095,869</t>
  </si>
  <si>
    <t>1,340,297</t>
  </si>
  <si>
    <t>254,084</t>
  </si>
  <si>
    <t>5,592,900</t>
  </si>
  <si>
    <t>189,870</t>
  </si>
  <si>
    <t>95,772</t>
  </si>
  <si>
    <t>54,498</t>
  </si>
  <si>
    <t>11,514</t>
  </si>
  <si>
    <t>6,352,518</t>
  </si>
  <si>
    <t>29,211</t>
  </si>
  <si>
    <t>3,333,505</t>
  </si>
  <si>
    <t>2,989,065</t>
  </si>
  <si>
    <t>400,937,147</t>
  </si>
  <si>
    <t>388,186,398</t>
  </si>
  <si>
    <t>44,136,398</t>
  </si>
  <si>
    <t>344,050,000</t>
  </si>
  <si>
    <t>16,232,476</t>
  </si>
  <si>
    <t>10,939,173</t>
  </si>
  <si>
    <t>1,832,405</t>
  </si>
  <si>
    <t>30,204</t>
  </si>
  <si>
    <t>1,784,285</t>
  </si>
  <si>
    <t>17,916</t>
  </si>
  <si>
    <t>2,323,426</t>
  </si>
  <si>
    <t>1,948,971</t>
  </si>
  <si>
    <t>374,455</t>
  </si>
  <si>
    <t>368,268</t>
  </si>
  <si>
    <t>77,868</t>
  </si>
  <si>
    <t>290,400</t>
  </si>
  <si>
    <t>487,116</t>
  </si>
  <si>
    <t>282,088</t>
  </si>
  <si>
    <t>2,514,320</t>
  </si>
  <si>
    <t>600,490</t>
  </si>
  <si>
    <t>480,490</t>
  </si>
  <si>
    <t>293,830</t>
  </si>
  <si>
    <t>1,428,000</t>
  </si>
  <si>
    <t>20,702,672</t>
  </si>
  <si>
    <t>2,611,992</t>
  </si>
  <si>
    <t>2,011,992</t>
  </si>
  <si>
    <t>1,621,657</t>
  </si>
  <si>
    <t>206,400</t>
  </si>
  <si>
    <t>95,257</t>
  </si>
  <si>
    <t>14,086,216</t>
  </si>
  <si>
    <t>2,771,344</t>
  </si>
  <si>
    <t>3,769,800</t>
  </si>
  <si>
    <t>4,425,072</t>
  </si>
  <si>
    <t>3,120,000</t>
  </si>
  <si>
    <t>1,836,000</t>
  </si>
  <si>
    <t>546,807</t>
  </si>
  <si>
    <t>1,403,890</t>
  </si>
  <si>
    <t>1,093,890</t>
  </si>
  <si>
    <t>447,013</t>
  </si>
  <si>
    <t>646,877</t>
  </si>
  <si>
    <t>86,658,940</t>
  </si>
  <si>
    <t>52,421,154</t>
  </si>
  <si>
    <t>1,546,600</t>
  </si>
  <si>
    <t>10,731,245</t>
  </si>
  <si>
    <t>564,612</t>
  </si>
  <si>
    <t>8,700,509</t>
  </si>
  <si>
    <t>1,466,124</t>
  </si>
  <si>
    <t>12,188,667</t>
  </si>
  <si>
    <t>11,745,847</t>
  </si>
  <si>
    <t>442,820</t>
  </si>
  <si>
    <t>3,723,600</t>
  </si>
  <si>
    <t>3,295,043</t>
  </si>
  <si>
    <t>2,752,631</t>
  </si>
  <si>
    <t>2,887,533</t>
  </si>
  <si>
    <t>681,106</t>
  </si>
  <si>
    <t>252,826</t>
  </si>
  <si>
    <t>1,200</t>
  </si>
  <si>
    <t>424,210</t>
  </si>
  <si>
    <t>2,870</t>
  </si>
  <si>
    <t>101,879</t>
  </si>
  <si>
    <t>1,879</t>
  </si>
  <si>
    <t>14,400</t>
  </si>
  <si>
    <t>8,400</t>
  </si>
  <si>
    <t>53,115</t>
  </si>
  <si>
    <t>44,240</t>
  </si>
  <si>
    <t>1,235</t>
  </si>
  <si>
    <t>7,640</t>
  </si>
  <si>
    <t>1,722,289</t>
  </si>
  <si>
    <t>15,517</t>
  </si>
  <si>
    <t>15,277</t>
  </si>
  <si>
    <t>299,227</t>
  </si>
  <si>
    <t>38,030</t>
  </si>
  <si>
    <t>29,880</t>
  </si>
  <si>
    <t>37,746</t>
  </si>
  <si>
    <t>93,613</t>
  </si>
  <si>
    <t>5,127</t>
  </si>
  <si>
    <t>94,831</t>
  </si>
  <si>
    <t>9,857,052</t>
  </si>
  <si>
    <t>2,404,200</t>
  </si>
  <si>
    <t>1,656,000</t>
  </si>
  <si>
    <t>142,800</t>
  </si>
  <si>
    <t>7,200</t>
  </si>
  <si>
    <t>558,000</t>
  </si>
  <si>
    <t>25,200</t>
  </si>
  <si>
    <t>860,650</t>
  </si>
  <si>
    <t>1,380,600</t>
  </si>
  <si>
    <t>331,000</t>
  </si>
  <si>
    <t>231,200</t>
  </si>
  <si>
    <t>818,400</t>
  </si>
  <si>
    <t>470,500</t>
  </si>
  <si>
    <t>30,500</t>
  </si>
  <si>
    <t>1,539,297</t>
  </si>
  <si>
    <t>230,097</t>
  </si>
  <si>
    <t>1,069,200</t>
  </si>
  <si>
    <t>194,000</t>
  </si>
  <si>
    <t>2,957,805</t>
  </si>
  <si>
    <t>112,564,679</t>
  </si>
  <si>
    <t>59,573,868</t>
  </si>
  <si>
    <t>5,100,713</t>
  </si>
  <si>
    <t>10,640,224</t>
  </si>
  <si>
    <t>575,292</t>
  </si>
  <si>
    <t>9,826,132</t>
  </si>
  <si>
    <t>238,800</t>
  </si>
  <si>
    <t>16,258,569</t>
  </si>
  <si>
    <t>7,017,906</t>
  </si>
  <si>
    <t>3,185,872</t>
  </si>
  <si>
    <t>3,998,269</t>
  </si>
  <si>
    <t>2,056,522</t>
  </si>
  <si>
    <t>12,122,724</t>
  </si>
  <si>
    <t>6,500,000</t>
  </si>
  <si>
    <t>4,806,724</t>
  </si>
  <si>
    <t>316,000</t>
  </si>
  <si>
    <t>5,207,375</t>
  </si>
  <si>
    <t>3,661,206</t>
  </si>
  <si>
    <t>28,819,908</t>
  </si>
  <si>
    <t>5,207,000</t>
  </si>
  <si>
    <t>1,291,000</t>
  </si>
  <si>
    <t>1,823,000</t>
  </si>
  <si>
    <t>875,000</t>
  </si>
  <si>
    <t>1,741,000</t>
  </si>
  <si>
    <t>1,662,000</t>
  </si>
  <si>
    <t>2,317,000</t>
  </si>
  <si>
    <t>17,000</t>
  </si>
  <si>
    <t>87,000</t>
  </si>
  <si>
    <t>1,750,000</t>
  </si>
  <si>
    <t>61,000</t>
  </si>
  <si>
    <t>15,014,908</t>
  </si>
  <si>
    <t>942,000</t>
  </si>
  <si>
    <t>3,520,000</t>
  </si>
  <si>
    <t>575,000</t>
  </si>
  <si>
    <t>1,920,000</t>
  </si>
  <si>
    <t>97,607,837</t>
  </si>
  <si>
    <t>7,217,000</t>
  </si>
  <si>
    <t>5,917,000</t>
  </si>
  <si>
    <t>8,442,000</t>
  </si>
  <si>
    <t>3,970,000</t>
  </si>
  <si>
    <t>2,490,000</t>
  </si>
  <si>
    <t>32,000</t>
  </si>
  <si>
    <t>44,224,400</t>
  </si>
  <si>
    <t>12,387,400</t>
  </si>
  <si>
    <t>5,400,000</t>
  </si>
  <si>
    <t>9,875,000</t>
  </si>
  <si>
    <t>4,600,000</t>
  </si>
  <si>
    <t>7,017,000</t>
  </si>
  <si>
    <t>2,750,000</t>
  </si>
  <si>
    <t>2,559,000</t>
  </si>
  <si>
    <t>2,015,000</t>
  </si>
  <si>
    <t>145,000</t>
  </si>
  <si>
    <t>13,269,883</t>
  </si>
  <si>
    <t>5,300,000</t>
  </si>
  <si>
    <t>404,883</t>
  </si>
  <si>
    <t>650,000</t>
  </si>
  <si>
    <t>415,000</t>
  </si>
  <si>
    <t>617,956</t>
  </si>
  <si>
    <t>4,430,000</t>
  </si>
  <si>
    <t>525,000</t>
  </si>
  <si>
    <t>3,600,000</t>
  </si>
  <si>
    <t>4,325,000</t>
  </si>
  <si>
    <t>870,000</t>
  </si>
  <si>
    <t>12,522,598</t>
  </si>
  <si>
    <t>5,901,398</t>
  </si>
  <si>
    <t>3,471,200</t>
  </si>
  <si>
    <t>530,000</t>
  </si>
  <si>
    <t>75,869,400</t>
  </si>
  <si>
    <t>3,480,000</t>
  </si>
  <si>
    <t>1,050,000</t>
  </si>
  <si>
    <t>2,300,000</t>
  </si>
  <si>
    <t>85,000</t>
  </si>
  <si>
    <t>4,300,000</t>
  </si>
  <si>
    <t>5,115,000</t>
  </si>
  <si>
    <t>1,850,000</t>
  </si>
  <si>
    <t>1,373,000</t>
  </si>
  <si>
    <t>2,240,000</t>
  </si>
  <si>
    <t>1,370,000</t>
  </si>
  <si>
    <t>337,703,426</t>
  </si>
  <si>
    <t>293,315,570</t>
  </si>
  <si>
    <t>44,387,856</t>
  </si>
  <si>
    <t>4,387,856</t>
  </si>
  <si>
    <t>113,348,856</t>
  </si>
  <si>
    <t>55,185,806</t>
  </si>
  <si>
    <t>22,218,263</t>
  </si>
  <si>
    <t>12,709,764</t>
  </si>
  <si>
    <t>882,684</t>
  </si>
  <si>
    <t>8,906,052</t>
  </si>
  <si>
    <t>2,921,028</t>
  </si>
  <si>
    <t>10,951,584</t>
  </si>
  <si>
    <t>9,166,512</t>
  </si>
  <si>
    <t>1,785,072</t>
  </si>
  <si>
    <t>6,219,735</t>
  </si>
  <si>
    <t>1,866,975</t>
  </si>
  <si>
    <t>4,352,760</t>
  </si>
  <si>
    <t>3,170,244</t>
  </si>
  <si>
    <t>2,893,460</t>
  </si>
  <si>
    <t>27,826,766</t>
  </si>
  <si>
    <t>2,263,499</t>
  </si>
  <si>
    <t>281,880</t>
  </si>
  <si>
    <t>120,172</t>
  </si>
  <si>
    <t>1,854,856</t>
  </si>
  <si>
    <t>6,591</t>
  </si>
  <si>
    <t>4,920,734</t>
  </si>
  <si>
    <t>4,917,834</t>
  </si>
  <si>
    <t>2,900</t>
  </si>
  <si>
    <t>1,777,070</t>
  </si>
  <si>
    <t>840,000</t>
  </si>
  <si>
    <t>5,543</t>
  </si>
  <si>
    <t>254,000</t>
  </si>
  <si>
    <t>673,527</t>
  </si>
  <si>
    <t>2,130,843</t>
  </si>
  <si>
    <t>1,929,143</t>
  </si>
  <si>
    <t>125,934</t>
  </si>
  <si>
    <t>75,766</t>
  </si>
  <si>
    <t>4,838,463</t>
  </si>
  <si>
    <t>11,891,516</t>
  </si>
  <si>
    <t>5,490,442</t>
  </si>
  <si>
    <t>6,398,707</t>
  </si>
  <si>
    <t>2,367</t>
  </si>
  <si>
    <t>4,641</t>
  </si>
  <si>
    <t>3,988</t>
  </si>
  <si>
    <t>68,504,329</t>
  </si>
  <si>
    <t>18,840,842</t>
  </si>
  <si>
    <t>17,950,000</t>
  </si>
  <si>
    <t>289,800</t>
  </si>
  <si>
    <t>475,200</t>
  </si>
  <si>
    <t>61,810</t>
  </si>
  <si>
    <t>16,978</t>
  </si>
  <si>
    <t>5,054</t>
  </si>
  <si>
    <t>3,826,034</t>
  </si>
  <si>
    <t>513,123</t>
  </si>
  <si>
    <t>2,355,445</t>
  </si>
  <si>
    <t>945,466</t>
  </si>
  <si>
    <t>17,159,374</t>
  </si>
  <si>
    <t>1,495,144</t>
  </si>
  <si>
    <t>21,235</t>
  </si>
  <si>
    <t>279,315</t>
  </si>
  <si>
    <t>7,386,892</t>
  </si>
  <si>
    <t>7,976,788</t>
  </si>
  <si>
    <t>1,039,733</t>
  </si>
  <si>
    <t>512,609</t>
  </si>
  <si>
    <t>326,210</t>
  </si>
  <si>
    <t>12,107,142</t>
  </si>
  <si>
    <t>7,200,000</t>
  </si>
  <si>
    <t>1,220,884</t>
  </si>
  <si>
    <t>926,258</t>
  </si>
  <si>
    <t>247,040</t>
  </si>
  <si>
    <t>11,216,754</t>
  </si>
  <si>
    <t>4,659,095</t>
  </si>
  <si>
    <t>2,554,974</t>
  </si>
  <si>
    <t>4,002,685</t>
  </si>
  <si>
    <t>3,993,554</t>
  </si>
  <si>
    <t>3,547,654</t>
  </si>
  <si>
    <t>445,900</t>
  </si>
  <si>
    <t>73,856</t>
  </si>
  <si>
    <t>67,533,163</t>
  </si>
  <si>
    <t>62,708,463</t>
  </si>
  <si>
    <t>14,984,549</t>
  </si>
  <si>
    <t>9,463,931</t>
  </si>
  <si>
    <t>1,759,475</t>
  </si>
  <si>
    <t>52,596</t>
  </si>
  <si>
    <t>1,555,715</t>
  </si>
  <si>
    <t>151,164</t>
  </si>
  <si>
    <t>2,111,013</t>
  </si>
  <si>
    <t>1,784,313</t>
  </si>
  <si>
    <t>326,700</t>
  </si>
  <si>
    <t>567,600</t>
  </si>
  <si>
    <t>555,312</t>
  </si>
  <si>
    <t>527,218</t>
  </si>
  <si>
    <t>737,153</t>
  </si>
  <si>
    <t>198,000</t>
  </si>
  <si>
    <t>27,600</t>
  </si>
  <si>
    <t>537,653</t>
  </si>
  <si>
    <t>8,043,898</t>
  </si>
  <si>
    <t>312,000</t>
  </si>
  <si>
    <t>150,336</t>
  </si>
  <si>
    <t>2,070,500</t>
  </si>
  <si>
    <t>316,880</t>
  </si>
  <si>
    <t>313,620</t>
  </si>
  <si>
    <t>1,440,000</t>
  </si>
  <si>
    <t>64,888</t>
  </si>
  <si>
    <t>169,000</t>
  </si>
  <si>
    <t>67,000</t>
  </si>
  <si>
    <t>190,500</t>
  </si>
  <si>
    <t>2,800,500</t>
  </si>
  <si>
    <t>1,360,000</t>
  </si>
  <si>
    <t>302,900</t>
  </si>
  <si>
    <t>1,137,600</t>
  </si>
  <si>
    <t>1,762,889</t>
  </si>
  <si>
    <t>1,625,769</t>
  </si>
  <si>
    <t>137,120</t>
  </si>
  <si>
    <t>523,285</t>
  </si>
  <si>
    <t>511,285</t>
  </si>
  <si>
    <t>3,275,291</t>
  </si>
  <si>
    <t>49,162,247</t>
  </si>
  <si>
    <t>27,585,255</t>
  </si>
  <si>
    <t>11,039,177</t>
  </si>
  <si>
    <t>178,620</t>
  </si>
  <si>
    <t>5,152,828</t>
  </si>
  <si>
    <t>1,255,274</t>
  </si>
  <si>
    <t>4,452,455</t>
  </si>
  <si>
    <t>5,991,314</t>
  </si>
  <si>
    <t>5,039,056</t>
  </si>
  <si>
    <t>952,258</t>
  </si>
  <si>
    <t>2,072,400</t>
  </si>
  <si>
    <t>1,728,590</t>
  </si>
  <si>
    <t>745,511</t>
  </si>
  <si>
    <t>60,209,500</t>
  </si>
  <si>
    <t>48,689,500</t>
  </si>
  <si>
    <t>45,900,000</t>
  </si>
  <si>
    <t>789,500</t>
  </si>
  <si>
    <t>1,470,000</t>
  </si>
  <si>
    <t>11,556,767</t>
  </si>
  <si>
    <t>1,348,000</t>
  </si>
  <si>
    <t>850,000</t>
  </si>
  <si>
    <t>1,190,000</t>
  </si>
  <si>
    <t>1,140,000</t>
  </si>
  <si>
    <t>1,870,000</t>
  </si>
  <si>
    <t>630,000</t>
  </si>
  <si>
    <t>4,241,234</t>
  </si>
  <si>
    <t>93,234</t>
  </si>
  <si>
    <t>2,000,000</t>
  </si>
  <si>
    <t>1,300,000</t>
  </si>
  <si>
    <t>1,717,533</t>
  </si>
  <si>
    <t>56,787,833</t>
  </si>
  <si>
    <t>32,937,977</t>
  </si>
  <si>
    <t>9,489,139</t>
  </si>
  <si>
    <t>342,096</t>
  </si>
  <si>
    <t>5,552,038</t>
  </si>
  <si>
    <t>1,195,005</t>
  </si>
  <si>
    <t>7,355,103</t>
  </si>
  <si>
    <t>6,218,066</t>
  </si>
  <si>
    <t>1,137,037</t>
  </si>
  <si>
    <t>2,966,477</t>
  </si>
  <si>
    <t>854,477</t>
  </si>
  <si>
    <t>2,112,000</t>
  </si>
  <si>
    <t>1,976,932</t>
  </si>
  <si>
    <t>2,062,205</t>
  </si>
  <si>
    <t>4,898,512</t>
  </si>
  <si>
    <t>1,790,000</t>
  </si>
  <si>
    <t>674,500</t>
  </si>
  <si>
    <t>92,500</t>
  </si>
  <si>
    <t>153,000</t>
  </si>
  <si>
    <t>2,470,420</t>
  </si>
  <si>
    <t>385,092</t>
  </si>
  <si>
    <t>53,000</t>
  </si>
  <si>
    <t>275,092</t>
  </si>
  <si>
    <t>9,330,158</t>
  </si>
  <si>
    <t>1,934,076</t>
  </si>
  <si>
    <t>1,600,000</t>
  </si>
  <si>
    <t>329,076</t>
  </si>
  <si>
    <t>1,479,455</t>
  </si>
  <si>
    <t>594,513</t>
  </si>
  <si>
    <t>665,492</t>
  </si>
  <si>
    <t>87,450</t>
  </si>
  <si>
    <t>1,584,734</t>
  </si>
  <si>
    <t>1,325,334</t>
  </si>
  <si>
    <t>39,400</t>
  </si>
  <si>
    <t>593,091</t>
  </si>
  <si>
    <t>1,591,924</t>
  </si>
  <si>
    <t>900,000</t>
  </si>
  <si>
    <t>410,000</t>
  </si>
  <si>
    <t>147,924</t>
  </si>
  <si>
    <t>1,966,878</t>
  </si>
  <si>
    <t>522,000,000</t>
  </si>
  <si>
    <t>472,000,000</t>
  </si>
  <si>
    <t>50,000,000</t>
  </si>
  <si>
    <t>5,723,885</t>
  </si>
  <si>
    <t>3,860,000</t>
  </si>
  <si>
    <t>590,885</t>
  </si>
  <si>
    <t>584,885</t>
  </si>
  <si>
    <t>715,000</t>
  </si>
  <si>
    <t>595,000</t>
  </si>
  <si>
    <t>282,000</t>
  </si>
  <si>
    <t>157,650</t>
  </si>
  <si>
    <t>44,000</t>
  </si>
  <si>
    <t>72,650</t>
  </si>
  <si>
    <t>430,200</t>
  </si>
  <si>
    <t>12,300</t>
  </si>
  <si>
    <t>3,900</t>
  </si>
  <si>
    <t>94,500</t>
  </si>
  <si>
    <t>24,400</t>
  </si>
  <si>
    <t>27,000</t>
  </si>
  <si>
    <t>11,860,965</t>
  </si>
  <si>
    <t>7,522,961</t>
  </si>
  <si>
    <t>1,204,968</t>
  </si>
  <si>
    <t>177,898</t>
  </si>
  <si>
    <t>24,368</t>
  </si>
  <si>
    <t>153,530</t>
  </si>
  <si>
    <t>1,834,380</t>
  </si>
  <si>
    <t>728,968</t>
  </si>
  <si>
    <t>420,744</t>
  </si>
  <si>
    <t>426,740</t>
  </si>
  <si>
    <t>257,928</t>
  </si>
  <si>
    <t>1,120,758</t>
  </si>
  <si>
    <t>9,357,446</t>
  </si>
  <si>
    <t>1,398,111</t>
  </si>
  <si>
    <t>3,671,861</t>
  </si>
  <si>
    <t>2,500,000</t>
  </si>
  <si>
    <t>1,330,000</t>
  </si>
  <si>
    <t>1,627,474</t>
  </si>
  <si>
    <t>830,000</t>
  </si>
  <si>
    <t>430,000</t>
  </si>
  <si>
    <t>91,876,911</t>
  </si>
  <si>
    <t>6,104,105</t>
  </si>
  <si>
    <t>4,516,691</t>
  </si>
  <si>
    <t>1,156,194</t>
  </si>
  <si>
    <t>5,661,628</t>
  </si>
  <si>
    <t>1,790,239</t>
  </si>
  <si>
    <t>375,332</t>
  </si>
  <si>
    <t>1,876,880</t>
  </si>
  <si>
    <t>145,660</t>
  </si>
  <si>
    <t>1,473,517</t>
  </si>
  <si>
    <t>75,280,608</t>
  </si>
  <si>
    <t>241,280</t>
  </si>
  <si>
    <t>1,542,087</t>
  </si>
  <si>
    <t>664,000</t>
  </si>
  <si>
    <t>72,833,241</t>
  </si>
  <si>
    <t>2,695,708</t>
  </si>
  <si>
    <t>132,673</t>
  </si>
  <si>
    <t>2,563,035</t>
  </si>
  <si>
    <t>1,644,862</t>
  </si>
  <si>
    <t>1,189,862</t>
  </si>
  <si>
    <t>355,000</t>
  </si>
  <si>
    <t>10,850,227</t>
  </si>
  <si>
    <t>6,436,684</t>
  </si>
  <si>
    <t>357,840</t>
  </si>
  <si>
    <t>91,476</t>
  </si>
  <si>
    <t>832,916</t>
  </si>
  <si>
    <t>747,909</t>
  </si>
  <si>
    <t>2,383,402</t>
  </si>
  <si>
    <t>798,013</t>
  </si>
  <si>
    <t>168,306</t>
  </si>
  <si>
    <t>12,640</t>
  </si>
  <si>
    <t>12,460</t>
  </si>
  <si>
    <t>128,566</t>
  </si>
  <si>
    <t>14,640</t>
  </si>
  <si>
    <t>24,820</t>
  </si>
  <si>
    <t>25,166</t>
  </si>
  <si>
    <t>12,486</t>
  </si>
  <si>
    <t>12,680</t>
  </si>
  <si>
    <t>552,410</t>
  </si>
  <si>
    <t>14,631</t>
  </si>
  <si>
    <t>2,562,311</t>
  </si>
  <si>
    <t>917,260</t>
  </si>
  <si>
    <t>486,108</t>
  </si>
  <si>
    <t>19,152</t>
  </si>
  <si>
    <t>206,960</t>
  </si>
  <si>
    <t>116,960</t>
  </si>
  <si>
    <t>132,479</t>
  </si>
  <si>
    <t>116,840</t>
  </si>
  <si>
    <t>15,639</t>
  </si>
  <si>
    <t>45,840</t>
  </si>
  <si>
    <t>18,840</t>
  </si>
  <si>
    <t>251,240</t>
  </si>
  <si>
    <t>191,240</t>
  </si>
  <si>
    <t>14,680</t>
  </si>
  <si>
    <t>993,852</t>
  </si>
  <si>
    <t>14,620</t>
  </si>
  <si>
    <t>14,860</t>
  </si>
  <si>
    <t>964,372</t>
  </si>
  <si>
    <t>1,036,000</t>
  </si>
  <si>
    <t>12,703,640</t>
  </si>
  <si>
    <t>3,493,320</t>
  </si>
  <si>
    <t>5,522,358</t>
  </si>
  <si>
    <t>3,702,358</t>
  </si>
  <si>
    <t>1,820,000</t>
  </si>
  <si>
    <t>2,082,922</t>
  </si>
  <si>
    <t>1,016,000</t>
  </si>
  <si>
    <t>1,066,922</t>
  </si>
  <si>
    <t>744,000</t>
  </si>
  <si>
    <t>781,040</t>
  </si>
  <si>
    <t>985,476</t>
  </si>
  <si>
    <t>22,500</t>
  </si>
  <si>
    <t>4,500</t>
  </si>
  <si>
    <t>264,510</t>
  </si>
  <si>
    <t>28,166</t>
  </si>
  <si>
    <t>19,311</t>
  </si>
  <si>
    <t>8,855</t>
  </si>
  <si>
    <t>190,300</t>
  </si>
  <si>
    <t>182,600</t>
  </si>
  <si>
    <t>7,700</t>
  </si>
  <si>
    <t>3,559,476</t>
  </si>
  <si>
    <t>1,150,400</t>
  </si>
  <si>
    <t>1,138,000</t>
  </si>
  <si>
    <t>12,400</t>
  </si>
  <si>
    <t>35,800</t>
  </si>
  <si>
    <t>5,800</t>
  </si>
  <si>
    <t>381,164</t>
  </si>
  <si>
    <t>171,064</t>
  </si>
  <si>
    <t>75,600</t>
  </si>
  <si>
    <t>397,169</t>
  </si>
  <si>
    <t>120,001</t>
  </si>
  <si>
    <t>16,400</t>
  </si>
  <si>
    <t>254,508</t>
  </si>
  <si>
    <t>6,260</t>
  </si>
  <si>
    <t>13,443</t>
  </si>
  <si>
    <t>1,541,500</t>
  </si>
  <si>
    <t>126,500</t>
  </si>
  <si>
    <t>1,415,000</t>
  </si>
  <si>
    <t>2,625,590</t>
  </si>
  <si>
    <t>5,851,159</t>
  </si>
  <si>
    <t>3,444,044</t>
  </si>
  <si>
    <t>843,968</t>
  </si>
  <si>
    <t>40,963</t>
  </si>
  <si>
    <t>788,840</t>
  </si>
  <si>
    <t>14,165</t>
  </si>
  <si>
    <t>726,127</t>
  </si>
  <si>
    <t>837,020</t>
  </si>
  <si>
    <t>379,700</t>
  </si>
  <si>
    <t>457,320</t>
  </si>
  <si>
    <t>1,372,130</t>
  </si>
  <si>
    <t>600,530</t>
  </si>
  <si>
    <t>219,600</t>
  </si>
  <si>
    <t>138,930</t>
  </si>
  <si>
    <t>275,200</t>
  </si>
  <si>
    <t>270,000</t>
  </si>
  <si>
    <t>5,200</t>
  </si>
  <si>
    <t>82,600</t>
  </si>
  <si>
    <t>28,000</t>
  </si>
  <si>
    <t>5,600</t>
  </si>
  <si>
    <t>51,800</t>
  </si>
  <si>
    <t>118,000</t>
  </si>
  <si>
    <t>199,000</t>
  </si>
  <si>
    <t>10,500</t>
  </si>
  <si>
    <t>73,000</t>
  </si>
  <si>
    <t>32,500</t>
  </si>
  <si>
    <t>5,791,915</t>
  </si>
  <si>
    <t>794,000</t>
  </si>
  <si>
    <t>764,000</t>
  </si>
  <si>
    <t>147,000</t>
  </si>
  <si>
    <t>62,000</t>
  </si>
  <si>
    <t>1,901,020</t>
  </si>
  <si>
    <t>380,000</t>
  </si>
  <si>
    <t>576,000</t>
  </si>
  <si>
    <t>9,500</t>
  </si>
  <si>
    <t>828,520</t>
  </si>
  <si>
    <t>265,530</t>
  </si>
  <si>
    <t>120,530</t>
  </si>
  <si>
    <t>382,150</t>
  </si>
  <si>
    <t>131,600</t>
  </si>
  <si>
    <t>13,500</t>
  </si>
  <si>
    <t>49,050</t>
  </si>
  <si>
    <t>26,000</t>
  </si>
  <si>
    <t>393,450</t>
  </si>
  <si>
    <t>8,450</t>
  </si>
  <si>
    <t>1,743,765</t>
  </si>
  <si>
    <t>1,583,765</t>
  </si>
  <si>
    <t>595,950</t>
  </si>
  <si>
    <t>25,950</t>
  </si>
  <si>
    <t>11,381,684</t>
  </si>
  <si>
    <t>3,905,642</t>
  </si>
  <si>
    <t>400,563</t>
  </si>
  <si>
    <t>890,863</t>
  </si>
  <si>
    <t>533,735</t>
  </si>
  <si>
    <t>357,128</t>
  </si>
  <si>
    <t>4,234,766</t>
  </si>
  <si>
    <t>1,228,919</t>
  </si>
  <si>
    <t>885,789</t>
  </si>
  <si>
    <t>343,130</t>
  </si>
  <si>
    <t>320,931</t>
  </si>
  <si>
    <t>1,013,800</t>
  </si>
  <si>
    <t>15,800</t>
  </si>
  <si>
    <t>3,800</t>
  </si>
  <si>
    <t>135,000</t>
  </si>
  <si>
    <t>3,836,253</t>
  </si>
  <si>
    <t>214,000</t>
  </si>
  <si>
    <t>1,340,000</t>
  </si>
  <si>
    <t>1,260,000</t>
  </si>
  <si>
    <t>63,000</t>
  </si>
  <si>
    <t>1,531,253</t>
  </si>
  <si>
    <t>43,656</t>
  </si>
  <si>
    <t>1,462,597</t>
  </si>
  <si>
    <t>245,000</t>
  </si>
  <si>
    <t>25,108,565</t>
  </si>
  <si>
    <t>12,322,167</t>
  </si>
  <si>
    <t>5,867,202</t>
  </si>
  <si>
    <t>2,342,279</t>
  </si>
  <si>
    <t>45,156</t>
  </si>
  <si>
    <t>2,297,123</t>
  </si>
  <si>
    <t>3,015,052</t>
  </si>
  <si>
    <t>2,590,020</t>
  </si>
  <si>
    <t>425,032</t>
  </si>
  <si>
    <t>552,120</t>
  </si>
  <si>
    <t>593,066</t>
  </si>
  <si>
    <t>416,679</t>
  </si>
  <si>
    <t>6,650,371</t>
  </si>
  <si>
    <t>1,088,627</t>
  </si>
  <si>
    <t>788,627</t>
  </si>
  <si>
    <t>954,822</t>
  </si>
  <si>
    <t>940,422</t>
  </si>
  <si>
    <t>3,309,671</t>
  </si>
  <si>
    <t>177,051</t>
  </si>
  <si>
    <t>37,000</t>
  </si>
  <si>
    <t>44,051</t>
  </si>
  <si>
    <t>655,000</t>
  </si>
  <si>
    <t>345,200</t>
  </si>
  <si>
    <t>246,600</t>
  </si>
  <si>
    <t>38,600</t>
  </si>
  <si>
    <t>23,378,941</t>
  </si>
  <si>
    <t>2,562,240</t>
  </si>
  <si>
    <t>1,780,000</t>
  </si>
  <si>
    <t>336,000</t>
  </si>
  <si>
    <t>279,000</t>
  </si>
  <si>
    <t>66,240</t>
  </si>
  <si>
    <t>417,000</t>
  </si>
  <si>
    <t>13,945,780</t>
  </si>
  <si>
    <t>1,900,000</t>
  </si>
  <si>
    <t>11,229,780</t>
  </si>
  <si>
    <t>236,500</t>
  </si>
  <si>
    <t>41,000</t>
  </si>
  <si>
    <t>180,500</t>
  </si>
  <si>
    <t>4,566,000</t>
  </si>
  <si>
    <t>1,037,000</t>
  </si>
  <si>
    <t>365,000</t>
  </si>
  <si>
    <t>348,000</t>
  </si>
  <si>
    <t>1,484,000</t>
  </si>
  <si>
    <t>552,000</t>
  </si>
  <si>
    <t>290,000</t>
  </si>
  <si>
    <t>485,600</t>
  </si>
  <si>
    <t>875,821</t>
  </si>
  <si>
    <t>5,949,470</t>
  </si>
  <si>
    <t>5,697,470</t>
  </si>
  <si>
    <t>1,056,341</t>
  </si>
  <si>
    <t>741,506</t>
  </si>
  <si>
    <t>91,506</t>
  </si>
  <si>
    <t>314,835</t>
  </si>
  <si>
    <t>269,671,251</t>
  </si>
  <si>
    <t>119,029,886</t>
  </si>
  <si>
    <t>11,562,504</t>
  </si>
  <si>
    <t>34,742,041</t>
  </si>
  <si>
    <t>28,075,589</t>
  </si>
  <si>
    <t>5,989,580</t>
  </si>
  <si>
    <t>676,872</t>
  </si>
  <si>
    <t>57,041,386</t>
  </si>
  <si>
    <t>46,327,268</t>
  </si>
  <si>
    <t>8,964,118</t>
  </si>
  <si>
    <t>36,788,395</t>
  </si>
  <si>
    <t>9,267,045</t>
  </si>
  <si>
    <t>25,521,350</t>
  </si>
  <si>
    <t>10,147,039</t>
  </si>
  <si>
    <t>84,697,240</t>
  </si>
  <si>
    <t>3,300,000</t>
  </si>
  <si>
    <t>9,250,000</t>
  </si>
  <si>
    <t>2,550,000</t>
  </si>
  <si>
    <t>14,926,240</t>
  </si>
  <si>
    <t>14,326,240</t>
  </si>
  <si>
    <t>16,090,000</t>
  </si>
  <si>
    <t>7,500,000</t>
  </si>
  <si>
    <t>4,000,000</t>
  </si>
  <si>
    <t>31,131,000</t>
  </si>
  <si>
    <t>12,500,000</t>
  </si>
  <si>
    <t>11,031,000</t>
  </si>
  <si>
    <t>233,429,793</t>
  </si>
  <si>
    <t>138,451,475</t>
  </si>
  <si>
    <t>137,071,475</t>
  </si>
  <si>
    <t>5,334,960</t>
  </si>
  <si>
    <t>1,860,000</t>
  </si>
  <si>
    <t>174,960</t>
  </si>
  <si>
    <t>2,200,000</t>
  </si>
  <si>
    <t>1,100,000</t>
  </si>
  <si>
    <t>21,871,312</t>
  </si>
  <si>
    <t>5,248,800</t>
  </si>
  <si>
    <t>4,932,632</t>
  </si>
  <si>
    <t>2,557,880</t>
  </si>
  <si>
    <t>5,832,000</t>
  </si>
  <si>
    <t>6,020,000</t>
  </si>
  <si>
    <t>2,350,000</t>
  </si>
  <si>
    <t>26,912,800</t>
  </si>
  <si>
    <t>14,580,000</t>
  </si>
  <si>
    <t>2,332,800</t>
  </si>
  <si>
    <t>4,500,000</t>
  </si>
  <si>
    <t>1,135,000</t>
  </si>
  <si>
    <t>335,000</t>
  </si>
  <si>
    <t>2,230,000</t>
  </si>
  <si>
    <t>26,974,246</t>
  </si>
  <si>
    <t>14,000,000</t>
  </si>
  <si>
    <t>10,559,246</t>
  </si>
  <si>
    <t>12,033,003</t>
  </si>
  <si>
    <t>3,824,880</t>
  </si>
  <si>
    <t>524,880</t>
  </si>
  <si>
    <t>7,458,123</t>
  </si>
  <si>
    <t>5,628,453</t>
  </si>
  <si>
    <t>317,670</t>
  </si>
  <si>
    <t>1,296,000</t>
  </si>
  <si>
    <t>98,483,265</t>
  </si>
  <si>
    <t>85,471,375</t>
  </si>
  <si>
    <t>3,498,093</t>
  </si>
  <si>
    <t>2,042,454</t>
  </si>
  <si>
    <t>336,838</t>
  </si>
  <si>
    <t>1,092</t>
  </si>
  <si>
    <t>335,746</t>
  </si>
  <si>
    <t>584,769</t>
  </si>
  <si>
    <t>196,589</t>
  </si>
  <si>
    <t>118,344</t>
  </si>
  <si>
    <t>199,330</t>
  </si>
  <si>
    <t>70,506</t>
  </si>
  <si>
    <t>465,728</t>
  </si>
  <si>
    <t>28,704</t>
  </si>
  <si>
    <t>264,550</t>
  </si>
  <si>
    <t>23,350</t>
  </si>
  <si>
    <t>6,850</t>
  </si>
  <si>
    <t>44,600</t>
  </si>
  <si>
    <t>165,100</t>
  </si>
  <si>
    <t>832,172</t>
  </si>
  <si>
    <t>15,600</t>
  </si>
  <si>
    <t>51,500</t>
  </si>
  <si>
    <t>32,400</t>
  </si>
  <si>
    <t>19,100</t>
  </si>
  <si>
    <t>280,225</t>
  </si>
  <si>
    <t>96,625</t>
  </si>
  <si>
    <t>7,600</t>
  </si>
  <si>
    <t>173,000</t>
  </si>
  <si>
    <t>40,650</t>
  </si>
  <si>
    <t>37,650</t>
  </si>
  <si>
    <t>140,100</t>
  </si>
  <si>
    <t>93,600</t>
  </si>
  <si>
    <t>105,500</t>
  </si>
  <si>
    <t>40,500</t>
  </si>
  <si>
    <t>100,597</t>
  </si>
  <si>
    <t>9,058,160</t>
  </si>
  <si>
    <t>5,667,370</t>
  </si>
  <si>
    <t>955,147</t>
  </si>
  <si>
    <t>1,561,773</t>
  </si>
  <si>
    <t>1,090,978</t>
  </si>
  <si>
    <t>336,281</t>
  </si>
  <si>
    <t>134,514</t>
  </si>
  <si>
    <t>345,870</t>
  </si>
  <si>
    <t>1,791,739</t>
  </si>
  <si>
    <t>199,884</t>
  </si>
  <si>
    <t>30,048</t>
  </si>
  <si>
    <t>169,836</t>
  </si>
  <si>
    <t>43,708</t>
  </si>
  <si>
    <t>66,763</t>
  </si>
  <si>
    <t>36,763</t>
  </si>
  <si>
    <t>1,138,621</t>
  </si>
  <si>
    <t>202,763</t>
  </si>
  <si>
    <t>122,763</t>
  </si>
  <si>
    <t>3,538,420</t>
  </si>
  <si>
    <t>1,575,567</t>
  </si>
  <si>
    <t>1,058,153</t>
  </si>
  <si>
    <t>81,130</t>
  </si>
  <si>
    <t>384,768</t>
  </si>
  <si>
    <t>30,516</t>
  </si>
  <si>
    <t>26,180</t>
  </si>
  <si>
    <t>14,616</t>
  </si>
  <si>
    <t>11,564</t>
  </si>
  <si>
    <t>176,800</t>
  </si>
  <si>
    <t>166,800</t>
  </si>
  <si>
    <t>1,127,661</t>
  </si>
  <si>
    <t>375,000</t>
  </si>
  <si>
    <t>262,599</t>
  </si>
  <si>
    <t>40,062</t>
  </si>
  <si>
    <t>235,058</t>
  </si>
  <si>
    <t>90,058</t>
  </si>
  <si>
    <t>297,154</t>
  </si>
  <si>
    <t>114,326,320</t>
  </si>
  <si>
    <t>73,561,669</t>
  </si>
  <si>
    <t>3,473,011</t>
  </si>
  <si>
    <t>12,625,855</t>
  </si>
  <si>
    <t>590,676</t>
  </si>
  <si>
    <t>12,035,179</t>
  </si>
  <si>
    <t>15,318,970</t>
  </si>
  <si>
    <t>12,791,582</t>
  </si>
  <si>
    <t>2,527,388</t>
  </si>
  <si>
    <t>4,725,120</t>
  </si>
  <si>
    <t>4,104,895</t>
  </si>
  <si>
    <t>516,800</t>
  </si>
  <si>
    <t>116,890,870</t>
  </si>
  <si>
    <t>36,167,736</t>
  </si>
  <si>
    <t>14,466,162</t>
  </si>
  <si>
    <t>4,314,782</t>
  </si>
  <si>
    <t>17,386,792</t>
  </si>
  <si>
    <t>2,073,360</t>
  </si>
  <si>
    <t>19,820,384</t>
  </si>
  <si>
    <t>4,114,792</t>
  </si>
  <si>
    <t>3,750,000</t>
  </si>
  <si>
    <t>5,320,010</t>
  </si>
  <si>
    <t>6,635,582</t>
  </si>
  <si>
    <t>11,175,854</t>
  </si>
  <si>
    <t>5,928,252</t>
  </si>
  <si>
    <t>312,800</t>
  </si>
  <si>
    <t>4,934,802</t>
  </si>
  <si>
    <t>9,307,140</t>
  </si>
  <si>
    <t>38,346,396</t>
  </si>
  <si>
    <t>9,776,792</t>
  </si>
  <si>
    <t>9,634,792</t>
  </si>
  <si>
    <t>1,000,010</t>
  </si>
  <si>
    <t>10,734,802</t>
  </si>
  <si>
    <t>264,317,945</t>
  </si>
  <si>
    <t>16,733,837</t>
  </si>
  <si>
    <t>14,200,000</t>
  </si>
  <si>
    <t>1,020,000</t>
  </si>
  <si>
    <t>833,136</t>
  </si>
  <si>
    <t>12,048</t>
  </si>
  <si>
    <t>668,653</t>
  </si>
  <si>
    <t>39,859,535</t>
  </si>
  <si>
    <t>35,476,625</t>
  </si>
  <si>
    <t>648,000</t>
  </si>
  <si>
    <t>1,639,458</t>
  </si>
  <si>
    <t>535,452</t>
  </si>
  <si>
    <t>74,412,392</t>
  </si>
  <si>
    <t>9,814,782</t>
  </si>
  <si>
    <t>6,330,000</t>
  </si>
  <si>
    <t>6,998,206</t>
  </si>
  <si>
    <t>51,269,404</t>
  </si>
  <si>
    <t>79,469,798</t>
  </si>
  <si>
    <t>19,469,798</t>
  </si>
  <si>
    <t>60,000,000</t>
  </si>
  <si>
    <t>49,726,035</t>
  </si>
  <si>
    <t>16,934,782</t>
  </si>
  <si>
    <t>3,600,610</t>
  </si>
  <si>
    <t>10,434,782</t>
  </si>
  <si>
    <t>12,294,282</t>
  </si>
  <si>
    <t>4,461,579</t>
  </si>
  <si>
    <t>4,116,348</t>
  </si>
  <si>
    <t>3,934,782</t>
  </si>
  <si>
    <t>11,121,423</t>
  </si>
  <si>
    <t>7,586,926</t>
  </si>
  <si>
    <t>1,256,994</t>
  </si>
  <si>
    <t>9,828</t>
  </si>
  <si>
    <t>1,247,166</t>
  </si>
  <si>
    <t>1,699,494</t>
  </si>
  <si>
    <t>1,437,589</t>
  </si>
  <si>
    <t>261,905</t>
  </si>
  <si>
    <t>145,200</t>
  </si>
  <si>
    <t>298,159</t>
  </si>
  <si>
    <t>134,650</t>
  </si>
  <si>
    <t>5,472,839</t>
  </si>
  <si>
    <t>169,500</t>
  </si>
  <si>
    <t>1,097,128</t>
  </si>
  <si>
    <t>940,128</t>
  </si>
  <si>
    <t>157,000</t>
  </si>
  <si>
    <t>3,789,596</t>
  </si>
  <si>
    <t>3,717,596</t>
  </si>
  <si>
    <t>41,500</t>
  </si>
  <si>
    <t>375,115</t>
  </si>
  <si>
    <t>19,835,176</t>
  </si>
  <si>
    <t>13,545,944</t>
  </si>
  <si>
    <t>2,238,407</t>
  </si>
  <si>
    <t>11,676</t>
  </si>
  <si>
    <t>2,226,731</t>
  </si>
  <si>
    <t>2,928,017</t>
  </si>
  <si>
    <t>2,460,410</t>
  </si>
  <si>
    <t>467,607</t>
  </si>
  <si>
    <t>343,200</t>
  </si>
  <si>
    <t>243,949</t>
  </si>
  <si>
    <t>355,659</t>
  </si>
  <si>
    <t>2,269,389</t>
  </si>
  <si>
    <t>267,789</t>
  </si>
  <si>
    <t>198,300</t>
  </si>
  <si>
    <t>40,089</t>
  </si>
  <si>
    <t>560,200</t>
  </si>
  <si>
    <t>553,000</t>
  </si>
  <si>
    <t>14,700</t>
  </si>
  <si>
    <t>847,200</t>
  </si>
  <si>
    <t>101,500</t>
  </si>
  <si>
    <t>100,700</t>
  </si>
  <si>
    <t>477,800</t>
  </si>
  <si>
    <t>2,400</t>
  </si>
  <si>
    <t>306,000</t>
  </si>
  <si>
    <t>161,000</t>
  </si>
  <si>
    <t>14,866,153</t>
  </si>
  <si>
    <t>501,400</t>
  </si>
  <si>
    <t>55,200</t>
  </si>
  <si>
    <t>2,200</t>
  </si>
  <si>
    <t>3,698,185</t>
  </si>
  <si>
    <t>694,157</t>
  </si>
  <si>
    <t>1,932,495</t>
  </si>
  <si>
    <t>1,000,050</t>
  </si>
  <si>
    <t>44,400</t>
  </si>
  <si>
    <t>26,983</t>
  </si>
  <si>
    <t>8,683,403</t>
  </si>
  <si>
    <t>256,000</t>
  </si>
  <si>
    <t>5,085,762</t>
  </si>
  <si>
    <t>1,593,100</t>
  </si>
  <si>
    <t>253,600</t>
  </si>
  <si>
    <t>1,078,344</t>
  </si>
  <si>
    <t>164,297</t>
  </si>
  <si>
    <t>107,700</t>
  </si>
  <si>
    <t>100,300</t>
  </si>
  <si>
    <t>601,786</t>
  </si>
  <si>
    <t>50,100</t>
  </si>
  <si>
    <t>247,986</t>
  </si>
  <si>
    <t>470,800</t>
  </si>
  <si>
    <t>190,100</t>
  </si>
  <si>
    <t>210,100</t>
  </si>
  <si>
    <t>70,100</t>
  </si>
  <si>
    <t>117,393</t>
  </si>
  <si>
    <t>37,300</t>
  </si>
  <si>
    <t>1,293</t>
  </si>
  <si>
    <t>18,700</t>
  </si>
  <si>
    <t>685,486</t>
  </si>
  <si>
    <t>8,800</t>
  </si>
  <si>
    <t>676,286</t>
  </si>
  <si>
    <t>3,639,099,333</t>
  </si>
  <si>
    <t>1,143,933,108</t>
  </si>
  <si>
    <t>114,427,740</t>
  </si>
  <si>
    <t>113,036,112</t>
  </si>
  <si>
    <t>1,391,628</t>
  </si>
  <si>
    <t>652,634,372</t>
  </si>
  <si>
    <t>18,709,008</t>
  </si>
  <si>
    <t>187,266,920</t>
  </si>
  <si>
    <t>3,858,936</t>
  </si>
  <si>
    <t>442,799,508</t>
  </si>
  <si>
    <t>365,158,200</t>
  </si>
  <si>
    <t>349,500,336</t>
  </si>
  <si>
    <t>2,362,992</t>
  </si>
  <si>
    <t>13,294,872</t>
  </si>
  <si>
    <t>1,246,992,711</t>
  </si>
  <si>
    <t>256,278,195</t>
  </si>
  <si>
    <t>989,714,516</t>
  </si>
  <si>
    <t>65,209,522</t>
  </si>
  <si>
    <t>50,743,680</t>
  </si>
  <si>
    <t>1,046,904,896</t>
  </si>
  <si>
    <t>29,147,987</t>
  </si>
  <si>
    <t>7,735,968</t>
  </si>
  <si>
    <t>1,072,262</t>
  </si>
  <si>
    <t>20,339,757</t>
  </si>
  <si>
    <t>56,614,632</t>
  </si>
  <si>
    <t>53,584,632</t>
  </si>
  <si>
    <t>3,030,000</t>
  </si>
  <si>
    <t>1,060,260</t>
  </si>
  <si>
    <t>13,183</t>
  </si>
  <si>
    <t>340,582</t>
  </si>
  <si>
    <t>6,400</t>
  </si>
  <si>
    <t>503,254</t>
  </si>
  <si>
    <t>196,841</t>
  </si>
  <si>
    <t>902,410,760</t>
  </si>
  <si>
    <t>21,255,891</t>
  </si>
  <si>
    <t>19,636,200</t>
  </si>
  <si>
    <t>475,750,362</t>
  </si>
  <si>
    <t>356,843,814</t>
  </si>
  <si>
    <t>28,914,493</t>
  </si>
  <si>
    <t>33,893,518</t>
  </si>
  <si>
    <t>21,487,638</t>
  </si>
  <si>
    <t>11,154,121</t>
  </si>
  <si>
    <t>4,332,993</t>
  </si>
  <si>
    <t>6,000,524</t>
  </si>
  <si>
    <t>2,290,101</t>
  </si>
  <si>
    <t>102,782</t>
  </si>
  <si>
    <t>261,129</t>
  </si>
  <si>
    <t>320,458</t>
  </si>
  <si>
    <t>550,302</t>
  </si>
  <si>
    <t>1,055,430</t>
  </si>
  <si>
    <t>866,194,719</t>
  </si>
  <si>
    <t>110,140,273</t>
  </si>
  <si>
    <t>91,180,000</t>
  </si>
  <si>
    <t>1,067,724</t>
  </si>
  <si>
    <t>3,598,198</t>
  </si>
  <si>
    <t>7,776,486</t>
  </si>
  <si>
    <t>64,113</t>
  </si>
  <si>
    <t>3,323,881</t>
  </si>
  <si>
    <t>2,806,492</t>
  </si>
  <si>
    <t>323,379</t>
  </si>
  <si>
    <t>14,472,748</t>
  </si>
  <si>
    <t>7,652,749</t>
  </si>
  <si>
    <t>4,652,244</t>
  </si>
  <si>
    <t>2,160,831</t>
  </si>
  <si>
    <t>6,924</t>
  </si>
  <si>
    <t>420,613,726</t>
  </si>
  <si>
    <t>5,101,150</t>
  </si>
  <si>
    <t>23,338,386</t>
  </si>
  <si>
    <t>752,303</t>
  </si>
  <si>
    <t>9,845,266</t>
  </si>
  <si>
    <t>23,797,314</t>
  </si>
  <si>
    <t>357,779,307</t>
  </si>
  <si>
    <t>119,131,018</t>
  </si>
  <si>
    <t>4,833,433</t>
  </si>
  <si>
    <t>114,297,585</t>
  </si>
  <si>
    <t>174,374,223</t>
  </si>
  <si>
    <t>12,024,471</t>
  </si>
  <si>
    <t>70,850,871</t>
  </si>
  <si>
    <t>8,161,863</t>
  </si>
  <si>
    <t>19,485,452</t>
  </si>
  <si>
    <t>60,648,921</t>
  </si>
  <si>
    <t>3,202,645</t>
  </si>
  <si>
    <t>2,385,000</t>
  </si>
  <si>
    <t>19,115,867</t>
  </si>
  <si>
    <t>537,676</t>
  </si>
  <si>
    <t>18,239,578</t>
  </si>
  <si>
    <t>338,613</t>
  </si>
  <si>
    <t>5,111,864</t>
  </si>
  <si>
    <t>111,864</t>
  </si>
  <si>
    <t>39,902,090</t>
  </si>
  <si>
    <t>5,689,704</t>
  </si>
  <si>
    <t>99,850</t>
  </si>
  <si>
    <t>5,589,854</t>
  </si>
  <si>
    <t>43,600</t>
  </si>
  <si>
    <t>34,168,786</t>
  </si>
  <si>
    <t>25,000,000</t>
  </si>
  <si>
    <t>9,168,786</t>
  </si>
  <si>
    <t>283,270,613</t>
  </si>
  <si>
    <t>169,322,065</t>
  </si>
  <si>
    <t>5,425,680</t>
  </si>
  <si>
    <t>32,442,602</t>
  </si>
  <si>
    <t>2,301,144</t>
  </si>
  <si>
    <t>28,195,226</t>
  </si>
  <si>
    <t>1,946,232</t>
  </si>
  <si>
    <t>38,404,419</t>
  </si>
  <si>
    <t>32,559,322</t>
  </si>
  <si>
    <t>5,845,097</t>
  </si>
  <si>
    <t>17,903,100</t>
  </si>
  <si>
    <t>1,493,580</t>
  </si>
  <si>
    <t>16,409,520</t>
  </si>
  <si>
    <t>11,668,688</t>
  </si>
  <si>
    <t>8,104,059</t>
  </si>
  <si>
    <t>465,866,027</t>
  </si>
  <si>
    <t>16,256,304</t>
  </si>
  <si>
    <t>4,818,760</t>
  </si>
  <si>
    <t>281,509</t>
  </si>
  <si>
    <t>1,810,849</t>
  </si>
  <si>
    <t>409,973</t>
  </si>
  <si>
    <t>7,612,249</t>
  </si>
  <si>
    <t>1,262,964</t>
  </si>
  <si>
    <t>414,937,547</t>
  </si>
  <si>
    <t>414,641,322</t>
  </si>
  <si>
    <t>296,225</t>
  </si>
  <si>
    <t>6,109,966</t>
  </si>
  <si>
    <t>1,603,205</t>
  </si>
  <si>
    <t>773,831</t>
  </si>
  <si>
    <t>337,657</t>
  </si>
  <si>
    <t>350,174</t>
  </si>
  <si>
    <t>86,000</t>
  </si>
  <si>
    <t>5,306,224</t>
  </si>
  <si>
    <t>286,386</t>
  </si>
  <si>
    <t>1,938,000</t>
  </si>
  <si>
    <t>3,060,838</t>
  </si>
  <si>
    <t>15,167,307</t>
  </si>
  <si>
    <t>2,096,656</t>
  </si>
  <si>
    <t>1,302,282</t>
  </si>
  <si>
    <t>103,000</t>
  </si>
  <si>
    <t>63,101</t>
  </si>
  <si>
    <t>235,773</t>
  </si>
  <si>
    <t>392,500</t>
  </si>
  <si>
    <t>5,218,192</t>
  </si>
  <si>
    <t>738,382</t>
  </si>
  <si>
    <t>93,000</t>
  </si>
  <si>
    <t>90,500</t>
  </si>
  <si>
    <t>353,517</t>
  </si>
  <si>
    <t>68,833</t>
  </si>
  <si>
    <t>2,839,676</t>
  </si>
  <si>
    <t>1,034,284</t>
  </si>
  <si>
    <t>79,607,121</t>
  </si>
  <si>
    <t>5,485,212</t>
  </si>
  <si>
    <t>4,368,000</t>
  </si>
  <si>
    <t>538,200</t>
  </si>
  <si>
    <t>229,000</t>
  </si>
  <si>
    <t>258,012</t>
  </si>
  <si>
    <t>7,835,444</t>
  </si>
  <si>
    <t>970,500</t>
  </si>
  <si>
    <t>708,944</t>
  </si>
  <si>
    <t>27,712,176</t>
  </si>
  <si>
    <t>21,017,819</t>
  </si>
  <si>
    <t>4,023,623</t>
  </si>
  <si>
    <t>201,600</t>
  </si>
  <si>
    <t>1,865,934</t>
  </si>
  <si>
    <t>583,200</t>
  </si>
  <si>
    <t>864,000</t>
  </si>
  <si>
    <t>724,000</t>
  </si>
  <si>
    <t>15,630,468</t>
  </si>
  <si>
    <t>6,495,772</t>
  </si>
  <si>
    <t>846,845</t>
  </si>
  <si>
    <t>1,077,084</t>
  </si>
  <si>
    <t>3,744,870</t>
  </si>
  <si>
    <t>2,006,373</t>
  </si>
  <si>
    <t>794,274</t>
  </si>
  <si>
    <t>665,250</t>
  </si>
  <si>
    <t>4,142,171</t>
  </si>
  <si>
    <t>1,780,722</t>
  </si>
  <si>
    <t>2,361,449</t>
  </si>
  <si>
    <t>5,387,624</t>
  </si>
  <si>
    <t>12,550,026</t>
  </si>
  <si>
    <t>2,820,139</t>
  </si>
  <si>
    <t>9,729,387</t>
  </si>
  <si>
    <t>111,552,194</t>
  </si>
  <si>
    <t>18,152,194</t>
  </si>
  <si>
    <t>74,400,000</t>
  </si>
  <si>
    <t>4,267,610</t>
  </si>
  <si>
    <t>2,377,723</t>
  </si>
  <si>
    <t>1,036,738</t>
  </si>
  <si>
    <t>1,225,585</t>
  </si>
  <si>
    <t>115,400</t>
  </si>
  <si>
    <t>187,000</t>
  </si>
  <si>
    <t>1,377,487</t>
  </si>
  <si>
    <t>1,307,487</t>
  </si>
  <si>
    <t>325,400</t>
  </si>
  <si>
    <t>55,208,181</t>
  </si>
  <si>
    <t>26,422,123</t>
  </si>
  <si>
    <t>12,106,372</t>
  </si>
  <si>
    <t>5,634,296</t>
  </si>
  <si>
    <t>130,224</t>
  </si>
  <si>
    <t>4,952,674</t>
  </si>
  <si>
    <t>551,398</t>
  </si>
  <si>
    <t>8,253,675</t>
  </si>
  <si>
    <t>7,648,389</t>
  </si>
  <si>
    <t>605,286</t>
  </si>
  <si>
    <t>1,320,000</t>
  </si>
  <si>
    <t>1,339,715</t>
  </si>
  <si>
    <t>2,320,338</t>
  </si>
  <si>
    <t>1,224,529</t>
  </si>
  <si>
    <t>323,780</t>
  </si>
  <si>
    <t>352,000</t>
  </si>
  <si>
    <t>300,800</t>
  </si>
  <si>
    <t>5,349</t>
  </si>
  <si>
    <t>213,202</t>
  </si>
  <si>
    <t>212,902</t>
  </si>
  <si>
    <t>394,642</t>
  </si>
  <si>
    <t>2,600</t>
  </si>
  <si>
    <t>6,700</t>
  </si>
  <si>
    <t>222,355</t>
  </si>
  <si>
    <t>34,500</t>
  </si>
  <si>
    <t>109,487</t>
  </si>
  <si>
    <t>95,415</t>
  </si>
  <si>
    <t>79,415</t>
  </si>
  <si>
    <t>99,000</t>
  </si>
  <si>
    <t>1,710</t>
  </si>
  <si>
    <t>291,840</t>
  </si>
  <si>
    <t>12,200</t>
  </si>
  <si>
    <t>14,900</t>
  </si>
  <si>
    <t>81,440</t>
  </si>
  <si>
    <t>22,300</t>
  </si>
  <si>
    <t>14,356,828</t>
  </si>
  <si>
    <t>3,231,683</t>
  </si>
  <si>
    <t>2,875,824</t>
  </si>
  <si>
    <t>11,423</t>
  </si>
  <si>
    <t>132,068</t>
  </si>
  <si>
    <t>133,968</t>
  </si>
  <si>
    <t>78,400</t>
  </si>
  <si>
    <t>860,760</t>
  </si>
  <si>
    <t>6,571,627</t>
  </si>
  <si>
    <t>123,628</t>
  </si>
  <si>
    <t>1,305,964</t>
  </si>
  <si>
    <t>295,000</t>
  </si>
  <si>
    <t>93,364</t>
  </si>
  <si>
    <t>13,800</t>
  </si>
  <si>
    <t>4,739,871</t>
  </si>
  <si>
    <t>502,756</t>
  </si>
  <si>
    <t>62,017</t>
  </si>
  <si>
    <t>431,739</t>
  </si>
  <si>
    <t>358,753</t>
  </si>
  <si>
    <t>68,800</t>
  </si>
  <si>
    <t>47,580</t>
  </si>
  <si>
    <t>23,000</t>
  </si>
  <si>
    <t>191,873</t>
  </si>
  <si>
    <t>328,000</t>
  </si>
  <si>
    <t>74,000</t>
  </si>
  <si>
    <t>415,098</t>
  </si>
  <si>
    <t>94,898</t>
  </si>
  <si>
    <t>24,500</t>
  </si>
  <si>
    <t>76,000</t>
  </si>
  <si>
    <t>16,500</t>
  </si>
  <si>
    <t>203,200</t>
  </si>
  <si>
    <t>23,854</t>
  </si>
  <si>
    <t>2,064,297</t>
  </si>
  <si>
    <t>192,400</t>
  </si>
  <si>
    <t>1,870,537</t>
  </si>
  <si>
    <t>650,205</t>
  </si>
  <si>
    <t>16,867,250</t>
  </si>
  <si>
    <t>8,229,186</t>
  </si>
  <si>
    <t>188,931</t>
  </si>
  <si>
    <t>3,250,850</t>
  </si>
  <si>
    <t>3,477,682</t>
  </si>
  <si>
    <t>792,000</t>
  </si>
  <si>
    <t>928,601</t>
  </si>
  <si>
    <t>9,734,687</t>
  </si>
  <si>
    <t>424,000</t>
  </si>
  <si>
    <t>311,000</t>
  </si>
  <si>
    <t>354,000</t>
  </si>
  <si>
    <t>554,000</t>
  </si>
  <si>
    <t>358,000</t>
  </si>
  <si>
    <t>1,010,000</t>
  </si>
  <si>
    <t>688,000</t>
  </si>
  <si>
    <t>322,000</t>
  </si>
  <si>
    <t>2,018,687</t>
  </si>
  <si>
    <t>307,000</t>
  </si>
  <si>
    <t>305,687</t>
  </si>
  <si>
    <t>374,000</t>
  </si>
  <si>
    <t>632,000</t>
  </si>
  <si>
    <t>807,000</t>
  </si>
  <si>
    <t>313,000</t>
  </si>
  <si>
    <t>308,000</t>
  </si>
  <si>
    <t>1,940,000</t>
  </si>
  <si>
    <t>314,000</t>
  </si>
  <si>
    <t>309,000</t>
  </si>
  <si>
    <t>11,855,925</t>
  </si>
  <si>
    <t>1,970,994</t>
  </si>
  <si>
    <t>601,394</t>
  </si>
  <si>
    <t>355,600</t>
  </si>
  <si>
    <t>1,338,040</t>
  </si>
  <si>
    <t>324,000</t>
  </si>
  <si>
    <t>690,040</t>
  </si>
  <si>
    <t>3,162,303</t>
  </si>
  <si>
    <t>726,641</t>
  </si>
  <si>
    <t>334,000</t>
  </si>
  <si>
    <t>734,617</t>
  </si>
  <si>
    <t>732,817</t>
  </si>
  <si>
    <t>634,228</t>
  </si>
  <si>
    <t>374,742</t>
  </si>
  <si>
    <t>42,742</t>
  </si>
  <si>
    <t>332,000</t>
  </si>
  <si>
    <t>1,903,856</t>
  </si>
  <si>
    <t>345,300</t>
  </si>
  <si>
    <t>364,000</t>
  </si>
  <si>
    <t>401,208</t>
  </si>
  <si>
    <t>339,348</t>
  </si>
  <si>
    <t>410,377</t>
  </si>
  <si>
    <t>56,377</t>
  </si>
  <si>
    <t>593,939</t>
  </si>
  <si>
    <t>63,939</t>
  </si>
  <si>
    <t>1,767,674</t>
  </si>
  <si>
    <t>625,709</t>
  </si>
  <si>
    <t>1,141,965</t>
  </si>
  <si>
    <t>13,949,893</t>
  </si>
  <si>
    <t>4,355,901</t>
  </si>
  <si>
    <t>5,047,847</t>
  </si>
  <si>
    <t>319,895</t>
  </si>
  <si>
    <t>4,727,952</t>
  </si>
  <si>
    <t>2,758,225</t>
  </si>
  <si>
    <t>15,996</t>
  </si>
  <si>
    <t>2,029,267</t>
  </si>
  <si>
    <t>712,962</t>
  </si>
  <si>
    <t>687,831</t>
  </si>
  <si>
    <t>427,044</t>
  </si>
  <si>
    <t>260,787</t>
  </si>
  <si>
    <t>359,319</t>
  </si>
  <si>
    <t>74,679</t>
  </si>
  <si>
    <t>284,640</t>
  </si>
  <si>
    <t>610,590</t>
  </si>
  <si>
    <t>130,180</t>
  </si>
  <si>
    <t>1,196,113</t>
  </si>
  <si>
    <t>552,934</t>
  </si>
  <si>
    <t>99,340</t>
  </si>
  <si>
    <t>68,103</t>
  </si>
  <si>
    <t>111,852</t>
  </si>
  <si>
    <t>56,057</t>
  </si>
  <si>
    <t>15,525</t>
  </si>
  <si>
    <t>150,832</t>
  </si>
  <si>
    <t>51,225</t>
  </si>
  <si>
    <t>140,179</t>
  </si>
  <si>
    <t>278,000</t>
  </si>
  <si>
    <t>11,414,614</t>
  </si>
  <si>
    <t>2,772,205</t>
  </si>
  <si>
    <t>1,873,849</t>
  </si>
  <si>
    <t>266,665</t>
  </si>
  <si>
    <t>571,351</t>
  </si>
  <si>
    <t>60,340</t>
  </si>
  <si>
    <t>327,839</t>
  </si>
  <si>
    <t>167,839</t>
  </si>
  <si>
    <t>4,466,215</t>
  </si>
  <si>
    <t>1,130,000</t>
  </si>
  <si>
    <t>968,551</t>
  </si>
  <si>
    <t>160,105</t>
  </si>
  <si>
    <t>1,882,559</t>
  </si>
  <si>
    <t>227,600</t>
  </si>
  <si>
    <t>207,600</t>
  </si>
  <si>
    <t>1,949,672</t>
  </si>
  <si>
    <t>258,750</t>
  </si>
  <si>
    <t>1,365,922</t>
  </si>
  <si>
    <t>735,843</t>
  </si>
  <si>
    <t>186,575</t>
  </si>
  <si>
    <t>213,100</t>
  </si>
  <si>
    <t>117,800</t>
  </si>
  <si>
    <t>183,368</t>
  </si>
  <si>
    <t>750,045</t>
  </si>
  <si>
    <t>699,045</t>
  </si>
  <si>
    <t>100,195</t>
  </si>
  <si>
    <t>90,195</t>
  </si>
  <si>
    <t>175,623</t>
  </si>
  <si>
    <t>95,623</t>
  </si>
  <si>
    <t>17,726,893</t>
  </si>
  <si>
    <t>11,677,828</t>
  </si>
  <si>
    <t>318,298</t>
  </si>
  <si>
    <t>2,410,860</t>
  </si>
  <si>
    <t>2,215,989</t>
  </si>
  <si>
    <t>194,871</t>
  </si>
  <si>
    <t>2,125,067</t>
  </si>
  <si>
    <t>607,050</t>
  </si>
  <si>
    <t>587,790</t>
  </si>
  <si>
    <t>2,253,101</t>
  </si>
  <si>
    <t>504,983</t>
  </si>
  <si>
    <t>164,983</t>
  </si>
  <si>
    <t>450,000</t>
  </si>
  <si>
    <t>733,118</t>
  </si>
  <si>
    <t>153,118</t>
  </si>
  <si>
    <t>4,744,767</t>
  </si>
  <si>
    <t>863,000</t>
  </si>
  <si>
    <t>693,000</t>
  </si>
  <si>
    <t>305,000</t>
  </si>
  <si>
    <t>905,000</t>
  </si>
  <si>
    <t>1,042,500</t>
  </si>
  <si>
    <t>287,500</t>
  </si>
  <si>
    <t>71,904</t>
  </si>
  <si>
    <t>201,275</t>
  </si>
  <si>
    <t>126,275</t>
  </si>
  <si>
    <t>721,088</t>
  </si>
  <si>
    <t>621,088</t>
  </si>
  <si>
    <t>589,021</t>
  </si>
  <si>
    <t>3,234,719</t>
  </si>
  <si>
    <t>2,124,001</t>
  </si>
  <si>
    <t>21,667,791</t>
  </si>
  <si>
    <t>15,178,782</t>
  </si>
  <si>
    <t>2,629,040</t>
  </si>
  <si>
    <t>2,474,661</t>
  </si>
  <si>
    <t>154,379</t>
  </si>
  <si>
    <t>2,280,716</t>
  </si>
  <si>
    <t>1,000,924</t>
  </si>
  <si>
    <t>420,696</t>
  </si>
  <si>
    <t>580,228</t>
  </si>
  <si>
    <t>578,329</t>
  </si>
  <si>
    <t>1,426,079</t>
  </si>
  <si>
    <t>575,247</t>
  </si>
  <si>
    <t>155,289</t>
  </si>
  <si>
    <t>3,114</t>
  </si>
  <si>
    <t>218,484</t>
  </si>
  <si>
    <t>198,360</t>
  </si>
  <si>
    <t>40,275</t>
  </si>
  <si>
    <t>24,675</t>
  </si>
  <si>
    <t>24,442</t>
  </si>
  <si>
    <t>13,001</t>
  </si>
  <si>
    <t>4,161</t>
  </si>
  <si>
    <t>7,280</t>
  </si>
  <si>
    <t>486,455</t>
  </si>
  <si>
    <t>31,284</t>
  </si>
  <si>
    <t>18,242</t>
  </si>
  <si>
    <t>13,042</t>
  </si>
  <si>
    <t>268,376</t>
  </si>
  <si>
    <t>136,899</t>
  </si>
  <si>
    <t>131,477</t>
  </si>
  <si>
    <t>3,242,665</t>
  </si>
  <si>
    <t>476,911</t>
  </si>
  <si>
    <t>20,800</t>
  </si>
  <si>
    <t>447,625</t>
  </si>
  <si>
    <t>413,824</t>
  </si>
  <si>
    <t>33,801</t>
  </si>
  <si>
    <t>57,255</t>
  </si>
  <si>
    <t>36,054</t>
  </si>
  <si>
    <t>21,201</t>
  </si>
  <si>
    <t>1,097,189</t>
  </si>
  <si>
    <t>604,620</t>
  </si>
  <si>
    <t>278,095</t>
  </si>
  <si>
    <t>214,474</t>
  </si>
  <si>
    <t>67,654</t>
  </si>
  <si>
    <t>250,533</t>
  </si>
  <si>
    <t>129,935</t>
  </si>
  <si>
    <t>120,598</t>
  </si>
  <si>
    <t>824,698</t>
  </si>
  <si>
    <t>18,304,776</t>
  </si>
  <si>
    <t>12,844,768</t>
  </si>
  <si>
    <t>1,102,592</t>
  </si>
  <si>
    <t>2,110,500</t>
  </si>
  <si>
    <t>1,571,220</t>
  </si>
  <si>
    <t>675,696</t>
  </si>
  <si>
    <t>12,096</t>
  </si>
  <si>
    <t>663,600</t>
  </si>
  <si>
    <t>700,026</t>
  </si>
  <si>
    <t>191,561</t>
  </si>
  <si>
    <t>63,361</t>
  </si>
  <si>
    <t>61,500</t>
  </si>
  <si>
    <t>134,085</t>
  </si>
  <si>
    <t>86,880</t>
  </si>
  <si>
    <t>26,880</t>
  </si>
  <si>
    <t>1,238,710</t>
  </si>
  <si>
    <t>166,491</t>
  </si>
  <si>
    <t>121,364</t>
  </si>
  <si>
    <t>23,549</t>
  </si>
  <si>
    <t>6,578</t>
  </si>
  <si>
    <t>21,600</t>
  </si>
  <si>
    <t>78,250</t>
  </si>
  <si>
    <t>115,950</t>
  </si>
  <si>
    <t>37,950</t>
  </si>
  <si>
    <t>659,419</t>
  </si>
  <si>
    <t>579,419</t>
  </si>
  <si>
    <t>121,636,030</t>
  </si>
  <si>
    <t>84,953,732</t>
  </si>
  <si>
    <t>2,573,340</t>
  </si>
  <si>
    <t>19,477,852</t>
  </si>
  <si>
    <t>16,183,752</t>
  </si>
  <si>
    <t>3,144,100</t>
  </si>
  <si>
    <t>8,298,240</t>
  </si>
  <si>
    <t>5,532,866</t>
  </si>
  <si>
    <t>4,372,866</t>
  </si>
  <si>
    <t>3,896,601</t>
  </si>
  <si>
    <t>1,644,488</t>
  </si>
  <si>
    <t>322,800</t>
  </si>
  <si>
    <t>71,784</t>
  </si>
  <si>
    <t>844,904</t>
  </si>
  <si>
    <t>837,000</t>
  </si>
  <si>
    <t>795,000</t>
  </si>
  <si>
    <t>419,500</t>
  </si>
  <si>
    <t>186,000</t>
  </si>
  <si>
    <t>126,399</t>
  </si>
  <si>
    <t>86,400</t>
  </si>
  <si>
    <t>4,800</t>
  </si>
  <si>
    <t>30,399</t>
  </si>
  <si>
    <t>521,104</t>
  </si>
  <si>
    <t>288,110</t>
  </si>
  <si>
    <t>60,950</t>
  </si>
  <si>
    <t>98,160</t>
  </si>
  <si>
    <t>24,192,546</t>
  </si>
  <si>
    <t>8,276,808</t>
  </si>
  <si>
    <t>7,022,878</t>
  </si>
  <si>
    <t>118,800</t>
  </si>
  <si>
    <t>163,802</t>
  </si>
  <si>
    <t>516,000</t>
  </si>
  <si>
    <t>414,000</t>
  </si>
  <si>
    <t>41,328</t>
  </si>
  <si>
    <t>1,022,000</t>
  </si>
  <si>
    <t>213,000</t>
  </si>
  <si>
    <t>634,000</t>
  </si>
  <si>
    <t>5,974,582</t>
  </si>
  <si>
    <t>1,209,600</t>
  </si>
  <si>
    <t>2,093,200</t>
  </si>
  <si>
    <t>690,000</t>
  </si>
  <si>
    <t>1,981,782</t>
  </si>
  <si>
    <t>327,600</t>
  </si>
  <si>
    <t>247,600</t>
  </si>
  <si>
    <t>4,166,968</t>
  </si>
  <si>
    <t>235,128</t>
  </si>
  <si>
    <t>170,480</t>
  </si>
  <si>
    <t>77,880</t>
  </si>
  <si>
    <t>2,803,080</t>
  </si>
  <si>
    <t>730,400</t>
  </si>
  <si>
    <t>89,992</t>
  </si>
  <si>
    <t>69,992</t>
  </si>
  <si>
    <t>528,596</t>
  </si>
  <si>
    <t>341,396</t>
  </si>
  <si>
    <t>76,200</t>
  </si>
  <si>
    <t>205,000</t>
  </si>
  <si>
    <t>3,601,000</t>
  </si>
  <si>
    <t>3,176,000</t>
  </si>
  <si>
    <t>228,000</t>
  </si>
  <si>
    <t>29,523,152</t>
  </si>
  <si>
    <t>21,837,867</t>
  </si>
  <si>
    <t>4,824,336</t>
  </si>
  <si>
    <t>4,800,336</t>
  </si>
  <si>
    <t>2,350,992</t>
  </si>
  <si>
    <t>509,957</t>
  </si>
  <si>
    <t>2,291,000</t>
  </si>
  <si>
    <t>991,000</t>
  </si>
  <si>
    <t>615,000</t>
  </si>
  <si>
    <t>5,835,255</t>
  </si>
  <si>
    <t>1,531,000</t>
  </si>
  <si>
    <t>246,000</t>
  </si>
  <si>
    <t>231,000</t>
  </si>
  <si>
    <t>625,000</t>
  </si>
  <si>
    <t>425,000</t>
  </si>
  <si>
    <t>174,235</t>
  </si>
  <si>
    <t>455,000</t>
  </si>
  <si>
    <t>485,000</t>
  </si>
  <si>
    <t>2,084,020</t>
  </si>
  <si>
    <t>764,179</t>
  </si>
  <si>
    <t>1,319,841</t>
  </si>
  <si>
    <t>TIPO DE GASTO</t>
  </si>
  <si>
    <t>GASTO CORRIENTE</t>
  </si>
  <si>
    <t>GASTO DE CAPITAL</t>
  </si>
  <si>
    <t>PENSIONES Y JUBILACIONES</t>
  </si>
  <si>
    <t>11,050,382,901</t>
  </si>
  <si>
    <t>1,552,079,446</t>
  </si>
  <si>
    <t>TOTALES</t>
  </si>
  <si>
    <t>181,736,767</t>
  </si>
  <si>
    <t>253,542,424</t>
  </si>
  <si>
    <t>120,928,514</t>
  </si>
  <si>
    <t>71,016,503</t>
  </si>
  <si>
    <t>587,798,284</t>
  </si>
  <si>
    <t>625,468,869</t>
  </si>
  <si>
    <t>174,938,809</t>
  </si>
  <si>
    <t>127,630,084</t>
  </si>
  <si>
    <t>277,213,114</t>
  </si>
  <si>
    <t>14,210,551</t>
  </si>
  <si>
    <t>17,248,592</t>
  </si>
  <si>
    <t>13,015,204</t>
  </si>
  <si>
    <t>16,331,737</t>
  </si>
  <si>
    <t>72,535,552</t>
  </si>
  <si>
    <t>38,457,862</t>
  </si>
  <si>
    <t>26,736,243</t>
  </si>
  <si>
    <t>24,724,761</t>
  </si>
  <si>
    <t>20,293,512</t>
  </si>
  <si>
    <t>149,905,177</t>
  </si>
  <si>
    <t>18,775,000</t>
  </si>
  <si>
    <t>61,087,347</t>
  </si>
  <si>
    <t>55,762,097</t>
  </si>
  <si>
    <t>497,535,135</t>
  </si>
  <si>
    <t>39,449,468</t>
  </si>
  <si>
    <t>940,295,955</t>
  </si>
  <si>
    <t>52,817,462</t>
  </si>
  <si>
    <t>5,552,450,948</t>
  </si>
  <si>
    <t>42,958,822</t>
  </si>
  <si>
    <t>16,876,079</t>
  </si>
  <si>
    <t>182,371,186</t>
  </si>
  <si>
    <t>13,167,476</t>
  </si>
  <si>
    <t>417,105,576</t>
  </si>
  <si>
    <t>110,516,268</t>
  </si>
  <si>
    <t>2,536,000</t>
  </si>
  <si>
    <t>2,695,590</t>
  </si>
  <si>
    <t>3,823,740</t>
  </si>
  <si>
    <t>5,228,000</t>
  </si>
  <si>
    <t>2,056,341</t>
  </si>
  <si>
    <t>PARTICIPACIONES Y APORTACIONES</t>
  </si>
  <si>
    <t>AMORTIZACIÓN DE LA DEUDA Y DISMINUCIÓN DE PASIVOS</t>
  </si>
  <si>
    <t>PROGRAMABLE / NO PROGRAMABLE</t>
  </si>
  <si>
    <t>PROGRAMABLE</t>
  </si>
  <si>
    <t>NO PROGRAMABLE</t>
  </si>
  <si>
    <t>TOTAL ENTIDADES PARAESTATALES</t>
  </si>
  <si>
    <t>12,429,377,147</t>
  </si>
  <si>
    <t>181,250,000</t>
  </si>
  <si>
    <t>ENTIDADES PARAESTATALES Y FIDEICOMISOS</t>
  </si>
  <si>
    <t>17,371,186</t>
  </si>
  <si>
    <t>5,587,353,038</t>
  </si>
  <si>
    <t>176,250,000</t>
  </si>
  <si>
    <t>ESTRUCTURA FUNCIONAL - PROGRAMA PRESUPUESTARIO</t>
  </si>
  <si>
    <t>FINALIDAD: 01- GOBIERNO</t>
  </si>
  <si>
    <t>FUNCIÓN: 01.01.03- COORDINACIÓN DE LA POLÍTICA DE GOBIERNO</t>
  </si>
  <si>
    <t>Consolidación del Sistema de Seguimiento y Evaluación del Desempeño</t>
  </si>
  <si>
    <t>FUNCIÓN: 01.01.05- ASUNTOS FINANCIEROS Y HACENDARIOS</t>
  </si>
  <si>
    <t>Implementación del Presupuesto Basado en Resultados</t>
  </si>
  <si>
    <t>FUNCIÓN: 01.01.07- ASUNTOS DE ORDEN PÚBLICO Y DE SEGURIDAD INTERIOR</t>
  </si>
  <si>
    <t>Programa Administrativo para la Austeridad- Directriz 1</t>
  </si>
  <si>
    <t>FUNCIÓN: 01.01.08- OTROS SERVICIOS GENERALES</t>
  </si>
  <si>
    <t>Administración de los Recursos Materiales y Patrimoniales del Poder Ejecutivo</t>
  </si>
  <si>
    <t>Transparencia, Difusión y Rendición de Cuentas del Poder Ejecutivo</t>
  </si>
  <si>
    <t>FUNCIÓN: 01.02.03- COORDINACIÓN DE LA POLÍTICA DE GOBIERNO</t>
  </si>
  <si>
    <t>Atención a Migrantes</t>
  </si>
  <si>
    <t>FUNCIÓN: 01.04.03- COORDINACIÓN DE LA POLÍTICA DE GOBIERNO</t>
  </si>
  <si>
    <t>Innovación y Eficiencia en la Información para la Gestión Pública</t>
  </si>
  <si>
    <t>FUNCIÓN: 01.05.03- COORDINACIÓN DE LA POLÍTICA DE GOBIERNO</t>
  </si>
  <si>
    <t>Desarrollo Urbano y Ordenamiento Territorial</t>
  </si>
  <si>
    <t>FUNCIÓN: 01.05.07- ASUNTOS DE ORDEN PÚBLICO Y DE SEGURIDAD INTERIOR</t>
  </si>
  <si>
    <t>Prevención y Seguridad Vial</t>
  </si>
  <si>
    <t>FUNCIÓN: 01.06.02- JUSTICIA</t>
  </si>
  <si>
    <t>Atención a Víctimas de Violencia</t>
  </si>
  <si>
    <t>FUNCIÓN: 01.06.03- COORDINACIÓN DE LA POLÍTICA DE GOBIERNO</t>
  </si>
  <si>
    <t>Asistencia Jurídica al Sector Público y Social</t>
  </si>
  <si>
    <t>Prevención y Sanción de Actos de Corrupción</t>
  </si>
  <si>
    <t>FUNCIÓN: 01.06.07- ASUNTOS DE ORDEN PÚBLICO Y DE SEGURIDAD INTERIOR</t>
  </si>
  <si>
    <t>Programa Administrativo para la Austeridad- Directriz 6</t>
  </si>
  <si>
    <t>FUNCIÓN: 01.06.08- OTROS SERVICIOS GENERALES</t>
  </si>
  <si>
    <t>Certeza Jurídica de Identidad y Patrimonio</t>
  </si>
  <si>
    <t>FINALIDAD: 02- DESARROLLO SOCIAL</t>
  </si>
  <si>
    <t>FUNCIÓN: 02.02.02- VIVIENDA Y SERVICIOS A LA COMUNIDAD</t>
  </si>
  <si>
    <t>Ampliación de la Cobertura para Acceso a los Servicios Básicos de la Vivienda</t>
  </si>
  <si>
    <t>FUNCIÓN: 02.02.03- SALUD</t>
  </si>
  <si>
    <t>Atención Integral a Personas con Discapacidad del Estado de Yucatán</t>
  </si>
  <si>
    <t>Atención Integral a la Salud Reproductiva</t>
  </si>
  <si>
    <t>Mejora de la Calidad de los Servicios de Salud</t>
  </si>
  <si>
    <t>Mitigación de Riesgos Sanitarios</t>
  </si>
  <si>
    <t>Prestación de Servicios de Salud</t>
  </si>
  <si>
    <t>Prestación de Servicios de Salud a la Infancia y la Adolescencia</t>
  </si>
  <si>
    <t>Prevención y Atención Integral del Cáncer en la Mujer</t>
  </si>
  <si>
    <t>Prevención y Control de Enfermedades Transmitidas por Vector</t>
  </si>
  <si>
    <t>Prevención y Control de Enfermedades Zoonóticas</t>
  </si>
  <si>
    <t>Prevención y Control de VIH, SIDA e Infecciones de Transmisión Sexual</t>
  </si>
  <si>
    <t>Prevención y Promoción de la Salud en la Comunidad</t>
  </si>
  <si>
    <t>Promoción, Prevención y Atención Integral de la Salud Mental</t>
  </si>
  <si>
    <t>Promoción, Prevención y Atención Nutricional desde la Primera Infancia</t>
  </si>
  <si>
    <t>Vigilancia Epidemiológica</t>
  </si>
  <si>
    <t>FUNCIÓN: 02.02.06- PROTECCIÓN SOCIAL</t>
  </si>
  <si>
    <t>Asistencia Social a Personas Vulnerables</t>
  </si>
  <si>
    <t>Atención Integral en Alimentación a Personas Sujetas de Asistencia Social</t>
  </si>
  <si>
    <t>Atención y Desarrollo de las Organizaciones Sociales</t>
  </si>
  <si>
    <t>Otorgamiento del Sistema de Jubilaciones y Pensiones de los Servidores Públicos del Gobierno del Estado</t>
  </si>
  <si>
    <t>Preservación de las Tradiciones e Identidad Cultural Maya</t>
  </si>
  <si>
    <t>Procuración del Acceso a la Alimentación de la Población del Estado de Yucatán</t>
  </si>
  <si>
    <t>Programa Administrativo para la Austeridad- Directriz 2</t>
  </si>
  <si>
    <t>Promoción de Calidad y Espacios en la Vivienda</t>
  </si>
  <si>
    <t>Promoción y Restitución de Derechos de Niñas, Niños y Adolescentes del Estado de Yucatán</t>
  </si>
  <si>
    <t>Promoción y Vigilancia de los Derechos de las Personas con Discapacidad</t>
  </si>
  <si>
    <t>FUNCIÓN: 02.02.07- OTROS ASUNTOS SOCIALES</t>
  </si>
  <si>
    <t>Prevención y Atención a las Violencias contra las Mujeres</t>
  </si>
  <si>
    <t>FUNCIÓN: 02.03.04- RECREACIÓN, CULTURA Y OTRAS MANIFESTACIONES SOCIALES</t>
  </si>
  <si>
    <t>Acceso Incluyente a los Bienes y Servicios Culturales</t>
  </si>
  <si>
    <t>Educación para la Profesionalización Artística</t>
  </si>
  <si>
    <t>Fomento de la Cultura Física y Recreación</t>
  </si>
  <si>
    <t>Impulso al Deporte en el Estado</t>
  </si>
  <si>
    <t>Preservación, Fomento y Difusión de las Tradiciones y el Patrimonio Cultural en Yucatán</t>
  </si>
  <si>
    <t>Programa Administrativo para la Austeridad- Directriz 3</t>
  </si>
  <si>
    <t>FUNCIÓN: 02.03.05- EDUCACIÓN</t>
  </si>
  <si>
    <t>Acceso y Permanencia en Educación Media Superior</t>
  </si>
  <si>
    <t>Atención Educativa en Media Superior</t>
  </si>
  <si>
    <t>Atención del Rezago Educativo y Analfabetismo</t>
  </si>
  <si>
    <t>Cobertura con Equidad en Educación Básica</t>
  </si>
  <si>
    <t>Mejoramiento de la Calidad en Instituciones de Educación Superior Públicas</t>
  </si>
  <si>
    <t>FUNCIÓN: 02.04.02- VIVIENDA Y SERVICIOS A LA COMUNIDAD</t>
  </si>
  <si>
    <t>Planeación, Ejecución y Seguimiento de la Inversión en Obra Pública</t>
  </si>
  <si>
    <t>FUNCIÓN: 02.04.05- EDUCACIÓN</t>
  </si>
  <si>
    <t>Eficiencia Terminal en Educación Superior</t>
  </si>
  <si>
    <t>Fortalecimiento de las Instituciones de Educación Superior</t>
  </si>
  <si>
    <t>FUNCIÓN: 02.05.01- PROTECCIÓN AMBIENTAL</t>
  </si>
  <si>
    <t>Optimización del Uso y Aprovechamiento del Agua en Yucatán</t>
  </si>
  <si>
    <t>Programa Administrativo para la Austeridad- Directriz 5</t>
  </si>
  <si>
    <t>FUNCIÓN: 02.05.02- VIVIENDA Y SERVICIOS A LA COMUNIDAD</t>
  </si>
  <si>
    <t>Dotación, Preservación y Saneamiento del Agua en Yucatán</t>
  </si>
  <si>
    <t>FINALIDAD: 03- DESARROLLO ECONÓMICO</t>
  </si>
  <si>
    <t>FUNCIÓN: 03.01.01- ASUNTOS ECONÓMICOS, COMERCIALES Y LABORALES EN GENERAL</t>
  </si>
  <si>
    <t>Planeación y Articulación de Política de Competitividad</t>
  </si>
  <si>
    <t>FUNCIÓN: 03.04.01- ASUNTOS ECONÓMICOS, COMERCIALES Y LABORALES EN GENERAL</t>
  </si>
  <si>
    <t>Crecimiento Industrial Sostenible</t>
  </si>
  <si>
    <t>Empleo de Calidad, Incluyente y Formal</t>
  </si>
  <si>
    <t>Impulso a la Población Emprendedora y Empresarial con Enfoque de Inclusión</t>
  </si>
  <si>
    <t>Incremento de la Inversión Extranjera</t>
  </si>
  <si>
    <t>Productividad y Comercialización Empresarial</t>
  </si>
  <si>
    <t>FUNCIÓN: 03.04.05- TRANSPORTE</t>
  </si>
  <si>
    <t>Construcción, Modernización y Conservación de las Vías de Comunicación Terrestre</t>
  </si>
  <si>
    <t>FUNCIÓN: 03.04.07- TURISMO</t>
  </si>
  <si>
    <t>Fomento a Productos y Servicios Turísticos Incluyentes y de Calidad</t>
  </si>
  <si>
    <t>Impulso a los Atractivos Turísticos y Segmentos de Mercado</t>
  </si>
  <si>
    <t>FUNCIÓN: 03.04.08- CIENCIA, TECNOLOGÍA E INNOVACIÓN</t>
  </si>
  <si>
    <t>Fortalecimiento al Conocimiento Científico, Tecnológico e Innovación</t>
  </si>
  <si>
    <t>Vinculación, Promoción y Gestión con el Sector Productivo y Social</t>
  </si>
  <si>
    <t>FUNCIÓN: 03.04.09- OTRAS INDUSTRIAS Y OTROS ASUNTOS ECONÓMICOS</t>
  </si>
  <si>
    <t>Programa Administrativo para la Austeridad- Directriz 4</t>
  </si>
  <si>
    <t>FUNCIÓN: 03.05.03- COMBUSTIBLE Y ENERGÍA</t>
  </si>
  <si>
    <t>Fomento de Energía Eficiente y Limpia en el Estado</t>
  </si>
  <si>
    <t>FUNCIÓN: 03.05.05- TRANSPORTE</t>
  </si>
  <si>
    <t>Fortalecimiento a la Movilidad Sustentable</t>
  </si>
  <si>
    <t>FINALIDAD: 04- OTRAS NO CLASIFICADAS EN FUNCIONES ANTERIORES</t>
  </si>
  <si>
    <t>FUNCIÓN: 04.01.01- TRANSACCIONES DE LA DEUDA PÚBLICA / COSTO FINANCIERO DE LA DEUDA</t>
  </si>
  <si>
    <t>Gestión de la Deuda Pública</t>
  </si>
  <si>
    <t>FUNCIÓN: 04.01.04- ADEUDOS DE EJERCICIOS FISCALES ANTERIORES</t>
  </si>
  <si>
    <t>Previsiones para el pago de Adeudos de Ejercicios Fiscales Anteriores (ADEFAS)</t>
  </si>
  <si>
    <t>TOTAL ENTIDADES PARAESTATALES Y FIDEICOMISOS</t>
  </si>
  <si>
    <t>MODALIDAD</t>
  </si>
  <si>
    <t>P</t>
  </si>
  <si>
    <t>M</t>
  </si>
  <si>
    <t>E</t>
  </si>
  <si>
    <t>G</t>
  </si>
  <si>
    <t>O</t>
  </si>
  <si>
    <t>S</t>
  </si>
  <si>
    <t>J</t>
  </si>
  <si>
    <t>F</t>
  </si>
  <si>
    <t>K</t>
  </si>
  <si>
    <t>D</t>
  </si>
  <si>
    <t>H</t>
  </si>
  <si>
    <t>339,230,971</t>
  </si>
  <si>
    <t>16,400,726</t>
  </si>
  <si>
    <t>7,266,530</t>
  </si>
  <si>
    <t>12,680,542</t>
  </si>
  <si>
    <t>6,543,394</t>
  </si>
  <si>
    <t>3,164,182</t>
  </si>
  <si>
    <t>3,379,212</t>
  </si>
  <si>
    <t>7,113,735</t>
  </si>
  <si>
    <t>6,391,853</t>
  </si>
  <si>
    <t>89,933,078</t>
  </si>
  <si>
    <t>23,552,429</t>
  </si>
  <si>
    <t>37,230,085</t>
  </si>
  <si>
    <t>28,835,040</t>
  </si>
  <si>
    <t>8,395,045</t>
  </si>
  <si>
    <t>34,379,175</t>
  </si>
  <si>
    <t>97,661,024</t>
  </si>
  <si>
    <t>11,002,742,471</t>
  </si>
  <si>
    <t>261,268,826</t>
  </si>
  <si>
    <t>5,222,056,103</t>
  </si>
  <si>
    <t>135,769,391</t>
  </si>
  <si>
    <t>195,038,661</t>
  </si>
  <si>
    <t>134,799,665</t>
  </si>
  <si>
    <t>158,658,997</t>
  </si>
  <si>
    <t>4,235,793,323</t>
  </si>
  <si>
    <t>77,056,755</t>
  </si>
  <si>
    <t>46,360,648</t>
  </si>
  <si>
    <t>116,600,392</t>
  </si>
  <si>
    <t>15,730,403</t>
  </si>
  <si>
    <t>4,410,194</t>
  </si>
  <si>
    <t>15,701,317</t>
  </si>
  <si>
    <t>32,051,601</t>
  </si>
  <si>
    <t>48,308,943</t>
  </si>
  <si>
    <t>5,775,813</t>
  </si>
  <si>
    <t>1,959,890,094</t>
  </si>
  <si>
    <t>124,149,248</t>
  </si>
  <si>
    <t>287,227,036</t>
  </si>
  <si>
    <t>22,961,290</t>
  </si>
  <si>
    <t>19,049,988</t>
  </si>
  <si>
    <t>109,742,338</t>
  </si>
  <si>
    <t>973,022,206</t>
  </si>
  <si>
    <t>228,521,920</t>
  </si>
  <si>
    <t>180,806,833</t>
  </si>
  <si>
    <t>6,244,435</t>
  </si>
  <si>
    <t>1,013,427</t>
  </si>
  <si>
    <t>1,148,092,997</t>
  </si>
  <si>
    <t>47,445,445</t>
  </si>
  <si>
    <t>49,393,805</t>
  </si>
  <si>
    <t>182,599,898</t>
  </si>
  <si>
    <t>65,514,264</t>
  </si>
  <si>
    <t>346,440</t>
  </si>
  <si>
    <t>802,793,145</t>
  </si>
  <si>
    <t>966,285,978</t>
  </si>
  <si>
    <t>895,200</t>
  </si>
  <si>
    <t>866,542,606</t>
  </si>
  <si>
    <t>58,635,067</t>
  </si>
  <si>
    <t>36,378,015</t>
  </si>
  <si>
    <t>3,835,090</t>
  </si>
  <si>
    <t>526,263,616</t>
  </si>
  <si>
    <t>252,066,666</t>
  </si>
  <si>
    <t>166,858,559</t>
  </si>
  <si>
    <t>85,208,107</t>
  </si>
  <si>
    <t>122,480,545</t>
  </si>
  <si>
    <t>1,055,529</t>
  </si>
  <si>
    <t>121,425,016</t>
  </si>
  <si>
    <t>543,324,219</t>
  </si>
  <si>
    <t>1,087,403,705</t>
  </si>
  <si>
    <t>202,800</t>
  </si>
  <si>
    <t>157,418,879</t>
  </si>
  <si>
    <t>841,800</t>
  </si>
  <si>
    <t>2,323,084</t>
  </si>
  <si>
    <t>49,614,077</t>
  </si>
  <si>
    <t>3,746,135</t>
  </si>
  <si>
    <t>100,893,783</t>
  </si>
  <si>
    <t>536,867,034</t>
  </si>
  <si>
    <t>240,242,774</t>
  </si>
  <si>
    <t>94,979,099</t>
  </si>
  <si>
    <t>145,263,675</t>
  </si>
  <si>
    <t>12,102,864</t>
  </si>
  <si>
    <t>9,503,814</t>
  </si>
  <si>
    <t>2,599,050</t>
  </si>
  <si>
    <t>122,673,585</t>
  </si>
  <si>
    <t>11,643,325</t>
  </si>
  <si>
    <t>6,252,444</t>
  </si>
  <si>
    <t>2,379,148</t>
  </si>
  <si>
    <t>932,873</t>
  </si>
  <si>
    <t>7,856,675</t>
  </si>
  <si>
    <t>4,587,935</t>
  </si>
  <si>
    <t>1,161,202</t>
  </si>
  <si>
    <t>23,874,560</t>
  </si>
  <si>
    <t>2,616,204</t>
  </si>
  <si>
    <t>210,742</t>
  </si>
  <si>
    <t>2,875,029</t>
  </si>
  <si>
    <t>45,491,734</t>
  </si>
  <si>
    <t>583,477,135</t>
  </si>
  <si>
    <t>582,677,135</t>
  </si>
  <si>
    <t>160,200</t>
  </si>
  <si>
    <t>175,318,609</t>
  </si>
  <si>
    <t>2,710,951</t>
  </si>
  <si>
    <t>108,642,062</t>
  </si>
  <si>
    <t>95,200</t>
  </si>
  <si>
    <t>108,546,862</t>
  </si>
  <si>
    <t>20,589,705</t>
  </si>
  <si>
    <t>5,795,209</t>
  </si>
  <si>
    <t>43,178,822</t>
  </si>
  <si>
    <t>35,624,109</t>
  </si>
  <si>
    <t>7,554,713</t>
  </si>
  <si>
    <t>35,844,057</t>
  </si>
  <si>
    <t>20,493,867</t>
  </si>
  <si>
    <t>6,121,186</t>
  </si>
  <si>
    <t>2,957,004</t>
  </si>
  <si>
    <t>6,526,011</t>
  </si>
  <si>
    <t>10,490,068</t>
  </si>
  <si>
    <t>9,632,500</t>
  </si>
  <si>
    <t>2,243,335</t>
  </si>
  <si>
    <t>51,257,127</t>
  </si>
  <si>
    <t>70,335,079</t>
  </si>
  <si>
    <t>8,334,802</t>
  </si>
  <si>
    <t>10,972,844</t>
  </si>
  <si>
    <t>69,874,200</t>
  </si>
  <si>
    <t>45,806,880</t>
  </si>
  <si>
    <t>12,928,119</t>
  </si>
  <si>
    <t>21,672,795</t>
  </si>
  <si>
    <t>2,088</t>
  </si>
  <si>
    <t>4,960,480</t>
  </si>
  <si>
    <t>17,683,545</t>
  </si>
  <si>
    <t>70,365,559</t>
  </si>
  <si>
    <t>104,300,424</t>
  </si>
  <si>
    <t>77,004,959</t>
  </si>
  <si>
    <t>27,295,465</t>
  </si>
  <si>
    <t>566,347,576</t>
  </si>
  <si>
    <t>175,797,451</t>
  </si>
  <si>
    <t>388,550,125</t>
  </si>
  <si>
    <t>160,028,205</t>
  </si>
  <si>
    <t>29,498,952</t>
  </si>
  <si>
    <t>19,927,156</t>
  </si>
  <si>
    <t>877,168</t>
  </si>
  <si>
    <t>89,810,584</t>
  </si>
  <si>
    <t>31,617,930</t>
  </si>
  <si>
    <t>31,117,930</t>
  </si>
  <si>
    <t>513,013,616</t>
  </si>
  <si>
    <t>30,002,887</t>
  </si>
  <si>
    <t>92,861,112</t>
  </si>
  <si>
    <t>20,234,210</t>
  </si>
  <si>
    <t>16,715,399</t>
  </si>
  <si>
    <t>1,222,000</t>
  </si>
  <si>
    <t>15,493,399</t>
  </si>
  <si>
    <t>12,993,399</t>
  </si>
  <si>
    <t>31,152</t>
  </si>
  <si>
    <t>19,867,861</t>
  </si>
  <si>
    <t>1,143,000</t>
  </si>
  <si>
    <t>33,258</t>
  </si>
  <si>
    <t>18,691,603</t>
  </si>
  <si>
    <t>15,136,869</t>
  </si>
  <si>
    <t>3,554,734</t>
  </si>
  <si>
    <t>76,321</t>
  </si>
  <si>
    <t>13,563,654</t>
  </si>
  <si>
    <t>909,000</t>
  </si>
  <si>
    <t>12,654,654</t>
  </si>
  <si>
    <t>7,594,924</t>
  </si>
  <si>
    <t>5,059,730</t>
  </si>
  <si>
    <t>16,399,737</t>
  </si>
  <si>
    <t>441,656</t>
  </si>
  <si>
    <t>15,615,081</t>
  </si>
  <si>
    <t>15,530,081</t>
  </si>
  <si>
    <t>177,000</t>
  </si>
  <si>
    <t>311,440</t>
  </si>
  <si>
    <t>62,832,248</t>
  </si>
  <si>
    <t>57,646,748</t>
  </si>
  <si>
    <t>8,032,671</t>
  </si>
  <si>
    <t>5,185,500</t>
  </si>
  <si>
    <t>69,749,334</t>
  </si>
  <si>
    <t>543,093,843</t>
  </si>
  <si>
    <t>3,828,690</t>
  </si>
  <si>
    <t>766,125</t>
  </si>
  <si>
    <t>4,884,505</t>
  </si>
  <si>
    <t>377,308,000</t>
  </si>
  <si>
    <t>3,200,000</t>
  </si>
  <si>
    <t>374,108,000</t>
  </si>
  <si>
    <t>124,161,917</t>
  </si>
  <si>
    <t>29,182,818</t>
  </si>
  <si>
    <t>8,284,217</t>
  </si>
  <si>
    <t>36,767,918</t>
  </si>
  <si>
    <t>9,723,538</t>
  </si>
  <si>
    <t>3,377,124</t>
  </si>
  <si>
    <t>5,587,274,638</t>
  </si>
  <si>
    <t>4,910,851,999</t>
  </si>
  <si>
    <t>157,077,289</t>
  </si>
  <si>
    <t>84,799,665</t>
  </si>
  <si>
    <t>4,234,063,831</t>
  </si>
  <si>
    <t>6,721,676</t>
  </si>
  <si>
    <t>15,646,317</t>
  </si>
  <si>
    <t>32,955,173</t>
  </si>
  <si>
    <t>675,010,807</t>
  </si>
  <si>
    <t>125,927</t>
  </si>
  <si>
    <t>230,376</t>
  </si>
  <si>
    <t>2,962,724</t>
  </si>
  <si>
    <t>941,600,841</t>
  </si>
  <si>
    <t>152,696,911</t>
  </si>
  <si>
    <t>1,573,750</t>
  </si>
  <si>
    <t>15,353,770</t>
  </si>
  <si>
    <t>782,756,345</t>
  </si>
  <si>
    <t>121,770,100</t>
  </si>
  <si>
    <t>19,132,600</t>
  </si>
  <si>
    <t>64,077,438</t>
  </si>
  <si>
    <t>887,500</t>
  </si>
  <si>
    <t>5,260,085</t>
  </si>
  <si>
    <t>2,095,325</t>
  </si>
  <si>
    <t>21,261,422</t>
  </si>
  <si>
    <t>38,830,256</t>
  </si>
  <si>
    <t>408,617</t>
  </si>
  <si>
    <t>38,421,639</t>
  </si>
  <si>
    <t>32,723,639</t>
  </si>
  <si>
    <t>5,698,000</t>
  </si>
  <si>
    <t>4,627,606</t>
  </si>
  <si>
    <t>395,939</t>
  </si>
  <si>
    <t>4,231,667</t>
  </si>
  <si>
    <t>31,173,355</t>
  </si>
  <si>
    <t>6,450,380</t>
  </si>
  <si>
    <t>24,722,975</t>
  </si>
  <si>
    <t>18,754,424</t>
  </si>
  <si>
    <t>5,968,551</t>
  </si>
  <si>
    <t>562,888</t>
  </si>
  <si>
    <t>28,203,011</t>
  </si>
  <si>
    <t>1,318,000</t>
  </si>
  <si>
    <t>161,275</t>
  </si>
  <si>
    <t>26,723,736</t>
  </si>
  <si>
    <t>345,490</t>
  </si>
  <si>
    <t>26,292,175</t>
  </si>
  <si>
    <t>552,713</t>
  </si>
  <si>
    <t>25,520,978</t>
  </si>
  <si>
    <t>22,906,313</t>
  </si>
  <si>
    <t>2,614,665</t>
  </si>
  <si>
    <t>44,360</t>
  </si>
  <si>
    <t>25,228,512</t>
  </si>
  <si>
    <t>154,509,777</t>
  </si>
  <si>
    <t>138,952,060</t>
  </si>
  <si>
    <t>1,961,800</t>
  </si>
  <si>
    <t>13,595,917</t>
  </si>
  <si>
    <t>8,595,917</t>
  </si>
  <si>
    <t>623,400</t>
  </si>
  <si>
    <t>35,508,172</t>
  </si>
  <si>
    <t>35,398,172</t>
  </si>
  <si>
    <t>32,622,993</t>
  </si>
  <si>
    <t>2,775,179</t>
  </si>
  <si>
    <t>2,141,235</t>
  </si>
  <si>
    <t>1,846,235</t>
  </si>
  <si>
    <t>Entidades Paraestatales y Fideicomisos</t>
  </si>
  <si>
    <t>Estado de Flujos de Efectivo</t>
  </si>
  <si>
    <t>Del  1o. de Enero al 31 de Diciembre de 2025</t>
  </si>
  <si>
    <t>(Cifras en Pesos)</t>
  </si>
  <si>
    <t>Concepto</t>
  </si>
  <si>
    <t>Flujos de Efectivo de las Actividades de Operación</t>
  </si>
  <si>
    <t>Flujos Netos de Efectivo por Actividades de Operación</t>
  </si>
  <si>
    <t>Flujos de Efectivo de las Actividades de Inversión</t>
  </si>
  <si>
    <t>Flujos Netos de Efectivo por Actividades de Inversión</t>
  </si>
  <si>
    <t>Flujos de Efectivo de las Actividades de Financiamiento</t>
  </si>
  <si>
    <t>Flujos Netos de Efectivo por Actividades de Financiamiento</t>
  </si>
  <si>
    <t>Incremento/Disminución Neta en el Efectivo y Equivalentes al Efectivo</t>
  </si>
  <si>
    <t>Efectivo y Equivalentes al Efectivo al Inicio del Ejercicio</t>
  </si>
  <si>
    <t>Efectivo y Equivalentes al Efectivo al Final del Ejercicio</t>
  </si>
  <si>
    <t>Nombre del Ente Público</t>
  </si>
  <si>
    <t>Origen</t>
  </si>
  <si>
    <t>Aplicación</t>
  </si>
  <si>
    <t>Impuestos</t>
  </si>
  <si>
    <t>Cuotas y Aportaciones de Seguridad Social</t>
  </si>
  <si>
    <t>Contribuciones de Mejoras</t>
  </si>
  <si>
    <t>Derechos</t>
  </si>
  <si>
    <t>Productos</t>
  </si>
  <si>
    <t>Aprovechamientos</t>
  </si>
  <si>
    <t>Ingresos por Venta de Bienes y Prestación de Servicios</t>
  </si>
  <si>
    <t>Participaciones, Aportaciones, Convenios, Incentivos Derivados de la Colaboración Fiscal y Fondos Distintos de Aportaciones</t>
  </si>
  <si>
    <t>Transferencias, Asignaciones, Subsidios y Subvenciones, y Pensiones y Jubilaciones</t>
  </si>
  <si>
    <t>Otros Orígenes de Operación</t>
  </si>
  <si>
    <t>Servicios Personales</t>
  </si>
  <si>
    <t>Materiales y Suministros</t>
  </si>
  <si>
    <t>Servicios Generales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</si>
  <si>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</si>
  <si>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</si>
  <si>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</si>
  <si>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</si>
  <si>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</si>
  <si>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Contratos Análogos</t>
  </si>
  <si>
    <t>Transferencias a la Seguridad Social</t>
  </si>
  <si>
    <t>Donativos</t>
  </si>
  <si>
    <t>Transferencias al Exterior</t>
  </si>
  <si>
    <t>Participaciones</t>
  </si>
  <si>
    <t>Aportaciones</t>
  </si>
  <si>
    <t>Convenios</t>
  </si>
  <si>
    <t>Otras Aplicaciones de Operación</t>
  </si>
  <si>
    <t>Bienes Inmuebles, Infraestructura y Construcciones en Proceso</t>
  </si>
  <si>
    <t>Bienes Muebles</t>
  </si>
  <si>
    <t>Otros Orígenes de Inversión</t>
  </si>
  <si>
    <t>Otras Aplicaciones de Inversión</t>
  </si>
  <si>
    <t>Endeudamiento Neto</t>
  </si>
  <si>
    <t>Otros Orígenes de Financiamiento</t>
  </si>
  <si>
    <t>Servicios de la Deuda</t>
  </si>
  <si>
    <t>Otras Aplicaciones de Financiamiento</t>
  </si>
  <si>
    <t>Interno</t>
  </si>
  <si>
    <t>Externo</t>
  </si>
  <si>
    <t>1,407,716,726</t>
  </si>
  <si>
    <t>11,202,910,421</t>
  </si>
  <si>
    <t>11,058,547,701</t>
  </si>
  <si>
    <t>1,458,283,547</t>
  </si>
  <si>
    <t>86,618,149</t>
  </si>
  <si>
    <t>7,177,750</t>
  </si>
  <si>
    <t>-1,552,079,446</t>
  </si>
  <si>
    <t>11,672,116,297</t>
  </si>
  <si>
    <t>1,213,168,404</t>
  </si>
  <si>
    <t>10,458,947,893</t>
  </si>
  <si>
    <t>10,964,530,179</t>
  </si>
  <si>
    <t>6,318,949,816</t>
  </si>
  <si>
    <t>2,289,192,685</t>
  </si>
  <si>
    <t>2,181,959,775</t>
  </si>
  <si>
    <t>21,588,534</t>
  </si>
  <si>
    <t>125,279,369</t>
  </si>
  <si>
    <t>7,560,000</t>
  </si>
  <si>
    <t>707,586,118</t>
  </si>
  <si>
    <t>596,771,279</t>
  </si>
  <si>
    <t>92,002,427</t>
  </si>
  <si>
    <t>18,812,412</t>
  </si>
  <si>
    <t>-707,586,118</t>
  </si>
  <si>
    <t>836,768</t>
  </si>
  <si>
    <t>2,475,253</t>
  </si>
  <si>
    <t>-725,000</t>
  </si>
  <si>
    <t>39,285,500</t>
  </si>
  <si>
    <t>589,683,369</t>
  </si>
  <si>
    <t>-3,500,000</t>
  </si>
  <si>
    <t>14,500,000</t>
  </si>
  <si>
    <t>160,978,809</t>
  </si>
  <si>
    <t>-540,000</t>
  </si>
  <si>
    <t>2,759,645</t>
  </si>
  <si>
    <t>108,593,368</t>
  </si>
  <si>
    <t>23,648,822</t>
  </si>
  <si>
    <t>19,570,000</t>
  </si>
  <si>
    <t>-260,000</t>
  </si>
  <si>
    <t>36,278,724</t>
  </si>
  <si>
    <t>20,059,200</t>
  </si>
  <si>
    <t>-575,827</t>
  </si>
  <si>
    <t>168,621,186</t>
  </si>
  <si>
    <t>-11,250,000</t>
  </si>
  <si>
    <t>13,016,079</t>
  </si>
  <si>
    <t>-140,000</t>
  </si>
  <si>
    <t>400,332</t>
  </si>
  <si>
    <t>53,100,130</t>
  </si>
  <si>
    <t>-683,000</t>
  </si>
  <si>
    <t>78,519,881</t>
  </si>
  <si>
    <t>1,384,525</t>
  </si>
  <si>
    <t>11,911,403</t>
  </si>
  <si>
    <t>-128,452</t>
  </si>
  <si>
    <t>-879,183</t>
  </si>
  <si>
    <t>16,057,667</t>
  </si>
  <si>
    <t>566,616,247</t>
  </si>
  <si>
    <t>-400,937,147</t>
  </si>
  <si>
    <t>1,223,890</t>
  </si>
  <si>
    <t>-1,403,890</t>
  </si>
  <si>
    <t>362,782,430</t>
  </si>
  <si>
    <t>307,865,570</t>
  </si>
  <si>
    <t>397,752,826</t>
  </si>
  <si>
    <t>13,580,000</t>
  </si>
  <si>
    <t>5,772,750</t>
  </si>
  <si>
    <t>-417,105,576</t>
  </si>
  <si>
    <t>10,664,938</t>
  </si>
  <si>
    <t>266,948,176</t>
  </si>
  <si>
    <t>-400,000</t>
  </si>
  <si>
    <t>120,828,514</t>
  </si>
  <si>
    <t>-500,000</t>
  </si>
  <si>
    <t>592,836,503</t>
  </si>
  <si>
    <t>-522,000,000</t>
  </si>
  <si>
    <t>89,323,857</t>
  </si>
  <si>
    <t>23,771,465</t>
  </si>
  <si>
    <t>4,141,696</t>
  </si>
  <si>
    <t>12,604,855</t>
  </si>
  <si>
    <t>-2,536,000</t>
  </si>
  <si>
    <t>7,099,829</t>
  </si>
  <si>
    <t>12,844,353</t>
  </si>
  <si>
    <t>-2,695,590</t>
  </si>
  <si>
    <t>4,161,600</t>
  </si>
  <si>
    <t>9,449,554</t>
  </si>
  <si>
    <t>-595,950</t>
  </si>
  <si>
    <t>4,709,681</t>
  </si>
  <si>
    <t>11,867,056</t>
  </si>
  <si>
    <t>-245,000</t>
  </si>
  <si>
    <t>8,519,451</t>
  </si>
  <si>
    <t>54,624,237</t>
  </si>
  <si>
    <t>-2,056,341</t>
  </si>
  <si>
    <t>594,638,847</t>
  </si>
  <si>
    <t>111,840,505</t>
  </si>
  <si>
    <t>595,963,084</t>
  </si>
  <si>
    <t>-110,516,268</t>
  </si>
  <si>
    <t>1,567,055</t>
  </si>
  <si>
    <t>12,821,264</t>
  </si>
  <si>
    <t>82,011,417</t>
  </si>
  <si>
    <t>419,458,500</t>
  </si>
  <si>
    <t>-3,934,782</t>
  </si>
  <si>
    <t>17,136,000</t>
  </si>
  <si>
    <t>5,575,217,038</t>
  </si>
  <si>
    <t>-39,902,090</t>
  </si>
  <si>
    <t>10,771,027</t>
  </si>
  <si>
    <t>933,792,538</t>
  </si>
  <si>
    <t>-4,267,610</t>
  </si>
  <si>
    <t>8,922,044</t>
  </si>
  <si>
    <t>63,863,508</t>
  </si>
  <si>
    <t>-250,000</t>
  </si>
  <si>
    <t>5,821,355</t>
  </si>
  <si>
    <t>37,636,507</t>
  </si>
  <si>
    <t>-5,000,000</t>
  </si>
  <si>
    <t>3,852,251</t>
  </si>
  <si>
    <t>27,883,992</t>
  </si>
  <si>
    <t>2,960,000</t>
  </si>
  <si>
    <t>25,588,501</t>
  </si>
  <si>
    <t>-3,823,740</t>
  </si>
  <si>
    <t>25,436,535</t>
  </si>
  <si>
    <t>1,919,071</t>
  </si>
  <si>
    <t>23,374,441</t>
  </si>
  <si>
    <t>18,532,194</t>
  </si>
  <si>
    <t>136,600,983</t>
  </si>
  <si>
    <t>-5,228,000</t>
  </si>
  <si>
    <t>35,449,407</t>
  </si>
  <si>
    <t>2,422,768</t>
  </si>
  <si>
    <t>1,145,952</t>
  </si>
  <si>
    <t>97,387</t>
  </si>
  <si>
    <t>804,597</t>
  </si>
  <si>
    <t>374,832</t>
  </si>
  <si>
    <t>25,576,486</t>
  </si>
  <si>
    <t>20,754,461</t>
  </si>
  <si>
    <t>814,200</t>
  </si>
  <si>
    <t>4,007,825</t>
  </si>
  <si>
    <t>2,742,219</t>
  </si>
  <si>
    <t>2,562,219</t>
  </si>
  <si>
    <t>1,451,748</t>
  </si>
  <si>
    <t>262,000</t>
  </si>
  <si>
    <t>692,729</t>
  </si>
  <si>
    <t>-180,000</t>
  </si>
  <si>
    <t>623,437,973</t>
  </si>
  <si>
    <t>584,152,473</t>
  </si>
  <si>
    <t>619,937,973</t>
  </si>
  <si>
    <t>555,431,511</t>
  </si>
  <si>
    <t>27,460,000</t>
  </si>
  <si>
    <t>36,246,462</t>
  </si>
  <si>
    <t>157,211,523</t>
  </si>
  <si>
    <t>144,711,523</t>
  </si>
  <si>
    <t>134,571,886</t>
  </si>
  <si>
    <t>6,764,188</t>
  </si>
  <si>
    <t>15,875,449</t>
  </si>
  <si>
    <t>111,316,464</t>
  </si>
  <si>
    <t>2,508,768</t>
  </si>
  <si>
    <t>108,807,696</t>
  </si>
  <si>
    <t>92,886,114</t>
  </si>
  <si>
    <t>3,790,485</t>
  </si>
  <si>
    <t>14,639,865</t>
  </si>
  <si>
    <t>23,416,450</t>
  </si>
  <si>
    <t>16,005,218</t>
  </si>
  <si>
    <t>2,002,998</t>
  </si>
  <si>
    <t>4,322,234</t>
  </si>
  <si>
    <t>36,302,525</t>
  </si>
  <si>
    <t>17,302,525</t>
  </si>
  <si>
    <t>36,112,525</t>
  </si>
  <si>
    <t>29,311,842</t>
  </si>
  <si>
    <t>5,800,683</t>
  </si>
  <si>
    <t>-190,000</t>
  </si>
  <si>
    <t>76,080,000</t>
  </si>
  <si>
    <t>52,754,086</t>
  </si>
  <si>
    <t>32,980,658</t>
  </si>
  <si>
    <t>19,773,428</t>
  </si>
  <si>
    <t>52,459,702</t>
  </si>
  <si>
    <t>15,776,088</t>
  </si>
  <si>
    <t>2,694,296</t>
  </si>
  <si>
    <t>33,989,318</t>
  </si>
  <si>
    <t>294,384</t>
  </si>
  <si>
    <t>-294,384</t>
  </si>
  <si>
    <t>193,524,805</t>
  </si>
  <si>
    <t>168,524,805</t>
  </si>
  <si>
    <t>182,274,805</t>
  </si>
  <si>
    <t>3,103,698</t>
  </si>
  <si>
    <t>179,068,732</t>
  </si>
  <si>
    <t>16,826,001</t>
  </si>
  <si>
    <t>12,826,001</t>
  </si>
  <si>
    <t>16,626,001</t>
  </si>
  <si>
    <t>7,027,023</t>
  </si>
  <si>
    <t>984,190</t>
  </si>
  <si>
    <t>8,614,788</t>
  </si>
  <si>
    <t>-200,000</t>
  </si>
  <si>
    <t>44,128,803</t>
  </si>
  <si>
    <t>34,057,808</t>
  </si>
  <si>
    <t>7,236,487</t>
  </si>
  <si>
    <t>2,834,508</t>
  </si>
  <si>
    <t>51,973,912</t>
  </si>
  <si>
    <t>51,224,418</t>
  </si>
  <si>
    <t>37,540,615</t>
  </si>
  <si>
    <t>9,229,743</t>
  </si>
  <si>
    <t>4,454,060</t>
  </si>
  <si>
    <t>749,494</t>
  </si>
  <si>
    <t>-749,494</t>
  </si>
  <si>
    <t>74,689,871</t>
  </si>
  <si>
    <t>74,539,871</t>
  </si>
  <si>
    <t>74,597,618</t>
  </si>
  <si>
    <t>65,033,678</t>
  </si>
  <si>
    <t>4,243,981</t>
  </si>
  <si>
    <t>5,319,959</t>
  </si>
  <si>
    <t>92,253</t>
  </si>
  <si>
    <t>-92,253</t>
  </si>
  <si>
    <t>12,129,473</t>
  </si>
  <si>
    <t>1,202,900</t>
  </si>
  <si>
    <t>10,926,573</t>
  </si>
  <si>
    <t>12,007,138</t>
  </si>
  <si>
    <t>9,759,708</t>
  </si>
  <si>
    <t>781,165</t>
  </si>
  <si>
    <t>1,466,265</t>
  </si>
  <si>
    <t>122,335</t>
  </si>
  <si>
    <t>-122,335</t>
  </si>
  <si>
    <t>116,910,898</t>
  </si>
  <si>
    <t>116,034,150</t>
  </si>
  <si>
    <t>61,061,745</t>
  </si>
  <si>
    <t>5,268,906</t>
  </si>
  <si>
    <t>21,711,410</t>
  </si>
  <si>
    <t>27,992,089</t>
  </si>
  <si>
    <t>876,748</t>
  </si>
  <si>
    <t>-876,748</t>
  </si>
  <si>
    <t>282,990,634</t>
  </si>
  <si>
    <t>16,777,349</t>
  </si>
  <si>
    <t>266,213,285</t>
  </si>
  <si>
    <t>182,410,394</t>
  </si>
  <si>
    <t>98,475,766</t>
  </si>
  <si>
    <t>34,002,888</t>
  </si>
  <si>
    <t>49,931,740</t>
  </si>
  <si>
    <t>100,580,240</t>
  </si>
  <si>
    <t>-100,580,240</t>
  </si>
  <si>
    <t>58,853,243</t>
  </si>
  <si>
    <t>11,077,662</t>
  </si>
  <si>
    <t>47,775,581</t>
  </si>
  <si>
    <t>47,505,581</t>
  </si>
  <si>
    <t>16,114,863</t>
  </si>
  <si>
    <t>13,740,000</t>
  </si>
  <si>
    <t>17,650,718</t>
  </si>
  <si>
    <t>11,347,662</t>
  </si>
  <si>
    <t>-11,347,662</t>
  </si>
  <si>
    <t>96,795,896</t>
  </si>
  <si>
    <t>84,072,439</t>
  </si>
  <si>
    <t>2,513,610</t>
  </si>
  <si>
    <t>10,209,847</t>
  </si>
  <si>
    <t>573,989,703</t>
  </si>
  <si>
    <t>250,392,261</t>
  </si>
  <si>
    <t>323,597,442</t>
  </si>
  <si>
    <t>206,587,519</t>
  </si>
  <si>
    <t>95,091,343</t>
  </si>
  <si>
    <t>22,208,950</t>
  </si>
  <si>
    <t>74,737,226</t>
  </si>
  <si>
    <t>367,402,184</t>
  </si>
  <si>
    <t>352,505,334</t>
  </si>
  <si>
    <t>9,612,100</t>
  </si>
  <si>
    <t>5,284,750</t>
  </si>
  <si>
    <t>-367,402,184</t>
  </si>
  <si>
    <t>283,013,742</t>
  </si>
  <si>
    <t>272,348,804</t>
  </si>
  <si>
    <t>282,813,742</t>
  </si>
  <si>
    <t>107,940,633</t>
  </si>
  <si>
    <t>29,794,991</t>
  </si>
  <si>
    <t>66,899,655</t>
  </si>
  <si>
    <t>78,178,463</t>
  </si>
  <si>
    <t>21,323,389</t>
  </si>
  <si>
    <t>14,224,064</t>
  </si>
  <si>
    <t>254,694</t>
  </si>
  <si>
    <t>5,907,631</t>
  </si>
  <si>
    <t>937,000</t>
  </si>
  <si>
    <t>151,896,579</t>
  </si>
  <si>
    <t>151,296,579</t>
  </si>
  <si>
    <t>131,246,579</t>
  </si>
  <si>
    <t>47,710,246</t>
  </si>
  <si>
    <t>65,606,734</t>
  </si>
  <si>
    <t>17,929,599</t>
  </si>
  <si>
    <t>20,650,000</t>
  </si>
  <si>
    <t>-20,650,000</t>
  </si>
  <si>
    <t>68,449,327</t>
  </si>
  <si>
    <t>68,329,327</t>
  </si>
  <si>
    <t>54,357,038</t>
  </si>
  <si>
    <t>4,490,693</t>
  </si>
  <si>
    <t>9,601,596</t>
  </si>
  <si>
    <t>5,479,583</t>
  </si>
  <si>
    <t>5,071,733</t>
  </si>
  <si>
    <t>127,088</t>
  </si>
  <si>
    <t>280,762</t>
  </si>
  <si>
    <t>94,140,414</t>
  </si>
  <si>
    <t>79,873,857</t>
  </si>
  <si>
    <t>14,266,557</t>
  </si>
  <si>
    <t>94,055,884</t>
  </si>
  <si>
    <t>20,155,063</t>
  </si>
  <si>
    <t>6,742,895</t>
  </si>
  <si>
    <t>67,157,926</t>
  </si>
  <si>
    <t>84,530</t>
  </si>
  <si>
    <t>-84,530</t>
  </si>
  <si>
    <t>18,853,012</t>
  </si>
  <si>
    <t>3,982,400</t>
  </si>
  <si>
    <t>14,870,612</t>
  </si>
  <si>
    <t>13,816,812</t>
  </si>
  <si>
    <t>10,363,678</t>
  </si>
  <si>
    <t>1,575,647</t>
  </si>
  <si>
    <t>1,877,487</t>
  </si>
  <si>
    <t>5,036,200</t>
  </si>
  <si>
    <t>36,200</t>
  </si>
  <si>
    <t>-5,036,200</t>
  </si>
  <si>
    <t>20,167,186</t>
  </si>
  <si>
    <t>6,207,465</t>
  </si>
  <si>
    <t>13,959,721</t>
  </si>
  <si>
    <t>15,757,186</t>
  </si>
  <si>
    <t>11,432,093</t>
  </si>
  <si>
    <t>533,000</t>
  </si>
  <si>
    <t>3,792,093</t>
  </si>
  <si>
    <t>4,410,000</t>
  </si>
  <si>
    <t>-4,410,000</t>
  </si>
  <si>
    <t>12,807,438</t>
  </si>
  <si>
    <t>4,080,000</t>
  </si>
  <si>
    <t>8,727,438</t>
  </si>
  <si>
    <t>12,211,488</t>
  </si>
  <si>
    <t>1,158,600</t>
  </si>
  <si>
    <t>5,201,729</t>
  </si>
  <si>
    <t>15,745,658</t>
  </si>
  <si>
    <t>11,035,977</t>
  </si>
  <si>
    <t>15,245,658</t>
  </si>
  <si>
    <t>11,062,702</t>
  </si>
  <si>
    <t>1,070,831</t>
  </si>
  <si>
    <t>3,022,125</t>
  </si>
  <si>
    <t>59,960,354</t>
  </si>
  <si>
    <t>7,778,262</t>
  </si>
  <si>
    <t>52,182,092</t>
  </si>
  <si>
    <t>58,390,354</t>
  </si>
  <si>
    <t>22,729,163</t>
  </si>
  <si>
    <t>7,031,489</t>
  </si>
  <si>
    <t>22,560,948</t>
  </si>
  <si>
    <t>5,816,754</t>
  </si>
  <si>
    <t>1,570,000</t>
  </si>
  <si>
    <t>-1,570,000</t>
  </si>
  <si>
    <t>660,825,460</t>
  </si>
  <si>
    <t>548,140,596</t>
  </si>
  <si>
    <t>112,684,864</t>
  </si>
  <si>
    <t>565,982,159</t>
  </si>
  <si>
    <t>240,277,196</t>
  </si>
  <si>
    <t>106,028,402</t>
  </si>
  <si>
    <t>212,116,561</t>
  </si>
  <si>
    <t>94,843,301</t>
  </si>
  <si>
    <t>84,967,631</t>
  </si>
  <si>
    <t>9,875,670</t>
  </si>
  <si>
    <t>-94,843,301</t>
  </si>
  <si>
    <t>4,189,999</t>
  </si>
  <si>
    <t>3,380,669</t>
  </si>
  <si>
    <t>183,600</t>
  </si>
  <si>
    <t>625,730</t>
  </si>
  <si>
    <t>13,835,819</t>
  </si>
  <si>
    <t>1,288,547</t>
  </si>
  <si>
    <t>12,547,272</t>
  </si>
  <si>
    <t>8,848,095</t>
  </si>
  <si>
    <t>2,328,154</t>
  </si>
  <si>
    <t>2,659,570</t>
  </si>
  <si>
    <t>403,908,678</t>
  </si>
  <si>
    <t>70,042,612</t>
  </si>
  <si>
    <t>333,866,066</t>
  </si>
  <si>
    <t>111,742,620</t>
  </si>
  <si>
    <t>50,373,959</t>
  </si>
  <si>
    <t>241,165,575</t>
  </si>
  <si>
    <t>626,524</t>
  </si>
  <si>
    <t>16,346,299</t>
  </si>
  <si>
    <t>10,735,197</t>
  </si>
  <si>
    <t>5,491,102</t>
  </si>
  <si>
    <t>33,453,506</t>
  </si>
  <si>
    <t>33,373,506</t>
  </si>
  <si>
    <t>31,053,506</t>
  </si>
  <si>
    <t>19,243,498</t>
  </si>
  <si>
    <t>1,075,889</t>
  </si>
  <si>
    <t>10,734,119</t>
  </si>
  <si>
    <t>-2,400,000</t>
  </si>
  <si>
    <t>5,982,196,358</t>
  </si>
  <si>
    <t>9,360,000</t>
  </si>
  <si>
    <t>5,972,836,358</t>
  </si>
  <si>
    <t>5,930,173,325</t>
  </si>
  <si>
    <t>3,694,081,644</t>
  </si>
  <si>
    <t>1,419,417,005</t>
  </si>
  <si>
    <t>816,674,676</t>
  </si>
  <si>
    <t>52,023,033</t>
  </si>
  <si>
    <t>-52,023,033</t>
  </si>
  <si>
    <t>773,682,905</t>
  </si>
  <si>
    <t>11,001,193</t>
  </si>
  <si>
    <t>762,681,712</t>
  </si>
  <si>
    <t>768,956,341</t>
  </si>
  <si>
    <t>263,162,912</t>
  </si>
  <si>
    <t>424,646,292</t>
  </si>
  <si>
    <t>45,610,418</t>
  </si>
  <si>
    <t>16,536,719</t>
  </si>
  <si>
    <t>4,726,564</t>
  </si>
  <si>
    <t>-4,726,564</t>
  </si>
  <si>
    <t>58,021,328</t>
  </si>
  <si>
    <t>6,872,085</t>
  </si>
  <si>
    <t>51,149,243</t>
  </si>
  <si>
    <t>44,901,595</t>
  </si>
  <si>
    <t>1,412,579</t>
  </si>
  <si>
    <t>11,285,374</t>
  </si>
  <si>
    <t>421,780</t>
  </si>
  <si>
    <t>36,698,626</t>
  </si>
  <si>
    <t>5,100,389</t>
  </si>
  <si>
    <t>31,598,237</t>
  </si>
  <si>
    <t>11,067,152</t>
  </si>
  <si>
    <t>10,517,228</t>
  </si>
  <si>
    <t>15,114,246</t>
  </si>
  <si>
    <t>32,610,613</t>
  </si>
  <si>
    <t>3,917,491</t>
  </si>
  <si>
    <t>28,693,122</t>
  </si>
  <si>
    <t>27,610,613</t>
  </si>
  <si>
    <t>13,558,575</t>
  </si>
  <si>
    <t>1,509,248</t>
  </si>
  <si>
    <t>12,542,790</t>
  </si>
  <si>
    <t>29,841,455</t>
  </si>
  <si>
    <t>2,820,000</t>
  </si>
  <si>
    <t>27,021,455</t>
  </si>
  <si>
    <t>26,080,215</t>
  </si>
  <si>
    <t>16,838,637</t>
  </si>
  <si>
    <t>3,080,487</t>
  </si>
  <si>
    <t>6,161,091</t>
  </si>
  <si>
    <t>3,761,240</t>
  </si>
  <si>
    <t>526,521</t>
  </si>
  <si>
    <t>-3,761,240</t>
  </si>
  <si>
    <t>25,487,472</t>
  </si>
  <si>
    <t>24,587,472</t>
  </si>
  <si>
    <t>21,305,413</t>
  </si>
  <si>
    <t>1,246,672</t>
  </si>
  <si>
    <t>2,935,387</t>
  </si>
  <si>
    <t>25,593,122</t>
  </si>
  <si>
    <t>23,674,051</t>
  </si>
  <si>
    <t>20,593,122</t>
  </si>
  <si>
    <t>17,295,248</t>
  </si>
  <si>
    <t>1,162,200</t>
  </si>
  <si>
    <t>2,085,674</t>
  </si>
  <si>
    <t>154,847,697</t>
  </si>
  <si>
    <t>136,315,503</t>
  </si>
  <si>
    <t>144,847,697</t>
  </si>
  <si>
    <t>120,445,233</t>
  </si>
  <si>
    <t>2,155,612</t>
  </si>
  <si>
    <t>22,246,852</t>
  </si>
  <si>
    <t>4,583,355</t>
  </si>
  <si>
    <t>5,416,645</t>
  </si>
  <si>
    <t>-10,000,000</t>
  </si>
  <si>
    <t>34,666,545</t>
  </si>
  <si>
    <t>32,666,545</t>
  </si>
  <si>
    <t>32,495,054</t>
  </si>
  <si>
    <t>350,847</t>
  </si>
  <si>
    <t>1,820,644</t>
  </si>
  <si>
    <t>INSTITUCIONES PÚBLICAS DE SEGURIDAD SOCIAL</t>
  </si>
  <si>
    <t>INSTITUTO DE SEGURIDAD SOCIAL DE LOS TRABAJADORES DEL ESTADO DE YUCATÁN</t>
  </si>
  <si>
    <t>3,079,269,231</t>
  </si>
  <si>
    <t>4700 TRANSFERENCIAS A LA SEGURIDAD SOCIAL</t>
  </si>
  <si>
    <t>4710 TRANSFERENCIAS POR OBLIGACIÓN DE LEY</t>
  </si>
  <si>
    <t>133,412,800</t>
  </si>
  <si>
    <t>76,600,620</t>
  </si>
  <si>
    <t>14,740,454</t>
  </si>
  <si>
    <t>850,092</t>
  </si>
  <si>
    <t>12,795,338</t>
  </si>
  <si>
    <t>1,095,024</t>
  </si>
  <si>
    <t>16,520,846</t>
  </si>
  <si>
    <t>13,499,496</t>
  </si>
  <si>
    <t>3,021,350</t>
  </si>
  <si>
    <t>20,828,028</t>
  </si>
  <si>
    <t>15,170,124</t>
  </si>
  <si>
    <t>298,704</t>
  </si>
  <si>
    <t>5,359,200</t>
  </si>
  <si>
    <t>4,722,852</t>
  </si>
  <si>
    <t>13,878,512</t>
  </si>
  <si>
    <t>2,574,242</t>
  </si>
  <si>
    <t>728,364</t>
  </si>
  <si>
    <t>479,945</t>
  </si>
  <si>
    <t>393,194</t>
  </si>
  <si>
    <t>4,200</t>
  </si>
  <si>
    <t>803,039</t>
  </si>
  <si>
    <t>165,500</t>
  </si>
  <si>
    <t>2,074,872</t>
  </si>
  <si>
    <t>1,964,822</t>
  </si>
  <si>
    <t>110,050</t>
  </si>
  <si>
    <t>3,523,039</t>
  </si>
  <si>
    <t>937,835</t>
  </si>
  <si>
    <t>24,610</t>
  </si>
  <si>
    <t>21,634</t>
  </si>
  <si>
    <t>191,035</t>
  </si>
  <si>
    <t>8,668</t>
  </si>
  <si>
    <t>164,501</t>
  </si>
  <si>
    <t>114,179</t>
  </si>
  <si>
    <t>109,916</t>
  </si>
  <si>
    <t>281,292</t>
  </si>
  <si>
    <t>453,793</t>
  </si>
  <si>
    <t>331,776</t>
  </si>
  <si>
    <t>44,880</t>
  </si>
  <si>
    <t>68,137</t>
  </si>
  <si>
    <t>2,210,045</t>
  </si>
  <si>
    <t>1,471,882</t>
  </si>
  <si>
    <t>960,250</t>
  </si>
  <si>
    <t>19,814</t>
  </si>
  <si>
    <t>2,372</t>
  </si>
  <si>
    <t>25,709</t>
  </si>
  <si>
    <t>463,737</t>
  </si>
  <si>
    <t>632,804</t>
  </si>
  <si>
    <t>74,471</t>
  </si>
  <si>
    <t>195,050</t>
  </si>
  <si>
    <t>18,500</t>
  </si>
  <si>
    <t>121,834</t>
  </si>
  <si>
    <t>82,509</t>
  </si>
  <si>
    <t>24,782</t>
  </si>
  <si>
    <t>115,658</t>
  </si>
  <si>
    <t>388,660,338</t>
  </si>
  <si>
    <t>5,703,671</t>
  </si>
  <si>
    <t>4,123,302</t>
  </si>
  <si>
    <t>299,405</t>
  </si>
  <si>
    <t>63,883</t>
  </si>
  <si>
    <t>770,203</t>
  </si>
  <si>
    <t>141,940</t>
  </si>
  <si>
    <t>296,037</t>
  </si>
  <si>
    <t>8,901</t>
  </si>
  <si>
    <t>2,678,613</t>
  </si>
  <si>
    <t>1,878,766</t>
  </si>
  <si>
    <t>244,097</t>
  </si>
  <si>
    <t>75,750</t>
  </si>
  <si>
    <t>18,698,269</t>
  </si>
  <si>
    <t>5,000,425</t>
  </si>
  <si>
    <t>2,790,000</t>
  </si>
  <si>
    <t>1,303,584</t>
  </si>
  <si>
    <t>9,443,760</t>
  </si>
  <si>
    <t>4,166,180</t>
  </si>
  <si>
    <t>115,746</t>
  </si>
  <si>
    <t>120,396</t>
  </si>
  <si>
    <t>3,930,038</t>
  </si>
  <si>
    <t>7,545,196</t>
  </si>
  <si>
    <t>84,538</t>
  </si>
  <si>
    <t>362,209</t>
  </si>
  <si>
    <t>154,636</t>
  </si>
  <si>
    <t>4,882,495</t>
  </si>
  <si>
    <t>1,035,372</t>
  </si>
  <si>
    <t>1,025,946</t>
  </si>
  <si>
    <t>160,285</t>
  </si>
  <si>
    <t>89,350</t>
  </si>
  <si>
    <t>10,145</t>
  </si>
  <si>
    <t>52,390</t>
  </si>
  <si>
    <t>383,854</t>
  </si>
  <si>
    <t>378,079</t>
  </si>
  <si>
    <t>5,775</t>
  </si>
  <si>
    <t>349,324,270</t>
  </si>
  <si>
    <t>8,993,880</t>
  </si>
  <si>
    <t>648,033</t>
  </si>
  <si>
    <t>134,975,679</t>
  </si>
  <si>
    <t>200,000,000</t>
  </si>
  <si>
    <t>4,675,678</t>
  </si>
  <si>
    <t>2,540,197,581</t>
  </si>
  <si>
    <t>1,940,212,779</t>
  </si>
  <si>
    <t>599,984,802</t>
  </si>
  <si>
    <t>1,680,000</t>
  </si>
  <si>
    <t>960,000</t>
  </si>
  <si>
    <t>535,951,650</t>
  </si>
  <si>
    <t>TOTAL INSTITUCIONES PÚBLICAS DE SEGURIDAD SOCIAL</t>
  </si>
  <si>
    <t>Otorgamiento de Prestaciones para la Seguridad Social de los Trabajadores del Gobierno del Estado</t>
  </si>
  <si>
    <t>744,082,739</t>
  </si>
  <si>
    <t>2,285,279,743</t>
  </si>
  <si>
    <t>49,906,749</t>
  </si>
  <si>
    <t>Instituciones Públicas de Seguridad Social</t>
  </si>
  <si>
    <t>2,093,113,407</t>
  </si>
  <si>
    <t>986,155,824</t>
  </si>
  <si>
    <t>3,076,149,231</t>
  </si>
  <si>
    <t>-3,120,000</t>
  </si>
  <si>
    <t>2,897,920,766</t>
  </si>
  <si>
    <t>1,976,066,537</t>
  </si>
  <si>
    <t>921,854,229</t>
  </si>
  <si>
    <t>2,896,920,766</t>
  </si>
  <si>
    <t>125,340,285</t>
  </si>
  <si>
    <t>11,512,493</t>
  </si>
  <si>
    <t>144,281,576</t>
  </si>
  <si>
    <t>2,052,657,531</t>
  </si>
  <si>
    <t>563,128,881</t>
  </si>
  <si>
    <t>-1,000,000</t>
  </si>
  <si>
    <t>ENTIDADES PARAESTATALES EMPRESARIALES NO FINANCIERAS CON PARTICIPACIÓN ESTATAL MAYORITARIA</t>
  </si>
  <si>
    <t>AEROPUERTO DE CHICHÉN ITZÁ DEL ESTADO DE YUCATÁN, S. A. DE C. V.</t>
  </si>
  <si>
    <t>EMPRESA PORTUARIA YUCATECA, S. A. DE C. V.</t>
  </si>
  <si>
    <t>OPERADORA ENERGÉTICA Y MARÍTIMA DE YUCATÁN S.A. DE C.V. DE PARTICIPACIÓN ESTATAL MAYORITARIA</t>
  </si>
  <si>
    <t>SISTEMA TELE YUCATÁN, S. A. DE C. V.</t>
  </si>
  <si>
    <t>1,342,526</t>
  </si>
  <si>
    <t>28,131,078</t>
  </si>
  <si>
    <t>41,964,533</t>
  </si>
  <si>
    <t>71,438,137</t>
  </si>
  <si>
    <t>38,381,465</t>
  </si>
  <si>
    <t>23,169,886</t>
  </si>
  <si>
    <t>6,207,893</t>
  </si>
  <si>
    <t>4,375,493</t>
  </si>
  <si>
    <t>77,395</t>
  </si>
  <si>
    <t>1,755,005</t>
  </si>
  <si>
    <t>6,805,302</t>
  </si>
  <si>
    <t>2,785,611</t>
  </si>
  <si>
    <t>1,377,846</t>
  </si>
  <si>
    <t>2,231,839</t>
  </si>
  <si>
    <t>410,006</t>
  </si>
  <si>
    <t>809,449</t>
  </si>
  <si>
    <t>185,928</t>
  </si>
  <si>
    <t>623,521</t>
  </si>
  <si>
    <t>1,314,055</t>
  </si>
  <si>
    <t>74,880</t>
  </si>
  <si>
    <t>3,174,820</t>
  </si>
  <si>
    <t>342,999</t>
  </si>
  <si>
    <t>126,563</t>
  </si>
  <si>
    <t>124,632</t>
  </si>
  <si>
    <t>32,196</t>
  </si>
  <si>
    <t>59,608</t>
  </si>
  <si>
    <t>502,792</t>
  </si>
  <si>
    <t>470,944</t>
  </si>
  <si>
    <t>31,848</t>
  </si>
  <si>
    <t>116,820</t>
  </si>
  <si>
    <t>48,804</t>
  </si>
  <si>
    <t>7,260</t>
  </si>
  <si>
    <t>60,756</t>
  </si>
  <si>
    <t>1,620,089</t>
  </si>
  <si>
    <t>159,000</t>
  </si>
  <si>
    <t>423,120</t>
  </si>
  <si>
    <t>44,640</t>
  </si>
  <si>
    <t>8,280</t>
  </si>
  <si>
    <t>112,800</t>
  </si>
  <si>
    <t>205,800</t>
  </si>
  <si>
    <t>28,230,168</t>
  </si>
  <si>
    <t>4,217,400</t>
  </si>
  <si>
    <t>1,026,000</t>
  </si>
  <si>
    <t>49,200</t>
  </si>
  <si>
    <t>2,636,400</t>
  </si>
  <si>
    <t>422,400</t>
  </si>
  <si>
    <t>5,400</t>
  </si>
  <si>
    <t>2,602,537</t>
  </si>
  <si>
    <t>491,136</t>
  </si>
  <si>
    <t>930,000</t>
  </si>
  <si>
    <t>41,400</t>
  </si>
  <si>
    <t>16,903,661</t>
  </si>
  <si>
    <t>4,219,260</t>
  </si>
  <si>
    <t>4,704,000</t>
  </si>
  <si>
    <t>4,595,407</t>
  </si>
  <si>
    <t>939,994</t>
  </si>
  <si>
    <t>2,050,000</t>
  </si>
  <si>
    <t>615,700</t>
  </si>
  <si>
    <t>35,200</t>
  </si>
  <si>
    <t>207,300</t>
  </si>
  <si>
    <t>13,200</t>
  </si>
  <si>
    <t>1,701,080</t>
  </si>
  <si>
    <t>165,200</t>
  </si>
  <si>
    <t>149,700</t>
  </si>
  <si>
    <t>435,200</t>
  </si>
  <si>
    <t>805,880</t>
  </si>
  <si>
    <t>84,600</t>
  </si>
  <si>
    <t>372,600</t>
  </si>
  <si>
    <t>224,000</t>
  </si>
  <si>
    <t>1,795,190</t>
  </si>
  <si>
    <t>485,875</t>
  </si>
  <si>
    <t>1,249,315</t>
  </si>
  <si>
    <t>1,651,684</t>
  </si>
  <si>
    <t>761,684</t>
  </si>
  <si>
    <t>215,000</t>
  </si>
  <si>
    <t>521,684</t>
  </si>
  <si>
    <t>964,385</t>
  </si>
  <si>
    <t>708,600</t>
  </si>
  <si>
    <t>79,199</t>
  </si>
  <si>
    <t>142,996</t>
  </si>
  <si>
    <t>33,590</t>
  </si>
  <si>
    <t>64,889</t>
  </si>
  <si>
    <t>3,600</t>
  </si>
  <si>
    <t>61,289</t>
  </si>
  <si>
    <t>206,568</t>
  </si>
  <si>
    <t>127,800</t>
  </si>
  <si>
    <t>72,768</t>
  </si>
  <si>
    <t>35,875</t>
  </si>
  <si>
    <t>36,893</t>
  </si>
  <si>
    <t>106,684</t>
  </si>
  <si>
    <t>61,684</t>
  </si>
  <si>
    <t>13,681,004</t>
  </si>
  <si>
    <t>9,223,764</t>
  </si>
  <si>
    <t>1,516,237</t>
  </si>
  <si>
    <t>2,347,856</t>
  </si>
  <si>
    <t>844,639</t>
  </si>
  <si>
    <t>519,714</t>
  </si>
  <si>
    <t>665,094</t>
  </si>
  <si>
    <t>318,409</t>
  </si>
  <si>
    <t>79,200</t>
  </si>
  <si>
    <t>439,067</t>
  </si>
  <si>
    <t>914,155</t>
  </si>
  <si>
    <t>84,099</t>
  </si>
  <si>
    <t>51,099</t>
  </si>
  <si>
    <t>161,056</t>
  </si>
  <si>
    <t>131,056</t>
  </si>
  <si>
    <t>594,000</t>
  </si>
  <si>
    <t>12,690,919</t>
  </si>
  <si>
    <t>66,000</t>
  </si>
  <si>
    <t>863,137</t>
  </si>
  <si>
    <t>473,136</t>
  </si>
  <si>
    <t>9,610,401</t>
  </si>
  <si>
    <t>550,000</t>
  </si>
  <si>
    <t>459,994</t>
  </si>
  <si>
    <t>104,500</t>
  </si>
  <si>
    <t>82,500</t>
  </si>
  <si>
    <t>712,008</t>
  </si>
  <si>
    <t>460,008</t>
  </si>
  <si>
    <t>960,073</t>
  </si>
  <si>
    <t>450,073</t>
  </si>
  <si>
    <t>845,000</t>
  </si>
  <si>
    <t>23,736,076</t>
  </si>
  <si>
    <t>13,237,522</t>
  </si>
  <si>
    <t>4,612,457</t>
  </si>
  <si>
    <t>2,780,057</t>
  </si>
  <si>
    <t>4,314,450</t>
  </si>
  <si>
    <t>1,797,976</t>
  </si>
  <si>
    <t>858,132</t>
  </si>
  <si>
    <t>1,566,745</t>
  </si>
  <si>
    <t>91,597</t>
  </si>
  <si>
    <t>730,249</t>
  </si>
  <si>
    <t>544,321</t>
  </si>
  <si>
    <t>841,398</t>
  </si>
  <si>
    <t>2,195,776</t>
  </si>
  <si>
    <t>255,300</t>
  </si>
  <si>
    <t>71,864</t>
  </si>
  <si>
    <t>26,608</t>
  </si>
  <si>
    <t>341,736</t>
  </si>
  <si>
    <t>339,888</t>
  </si>
  <si>
    <t>1,848</t>
  </si>
  <si>
    <t>964,800</t>
  </si>
  <si>
    <t>348,120</t>
  </si>
  <si>
    <t>97,800</t>
  </si>
  <si>
    <t>175,800</t>
  </si>
  <si>
    <t>15,332,681</t>
  </si>
  <si>
    <t>4,098,600</t>
  </si>
  <si>
    <t>396,000</t>
  </si>
  <si>
    <t>1,739,400</t>
  </si>
  <si>
    <t>7,165,460</t>
  </si>
  <si>
    <t>3,541,460</t>
  </si>
  <si>
    <t>1,104,000</t>
  </si>
  <si>
    <t>511,200</t>
  </si>
  <si>
    <t>124,800</t>
  </si>
  <si>
    <t>983,072</t>
  </si>
  <si>
    <t>127,200</t>
  </si>
  <si>
    <t>415,200</t>
  </si>
  <si>
    <t>345,872</t>
  </si>
  <si>
    <t>60,600</t>
  </si>
  <si>
    <t>762,349</t>
  </si>
  <si>
    <t>69,786,453</t>
  </si>
  <si>
    <t>1,235,842</t>
  </si>
  <si>
    <t>27,286,078</t>
  </si>
  <si>
    <t>41,264,533</t>
  </si>
  <si>
    <t>TOTAL ENTIDADES EMPRESARIALES</t>
  </si>
  <si>
    <t>ENTIDADES EMPRESARIALES</t>
  </si>
  <si>
    <t>Fomento a la participación de los actores públicos, privados y académicos en los programas y acciones del Gobierno del Estado</t>
  </si>
  <si>
    <t>36,278,061</t>
  </si>
  <si>
    <t>5,686,472</t>
  </si>
  <si>
    <t>29,473,604</t>
  </si>
  <si>
    <t>19,635,750</t>
  </si>
  <si>
    <t>9,837,854</t>
  </si>
  <si>
    <t>18,293,224</t>
  </si>
  <si>
    <t>Entidades Empresariales</t>
  </si>
  <si>
    <t>22,431,245</t>
  </si>
  <si>
    <t>49,006,892</t>
  </si>
  <si>
    <t>1,231,684</t>
  </si>
  <si>
    <t>-1,651,684</t>
  </si>
  <si>
    <t>3,069,805,350</t>
  </si>
  <si>
    <t>21,468,213</t>
  </si>
  <si>
    <t>3,048,337,137</t>
  </si>
  <si>
    <t>68,960,350</t>
  </si>
  <si>
    <t>36,659,213</t>
  </si>
  <si>
    <t>3,168,368</t>
  </si>
  <si>
    <t>29,132,769</t>
  </si>
  <si>
    <t>3,000,845,000</t>
  </si>
  <si>
    <t>3,000,000,000</t>
  </si>
  <si>
    <t>-3,000,845,000</t>
  </si>
  <si>
    <t>-106,684</t>
  </si>
  <si>
    <t>28,131,077</t>
  </si>
  <si>
    <t>-845,000</t>
  </si>
  <si>
    <t>21,088,718</t>
  </si>
  <si>
    <t>20,875,815</t>
  </si>
  <si>
    <t>-700,000</t>
  </si>
  <si>
    <t>1,190,599</t>
  </si>
  <si>
    <t>151,927</t>
  </si>
  <si>
    <t>1,071,069</t>
  </si>
  <si>
    <t>3,027,917,429</t>
  </si>
  <si>
    <t>3,027,917,428</t>
  </si>
  <si>
    <t>27,072,429</t>
  </si>
  <si>
    <t>13,457,327</t>
  </si>
  <si>
    <t>1,045,000</t>
  </si>
  <si>
    <t>12,570,102</t>
  </si>
  <si>
    <t>40,545,395</t>
  </si>
  <si>
    <t>20,277,613</t>
  </si>
  <si>
    <t>20,267,782</t>
  </si>
  <si>
    <t>22,130,817</t>
  </si>
  <si>
    <t>2,058,479</t>
  </si>
  <si>
    <t>16,356,099</t>
  </si>
  <si>
    <t>CLASIFICACIÓN ADMINISTRATIVA – ENTIDADES PARAESTATALES Y FIDEICOMISOS NO EMPRESARIALES Y NO FINANCIEROS</t>
  </si>
  <si>
    <t>CLASIFICACIÓN POR OBJETO DEL GASTO – ENTIDADES PARAESTATALES Y FIDEICOMISOS NO EMPRESARIALES Y NO FINANCIEROS</t>
  </si>
  <si>
    <t>CLASIFICACIÓN POR OBJETO DEL GASTO POR ENTIDAD – ENTIDADES PARAESTATALES Y FIDEICOMISOS NO EMPRESARIALES Y NO FINANCIEROS</t>
  </si>
  <si>
    <t>CLASIFICACIÓN POR TIPO DE GASTO - ENTIDADES PARAESTATALES</t>
  </si>
  <si>
    <t>CLASIFICACIÓN POR TIPO DE GASTO POR ENTIDAD - ENTIDADES PARAESTATALES</t>
  </si>
  <si>
    <t>CLASIFICACIÓN PROGRAMABLE / NO PROGRAMABLE - ENTIDADES PARAESTATALES</t>
  </si>
  <si>
    <t>CLASIFICACIÓN PROGRAMABLE / NO PROGRAMABLE POR ENTIDAD - ENTIDADES PARAESTATALES</t>
  </si>
  <si>
    <t>CLASIFICACIÓN FUNCIONAL - PROGRAMA PRESUPUESTARIO AGRUPADA: ENTIDADES PARAESTATALES</t>
  </si>
  <si>
    <t>CLASIFICACIÓN FUNCIONAL - PROGRAMA PRESUPUESTARIO: ENTIDADES PARAESTATALES</t>
  </si>
  <si>
    <t>ESTADOS DE FLUJOS DE EFECTIVO: ENTIDADES PARAESTATALES</t>
  </si>
  <si>
    <t>CLASIFICACIÓN ADMINISTRATIVA - INSTITUCIONES PÚBLICAS DE SEGURIDAD SOCIAL</t>
  </si>
  <si>
    <t>CLASIFICACIÓN POR OBJETO DEL GASTO - INSTITUCIONES PÚBLICAS DE SEGURIDAD SOCIAL</t>
  </si>
  <si>
    <t>CLASIFICACIÓN POR OBJETO DEL GASTO POR ENTIDAD - INSTITUCIONES PÚBLICAS DE SEGURIDAD SOCIAL</t>
  </si>
  <si>
    <t>CLASIFICACIÓN POR TIPO DE GASTO - INSTITUCIONES PÚBLICAS DE SEGURIDAD SOCIAL</t>
  </si>
  <si>
    <t>CLASIFICACIÓN POR TIPO DE GASTO POR ENTIDAD - INSTITUCIONES PÚBLICAS DE SEGURIDAD SOCIAL</t>
  </si>
  <si>
    <t>CLASIFICACIÓN PROGRAMABLE / NO PROGRAMABLE - INSTITUCIONES PÚBLICAS DE SEGURIDAD SOCIAL</t>
  </si>
  <si>
    <t>CLASIFICACIÓN PROGRAMABLE / NO PROGRAMABLE POR ENTIDAD - INSTITUCIONES PÚBLICAS DE SEGURIDAD SOCIAL</t>
  </si>
  <si>
    <t>CLASIFICACIÓN FUNCIONAL - PROGRAMA PRESUPUESTARIO AGRUPADA: INSTITUCIONES PÚBLICAS DE SEGURIDAD SOCIAL</t>
  </si>
  <si>
    <t>CLASIFICACIÓN FUNCIONAL - PROGRAMA PRESUPUESTARIO: INSTITUCIONES PÚBLICAS DE SEGURIDAD SOCIAL</t>
  </si>
  <si>
    <t>ESTADOS DE FLUJOS DE EFECTIVO: INSTITUCIONES PÚBLICAS DE SEGURIDAD SOCIAL</t>
  </si>
  <si>
    <t>CLASIFICACIÓN ADMINISTRATIVA - ENTIDADES PARAESTATALES EMPRESARIALES NO FINANCIERAS</t>
  </si>
  <si>
    <t>CLASIFICACIÓN POR OBJETO DEL GASTO – ENTIDADES PARAESTATALES EMPRESARIALES NO FINANCIEROS CON PARTICIPACIÓN ESTATAL MAYORITARIA</t>
  </si>
  <si>
    <t>CLASIFICACIÓN POR OBJETO DEL GASTO POR ENTIDAD – ENTIDADES PARAESTATALES EMPRESARIALES NO FINANCIEROS CON PARTICIPACIÓN ESTATAL MAYORITARIA</t>
  </si>
  <si>
    <t>CLASIFICACIÓN POR TIPO DE GASTO - ENTIDADES PARAESTATALES EMPRESARIALES NO FINANCIERAS</t>
  </si>
  <si>
    <t>CLASIFICACIÓN POR TIPO DE GASTO POR ENTIDAD - ENTIDADES PARAESTATALES EMPRESARIALES NO FINANCIERAS</t>
  </si>
  <si>
    <t>CLASIFICACIÓN PROGRAMABLE / NO PROGRAMABLE - ENTIDADES PARAESTATALES EMPRESARIALES NO FINANCIERAS</t>
  </si>
  <si>
    <t>CLASIFICACIÓN PROGRAMABLE / NO PROGRAMABLE POR ENTIDAD - ENTIDADES PARAESTATALES EMPRESARIALES NO FINANCIERAS</t>
  </si>
  <si>
    <t>CLASIFICACIÓN FUNCIONAL PROGRAMA PRESUPUESTARIO AGRUPADA – ENTIDADES PARAESTATALES EMPRESARIALES NO FINANCIEROS CON PARTICIPACIÓN ESTATAL MAYORITARIA</t>
  </si>
  <si>
    <t>CLASIFICACIÓN FUNCIONAL PROGRAMA PRESUPUESTARIO – ENTIDADES PARAESTATALES EMPRESARIALES NO FINANCIERAS CON PARTICIPACIÓN ESTATAL MAYORITARIA</t>
  </si>
  <si>
    <t>ESTADOS DE FLUJOS DE EFECTIVO: ENTIDADES PARAESTATALES EMPRESARIALES NO FINANCIERAS CON PARTICIPACIÓN ESTATAL MAYORITARIA</t>
  </si>
  <si>
    <t>b</t>
  </si>
  <si>
    <t>ENTIDADES PARAESTATALES</t>
  </si>
  <si>
    <t>Presupuesto 2025</t>
  </si>
  <si>
    <t>Resumen de Plazas de las Entidades Paraestatales</t>
  </si>
  <si>
    <t>SIGLAS</t>
  </si>
  <si>
    <t>ENTIDAD</t>
  </si>
  <si>
    <t>NÓMINA</t>
  </si>
  <si>
    <t>CONTRATACIONES EXTERNAS</t>
  </si>
  <si>
    <t>CONFIANZA</t>
  </si>
  <si>
    <t>BASE</t>
  </si>
  <si>
    <t>EVENTUALES</t>
  </si>
  <si>
    <t>TOTAL DE PLAZAS</t>
  </si>
  <si>
    <t>ASIMILADOS A SALARIO</t>
  </si>
  <si>
    <t>HONORARIOS PROFESIONALES</t>
  </si>
  <si>
    <t>ACIEY</t>
  </si>
  <si>
    <t>AEROPUERTO DE CHICHÉN ITZÁ DEL ESTADO DE YUCATÁN, S. A. DE C.V.</t>
  </si>
  <si>
    <t>ADY</t>
  </si>
  <si>
    <t xml:space="preserve">AGENCIA PARA EL DESARROLLO DE YUCATÁN </t>
  </si>
  <si>
    <t>AEY</t>
  </si>
  <si>
    <t>AGENCIA DE ENERGÍA DE YUCATÁN</t>
  </si>
  <si>
    <t>APBY</t>
  </si>
  <si>
    <t xml:space="preserve">ADMINISTRACIÓN DEL PATRIMONIO DE LA BENEFICENCIA PÚBLICA DEL ESTADO DE YUCATÁN  </t>
  </si>
  <si>
    <t>CECOLEY</t>
  </si>
  <si>
    <t>CEETRY</t>
  </si>
  <si>
    <t xml:space="preserve">CENTRO ESTATAL DE TRASPLANTES DE YUCATÁN </t>
  </si>
  <si>
    <t>CEEAV</t>
  </si>
  <si>
    <t xml:space="preserve">COMISIÓN EJECUTIVA ESTATAL DE ATENCIÓN A VÍCTIMAS  </t>
  </si>
  <si>
    <t>CULTUR</t>
  </si>
  <si>
    <t>DIF YUCATÁN</t>
  </si>
  <si>
    <t>FIDARTU</t>
  </si>
  <si>
    <t xml:space="preserve">FIDEICOMISO PÚBLICO PARA LA ADMINISTRACIÓN DE LA RESERVA TERRITORIAL DE UCÚ        
</t>
  </si>
  <si>
    <t>FIDETURE</t>
  </si>
  <si>
    <t>FIGAROSY</t>
  </si>
  <si>
    <t>FIPAPAM</t>
  </si>
  <si>
    <t>HA</t>
  </si>
  <si>
    <t>HCPY</t>
  </si>
  <si>
    <t>HCTY</t>
  </si>
  <si>
    <t>IDEFEEY</t>
  </si>
  <si>
    <t>IDEY</t>
  </si>
  <si>
    <t>IEAEY</t>
  </si>
  <si>
    <t>IIPEDEY</t>
  </si>
  <si>
    <t>IMDUT</t>
  </si>
  <si>
    <t xml:space="preserve">INSTITUTO DE MOVILIDAD Y DESARROLLO URBANO TERRITORIAL </t>
  </si>
  <si>
    <t>INCAY</t>
  </si>
  <si>
    <t>INCCOPY</t>
  </si>
  <si>
    <t xml:space="preserve">INSTITUTO PARA LA CONSTRUCCIÓN Y CONSERVACIÓN DE OBRA PÚBLICA EN YUCATÁN  </t>
  </si>
  <si>
    <t>INDEMAYA</t>
  </si>
  <si>
    <t>INSEJUPY</t>
  </si>
  <si>
    <t xml:space="preserve">INSTITUTO DE SEGURIDAD JURÍDICA PATRIMONIAL DE YUCATÁN  </t>
  </si>
  <si>
    <t>IPFY</t>
  </si>
  <si>
    <t>ISSTEY</t>
  </si>
  <si>
    <t xml:space="preserve">INSTITUTO DE SEGURIDAD SOCIAL DE LOS TRABAJADORES DEL ESTADO DE YUCATÁN  </t>
  </si>
  <si>
    <t>IVEY</t>
  </si>
  <si>
    <t>IYEM</t>
  </si>
  <si>
    <t>JAPAY</t>
  </si>
  <si>
    <t>JAPEY</t>
  </si>
  <si>
    <t>STY</t>
  </si>
  <si>
    <t>SISTEMA TELE YUCATÁN, S. A. DE C.V.</t>
  </si>
  <si>
    <t>OEMY</t>
  </si>
  <si>
    <t>OPERADORA ENERGÉTICA Y MARÍTIMA DE YUCATÁN S. A. DE C.V. DE PARTICIPACIÓN ESTATAL MAYORITARIA</t>
  </si>
  <si>
    <t>PCYT</t>
  </si>
  <si>
    <t>SEPLAN</t>
  </si>
  <si>
    <t xml:space="preserve">SECRETARÍA TÉCNICA DE PLANEACIÓN Y EVALUACIÓN </t>
  </si>
  <si>
    <t>SESEAY</t>
  </si>
  <si>
    <t>SSY</t>
  </si>
  <si>
    <t>PODER EJECUTIVO</t>
  </si>
  <si>
    <t>AEROPUERTO DE CHICHÉN ITZÁ DEL ESTADO DE YUCATÁN, S.A. DE C.V.</t>
  </si>
  <si>
    <t>SECRETARÍA DE ADMINISTRACIÓN Y FINANZAS</t>
  </si>
  <si>
    <t>Presupuesto 2022</t>
  </si>
  <si>
    <t>Analítico de plazas</t>
  </si>
  <si>
    <t>(Importes en pesos)</t>
  </si>
  <si>
    <t>Clave del puesto</t>
  </si>
  <si>
    <t>Nombre del Puesto</t>
  </si>
  <si>
    <t>Número de Plazas</t>
  </si>
  <si>
    <t>Rango</t>
  </si>
  <si>
    <t>Desde</t>
  </si>
  <si>
    <t>Hasta</t>
  </si>
  <si>
    <t>ACIEY 01</t>
  </si>
  <si>
    <t>DIRECTOR ADMINISTRATIVO</t>
  </si>
  <si>
    <t>TOTAL DE CONFIANZA</t>
  </si>
  <si>
    <t>ACIEY02</t>
  </si>
  <si>
    <t>COORDINADOR ADMINISTRATIVO</t>
  </si>
  <si>
    <t>TOTAL DE BASE</t>
  </si>
  <si>
    <t>N/A</t>
  </si>
  <si>
    <t>TOTAL DE EVENTUALES</t>
  </si>
  <si>
    <t>ASIMILABLE</t>
  </si>
  <si>
    <t>TOTAL DE ASIMILABLE</t>
  </si>
  <si>
    <t>TOTAL DE HONORARIOS PROFESIONALES</t>
  </si>
  <si>
    <t>Tabulador de Sueldos y Salarios</t>
  </si>
  <si>
    <t>Mandos medios y superiores</t>
  </si>
  <si>
    <t>Clave</t>
  </si>
  <si>
    <t>Percepciones Mensuales</t>
  </si>
  <si>
    <t>Percepciones Anuales</t>
  </si>
  <si>
    <t>Nombre</t>
  </si>
  <si>
    <t>Sueldo Base</t>
  </si>
  <si>
    <t>Despensa</t>
  </si>
  <si>
    <t>Compensación</t>
  </si>
  <si>
    <t>Total</t>
  </si>
  <si>
    <t>Prima Vacacional</t>
  </si>
  <si>
    <t>Ajuste Calendario</t>
  </si>
  <si>
    <t>Aguinaldo</t>
  </si>
  <si>
    <t>Otros</t>
  </si>
  <si>
    <t>Operativo</t>
  </si>
  <si>
    <r>
      <t xml:space="preserve">Presupuesto </t>
    </r>
    <r>
      <rPr>
        <b/>
        <sz val="12"/>
        <rFont val="Lato"/>
        <family val="2"/>
      </rPr>
      <t>2025</t>
    </r>
  </si>
  <si>
    <t>ADY001</t>
  </si>
  <si>
    <t xml:space="preserve">DIRECTOR GENERAL </t>
  </si>
  <si>
    <t>ADY002</t>
  </si>
  <si>
    <t xml:space="preserve">DIRECTOR </t>
  </si>
  <si>
    <t>ADY003</t>
  </si>
  <si>
    <t>ADY011</t>
  </si>
  <si>
    <t>JEFE DE DEPARTAMENTO -A</t>
  </si>
  <si>
    <t>ADY012</t>
  </si>
  <si>
    <t>JEFE DE DEPARTAMENTO -B</t>
  </si>
  <si>
    <t>ADY010</t>
  </si>
  <si>
    <t xml:space="preserve">COORDINADOR </t>
  </si>
  <si>
    <t xml:space="preserve">Tabulador de Sueldos y Salarios </t>
  </si>
  <si>
    <t>ADY008</t>
  </si>
  <si>
    <t>AEYDG001</t>
  </si>
  <si>
    <t>AEYST002</t>
  </si>
  <si>
    <t xml:space="preserve">SECRETARIO TÉCNICO </t>
  </si>
  <si>
    <t>AEYDIR03</t>
  </si>
  <si>
    <t>DIRECTOR  A</t>
  </si>
  <si>
    <t>AEYDIR04</t>
  </si>
  <si>
    <t xml:space="preserve">DIRECTOR B </t>
  </si>
  <si>
    <t>AEYDIR05</t>
  </si>
  <si>
    <t xml:space="preserve">DIRECTOR C </t>
  </si>
  <si>
    <t>AEYJD06, AEYJD07</t>
  </si>
  <si>
    <t>JEFE DE DEPARTAMENTO</t>
  </si>
  <si>
    <t>AEYC06</t>
  </si>
  <si>
    <t>COORDINADOR A</t>
  </si>
  <si>
    <t>AEYC07</t>
  </si>
  <si>
    <t xml:space="preserve">COORDINADOR B </t>
  </si>
  <si>
    <t>AEYC08</t>
  </si>
  <si>
    <t>COORDINADOR C</t>
  </si>
  <si>
    <t>AEYJD06</t>
  </si>
  <si>
    <t>AEYJD07</t>
  </si>
  <si>
    <t>SC0144</t>
  </si>
  <si>
    <t xml:space="preserve">JEFE DE DEPARTAMENTO </t>
  </si>
  <si>
    <t>SC0059</t>
  </si>
  <si>
    <t>MM0013</t>
  </si>
  <si>
    <t>COORDINADOR</t>
  </si>
  <si>
    <t>SC0022</t>
  </si>
  <si>
    <t>DIRECTORA GENERAL</t>
  </si>
  <si>
    <t>MM0030</t>
  </si>
  <si>
    <t>MM0057</t>
  </si>
  <si>
    <t xml:space="preserve">ANALISTA ADMINISTRATIVO </t>
  </si>
  <si>
    <t> ADMINISTRACIÓN DEL PATRIMONIO DE LA BENEFICENCIA PÚBLICA DEL ESTADO DE YUCATÁN</t>
  </si>
  <si>
    <t>CCD013</t>
  </si>
  <si>
    <t>DIRECTOR GENERAL</t>
  </si>
  <si>
    <t>CCS022</t>
  </si>
  <si>
    <t>SUBDIRECTOR DE CONCILIACIÓN</t>
  </si>
  <si>
    <t>CCS144</t>
  </si>
  <si>
    <t>SUBDIRECTOR ADMINISTRATIVO</t>
  </si>
  <si>
    <t>CJC043</t>
  </si>
  <si>
    <t>CJC059</t>
  </si>
  <si>
    <t>CJA066</t>
  </si>
  <si>
    <t>CAS056</t>
  </si>
  <si>
    <t>ASISTENTE JURÍDICO</t>
  </si>
  <si>
    <t>CCR090</t>
  </si>
  <si>
    <t>CONCILIADOR RATIFICADOR</t>
  </si>
  <si>
    <t>CCA059</t>
  </si>
  <si>
    <t>CONCILIADOR AUDIENCIAS</t>
  </si>
  <si>
    <t>CCN013</t>
  </si>
  <si>
    <t>NOTIFICADOR</t>
  </si>
  <si>
    <t>CCC013</t>
  </si>
  <si>
    <t>COORDINADOR DE ÁREA</t>
  </si>
  <si>
    <t>CCC030</t>
  </si>
  <si>
    <t>COORDINACIÓN ADMINISTRATIVA</t>
  </si>
  <si>
    <t>CAX027</t>
  </si>
  <si>
    <t>AUXILIAR DE CONCILIACIÓN Y JURÍDICO</t>
  </si>
  <si>
    <t>CAX036</t>
  </si>
  <si>
    <t>AUXILIAR</t>
  </si>
  <si>
    <t>CAX056</t>
  </si>
  <si>
    <t>CAX079</t>
  </si>
  <si>
    <t>AUXILIAR DE SERVICIOS</t>
  </si>
  <si>
    <t>CSE071</t>
  </si>
  <si>
    <t>SECRETARIA</t>
  </si>
  <si>
    <t>TOTAL DE ASIMILABLES</t>
  </si>
  <si>
    <t>AUXILIAR DE INFORMACION</t>
  </si>
  <si>
    <t>SERVICIOS MÉDICOS Y ADMINISTRATIVOS</t>
  </si>
  <si>
    <t xml:space="preserve">COMISIÓN EJECUTIVA ESTATAL DE ATENCIÓN A VÍCTIMAS </t>
  </si>
  <si>
    <t>MSDG01</t>
  </si>
  <si>
    <t>MSDA01</t>
  </si>
  <si>
    <t>DIRECTOR</t>
  </si>
  <si>
    <t>MMJC01</t>
  </si>
  <si>
    <t xml:space="preserve">JEFE DEPARTAMENTO </t>
  </si>
  <si>
    <t>MMJC02</t>
  </si>
  <si>
    <t>MMCJ01</t>
  </si>
  <si>
    <t>COORDINADOR JURÍDICO</t>
  </si>
  <si>
    <t>MMCS01</t>
  </si>
  <si>
    <t>MMCS02</t>
  </si>
  <si>
    <t>MMCS03</t>
  </si>
  <si>
    <t>ASJS01</t>
  </si>
  <si>
    <t>ASESOR JURÍDICO</t>
  </si>
  <si>
    <t>ASJS02</t>
  </si>
  <si>
    <t>ASJS03</t>
  </si>
  <si>
    <t>ASJS04</t>
  </si>
  <si>
    <t>ASJS05</t>
  </si>
  <si>
    <t>CHOC01</t>
  </si>
  <si>
    <t>CHOFER</t>
  </si>
  <si>
    <t>PSIS01</t>
  </si>
  <si>
    <t xml:space="preserve">PSICÓLOGO </t>
  </si>
  <si>
    <t>PSIS02</t>
  </si>
  <si>
    <t>PSIS03</t>
  </si>
  <si>
    <t>PSIS04</t>
  </si>
  <si>
    <t>PSIS05</t>
  </si>
  <si>
    <t>PSIS06</t>
  </si>
  <si>
    <t>PSIS07</t>
  </si>
  <si>
    <t>PSIS08</t>
  </si>
  <si>
    <t>ANAS01</t>
  </si>
  <si>
    <t>TBSS01</t>
  </si>
  <si>
    <t xml:space="preserve">TRABAJADORA SOCIAL </t>
  </si>
  <si>
    <t>TBSS02</t>
  </si>
  <si>
    <t>SECS01</t>
  </si>
  <si>
    <t xml:space="preserve">SECRETARIA </t>
  </si>
  <si>
    <t>SECS02</t>
  </si>
  <si>
    <t>AXJS01</t>
  </si>
  <si>
    <t>AUXILIAR JURÍDICO</t>
  </si>
  <si>
    <t>PSICÓLOGO</t>
  </si>
  <si>
    <t>AUXILIAR ADMINISTRATIVO</t>
  </si>
  <si>
    <t>TRABAJO SOCIAL</t>
  </si>
  <si>
    <t>ASI08</t>
  </si>
  <si>
    <t>ASISTENTE</t>
  </si>
  <si>
    <t>COO01</t>
  </si>
  <si>
    <t>COO03</t>
  </si>
  <si>
    <t>COP03</t>
  </si>
  <si>
    <t>COORDINADOR OPERATIVO</t>
  </si>
  <si>
    <t>COP05</t>
  </si>
  <si>
    <t>COP06</t>
  </si>
  <si>
    <t>COP07</t>
  </si>
  <si>
    <t>COORDINADOR DE SOFTWARE</t>
  </si>
  <si>
    <t>COP08</t>
  </si>
  <si>
    <t>COP09</t>
  </si>
  <si>
    <t>DIR01</t>
  </si>
  <si>
    <t>DIR02</t>
  </si>
  <si>
    <t>ENC11</t>
  </si>
  <si>
    <t>ENCARGADO</t>
  </si>
  <si>
    <t>GER02</t>
  </si>
  <si>
    <t>GERENTE</t>
  </si>
  <si>
    <t>JDE01</t>
  </si>
  <si>
    <t>JDE02</t>
  </si>
  <si>
    <t>JDE03</t>
  </si>
  <si>
    <t>JDE04</t>
  </si>
  <si>
    <t>JDE05</t>
  </si>
  <si>
    <t>JDE06</t>
  </si>
  <si>
    <t>ACP01</t>
  </si>
  <si>
    <t>AUXILIAR DE CONTROL PRESUPUESTAL</t>
  </si>
  <si>
    <t>ACP02</t>
  </si>
  <si>
    <t>ALM01</t>
  </si>
  <si>
    <t>ALMACENISTA</t>
  </si>
  <si>
    <t>ALM02</t>
  </si>
  <si>
    <t>ALM04</t>
  </si>
  <si>
    <t>ALS01</t>
  </si>
  <si>
    <t>AUXILIAR DE LUZ Y SONIDO</t>
  </si>
  <si>
    <t>ALS02</t>
  </si>
  <si>
    <t>ANA01</t>
  </si>
  <si>
    <t>ANALISTA ADMINISTRATIVO</t>
  </si>
  <si>
    <t>ASI03</t>
  </si>
  <si>
    <t>ASI04</t>
  </si>
  <si>
    <t>ASI05</t>
  </si>
  <si>
    <t>ASI07</t>
  </si>
  <si>
    <t>ASI09</t>
  </si>
  <si>
    <t>AUA03</t>
  </si>
  <si>
    <t>AUA05</t>
  </si>
  <si>
    <t>AUA06</t>
  </si>
  <si>
    <t>AUA10</t>
  </si>
  <si>
    <t>AUA11</t>
  </si>
  <si>
    <t>AUA12</t>
  </si>
  <si>
    <t>AUA14</t>
  </si>
  <si>
    <t>AUC03</t>
  </si>
  <si>
    <t>AUXILIAR CONTABLE</t>
  </si>
  <si>
    <t>AUC04</t>
  </si>
  <si>
    <t>AUC05</t>
  </si>
  <si>
    <t>AUC06</t>
  </si>
  <si>
    <t>AUD01</t>
  </si>
  <si>
    <t>AUDITOR</t>
  </si>
  <si>
    <t>AUD02</t>
  </si>
  <si>
    <t>AUXILIAR DE DULCERÍA</t>
  </si>
  <si>
    <t>AUD03</t>
  </si>
  <si>
    <t>AUI02</t>
  </si>
  <si>
    <t>AUXILIAR DE IMAGEN</t>
  </si>
  <si>
    <t>AUM01</t>
  </si>
  <si>
    <t>AUXILIAR DE MANTENIMIENTO</t>
  </si>
  <si>
    <t>AUM02</t>
  </si>
  <si>
    <t>AUM03</t>
  </si>
  <si>
    <t>AUM04</t>
  </si>
  <si>
    <t>AUM05</t>
  </si>
  <si>
    <t>AUM08</t>
  </si>
  <si>
    <t>AUX02</t>
  </si>
  <si>
    <t>AUX03</t>
  </si>
  <si>
    <t>AUX05</t>
  </si>
  <si>
    <t>AUX06</t>
  </si>
  <si>
    <t>AUX07</t>
  </si>
  <si>
    <t>AUX09</t>
  </si>
  <si>
    <t>CHO02</t>
  </si>
  <si>
    <t>CHO03</t>
  </si>
  <si>
    <t>COP01</t>
  </si>
  <si>
    <t>COO02</t>
  </si>
  <si>
    <t>ENC01</t>
  </si>
  <si>
    <t>ENC03</t>
  </si>
  <si>
    <t>ENC05</t>
  </si>
  <si>
    <t>ENC06</t>
  </si>
  <si>
    <t>ENC07</t>
  </si>
  <si>
    <t>GEJ01</t>
  </si>
  <si>
    <t>GUARDIA EJECUTIVO</t>
  </si>
  <si>
    <t>GEJ02</t>
  </si>
  <si>
    <t>GUP02</t>
  </si>
  <si>
    <t>GUARDAPARQUES</t>
  </si>
  <si>
    <t>INT01</t>
  </si>
  <si>
    <t>INTENDENTE</t>
  </si>
  <si>
    <t>INT02</t>
  </si>
  <si>
    <t>INT03</t>
  </si>
  <si>
    <t>INT05</t>
  </si>
  <si>
    <t>INT06</t>
  </si>
  <si>
    <t>INT07</t>
  </si>
  <si>
    <t>INT08</t>
  </si>
  <si>
    <t>JAR01</t>
  </si>
  <si>
    <t>JARDINERO</t>
  </si>
  <si>
    <t>JAR02</t>
  </si>
  <si>
    <t>JAR03</t>
  </si>
  <si>
    <t>PAR03</t>
  </si>
  <si>
    <t>PARAMÉDICO</t>
  </si>
  <si>
    <t>REC01</t>
  </si>
  <si>
    <t>RECEPCIONISTA</t>
  </si>
  <si>
    <t>REH02</t>
  </si>
  <si>
    <t>REHILETERO</t>
  </si>
  <si>
    <t>RTU01</t>
  </si>
  <si>
    <t>RESPONSABLE DE TURNO</t>
  </si>
  <si>
    <t>RTU02</t>
  </si>
  <si>
    <t>SEC02</t>
  </si>
  <si>
    <t>SEC04</t>
  </si>
  <si>
    <t>SUG01</t>
  </si>
  <si>
    <t>SUPERVISOR DE GUARDIAS</t>
  </si>
  <si>
    <t>SUP01</t>
  </si>
  <si>
    <t>SUPERVISOR</t>
  </si>
  <si>
    <t>TAQ02</t>
  </si>
  <si>
    <t>TAQUILLERO</t>
  </si>
  <si>
    <t>TAQ03</t>
  </si>
  <si>
    <t>TAQ04</t>
  </si>
  <si>
    <t>TAQ06</t>
  </si>
  <si>
    <t>TEC01</t>
  </si>
  <si>
    <t>TÉCNICO</t>
  </si>
  <si>
    <t>VEL02</t>
  </si>
  <si>
    <t>VELADOR</t>
  </si>
  <si>
    <t>VEL03</t>
  </si>
  <si>
    <t>VEL04</t>
  </si>
  <si>
    <t>VIG02</t>
  </si>
  <si>
    <t>VIGILANTE</t>
  </si>
  <si>
    <t>VIG03</t>
  </si>
  <si>
    <t>VIG04</t>
  </si>
  <si>
    <t>AAU01</t>
  </si>
  <si>
    <t>AAU02</t>
  </si>
  <si>
    <t>AAU03</t>
  </si>
  <si>
    <t xml:space="preserve">AA03 </t>
  </si>
  <si>
    <t>AAU04</t>
  </si>
  <si>
    <t>AAU05</t>
  </si>
  <si>
    <t>AAU07</t>
  </si>
  <si>
    <t>AAU11</t>
  </si>
  <si>
    <t>ACO01</t>
  </si>
  <si>
    <t>ACO02</t>
  </si>
  <si>
    <t>ACO03</t>
  </si>
  <si>
    <t>APR01</t>
  </si>
  <si>
    <t>PROGRAMADOR</t>
  </si>
  <si>
    <t>ASP01</t>
  </si>
  <si>
    <t>AVE01</t>
  </si>
  <si>
    <t>AVE02</t>
  </si>
  <si>
    <t>Tabulador de Mandos Medios y Superiores</t>
  </si>
  <si>
    <t xml:space="preserve">Tabulador Operativos </t>
  </si>
  <si>
    <t>0049, 0050, 0051, 0131, 0172</t>
  </si>
  <si>
    <t>0052, 0053</t>
  </si>
  <si>
    <t>DELEGADO</t>
  </si>
  <si>
    <t>0124, 0126</t>
  </si>
  <si>
    <t>DIRECTOR DE ÁREA</t>
  </si>
  <si>
    <t>0056</t>
  </si>
  <si>
    <t>0057</t>
  </si>
  <si>
    <t>ENC CASA CUNA HOGAR</t>
  </si>
  <si>
    <t>0059</t>
  </si>
  <si>
    <t>ENCARGADA CADI</t>
  </si>
  <si>
    <t>0060, 0132</t>
  </si>
  <si>
    <t>ENCARGADA CDF</t>
  </si>
  <si>
    <t>0062, 0133</t>
  </si>
  <si>
    <t>ESCOLTA</t>
  </si>
  <si>
    <t>0068, 0069, 0070, 0135, 0173</t>
  </si>
  <si>
    <t>0071, 0072, 0137</t>
  </si>
  <si>
    <t>JEFE DE OFICINA</t>
  </si>
  <si>
    <t>0081</t>
  </si>
  <si>
    <t>PROCURADOR</t>
  </si>
  <si>
    <t>0093</t>
  </si>
  <si>
    <t>RESIDENTE</t>
  </si>
  <si>
    <t>0109, 0127</t>
  </si>
  <si>
    <t>SECRETARIO PARTICULAR</t>
  </si>
  <si>
    <t>0110</t>
  </si>
  <si>
    <t>SECRETARIO TÉCNICO</t>
  </si>
  <si>
    <t>0112</t>
  </si>
  <si>
    <t>SUBPROCURADOR</t>
  </si>
  <si>
    <t>0114, 0115</t>
  </si>
  <si>
    <t>0158</t>
  </si>
  <si>
    <t>LIDER DE PROYECTO</t>
  </si>
  <si>
    <t>0168</t>
  </si>
  <si>
    <t>SECRETARIA EJECUTIVA</t>
  </si>
  <si>
    <t>0001</t>
  </si>
  <si>
    <t>0002, 0003</t>
  </si>
  <si>
    <t>ASISTENTE EDUCATIVO</t>
  </si>
  <si>
    <t>0005, 0006, 0007, 0008, 0009, 0010</t>
  </si>
  <si>
    <t>0011, 0012, 0013, 0014, 0015, 0016, 0017, 0018, 0019, 0020, 0021, 0022</t>
  </si>
  <si>
    <t>0023</t>
  </si>
  <si>
    <t>AUXILIAR DE ALMACEN</t>
  </si>
  <si>
    <t>0024, 0140</t>
  </si>
  <si>
    <t>0028, 0029</t>
  </si>
  <si>
    <t>AUXILIAR DE REHABILITACIÓN</t>
  </si>
  <si>
    <t>0031, 0032, 0033</t>
  </si>
  <si>
    <t>0035, 0036, 0037</t>
  </si>
  <si>
    <t>0038</t>
  </si>
  <si>
    <t>AUXILIAR ORTES Y PROT</t>
  </si>
  <si>
    <t>0039, 0040, 0129</t>
  </si>
  <si>
    <t>AUXILIAR TERAPISTA</t>
  </si>
  <si>
    <t>0042, 0043, 0044, 0045, 0046</t>
  </si>
  <si>
    <t>0047, 0048</t>
  </si>
  <si>
    <t>COCINERA</t>
  </si>
  <si>
    <t>0054</t>
  </si>
  <si>
    <t>DILIGENCIERO</t>
  </si>
  <si>
    <t>0061</t>
  </si>
  <si>
    <t>ENFERMERA O</t>
  </si>
  <si>
    <t>0065, 0067, 0166</t>
  </si>
  <si>
    <t>0073</t>
  </si>
  <si>
    <t>LAVANDERA</t>
  </si>
  <si>
    <t>0074, 0075</t>
  </si>
  <si>
    <t>MAESTRO</t>
  </si>
  <si>
    <t>0076</t>
  </si>
  <si>
    <t>MÉDICO GENERAL</t>
  </si>
  <si>
    <t>0077</t>
  </si>
  <si>
    <t>MÉDICO ODONTÓLOGO</t>
  </si>
  <si>
    <t>0079</t>
  </si>
  <si>
    <t>NIÑERA</t>
  </si>
  <si>
    <t>0080, 0164</t>
  </si>
  <si>
    <t>NUTRIÓLOGO</t>
  </si>
  <si>
    <t>0082, 0083, 0084, 0085, 0086</t>
  </si>
  <si>
    <t>PROMOTOR</t>
  </si>
  <si>
    <t>0087, 0088, 0089, 0090</t>
  </si>
  <si>
    <t>0091, 0092</t>
  </si>
  <si>
    <t>PUERICULTISTA</t>
  </si>
  <si>
    <t>0094, 0095, 0096, 0097</t>
  </si>
  <si>
    <t>RESPONSABLE DE PROGRAMA</t>
  </si>
  <si>
    <t>0098, 0099, 0100, 0102, 0103, 0104, 0105, 0107, 0108</t>
  </si>
  <si>
    <t>0114</t>
  </si>
  <si>
    <t>0116</t>
  </si>
  <si>
    <t>TÉCNICO DE PROTESIS</t>
  </si>
  <si>
    <t>0117, 0118, 0119, 0120, 0163</t>
  </si>
  <si>
    <t>TRABAJADOR SOCIAL</t>
  </si>
  <si>
    <t>0121, 0122</t>
  </si>
  <si>
    <t>0123</t>
  </si>
  <si>
    <t>ZAPATERO</t>
  </si>
  <si>
    <t>0141</t>
  </si>
  <si>
    <t>AUXILIAR DE CAJA</t>
  </si>
  <si>
    <t>0142</t>
  </si>
  <si>
    <t>AUXILIAR INFORMÁTICO</t>
  </si>
  <si>
    <t>0143</t>
  </si>
  <si>
    <t>AYUDANTE TÉCNICO</t>
  </si>
  <si>
    <t>0144, 0145</t>
  </si>
  <si>
    <t>COMPRADOR</t>
  </si>
  <si>
    <t>0148</t>
  </si>
  <si>
    <t>DISEÑADOR GRÁFICO</t>
  </si>
  <si>
    <t>0149, 0150, 0151, 0152, 0153, 0154</t>
  </si>
  <si>
    <t>GESTOR</t>
  </si>
  <si>
    <t>0155, 0157</t>
  </si>
  <si>
    <t>0159, 0160</t>
  </si>
  <si>
    <t>NOMINISTA</t>
  </si>
  <si>
    <t>0161</t>
  </si>
  <si>
    <t>0162</t>
  </si>
  <si>
    <t>RESPONSABLE DE PERSONAL</t>
  </si>
  <si>
    <t>0165</t>
  </si>
  <si>
    <t>AUXILIAR DE COCINA</t>
  </si>
  <si>
    <t>0169, 0170, 0171</t>
  </si>
  <si>
    <t>PEDAGOGA</t>
  </si>
  <si>
    <t>0064</t>
  </si>
  <si>
    <t>INSTRUCTOR CDFM</t>
  </si>
  <si>
    <t>PSICÓLOGO ESPECIALIZADO</t>
  </si>
  <si>
    <t>ABOGADO</t>
  </si>
  <si>
    <t>0068</t>
  </si>
  <si>
    <t>0069</t>
  </si>
  <si>
    <t>0070</t>
  </si>
  <si>
    <t>0109</t>
  </si>
  <si>
    <t>0124</t>
  </si>
  <si>
    <t>0126</t>
  </si>
  <si>
    <t>0127</t>
  </si>
  <si>
    <t>0135</t>
  </si>
  <si>
    <t>0173</t>
  </si>
  <si>
    <t>0002</t>
  </si>
  <si>
    <t>0003</t>
  </si>
  <si>
    <t>0005</t>
  </si>
  <si>
    <t>0006</t>
  </si>
  <si>
    <t>0007</t>
  </si>
  <si>
    <t>0008</t>
  </si>
  <si>
    <t>0009</t>
  </si>
  <si>
    <t>0010</t>
  </si>
  <si>
    <t>0011</t>
  </si>
  <si>
    <t>0012</t>
  </si>
  <si>
    <t>0013</t>
  </si>
  <si>
    <t>0014</t>
  </si>
  <si>
    <t>0015</t>
  </si>
  <si>
    <t>0016</t>
  </si>
  <si>
    <t>0017</t>
  </si>
  <si>
    <t>0018</t>
  </si>
  <si>
    <t>0019</t>
  </si>
  <si>
    <t>0020</t>
  </si>
  <si>
    <t>0021</t>
  </si>
  <si>
    <t>0022</t>
  </si>
  <si>
    <t>0024</t>
  </si>
  <si>
    <t>0028</t>
  </si>
  <si>
    <t>0029</t>
  </si>
  <si>
    <t>0031</t>
  </si>
  <si>
    <t>0032</t>
  </si>
  <si>
    <t>0033</t>
  </si>
  <si>
    <t>0035</t>
  </si>
  <si>
    <t>0036</t>
  </si>
  <si>
    <t>0037</t>
  </si>
  <si>
    <t>0039</t>
  </si>
  <si>
    <t>0040</t>
  </si>
  <si>
    <t>0042</t>
  </si>
  <si>
    <t>0043</t>
  </si>
  <si>
    <t>0044</t>
  </si>
  <si>
    <t>0045</t>
  </si>
  <si>
    <t>0046</t>
  </si>
  <si>
    <t>0047</t>
  </si>
  <si>
    <t>0048</t>
  </si>
  <si>
    <t>0049</t>
  </si>
  <si>
    <t>0050</t>
  </si>
  <si>
    <t>0051</t>
  </si>
  <si>
    <t>0052</t>
  </si>
  <si>
    <t>0053</t>
  </si>
  <si>
    <t>0060</t>
  </si>
  <si>
    <t>0062</t>
  </si>
  <si>
    <t>0065</t>
  </si>
  <si>
    <t>0067</t>
  </si>
  <si>
    <t>0071</t>
  </si>
  <si>
    <t>0072</t>
  </si>
  <si>
    <t>0074</t>
  </si>
  <si>
    <t>0075</t>
  </si>
  <si>
    <t>0080</t>
  </si>
  <si>
    <t>0082</t>
  </si>
  <si>
    <t>0083</t>
  </si>
  <si>
    <t>0084</t>
  </si>
  <si>
    <t>0085</t>
  </si>
  <si>
    <t>0086</t>
  </si>
  <si>
    <t>0087</t>
  </si>
  <si>
    <t>0088</t>
  </si>
  <si>
    <t>0089</t>
  </si>
  <si>
    <t>0090</t>
  </si>
  <si>
    <t>0091</t>
  </si>
  <si>
    <t>0092</t>
  </si>
  <si>
    <t>0094</t>
  </si>
  <si>
    <t>0095</t>
  </si>
  <si>
    <t>0096</t>
  </si>
  <si>
    <t>0097</t>
  </si>
  <si>
    <t>0098</t>
  </si>
  <si>
    <t>0099</t>
  </si>
  <si>
    <t>0100</t>
  </si>
  <si>
    <t>0102</t>
  </si>
  <si>
    <t>0103</t>
  </si>
  <si>
    <t>0104</t>
  </si>
  <si>
    <t>0105</t>
  </si>
  <si>
    <t>0107</t>
  </si>
  <si>
    <t>0108</t>
  </si>
  <si>
    <t>0115</t>
  </si>
  <si>
    <t>0117</t>
  </si>
  <si>
    <t>0118</t>
  </si>
  <si>
    <t>0119</t>
  </si>
  <si>
    <t>0120</t>
  </si>
  <si>
    <t>0121</t>
  </si>
  <si>
    <t>0122</t>
  </si>
  <si>
    <t>0129</t>
  </si>
  <si>
    <t>0131</t>
  </si>
  <si>
    <t>0132</t>
  </si>
  <si>
    <t>0133</t>
  </si>
  <si>
    <t>0137</t>
  </si>
  <si>
    <t>0140</t>
  </si>
  <si>
    <t>0144</t>
  </si>
  <si>
    <t>0145</t>
  </si>
  <si>
    <t>0149</t>
  </si>
  <si>
    <t>0150</t>
  </si>
  <si>
    <t>0151</t>
  </si>
  <si>
    <t>0152</t>
  </si>
  <si>
    <t>0153</t>
  </si>
  <si>
    <t>0154</t>
  </si>
  <si>
    <t>0155</t>
  </si>
  <si>
    <t>0157</t>
  </si>
  <si>
    <t>0159</t>
  </si>
  <si>
    <t>0160</t>
  </si>
  <si>
    <t>0163</t>
  </si>
  <si>
    <t>0164</t>
  </si>
  <si>
    <t>0166</t>
  </si>
  <si>
    <t>0169</t>
  </si>
  <si>
    <t>0170</t>
  </si>
  <si>
    <t>0171</t>
  </si>
  <si>
    <t>0172</t>
  </si>
  <si>
    <t>* Otras prestaciones :</t>
  </si>
  <si>
    <t>BONO DE PUNTUALIDAD</t>
  </si>
  <si>
    <t>SC0011</t>
  </si>
  <si>
    <t>SC0043</t>
  </si>
  <si>
    <t>SC0088</t>
  </si>
  <si>
    <t>SC0155</t>
  </si>
  <si>
    <t>AnalÍtico de plazas</t>
  </si>
  <si>
    <t>SC0164</t>
  </si>
  <si>
    <t>SC0013</t>
  </si>
  <si>
    <t>SC0029</t>
  </si>
  <si>
    <t>SC0134</t>
  </si>
  <si>
    <t>SC0044</t>
  </si>
  <si>
    <t>JEFE DEL DEPARTAMENTO</t>
  </si>
  <si>
    <t>SC0090</t>
  </si>
  <si>
    <t>MM0037</t>
  </si>
  <si>
    <t>COORDINADOR DE OPERACIONES</t>
  </si>
  <si>
    <t>COORDINADOR DE ADMINISTRACIÓN Y FINANZAS</t>
  </si>
  <si>
    <t>FD0001</t>
  </si>
  <si>
    <t>FM0001</t>
  </si>
  <si>
    <t>DIRECTOR ARTÍSTICO</t>
  </si>
  <si>
    <t>FD0002</t>
  </si>
  <si>
    <t>DIRECTOR DE ADMINISTRACIÓN Y FINANZAS</t>
  </si>
  <si>
    <t>FD0004</t>
  </si>
  <si>
    <t>DIRECTOR DE ASUNTOS Y SERVICIOS JURÍDICOS</t>
  </si>
  <si>
    <t>FD0003</t>
  </si>
  <si>
    <t>DIRECTOR DE COMUNICACIÓN Y MEDIOS</t>
  </si>
  <si>
    <t>FD0005</t>
  </si>
  <si>
    <t>DIRECTOR DE PRODUCCIÓN Y OPERACIÓN ARTÍSTICA</t>
  </si>
  <si>
    <t>FJ0005</t>
  </si>
  <si>
    <t>JEFE DE RECURSOS HUMANOS Y PROCESOS</t>
  </si>
  <si>
    <t>FJ0002</t>
  </si>
  <si>
    <t>JEFE DE CONTABILIDAD</t>
  </si>
  <si>
    <t>FJ0001</t>
  </si>
  <si>
    <t>JEFE DE PERSONAL ARTÍSTICO</t>
  </si>
  <si>
    <t>FJ0006</t>
  </si>
  <si>
    <t>JEFE DE TAQUILLA Y ATENCIÓN A GRUPOS</t>
  </si>
  <si>
    <t>FJ0008</t>
  </si>
  <si>
    <t>JEFE DE PRODUCCIÓN AUDIOVISUAL</t>
  </si>
  <si>
    <t>FA0001</t>
  </si>
  <si>
    <t>JEFE DE BIBLIOTECA</t>
  </si>
  <si>
    <t>FJ0007</t>
  </si>
  <si>
    <t>JEFE DE COMPRAS</t>
  </si>
  <si>
    <t>FO0001</t>
  </si>
  <si>
    <t>FA0004</t>
  </si>
  <si>
    <t>FA0008</t>
  </si>
  <si>
    <t>FA0012</t>
  </si>
  <si>
    <t>AUXILIAR CONTABLE DE COMPRAS</t>
  </si>
  <si>
    <t>FA0007</t>
  </si>
  <si>
    <t>FO0004</t>
  </si>
  <si>
    <t>CHOFER/DILIGENCIERO</t>
  </si>
  <si>
    <t>FM0009</t>
  </si>
  <si>
    <t>PRIMER CONCERTINO</t>
  </si>
  <si>
    <t>FM0002</t>
  </si>
  <si>
    <t>CONCERTINO</t>
  </si>
  <si>
    <t>FM0003</t>
  </si>
  <si>
    <t>MÚSICO PRINCIPAL</t>
  </si>
  <si>
    <t>FM0004</t>
  </si>
  <si>
    <t>MÚSICO CO-PRINCIPAL</t>
  </si>
  <si>
    <t>FM0005</t>
  </si>
  <si>
    <t>MÚSICO “A”</t>
  </si>
  <si>
    <t>FM0006</t>
  </si>
  <si>
    <t>MÚSICO “B”</t>
  </si>
  <si>
    <t>FA0002</t>
  </si>
  <si>
    <t>ASISTENTE DE DIRECCIÓN</t>
  </si>
  <si>
    <t>FA0003</t>
  </si>
  <si>
    <t>DISEÑADOR</t>
  </si>
  <si>
    <t>FA0009</t>
  </si>
  <si>
    <t>FA0010</t>
  </si>
  <si>
    <t>AUXILIAR DE RECURSOS HUMANOS Y PROCESOS</t>
  </si>
  <si>
    <t>FA0011</t>
  </si>
  <si>
    <t>AUXILIAR DE ARCHIVOS</t>
  </si>
  <si>
    <t>FO0002</t>
  </si>
  <si>
    <t>AUXILIAR TÉCNICO</t>
  </si>
  <si>
    <t>FA0006</t>
  </si>
  <si>
    <t>H001</t>
  </si>
  <si>
    <t>DIRECTORES INVITADOS</t>
  </si>
  <si>
    <t>H002</t>
  </si>
  <si>
    <t>SOLISTAS INVITADOS</t>
  </si>
  <si>
    <t>H003</t>
  </si>
  <si>
    <t>MÚSICOS EXTRA</t>
  </si>
  <si>
    <t>FA0005</t>
  </si>
  <si>
    <t>AUXILIAR DE BIBLIOTECA</t>
  </si>
  <si>
    <t>FO0003</t>
  </si>
  <si>
    <t>OFICIAL DE SERVICIO</t>
  </si>
  <si>
    <t>PM001</t>
  </si>
  <si>
    <t>PM002</t>
  </si>
  <si>
    <t>JEFE A DE DEPARTAMENTO</t>
  </si>
  <si>
    <t>PM003</t>
  </si>
  <si>
    <t>JEFE B DE DEPARTAMENTO</t>
  </si>
  <si>
    <t>PM004</t>
  </si>
  <si>
    <t>COORDINADOR  A</t>
  </si>
  <si>
    <t>PM005</t>
  </si>
  <si>
    <t>COORDINADOR B</t>
  </si>
  <si>
    <t>PM006</t>
  </si>
  <si>
    <t>PM007</t>
  </si>
  <si>
    <t>PM008</t>
  </si>
  <si>
    <t>PM009</t>
  </si>
  <si>
    <t>PM010</t>
  </si>
  <si>
    <t>SERVICIOS OPERATIVOS Y ADMINISTRATIVOS</t>
  </si>
  <si>
    <t>ENTIDADES PARA ESTATALES</t>
  </si>
  <si>
    <t>HA001</t>
  </si>
  <si>
    <t>HA002</t>
  </si>
  <si>
    <t>DIRECTOR MÉDICO</t>
  </si>
  <si>
    <t>HA003</t>
  </si>
  <si>
    <t>DIRECTORA ADMINISTRATIVA</t>
  </si>
  <si>
    <t>HA019</t>
  </si>
  <si>
    <t>COORDINADOR JURÍDICO I</t>
  </si>
  <si>
    <t>HA004</t>
  </si>
  <si>
    <t>COORDINADORA DE RECURSOS HUMANOS Y CONTABILIDAD A</t>
  </si>
  <si>
    <t>HA005</t>
  </si>
  <si>
    <t>COORDINADORA DE IMAGENOLOGIA A</t>
  </si>
  <si>
    <t>HA006</t>
  </si>
  <si>
    <t>MÉDICO ESPECIALISTA</t>
  </si>
  <si>
    <t>HA007</t>
  </si>
  <si>
    <t>COORDINADOR DE CALIDAD B</t>
  </si>
  <si>
    <t>HA008</t>
  </si>
  <si>
    <t>COORDINADORA DE ENFERMERÍA C</t>
  </si>
  <si>
    <t>HA009</t>
  </si>
  <si>
    <t>COORDINADOR DE TECNOLOGIA DE LA INFORMACION D</t>
  </si>
  <si>
    <t>HA010</t>
  </si>
  <si>
    <t>COORDINADORA DE LABORATORIO F</t>
  </si>
  <si>
    <t>HA011</t>
  </si>
  <si>
    <t>QUÍMICO</t>
  </si>
  <si>
    <t>HA012</t>
  </si>
  <si>
    <t>COORDINADORA DE TRABAJO SOCIAL G</t>
  </si>
  <si>
    <t>HA013</t>
  </si>
  <si>
    <t>COORDINADOR DE MANTENIMIENTO G</t>
  </si>
  <si>
    <t>HA014</t>
  </si>
  <si>
    <t>COORDINADOR DE COMPRAS G</t>
  </si>
  <si>
    <t>HA015</t>
  </si>
  <si>
    <t>ENFERMERO GENERAL TITULADO A</t>
  </si>
  <si>
    <t>HA016</t>
  </si>
  <si>
    <t>ENFERMERO GENERAL TITULADO B</t>
  </si>
  <si>
    <t>HA017</t>
  </si>
  <si>
    <t>COORDINADORA DE NUTRICIÓN H</t>
  </si>
  <si>
    <t>HA018</t>
  </si>
  <si>
    <t>NUTRIOLOGA</t>
  </si>
  <si>
    <t>HA020</t>
  </si>
  <si>
    <t>TRABAJADORA SOCIAL</t>
  </si>
  <si>
    <t>HA021</t>
  </si>
  <si>
    <t>AUXILIAR DE ENFERMERÍA A</t>
  </si>
  <si>
    <t>HA022</t>
  </si>
  <si>
    <t>COORDINADOR DE PRESUPUESTO J</t>
  </si>
  <si>
    <t>HA023</t>
  </si>
  <si>
    <t>ENCARGADO DE ALMACEN</t>
  </si>
  <si>
    <t>HA024</t>
  </si>
  <si>
    <t>TÉCNICO RADIÓLOGO</t>
  </si>
  <si>
    <t>HA025</t>
  </si>
  <si>
    <t>AUXILIAR DE CONTABILIDAD</t>
  </si>
  <si>
    <t>HA026</t>
  </si>
  <si>
    <t>HA027</t>
  </si>
  <si>
    <t>ENCARGADO OPERATIVO DE MANTENIMIENTO</t>
  </si>
  <si>
    <t>HA028</t>
  </si>
  <si>
    <t>HA029</t>
  </si>
  <si>
    <t>HA030</t>
  </si>
  <si>
    <t>CAJERO</t>
  </si>
  <si>
    <t>HA031</t>
  </si>
  <si>
    <t>AUXILIAR A</t>
  </si>
  <si>
    <t>HA032</t>
  </si>
  <si>
    <t>ENCARGADA DE COCINA</t>
  </si>
  <si>
    <t>HA033</t>
  </si>
  <si>
    <t>AUXILIAR OPERATIVO DE MANTENIMIENTO</t>
  </si>
  <si>
    <t>HA034</t>
  </si>
  <si>
    <t>INTENDENCIA</t>
  </si>
  <si>
    <t>HA035</t>
  </si>
  <si>
    <t>AUXILIAR B</t>
  </si>
  <si>
    <t>HA036</t>
  </si>
  <si>
    <t>COCINERO</t>
  </si>
  <si>
    <t>HA038</t>
  </si>
  <si>
    <t>COORDINADORA DE ENSEÑANZA</t>
  </si>
  <si>
    <t>HA039</t>
  </si>
  <si>
    <t>HA042</t>
  </si>
  <si>
    <t>PSICOLOGA</t>
  </si>
  <si>
    <t>HCP01</t>
  </si>
  <si>
    <t>HCP02</t>
  </si>
  <si>
    <t>NA</t>
  </si>
  <si>
    <t>DG01</t>
  </si>
  <si>
    <t>JD01</t>
  </si>
  <si>
    <t>JEFE DE ADMINISTRACIÓN</t>
  </si>
  <si>
    <t>JEFA DE ENFERMERAS</t>
  </si>
  <si>
    <t>ICO0101</t>
  </si>
  <si>
    <t>COORDINADOR H</t>
  </si>
  <si>
    <t>ICO0102</t>
  </si>
  <si>
    <t>COORDINADOR G</t>
  </si>
  <si>
    <t>ICO0103</t>
  </si>
  <si>
    <t>COORDINADOR F</t>
  </si>
  <si>
    <t>ICO0105</t>
  </si>
  <si>
    <t>COORDINADOR D</t>
  </si>
  <si>
    <t>ICO0106</t>
  </si>
  <si>
    <t>ICO0107</t>
  </si>
  <si>
    <t>ICO0108</t>
  </si>
  <si>
    <t>ICO0109</t>
  </si>
  <si>
    <t>IDI0101</t>
  </si>
  <si>
    <t>DIRECTOR D</t>
  </si>
  <si>
    <t>IDI0104</t>
  </si>
  <si>
    <t>IJE0104</t>
  </si>
  <si>
    <t>JEFE DE DEPARTAMENTO  A</t>
  </si>
  <si>
    <t>ISU0101</t>
  </si>
  <si>
    <t>SUPERVISOR DE OBRA E</t>
  </si>
  <si>
    <t>ISU0102</t>
  </si>
  <si>
    <t>SUPERVISOR DE OBRA D</t>
  </si>
  <si>
    <t>ISU0104</t>
  </si>
  <si>
    <t>SUPERVISOR DE OBRA B</t>
  </si>
  <si>
    <t>ISU0105</t>
  </si>
  <si>
    <t>SUPERVISOR DE OBRA A</t>
  </si>
  <si>
    <t>ISU0106</t>
  </si>
  <si>
    <t>ISU0107</t>
  </si>
  <si>
    <t>SUPERVISOR DE OBRA F</t>
  </si>
  <si>
    <t>IAL0101</t>
  </si>
  <si>
    <t>ALBAÑIL B</t>
  </si>
  <si>
    <t>IAN0101</t>
  </si>
  <si>
    <t>ANALISTA OPERATIVO C</t>
  </si>
  <si>
    <t>IAN0301</t>
  </si>
  <si>
    <t>ANALISTA DE COSTOS B</t>
  </si>
  <si>
    <t>IAN0401</t>
  </si>
  <si>
    <t>ANALISTA ADMINISTRATIVO D</t>
  </si>
  <si>
    <t>IAN0402</t>
  </si>
  <si>
    <t>ANALISTA ADMINISTRATIVO C</t>
  </si>
  <si>
    <t>IAN0403</t>
  </si>
  <si>
    <t>ANALISTA ADMINISTRATIVO B</t>
  </si>
  <si>
    <t>IAN0404</t>
  </si>
  <si>
    <t>ANÁLISTA ADMINISTRATIVO A</t>
  </si>
  <si>
    <t>IAR0101</t>
  </si>
  <si>
    <t>ARCHIVISTA</t>
  </si>
  <si>
    <t>IAU0102</t>
  </si>
  <si>
    <t>AUXILIAR ADMINISTRATIVO B</t>
  </si>
  <si>
    <t>IAU0103</t>
  </si>
  <si>
    <t>AUXILIAR ADMINISTRATIVO A</t>
  </si>
  <si>
    <t>IAU0104</t>
  </si>
  <si>
    <t>IAU0201</t>
  </si>
  <si>
    <t>AUXILIAR DE SERVICIOS B</t>
  </si>
  <si>
    <t>IAU0202</t>
  </si>
  <si>
    <t>AUXILIAR DE SERVICIOS A</t>
  </si>
  <si>
    <t>IBO0101</t>
  </si>
  <si>
    <t>BODEGUERO</t>
  </si>
  <si>
    <t>ICH0103</t>
  </si>
  <si>
    <t>CHOFER A</t>
  </si>
  <si>
    <t>ICH0104</t>
  </si>
  <si>
    <t>IDI0201</t>
  </si>
  <si>
    <t>DIBUJANTE</t>
  </si>
  <si>
    <t>IELE0101</t>
  </si>
  <si>
    <t>ELECTRICISTA A</t>
  </si>
  <si>
    <t>IELE0103</t>
  </si>
  <si>
    <t>ELECTRICISTA C</t>
  </si>
  <si>
    <t>IHE0101</t>
  </si>
  <si>
    <t>HERRERO B</t>
  </si>
  <si>
    <t>IHE0102</t>
  </si>
  <si>
    <t>HERRERO A</t>
  </si>
  <si>
    <t>IME0101</t>
  </si>
  <si>
    <t>MENSAJERO</t>
  </si>
  <si>
    <t>IPI0101</t>
  </si>
  <si>
    <t>PINTOR B</t>
  </si>
  <si>
    <t>IPI0102</t>
  </si>
  <si>
    <t>PINTOR A</t>
  </si>
  <si>
    <t>IPR0101</t>
  </si>
  <si>
    <t>PROYECTISTA B</t>
  </si>
  <si>
    <t>ISE0103</t>
  </si>
  <si>
    <t>SECRETARIA C</t>
  </si>
  <si>
    <t>ISE0104</t>
  </si>
  <si>
    <t>SECRETARIA B</t>
  </si>
  <si>
    <t>ISE0105</t>
  </si>
  <si>
    <t>SECRETARIA A</t>
  </si>
  <si>
    <t>ISE0106</t>
  </si>
  <si>
    <t>ISU0201</t>
  </si>
  <si>
    <t>SUPERVISOR TÉCNICO ADMINISTRATIVO B</t>
  </si>
  <si>
    <t>ISU0202</t>
  </si>
  <si>
    <t>SUPERVISOR TÉCNICO ADMINISTRATIVO A</t>
  </si>
  <si>
    <t>Clave del Puesto</t>
  </si>
  <si>
    <t xml:space="preserve">Número de Plazas </t>
  </si>
  <si>
    <t xml:space="preserve">SC0164 </t>
  </si>
  <si>
    <t xml:space="preserve">SC0013 </t>
  </si>
  <si>
    <t>DIRECTOR B</t>
  </si>
  <si>
    <t xml:space="preserve">SC0022 </t>
  </si>
  <si>
    <t>DIRECTOR A</t>
  </si>
  <si>
    <t xml:space="preserve">SC0064 </t>
  </si>
  <si>
    <t>SUBDIRECTOR</t>
  </si>
  <si>
    <t xml:space="preserve">SC0029 </t>
  </si>
  <si>
    <t>JEFE DE DEPARTAMENTO C</t>
  </si>
  <si>
    <t xml:space="preserve">SC0043 </t>
  </si>
  <si>
    <t>JEFE DE DEPARTAMENTO B</t>
  </si>
  <si>
    <t xml:space="preserve">SC0098 </t>
  </si>
  <si>
    <t xml:space="preserve">SC0097 </t>
  </si>
  <si>
    <t xml:space="preserve">MM0013 </t>
  </si>
  <si>
    <t xml:space="preserve">MM0027 </t>
  </si>
  <si>
    <t xml:space="preserve">MM0041 </t>
  </si>
  <si>
    <t>PROGRAMADOR D</t>
  </si>
  <si>
    <t xml:space="preserve">MM0044 </t>
  </si>
  <si>
    <t>COORDINADOR DE PROYECTOS</t>
  </si>
  <si>
    <t xml:space="preserve">MM0104 </t>
  </si>
  <si>
    <t>PROMOTOR A</t>
  </si>
  <si>
    <t xml:space="preserve">MM0062 </t>
  </si>
  <si>
    <t>ANALISTA ADMINISTRATIVO F</t>
  </si>
  <si>
    <t xml:space="preserve">MM0069 </t>
  </si>
  <si>
    <t>ANALISTA ADMINISTRATIVO E</t>
  </si>
  <si>
    <t xml:space="preserve">MM0097 </t>
  </si>
  <si>
    <t>SECRETARIA I</t>
  </si>
  <si>
    <t xml:space="preserve">BU0072 </t>
  </si>
  <si>
    <t>INSTRUCTOR DEPORTIVO B</t>
  </si>
  <si>
    <t xml:space="preserve">550    </t>
  </si>
  <si>
    <t xml:space="preserve">MM0084 </t>
  </si>
  <si>
    <t xml:space="preserve">MM0085 </t>
  </si>
  <si>
    <t>JEFE DE PROGRAMACION</t>
  </si>
  <si>
    <t xml:space="preserve">MM0042 </t>
  </si>
  <si>
    <t>PROGRAMADOR B</t>
  </si>
  <si>
    <t xml:space="preserve">MM0095 </t>
  </si>
  <si>
    <t xml:space="preserve">MM0094 </t>
  </si>
  <si>
    <t>JEFE DE OFICINA C</t>
  </si>
  <si>
    <t xml:space="preserve">MM0102 </t>
  </si>
  <si>
    <t xml:space="preserve">MM0099 </t>
  </si>
  <si>
    <t>AUXILIAR ADMINISTRATIVO K</t>
  </si>
  <si>
    <t xml:space="preserve">MM0100 </t>
  </si>
  <si>
    <t>JEFE OFICINA B</t>
  </si>
  <si>
    <t xml:space="preserve">BU0004 </t>
  </si>
  <si>
    <t>AUXILIAR ADMINISTRATIVO J</t>
  </si>
  <si>
    <t xml:space="preserve">BU0003 </t>
  </si>
  <si>
    <t>JEFE DE SECCIÓN D</t>
  </si>
  <si>
    <t xml:space="preserve">BU0006 </t>
  </si>
  <si>
    <t>SECRETARIA F</t>
  </si>
  <si>
    <t xml:space="preserve">BU0009 </t>
  </si>
  <si>
    <t>AUXILIAR ADMINISTRATIVO I</t>
  </si>
  <si>
    <t xml:space="preserve">BU0017 </t>
  </si>
  <si>
    <t>AUXILIAR DE SERVICIO G</t>
  </si>
  <si>
    <t xml:space="preserve">BU0020 </t>
  </si>
  <si>
    <t>CAJERO B</t>
  </si>
  <si>
    <t xml:space="preserve">BU0023 </t>
  </si>
  <si>
    <t>CHOFER C</t>
  </si>
  <si>
    <t xml:space="preserve">BU0022 </t>
  </si>
  <si>
    <t>ENCARGADO B</t>
  </si>
  <si>
    <t xml:space="preserve">BU0026 </t>
  </si>
  <si>
    <t>AUXILIAR ADMINISTRATIVO G</t>
  </si>
  <si>
    <t xml:space="preserve">BU0033 </t>
  </si>
  <si>
    <t>CHOFER B</t>
  </si>
  <si>
    <t xml:space="preserve">BU0032 </t>
  </si>
  <si>
    <t>ENCARGADO A</t>
  </si>
  <si>
    <t xml:space="preserve">BU0027 </t>
  </si>
  <si>
    <t>SECRETARIA D</t>
  </si>
  <si>
    <t xml:space="preserve">BU0029 </t>
  </si>
  <si>
    <t xml:space="preserve">BU0036 </t>
  </si>
  <si>
    <t>JEFE DE SECCIÓN A</t>
  </si>
  <si>
    <t xml:space="preserve">BU0042 </t>
  </si>
  <si>
    <t>AUXILIAR DE SERVICIO F</t>
  </si>
  <si>
    <t xml:space="preserve">BU0039 </t>
  </si>
  <si>
    <t xml:space="preserve">BU0048 </t>
  </si>
  <si>
    <t>AUXILIAR DE SERVICIO E</t>
  </si>
  <si>
    <t xml:space="preserve">BU0050 </t>
  </si>
  <si>
    <t>AUXILIAR ADMINISTRATIVO D</t>
  </si>
  <si>
    <t xml:space="preserve">BU0053 </t>
  </si>
  <si>
    <t>AUXILIAR DE SERVICIO D</t>
  </si>
  <si>
    <t xml:space="preserve">BU0054 </t>
  </si>
  <si>
    <t>AUXILIAR ADMINISTRATIVO C</t>
  </si>
  <si>
    <t xml:space="preserve">BU0055 </t>
  </si>
  <si>
    <t xml:space="preserve">BU0059 </t>
  </si>
  <si>
    <t xml:space="preserve">BU0061 </t>
  </si>
  <si>
    <t>AUXILIAR DE SERVICIO B</t>
  </si>
  <si>
    <t xml:space="preserve">BU0062 </t>
  </si>
  <si>
    <t>VIGILANTE C</t>
  </si>
  <si>
    <t xml:space="preserve">BU0064 </t>
  </si>
  <si>
    <t xml:space="preserve">BU0066 </t>
  </si>
  <si>
    <t>AUXILIAR DE SERVICIO A</t>
  </si>
  <si>
    <t xml:space="preserve">BU0065 </t>
  </si>
  <si>
    <t>VIGILANTE B</t>
  </si>
  <si>
    <t xml:space="preserve">BU0068 </t>
  </si>
  <si>
    <t>VIGILANTE A</t>
  </si>
  <si>
    <t xml:space="preserve">BU0070 </t>
  </si>
  <si>
    <t>INSTRUCTOR DEPORTIVO A</t>
  </si>
  <si>
    <t>ASIMILABLES A SALARIOS</t>
  </si>
  <si>
    <t>Puesto</t>
  </si>
  <si>
    <t xml:space="preserve">Otros </t>
  </si>
  <si>
    <t>CF04807</t>
  </si>
  <si>
    <t>SECRETARIA EJECUTIVA B</t>
  </si>
  <si>
    <t>CF33849</t>
  </si>
  <si>
    <t>COORDINADOR DE SERVICIOS ESPECIALIZADOS</t>
  </si>
  <si>
    <t>CF14070</t>
  </si>
  <si>
    <t>CF36014</t>
  </si>
  <si>
    <t>COORDINADOR REGIONAL</t>
  </si>
  <si>
    <t>COORDINADOR DE ZONA</t>
  </si>
  <si>
    <t>CF01059</t>
  </si>
  <si>
    <t>A03804</t>
  </si>
  <si>
    <t>A01805</t>
  </si>
  <si>
    <t>AUXILIAR DE ADMINISTRADOR</t>
  </si>
  <si>
    <t>S01803</t>
  </si>
  <si>
    <t>OFICIAL DE SERVICIOS Y MANTENIMIENTO</t>
  </si>
  <si>
    <t>T03803</t>
  </si>
  <si>
    <t>TÉCNICO MEDIO</t>
  </si>
  <si>
    <t>T03810</t>
  </si>
  <si>
    <t>ESPECIALISTA EN PROYECTOS TÉCNICOS</t>
  </si>
  <si>
    <t>A01806</t>
  </si>
  <si>
    <t>T06803</t>
  </si>
  <si>
    <t>COORDINADOR DE TÉCNICOS EN COMPUTACION</t>
  </si>
  <si>
    <t>A01807</t>
  </si>
  <si>
    <t>T03820</t>
  </si>
  <si>
    <t>TÉCNICO DOCENTE</t>
  </si>
  <si>
    <t>T03823</t>
  </si>
  <si>
    <t>TÉCNICO SUPERIOR</t>
  </si>
  <si>
    <t>CUSE E</t>
  </si>
  <si>
    <t>COORDINADOR UNICO DE SERVICIOS ADMINISTRATIVOS</t>
  </si>
  <si>
    <t>JEFE DE UNIDAD</t>
  </si>
  <si>
    <t>VALES MEDIDAS FIN DE AÑO</t>
  </si>
  <si>
    <t>SC0087</t>
  </si>
  <si>
    <t>SC0068</t>
  </si>
  <si>
    <t>CAPACITACIÓN</t>
  </si>
  <si>
    <t>SC0039</t>
  </si>
  <si>
    <t>SC0019</t>
  </si>
  <si>
    <t>JEFE DE OFICINA DE DIRECCIÓN</t>
  </si>
  <si>
    <t>MM0001</t>
  </si>
  <si>
    <t>SC0080</t>
  </si>
  <si>
    <t>SC0081</t>
  </si>
  <si>
    <t>MM0027</t>
  </si>
  <si>
    <t>MM0062</t>
  </si>
  <si>
    <t>SC0097</t>
  </si>
  <si>
    <t>MM0013, MM0027, SC0080, SC0090, SC0097, SC0155</t>
  </si>
  <si>
    <t>VT0063</t>
  </si>
  <si>
    <t>COORDINADOR "A"</t>
  </si>
  <si>
    <t>VT0029</t>
  </si>
  <si>
    <t>COORDINADOR "B-1"</t>
  </si>
  <si>
    <t>VT0149</t>
  </si>
  <si>
    <t>COORDINADOR "E"</t>
  </si>
  <si>
    <t>MM0044</t>
  </si>
  <si>
    <t>COORDINADOR DE PROYECTO</t>
  </si>
  <si>
    <t>SC0014</t>
  </si>
  <si>
    <t>DIRECTOR DE CONSTRUCCIÓN</t>
  </si>
  <si>
    <t>SC0156</t>
  </si>
  <si>
    <t>RESIDENTE "A"</t>
  </si>
  <si>
    <t>SC0158</t>
  </si>
  <si>
    <t>RESIDENTE "AA"</t>
  </si>
  <si>
    <t>SC0157</t>
  </si>
  <si>
    <t>RESIDENTE "B"</t>
  </si>
  <si>
    <t>VT0016</t>
  </si>
  <si>
    <t xml:space="preserve">ALBAÑIL                       </t>
  </si>
  <si>
    <t>VT0137</t>
  </si>
  <si>
    <t xml:space="preserve">ALBAÑIL "A"                   </t>
  </si>
  <si>
    <t>MM0036, MM0057, MM0069, MM0084, MM0164, MM0165, VT0151,  VT0152, MM0166, MM0169</t>
  </si>
  <si>
    <t xml:space="preserve">ANALISTA ADMINISTRATIVO  </t>
  </si>
  <si>
    <t>VT0142</t>
  </si>
  <si>
    <t>ASISTENTE ADMITIVO"B"</t>
  </si>
  <si>
    <t>VT0110</t>
  </si>
  <si>
    <t xml:space="preserve">ASISTENTE ADMITIVO </t>
  </si>
  <si>
    <t>VT0086</t>
  </si>
  <si>
    <t xml:space="preserve">AUX. DE DEPARTAMENTO    </t>
  </si>
  <si>
    <t>VT0148, VT0154</t>
  </si>
  <si>
    <t>AUXILIAR ADMINISTRATIVO "E"</t>
  </si>
  <si>
    <t>VT0126</t>
  </si>
  <si>
    <t>AUXILIAR ADMITVO H-1</t>
  </si>
  <si>
    <t>VT0127</t>
  </si>
  <si>
    <t>AUXILIAR ADMITVO. H</t>
  </si>
  <si>
    <t>VT0041</t>
  </si>
  <si>
    <t>AYUD. DE TOPÓGRAFO</t>
  </si>
  <si>
    <t>VT0062</t>
  </si>
  <si>
    <t>AYUDANTE</t>
  </si>
  <si>
    <t>VT0040, VT0039, VT0091</t>
  </si>
  <si>
    <t>AYUDANTES</t>
  </si>
  <si>
    <t>CA0001</t>
  </si>
  <si>
    <t>CAPATAZ</t>
  </si>
  <si>
    <t>VT0076, VT0018</t>
  </si>
  <si>
    <t>VT0113</t>
  </si>
  <si>
    <t>CHOFER DE DIRECCIÓN</t>
  </si>
  <si>
    <t>VT0109</t>
  </si>
  <si>
    <t>CHOFER DE PIPA</t>
  </si>
  <si>
    <t>VT0131</t>
  </si>
  <si>
    <t>CHOFER DE SUPERVISOR</t>
  </si>
  <si>
    <t>VT0019</t>
  </si>
  <si>
    <t>CHOFER DE VOLQUETE</t>
  </si>
  <si>
    <t>VT0098</t>
  </si>
  <si>
    <t>ELECT. AUTOMOTRIZ</t>
  </si>
  <si>
    <t>VT0100</t>
  </si>
  <si>
    <t>HERRERO "B"</t>
  </si>
  <si>
    <t>VT0079</t>
  </si>
  <si>
    <t>LABORATORISTA</t>
  </si>
  <si>
    <t>VT0133</t>
  </si>
  <si>
    <t>LABORATORISTA "A"</t>
  </si>
  <si>
    <t>VT0106</t>
  </si>
  <si>
    <t>LLANTERO "A"</t>
  </si>
  <si>
    <t xml:space="preserve">VT0025, VT0084         </t>
  </si>
  <si>
    <t xml:space="preserve">MECÁNICO     </t>
  </si>
  <si>
    <t>VT0103</t>
  </si>
  <si>
    <t xml:space="preserve">MECÁNICO DE GAS   </t>
  </si>
  <si>
    <t>VT0102, VT0081</t>
  </si>
  <si>
    <t xml:space="preserve">MECÁNICO DIESEL    </t>
  </si>
  <si>
    <t>VT0105</t>
  </si>
  <si>
    <t xml:space="preserve">MECÁNICO LUBRICADOR  </t>
  </si>
  <si>
    <t>OS0001</t>
  </si>
  <si>
    <t>VT0138</t>
  </si>
  <si>
    <t>OP. APLANADORA "A"</t>
  </si>
  <si>
    <t>VT0047</t>
  </si>
  <si>
    <t>OP. DE EXCAVADORA</t>
  </si>
  <si>
    <t>VT0072</t>
  </si>
  <si>
    <t>OP. DE MOTO "A"</t>
  </si>
  <si>
    <t>VT0078</t>
  </si>
  <si>
    <t>OP. DE MOTO "AA"</t>
  </si>
  <si>
    <t>VT0135</t>
  </si>
  <si>
    <t>OP. DE TRACTOR "A"</t>
  </si>
  <si>
    <t>VT0136</t>
  </si>
  <si>
    <t>OP. DE TRAXCAVO "A"</t>
  </si>
  <si>
    <t>VT0056</t>
  </si>
  <si>
    <t>OP. PETROLIZADORA</t>
  </si>
  <si>
    <t>VT0020</t>
  </si>
  <si>
    <t>OP. TRACTOR</t>
  </si>
  <si>
    <t>VT0073</t>
  </si>
  <si>
    <t>OP. TRAXCAVO</t>
  </si>
  <si>
    <t>VT0038</t>
  </si>
  <si>
    <t>OPERADOR</t>
  </si>
  <si>
    <t>VT0150</t>
  </si>
  <si>
    <t>OPERADOR "A"</t>
  </si>
  <si>
    <t>VT0035</t>
  </si>
  <si>
    <t>OPERADOR BACHEADORA</t>
  </si>
  <si>
    <t>VT0130</t>
  </si>
  <si>
    <t>OPERADOR DE DRILL</t>
  </si>
  <si>
    <t>VT0060</t>
  </si>
  <si>
    <t>OPERADOR DE TANDEN</t>
  </si>
  <si>
    <t>VT0026</t>
  </si>
  <si>
    <t>OPERADOR DE TRAILER</t>
  </si>
  <si>
    <t>VT0145</t>
  </si>
  <si>
    <t>OPERADOR FINISHER "B"</t>
  </si>
  <si>
    <t>VT0001</t>
  </si>
  <si>
    <t>PEON</t>
  </si>
  <si>
    <t>VT0015, VT0090</t>
  </si>
  <si>
    <t>PINTOR</t>
  </si>
  <si>
    <t>MM0071</t>
  </si>
  <si>
    <t>VT0075</t>
  </si>
  <si>
    <t>SOBRESTANTE</t>
  </si>
  <si>
    <t>VT0089</t>
  </si>
  <si>
    <t>SOBRESTANTE "A"</t>
  </si>
  <si>
    <t>VT0119</t>
  </si>
  <si>
    <t>SOBRESTANTE "C"</t>
  </si>
  <si>
    <t>VT0107</t>
  </si>
  <si>
    <t>SOLDADOR</t>
  </si>
  <si>
    <t>VT0108</t>
  </si>
  <si>
    <t>SOLDADOR "B"</t>
  </si>
  <si>
    <t>VT0144</t>
  </si>
  <si>
    <t>SUPERVISOR EVENT."A"</t>
  </si>
  <si>
    <t>VT0129</t>
  </si>
  <si>
    <t>SUPERVISOR TÉCNICO</t>
  </si>
  <si>
    <t>VT0031</t>
  </si>
  <si>
    <t>TOPÓGRAFO "A"</t>
  </si>
  <si>
    <t>VT0015</t>
  </si>
  <si>
    <t>ALBAÑIL</t>
  </si>
  <si>
    <t>VT0018</t>
  </si>
  <si>
    <t>VT0039</t>
  </si>
  <si>
    <t>VT0040</t>
  </si>
  <si>
    <t>VT0076</t>
  </si>
  <si>
    <t>MECÁNICO LUBRICADOR</t>
  </si>
  <si>
    <t>VT0025</t>
  </si>
  <si>
    <t>MECÁNICO</t>
  </si>
  <si>
    <t>ALBAÑIL "A"</t>
  </si>
  <si>
    <t>VT0090</t>
  </si>
  <si>
    <t>VT0091</t>
  </si>
  <si>
    <t>MECÁNICO DE GAS</t>
  </si>
  <si>
    <t>VT0102</t>
  </si>
  <si>
    <t>MECÁNICO DIESEL</t>
  </si>
  <si>
    <t xml:space="preserve">SOBRESTANTE "C" </t>
  </si>
  <si>
    <t>MM0084</t>
  </si>
  <si>
    <t>MM0069</t>
  </si>
  <si>
    <t>VT0081</t>
  </si>
  <si>
    <t>VT0084</t>
  </si>
  <si>
    <t xml:space="preserve">LLANTERO "A" </t>
  </si>
  <si>
    <t xml:space="preserve">OPERADOR "A" </t>
  </si>
  <si>
    <t>MM0164</t>
  </si>
  <si>
    <t>MM0036</t>
  </si>
  <si>
    <t>ASISTENTE ADMITIVO</t>
  </si>
  <si>
    <t>AUX. DE DEPARTAMENTO</t>
  </si>
  <si>
    <t>VT0151</t>
  </si>
  <si>
    <t>VT0148</t>
  </si>
  <si>
    <t>MM0165</t>
  </si>
  <si>
    <t>VT0152</t>
  </si>
  <si>
    <t>MM0166</t>
  </si>
  <si>
    <t>VT0154</t>
  </si>
  <si>
    <t>MM0169</t>
  </si>
  <si>
    <t>DG0001</t>
  </si>
  <si>
    <t>SC0023</t>
  </si>
  <si>
    <t>SC0080, SC0097, MM0013, MM0027</t>
  </si>
  <si>
    <t>SC0078, MM0041</t>
  </si>
  <si>
    <t>MM0036, MM0057, MM0069, MM0085, MM0084, MM0095</t>
  </si>
  <si>
    <t>MM0001, MM0070, BU0023</t>
  </si>
  <si>
    <t>MM0071, MM0096, BU0006, BU0014, BU0039</t>
  </si>
  <si>
    <t>MM0073</t>
  </si>
  <si>
    <t>MM0098</t>
  </si>
  <si>
    <t>TÉCNICO ESPECIALIZADO</t>
  </si>
  <si>
    <t>MM0099, BU0004, BU0012, BU0038</t>
  </si>
  <si>
    <t>BU0029</t>
  </si>
  <si>
    <t xml:space="preserve">SUPERVISOR </t>
  </si>
  <si>
    <t>BU0061, BU0017</t>
  </si>
  <si>
    <t>BU0062</t>
  </si>
  <si>
    <t>SC0078</t>
  </si>
  <si>
    <t>MM0041</t>
  </si>
  <si>
    <t>MM0085</t>
  </si>
  <si>
    <t>MM0095</t>
  </si>
  <si>
    <t>MM0070</t>
  </si>
  <si>
    <t>BU0023</t>
  </si>
  <si>
    <t>MM0096</t>
  </si>
  <si>
    <t>BU0006</t>
  </si>
  <si>
    <t>BU0014</t>
  </si>
  <si>
    <t>BU0039</t>
  </si>
  <si>
    <t>MM0099</t>
  </si>
  <si>
    <t>BU0004</t>
  </si>
  <si>
    <t>BU0012</t>
  </si>
  <si>
    <t>BU0038</t>
  </si>
  <si>
    <t>BU0061</t>
  </si>
  <si>
    <t>BU0017</t>
  </si>
  <si>
    <t>SC0001</t>
  </si>
  <si>
    <t>SC0003</t>
  </si>
  <si>
    <t>SC0005</t>
  </si>
  <si>
    <t>JEFE DE DEPARTAMENTO "B"</t>
  </si>
  <si>
    <t>SC0006</t>
  </si>
  <si>
    <t>JEFE DE DEPARTAMENTO "C"</t>
  </si>
  <si>
    <t>SC0007</t>
  </si>
  <si>
    <t>JEFE DE DEPARTAMENTO "D"</t>
  </si>
  <si>
    <t>MM0002</t>
  </si>
  <si>
    <t>COORDINADOR "B"</t>
  </si>
  <si>
    <t>MM0003</t>
  </si>
  <si>
    <t>COORDINADOR "C"</t>
  </si>
  <si>
    <t>MM0004</t>
  </si>
  <si>
    <t>COORDINADOR "D"</t>
  </si>
  <si>
    <t>BU0001</t>
  </si>
  <si>
    <t>TÉCNICO ESPECIALISTA "A"</t>
  </si>
  <si>
    <t>BU0002</t>
  </si>
  <si>
    <t>BU0003</t>
  </si>
  <si>
    <t>AUXILIAR DE SERVICIOS GENERALES</t>
  </si>
  <si>
    <t>(Importe en Pesos)</t>
  </si>
  <si>
    <t>DGRB1</t>
  </si>
  <si>
    <t>DIRB1</t>
  </si>
  <si>
    <t>JEFB3</t>
  </si>
  <si>
    <t>JEFB1</t>
  </si>
  <si>
    <t>JEFB4</t>
  </si>
  <si>
    <t>REGB1</t>
  </si>
  <si>
    <t>REGISTRADOR</t>
  </si>
  <si>
    <t>LDPB1</t>
  </si>
  <si>
    <t>COOB7</t>
  </si>
  <si>
    <t>COOB1</t>
  </si>
  <si>
    <t>COOB2</t>
  </si>
  <si>
    <t>COOB3</t>
  </si>
  <si>
    <t>COOB4</t>
  </si>
  <si>
    <t>COOB5</t>
  </si>
  <si>
    <t>SECB1</t>
  </si>
  <si>
    <t>COOB6</t>
  </si>
  <si>
    <t>ADMB1</t>
  </si>
  <si>
    <t xml:space="preserve">ANALISTA </t>
  </si>
  <si>
    <t>ADMB2</t>
  </si>
  <si>
    <t>ADMB3</t>
  </si>
  <si>
    <t>PERB2</t>
  </si>
  <si>
    <t>PERITO</t>
  </si>
  <si>
    <t>SECB3</t>
  </si>
  <si>
    <t>AUXB1</t>
  </si>
  <si>
    <t>AUXB2</t>
  </si>
  <si>
    <t>SECB5</t>
  </si>
  <si>
    <t>COOH1</t>
  </si>
  <si>
    <t>COOH2</t>
  </si>
  <si>
    <t>ADMH1</t>
  </si>
  <si>
    <t>ANALISTA</t>
  </si>
  <si>
    <t>ADMH2</t>
  </si>
  <si>
    <t>ADMH3</t>
  </si>
  <si>
    <t>COORDINADOR DE PROGRAMACION</t>
  </si>
  <si>
    <t>SECB4</t>
  </si>
  <si>
    <t>IPFY-01</t>
  </si>
  <si>
    <t>IPFY-02</t>
  </si>
  <si>
    <t>IPFY-03</t>
  </si>
  <si>
    <t>DIRECTOR JURÍDICO</t>
  </si>
  <si>
    <t>IPFY-04</t>
  </si>
  <si>
    <t>DIRECTOR DE MERCADOTECNIA Y RELACIONES PÚBLICAS</t>
  </si>
  <si>
    <t>IPFY-05</t>
  </si>
  <si>
    <t>DIRECTOR DE EVENTOS</t>
  </si>
  <si>
    <t>IPFY-06</t>
  </si>
  <si>
    <t>DIRECTOR DE OPERACIONES</t>
  </si>
  <si>
    <t>IPFY-07</t>
  </si>
  <si>
    <t>JEFE ADMINISTRATIVO</t>
  </si>
  <si>
    <t>IPFY-08</t>
  </si>
  <si>
    <t>JEFE DE SEGURIDAD Y VIGILANCIA</t>
  </si>
  <si>
    <t>IPFY-09</t>
  </si>
  <si>
    <t>JEFE DE PARQUES</t>
  </si>
  <si>
    <t>IPFY-10</t>
  </si>
  <si>
    <t>COORDINADOR ADMINISTRATIVO PARQUES</t>
  </si>
  <si>
    <t>IPFY-11</t>
  </si>
  <si>
    <t>COORDINADOR ESPACIOS</t>
  </si>
  <si>
    <t>IPFY-12</t>
  </si>
  <si>
    <t>IPFY-13</t>
  </si>
  <si>
    <t>IPFY-14A</t>
  </si>
  <si>
    <t>COORDINADOR SERVICIOS GENERALES OFICINA</t>
  </si>
  <si>
    <t>IPFY-15</t>
  </si>
  <si>
    <t>COORDINADOR DE SERVICIOS GENERALES FERIA</t>
  </si>
  <si>
    <t>IPFY-15A</t>
  </si>
  <si>
    <t>COORDINADOR PARQUE ACUATICO</t>
  </si>
  <si>
    <t>IPFY-16</t>
  </si>
  <si>
    <t>COORDINADOR DE MANTENIMIENTO</t>
  </si>
  <si>
    <t>IPFY-17</t>
  </si>
  <si>
    <t>COORDINADOR PARQUE INTERACTIVO</t>
  </si>
  <si>
    <t>IPFY-19</t>
  </si>
  <si>
    <t>SUPERVISOR PARQUE ACUATICO</t>
  </si>
  <si>
    <t>IPFY-19A</t>
  </si>
  <si>
    <t>SUPERVISOR DE SEGURIDAD Y VIGILANCIA</t>
  </si>
  <si>
    <t>IPFY-19B</t>
  </si>
  <si>
    <t>IPFY-23</t>
  </si>
  <si>
    <t>AUXILIAR ACTIVO FIJO</t>
  </si>
  <si>
    <t>IPFY-24</t>
  </si>
  <si>
    <t>AUXILIAR DE ESPACIOS</t>
  </si>
  <si>
    <t>IPFY-25</t>
  </si>
  <si>
    <t>IPFY-35</t>
  </si>
  <si>
    <t>AUXILIAR OPERATIVO ACCESOS</t>
  </si>
  <si>
    <t>IPFY-38</t>
  </si>
  <si>
    <t>ASISTENTE DIRECTOR GENERAL</t>
  </si>
  <si>
    <t>IPFY-20</t>
  </si>
  <si>
    <t>RESPONSABLE OPERATIVO PARQUE INTERACTIVO</t>
  </si>
  <si>
    <t>IPFY-21</t>
  </si>
  <si>
    <t>SUPERVISOR OPERACIONES ACCESOS</t>
  </si>
  <si>
    <t>IPFY-26</t>
  </si>
  <si>
    <t>AUXILIAR DE SEGURIDAD</t>
  </si>
  <si>
    <t>IPFY-27</t>
  </si>
  <si>
    <t>IPFY-28A</t>
  </si>
  <si>
    <t>AUXILIAR SERVICIOS GENERALES</t>
  </si>
  <si>
    <t>IPFY-28</t>
  </si>
  <si>
    <t>IPFY-29</t>
  </si>
  <si>
    <t>IPFY-29A</t>
  </si>
  <si>
    <t>AUXILIAR PARQUE ACUATICO</t>
  </si>
  <si>
    <t>IPFY-30</t>
  </si>
  <si>
    <t>AUXILIAR OPERATIVO LIMPIEZA</t>
  </si>
  <si>
    <t>IPFY-31</t>
  </si>
  <si>
    <t>AUXILIAR OPERATIVO JARDINERIA</t>
  </si>
  <si>
    <t>IPFY-32</t>
  </si>
  <si>
    <t>AUXILIAR OPERATIVO MANTENIMIENTO</t>
  </si>
  <si>
    <t>IPFY-33</t>
  </si>
  <si>
    <t>AUXILIAR OPERATIVO PARQUE INTERACTIVO</t>
  </si>
  <si>
    <t>IPFY-34</t>
  </si>
  <si>
    <t>AUXILIAR OPERATIVO COCINA</t>
  </si>
  <si>
    <t>AUXILIAR DIRECCIÓN GENERAL</t>
  </si>
  <si>
    <t>AUXILIAR DIRECCIÓN ADMINISTRATIVA</t>
  </si>
  <si>
    <t>AUXILIAR DIRECCIÓN DE OPERACIONES</t>
  </si>
  <si>
    <t>ASIMILADOS FERIA XMATKUIL</t>
  </si>
  <si>
    <t xml:space="preserve">ENTIDADES PARAESTATALES </t>
  </si>
  <si>
    <t xml:space="preserve">INSTITUTO DE SEGURIDAD SOCIAL DE LOS TRABAJADORES DEL ESTADO DE YUCATÁN </t>
  </si>
  <si>
    <t>ISS01</t>
  </si>
  <si>
    <t>ISS27</t>
  </si>
  <si>
    <t>ISS31</t>
  </si>
  <si>
    <t>TITULAR DEL ORGANISMO AUXILIAR</t>
  </si>
  <si>
    <t>ISS32</t>
  </si>
  <si>
    <t>GERENTE DE RECURSOS HUMANOS</t>
  </si>
  <si>
    <t>ISS03</t>
  </si>
  <si>
    <t>GERENTE CENTRO TURISTICO</t>
  </si>
  <si>
    <t>ISS04</t>
  </si>
  <si>
    <t>ASESOR II</t>
  </si>
  <si>
    <t>ISS14</t>
  </si>
  <si>
    <t>DIRECTOR CENTRO DE APOYO A LA EDUC ESPECIAL</t>
  </si>
  <si>
    <t>ISS16</t>
  </si>
  <si>
    <t>DIRECTOR DE CAI</t>
  </si>
  <si>
    <t>ISS23</t>
  </si>
  <si>
    <t>JEFE DE DEPARTAMENTO I, JEFE DE DEPARTAMENTO II, JEFE DE DEPARTAMENTO III, JEFE DE DEPARTAMENTO IV</t>
  </si>
  <si>
    <t>ISS05</t>
  </si>
  <si>
    <t>ASESOR JURÍDICO I, ASESOR JURÍDICO II, ASESOR JURÍDICO III, ASESOR JURÍDICO IV,</t>
  </si>
  <si>
    <t>ISS06</t>
  </si>
  <si>
    <t>ASISTENTE EDUCATIVO I, ASISTENTE EDUCATIVO II</t>
  </si>
  <si>
    <t>ISS08</t>
  </si>
  <si>
    <t>AUXILIAR ADMINISTRATIVO I, AUXILIAR ADMINISTRATIVO II, AUXILIAR ADMINISTRATIVO III, AUXILIAR ADMINISTRATIVO IV, AUXILIAR ADMINISTRATIVO V</t>
  </si>
  <si>
    <t>ISS07</t>
  </si>
  <si>
    <t>AUXILIAR OPERATIVO I, AUXILIAR OPERATIVO II, AUXILIAR OPERATIVO III, AUXILIAR OPERATIVO IV</t>
  </si>
  <si>
    <t>ISS13</t>
  </si>
  <si>
    <t>COORDINADOR DE PEDAGOGIA</t>
  </si>
  <si>
    <t>ISS12</t>
  </si>
  <si>
    <t xml:space="preserve">COORDINADOR I, COORDINADOR II, COORDINADOR III, COORDINADOR I, COORDINADOR IV, COORDINADOR V </t>
  </si>
  <si>
    <t>ISS17</t>
  </si>
  <si>
    <t>DOCTOR DE CAI</t>
  </si>
  <si>
    <t>ISS18</t>
  </si>
  <si>
    <t>ENCARGADO DE COCINA</t>
  </si>
  <si>
    <t>ISS19</t>
  </si>
  <si>
    <t>ENCARGADO DE GRUPO</t>
  </si>
  <si>
    <t>ISS24</t>
  </si>
  <si>
    <t>ENCARGADO DE MANTENIMIENTO</t>
  </si>
  <si>
    <t>ISS20</t>
  </si>
  <si>
    <t>ENFERMERO</t>
  </si>
  <si>
    <t>ISS22</t>
  </si>
  <si>
    <t>PROFESOR DEL CENTRO DE JUBILADOS I</t>
  </si>
  <si>
    <t>PROFESOR DEL CENTRO DE JUBILADOS II (POR HORA)</t>
  </si>
  <si>
    <t>*</t>
  </si>
  <si>
    <t>ISS25</t>
  </si>
  <si>
    <t>PROGRAMADOR I, PROGRAMADOR III, PROGRAMADOR IV, PROGRAMADOR V</t>
  </si>
  <si>
    <t>ISS11</t>
  </si>
  <si>
    <t>SUPERVISOR I, SUPERVISOR II, SUPERVISOR III, SUPERVISOR IV</t>
  </si>
  <si>
    <t>ISS10</t>
  </si>
  <si>
    <t>SUPERVISOR OPERATIVO I, SUPERVISOR OPERATIVO II</t>
  </si>
  <si>
    <t>ISS28</t>
  </si>
  <si>
    <t>TERAPEUTA</t>
  </si>
  <si>
    <t>ISS30</t>
  </si>
  <si>
    <t>GUARDAVIDAS I, GUARDAVIDAS II</t>
  </si>
  <si>
    <t>ISS26</t>
  </si>
  <si>
    <t>SUPERVISOR IV</t>
  </si>
  <si>
    <t>SUPERVISOR OPERATIVO II</t>
  </si>
  <si>
    <t>AUXILIAR ADMINISTRATIVO I, AUXILIAR ADMINISTRATIVO II, AUXILIAR ADMINISTRATIVO IV, AUXILIAR ADMINISTRATIVO V</t>
  </si>
  <si>
    <t>AUXILIAR OPERATIVO III, AUXILIAR OPERATIVO IV</t>
  </si>
  <si>
    <t>ASESOR JURÍDICO I, ASESOR JURÍDICO II</t>
  </si>
  <si>
    <t>IMPORTE EN HORAS*</t>
  </si>
  <si>
    <t>JEFE DE DEPARTAMENTO I</t>
  </si>
  <si>
    <t>JEFE DE DEPARTAMENTO II</t>
  </si>
  <si>
    <t>JEFE DE DEPARTAMENTO III</t>
  </si>
  <si>
    <t>JEFE DE DEPARTAMENTO IV</t>
  </si>
  <si>
    <t>ASESOR JURÍDICO I</t>
  </si>
  <si>
    <t>ASESOR JURÍDICO II</t>
  </si>
  <si>
    <t>ASESOR JURÍDICO III</t>
  </si>
  <si>
    <t>ASESOR JURÍDICO IV</t>
  </si>
  <si>
    <t>ASISTENTE EDUCATIVO I</t>
  </si>
  <si>
    <t>ASISTENTE EDUCATIVO II</t>
  </si>
  <si>
    <t>AUXILIAR ADMINISTRATIVO II</t>
  </si>
  <si>
    <t>AUXILIAR ADMINISTRATIVO III</t>
  </si>
  <si>
    <t>AUXILIAR ADMINISTRATIVO IV</t>
  </si>
  <si>
    <t>AUXILIAR ADMINISTRATIVO V</t>
  </si>
  <si>
    <t>AUXILIAR OPERATIVO I</t>
  </si>
  <si>
    <t>AUXILIAR OPERATIVO II</t>
  </si>
  <si>
    <t>AUXILIAR OPERATIVO III</t>
  </si>
  <si>
    <t>AUXILIAR OPERATIVO IV</t>
  </si>
  <si>
    <t>COORDINADOR I</t>
  </si>
  <si>
    <t>COORDINADOR II</t>
  </si>
  <si>
    <t>COORDINADOR III</t>
  </si>
  <si>
    <t>COORDINADOR IV</t>
  </si>
  <si>
    <t>COORDINADOR V</t>
  </si>
  <si>
    <t>GUARDAVIDAS I</t>
  </si>
  <si>
    <t>GUARDAVIDAS II</t>
  </si>
  <si>
    <t>PROGRAMADOR I</t>
  </si>
  <si>
    <t>PROGRAMADOR II</t>
  </si>
  <si>
    <t>PROGRAMADOR III</t>
  </si>
  <si>
    <t>PROGRAMADOR IV</t>
  </si>
  <si>
    <t>PROGRAMADOR V</t>
  </si>
  <si>
    <t>SUPERVISOR I</t>
  </si>
  <si>
    <t>SUPERVISOR II</t>
  </si>
  <si>
    <t>SUPERVISOR III</t>
  </si>
  <si>
    <t>SUPERVISOR OPERATIVO I</t>
  </si>
  <si>
    <t>DA02</t>
  </si>
  <si>
    <t>DIRECTOR DE ÁREA "B"</t>
  </si>
  <si>
    <t>SA</t>
  </si>
  <si>
    <t>SUBDIRECTOR DE ÁREA</t>
  </si>
  <si>
    <t>JD05</t>
  </si>
  <si>
    <t>JEFE DE DEPARTAMENTO "E"</t>
  </si>
  <si>
    <t>JD04</t>
  </si>
  <si>
    <t>JD03</t>
  </si>
  <si>
    <t>JD02</t>
  </si>
  <si>
    <t>C003</t>
  </si>
  <si>
    <t>C002</t>
  </si>
  <si>
    <t>C001</t>
  </si>
  <si>
    <t>A006</t>
  </si>
  <si>
    <t>AUXILIAR "F"</t>
  </si>
  <si>
    <t>A005</t>
  </si>
  <si>
    <t>AUXILIAR "E"</t>
  </si>
  <si>
    <t>A004</t>
  </si>
  <si>
    <t>AUXILIAR "D"</t>
  </si>
  <si>
    <t>A003</t>
  </si>
  <si>
    <t>AUXILIAR "C"</t>
  </si>
  <si>
    <t>A002</t>
  </si>
  <si>
    <t>AUXILIAR "B"</t>
  </si>
  <si>
    <t>A001</t>
  </si>
  <si>
    <t>AUXILIAR "A"</t>
  </si>
  <si>
    <t>AUXILIAR DE PLANEACION TERRITORIAL</t>
  </si>
  <si>
    <t>SUPERVISOR DE OBRA</t>
  </si>
  <si>
    <t xml:space="preserve"> </t>
  </si>
  <si>
    <t>* Otros:</t>
  </si>
  <si>
    <t>IYEM-001</t>
  </si>
  <si>
    <t>IYEM-002</t>
  </si>
  <si>
    <t>IYEM-003</t>
  </si>
  <si>
    <t>IYEM-004</t>
  </si>
  <si>
    <t>IYEM-005</t>
  </si>
  <si>
    <t>IYEM-027</t>
  </si>
  <si>
    <t>IYEM-028</t>
  </si>
  <si>
    <t>IYEM-006</t>
  </si>
  <si>
    <t>IYEM-007</t>
  </si>
  <si>
    <t>COODINADOR</t>
  </si>
  <si>
    <t>IYEM-008</t>
  </si>
  <si>
    <t>IYEM-010</t>
  </si>
  <si>
    <t>IYEM-011</t>
  </si>
  <si>
    <t>IYEM-012</t>
  </si>
  <si>
    <t>IYEM-013</t>
  </si>
  <si>
    <t>IYEM-014</t>
  </si>
  <si>
    <t>IYEM-016</t>
  </si>
  <si>
    <t>IYEM-018</t>
  </si>
  <si>
    <t>IYEM-019</t>
  </si>
  <si>
    <t>IYEM-020</t>
  </si>
  <si>
    <t>IYEM-021</t>
  </si>
  <si>
    <t>ENCARGADO DE TIENDA</t>
  </si>
  <si>
    <t>IYEM-022</t>
  </si>
  <si>
    <t>IYEM-024</t>
  </si>
  <si>
    <t>AUXILIAR DE TIENDA</t>
  </si>
  <si>
    <t>IYEM-025</t>
  </si>
  <si>
    <t>IYEM-029</t>
  </si>
  <si>
    <t>COODINADOR OPERATIVO</t>
  </si>
  <si>
    <t>SERVICIOS PROFESIONALES ASIMILADOS A SALARIOS</t>
  </si>
  <si>
    <t>SERVICIOS HONORARIOS PROFESIONALES</t>
  </si>
  <si>
    <t>AT01</t>
  </si>
  <si>
    <t xml:space="preserve">AYUDANTE TÉCNICO HAA </t>
  </si>
  <si>
    <t>AT02</t>
  </si>
  <si>
    <t xml:space="preserve">AYUDANTE TÉCNICO HA </t>
  </si>
  <si>
    <t>AT03</t>
  </si>
  <si>
    <t xml:space="preserve">AYUDANTE TÉCNICO HB </t>
  </si>
  <si>
    <t>AU01</t>
  </si>
  <si>
    <t xml:space="preserve">AUXILIAR IAA </t>
  </si>
  <si>
    <t>AU02</t>
  </si>
  <si>
    <t xml:space="preserve">AUXILIAR IA </t>
  </si>
  <si>
    <t>AU03</t>
  </si>
  <si>
    <t xml:space="preserve">AUXILIAR IB </t>
  </si>
  <si>
    <t>AU04</t>
  </si>
  <si>
    <t xml:space="preserve">AUXILIAR IC </t>
  </si>
  <si>
    <t>AU05</t>
  </si>
  <si>
    <t xml:space="preserve">AUXILIAR ID </t>
  </si>
  <si>
    <t xml:space="preserve">DIRECTOR AA </t>
  </si>
  <si>
    <t>ES01</t>
  </si>
  <si>
    <t xml:space="preserve">ESPECIALISTA EAA </t>
  </si>
  <si>
    <t>ES02</t>
  </si>
  <si>
    <t xml:space="preserve">ESPECIALISTA EA </t>
  </si>
  <si>
    <t>ES03</t>
  </si>
  <si>
    <t xml:space="preserve">ESPECIALISTA EB </t>
  </si>
  <si>
    <t>ES04</t>
  </si>
  <si>
    <t xml:space="preserve">ESPECIALISTA EC </t>
  </si>
  <si>
    <t>ES05</t>
  </si>
  <si>
    <t xml:space="preserve">ESPECIALISTA ED </t>
  </si>
  <si>
    <t>GT01</t>
  </si>
  <si>
    <t xml:space="preserve">GERENTE CAA </t>
  </si>
  <si>
    <t>GT02</t>
  </si>
  <si>
    <t>GERENTE CA</t>
  </si>
  <si>
    <t xml:space="preserve">JEFE DE PARTAMENTO DAA </t>
  </si>
  <si>
    <t xml:space="preserve">JEFE DE PARTAMENTO DA </t>
  </si>
  <si>
    <t xml:space="preserve">JEFE DE PARTAMENTO DB </t>
  </si>
  <si>
    <t xml:space="preserve">JEFE DE PARTAMENTO DC </t>
  </si>
  <si>
    <t xml:space="preserve">JEFE DE PARTAMENTO DD </t>
  </si>
  <si>
    <t>OF01</t>
  </si>
  <si>
    <t xml:space="preserve">OFICIAL JAA </t>
  </si>
  <si>
    <t>OF02</t>
  </si>
  <si>
    <t xml:space="preserve">OFICIAL JA </t>
  </si>
  <si>
    <t>OF03</t>
  </si>
  <si>
    <t xml:space="preserve">OFICIAL JB </t>
  </si>
  <si>
    <t>OF04</t>
  </si>
  <si>
    <t xml:space="preserve">OFICIAL JC </t>
  </si>
  <si>
    <t>OF05</t>
  </si>
  <si>
    <t xml:space="preserve">OFICIAL JD </t>
  </si>
  <si>
    <t>SD01</t>
  </si>
  <si>
    <t xml:space="preserve">SUBDIRECTOR BAA </t>
  </si>
  <si>
    <t>SE01</t>
  </si>
  <si>
    <t xml:space="preserve">SECRETARIA EJECUTIVA GAA </t>
  </si>
  <si>
    <t>SE03</t>
  </si>
  <si>
    <t xml:space="preserve">SECRETARIA EJECUTIVA GB </t>
  </si>
  <si>
    <t>TC01</t>
  </si>
  <si>
    <t xml:space="preserve">TÉCNICO GAA </t>
  </si>
  <si>
    <t>TC02</t>
  </si>
  <si>
    <t xml:space="preserve">TÉCNICO GA </t>
  </si>
  <si>
    <t>TC03</t>
  </si>
  <si>
    <t xml:space="preserve">TÉCNICO GB </t>
  </si>
  <si>
    <t>TE01</t>
  </si>
  <si>
    <t xml:space="preserve">TÉCNICO ESPECIALISTA FAA </t>
  </si>
  <si>
    <t>TE02</t>
  </si>
  <si>
    <t xml:space="preserve">TÉCNICO ESPECIALISTA FA </t>
  </si>
  <si>
    <t>TE03</t>
  </si>
  <si>
    <t xml:space="preserve">TÉCNICO ESPECIALISTA FB </t>
  </si>
  <si>
    <t>TE04</t>
  </si>
  <si>
    <t xml:space="preserve">TÉCNICO ESPECIALISTA FC </t>
  </si>
  <si>
    <t>TE05</t>
  </si>
  <si>
    <t xml:space="preserve">TÉCNICO ESPECIALISTA FD </t>
  </si>
  <si>
    <t>TC04</t>
  </si>
  <si>
    <t xml:space="preserve">TÉCNICO GC </t>
  </si>
  <si>
    <t>TC05</t>
  </si>
  <si>
    <t xml:space="preserve">TÉCNICO GD </t>
  </si>
  <si>
    <t xml:space="preserve">AUXILIAR JAA </t>
  </si>
  <si>
    <t>AT04</t>
  </si>
  <si>
    <t xml:space="preserve">AYUDANTE TÉCNICO HC </t>
  </si>
  <si>
    <t>AT05</t>
  </si>
  <si>
    <t xml:space="preserve">AYUDANTE TÉCNICO HD </t>
  </si>
  <si>
    <t>SE02</t>
  </si>
  <si>
    <t xml:space="preserve">SECRETARIA EJECUTIVA GA </t>
  </si>
  <si>
    <t>SE04</t>
  </si>
  <si>
    <t xml:space="preserve">SECRETARIA EJECUTIVA GC </t>
  </si>
  <si>
    <t>SE05</t>
  </si>
  <si>
    <t xml:space="preserve">SECRETARIA IAA </t>
  </si>
  <si>
    <t>SE06</t>
  </si>
  <si>
    <t xml:space="preserve">SECRETARIA IA </t>
  </si>
  <si>
    <t>SI01</t>
  </si>
  <si>
    <t>TÉCNICO ESPECIALISTA FA</t>
  </si>
  <si>
    <t>ESPECIALISTA EAA</t>
  </si>
  <si>
    <t>SECRETARIA EJECUTIVA GD</t>
  </si>
  <si>
    <t>SE07</t>
  </si>
  <si>
    <t>SECRETARIA IB</t>
  </si>
  <si>
    <t>SE08</t>
  </si>
  <si>
    <t xml:space="preserve">SECRETARIA IC </t>
  </si>
  <si>
    <t>SE09</t>
  </si>
  <si>
    <t>SECRETARIA ID</t>
  </si>
  <si>
    <t>AUXILIAR JAA</t>
  </si>
  <si>
    <t>JAPDG-01</t>
  </si>
  <si>
    <t>JAPD-01</t>
  </si>
  <si>
    <t xml:space="preserve">DIRECTOR  </t>
  </si>
  <si>
    <t>JAPC-01</t>
  </si>
  <si>
    <t>JAPR-01</t>
  </si>
  <si>
    <t>JAPA-01</t>
  </si>
  <si>
    <t>SISTEMA TELE YUCATÁN S. A. DE C.V.</t>
  </si>
  <si>
    <t>DIR001</t>
  </si>
  <si>
    <t>DIR002</t>
  </si>
  <si>
    <t>DIR003</t>
  </si>
  <si>
    <t>DIRECTOR DE PRODUCCIÓN</t>
  </si>
  <si>
    <t>DIR004</t>
  </si>
  <si>
    <t>DIRECTOR DE NOTICIAS</t>
  </si>
  <si>
    <t>DIR005</t>
  </si>
  <si>
    <t>DIRECTORA DE VENTAS</t>
  </si>
  <si>
    <t>CONJ01</t>
  </si>
  <si>
    <t>CON001</t>
  </si>
  <si>
    <t>CON002</t>
  </si>
  <si>
    <t>CON003</t>
  </si>
  <si>
    <t>REPORTERO</t>
  </si>
  <si>
    <t>CON004</t>
  </si>
  <si>
    <t>CON005</t>
  </si>
  <si>
    <t>CON006</t>
  </si>
  <si>
    <t>CON007</t>
  </si>
  <si>
    <t>CON008</t>
  </si>
  <si>
    <t>CON009</t>
  </si>
  <si>
    <t>CON010</t>
  </si>
  <si>
    <t>CON012</t>
  </si>
  <si>
    <t>CON013</t>
  </si>
  <si>
    <t>CON014</t>
  </si>
  <si>
    <t>CON015</t>
  </si>
  <si>
    <t>CON016</t>
  </si>
  <si>
    <t>CON017</t>
  </si>
  <si>
    <t>CON018</t>
  </si>
  <si>
    <t>CON019</t>
  </si>
  <si>
    <t>CON020</t>
  </si>
  <si>
    <t>CON021</t>
  </si>
  <si>
    <t>CONDUCTOR DE NOTICIAS</t>
  </si>
  <si>
    <t>CON022</t>
  </si>
  <si>
    <t>COMENTARISTA DEPORTIVO</t>
  </si>
  <si>
    <t>CON023</t>
  </si>
  <si>
    <t>EDITOR</t>
  </si>
  <si>
    <t>CON024</t>
  </si>
  <si>
    <t>CON025</t>
  </si>
  <si>
    <t>BAS001</t>
  </si>
  <si>
    <t>BAS002</t>
  </si>
  <si>
    <t>SECRETARIA CONTINUISTA Y EDICIÓN DE PAUTA</t>
  </si>
  <si>
    <t>BAS003</t>
  </si>
  <si>
    <t>CAMARÓGRAFO</t>
  </si>
  <si>
    <t>BAS004</t>
  </si>
  <si>
    <t>BAS005</t>
  </si>
  <si>
    <t>REALIZADOR</t>
  </si>
  <si>
    <t>BAS006</t>
  </si>
  <si>
    <t>BAS007</t>
  </si>
  <si>
    <t>OPERADOR DE VIDEO TAPE</t>
  </si>
  <si>
    <t>BAS008</t>
  </si>
  <si>
    <t>BAS009</t>
  </si>
  <si>
    <t>BAS010</t>
  </si>
  <si>
    <t>RESPONSABLE DE CONTINUIDAD</t>
  </si>
  <si>
    <t>BAS012</t>
  </si>
  <si>
    <t>ASISTENTE DE OPERACIONES</t>
  </si>
  <si>
    <t>BAS013</t>
  </si>
  <si>
    <t>ASISTENTE DE PRODUCCIÓN</t>
  </si>
  <si>
    <t>BAS014</t>
  </si>
  <si>
    <t>COORDINADOR GENERAL</t>
  </si>
  <si>
    <t>BAS015</t>
  </si>
  <si>
    <t>DIRECTOR DE CÁMARAS</t>
  </si>
  <si>
    <t>BAS016</t>
  </si>
  <si>
    <t>JEFE DE PISO</t>
  </si>
  <si>
    <t>BAS017</t>
  </si>
  <si>
    <t>ILUMINADOR</t>
  </si>
  <si>
    <t>BAS018</t>
  </si>
  <si>
    <t>VIDEOTECARIO</t>
  </si>
  <si>
    <t>BAS019</t>
  </si>
  <si>
    <t>ESCENÓGRAFO</t>
  </si>
  <si>
    <t>BAS020</t>
  </si>
  <si>
    <t>OPERADOR DE AUDIO</t>
  </si>
  <si>
    <t>Plazas Eventuales</t>
  </si>
  <si>
    <t>HJR007</t>
  </si>
  <si>
    <t>JEFE DE REDACCIÓN NOTICIAS</t>
  </si>
  <si>
    <t>HEP005</t>
  </si>
  <si>
    <t>EDITOR Y POSTPRODUCTOR</t>
  </si>
  <si>
    <t>HCP003</t>
  </si>
  <si>
    <t>CONDUCTOR/A</t>
  </si>
  <si>
    <t>HTL012</t>
  </si>
  <si>
    <t>TRADUCTORA AL LENGUAJE SIGNADO</t>
  </si>
  <si>
    <t>HVI013</t>
  </si>
  <si>
    <t>VOZ INSTITUCIONAL TELE YUCATÁN</t>
  </si>
  <si>
    <t>HRE009</t>
  </si>
  <si>
    <t>REPORTERO DEPORTES</t>
  </si>
  <si>
    <t>HRS001</t>
  </si>
  <si>
    <t>SUPERVISORA DE REDES SOCIALES</t>
  </si>
  <si>
    <t>HDG001</t>
  </si>
  <si>
    <t>HGC001</t>
  </si>
  <si>
    <t>GRABACIÓN CÁPSULAS MAYA</t>
  </si>
  <si>
    <t>HABP001</t>
  </si>
  <si>
    <t>ASESOR BARRA PROGRAMÁTICA</t>
  </si>
  <si>
    <t>HPF001</t>
  </si>
  <si>
    <t>PRODUCTOR DE FONDOS MUSICALES</t>
  </si>
  <si>
    <t>HAR001</t>
  </si>
  <si>
    <t>ARTISTA CÓMICO</t>
  </si>
  <si>
    <t>SISTEMA TELE YUCATÁN S.A. DE C.V.</t>
  </si>
  <si>
    <t>OEM01</t>
  </si>
  <si>
    <t>OEM02</t>
  </si>
  <si>
    <t>OEM03</t>
  </si>
  <si>
    <t>OEM04</t>
  </si>
  <si>
    <t>PC001</t>
  </si>
  <si>
    <t>DIRECCIÓN GENERAL</t>
  </si>
  <si>
    <t>PC002</t>
  </si>
  <si>
    <t>JEFATURA DE ADMINISTRACIÓN Y FINANZAS</t>
  </si>
  <si>
    <t>PC003</t>
  </si>
  <si>
    <t>JEFATURA DE VINCULACIÓN</t>
  </si>
  <si>
    <t>PC004</t>
  </si>
  <si>
    <t>COORDINACIÓN</t>
  </si>
  <si>
    <t>PC005</t>
  </si>
  <si>
    <t>COORDINACIÓN DE BIBLIOTECA</t>
  </si>
  <si>
    <t>PC006</t>
  </si>
  <si>
    <t>PC007</t>
  </si>
  <si>
    <t>PC008</t>
  </si>
  <si>
    <t>TÉCNICO EN MANTENIMIENTO</t>
  </si>
  <si>
    <t>PC009</t>
  </si>
  <si>
    <t>PC010</t>
  </si>
  <si>
    <t>ENCARGADO DE CUADRILLA</t>
  </si>
  <si>
    <t>PC011</t>
  </si>
  <si>
    <t>PC012</t>
  </si>
  <si>
    <t>AUXILIAR GENERAL</t>
  </si>
  <si>
    <t>PC014</t>
  </si>
  <si>
    <t>AUXILIAR DE LIMPIEZA</t>
  </si>
  <si>
    <t>PC015</t>
  </si>
  <si>
    <t>LÍDER DE PROYECTO</t>
  </si>
  <si>
    <t>SEPLAN01</t>
  </si>
  <si>
    <t>SEPLAN04</t>
  </si>
  <si>
    <t>ASESOR</t>
  </si>
  <si>
    <t>SEPLAN02</t>
  </si>
  <si>
    <t>SEPLAN05</t>
  </si>
  <si>
    <t xml:space="preserve">SUBDIRECTOR </t>
  </si>
  <si>
    <t>SEPLAN06</t>
  </si>
  <si>
    <t>SEPLAN15</t>
  </si>
  <si>
    <t>SEPLAN07</t>
  </si>
  <si>
    <t>SEPLAN08</t>
  </si>
  <si>
    <t>SEPLAN09</t>
  </si>
  <si>
    <t>COORDINADOR E</t>
  </si>
  <si>
    <t>SEPLAN10</t>
  </si>
  <si>
    <t>SEPLAN12</t>
  </si>
  <si>
    <t>SEPLAN11</t>
  </si>
  <si>
    <t>SEPLAN13</t>
  </si>
  <si>
    <t>SEPLAN14</t>
  </si>
  <si>
    <t>A-1</t>
  </si>
  <si>
    <t>H-1</t>
  </si>
  <si>
    <t>H-2</t>
  </si>
  <si>
    <t>H-3</t>
  </si>
  <si>
    <t>H-4</t>
  </si>
  <si>
    <t>H-5</t>
  </si>
  <si>
    <t>SC0153</t>
  </si>
  <si>
    <t>SC0041</t>
  </si>
  <si>
    <t>CONTRALOR INTERNO</t>
  </si>
  <si>
    <t>MM0014</t>
  </si>
  <si>
    <t>MM0018</t>
  </si>
  <si>
    <t>MM0026</t>
  </si>
  <si>
    <t>MM0139</t>
  </si>
  <si>
    <t>MM0079</t>
  </si>
  <si>
    <t xml:space="preserve">AUXILIAR DE SERVICIOS </t>
  </si>
  <si>
    <t>COMITÉ DE PARTICIPACIÓN CIUDADANA (CPC)</t>
  </si>
  <si>
    <t>420-CF21135</t>
  </si>
  <si>
    <t>JEFE DE DEPARTAMENTO ESTATAL</t>
  </si>
  <si>
    <t>420-CF21905</t>
  </si>
  <si>
    <t>COORDINADOR DICT. DE SERVICIOS ESPECIALIZADOS</t>
  </si>
  <si>
    <t>420-CF34068</t>
  </si>
  <si>
    <t>420-CF34245</t>
  </si>
  <si>
    <t>DIRECTOR DE HOSPITAL ESTATAL</t>
  </si>
  <si>
    <t>420-CF34260</t>
  </si>
  <si>
    <t>DIRECTOR ESTATAL</t>
  </si>
  <si>
    <t>420-CF34261</t>
  </si>
  <si>
    <t>SUBDIRECTOR ESTATAL</t>
  </si>
  <si>
    <t>420-CF34263</t>
  </si>
  <si>
    <t>420-CF40002</t>
  </si>
  <si>
    <t>SOPORTE ADMINISTRATIVO "C"</t>
  </si>
  <si>
    <t>420-CF40003</t>
  </si>
  <si>
    <t>SOPORTE ADMINISTRATIVO "B"</t>
  </si>
  <si>
    <t>420-CF40004</t>
  </si>
  <si>
    <t>SOPORTE ADMINISTRATIVO "A"</t>
  </si>
  <si>
    <t>420-CF41001</t>
  </si>
  <si>
    <t>JEFE DE UNIDAD DE ATENCIÓN MÉDICA "A"</t>
  </si>
  <si>
    <t>420-CF41003</t>
  </si>
  <si>
    <t>JEFE DE UNIDAD DE ATENCIÓN MÉDICA "C"</t>
  </si>
  <si>
    <t>420-CF41007</t>
  </si>
  <si>
    <t>SUBDIRECTOR MÉDICO "C" EN HOSPITAL</t>
  </si>
  <si>
    <t>420-CF41011</t>
  </si>
  <si>
    <t>ASISTENTE DE LA DIRECCIÓN EN HOSPITAL</t>
  </si>
  <si>
    <t>420-CF41012</t>
  </si>
  <si>
    <t>JEFE DE DIVISIÓN</t>
  </si>
  <si>
    <t>420-CF41013</t>
  </si>
  <si>
    <t>JEFE DE SERVICIOS</t>
  </si>
  <si>
    <t>420-CF41014</t>
  </si>
  <si>
    <t>JEFE DE UNIDAD EN HOSPITAL</t>
  </si>
  <si>
    <t>420-CF41015</t>
  </si>
  <si>
    <t>COORDINADOR MÉDICO EN ÁREA NORMATIVA "A"</t>
  </si>
  <si>
    <t>420-CF41024</t>
  </si>
  <si>
    <t>JEFE DE ENFERMERAS "A"</t>
  </si>
  <si>
    <t>420-CF41026</t>
  </si>
  <si>
    <t>JEFE DE ENFERMERAS "C"</t>
  </si>
  <si>
    <t>420-CF41027</t>
  </si>
  <si>
    <t>JEFE DE ENFERMERAS "D"</t>
  </si>
  <si>
    <t>420-CF41030</t>
  </si>
  <si>
    <t>JEFE DE REGISTROS HOSPITALARIOS</t>
  </si>
  <si>
    <t>420-CF41031</t>
  </si>
  <si>
    <t>JEFE DE FARMACIA</t>
  </si>
  <si>
    <t>420-CF41032</t>
  </si>
  <si>
    <t>JEFE DE DIETETICA</t>
  </si>
  <si>
    <t>420-CF41038</t>
  </si>
  <si>
    <t>SUPERVISOR DE ACCION COMUNITARIA DE P.A.P.A.</t>
  </si>
  <si>
    <t>420-CF41040</t>
  </si>
  <si>
    <t>SUPERVISOR MÉDICO EN ÁREA NORMATIVA</t>
  </si>
  <si>
    <t>420-CF41052</t>
  </si>
  <si>
    <t>SUBJEFE DE ENFERMERAS</t>
  </si>
  <si>
    <t>420-CF41054</t>
  </si>
  <si>
    <t>JEFE DE TRABAJO SOCIAL EN ÁREA MÉDICA</t>
  </si>
  <si>
    <t>420-CF41056</t>
  </si>
  <si>
    <t>TEC. EN VERIF.DICT. O SANEAMIENTO "A"</t>
  </si>
  <si>
    <t>420-CF41057</t>
  </si>
  <si>
    <t>TEC. EN VERIF.DICT. O SANEAMIENTO "B"</t>
  </si>
  <si>
    <t>420-CF41058</t>
  </si>
  <si>
    <t>TEC. EN VERIF.DICT. O SANEAMIENTO "C"</t>
  </si>
  <si>
    <t>420-CF41059</t>
  </si>
  <si>
    <t>VERIF. O DICT. SANITARIO "A"</t>
  </si>
  <si>
    <t>420-CF41060</t>
  </si>
  <si>
    <t>VERIF. O DICT. SANITARIO "B"</t>
  </si>
  <si>
    <t>420-CF41061</t>
  </si>
  <si>
    <t>VERIF. O DICT. SANITARIO "C"</t>
  </si>
  <si>
    <t>420-CF41062</t>
  </si>
  <si>
    <t>VERIF. O DICT. ESP. "A"</t>
  </si>
  <si>
    <t>420-CF41063</t>
  </si>
  <si>
    <t>VERIF. O DICT. ESP. "B"</t>
  </si>
  <si>
    <t>420-CF41064</t>
  </si>
  <si>
    <t>VERIF. O DICT. ESP. "C"</t>
  </si>
  <si>
    <t>420-CF41075</t>
  </si>
  <si>
    <t>COORDINADOR PARAMÉDICO EN ÁREA NORMATIVA "A"</t>
  </si>
  <si>
    <t>420-CF41076</t>
  </si>
  <si>
    <t>COORDINADOR PARAMÉDICO EN ÁREA NORMATIVA "B"</t>
  </si>
  <si>
    <t>420-CF41087</t>
  </si>
  <si>
    <t>COORDINADOR(A) NORMATIVO EN ENFERMERÍA</t>
  </si>
  <si>
    <t>420-CF52254</t>
  </si>
  <si>
    <t>DIRECTOR GENERAL DE LOS SERVICIOS DE SALUD</t>
  </si>
  <si>
    <t>420-CF53083</t>
  </si>
  <si>
    <t>SECRETARIO PARTICULAR DE S. P. S. 33.</t>
  </si>
  <si>
    <t>EST-CF007</t>
  </si>
  <si>
    <t>SUP. GRAL. DE NORM., EVAL. Y CONTROL</t>
  </si>
  <si>
    <t>EST-CF008</t>
  </si>
  <si>
    <t>COORDINADOR DE PROFESIONALES</t>
  </si>
  <si>
    <t>EST-CF008A</t>
  </si>
  <si>
    <t>EST-CF008B</t>
  </si>
  <si>
    <t>EST-CF008D</t>
  </si>
  <si>
    <t>EST-CF009</t>
  </si>
  <si>
    <t>JEFE DE SERVICIOS ADMINISTRATIVOS EN HOSPITAL</t>
  </si>
  <si>
    <t>EST-CF013</t>
  </si>
  <si>
    <t>EST-CF016</t>
  </si>
  <si>
    <t>COMISIONADO DE ARBITRAJE MÉDICO</t>
  </si>
  <si>
    <t>EST-CF017</t>
  </si>
  <si>
    <t>SUBCOMISIONADO CODAMEDY</t>
  </si>
  <si>
    <t>EST-CF018</t>
  </si>
  <si>
    <t>DIRECTOR ADMINISTRATIVO CODAMEDY</t>
  </si>
  <si>
    <t>EST-CF019</t>
  </si>
  <si>
    <t>DIRECTOR DE ASUNTOS JURIDICOS CODAMEDY</t>
  </si>
  <si>
    <t>EST-CF025</t>
  </si>
  <si>
    <t>ADMINISTRATIVO</t>
  </si>
  <si>
    <t>EST-CF060</t>
  </si>
  <si>
    <t>VERIFICADOR O DICTAMINADOR SANITARIO "B"</t>
  </si>
  <si>
    <t>EST-CF2032</t>
  </si>
  <si>
    <t>EST-CF263A</t>
  </si>
  <si>
    <t>COORDINADOR ESTATAL</t>
  </si>
  <si>
    <t>EST-CF263B</t>
  </si>
  <si>
    <t>EST-CF3018D</t>
  </si>
  <si>
    <t>EST-CF33812</t>
  </si>
  <si>
    <t>CHOFER DE LA DIRECCIÓN</t>
  </si>
  <si>
    <t>EST-CF34260</t>
  </si>
  <si>
    <t>EST-CF34261</t>
  </si>
  <si>
    <t>EST-CF34262</t>
  </si>
  <si>
    <t>EST-CF34263</t>
  </si>
  <si>
    <t>EST-CF3426A</t>
  </si>
  <si>
    <t>DIRECTOR DEL HOSPITAL AGUSTIN O'HORAN</t>
  </si>
  <si>
    <t>EST-CF40002</t>
  </si>
  <si>
    <t>EST-CF40005</t>
  </si>
  <si>
    <t>SOPORTE ADMINISTRATIVO</t>
  </si>
  <si>
    <t>EST-CF4002A</t>
  </si>
  <si>
    <t>SOPORTE ADMINISTRATIVO C</t>
  </si>
  <si>
    <t>EST-CF4003A</t>
  </si>
  <si>
    <t>SOPORTE ADMINISTRATIVO B</t>
  </si>
  <si>
    <t>EST-CF4003B</t>
  </si>
  <si>
    <t>EST-CF4004A</t>
  </si>
  <si>
    <t>SOPORTE ADMINISTRATIVO A</t>
  </si>
  <si>
    <t>EST-CF41056</t>
  </si>
  <si>
    <t>TEC. EN VERIFICACIÓN, DICTAMINACIÓN O SANEAMIENTO</t>
  </si>
  <si>
    <t>EST-CF41058</t>
  </si>
  <si>
    <t>TÉCNICO EN VERIF. DICT. O SANEAMIENTO C</t>
  </si>
  <si>
    <t>EST-CF41062</t>
  </si>
  <si>
    <t>VERIFICADOR O DICTAMINADOR ESPECIALIZADO</t>
  </si>
  <si>
    <t>FO2-CF40004</t>
  </si>
  <si>
    <t>FOR-CF40004</t>
  </si>
  <si>
    <t>HOM-C33891B</t>
  </si>
  <si>
    <t>HOM-CF004</t>
  </si>
  <si>
    <t>JEFE DE ALMACEN</t>
  </si>
  <si>
    <t>HOM-CF006</t>
  </si>
  <si>
    <t>JEFE DE PSICOLOGÍA CLÍNICA</t>
  </si>
  <si>
    <t>HOM-CF007</t>
  </si>
  <si>
    <t>HOM-CF008</t>
  </si>
  <si>
    <t>HOM-CF008B</t>
  </si>
  <si>
    <t>HOM-CF011</t>
  </si>
  <si>
    <t>COORD. MÉDICO EN ÁREA NORMATIVA "A"</t>
  </si>
  <si>
    <t>HOM-CF015</t>
  </si>
  <si>
    <t>SUBJEFE DE ENFERMERÍA</t>
  </si>
  <si>
    <t>HOM-CF4002A</t>
  </si>
  <si>
    <t>HOM-CF4004A</t>
  </si>
  <si>
    <t>420-M01004</t>
  </si>
  <si>
    <t>MÉDICO ESPECIALISTA "A"</t>
  </si>
  <si>
    <t>420-M01005</t>
  </si>
  <si>
    <t>CIRUJANO DENTISTA ESPECIALIZADO</t>
  </si>
  <si>
    <t>420-M01006</t>
  </si>
  <si>
    <t>MÉDICO GENERAL "A"</t>
  </si>
  <si>
    <t>420-M01007</t>
  </si>
  <si>
    <t>CIRUJANO DENTISTA "A"</t>
  </si>
  <si>
    <t>420-M01008</t>
  </si>
  <si>
    <t>MÉDICO GENERAL "B"</t>
  </si>
  <si>
    <t>420-M01009</t>
  </si>
  <si>
    <t>MÉDICO GENERAL "C"</t>
  </si>
  <si>
    <t>420-M01010</t>
  </si>
  <si>
    <t>MÉDICO ESPECIALISTA "B"</t>
  </si>
  <si>
    <t>420-M01011</t>
  </si>
  <si>
    <t>MÉDICO ESPECIALISTA "C"</t>
  </si>
  <si>
    <t>420-M01012</t>
  </si>
  <si>
    <t>CIRUJANO MAXILOFACIAL</t>
  </si>
  <si>
    <t>420-M01014</t>
  </si>
  <si>
    <t>CIRUJANO DENTISTA "B"</t>
  </si>
  <si>
    <t>420-M01015</t>
  </si>
  <si>
    <t>CIRUJANO DENTISTA "C"</t>
  </si>
  <si>
    <t>420-M02001</t>
  </si>
  <si>
    <t>QUÍMICO "A"</t>
  </si>
  <si>
    <t>420-M02002</t>
  </si>
  <si>
    <t>BIÓLOGO "A"</t>
  </si>
  <si>
    <t>420-M02003</t>
  </si>
  <si>
    <t>TÉCNICO LABORATORISTA "A"</t>
  </si>
  <si>
    <t>420-M02005</t>
  </si>
  <si>
    <t>AUXILIAR DE LABORATORISTA DE BIOTERIO "A"</t>
  </si>
  <si>
    <t>420-M02006</t>
  </si>
  <si>
    <t>TÉCNICO RADIÓLOGO O EN RADIOTERAPIA</t>
  </si>
  <si>
    <t>420-M02007</t>
  </si>
  <si>
    <t>TÉCNICO EN ELECTRODIAGNÓSTICO</t>
  </si>
  <si>
    <t>420-M02011</t>
  </si>
  <si>
    <t>TERAPISTA ESPECIALIZADO</t>
  </si>
  <si>
    <t>420-M02012</t>
  </si>
  <si>
    <t>TERAPISTA</t>
  </si>
  <si>
    <t>420-M02015</t>
  </si>
  <si>
    <t>PSICÓLOGO CLÍNICO</t>
  </si>
  <si>
    <t>420-M02016</t>
  </si>
  <si>
    <t>CITOTECNÓLOGO "A"</t>
  </si>
  <si>
    <t>420-M02023</t>
  </si>
  <si>
    <t>TÉCNICO ESPECIALISTA EN BIOLÓGICOS Y REACTIVOS</t>
  </si>
  <si>
    <t>420-M02031</t>
  </si>
  <si>
    <t>ENFERMERA JEFE DE SERVICIOS</t>
  </si>
  <si>
    <t>420-M02034</t>
  </si>
  <si>
    <t>ENFERMERA ESPECIALISTA "A"</t>
  </si>
  <si>
    <t>420-M02035</t>
  </si>
  <si>
    <t>ENFERMERA GENERAL TITULADA "A"</t>
  </si>
  <si>
    <t>420-M02036</t>
  </si>
  <si>
    <t>AUXILIAR DE ENFERMERÍA "A"</t>
  </si>
  <si>
    <t>420-M02038</t>
  </si>
  <si>
    <t>OFICIAL Y/O PREPARADOR DESPACHADOR DE FARMACIA</t>
  </si>
  <si>
    <t>420-M02040</t>
  </si>
  <si>
    <t>TRABAJADORA SOCIAL EN ÁREA MÉDICA "A"</t>
  </si>
  <si>
    <t>420-M02044</t>
  </si>
  <si>
    <t>SUBJEFE DE DIETETICA</t>
  </si>
  <si>
    <t>420-M02045</t>
  </si>
  <si>
    <t>DIETISTA</t>
  </si>
  <si>
    <t>420-M02046</t>
  </si>
  <si>
    <t>COCINERO JEFE DE HOSPITAL</t>
  </si>
  <si>
    <t>420-M02047</t>
  </si>
  <si>
    <t>COCINERO EN HOSPITAL</t>
  </si>
  <si>
    <t>420-M02048</t>
  </si>
  <si>
    <t>AUXILIAR DE COCINA EN HOSPITAL</t>
  </si>
  <si>
    <t>420-M02049</t>
  </si>
  <si>
    <t>NUTRICIONISTA</t>
  </si>
  <si>
    <t>420-M02051</t>
  </si>
  <si>
    <t>ECONOMO</t>
  </si>
  <si>
    <t>420-M02054</t>
  </si>
  <si>
    <t>JEFE DE BRIGADA EN PROGRAMAS DE SALUD</t>
  </si>
  <si>
    <t>420-M02055</t>
  </si>
  <si>
    <t>JEFE DE SECTOR EN PROGRAMAS DE SALUD</t>
  </si>
  <si>
    <t>420-M02056</t>
  </si>
  <si>
    <t>JEFE DE DISTRITO EN PROGRAMAS DE SALUD</t>
  </si>
  <si>
    <t>420-M02057</t>
  </si>
  <si>
    <t>JEFE DE ESTADÍSTICA Y ARCHIVO CLÍNICO</t>
  </si>
  <si>
    <t>420-M02058</t>
  </si>
  <si>
    <t>TÉCNICO EN ESTADÍSTICA EN ÁREA MÉDICA</t>
  </si>
  <si>
    <t>420-M02059</t>
  </si>
  <si>
    <t>AUXILIAR DE ESTADÍSTICA Y ARCHIVO CLÍNICO</t>
  </si>
  <si>
    <t>420-M02060</t>
  </si>
  <si>
    <t>JEFE DE ADMISIÓN</t>
  </si>
  <si>
    <t>420-M02061</t>
  </si>
  <si>
    <t>AUXILIAR DE ADMISIÓN</t>
  </si>
  <si>
    <t>420-M02062</t>
  </si>
  <si>
    <t>420-M02063</t>
  </si>
  <si>
    <t>AYUDANTE DE AUTOPSIAS</t>
  </si>
  <si>
    <t>420-M02064</t>
  </si>
  <si>
    <t>AUXILIAR TÉCNICO DE DIAGNÓSTICO Y/O TRATAMIENTO</t>
  </si>
  <si>
    <t>420-M02066</t>
  </si>
  <si>
    <t>TÉCNICO EN TRABAJO SOCIAL EN ÁREA MÉDICA "A"</t>
  </si>
  <si>
    <t>420-M02068</t>
  </si>
  <si>
    <t>TÉCNICO EN ATENCIÓN PRIMARIA A LA SALUD</t>
  </si>
  <si>
    <t>420-M02072</t>
  </si>
  <si>
    <t>SUPERVISORA DE TRABAJO SOCIAL EN ÁREA MÉDICA "A"</t>
  </si>
  <si>
    <t>420-M02073</t>
  </si>
  <si>
    <t>TÉCNICO EN PROGRAMAS DE SALUD</t>
  </si>
  <si>
    <t>420-M02074</t>
  </si>
  <si>
    <t>420-M02077</t>
  </si>
  <si>
    <t>QUÍMICO JEFE DE SECCIÓN DE LABORATORIO DE A. C."A"</t>
  </si>
  <si>
    <t>420-M02081</t>
  </si>
  <si>
    <t>ENFERMERA GENERAL TITULADA "B"</t>
  </si>
  <si>
    <t>420-M02082</t>
  </si>
  <si>
    <t>AUXILIAR DE ENFERMERÍA "B"</t>
  </si>
  <si>
    <t>420-M02083</t>
  </si>
  <si>
    <t>ENFERMERA GENERAL TÉCNICA</t>
  </si>
  <si>
    <t>420-M02085</t>
  </si>
  <si>
    <t>TRABAJADORA SOCIAL EN ÁREA MÉDICA "B"</t>
  </si>
  <si>
    <t>420-M02087</t>
  </si>
  <si>
    <t>ENFERMERA ESPECIALISTA "B"</t>
  </si>
  <si>
    <t>420-M02088</t>
  </si>
  <si>
    <t>QUÍMICO "B"</t>
  </si>
  <si>
    <t>420-M02089</t>
  </si>
  <si>
    <t>QUÍMICO "C"</t>
  </si>
  <si>
    <t>420-M02092</t>
  </si>
  <si>
    <t>BIÓLOGO "B"</t>
  </si>
  <si>
    <t>420-M02095</t>
  </si>
  <si>
    <t>TÉCNICO LABORATORISTA "B"</t>
  </si>
  <si>
    <t>420-M02098</t>
  </si>
  <si>
    <t>MICROSCOPISTA DE DIAGNÓSTICO Y PALUDISMO</t>
  </si>
  <si>
    <t>420-M02105</t>
  </si>
  <si>
    <t>ENFERMERA GENERAL TITULADA "C"</t>
  </si>
  <si>
    <t>420-M02107</t>
  </si>
  <si>
    <t>ENFERMERA ESPECIALISTA "C"</t>
  </si>
  <si>
    <t>420-M02109</t>
  </si>
  <si>
    <t>TERAPISTA PROFESIONAL EN REHABILITACIÓN</t>
  </si>
  <si>
    <t>420-M02110</t>
  </si>
  <si>
    <t>PROFESIONAL EN TRABAJO SOCIAL EN ÁREA MÉDICA "A"</t>
  </si>
  <si>
    <t>420-M02111</t>
  </si>
  <si>
    <t>PROFESIONAL EN TRABAJO SOCIAL EN ÁREA MÉDICA "B"</t>
  </si>
  <si>
    <t>420-M02112</t>
  </si>
  <si>
    <t>SUPERVISORA PROF.EN TRABAJO SOCIAL EN ÁREA MED "C"</t>
  </si>
  <si>
    <t>420-M02113</t>
  </si>
  <si>
    <t>SUPERVISORA PROF.EN TRABAJO SOCIAL EN ÁREA MED "D"</t>
  </si>
  <si>
    <t>420-M02115</t>
  </si>
  <si>
    <t>LICENCIADO EN CIENCIAS DE LA NUTRICIÓN</t>
  </si>
  <si>
    <t>420-M03002</t>
  </si>
  <si>
    <t>VETERINARIO "A"</t>
  </si>
  <si>
    <t>420-M03004</t>
  </si>
  <si>
    <t>PROMOTOR EN SALUD</t>
  </si>
  <si>
    <t>420-M03005</t>
  </si>
  <si>
    <t>AFANADORA</t>
  </si>
  <si>
    <t>420-M03006</t>
  </si>
  <si>
    <t>CAMILLERO</t>
  </si>
  <si>
    <t>420-M03011</t>
  </si>
  <si>
    <t>LAVANDERA EN HOSPITAL</t>
  </si>
  <si>
    <t>420-M03012</t>
  </si>
  <si>
    <t>OPERADOR DE CALDERAS EN HOSPITAL</t>
  </si>
  <si>
    <t>420-M03013</t>
  </si>
  <si>
    <t>OPERADOR TÉCNICO DE CALDERAS EN HOSPITAL</t>
  </si>
  <si>
    <t>420-M03018</t>
  </si>
  <si>
    <t>APOYO ADMINISTRATIVO EN SALUD A8</t>
  </si>
  <si>
    <t>420-M03019</t>
  </si>
  <si>
    <t>APOYO ADMINISTRATIVO EN SALUD A7</t>
  </si>
  <si>
    <t>420-M03020</t>
  </si>
  <si>
    <t>APOYO ADMINISTRATIVO EN SALUD A6</t>
  </si>
  <si>
    <t>420-M03021</t>
  </si>
  <si>
    <t>APOYO ADMINISTRATIVO EN SALUD A5</t>
  </si>
  <si>
    <t>420-M03022</t>
  </si>
  <si>
    <t>APOYO ADMINISTRATIVO EN SALUD A4</t>
  </si>
  <si>
    <t>420-M03023</t>
  </si>
  <si>
    <t>APOYO ADMINISTRATIVO EN SALUD A3</t>
  </si>
  <si>
    <t>420-M03024</t>
  </si>
  <si>
    <t>APOYO ADMINISTRATIVO EN SALUD A2</t>
  </si>
  <si>
    <t>420-M03025</t>
  </si>
  <si>
    <t>APOYO ADMINISTRATIVO EN SALUD A1</t>
  </si>
  <si>
    <t>EST-M02115</t>
  </si>
  <si>
    <t>EST-M03004</t>
  </si>
  <si>
    <t>EST-M03004B</t>
  </si>
  <si>
    <t>EST-M03018</t>
  </si>
  <si>
    <t>APOYO ADMINISTRATIVO EN SALUD - A8</t>
  </si>
  <si>
    <t>EST-M03018A</t>
  </si>
  <si>
    <t>EST-M03018B</t>
  </si>
  <si>
    <t>EST-M03018C</t>
  </si>
  <si>
    <t>EST-M03018D</t>
  </si>
  <si>
    <t>EST-M03018E</t>
  </si>
  <si>
    <t>EST-M03019A</t>
  </si>
  <si>
    <t>APOYO ADMINISTRATIVO EN SALUD - A7</t>
  </si>
  <si>
    <t>EST-M03019B</t>
  </si>
  <si>
    <t>EST-M03019C</t>
  </si>
  <si>
    <t>EST-M03019D</t>
  </si>
  <si>
    <t>EST-M03019E</t>
  </si>
  <si>
    <t>EST-M03019F</t>
  </si>
  <si>
    <t>EST-M03020</t>
  </si>
  <si>
    <t>APOYO ADMINISTRATIVO EN SALUD - A6</t>
  </si>
  <si>
    <t>EST-M03020A</t>
  </si>
  <si>
    <t>EST-M03020B</t>
  </si>
  <si>
    <t>EST-M03020C</t>
  </si>
  <si>
    <t>EST-M03020D</t>
  </si>
  <si>
    <t>EST-M03020E</t>
  </si>
  <si>
    <t>EST-M03020F</t>
  </si>
  <si>
    <t>EST-M03021</t>
  </si>
  <si>
    <t>APOYO ADMINISTRATIVO EN SALUD - A5</t>
  </si>
  <si>
    <t>EST-M03021A</t>
  </si>
  <si>
    <t>EST-M03023</t>
  </si>
  <si>
    <t>APOYO ADMINISTRATIVO EN SALUD - A3</t>
  </si>
  <si>
    <t>EST-M03023A</t>
  </si>
  <si>
    <t>EST-M03023B</t>
  </si>
  <si>
    <t>EST-M03023C</t>
  </si>
  <si>
    <t>EST-M03024A</t>
  </si>
  <si>
    <t>APOYO ADMINISTRATIVO EN SALUD - A2</t>
  </si>
  <si>
    <t>EST-M03024B</t>
  </si>
  <si>
    <t>EST-M03024C</t>
  </si>
  <si>
    <t>EST-M03024F</t>
  </si>
  <si>
    <t>EST-M03024G</t>
  </si>
  <si>
    <t>EST-M03024H</t>
  </si>
  <si>
    <t>EST-M03025</t>
  </si>
  <si>
    <t>APOYO ADMINISTRATIVO EN SALUD - A1</t>
  </si>
  <si>
    <t>EST-M03025A</t>
  </si>
  <si>
    <t>EST-M03025B</t>
  </si>
  <si>
    <t>EST-M03025C</t>
  </si>
  <si>
    <t>EST-M03025D</t>
  </si>
  <si>
    <t>EST-M03025F</t>
  </si>
  <si>
    <t>EST-M03025H</t>
  </si>
  <si>
    <t>EST-M03025I</t>
  </si>
  <si>
    <t>EST-M03025J</t>
  </si>
  <si>
    <t>EST-M03026</t>
  </si>
  <si>
    <t>APOYO ADMINISTRATIVO</t>
  </si>
  <si>
    <t>EST-ME003</t>
  </si>
  <si>
    <t>EST-ME007</t>
  </si>
  <si>
    <t>EST-ME008</t>
  </si>
  <si>
    <t>TÉCNICO EN TRABAJO SOCIAL EN ÁREA MÉDICA</t>
  </si>
  <si>
    <t>EST-ME009</t>
  </si>
  <si>
    <t>TÉCNICO EN ODONTOLOGÍA</t>
  </si>
  <si>
    <t>EST-ME012</t>
  </si>
  <si>
    <t>EST-ME012A</t>
  </si>
  <si>
    <t>EST-ME013A</t>
  </si>
  <si>
    <t>EST-ME014</t>
  </si>
  <si>
    <t>EST-ME015</t>
  </si>
  <si>
    <t>EST-ME015A</t>
  </si>
  <si>
    <t>EST-ME016</t>
  </si>
  <si>
    <t>EST-ME017</t>
  </si>
  <si>
    <t>EST-ME018</t>
  </si>
  <si>
    <t>EST-ME018A</t>
  </si>
  <si>
    <t>EST-ME018C</t>
  </si>
  <si>
    <t>EST-ME020</t>
  </si>
  <si>
    <t>EST-ME020B</t>
  </si>
  <si>
    <t>EST-ME022</t>
  </si>
  <si>
    <t>TÉCNICO DE LABORATORIO</t>
  </si>
  <si>
    <t>EST-ME024</t>
  </si>
  <si>
    <t>FO2-M01004</t>
  </si>
  <si>
    <t>FO2-M01006</t>
  </si>
  <si>
    <t>FO2-M01007</t>
  </si>
  <si>
    <t>FO2-M02001</t>
  </si>
  <si>
    <t>FO2-M02002</t>
  </si>
  <si>
    <t>FO2-M02003</t>
  </si>
  <si>
    <t>FO2-M02004</t>
  </si>
  <si>
    <t>TÉCNICO LABORATORISTA DE BIOTERIO</t>
  </si>
  <si>
    <t>FO2-M02005</t>
  </si>
  <si>
    <t>FO2-M02006</t>
  </si>
  <si>
    <t>FO2-M02012</t>
  </si>
  <si>
    <t>FO2-M02015</t>
  </si>
  <si>
    <t>FO2-M02034</t>
  </si>
  <si>
    <t>FO2-M02035</t>
  </si>
  <si>
    <t>FO2-M02036</t>
  </si>
  <si>
    <t>FO2-M02038</t>
  </si>
  <si>
    <t>FO2-M02040</t>
  </si>
  <si>
    <t>FO2-M02048</t>
  </si>
  <si>
    <t>FO2-M02049</t>
  </si>
  <si>
    <t>FO2-M02050</t>
  </si>
  <si>
    <t>TÉCNICO EN NUTRICIÓN</t>
  </si>
  <si>
    <t>FO2-M02058</t>
  </si>
  <si>
    <t>FO2-M02066</t>
  </si>
  <si>
    <t>FO2-M02073</t>
  </si>
  <si>
    <t>FO2-M02109</t>
  </si>
  <si>
    <t>FO2-M02115</t>
  </si>
  <si>
    <t>FO2-M03002</t>
  </si>
  <si>
    <t>FO2-M03004</t>
  </si>
  <si>
    <t>FO2-M03005</t>
  </si>
  <si>
    <t>FO2-M03006</t>
  </si>
  <si>
    <t>FO2-M03025</t>
  </si>
  <si>
    <t>FO3-M01004</t>
  </si>
  <si>
    <t>FO3-M01006</t>
  </si>
  <si>
    <t>FO3-M01007</t>
  </si>
  <si>
    <t>FO3-M02001</t>
  </si>
  <si>
    <t>FO3-M02002</t>
  </si>
  <si>
    <t>FO3-M02003</t>
  </si>
  <si>
    <t>FO3-M02006</t>
  </si>
  <si>
    <t>FO3-M02015</t>
  </si>
  <si>
    <t>FO3-M02034</t>
  </si>
  <si>
    <t>FO3-M02035</t>
  </si>
  <si>
    <t>FO3-M02036</t>
  </si>
  <si>
    <t>FO3-M02038</t>
  </si>
  <si>
    <t>FO3-M02040</t>
  </si>
  <si>
    <t>FO3-M02048</t>
  </si>
  <si>
    <t>FO3-M02049</t>
  </si>
  <si>
    <t>FO3-M02050</t>
  </si>
  <si>
    <t>FO3-M02066</t>
  </si>
  <si>
    <t>FO3-M02073</t>
  </si>
  <si>
    <t>FO3-M02115</t>
  </si>
  <si>
    <t>FO3-M02116</t>
  </si>
  <si>
    <t>MAESTRO EN CIENCIAS DE LA NUTRICIÓN</t>
  </si>
  <si>
    <t>FO3-M03004</t>
  </si>
  <si>
    <t>FO3-M03005</t>
  </si>
  <si>
    <t>FO3-M03006</t>
  </si>
  <si>
    <t>FO3-M03011</t>
  </si>
  <si>
    <t>FO3-M03025</t>
  </si>
  <si>
    <t>FOR-M01006</t>
  </si>
  <si>
    <t>FOR-M01007</t>
  </si>
  <si>
    <t>FOR-M02001</t>
  </si>
  <si>
    <t>FOR-M02002</t>
  </si>
  <si>
    <t>FOR-M02003</t>
  </si>
  <si>
    <t>FOR-M02006</t>
  </si>
  <si>
    <t>FOR-M02015</t>
  </si>
  <si>
    <t>FOR-M02036</t>
  </si>
  <si>
    <t>FOR-M02038</t>
  </si>
  <si>
    <t>FOR-M02048</t>
  </si>
  <si>
    <t>FOR-M02050</t>
  </si>
  <si>
    <t>FOR-M02066</t>
  </si>
  <si>
    <t>FOR-M02073</t>
  </si>
  <si>
    <t>FOR-M02117</t>
  </si>
  <si>
    <t>PARTERA ASISTENCIAL</t>
  </si>
  <si>
    <t>FOR-M03004</t>
  </si>
  <si>
    <t>FOR-M03005</t>
  </si>
  <si>
    <t>FOR-M03006</t>
  </si>
  <si>
    <t>FOR-M03025</t>
  </si>
  <si>
    <t>HOM-M03018</t>
  </si>
  <si>
    <t>HOM-M03019A</t>
  </si>
  <si>
    <t>HOM-M03019B</t>
  </si>
  <si>
    <t>HOM-M03019C</t>
  </si>
  <si>
    <t>HOM-M03019D</t>
  </si>
  <si>
    <t>HOM-M03019F</t>
  </si>
  <si>
    <t>HOM-M03020A</t>
  </si>
  <si>
    <t>HOM-M03020B</t>
  </si>
  <si>
    <t>HOM-M03020C</t>
  </si>
  <si>
    <t>HOM-M03020E</t>
  </si>
  <si>
    <t>HOM-M03021</t>
  </si>
  <si>
    <t>HOM-M03021A</t>
  </si>
  <si>
    <t>HOM-M03023A</t>
  </si>
  <si>
    <t>HOM-M03023B</t>
  </si>
  <si>
    <t>HOM-M03024A</t>
  </si>
  <si>
    <t>HOM-M03024B</t>
  </si>
  <si>
    <t>HOM-M03024C</t>
  </si>
  <si>
    <t>HOM-M03024D</t>
  </si>
  <si>
    <t>HOM-M03024E</t>
  </si>
  <si>
    <t>HOM-M03024F</t>
  </si>
  <si>
    <t>HOM-M03024G</t>
  </si>
  <si>
    <t>HOM-M03025</t>
  </si>
  <si>
    <t>HOM-M03025A</t>
  </si>
  <si>
    <t>HOM-M03025B</t>
  </si>
  <si>
    <t>HOM-M03025C</t>
  </si>
  <si>
    <t>HOM-M03025D</t>
  </si>
  <si>
    <t>HOM-M03025E</t>
  </si>
  <si>
    <t>HOM-M03025G</t>
  </si>
  <si>
    <t>HOM-M03025H</t>
  </si>
  <si>
    <t>HOM-ME001</t>
  </si>
  <si>
    <t>HOM-ME002</t>
  </si>
  <si>
    <t>HOM-ME002A</t>
  </si>
  <si>
    <t>HOM-ME003A</t>
  </si>
  <si>
    <t>HOM-ME005</t>
  </si>
  <si>
    <t>MASAJISTA</t>
  </si>
  <si>
    <t>HOM-ME006</t>
  </si>
  <si>
    <t>HOM-ME007</t>
  </si>
  <si>
    <t>HOM-ME008</t>
  </si>
  <si>
    <t>HOM-ME009</t>
  </si>
  <si>
    <t>HOM-ME010</t>
  </si>
  <si>
    <t>HOM-ME011</t>
  </si>
  <si>
    <t>TÉCNICO PROTESISTA Y ORTESISTA</t>
  </si>
  <si>
    <t>HOM-ME012</t>
  </si>
  <si>
    <t>HOM-ME012A</t>
  </si>
  <si>
    <t>HOM-ME013</t>
  </si>
  <si>
    <t>HOM-ME013A</t>
  </si>
  <si>
    <t>HOM-ME014</t>
  </si>
  <si>
    <t>HOM-ME015</t>
  </si>
  <si>
    <t>HOM-ME016</t>
  </si>
  <si>
    <t>HOM-ME017</t>
  </si>
  <si>
    <t>HOM-ME018</t>
  </si>
  <si>
    <t>HOM-ME018A</t>
  </si>
  <si>
    <t>HOM-ME018B</t>
  </si>
  <si>
    <t>MÉDICO GENERAL A</t>
  </si>
  <si>
    <t>HOM-ME019</t>
  </si>
  <si>
    <t>HOM-ME020</t>
  </si>
  <si>
    <t>HOM-ME020A</t>
  </si>
  <si>
    <t>HOM-ME020B</t>
  </si>
  <si>
    <t>HOM-ME022</t>
  </si>
  <si>
    <t>HOM-ME023A</t>
  </si>
  <si>
    <t>HOM-ME023B</t>
  </si>
  <si>
    <t>U00-M01004</t>
  </si>
  <si>
    <t>U00-M01006</t>
  </si>
  <si>
    <t>U00-M01007</t>
  </si>
  <si>
    <t>U00-M01012</t>
  </si>
  <si>
    <t>U00-M02001</t>
  </si>
  <si>
    <t>U00-M02003</t>
  </si>
  <si>
    <t>U00-M02006</t>
  </si>
  <si>
    <t>U00-M02015</t>
  </si>
  <si>
    <t>U00-M02036</t>
  </si>
  <si>
    <t>U00-M02048</t>
  </si>
  <si>
    <t>U00-M02050</t>
  </si>
  <si>
    <t>U00-M02061</t>
  </si>
  <si>
    <t>U00-M02066</t>
  </si>
  <si>
    <t>U00-M02072</t>
  </si>
  <si>
    <t>U00-M02073</t>
  </si>
  <si>
    <t>U00-M02105</t>
  </si>
  <si>
    <t>U00-M02107</t>
  </si>
  <si>
    <t>U00-M02110</t>
  </si>
  <si>
    <t>U00-M03004</t>
  </si>
  <si>
    <t>U00-M03005</t>
  </si>
  <si>
    <t>U00-M03006</t>
  </si>
  <si>
    <t>U00-M03012</t>
  </si>
  <si>
    <t>U00-M03013</t>
  </si>
  <si>
    <t>U00-M03018</t>
  </si>
  <si>
    <t>U00-M03019</t>
  </si>
  <si>
    <t>U00-M03020</t>
  </si>
  <si>
    <t>U00-M03021</t>
  </si>
  <si>
    <t>U00-M03022</t>
  </si>
  <si>
    <t>U00-M03023</t>
  </si>
  <si>
    <t>U00-M03024</t>
  </si>
  <si>
    <t>U00-M03025</t>
  </si>
  <si>
    <t>VEC-M02073C</t>
  </si>
  <si>
    <t>AS-CF34261A</t>
  </si>
  <si>
    <t>AS-CF40002B</t>
  </si>
  <si>
    <t>AS-CF40003A</t>
  </si>
  <si>
    <t>AS-CF41059</t>
  </si>
  <si>
    <t>VERIF. O DICTAMINADOR SANITARIO "A"</t>
  </si>
  <si>
    <t>AS-M01004G</t>
  </si>
  <si>
    <t>AS-M01004I</t>
  </si>
  <si>
    <t>AS-M01006</t>
  </si>
  <si>
    <t>AS-M01006D</t>
  </si>
  <si>
    <t>AS-M01006E</t>
  </si>
  <si>
    <t>AS-M01006I</t>
  </si>
  <si>
    <t>AS-M01006Z</t>
  </si>
  <si>
    <t>AS-M01007A</t>
  </si>
  <si>
    <t>AS-M01007E</t>
  </si>
  <si>
    <t>AS-M02001</t>
  </si>
  <si>
    <t>AS-M02001B</t>
  </si>
  <si>
    <t>AS-M02001E</t>
  </si>
  <si>
    <t>AS-M02001Ñ</t>
  </si>
  <si>
    <t>AS-M02003A</t>
  </si>
  <si>
    <t>AS-M02005B</t>
  </si>
  <si>
    <t>AUX. DE LABORATORIO Y/O BIOTERIO "A"</t>
  </si>
  <si>
    <t>AS-M02006A</t>
  </si>
  <si>
    <t>AS-M02006F</t>
  </si>
  <si>
    <t>AS-M02006J</t>
  </si>
  <si>
    <t>AS-M02012</t>
  </si>
  <si>
    <t>AS-M02015D</t>
  </si>
  <si>
    <t>AS-M02015H</t>
  </si>
  <si>
    <t>AS-M02015L</t>
  </si>
  <si>
    <t>AS-M02015O</t>
  </si>
  <si>
    <t>AS-M02015P</t>
  </si>
  <si>
    <t>AS-M02019B</t>
  </si>
  <si>
    <t>TÉCNICO HISTOPATÓLOGO</t>
  </si>
  <si>
    <t>AS-M02035B</t>
  </si>
  <si>
    <t>AS-M02035C</t>
  </si>
  <si>
    <t>AS-M02035G</t>
  </si>
  <si>
    <t>AS-M02035K</t>
  </si>
  <si>
    <t>AS-M02035M</t>
  </si>
  <si>
    <t>AS-M02035N</t>
  </si>
  <si>
    <t>AS-M02035O</t>
  </si>
  <si>
    <t>AS-M02036</t>
  </si>
  <si>
    <t>AS-M02036A</t>
  </si>
  <si>
    <t>AS-M02036B</t>
  </si>
  <si>
    <t>AS-M02036C</t>
  </si>
  <si>
    <t>AS-M02036D</t>
  </si>
  <si>
    <t>AS-M02036E</t>
  </si>
  <si>
    <t>AS-M02036K</t>
  </si>
  <si>
    <t>AS-M02036L</t>
  </si>
  <si>
    <t>AS-M02036M</t>
  </si>
  <si>
    <t>AS-M02036S</t>
  </si>
  <si>
    <t>AS-M02036T</t>
  </si>
  <si>
    <t>AS-M02036Y</t>
  </si>
  <si>
    <t>AS-M02040B</t>
  </si>
  <si>
    <t>AS-M02040L</t>
  </si>
  <si>
    <t>AS-M02048</t>
  </si>
  <si>
    <t>AUX. DE COCINA EN HOSPITAL</t>
  </si>
  <si>
    <t>AS-M02048A</t>
  </si>
  <si>
    <t>AS-M02048B</t>
  </si>
  <si>
    <t>AS-M02048C</t>
  </si>
  <si>
    <t>AS-M02049A</t>
  </si>
  <si>
    <t>AS-M02049C</t>
  </si>
  <si>
    <t>AS-M02050</t>
  </si>
  <si>
    <t>AS-M02050A</t>
  </si>
  <si>
    <t>AS-M02066A</t>
  </si>
  <si>
    <t>AS-M02066B</t>
  </si>
  <si>
    <t>AS-M02066G</t>
  </si>
  <si>
    <t>AS-M02066H</t>
  </si>
  <si>
    <t>AS-M02074A</t>
  </si>
  <si>
    <t>AS-M02083A</t>
  </si>
  <si>
    <t>AS-M02109A</t>
  </si>
  <si>
    <t>AS-M02115B</t>
  </si>
  <si>
    <t>AS-M02115K</t>
  </si>
  <si>
    <t>AS-M03001D</t>
  </si>
  <si>
    <t>INGENIERO BIOMÉDICO</t>
  </si>
  <si>
    <t>AS-M03002A</t>
  </si>
  <si>
    <t>AS-M03004A</t>
  </si>
  <si>
    <t>AS-M03004B</t>
  </si>
  <si>
    <t>AS-M03004C</t>
  </si>
  <si>
    <t>AS-M03004D</t>
  </si>
  <si>
    <t>AS-M03004G</t>
  </si>
  <si>
    <t>AS-M03005A</t>
  </si>
  <si>
    <t>AS-M03005B</t>
  </si>
  <si>
    <t>AS-M03005C</t>
  </si>
  <si>
    <t>AS-M03005D</t>
  </si>
  <si>
    <t>AS-M03005F</t>
  </si>
  <si>
    <t>AS-M03005G</t>
  </si>
  <si>
    <t>AS-M03005H</t>
  </si>
  <si>
    <t>AS-M03006A</t>
  </si>
  <si>
    <t>AS-M03006C</t>
  </si>
  <si>
    <t>AS-M03006D</t>
  </si>
  <si>
    <t>AS-M03006E</t>
  </si>
  <si>
    <t>AS-M03019AA</t>
  </si>
  <si>
    <t>AS-M03019N</t>
  </si>
  <si>
    <t>AS-M03019Q</t>
  </si>
  <si>
    <t>AS-M03019W</t>
  </si>
  <si>
    <t>AS-M03020E</t>
  </si>
  <si>
    <t>AS-M03020G</t>
  </si>
  <si>
    <t>AS-M03021F</t>
  </si>
  <si>
    <t>AS-M03021G</t>
  </si>
  <si>
    <t>AS-M03021I</t>
  </si>
  <si>
    <t>AS-M03021L</t>
  </si>
  <si>
    <t>AS-M03021Ñ</t>
  </si>
  <si>
    <t>AS-M03022I</t>
  </si>
  <si>
    <t>APOYO ADMINISTRATIVO EN SALUD - A4</t>
  </si>
  <si>
    <t>AS-M03023A</t>
  </si>
  <si>
    <t>AS-M03023B</t>
  </si>
  <si>
    <t>AS-M03023J</t>
  </si>
  <si>
    <t>AS-M03024A</t>
  </si>
  <si>
    <t>AS-M03024I</t>
  </si>
  <si>
    <t>AS-M03024K</t>
  </si>
  <si>
    <t>AS-M03024Q</t>
  </si>
  <si>
    <t>AS-M03024R</t>
  </si>
  <si>
    <t>AS-M03024V</t>
  </si>
  <si>
    <t>AS-M03025A</t>
  </si>
  <si>
    <t>AS-M03025AA</t>
  </si>
  <si>
    <t>AS-M03025AB</t>
  </si>
  <si>
    <t>AS-M03025C</t>
  </si>
  <si>
    <t>AS-M03025D</t>
  </si>
  <si>
    <t>AS-M03025E</t>
  </si>
  <si>
    <t>AS-M03025I</t>
  </si>
  <si>
    <t>AS-M03025J</t>
  </si>
  <si>
    <t>AS-M03025L</t>
  </si>
  <si>
    <t>AS-M03025N</t>
  </si>
  <si>
    <t>AS-M03025Ñ</t>
  </si>
  <si>
    <t>AS-M03025O</t>
  </si>
  <si>
    <t>AS-M03025P</t>
  </si>
  <si>
    <t>AS-M03025R</t>
  </si>
  <si>
    <t>AS-M03025S</t>
  </si>
  <si>
    <t>AS-M03025T</t>
  </si>
  <si>
    <t>AS-M03025U</t>
  </si>
  <si>
    <t>AS-M03025V</t>
  </si>
  <si>
    <t>AS-M03025W</t>
  </si>
  <si>
    <t>AS-M03025X</t>
  </si>
  <si>
    <t>AS-M03025Y</t>
  </si>
  <si>
    <t>AS-M03025Z</t>
  </si>
  <si>
    <t>EST-CF001A</t>
  </si>
  <si>
    <t>PROFESIONAL ESPECIALIZADO</t>
  </si>
  <si>
    <t>EST-CF020</t>
  </si>
  <si>
    <t>EST-CF245</t>
  </si>
  <si>
    <t>DIRECTOR DE HOSPITAL</t>
  </si>
  <si>
    <t>EST-CF261</t>
  </si>
  <si>
    <t>EST-CF4002C</t>
  </si>
  <si>
    <t>EST-CF807</t>
  </si>
  <si>
    <t>SECRETARIA EJECUTIVA "B"</t>
  </si>
  <si>
    <t>EST-CF3426B</t>
  </si>
  <si>
    <t xml:space="preserve">DIRECTOR DE HOSPITAL                              </t>
  </si>
  <si>
    <t>EST-ME002</t>
  </si>
  <si>
    <t>Eventuales</t>
  </si>
  <si>
    <t>* Otros :</t>
  </si>
  <si>
    <t>CTO 44</t>
  </si>
  <si>
    <t>PREVISION SOCIAL MULTIPLE</t>
  </si>
  <si>
    <t>CTO 46</t>
  </si>
  <si>
    <t>AYUDA DE SERVICIIOS</t>
  </si>
  <si>
    <t>CTO 59</t>
  </si>
  <si>
    <t>DIA DEL TRABAJADOR DE LA SALUD</t>
  </si>
  <si>
    <t>MEDIDAS DE FIN DE AÑO</t>
  </si>
  <si>
    <t>Resumen de Plazas de las Entidades Paraestatales Sector Educación</t>
  </si>
  <si>
    <t>HORAS BASE</t>
  </si>
  <si>
    <t>HORAS EVENTUALES</t>
  </si>
  <si>
    <t>TOTAL DE HORAS</t>
  </si>
  <si>
    <t>ASIMILIADOS A SALARIO</t>
  </si>
  <si>
    <t>HORAS ASIMILADOS A SALARIO</t>
  </si>
  <si>
    <t>CECYTEY</t>
  </si>
  <si>
    <t>(1)</t>
  </si>
  <si>
    <t>COBAY</t>
  </si>
  <si>
    <t>CONALEP</t>
  </si>
  <si>
    <t>(2)</t>
  </si>
  <si>
    <t>ICATEY</t>
  </si>
  <si>
    <t>ITSMOTUL</t>
  </si>
  <si>
    <t>ITSPROGRESO</t>
  </si>
  <si>
    <t>ITSSY</t>
  </si>
  <si>
    <t>ITSVA</t>
  </si>
  <si>
    <t>UNAY</t>
  </si>
  <si>
    <t>UNO</t>
  </si>
  <si>
    <t>UPY</t>
  </si>
  <si>
    <t>UTC</t>
  </si>
  <si>
    <t>UTM</t>
  </si>
  <si>
    <t>UTMAYAB</t>
  </si>
  <si>
    <t>UTP</t>
  </si>
  <si>
    <t>UTRSUR</t>
  </si>
  <si>
    <t>(1) Horas mensuales</t>
  </si>
  <si>
    <t>(2) Horas anuales</t>
  </si>
  <si>
    <t>Número de Horas</t>
  </si>
  <si>
    <t>DH-CF2800</t>
  </si>
  <si>
    <t>DH-CF2500</t>
  </si>
  <si>
    <t>DH-CF2500A</t>
  </si>
  <si>
    <t>DIRECTOR DE PLANTEL "A"</t>
  </si>
  <si>
    <t>DH-CF2600</t>
  </si>
  <si>
    <t>DIRECTOR DE PLANTEL "B"</t>
  </si>
  <si>
    <t>DH-CF2700</t>
  </si>
  <si>
    <t>DIRECTOR DE PLANTEL "C"</t>
  </si>
  <si>
    <t>DH-CF2100</t>
  </si>
  <si>
    <t>SUBDIRECTOR DE PLANTEL "B"</t>
  </si>
  <si>
    <t>DH-CF1900</t>
  </si>
  <si>
    <t>DH-CF2000</t>
  </si>
  <si>
    <t>COORDINADOR ACADÉMICO</t>
  </si>
  <si>
    <t>HM-A01005</t>
  </si>
  <si>
    <t>ADMINISTRATIVO ESPECIALIZADO</t>
  </si>
  <si>
    <t>HM-A03004</t>
  </si>
  <si>
    <t>HM-P01002</t>
  </si>
  <si>
    <t>ANALISTA ESPECIALIZADO</t>
  </si>
  <si>
    <t>HM-S01801</t>
  </si>
  <si>
    <t>AUXILIAR DE SERVICIOS Y MANTTO</t>
  </si>
  <si>
    <t>HM-T05003</t>
  </si>
  <si>
    <t>BIBLIOTECARIO</t>
  </si>
  <si>
    <t>HM-T06027</t>
  </si>
  <si>
    <t>CAPTURISTA</t>
  </si>
  <si>
    <t>HM-CF33158</t>
  </si>
  <si>
    <t>COORDINADOR DE TÉCNICOS ESP.</t>
  </si>
  <si>
    <t>HM-CF18201</t>
  </si>
  <si>
    <t>ENCARGADO DE ORDEN</t>
  </si>
  <si>
    <t>HM-T09802</t>
  </si>
  <si>
    <t>ENFERMERA</t>
  </si>
  <si>
    <t>HM-CF12027</t>
  </si>
  <si>
    <t>INGENIERO EN SISTEMAS</t>
  </si>
  <si>
    <t>HM-A01001</t>
  </si>
  <si>
    <t>HM-T16005</t>
  </si>
  <si>
    <t>HM-S07007</t>
  </si>
  <si>
    <t>OFICIAL DE MANTENIMIENTO</t>
  </si>
  <si>
    <t>EH12001</t>
  </si>
  <si>
    <t xml:space="preserve">PROFR. CECYT  I </t>
  </si>
  <si>
    <t>EH12002</t>
  </si>
  <si>
    <t>PROFR. CECYT II (1-19)</t>
  </si>
  <si>
    <t>EH12003</t>
  </si>
  <si>
    <t>PROFR.CECYT III</t>
  </si>
  <si>
    <t>EH4625</t>
  </si>
  <si>
    <t>PROFR. ASOCIADO "B"  MT</t>
  </si>
  <si>
    <t>EH4725</t>
  </si>
  <si>
    <t>PROFR. ASOCIADO "B"  TT</t>
  </si>
  <si>
    <t>EH4661</t>
  </si>
  <si>
    <t>PROFR. ASOCIADO "C"  MT</t>
  </si>
  <si>
    <t>EH4761</t>
  </si>
  <si>
    <t>PROFR. ASOCIADO "C"  TT</t>
  </si>
  <si>
    <t>EH4627</t>
  </si>
  <si>
    <t>PROFR. TITULAR "A"  MT</t>
  </si>
  <si>
    <t>EH4727</t>
  </si>
  <si>
    <t>PROFR. TITULAR "A"  TT</t>
  </si>
  <si>
    <t>EH4827</t>
  </si>
  <si>
    <t>PROFR. TITULAR "A"  TC</t>
  </si>
  <si>
    <t>HM-T06018</t>
  </si>
  <si>
    <t>HM-CF34006</t>
  </si>
  <si>
    <t>SECRETARIA DE DIRECTOR DE ÁREA</t>
  </si>
  <si>
    <t>HM-CF53455</t>
  </si>
  <si>
    <t>SECRETARIA DE DIRECTOR GENERAL</t>
  </si>
  <si>
    <t>CF-34279</t>
  </si>
  <si>
    <t>SECRETARIA DE DIRECTOR DE PLANTEL</t>
  </si>
  <si>
    <t>HM-CF08011</t>
  </si>
  <si>
    <t>HM-A08004</t>
  </si>
  <si>
    <t>TAQUIMECANÓGRAFA</t>
  </si>
  <si>
    <t>HM-CF33116</t>
  </si>
  <si>
    <t>HM-T26803</t>
  </si>
  <si>
    <t>HM-S14003</t>
  </si>
  <si>
    <t>* IMPORTE H/S/M</t>
  </si>
  <si>
    <t>zona</t>
  </si>
  <si>
    <t xml:space="preserve">Prima </t>
  </si>
  <si>
    <t>III</t>
  </si>
  <si>
    <t>II</t>
  </si>
  <si>
    <t>AUXILIAR SERVICIOS Y  MANTTO.</t>
  </si>
  <si>
    <t>N/A|6</t>
  </si>
  <si>
    <t>N/A|801</t>
  </si>
  <si>
    <t>N/A|10</t>
  </si>
  <si>
    <t>N/A|804</t>
  </si>
  <si>
    <t>N/A|967</t>
  </si>
  <si>
    <t>JEFE DE DEPARTAMENTO I, JEFE DE DEPARTAMENTO II</t>
  </si>
  <si>
    <t>N/A|30</t>
  </si>
  <si>
    <t>JEFE DE MATERIA I, JEFE DE MATERIA II</t>
  </si>
  <si>
    <t>N/A|972</t>
  </si>
  <si>
    <t>N/A|966</t>
  </si>
  <si>
    <t>N/A|965</t>
  </si>
  <si>
    <t>N/A|968</t>
  </si>
  <si>
    <t>SUBDIRECTOR DE PLANTEL "C"</t>
  </si>
  <si>
    <t>N/A|970</t>
  </si>
  <si>
    <t>RESPONSABLE DE CENTRO "C" I, RESPONSABLE DE CENTRO "C" II</t>
  </si>
  <si>
    <t>N/A|971</t>
  </si>
  <si>
    <t>A01005</t>
  </si>
  <si>
    <t>ADMINISTRATIVO ESPECIALIZADO I, ADMINISTRATIVO ESPECIALIZADO II, ADMINISTRATIVO ESPECIALIZADO III</t>
  </si>
  <si>
    <t>A08004</t>
  </si>
  <si>
    <t>TAQUIMECANÓGRAFA I, TAQUIMECANÓGRAFA II, TAQUIMECANÓGRAFA III, TAQUIMECANÓGRAFA IV, TAQUIMECANÓGRAFA V, TAQUIMECANÓGRAFA VI</t>
  </si>
  <si>
    <t>CF12027</t>
  </si>
  <si>
    <t>CF21850</t>
  </si>
  <si>
    <t>RESPONSABLE DE LABORATORIO TÉCNICO I, RESPONSABLE DE LABORATORIO TÉCNICO II</t>
  </si>
  <si>
    <t>CF33053</t>
  </si>
  <si>
    <t>TÉCNICO NV09</t>
  </si>
  <si>
    <t>TÉCNICO NV07</t>
  </si>
  <si>
    <t>TÉCNICO NV05</t>
  </si>
  <si>
    <t>CF33057</t>
  </si>
  <si>
    <t>ANALISTA TÉCNICO I, ANALISTA TÉCNICO II, ANALISTA TÉCNICO III</t>
  </si>
  <si>
    <t>CF33116</t>
  </si>
  <si>
    <t>TÉCNICO ESPECIALIZADO NV14</t>
  </si>
  <si>
    <t>CF34004</t>
  </si>
  <si>
    <t>SECRETARIA DE JEFE DE DEPARTAMENTO</t>
  </si>
  <si>
    <t>CF34006</t>
  </si>
  <si>
    <t>CF34279</t>
  </si>
  <si>
    <t>SECRETARIA DE DIRECTOR DE PLANTEL I, SECRETARIA DE DIRECTOR DE PLANTEL II, SECRETARIA DE DIRECTOR DE PLANTEL III, SECRETARIA DE DIRECTOR DE PLANTEL IV, SECRETARIA DE DIRECTOR DE PLANTEL V</t>
  </si>
  <si>
    <t>CF34280</t>
  </si>
  <si>
    <t>SECRETARIA SUBDIR. PLANTEL NV04</t>
  </si>
  <si>
    <t>CF53455</t>
  </si>
  <si>
    <t>N/A|969</t>
  </si>
  <si>
    <t>AUXILIAR RESPONSABLE DE CENTRO "C" I, AUXILIAR RESPONSABLE DE CENTRO "C" II</t>
  </si>
  <si>
    <t>S06006</t>
  </si>
  <si>
    <t>AUXILIAR DE INTENDENCIA I, AUXILIAR DE INTENDENCIA II, AUXILIAR DE INTENDENCIA III</t>
  </si>
  <si>
    <t>S07093</t>
  </si>
  <si>
    <t>OFICIAL DE SERVICIOS "C" I, OFICIAL DE SERVICIOS "C" II, OFICIAL DE SERVICIOS "C" III</t>
  </si>
  <si>
    <t>S13008</t>
  </si>
  <si>
    <t>CHOFER I, CHOFER II</t>
  </si>
  <si>
    <t>S14003</t>
  </si>
  <si>
    <t>VIGILANTE NV04</t>
  </si>
  <si>
    <t>VIGILANTE NV03</t>
  </si>
  <si>
    <t>S14201</t>
  </si>
  <si>
    <t>ENCARGADO DE ORDEN I, ENCARGADO DE ORDEN II, ENCARGADO DE ORDEN III, ENCARGADO DE ORDEN IV, ENCARGADO DE ORDEN V, ENCARGADO DE ORDEN VI</t>
  </si>
  <si>
    <t>T05003</t>
  </si>
  <si>
    <t>BIBLIOTECARIO I, BIBLIOTECARIO II, BIBLIOTECARIO III</t>
  </si>
  <si>
    <t>T05004</t>
  </si>
  <si>
    <t>AUXILIAR DE BIBLIOTECA I, AUXILIAR DE BIBLIOTECA II, AUXILIAR DE BIBLIOTECA III</t>
  </si>
  <si>
    <t>T06095</t>
  </si>
  <si>
    <t>ENCARGADO DE LA SALA DE COMPUTO "C"</t>
  </si>
  <si>
    <t>T16005</t>
  </si>
  <si>
    <t>LABORATORISTA I, LABORATORISTA II, LABORATORISTA III</t>
  </si>
  <si>
    <t>PROFESOR ASOCIADO "B" 1/2 T</t>
  </si>
  <si>
    <t>PROFESOR ASOCIADO "B" 3/4 T</t>
  </si>
  <si>
    <t>PROFESOR ASOCIADO "C" 1/2 T</t>
  </si>
  <si>
    <t>PROFESOR ASOCIADO "C" 3/4 T</t>
  </si>
  <si>
    <t>PROFESOR TITULAR "A" 1/2 T</t>
  </si>
  <si>
    <t>EH4653</t>
  </si>
  <si>
    <t>TEC. DOC. ASOCIADO "A" 1/2 T</t>
  </si>
  <si>
    <t>EH4655</t>
  </si>
  <si>
    <t>TEC. DOC. ASOCIADO "B" 1/2 T</t>
  </si>
  <si>
    <t>EH4629</t>
  </si>
  <si>
    <t>PROFESOR TITULAR "B" 1/2 T</t>
  </si>
  <si>
    <t>EH4753</t>
  </si>
  <si>
    <t>TEC. DOC. ASOCIADO "A" 3/4 T</t>
  </si>
  <si>
    <t>EH4755</t>
  </si>
  <si>
    <t>TEC. DOC. ASOCIADO "B" 3/4 T</t>
  </si>
  <si>
    <t>PROFESOR TITULAR "A" 3/4 T</t>
  </si>
  <si>
    <t>EH4657</t>
  </si>
  <si>
    <t>TEC. DOC. ASOCIADO "C" 1/2 T</t>
  </si>
  <si>
    <t>EH4757</t>
  </si>
  <si>
    <t>TEC. DOC. ASOCIADO "C" 3/4 T</t>
  </si>
  <si>
    <t>EH8619</t>
  </si>
  <si>
    <t>PROFESOR CB I</t>
  </si>
  <si>
    <t>EH8621</t>
  </si>
  <si>
    <t>PROFESOR CB I I</t>
  </si>
  <si>
    <t>EH8613</t>
  </si>
  <si>
    <t>TÉCNICO CB I</t>
  </si>
  <si>
    <t>EH8614</t>
  </si>
  <si>
    <t>TÉCNICO CB I I</t>
  </si>
  <si>
    <t>PROFESOR CB  I (APOYO DOCENCIA)</t>
  </si>
  <si>
    <t>PROFESOR CB  I I (APOYO DOCENCIA)</t>
  </si>
  <si>
    <t>PROFESOR CB I I (ADICIONALES)</t>
  </si>
  <si>
    <t>EH8623</t>
  </si>
  <si>
    <t>PROFESOR CB I I I</t>
  </si>
  <si>
    <t>PROFESOR CB  I I I (APOYO DOCENCIA)</t>
  </si>
  <si>
    <t>PROFESOR CB I I I (ADICIONALES)</t>
  </si>
  <si>
    <t>EH8625</t>
  </si>
  <si>
    <t xml:space="preserve">PROFESOR CB IV </t>
  </si>
  <si>
    <t>PROFESOR CB IV (APOYO DOCENCIA)</t>
  </si>
  <si>
    <t>PROFESOR CB I (APOYO DOCENCIA)</t>
  </si>
  <si>
    <t>PROFESOR CB I I (APOYO DOCENCIA)</t>
  </si>
  <si>
    <t>PROFESOR CB I I I (APOYO DOCENCIA)</t>
  </si>
  <si>
    <t>PROFESOR CB I  (ADICIONALES)</t>
  </si>
  <si>
    <t>EH9953</t>
  </si>
  <si>
    <t>EMSAD I</t>
  </si>
  <si>
    <t>TEMI</t>
  </si>
  <si>
    <t>TEMII</t>
  </si>
  <si>
    <t>EMSAD I (ADICIONALES) ASOCIADO "B"</t>
  </si>
  <si>
    <t>EH9951</t>
  </si>
  <si>
    <t>EMSAD II (ADICIONALES) ASOCIADO "C"</t>
  </si>
  <si>
    <t>DOCENTES ASIMILADOS (HORA/SEMANA/MES)</t>
  </si>
  <si>
    <t>MANUALES POR JORNADA</t>
  </si>
  <si>
    <t>Zona</t>
  </si>
  <si>
    <t>Prima</t>
  </si>
  <si>
    <t>JEFE DE MATERIA I</t>
  </si>
  <si>
    <t>JEFE DE MATERIA II</t>
  </si>
  <si>
    <t>RESPONSABLE DE CENTRO "C" II</t>
  </si>
  <si>
    <t>RESPONSABLE DE CENTRO "C" I</t>
  </si>
  <si>
    <t>ADMINISTRATIVO ESPECIALIZADO I</t>
  </si>
  <si>
    <t>ADMINISTRATIVO ESPECIALIZADO II</t>
  </si>
  <si>
    <t>ADMINISTRATIVO ESPECIALIZADO III</t>
  </si>
  <si>
    <t>ANALISTA TÉCNICO I</t>
  </si>
  <si>
    <t>ANALISTA TÉCNICO II</t>
  </si>
  <si>
    <t>AUXILIAR DE BIBLIOTECA I</t>
  </si>
  <si>
    <t>AUXILIAR DE INTENDENCIA I</t>
  </si>
  <si>
    <t>AUXILIAR RESPONSABLE DE CENTRO "C" I</t>
  </si>
  <si>
    <t>BIBLIOTECARIO II</t>
  </si>
  <si>
    <t>BIBLIOTECARIO I</t>
  </si>
  <si>
    <t>CHOFER I</t>
  </si>
  <si>
    <t>EMSAD I I</t>
  </si>
  <si>
    <t>EMSAD I I (ADICIONALES) ASOCIADO "C"</t>
  </si>
  <si>
    <t>ENCARGADO DE ORDEN II</t>
  </si>
  <si>
    <t>ENCARGADO DE ORDEN I</t>
  </si>
  <si>
    <t>LABORATORISTA II</t>
  </si>
  <si>
    <t>LABORATORISTA I</t>
  </si>
  <si>
    <t>OFICIAL DE SERVICIOS "C" II</t>
  </si>
  <si>
    <t>OFICIAL DE SERVICIOS "C" I</t>
  </si>
  <si>
    <t>RESPONSABLE DE LABORATORIO TÉCNICO I</t>
  </si>
  <si>
    <t>RESPONSABLE DE LABORATORIO TÉCNICO II</t>
  </si>
  <si>
    <t>SECRETARIA DIR. PLANTEL NV05</t>
  </si>
  <si>
    <t>SECRETARIA DIR. PLANTEL NV07</t>
  </si>
  <si>
    <t>TAQUIMECANÓGRAFA II</t>
  </si>
  <si>
    <t>TAQUIMECANÓGRAFA I</t>
  </si>
  <si>
    <t>TAQUIMECANÓGRAFA III</t>
  </si>
  <si>
    <t>ANALISTA TÉCNICO III</t>
  </si>
  <si>
    <t>AUXILIAR DE BIBLIOTECA II</t>
  </si>
  <si>
    <t>AUXILIAR DE BIBLIOTECA III</t>
  </si>
  <si>
    <t>AUXILIAR DE INTENDENCIA II</t>
  </si>
  <si>
    <t>AUXILIAR DE INTENDENCIA III</t>
  </si>
  <si>
    <t>AUXILIAR RESPONSABLE DE CENTRO "C" II</t>
  </si>
  <si>
    <t>BIBLIOTECARIO III</t>
  </si>
  <si>
    <t>CHOFER II</t>
  </si>
  <si>
    <t>ENCARGADO DE ORDEN V</t>
  </si>
  <si>
    <t>ENCARGADO DE ORDEN VI</t>
  </si>
  <si>
    <t>ENCARGADO DE ORDEN III</t>
  </si>
  <si>
    <t>ENCARGADO DE ORDEN IV</t>
  </si>
  <si>
    <t>LABORATORISTA III</t>
  </si>
  <si>
    <t>OFICIAL DE SERVICIOS "C" III</t>
  </si>
  <si>
    <t>SECRETARIA DIR. PLANTEL NV 05</t>
  </si>
  <si>
    <t>TAQUIMECANÓGRAFA VI</t>
  </si>
  <si>
    <t>TAQUIMECANÓGRAFA IV</t>
  </si>
  <si>
    <t>TAQUIMECANÓGRAFA V</t>
  </si>
  <si>
    <t>PRIMAS POR AÑOS DE SERVICIO EFECTIVOS PRESTADOS</t>
  </si>
  <si>
    <t>PRIMA DOMINICAL</t>
  </si>
  <si>
    <t>MATERIAL DIDÁCTICO</t>
  </si>
  <si>
    <t>PRESTACIONES ESTABLECIDAS EN EL CONTRATO COLECTIVO</t>
  </si>
  <si>
    <t>OTRAS PRESTACIONES</t>
  </si>
  <si>
    <t>ESTÍMULO POR PRODUCTIVIDAD Y EFICIENCIA</t>
  </si>
  <si>
    <t>ESTÍMULO AL PERSONAL OPERATIVO</t>
  </si>
  <si>
    <t>CF33204</t>
  </si>
  <si>
    <t>SUBJEFE TÉCNICO ESPECIALISTA</t>
  </si>
  <si>
    <t>CF33206</t>
  </si>
  <si>
    <t>JEFE DE PROYECTO</t>
  </si>
  <si>
    <t>D00012</t>
  </si>
  <si>
    <t>COORDINADOR EJECUTIVO</t>
  </si>
  <si>
    <t>D00010</t>
  </si>
  <si>
    <t>SUBCOORDINADOR</t>
  </si>
  <si>
    <t>D007</t>
  </si>
  <si>
    <t>DIRECTOR DE PLANTEL "B" Y "C" III</t>
  </si>
  <si>
    <t>CF01474</t>
  </si>
  <si>
    <t>DIRECTOR DE PLANTEL "D" Y "E" III</t>
  </si>
  <si>
    <t>D006</t>
  </si>
  <si>
    <t>DIRECTOR DE PLANTEL "A" III</t>
  </si>
  <si>
    <t>D001</t>
  </si>
  <si>
    <t>REPRESENTANTE</t>
  </si>
  <si>
    <t>S01201</t>
  </si>
  <si>
    <t>ASISTENTE DE SERVICIOS BASICOS</t>
  </si>
  <si>
    <t>CF18201</t>
  </si>
  <si>
    <t>AUXILAR DE SEGURIDAD</t>
  </si>
  <si>
    <t>S01202</t>
  </si>
  <si>
    <t>CF34202</t>
  </si>
  <si>
    <t>PROMOTOR CULTURAL Y DEPORTIVO</t>
  </si>
  <si>
    <t>A03202</t>
  </si>
  <si>
    <t>SECRETARIA "C"</t>
  </si>
  <si>
    <t xml:space="preserve"> CF34201</t>
  </si>
  <si>
    <t>TÉCNICO BIBLIOTECARIO</t>
  </si>
  <si>
    <t>ED01201</t>
  </si>
  <si>
    <t>TÉCNICO EN MATERIALES DIDACTICOS</t>
  </si>
  <si>
    <t xml:space="preserve"> CF19201</t>
  </si>
  <si>
    <t>TUTOR ESCOLAR</t>
  </si>
  <si>
    <t xml:space="preserve"> CF21202</t>
  </si>
  <si>
    <t>ASISTENTE ESCOLAR Y SOCIAL</t>
  </si>
  <si>
    <t>CF04201</t>
  </si>
  <si>
    <t>SECRETARIA "B"</t>
  </si>
  <si>
    <t>T08201</t>
  </si>
  <si>
    <t>TÉCNICO EN GRAFICACION</t>
  </si>
  <si>
    <t>CF33202</t>
  </si>
  <si>
    <t>TÉCNICO EN CONTABILIDAD</t>
  </si>
  <si>
    <t>CF33203</t>
  </si>
  <si>
    <t>TÉCNICO FINANCIERO</t>
  </si>
  <si>
    <t>CF18203</t>
  </si>
  <si>
    <t>SUPERVISOR DE MANTENIMIENTO</t>
  </si>
  <si>
    <t>CF04202</t>
  </si>
  <si>
    <t>SECRETARIA "A"</t>
  </si>
  <si>
    <t>A01801</t>
  </si>
  <si>
    <t>ADMVO. TÉCNICO ESPECIALISTA</t>
  </si>
  <si>
    <t>E3701</t>
  </si>
  <si>
    <t>TÉCNICO INSTRUCTOR A</t>
  </si>
  <si>
    <t>E3711</t>
  </si>
  <si>
    <t>E3713</t>
  </si>
  <si>
    <t>TÉCNICO CB II</t>
  </si>
  <si>
    <t>E3725</t>
  </si>
  <si>
    <t>PROFESOR INSTRUCTOR C</t>
  </si>
  <si>
    <t>1</t>
  </si>
  <si>
    <t>4</t>
  </si>
  <si>
    <t>AUX DE PROMOCION Y VINCULACION</t>
  </si>
  <si>
    <t>5</t>
  </si>
  <si>
    <t>6</t>
  </si>
  <si>
    <t>INSTRUCTOR DE BANDA DE GUERRA</t>
  </si>
  <si>
    <t>8</t>
  </si>
  <si>
    <t>AUXILIAR DE ENFERMERÍA</t>
  </si>
  <si>
    <t>9</t>
  </si>
  <si>
    <t>ENCARGADO DE DICTAMENES CEM</t>
  </si>
  <si>
    <t>11</t>
  </si>
  <si>
    <t>ENTRENADOR DE DEPORTES</t>
  </si>
  <si>
    <t>12</t>
  </si>
  <si>
    <t>AUX DE SERVICIOS ESCOLARES</t>
  </si>
  <si>
    <t>AUX FORMACION TÉCNICA</t>
  </si>
  <si>
    <t>AUXILIAR DE FORMACION TÉCNICA</t>
  </si>
  <si>
    <t>13</t>
  </si>
  <si>
    <t>PREFECTO</t>
  </si>
  <si>
    <t>14</t>
  </si>
  <si>
    <t>AUXILIAR DE INFORMATICA</t>
  </si>
  <si>
    <t>16</t>
  </si>
  <si>
    <t>SECRETARIA DE DIRECCIÓN</t>
  </si>
  <si>
    <t>17</t>
  </si>
  <si>
    <t>21</t>
  </si>
  <si>
    <t>23</t>
  </si>
  <si>
    <t>ASESOR COMPLEMENTARIO</t>
  </si>
  <si>
    <t>24</t>
  </si>
  <si>
    <t>ENCARGADO TALLER DE ALIM Y BEB</t>
  </si>
  <si>
    <t>49</t>
  </si>
  <si>
    <t>AUX CAPACITACION</t>
  </si>
  <si>
    <t>AUXILIAR DE COMPRAS</t>
  </si>
  <si>
    <t>ADMINISTRATIVO TÉCNICO ESPECIALISTA</t>
  </si>
  <si>
    <t>CF21202</t>
  </si>
  <si>
    <t>DIRECTOR DE PLANTEL  "D" Y "E" III</t>
  </si>
  <si>
    <t xml:space="preserve">VALES DE DESPENSA MM      </t>
  </si>
  <si>
    <t>BONO EMPLEADO CONALEP</t>
  </si>
  <si>
    <t xml:space="preserve"> VALES DE DESPENSA </t>
  </si>
  <si>
    <t>DIAS ECONÓMICOS</t>
  </si>
  <si>
    <t>DIAS DE DESCANSO OBLIGATORIO</t>
  </si>
  <si>
    <t>ANTEOJOS Y/O LENTES DE CONTACTO</t>
  </si>
  <si>
    <t>PUNTUALIDAD Y ASISTENCIA</t>
  </si>
  <si>
    <t>P109</t>
  </si>
  <si>
    <t>ESTÍMULO POR CUMPLEAÑOS</t>
  </si>
  <si>
    <t>P122</t>
  </si>
  <si>
    <t>COMPENSACIÓN ANUAL</t>
  </si>
  <si>
    <t>P113</t>
  </si>
  <si>
    <t>BONO DEL DIA DEL MAESTRO</t>
  </si>
  <si>
    <t>P115</t>
  </si>
  <si>
    <t>P121</t>
  </si>
  <si>
    <t>PAGO DE AJUSTE</t>
  </si>
  <si>
    <t>0025</t>
  </si>
  <si>
    <t>VALES DE DESPENSA</t>
  </si>
  <si>
    <t>VALES DE DESPENSA ADICIONAL</t>
  </si>
  <si>
    <t>P106</t>
  </si>
  <si>
    <t>AYUDA PARA GASTOS ESCOLARES</t>
  </si>
  <si>
    <t>P105</t>
  </si>
  <si>
    <t xml:space="preserve">AYUDA PARA ANTEOJOS </t>
  </si>
  <si>
    <t>P107</t>
  </si>
  <si>
    <t>AYUDA APARATOS ORTOPÉDICOS</t>
  </si>
  <si>
    <t xml:space="preserve">DIRECTOR DE ÁREA </t>
  </si>
  <si>
    <t>DIRECTOR DE PLANTEL</t>
  </si>
  <si>
    <t>JEFE DE CAPACITACIÓN</t>
  </si>
  <si>
    <t>JEFE DE VINCULACIÓN</t>
  </si>
  <si>
    <t>CF12814</t>
  </si>
  <si>
    <t>ESPECIALISTA EN TELEINFORMÁTICA</t>
  </si>
  <si>
    <t>CF33892</t>
  </si>
  <si>
    <t xml:space="preserve">TÉCNICO SUPERIOR </t>
  </si>
  <si>
    <t>CF34813</t>
  </si>
  <si>
    <t xml:space="preserve">JEFE DE OFICINA </t>
  </si>
  <si>
    <t>CF33834</t>
  </si>
  <si>
    <t xml:space="preserve">TÉCNICO ESPECIALIZADO </t>
  </si>
  <si>
    <t>CF21807</t>
  </si>
  <si>
    <t>ANALISTA PROFESIONAL</t>
  </si>
  <si>
    <t>CF04806</t>
  </si>
  <si>
    <t>SECRETARIA EJECUTIVA "C"</t>
  </si>
  <si>
    <t>CF06801</t>
  </si>
  <si>
    <t>GUARDA</t>
  </si>
  <si>
    <t>S03802</t>
  </si>
  <si>
    <t>S05805</t>
  </si>
  <si>
    <t>TÉCNICO MEDIO EN IMPRENTA</t>
  </si>
  <si>
    <t>S01804</t>
  </si>
  <si>
    <t xml:space="preserve">JEFE DE SERVICIOS Y MANTENIMIENTO </t>
  </si>
  <si>
    <t>E11001</t>
  </si>
  <si>
    <t>PROFESOR INSTRUCTOR DE CAPACITACIÓN</t>
  </si>
  <si>
    <t>*IMPORTE POR HORA DE ASIGNATURA</t>
  </si>
  <si>
    <t>ITS0001</t>
  </si>
  <si>
    <t>ITS0002</t>
  </si>
  <si>
    <t>ITS0003</t>
  </si>
  <si>
    <t>ITS0004</t>
  </si>
  <si>
    <t>P01002</t>
  </si>
  <si>
    <t>A06009</t>
  </si>
  <si>
    <t>COORDINADOR DE PROMOCIONES</t>
  </si>
  <si>
    <t>A01001</t>
  </si>
  <si>
    <t>P01001</t>
  </si>
  <si>
    <t>ANALISTA TÉCNICO</t>
  </si>
  <si>
    <t>SECRETARIA DE SUBDIRECTOR</t>
  </si>
  <si>
    <t>T06027</t>
  </si>
  <si>
    <t>CF53453</t>
  </si>
  <si>
    <t>CHOFER DE DIRECTOR</t>
  </si>
  <si>
    <t>SECRETARÍA DE JEFE DE DEPARTAMENTO</t>
  </si>
  <si>
    <t>A03004</t>
  </si>
  <si>
    <t>S06002</t>
  </si>
  <si>
    <t>E13013</t>
  </si>
  <si>
    <t>PROFESOR TITULAR "A"</t>
  </si>
  <si>
    <t>E13010</t>
  </si>
  <si>
    <t>PROFESOR ASOCIADO "A"</t>
  </si>
  <si>
    <t>E13001</t>
  </si>
  <si>
    <t>PROFESOR DE ASIGNATURA "A"</t>
  </si>
  <si>
    <t>E13002</t>
  </si>
  <si>
    <t>PROFESOR DE ASIGNATURA "B"</t>
  </si>
  <si>
    <t>S14001</t>
  </si>
  <si>
    <t xml:space="preserve">VIGILANTE </t>
  </si>
  <si>
    <t xml:space="preserve"> INSTITUTO TECNOLÓGICO SUPERIOR DE MOTUL</t>
  </si>
  <si>
    <t>P16004</t>
  </si>
  <si>
    <t>T06018</t>
  </si>
  <si>
    <t>* Otros</t>
  </si>
  <si>
    <t>S08011</t>
  </si>
  <si>
    <t>A01024</t>
  </si>
  <si>
    <t>PROFESOR DEASIGNATURA "B"</t>
  </si>
  <si>
    <t>E13011</t>
  </si>
  <si>
    <t>PROFESOR ASOCIADO "B"</t>
  </si>
  <si>
    <t>E13012</t>
  </si>
  <si>
    <t>PROFESOR ASOCIADO "C"</t>
  </si>
  <si>
    <t>ASIMILABLES</t>
  </si>
  <si>
    <t>COMPENSACIÓN POR ADQUISICIÓN DE MATERIAL DIDÁCTICO. PRIMA DE ANTIGÜEDAD</t>
  </si>
  <si>
    <t>PRIMA DE ANTIGÜEDAD</t>
  </si>
  <si>
    <t>SUBDIRECCIÓN ACADÉMICA</t>
  </si>
  <si>
    <t>JEFE DE DIVISIÓN  DE PLANEACIÓN Y PROGRAMACIÓN</t>
  </si>
  <si>
    <t>P13006</t>
  </si>
  <si>
    <t>PSICÓLOGA</t>
  </si>
  <si>
    <t>SECRETARIA DE DIRECCIÓN GENERAL</t>
  </si>
  <si>
    <t>S05033</t>
  </si>
  <si>
    <t>OPERADOR DE EQUIPO T.P. ESP.</t>
  </si>
  <si>
    <t>S07009</t>
  </si>
  <si>
    <t>OFICIAL DE MANTENIMIENTO GENERAL</t>
  </si>
  <si>
    <t>BASE*</t>
  </si>
  <si>
    <t>ASIMILADO</t>
  </si>
  <si>
    <t>SECRETARIA DE DIRECTOR GRAL.</t>
  </si>
  <si>
    <t>SECRETARIO DE DIRECTOR</t>
  </si>
  <si>
    <t>SECRETARIA DE JEFE DEPARTAMENTO</t>
  </si>
  <si>
    <t>BIBLIOTECARIA</t>
  </si>
  <si>
    <t>SECRETARIA JEFE DE DEPARTAMENTO</t>
  </si>
  <si>
    <t>PROFESOR ASIGNATURA "A"</t>
  </si>
  <si>
    <t>REC001</t>
  </si>
  <si>
    <t>RECTOR</t>
  </si>
  <si>
    <t>DAF003</t>
  </si>
  <si>
    <t>SEA002</t>
  </si>
  <si>
    <t>SECRETARIO ACADÉMICO</t>
  </si>
  <si>
    <t>DIA004</t>
  </si>
  <si>
    <t>JED005</t>
  </si>
  <si>
    <t>COC006</t>
  </si>
  <si>
    <t>COORDINADOR “C“</t>
  </si>
  <si>
    <t>COB007</t>
  </si>
  <si>
    <t>ASC008</t>
  </si>
  <si>
    <t>ASISTENTE "C"</t>
  </si>
  <si>
    <t>ASB009</t>
  </si>
  <si>
    <t>ASISTENTE "B"</t>
  </si>
  <si>
    <t>ASA010</t>
  </si>
  <si>
    <t>ASISTENTE "A"</t>
  </si>
  <si>
    <t>INC013</t>
  </si>
  <si>
    <t>INVESTIGADOR  "C"</t>
  </si>
  <si>
    <t>RES016</t>
  </si>
  <si>
    <t>RESTAURADOR</t>
  </si>
  <si>
    <t>TRA017</t>
  </si>
  <si>
    <t>TRANSCRIPTOR ARREGLISTA</t>
  </si>
  <si>
    <t>BIB018</t>
  </si>
  <si>
    <t>AAC019</t>
  </si>
  <si>
    <t>AUXILIAR ADMINISTRATIVO "C"</t>
  </si>
  <si>
    <t>AUM021</t>
  </si>
  <si>
    <t>OFS022</t>
  </si>
  <si>
    <t>CH0024</t>
  </si>
  <si>
    <t>VIG023</t>
  </si>
  <si>
    <t>PROCA25</t>
  </si>
  <si>
    <t>PROFESOR DE CARRERA "A"</t>
  </si>
  <si>
    <t>PROCB037</t>
  </si>
  <si>
    <t>PROFESOR DE CARRERA "B"</t>
  </si>
  <si>
    <t>EVENTUALES *</t>
  </si>
  <si>
    <t>MODEL032</t>
  </si>
  <si>
    <t>MODELO</t>
  </si>
  <si>
    <t>PROAA036</t>
  </si>
  <si>
    <t>PROAB035</t>
  </si>
  <si>
    <t>PROAC034</t>
  </si>
  <si>
    <t>PROFESOR DE ASIGNATURA "C"</t>
  </si>
  <si>
    <t>TECAC031</t>
  </si>
  <si>
    <t>TÉCNICO ACADÉMICO</t>
  </si>
  <si>
    <t>UO1001</t>
  </si>
  <si>
    <t>UO1002</t>
  </si>
  <si>
    <t>UO2001</t>
  </si>
  <si>
    <t>UO2002</t>
  </si>
  <si>
    <t>UO2003</t>
  </si>
  <si>
    <t>SECRETARIO TÉCNICO DE RECTORÍA</t>
  </si>
  <si>
    <t>UO3001</t>
  </si>
  <si>
    <t>DOCENTE  DE CARRERA TITULAR  NIVEL "B"</t>
  </si>
  <si>
    <t>UO3004</t>
  </si>
  <si>
    <t>DOCENTE ASOCIADO NIVEL "B"</t>
  </si>
  <si>
    <t>UO3005</t>
  </si>
  <si>
    <t>DOCENTE ASOCIADO NIVEL "A"</t>
  </si>
  <si>
    <t>UO3006</t>
  </si>
  <si>
    <t>CERTIFICADOR EN LENGUA MAYA  NIVEL "C"</t>
  </si>
  <si>
    <t>UO4001</t>
  </si>
  <si>
    <t>ENCARGADO DE PROYECTOS ESTRATÉGICOS</t>
  </si>
  <si>
    <t>UO4002</t>
  </si>
  <si>
    <t>RESPONSABLE DE ÁREA "C"</t>
  </si>
  <si>
    <t>UO4003</t>
  </si>
  <si>
    <t>RESPONSABLE DE ÁREA "B"</t>
  </si>
  <si>
    <t>UO4004</t>
  </si>
  <si>
    <t>RESPONSABLE DE ÁREA "A"</t>
  </si>
  <si>
    <t>UO4005</t>
  </si>
  <si>
    <t>UO4006</t>
  </si>
  <si>
    <t>AUXILIAR ADMINISTRATIVO "B"</t>
  </si>
  <si>
    <t>UO4007</t>
  </si>
  <si>
    <t>AUXILIAR ADMINISTRATIVO "A"</t>
  </si>
  <si>
    <t>UO4008</t>
  </si>
  <si>
    <t>AUXILIAR DE SERVICIOS DE GENERALES</t>
  </si>
  <si>
    <t>EVENTUALES*</t>
  </si>
  <si>
    <t>UO3011</t>
  </si>
  <si>
    <t xml:space="preserve">DOCENTE DE ASIGNATURA EN LICENCIATURA </t>
  </si>
  <si>
    <t>ASIMILABLE*</t>
  </si>
  <si>
    <t>APOYO PSICOLÓGICO</t>
  </si>
  <si>
    <t>UO3002</t>
  </si>
  <si>
    <t>DOCENTE  DE CARRERA TITULAR  NIVEL "A"</t>
  </si>
  <si>
    <t>UO3003</t>
  </si>
  <si>
    <t>DOCENTE ASOCIADO NIVEL "C"</t>
  </si>
  <si>
    <t>UPYR01</t>
  </si>
  <si>
    <t>UPYSA01</t>
  </si>
  <si>
    <t>UPYDA01</t>
  </si>
  <si>
    <t>UPYJD01</t>
  </si>
  <si>
    <t>UPYPAC01</t>
  </si>
  <si>
    <t>PROFESOR ASOCIADO C</t>
  </si>
  <si>
    <t>UPYPAB01</t>
  </si>
  <si>
    <t>PROFESOR ASOCIADO B</t>
  </si>
  <si>
    <t>UPYC01</t>
  </si>
  <si>
    <t>COORDINADORA</t>
  </si>
  <si>
    <t>UPYA01</t>
  </si>
  <si>
    <t>UPYJO01</t>
  </si>
  <si>
    <t>JEFA DE OFICINA</t>
  </si>
  <si>
    <t>UPYTC01</t>
  </si>
  <si>
    <t>UPYAA01</t>
  </si>
  <si>
    <t>UPYSR01</t>
  </si>
  <si>
    <t>SECRETARIA DE RECTOR</t>
  </si>
  <si>
    <t>UPYPABH01</t>
  </si>
  <si>
    <t>PAOLA REBECA SANCHEZ JUAREZ</t>
  </si>
  <si>
    <t>SECRETARIO</t>
  </si>
  <si>
    <t>SECRETARIA DEL RECTOR</t>
  </si>
  <si>
    <t>ASISTENTE DE SERVICIOS DE MANTENIMIENTO</t>
  </si>
  <si>
    <t>PROFESOR TITULAR "C"</t>
  </si>
  <si>
    <t>SUBDIRECTORA DE ÁREA</t>
  </si>
  <si>
    <t>A10-01</t>
  </si>
  <si>
    <t>A1-01</t>
  </si>
  <si>
    <t>ANALISTA ADMINISTRATIVO A</t>
  </si>
  <si>
    <t>A1-02</t>
  </si>
  <si>
    <t>A1-03</t>
  </si>
  <si>
    <t>A11-01</t>
  </si>
  <si>
    <t>ENCARGADO ADMINISTRATIVO A</t>
  </si>
  <si>
    <t>A11-02</t>
  </si>
  <si>
    <t>ENCARGADO ADMINISTRATIVO B</t>
  </si>
  <si>
    <t>A11-03</t>
  </si>
  <si>
    <t>ENCARGADO ADMINISTRATIVO C</t>
  </si>
  <si>
    <t>A11-04</t>
  </si>
  <si>
    <t>ENCARGADO ADMINISTRATIVO D</t>
  </si>
  <si>
    <t>A12-02</t>
  </si>
  <si>
    <t>ENCARGADO DE LABORATORIO B</t>
  </si>
  <si>
    <t>A12-03</t>
  </si>
  <si>
    <t>ENCARGADO DE LABORATORIO C</t>
  </si>
  <si>
    <t>A13-01</t>
  </si>
  <si>
    <t>ENCARGADO DE LABORATORIO DE INFOR A</t>
  </si>
  <si>
    <t>A13-03</t>
  </si>
  <si>
    <t>ENCARGADO DE LABORATORIO DE INFOR C</t>
  </si>
  <si>
    <t>A16-01</t>
  </si>
  <si>
    <t>INVESTIGADOR CONSULTOR A</t>
  </si>
  <si>
    <t>A16-03</t>
  </si>
  <si>
    <t>INVESTIGADOR CONSULTOR C</t>
  </si>
  <si>
    <t>A17-01</t>
  </si>
  <si>
    <t>INVESTIGADOR ESPECIALIZADO A</t>
  </si>
  <si>
    <t>A18-01</t>
  </si>
  <si>
    <t>JEFE DE DEPARTAMENTO A</t>
  </si>
  <si>
    <t>A18-02</t>
  </si>
  <si>
    <t>A18-03</t>
  </si>
  <si>
    <t>JEFE DE DEPARTAMENTO C 1</t>
  </si>
  <si>
    <t>A18-04</t>
  </si>
  <si>
    <t>JEFE DE DEPARTAMENTO C 2</t>
  </si>
  <si>
    <t>A18-05</t>
  </si>
  <si>
    <t>JEFE DE DEPARTAMENTO D</t>
  </si>
  <si>
    <t>A19-01</t>
  </si>
  <si>
    <t>JEFE DE OFICINA A</t>
  </si>
  <si>
    <t>A19-02</t>
  </si>
  <si>
    <t>JEFE DE OFICINA B</t>
  </si>
  <si>
    <t>A19-03</t>
  </si>
  <si>
    <t>A20-01</t>
  </si>
  <si>
    <t>PROGRAMADOR ANALISTA A</t>
  </si>
  <si>
    <t>A20-02</t>
  </si>
  <si>
    <t>PROGRAMADOR ANALISTA B</t>
  </si>
  <si>
    <t>A20-03</t>
  </si>
  <si>
    <t>PROGRAMADOR ANALISTA C</t>
  </si>
  <si>
    <t>A2-02</t>
  </si>
  <si>
    <t>ASISTENTE ACÁDEMICO B</t>
  </si>
  <si>
    <t>A2-03</t>
  </si>
  <si>
    <t>ASISTENTE ACÁDEMICO C</t>
  </si>
  <si>
    <t>A21-01</t>
  </si>
  <si>
    <t>A22-01</t>
  </si>
  <si>
    <t>SECRETARIA DE DIRC DE ÁREA A</t>
  </si>
  <si>
    <t>A22-02</t>
  </si>
  <si>
    <t>SECRETARIA DE DIRC DE ÁREA B</t>
  </si>
  <si>
    <t>A22-03</t>
  </si>
  <si>
    <t>SECRETARIA DE DIRC DE ÁREA C</t>
  </si>
  <si>
    <t>A23-01</t>
  </si>
  <si>
    <t>SECRETARIA DE JEFE DE DEPARTAMENTO A</t>
  </si>
  <si>
    <t>A25-01</t>
  </si>
  <si>
    <t>SUB DIRECTOR DE ÁREA</t>
  </si>
  <si>
    <t>A27-02</t>
  </si>
  <si>
    <t>TÉCNICO BIBLIOTECARIO B</t>
  </si>
  <si>
    <t>A29-02</t>
  </si>
  <si>
    <t>TÉCNICO EN SOPORTE INFORMATICO B</t>
  </si>
  <si>
    <t>A30-02</t>
  </si>
  <si>
    <t>TÉCNICO ESPEC EN MANTENIMIENTO B</t>
  </si>
  <si>
    <t>A30-03</t>
  </si>
  <si>
    <t>TÉCNICO ESPEC EN MANTENIMIENTO C</t>
  </si>
  <si>
    <t>A3-01</t>
  </si>
  <si>
    <t>ASISTENTE DE SERV DE MANTENIMIENTO A</t>
  </si>
  <si>
    <t>A3-03</t>
  </si>
  <si>
    <t>ASISTENTE DE SERV DE MANTENIMIENTO C</t>
  </si>
  <si>
    <t>A4-02</t>
  </si>
  <si>
    <t>AUXILIAR CONTABLE B</t>
  </si>
  <si>
    <t>A5-01</t>
  </si>
  <si>
    <t>AUXILIAR DE ALMACEN A</t>
  </si>
  <si>
    <t>A5-02</t>
  </si>
  <si>
    <t>AUXILIAR DE ALMACEN B</t>
  </si>
  <si>
    <t>A6-01</t>
  </si>
  <si>
    <t>CAJERO A</t>
  </si>
  <si>
    <t>A6-02</t>
  </si>
  <si>
    <t>A9-01</t>
  </si>
  <si>
    <t>DESARROLLADOR ESPECIALIZADO A</t>
  </si>
  <si>
    <t>A9-03</t>
  </si>
  <si>
    <t>DESARROLLADOR ESPECIALIZADO C</t>
  </si>
  <si>
    <t>D1-01</t>
  </si>
  <si>
    <t>PROFESOR ASOCIADO A</t>
  </si>
  <si>
    <t>D1-02</t>
  </si>
  <si>
    <t>D1-03</t>
  </si>
  <si>
    <t>D2-01</t>
  </si>
  <si>
    <t>PROFESOR TITULAR A</t>
  </si>
  <si>
    <t>D2-02</t>
  </si>
  <si>
    <t>PROFESOR TITULAR B</t>
  </si>
  <si>
    <t>H1-01</t>
  </si>
  <si>
    <t>PROFESOR DE ASIGNATURA</t>
  </si>
  <si>
    <t>ACADÉMICO-ADMINISTRATIVO</t>
  </si>
  <si>
    <t>ENTIDADES PARAESTARALES</t>
  </si>
  <si>
    <t>A2-01</t>
  </si>
  <si>
    <t>ASISTENTE ACADEMICO A</t>
  </si>
  <si>
    <t>A3-02</t>
  </si>
  <si>
    <t>ASISTENTE DE SERV DE MANTENIMIENTO B</t>
  </si>
  <si>
    <t>A4-01</t>
  </si>
  <si>
    <t>AUXILIAR CONTABLE A</t>
  </si>
  <si>
    <t>A4-03</t>
  </si>
  <si>
    <t>AUXILIAR CONTABLE C</t>
  </si>
  <si>
    <t>A5-03</t>
  </si>
  <si>
    <t>AUXILIAR DE ALMACEN C</t>
  </si>
  <si>
    <t>A6-03</t>
  </si>
  <si>
    <t>CAJERO C</t>
  </si>
  <si>
    <t>A9-02</t>
  </si>
  <si>
    <t>DESARROLLADOR ESPECIALIZADO B</t>
  </si>
  <si>
    <t>A12-01</t>
  </si>
  <si>
    <t>ENCARGADO DE LABORATORIO A</t>
  </si>
  <si>
    <t>A13-02</t>
  </si>
  <si>
    <t>ENCARGADO DE LABORATORIO DE INFOR B</t>
  </si>
  <si>
    <t>A16-02</t>
  </si>
  <si>
    <t>INVESTIGADOR CONSULTOR B</t>
  </si>
  <si>
    <t>A17-02</t>
  </si>
  <si>
    <t>INVESTIGADOR ESPECIALIZADO B</t>
  </si>
  <si>
    <t>A17-03</t>
  </si>
  <si>
    <t>INVESTIGADOR ESPECIALIZADO C</t>
  </si>
  <si>
    <t>D2-03</t>
  </si>
  <si>
    <t>PROFESOR TITULAR C</t>
  </si>
  <si>
    <t>A23-02</t>
  </si>
  <si>
    <t>SECRETARIA DE JEFE DE DEPARTAMENTO B</t>
  </si>
  <si>
    <t>A23-03</t>
  </si>
  <si>
    <t>SECRETARIA DE JEFE DE DEPARTAMENTO C</t>
  </si>
  <si>
    <t>A24-01</t>
  </si>
  <si>
    <t>A27-01</t>
  </si>
  <si>
    <t>TÉCNICO BIBLOTECARIO A</t>
  </si>
  <si>
    <t>A27-03</t>
  </si>
  <si>
    <t>TÉCNICO BIBLIOTECARIO C</t>
  </si>
  <si>
    <t>A28-01</t>
  </si>
  <si>
    <t>A29-01</t>
  </si>
  <si>
    <t>TÉCNICO EN SOPORTE INFORMATICO A</t>
  </si>
  <si>
    <t>A29-03</t>
  </si>
  <si>
    <t>TÉCNICO EN SOPORTE INFORMATICO C</t>
  </si>
  <si>
    <t>A30-01</t>
  </si>
  <si>
    <t>TÉCNICO ESPEC EN MANTENIMIENTO A</t>
  </si>
  <si>
    <t>PRESTACIONES SOCIOECONÓMICAS</t>
  </si>
  <si>
    <t>UTdM01</t>
  </si>
  <si>
    <t>UTdM02</t>
  </si>
  <si>
    <t>UTdM03</t>
  </si>
  <si>
    <t>UTdM05</t>
  </si>
  <si>
    <t>UTdM06</t>
  </si>
  <si>
    <t>UTdM07</t>
  </si>
  <si>
    <t>UTdM09</t>
  </si>
  <si>
    <t>UTdM08</t>
  </si>
  <si>
    <t>UTdM10</t>
  </si>
  <si>
    <t>TÉCNICO ESPECIALIZADO EN MANTENIMIENTO</t>
  </si>
  <si>
    <t>UTdM11</t>
  </si>
  <si>
    <t>CHOFER DEL RECTOR</t>
  </si>
  <si>
    <t>UTdM12</t>
  </si>
  <si>
    <t>UTdM13</t>
  </si>
  <si>
    <t>ASISTENTE DE SERVICIOS Y MANTENIMIENTO</t>
  </si>
  <si>
    <t>UTdM14</t>
  </si>
  <si>
    <t>PROFESOR DE ASIGNATURA "B" (H/S/M)</t>
  </si>
  <si>
    <t>MATERIAL DIDÁCTICO ($5.16 PESOS POR HORA)</t>
  </si>
  <si>
    <t>CRT0001</t>
  </si>
  <si>
    <t>CRT0004</t>
  </si>
  <si>
    <t>CJF0001</t>
  </si>
  <si>
    <t>CJF0002</t>
  </si>
  <si>
    <t>CJF0003</t>
  </si>
  <si>
    <t>CJF0004</t>
  </si>
  <si>
    <t>CAD0004</t>
  </si>
  <si>
    <t>CAD0005</t>
  </si>
  <si>
    <t>ASISTENTE DE SERVICIOS  Y MANTENIMIENTO</t>
  </si>
  <si>
    <t>CSR0001</t>
  </si>
  <si>
    <t>CPF0007</t>
  </si>
  <si>
    <t>CPF0005</t>
  </si>
  <si>
    <t>CPF0004</t>
  </si>
  <si>
    <t>CPA0001</t>
  </si>
  <si>
    <t>PERSONAL DE VIGILANCIA Y LIMPIEZA</t>
  </si>
  <si>
    <t>MS0001</t>
  </si>
  <si>
    <t>RECTOR/A</t>
  </si>
  <si>
    <t>DIRECTOR/A DE ÁREA</t>
  </si>
  <si>
    <t xml:space="preserve">JEFE/A DE DEPARTAMENTO </t>
  </si>
  <si>
    <t>AC0003</t>
  </si>
  <si>
    <t xml:space="preserve">PROFESOR/A ASOCIADO A </t>
  </si>
  <si>
    <t>AC0001</t>
  </si>
  <si>
    <t>PROFESOR/A ASOCIADO C</t>
  </si>
  <si>
    <t>AS0001</t>
  </si>
  <si>
    <t>COORDINADOR/A</t>
  </si>
  <si>
    <t>AS0002</t>
  </si>
  <si>
    <t>JEFE/A DE OFICINA</t>
  </si>
  <si>
    <t>AS0003</t>
  </si>
  <si>
    <t xml:space="preserve">TÉCNICO/A EN CONTABILIDAD </t>
  </si>
  <si>
    <t>AS0004</t>
  </si>
  <si>
    <t xml:space="preserve">TÉCNICO/A BIBLIOTECARIO </t>
  </si>
  <si>
    <t>AS0005</t>
  </si>
  <si>
    <t>AS0007</t>
  </si>
  <si>
    <t>SECRETARIA/O DE RECTOR/A</t>
  </si>
  <si>
    <t>AS0008</t>
  </si>
  <si>
    <t>SECRETARIA/O DE DIRECTOR/A DE ÁREA</t>
  </si>
  <si>
    <t>AS0009</t>
  </si>
  <si>
    <t>SECRETARIA/O DE JEFE/A DE DEPARTAMENTO</t>
  </si>
  <si>
    <t>AP0001</t>
  </si>
  <si>
    <t>CHOFER DE RECTOR/A</t>
  </si>
  <si>
    <t>AP0002</t>
  </si>
  <si>
    <t>CHOFER ADMINISTRATIVO/A</t>
  </si>
  <si>
    <t>AP0003</t>
  </si>
  <si>
    <t>JEFE/A DE SERVICIOS DE MANTENIMIENTO</t>
  </si>
  <si>
    <t>AP0004</t>
  </si>
  <si>
    <t>AC0004</t>
  </si>
  <si>
    <t>PROFESOR/A DE ASIGNATURA B (H/S/M)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</si>
</sst>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_-;\-* #,##0_-;_-* &quot;-&quot;??_-;_-@_-"/>
    <numFmt numFmtId="165" formatCode="#,##0_ ;\-#,##0\ "/>
    <numFmt numFmtId="166" formatCode="_-&quot;$&quot;\ * #,##0.00_-;\-&quot;$&quot;\ * #,##0.00_-;_-&quot;$&quot;\ * &quot;-&quot;??_-;_-@_-"/>
    <numFmt numFmtId="167" formatCode="&quot;$&quot;#,##0.00"/>
  </numFmts>
  <fonts count="50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FFFFFF"/>
      <name val="Lato"/>
    </font>
    <font>
      <sz val="10"/>
      <color rgb="FF000000"/>
      <name val="Lato"/>
    </font>
    <font>
      <b/>
      <sz val="10"/>
      <color rgb="FF000000"/>
      <name val="Lato"/>
    </font>
    <font>
      <b/>
      <sz val="11"/>
      <color rgb="FF000000"/>
      <name val="Lato"/>
    </font>
    <font>
      <sz val="11"/>
      <color rgb="FF000000"/>
      <name val="Calibri"/>
    </font>
    <font>
      <sz val="11"/>
      <color rgb="FF000000"/>
      <name val="Calibri"/>
      <family val="2"/>
      <scheme val="minor"/>
    </font>
    <font>
      <b/>
      <sz val="12"/>
      <color theme="1"/>
      <name val="Lato"/>
      <family val="2"/>
    </font>
    <font>
      <sz val="12"/>
      <color theme="1"/>
      <name val="Lato"/>
      <family val="2"/>
    </font>
    <font>
      <b/>
      <sz val="10"/>
      <color theme="0"/>
      <name val="Lato"/>
      <family val="2"/>
    </font>
    <font>
      <b/>
      <sz val="10"/>
      <color rgb="FFFFFFFF"/>
      <name val="Lato"/>
      <family val="2"/>
    </font>
    <font>
      <sz val="11"/>
      <color rgb="FF000000"/>
      <name val="Lato"/>
      <family val="2"/>
    </font>
    <font>
      <sz val="10"/>
      <color rgb="FF000000"/>
      <name val="Lato"/>
      <family val="2"/>
    </font>
    <font>
      <sz val="10"/>
      <color theme="1"/>
      <name val="Lato"/>
      <family val="2"/>
    </font>
    <font>
      <sz val="12"/>
      <color rgb="FF000000"/>
      <name val="Lato"/>
      <family val="2"/>
    </font>
    <font>
      <b/>
      <sz val="12"/>
      <color rgb="FF000000"/>
      <name val="Lato"/>
      <family val="2"/>
    </font>
    <font>
      <b/>
      <sz val="10"/>
      <color rgb="FF000000"/>
      <name val="Lato"/>
      <family val="2"/>
    </font>
    <font>
      <sz val="10"/>
      <name val="Arial"/>
      <family val="2"/>
    </font>
    <font>
      <b/>
      <sz val="12"/>
      <name val="Lato"/>
      <family val="2"/>
    </font>
    <font>
      <sz val="10"/>
      <color indexed="8"/>
      <name val="Arial"/>
      <family val="2"/>
    </font>
    <font>
      <sz val="10"/>
      <name val="Lato"/>
      <family val="2"/>
    </font>
    <font>
      <sz val="12"/>
      <name val="Lato"/>
      <family val="2"/>
    </font>
    <font>
      <sz val="11"/>
      <color theme="1"/>
      <name val="Lato"/>
      <family val="2"/>
    </font>
    <font>
      <b/>
      <sz val="12"/>
      <color rgb="FFFF0000"/>
      <name val="Lato"/>
      <family val="2"/>
    </font>
    <font>
      <b/>
      <sz val="10"/>
      <color theme="1"/>
      <name val="Lato"/>
      <family val="2"/>
    </font>
    <font>
      <sz val="12"/>
      <color rgb="FFFF0000"/>
      <name val="Lato"/>
      <family val="2"/>
    </font>
    <font>
      <b/>
      <sz val="10"/>
      <color rgb="FFFF0000"/>
      <name val="Lato"/>
      <family val="2"/>
    </font>
    <font>
      <b/>
      <sz val="10"/>
      <name val="Lato"/>
      <family val="2"/>
    </font>
    <font>
      <sz val="10"/>
      <color indexed="8"/>
      <name val="Lato"/>
      <family val="2"/>
    </font>
    <font>
      <sz val="10"/>
      <color rgb="FFFF0000"/>
      <name val="Lato"/>
      <family val="2"/>
    </font>
    <font>
      <b/>
      <sz val="12"/>
      <color rgb="FF002060"/>
      <name val="Lato"/>
      <family val="2"/>
    </font>
    <font>
      <sz val="12"/>
      <color indexed="8"/>
      <name val="Lato"/>
      <family val="2"/>
    </font>
    <font>
      <sz val="10"/>
      <color rgb="FF000000"/>
      <name val="Montserrat"/>
      <family val="2"/>
    </font>
    <font>
      <sz val="9"/>
      <color rgb="FF000000"/>
      <name val="Montserrat"/>
      <family val="2"/>
    </font>
    <font>
      <sz val="9"/>
      <color rgb="FF000000"/>
      <name val="Lato"/>
      <family val="2"/>
    </font>
    <font>
      <sz val="11"/>
      <name val="Lato"/>
      <family val="2"/>
    </font>
    <font>
      <b/>
      <sz val="11"/>
      <color rgb="FF000000"/>
      <name val="Lato"/>
      <family val="2"/>
    </font>
    <font>
      <sz val="8"/>
      <color rgb="FF000000"/>
      <name val="Lato"/>
      <family val="2"/>
    </font>
    <font>
      <sz val="8"/>
      <name val="Lato"/>
      <family val="2"/>
    </font>
    <font>
      <sz val="8"/>
      <color theme="1"/>
      <name val="Lato"/>
      <family val="2"/>
    </font>
    <font>
      <b/>
      <sz val="12"/>
      <color rgb="FFFFFFFF"/>
      <name val="Lato"/>
      <family val="2"/>
    </font>
    <font>
      <b/>
      <sz val="11"/>
      <color theme="1"/>
      <name val="Lato"/>
      <family val="2"/>
    </font>
    <font>
      <sz val="9"/>
      <color theme="1"/>
      <name val="Lato"/>
      <family val="2"/>
    </font>
    <font>
      <sz val="9"/>
      <color indexed="8"/>
      <name val="Lato"/>
      <family val="2"/>
    </font>
    <font>
      <sz val="9"/>
      <name val="Lato"/>
      <family val="2"/>
    </font>
    <font>
      <sz val="10"/>
      <color theme="1"/>
      <name val="Barlow"/>
      <family val="2"/>
    </font>
    <font>
      <sz val="10"/>
      <color rgb="FF000000"/>
      <name val="Barlow"/>
      <family val="2"/>
    </font>
    <font>
      <b/>
      <sz val="9"/>
      <color theme="1"/>
      <name val="Lato"/>
      <family val="2"/>
    </font>
  </fonts>
  <fills count="10">
    <fill>
      <patternFill patternType="none"/>
    </fill>
    <fill>
      <patternFill patternType="gray125"/>
    </fill>
    <fill>
      <patternFill patternType="solid">
        <fgColor rgb="FF970E48"/>
      </patternFill>
    </fill>
    <fill>
      <patternFill patternType="solid">
        <fgColor rgb="FFBC2251"/>
      </patternFill>
    </fill>
    <fill>
      <patternFill patternType="solid">
        <fgColor rgb="FFEFEDEA"/>
      </patternFill>
    </fill>
    <fill>
      <patternFill patternType="solid">
        <fgColor rgb="FFE2DED7"/>
      </patternFill>
    </fill>
    <fill>
      <patternFill patternType="solid">
        <fgColor theme="0"/>
        <bgColor indexed="64"/>
      </patternFill>
    </fill>
    <fill>
      <patternFill patternType="solid">
        <fgColor rgb="FF970E48"/>
        <bgColor indexed="64"/>
      </patternFill>
    </fill>
    <fill>
      <patternFill patternType="solid">
        <fgColor rgb="FFC2995C"/>
        <bgColor indexed="64"/>
      </patternFill>
    </fill>
    <fill>
      <patternFill patternType="solid">
        <fgColor rgb="FFFFFFFF"/>
        <bgColor indexed="64"/>
      </patternFill>
    </fill>
  </fills>
  <borders count="7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000000"/>
      </bottom>
      <diagonal/>
    </border>
    <border>
      <left/>
      <right/>
      <top style="thin">
        <color rgb="FFFFFFFF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auto="1"/>
      </right>
      <top style="thin">
        <color rgb="FFFFFFFF"/>
      </top>
      <bottom style="thin">
        <color rgb="FFFFFFFF"/>
      </bottom>
      <diagonal/>
    </border>
    <border>
      <left style="thin">
        <color auto="1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FFFFFF"/>
      </top>
      <bottom style="thin">
        <color rgb="FF000000"/>
      </bottom>
      <diagonal/>
    </border>
    <border>
      <left style="medium">
        <color auto="1"/>
      </left>
      <right/>
      <top/>
      <bottom/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FFFFFF"/>
      </left>
      <right/>
      <top/>
      <bottom style="thin">
        <color auto="1"/>
      </bottom>
      <diagonal/>
    </border>
    <border>
      <left/>
      <right style="thin">
        <color rgb="FFFFFFFF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rgb="FF000000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FFFFFF"/>
      </top>
      <bottom/>
      <diagonal/>
    </border>
    <border>
      <left style="thin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 style="thin">
        <color auto="1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auto="1"/>
      </top>
      <bottom style="thin">
        <color rgb="FF000000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auto="1"/>
      </right>
      <top/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rgb="FF000000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rgb="FFFFFFFF"/>
      </right>
      <top/>
      <bottom/>
      <diagonal/>
    </border>
    <border>
      <left style="thin">
        <color auto="1"/>
      </left>
      <right style="thin">
        <color rgb="FFFFFFFF"/>
      </right>
      <top/>
      <bottom style="thin">
        <color auto="1"/>
      </bottom>
      <diagonal/>
    </border>
  </borders>
  <cellStyleXfs count="82">
    <xf numFmtId="0" fontId="0" fillId="0" borderId="0"/>
    <xf numFmtId="0" fontId="2" fillId="0" borderId="12"/>
    <xf numFmtId="0" fontId="8" fillId="0" borderId="12"/>
    <xf numFmtId="0" fontId="2" fillId="0" borderId="12"/>
    <xf numFmtId="0" fontId="8" fillId="0" borderId="12"/>
    <xf numFmtId="0" fontId="2" fillId="0" borderId="12"/>
    <xf numFmtId="0" fontId="19" fillId="0" borderId="12"/>
    <xf numFmtId="0" fontId="21" fillId="0" borderId="12">
      <alignment vertical="top"/>
    </xf>
    <xf numFmtId="0" fontId="2" fillId="0" borderId="12"/>
    <xf numFmtId="0" fontId="2" fillId="0" borderId="12"/>
    <xf numFmtId="0" fontId="2" fillId="0" borderId="12"/>
    <xf numFmtId="43" fontId="2" fillId="0" borderId="12" applyFont="0" applyFill="0" applyBorder="0" applyAlignment="0" applyProtection="0"/>
    <xf numFmtId="0" fontId="2" fillId="0" borderId="12"/>
    <xf numFmtId="0" fontId="2" fillId="0" borderId="12"/>
    <xf numFmtId="0" fontId="2" fillId="0" borderId="12"/>
    <xf numFmtId="0" fontId="2" fillId="0" borderId="12"/>
    <xf numFmtId="0" fontId="2" fillId="0" borderId="12"/>
    <xf numFmtId="0" fontId="2" fillId="0" borderId="12"/>
    <xf numFmtId="0" fontId="2" fillId="0" borderId="12"/>
    <xf numFmtId="43" fontId="19" fillId="0" borderId="12" applyFont="0" applyFill="0" applyBorder="0" applyAlignment="0" applyProtection="0"/>
    <xf numFmtId="0" fontId="2" fillId="0" borderId="12"/>
    <xf numFmtId="0" fontId="2" fillId="0" borderId="12"/>
    <xf numFmtId="166" fontId="2" fillId="0" borderId="12" applyFont="0" applyFill="0" applyBorder="0" applyAlignment="0" applyProtection="0"/>
    <xf numFmtId="0" fontId="2" fillId="0" borderId="12"/>
    <xf numFmtId="0" fontId="2" fillId="0" borderId="12"/>
    <xf numFmtId="0" fontId="2" fillId="0" borderId="12"/>
    <xf numFmtId="0" fontId="2" fillId="0" borderId="12"/>
    <xf numFmtId="0" fontId="2" fillId="0" borderId="12"/>
    <xf numFmtId="0" fontId="19" fillId="0" borderId="12"/>
    <xf numFmtId="9" fontId="2" fillId="0" borderId="12" applyFont="0" applyFill="0" applyBorder="0" applyAlignment="0" applyProtection="0"/>
    <xf numFmtId="0" fontId="2" fillId="0" borderId="12"/>
    <xf numFmtId="0" fontId="19" fillId="0" borderId="12"/>
    <xf numFmtId="0" fontId="2" fillId="0" borderId="12"/>
    <xf numFmtId="0" fontId="8" fillId="0" borderId="12"/>
    <xf numFmtId="0" fontId="2" fillId="0" borderId="12"/>
    <xf numFmtId="0" fontId="2" fillId="0" borderId="12"/>
    <xf numFmtId="9" fontId="8" fillId="0" borderId="12" applyFont="0" applyFill="0" applyBorder="0" applyAlignment="0" applyProtection="0"/>
    <xf numFmtId="0" fontId="2" fillId="0" borderId="12"/>
    <xf numFmtId="0" fontId="2" fillId="0" borderId="12"/>
    <xf numFmtId="0" fontId="2" fillId="0" borderId="12"/>
    <xf numFmtId="0" fontId="8" fillId="0" borderId="12"/>
    <xf numFmtId="0" fontId="2" fillId="0" borderId="12"/>
    <xf numFmtId="9" fontId="2" fillId="0" borderId="12" applyFont="0" applyFill="0" applyBorder="0" applyAlignment="0" applyProtection="0"/>
    <xf numFmtId="0" fontId="2" fillId="0" borderId="12"/>
    <xf numFmtId="43" fontId="2" fillId="0" borderId="12" applyFont="0" applyFill="0" applyBorder="0" applyAlignment="0" applyProtection="0"/>
    <xf numFmtId="43" fontId="19" fillId="0" borderId="12" applyFont="0" applyFill="0" applyBorder="0" applyAlignment="0" applyProtection="0"/>
    <xf numFmtId="44" fontId="2" fillId="0" borderId="12" applyFont="0" applyFill="0" applyBorder="0" applyAlignment="0" applyProtection="0"/>
    <xf numFmtId="0" fontId="1" fillId="0" borderId="12"/>
    <xf numFmtId="0" fontId="1" fillId="0" borderId="12"/>
    <xf numFmtId="0" fontId="1" fillId="0" borderId="12"/>
    <xf numFmtId="0" fontId="1" fillId="0" borderId="12"/>
    <xf numFmtId="0" fontId="1" fillId="0" borderId="12"/>
    <xf numFmtId="0" fontId="1" fillId="0" borderId="12"/>
    <xf numFmtId="43" fontId="1" fillId="0" borderId="12" applyFont="0" applyFill="0" applyBorder="0" applyAlignment="0" applyProtection="0"/>
    <xf numFmtId="0" fontId="1" fillId="0" borderId="12"/>
    <xf numFmtId="0" fontId="1" fillId="0" borderId="12"/>
    <xf numFmtId="0" fontId="1" fillId="0" borderId="12"/>
    <xf numFmtId="0" fontId="1" fillId="0" borderId="12"/>
    <xf numFmtId="0" fontId="1" fillId="0" borderId="12"/>
    <xf numFmtId="0" fontId="1" fillId="0" borderId="12"/>
    <xf numFmtId="0" fontId="1" fillId="0" borderId="12"/>
    <xf numFmtId="0" fontId="1" fillId="0" borderId="12"/>
    <xf numFmtId="0" fontId="1" fillId="0" borderId="12"/>
    <xf numFmtId="166" fontId="1" fillId="0" borderId="12" applyFont="0" applyFill="0" applyBorder="0" applyAlignment="0" applyProtection="0"/>
    <xf numFmtId="0" fontId="1" fillId="0" borderId="12"/>
    <xf numFmtId="0" fontId="1" fillId="0" borderId="12"/>
    <xf numFmtId="0" fontId="1" fillId="0" borderId="12"/>
    <xf numFmtId="0" fontId="1" fillId="0" borderId="12"/>
    <xf numFmtId="0" fontId="1" fillId="0" borderId="12"/>
    <xf numFmtId="9" fontId="1" fillId="0" borderId="12" applyFont="0" applyFill="0" applyBorder="0" applyAlignment="0" applyProtection="0"/>
    <xf numFmtId="0" fontId="1" fillId="0" borderId="12"/>
    <xf numFmtId="0" fontId="1" fillId="0" borderId="12"/>
    <xf numFmtId="0" fontId="1" fillId="0" borderId="12"/>
    <xf numFmtId="0" fontId="1" fillId="0" borderId="12"/>
    <xf numFmtId="0" fontId="1" fillId="0" borderId="12"/>
    <xf numFmtId="0" fontId="1" fillId="0" borderId="12"/>
    <xf numFmtId="0" fontId="1" fillId="0" borderId="12"/>
    <xf numFmtId="0" fontId="1" fillId="0" borderId="12"/>
    <xf numFmtId="9" fontId="1" fillId="0" borderId="12" applyFont="0" applyFill="0" applyBorder="0" applyAlignment="0" applyProtection="0"/>
    <xf numFmtId="0" fontId="1" fillId="0" borderId="12"/>
    <xf numFmtId="43" fontId="1" fillId="0" borderId="12" applyFont="0" applyFill="0" applyBorder="0" applyAlignment="0" applyProtection="0"/>
    <xf numFmtId="44" fontId="1" fillId="0" borderId="12" applyFont="0" applyFill="0" applyBorder="0" applyAlignment="0" applyProtection="0"/>
  </cellStyleXfs>
  <cellXfs count="1891">
    <xf numFmtId="0" fontId="0" fillId="0" borderId="0" xfId="0"/>
    <xf numFmtId="0" fontId="3" fillId="2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right" vertical="center" wrapText="1"/>
    </xf>
    <xf numFmtId="0" fontId="3" fillId="2" borderId="1" xfId="0" applyFont="1" applyFill="1" applyBorder="1" applyAlignment="1">
      <alignment horizontal="right" vertical="center" wrapText="1"/>
    </xf>
    <xf numFmtId="0" fontId="3" fillId="3" borderId="1" xfId="0" applyFont="1" applyFill="1" applyBorder="1" applyAlignment="1">
      <alignment horizontal="left" vertical="center" wrapText="1"/>
    </xf>
    <xf numFmtId="0" fontId="5" fillId="4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right" vertical="center" wrapText="1"/>
    </xf>
    <xf numFmtId="0" fontId="5" fillId="4" borderId="1" xfId="0" applyFont="1" applyFill="1" applyBorder="1" applyAlignment="1">
      <alignment horizontal="right" vertical="center" wrapText="1"/>
    </xf>
    <xf numFmtId="0" fontId="5" fillId="0" borderId="1" xfId="0" applyFont="1" applyBorder="1" applyAlignment="1">
      <alignment horizontal="right" vertical="center" wrapText="1"/>
    </xf>
    <xf numFmtId="0" fontId="5" fillId="5" borderId="1" xfId="0" applyFont="1" applyFill="1" applyBorder="1" applyAlignment="1">
      <alignment horizontal="left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right" vertical="center" wrapText="1"/>
    </xf>
    <xf numFmtId="0" fontId="5" fillId="0" borderId="5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left" vertical="center" wrapText="1"/>
    </xf>
    <xf numFmtId="0" fontId="4" fillId="0" borderId="12" xfId="0" applyFont="1" applyBorder="1" applyAlignment="1">
      <alignment horizontal="left" vertical="center" wrapText="1"/>
    </xf>
    <xf numFmtId="0" fontId="4" fillId="0" borderId="13" xfId="0" applyFont="1" applyBorder="1" applyAlignment="1">
      <alignment horizontal="left" vertical="center" wrapText="1"/>
    </xf>
    <xf numFmtId="0" fontId="4" fillId="0" borderId="11" xfId="0" applyFont="1" applyBorder="1" applyAlignment="1">
      <alignment horizontal="right" vertical="center" wrapText="1"/>
    </xf>
    <xf numFmtId="0" fontId="4" fillId="0" borderId="12" xfId="0" applyFont="1" applyBorder="1" applyAlignment="1">
      <alignment horizontal="right" vertical="center" wrapText="1"/>
    </xf>
    <xf numFmtId="0" fontId="4" fillId="0" borderId="13" xfId="0" applyFont="1" applyBorder="1" applyAlignment="1">
      <alignment horizontal="right" vertical="center" wrapText="1"/>
    </xf>
    <xf numFmtId="0" fontId="7" fillId="0" borderId="14" xfId="0" applyFont="1" applyBorder="1"/>
    <xf numFmtId="0" fontId="0" fillId="0" borderId="12" xfId="0" applyBorder="1"/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right" vertical="center" wrapText="1"/>
    </xf>
    <xf numFmtId="0" fontId="4" fillId="0" borderId="16" xfId="0" applyFont="1" applyBorder="1" applyAlignment="1">
      <alignment horizontal="left" vertical="center" wrapText="1"/>
    </xf>
    <xf numFmtId="0" fontId="4" fillId="0" borderId="14" xfId="0" applyFont="1" applyBorder="1" applyAlignment="1">
      <alignment horizontal="right" vertical="center" wrapText="1"/>
    </xf>
    <xf numFmtId="0" fontId="3" fillId="3" borderId="4" xfId="0" applyFont="1" applyFill="1" applyBorder="1" applyAlignment="1">
      <alignment horizontal="left" vertical="center" wrapText="1"/>
    </xf>
    <xf numFmtId="0" fontId="3" fillId="3" borderId="4" xfId="0" applyFont="1" applyFill="1" applyBorder="1" applyAlignment="1">
      <alignment horizontal="right" vertical="center" wrapText="1"/>
    </xf>
    <xf numFmtId="0" fontId="3" fillId="2" borderId="15" xfId="0" applyFont="1" applyFill="1" applyBorder="1" applyAlignment="1">
      <alignment horizontal="left" vertical="center" wrapText="1"/>
    </xf>
    <xf numFmtId="0" fontId="3" fillId="2" borderId="15" xfId="0" applyFont="1" applyFill="1" applyBorder="1" applyAlignment="1">
      <alignment horizontal="right" vertical="center" wrapText="1"/>
    </xf>
    <xf numFmtId="0" fontId="8" fillId="0" borderId="12" xfId="2"/>
    <xf numFmtId="0" fontId="13" fillId="0" borderId="12" xfId="2" applyFont="1"/>
    <xf numFmtId="0" fontId="13" fillId="0" borderId="12" xfId="2" applyFont="1" applyFill="1"/>
    <xf numFmtId="0" fontId="13" fillId="0" borderId="12" xfId="2" applyFont="1" applyAlignment="1">
      <alignment vertical="center"/>
    </xf>
    <xf numFmtId="0" fontId="16" fillId="0" borderId="12" xfId="2" applyFont="1"/>
    <xf numFmtId="0" fontId="16" fillId="0" borderId="12" xfId="2" applyFont="1" applyAlignment="1">
      <alignment horizontal="center"/>
    </xf>
    <xf numFmtId="0" fontId="16" fillId="0" borderId="17" xfId="2" applyFont="1" applyBorder="1" applyAlignment="1">
      <alignment horizontal="left" vertical="top" wrapText="1"/>
    </xf>
    <xf numFmtId="0" fontId="16" fillId="0" borderId="17" xfId="2" applyFont="1" applyBorder="1" applyAlignment="1">
      <alignment horizontal="center" vertical="top" wrapText="1"/>
    </xf>
    <xf numFmtId="0" fontId="14" fillId="0" borderId="12" xfId="2" applyFont="1"/>
    <xf numFmtId="0" fontId="12" fillId="7" borderId="18" xfId="2" applyFont="1" applyFill="1" applyBorder="1" applyAlignment="1">
      <alignment horizontal="center" vertical="top" wrapText="1"/>
    </xf>
    <xf numFmtId="0" fontId="14" fillId="0" borderId="19" xfId="2" applyFont="1" applyBorder="1" applyAlignment="1">
      <alignment horizontal="left" vertical="top" wrapText="1"/>
    </xf>
    <xf numFmtId="0" fontId="14" fillId="0" borderId="20" xfId="2" applyFont="1" applyBorder="1" applyAlignment="1">
      <alignment horizontal="center" vertical="top" wrapText="1"/>
    </xf>
    <xf numFmtId="0" fontId="14" fillId="0" borderId="20" xfId="2" applyFont="1" applyBorder="1" applyAlignment="1">
      <alignment horizontal="left" vertical="top" wrapText="1"/>
    </xf>
    <xf numFmtId="0" fontId="18" fillId="0" borderId="10" xfId="2" applyFont="1" applyBorder="1" applyAlignment="1">
      <alignment horizontal="center" vertical="center" wrapText="1"/>
    </xf>
    <xf numFmtId="0" fontId="18" fillId="0" borderId="13" xfId="2" applyFont="1" applyBorder="1" applyAlignment="1">
      <alignment horizontal="left" vertical="center" wrapText="1"/>
    </xf>
    <xf numFmtId="0" fontId="14" fillId="0" borderId="12" xfId="2" applyFont="1" applyAlignment="1">
      <alignment vertical="center"/>
    </xf>
    <xf numFmtId="0" fontId="14" fillId="0" borderId="1" xfId="2" applyFont="1" applyBorder="1" applyAlignment="1">
      <alignment horizontal="left" vertical="center" wrapText="1"/>
    </xf>
    <xf numFmtId="3" fontId="14" fillId="0" borderId="1" xfId="2" applyNumberFormat="1" applyFont="1" applyBorder="1" applyAlignment="1">
      <alignment horizontal="center" vertical="center" wrapText="1"/>
    </xf>
    <xf numFmtId="0" fontId="18" fillId="0" borderId="21" xfId="2" applyFont="1" applyBorder="1" applyAlignment="1">
      <alignment horizontal="left" vertical="center" wrapText="1"/>
    </xf>
    <xf numFmtId="0" fontId="18" fillId="8" borderId="1" xfId="2" applyFont="1" applyFill="1" applyBorder="1" applyAlignment="1">
      <alignment horizontal="left" vertical="center" wrapText="1"/>
    </xf>
    <xf numFmtId="3" fontId="18" fillId="8" borderId="1" xfId="2" applyNumberFormat="1" applyFont="1" applyFill="1" applyBorder="1" applyAlignment="1">
      <alignment horizontal="center" vertical="center" wrapText="1"/>
    </xf>
    <xf numFmtId="3" fontId="18" fillId="0" borderId="8" xfId="2" applyNumberFormat="1" applyFont="1" applyBorder="1" applyAlignment="1">
      <alignment horizontal="right" vertical="center" wrapText="1"/>
    </xf>
    <xf numFmtId="3" fontId="18" fillId="0" borderId="11" xfId="2" applyNumberFormat="1" applyFont="1" applyBorder="1" applyAlignment="1">
      <alignment horizontal="right" vertical="center" wrapText="1"/>
    </xf>
    <xf numFmtId="0" fontId="18" fillId="0" borderId="11" xfId="2" applyFont="1" applyFill="1" applyBorder="1" applyAlignment="1">
      <alignment horizontal="left" vertical="top" wrapText="1"/>
    </xf>
    <xf numFmtId="3" fontId="18" fillId="0" borderId="11" xfId="2" applyNumberFormat="1" applyFont="1" applyFill="1" applyBorder="1" applyAlignment="1">
      <alignment horizontal="center" vertical="top" wrapText="1"/>
    </xf>
    <xf numFmtId="3" fontId="18" fillId="0" borderId="12" xfId="2" applyNumberFormat="1" applyFont="1" applyFill="1" applyBorder="1" applyAlignment="1">
      <alignment horizontal="right" vertical="top" wrapText="1"/>
    </xf>
    <xf numFmtId="0" fontId="14" fillId="0" borderId="12" xfId="2" applyFont="1" applyFill="1"/>
    <xf numFmtId="0" fontId="14" fillId="0" borderId="12" xfId="2" applyFont="1" applyBorder="1" applyAlignment="1">
      <alignment horizontal="left" vertical="top" wrapText="1"/>
    </xf>
    <xf numFmtId="3" fontId="14" fillId="0" borderId="12" xfId="2" applyNumberFormat="1" applyFont="1" applyBorder="1" applyAlignment="1">
      <alignment horizontal="center" vertical="top" wrapText="1"/>
    </xf>
    <xf numFmtId="3" fontId="14" fillId="0" borderId="12" xfId="2" applyNumberFormat="1" applyFont="1" applyBorder="1" applyAlignment="1">
      <alignment horizontal="left" vertical="top" wrapText="1"/>
    </xf>
    <xf numFmtId="3" fontId="18" fillId="0" borderId="13" xfId="2" applyNumberFormat="1" applyFont="1" applyBorder="1" applyAlignment="1">
      <alignment horizontal="center" vertical="top" wrapText="1"/>
    </xf>
    <xf numFmtId="3" fontId="18" fillId="0" borderId="13" xfId="2" applyNumberFormat="1" applyFont="1" applyBorder="1" applyAlignment="1">
      <alignment horizontal="left" vertical="top" wrapText="1"/>
    </xf>
    <xf numFmtId="0" fontId="14" fillId="0" borderId="4" xfId="2" applyFont="1" applyBorder="1" applyAlignment="1">
      <alignment horizontal="left" vertical="center" wrapText="1"/>
    </xf>
    <xf numFmtId="0" fontId="18" fillId="0" borderId="21" xfId="2" applyFont="1" applyBorder="1" applyAlignment="1">
      <alignment horizontal="left" vertical="top" wrapText="1"/>
    </xf>
    <xf numFmtId="3" fontId="18" fillId="8" borderId="1" xfId="2" applyNumberFormat="1" applyFont="1" applyFill="1" applyBorder="1" applyAlignment="1">
      <alignment horizontal="center" vertical="top" wrapText="1"/>
    </xf>
    <xf numFmtId="3" fontId="18" fillId="0" borderId="8" xfId="2" applyNumberFormat="1" applyFont="1" applyBorder="1" applyAlignment="1">
      <alignment horizontal="right" vertical="top" wrapText="1"/>
    </xf>
    <xf numFmtId="3" fontId="18" fillId="0" borderId="11" xfId="2" applyNumberFormat="1" applyFont="1" applyBorder="1" applyAlignment="1">
      <alignment horizontal="right" vertical="top" wrapText="1"/>
    </xf>
    <xf numFmtId="0" fontId="12" fillId="0" borderId="12" xfId="2" applyFont="1" applyBorder="1" applyAlignment="1">
      <alignment horizontal="left" vertical="top" wrapText="1"/>
    </xf>
    <xf numFmtId="3" fontId="12" fillId="0" borderId="12" xfId="2" applyNumberFormat="1" applyFont="1" applyBorder="1" applyAlignment="1">
      <alignment horizontal="left" vertical="top" wrapText="1"/>
    </xf>
    <xf numFmtId="0" fontId="14" fillId="0" borderId="13" xfId="2" applyFont="1" applyBorder="1" applyAlignment="1">
      <alignment horizontal="left" vertical="top" wrapText="1"/>
    </xf>
    <xf numFmtId="0" fontId="12" fillId="7" borderId="22" xfId="2" applyFont="1" applyFill="1" applyBorder="1" applyAlignment="1">
      <alignment horizontal="left" vertical="center" wrapText="1"/>
    </xf>
    <xf numFmtId="3" fontId="12" fillId="7" borderId="23" xfId="2" applyNumberFormat="1" applyFont="1" applyFill="1" applyBorder="1" applyAlignment="1">
      <alignment horizontal="center" vertical="center" wrapText="1"/>
    </xf>
    <xf numFmtId="3" fontId="18" fillId="0" borderId="12" xfId="2" applyNumberFormat="1" applyFont="1" applyBorder="1" applyAlignment="1">
      <alignment horizontal="center" vertical="top" wrapText="1"/>
    </xf>
    <xf numFmtId="3" fontId="18" fillId="0" borderId="12" xfId="2" applyNumberFormat="1" applyFont="1" applyBorder="1" applyAlignment="1">
      <alignment horizontal="left" vertical="top" wrapText="1"/>
    </xf>
    <xf numFmtId="0" fontId="14" fillId="0" borderId="12" xfId="2" applyFont="1" applyBorder="1"/>
    <xf numFmtId="0" fontId="14" fillId="0" borderId="10" xfId="2" applyFont="1" applyBorder="1" applyAlignment="1">
      <alignment horizontal="left" vertical="center" wrapText="1"/>
    </xf>
    <xf numFmtId="3" fontId="14" fillId="0" borderId="15" xfId="2" applyNumberFormat="1" applyFont="1" applyBorder="1" applyAlignment="1">
      <alignment horizontal="center" vertical="center" wrapText="1"/>
    </xf>
    <xf numFmtId="0" fontId="14" fillId="0" borderId="11" xfId="2" applyFont="1" applyBorder="1" applyAlignment="1">
      <alignment horizontal="left" vertical="top" wrapText="1"/>
    </xf>
    <xf numFmtId="0" fontId="14" fillId="0" borderId="12" xfId="2" applyFont="1" applyAlignment="1">
      <alignment horizontal="center"/>
    </xf>
    <xf numFmtId="0" fontId="18" fillId="0" borderId="11" xfId="2" applyFont="1" applyBorder="1" applyAlignment="1">
      <alignment horizontal="left" vertical="top" wrapText="1"/>
    </xf>
    <xf numFmtId="0" fontId="18" fillId="8" borderId="15" xfId="2" applyFont="1" applyFill="1" applyBorder="1" applyAlignment="1">
      <alignment horizontal="left" vertical="center"/>
    </xf>
    <xf numFmtId="3" fontId="18" fillId="8" borderId="7" xfId="2" applyNumberFormat="1" applyFont="1" applyFill="1" applyBorder="1" applyAlignment="1">
      <alignment horizontal="center" vertical="top" wrapText="1"/>
    </xf>
    <xf numFmtId="0" fontId="18" fillId="0" borderId="17" xfId="2" applyFont="1" applyBorder="1" applyAlignment="1">
      <alignment horizontal="left" vertical="top" wrapText="1"/>
    </xf>
    <xf numFmtId="0" fontId="12" fillId="7" borderId="18" xfId="2" applyFont="1" applyFill="1" applyBorder="1" applyAlignment="1">
      <alignment horizontal="center" vertical="center"/>
    </xf>
    <xf numFmtId="0" fontId="12" fillId="7" borderId="26" xfId="2" applyFont="1" applyFill="1" applyBorder="1" applyAlignment="1">
      <alignment horizontal="center" vertical="center"/>
    </xf>
    <xf numFmtId="0" fontId="14" fillId="0" borderId="28" xfId="2" applyFont="1" applyBorder="1" applyAlignment="1">
      <alignment horizontal="left" vertical="center" wrapText="1"/>
    </xf>
    <xf numFmtId="3" fontId="14" fillId="0" borderId="28" xfId="2" applyNumberFormat="1" applyFont="1" applyBorder="1" applyAlignment="1">
      <alignment horizontal="center" vertical="center" wrapText="1"/>
    </xf>
    <xf numFmtId="3" fontId="14" fillId="0" borderId="11" xfId="2" applyNumberFormat="1" applyFont="1" applyBorder="1" applyAlignment="1">
      <alignment horizontal="left" vertical="top" wrapText="1"/>
    </xf>
    <xf numFmtId="0" fontId="18" fillId="0" borderId="12" xfId="2" applyFont="1" applyFill="1" applyBorder="1" applyAlignment="1">
      <alignment horizontal="left" vertical="top" wrapText="1"/>
    </xf>
    <xf numFmtId="3" fontId="18" fillId="0" borderId="17" xfId="2" applyNumberFormat="1" applyFont="1" applyBorder="1" applyAlignment="1">
      <alignment horizontal="left" vertical="top" wrapText="1"/>
    </xf>
    <xf numFmtId="3" fontId="12" fillId="7" borderId="18" xfId="2" applyNumberFormat="1" applyFont="1" applyFill="1" applyBorder="1" applyAlignment="1">
      <alignment horizontal="center" vertical="center"/>
    </xf>
    <xf numFmtId="3" fontId="12" fillId="7" borderId="26" xfId="2" applyNumberFormat="1" applyFont="1" applyFill="1" applyBorder="1" applyAlignment="1">
      <alignment horizontal="center" vertical="center"/>
    </xf>
    <xf numFmtId="3" fontId="14" fillId="0" borderId="15" xfId="7" applyNumberFormat="1" applyFont="1" applyFill="1" applyBorder="1" applyAlignment="1">
      <alignment horizontal="left" vertical="center"/>
    </xf>
    <xf numFmtId="3" fontId="14" fillId="0" borderId="15" xfId="7" applyNumberFormat="1" applyFont="1" applyBorder="1" applyAlignment="1">
      <alignment horizontal="left" vertical="center"/>
    </xf>
    <xf numFmtId="3" fontId="14" fillId="0" borderId="15" xfId="6" applyNumberFormat="1" applyFont="1" applyBorder="1" applyAlignment="1">
      <alignment horizontal="center" vertical="center"/>
    </xf>
    <xf numFmtId="0" fontId="18" fillId="8" borderId="1" xfId="2" applyFont="1" applyFill="1" applyBorder="1" applyAlignment="1">
      <alignment horizontal="left" vertical="top" wrapText="1"/>
    </xf>
    <xf numFmtId="0" fontId="12" fillId="7" borderId="22" xfId="2" applyFont="1" applyFill="1" applyBorder="1" applyAlignment="1">
      <alignment horizontal="left" vertical="top" wrapText="1"/>
    </xf>
    <xf numFmtId="3" fontId="12" fillId="7" borderId="23" xfId="2" applyNumberFormat="1" applyFont="1" applyFill="1" applyBorder="1" applyAlignment="1">
      <alignment horizontal="center" vertical="top" wrapText="1"/>
    </xf>
    <xf numFmtId="0" fontId="22" fillId="0" borderId="12" xfId="6" applyFont="1"/>
    <xf numFmtId="3" fontId="23" fillId="0" borderId="12" xfId="6" applyNumberFormat="1" applyFont="1"/>
    <xf numFmtId="3" fontId="22" fillId="0" borderId="12" xfId="6" applyNumberFormat="1" applyFont="1"/>
    <xf numFmtId="3" fontId="15" fillId="0" borderId="15" xfId="7" applyNumberFormat="1" applyFont="1" applyBorder="1" applyAlignment="1">
      <alignment horizontal="center" vertical="center"/>
    </xf>
    <xf numFmtId="3" fontId="14" fillId="0" borderId="15" xfId="7" applyNumberFormat="1" applyFont="1" applyBorder="1" applyAlignment="1">
      <alignment horizontal="center" vertical="center"/>
    </xf>
    <xf numFmtId="3" fontId="16" fillId="0" borderId="12" xfId="7" applyNumberFormat="1" applyFont="1" applyAlignment="1">
      <alignment horizontal="left" vertical="center"/>
    </xf>
    <xf numFmtId="3" fontId="16" fillId="0" borderId="12" xfId="7" applyNumberFormat="1" applyFont="1" applyAlignment="1">
      <alignment horizontal="center" vertical="center"/>
    </xf>
    <xf numFmtId="3" fontId="16" fillId="0" borderId="12" xfId="6" applyNumberFormat="1" applyFont="1" applyAlignment="1">
      <alignment horizontal="center" vertical="center"/>
    </xf>
    <xf numFmtId="0" fontId="12" fillId="7" borderId="18" xfId="2" applyFont="1" applyFill="1" applyBorder="1" applyAlignment="1">
      <alignment horizontal="center" vertical="center" wrapText="1"/>
    </xf>
    <xf numFmtId="0" fontId="15" fillId="0" borderId="12" xfId="6" applyFont="1"/>
    <xf numFmtId="0" fontId="10" fillId="0" borderId="12" xfId="6" applyFont="1"/>
    <xf numFmtId="0" fontId="23" fillId="0" borderId="12" xfId="6" applyFont="1"/>
    <xf numFmtId="0" fontId="14" fillId="0" borderId="12" xfId="4" applyFont="1"/>
    <xf numFmtId="0" fontId="14" fillId="0" borderId="17" xfId="4" applyFont="1" applyBorder="1" applyAlignment="1">
      <alignment horizontal="left" vertical="top" wrapText="1"/>
    </xf>
    <xf numFmtId="0" fontId="14" fillId="0" borderId="17" xfId="4" applyFont="1" applyBorder="1" applyAlignment="1">
      <alignment horizontal="center" vertical="top" wrapText="1"/>
    </xf>
    <xf numFmtId="0" fontId="12" fillId="7" borderId="18" xfId="4" applyFont="1" applyFill="1" applyBorder="1" applyAlignment="1">
      <alignment horizontal="center" vertical="center" wrapText="1"/>
    </xf>
    <xf numFmtId="0" fontId="12" fillId="7" borderId="18" xfId="4" applyFont="1" applyFill="1" applyBorder="1" applyAlignment="1">
      <alignment horizontal="center" vertical="top" wrapText="1"/>
    </xf>
    <xf numFmtId="0" fontId="14" fillId="0" borderId="19" xfId="4" applyFont="1" applyBorder="1" applyAlignment="1">
      <alignment horizontal="left" vertical="top" wrapText="1"/>
    </xf>
    <xf numFmtId="0" fontId="14" fillId="0" borderId="20" xfId="4" applyFont="1" applyBorder="1" applyAlignment="1">
      <alignment horizontal="center" vertical="top" wrapText="1"/>
    </xf>
    <xf numFmtId="0" fontId="14" fillId="0" borderId="20" xfId="4" applyFont="1" applyBorder="1" applyAlignment="1">
      <alignment horizontal="left" vertical="top" wrapText="1"/>
    </xf>
    <xf numFmtId="0" fontId="18" fillId="0" borderId="10" xfId="4" applyFont="1" applyBorder="1" applyAlignment="1">
      <alignment horizontal="center" vertical="top" wrapText="1"/>
    </xf>
    <xf numFmtId="0" fontId="18" fillId="0" borderId="13" xfId="4" applyFont="1" applyBorder="1" applyAlignment="1">
      <alignment horizontal="left" vertical="top" wrapText="1"/>
    </xf>
    <xf numFmtId="3" fontId="14" fillId="0" borderId="1" xfId="4" applyNumberFormat="1" applyFont="1" applyBorder="1" applyAlignment="1">
      <alignment horizontal="center" vertical="center" wrapText="1"/>
    </xf>
    <xf numFmtId="0" fontId="14" fillId="0" borderId="12" xfId="4" applyFont="1" applyFill="1"/>
    <xf numFmtId="3" fontId="18" fillId="0" borderId="12" xfId="4" applyNumberFormat="1" applyFont="1" applyFill="1" applyBorder="1" applyAlignment="1">
      <alignment horizontal="right" vertical="top" wrapText="1"/>
    </xf>
    <xf numFmtId="0" fontId="14" fillId="0" borderId="12" xfId="4" applyFont="1" applyBorder="1" applyAlignment="1">
      <alignment horizontal="left" vertical="top" wrapText="1"/>
    </xf>
    <xf numFmtId="3" fontId="14" fillId="0" borderId="12" xfId="4" applyNumberFormat="1" applyFont="1" applyBorder="1" applyAlignment="1">
      <alignment horizontal="center" vertical="top" wrapText="1"/>
    </xf>
    <xf numFmtId="3" fontId="14" fillId="0" borderId="12" xfId="4" applyNumberFormat="1" applyFont="1" applyBorder="1" applyAlignment="1">
      <alignment horizontal="left" vertical="top" wrapText="1"/>
    </xf>
    <xf numFmtId="3" fontId="18" fillId="0" borderId="13" xfId="4" applyNumberFormat="1" applyFont="1" applyBorder="1" applyAlignment="1">
      <alignment horizontal="center" vertical="top" wrapText="1"/>
    </xf>
    <xf numFmtId="3" fontId="18" fillId="0" borderId="13" xfId="4" applyNumberFormat="1" applyFont="1" applyBorder="1" applyAlignment="1">
      <alignment horizontal="left" vertical="top" wrapText="1"/>
    </xf>
    <xf numFmtId="0" fontId="18" fillId="0" borderId="21" xfId="4" applyFont="1" applyBorder="1" applyAlignment="1">
      <alignment horizontal="left" vertical="top" wrapText="1"/>
    </xf>
    <xf numFmtId="0" fontId="18" fillId="8" borderId="1" xfId="4" applyFont="1" applyFill="1" applyBorder="1" applyAlignment="1">
      <alignment horizontal="left" vertical="top" wrapText="1"/>
    </xf>
    <xf numFmtId="3" fontId="18" fillId="8" borderId="1" xfId="4" applyNumberFormat="1" applyFont="1" applyFill="1" applyBorder="1" applyAlignment="1">
      <alignment horizontal="center" vertical="top" wrapText="1"/>
    </xf>
    <xf numFmtId="3" fontId="18" fillId="0" borderId="8" xfId="4" applyNumberFormat="1" applyFont="1" applyBorder="1" applyAlignment="1">
      <alignment horizontal="right" vertical="top" wrapText="1"/>
    </xf>
    <xf numFmtId="3" fontId="18" fillId="0" borderId="11" xfId="4" applyNumberFormat="1" applyFont="1" applyBorder="1" applyAlignment="1">
      <alignment horizontal="right" vertical="top" wrapText="1"/>
    </xf>
    <xf numFmtId="0" fontId="12" fillId="0" borderId="12" xfId="4" applyFont="1" applyBorder="1" applyAlignment="1">
      <alignment horizontal="left" vertical="top" wrapText="1"/>
    </xf>
    <xf numFmtId="3" fontId="12" fillId="0" borderId="12" xfId="4" applyNumberFormat="1" applyFont="1" applyBorder="1" applyAlignment="1">
      <alignment horizontal="left" vertical="top" wrapText="1"/>
    </xf>
    <xf numFmtId="0" fontId="14" fillId="0" borderId="13" xfId="4" applyFont="1" applyBorder="1" applyAlignment="1">
      <alignment horizontal="left" vertical="top" wrapText="1"/>
    </xf>
    <xf numFmtId="0" fontId="14" fillId="0" borderId="4" xfId="4" applyFont="1" applyBorder="1" applyAlignment="1">
      <alignment horizontal="left" vertical="center" wrapText="1"/>
    </xf>
    <xf numFmtId="0" fontId="12" fillId="7" borderId="22" xfId="4" applyFont="1" applyFill="1" applyBorder="1" applyAlignment="1">
      <alignment horizontal="left" vertical="top" wrapText="1"/>
    </xf>
    <xf numFmtId="0" fontId="14" fillId="0" borderId="12" xfId="4" applyFont="1" applyBorder="1"/>
    <xf numFmtId="3" fontId="18" fillId="0" borderId="12" xfId="4" applyNumberFormat="1" applyFont="1" applyBorder="1" applyAlignment="1">
      <alignment horizontal="center" vertical="top" wrapText="1"/>
    </xf>
    <xf numFmtId="3" fontId="18" fillId="0" borderId="12" xfId="4" applyNumberFormat="1" applyFont="1" applyBorder="1" applyAlignment="1">
      <alignment horizontal="left" vertical="top" wrapText="1"/>
    </xf>
    <xf numFmtId="0" fontId="14" fillId="0" borderId="11" xfId="4" applyFont="1" applyBorder="1" applyAlignment="1">
      <alignment horizontal="left" vertical="top" wrapText="1"/>
    </xf>
    <xf numFmtId="0" fontId="14" fillId="0" borderId="12" xfId="4" applyFont="1" applyAlignment="1">
      <alignment horizontal="center"/>
    </xf>
    <xf numFmtId="0" fontId="14" fillId="0" borderId="10" xfId="4" applyFont="1" applyBorder="1" applyAlignment="1">
      <alignment horizontal="left" vertical="center" wrapText="1"/>
    </xf>
    <xf numFmtId="0" fontId="18" fillId="0" borderId="11" xfId="4" applyFont="1" applyBorder="1" applyAlignment="1">
      <alignment horizontal="left" vertical="top" wrapText="1"/>
    </xf>
    <xf numFmtId="0" fontId="18" fillId="8" borderId="15" xfId="4" applyFont="1" applyFill="1" applyBorder="1" applyAlignment="1">
      <alignment horizontal="left" vertical="top"/>
    </xf>
    <xf numFmtId="3" fontId="18" fillId="8" borderId="7" xfId="4" applyNumberFormat="1" applyFont="1" applyFill="1" applyBorder="1" applyAlignment="1">
      <alignment horizontal="center" vertical="top" wrapText="1"/>
    </xf>
    <xf numFmtId="3" fontId="14" fillId="0" borderId="23" xfId="7" applyNumberFormat="1" applyFont="1" applyBorder="1" applyAlignment="1">
      <alignment horizontal="center" vertical="center"/>
    </xf>
    <xf numFmtId="0" fontId="12" fillId="0" borderId="12" xfId="6" applyFont="1" applyFill="1" applyBorder="1" applyAlignment="1">
      <alignment horizontal="center" vertical="center"/>
    </xf>
    <xf numFmtId="3" fontId="22" fillId="0" borderId="15" xfId="7" applyNumberFormat="1" applyFont="1" applyBorder="1" applyAlignment="1">
      <alignment horizontal="center" vertical="center"/>
    </xf>
    <xf numFmtId="3" fontId="25" fillId="0" borderId="12" xfId="7" applyNumberFormat="1" applyFont="1" applyAlignment="1">
      <alignment horizontal="center" vertical="center"/>
    </xf>
    <xf numFmtId="0" fontId="10" fillId="0" borderId="12" xfId="6" applyFont="1" applyAlignment="1">
      <alignment vertical="center"/>
    </xf>
    <xf numFmtId="4" fontId="12" fillId="7" borderId="18" xfId="2" applyNumberFormat="1" applyFont="1" applyFill="1" applyBorder="1" applyAlignment="1">
      <alignment horizontal="center" vertical="center" wrapText="1"/>
    </xf>
    <xf numFmtId="3" fontId="22" fillId="0" borderId="12" xfId="6" applyNumberFormat="1" applyFont="1" applyFill="1" applyBorder="1"/>
    <xf numFmtId="0" fontId="20" fillId="0" borderId="12" xfId="6" applyFont="1"/>
    <xf numFmtId="0" fontId="23" fillId="0" borderId="12" xfId="6" applyFont="1" applyFill="1" applyBorder="1"/>
    <xf numFmtId="0" fontId="23" fillId="6" borderId="12" xfId="6" applyFont="1" applyFill="1" applyBorder="1"/>
    <xf numFmtId="3" fontId="14" fillId="0" borderId="15" xfId="6" applyNumberFormat="1" applyFont="1" applyFill="1" applyBorder="1" applyAlignment="1">
      <alignment horizontal="center" vertical="center"/>
    </xf>
    <xf numFmtId="0" fontId="18" fillId="0" borderId="21" xfId="4" applyFont="1" applyBorder="1" applyAlignment="1">
      <alignment horizontal="left" vertical="center" wrapText="1"/>
    </xf>
    <xf numFmtId="3" fontId="18" fillId="8" borderId="1" xfId="4" applyNumberFormat="1" applyFont="1" applyFill="1" applyBorder="1" applyAlignment="1">
      <alignment horizontal="center" vertical="center" wrapText="1"/>
    </xf>
    <xf numFmtId="0" fontId="22" fillId="0" borderId="12" xfId="6" applyFont="1" applyFill="1" applyBorder="1"/>
    <xf numFmtId="0" fontId="22" fillId="0" borderId="12" xfId="6" applyFont="1" applyFill="1" applyBorder="1" applyAlignment="1">
      <alignment vertical="center"/>
    </xf>
    <xf numFmtId="0" fontId="22" fillId="6" borderId="12" xfId="6" applyFont="1" applyFill="1" applyBorder="1" applyAlignment="1">
      <alignment vertical="center"/>
    </xf>
    <xf numFmtId="0" fontId="22" fillId="6" borderId="12" xfId="6" applyFont="1" applyFill="1" applyBorder="1"/>
    <xf numFmtId="3" fontId="12" fillId="7" borderId="23" xfId="4" applyNumberFormat="1" applyFont="1" applyFill="1" applyBorder="1" applyAlignment="1">
      <alignment horizontal="center" vertical="top" wrapText="1"/>
    </xf>
    <xf numFmtId="0" fontId="23" fillId="0" borderId="12" xfId="6" applyFont="1" applyFill="1" applyBorder="1" applyAlignment="1">
      <alignment vertical="center"/>
    </xf>
    <xf numFmtId="0" fontId="18" fillId="8" borderId="1" xfId="4" applyFont="1" applyFill="1" applyBorder="1" applyAlignment="1">
      <alignment horizontal="left" vertical="center" wrapText="1"/>
    </xf>
    <xf numFmtId="3" fontId="23" fillId="0" borderId="12" xfId="6" applyNumberFormat="1" applyFont="1" applyFill="1"/>
    <xf numFmtId="0" fontId="18" fillId="0" borderId="12" xfId="4" applyFont="1" applyFill="1" applyBorder="1" applyAlignment="1">
      <alignment horizontal="left" vertical="top" wrapText="1"/>
    </xf>
    <xf numFmtId="0" fontId="18" fillId="0" borderId="17" xfId="4" applyFont="1" applyBorder="1" applyAlignment="1">
      <alignment horizontal="left" vertical="top" wrapText="1"/>
    </xf>
    <xf numFmtId="3" fontId="15" fillId="0" borderId="15" xfId="7" applyNumberFormat="1" applyFont="1" applyFill="1" applyBorder="1" applyAlignment="1">
      <alignment horizontal="center" vertical="center"/>
    </xf>
    <xf numFmtId="3" fontId="14" fillId="0" borderId="15" xfId="7" applyNumberFormat="1" applyFont="1" applyFill="1" applyBorder="1" applyAlignment="1">
      <alignment horizontal="center" vertical="center"/>
    </xf>
    <xf numFmtId="3" fontId="14" fillId="0" borderId="12" xfId="7" applyNumberFormat="1" applyFont="1" applyFill="1" applyBorder="1" applyAlignment="1">
      <alignment horizontal="left" vertical="center"/>
    </xf>
    <xf numFmtId="3" fontId="22" fillId="0" borderId="12" xfId="6" applyNumberFormat="1" applyFont="1" applyFill="1"/>
    <xf numFmtId="3" fontId="14" fillId="0" borderId="15" xfId="7" applyNumberFormat="1" applyFont="1" applyFill="1" applyBorder="1" applyAlignment="1">
      <alignment horizontal="left" vertical="center" wrapText="1"/>
    </xf>
    <xf numFmtId="3" fontId="16" fillId="0" borderId="12" xfId="7" applyNumberFormat="1" applyFont="1" applyFill="1" applyAlignment="1">
      <alignment horizontal="left" vertical="center"/>
    </xf>
    <xf numFmtId="3" fontId="16" fillId="0" borderId="12" xfId="7" applyNumberFormat="1" applyFont="1" applyFill="1" applyAlignment="1">
      <alignment horizontal="center" vertical="center"/>
    </xf>
    <xf numFmtId="3" fontId="10" fillId="0" borderId="12" xfId="6" applyNumberFormat="1" applyFont="1" applyFill="1"/>
    <xf numFmtId="3" fontId="16" fillId="0" borderId="12" xfId="6" applyNumberFormat="1" applyFont="1" applyFill="1" applyAlignment="1">
      <alignment horizontal="center" vertical="center"/>
    </xf>
    <xf numFmtId="0" fontId="10" fillId="0" borderId="12" xfId="6" applyFont="1" applyFill="1" applyAlignment="1">
      <alignment vertical="center"/>
    </xf>
    <xf numFmtId="0" fontId="23" fillId="0" borderId="12" xfId="6" applyFont="1" applyFill="1"/>
    <xf numFmtId="0" fontId="10" fillId="0" borderId="12" xfId="6" applyFont="1" applyFill="1"/>
    <xf numFmtId="3" fontId="18" fillId="0" borderId="17" xfId="4" applyNumberFormat="1" applyFont="1" applyBorder="1" applyAlignment="1">
      <alignment horizontal="left" vertical="top" wrapText="1"/>
    </xf>
    <xf numFmtId="3" fontId="12" fillId="7" borderId="18" xfId="4" applyNumberFormat="1" applyFont="1" applyFill="1" applyBorder="1" applyAlignment="1">
      <alignment horizontal="center" vertical="center"/>
    </xf>
    <xf numFmtId="3" fontId="12" fillId="7" borderId="26" xfId="4" applyNumberFormat="1" applyFont="1" applyFill="1" applyBorder="1" applyAlignment="1">
      <alignment horizontal="center" vertical="center"/>
    </xf>
    <xf numFmtId="0" fontId="23" fillId="0" borderId="12" xfId="6" applyNumberFormat="1" applyFont="1" applyFill="1"/>
    <xf numFmtId="0" fontId="18" fillId="0" borderId="10" xfId="4" applyFont="1" applyBorder="1" applyAlignment="1">
      <alignment horizontal="center" vertical="center" wrapText="1"/>
    </xf>
    <xf numFmtId="0" fontId="18" fillId="0" borderId="13" xfId="4" applyFont="1" applyBorder="1" applyAlignment="1">
      <alignment horizontal="left" vertical="center" wrapText="1"/>
    </xf>
    <xf numFmtId="0" fontId="14" fillId="0" borderId="12" xfId="4" applyFont="1" applyAlignment="1">
      <alignment vertical="center"/>
    </xf>
    <xf numFmtId="0" fontId="14" fillId="0" borderId="1" xfId="4" applyFont="1" applyBorder="1" applyAlignment="1">
      <alignment horizontal="left" vertical="center" wrapText="1"/>
    </xf>
    <xf numFmtId="3" fontId="18" fillId="0" borderId="8" xfId="4" applyNumberFormat="1" applyFont="1" applyBorder="1" applyAlignment="1">
      <alignment horizontal="right" vertical="center" wrapText="1"/>
    </xf>
    <xf numFmtId="3" fontId="18" fillId="0" borderId="11" xfId="4" applyNumberFormat="1" applyFont="1" applyBorder="1" applyAlignment="1">
      <alignment horizontal="right" vertical="center" wrapText="1"/>
    </xf>
    <xf numFmtId="0" fontId="18" fillId="0" borderId="11" xfId="4" applyFont="1" applyFill="1" applyBorder="1" applyAlignment="1">
      <alignment horizontal="left" vertical="top" wrapText="1"/>
    </xf>
    <xf numFmtId="3" fontId="18" fillId="0" borderId="11" xfId="4" applyNumberFormat="1" applyFont="1" applyFill="1" applyBorder="1" applyAlignment="1">
      <alignment horizontal="center" vertical="top" wrapText="1"/>
    </xf>
    <xf numFmtId="3" fontId="18" fillId="0" borderId="13" xfId="4" applyNumberFormat="1" applyFont="1" applyBorder="1" applyAlignment="1">
      <alignment horizontal="center" vertical="center" wrapText="1"/>
    </xf>
    <xf numFmtId="3" fontId="18" fillId="0" borderId="13" xfId="4" applyNumberFormat="1" applyFont="1" applyBorder="1" applyAlignment="1">
      <alignment horizontal="left" vertical="center" wrapText="1"/>
    </xf>
    <xf numFmtId="3" fontId="14" fillId="0" borderId="15" xfId="4" applyNumberFormat="1" applyFont="1" applyBorder="1" applyAlignment="1">
      <alignment horizontal="center" vertical="center" wrapText="1"/>
    </xf>
    <xf numFmtId="0" fontId="14" fillId="0" borderId="12" xfId="4" applyFont="1" applyAlignment="1">
      <alignment horizontal="center" vertical="center"/>
    </xf>
    <xf numFmtId="0" fontId="12" fillId="7" borderId="22" xfId="4" applyFont="1" applyFill="1" applyBorder="1" applyAlignment="1">
      <alignment horizontal="left" vertical="center" wrapText="1"/>
    </xf>
    <xf numFmtId="3" fontId="12" fillId="7" borderId="23" xfId="4" applyNumberFormat="1" applyFont="1" applyFill="1" applyBorder="1" applyAlignment="1">
      <alignment horizontal="center" vertical="center" wrapText="1"/>
    </xf>
    <xf numFmtId="3" fontId="16" fillId="0" borderId="12" xfId="7" applyNumberFormat="1" applyFont="1" applyFill="1" applyBorder="1" applyAlignment="1">
      <alignment horizontal="left" vertical="center"/>
    </xf>
    <xf numFmtId="3" fontId="16" fillId="0" borderId="12" xfId="6" applyNumberFormat="1" applyFont="1" applyFill="1" applyBorder="1" applyAlignment="1">
      <alignment horizontal="center" vertical="center"/>
    </xf>
    <xf numFmtId="3" fontId="10" fillId="0" borderId="12" xfId="7" applyNumberFormat="1" applyFont="1" applyFill="1" applyBorder="1" applyAlignment="1">
      <alignment horizontal="center" vertical="center"/>
    </xf>
    <xf numFmtId="3" fontId="16" fillId="0" borderId="12" xfId="7" applyNumberFormat="1" applyFont="1" applyFill="1" applyBorder="1" applyAlignment="1">
      <alignment horizontal="center" vertical="center"/>
    </xf>
    <xf numFmtId="3" fontId="22" fillId="0" borderId="15" xfId="6" applyNumberFormat="1" applyFont="1" applyBorder="1" applyAlignment="1">
      <alignment horizontal="center" vertical="center"/>
    </xf>
    <xf numFmtId="0" fontId="12" fillId="7" borderId="18" xfId="4" applyFont="1" applyFill="1" applyBorder="1" applyAlignment="1">
      <alignment horizontal="center" vertical="center"/>
    </xf>
    <xf numFmtId="0" fontId="12" fillId="7" borderId="26" xfId="4" applyFont="1" applyFill="1" applyBorder="1" applyAlignment="1">
      <alignment horizontal="center" vertical="center"/>
    </xf>
    <xf numFmtId="0" fontId="23" fillId="6" borderId="12" xfId="6" applyFont="1" applyFill="1"/>
    <xf numFmtId="49" fontId="22" fillId="0" borderId="34" xfId="7" applyNumberFormat="1" applyFont="1" applyBorder="1" applyAlignment="1">
      <alignment horizontal="left" vertical="center"/>
    </xf>
    <xf numFmtId="0" fontId="22" fillId="0" borderId="34" xfId="7" applyFont="1" applyBorder="1" applyAlignment="1">
      <alignment horizontal="left" vertical="center"/>
    </xf>
    <xf numFmtId="3" fontId="14" fillId="0" borderId="23" xfId="6" applyNumberFormat="1" applyFont="1" applyBorder="1" applyAlignment="1">
      <alignment horizontal="center" vertical="center"/>
    </xf>
    <xf numFmtId="49" fontId="22" fillId="0" borderId="15" xfId="7" applyNumberFormat="1" applyFont="1" applyBorder="1" applyAlignment="1">
      <alignment horizontal="left" vertical="center"/>
    </xf>
    <xf numFmtId="0" fontId="22" fillId="0" borderId="15" xfId="7" applyFont="1" applyBorder="1" applyAlignment="1">
      <alignment horizontal="left" vertical="center"/>
    </xf>
    <xf numFmtId="3" fontId="22" fillId="0" borderId="15" xfId="7" applyNumberFormat="1" applyFont="1" applyBorder="1" applyAlignment="1">
      <alignment horizontal="left" vertical="center"/>
    </xf>
    <xf numFmtId="3" fontId="22" fillId="0" borderId="32" xfId="7" applyNumberFormat="1" applyFont="1" applyBorder="1" applyAlignment="1">
      <alignment horizontal="left" vertical="center"/>
    </xf>
    <xf numFmtId="0" fontId="22" fillId="6" borderId="12" xfId="6" applyFont="1" applyFill="1"/>
    <xf numFmtId="0" fontId="27" fillId="0" borderId="12" xfId="6" applyFont="1"/>
    <xf numFmtId="3" fontId="28" fillId="0" borderId="12" xfId="6" applyNumberFormat="1" applyFont="1"/>
    <xf numFmtId="3" fontId="29" fillId="0" borderId="12" xfId="6" applyNumberFormat="1" applyFont="1"/>
    <xf numFmtId="0" fontId="31" fillId="0" borderId="12" xfId="6" applyFont="1"/>
    <xf numFmtId="0" fontId="22" fillId="0" borderId="15" xfId="6" applyFont="1" applyBorder="1" applyAlignment="1">
      <alignment horizontal="center"/>
    </xf>
    <xf numFmtId="3" fontId="14" fillId="0" borderId="32" xfId="7" applyNumberFormat="1" applyFont="1" applyFill="1" applyBorder="1" applyAlignment="1">
      <alignment horizontal="left" vertical="center"/>
    </xf>
    <xf numFmtId="3" fontId="14" fillId="0" borderId="32" xfId="6" applyNumberFormat="1" applyFont="1" applyFill="1" applyBorder="1" applyAlignment="1">
      <alignment horizontal="center" vertical="center"/>
    </xf>
    <xf numFmtId="3" fontId="15" fillId="0" borderId="32" xfId="7" applyNumberFormat="1" applyFont="1" applyFill="1" applyBorder="1" applyAlignment="1">
      <alignment horizontal="center" vertical="center"/>
    </xf>
    <xf numFmtId="3" fontId="14" fillId="0" borderId="32" xfId="7" applyNumberFormat="1" applyFont="1" applyFill="1" applyBorder="1" applyAlignment="1">
      <alignment horizontal="center" vertical="center"/>
    </xf>
    <xf numFmtId="3" fontId="16" fillId="0" borderId="12" xfId="7" applyNumberFormat="1" applyFont="1" applyBorder="1" applyAlignment="1">
      <alignment horizontal="left" vertical="center"/>
    </xf>
    <xf numFmtId="3" fontId="16" fillId="0" borderId="12" xfId="6" applyNumberFormat="1" applyFont="1" applyBorder="1" applyAlignment="1">
      <alignment horizontal="center" vertical="center"/>
    </xf>
    <xf numFmtId="3" fontId="10" fillId="0" borderId="12" xfId="7" applyNumberFormat="1" applyFont="1" applyBorder="1" applyAlignment="1">
      <alignment horizontal="center" vertical="center"/>
    </xf>
    <xf numFmtId="3" fontId="16" fillId="0" borderId="12" xfId="7" applyNumberFormat="1" applyFont="1" applyBorder="1" applyAlignment="1">
      <alignment horizontal="center" vertical="center"/>
    </xf>
    <xf numFmtId="3" fontId="10" fillId="0" borderId="12" xfId="7" applyNumberFormat="1" applyFont="1" applyAlignment="1">
      <alignment horizontal="center" vertical="center"/>
    </xf>
    <xf numFmtId="0" fontId="23" fillId="0" borderId="12" xfId="6" applyFont="1" applyAlignment="1">
      <alignment horizontal="center" vertical="center" wrapText="1"/>
    </xf>
    <xf numFmtId="165" fontId="15" fillId="0" borderId="15" xfId="19" applyNumberFormat="1" applyFont="1" applyBorder="1" applyAlignment="1">
      <alignment horizontal="center" vertical="center"/>
    </xf>
    <xf numFmtId="165" fontId="14" fillId="0" borderId="15" xfId="19" applyNumberFormat="1" applyFont="1" applyBorder="1" applyAlignment="1">
      <alignment horizontal="center" vertical="center"/>
    </xf>
    <xf numFmtId="3" fontId="14" fillId="0" borderId="12" xfId="7" applyNumberFormat="1" applyFont="1" applyAlignment="1">
      <alignment horizontal="left" vertical="center"/>
    </xf>
    <xf numFmtId="3" fontId="14" fillId="0" borderId="12" xfId="7" applyNumberFormat="1" applyFont="1" applyAlignment="1">
      <alignment horizontal="center" vertical="center"/>
    </xf>
    <xf numFmtId="3" fontId="14" fillId="0" borderId="12" xfId="6" applyNumberFormat="1" applyFont="1" applyAlignment="1">
      <alignment horizontal="center" vertical="center"/>
    </xf>
    <xf numFmtId="0" fontId="22" fillId="0" borderId="12" xfId="6" applyFont="1" applyFill="1"/>
    <xf numFmtId="4" fontId="14" fillId="0" borderId="15" xfId="6" applyNumberFormat="1" applyFont="1" applyBorder="1" applyAlignment="1">
      <alignment horizontal="center" vertical="center"/>
    </xf>
    <xf numFmtId="0" fontId="12" fillId="0" borderId="12" xfId="6" applyFont="1" applyFill="1" applyBorder="1" applyAlignment="1">
      <alignment horizontal="center" vertical="center" wrapText="1"/>
    </xf>
    <xf numFmtId="0" fontId="15" fillId="0" borderId="12" xfId="6" applyFont="1" applyAlignment="1">
      <alignment vertical="center"/>
    </xf>
    <xf numFmtId="0" fontId="12" fillId="0" borderId="12" xfId="6" applyFont="1" applyFill="1" applyBorder="1" applyAlignment="1">
      <alignment horizontal="left" vertical="center" wrapText="1"/>
    </xf>
    <xf numFmtId="0" fontId="18" fillId="8" borderId="1" xfId="2" applyFont="1" applyFill="1" applyBorder="1" applyAlignment="1">
      <alignment horizontal="center" vertical="center" wrapText="1"/>
    </xf>
    <xf numFmtId="3" fontId="14" fillId="0" borderId="15" xfId="7" applyNumberFormat="1" applyFont="1" applyBorder="1" applyAlignment="1">
      <alignment horizontal="left" vertical="center" wrapText="1"/>
    </xf>
    <xf numFmtId="0" fontId="34" fillId="0" borderId="12" xfId="2" applyFont="1"/>
    <xf numFmtId="0" fontId="34" fillId="0" borderId="12" xfId="2" applyFont="1" applyAlignment="1">
      <alignment horizontal="center"/>
    </xf>
    <xf numFmtId="0" fontId="34" fillId="0" borderId="17" xfId="2" applyFont="1" applyBorder="1" applyAlignment="1">
      <alignment horizontal="left" vertical="top" wrapText="1"/>
    </xf>
    <xf numFmtId="0" fontId="34" fillId="0" borderId="17" xfId="2" applyFont="1" applyBorder="1" applyAlignment="1">
      <alignment horizontal="center" vertical="top" wrapText="1"/>
    </xf>
    <xf numFmtId="0" fontId="18" fillId="0" borderId="10" xfId="2" applyFont="1" applyBorder="1" applyAlignment="1">
      <alignment horizontal="center" vertical="top" wrapText="1"/>
    </xf>
    <xf numFmtId="0" fontId="18" fillId="0" borderId="13" xfId="2" applyFont="1" applyBorder="1" applyAlignment="1">
      <alignment horizontal="left" vertical="top" wrapText="1"/>
    </xf>
    <xf numFmtId="0" fontId="18" fillId="8" borderId="15" xfId="2" applyFont="1" applyFill="1" applyBorder="1" applyAlignment="1">
      <alignment horizontal="left" vertical="top"/>
    </xf>
    <xf numFmtId="0" fontId="35" fillId="0" borderId="12" xfId="2" applyFont="1"/>
    <xf numFmtId="0" fontId="14" fillId="0" borderId="28" xfId="2" applyFont="1" applyBorder="1" applyAlignment="1">
      <alignment horizontal="left" vertical="top" wrapText="1"/>
    </xf>
    <xf numFmtId="3" fontId="14" fillId="0" borderId="28" xfId="2" applyNumberFormat="1" applyFont="1" applyBorder="1" applyAlignment="1">
      <alignment horizontal="center" vertical="top" wrapText="1"/>
    </xf>
    <xf numFmtId="0" fontId="14" fillId="0" borderId="1" xfId="2" applyFont="1" applyBorder="1" applyAlignment="1">
      <alignment horizontal="left" vertical="top" wrapText="1"/>
    </xf>
    <xf numFmtId="0" fontId="14" fillId="0" borderId="17" xfId="2" applyFont="1" applyBorder="1" applyAlignment="1">
      <alignment horizontal="left" vertical="top" wrapText="1"/>
    </xf>
    <xf numFmtId="0" fontId="14" fillId="0" borderId="17" xfId="2" applyFont="1" applyBorder="1" applyAlignment="1">
      <alignment horizontal="center" vertical="top" wrapText="1"/>
    </xf>
    <xf numFmtId="0" fontId="36" fillId="0" borderId="12" xfId="2" applyFont="1"/>
    <xf numFmtId="3" fontId="14" fillId="0" borderId="12" xfId="2" applyNumberFormat="1" applyFont="1"/>
    <xf numFmtId="0" fontId="20" fillId="0" borderId="12" xfId="6" applyFont="1" applyFill="1" applyBorder="1"/>
    <xf numFmtId="0" fontId="20" fillId="6" borderId="12" xfId="6" applyFont="1" applyFill="1" applyBorder="1"/>
    <xf numFmtId="3" fontId="14" fillId="0" borderId="15" xfId="6" applyNumberFormat="1" applyFont="1" applyBorder="1" applyAlignment="1">
      <alignment horizontal="left" vertical="center"/>
    </xf>
    <xf numFmtId="3" fontId="15" fillId="0" borderId="15" xfId="6" applyNumberFormat="1" applyFont="1" applyBorder="1" applyAlignment="1">
      <alignment horizontal="center" vertical="center"/>
    </xf>
    <xf numFmtId="3" fontId="16" fillId="0" borderId="12" xfId="6" applyNumberFormat="1" applyFont="1" applyFill="1" applyAlignment="1">
      <alignment horizontal="left" vertical="center"/>
    </xf>
    <xf numFmtId="3" fontId="14" fillId="0" borderId="15" xfId="6" applyNumberFormat="1" applyFont="1" applyFill="1" applyBorder="1" applyAlignment="1">
      <alignment horizontal="left" vertical="center"/>
    </xf>
    <xf numFmtId="3" fontId="15" fillId="0" borderId="15" xfId="6" applyNumberFormat="1" applyFont="1" applyFill="1" applyBorder="1" applyAlignment="1">
      <alignment horizontal="center" vertical="center"/>
    </xf>
    <xf numFmtId="3" fontId="22" fillId="0" borderId="15" xfId="6" applyNumberFormat="1" applyFont="1" applyFill="1" applyBorder="1" applyAlignment="1">
      <alignment horizontal="center" vertical="center"/>
    </xf>
    <xf numFmtId="0" fontId="23" fillId="6" borderId="12" xfId="6" applyFont="1" applyFill="1" applyBorder="1" applyAlignment="1">
      <alignment vertical="center"/>
    </xf>
    <xf numFmtId="4" fontId="14" fillId="0" borderId="15" xfId="6" applyNumberFormat="1" applyFont="1" applyFill="1" applyBorder="1" applyAlignment="1">
      <alignment horizontal="center" vertical="center"/>
    </xf>
    <xf numFmtId="0" fontId="30" fillId="0" borderId="15" xfId="6" applyFont="1" applyBorder="1" applyAlignment="1">
      <alignment horizontal="center"/>
    </xf>
    <xf numFmtId="3" fontId="14" fillId="0" borderId="1" xfId="2" applyNumberFormat="1" applyFont="1" applyBorder="1" applyAlignment="1">
      <alignment horizontal="center" vertical="top" wrapText="1"/>
    </xf>
    <xf numFmtId="3" fontId="14" fillId="0" borderId="15" xfId="2" applyNumberFormat="1" applyFont="1" applyFill="1" applyBorder="1" applyAlignment="1">
      <alignment horizontal="center" vertical="center" wrapText="1"/>
    </xf>
    <xf numFmtId="3" fontId="37" fillId="0" borderId="12" xfId="6" applyNumberFormat="1" applyFont="1" applyFill="1" applyBorder="1" applyAlignment="1">
      <alignment horizontal="center"/>
    </xf>
    <xf numFmtId="0" fontId="23" fillId="0" borderId="12" xfId="6" applyFont="1" applyFill="1" applyBorder="1" applyAlignment="1">
      <alignment horizontal="center"/>
    </xf>
    <xf numFmtId="0" fontId="38" fillId="0" borderId="12" xfId="2" applyFont="1" applyAlignment="1">
      <alignment vertical="center"/>
    </xf>
    <xf numFmtId="0" fontId="13" fillId="0" borderId="12" xfId="2" applyFont="1" applyAlignment="1">
      <alignment horizontal="center"/>
    </xf>
    <xf numFmtId="0" fontId="9" fillId="0" borderId="12" xfId="6" applyFont="1" applyFill="1" applyAlignment="1">
      <alignment horizontal="center"/>
    </xf>
    <xf numFmtId="0" fontId="13" fillId="0" borderId="12" xfId="2" applyNumberFormat="1" applyFont="1" applyAlignment="1">
      <alignment horizontal="center"/>
    </xf>
    <xf numFmtId="0" fontId="37" fillId="0" borderId="12" xfId="6" applyFont="1" applyFill="1" applyBorder="1"/>
    <xf numFmtId="0" fontId="12" fillId="0" borderId="12" xfId="4" applyFont="1" applyFill="1" applyBorder="1" applyAlignment="1">
      <alignment horizontal="center" vertical="top" wrapText="1"/>
    </xf>
    <xf numFmtId="0" fontId="38" fillId="0" borderId="12" xfId="2" applyFont="1"/>
    <xf numFmtId="3" fontId="14" fillId="0" borderId="12" xfId="6" applyNumberFormat="1" applyFont="1" applyFill="1" applyBorder="1" applyAlignment="1">
      <alignment horizontal="center" vertical="center"/>
    </xf>
    <xf numFmtId="0" fontId="13" fillId="0" borderId="12" xfId="2" applyNumberFormat="1" applyFont="1"/>
    <xf numFmtId="3" fontId="14" fillId="0" borderId="34" xfId="6" applyNumberFormat="1" applyFont="1" applyFill="1" applyBorder="1" applyAlignment="1">
      <alignment horizontal="center" vertical="center"/>
    </xf>
    <xf numFmtId="0" fontId="18" fillId="8" borderId="15" xfId="4" applyFont="1" applyFill="1" applyBorder="1" applyAlignment="1">
      <alignment horizontal="left" vertical="center"/>
    </xf>
    <xf numFmtId="3" fontId="18" fillId="8" borderId="7" xfId="4" applyNumberFormat="1" applyFont="1" applyFill="1" applyBorder="1" applyAlignment="1">
      <alignment horizontal="center" vertical="center" wrapText="1"/>
    </xf>
    <xf numFmtId="0" fontId="37" fillId="6" borderId="12" xfId="6" applyFont="1" applyFill="1"/>
    <xf numFmtId="0" fontId="37" fillId="0" borderId="12" xfId="6" applyFont="1" applyFill="1"/>
    <xf numFmtId="0" fontId="24" fillId="0" borderId="12" xfId="6" applyFont="1"/>
    <xf numFmtId="0" fontId="37" fillId="0" borderId="12" xfId="28" applyFont="1"/>
    <xf numFmtId="0" fontId="22" fillId="0" borderId="12" xfId="28" applyFont="1"/>
    <xf numFmtId="3" fontId="14" fillId="0" borderId="15" xfId="6" applyNumberFormat="1" applyFont="1" applyBorder="1" applyAlignment="1">
      <alignment horizontal="center" vertical="center" wrapText="1"/>
    </xf>
    <xf numFmtId="3" fontId="22" fillId="0" borderId="15" xfId="6" applyNumberFormat="1" applyFont="1" applyFill="1" applyBorder="1" applyAlignment="1">
      <alignment horizontal="center" vertical="center" wrapText="1"/>
    </xf>
    <xf numFmtId="0" fontId="22" fillId="0" borderId="12" xfId="6" applyFont="1" applyAlignment="1">
      <alignment vertical="center" wrapText="1"/>
    </xf>
    <xf numFmtId="0" fontId="23" fillId="0" borderId="12" xfId="6" applyFont="1" applyAlignment="1">
      <alignment wrapText="1"/>
    </xf>
    <xf numFmtId="0" fontId="29" fillId="0" borderId="12" xfId="6" applyFont="1" applyFill="1" applyBorder="1"/>
    <xf numFmtId="0" fontId="29" fillId="6" borderId="12" xfId="6" applyFont="1" applyFill="1" applyBorder="1"/>
    <xf numFmtId="0" fontId="40" fillId="0" borderId="12" xfId="6" applyFont="1"/>
    <xf numFmtId="0" fontId="40" fillId="0" borderId="12" xfId="6" applyFont="1" applyAlignment="1">
      <alignment vertical="center"/>
    </xf>
    <xf numFmtId="0" fontId="9" fillId="0" borderId="12" xfId="6" applyFont="1" applyAlignment="1">
      <alignment vertical="center"/>
    </xf>
    <xf numFmtId="0" fontId="12" fillId="7" borderId="15" xfId="33" applyFont="1" applyFill="1" applyBorder="1" applyAlignment="1">
      <alignment horizontal="center" vertical="center" wrapText="1"/>
    </xf>
    <xf numFmtId="0" fontId="30" fillId="0" borderId="15" xfId="6" applyFont="1" applyFill="1" applyBorder="1" applyAlignment="1">
      <alignment horizontal="center"/>
    </xf>
    <xf numFmtId="0" fontId="22" fillId="0" borderId="12" xfId="6" applyFont="1" applyAlignment="1">
      <alignment vertical="center"/>
    </xf>
    <xf numFmtId="0" fontId="22" fillId="6" borderId="12" xfId="6" applyFont="1" applyFill="1" applyAlignment="1">
      <alignment vertical="center"/>
    </xf>
    <xf numFmtId="0" fontId="37" fillId="0" borderId="12" xfId="6" applyFont="1"/>
    <xf numFmtId="49" fontId="22" fillId="0" borderId="15" xfId="31" applyNumberFormat="1" applyFont="1" applyBorder="1" applyAlignment="1">
      <alignment horizontal="left" vertical="center"/>
    </xf>
    <xf numFmtId="49" fontId="22" fillId="0" borderId="15" xfId="31" applyNumberFormat="1" applyFont="1" applyBorder="1"/>
    <xf numFmtId="3" fontId="22" fillId="0" borderId="15" xfId="31" applyNumberFormat="1" applyFont="1" applyBorder="1" applyAlignment="1">
      <alignment horizontal="center" vertical="center"/>
    </xf>
    <xf numFmtId="0" fontId="22" fillId="0" borderId="15" xfId="31" applyFont="1" applyBorder="1" applyAlignment="1">
      <alignment horizontal="left" vertical="center"/>
    </xf>
    <xf numFmtId="0" fontId="22" fillId="0" borderId="15" xfId="31" applyFont="1" applyBorder="1"/>
    <xf numFmtId="3" fontId="22" fillId="0" borderId="15" xfId="19" applyNumberFormat="1" applyFont="1" applyFill="1" applyBorder="1" applyAlignment="1">
      <alignment horizontal="center" vertical="center"/>
    </xf>
    <xf numFmtId="0" fontId="37" fillId="0" borderId="12" xfId="31" applyFont="1"/>
    <xf numFmtId="0" fontId="22" fillId="0" borderId="12" xfId="31" applyFont="1"/>
    <xf numFmtId="4" fontId="22" fillId="0" borderId="12" xfId="31" applyNumberFormat="1" applyFont="1"/>
    <xf numFmtId="167" fontId="22" fillId="0" borderId="12" xfId="19" applyNumberFormat="1" applyFont="1" applyFill="1" applyBorder="1"/>
    <xf numFmtId="167" fontId="22" fillId="0" borderId="12" xfId="31" applyNumberFormat="1" applyFont="1"/>
    <xf numFmtId="0" fontId="41" fillId="0" borderId="12" xfId="6" applyFont="1"/>
    <xf numFmtId="3" fontId="14" fillId="0" borderId="42" xfId="7" applyNumberFormat="1" applyFont="1" applyFill="1" applyBorder="1" applyAlignment="1">
      <alignment horizontal="center" vertical="center"/>
    </xf>
    <xf numFmtId="0" fontId="23" fillId="0" borderId="12" xfId="6" applyFont="1" applyFill="1" applyAlignment="1">
      <alignment vertical="center"/>
    </xf>
    <xf numFmtId="9" fontId="14" fillId="0" borderId="12" xfId="36" applyFont="1"/>
    <xf numFmtId="3" fontId="15" fillId="0" borderId="12" xfId="7" applyNumberFormat="1" applyFont="1" applyAlignment="1">
      <alignment horizontal="center" vertical="center"/>
    </xf>
    <xf numFmtId="0" fontId="42" fillId="0" borderId="12" xfId="6" applyFont="1" applyFill="1" applyBorder="1" applyAlignment="1">
      <alignment horizontal="center" vertical="center"/>
    </xf>
    <xf numFmtId="3" fontId="14" fillId="0" borderId="34" xfId="6" applyNumberFormat="1" applyFont="1" applyBorder="1" applyAlignment="1">
      <alignment horizontal="center" vertical="center"/>
    </xf>
    <xf numFmtId="3" fontId="39" fillId="0" borderId="12" xfId="6" applyNumberFormat="1" applyFont="1" applyAlignment="1">
      <alignment horizontal="left" vertical="center"/>
    </xf>
    <xf numFmtId="3" fontId="39" fillId="0" borderId="12" xfId="6" applyNumberFormat="1" applyFont="1" applyAlignment="1">
      <alignment horizontal="center" vertical="center"/>
    </xf>
    <xf numFmtId="3" fontId="23" fillId="0" borderId="12" xfId="6" applyNumberFormat="1" applyFont="1" applyFill="1" applyAlignment="1">
      <alignment vertical="center"/>
    </xf>
    <xf numFmtId="3" fontId="22" fillId="0" borderId="12" xfId="6" applyNumberFormat="1" applyFont="1" applyFill="1" applyAlignment="1">
      <alignment vertical="center"/>
    </xf>
    <xf numFmtId="0" fontId="23" fillId="0" borderId="12" xfId="6" applyFont="1" applyAlignment="1">
      <alignment vertical="center"/>
    </xf>
    <xf numFmtId="0" fontId="23" fillId="0" borderId="12" xfId="6" applyFont="1" applyAlignment="1">
      <alignment horizontal="center" vertical="center"/>
    </xf>
    <xf numFmtId="0" fontId="22" fillId="0" borderId="12" xfId="6" applyFont="1" applyAlignment="1">
      <alignment horizontal="center" vertical="center"/>
    </xf>
    <xf numFmtId="3" fontId="22" fillId="0" borderId="12" xfId="6" applyNumberFormat="1" applyFont="1" applyAlignment="1">
      <alignment horizontal="center" vertical="center"/>
    </xf>
    <xf numFmtId="0" fontId="22" fillId="0" borderId="12" xfId="6" applyFont="1" applyFill="1" applyAlignment="1">
      <alignment vertical="center"/>
    </xf>
    <xf numFmtId="0" fontId="22" fillId="0" borderId="12" xfId="6" applyFont="1" applyFill="1" applyAlignment="1">
      <alignment horizontal="center" vertical="center"/>
    </xf>
    <xf numFmtId="0" fontId="29" fillId="0" borderId="12" xfId="6" applyFont="1"/>
    <xf numFmtId="0" fontId="30" fillId="0" borderId="12" xfId="6" applyFont="1"/>
    <xf numFmtId="0" fontId="13" fillId="0" borderId="12" xfId="33" applyFont="1"/>
    <xf numFmtId="0" fontId="13" fillId="0" borderId="17" xfId="33" applyFont="1" applyBorder="1" applyAlignment="1">
      <alignment horizontal="left" vertical="top" wrapText="1"/>
    </xf>
    <xf numFmtId="0" fontId="13" fillId="0" borderId="17" xfId="33" applyFont="1" applyBorder="1" applyAlignment="1">
      <alignment horizontal="center" vertical="top" wrapText="1"/>
    </xf>
    <xf numFmtId="0" fontId="14" fillId="0" borderId="12" xfId="33" applyFont="1"/>
    <xf numFmtId="0" fontId="12" fillId="7" borderId="18" xfId="40" applyFont="1" applyFill="1" applyBorder="1" applyAlignment="1">
      <alignment horizontal="center" vertical="center" wrapText="1"/>
    </xf>
    <xf numFmtId="0" fontId="14" fillId="0" borderId="19" xfId="33" applyFont="1" applyBorder="1" applyAlignment="1">
      <alignment horizontal="left" vertical="top" wrapText="1"/>
    </xf>
    <xf numFmtId="0" fontId="14" fillId="0" borderId="20" xfId="33" applyFont="1" applyBorder="1" applyAlignment="1">
      <alignment horizontal="center" vertical="top" wrapText="1"/>
    </xf>
    <xf numFmtId="0" fontId="14" fillId="0" borderId="20" xfId="33" applyFont="1" applyBorder="1" applyAlignment="1">
      <alignment horizontal="left" vertical="top" wrapText="1"/>
    </xf>
    <xf numFmtId="0" fontId="18" fillId="0" borderId="10" xfId="33" applyFont="1" applyBorder="1" applyAlignment="1">
      <alignment horizontal="center" vertical="top" wrapText="1"/>
    </xf>
    <xf numFmtId="0" fontId="18" fillId="0" borderId="13" xfId="33" applyFont="1" applyBorder="1" applyAlignment="1">
      <alignment horizontal="center" vertical="top" wrapText="1"/>
    </xf>
    <xf numFmtId="0" fontId="18" fillId="0" borderId="13" xfId="33" applyFont="1" applyBorder="1" applyAlignment="1">
      <alignment horizontal="left" vertical="top" wrapText="1"/>
    </xf>
    <xf numFmtId="3" fontId="14" fillId="0" borderId="12" xfId="33" applyNumberFormat="1" applyFont="1"/>
    <xf numFmtId="0" fontId="18" fillId="0" borderId="21" xfId="33" applyFont="1" applyBorder="1" applyAlignment="1">
      <alignment horizontal="left" vertical="top" wrapText="1"/>
    </xf>
    <xf numFmtId="0" fontId="18" fillId="8" borderId="1" xfId="40" applyFont="1" applyFill="1" applyBorder="1" applyAlignment="1">
      <alignment horizontal="left" vertical="top" wrapText="1"/>
    </xf>
    <xf numFmtId="3" fontId="18" fillId="8" borderId="5" xfId="40" applyNumberFormat="1" applyFont="1" applyFill="1" applyBorder="1" applyAlignment="1">
      <alignment horizontal="center" vertical="center" wrapText="1"/>
    </xf>
    <xf numFmtId="3" fontId="18" fillId="8" borderId="15" xfId="40" applyNumberFormat="1" applyFont="1" applyFill="1" applyBorder="1" applyAlignment="1">
      <alignment horizontal="center" vertical="center" wrapText="1"/>
    </xf>
    <xf numFmtId="3" fontId="18" fillId="0" borderId="11" xfId="33" applyNumberFormat="1" applyFont="1" applyBorder="1" applyAlignment="1">
      <alignment horizontal="right" vertical="top" wrapText="1"/>
    </xf>
    <xf numFmtId="0" fontId="18" fillId="0" borderId="12" xfId="33" applyFont="1" applyFill="1" applyBorder="1" applyAlignment="1">
      <alignment horizontal="left" vertical="top" wrapText="1"/>
    </xf>
    <xf numFmtId="0" fontId="18" fillId="0" borderId="11" xfId="33" applyFont="1" applyFill="1" applyBorder="1" applyAlignment="1">
      <alignment horizontal="left" vertical="top" wrapText="1"/>
    </xf>
    <xf numFmtId="3" fontId="18" fillId="0" borderId="11" xfId="33" applyNumberFormat="1" applyFont="1" applyFill="1" applyBorder="1" applyAlignment="1">
      <alignment horizontal="center" vertical="top" wrapText="1"/>
    </xf>
    <xf numFmtId="3" fontId="18" fillId="0" borderId="12" xfId="33" applyNumberFormat="1" applyFont="1" applyFill="1" applyBorder="1" applyAlignment="1">
      <alignment horizontal="center" vertical="top" wrapText="1"/>
    </xf>
    <xf numFmtId="3" fontId="18" fillId="0" borderId="12" xfId="33" applyNumberFormat="1" applyFont="1" applyFill="1" applyBorder="1" applyAlignment="1">
      <alignment horizontal="right" vertical="top" wrapText="1"/>
    </xf>
    <xf numFmtId="0" fontId="14" fillId="0" borderId="12" xfId="33" applyFont="1" applyFill="1"/>
    <xf numFmtId="0" fontId="14" fillId="0" borderId="12" xfId="33" applyFont="1" applyBorder="1" applyAlignment="1">
      <alignment horizontal="left" vertical="top" wrapText="1"/>
    </xf>
    <xf numFmtId="3" fontId="14" fillId="0" borderId="12" xfId="33" applyNumberFormat="1" applyFont="1" applyBorder="1" applyAlignment="1">
      <alignment horizontal="center" vertical="top" wrapText="1"/>
    </xf>
    <xf numFmtId="3" fontId="14" fillId="0" borderId="12" xfId="33" applyNumberFormat="1" applyFont="1" applyBorder="1" applyAlignment="1">
      <alignment horizontal="left" vertical="top" wrapText="1"/>
    </xf>
    <xf numFmtId="3" fontId="18" fillId="0" borderId="13" xfId="33" applyNumberFormat="1" applyFont="1" applyBorder="1" applyAlignment="1">
      <alignment horizontal="center" vertical="top" wrapText="1"/>
    </xf>
    <xf numFmtId="3" fontId="18" fillId="0" borderId="13" xfId="33" applyNumberFormat="1" applyFont="1" applyBorder="1" applyAlignment="1">
      <alignment horizontal="left" vertical="top" wrapText="1"/>
    </xf>
    <xf numFmtId="2" fontId="14" fillId="0" borderId="12" xfId="33" applyNumberFormat="1" applyFont="1"/>
    <xf numFmtId="4" fontId="14" fillId="0" borderId="12" xfId="6" applyNumberFormat="1" applyFont="1" applyBorder="1" applyAlignment="1">
      <alignment horizontal="center" vertical="center"/>
    </xf>
    <xf numFmtId="0" fontId="14" fillId="0" borderId="13" xfId="33" applyFont="1" applyBorder="1" applyAlignment="1">
      <alignment horizontal="left" vertical="top" wrapText="1"/>
    </xf>
    <xf numFmtId="0" fontId="12" fillId="7" borderId="12" xfId="40" applyFont="1" applyFill="1" applyBorder="1" applyAlignment="1">
      <alignment horizontal="left" vertical="top" wrapText="1"/>
    </xf>
    <xf numFmtId="3" fontId="12" fillId="7" borderId="12" xfId="40" applyNumberFormat="1" applyFont="1" applyFill="1" applyBorder="1" applyAlignment="1">
      <alignment horizontal="center" vertical="center" wrapText="1"/>
    </xf>
    <xf numFmtId="3" fontId="18" fillId="0" borderId="12" xfId="33" applyNumberFormat="1" applyFont="1" applyBorder="1" applyAlignment="1">
      <alignment horizontal="center" vertical="top" wrapText="1"/>
    </xf>
    <xf numFmtId="3" fontId="18" fillId="0" borderId="12" xfId="33" applyNumberFormat="1" applyFont="1" applyBorder="1" applyAlignment="1">
      <alignment horizontal="left" vertical="top" wrapText="1"/>
    </xf>
    <xf numFmtId="0" fontId="14" fillId="0" borderId="12" xfId="33" applyFont="1" applyBorder="1"/>
    <xf numFmtId="3" fontId="18" fillId="8" borderId="5" xfId="40" applyNumberFormat="1" applyFont="1" applyFill="1" applyBorder="1" applyAlignment="1">
      <alignment horizontal="center" vertical="top" wrapText="1"/>
    </xf>
    <xf numFmtId="3" fontId="18" fillId="8" borderId="15" xfId="40" applyNumberFormat="1" applyFont="1" applyFill="1" applyBorder="1" applyAlignment="1">
      <alignment horizontal="center" vertical="top" wrapText="1"/>
    </xf>
    <xf numFmtId="0" fontId="14" fillId="0" borderId="11" xfId="33" applyFont="1" applyBorder="1" applyAlignment="1">
      <alignment horizontal="left" vertical="top" wrapText="1"/>
    </xf>
    <xf numFmtId="0" fontId="14" fillId="0" borderId="12" xfId="33" applyFont="1" applyAlignment="1">
      <alignment horizontal="center"/>
    </xf>
    <xf numFmtId="0" fontId="18" fillId="0" borderId="11" xfId="33" applyFont="1" applyBorder="1" applyAlignment="1">
      <alignment horizontal="left" vertical="top" wrapText="1"/>
    </xf>
    <xf numFmtId="0" fontId="18" fillId="8" borderId="15" xfId="40" applyFont="1" applyFill="1" applyBorder="1" applyAlignment="1">
      <alignment horizontal="left" vertical="top"/>
    </xf>
    <xf numFmtId="3" fontId="18" fillId="8" borderId="6" xfId="40" applyNumberFormat="1" applyFont="1" applyFill="1" applyBorder="1" applyAlignment="1">
      <alignment horizontal="center" vertical="top"/>
    </xf>
    <xf numFmtId="3" fontId="18" fillId="8" borderId="15" xfId="40" applyNumberFormat="1" applyFont="1" applyFill="1" applyBorder="1" applyAlignment="1">
      <alignment horizontal="center" vertical="top"/>
    </xf>
    <xf numFmtId="3" fontId="39" fillId="0" borderId="12" xfId="7" applyNumberFormat="1" applyFont="1" applyBorder="1" applyAlignment="1">
      <alignment horizontal="left" vertical="center"/>
    </xf>
    <xf numFmtId="0" fontId="13" fillId="0" borderId="12" xfId="33" applyFont="1" applyAlignment="1">
      <alignment horizontal="center"/>
    </xf>
    <xf numFmtId="0" fontId="18" fillId="0" borderId="12" xfId="40" applyFont="1" applyFill="1" applyBorder="1" applyAlignment="1">
      <alignment horizontal="left" vertical="top" wrapText="1"/>
    </xf>
    <xf numFmtId="0" fontId="18" fillId="0" borderId="17" xfId="33" applyFont="1" applyBorder="1" applyAlignment="1">
      <alignment horizontal="left" vertical="top" wrapText="1"/>
    </xf>
    <xf numFmtId="0" fontId="12" fillId="7" borderId="49" xfId="40" applyFont="1" applyFill="1" applyBorder="1" applyAlignment="1">
      <alignment horizontal="center" vertical="center"/>
    </xf>
    <xf numFmtId="0" fontId="12" fillId="7" borderId="49" xfId="40" applyFont="1" applyFill="1" applyBorder="1" applyAlignment="1">
      <alignment horizontal="center" vertical="center" wrapText="1"/>
    </xf>
    <xf numFmtId="0" fontId="14" fillId="0" borderId="15" xfId="33" applyFont="1" applyBorder="1" applyAlignment="1">
      <alignment horizontal="center"/>
    </xf>
    <xf numFmtId="3" fontId="14" fillId="0" borderId="15" xfId="33" applyNumberFormat="1" applyFont="1" applyBorder="1" applyAlignment="1">
      <alignment horizontal="center"/>
    </xf>
    <xf numFmtId="3" fontId="14" fillId="0" borderId="15" xfId="33" applyNumberFormat="1" applyFont="1" applyBorder="1" applyAlignment="1">
      <alignment horizontal="center" vertical="top" wrapText="1"/>
    </xf>
    <xf numFmtId="0" fontId="14" fillId="0" borderId="15" xfId="33" applyFont="1" applyBorder="1" applyAlignment="1">
      <alignment horizontal="left" vertical="top" wrapText="1"/>
    </xf>
    <xf numFmtId="0" fontId="13" fillId="0" borderId="12" xfId="33" applyFont="1" applyBorder="1"/>
    <xf numFmtId="3" fontId="14" fillId="0" borderId="12" xfId="7" applyNumberFormat="1" applyFont="1" applyBorder="1" applyAlignment="1">
      <alignment horizontal="center" vertical="center"/>
    </xf>
    <xf numFmtId="3" fontId="18" fillId="0" borderId="17" xfId="33" applyNumberFormat="1" applyFont="1" applyBorder="1" applyAlignment="1">
      <alignment horizontal="left" vertical="top" wrapText="1"/>
    </xf>
    <xf numFmtId="3" fontId="14" fillId="0" borderId="34" xfId="7" applyNumberFormat="1" applyFont="1" applyBorder="1" applyAlignment="1">
      <alignment horizontal="center" vertical="center"/>
    </xf>
    <xf numFmtId="0" fontId="13" fillId="0" borderId="12" xfId="33" applyFont="1" applyAlignment="1"/>
    <xf numFmtId="3" fontId="14" fillId="0" borderId="34" xfId="7" applyNumberFormat="1" applyFont="1" applyFill="1" applyBorder="1" applyAlignment="1">
      <alignment horizontal="center" vertical="center"/>
    </xf>
    <xf numFmtId="3" fontId="22" fillId="0" borderId="15" xfId="7" applyNumberFormat="1" applyFont="1" applyFill="1" applyBorder="1" applyAlignment="1">
      <alignment horizontal="center" vertical="center"/>
    </xf>
    <xf numFmtId="0" fontId="13" fillId="0" borderId="12" xfId="33" applyFont="1" applyFill="1"/>
    <xf numFmtId="0" fontId="15" fillId="0" borderId="15" xfId="40" applyFont="1" applyFill="1" applyBorder="1" applyAlignment="1">
      <alignment horizontal="left" vertical="center"/>
    </xf>
    <xf numFmtId="0" fontId="39" fillId="0" borderId="12" xfId="33" applyFont="1"/>
    <xf numFmtId="0" fontId="14" fillId="0" borderId="12" xfId="33" applyFont="1" applyAlignment="1">
      <alignment horizontal="center" vertical="center"/>
    </xf>
    <xf numFmtId="0" fontId="36" fillId="0" borderId="12" xfId="33" applyFont="1" applyAlignment="1">
      <alignment vertical="center"/>
    </xf>
    <xf numFmtId="0" fontId="18" fillId="0" borderId="12" xfId="33" applyFont="1" applyBorder="1" applyAlignment="1">
      <alignment horizontal="center" vertical="top" wrapText="1"/>
    </xf>
    <xf numFmtId="0" fontId="18" fillId="0" borderId="12" xfId="33" applyFont="1" applyBorder="1" applyAlignment="1">
      <alignment horizontal="left" vertical="top" wrapText="1"/>
    </xf>
    <xf numFmtId="0" fontId="14" fillId="0" borderId="52" xfId="33" applyFont="1" applyBorder="1" applyAlignment="1">
      <alignment horizontal="left" vertical="center" wrapText="1"/>
    </xf>
    <xf numFmtId="0" fontId="14" fillId="0" borderId="53" xfId="33" applyFont="1" applyBorder="1" applyAlignment="1">
      <alignment horizontal="left" vertical="center" wrapText="1"/>
    </xf>
    <xf numFmtId="3" fontId="14" fillId="0" borderId="53" xfId="33" applyNumberFormat="1" applyFont="1" applyBorder="1" applyAlignment="1">
      <alignment horizontal="center" vertical="center" wrapText="1"/>
    </xf>
    <xf numFmtId="3" fontId="14" fillId="0" borderId="54" xfId="33" applyNumberFormat="1" applyFont="1" applyBorder="1" applyAlignment="1">
      <alignment horizontal="center" vertical="center" wrapText="1"/>
    </xf>
    <xf numFmtId="3" fontId="36" fillId="0" borderId="12" xfId="33" applyNumberFormat="1" applyFont="1" applyAlignment="1">
      <alignment vertical="center"/>
    </xf>
    <xf numFmtId="0" fontId="14" fillId="0" borderId="55" xfId="33" applyFont="1" applyBorder="1" applyAlignment="1">
      <alignment horizontal="left" vertical="center" wrapText="1"/>
    </xf>
    <xf numFmtId="0" fontId="14" fillId="0" borderId="4" xfId="33" applyFont="1" applyBorder="1" applyAlignment="1">
      <alignment horizontal="left" vertical="center" wrapText="1"/>
    </xf>
    <xf numFmtId="3" fontId="14" fillId="0" borderId="4" xfId="33" applyNumberFormat="1" applyFont="1" applyBorder="1" applyAlignment="1">
      <alignment horizontal="center" vertical="center" wrapText="1"/>
    </xf>
    <xf numFmtId="3" fontId="14" fillId="0" borderId="56" xfId="33" applyNumberFormat="1" applyFont="1" applyBorder="1" applyAlignment="1">
      <alignment horizontal="center" vertical="center" wrapText="1"/>
    </xf>
    <xf numFmtId="0" fontId="14" fillId="0" borderId="57" xfId="33" applyFont="1" applyBorder="1" applyAlignment="1">
      <alignment horizontal="left" vertical="center" wrapText="1"/>
    </xf>
    <xf numFmtId="0" fontId="14" fillId="0" borderId="1" xfId="33" applyFont="1" applyBorder="1" applyAlignment="1">
      <alignment horizontal="left" vertical="center" wrapText="1"/>
    </xf>
    <xf numFmtId="3" fontId="14" fillId="0" borderId="1" xfId="33" applyNumberFormat="1" applyFont="1" applyBorder="1" applyAlignment="1">
      <alignment horizontal="center" vertical="center" wrapText="1"/>
    </xf>
    <xf numFmtId="0" fontId="14" fillId="0" borderId="58" xfId="33" applyFont="1" applyBorder="1" applyAlignment="1">
      <alignment horizontal="left" vertical="center" wrapText="1"/>
    </xf>
    <xf numFmtId="3" fontId="14" fillId="0" borderId="59" xfId="33" applyNumberFormat="1" applyFont="1" applyBorder="1" applyAlignment="1">
      <alignment horizontal="center" vertical="center" wrapText="1"/>
    </xf>
    <xf numFmtId="0" fontId="18" fillId="0" borderId="16" xfId="33" applyFont="1" applyBorder="1" applyAlignment="1">
      <alignment horizontal="left" vertical="top" wrapText="1"/>
    </xf>
    <xf numFmtId="3" fontId="18" fillId="0" borderId="12" xfId="33" applyNumberFormat="1" applyFont="1" applyBorder="1" applyAlignment="1">
      <alignment horizontal="right" vertical="top" wrapText="1"/>
    </xf>
    <xf numFmtId="0" fontId="36" fillId="0" borderId="12" xfId="33" applyFont="1" applyFill="1" applyAlignment="1">
      <alignment vertical="center"/>
    </xf>
    <xf numFmtId="0" fontId="14" fillId="0" borderId="10" xfId="33" applyFont="1" applyBorder="1" applyAlignment="1">
      <alignment horizontal="left" vertical="center" wrapText="1"/>
    </xf>
    <xf numFmtId="3" fontId="14" fillId="0" borderId="15" xfId="33" applyNumberFormat="1" applyFont="1" applyBorder="1" applyAlignment="1">
      <alignment horizontal="center" vertical="center" wrapText="1"/>
    </xf>
    <xf numFmtId="0" fontId="14" fillId="0" borderId="12" xfId="33" applyFont="1" applyAlignment="1">
      <alignment vertical="center"/>
    </xf>
    <xf numFmtId="3" fontId="14" fillId="0" borderId="60" xfId="33" applyNumberFormat="1" applyFont="1" applyBorder="1" applyAlignment="1">
      <alignment horizontal="center" vertical="center" wrapText="1"/>
    </xf>
    <xf numFmtId="0" fontId="14" fillId="0" borderId="61" xfId="33" applyFont="1" applyBorder="1" applyAlignment="1">
      <alignment horizontal="left" vertical="center" wrapText="1"/>
    </xf>
    <xf numFmtId="0" fontId="14" fillId="0" borderId="62" xfId="33" applyFont="1" applyBorder="1" applyAlignment="1">
      <alignment horizontal="left" vertical="center" wrapText="1"/>
    </xf>
    <xf numFmtId="0" fontId="12" fillId="0" borderId="12" xfId="33" applyFont="1" applyBorder="1" applyAlignment="1">
      <alignment horizontal="left" vertical="top" wrapText="1"/>
    </xf>
    <xf numFmtId="3" fontId="12" fillId="0" borderId="12" xfId="33" applyNumberFormat="1" applyFont="1" applyBorder="1" applyAlignment="1">
      <alignment horizontal="left" vertical="top" wrapText="1"/>
    </xf>
    <xf numFmtId="0" fontId="14" fillId="0" borderId="4" xfId="33" applyFont="1" applyBorder="1" applyAlignment="1">
      <alignment horizontal="left" vertical="top" wrapText="1"/>
    </xf>
    <xf numFmtId="3" fontId="14" fillId="0" borderId="1" xfId="33" applyNumberFormat="1" applyFont="1" applyBorder="1" applyAlignment="1">
      <alignment horizontal="center" vertical="top" wrapText="1"/>
    </xf>
    <xf numFmtId="3" fontId="12" fillId="7" borderId="12" xfId="40" applyNumberFormat="1" applyFont="1" applyFill="1" applyBorder="1" applyAlignment="1">
      <alignment horizontal="center" vertical="top" wrapText="1"/>
    </xf>
    <xf numFmtId="0" fontId="14" fillId="0" borderId="5" xfId="33" applyFont="1" applyBorder="1" applyAlignment="1">
      <alignment horizontal="left" vertical="center" wrapText="1"/>
    </xf>
    <xf numFmtId="0" fontId="14" fillId="0" borderId="1" xfId="33" applyFont="1" applyBorder="1" applyAlignment="1">
      <alignment horizontal="left" vertical="top" wrapText="1"/>
    </xf>
    <xf numFmtId="3" fontId="14" fillId="0" borderId="2" xfId="33" applyNumberFormat="1" applyFont="1" applyBorder="1" applyAlignment="1">
      <alignment horizontal="center" vertical="center" wrapText="1"/>
    </xf>
    <xf numFmtId="0" fontId="36" fillId="0" borderId="12" xfId="40" applyFont="1"/>
    <xf numFmtId="0" fontId="12" fillId="7" borderId="25" xfId="40" applyFont="1" applyFill="1" applyBorder="1" applyAlignment="1">
      <alignment horizontal="center" vertical="center"/>
    </xf>
    <xf numFmtId="3" fontId="14" fillId="0" borderId="34" xfId="7" applyNumberFormat="1" applyFont="1" applyBorder="1" applyAlignment="1">
      <alignment horizontal="left" vertical="center"/>
    </xf>
    <xf numFmtId="3" fontId="15" fillId="0" borderId="34" xfId="7" applyNumberFormat="1" applyFont="1" applyBorder="1" applyAlignment="1">
      <alignment horizontal="center" vertical="center"/>
    </xf>
    <xf numFmtId="3" fontId="14" fillId="0" borderId="11" xfId="33" applyNumberFormat="1" applyFont="1" applyBorder="1" applyAlignment="1">
      <alignment horizontal="left" vertical="top" wrapText="1"/>
    </xf>
    <xf numFmtId="3" fontId="18" fillId="0" borderId="12" xfId="7" applyNumberFormat="1" applyFont="1" applyBorder="1" applyAlignment="1">
      <alignment horizontal="left" vertical="center"/>
    </xf>
    <xf numFmtId="3" fontId="14" fillId="0" borderId="12" xfId="7" applyNumberFormat="1" applyFont="1" applyBorder="1" applyAlignment="1">
      <alignment horizontal="left" vertical="center"/>
    </xf>
    <xf numFmtId="3" fontId="18" fillId="0" borderId="12" xfId="40" applyNumberFormat="1" applyFont="1" applyBorder="1" applyAlignment="1">
      <alignment horizontal="left" vertical="top" wrapText="1"/>
    </xf>
    <xf numFmtId="3" fontId="18" fillId="0" borderId="17" xfId="40" applyNumberFormat="1" applyFont="1" applyBorder="1" applyAlignment="1">
      <alignment horizontal="left" vertical="top" wrapText="1"/>
    </xf>
    <xf numFmtId="0" fontId="12" fillId="0" borderId="25" xfId="40" applyFont="1" applyFill="1" applyBorder="1" applyAlignment="1">
      <alignment horizontal="center" vertical="center"/>
    </xf>
    <xf numFmtId="0" fontId="13" fillId="0" borderId="12" xfId="33" applyFont="1" applyAlignment="1">
      <alignment vertical="center"/>
    </xf>
    <xf numFmtId="0" fontId="14" fillId="0" borderId="28" xfId="33" applyFont="1" applyBorder="1" applyAlignment="1">
      <alignment horizontal="left" vertical="top" wrapText="1"/>
    </xf>
    <xf numFmtId="0" fontId="9" fillId="0" borderId="12" xfId="6" applyFont="1"/>
    <xf numFmtId="0" fontId="45" fillId="0" borderId="15" xfId="6" applyFont="1" applyBorder="1" applyAlignment="1">
      <alignment horizontal="center"/>
    </xf>
    <xf numFmtId="0" fontId="12" fillId="7" borderId="18" xfId="28" applyFont="1" applyFill="1" applyBorder="1" applyAlignment="1">
      <alignment horizontal="center" vertical="top" wrapText="1"/>
    </xf>
    <xf numFmtId="0" fontId="18" fillId="8" borderId="1" xfId="28" applyFont="1" applyFill="1" applyBorder="1" applyAlignment="1">
      <alignment horizontal="left" vertical="top" wrapText="1"/>
    </xf>
    <xf numFmtId="3" fontId="18" fillId="8" borderId="5" xfId="28" applyNumberFormat="1" applyFont="1" applyFill="1" applyBorder="1" applyAlignment="1">
      <alignment horizontal="center" vertical="top" wrapText="1"/>
    </xf>
    <xf numFmtId="3" fontId="18" fillId="8" borderId="15" xfId="28" applyNumberFormat="1" applyFont="1" applyFill="1" applyBorder="1" applyAlignment="1">
      <alignment horizontal="center" vertical="top" wrapText="1"/>
    </xf>
    <xf numFmtId="0" fontId="12" fillId="7" borderId="12" xfId="28" applyFont="1" applyFill="1" applyBorder="1" applyAlignment="1">
      <alignment horizontal="left" vertical="top" wrapText="1"/>
    </xf>
    <xf numFmtId="3" fontId="12" fillId="7" borderId="12" xfId="28" applyNumberFormat="1" applyFont="1" applyFill="1" applyBorder="1" applyAlignment="1">
      <alignment horizontal="center" vertical="top" wrapText="1"/>
    </xf>
    <xf numFmtId="0" fontId="18" fillId="8" borderId="15" xfId="28" applyFont="1" applyFill="1" applyBorder="1" applyAlignment="1">
      <alignment horizontal="left" vertical="center"/>
    </xf>
    <xf numFmtId="3" fontId="18" fillId="8" borderId="6" xfId="28" applyNumberFormat="1" applyFont="1" applyFill="1" applyBorder="1" applyAlignment="1">
      <alignment horizontal="center" vertical="center"/>
    </xf>
    <xf numFmtId="3" fontId="18" fillId="8" borderId="15" xfId="28" applyNumberFormat="1" applyFont="1" applyFill="1" applyBorder="1" applyAlignment="1">
      <alignment horizontal="center" vertical="center"/>
    </xf>
    <xf numFmtId="0" fontId="17" fillId="0" borderId="12" xfId="40" applyFont="1" applyBorder="1" applyAlignment="1">
      <alignment horizontal="center" vertical="top" wrapText="1"/>
    </xf>
    <xf numFmtId="0" fontId="16" fillId="0" borderId="12" xfId="40" applyFont="1" applyBorder="1" applyAlignment="1">
      <alignment horizontal="center" vertical="top"/>
    </xf>
    <xf numFmtId="0" fontId="12" fillId="7" borderId="18" xfId="40" applyFont="1" applyFill="1" applyBorder="1" applyAlignment="1">
      <alignment horizontal="center" vertical="center"/>
    </xf>
    <xf numFmtId="0" fontId="12" fillId="7" borderId="26" xfId="40" applyFont="1" applyFill="1" applyBorder="1" applyAlignment="1">
      <alignment horizontal="center" vertical="center"/>
    </xf>
    <xf numFmtId="3" fontId="14" fillId="0" borderId="12" xfId="6" applyNumberFormat="1" applyFont="1" applyAlignment="1">
      <alignment horizontal="left" vertical="center"/>
    </xf>
    <xf numFmtId="3" fontId="12" fillId="7" borderId="18" xfId="40" applyNumberFormat="1" applyFont="1" applyFill="1" applyBorder="1" applyAlignment="1">
      <alignment horizontal="center" vertical="center"/>
    </xf>
    <xf numFmtId="3" fontId="12" fillId="7" borderId="18" xfId="40" applyNumberFormat="1" applyFont="1" applyFill="1" applyBorder="1" applyAlignment="1">
      <alignment horizontal="center" vertical="center" wrapText="1"/>
    </xf>
    <xf numFmtId="3" fontId="12" fillId="7" borderId="26" xfId="40" applyNumberFormat="1" applyFont="1" applyFill="1" applyBorder="1" applyAlignment="1">
      <alignment horizontal="center" vertical="center"/>
    </xf>
    <xf numFmtId="3" fontId="46" fillId="0" borderId="12" xfId="6" applyNumberFormat="1" applyFont="1"/>
    <xf numFmtId="0" fontId="15" fillId="0" borderId="12" xfId="6" applyFont="1" applyFill="1"/>
    <xf numFmtId="0" fontId="12" fillId="7" borderId="22" xfId="33" applyFont="1" applyFill="1" applyBorder="1" applyAlignment="1">
      <alignment horizontal="center" vertical="center" wrapText="1"/>
    </xf>
    <xf numFmtId="0" fontId="12" fillId="7" borderId="18" xfId="40" applyFont="1" applyFill="1" applyBorder="1" applyAlignment="1">
      <alignment horizontal="center" vertical="top" wrapText="1"/>
    </xf>
    <xf numFmtId="0" fontId="12" fillId="0" borderId="12" xfId="33" applyFont="1" applyFill="1" applyBorder="1" applyAlignment="1">
      <alignment horizontal="center" vertical="center" wrapText="1"/>
    </xf>
    <xf numFmtId="0" fontId="12" fillId="0" borderId="12" xfId="33" applyFont="1" applyFill="1" applyBorder="1" applyAlignment="1">
      <alignment horizontal="center" vertical="top" wrapText="1"/>
    </xf>
    <xf numFmtId="0" fontId="18" fillId="0" borderId="17" xfId="40" applyFont="1" applyBorder="1" applyAlignment="1">
      <alignment horizontal="left" vertical="top" wrapText="1"/>
    </xf>
    <xf numFmtId="3" fontId="47" fillId="0" borderId="15" xfId="6" applyNumberFormat="1" applyFont="1" applyFill="1" applyBorder="1" applyAlignment="1">
      <alignment horizontal="center" vertical="center"/>
    </xf>
    <xf numFmtId="3" fontId="48" fillId="0" borderId="15" xfId="6" applyNumberFormat="1" applyFont="1" applyFill="1" applyBorder="1" applyAlignment="1">
      <alignment horizontal="center" vertical="center"/>
    </xf>
    <xf numFmtId="0" fontId="10" fillId="0" borderId="12" xfId="6" applyFont="1" applyFill="1" applyBorder="1"/>
    <xf numFmtId="0" fontId="11" fillId="7" borderId="50" xfId="28" applyFont="1" applyFill="1" applyBorder="1" applyAlignment="1">
      <alignment horizontal="center" vertical="center" wrapText="1"/>
    </xf>
    <xf numFmtId="0" fontId="23" fillId="0" borderId="12" xfId="6" applyFont="1" applyFill="1" applyAlignment="1">
      <alignment horizontal="right"/>
    </xf>
    <xf numFmtId="0" fontId="12" fillId="0" borderId="50" xfId="28" applyFont="1" applyFill="1" applyBorder="1" applyAlignment="1">
      <alignment horizontal="center" vertical="center" wrapText="1"/>
    </xf>
    <xf numFmtId="0" fontId="18" fillId="8" borderId="1" xfId="28" applyFont="1" applyFill="1" applyBorder="1" applyAlignment="1">
      <alignment horizontal="left" vertical="center" wrapText="1"/>
    </xf>
    <xf numFmtId="0" fontId="18" fillId="8" borderId="1" xfId="28" applyFont="1" applyFill="1" applyBorder="1" applyAlignment="1">
      <alignment horizontal="center" vertical="center" wrapText="1"/>
    </xf>
    <xf numFmtId="3" fontId="18" fillId="8" borderId="1" xfId="28" applyNumberFormat="1" applyFont="1" applyFill="1" applyBorder="1" applyAlignment="1">
      <alignment horizontal="center" vertical="center" wrapText="1"/>
    </xf>
    <xf numFmtId="0" fontId="12" fillId="7" borderId="12" xfId="28" applyFont="1" applyFill="1" applyAlignment="1">
      <alignment horizontal="left" vertical="top" wrapText="1"/>
    </xf>
    <xf numFmtId="3" fontId="12" fillId="7" borderId="12" xfId="28" applyNumberFormat="1" applyFont="1" applyFill="1" applyAlignment="1">
      <alignment horizontal="center" vertical="center" wrapText="1"/>
    </xf>
    <xf numFmtId="0" fontId="17" fillId="0" borderId="12" xfId="40" applyFont="1" applyAlignment="1">
      <alignment horizontal="center" vertical="top" wrapText="1"/>
    </xf>
    <xf numFmtId="0" fontId="16" fillId="0" borderId="12" xfId="40" applyFont="1" applyAlignment="1">
      <alignment horizontal="center" vertical="top"/>
    </xf>
    <xf numFmtId="0" fontId="23" fillId="0" borderId="12" xfId="31" applyFont="1"/>
    <xf numFmtId="3" fontId="14" fillId="0" borderId="12" xfId="6" applyNumberFormat="1" applyFont="1" applyBorder="1" applyAlignment="1">
      <alignment horizontal="center" vertical="center"/>
    </xf>
    <xf numFmtId="0" fontId="12" fillId="7" borderId="18" xfId="28" applyFont="1" applyFill="1" applyBorder="1" applyAlignment="1">
      <alignment horizontal="center" vertical="center" wrapText="1"/>
    </xf>
    <xf numFmtId="0" fontId="12" fillId="7" borderId="67" xfId="28" applyFont="1" applyFill="1" applyBorder="1" applyAlignment="1">
      <alignment vertical="center" wrapText="1"/>
    </xf>
    <xf numFmtId="0" fontId="12" fillId="7" borderId="50" xfId="28" applyFont="1" applyFill="1" applyBorder="1" applyAlignment="1">
      <alignment horizontal="center" vertical="center" wrapText="1"/>
    </xf>
    <xf numFmtId="0" fontId="29" fillId="0" borderId="12" xfId="6" applyFont="1" applyAlignment="1">
      <alignment vertical="center"/>
    </xf>
    <xf numFmtId="0" fontId="29" fillId="6" borderId="12" xfId="6" applyFont="1" applyFill="1" applyAlignment="1">
      <alignment vertical="center"/>
    </xf>
    <xf numFmtId="3" fontId="18" fillId="8" borderId="15" xfId="28" applyNumberFormat="1" applyFont="1" applyFill="1" applyBorder="1" applyAlignment="1">
      <alignment horizontal="center" vertical="center" wrapText="1"/>
    </xf>
    <xf numFmtId="0" fontId="10" fillId="0" borderId="12" xfId="6" applyFont="1" applyAlignment="1">
      <alignment horizontal="left" vertical="center"/>
    </xf>
    <xf numFmtId="0" fontId="23" fillId="0" borderId="12" xfId="6" applyFont="1" applyAlignment="1">
      <alignment horizontal="left"/>
    </xf>
    <xf numFmtId="0" fontId="29" fillId="0" borderId="12" xfId="31" applyFont="1"/>
    <xf numFmtId="0" fontId="22" fillId="0" borderId="12" xfId="6" applyFont="1" applyAlignment="1">
      <alignment horizontal="left"/>
    </xf>
    <xf numFmtId="0" fontId="23" fillId="0" borderId="12" xfId="6" applyFont="1" applyAlignment="1">
      <alignment horizontal="right"/>
    </xf>
    <xf numFmtId="0" fontId="12" fillId="0" borderId="41" xfId="28" applyFont="1" applyFill="1" applyBorder="1" applyAlignment="1">
      <alignment horizontal="center" vertical="center" wrapText="1"/>
    </xf>
    <xf numFmtId="0" fontId="18" fillId="8" borderId="1" xfId="28" applyFont="1" applyFill="1" applyBorder="1" applyAlignment="1">
      <alignment horizontal="center" vertical="top" wrapText="1"/>
    </xf>
    <xf numFmtId="3" fontId="12" fillId="7" borderId="12" xfId="28" applyNumberFormat="1" applyFont="1" applyFill="1" applyAlignment="1">
      <alignment horizontal="center" vertical="top" wrapText="1"/>
    </xf>
    <xf numFmtId="3" fontId="20" fillId="0" borderId="12" xfId="6" applyNumberFormat="1" applyFont="1"/>
    <xf numFmtId="1" fontId="18" fillId="8" borderId="1" xfId="28" applyNumberFormat="1" applyFont="1" applyFill="1" applyBorder="1" applyAlignment="1">
      <alignment horizontal="center" vertical="center" wrapText="1"/>
    </xf>
    <xf numFmtId="0" fontId="18" fillId="8" borderId="4" xfId="28" applyFont="1" applyFill="1" applyBorder="1" applyAlignment="1">
      <alignment horizontal="left" vertical="center" wrapText="1"/>
    </xf>
    <xf numFmtId="3" fontId="18" fillId="8" borderId="10" xfId="28" applyNumberFormat="1" applyFont="1" applyFill="1" applyBorder="1" applyAlignment="1">
      <alignment horizontal="center" vertical="center" wrapText="1"/>
    </xf>
    <xf numFmtId="3" fontId="18" fillId="8" borderId="34" xfId="28" applyNumberFormat="1" applyFont="1" applyFill="1" applyBorder="1" applyAlignment="1">
      <alignment horizontal="center" vertical="center" wrapText="1"/>
    </xf>
    <xf numFmtId="0" fontId="18" fillId="8" borderId="15" xfId="28" applyFont="1" applyFill="1" applyBorder="1" applyAlignment="1">
      <alignment vertical="center" wrapText="1"/>
    </xf>
    <xf numFmtId="0" fontId="18" fillId="8" borderId="15" xfId="28" applyFont="1" applyFill="1" applyBorder="1" applyAlignment="1">
      <alignment horizontal="center" vertical="center" wrapText="1"/>
    </xf>
    <xf numFmtId="0" fontId="12" fillId="7" borderId="12" xfId="28" applyFont="1" applyFill="1" applyBorder="1" applyAlignment="1">
      <alignment horizontal="left" vertical="center" wrapText="1"/>
    </xf>
    <xf numFmtId="3" fontId="12" fillId="7" borderId="12" xfId="28" applyNumberFormat="1" applyFont="1" applyFill="1" applyBorder="1" applyAlignment="1">
      <alignment horizontal="center" vertical="center" wrapText="1"/>
    </xf>
    <xf numFmtId="3" fontId="23" fillId="0" borderId="12" xfId="6" applyNumberFormat="1" applyFont="1" applyFill="1" applyBorder="1"/>
    <xf numFmtId="0" fontId="18" fillId="8" borderId="15" xfId="28" applyFont="1" applyFill="1" applyBorder="1" applyAlignment="1">
      <alignment vertical="top" wrapText="1"/>
    </xf>
    <xf numFmtId="0" fontId="18" fillId="8" borderId="15" xfId="28" applyFont="1" applyFill="1" applyBorder="1" applyAlignment="1">
      <alignment vertical="top"/>
    </xf>
    <xf numFmtId="0" fontId="18" fillId="8" borderId="15" xfId="28" applyFont="1" applyFill="1" applyBorder="1" applyAlignment="1">
      <alignment horizontal="center" vertical="top" wrapText="1"/>
    </xf>
    <xf numFmtId="0" fontId="23" fillId="0" borderId="12" xfId="6" applyFont="1" applyBorder="1"/>
    <xf numFmtId="0" fontId="23" fillId="0" borderId="12" xfId="6" applyFont="1" applyFill="1" applyBorder="1" applyAlignment="1">
      <alignment horizontal="right"/>
    </xf>
    <xf numFmtId="4" fontId="23" fillId="0" borderId="12" xfId="6" applyNumberFormat="1" applyFont="1" applyFill="1" applyBorder="1"/>
    <xf numFmtId="3" fontId="18" fillId="8" borderId="5" xfId="28" applyNumberFormat="1" applyFont="1" applyFill="1" applyBorder="1" applyAlignment="1">
      <alignment horizontal="center" vertical="center" wrapText="1"/>
    </xf>
    <xf numFmtId="0" fontId="18" fillId="8" borderId="15" xfId="28" applyFont="1" applyFill="1" applyBorder="1" applyAlignment="1">
      <alignment horizontal="left" vertical="top"/>
    </xf>
    <xf numFmtId="3" fontId="18" fillId="8" borderId="6" xfId="28" applyNumberFormat="1" applyFont="1" applyFill="1" applyBorder="1" applyAlignment="1">
      <alignment horizontal="center" vertical="top"/>
    </xf>
    <xf numFmtId="3" fontId="18" fillId="8" borderId="15" xfId="28" applyNumberFormat="1" applyFont="1" applyFill="1" applyBorder="1" applyAlignment="1">
      <alignment horizontal="center" vertical="top"/>
    </xf>
    <xf numFmtId="0" fontId="12" fillId="7" borderId="50" xfId="40" applyFont="1" applyFill="1" applyBorder="1" applyAlignment="1">
      <alignment horizontal="center" vertical="center" wrapText="1"/>
    </xf>
    <xf numFmtId="3" fontId="15" fillId="0" borderId="12" xfId="6" applyNumberFormat="1" applyFont="1"/>
    <xf numFmtId="0" fontId="39" fillId="0" borderId="12" xfId="33" applyFont="1" applyAlignment="1">
      <alignment vertical="center"/>
    </xf>
    <xf numFmtId="0" fontId="12" fillId="0" borderId="12" xfId="28" applyFont="1" applyFill="1" applyBorder="1" applyAlignment="1">
      <alignment horizontal="center" vertical="center" wrapText="1"/>
    </xf>
    <xf numFmtId="0" fontId="15" fillId="0" borderId="15" xfId="31" applyFont="1" applyBorder="1" applyAlignment="1">
      <alignment horizontal="left" vertical="center"/>
    </xf>
    <xf numFmtId="0" fontId="15" fillId="0" borderId="15" xfId="31" applyFont="1" applyBorder="1" applyAlignment="1">
      <alignment horizontal="center" vertical="center"/>
    </xf>
    <xf numFmtId="3" fontId="15" fillId="0" borderId="15" xfId="31" applyNumberFormat="1" applyFont="1" applyBorder="1" applyAlignment="1">
      <alignment horizontal="center" vertical="center"/>
    </xf>
    <xf numFmtId="1" fontId="18" fillId="8" borderId="1" xfId="28" applyNumberFormat="1" applyFont="1" applyFill="1" applyBorder="1" applyAlignment="1">
      <alignment horizontal="center" vertical="top" wrapText="1"/>
    </xf>
    <xf numFmtId="0" fontId="18" fillId="8" borderId="4" xfId="28" applyFont="1" applyFill="1" applyBorder="1" applyAlignment="1">
      <alignment horizontal="left" vertical="top" wrapText="1"/>
    </xf>
    <xf numFmtId="3" fontId="18" fillId="8" borderId="10" xfId="28" applyNumberFormat="1" applyFont="1" applyFill="1" applyBorder="1" applyAlignment="1">
      <alignment horizontal="center" vertical="top" wrapText="1"/>
    </xf>
    <xf numFmtId="3" fontId="18" fillId="8" borderId="34" xfId="28" applyNumberFormat="1" applyFont="1" applyFill="1" applyBorder="1" applyAlignment="1">
      <alignment horizontal="center" vertical="top" wrapText="1"/>
    </xf>
    <xf numFmtId="43" fontId="22" fillId="0" borderId="12" xfId="6" applyNumberFormat="1" applyFont="1" applyFill="1" applyBorder="1" applyAlignment="1">
      <alignment vertical="center"/>
    </xf>
    <xf numFmtId="0" fontId="12" fillId="0" borderId="12" xfId="28" applyFont="1" applyFill="1" applyBorder="1" applyAlignment="1">
      <alignment horizontal="left" vertical="top" wrapText="1"/>
    </xf>
    <xf numFmtId="3" fontId="12" fillId="0" borderId="12" xfId="28" applyNumberFormat="1" applyFont="1" applyFill="1" applyBorder="1" applyAlignment="1">
      <alignment horizontal="center" vertical="top" wrapText="1"/>
    </xf>
    <xf numFmtId="0" fontId="15" fillId="0" borderId="12" xfId="31" applyFont="1" applyBorder="1" applyAlignment="1">
      <alignment horizontal="left" vertical="center"/>
    </xf>
    <xf numFmtId="0" fontId="15" fillId="0" borderId="12" xfId="6" applyFont="1" applyFill="1" applyAlignment="1">
      <alignment vertical="center"/>
    </xf>
    <xf numFmtId="3" fontId="14" fillId="0" borderId="12" xfId="7" applyNumberFormat="1" applyFont="1" applyFill="1" applyAlignment="1">
      <alignment horizontal="left" vertical="center"/>
    </xf>
    <xf numFmtId="164" fontId="14" fillId="0" borderId="12" xfId="7" applyNumberFormat="1" applyFont="1" applyFill="1" applyAlignment="1">
      <alignment horizontal="center" vertical="center"/>
    </xf>
    <xf numFmtId="164" fontId="15" fillId="0" borderId="12" xfId="6" applyNumberFormat="1" applyFont="1" applyFill="1"/>
    <xf numFmtId="164" fontId="14" fillId="0" borderId="12" xfId="6" applyNumberFormat="1" applyFont="1" applyFill="1" applyAlignment="1">
      <alignment horizontal="center" vertical="center"/>
    </xf>
    <xf numFmtId="0" fontId="22" fillId="0" borderId="15" xfId="31" applyFont="1" applyBorder="1" applyAlignment="1">
      <alignment vertical="center"/>
    </xf>
    <xf numFmtId="165" fontId="15" fillId="0" borderId="15" xfId="45" applyNumberFormat="1" applyFont="1" applyFill="1" applyBorder="1" applyAlignment="1">
      <alignment horizontal="center" vertical="center"/>
    </xf>
    <xf numFmtId="0" fontId="23" fillId="6" borderId="12" xfId="6" applyFont="1" applyFill="1" applyAlignment="1">
      <alignment vertical="center"/>
    </xf>
    <xf numFmtId="0" fontId="9" fillId="0" borderId="12" xfId="6" applyFont="1" applyFill="1" applyAlignment="1"/>
    <xf numFmtId="0" fontId="15" fillId="0" borderId="12" xfId="31" applyFont="1"/>
    <xf numFmtId="0" fontId="12" fillId="7" borderId="71" xfId="40" applyFont="1" applyFill="1" applyBorder="1" applyAlignment="1">
      <alignment horizontal="center" vertical="center"/>
    </xf>
    <xf numFmtId="0" fontId="20" fillId="6" borderId="12" xfId="6" applyFont="1" applyFill="1"/>
    <xf numFmtId="1" fontId="22" fillId="0" borderId="15" xfId="2" applyNumberFormat="1" applyFont="1" applyBorder="1" applyAlignment="1">
      <alignment horizontal="left"/>
    </xf>
    <xf numFmtId="49" fontId="22" fillId="0" borderId="15" xfId="2" applyNumberFormat="1" applyFont="1" applyBorder="1" applyAlignment="1">
      <alignment horizontal="left"/>
    </xf>
    <xf numFmtId="1" fontId="44" fillId="0" borderId="65" xfId="2" applyNumberFormat="1" applyFont="1" applyBorder="1" applyAlignment="1">
      <alignment horizontal="center"/>
    </xf>
    <xf numFmtId="1" fontId="22" fillId="6" borderId="15" xfId="6" applyNumberFormat="1" applyFont="1" applyFill="1" applyBorder="1" applyAlignment="1">
      <alignment horizontal="center"/>
    </xf>
    <xf numFmtId="0" fontId="22" fillId="0" borderId="15" xfId="2" applyFont="1" applyBorder="1" applyAlignment="1">
      <alignment horizontal="left"/>
    </xf>
    <xf numFmtId="0" fontId="22" fillId="6" borderId="12" xfId="6" applyFont="1" applyFill="1" applyAlignment="1">
      <alignment horizontal="center"/>
    </xf>
    <xf numFmtId="1" fontId="22" fillId="0" borderId="15" xfId="2" applyNumberFormat="1" applyFont="1" applyBorder="1" applyAlignment="1">
      <alignment horizontal="center" vertical="center"/>
    </xf>
    <xf numFmtId="1" fontId="14" fillId="0" borderId="15" xfId="6" applyNumberFormat="1" applyFont="1" applyBorder="1" applyAlignment="1">
      <alignment horizontal="center" vertical="center"/>
    </xf>
    <xf numFmtId="1" fontId="22" fillId="0" borderId="15" xfId="45" applyNumberFormat="1" applyFont="1" applyFill="1" applyBorder="1" applyAlignment="1">
      <alignment horizontal="center" vertical="center"/>
    </xf>
    <xf numFmtId="0" fontId="14" fillId="0" borderId="15" xfId="7" applyFont="1" applyBorder="1" applyAlignment="1">
      <alignment horizontal="left" vertical="center"/>
    </xf>
    <xf numFmtId="44" fontId="14" fillId="0" borderId="15" xfId="7" applyNumberFormat="1" applyFont="1" applyBorder="1" applyAlignment="1">
      <alignment horizontal="left" vertical="center"/>
    </xf>
    <xf numFmtId="0" fontId="14" fillId="0" borderId="12" xfId="7" applyFont="1" applyBorder="1" applyAlignment="1">
      <alignment horizontal="center" vertical="center"/>
    </xf>
    <xf numFmtId="44" fontId="14" fillId="0" borderId="12" xfId="7" applyNumberFormat="1" applyFont="1" applyBorder="1" applyAlignment="1">
      <alignment horizontal="center" vertical="center"/>
    </xf>
    <xf numFmtId="44" fontId="14" fillId="0" borderId="12" xfId="6" applyNumberFormat="1" applyFont="1" applyBorder="1" applyAlignment="1">
      <alignment horizontal="center" vertical="center"/>
    </xf>
    <xf numFmtId="3" fontId="15" fillId="0" borderId="12" xfId="7" applyNumberFormat="1" applyFont="1" applyBorder="1" applyAlignment="1">
      <alignment horizontal="center" vertical="center"/>
    </xf>
    <xf numFmtId="3" fontId="14" fillId="0" borderId="12" xfId="7" applyNumberFormat="1" applyFont="1" applyFill="1" applyBorder="1" applyAlignment="1">
      <alignment horizontal="center" vertical="center"/>
    </xf>
    <xf numFmtId="44" fontId="22" fillId="0" borderId="15" xfId="6" applyNumberFormat="1" applyFont="1" applyBorder="1" applyAlignment="1">
      <alignment horizontal="left"/>
    </xf>
    <xf numFmtId="44" fontId="22" fillId="0" borderId="12" xfId="6" applyNumberFormat="1" applyFont="1" applyBorder="1" applyAlignment="1">
      <alignment horizontal="left"/>
    </xf>
    <xf numFmtId="44" fontId="29" fillId="0" borderId="12" xfId="6" applyNumberFormat="1" applyFont="1" applyBorder="1" applyAlignment="1">
      <alignment horizontal="left"/>
    </xf>
    <xf numFmtId="0" fontId="12" fillId="7" borderId="67" xfId="40" applyFont="1" applyFill="1" applyBorder="1" applyAlignment="1">
      <alignment horizontal="center" vertical="center"/>
    </xf>
    <xf numFmtId="0" fontId="22" fillId="0" borderId="15" xfId="6" applyFont="1" applyBorder="1" applyAlignment="1">
      <alignment horizontal="left" vertical="center"/>
    </xf>
    <xf numFmtId="3" fontId="12" fillId="0" borderId="12" xfId="28" applyNumberFormat="1" applyFont="1" applyFill="1" applyBorder="1" applyAlignment="1">
      <alignment horizontal="center" vertical="center" wrapText="1"/>
    </xf>
    <xf numFmtId="0" fontId="22" fillId="0" borderId="12" xfId="6" applyFont="1" applyFill="1" applyBorder="1" applyAlignment="1">
      <alignment horizontal="right"/>
    </xf>
    <xf numFmtId="0" fontId="22" fillId="0" borderId="15" xfId="6" applyFont="1" applyBorder="1"/>
    <xf numFmtId="3" fontId="22" fillId="0" borderId="15" xfId="28" applyNumberFormat="1" applyFont="1" applyBorder="1" applyAlignment="1">
      <alignment horizontal="center" vertical="center"/>
    </xf>
    <xf numFmtId="0" fontId="23" fillId="0" borderId="12" xfId="28" applyFont="1"/>
    <xf numFmtId="0" fontId="14" fillId="0" borderId="15" xfId="40" applyFont="1" applyBorder="1" applyAlignment="1">
      <alignment horizontal="left" vertical="top"/>
    </xf>
    <xf numFmtId="0" fontId="14" fillId="0" borderId="12" xfId="40" applyFont="1" applyBorder="1" applyAlignment="1">
      <alignment horizontal="center" vertical="top"/>
    </xf>
    <xf numFmtId="3" fontId="36" fillId="0" borderId="15" xfId="7" applyNumberFormat="1" applyFont="1" applyBorder="1" applyAlignment="1">
      <alignment horizontal="left" vertical="center"/>
    </xf>
    <xf numFmtId="0" fontId="32" fillId="0" borderId="12" xfId="6" applyFont="1"/>
    <xf numFmtId="4" fontId="22" fillId="0" borderId="15" xfId="2" applyNumberFormat="1" applyFont="1" applyBorder="1"/>
    <xf numFmtId="3" fontId="22" fillId="0" borderId="15" xfId="45" applyNumberFormat="1" applyFont="1" applyFill="1" applyBorder="1" applyAlignment="1">
      <alignment horizontal="center" vertical="center"/>
    </xf>
    <xf numFmtId="3" fontId="22" fillId="0" borderId="15" xfId="2" applyNumberFormat="1" applyFont="1" applyBorder="1" applyAlignment="1">
      <alignment horizontal="center" vertical="center"/>
    </xf>
    <xf numFmtId="49" fontId="22" fillId="0" borderId="15" xfId="40" applyNumberFormat="1" applyFont="1" applyBorder="1" applyAlignment="1">
      <alignment horizontal="left"/>
    </xf>
    <xf numFmtId="0" fontId="22" fillId="0" borderId="15" xfId="40" applyFont="1" applyBorder="1"/>
    <xf numFmtId="49" fontId="22" fillId="0" borderId="15" xfId="40" applyNumberFormat="1" applyFont="1" applyBorder="1"/>
    <xf numFmtId="3" fontId="22" fillId="0" borderId="15" xfId="45" applyNumberFormat="1" applyFont="1" applyFill="1" applyBorder="1" applyAlignment="1">
      <alignment horizontal="center"/>
    </xf>
    <xf numFmtId="3" fontId="22" fillId="0" borderId="15" xfId="2" applyNumberFormat="1" applyFont="1" applyBorder="1" applyAlignment="1">
      <alignment horizontal="left"/>
    </xf>
    <xf numFmtId="3" fontId="22" fillId="0" borderId="15" xfId="2" applyNumberFormat="1" applyFont="1" applyBorder="1" applyAlignment="1">
      <alignment horizontal="center"/>
    </xf>
    <xf numFmtId="0" fontId="30" fillId="0" borderId="15" xfId="6" applyFont="1" applyBorder="1" applyAlignment="1">
      <alignment horizontal="left" vertical="center"/>
    </xf>
    <xf numFmtId="0" fontId="46" fillId="0" borderId="12" xfId="6" applyFont="1" applyFill="1" applyBorder="1"/>
    <xf numFmtId="0" fontId="12" fillId="0" borderId="18" xfId="28" applyFont="1" applyFill="1" applyBorder="1" applyAlignment="1">
      <alignment horizontal="center" vertical="center" wrapText="1"/>
    </xf>
    <xf numFmtId="0" fontId="22" fillId="0" borderId="15" xfId="6" applyFont="1" applyBorder="1" applyAlignment="1">
      <alignment vertical="center"/>
    </xf>
    <xf numFmtId="0" fontId="22" fillId="0" borderId="15" xfId="6" applyFont="1" applyBorder="1" applyAlignment="1">
      <alignment horizontal="center" vertical="center"/>
    </xf>
    <xf numFmtId="0" fontId="22" fillId="0" borderId="15" xfId="6" applyFont="1" applyBorder="1" applyAlignment="1">
      <alignment vertical="center" wrapText="1"/>
    </xf>
    <xf numFmtId="0" fontId="46" fillId="0" borderId="12" xfId="6" applyFont="1"/>
    <xf numFmtId="43" fontId="14" fillId="0" borderId="15" xfId="45" applyFont="1" applyBorder="1" applyAlignment="1">
      <alignment horizontal="left" vertical="center"/>
    </xf>
    <xf numFmtId="0" fontId="22" fillId="6" borderId="15" xfId="6" applyFont="1" applyFill="1" applyBorder="1" applyAlignment="1">
      <alignment vertical="center"/>
    </xf>
    <xf numFmtId="0" fontId="46" fillId="6" borderId="12" xfId="6" applyFont="1" applyFill="1" applyBorder="1"/>
    <xf numFmtId="3" fontId="14" fillId="0" borderId="15" xfId="45" applyNumberFormat="1" applyFont="1" applyBorder="1" applyAlignment="1">
      <alignment horizontal="center" vertical="center"/>
    </xf>
    <xf numFmtId="43" fontId="16" fillId="0" borderId="12" xfId="45" applyFont="1" applyBorder="1" applyAlignment="1">
      <alignment horizontal="left" vertical="center"/>
    </xf>
    <xf numFmtId="43" fontId="16" fillId="0" borderId="12" xfId="45" applyFont="1" applyBorder="1" applyAlignment="1">
      <alignment horizontal="center" vertical="center"/>
    </xf>
    <xf numFmtId="43" fontId="10" fillId="0" borderId="12" xfId="45" applyFont="1" applyBorder="1" applyAlignment="1">
      <alignment horizontal="center" vertical="center"/>
    </xf>
    <xf numFmtId="43" fontId="10" fillId="0" borderId="12" xfId="45" applyFont="1" applyAlignment="1">
      <alignment vertical="center"/>
    </xf>
    <xf numFmtId="43" fontId="23" fillId="0" borderId="12" xfId="45" applyFont="1"/>
    <xf numFmtId="43" fontId="10" fillId="0" borderId="12" xfId="45" applyFont="1"/>
    <xf numFmtId="0" fontId="12" fillId="7" borderId="35" xfId="40" applyFont="1" applyFill="1" applyBorder="1" applyAlignment="1">
      <alignment horizontal="center" vertical="center"/>
    </xf>
    <xf numFmtId="0" fontId="12" fillId="7" borderId="65" xfId="40" applyFont="1" applyFill="1" applyBorder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0" fillId="0" borderId="0" xfId="0"/>
    <xf numFmtId="0" fontId="5" fillId="0" borderId="12" xfId="0" applyFont="1" applyBorder="1" applyAlignment="1">
      <alignment horizontal="center" vertical="center" wrapText="1"/>
    </xf>
    <xf numFmtId="0" fontId="0" fillId="0" borderId="12" xfId="0" applyBorder="1"/>
    <xf numFmtId="0" fontId="6" fillId="4" borderId="2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0" borderId="5" xfId="0" applyFont="1" applyBorder="1" applyAlignment="1">
      <alignment horizontal="left" vertical="center" wrapText="1"/>
    </xf>
    <xf numFmtId="0" fontId="4" fillId="0" borderId="5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4" borderId="8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horizontal="center"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18" fillId="8" borderId="1" xfId="2" applyFont="1" applyFill="1" applyBorder="1" applyAlignment="1">
      <alignment horizontal="left" vertical="center" wrapText="1"/>
    </xf>
    <xf numFmtId="0" fontId="18" fillId="8" borderId="15" xfId="2" applyFont="1" applyFill="1" applyBorder="1" applyAlignment="1">
      <alignment horizontal="left" vertical="center" wrapText="1"/>
    </xf>
    <xf numFmtId="0" fontId="18" fillId="8" borderId="5" xfId="2" applyFont="1" applyFill="1" applyBorder="1" applyAlignment="1">
      <alignment horizontal="left" vertical="center" wrapText="1"/>
    </xf>
    <xf numFmtId="0" fontId="18" fillId="8" borderId="7" xfId="2" applyFont="1" applyFill="1" applyBorder="1" applyAlignment="1">
      <alignment horizontal="left" vertical="center" wrapText="1"/>
    </xf>
    <xf numFmtId="0" fontId="17" fillId="0" borderId="12" xfId="2" applyFont="1" applyBorder="1" applyAlignment="1">
      <alignment horizontal="center" vertical="top" wrapText="1"/>
    </xf>
    <xf numFmtId="0" fontId="16" fillId="0" borderId="12" xfId="2" applyFont="1" applyBorder="1" applyAlignment="1">
      <alignment horizontal="center" vertical="top" wrapText="1"/>
    </xf>
    <xf numFmtId="0" fontId="12" fillId="7" borderId="18" xfId="2" applyFont="1" applyFill="1" applyBorder="1" applyAlignment="1">
      <alignment horizontal="center" vertical="center" wrapText="1"/>
    </xf>
    <xf numFmtId="0" fontId="12" fillId="7" borderId="18" xfId="2" applyFont="1" applyFill="1" applyBorder="1" applyAlignment="1">
      <alignment horizontal="center" vertical="top" wrapText="1"/>
    </xf>
    <xf numFmtId="0" fontId="12" fillId="7" borderId="24" xfId="2" applyFont="1" applyFill="1" applyBorder="1" applyAlignment="1">
      <alignment horizontal="center" vertical="center"/>
    </xf>
    <xf numFmtId="0" fontId="12" fillId="7" borderId="27" xfId="2" applyFont="1" applyFill="1" applyBorder="1" applyAlignment="1">
      <alignment horizontal="center" vertical="center"/>
    </xf>
    <xf numFmtId="0" fontId="12" fillId="7" borderId="25" xfId="2" applyFont="1" applyFill="1" applyBorder="1" applyAlignment="1">
      <alignment horizontal="center" vertical="center"/>
    </xf>
    <xf numFmtId="0" fontId="12" fillId="7" borderId="18" xfId="2" applyFont="1" applyFill="1" applyBorder="1" applyAlignment="1">
      <alignment horizontal="center" vertical="center"/>
    </xf>
    <xf numFmtId="0" fontId="12" fillId="7" borderId="26" xfId="2" applyFont="1" applyFill="1" applyBorder="1" applyAlignment="1">
      <alignment horizontal="center" vertical="center"/>
    </xf>
    <xf numFmtId="0" fontId="18" fillId="0" borderId="12" xfId="2" applyFont="1" applyFill="1" applyBorder="1" applyAlignment="1">
      <alignment horizontal="left" vertical="top" wrapText="1"/>
    </xf>
    <xf numFmtId="3" fontId="12" fillId="7" borderId="18" xfId="2" applyNumberFormat="1" applyFont="1" applyFill="1" applyBorder="1" applyAlignment="1">
      <alignment horizontal="center" vertical="center"/>
    </xf>
    <xf numFmtId="3" fontId="12" fillId="7" borderId="26" xfId="2" applyNumberFormat="1" applyFont="1" applyFill="1" applyBorder="1" applyAlignment="1">
      <alignment horizontal="center" vertical="center"/>
    </xf>
    <xf numFmtId="0" fontId="16" fillId="0" borderId="12" xfId="2" applyFont="1" applyBorder="1" applyAlignment="1">
      <alignment horizontal="center" vertical="top"/>
    </xf>
    <xf numFmtId="0" fontId="18" fillId="0" borderId="12" xfId="2" applyFont="1" applyFill="1" applyBorder="1" applyAlignment="1">
      <alignment horizontal="left" vertical="center" wrapText="1"/>
    </xf>
    <xf numFmtId="0" fontId="18" fillId="8" borderId="1" xfId="2" applyFont="1" applyFill="1" applyBorder="1" applyAlignment="1">
      <alignment horizontal="left" vertical="top" wrapText="1"/>
    </xf>
    <xf numFmtId="0" fontId="18" fillId="8" borderId="5" xfId="2" applyFont="1" applyFill="1" applyBorder="1" applyAlignment="1">
      <alignment horizontal="left" vertical="top" wrapText="1"/>
    </xf>
    <xf numFmtId="0" fontId="18" fillId="8" borderId="7" xfId="2" applyFont="1" applyFill="1" applyBorder="1" applyAlignment="1">
      <alignment horizontal="left" vertical="top" wrapText="1"/>
    </xf>
    <xf numFmtId="0" fontId="20" fillId="0" borderId="12" xfId="6" applyFont="1" applyAlignment="1">
      <alignment horizontal="center" vertical="center" wrapText="1"/>
    </xf>
    <xf numFmtId="3" fontId="20" fillId="0" borderId="12" xfId="6" applyNumberFormat="1" applyFont="1" applyAlignment="1">
      <alignment horizontal="center" vertical="center" wrapText="1"/>
    </xf>
    <xf numFmtId="0" fontId="9" fillId="0" borderId="12" xfId="6" applyFont="1" applyAlignment="1">
      <alignment horizontal="center" vertical="center" wrapText="1"/>
    </xf>
    <xf numFmtId="0" fontId="10" fillId="0" borderId="12" xfId="6" applyFont="1" applyAlignment="1">
      <alignment horizontal="center" vertical="center" wrapText="1"/>
    </xf>
    <xf numFmtId="0" fontId="18" fillId="8" borderId="1" xfId="4" applyFont="1" applyFill="1" applyBorder="1" applyAlignment="1">
      <alignment horizontal="left" vertical="top" wrapText="1"/>
    </xf>
    <xf numFmtId="0" fontId="18" fillId="8" borderId="15" xfId="4" applyFont="1" applyFill="1" applyBorder="1" applyAlignment="1">
      <alignment horizontal="left" vertical="top" wrapText="1"/>
    </xf>
    <xf numFmtId="0" fontId="18" fillId="8" borderId="5" xfId="4" applyFont="1" applyFill="1" applyBorder="1" applyAlignment="1">
      <alignment horizontal="left" vertical="top" wrapText="1"/>
    </xf>
    <xf numFmtId="0" fontId="18" fillId="8" borderId="7" xfId="4" applyFont="1" applyFill="1" applyBorder="1" applyAlignment="1">
      <alignment horizontal="left" vertical="top" wrapText="1"/>
    </xf>
    <xf numFmtId="0" fontId="17" fillId="0" borderId="12" xfId="4" applyFont="1" applyBorder="1" applyAlignment="1">
      <alignment horizontal="center" vertical="top" wrapText="1"/>
    </xf>
    <xf numFmtId="0" fontId="16" fillId="0" borderId="12" xfId="4" applyFont="1" applyBorder="1" applyAlignment="1">
      <alignment horizontal="center" vertical="top" wrapText="1"/>
    </xf>
    <xf numFmtId="0" fontId="12" fillId="7" borderId="18" xfId="4" applyFont="1" applyFill="1" applyBorder="1" applyAlignment="1">
      <alignment horizontal="center" vertical="center" wrapText="1"/>
    </xf>
    <xf numFmtId="0" fontId="12" fillId="7" borderId="18" xfId="4" applyFont="1" applyFill="1" applyBorder="1" applyAlignment="1">
      <alignment horizontal="center" vertical="top" wrapText="1"/>
    </xf>
    <xf numFmtId="0" fontId="9" fillId="0" borderId="12" xfId="6" applyFont="1" applyAlignment="1">
      <alignment horizontal="center"/>
    </xf>
    <xf numFmtId="0" fontId="10" fillId="0" borderId="12" xfId="6" applyFont="1" applyAlignment="1">
      <alignment horizontal="center"/>
    </xf>
    <xf numFmtId="0" fontId="18" fillId="8" borderId="1" xfId="4" applyFont="1" applyFill="1" applyBorder="1" applyAlignment="1">
      <alignment horizontal="left" vertical="center" wrapText="1"/>
    </xf>
    <xf numFmtId="0" fontId="18" fillId="8" borderId="5" xfId="4" applyFont="1" applyFill="1" applyBorder="1" applyAlignment="1">
      <alignment horizontal="left" vertical="center" wrapText="1"/>
    </xf>
    <xf numFmtId="0" fontId="18" fillId="8" borderId="7" xfId="4" applyFont="1" applyFill="1" applyBorder="1" applyAlignment="1">
      <alignment horizontal="left" vertical="center" wrapText="1"/>
    </xf>
    <xf numFmtId="0" fontId="18" fillId="0" borderId="12" xfId="4" applyFont="1" applyFill="1" applyBorder="1" applyAlignment="1">
      <alignment horizontal="left" vertical="top" wrapText="1"/>
    </xf>
    <xf numFmtId="0" fontId="12" fillId="7" borderId="24" xfId="4" applyFont="1" applyFill="1" applyBorder="1" applyAlignment="1">
      <alignment horizontal="center" vertical="center"/>
    </xf>
    <xf numFmtId="0" fontId="12" fillId="7" borderId="27" xfId="4" applyFont="1" applyFill="1" applyBorder="1" applyAlignment="1">
      <alignment horizontal="center" vertical="center"/>
    </xf>
    <xf numFmtId="0" fontId="12" fillId="7" borderId="25" xfId="4" applyFont="1" applyFill="1" applyBorder="1" applyAlignment="1">
      <alignment horizontal="center" vertical="center"/>
    </xf>
    <xf numFmtId="0" fontId="12" fillId="7" borderId="18" xfId="4" applyFont="1" applyFill="1" applyBorder="1" applyAlignment="1">
      <alignment horizontal="center" vertical="center"/>
    </xf>
    <xf numFmtId="3" fontId="12" fillId="7" borderId="18" xfId="4" applyNumberFormat="1" applyFont="1" applyFill="1" applyBorder="1" applyAlignment="1">
      <alignment horizontal="center" vertical="center"/>
    </xf>
    <xf numFmtId="3" fontId="12" fillId="7" borderId="26" xfId="4" applyNumberFormat="1" applyFont="1" applyFill="1" applyBorder="1" applyAlignment="1">
      <alignment horizontal="center" vertical="center"/>
    </xf>
    <xf numFmtId="0" fontId="9" fillId="0" borderId="12" xfId="6" applyFont="1" applyFill="1" applyAlignment="1">
      <alignment horizontal="center"/>
    </xf>
    <xf numFmtId="0" fontId="10" fillId="0" borderId="12" xfId="6" applyFont="1" applyFill="1" applyAlignment="1">
      <alignment horizontal="center"/>
    </xf>
    <xf numFmtId="0" fontId="18" fillId="8" borderId="15" xfId="4" applyFont="1" applyFill="1" applyBorder="1" applyAlignment="1">
      <alignment horizontal="left" vertical="center" wrapText="1"/>
    </xf>
    <xf numFmtId="0" fontId="9" fillId="0" borderId="12" xfId="6" applyFont="1" applyFill="1" applyAlignment="1">
      <alignment horizontal="center" vertical="center"/>
    </xf>
    <xf numFmtId="0" fontId="26" fillId="0" borderId="12" xfId="6" applyFont="1" applyAlignment="1">
      <alignment horizontal="left" vertical="center"/>
    </xf>
    <xf numFmtId="0" fontId="12" fillId="7" borderId="26" xfId="4" applyFont="1" applyFill="1" applyBorder="1" applyAlignment="1">
      <alignment horizontal="center" vertical="center"/>
    </xf>
    <xf numFmtId="0" fontId="22" fillId="0" borderId="22" xfId="6" applyFont="1" applyBorder="1" applyAlignment="1">
      <alignment horizontal="center"/>
    </xf>
    <xf numFmtId="0" fontId="22" fillId="0" borderId="37" xfId="6" applyFont="1" applyBorder="1" applyAlignment="1">
      <alignment horizontal="center"/>
    </xf>
    <xf numFmtId="0" fontId="22" fillId="0" borderId="23" xfId="6" applyFont="1" applyBorder="1" applyAlignment="1">
      <alignment horizontal="center"/>
    </xf>
    <xf numFmtId="0" fontId="9" fillId="0" borderId="12" xfId="6" applyFont="1" applyAlignment="1">
      <alignment horizontal="center" vertical="center"/>
    </xf>
    <xf numFmtId="0" fontId="10" fillId="0" borderId="12" xfId="6" applyFont="1" applyAlignment="1">
      <alignment horizontal="center" vertical="center"/>
    </xf>
    <xf numFmtId="0" fontId="18" fillId="8" borderId="15" xfId="2" applyFont="1" applyFill="1" applyBorder="1" applyAlignment="1">
      <alignment horizontal="left" vertical="top" wrapText="1"/>
    </xf>
    <xf numFmtId="0" fontId="20" fillId="0" borderId="12" xfId="6" applyFont="1" applyFill="1" applyAlignment="1">
      <alignment horizontal="center"/>
    </xf>
    <xf numFmtId="0" fontId="30" fillId="0" borderId="22" xfId="6" applyFont="1" applyBorder="1" applyAlignment="1">
      <alignment horizontal="center"/>
    </xf>
    <xf numFmtId="0" fontId="30" fillId="0" borderId="23" xfId="6" applyFont="1" applyBorder="1" applyAlignment="1">
      <alignment horizontal="center"/>
    </xf>
    <xf numFmtId="0" fontId="18" fillId="8" borderId="22" xfId="4" applyFont="1" applyFill="1" applyBorder="1" applyAlignment="1">
      <alignment horizontal="left" vertical="center" wrapText="1"/>
    </xf>
    <xf numFmtId="0" fontId="18" fillId="8" borderId="23" xfId="4" applyFont="1" applyFill="1" applyBorder="1" applyAlignment="1">
      <alignment horizontal="left" vertical="center" wrapText="1"/>
    </xf>
    <xf numFmtId="0" fontId="9" fillId="0" borderId="12" xfId="31" applyFont="1" applyAlignment="1">
      <alignment horizontal="center" vertical="center" wrapText="1"/>
    </xf>
    <xf numFmtId="0" fontId="12" fillId="7" borderId="15" xfId="33" applyFont="1" applyFill="1" applyBorder="1" applyAlignment="1">
      <alignment horizontal="center" vertical="center" wrapText="1"/>
    </xf>
    <xf numFmtId="0" fontId="30" fillId="0" borderId="22" xfId="6" applyFont="1" applyFill="1" applyBorder="1" applyAlignment="1"/>
    <xf numFmtId="0" fontId="30" fillId="0" borderId="23" xfId="6" applyFont="1" applyFill="1" applyBorder="1" applyAlignment="1"/>
    <xf numFmtId="0" fontId="10" fillId="0" borderId="12" xfId="6" applyFont="1" applyFill="1" applyAlignment="1">
      <alignment horizontal="center" vertical="center"/>
    </xf>
    <xf numFmtId="0" fontId="23" fillId="6" borderId="12" xfId="6" applyFont="1" applyFill="1" applyAlignment="1">
      <alignment horizontal="center" wrapText="1"/>
    </xf>
    <xf numFmtId="0" fontId="20" fillId="0" borderId="12" xfId="6" applyFont="1" applyFill="1" applyAlignment="1">
      <alignment horizontal="center" vertical="center" wrapText="1"/>
    </xf>
    <xf numFmtId="0" fontId="9" fillId="0" borderId="12" xfId="6" applyFont="1" applyFill="1" applyAlignment="1">
      <alignment horizontal="center" vertical="center" wrapText="1"/>
    </xf>
    <xf numFmtId="0" fontId="10" fillId="0" borderId="12" xfId="6" applyFont="1" applyFill="1" applyAlignment="1">
      <alignment horizontal="center" vertical="center" wrapText="1"/>
    </xf>
    <xf numFmtId="0" fontId="17" fillId="0" borderId="12" xfId="4" applyFont="1" applyFill="1" applyBorder="1" applyAlignment="1">
      <alignment horizontal="left" vertical="top" wrapText="1"/>
    </xf>
    <xf numFmtId="0" fontId="18" fillId="8" borderId="1" xfId="40" applyFont="1" applyFill="1" applyBorder="1" applyAlignment="1">
      <alignment horizontal="left" vertical="top" wrapText="1"/>
    </xf>
    <xf numFmtId="0" fontId="18" fillId="8" borderId="15" xfId="40" applyFont="1" applyFill="1" applyBorder="1" applyAlignment="1">
      <alignment horizontal="left" vertical="top" wrapText="1"/>
    </xf>
    <xf numFmtId="0" fontId="18" fillId="8" borderId="5" xfId="40" applyFont="1" applyFill="1" applyBorder="1" applyAlignment="1">
      <alignment horizontal="left" vertical="top" wrapText="1"/>
    </xf>
    <xf numFmtId="0" fontId="18" fillId="8" borderId="7" xfId="40" applyFont="1" applyFill="1" applyBorder="1" applyAlignment="1">
      <alignment horizontal="left" vertical="top" wrapText="1"/>
    </xf>
    <xf numFmtId="0" fontId="17" fillId="0" borderId="12" xfId="40" applyFont="1" applyBorder="1" applyAlignment="1">
      <alignment horizontal="center" vertical="top" wrapText="1"/>
    </xf>
    <xf numFmtId="0" fontId="16" fillId="0" borderId="12" xfId="40" applyFont="1" applyBorder="1" applyAlignment="1">
      <alignment horizontal="center" vertical="top" wrapText="1"/>
    </xf>
    <xf numFmtId="0" fontId="12" fillId="7" borderId="18" xfId="40" applyFont="1" applyFill="1" applyBorder="1" applyAlignment="1">
      <alignment horizontal="center" vertical="center" wrapText="1"/>
    </xf>
    <xf numFmtId="0" fontId="12" fillId="7" borderId="47" xfId="40" applyFont="1" applyFill="1" applyBorder="1" applyAlignment="1">
      <alignment horizontal="center" vertical="center" wrapText="1"/>
    </xf>
    <xf numFmtId="0" fontId="12" fillId="7" borderId="48" xfId="40" applyFont="1" applyFill="1" applyBorder="1" applyAlignment="1">
      <alignment horizontal="center" vertical="center" wrapText="1"/>
    </xf>
    <xf numFmtId="0" fontId="12" fillId="7" borderId="25" xfId="40" applyFont="1" applyFill="1" applyBorder="1" applyAlignment="1">
      <alignment horizontal="center" vertical="center"/>
    </xf>
    <xf numFmtId="0" fontId="12" fillId="7" borderId="50" xfId="40" applyFont="1" applyFill="1" applyBorder="1" applyAlignment="1">
      <alignment horizontal="center" vertical="center"/>
    </xf>
    <xf numFmtId="0" fontId="12" fillId="7" borderId="49" xfId="40" applyFont="1" applyFill="1" applyBorder="1" applyAlignment="1">
      <alignment horizontal="center" vertical="center"/>
    </xf>
    <xf numFmtId="0" fontId="12" fillId="7" borderId="51" xfId="40" applyFont="1" applyFill="1" applyBorder="1" applyAlignment="1">
      <alignment horizontal="center" vertical="center"/>
    </xf>
    <xf numFmtId="0" fontId="12" fillId="7" borderId="47" xfId="40" applyFont="1" applyFill="1" applyBorder="1" applyAlignment="1">
      <alignment horizontal="center" vertical="center"/>
    </xf>
    <xf numFmtId="0" fontId="12" fillId="7" borderId="30" xfId="40" applyFont="1" applyFill="1" applyBorder="1" applyAlignment="1">
      <alignment horizontal="center" vertical="center"/>
    </xf>
    <xf numFmtId="0" fontId="12" fillId="7" borderId="48" xfId="40" applyFont="1" applyFill="1" applyBorder="1" applyAlignment="1">
      <alignment horizontal="center" vertical="center"/>
    </xf>
    <xf numFmtId="0" fontId="18" fillId="0" borderId="12" xfId="40" applyFont="1" applyFill="1" applyBorder="1" applyAlignment="1">
      <alignment horizontal="left" vertical="top" wrapText="1"/>
    </xf>
    <xf numFmtId="0" fontId="16" fillId="0" borderId="12" xfId="40" applyFont="1" applyBorder="1" applyAlignment="1">
      <alignment horizontal="center" vertical="top"/>
    </xf>
    <xf numFmtId="0" fontId="12" fillId="7" borderId="50" xfId="40" applyFont="1" applyFill="1" applyBorder="1" applyAlignment="1">
      <alignment horizontal="center" vertical="center" wrapText="1"/>
    </xf>
    <xf numFmtId="0" fontId="12" fillId="7" borderId="25" xfId="40" applyFont="1" applyFill="1" applyBorder="1" applyAlignment="1">
      <alignment horizontal="center" vertical="center" wrapText="1"/>
    </xf>
    <xf numFmtId="0" fontId="12" fillId="7" borderId="47" xfId="40" applyFont="1" applyFill="1" applyBorder="1" applyAlignment="1">
      <alignment horizontal="center" vertical="top" wrapText="1"/>
    </xf>
    <xf numFmtId="0" fontId="12" fillId="7" borderId="48" xfId="40" applyFont="1" applyFill="1" applyBorder="1" applyAlignment="1">
      <alignment horizontal="center" vertical="top" wrapText="1"/>
    </xf>
    <xf numFmtId="0" fontId="45" fillId="0" borderId="22" xfId="6" applyFont="1" applyBorder="1" applyAlignment="1">
      <alignment horizontal="left" vertical="center"/>
    </xf>
    <xf numFmtId="0" fontId="45" fillId="0" borderId="37" xfId="6" applyFont="1" applyBorder="1" applyAlignment="1">
      <alignment horizontal="left" vertical="center"/>
    </xf>
    <xf numFmtId="0" fontId="45" fillId="0" borderId="23" xfId="6" applyFont="1" applyBorder="1" applyAlignment="1">
      <alignment horizontal="left" vertical="center"/>
    </xf>
    <xf numFmtId="0" fontId="12" fillId="7" borderId="18" xfId="40" applyFont="1" applyFill="1" applyBorder="1" applyAlignment="1">
      <alignment horizontal="center" vertical="center"/>
    </xf>
    <xf numFmtId="0" fontId="12" fillId="7" borderId="63" xfId="40" applyFont="1" applyFill="1" applyBorder="1" applyAlignment="1">
      <alignment horizontal="center" vertical="center"/>
    </xf>
    <xf numFmtId="0" fontId="12" fillId="7" borderId="17" xfId="40" applyFont="1" applyFill="1" applyBorder="1" applyAlignment="1">
      <alignment horizontal="center" vertical="center"/>
    </xf>
    <xf numFmtId="0" fontId="12" fillId="7" borderId="64" xfId="40" applyFont="1" applyFill="1" applyBorder="1" applyAlignment="1">
      <alignment horizontal="center" vertical="center"/>
    </xf>
    <xf numFmtId="0" fontId="12" fillId="7" borderId="65" xfId="33" applyFont="1" applyFill="1" applyBorder="1" applyAlignment="1">
      <alignment horizontal="center" vertical="center" wrapText="1"/>
    </xf>
    <xf numFmtId="0" fontId="12" fillId="7" borderId="33" xfId="33" applyFont="1" applyFill="1" applyBorder="1" applyAlignment="1">
      <alignment horizontal="center" vertical="center" wrapText="1"/>
    </xf>
    <xf numFmtId="0" fontId="18" fillId="8" borderId="1" xfId="28" applyFont="1" applyFill="1" applyBorder="1" applyAlignment="1">
      <alignment horizontal="left" vertical="top" wrapText="1"/>
    </xf>
    <xf numFmtId="0" fontId="18" fillId="8" borderId="15" xfId="28" applyFont="1" applyFill="1" applyBorder="1" applyAlignment="1">
      <alignment horizontal="left" vertical="top" wrapText="1"/>
    </xf>
    <xf numFmtId="0" fontId="18" fillId="8" borderId="5" xfId="28" applyFont="1" applyFill="1" applyBorder="1" applyAlignment="1">
      <alignment horizontal="left" vertical="top" wrapText="1"/>
    </xf>
    <xf numFmtId="0" fontId="18" fillId="8" borderId="7" xfId="28" applyFont="1" applyFill="1" applyBorder="1" applyAlignment="1">
      <alignment horizontal="left" vertical="top" wrapText="1"/>
    </xf>
    <xf numFmtId="0" fontId="12" fillId="7" borderId="18" xfId="28" applyFont="1" applyFill="1" applyBorder="1" applyAlignment="1">
      <alignment horizontal="center" vertical="center" wrapText="1"/>
    </xf>
    <xf numFmtId="0" fontId="12" fillId="7" borderId="50" xfId="28" applyFont="1" applyFill="1" applyBorder="1" applyAlignment="1">
      <alignment horizontal="center" vertical="center" wrapText="1"/>
    </xf>
    <xf numFmtId="0" fontId="12" fillId="7" borderId="25" xfId="28" applyFont="1" applyFill="1" applyBorder="1" applyAlignment="1">
      <alignment horizontal="center" vertical="center" wrapText="1"/>
    </xf>
    <xf numFmtId="0" fontId="12" fillId="7" borderId="18" xfId="28" applyFont="1" applyFill="1" applyBorder="1" applyAlignment="1">
      <alignment horizontal="center" vertical="top" wrapText="1"/>
    </xf>
    <xf numFmtId="0" fontId="12" fillId="7" borderId="24" xfId="40" applyFont="1" applyFill="1" applyBorder="1" applyAlignment="1">
      <alignment horizontal="center" vertical="center"/>
    </xf>
    <xf numFmtId="0" fontId="12" fillId="7" borderId="27" xfId="40" applyFont="1" applyFill="1" applyBorder="1" applyAlignment="1">
      <alignment horizontal="center" vertical="center"/>
    </xf>
    <xf numFmtId="0" fontId="12" fillId="7" borderId="26" xfId="40" applyFont="1" applyFill="1" applyBorder="1" applyAlignment="1">
      <alignment horizontal="center" vertical="center"/>
    </xf>
    <xf numFmtId="3" fontId="12" fillId="7" borderId="18" xfId="40" applyNumberFormat="1" applyFont="1" applyFill="1" applyBorder="1" applyAlignment="1">
      <alignment horizontal="center" vertical="center"/>
    </xf>
    <xf numFmtId="3" fontId="12" fillId="7" borderId="26" xfId="40" applyNumberFormat="1" applyFont="1" applyFill="1" applyBorder="1" applyAlignment="1">
      <alignment horizontal="center" vertical="center"/>
    </xf>
    <xf numFmtId="0" fontId="12" fillId="7" borderId="18" xfId="40" applyFont="1" applyFill="1" applyBorder="1" applyAlignment="1">
      <alignment horizontal="center" vertical="top" wrapText="1"/>
    </xf>
    <xf numFmtId="3" fontId="12" fillId="7" borderId="25" xfId="40" applyNumberFormat="1" applyFont="1" applyFill="1" applyBorder="1" applyAlignment="1">
      <alignment horizontal="center" vertical="center"/>
    </xf>
    <xf numFmtId="0" fontId="29" fillId="0" borderId="12" xfId="28" applyFont="1" applyFill="1" applyBorder="1" applyAlignment="1">
      <alignment horizontal="left" vertical="top" wrapText="1"/>
    </xf>
    <xf numFmtId="0" fontId="18" fillId="8" borderId="4" xfId="28" applyFont="1" applyFill="1" applyBorder="1" applyAlignment="1">
      <alignment horizontal="left" vertical="center" wrapText="1"/>
    </xf>
    <xf numFmtId="0" fontId="12" fillId="0" borderId="47" xfId="28" applyFont="1" applyFill="1" applyBorder="1" applyAlignment="1">
      <alignment horizontal="center" vertical="center" wrapText="1"/>
    </xf>
    <xf numFmtId="0" fontId="12" fillId="0" borderId="48" xfId="28" applyFont="1" applyFill="1" applyBorder="1" applyAlignment="1">
      <alignment horizontal="center" vertical="center" wrapText="1"/>
    </xf>
    <xf numFmtId="0" fontId="16" fillId="0" borderId="12" xfId="40" applyFont="1" applyAlignment="1">
      <alignment horizontal="center" vertical="top" wrapText="1"/>
    </xf>
    <xf numFmtId="0" fontId="12" fillId="7" borderId="47" xfId="28" applyFont="1" applyFill="1" applyBorder="1" applyAlignment="1">
      <alignment horizontal="center" vertical="center" wrapText="1"/>
    </xf>
    <xf numFmtId="0" fontId="12" fillId="7" borderId="48" xfId="28" applyFont="1" applyFill="1" applyBorder="1" applyAlignment="1">
      <alignment horizontal="center" vertical="center" wrapText="1"/>
    </xf>
    <xf numFmtId="0" fontId="17" fillId="0" borderId="12" xfId="40" applyFont="1" applyAlignment="1">
      <alignment horizontal="center" vertical="top" wrapText="1"/>
    </xf>
    <xf numFmtId="0" fontId="12" fillId="7" borderId="66" xfId="40" applyFont="1" applyFill="1" applyBorder="1" applyAlignment="1">
      <alignment horizontal="center" vertical="center"/>
    </xf>
    <xf numFmtId="0" fontId="17" fillId="0" borderId="12" xfId="40" applyFont="1" applyAlignment="1">
      <alignment horizontal="center" vertical="top"/>
    </xf>
    <xf numFmtId="0" fontId="18" fillId="8" borderId="4" xfId="28" applyFont="1" applyFill="1" applyBorder="1" applyAlignment="1">
      <alignment horizontal="left" vertical="top" wrapText="1"/>
    </xf>
    <xf numFmtId="0" fontId="18" fillId="0" borderId="12" xfId="28" applyFont="1" applyFill="1" applyBorder="1" applyAlignment="1">
      <alignment horizontal="left" vertical="top" wrapText="1"/>
    </xf>
    <xf numFmtId="0" fontId="18" fillId="8" borderId="10" xfId="28" applyFont="1" applyFill="1" applyBorder="1" applyAlignment="1">
      <alignment horizontal="left" vertical="top" wrapText="1"/>
    </xf>
    <xf numFmtId="0" fontId="18" fillId="8" borderId="68" xfId="28" applyFont="1" applyFill="1" applyBorder="1" applyAlignment="1">
      <alignment horizontal="left" vertical="top" wrapText="1"/>
    </xf>
    <xf numFmtId="0" fontId="18" fillId="8" borderId="69" xfId="28" applyFont="1" applyFill="1" applyBorder="1" applyAlignment="1">
      <alignment horizontal="left" vertical="top" wrapText="1"/>
    </xf>
    <xf numFmtId="0" fontId="20" fillId="0" borderId="12" xfId="6" applyFont="1" applyAlignment="1">
      <alignment horizontal="center"/>
    </xf>
    <xf numFmtId="0" fontId="12" fillId="7" borderId="70" xfId="40" applyFont="1" applyFill="1" applyBorder="1" applyAlignment="1">
      <alignment horizontal="center" vertical="center"/>
    </xf>
    <xf numFmtId="0" fontId="12" fillId="7" borderId="34" xfId="40" applyFont="1" applyFill="1" applyBorder="1" applyAlignment="1">
      <alignment horizontal="center" vertical="center"/>
    </xf>
    <xf numFmtId="0" fontId="12" fillId="7" borderId="71" xfId="40" applyFont="1" applyFill="1" applyBorder="1" applyAlignment="1">
      <alignment horizontal="center" vertical="center"/>
    </xf>
    <xf numFmtId="0" fontId="12" fillId="7" borderId="72" xfId="40" applyFont="1" applyFill="1" applyBorder="1" applyAlignment="1">
      <alignment horizontal="center" vertical="center"/>
    </xf>
    <xf numFmtId="0" fontId="18" fillId="8" borderId="68" xfId="28" applyFont="1" applyFill="1" applyBorder="1" applyAlignment="1">
      <alignment vertical="center" wrapText="1"/>
    </xf>
    <xf numFmtId="0" fontId="18" fillId="8" borderId="69" xfId="28" applyFont="1" applyFill="1" applyBorder="1" applyAlignment="1">
      <alignment vertical="center" wrapText="1"/>
    </xf>
    <xf numFmtId="0" fontId="14" fillId="0" borderId="12" xfId="40" applyFont="1" applyAlignment="1">
      <alignment horizontal="left" vertical="top" wrapText="1"/>
    </xf>
    <xf numFmtId="0" fontId="12" fillId="7" borderId="65" xfId="40" applyFont="1" applyFill="1" applyBorder="1" applyAlignment="1">
      <alignment horizontal="center" vertical="center"/>
    </xf>
    <xf numFmtId="0" fontId="12" fillId="7" borderId="33" xfId="40" applyFont="1" applyFill="1" applyBorder="1" applyAlignment="1">
      <alignment horizontal="center" vertical="center"/>
    </xf>
    <xf numFmtId="0" fontId="12" fillId="7" borderId="36" xfId="40" applyFont="1" applyFill="1" applyBorder="1" applyAlignment="1">
      <alignment horizontal="center" vertical="center"/>
    </xf>
    <xf numFmtId="0" fontId="17" fillId="0" borderId="12" xfId="40" applyFont="1" applyBorder="1" applyAlignment="1">
      <alignment horizontal="center" vertical="top"/>
    </xf>
    <xf numFmtId="3" fontId="12" fillId="7" borderId="18" xfId="28" applyNumberFormat="1" applyFont="1" applyFill="1" applyBorder="1" applyAlignment="1">
      <alignment horizontal="center" vertical="center" wrapText="1"/>
    </xf>
    <xf numFmtId="0" fontId="9" fillId="6" borderId="12" xfId="47" applyFont="1" applyFill="1" applyAlignment="1">
      <alignment horizontal="center" vertical="center"/>
    </xf>
    <xf numFmtId="0" fontId="10" fillId="0" borderId="12" xfId="48" applyFont="1" applyAlignment="1">
      <alignment vertical="center"/>
    </xf>
    <xf numFmtId="0" fontId="9" fillId="6" borderId="12" xfId="47" applyFont="1" applyFill="1" applyAlignment="1">
      <alignment horizontal="center" vertical="center"/>
    </xf>
    <xf numFmtId="0" fontId="11" fillId="7" borderId="15" xfId="47" applyFont="1" applyFill="1" applyBorder="1" applyAlignment="1">
      <alignment horizontal="center" vertical="center" wrapText="1"/>
    </xf>
    <xf numFmtId="0" fontId="12" fillId="7" borderId="15" xfId="47" applyFont="1" applyFill="1" applyBorder="1" applyAlignment="1">
      <alignment horizontal="center" vertical="center" wrapText="1"/>
    </xf>
    <xf numFmtId="0" fontId="11" fillId="7" borderId="15" xfId="47" applyFont="1" applyFill="1" applyBorder="1" applyAlignment="1">
      <alignment horizontal="center" vertical="center" wrapText="1"/>
    </xf>
    <xf numFmtId="0" fontId="14" fillId="0" borderId="15" xfId="48" applyFont="1" applyFill="1" applyBorder="1" applyAlignment="1">
      <alignment horizontal="center" vertical="center" wrapText="1"/>
    </xf>
    <xf numFmtId="0" fontId="14" fillId="0" borderId="15" xfId="48" applyFont="1" applyFill="1" applyBorder="1" applyAlignment="1">
      <alignment horizontal="left" vertical="center" wrapText="1"/>
    </xf>
    <xf numFmtId="3" fontId="14" fillId="0" borderId="15" xfId="48" applyNumberFormat="1" applyFont="1" applyFill="1" applyBorder="1" applyAlignment="1">
      <alignment horizontal="center" vertical="center" wrapText="1"/>
    </xf>
    <xf numFmtId="0" fontId="15" fillId="0" borderId="12" xfId="48" applyFont="1" applyBorder="1" applyAlignment="1">
      <alignment vertical="center"/>
    </xf>
    <xf numFmtId="3" fontId="11" fillId="7" borderId="15" xfId="48" applyNumberFormat="1" applyFont="1" applyFill="1" applyBorder="1" applyAlignment="1">
      <alignment horizontal="center" vertical="center"/>
    </xf>
    <xf numFmtId="0" fontId="11" fillId="7" borderId="15" xfId="47" applyFont="1" applyFill="1" applyBorder="1" applyAlignment="1">
      <alignment vertical="center"/>
    </xf>
    <xf numFmtId="0" fontId="10" fillId="0" borderId="12" xfId="49" applyFont="1"/>
    <xf numFmtId="0" fontId="9" fillId="0" borderId="12" xfId="49" applyFont="1" applyAlignment="1">
      <alignment horizontal="center" vertical="center" wrapText="1"/>
    </xf>
    <xf numFmtId="0" fontId="10" fillId="0" borderId="12" xfId="49" applyFont="1" applyAlignment="1">
      <alignment horizontal="center" vertical="center" wrapText="1"/>
    </xf>
    <xf numFmtId="0" fontId="15" fillId="0" borderId="12" xfId="49" applyFont="1"/>
    <xf numFmtId="0" fontId="12" fillId="0" borderId="12" xfId="49" applyFont="1" applyFill="1" applyBorder="1" applyAlignment="1">
      <alignment horizontal="center" vertical="center"/>
    </xf>
    <xf numFmtId="4" fontId="12" fillId="0" borderId="12" xfId="49" applyNumberFormat="1" applyFont="1" applyFill="1" applyBorder="1" applyAlignment="1">
      <alignment horizontal="center" vertical="center"/>
    </xf>
    <xf numFmtId="0" fontId="15" fillId="0" borderId="12" xfId="49" applyFont="1" applyFill="1" applyBorder="1"/>
    <xf numFmtId="0" fontId="15" fillId="0" borderId="29" xfId="49" applyFont="1" applyBorder="1" applyAlignment="1">
      <alignment horizontal="center"/>
    </xf>
    <xf numFmtId="4" fontId="15" fillId="0" borderId="12" xfId="49" applyNumberFormat="1" applyFont="1" applyBorder="1" applyAlignment="1">
      <alignment horizontal="center"/>
    </xf>
    <xf numFmtId="0" fontId="14" fillId="0" borderId="22" xfId="49" applyFont="1" applyBorder="1" applyAlignment="1">
      <alignment horizontal="center" vertical="center" wrapText="1"/>
    </xf>
    <xf numFmtId="3" fontId="18" fillId="0" borderId="12" xfId="49" applyNumberFormat="1" applyFont="1" applyFill="1" applyBorder="1" applyAlignment="1">
      <alignment horizontal="center" vertical="center"/>
    </xf>
    <xf numFmtId="0" fontId="15" fillId="0" borderId="12" xfId="49" applyFont="1" applyFill="1"/>
    <xf numFmtId="0" fontId="18" fillId="0" borderId="12" xfId="49" applyFont="1" applyFill="1" applyBorder="1" applyAlignment="1">
      <alignment horizontal="left" vertical="top" wrapText="1"/>
    </xf>
    <xf numFmtId="3" fontId="18" fillId="0" borderId="12" xfId="49" applyNumberFormat="1" applyFont="1" applyFill="1" applyBorder="1" applyAlignment="1">
      <alignment horizontal="center" vertical="top" wrapText="1"/>
    </xf>
    <xf numFmtId="0" fontId="15" fillId="6" borderId="12" xfId="49" applyFont="1" applyFill="1" applyAlignment="1">
      <alignment vertical="center"/>
    </xf>
    <xf numFmtId="0" fontId="15" fillId="6" borderId="12" xfId="49" applyFont="1" applyFill="1"/>
    <xf numFmtId="0" fontId="15" fillId="0" borderId="12" xfId="49" applyFont="1" applyAlignment="1">
      <alignment horizontal="center"/>
    </xf>
    <xf numFmtId="3" fontId="15" fillId="0" borderId="12" xfId="49" applyNumberFormat="1" applyFont="1" applyAlignment="1">
      <alignment horizontal="center"/>
    </xf>
    <xf numFmtId="0" fontId="14" fillId="0" borderId="15" xfId="49" applyFont="1" applyBorder="1" applyAlignment="1">
      <alignment vertical="center" wrapText="1"/>
    </xf>
    <xf numFmtId="3" fontId="14" fillId="0" borderId="15" xfId="49" applyNumberFormat="1" applyFont="1" applyBorder="1" applyAlignment="1">
      <alignment horizontal="center" vertical="center"/>
    </xf>
    <xf numFmtId="0" fontId="18" fillId="0" borderId="12" xfId="49" applyFont="1" applyAlignment="1">
      <alignment horizontal="center" vertical="center"/>
    </xf>
    <xf numFmtId="3" fontId="18" fillId="0" borderId="12" xfId="49" applyNumberFormat="1" applyFont="1" applyAlignment="1">
      <alignment horizontal="center" vertical="center"/>
    </xf>
    <xf numFmtId="0" fontId="14" fillId="0" borderId="15" xfId="49" applyFont="1" applyBorder="1" applyAlignment="1">
      <alignment vertical="center"/>
    </xf>
    <xf numFmtId="0" fontId="14" fillId="0" borderId="15" xfId="49" applyFont="1" applyBorder="1" applyAlignment="1">
      <alignment horizontal="center" vertical="center"/>
    </xf>
    <xf numFmtId="0" fontId="14" fillId="0" borderId="15" xfId="49" applyFont="1" applyBorder="1" applyAlignment="1">
      <alignment horizontal="left" vertical="center"/>
    </xf>
    <xf numFmtId="0" fontId="18" fillId="0" borderId="12" xfId="49" applyFont="1" applyFill="1" applyBorder="1" applyAlignment="1">
      <alignment horizontal="left" vertical="top" wrapText="1"/>
    </xf>
    <xf numFmtId="0" fontId="18" fillId="0" borderId="17" xfId="49" applyFont="1" applyBorder="1" applyAlignment="1">
      <alignment horizontal="left" vertical="top" wrapText="1"/>
    </xf>
    <xf numFmtId="3" fontId="18" fillId="0" borderId="17" xfId="49" applyNumberFormat="1" applyFont="1" applyBorder="1" applyAlignment="1">
      <alignment horizontal="left" vertical="top" wrapText="1"/>
    </xf>
    <xf numFmtId="0" fontId="10" fillId="0" borderId="12" xfId="50" applyFont="1"/>
    <xf numFmtId="0" fontId="9" fillId="0" borderId="12" xfId="50" applyFont="1" applyAlignment="1">
      <alignment horizontal="center" vertical="center" wrapText="1"/>
    </xf>
    <xf numFmtId="0" fontId="10" fillId="0" borderId="12" xfId="50" applyFont="1" applyAlignment="1">
      <alignment horizontal="center" vertical="center" wrapText="1"/>
    </xf>
    <xf numFmtId="0" fontId="15" fillId="0" borderId="12" xfId="50" applyFont="1"/>
    <xf numFmtId="0" fontId="12" fillId="0" borderId="12" xfId="50" applyFont="1" applyFill="1" applyBorder="1" applyAlignment="1">
      <alignment horizontal="center" vertical="center"/>
    </xf>
    <xf numFmtId="4" fontId="12" fillId="0" borderId="12" xfId="50" applyNumberFormat="1" applyFont="1" applyFill="1" applyBorder="1" applyAlignment="1">
      <alignment horizontal="center" vertical="center"/>
    </xf>
    <xf numFmtId="0" fontId="15" fillId="0" borderId="12" xfId="50" applyFont="1" applyFill="1" applyBorder="1"/>
    <xf numFmtId="0" fontId="15" fillId="0" borderId="29" xfId="50" applyFont="1" applyBorder="1" applyAlignment="1">
      <alignment horizontal="center"/>
    </xf>
    <xf numFmtId="4" fontId="15" fillId="0" borderId="12" xfId="50" applyNumberFormat="1" applyFont="1" applyBorder="1" applyAlignment="1">
      <alignment horizontal="center"/>
    </xf>
    <xf numFmtId="0" fontId="14" fillId="0" borderId="22" xfId="50" applyFont="1" applyBorder="1" applyAlignment="1">
      <alignment horizontal="center" vertical="center" wrapText="1"/>
    </xf>
    <xf numFmtId="3" fontId="15" fillId="0" borderId="12" xfId="50" applyNumberFormat="1" applyFont="1"/>
    <xf numFmtId="3" fontId="18" fillId="0" borderId="12" xfId="50" applyNumberFormat="1" applyFont="1" applyFill="1" applyBorder="1" applyAlignment="1">
      <alignment horizontal="center" vertical="center"/>
    </xf>
    <xf numFmtId="0" fontId="15" fillId="0" borderId="12" xfId="50" applyFont="1" applyFill="1"/>
    <xf numFmtId="0" fontId="18" fillId="0" borderId="12" xfId="50" applyFont="1" applyFill="1" applyBorder="1" applyAlignment="1">
      <alignment horizontal="left" vertical="top" wrapText="1"/>
    </xf>
    <xf numFmtId="3" fontId="18" fillId="0" borderId="12" xfId="50" applyNumberFormat="1" applyFont="1" applyFill="1" applyBorder="1" applyAlignment="1">
      <alignment horizontal="center" vertical="top" wrapText="1"/>
    </xf>
    <xf numFmtId="0" fontId="15" fillId="6" borderId="12" xfId="50" applyFont="1" applyFill="1" applyAlignment="1">
      <alignment vertical="center"/>
    </xf>
    <xf numFmtId="0" fontId="15" fillId="6" borderId="12" xfId="50" applyFont="1" applyFill="1"/>
    <xf numFmtId="0" fontId="15" fillId="0" borderId="12" xfId="50" applyFont="1" applyAlignment="1">
      <alignment horizontal="center"/>
    </xf>
    <xf numFmtId="3" fontId="15" fillId="0" borderId="12" xfId="50" applyNumberFormat="1" applyFont="1" applyAlignment="1">
      <alignment horizontal="center"/>
    </xf>
    <xf numFmtId="0" fontId="14" fillId="0" borderId="15" xfId="50" applyFont="1" applyBorder="1" applyAlignment="1">
      <alignment vertical="center" wrapText="1"/>
    </xf>
    <xf numFmtId="3" fontId="14" fillId="0" borderId="15" xfId="50" applyNumberFormat="1" applyFont="1" applyBorder="1" applyAlignment="1">
      <alignment horizontal="center" vertical="center"/>
    </xf>
    <xf numFmtId="0" fontId="18" fillId="0" borderId="12" xfId="50" applyFont="1" applyAlignment="1">
      <alignment horizontal="center" vertical="center"/>
    </xf>
    <xf numFmtId="3" fontId="18" fillId="0" borderId="12" xfId="50" applyNumberFormat="1" applyFont="1" applyAlignment="1">
      <alignment horizontal="center" vertical="center"/>
    </xf>
    <xf numFmtId="0" fontId="14" fillId="0" borderId="15" xfId="50" applyFont="1" applyBorder="1" applyAlignment="1">
      <alignment vertical="center"/>
    </xf>
    <xf numFmtId="0" fontId="14" fillId="0" borderId="15" xfId="50" applyFont="1" applyBorder="1" applyAlignment="1">
      <alignment horizontal="center" vertical="center"/>
    </xf>
    <xf numFmtId="0" fontId="11" fillId="7" borderId="15" xfId="51" applyFont="1" applyFill="1" applyBorder="1" applyAlignment="1">
      <alignment vertical="center"/>
    </xf>
    <xf numFmtId="0" fontId="14" fillId="0" borderId="15" xfId="50" applyFont="1" applyBorder="1" applyAlignment="1">
      <alignment horizontal="left" vertical="center"/>
    </xf>
    <xf numFmtId="0" fontId="18" fillId="0" borderId="12" xfId="50" applyFont="1" applyFill="1" applyBorder="1" applyAlignment="1">
      <alignment horizontal="left" vertical="top" wrapText="1"/>
    </xf>
    <xf numFmtId="0" fontId="18" fillId="0" borderId="17" xfId="50" applyFont="1" applyBorder="1" applyAlignment="1">
      <alignment horizontal="left" vertical="top" wrapText="1"/>
    </xf>
    <xf numFmtId="3" fontId="18" fillId="0" borderId="17" xfId="50" applyNumberFormat="1" applyFont="1" applyBorder="1" applyAlignment="1">
      <alignment horizontal="left" vertical="top" wrapText="1"/>
    </xf>
    <xf numFmtId="14" fontId="15" fillId="0" borderId="15" xfId="52" applyNumberFormat="1" applyFont="1" applyBorder="1" applyAlignment="1">
      <alignment horizontal="left"/>
    </xf>
    <xf numFmtId="0" fontId="14" fillId="0" borderId="15" xfId="52" applyFont="1" applyBorder="1" applyAlignment="1">
      <alignment horizontal="center" vertical="center"/>
    </xf>
    <xf numFmtId="3" fontId="14" fillId="0" borderId="15" xfId="52" applyNumberFormat="1" applyFont="1" applyBorder="1" applyAlignment="1">
      <alignment horizontal="center" vertical="center"/>
    </xf>
    <xf numFmtId="14" fontId="15" fillId="0" borderId="15" xfId="52" applyNumberFormat="1" applyFont="1" applyBorder="1" applyAlignment="1">
      <alignment horizontal="left" vertical="center"/>
    </xf>
    <xf numFmtId="14" fontId="15" fillId="0" borderId="23" xfId="52" applyNumberFormat="1" applyFont="1" applyBorder="1" applyAlignment="1">
      <alignment horizontal="left" vertical="center"/>
    </xf>
    <xf numFmtId="0" fontId="14" fillId="6" borderId="12" xfId="52" applyFont="1" applyFill="1" applyAlignment="1">
      <alignment horizontal="center" vertical="center" wrapText="1"/>
    </xf>
    <xf numFmtId="3" fontId="22" fillId="0" borderId="15" xfId="52" applyNumberFormat="1" applyFont="1" applyBorder="1" applyAlignment="1">
      <alignment horizontal="center" vertical="center"/>
    </xf>
    <xf numFmtId="0" fontId="14" fillId="0" borderId="15" xfId="52" applyFont="1" applyBorder="1" applyAlignment="1">
      <alignment vertical="center" wrapText="1"/>
    </xf>
    <xf numFmtId="0" fontId="14" fillId="0" borderId="22" xfId="52" applyFont="1" applyBorder="1" applyAlignment="1">
      <alignment horizontal="center" vertical="center" wrapText="1"/>
    </xf>
    <xf numFmtId="0" fontId="14" fillId="0" borderId="12" xfId="52" applyFont="1" applyAlignment="1">
      <alignment vertical="center" wrapText="1"/>
    </xf>
    <xf numFmtId="0" fontId="14" fillId="6" borderId="12" xfId="52" applyFont="1" applyFill="1" applyAlignment="1">
      <alignment vertical="center" wrapText="1"/>
    </xf>
    <xf numFmtId="0" fontId="11" fillId="7" borderId="15" xfId="52" applyFont="1" applyFill="1" applyBorder="1" applyAlignment="1">
      <alignment vertical="center"/>
    </xf>
    <xf numFmtId="0" fontId="9" fillId="0" borderId="12" xfId="52" applyFont="1" applyFill="1" applyAlignment="1">
      <alignment horizontal="center"/>
    </xf>
    <xf numFmtId="0" fontId="9" fillId="0" borderId="12" xfId="52" applyFont="1" applyAlignment="1">
      <alignment horizontal="center"/>
    </xf>
    <xf numFmtId="0" fontId="18" fillId="0" borderId="12" xfId="52" applyFont="1" applyFill="1" applyBorder="1" applyAlignment="1">
      <alignment horizontal="left" vertical="top" wrapText="1"/>
    </xf>
    <xf numFmtId="0" fontId="18" fillId="0" borderId="17" xfId="52" applyFont="1" applyBorder="1" applyAlignment="1">
      <alignment horizontal="left" vertical="top" wrapText="1"/>
    </xf>
    <xf numFmtId="0" fontId="24" fillId="0" borderId="12" xfId="52" applyFont="1"/>
    <xf numFmtId="14" fontId="15" fillId="0" borderId="23" xfId="52" applyNumberFormat="1" applyFont="1" applyBorder="1" applyAlignment="1">
      <alignment horizontal="left"/>
    </xf>
    <xf numFmtId="3" fontId="22" fillId="0" borderId="15" xfId="52" applyNumberFormat="1" applyFont="1" applyBorder="1"/>
    <xf numFmtId="3" fontId="18" fillId="0" borderId="17" xfId="52" applyNumberFormat="1" applyFont="1" applyBorder="1" applyAlignment="1">
      <alignment horizontal="left" vertical="top" wrapText="1"/>
    </xf>
    <xf numFmtId="3" fontId="22" fillId="0" borderId="15" xfId="53" applyNumberFormat="1" applyFont="1" applyFill="1" applyBorder="1"/>
    <xf numFmtId="0" fontId="10" fillId="0" borderId="12" xfId="54" applyFont="1" applyFill="1"/>
    <xf numFmtId="0" fontId="9" fillId="0" borderId="12" xfId="54" applyFont="1" applyFill="1" applyAlignment="1">
      <alignment horizontal="center"/>
    </xf>
    <xf numFmtId="0" fontId="17" fillId="0" borderId="12" xfId="55" applyFont="1" applyBorder="1" applyAlignment="1">
      <alignment horizontal="center" vertical="top" wrapText="1"/>
    </xf>
    <xf numFmtId="0" fontId="16" fillId="0" borderId="12" xfId="55" applyFont="1" applyBorder="1" applyAlignment="1">
      <alignment horizontal="center" vertical="top" wrapText="1"/>
    </xf>
    <xf numFmtId="0" fontId="16" fillId="0" borderId="12" xfId="55" applyFont="1" applyBorder="1" applyAlignment="1">
      <alignment horizontal="center" vertical="top" wrapText="1"/>
    </xf>
    <xf numFmtId="0" fontId="9" fillId="0" borderId="12" xfId="54" applyFont="1" applyFill="1"/>
    <xf numFmtId="0" fontId="10" fillId="0" borderId="30" xfId="54" applyFont="1" applyFill="1" applyBorder="1" applyAlignment="1">
      <alignment horizontal="center"/>
    </xf>
    <xf numFmtId="4" fontId="10" fillId="0" borderId="30" xfId="54" applyNumberFormat="1" applyFont="1" applyFill="1" applyBorder="1" applyAlignment="1">
      <alignment horizontal="center"/>
    </xf>
    <xf numFmtId="0" fontId="10" fillId="0" borderId="31" xfId="54" applyFont="1" applyBorder="1" applyAlignment="1">
      <alignment horizontal="center"/>
    </xf>
    <xf numFmtId="4" fontId="10" fillId="0" borderId="12" xfId="54" applyNumberFormat="1" applyFont="1" applyBorder="1" applyAlignment="1">
      <alignment horizontal="center"/>
    </xf>
    <xf numFmtId="0" fontId="14" fillId="0" borderId="22" xfId="54" applyFont="1" applyBorder="1" applyAlignment="1">
      <alignment horizontal="center" vertical="center" wrapText="1"/>
    </xf>
    <xf numFmtId="0" fontId="14" fillId="0" borderId="12" xfId="54" applyFont="1" applyFill="1" applyBorder="1" applyAlignment="1">
      <alignment vertical="center" wrapText="1"/>
    </xf>
    <xf numFmtId="0" fontId="14" fillId="6" borderId="12" xfId="54" applyFont="1" applyFill="1" applyBorder="1" applyAlignment="1">
      <alignment vertical="center" wrapText="1"/>
    </xf>
    <xf numFmtId="3" fontId="15" fillId="0" borderId="12" xfId="54" applyNumberFormat="1" applyFont="1" applyFill="1" applyAlignment="1">
      <alignment horizontal="center" vertical="center"/>
    </xf>
    <xf numFmtId="0" fontId="10" fillId="6" borderId="12" xfId="54" applyFont="1" applyFill="1" applyAlignment="1">
      <alignment vertical="center"/>
    </xf>
    <xf numFmtId="0" fontId="10" fillId="6" borderId="12" xfId="54" applyFont="1" applyFill="1"/>
    <xf numFmtId="0" fontId="10" fillId="0" borderId="12" xfId="54" applyFont="1" applyFill="1" applyAlignment="1">
      <alignment horizontal="center"/>
    </xf>
    <xf numFmtId="3" fontId="10" fillId="0" borderId="12" xfId="54" applyNumberFormat="1" applyFont="1" applyFill="1" applyAlignment="1">
      <alignment horizontal="center"/>
    </xf>
    <xf numFmtId="3" fontId="18" fillId="0" borderId="12" xfId="55" applyNumberFormat="1" applyFont="1" applyBorder="1" applyAlignment="1">
      <alignment horizontal="left" vertical="center" wrapText="1"/>
    </xf>
    <xf numFmtId="0" fontId="14" fillId="0" borderId="12" xfId="55" applyFont="1" applyAlignment="1">
      <alignment vertical="center"/>
    </xf>
    <xf numFmtId="0" fontId="17" fillId="0" borderId="12" xfId="54" applyFont="1" applyFill="1" applyAlignment="1">
      <alignment horizontal="center" vertical="center"/>
    </xf>
    <xf numFmtId="0" fontId="17" fillId="0" borderId="12" xfId="54" applyFont="1" applyFill="1" applyAlignment="1">
      <alignment horizontal="right" vertical="center"/>
    </xf>
    <xf numFmtId="3" fontId="17" fillId="0" borderId="12" xfId="54" applyNumberFormat="1" applyFont="1" applyFill="1" applyAlignment="1">
      <alignment horizontal="center" vertical="center"/>
    </xf>
    <xf numFmtId="0" fontId="14" fillId="0" borderId="15" xfId="54" applyFont="1" applyBorder="1" applyAlignment="1">
      <alignment vertical="center"/>
    </xf>
    <xf numFmtId="0" fontId="14" fillId="0" borderId="15" xfId="54" applyFont="1" applyBorder="1" applyAlignment="1">
      <alignment horizontal="center" vertical="center"/>
    </xf>
    <xf numFmtId="3" fontId="14" fillId="0" borderId="15" xfId="54" applyNumberFormat="1" applyFont="1" applyBorder="1" applyAlignment="1">
      <alignment horizontal="center" vertical="center"/>
    </xf>
    <xf numFmtId="0" fontId="18" fillId="0" borderId="12" xfId="55" applyFont="1" applyFill="1" applyBorder="1" applyAlignment="1">
      <alignment horizontal="left" vertical="top" wrapText="1"/>
    </xf>
    <xf numFmtId="3" fontId="18" fillId="0" borderId="12" xfId="55" applyNumberFormat="1" applyFont="1" applyFill="1" applyBorder="1" applyAlignment="1">
      <alignment horizontal="center" vertical="top" wrapText="1"/>
    </xf>
    <xf numFmtId="0" fontId="18" fillId="0" borderId="12" xfId="55" applyFont="1" applyFill="1" applyBorder="1" applyAlignment="1">
      <alignment horizontal="center" vertical="top" wrapText="1"/>
    </xf>
    <xf numFmtId="3" fontId="15" fillId="0" borderId="12" xfId="54" applyNumberFormat="1" applyFont="1" applyFill="1" applyAlignment="1">
      <alignment horizontal="center"/>
    </xf>
    <xf numFmtId="0" fontId="10" fillId="0" borderId="12" xfId="54" applyFont="1" applyFill="1" applyAlignment="1">
      <alignment vertical="center"/>
    </xf>
    <xf numFmtId="0" fontId="12" fillId="0" borderId="12" xfId="55" applyFont="1" applyFill="1" applyBorder="1" applyAlignment="1">
      <alignment horizontal="left" vertical="top" wrapText="1"/>
    </xf>
    <xf numFmtId="3" fontId="12" fillId="0" borderId="12" xfId="55" applyNumberFormat="1" applyFont="1" applyFill="1" applyBorder="1" applyAlignment="1">
      <alignment horizontal="center" vertical="top" wrapText="1"/>
    </xf>
    <xf numFmtId="0" fontId="11" fillId="7" borderId="15" xfId="54" applyFont="1" applyFill="1" applyBorder="1" applyAlignment="1">
      <alignment vertical="center"/>
    </xf>
    <xf numFmtId="0" fontId="10" fillId="0" borderId="12" xfId="54" applyFont="1" applyFill="1" applyAlignment="1">
      <alignment horizontal="center" vertical="center"/>
    </xf>
    <xf numFmtId="3" fontId="10" fillId="0" borderId="12" xfId="54" applyNumberFormat="1" applyFont="1" applyFill="1" applyAlignment="1">
      <alignment horizontal="center" vertical="center"/>
    </xf>
    <xf numFmtId="0" fontId="14" fillId="0" borderId="15" xfId="54" applyFont="1" applyFill="1" applyBorder="1" applyAlignment="1">
      <alignment vertical="center"/>
    </xf>
    <xf numFmtId="0" fontId="14" fillId="0" borderId="15" xfId="54" applyFont="1" applyFill="1" applyBorder="1" applyAlignment="1">
      <alignment horizontal="left" vertical="center"/>
    </xf>
    <xf numFmtId="0" fontId="14" fillId="0" borderId="15" xfId="54" applyFont="1" applyFill="1" applyBorder="1" applyAlignment="1">
      <alignment horizontal="center" vertical="center"/>
    </xf>
    <xf numFmtId="3" fontId="14" fillId="0" borderId="15" xfId="54" applyNumberFormat="1" applyFont="1" applyFill="1" applyBorder="1" applyAlignment="1">
      <alignment horizontal="center" vertical="center"/>
    </xf>
    <xf numFmtId="0" fontId="15" fillId="0" borderId="12" xfId="55" applyFont="1" applyAlignment="1">
      <alignment vertical="center"/>
    </xf>
    <xf numFmtId="0" fontId="9" fillId="0" borderId="12" xfId="56" applyFont="1" applyAlignment="1">
      <alignment horizontal="center"/>
    </xf>
    <xf numFmtId="0" fontId="17" fillId="0" borderId="12" xfId="57" applyFont="1" applyBorder="1" applyAlignment="1">
      <alignment horizontal="center" vertical="top" wrapText="1"/>
    </xf>
    <xf numFmtId="0" fontId="16" fillId="0" borderId="12" xfId="57" applyFont="1" applyBorder="1" applyAlignment="1">
      <alignment horizontal="center" vertical="top" wrapText="1"/>
    </xf>
    <xf numFmtId="4" fontId="10" fillId="0" borderId="12" xfId="54" applyNumberFormat="1" applyFont="1" applyFill="1" applyAlignment="1">
      <alignment horizontal="center"/>
    </xf>
    <xf numFmtId="4" fontId="12" fillId="0" borderId="20" xfId="54" applyNumberFormat="1" applyFont="1" applyFill="1" applyBorder="1" applyAlignment="1">
      <alignment horizontal="center" vertical="center"/>
    </xf>
    <xf numFmtId="0" fontId="15" fillId="0" borderId="12" xfId="54" applyFont="1" applyBorder="1" applyAlignment="1">
      <alignment horizontal="center"/>
    </xf>
    <xf numFmtId="4" fontId="15" fillId="0" borderId="12" xfId="54" applyNumberFormat="1" applyFont="1" applyBorder="1" applyAlignment="1">
      <alignment horizontal="center"/>
    </xf>
    <xf numFmtId="0" fontId="22" fillId="0" borderId="15" xfId="58" applyFont="1" applyBorder="1" applyAlignment="1">
      <alignment vertical="center"/>
    </xf>
    <xf numFmtId="0" fontId="22" fillId="0" borderId="15" xfId="58" applyFont="1" applyBorder="1" applyAlignment="1">
      <alignment horizontal="left" vertical="center"/>
    </xf>
    <xf numFmtId="0" fontId="14" fillId="0" borderId="15" xfId="58" applyFont="1" applyBorder="1" applyAlignment="1">
      <alignment vertical="center"/>
    </xf>
    <xf numFmtId="0" fontId="15" fillId="6" borderId="12" xfId="54" applyFont="1" applyFill="1" applyAlignment="1">
      <alignment vertical="center"/>
    </xf>
    <xf numFmtId="0" fontId="15" fillId="6" borderId="12" xfId="54" applyFont="1" applyFill="1"/>
    <xf numFmtId="0" fontId="15" fillId="0" borderId="12" xfId="54" applyFont="1" applyFill="1" applyAlignment="1">
      <alignment horizontal="center" vertical="center"/>
    </xf>
    <xf numFmtId="3" fontId="18" fillId="0" borderId="12" xfId="57" applyNumberFormat="1" applyFont="1" applyBorder="1" applyAlignment="1">
      <alignment horizontal="left" vertical="center" wrapText="1"/>
    </xf>
    <xf numFmtId="0" fontId="14" fillId="0" borderId="12" xfId="57" applyFont="1"/>
    <xf numFmtId="0" fontId="18" fillId="0" borderId="12" xfId="54" applyFont="1" applyFill="1" applyAlignment="1">
      <alignment horizontal="center" vertical="center"/>
    </xf>
    <xf numFmtId="0" fontId="18" fillId="0" borderId="12" xfId="54" applyFont="1" applyFill="1" applyAlignment="1">
      <alignment horizontal="right" vertical="center"/>
    </xf>
    <xf numFmtId="3" fontId="18" fillId="0" borderId="12" xfId="54" applyNumberFormat="1" applyFont="1" applyFill="1" applyAlignment="1">
      <alignment horizontal="center" vertical="center"/>
    </xf>
    <xf numFmtId="0" fontId="15" fillId="0" borderId="12" xfId="54" applyFont="1" applyFill="1" applyAlignment="1">
      <alignment vertical="center"/>
    </xf>
    <xf numFmtId="0" fontId="14" fillId="0" borderId="15" xfId="54" applyFont="1" applyBorder="1" applyAlignment="1">
      <alignment vertical="center" wrapText="1"/>
    </xf>
    <xf numFmtId="164" fontId="22" fillId="0" borderId="15" xfId="55" applyNumberFormat="1" applyFont="1" applyFill="1" applyBorder="1" applyAlignment="1">
      <alignment horizontal="left" vertical="center" wrapText="1"/>
    </xf>
    <xf numFmtId="0" fontId="15" fillId="6" borderId="15" xfId="54" applyFont="1" applyFill="1" applyBorder="1" applyAlignment="1">
      <alignment horizontal="center" vertical="center"/>
    </xf>
    <xf numFmtId="3" fontId="15" fillId="6" borderId="15" xfId="54" applyNumberFormat="1" applyFont="1" applyFill="1" applyBorder="1" applyAlignment="1">
      <alignment horizontal="center" vertical="center"/>
    </xf>
    <xf numFmtId="3" fontId="15" fillId="0" borderId="15" xfId="54" applyNumberFormat="1" applyFont="1" applyFill="1" applyBorder="1" applyAlignment="1">
      <alignment horizontal="center" vertical="center"/>
    </xf>
    <xf numFmtId="0" fontId="14" fillId="0" borderId="32" xfId="54" applyFont="1" applyBorder="1" applyAlignment="1">
      <alignment vertical="center"/>
    </xf>
    <xf numFmtId="0" fontId="15" fillId="0" borderId="12" xfId="57" applyFont="1" applyAlignment="1">
      <alignment vertical="center"/>
    </xf>
    <xf numFmtId="0" fontId="16" fillId="0" borderId="12" xfId="55" applyFont="1" applyBorder="1" applyAlignment="1">
      <alignment horizontal="center" vertical="top"/>
    </xf>
    <xf numFmtId="3" fontId="22" fillId="0" borderId="12" xfId="55" applyNumberFormat="1" applyFont="1"/>
    <xf numFmtId="0" fontId="23" fillId="0" borderId="12" xfId="58" applyFont="1"/>
    <xf numFmtId="0" fontId="24" fillId="0" borderId="12" xfId="58" applyFont="1"/>
    <xf numFmtId="0" fontId="9" fillId="0" borderId="12" xfId="58" applyFont="1" applyFill="1" applyAlignment="1">
      <alignment horizontal="center"/>
    </xf>
    <xf numFmtId="0" fontId="20" fillId="0" borderId="12" xfId="58" applyFont="1" applyAlignment="1">
      <alignment horizontal="center"/>
    </xf>
    <xf numFmtId="0" fontId="16" fillId="0" borderId="12" xfId="58" applyFont="1" applyBorder="1" applyAlignment="1">
      <alignment horizontal="center" vertical="top" wrapText="1"/>
    </xf>
    <xf numFmtId="0" fontId="10" fillId="0" borderId="12" xfId="58" applyFont="1"/>
    <xf numFmtId="0" fontId="9" fillId="0" borderId="12" xfId="58" applyFont="1"/>
    <xf numFmtId="0" fontId="10" fillId="0" borderId="12" xfId="58" applyFont="1" applyAlignment="1">
      <alignment horizontal="center"/>
    </xf>
    <xf numFmtId="4" fontId="10" fillId="0" borderId="12" xfId="58" applyNumberFormat="1" applyFont="1" applyAlignment="1">
      <alignment horizontal="center"/>
    </xf>
    <xf numFmtId="0" fontId="20" fillId="0" borderId="12" xfId="58" applyFont="1"/>
    <xf numFmtId="0" fontId="23" fillId="0" borderId="12" xfId="58" applyFont="1" applyAlignment="1">
      <alignment horizontal="center"/>
    </xf>
    <xf numFmtId="4" fontId="23" fillId="0" borderId="12" xfId="58" applyNumberFormat="1" applyFont="1" applyAlignment="1">
      <alignment horizontal="center"/>
    </xf>
    <xf numFmtId="0" fontId="10" fillId="0" borderId="33" xfId="58" applyFont="1" applyBorder="1" applyAlignment="1">
      <alignment horizontal="center"/>
    </xf>
    <xf numFmtId="4" fontId="10" fillId="0" borderId="33" xfId="58" applyNumberFormat="1" applyFont="1" applyBorder="1" applyAlignment="1">
      <alignment horizontal="center"/>
    </xf>
    <xf numFmtId="0" fontId="22" fillId="0" borderId="15" xfId="58" applyFont="1" applyBorder="1" applyAlignment="1">
      <alignment vertical="center" wrapText="1"/>
    </xf>
    <xf numFmtId="0" fontId="22" fillId="0" borderId="15" xfId="58" applyFont="1" applyBorder="1" applyAlignment="1">
      <alignment horizontal="center" vertical="center" wrapText="1"/>
    </xf>
    <xf numFmtId="0" fontId="15" fillId="0" borderId="12" xfId="58" applyFont="1"/>
    <xf numFmtId="3" fontId="15" fillId="0" borderId="12" xfId="58" applyNumberFormat="1" applyFont="1" applyFill="1" applyAlignment="1">
      <alignment horizontal="center" vertical="center"/>
    </xf>
    <xf numFmtId="0" fontId="14" fillId="0" borderId="12" xfId="58" applyFont="1" applyFill="1" applyBorder="1" applyAlignment="1">
      <alignment vertical="center" wrapText="1"/>
    </xf>
    <xf numFmtId="0" fontId="14" fillId="6" borderId="12" xfId="58" applyFont="1" applyFill="1" applyBorder="1" applyAlignment="1">
      <alignment vertical="center" wrapText="1"/>
    </xf>
    <xf numFmtId="0" fontId="23" fillId="6" borderId="12" xfId="58" applyFont="1" applyFill="1" applyAlignment="1">
      <alignment vertical="center"/>
    </xf>
    <xf numFmtId="0" fontId="23" fillId="6" borderId="12" xfId="58" applyFont="1" applyFill="1"/>
    <xf numFmtId="0" fontId="23" fillId="0" borderId="12" xfId="58" applyFont="1" applyAlignment="1">
      <alignment horizontal="center" vertical="center"/>
    </xf>
    <xf numFmtId="3" fontId="23" fillId="0" borderId="12" xfId="58" applyNumberFormat="1" applyFont="1" applyAlignment="1">
      <alignment horizontal="center" vertical="center"/>
    </xf>
    <xf numFmtId="0" fontId="10" fillId="0" borderId="12" xfId="58" applyFont="1" applyFill="1" applyAlignment="1">
      <alignment horizontal="center" vertical="center"/>
    </xf>
    <xf numFmtId="3" fontId="10" fillId="0" borderId="12" xfId="58" applyNumberFormat="1" applyFont="1" applyFill="1" applyAlignment="1">
      <alignment horizontal="center" vertical="center"/>
    </xf>
    <xf numFmtId="0" fontId="22" fillId="0" borderId="12" xfId="58" applyFont="1"/>
    <xf numFmtId="3" fontId="18" fillId="0" borderId="12" xfId="58" applyNumberFormat="1" applyFont="1" applyBorder="1" applyAlignment="1">
      <alignment horizontal="left" vertical="center" wrapText="1"/>
    </xf>
    <xf numFmtId="0" fontId="14" fillId="0" borderId="12" xfId="58" applyFont="1"/>
    <xf numFmtId="0" fontId="20" fillId="0" borderId="12" xfId="58" applyFont="1" applyAlignment="1">
      <alignment horizontal="center" vertical="center"/>
    </xf>
    <xf numFmtId="0" fontId="20" fillId="0" borderId="12" xfId="58" applyFont="1" applyAlignment="1">
      <alignment horizontal="right" vertical="center"/>
    </xf>
    <xf numFmtId="3" fontId="20" fillId="0" borderId="12" xfId="58" applyNumberFormat="1" applyFont="1" applyAlignment="1">
      <alignment horizontal="center" vertical="center"/>
    </xf>
    <xf numFmtId="0" fontId="10" fillId="0" borderId="12" xfId="58" applyFont="1" applyFill="1" applyAlignment="1">
      <alignment vertical="center"/>
    </xf>
    <xf numFmtId="0" fontId="14" fillId="0" borderId="15" xfId="58" applyFont="1" applyBorder="1" applyAlignment="1">
      <alignment horizontal="center" vertical="center"/>
    </xf>
    <xf numFmtId="3" fontId="14" fillId="0" borderId="15" xfId="58" applyNumberFormat="1" applyFont="1" applyBorder="1" applyAlignment="1">
      <alignment horizontal="center" vertical="center"/>
    </xf>
    <xf numFmtId="0" fontId="10" fillId="6" borderId="12" xfId="58" applyFont="1" applyFill="1" applyAlignment="1">
      <alignment vertical="center"/>
    </xf>
    <xf numFmtId="0" fontId="10" fillId="6" borderId="12" xfId="58" applyFont="1" applyFill="1"/>
    <xf numFmtId="3" fontId="22" fillId="0" borderId="15" xfId="58" applyNumberFormat="1" applyFont="1" applyBorder="1" applyAlignment="1">
      <alignment horizontal="center" vertical="center"/>
    </xf>
    <xf numFmtId="3" fontId="22" fillId="0" borderId="15" xfId="53" applyNumberFormat="1" applyFont="1" applyBorder="1" applyAlignment="1">
      <alignment horizontal="center" vertical="center"/>
    </xf>
    <xf numFmtId="0" fontId="22" fillId="0" borderId="15" xfId="58" applyFont="1" applyBorder="1" applyAlignment="1">
      <alignment horizontal="center" vertical="center"/>
    </xf>
    <xf numFmtId="0" fontId="15" fillId="0" borderId="12" xfId="58" applyFont="1" applyAlignment="1">
      <alignment vertical="center"/>
    </xf>
    <xf numFmtId="0" fontId="10" fillId="0" borderId="12" xfId="54" applyFont="1"/>
    <xf numFmtId="0" fontId="9" fillId="0" borderId="12" xfId="54" applyFont="1" applyAlignment="1">
      <alignment horizontal="center"/>
    </xf>
    <xf numFmtId="0" fontId="10" fillId="0" borderId="12" xfId="55" applyFont="1"/>
    <xf numFmtId="0" fontId="9" fillId="0" borderId="12" xfId="54" applyFont="1"/>
    <xf numFmtId="0" fontId="10" fillId="0" borderId="12" xfId="54" applyFont="1" applyAlignment="1">
      <alignment horizontal="center"/>
    </xf>
    <xf numFmtId="4" fontId="10" fillId="0" borderId="12" xfId="54" applyNumberFormat="1" applyFont="1" applyAlignment="1">
      <alignment horizontal="center"/>
    </xf>
    <xf numFmtId="0" fontId="10" fillId="0" borderId="33" xfId="54" applyFont="1" applyBorder="1" applyAlignment="1">
      <alignment horizontal="center"/>
    </xf>
    <xf numFmtId="4" fontId="10" fillId="0" borderId="33" xfId="54" applyNumberFormat="1" applyFont="1" applyBorder="1" applyAlignment="1">
      <alignment horizontal="center"/>
    </xf>
    <xf numFmtId="0" fontId="22" fillId="0" borderId="15" xfId="55" applyFont="1" applyBorder="1" applyAlignment="1">
      <alignment horizontal="center" vertical="center"/>
    </xf>
    <xf numFmtId="0" fontId="14" fillId="0" borderId="12" xfId="54" applyFont="1" applyAlignment="1">
      <alignment vertical="center" wrapText="1"/>
    </xf>
    <xf numFmtId="0" fontId="14" fillId="6" borderId="12" xfId="54" applyFont="1" applyFill="1" applyAlignment="1">
      <alignment vertical="center" wrapText="1"/>
    </xf>
    <xf numFmtId="3" fontId="22" fillId="0" borderId="15" xfId="57" applyNumberFormat="1" applyFont="1" applyBorder="1" applyAlignment="1">
      <alignment horizontal="center" vertical="center"/>
    </xf>
    <xf numFmtId="3" fontId="22" fillId="0" borderId="15" xfId="55" applyNumberFormat="1" applyFont="1" applyBorder="1" applyAlignment="1">
      <alignment horizontal="center" vertical="center"/>
    </xf>
    <xf numFmtId="0" fontId="22" fillId="0" borderId="15" xfId="55" applyFont="1" applyBorder="1" applyAlignment="1">
      <alignment horizontal="left"/>
    </xf>
    <xf numFmtId="3" fontId="10" fillId="0" borderId="12" xfId="54" applyNumberFormat="1" applyFont="1" applyAlignment="1">
      <alignment horizontal="center"/>
    </xf>
    <xf numFmtId="49" fontId="22" fillId="0" borderId="34" xfId="55" applyNumberFormat="1" applyFont="1" applyBorder="1" applyAlignment="1">
      <alignment horizontal="left" vertical="center" wrapText="1"/>
    </xf>
    <xf numFmtId="0" fontId="22" fillId="0" borderId="34" xfId="55" applyFont="1" applyBorder="1" applyAlignment="1">
      <alignment horizontal="left" vertical="center"/>
    </xf>
    <xf numFmtId="49" fontId="22" fillId="0" borderId="15" xfId="55" applyNumberFormat="1" applyFont="1" applyBorder="1" applyAlignment="1">
      <alignment horizontal="left" vertical="center"/>
    </xf>
    <xf numFmtId="0" fontId="22" fillId="0" borderId="15" xfId="55" applyFont="1" applyBorder="1" applyAlignment="1">
      <alignment horizontal="left" vertical="center"/>
    </xf>
    <xf numFmtId="49" fontId="22" fillId="0" borderId="15" xfId="55" applyNumberFormat="1" applyFont="1" applyBorder="1" applyAlignment="1">
      <alignment horizontal="left" vertical="center" wrapText="1"/>
    </xf>
    <xf numFmtId="3" fontId="18" fillId="0" borderId="12" xfId="55" applyNumberFormat="1" applyFont="1" applyBorder="1" applyAlignment="1">
      <alignment horizontal="left" vertical="top" wrapText="1"/>
    </xf>
    <xf numFmtId="0" fontId="14" fillId="0" borderId="12" xfId="55" applyFont="1"/>
    <xf numFmtId="0" fontId="17" fillId="0" borderId="12" xfId="54" applyFont="1" applyAlignment="1">
      <alignment horizontal="center" vertical="center"/>
    </xf>
    <xf numFmtId="0" fontId="17" fillId="0" borderId="12" xfId="54" applyFont="1" applyAlignment="1">
      <alignment horizontal="right" vertical="center"/>
    </xf>
    <xf numFmtId="3" fontId="17" fillId="0" borderId="12" xfId="54" applyNumberFormat="1" applyFont="1" applyAlignment="1">
      <alignment horizontal="center" vertical="center"/>
    </xf>
    <xf numFmtId="0" fontId="11" fillId="7" borderId="22" xfId="54" applyFont="1" applyFill="1" applyBorder="1" applyAlignment="1">
      <alignment vertical="center"/>
    </xf>
    <xf numFmtId="0" fontId="11" fillId="7" borderId="23" xfId="54" applyFont="1" applyFill="1" applyBorder="1" applyAlignment="1">
      <alignment vertical="center"/>
    </xf>
    <xf numFmtId="49" fontId="14" fillId="0" borderId="15" xfId="54" applyNumberFormat="1" applyFont="1" applyBorder="1" applyAlignment="1">
      <alignment vertical="center"/>
    </xf>
    <xf numFmtId="0" fontId="14" fillId="0" borderId="32" xfId="54" applyFont="1" applyBorder="1" applyAlignment="1">
      <alignment horizontal="left" vertical="center"/>
    </xf>
    <xf numFmtId="0" fontId="14" fillId="0" borderId="32" xfId="54" applyFont="1" applyBorder="1" applyAlignment="1">
      <alignment horizontal="center" vertical="center"/>
    </xf>
    <xf numFmtId="0" fontId="14" fillId="0" borderId="34" xfId="54" applyFont="1" applyBorder="1" applyAlignment="1">
      <alignment vertical="center"/>
    </xf>
    <xf numFmtId="0" fontId="22" fillId="0" borderId="34" xfId="54" applyFont="1" applyBorder="1" applyAlignment="1">
      <alignment vertical="center"/>
    </xf>
    <xf numFmtId="0" fontId="22" fillId="0" borderId="15" xfId="54" applyFont="1" applyBorder="1" applyAlignment="1">
      <alignment horizontal="center" vertical="center"/>
    </xf>
    <xf numFmtId="3" fontId="22" fillId="0" borderId="15" xfId="54" applyNumberFormat="1" applyFont="1" applyBorder="1" applyAlignment="1">
      <alignment horizontal="center" vertical="center"/>
    </xf>
    <xf numFmtId="0" fontId="22" fillId="0" borderId="15" xfId="54" applyFont="1" applyBorder="1" applyAlignment="1">
      <alignment vertical="center"/>
    </xf>
    <xf numFmtId="0" fontId="22" fillId="0" borderId="32" xfId="54" applyFont="1" applyBorder="1" applyAlignment="1">
      <alignment vertical="center"/>
    </xf>
    <xf numFmtId="0" fontId="22" fillId="0" borderId="32" xfId="54" applyFont="1" applyBorder="1" applyAlignment="1">
      <alignment horizontal="center" vertical="center"/>
    </xf>
    <xf numFmtId="0" fontId="15" fillId="0" borderId="12" xfId="55" applyFont="1"/>
    <xf numFmtId="49" fontId="22" fillId="0" borderId="15" xfId="55" applyNumberFormat="1" applyFont="1" applyFill="1" applyBorder="1" applyAlignment="1">
      <alignment horizontal="left" vertical="center"/>
    </xf>
    <xf numFmtId="49" fontId="22" fillId="0" borderId="15" xfId="55" applyNumberFormat="1" applyFont="1" applyBorder="1"/>
    <xf numFmtId="0" fontId="22" fillId="0" borderId="15" xfId="55" applyFont="1" applyBorder="1"/>
    <xf numFmtId="0" fontId="29" fillId="0" borderId="12" xfId="55" applyFont="1"/>
    <xf numFmtId="0" fontId="30" fillId="0" borderId="12" xfId="55" applyFont="1"/>
    <xf numFmtId="0" fontId="12" fillId="7" borderId="25" xfId="59" applyFont="1" applyFill="1" applyBorder="1" applyAlignment="1">
      <alignment horizontal="center" vertical="center"/>
    </xf>
    <xf numFmtId="0" fontId="12" fillId="7" borderId="35" xfId="59" applyFont="1" applyFill="1" applyBorder="1" applyAlignment="1">
      <alignment horizontal="center" vertical="center"/>
    </xf>
    <xf numFmtId="0" fontId="12" fillId="7" borderId="33" xfId="59" applyFont="1" applyFill="1" applyBorder="1" applyAlignment="1">
      <alignment horizontal="center" vertical="center"/>
    </xf>
    <xf numFmtId="0" fontId="12" fillId="7" borderId="36" xfId="59" applyFont="1" applyFill="1" applyBorder="1" applyAlignment="1">
      <alignment horizontal="center" vertical="center"/>
    </xf>
    <xf numFmtId="0" fontId="11" fillId="7" borderId="15" xfId="59" applyFont="1" applyFill="1" applyBorder="1" applyAlignment="1">
      <alignment vertical="center"/>
    </xf>
    <xf numFmtId="0" fontId="10" fillId="0" borderId="12" xfId="60" applyFont="1"/>
    <xf numFmtId="0" fontId="9" fillId="0" borderId="12" xfId="60" applyFont="1" applyFill="1" applyAlignment="1">
      <alignment horizontal="center"/>
    </xf>
    <xf numFmtId="0" fontId="9" fillId="0" borderId="12" xfId="60" applyFont="1" applyAlignment="1">
      <alignment horizontal="center"/>
    </xf>
    <xf numFmtId="0" fontId="16" fillId="0" borderId="12" xfId="60" applyFont="1" applyBorder="1" applyAlignment="1">
      <alignment horizontal="center" vertical="top" wrapText="1"/>
    </xf>
    <xf numFmtId="0" fontId="9" fillId="0" borderId="12" xfId="60" applyFont="1"/>
    <xf numFmtId="0" fontId="10" fillId="0" borderId="12" xfId="60" applyFont="1" applyAlignment="1">
      <alignment horizontal="center"/>
    </xf>
    <xf numFmtId="4" fontId="10" fillId="0" borderId="12" xfId="60" applyNumberFormat="1" applyFont="1" applyAlignment="1">
      <alignment horizontal="center"/>
    </xf>
    <xf numFmtId="0" fontId="10" fillId="0" borderId="33" xfId="60" applyFont="1" applyBorder="1" applyAlignment="1">
      <alignment horizontal="center"/>
    </xf>
    <xf numFmtId="4" fontId="10" fillId="0" borderId="33" xfId="60" applyNumberFormat="1" applyFont="1" applyBorder="1" applyAlignment="1">
      <alignment horizontal="center"/>
    </xf>
    <xf numFmtId="0" fontId="14" fillId="0" borderId="15" xfId="60" applyFont="1" applyBorder="1" applyAlignment="1">
      <alignment vertical="center" wrapText="1"/>
    </xf>
    <xf numFmtId="0" fontId="14" fillId="0" borderId="22" xfId="60" applyFont="1" applyBorder="1" applyAlignment="1">
      <alignment horizontal="center" vertical="center" wrapText="1"/>
    </xf>
    <xf numFmtId="0" fontId="15" fillId="0" borderId="12" xfId="60" applyFont="1"/>
    <xf numFmtId="0" fontId="14" fillId="0" borderId="32" xfId="60" applyFont="1" applyBorder="1" applyAlignment="1">
      <alignment vertical="center" wrapText="1"/>
    </xf>
    <xf numFmtId="0" fontId="14" fillId="0" borderId="38" xfId="60" applyFont="1" applyBorder="1" applyAlignment="1">
      <alignment horizontal="center" vertical="center" wrapText="1"/>
    </xf>
    <xf numFmtId="3" fontId="15" fillId="0" borderId="12" xfId="60" applyNumberFormat="1" applyFont="1" applyFill="1" applyAlignment="1">
      <alignment horizontal="center"/>
    </xf>
    <xf numFmtId="0" fontId="14" fillId="0" borderId="12" xfId="60" applyFont="1" applyFill="1" applyBorder="1" applyAlignment="1">
      <alignment vertical="center" wrapText="1"/>
    </xf>
    <xf numFmtId="0" fontId="14" fillId="6" borderId="12" xfId="60" applyFont="1" applyFill="1" applyBorder="1" applyAlignment="1">
      <alignment vertical="center" wrapText="1"/>
    </xf>
    <xf numFmtId="0" fontId="10" fillId="6" borderId="12" xfId="60" applyFont="1" applyFill="1" applyAlignment="1">
      <alignment vertical="center"/>
    </xf>
    <xf numFmtId="0" fontId="10" fillId="6" borderId="12" xfId="60" applyFont="1" applyFill="1"/>
    <xf numFmtId="3" fontId="10" fillId="0" borderId="12" xfId="60" applyNumberFormat="1" applyFont="1" applyAlignment="1">
      <alignment horizontal="center"/>
    </xf>
    <xf numFmtId="3" fontId="18" fillId="0" borderId="12" xfId="60" applyNumberFormat="1" applyFont="1" applyBorder="1" applyAlignment="1">
      <alignment horizontal="left" vertical="top" wrapText="1"/>
    </xf>
    <xf numFmtId="0" fontId="14" fillId="0" borderId="12" xfId="60" applyFont="1"/>
    <xf numFmtId="0" fontId="17" fillId="0" borderId="12" xfId="60" applyFont="1" applyAlignment="1">
      <alignment horizontal="center" vertical="center"/>
    </xf>
    <xf numFmtId="0" fontId="17" fillId="0" borderId="12" xfId="60" applyFont="1" applyAlignment="1">
      <alignment horizontal="right" vertical="center"/>
    </xf>
    <xf numFmtId="3" fontId="17" fillId="0" borderId="12" xfId="60" applyNumberFormat="1" applyFont="1" applyAlignment="1">
      <alignment horizontal="center" vertical="center"/>
    </xf>
    <xf numFmtId="0" fontId="10" fillId="0" borderId="12" xfId="60" applyFont="1" applyFill="1"/>
    <xf numFmtId="3" fontId="10" fillId="0" borderId="12" xfId="60" applyNumberFormat="1" applyFont="1" applyFill="1" applyAlignment="1">
      <alignment horizontal="center"/>
    </xf>
    <xf numFmtId="0" fontId="14" fillId="0" borderId="15" xfId="60" applyFont="1" applyBorder="1" applyAlignment="1">
      <alignment vertical="center"/>
    </xf>
    <xf numFmtId="0" fontId="14" fillId="0" borderId="15" xfId="60" applyFont="1" applyBorder="1" applyAlignment="1">
      <alignment horizontal="center" vertical="center"/>
    </xf>
    <xf numFmtId="3" fontId="14" fillId="0" borderId="15" xfId="60" applyNumberFormat="1" applyFont="1" applyBorder="1" applyAlignment="1">
      <alignment horizontal="center" vertical="center"/>
    </xf>
    <xf numFmtId="0" fontId="10" fillId="0" borderId="12" xfId="60" applyFont="1" applyFill="1" applyAlignment="1">
      <alignment horizontal="center"/>
    </xf>
    <xf numFmtId="0" fontId="14" fillId="0" borderId="15" xfId="60" applyFont="1" applyBorder="1" applyAlignment="1">
      <alignment horizontal="left" vertical="center"/>
    </xf>
    <xf numFmtId="0" fontId="22" fillId="0" borderId="15" xfId="60" applyFont="1" applyBorder="1" applyAlignment="1">
      <alignment vertical="center"/>
    </xf>
    <xf numFmtId="0" fontId="22" fillId="0" borderId="15" xfId="60" applyFont="1" applyBorder="1" applyAlignment="1">
      <alignment horizontal="center" vertical="center"/>
    </xf>
    <xf numFmtId="3" fontId="22" fillId="0" borderId="15" xfId="60" applyNumberFormat="1" applyFont="1" applyBorder="1" applyAlignment="1">
      <alignment horizontal="center" vertical="center"/>
    </xf>
    <xf numFmtId="3" fontId="10" fillId="0" borderId="12" xfId="60" applyNumberFormat="1" applyFont="1"/>
    <xf numFmtId="0" fontId="15" fillId="0" borderId="12" xfId="60" applyFont="1" applyBorder="1"/>
    <xf numFmtId="0" fontId="15" fillId="0" borderId="12" xfId="60" applyFont="1" applyBorder="1" applyAlignment="1">
      <alignment horizontal="center"/>
    </xf>
    <xf numFmtId="0" fontId="10" fillId="0" borderId="12" xfId="60" applyFont="1" applyBorder="1" applyAlignment="1">
      <alignment horizontal="center"/>
    </xf>
    <xf numFmtId="3" fontId="15" fillId="0" borderId="12" xfId="60" applyNumberFormat="1" applyFont="1"/>
    <xf numFmtId="0" fontId="10" fillId="0" borderId="12" xfId="50" applyFont="1" applyAlignment="1">
      <alignment vertical="center"/>
    </xf>
    <xf numFmtId="0" fontId="14" fillId="0" borderId="12" xfId="50" applyFont="1"/>
    <xf numFmtId="0" fontId="14" fillId="0" borderId="19" xfId="50" applyFont="1" applyBorder="1" applyAlignment="1">
      <alignment horizontal="left" vertical="top" wrapText="1"/>
    </xf>
    <xf numFmtId="0" fontId="14" fillId="0" borderId="20" xfId="50" applyFont="1" applyBorder="1" applyAlignment="1">
      <alignment horizontal="center" vertical="top" wrapText="1"/>
    </xf>
    <xf numFmtId="0" fontId="14" fillId="0" borderId="20" xfId="50" applyFont="1" applyBorder="1" applyAlignment="1">
      <alignment horizontal="left" vertical="top" wrapText="1"/>
    </xf>
    <xf numFmtId="0" fontId="18" fillId="0" borderId="10" xfId="50" applyFont="1" applyBorder="1" applyAlignment="1">
      <alignment horizontal="center" vertical="top" wrapText="1"/>
    </xf>
    <xf numFmtId="0" fontId="18" fillId="0" borderId="13" xfId="50" applyFont="1" applyBorder="1" applyAlignment="1">
      <alignment horizontal="left" vertical="top" wrapText="1"/>
    </xf>
    <xf numFmtId="0" fontId="14" fillId="0" borderId="15" xfId="50" applyFont="1" applyBorder="1" applyAlignment="1">
      <alignment horizontal="center" vertical="center" wrapText="1"/>
    </xf>
    <xf numFmtId="0" fontId="14" fillId="0" borderId="12" xfId="50" applyFont="1" applyAlignment="1">
      <alignment vertical="center" wrapText="1"/>
    </xf>
    <xf numFmtId="0" fontId="14" fillId="6" borderId="12" xfId="50" applyFont="1" applyFill="1" applyAlignment="1">
      <alignment vertical="center" wrapText="1"/>
    </xf>
    <xf numFmtId="3" fontId="17" fillId="0" borderId="12" xfId="50" applyNumberFormat="1" applyFont="1" applyFill="1" applyBorder="1" applyAlignment="1">
      <alignment horizontal="center" vertical="center"/>
    </xf>
    <xf numFmtId="0" fontId="10" fillId="6" borderId="12" xfId="50" applyFont="1" applyFill="1" applyAlignment="1">
      <alignment vertical="center"/>
    </xf>
    <xf numFmtId="0" fontId="10" fillId="6" borderId="12" xfId="50" applyFont="1" applyFill="1"/>
    <xf numFmtId="0" fontId="10" fillId="0" borderId="12" xfId="50" applyFont="1" applyAlignment="1">
      <alignment horizontal="center"/>
    </xf>
    <xf numFmtId="3" fontId="10" fillId="0" borderId="12" xfId="50" applyNumberFormat="1" applyFont="1" applyAlignment="1">
      <alignment horizontal="center"/>
    </xf>
    <xf numFmtId="0" fontId="17" fillId="0" borderId="12" xfId="50" applyFont="1" applyAlignment="1">
      <alignment horizontal="center" vertical="center"/>
    </xf>
    <xf numFmtId="0" fontId="17" fillId="0" borderId="12" xfId="50" applyFont="1" applyAlignment="1">
      <alignment horizontal="right" vertical="center"/>
    </xf>
    <xf numFmtId="3" fontId="17" fillId="0" borderId="12" xfId="50" applyNumberFormat="1" applyFont="1" applyAlignment="1">
      <alignment horizontal="center" vertical="center"/>
    </xf>
    <xf numFmtId="0" fontId="14" fillId="6" borderId="15" xfId="50" applyFont="1" applyFill="1" applyBorder="1" applyAlignment="1">
      <alignment vertical="center"/>
    </xf>
    <xf numFmtId="0" fontId="14" fillId="6" borderId="15" xfId="50" applyFont="1" applyFill="1" applyBorder="1" applyAlignment="1">
      <alignment horizontal="left" vertical="center"/>
    </xf>
    <xf numFmtId="0" fontId="15" fillId="6" borderId="15" xfId="50" applyFont="1" applyFill="1" applyBorder="1" applyAlignment="1">
      <alignment horizontal="center"/>
    </xf>
    <xf numFmtId="3" fontId="15" fillId="0" borderId="15" xfId="50" applyNumberFormat="1" applyFont="1" applyBorder="1" applyAlignment="1">
      <alignment horizontal="center"/>
    </xf>
    <xf numFmtId="0" fontId="14" fillId="0" borderId="38" xfId="50" applyFont="1" applyBorder="1" applyAlignment="1">
      <alignment horizontal="center" vertical="center" wrapText="1"/>
    </xf>
    <xf numFmtId="0" fontId="18" fillId="0" borderId="12" xfId="50" applyFont="1" applyFill="1" applyBorder="1" applyAlignment="1">
      <alignment horizontal="center" vertical="center"/>
    </xf>
    <xf numFmtId="0" fontId="18" fillId="0" borderId="12" xfId="50" applyFont="1" applyFill="1" applyBorder="1" applyAlignment="1">
      <alignment horizontal="right" vertical="center"/>
    </xf>
    <xf numFmtId="4" fontId="15" fillId="0" borderId="12" xfId="50" applyNumberFormat="1" applyFont="1" applyAlignment="1">
      <alignment horizontal="center"/>
    </xf>
    <xf numFmtId="4" fontId="22" fillId="6" borderId="15" xfId="50" applyNumberFormat="1" applyFont="1" applyFill="1" applyBorder="1" applyAlignment="1">
      <alignment horizontal="center" vertical="center"/>
    </xf>
    <xf numFmtId="0" fontId="18" fillId="0" borderId="12" xfId="50" applyFont="1" applyAlignment="1">
      <alignment horizontal="right" vertical="center"/>
    </xf>
    <xf numFmtId="0" fontId="15" fillId="0" borderId="12" xfId="50" applyFont="1" applyFill="1" applyAlignment="1">
      <alignment vertical="center"/>
    </xf>
    <xf numFmtId="0" fontId="15" fillId="0" borderId="12" xfId="50" applyFont="1" applyFill="1" applyAlignment="1">
      <alignment horizontal="center"/>
    </xf>
    <xf numFmtId="3" fontId="15" fillId="0" borderId="12" xfId="50" applyNumberFormat="1" applyFont="1" applyFill="1" applyAlignment="1">
      <alignment horizontal="center"/>
    </xf>
    <xf numFmtId="0" fontId="14" fillId="0" borderId="32" xfId="50" applyFont="1" applyBorder="1" applyAlignment="1">
      <alignment horizontal="left" vertical="center"/>
    </xf>
    <xf numFmtId="0" fontId="14" fillId="0" borderId="32" xfId="50" applyFont="1" applyBorder="1" applyAlignment="1">
      <alignment horizontal="center" vertical="center"/>
    </xf>
    <xf numFmtId="0" fontId="14" fillId="0" borderId="39" xfId="50" applyFont="1" applyBorder="1" applyAlignment="1">
      <alignment vertical="center"/>
    </xf>
    <xf numFmtId="0" fontId="14" fillId="0" borderId="32" xfId="50" applyFont="1" applyBorder="1" applyAlignment="1">
      <alignment vertical="center"/>
    </xf>
    <xf numFmtId="0" fontId="10" fillId="0" borderId="12" xfId="61" applyFont="1"/>
    <xf numFmtId="0" fontId="9" fillId="0" borderId="12" xfId="61" applyFont="1" applyFill="1" applyAlignment="1">
      <alignment horizontal="center"/>
    </xf>
    <xf numFmtId="0" fontId="9" fillId="0" borderId="12" xfId="61" applyFont="1" applyAlignment="1">
      <alignment horizontal="center"/>
    </xf>
    <xf numFmtId="0" fontId="16" fillId="0" borderId="12" xfId="61" applyFont="1" applyBorder="1" applyAlignment="1">
      <alignment horizontal="center" vertical="top" wrapText="1"/>
    </xf>
    <xf numFmtId="0" fontId="9" fillId="0" borderId="12" xfId="61" applyFont="1" applyAlignment="1">
      <alignment horizontal="center"/>
    </xf>
    <xf numFmtId="0" fontId="12" fillId="0" borderId="12" xfId="61" applyFont="1" applyFill="1" applyBorder="1" applyAlignment="1">
      <alignment horizontal="center" vertical="center" wrapText="1"/>
    </xf>
    <xf numFmtId="0" fontId="12" fillId="0" borderId="12" xfId="61" applyFont="1" applyFill="1" applyBorder="1" applyAlignment="1">
      <alignment horizontal="center" vertical="top" wrapText="1"/>
    </xf>
    <xf numFmtId="0" fontId="15" fillId="0" borderId="12" xfId="61" applyFont="1" applyBorder="1" applyAlignment="1">
      <alignment horizontal="center"/>
    </xf>
    <xf numFmtId="4" fontId="15" fillId="0" borderId="12" xfId="61" applyNumberFormat="1" applyFont="1" applyBorder="1" applyAlignment="1">
      <alignment horizontal="center"/>
    </xf>
    <xf numFmtId="0" fontId="14" fillId="0" borderId="15" xfId="61" applyFont="1" applyBorder="1" applyAlignment="1">
      <alignment vertical="center" wrapText="1"/>
    </xf>
    <xf numFmtId="0" fontId="14" fillId="0" borderId="22" xfId="61" applyFont="1" applyBorder="1" applyAlignment="1">
      <alignment horizontal="center" vertical="center" wrapText="1"/>
    </xf>
    <xf numFmtId="0" fontId="16" fillId="0" borderId="12" xfId="61" applyFont="1" applyAlignment="1">
      <alignment vertical="center" wrapText="1"/>
    </xf>
    <xf numFmtId="0" fontId="16" fillId="6" borderId="12" xfId="61" applyFont="1" applyFill="1" applyAlignment="1">
      <alignment vertical="center" wrapText="1"/>
    </xf>
    <xf numFmtId="0" fontId="18" fillId="0" borderId="12" xfId="61" applyFont="1" applyFill="1" applyBorder="1" applyAlignment="1">
      <alignment horizontal="center" vertical="center"/>
    </xf>
    <xf numFmtId="3" fontId="15" fillId="0" borderId="12" xfId="61" applyNumberFormat="1" applyFont="1" applyAlignment="1">
      <alignment horizontal="center"/>
    </xf>
    <xf numFmtId="0" fontId="18" fillId="0" borderId="12" xfId="61" applyFont="1" applyFill="1" applyBorder="1" applyAlignment="1">
      <alignment horizontal="left" vertical="top" wrapText="1"/>
    </xf>
    <xf numFmtId="3" fontId="18" fillId="0" borderId="12" xfId="61" applyNumberFormat="1" applyFont="1" applyFill="1" applyBorder="1" applyAlignment="1">
      <alignment horizontal="center" vertical="top" wrapText="1"/>
    </xf>
    <xf numFmtId="3" fontId="15" fillId="0" borderId="12" xfId="61" applyNumberFormat="1" applyFont="1" applyFill="1" applyAlignment="1">
      <alignment horizontal="center"/>
    </xf>
    <xf numFmtId="0" fontId="15" fillId="6" borderId="12" xfId="61" applyFont="1" applyFill="1" applyAlignment="1">
      <alignment vertical="center"/>
    </xf>
    <xf numFmtId="0" fontId="15" fillId="6" borderId="12" xfId="61" applyFont="1" applyFill="1"/>
    <xf numFmtId="0" fontId="15" fillId="0" borderId="12" xfId="61" applyFont="1" applyAlignment="1">
      <alignment horizontal="center"/>
    </xf>
    <xf numFmtId="0" fontId="18" fillId="0" borderId="12" xfId="61" applyFont="1" applyAlignment="1">
      <alignment horizontal="center" vertical="center"/>
    </xf>
    <xf numFmtId="0" fontId="18" fillId="0" borderId="12" xfId="61" applyFont="1" applyAlignment="1">
      <alignment horizontal="right" vertical="center"/>
    </xf>
    <xf numFmtId="3" fontId="18" fillId="0" borderId="12" xfId="61" applyNumberFormat="1" applyFont="1" applyAlignment="1">
      <alignment horizontal="center" vertical="center"/>
    </xf>
    <xf numFmtId="0" fontId="15" fillId="0" borderId="12" xfId="61" applyFont="1"/>
    <xf numFmtId="0" fontId="14" fillId="0" borderId="15" xfId="61" applyFont="1" applyBorder="1" applyAlignment="1">
      <alignment vertical="center"/>
    </xf>
    <xf numFmtId="0" fontId="14" fillId="0" borderId="15" xfId="61" applyFont="1" applyBorder="1" applyAlignment="1">
      <alignment horizontal="center" vertical="center"/>
    </xf>
    <xf numFmtId="3" fontId="14" fillId="0" borderId="15" xfId="61" applyNumberFormat="1" applyFont="1" applyBorder="1" applyAlignment="1">
      <alignment horizontal="center" vertical="center"/>
    </xf>
    <xf numFmtId="0" fontId="14" fillId="0" borderId="15" xfId="61" applyFont="1" applyBorder="1" applyAlignment="1">
      <alignment horizontal="left" vertical="center"/>
    </xf>
    <xf numFmtId="0" fontId="18" fillId="0" borderId="12" xfId="61" applyFont="1" applyFill="1" applyBorder="1" applyAlignment="1">
      <alignment horizontal="left" vertical="top" wrapText="1"/>
    </xf>
    <xf numFmtId="0" fontId="18" fillId="0" borderId="17" xfId="61" applyFont="1" applyBorder="1" applyAlignment="1">
      <alignment horizontal="left" vertical="top" wrapText="1"/>
    </xf>
    <xf numFmtId="3" fontId="18" fillId="0" borderId="17" xfId="61" applyNumberFormat="1" applyFont="1" applyBorder="1" applyAlignment="1">
      <alignment horizontal="left" vertical="top" wrapText="1"/>
    </xf>
    <xf numFmtId="0" fontId="32" fillId="0" borderId="12" xfId="62" applyFont="1"/>
    <xf numFmtId="0" fontId="33" fillId="0" borderId="12" xfId="62" applyFont="1"/>
    <xf numFmtId="0" fontId="9" fillId="0" borderId="12" xfId="54" applyFont="1" applyFill="1" applyAlignment="1">
      <alignment horizontal="center" wrapText="1"/>
    </xf>
    <xf numFmtId="0" fontId="12" fillId="0" borderId="12" xfId="55" applyFont="1" applyFill="1" applyBorder="1" applyAlignment="1">
      <alignment horizontal="center" vertical="center" wrapText="1"/>
    </xf>
    <xf numFmtId="0" fontId="12" fillId="0" borderId="30" xfId="55" applyFont="1" applyFill="1" applyBorder="1" applyAlignment="1">
      <alignment horizontal="center" vertical="center" wrapText="1"/>
    </xf>
    <xf numFmtId="0" fontId="12" fillId="0" borderId="30" xfId="55" applyFont="1" applyFill="1" applyBorder="1" applyAlignment="1">
      <alignment horizontal="center" vertical="top" wrapText="1"/>
    </xf>
    <xf numFmtId="0" fontId="22" fillId="0" borderId="15" xfId="54" applyFont="1" applyBorder="1" applyAlignment="1">
      <alignment vertical="center" wrapText="1"/>
    </xf>
    <xf numFmtId="0" fontId="22" fillId="0" borderId="22" xfId="54" applyFont="1" applyBorder="1" applyAlignment="1">
      <alignment horizontal="center" vertical="center" wrapText="1"/>
    </xf>
    <xf numFmtId="0" fontId="22" fillId="0" borderId="12" xfId="54" applyFont="1" applyFill="1" applyBorder="1" applyAlignment="1">
      <alignment vertical="center" wrapText="1"/>
    </xf>
    <xf numFmtId="0" fontId="22" fillId="6" borderId="12" xfId="54" applyFont="1" applyFill="1" applyBorder="1" applyAlignment="1">
      <alignment vertical="center" wrapText="1"/>
    </xf>
    <xf numFmtId="0" fontId="18" fillId="0" borderId="8" xfId="55" applyFont="1" applyFill="1" applyBorder="1" applyAlignment="1">
      <alignment horizontal="left" vertical="top" wrapText="1"/>
    </xf>
    <xf numFmtId="166" fontId="14" fillId="0" borderId="12" xfId="63" applyFont="1" applyFill="1" applyBorder="1" applyAlignment="1">
      <alignment vertical="center" wrapText="1"/>
    </xf>
    <xf numFmtId="0" fontId="24" fillId="0" borderId="12" xfId="64" applyFont="1" applyFill="1"/>
    <xf numFmtId="0" fontId="9" fillId="0" borderId="12" xfId="64" applyFont="1" applyFill="1" applyAlignment="1">
      <alignment horizontal="center"/>
    </xf>
    <xf numFmtId="0" fontId="16" fillId="0" borderId="12" xfId="64" applyFont="1" applyBorder="1" applyAlignment="1">
      <alignment horizontal="center" vertical="top" wrapText="1"/>
    </xf>
    <xf numFmtId="0" fontId="12" fillId="7" borderId="18" xfId="64" applyFont="1" applyFill="1" applyBorder="1" applyAlignment="1">
      <alignment horizontal="center" vertical="center" wrapText="1"/>
    </xf>
    <xf numFmtId="0" fontId="12" fillId="7" borderId="18" xfId="64" applyFont="1" applyFill="1" applyBorder="1" applyAlignment="1">
      <alignment horizontal="center" vertical="top" wrapText="1"/>
    </xf>
    <xf numFmtId="0" fontId="12" fillId="7" borderId="18" xfId="64" applyFont="1" applyFill="1" applyBorder="1" applyAlignment="1">
      <alignment horizontal="center" vertical="top" wrapText="1"/>
    </xf>
    <xf numFmtId="0" fontId="9" fillId="0" borderId="12" xfId="64" applyFont="1" applyFill="1"/>
    <xf numFmtId="0" fontId="24" fillId="0" borderId="12" xfId="64" applyFont="1" applyFill="1" applyAlignment="1">
      <alignment horizontal="center"/>
    </xf>
    <xf numFmtId="4" fontId="24" fillId="0" borderId="12" xfId="64" applyNumberFormat="1" applyFont="1" applyFill="1" applyAlignment="1">
      <alignment horizontal="center"/>
    </xf>
    <xf numFmtId="0" fontId="18" fillId="8" borderId="1" xfId="64" applyFont="1" applyFill="1" applyBorder="1" applyAlignment="1">
      <alignment horizontal="left" vertical="top" wrapText="1"/>
    </xf>
    <xf numFmtId="0" fontId="15" fillId="0" borderId="33" xfId="64" applyFont="1" applyBorder="1" applyAlignment="1">
      <alignment horizontal="center"/>
    </xf>
    <xf numFmtId="4" fontId="15" fillId="0" borderId="33" xfId="64" applyNumberFormat="1" applyFont="1" applyBorder="1" applyAlignment="1">
      <alignment horizontal="center"/>
    </xf>
    <xf numFmtId="0" fontId="14" fillId="0" borderId="15" xfId="64" applyFont="1" applyBorder="1" applyAlignment="1">
      <alignment vertical="center" wrapText="1"/>
    </xf>
    <xf numFmtId="0" fontId="14" fillId="0" borderId="22" xfId="64" applyFont="1" applyBorder="1" applyAlignment="1">
      <alignment horizontal="center" vertical="center" wrapText="1"/>
    </xf>
    <xf numFmtId="0" fontId="14" fillId="0" borderId="12" xfId="64" applyFont="1" applyFill="1" applyBorder="1" applyAlignment="1">
      <alignment vertical="center" wrapText="1"/>
    </xf>
    <xf numFmtId="0" fontId="14" fillId="6" borderId="12" xfId="64" applyFont="1" applyFill="1" applyBorder="1" applyAlignment="1">
      <alignment vertical="center" wrapText="1"/>
    </xf>
    <xf numFmtId="0" fontId="18" fillId="8" borderId="1" xfId="64" applyFont="1" applyFill="1" applyBorder="1" applyAlignment="1">
      <alignment horizontal="left" vertical="top" wrapText="1"/>
    </xf>
    <xf numFmtId="3" fontId="18" fillId="8" borderId="1" xfId="64" applyNumberFormat="1" applyFont="1" applyFill="1" applyBorder="1" applyAlignment="1">
      <alignment horizontal="center" vertical="top" wrapText="1"/>
    </xf>
    <xf numFmtId="3" fontId="15" fillId="0" borderId="12" xfId="64" applyNumberFormat="1" applyFont="1" applyFill="1" applyAlignment="1">
      <alignment horizontal="center"/>
    </xf>
    <xf numFmtId="0" fontId="15" fillId="6" borderId="12" xfId="64" applyFont="1" applyFill="1" applyAlignment="1">
      <alignment vertical="center"/>
    </xf>
    <xf numFmtId="0" fontId="15" fillId="6" borderId="12" xfId="64" applyFont="1" applyFill="1"/>
    <xf numFmtId="0" fontId="15" fillId="0" borderId="12" xfId="64" applyFont="1" applyFill="1" applyAlignment="1">
      <alignment horizontal="center"/>
    </xf>
    <xf numFmtId="0" fontId="18" fillId="8" borderId="15" xfId="64" applyFont="1" applyFill="1" applyBorder="1" applyAlignment="1">
      <alignment horizontal="left" vertical="top" wrapText="1"/>
    </xf>
    <xf numFmtId="0" fontId="10" fillId="0" borderId="12" xfId="64" applyFont="1" applyFill="1" applyAlignment="1">
      <alignment horizontal="center"/>
    </xf>
    <xf numFmtId="3" fontId="10" fillId="0" borderId="12" xfId="64" applyNumberFormat="1" applyFont="1" applyFill="1" applyAlignment="1">
      <alignment horizontal="center"/>
    </xf>
    <xf numFmtId="3" fontId="18" fillId="8" borderId="1" xfId="64" applyNumberFormat="1" applyFont="1" applyFill="1" applyBorder="1" applyAlignment="1">
      <alignment horizontal="center" vertical="center" wrapText="1"/>
    </xf>
    <xf numFmtId="3" fontId="18" fillId="0" borderId="12" xfId="64" applyNumberFormat="1" applyFont="1" applyBorder="1" applyAlignment="1">
      <alignment horizontal="left" vertical="top" wrapText="1"/>
    </xf>
    <xf numFmtId="0" fontId="14" fillId="0" borderId="12" xfId="64" applyFont="1"/>
    <xf numFmtId="0" fontId="18" fillId="0" borderId="12" xfId="64" applyFont="1" applyFill="1" applyAlignment="1">
      <alignment horizontal="center" vertical="center"/>
    </xf>
    <xf numFmtId="0" fontId="18" fillId="0" borderId="12" xfId="64" applyFont="1" applyFill="1" applyAlignment="1">
      <alignment horizontal="right" vertical="center"/>
    </xf>
    <xf numFmtId="3" fontId="18" fillId="0" borderId="12" xfId="64" applyNumberFormat="1" applyFont="1" applyFill="1" applyAlignment="1">
      <alignment horizontal="center" vertical="center"/>
    </xf>
    <xf numFmtId="0" fontId="10" fillId="0" borderId="12" xfId="64" applyFont="1" applyFill="1"/>
    <xf numFmtId="0" fontId="14" fillId="0" borderId="15" xfId="64" applyFont="1" applyBorder="1" applyAlignment="1">
      <alignment vertical="center"/>
    </xf>
    <xf numFmtId="0" fontId="14" fillId="0" borderId="15" xfId="64" applyFont="1" applyBorder="1" applyAlignment="1">
      <alignment horizontal="center" vertical="center"/>
    </xf>
    <xf numFmtId="3" fontId="14" fillId="0" borderId="15" xfId="64" applyNumberFormat="1" applyFont="1" applyBorder="1" applyAlignment="1">
      <alignment horizontal="center" vertical="center"/>
    </xf>
    <xf numFmtId="0" fontId="10" fillId="6" borderId="12" xfId="64" applyFont="1" applyFill="1" applyAlignment="1">
      <alignment vertical="center"/>
    </xf>
    <xf numFmtId="0" fontId="10" fillId="6" borderId="12" xfId="64" applyFont="1" applyFill="1"/>
    <xf numFmtId="0" fontId="12" fillId="7" borderId="22" xfId="64" applyFont="1" applyFill="1" applyBorder="1" applyAlignment="1">
      <alignment horizontal="left" vertical="top" wrapText="1"/>
    </xf>
    <xf numFmtId="3" fontId="12" fillId="7" borderId="23" xfId="64" applyNumberFormat="1" applyFont="1" applyFill="1" applyBorder="1" applyAlignment="1">
      <alignment horizontal="center" vertical="center" wrapText="1"/>
    </xf>
    <xf numFmtId="0" fontId="11" fillId="7" borderId="15" xfId="64" applyFont="1" applyFill="1" applyBorder="1" applyAlignment="1">
      <alignment vertical="center"/>
    </xf>
    <xf numFmtId="0" fontId="14" fillId="0" borderId="15" xfId="64" applyFont="1" applyFill="1" applyBorder="1" applyAlignment="1">
      <alignment vertical="center"/>
    </xf>
    <xf numFmtId="0" fontId="14" fillId="0" borderId="15" xfId="64" applyFont="1" applyFill="1" applyBorder="1" applyAlignment="1">
      <alignment horizontal="left" vertical="center"/>
    </xf>
    <xf numFmtId="0" fontId="14" fillId="0" borderId="15" xfId="64" applyFont="1" applyFill="1" applyBorder="1" applyAlignment="1">
      <alignment horizontal="center" vertical="center"/>
    </xf>
    <xf numFmtId="3" fontId="14" fillId="0" borderId="15" xfId="64" applyNumberFormat="1" applyFont="1" applyFill="1" applyBorder="1" applyAlignment="1">
      <alignment horizontal="center" vertical="center"/>
    </xf>
    <xf numFmtId="0" fontId="18" fillId="8" borderId="5" xfId="64" applyFont="1" applyFill="1" applyBorder="1" applyAlignment="1">
      <alignment horizontal="left" vertical="top" wrapText="1"/>
    </xf>
    <xf numFmtId="0" fontId="18" fillId="8" borderId="7" xfId="64" applyFont="1" applyFill="1" applyBorder="1" applyAlignment="1">
      <alignment horizontal="left" vertical="top" wrapText="1"/>
    </xf>
    <xf numFmtId="0" fontId="18" fillId="8" borderId="15" xfId="64" applyFont="1" applyFill="1" applyBorder="1" applyAlignment="1">
      <alignment horizontal="left" vertical="top"/>
    </xf>
    <xf numFmtId="3" fontId="18" fillId="8" borderId="7" xfId="64" applyNumberFormat="1" applyFont="1" applyFill="1" applyBorder="1" applyAlignment="1">
      <alignment horizontal="center" vertical="center" wrapText="1"/>
    </xf>
    <xf numFmtId="0" fontId="15" fillId="0" borderId="12" xfId="64" applyFont="1"/>
    <xf numFmtId="0" fontId="12" fillId="7" borderId="24" xfId="64" applyFont="1" applyFill="1" applyBorder="1" applyAlignment="1">
      <alignment horizontal="center" vertical="center"/>
    </xf>
    <xf numFmtId="0" fontId="12" fillId="7" borderId="25" xfId="64" applyFont="1" applyFill="1" applyBorder="1" applyAlignment="1">
      <alignment horizontal="center" vertical="center"/>
    </xf>
    <xf numFmtId="3" fontId="12" fillId="7" borderId="18" xfId="64" applyNumberFormat="1" applyFont="1" applyFill="1" applyBorder="1" applyAlignment="1">
      <alignment horizontal="center" vertical="center"/>
    </xf>
    <xf numFmtId="3" fontId="12" fillId="7" borderId="26" xfId="64" applyNumberFormat="1" applyFont="1" applyFill="1" applyBorder="1" applyAlignment="1">
      <alignment horizontal="center" vertical="center"/>
    </xf>
    <xf numFmtId="0" fontId="12" fillId="7" borderId="27" xfId="64" applyFont="1" applyFill="1" applyBorder="1" applyAlignment="1">
      <alignment horizontal="center" vertical="center"/>
    </xf>
    <xf numFmtId="0" fontId="12" fillId="7" borderId="18" xfId="64" applyFont="1" applyFill="1" applyBorder="1" applyAlignment="1">
      <alignment horizontal="center" vertical="center"/>
    </xf>
    <xf numFmtId="3" fontId="12" fillId="7" borderId="18" xfId="64" applyNumberFormat="1" applyFont="1" applyFill="1" applyBorder="1" applyAlignment="1">
      <alignment horizontal="center" vertical="center"/>
    </xf>
    <xf numFmtId="3" fontId="12" fillId="7" borderId="26" xfId="64" applyNumberFormat="1" applyFont="1" applyFill="1" applyBorder="1" applyAlignment="1">
      <alignment horizontal="center" vertical="center"/>
    </xf>
    <xf numFmtId="0" fontId="10" fillId="0" borderId="12" xfId="59" applyFont="1" applyFill="1"/>
    <xf numFmtId="0" fontId="9" fillId="0" borderId="12" xfId="59" applyFont="1" applyFill="1" applyAlignment="1">
      <alignment horizontal="center"/>
    </xf>
    <xf numFmtId="0" fontId="9" fillId="0" borderId="12" xfId="59" applyFont="1" applyAlignment="1">
      <alignment horizontal="center"/>
    </xf>
    <xf numFmtId="0" fontId="16" fillId="0" borderId="12" xfId="59" applyFont="1" applyBorder="1" applyAlignment="1">
      <alignment horizontal="center" vertical="top" wrapText="1"/>
    </xf>
    <xf numFmtId="0" fontId="9" fillId="0" borderId="12" xfId="59" applyFont="1" applyFill="1"/>
    <xf numFmtId="0" fontId="10" fillId="0" borderId="12" xfId="59" applyFont="1" applyFill="1" applyAlignment="1">
      <alignment horizontal="center"/>
    </xf>
    <xf numFmtId="4" fontId="10" fillId="0" borderId="12" xfId="59" applyNumberFormat="1" applyFont="1" applyFill="1" applyAlignment="1">
      <alignment horizontal="center"/>
    </xf>
    <xf numFmtId="0" fontId="12" fillId="7" borderId="18" xfId="59" applyFont="1" applyFill="1" applyBorder="1" applyAlignment="1">
      <alignment horizontal="center" vertical="center" wrapText="1"/>
    </xf>
    <xf numFmtId="0" fontId="12" fillId="7" borderId="18" xfId="59" applyFont="1" applyFill="1" applyBorder="1" applyAlignment="1">
      <alignment horizontal="center" vertical="top" wrapText="1"/>
    </xf>
    <xf numFmtId="0" fontId="12" fillId="7" borderId="18" xfId="59" applyFont="1" applyFill="1" applyBorder="1" applyAlignment="1">
      <alignment horizontal="center" vertical="top" wrapText="1"/>
    </xf>
    <xf numFmtId="0" fontId="12" fillId="0" borderId="12" xfId="59" applyFont="1" applyFill="1" applyBorder="1" applyAlignment="1">
      <alignment horizontal="center" vertical="center" wrapText="1"/>
    </xf>
    <xf numFmtId="0" fontId="12" fillId="0" borderId="12" xfId="59" applyFont="1" applyFill="1" applyBorder="1" applyAlignment="1">
      <alignment horizontal="center" vertical="top" wrapText="1"/>
    </xf>
    <xf numFmtId="0" fontId="18" fillId="8" borderId="1" xfId="59" applyFont="1" applyFill="1" applyBorder="1" applyAlignment="1">
      <alignment horizontal="left" vertical="top" wrapText="1"/>
    </xf>
    <xf numFmtId="0" fontId="15" fillId="0" borderId="33" xfId="59" applyFont="1" applyBorder="1" applyAlignment="1">
      <alignment horizontal="center"/>
    </xf>
    <xf numFmtId="4" fontId="15" fillId="0" borderId="33" xfId="59" applyNumberFormat="1" applyFont="1" applyBorder="1" applyAlignment="1">
      <alignment horizontal="center"/>
    </xf>
    <xf numFmtId="0" fontId="14" fillId="0" borderId="15" xfId="59" applyFont="1" applyFill="1" applyBorder="1" applyAlignment="1">
      <alignment vertical="center" wrapText="1"/>
    </xf>
    <xf numFmtId="0" fontId="14" fillId="0" borderId="15" xfId="59" applyFont="1" applyBorder="1" applyAlignment="1">
      <alignment vertical="center" wrapText="1"/>
    </xf>
    <xf numFmtId="0" fontId="14" fillId="0" borderId="22" xfId="59" applyFont="1" applyBorder="1" applyAlignment="1">
      <alignment horizontal="center" vertical="center" wrapText="1"/>
    </xf>
    <xf numFmtId="0" fontId="14" fillId="0" borderId="12" xfId="59" applyFont="1" applyFill="1" applyBorder="1" applyAlignment="1">
      <alignment vertical="center" wrapText="1"/>
    </xf>
    <xf numFmtId="0" fontId="14" fillId="6" borderId="12" xfId="59" applyFont="1" applyFill="1" applyBorder="1" applyAlignment="1">
      <alignment vertical="center" wrapText="1"/>
    </xf>
    <xf numFmtId="0" fontId="18" fillId="8" borderId="1" xfId="59" applyFont="1" applyFill="1" applyBorder="1" applyAlignment="1">
      <alignment horizontal="left" vertical="top" wrapText="1"/>
    </xf>
    <xf numFmtId="3" fontId="18" fillId="8" borderId="1" xfId="59" applyNumberFormat="1" applyFont="1" applyFill="1" applyBorder="1" applyAlignment="1">
      <alignment horizontal="center" vertical="center" wrapText="1"/>
    </xf>
    <xf numFmtId="3" fontId="15" fillId="0" borderId="12" xfId="59" applyNumberFormat="1" applyFont="1" applyFill="1" applyAlignment="1">
      <alignment horizontal="center" vertical="center"/>
    </xf>
    <xf numFmtId="0" fontId="10" fillId="6" borderId="12" xfId="59" applyFont="1" applyFill="1" applyAlignment="1">
      <alignment vertical="center"/>
    </xf>
    <xf numFmtId="0" fontId="10" fillId="6" borderId="12" xfId="59" applyFont="1" applyFill="1"/>
    <xf numFmtId="0" fontId="10" fillId="0" borderId="12" xfId="59" applyFont="1" applyFill="1" applyAlignment="1">
      <alignment horizontal="center" vertical="center"/>
    </xf>
    <xf numFmtId="3" fontId="10" fillId="0" borderId="12" xfId="59" applyNumberFormat="1" applyFont="1" applyFill="1" applyAlignment="1">
      <alignment horizontal="center" vertical="center"/>
    </xf>
    <xf numFmtId="0" fontId="18" fillId="8" borderId="15" xfId="59" applyFont="1" applyFill="1" applyBorder="1" applyAlignment="1">
      <alignment horizontal="left" vertical="top" wrapText="1"/>
    </xf>
    <xf numFmtId="0" fontId="15" fillId="0" borderId="22" xfId="59" applyFont="1" applyBorder="1" applyAlignment="1">
      <alignment horizontal="center" vertical="center" wrapText="1"/>
    </xf>
    <xf numFmtId="0" fontId="14" fillId="0" borderId="22" xfId="59" applyFont="1" applyFill="1" applyBorder="1" applyAlignment="1">
      <alignment horizontal="center" vertical="center" wrapText="1"/>
    </xf>
    <xf numFmtId="0" fontId="15" fillId="0" borderId="15" xfId="59" applyFont="1" applyFill="1" applyBorder="1" applyAlignment="1">
      <alignment vertical="center" wrapText="1"/>
    </xf>
    <xf numFmtId="0" fontId="22" fillId="0" borderId="15" xfId="59" applyFont="1" applyBorder="1" applyAlignment="1">
      <alignment vertical="center" wrapText="1"/>
    </xf>
    <xf numFmtId="0" fontId="22" fillId="0" borderId="22" xfId="59" applyFont="1" applyBorder="1" applyAlignment="1">
      <alignment horizontal="center" vertical="center" wrapText="1"/>
    </xf>
    <xf numFmtId="0" fontId="18" fillId="8" borderId="1" xfId="59" applyFont="1" applyFill="1" applyBorder="1" applyAlignment="1">
      <alignment horizontal="left" vertical="center" wrapText="1"/>
    </xf>
    <xf numFmtId="3" fontId="18" fillId="0" borderId="12" xfId="59" applyNumberFormat="1" applyFont="1" applyBorder="1" applyAlignment="1">
      <alignment horizontal="left" vertical="center" wrapText="1"/>
    </xf>
    <xf numFmtId="0" fontId="14" fillId="0" borderId="12" xfId="59" applyFont="1" applyAlignment="1">
      <alignment vertical="center"/>
    </xf>
    <xf numFmtId="0" fontId="18" fillId="8" borderId="15" xfId="59" applyFont="1" applyFill="1" applyBorder="1" applyAlignment="1">
      <alignment horizontal="left" vertical="center" wrapText="1"/>
    </xf>
    <xf numFmtId="0" fontId="10" fillId="0" borderId="12" xfId="59" applyFont="1" applyFill="1" applyAlignment="1">
      <alignment vertical="center"/>
    </xf>
    <xf numFmtId="0" fontId="14" fillId="0" borderId="15" xfId="59" applyFont="1" applyBorder="1" applyAlignment="1">
      <alignment vertical="center"/>
    </xf>
    <xf numFmtId="0" fontId="14" fillId="0" borderId="15" xfId="59" applyFont="1" applyBorder="1" applyAlignment="1">
      <alignment horizontal="center" vertical="center"/>
    </xf>
    <xf numFmtId="3" fontId="14" fillId="0" borderId="15" xfId="59" applyNumberFormat="1" applyFont="1" applyBorder="1" applyAlignment="1">
      <alignment horizontal="center" vertical="center"/>
    </xf>
    <xf numFmtId="0" fontId="18" fillId="8" borderId="1" xfId="59" applyFont="1" applyFill="1" applyBorder="1" applyAlignment="1">
      <alignment horizontal="center" vertical="center" wrapText="1"/>
    </xf>
    <xf numFmtId="0" fontId="12" fillId="7" borderId="22" xfId="59" applyFont="1" applyFill="1" applyBorder="1" applyAlignment="1">
      <alignment horizontal="left" vertical="top" wrapText="1"/>
    </xf>
    <xf numFmtId="3" fontId="12" fillId="7" borderId="23" xfId="59" applyNumberFormat="1" applyFont="1" applyFill="1" applyBorder="1" applyAlignment="1">
      <alignment horizontal="center" vertical="center" wrapText="1"/>
    </xf>
    <xf numFmtId="0" fontId="17" fillId="0" borderId="12" xfId="59" applyFont="1" applyFill="1" applyAlignment="1">
      <alignment horizontal="center" vertical="center"/>
    </xf>
    <xf numFmtId="0" fontId="17" fillId="0" borderId="12" xfId="59" applyFont="1" applyFill="1" applyAlignment="1">
      <alignment horizontal="right" vertical="center"/>
    </xf>
    <xf numFmtId="3" fontId="17" fillId="0" borderId="12" xfId="59" applyNumberFormat="1" applyFont="1" applyFill="1" applyAlignment="1">
      <alignment horizontal="center" vertical="center"/>
    </xf>
    <xf numFmtId="0" fontId="14" fillId="0" borderId="15" xfId="59" applyFont="1" applyFill="1" applyBorder="1" applyAlignment="1">
      <alignment vertical="center"/>
    </xf>
    <xf numFmtId="0" fontId="14" fillId="0" borderId="15" xfId="59" applyFont="1" applyFill="1" applyBorder="1" applyAlignment="1">
      <alignment horizontal="left" vertical="center"/>
    </xf>
    <xf numFmtId="0" fontId="14" fillId="0" borderId="15" xfId="59" applyFont="1" applyFill="1" applyBorder="1" applyAlignment="1">
      <alignment horizontal="center" vertical="center"/>
    </xf>
    <xf numFmtId="3" fontId="14" fillId="0" borderId="15" xfId="59" applyNumberFormat="1" applyFont="1" applyFill="1" applyBorder="1" applyAlignment="1">
      <alignment horizontal="center" vertical="center"/>
    </xf>
    <xf numFmtId="0" fontId="18" fillId="8" borderId="5" xfId="59" applyFont="1" applyFill="1" applyBorder="1" applyAlignment="1">
      <alignment horizontal="left" vertical="center" wrapText="1"/>
    </xf>
    <xf numFmtId="0" fontId="18" fillId="8" borderId="7" xfId="59" applyFont="1" applyFill="1" applyBorder="1" applyAlignment="1">
      <alignment horizontal="left" vertical="center" wrapText="1"/>
    </xf>
    <xf numFmtId="0" fontId="18" fillId="8" borderId="15" xfId="59" applyFont="1" applyFill="1" applyBorder="1" applyAlignment="1">
      <alignment horizontal="left" vertical="center"/>
    </xf>
    <xf numFmtId="3" fontId="18" fillId="8" borderId="7" xfId="59" applyNumberFormat="1" applyFont="1" applyFill="1" applyBorder="1" applyAlignment="1">
      <alignment horizontal="center" vertical="center" wrapText="1"/>
    </xf>
    <xf numFmtId="0" fontId="15" fillId="0" borderId="12" xfId="59" applyFont="1" applyAlignment="1">
      <alignment vertical="center"/>
    </xf>
    <xf numFmtId="0" fontId="20" fillId="0" borderId="12" xfId="65" applyFont="1"/>
    <xf numFmtId="0" fontId="33" fillId="0" borderId="12" xfId="65" applyFont="1"/>
    <xf numFmtId="0" fontId="10" fillId="0" borderId="12" xfId="66" applyFont="1" applyFill="1"/>
    <xf numFmtId="0" fontId="9" fillId="0" borderId="12" xfId="66" applyFont="1" applyFill="1" applyAlignment="1">
      <alignment horizontal="center"/>
    </xf>
    <xf numFmtId="0" fontId="16" fillId="0" borderId="12" xfId="66" applyFont="1" applyBorder="1" applyAlignment="1">
      <alignment horizontal="center" vertical="top" wrapText="1"/>
    </xf>
    <xf numFmtId="0" fontId="10" fillId="0" borderId="12" xfId="66" applyFont="1"/>
    <xf numFmtId="0" fontId="9" fillId="0" borderId="12" xfId="66" applyFont="1"/>
    <xf numFmtId="0" fontId="10" fillId="0" borderId="12" xfId="66" applyFont="1" applyAlignment="1">
      <alignment horizontal="center"/>
    </xf>
    <xf numFmtId="4" fontId="10" fillId="0" borderId="12" xfId="66" applyNumberFormat="1" applyFont="1" applyAlignment="1">
      <alignment horizontal="center"/>
    </xf>
    <xf numFmtId="0" fontId="9" fillId="0" borderId="12" xfId="66" applyFont="1" applyFill="1"/>
    <xf numFmtId="0" fontId="10" fillId="0" borderId="12" xfId="66" applyFont="1" applyFill="1" applyAlignment="1">
      <alignment horizontal="center"/>
    </xf>
    <xf numFmtId="4" fontId="10" fillId="0" borderId="12" xfId="66" applyNumberFormat="1" applyFont="1" applyFill="1" applyAlignment="1">
      <alignment horizontal="center"/>
    </xf>
    <xf numFmtId="0" fontId="10" fillId="0" borderId="33" xfId="66" applyFont="1" applyBorder="1" applyAlignment="1">
      <alignment horizontal="center"/>
    </xf>
    <xf numFmtId="4" fontId="10" fillId="0" borderId="33" xfId="66" applyNumberFormat="1" applyFont="1" applyBorder="1" applyAlignment="1">
      <alignment horizontal="center"/>
    </xf>
    <xf numFmtId="0" fontId="14" fillId="0" borderId="15" xfId="66" applyFont="1" applyBorder="1" applyAlignment="1">
      <alignment vertical="center" wrapText="1"/>
    </xf>
    <xf numFmtId="0" fontId="14" fillId="0" borderId="22" xfId="66" applyFont="1" applyFill="1" applyBorder="1" applyAlignment="1">
      <alignment horizontal="center" vertical="center" wrapText="1"/>
    </xf>
    <xf numFmtId="0" fontId="14" fillId="6" borderId="12" xfId="66" applyFont="1" applyFill="1" applyBorder="1" applyAlignment="1">
      <alignment vertical="center" wrapText="1"/>
    </xf>
    <xf numFmtId="0" fontId="18" fillId="0" borderId="40" xfId="61" applyFont="1" applyFill="1" applyBorder="1" applyAlignment="1">
      <alignment horizontal="center" vertical="center" wrapText="1"/>
    </xf>
    <xf numFmtId="3" fontId="15" fillId="0" borderId="12" xfId="66" applyNumberFormat="1" applyFont="1" applyFill="1" applyAlignment="1">
      <alignment horizontal="center"/>
    </xf>
    <xf numFmtId="0" fontId="10" fillId="6" borderId="12" xfId="66" applyFont="1" applyFill="1" applyAlignment="1">
      <alignment vertical="center"/>
    </xf>
    <xf numFmtId="0" fontId="10" fillId="6" borderId="12" xfId="66" applyFont="1" applyFill="1"/>
    <xf numFmtId="3" fontId="10" fillId="0" borderId="12" xfId="66" applyNumberFormat="1" applyFont="1" applyFill="1" applyAlignment="1">
      <alignment horizontal="center"/>
    </xf>
    <xf numFmtId="3" fontId="10" fillId="0" borderId="12" xfId="66" applyNumberFormat="1" applyFont="1" applyAlignment="1">
      <alignment horizontal="center"/>
    </xf>
    <xf numFmtId="0" fontId="18" fillId="6" borderId="12" xfId="66" applyFont="1" applyFill="1" applyBorder="1" applyAlignment="1">
      <alignment vertical="center" wrapText="1"/>
    </xf>
    <xf numFmtId="3" fontId="18" fillId="0" borderId="12" xfId="66" applyNumberFormat="1" applyFont="1" applyBorder="1" applyAlignment="1">
      <alignment horizontal="left" vertical="top" wrapText="1"/>
    </xf>
    <xf numFmtId="0" fontId="14" fillId="0" borderId="12" xfId="66" applyFont="1"/>
    <xf numFmtId="0" fontId="17" fillId="0" borderId="12" xfId="66" applyFont="1" applyFill="1" applyAlignment="1">
      <alignment horizontal="center" vertical="center"/>
    </xf>
    <xf numFmtId="0" fontId="17" fillId="0" borderId="12" xfId="66" applyFont="1" applyFill="1" applyAlignment="1">
      <alignment horizontal="right" vertical="center"/>
    </xf>
    <xf numFmtId="3" fontId="17" fillId="0" borderId="12" xfId="66" applyNumberFormat="1" applyFont="1" applyFill="1" applyAlignment="1">
      <alignment horizontal="center" vertical="center"/>
    </xf>
    <xf numFmtId="0" fontId="16" fillId="6" borderId="12" xfId="66" applyFont="1" applyFill="1" applyBorder="1" applyAlignment="1">
      <alignment vertical="center" wrapText="1"/>
    </xf>
    <xf numFmtId="0" fontId="14" fillId="0" borderId="15" xfId="66" applyFont="1" applyBorder="1" applyAlignment="1">
      <alignment vertical="center"/>
    </xf>
    <xf numFmtId="0" fontId="14" fillId="0" borderId="15" xfId="66" applyFont="1" applyBorder="1" applyAlignment="1">
      <alignment horizontal="center" vertical="center"/>
    </xf>
    <xf numFmtId="3" fontId="14" fillId="0" borderId="15" xfId="66" applyNumberFormat="1" applyFont="1" applyBorder="1" applyAlignment="1">
      <alignment horizontal="center" vertical="center"/>
    </xf>
    <xf numFmtId="0" fontId="14" fillId="0" borderId="15" xfId="66" applyFont="1" applyFill="1" applyBorder="1" applyAlignment="1">
      <alignment vertical="center"/>
    </xf>
    <xf numFmtId="0" fontId="14" fillId="0" borderId="15" xfId="66" applyFont="1" applyFill="1" applyBorder="1" applyAlignment="1">
      <alignment horizontal="left" vertical="center"/>
    </xf>
    <xf numFmtId="0" fontId="14" fillId="0" borderId="15" xfId="66" applyFont="1" applyFill="1" applyBorder="1" applyAlignment="1">
      <alignment horizontal="center" vertical="center"/>
    </xf>
    <xf numFmtId="3" fontId="14" fillId="0" borderId="15" xfId="66" applyNumberFormat="1" applyFont="1" applyFill="1" applyBorder="1" applyAlignment="1">
      <alignment horizontal="center" vertical="center"/>
    </xf>
    <xf numFmtId="0" fontId="15" fillId="0" borderId="12" xfId="66" applyFont="1"/>
    <xf numFmtId="0" fontId="9" fillId="0" borderId="12" xfId="54" applyFont="1" applyFill="1" applyAlignment="1">
      <alignment horizontal="center"/>
    </xf>
    <xf numFmtId="0" fontId="17" fillId="0" borderId="12" xfId="55" applyFont="1" applyFill="1" applyBorder="1" applyAlignment="1">
      <alignment horizontal="center" vertical="top" wrapText="1"/>
    </xf>
    <xf numFmtId="0" fontId="16" fillId="0" borderId="12" xfId="55" applyFont="1" applyFill="1" applyBorder="1" applyAlignment="1">
      <alignment horizontal="center" vertical="top" wrapText="1"/>
    </xf>
    <xf numFmtId="0" fontId="12" fillId="0" borderId="12" xfId="55" applyFont="1" applyFill="1" applyBorder="1" applyAlignment="1">
      <alignment horizontal="center" vertical="top" wrapText="1"/>
    </xf>
    <xf numFmtId="4" fontId="10" fillId="0" borderId="12" xfId="54" applyNumberFormat="1" applyFont="1" applyFill="1" applyBorder="1" applyAlignment="1">
      <alignment horizontal="center"/>
    </xf>
    <xf numFmtId="3" fontId="14" fillId="0" borderId="12" xfId="54" applyNumberFormat="1" applyFont="1" applyFill="1" applyBorder="1" applyAlignment="1">
      <alignment vertical="center" wrapText="1"/>
    </xf>
    <xf numFmtId="0" fontId="14" fillId="0" borderId="15" xfId="54" applyFont="1" applyFill="1" applyBorder="1" applyAlignment="1">
      <alignment vertical="center" wrapText="1"/>
    </xf>
    <xf numFmtId="0" fontId="14" fillId="0" borderId="22" xfId="54" applyFont="1" applyFill="1" applyBorder="1" applyAlignment="1">
      <alignment horizontal="center" vertical="center" wrapText="1"/>
    </xf>
    <xf numFmtId="3" fontId="14" fillId="0" borderId="12" xfId="54" quotePrefix="1" applyNumberFormat="1" applyFont="1" applyFill="1" applyBorder="1" applyAlignment="1">
      <alignment vertical="center" wrapText="1"/>
    </xf>
    <xf numFmtId="3" fontId="18" fillId="0" borderId="12" xfId="55" applyNumberFormat="1" applyFont="1" applyFill="1" applyBorder="1" applyAlignment="1">
      <alignment horizontal="left" vertical="top" wrapText="1"/>
    </xf>
    <xf numFmtId="3" fontId="14" fillId="0" borderId="12" xfId="54" applyNumberFormat="1" applyFont="1" applyFill="1" applyBorder="1" applyAlignment="1">
      <alignment horizontal="center" vertical="center"/>
    </xf>
    <xf numFmtId="0" fontId="15" fillId="0" borderId="12" xfId="55" applyFont="1" applyFill="1"/>
    <xf numFmtId="0" fontId="24" fillId="0" borderId="12" xfId="67" applyFont="1"/>
    <xf numFmtId="0" fontId="9" fillId="0" borderId="12" xfId="67" applyFont="1" applyAlignment="1">
      <alignment horizontal="center"/>
    </xf>
    <xf numFmtId="0" fontId="9" fillId="0" borderId="12" xfId="67" applyFont="1"/>
    <xf numFmtId="0" fontId="24" fillId="0" borderId="12" xfId="67" applyFont="1" applyAlignment="1">
      <alignment horizontal="center"/>
    </xf>
    <xf numFmtId="4" fontId="24" fillId="0" borderId="12" xfId="67" applyNumberFormat="1" applyFont="1" applyAlignment="1">
      <alignment horizontal="center"/>
    </xf>
    <xf numFmtId="0" fontId="14" fillId="0" borderId="15" xfId="67" applyFont="1" applyBorder="1" applyAlignment="1">
      <alignment vertical="center" wrapText="1"/>
    </xf>
    <xf numFmtId="0" fontId="14" fillId="0" borderId="22" xfId="67" applyFont="1" applyBorder="1" applyAlignment="1">
      <alignment horizontal="center" vertical="center" wrapText="1"/>
    </xf>
    <xf numFmtId="0" fontId="39" fillId="6" borderId="12" xfId="67" applyFont="1" applyFill="1" applyAlignment="1">
      <alignment vertical="center" wrapText="1"/>
    </xf>
    <xf numFmtId="0" fontId="18" fillId="8" borderId="1" xfId="68" applyFont="1" applyFill="1" applyBorder="1" applyAlignment="1">
      <alignment horizontal="left" vertical="center" wrapText="1"/>
    </xf>
    <xf numFmtId="3" fontId="18" fillId="8" borderId="1" xfId="68" applyNumberFormat="1" applyFont="1" applyFill="1" applyBorder="1" applyAlignment="1">
      <alignment horizontal="center" vertical="center" wrapText="1"/>
    </xf>
    <xf numFmtId="3" fontId="38" fillId="0" borderId="12" xfId="67" applyNumberFormat="1" applyFont="1" applyAlignment="1">
      <alignment horizontal="center" vertical="center"/>
    </xf>
    <xf numFmtId="0" fontId="13" fillId="6" borderId="12" xfId="67" applyFont="1" applyFill="1" applyAlignment="1">
      <alignment vertical="center" wrapText="1"/>
    </xf>
    <xf numFmtId="0" fontId="10" fillId="6" borderId="12" xfId="67" applyFont="1" applyFill="1" applyAlignment="1">
      <alignment vertical="center"/>
    </xf>
    <xf numFmtId="0" fontId="10" fillId="6" borderId="12" xfId="67" applyFont="1" applyFill="1"/>
    <xf numFmtId="0" fontId="10" fillId="0" borderId="12" xfId="67" applyFont="1" applyAlignment="1">
      <alignment horizontal="center"/>
    </xf>
    <xf numFmtId="3" fontId="10" fillId="0" borderId="12" xfId="67" applyNumberFormat="1" applyFont="1" applyAlignment="1">
      <alignment horizontal="center"/>
    </xf>
    <xf numFmtId="0" fontId="18" fillId="8" borderId="15" xfId="68" applyFont="1" applyFill="1" applyBorder="1" applyAlignment="1">
      <alignment horizontal="left" vertical="center" wrapText="1"/>
    </xf>
    <xf numFmtId="3" fontId="24" fillId="0" borderId="12" xfId="67" applyNumberFormat="1" applyFont="1" applyAlignment="1">
      <alignment horizontal="center"/>
    </xf>
    <xf numFmtId="0" fontId="17" fillId="0" borderId="12" xfId="67" applyFont="1" applyAlignment="1">
      <alignment horizontal="center" vertical="center"/>
    </xf>
    <xf numFmtId="0" fontId="17" fillId="0" borderId="12" xfId="67" applyFont="1" applyAlignment="1">
      <alignment horizontal="right" vertical="center"/>
    </xf>
    <xf numFmtId="3" fontId="17" fillId="0" borderId="12" xfId="67" applyNumberFormat="1" applyFont="1" applyAlignment="1">
      <alignment horizontal="center" vertical="center"/>
    </xf>
    <xf numFmtId="0" fontId="18" fillId="8" borderId="1" xfId="68" applyFont="1" applyFill="1" applyBorder="1" applyAlignment="1">
      <alignment horizontal="left" vertical="top" wrapText="1"/>
    </xf>
    <xf numFmtId="0" fontId="18" fillId="8" borderId="1" xfId="68" applyFont="1" applyFill="1" applyBorder="1" applyAlignment="1">
      <alignment horizontal="center" vertical="center" wrapText="1"/>
    </xf>
    <xf numFmtId="0" fontId="12" fillId="7" borderId="22" xfId="68" applyFont="1" applyFill="1" applyBorder="1" applyAlignment="1">
      <alignment horizontal="left" vertical="top" wrapText="1"/>
    </xf>
    <xf numFmtId="3" fontId="12" fillId="7" borderId="23" xfId="68" applyNumberFormat="1" applyFont="1" applyFill="1" applyBorder="1" applyAlignment="1">
      <alignment horizontal="center" vertical="top" wrapText="1"/>
    </xf>
    <xf numFmtId="0" fontId="18" fillId="8" borderId="15" xfId="68" applyFont="1" applyFill="1" applyBorder="1" applyAlignment="1">
      <alignment horizontal="left" vertical="top" wrapText="1"/>
    </xf>
    <xf numFmtId="3" fontId="18" fillId="8" borderId="1" xfId="68" applyNumberFormat="1" applyFont="1" applyFill="1" applyBorder="1" applyAlignment="1">
      <alignment horizontal="center" vertical="top" wrapText="1"/>
    </xf>
    <xf numFmtId="0" fontId="18" fillId="8" borderId="5" xfId="68" applyFont="1" applyFill="1" applyBorder="1" applyAlignment="1">
      <alignment horizontal="left" vertical="center" wrapText="1"/>
    </xf>
    <xf numFmtId="0" fontId="18" fillId="8" borderId="7" xfId="68" applyFont="1" applyFill="1" applyBorder="1" applyAlignment="1">
      <alignment horizontal="left" vertical="center" wrapText="1"/>
    </xf>
    <xf numFmtId="0" fontId="18" fillId="8" borderId="15" xfId="68" applyFont="1" applyFill="1" applyBorder="1" applyAlignment="1">
      <alignment horizontal="left" vertical="top"/>
    </xf>
    <xf numFmtId="3" fontId="18" fillId="8" borderId="7" xfId="68" applyNumberFormat="1" applyFont="1" applyFill="1" applyBorder="1" applyAlignment="1">
      <alignment horizontal="center" vertical="top" wrapText="1"/>
    </xf>
    <xf numFmtId="0" fontId="16" fillId="0" borderId="12" xfId="57" applyFont="1" applyBorder="1" applyAlignment="1">
      <alignment horizontal="center" vertical="top"/>
    </xf>
    <xf numFmtId="0" fontId="15" fillId="0" borderId="12" xfId="54" applyFont="1" applyFill="1"/>
    <xf numFmtId="0" fontId="26" fillId="0" borderId="12" xfId="54" applyFont="1" applyFill="1"/>
    <xf numFmtId="0" fontId="15" fillId="0" borderId="12" xfId="54" applyFont="1" applyFill="1" applyAlignment="1">
      <alignment horizontal="center"/>
    </xf>
    <xf numFmtId="4" fontId="15" fillId="0" borderId="12" xfId="54" applyNumberFormat="1" applyFont="1" applyFill="1" applyAlignment="1">
      <alignment horizontal="center"/>
    </xf>
    <xf numFmtId="0" fontId="12" fillId="0" borderId="41" xfId="54" applyFont="1" applyFill="1" applyBorder="1" applyAlignment="1">
      <alignment horizontal="center" vertical="center"/>
    </xf>
    <xf numFmtId="0" fontId="12" fillId="0" borderId="20" xfId="54" applyFont="1" applyFill="1" applyBorder="1" applyAlignment="1">
      <alignment horizontal="center" vertical="center"/>
    </xf>
    <xf numFmtId="9" fontId="14" fillId="0" borderId="12" xfId="69" applyFont="1" applyFill="1" applyBorder="1" applyAlignment="1">
      <alignment vertical="center" wrapText="1"/>
    </xf>
    <xf numFmtId="4" fontId="14" fillId="0" borderId="12" xfId="54" applyNumberFormat="1" applyFont="1" applyFill="1" applyBorder="1" applyAlignment="1">
      <alignment vertical="center" wrapText="1"/>
    </xf>
    <xf numFmtId="0" fontId="18" fillId="0" borderId="40" xfId="68" applyFont="1" applyFill="1" applyBorder="1" applyAlignment="1">
      <alignment horizontal="center" vertical="center" wrapText="1"/>
    </xf>
    <xf numFmtId="3" fontId="18" fillId="0" borderId="12" xfId="57" applyNumberFormat="1" applyFont="1" applyBorder="1" applyAlignment="1">
      <alignment horizontal="left" vertical="top" wrapText="1"/>
    </xf>
    <xf numFmtId="0" fontId="18" fillId="0" borderId="12" xfId="57" applyFont="1" applyFill="1" applyBorder="1" applyAlignment="1">
      <alignment horizontal="left" vertical="top" wrapText="1"/>
    </xf>
    <xf numFmtId="3" fontId="18" fillId="0" borderId="12" xfId="57" applyNumberFormat="1" applyFont="1" applyFill="1" applyBorder="1" applyAlignment="1">
      <alignment horizontal="center" vertical="top" wrapText="1"/>
    </xf>
    <xf numFmtId="0" fontId="18" fillId="0" borderId="12" xfId="57" applyFont="1" applyFill="1" applyBorder="1" applyAlignment="1">
      <alignment horizontal="center" vertical="top" wrapText="1"/>
    </xf>
    <xf numFmtId="3" fontId="18" fillId="0" borderId="12" xfId="57" applyNumberFormat="1" applyFont="1" applyFill="1" applyBorder="1" applyAlignment="1">
      <alignment horizontal="left" vertical="top" wrapText="1"/>
    </xf>
    <xf numFmtId="0" fontId="14" fillId="0" borderId="12" xfId="57" applyFont="1" applyFill="1"/>
    <xf numFmtId="0" fontId="24" fillId="0" borderId="12" xfId="57" applyFont="1" applyAlignment="1">
      <alignment vertical="center"/>
    </xf>
    <xf numFmtId="0" fontId="10" fillId="0" borderId="12" xfId="68" applyFont="1" applyAlignment="1">
      <alignment wrapText="1"/>
    </xf>
    <xf numFmtId="0" fontId="9" fillId="0" borderId="12" xfId="68" applyFont="1" applyAlignment="1">
      <alignment horizontal="center" vertical="center" wrapText="1"/>
    </xf>
    <xf numFmtId="0" fontId="10" fillId="0" borderId="12" xfId="68" applyFont="1" applyAlignment="1">
      <alignment horizontal="center" vertical="center" wrapText="1"/>
    </xf>
    <xf numFmtId="0" fontId="14" fillId="0" borderId="12" xfId="68" applyFont="1" applyAlignment="1">
      <alignment vertical="center" wrapText="1"/>
    </xf>
    <xf numFmtId="0" fontId="12" fillId="0" borderId="12" xfId="68" applyFont="1" applyFill="1" applyBorder="1" applyAlignment="1">
      <alignment horizontal="center" vertical="center" wrapText="1"/>
    </xf>
    <xf numFmtId="0" fontId="14" fillId="0" borderId="12" xfId="68" applyFont="1" applyFill="1" applyAlignment="1">
      <alignment vertical="center" wrapText="1"/>
    </xf>
    <xf numFmtId="0" fontId="26" fillId="0" borderId="12" xfId="68" applyFont="1" applyAlignment="1">
      <alignment horizontal="center" vertical="center" wrapText="1"/>
    </xf>
    <xf numFmtId="0" fontId="15" fillId="0" borderId="12" xfId="68" applyFont="1" applyAlignment="1">
      <alignment vertical="center" wrapText="1"/>
    </xf>
    <xf numFmtId="0" fontId="14" fillId="0" borderId="15" xfId="68" applyFont="1" applyFill="1" applyBorder="1" applyAlignment="1">
      <alignment vertical="center" wrapText="1"/>
    </xf>
    <xf numFmtId="0" fontId="14" fillId="0" borderId="15" xfId="68" applyFont="1" applyBorder="1" applyAlignment="1">
      <alignment vertical="center" wrapText="1"/>
    </xf>
    <xf numFmtId="0" fontId="14" fillId="0" borderId="22" xfId="68" applyFont="1" applyBorder="1" applyAlignment="1">
      <alignment horizontal="center" vertical="center" wrapText="1"/>
    </xf>
    <xf numFmtId="0" fontId="14" fillId="0" borderId="32" xfId="68" applyFont="1" applyBorder="1" applyAlignment="1">
      <alignment vertical="center" wrapText="1"/>
    </xf>
    <xf numFmtId="3" fontId="18" fillId="0" borderId="12" xfId="68" applyNumberFormat="1" applyFont="1" applyFill="1" applyBorder="1" applyAlignment="1">
      <alignment horizontal="center" vertical="center" wrapText="1"/>
    </xf>
    <xf numFmtId="0" fontId="18" fillId="0" borderId="12" xfId="68" applyFont="1" applyFill="1" applyBorder="1" applyAlignment="1">
      <alignment horizontal="center" vertical="center" wrapText="1"/>
    </xf>
    <xf numFmtId="0" fontId="18" fillId="0" borderId="12" xfId="68" applyFont="1" applyFill="1" applyBorder="1" applyAlignment="1">
      <alignment horizontal="left" vertical="center" wrapText="1"/>
    </xf>
    <xf numFmtId="0" fontId="15" fillId="0" borderId="12" xfId="68" applyFont="1" applyFill="1" applyAlignment="1">
      <alignment vertical="center" wrapText="1"/>
    </xf>
    <xf numFmtId="0" fontId="15" fillId="6" borderId="12" xfId="68" applyFont="1" applyFill="1" applyAlignment="1">
      <alignment vertical="center" wrapText="1"/>
    </xf>
    <xf numFmtId="0" fontId="15" fillId="0" borderId="12" xfId="68" applyFont="1" applyAlignment="1">
      <alignment horizontal="center" vertical="center" wrapText="1"/>
    </xf>
    <xf numFmtId="3" fontId="15" fillId="0" borderId="12" xfId="68" applyNumberFormat="1" applyFont="1" applyAlignment="1">
      <alignment horizontal="center" vertical="center" wrapText="1"/>
    </xf>
    <xf numFmtId="0" fontId="22" fillId="0" borderId="12" xfId="68" applyFont="1" applyFill="1" applyAlignment="1">
      <alignment vertical="center" wrapText="1"/>
    </xf>
    <xf numFmtId="0" fontId="22" fillId="0" borderId="15" xfId="68" applyFont="1" applyFill="1" applyBorder="1" applyAlignment="1">
      <alignment vertical="center" wrapText="1"/>
    </xf>
    <xf numFmtId="0" fontId="22" fillId="0" borderId="22" xfId="68" applyFont="1" applyFill="1" applyBorder="1" applyAlignment="1">
      <alignment horizontal="center" vertical="center" wrapText="1"/>
    </xf>
    <xf numFmtId="0" fontId="26" fillId="0" borderId="12" xfId="68" applyFont="1" applyAlignment="1">
      <alignment vertical="center" wrapText="1"/>
    </xf>
    <xf numFmtId="0" fontId="18" fillId="0" borderId="12" xfId="68" applyFont="1" applyAlignment="1">
      <alignment horizontal="center" vertical="center" wrapText="1"/>
    </xf>
    <xf numFmtId="0" fontId="18" fillId="0" borderId="12" xfId="68" applyFont="1" applyAlignment="1">
      <alignment horizontal="right" vertical="center" wrapText="1"/>
    </xf>
    <xf numFmtId="3" fontId="18" fillId="0" borderId="12" xfId="68" applyNumberFormat="1" applyFont="1" applyAlignment="1">
      <alignment horizontal="center" vertical="center" wrapText="1"/>
    </xf>
    <xf numFmtId="0" fontId="14" fillId="0" borderId="15" xfId="68" applyFont="1" applyBorder="1" applyAlignment="1">
      <alignment horizontal="center" vertical="center" wrapText="1"/>
    </xf>
    <xf numFmtId="3" fontId="14" fillId="0" borderId="15" xfId="68" applyNumberFormat="1" applyFont="1" applyBorder="1" applyAlignment="1">
      <alignment horizontal="center" vertical="center" wrapText="1"/>
    </xf>
    <xf numFmtId="0" fontId="14" fillId="0" borderId="15" xfId="68" applyFont="1" applyBorder="1" applyAlignment="1">
      <alignment horizontal="left" vertical="center" wrapText="1"/>
    </xf>
    <xf numFmtId="3" fontId="14" fillId="0" borderId="15" xfId="68" applyNumberFormat="1" applyFont="1" applyBorder="1" applyAlignment="1">
      <alignment horizontal="center" vertical="center"/>
    </xf>
    <xf numFmtId="0" fontId="10" fillId="0" borderId="12" xfId="68" applyFont="1"/>
    <xf numFmtId="0" fontId="18" fillId="0" borderId="17" xfId="68" applyFont="1" applyBorder="1" applyAlignment="1">
      <alignment horizontal="left" vertical="top" wrapText="1"/>
    </xf>
    <xf numFmtId="0" fontId="15" fillId="0" borderId="12" xfId="68" applyFont="1"/>
    <xf numFmtId="3" fontId="18" fillId="0" borderId="17" xfId="68" applyNumberFormat="1" applyFont="1" applyBorder="1" applyAlignment="1">
      <alignment horizontal="left" vertical="top" wrapText="1"/>
    </xf>
    <xf numFmtId="0" fontId="9" fillId="0" borderId="12" xfId="68" applyFont="1" applyFill="1" applyAlignment="1">
      <alignment horizontal="center"/>
    </xf>
    <xf numFmtId="0" fontId="9" fillId="0" borderId="12" xfId="68" applyFont="1" applyAlignment="1">
      <alignment horizontal="center"/>
    </xf>
    <xf numFmtId="0" fontId="16" fillId="0" borderId="12" xfId="65" applyFont="1" applyBorder="1" applyAlignment="1">
      <alignment horizontal="center" vertical="top" wrapText="1"/>
    </xf>
    <xf numFmtId="0" fontId="10" fillId="0" borderId="12" xfId="65" applyFont="1"/>
    <xf numFmtId="0" fontId="9" fillId="0" borderId="12" xfId="68" applyFont="1"/>
    <xf numFmtId="0" fontId="10" fillId="0" borderId="12" xfId="68" applyFont="1" applyAlignment="1">
      <alignment horizontal="center"/>
    </xf>
    <xf numFmtId="4" fontId="10" fillId="0" borderId="12" xfId="68" applyNumberFormat="1" applyFont="1" applyAlignment="1">
      <alignment horizontal="center"/>
    </xf>
    <xf numFmtId="0" fontId="10" fillId="0" borderId="33" xfId="68" applyFont="1" applyBorder="1" applyAlignment="1">
      <alignment horizontal="center"/>
    </xf>
    <xf numFmtId="4" fontId="10" fillId="0" borderId="33" xfId="68" applyNumberFormat="1" applyFont="1" applyBorder="1" applyAlignment="1">
      <alignment horizontal="center"/>
    </xf>
    <xf numFmtId="0" fontId="14" fillId="6" borderId="12" xfId="68" applyFont="1" applyFill="1" applyAlignment="1">
      <alignment vertical="center" wrapText="1"/>
    </xf>
    <xf numFmtId="3" fontId="15" fillId="0" borderId="12" xfId="68" applyNumberFormat="1" applyFont="1" applyFill="1" applyAlignment="1">
      <alignment horizontal="center"/>
    </xf>
    <xf numFmtId="0" fontId="14" fillId="0" borderId="12" xfId="68" applyFont="1" applyFill="1" applyBorder="1" applyAlignment="1">
      <alignment vertical="center" wrapText="1"/>
    </xf>
    <xf numFmtId="0" fontId="14" fillId="6" borderId="12" xfId="68" applyFont="1" applyFill="1" applyBorder="1" applyAlignment="1">
      <alignment vertical="center" wrapText="1"/>
    </xf>
    <xf numFmtId="0" fontId="10" fillId="6" borderId="12" xfId="68" applyFont="1" applyFill="1" applyAlignment="1">
      <alignment vertical="center"/>
    </xf>
    <xf numFmtId="0" fontId="10" fillId="6" borderId="12" xfId="68" applyFont="1" applyFill="1"/>
    <xf numFmtId="3" fontId="10" fillId="0" borderId="12" xfId="68" applyNumberFormat="1" applyFont="1" applyAlignment="1">
      <alignment horizontal="center"/>
    </xf>
    <xf numFmtId="3" fontId="18" fillId="0" borderId="12" xfId="65" applyNumberFormat="1" applyFont="1" applyBorder="1" applyAlignment="1">
      <alignment horizontal="left" vertical="center" wrapText="1"/>
    </xf>
    <xf numFmtId="0" fontId="14" fillId="0" borderId="12" xfId="65" applyFont="1" applyAlignment="1">
      <alignment vertical="center"/>
    </xf>
    <xf numFmtId="0" fontId="17" fillId="0" borderId="12" xfId="68" applyFont="1" applyAlignment="1">
      <alignment horizontal="center" vertical="center"/>
    </xf>
    <xf numFmtId="0" fontId="17" fillId="0" borderId="12" xfId="68" applyFont="1" applyAlignment="1">
      <alignment horizontal="right" vertical="center"/>
    </xf>
    <xf numFmtId="3" fontId="17" fillId="0" borderId="12" xfId="68" applyNumberFormat="1" applyFont="1" applyAlignment="1">
      <alignment horizontal="center" vertical="center"/>
    </xf>
    <xf numFmtId="0" fontId="16" fillId="0" borderId="12" xfId="68" applyFont="1" applyAlignment="1">
      <alignment vertical="center" wrapText="1"/>
    </xf>
    <xf numFmtId="0" fontId="16" fillId="6" borderId="12" xfId="68" applyFont="1" applyFill="1" applyAlignment="1">
      <alignment vertical="center" wrapText="1"/>
    </xf>
    <xf numFmtId="0" fontId="10" fillId="0" borderId="12" xfId="68" applyFont="1" applyFill="1"/>
    <xf numFmtId="3" fontId="10" fillId="0" borderId="12" xfId="68" applyNumberFormat="1" applyFont="1" applyFill="1" applyAlignment="1">
      <alignment horizontal="center"/>
    </xf>
    <xf numFmtId="0" fontId="14" fillId="0" borderId="15" xfId="68" applyFont="1" applyBorder="1" applyAlignment="1">
      <alignment vertical="center"/>
    </xf>
    <xf numFmtId="0" fontId="14" fillId="0" borderId="15" xfId="68" applyFont="1" applyBorder="1" applyAlignment="1">
      <alignment horizontal="center" vertical="center"/>
    </xf>
    <xf numFmtId="3" fontId="15" fillId="0" borderId="12" xfId="68" applyNumberFormat="1" applyFont="1" applyFill="1" applyAlignment="1">
      <alignment horizontal="center" vertical="center"/>
    </xf>
    <xf numFmtId="0" fontId="10" fillId="0" borderId="12" xfId="68" applyFont="1" applyFill="1" applyAlignment="1">
      <alignment horizontal="center"/>
    </xf>
    <xf numFmtId="0" fontId="14" fillId="0" borderId="15" xfId="68" applyFont="1" applyFill="1" applyBorder="1" applyAlignment="1">
      <alignment horizontal="left" vertical="center"/>
    </xf>
    <xf numFmtId="0" fontId="14" fillId="0" borderId="15" xfId="68" applyFont="1" applyFill="1" applyBorder="1" applyAlignment="1">
      <alignment horizontal="center" vertical="center"/>
    </xf>
    <xf numFmtId="3" fontId="14" fillId="0" borderId="15" xfId="68" applyNumberFormat="1" applyFont="1" applyFill="1" applyBorder="1" applyAlignment="1">
      <alignment horizontal="center" vertical="center"/>
    </xf>
    <xf numFmtId="0" fontId="15" fillId="0" borderId="12" xfId="65" applyFont="1" applyAlignment="1">
      <alignment vertical="center"/>
    </xf>
    <xf numFmtId="0" fontId="10" fillId="0" borderId="12" xfId="70" applyFont="1"/>
    <xf numFmtId="0" fontId="9" fillId="0" borderId="12" xfId="70" applyFont="1" applyAlignment="1">
      <alignment horizontal="center" vertical="center" wrapText="1"/>
    </xf>
    <xf numFmtId="0" fontId="10" fillId="0" borderId="12" xfId="70" applyFont="1" applyAlignment="1">
      <alignment horizontal="center" vertical="center" wrapText="1"/>
    </xf>
    <xf numFmtId="0" fontId="12" fillId="0" borderId="12" xfId="70" applyFont="1" applyAlignment="1">
      <alignment horizontal="center" vertical="center"/>
    </xf>
    <xf numFmtId="4" fontId="12" fillId="0" borderId="12" xfId="70" applyNumberFormat="1" applyFont="1" applyAlignment="1">
      <alignment horizontal="center" vertical="center"/>
    </xf>
    <xf numFmtId="0" fontId="15" fillId="0" borderId="29" xfId="70" applyFont="1" applyBorder="1" applyAlignment="1">
      <alignment horizontal="center"/>
    </xf>
    <xf numFmtId="4" fontId="15" fillId="0" borderId="12" xfId="70" applyNumberFormat="1" applyFont="1" applyAlignment="1">
      <alignment horizontal="center"/>
    </xf>
    <xf numFmtId="0" fontId="14" fillId="0" borderId="15" xfId="70" applyFont="1" applyBorder="1" applyAlignment="1">
      <alignment horizontal="left" vertical="center"/>
    </xf>
    <xf numFmtId="0" fontId="14" fillId="0" borderId="15" xfId="70" applyFont="1" applyBorder="1" applyAlignment="1">
      <alignment vertical="center"/>
    </xf>
    <xf numFmtId="0" fontId="14" fillId="0" borderId="22" xfId="70" applyFont="1" applyBorder="1" applyAlignment="1">
      <alignment horizontal="center" vertical="center" wrapText="1"/>
    </xf>
    <xf numFmtId="0" fontId="14" fillId="0" borderId="12" xfId="70" applyFont="1" applyFill="1" applyBorder="1" applyAlignment="1">
      <alignment vertical="center" wrapText="1"/>
    </xf>
    <xf numFmtId="0" fontId="14" fillId="6" borderId="12" xfId="70" applyFont="1" applyFill="1" applyBorder="1" applyAlignment="1">
      <alignment vertical="center" wrapText="1"/>
    </xf>
    <xf numFmtId="0" fontId="14" fillId="0" borderId="15" xfId="70" applyFont="1" applyBorder="1" applyAlignment="1">
      <alignment vertical="center" wrapText="1"/>
    </xf>
    <xf numFmtId="0" fontId="28" fillId="0" borderId="12" xfId="70" applyFont="1" applyFill="1" applyBorder="1" applyAlignment="1">
      <alignment vertical="center" wrapText="1"/>
    </xf>
    <xf numFmtId="0" fontId="28" fillId="6" borderId="12" xfId="70" applyFont="1" applyFill="1" applyBorder="1" applyAlignment="1">
      <alignment vertical="center" wrapText="1"/>
    </xf>
    <xf numFmtId="0" fontId="22" fillId="0" borderId="15" xfId="70" applyFont="1" applyBorder="1" applyAlignment="1">
      <alignment horizontal="left" vertical="center"/>
    </xf>
    <xf numFmtId="0" fontId="22" fillId="0" borderId="15" xfId="70" applyFont="1" applyBorder="1" applyAlignment="1">
      <alignment vertical="center" wrapText="1"/>
    </xf>
    <xf numFmtId="0" fontId="22" fillId="0" borderId="22" xfId="70" applyFont="1" applyBorder="1" applyAlignment="1">
      <alignment horizontal="center" vertical="center" wrapText="1"/>
    </xf>
    <xf numFmtId="0" fontId="22" fillId="0" borderId="12" xfId="70" applyFont="1" applyFill="1" applyBorder="1" applyAlignment="1">
      <alignment vertical="center" wrapText="1"/>
    </xf>
    <xf numFmtId="0" fontId="22" fillId="6" borderId="12" xfId="70" applyFont="1" applyFill="1" applyBorder="1" applyAlignment="1">
      <alignment vertical="center" wrapText="1"/>
    </xf>
    <xf numFmtId="3" fontId="18" fillId="0" borderId="12" xfId="70" applyNumberFormat="1" applyFont="1" applyAlignment="1">
      <alignment horizontal="center" vertical="center"/>
    </xf>
    <xf numFmtId="0" fontId="18" fillId="0" borderId="12" xfId="70" applyFont="1" applyAlignment="1">
      <alignment horizontal="center" vertical="center"/>
    </xf>
    <xf numFmtId="0" fontId="18" fillId="0" borderId="12" xfId="70" applyFont="1" applyAlignment="1">
      <alignment horizontal="right" vertical="center"/>
    </xf>
    <xf numFmtId="0" fontId="15" fillId="6" borderId="12" xfId="70" applyFont="1" applyFill="1" applyAlignment="1">
      <alignment vertical="center"/>
    </xf>
    <xf numFmtId="0" fontId="15" fillId="6" borderId="12" xfId="70" applyFont="1" applyFill="1"/>
    <xf numFmtId="0" fontId="15" fillId="0" borderId="12" xfId="70" applyFont="1" applyAlignment="1">
      <alignment horizontal="center"/>
    </xf>
    <xf numFmtId="3" fontId="15" fillId="0" borderId="12" xfId="70" applyNumberFormat="1" applyFont="1" applyAlignment="1">
      <alignment horizontal="center"/>
    </xf>
    <xf numFmtId="0" fontId="14" fillId="0" borderId="15" xfId="70" applyFont="1" applyBorder="1" applyAlignment="1">
      <alignment horizontal="center" vertical="center"/>
    </xf>
    <xf numFmtId="3" fontId="14" fillId="0" borderId="15" xfId="70" applyNumberFormat="1" applyFont="1" applyBorder="1" applyAlignment="1">
      <alignment horizontal="center" vertical="center"/>
    </xf>
    <xf numFmtId="0" fontId="18" fillId="0" borderId="12" xfId="70" applyFont="1" applyAlignment="1">
      <alignment horizontal="left" vertical="top"/>
    </xf>
    <xf numFmtId="3" fontId="18" fillId="0" borderId="12" xfId="70" applyNumberFormat="1" applyFont="1" applyAlignment="1">
      <alignment horizontal="center" vertical="top" wrapText="1"/>
    </xf>
    <xf numFmtId="0" fontId="15" fillId="0" borderId="12" xfId="70" applyFont="1"/>
    <xf numFmtId="0" fontId="11" fillId="7" borderId="15" xfId="71" applyFont="1" applyFill="1" applyBorder="1" applyAlignment="1">
      <alignment vertical="center"/>
    </xf>
    <xf numFmtId="0" fontId="18" fillId="0" borderId="12" xfId="70" applyFont="1" applyAlignment="1">
      <alignment horizontal="left" vertical="top" wrapText="1"/>
    </xf>
    <xf numFmtId="0" fontId="18" fillId="0" borderId="17" xfId="70" applyFont="1" applyBorder="1" applyAlignment="1">
      <alignment horizontal="left" vertical="top" wrapText="1"/>
    </xf>
    <xf numFmtId="3" fontId="18" fillId="0" borderId="17" xfId="70" applyNumberFormat="1" applyFont="1" applyBorder="1" applyAlignment="1">
      <alignment horizontal="left" vertical="top" wrapText="1"/>
    </xf>
    <xf numFmtId="0" fontId="16" fillId="0" borderId="12" xfId="68" applyFont="1" applyBorder="1" applyAlignment="1">
      <alignment horizontal="center" vertical="top" wrapText="1"/>
    </xf>
    <xf numFmtId="0" fontId="12" fillId="7" borderId="18" xfId="68" applyFont="1" applyFill="1" applyBorder="1" applyAlignment="1">
      <alignment horizontal="center" vertical="center" wrapText="1"/>
    </xf>
    <xf numFmtId="0" fontId="12" fillId="7" borderId="18" xfId="68" applyFont="1" applyFill="1" applyBorder="1" applyAlignment="1">
      <alignment horizontal="center" vertical="top" wrapText="1"/>
    </xf>
    <xf numFmtId="0" fontId="12" fillId="7" borderId="18" xfId="68" applyFont="1" applyFill="1" applyBorder="1" applyAlignment="1">
      <alignment horizontal="center" vertical="top" wrapText="1"/>
    </xf>
    <xf numFmtId="0" fontId="9" fillId="0" borderId="12" xfId="68" applyFont="1" applyFill="1"/>
    <xf numFmtId="4" fontId="10" fillId="0" borderId="12" xfId="68" applyNumberFormat="1" applyFont="1" applyFill="1" applyAlignment="1">
      <alignment horizontal="center"/>
    </xf>
    <xf numFmtId="0" fontId="18" fillId="8" borderId="1" xfId="68" applyFont="1" applyFill="1" applyBorder="1" applyAlignment="1">
      <alignment horizontal="left" vertical="top" wrapText="1"/>
    </xf>
    <xf numFmtId="0" fontId="10" fillId="0" borderId="12" xfId="68" applyFont="1" applyBorder="1" applyAlignment="1">
      <alignment horizontal="center"/>
    </xf>
    <xf numFmtId="4" fontId="10" fillId="0" borderId="12" xfId="68" applyNumberFormat="1" applyFont="1" applyBorder="1" applyAlignment="1">
      <alignment horizontal="center"/>
    </xf>
    <xf numFmtId="0" fontId="14" fillId="0" borderId="22" xfId="68" applyFont="1" applyBorder="1" applyAlignment="1">
      <alignment vertical="center" wrapText="1"/>
    </xf>
    <xf numFmtId="0" fontId="14" fillId="0" borderId="22" xfId="68" applyFont="1" applyFill="1" applyBorder="1" applyAlignment="1">
      <alignment horizontal="center" vertical="center" wrapText="1"/>
    </xf>
    <xf numFmtId="3" fontId="18" fillId="0" borderId="12" xfId="68" applyNumberFormat="1" applyFont="1" applyBorder="1" applyAlignment="1">
      <alignment horizontal="left" vertical="top" wrapText="1"/>
    </xf>
    <xf numFmtId="0" fontId="14" fillId="0" borderId="12" xfId="68" applyFont="1"/>
    <xf numFmtId="0" fontId="17" fillId="0" borderId="12" xfId="68" applyFont="1" applyFill="1" applyAlignment="1">
      <alignment horizontal="center" vertical="center"/>
    </xf>
    <xf numFmtId="0" fontId="17" fillId="0" borderId="12" xfId="68" applyFont="1" applyFill="1" applyAlignment="1">
      <alignment horizontal="right" vertical="center"/>
    </xf>
    <xf numFmtId="3" fontId="17" fillId="0" borderId="12" xfId="68" applyNumberFormat="1" applyFont="1" applyFill="1" applyAlignment="1">
      <alignment horizontal="center" vertical="center"/>
    </xf>
    <xf numFmtId="0" fontId="14" fillId="0" borderId="15" xfId="68" applyFont="1" applyFill="1" applyBorder="1" applyAlignment="1">
      <alignment vertical="center"/>
    </xf>
    <xf numFmtId="0" fontId="18" fillId="8" borderId="15" xfId="68" applyFont="1" applyFill="1" applyBorder="1" applyAlignment="1">
      <alignment horizontal="left" vertical="center"/>
    </xf>
    <xf numFmtId="3" fontId="18" fillId="8" borderId="7" xfId="68" applyNumberFormat="1" applyFont="1" applyFill="1" applyBorder="1" applyAlignment="1">
      <alignment horizontal="center" vertical="center" wrapText="1"/>
    </xf>
    <xf numFmtId="0" fontId="15" fillId="0" borderId="12" xfId="68" applyFont="1" applyAlignment="1">
      <alignment vertical="center"/>
    </xf>
    <xf numFmtId="0" fontId="18" fillId="0" borderId="12" xfId="70" applyFont="1" applyFill="1" applyBorder="1" applyAlignment="1">
      <alignment horizontal="left" vertical="top" wrapText="1"/>
    </xf>
    <xf numFmtId="0" fontId="14" fillId="0" borderId="22" xfId="64" applyFont="1" applyBorder="1" applyAlignment="1">
      <alignment vertical="center" wrapText="1"/>
    </xf>
    <xf numFmtId="0" fontId="16" fillId="0" borderId="12" xfId="59" applyFont="1" applyBorder="1" applyAlignment="1">
      <alignment horizontal="center" vertical="center" wrapText="1"/>
    </xf>
    <xf numFmtId="0" fontId="14" fillId="0" borderId="12" xfId="67" applyFont="1" applyAlignment="1">
      <alignment vertical="center" wrapText="1"/>
    </xf>
    <xf numFmtId="0" fontId="14" fillId="6" borderId="12" xfId="67" applyFont="1" applyFill="1" applyAlignment="1">
      <alignment vertical="center" wrapText="1"/>
    </xf>
    <xf numFmtId="0" fontId="13" fillId="0" borderId="12" xfId="67" applyFont="1" applyAlignment="1">
      <alignment vertical="center" wrapText="1"/>
    </xf>
    <xf numFmtId="0" fontId="39" fillId="0" borderId="12" xfId="67" applyFont="1" applyAlignment="1">
      <alignment vertical="center" wrapText="1"/>
    </xf>
    <xf numFmtId="3" fontId="18" fillId="0" borderId="12" xfId="67" applyNumberFormat="1" applyFont="1" applyAlignment="1">
      <alignment horizontal="center" vertical="center"/>
    </xf>
    <xf numFmtId="0" fontId="15" fillId="6" borderId="12" xfId="67" applyFont="1" applyFill="1" applyAlignment="1">
      <alignment vertical="center"/>
    </xf>
    <xf numFmtId="0" fontId="15" fillId="6" borderId="12" xfId="67" applyFont="1" applyFill="1"/>
    <xf numFmtId="0" fontId="15" fillId="0" borderId="12" xfId="67" applyFont="1" applyAlignment="1">
      <alignment horizontal="center" vertical="center"/>
    </xf>
    <xf numFmtId="3" fontId="15" fillId="0" borderId="12" xfId="67" applyNumberFormat="1" applyFont="1" applyAlignment="1">
      <alignment horizontal="center" vertical="center"/>
    </xf>
    <xf numFmtId="0" fontId="18" fillId="0" borderId="12" xfId="68" applyFont="1" applyFill="1" applyAlignment="1">
      <alignment horizontal="center" vertical="center"/>
    </xf>
    <xf numFmtId="0" fontId="18" fillId="0" borderId="12" xfId="68" applyFont="1" applyFill="1" applyAlignment="1">
      <alignment horizontal="right" vertical="center"/>
    </xf>
    <xf numFmtId="3" fontId="18" fillId="0" borderId="12" xfId="68" applyNumberFormat="1" applyFont="1" applyFill="1" applyAlignment="1">
      <alignment horizontal="center" vertical="center"/>
    </xf>
    <xf numFmtId="0" fontId="15" fillId="0" borderId="12" xfId="59" applyFont="1" applyFill="1" applyAlignment="1">
      <alignment vertical="center"/>
    </xf>
    <xf numFmtId="0" fontId="15" fillId="0" borderId="12" xfId="67" applyFont="1" applyFill="1" applyAlignment="1">
      <alignment vertical="center"/>
    </xf>
    <xf numFmtId="0" fontId="12" fillId="0" borderId="12" xfId="59" applyFont="1" applyFill="1" applyBorder="1" applyAlignment="1">
      <alignment horizontal="left" vertical="top" wrapText="1"/>
    </xf>
    <xf numFmtId="3" fontId="12" fillId="0" borderId="12" xfId="59" applyNumberFormat="1" applyFont="1" applyFill="1" applyBorder="1" applyAlignment="1">
      <alignment horizontal="center" vertical="center" wrapText="1"/>
    </xf>
    <xf numFmtId="3" fontId="15" fillId="0" borderId="12" xfId="67" applyNumberFormat="1" applyFont="1" applyFill="1" applyAlignment="1">
      <alignment horizontal="center" vertical="center"/>
    </xf>
    <xf numFmtId="0" fontId="14" fillId="0" borderId="15" xfId="67" applyFont="1" applyBorder="1" applyAlignment="1">
      <alignment vertical="center"/>
    </xf>
    <xf numFmtId="0" fontId="14" fillId="0" borderId="15" xfId="67" applyFont="1" applyBorder="1" applyAlignment="1">
      <alignment horizontal="left" vertical="center"/>
    </xf>
    <xf numFmtId="0" fontId="14" fillId="0" borderId="15" xfId="67" applyFont="1" applyBorder="1" applyAlignment="1">
      <alignment horizontal="center" vertical="center"/>
    </xf>
    <xf numFmtId="0" fontId="18" fillId="8" borderId="7" xfId="59" applyFont="1" applyFill="1" applyBorder="1" applyAlignment="1">
      <alignment horizontal="left" vertical="center" wrapText="1"/>
    </xf>
    <xf numFmtId="0" fontId="14" fillId="0" borderId="12" xfId="67" applyFont="1" applyAlignment="1">
      <alignment horizontal="center" vertical="center" wrapText="1"/>
    </xf>
    <xf numFmtId="0" fontId="10" fillId="0" borderId="12" xfId="72" applyFont="1" applyFill="1"/>
    <xf numFmtId="0" fontId="9" fillId="0" borderId="12" xfId="72" applyFont="1" applyFill="1" applyAlignment="1">
      <alignment horizontal="center"/>
    </xf>
    <xf numFmtId="0" fontId="9" fillId="0" borderId="12" xfId="72" applyFont="1" applyFill="1" applyAlignment="1">
      <alignment horizontal="center" wrapText="1"/>
    </xf>
    <xf numFmtId="0" fontId="17" fillId="0" borderId="12" xfId="73" applyFont="1" applyBorder="1" applyAlignment="1">
      <alignment horizontal="center" vertical="top" wrapText="1"/>
    </xf>
    <xf numFmtId="0" fontId="16" fillId="0" borderId="12" xfId="73" applyFont="1" applyBorder="1" applyAlignment="1">
      <alignment horizontal="center" vertical="top" wrapText="1"/>
    </xf>
    <xf numFmtId="0" fontId="16" fillId="0" borderId="12" xfId="73" applyFont="1" applyBorder="1" applyAlignment="1">
      <alignment horizontal="center" vertical="top" wrapText="1"/>
    </xf>
    <xf numFmtId="0" fontId="12" fillId="0" borderId="12" xfId="73" applyFont="1" applyFill="1" applyBorder="1" applyAlignment="1">
      <alignment horizontal="center" vertical="center" wrapText="1"/>
    </xf>
    <xf numFmtId="0" fontId="12" fillId="0" borderId="30" xfId="73" applyFont="1" applyFill="1" applyBorder="1" applyAlignment="1">
      <alignment horizontal="center" vertical="center" wrapText="1"/>
    </xf>
    <xf numFmtId="0" fontId="12" fillId="0" borderId="30" xfId="73" applyFont="1" applyFill="1" applyBorder="1" applyAlignment="1">
      <alignment horizontal="center" vertical="top" wrapText="1"/>
    </xf>
    <xf numFmtId="0" fontId="12" fillId="0" borderId="12" xfId="73" applyFont="1" applyFill="1" applyBorder="1" applyAlignment="1">
      <alignment horizontal="center" vertical="top" wrapText="1"/>
    </xf>
    <xf numFmtId="0" fontId="14" fillId="0" borderId="15" xfId="72" applyFont="1" applyBorder="1" applyAlignment="1">
      <alignment vertical="center" wrapText="1"/>
    </xf>
    <xf numFmtId="0" fontId="14" fillId="0" borderId="22" xfId="72" applyFont="1" applyBorder="1" applyAlignment="1">
      <alignment horizontal="center" vertical="center" wrapText="1"/>
    </xf>
    <xf numFmtId="3" fontId="14" fillId="0" borderId="12" xfId="72" applyNumberFormat="1" applyFont="1" applyFill="1" applyBorder="1" applyAlignment="1">
      <alignment vertical="center" wrapText="1"/>
    </xf>
    <xf numFmtId="0" fontId="14" fillId="0" borderId="12" xfId="72" applyFont="1" applyFill="1" applyBorder="1" applyAlignment="1">
      <alignment vertical="center" wrapText="1"/>
    </xf>
    <xf numFmtId="0" fontId="14" fillId="6" borderId="12" xfId="72" applyFont="1" applyFill="1" applyBorder="1" applyAlignment="1">
      <alignment vertical="center" wrapText="1"/>
    </xf>
    <xf numFmtId="0" fontId="22" fillId="0" borderId="15" xfId="72" applyFont="1" applyFill="1" applyBorder="1" applyAlignment="1">
      <alignment vertical="center" wrapText="1"/>
    </xf>
    <xf numFmtId="0" fontId="22" fillId="0" borderId="22" xfId="72" applyFont="1" applyFill="1" applyBorder="1" applyAlignment="1">
      <alignment horizontal="center" vertical="center" wrapText="1"/>
    </xf>
    <xf numFmtId="0" fontId="22" fillId="0" borderId="12" xfId="72" applyFont="1" applyFill="1" applyBorder="1" applyAlignment="1">
      <alignment vertical="center" wrapText="1"/>
    </xf>
    <xf numFmtId="0" fontId="22" fillId="0" borderId="15" xfId="72" applyFont="1" applyBorder="1" applyAlignment="1">
      <alignment vertical="center" wrapText="1"/>
    </xf>
    <xf numFmtId="0" fontId="22" fillId="0" borderId="22" xfId="72" applyFont="1" applyBorder="1" applyAlignment="1">
      <alignment horizontal="center" vertical="center" wrapText="1"/>
    </xf>
    <xf numFmtId="0" fontId="22" fillId="6" borderId="12" xfId="72" applyFont="1" applyFill="1" applyBorder="1" applyAlignment="1">
      <alignment vertical="center" wrapText="1"/>
    </xf>
    <xf numFmtId="3" fontId="22" fillId="0" borderId="12" xfId="72" applyNumberFormat="1" applyFont="1" applyFill="1" applyBorder="1" applyAlignment="1">
      <alignment vertical="center" wrapText="1"/>
    </xf>
    <xf numFmtId="3" fontId="15" fillId="0" borderId="12" xfId="72" applyNumberFormat="1" applyFont="1" applyFill="1" applyAlignment="1">
      <alignment horizontal="center"/>
    </xf>
    <xf numFmtId="0" fontId="10" fillId="6" borderId="12" xfId="72" applyFont="1" applyFill="1" applyAlignment="1">
      <alignment vertical="center"/>
    </xf>
    <xf numFmtId="0" fontId="10" fillId="6" borderId="12" xfId="72" applyFont="1" applyFill="1"/>
    <xf numFmtId="0" fontId="10" fillId="0" borderId="12" xfId="72" applyFont="1" applyFill="1" applyAlignment="1">
      <alignment horizontal="center"/>
    </xf>
    <xf numFmtId="3" fontId="10" fillId="0" borderId="12" xfId="72" applyNumberFormat="1" applyFont="1" applyFill="1" applyAlignment="1">
      <alignment horizontal="center"/>
    </xf>
    <xf numFmtId="0" fontId="10" fillId="0" borderId="31" xfId="72" applyFont="1" applyBorder="1" applyAlignment="1">
      <alignment horizontal="center" vertical="center"/>
    </xf>
    <xf numFmtId="0" fontId="14" fillId="0" borderId="15" xfId="72" applyFont="1" applyFill="1" applyBorder="1" applyAlignment="1">
      <alignment vertical="center" wrapText="1"/>
    </xf>
    <xf numFmtId="0" fontId="14" fillId="0" borderId="22" xfId="72" applyFont="1" applyFill="1" applyBorder="1" applyAlignment="1">
      <alignment horizontal="center" vertical="center" wrapText="1"/>
    </xf>
    <xf numFmtId="3" fontId="18" fillId="0" borderId="12" xfId="73" applyNumberFormat="1" applyFont="1" applyBorder="1" applyAlignment="1">
      <alignment horizontal="left" vertical="top" wrapText="1"/>
    </xf>
    <xf numFmtId="0" fontId="14" fillId="0" borderId="12" xfId="73" applyFont="1"/>
    <xf numFmtId="0" fontId="17" fillId="0" borderId="12" xfId="72" applyFont="1" applyFill="1" applyAlignment="1">
      <alignment horizontal="center" vertical="center"/>
    </xf>
    <xf numFmtId="0" fontId="17" fillId="0" borderId="12" xfId="72" applyFont="1" applyFill="1" applyAlignment="1">
      <alignment horizontal="right" vertical="center"/>
    </xf>
    <xf numFmtId="3" fontId="17" fillId="0" borderId="12" xfId="72" applyNumberFormat="1" applyFont="1" applyFill="1" applyAlignment="1">
      <alignment horizontal="center" vertical="center"/>
    </xf>
    <xf numFmtId="3" fontId="15" fillId="0" borderId="12" xfId="72" applyNumberFormat="1" applyFont="1" applyFill="1" applyAlignment="1">
      <alignment horizontal="center" vertical="center"/>
    </xf>
    <xf numFmtId="0" fontId="10" fillId="0" borderId="12" xfId="72" applyFont="1" applyFill="1" applyAlignment="1">
      <alignment horizontal="center" vertical="center"/>
    </xf>
    <xf numFmtId="3" fontId="10" fillId="0" borderId="12" xfId="72" applyNumberFormat="1" applyFont="1" applyFill="1" applyAlignment="1">
      <alignment horizontal="center" vertical="center"/>
    </xf>
    <xf numFmtId="0" fontId="11" fillId="7" borderId="22" xfId="72" applyFont="1" applyFill="1" applyBorder="1" applyAlignment="1">
      <alignment vertical="center"/>
    </xf>
    <xf numFmtId="0" fontId="11" fillId="7" borderId="23" xfId="72" applyFont="1" applyFill="1" applyBorder="1" applyAlignment="1">
      <alignment vertical="center"/>
    </xf>
    <xf numFmtId="0" fontId="14" fillId="0" borderId="15" xfId="72" applyFont="1" applyFill="1" applyBorder="1" applyAlignment="1">
      <alignment vertical="center"/>
    </xf>
    <xf numFmtId="0" fontId="14" fillId="0" borderId="15" xfId="72" applyFont="1" applyFill="1" applyBorder="1" applyAlignment="1">
      <alignment horizontal="left" vertical="center"/>
    </xf>
    <xf numFmtId="0" fontId="14" fillId="0" borderId="15" xfId="72" applyFont="1" applyFill="1" applyBorder="1" applyAlignment="1">
      <alignment horizontal="center" vertical="center"/>
    </xf>
    <xf numFmtId="3" fontId="14" fillId="0" borderId="15" xfId="72" applyNumberFormat="1" applyFont="1" applyFill="1" applyBorder="1" applyAlignment="1">
      <alignment horizontal="center" vertical="center"/>
    </xf>
    <xf numFmtId="0" fontId="14" fillId="0" borderId="15" xfId="72" applyFont="1" applyBorder="1" applyAlignment="1">
      <alignment vertical="center"/>
    </xf>
    <xf numFmtId="0" fontId="14" fillId="0" borderId="15" xfId="72" applyFont="1" applyBorder="1" applyAlignment="1">
      <alignment horizontal="center" vertical="center"/>
    </xf>
    <xf numFmtId="3" fontId="14" fillId="0" borderId="15" xfId="72" applyNumberFormat="1" applyFont="1" applyBorder="1" applyAlignment="1">
      <alignment horizontal="center" vertical="center"/>
    </xf>
    <xf numFmtId="0" fontId="15" fillId="0" borderId="12" xfId="73" applyFont="1" applyAlignment="1">
      <alignment vertical="center"/>
    </xf>
    <xf numFmtId="3" fontId="18" fillId="0" borderId="12" xfId="65" applyNumberFormat="1" applyFont="1" applyBorder="1" applyAlignment="1">
      <alignment horizontal="left" vertical="top" wrapText="1"/>
    </xf>
    <xf numFmtId="0" fontId="14" fillId="0" borderId="12" xfId="65" applyFont="1"/>
    <xf numFmtId="0" fontId="14" fillId="0" borderId="32" xfId="68" applyFont="1" applyFill="1" applyBorder="1" applyAlignment="1">
      <alignment horizontal="left" vertical="center"/>
    </xf>
    <xf numFmtId="0" fontId="15" fillId="0" borderId="12" xfId="65" applyFont="1"/>
    <xf numFmtId="0" fontId="24" fillId="0" borderId="12" xfId="57" applyFont="1"/>
    <xf numFmtId="0" fontId="16" fillId="0" borderId="12" xfId="57" applyFont="1" applyBorder="1" applyAlignment="1">
      <alignment horizontal="center" vertical="top" wrapText="1"/>
    </xf>
    <xf numFmtId="0" fontId="12" fillId="0" borderId="12" xfId="57" applyFont="1" applyFill="1" applyBorder="1" applyAlignment="1">
      <alignment horizontal="center" vertical="center" wrapText="1"/>
    </xf>
    <xf numFmtId="0" fontId="12" fillId="0" borderId="20" xfId="57" applyFont="1" applyFill="1" applyBorder="1" applyAlignment="1">
      <alignment horizontal="center" vertical="center" wrapText="1"/>
    </xf>
    <xf numFmtId="0" fontId="12" fillId="0" borderId="20" xfId="57" applyFont="1" applyFill="1" applyBorder="1" applyAlignment="1">
      <alignment horizontal="center" vertical="top" wrapText="1"/>
    </xf>
    <xf numFmtId="0" fontId="14" fillId="0" borderId="1" xfId="57" applyFont="1" applyBorder="1" applyAlignment="1">
      <alignment horizontal="left" vertical="top" wrapText="1"/>
    </xf>
    <xf numFmtId="3" fontId="14" fillId="0" borderId="1" xfId="57" applyNumberFormat="1" applyFont="1" applyBorder="1" applyAlignment="1">
      <alignment horizontal="center" vertical="top" wrapText="1"/>
    </xf>
    <xf numFmtId="0" fontId="14" fillId="0" borderId="2" xfId="57" applyFont="1" applyBorder="1" applyAlignment="1">
      <alignment horizontal="left" vertical="top" wrapText="1"/>
    </xf>
    <xf numFmtId="3" fontId="18" fillId="8" borderId="1" xfId="59" applyNumberFormat="1" applyFont="1" applyFill="1" applyBorder="1" applyAlignment="1">
      <alignment horizontal="center" vertical="top" wrapText="1"/>
    </xf>
    <xf numFmtId="3" fontId="18" fillId="0" borderId="12" xfId="57" applyNumberFormat="1" applyFont="1" applyBorder="1" applyAlignment="1">
      <alignment horizontal="center" vertical="top" wrapText="1"/>
    </xf>
    <xf numFmtId="0" fontId="18" fillId="0" borderId="12" xfId="57" applyFont="1" applyFill="1" applyBorder="1" applyAlignment="1">
      <alignment horizontal="left" vertical="top" wrapText="1"/>
    </xf>
    <xf numFmtId="0" fontId="14" fillId="0" borderId="12" xfId="57" applyFont="1" applyFill="1" applyBorder="1"/>
    <xf numFmtId="0" fontId="14" fillId="0" borderId="12" xfId="57" applyFont="1" applyFill="1" applyBorder="1" applyAlignment="1">
      <alignment horizontal="center"/>
    </xf>
    <xf numFmtId="3" fontId="14" fillId="0" borderId="12" xfId="57" applyNumberFormat="1" applyFont="1" applyBorder="1" applyAlignment="1">
      <alignment horizontal="center" vertical="top" wrapText="1"/>
    </xf>
    <xf numFmtId="0" fontId="14" fillId="0" borderId="5" xfId="57" applyFont="1" applyBorder="1" applyAlignment="1">
      <alignment horizontal="left" vertical="top" wrapText="1"/>
    </xf>
    <xf numFmtId="3" fontId="14" fillId="0" borderId="15" xfId="57" applyNumberFormat="1" applyFont="1" applyBorder="1" applyAlignment="1">
      <alignment horizontal="center" vertical="top" wrapText="1"/>
    </xf>
    <xf numFmtId="3" fontId="14" fillId="0" borderId="34" xfId="57" applyNumberFormat="1" applyFont="1" applyBorder="1" applyAlignment="1">
      <alignment horizontal="center" vertical="top" wrapText="1"/>
    </xf>
    <xf numFmtId="3" fontId="18" fillId="0" borderId="13" xfId="57" applyNumberFormat="1" applyFont="1" applyBorder="1" applyAlignment="1">
      <alignment horizontal="center" vertical="top" wrapText="1"/>
    </xf>
    <xf numFmtId="3" fontId="18" fillId="0" borderId="13" xfId="57" applyNumberFormat="1" applyFont="1" applyBorder="1" applyAlignment="1">
      <alignment horizontal="left" vertical="top" wrapText="1"/>
    </xf>
    <xf numFmtId="0" fontId="14" fillId="0" borderId="4" xfId="57" applyFont="1" applyBorder="1" applyAlignment="1">
      <alignment horizontal="left" vertical="top" wrapText="1"/>
    </xf>
    <xf numFmtId="0" fontId="24" fillId="0" borderId="12" xfId="57" applyFont="1" applyFill="1"/>
    <xf numFmtId="0" fontId="12" fillId="0" borderId="12" xfId="57" applyFont="1" applyFill="1" applyBorder="1" applyAlignment="1">
      <alignment horizontal="left" vertical="top" wrapText="1"/>
    </xf>
    <xf numFmtId="3" fontId="12" fillId="0" borderId="12" xfId="57" applyNumberFormat="1" applyFont="1" applyFill="1" applyBorder="1" applyAlignment="1">
      <alignment horizontal="center" vertical="top" wrapText="1"/>
    </xf>
    <xf numFmtId="0" fontId="24" fillId="0" borderId="12" xfId="57" applyFont="1" applyAlignment="1">
      <alignment horizontal="center"/>
    </xf>
    <xf numFmtId="0" fontId="24" fillId="0" borderId="15" xfId="57" applyFont="1" applyBorder="1"/>
    <xf numFmtId="0" fontId="24" fillId="0" borderId="15" xfId="57" applyFont="1" applyBorder="1" applyAlignment="1">
      <alignment horizontal="center"/>
    </xf>
    <xf numFmtId="0" fontId="14" fillId="0" borderId="4" xfId="57" applyFont="1" applyBorder="1" applyAlignment="1">
      <alignment horizontal="left" vertical="center" wrapText="1"/>
    </xf>
    <xf numFmtId="3" fontId="14" fillId="0" borderId="1" xfId="57" applyNumberFormat="1" applyFont="1" applyBorder="1" applyAlignment="1">
      <alignment horizontal="center" vertical="center" wrapText="1"/>
    </xf>
    <xf numFmtId="0" fontId="14" fillId="0" borderId="12" xfId="57" applyFont="1" applyAlignment="1">
      <alignment vertical="center"/>
    </xf>
    <xf numFmtId="0" fontId="14" fillId="0" borderId="4" xfId="57" applyFont="1" applyFill="1" applyBorder="1" applyAlignment="1">
      <alignment horizontal="left" vertical="center" wrapText="1"/>
    </xf>
    <xf numFmtId="3" fontId="14" fillId="0" borderId="1" xfId="57" applyNumberFormat="1" applyFont="1" applyFill="1" applyBorder="1" applyAlignment="1">
      <alignment horizontal="center" vertical="center" wrapText="1"/>
    </xf>
    <xf numFmtId="0" fontId="14" fillId="0" borderId="12" xfId="57" applyFont="1" applyFill="1" applyAlignment="1">
      <alignment vertical="center"/>
    </xf>
    <xf numFmtId="0" fontId="12" fillId="0" borderId="12" xfId="70" applyFont="1" applyFill="1" applyBorder="1" applyAlignment="1">
      <alignment horizontal="center" vertical="center" wrapText="1"/>
    </xf>
    <xf numFmtId="0" fontId="12" fillId="0" borderId="12" xfId="70" applyFont="1" applyFill="1" applyBorder="1" applyAlignment="1">
      <alignment horizontal="center" vertical="top" wrapText="1"/>
    </xf>
    <xf numFmtId="0" fontId="15" fillId="0" borderId="12" xfId="70" applyFont="1" applyBorder="1" applyAlignment="1">
      <alignment horizontal="center"/>
    </xf>
    <xf numFmtId="4" fontId="15" fillId="0" borderId="12" xfId="70" applyNumberFormat="1" applyFont="1" applyBorder="1" applyAlignment="1">
      <alignment horizontal="center"/>
    </xf>
    <xf numFmtId="0" fontId="14" fillId="0" borderId="12" xfId="70" applyFont="1" applyAlignment="1">
      <alignment vertical="center" wrapText="1"/>
    </xf>
    <xf numFmtId="0" fontId="14" fillId="6" borderId="12" xfId="70" applyFont="1" applyFill="1" applyAlignment="1">
      <alignment vertical="center" wrapText="1"/>
    </xf>
    <xf numFmtId="3" fontId="18" fillId="0" borderId="12" xfId="70" applyNumberFormat="1" applyFont="1" applyFill="1" applyBorder="1" applyAlignment="1">
      <alignment horizontal="center" vertical="center"/>
    </xf>
    <xf numFmtId="0" fontId="18" fillId="0" borderId="12" xfId="70" applyFont="1" applyFill="1" applyBorder="1" applyAlignment="1">
      <alignment horizontal="left" vertical="top" wrapText="1"/>
    </xf>
    <xf numFmtId="3" fontId="18" fillId="0" borderId="12" xfId="70" applyNumberFormat="1" applyFont="1" applyFill="1" applyBorder="1" applyAlignment="1">
      <alignment horizontal="center" vertical="top" wrapText="1"/>
    </xf>
    <xf numFmtId="0" fontId="16" fillId="0" borderId="12" xfId="70" applyFont="1" applyAlignment="1">
      <alignment vertical="center" wrapText="1"/>
    </xf>
    <xf numFmtId="0" fontId="16" fillId="6" borderId="12" xfId="70" applyFont="1" applyFill="1" applyAlignment="1">
      <alignment vertical="center" wrapText="1"/>
    </xf>
    <xf numFmtId="0" fontId="24" fillId="0" borderId="12" xfId="70" applyFont="1"/>
    <xf numFmtId="0" fontId="9" fillId="0" borderId="12" xfId="70" applyFont="1" applyFill="1" applyAlignment="1">
      <alignment horizontal="center" wrapText="1"/>
    </xf>
    <xf numFmtId="0" fontId="9" fillId="0" borderId="12" xfId="70" applyFont="1" applyAlignment="1">
      <alignment horizontal="center" wrapText="1"/>
    </xf>
    <xf numFmtId="0" fontId="9" fillId="0" borderId="12" xfId="70" applyFont="1" applyAlignment="1">
      <alignment horizontal="center"/>
    </xf>
    <xf numFmtId="0" fontId="12" fillId="0" borderId="12" xfId="70" applyFont="1" applyFill="1" applyBorder="1" applyAlignment="1">
      <alignment horizontal="center" vertical="center"/>
    </xf>
    <xf numFmtId="4" fontId="12" fillId="0" borderId="12" xfId="70" applyNumberFormat="1" applyFont="1" applyFill="1" applyBorder="1" applyAlignment="1">
      <alignment horizontal="center" vertical="center"/>
    </xf>
    <xf numFmtId="3" fontId="15" fillId="0" borderId="12" xfId="70" applyNumberFormat="1" applyFont="1" applyFill="1" applyAlignment="1">
      <alignment horizontal="center"/>
    </xf>
    <xf numFmtId="0" fontId="15" fillId="0" borderId="12" xfId="70" applyFont="1" applyFill="1" applyAlignment="1">
      <alignment horizontal="center"/>
    </xf>
    <xf numFmtId="0" fontId="15" fillId="0" borderId="12" xfId="70" applyFont="1" applyFill="1" applyAlignment="1">
      <alignment horizontal="center" vertical="center" wrapText="1"/>
    </xf>
    <xf numFmtId="0" fontId="9" fillId="0" borderId="12" xfId="70" applyFont="1" applyFill="1" applyAlignment="1">
      <alignment horizontal="center" vertical="center" wrapText="1"/>
    </xf>
    <xf numFmtId="0" fontId="16" fillId="0" borderId="12" xfId="70" applyFont="1" applyBorder="1" applyAlignment="1">
      <alignment horizontal="center" vertical="center" wrapText="1"/>
    </xf>
    <xf numFmtId="0" fontId="9" fillId="0" borderId="12" xfId="70" applyFont="1" applyFill="1" applyAlignment="1">
      <alignment horizontal="center" vertical="center" wrapText="1"/>
    </xf>
    <xf numFmtId="0" fontId="14" fillId="0" borderId="12" xfId="70" applyFont="1"/>
    <xf numFmtId="0" fontId="26" fillId="0" borderId="12" xfId="70" applyFont="1" applyFill="1" applyAlignment="1">
      <alignment vertical="center"/>
    </xf>
    <xf numFmtId="0" fontId="15" fillId="0" borderId="12" xfId="70" applyFont="1" applyFill="1" applyAlignment="1">
      <alignment vertical="center"/>
    </xf>
    <xf numFmtId="0" fontId="15" fillId="0" borderId="12" xfId="70" applyFont="1" applyFill="1" applyAlignment="1">
      <alignment horizontal="center" vertical="center"/>
    </xf>
    <xf numFmtId="4" fontId="15" fillId="0" borderId="12" xfId="70" applyNumberFormat="1" applyFont="1" applyFill="1" applyAlignment="1">
      <alignment horizontal="center" vertical="center"/>
    </xf>
    <xf numFmtId="0" fontId="15" fillId="0" borderId="33" xfId="70" applyFont="1" applyBorder="1" applyAlignment="1">
      <alignment horizontal="center"/>
    </xf>
    <xf numFmtId="4" fontId="15" fillId="0" borderId="33" xfId="70" applyNumberFormat="1" applyFont="1" applyBorder="1" applyAlignment="1">
      <alignment horizontal="center"/>
    </xf>
    <xf numFmtId="0" fontId="18" fillId="0" borderId="21" xfId="70" applyFont="1" applyBorder="1" applyAlignment="1">
      <alignment horizontal="left" vertical="top" wrapText="1"/>
    </xf>
    <xf numFmtId="3" fontId="18" fillId="0" borderId="8" xfId="70" applyNumberFormat="1" applyFont="1" applyBorder="1" applyAlignment="1">
      <alignment horizontal="right" vertical="center" wrapText="1"/>
    </xf>
    <xf numFmtId="3" fontId="15" fillId="0" borderId="12" xfId="70" applyNumberFormat="1" applyFont="1" applyFill="1" applyAlignment="1">
      <alignment horizontal="center" vertical="center"/>
    </xf>
    <xf numFmtId="3" fontId="18" fillId="0" borderId="11" xfId="70" applyNumberFormat="1" applyFont="1" applyBorder="1" applyAlignment="1">
      <alignment horizontal="right" vertical="center" wrapText="1"/>
    </xf>
    <xf numFmtId="0" fontId="18" fillId="0" borderId="12" xfId="70" applyFont="1" applyFill="1" applyAlignment="1">
      <alignment horizontal="center" vertical="center"/>
    </xf>
    <xf numFmtId="0" fontId="18" fillId="0" borderId="12" xfId="70" applyFont="1" applyFill="1" applyAlignment="1">
      <alignment horizontal="right" vertical="center"/>
    </xf>
    <xf numFmtId="3" fontId="18" fillId="0" borderId="12" xfId="70" applyNumberFormat="1" applyFont="1" applyFill="1" applyAlignment="1">
      <alignment horizontal="center" vertical="center"/>
    </xf>
    <xf numFmtId="3" fontId="18" fillId="0" borderId="8" xfId="70" applyNumberFormat="1" applyFont="1" applyBorder="1" applyAlignment="1">
      <alignment horizontal="right" vertical="top" wrapText="1"/>
    </xf>
    <xf numFmtId="3" fontId="18" fillId="0" borderId="11" xfId="70" applyNumberFormat="1" applyFont="1" applyBorder="1" applyAlignment="1">
      <alignment horizontal="right" vertical="top" wrapText="1"/>
    </xf>
    <xf numFmtId="0" fontId="14" fillId="0" borderId="12" xfId="70" applyFont="1" applyBorder="1" applyAlignment="1">
      <alignment horizontal="left" vertical="top" wrapText="1"/>
    </xf>
    <xf numFmtId="3" fontId="14" fillId="0" borderId="12" xfId="70" applyNumberFormat="1" applyFont="1" applyBorder="1" applyAlignment="1">
      <alignment horizontal="left" vertical="top" wrapText="1"/>
    </xf>
    <xf numFmtId="3" fontId="18" fillId="0" borderId="12" xfId="70" applyNumberFormat="1" applyFont="1" applyBorder="1" applyAlignment="1">
      <alignment horizontal="center" vertical="top" wrapText="1"/>
    </xf>
    <xf numFmtId="3" fontId="18" fillId="0" borderId="12" xfId="70" applyNumberFormat="1" applyFont="1" applyBorder="1" applyAlignment="1">
      <alignment horizontal="left" vertical="top" wrapText="1"/>
    </xf>
    <xf numFmtId="0" fontId="14" fillId="0" borderId="12" xfId="70" applyFont="1" applyBorder="1"/>
    <xf numFmtId="0" fontId="14" fillId="0" borderId="32" xfId="70" applyFont="1" applyFill="1" applyBorder="1" applyAlignment="1">
      <alignment horizontal="center" vertical="center"/>
    </xf>
    <xf numFmtId="3" fontId="14" fillId="0" borderId="15" xfId="70" applyNumberFormat="1" applyFont="1" applyFill="1" applyBorder="1" applyAlignment="1">
      <alignment horizontal="center" vertical="center"/>
    </xf>
    <xf numFmtId="0" fontId="14" fillId="0" borderId="12" xfId="70" applyFont="1" applyAlignment="1">
      <alignment horizontal="center"/>
    </xf>
    <xf numFmtId="0" fontId="14" fillId="0" borderId="32" xfId="70" applyFont="1" applyBorder="1" applyAlignment="1">
      <alignment horizontal="center" vertical="center"/>
    </xf>
    <xf numFmtId="0" fontId="18" fillId="0" borderId="11" xfId="70" applyFont="1" applyBorder="1" applyAlignment="1">
      <alignment horizontal="left" vertical="top" wrapText="1"/>
    </xf>
    <xf numFmtId="0" fontId="15" fillId="0" borderId="15" xfId="70" applyFont="1" applyBorder="1" applyAlignment="1">
      <alignment horizontal="left" vertical="center"/>
    </xf>
    <xf numFmtId="0" fontId="10" fillId="0" borderId="12" xfId="74" applyFont="1"/>
    <xf numFmtId="0" fontId="9" fillId="0" borderId="12" xfId="74" applyFont="1" applyFill="1" applyAlignment="1">
      <alignment horizontal="center"/>
    </xf>
    <xf numFmtId="0" fontId="9" fillId="0" borderId="12" xfId="74" applyFont="1" applyAlignment="1">
      <alignment horizontal="center"/>
    </xf>
    <xf numFmtId="0" fontId="16" fillId="0" borderId="12" xfId="74" applyFont="1" applyBorder="1" applyAlignment="1">
      <alignment horizontal="center" vertical="top" wrapText="1"/>
    </xf>
    <xf numFmtId="0" fontId="10" fillId="0" borderId="12" xfId="74" applyFont="1" applyAlignment="1">
      <alignment vertical="center"/>
    </xf>
    <xf numFmtId="0" fontId="10" fillId="0" borderId="12" xfId="74" applyFont="1" applyAlignment="1">
      <alignment horizontal="center" vertical="center"/>
    </xf>
    <xf numFmtId="0" fontId="16" fillId="0" borderId="12" xfId="74" applyFont="1" applyBorder="1" applyAlignment="1">
      <alignment horizontal="center" vertical="top" wrapText="1"/>
    </xf>
    <xf numFmtId="0" fontId="14" fillId="0" borderId="12" xfId="74" applyFont="1"/>
    <xf numFmtId="0" fontId="14" fillId="0" borderId="12" xfId="74" applyFont="1" applyAlignment="1">
      <alignment vertical="center"/>
    </xf>
    <xf numFmtId="0" fontId="14" fillId="0" borderId="12" xfId="74" applyFont="1" applyAlignment="1">
      <alignment horizontal="center" vertical="center"/>
    </xf>
    <xf numFmtId="0" fontId="12" fillId="0" borderId="12" xfId="74" applyFont="1" applyFill="1" applyBorder="1" applyAlignment="1">
      <alignment horizontal="center" vertical="center" wrapText="1"/>
    </xf>
    <xf numFmtId="0" fontId="12" fillId="0" borderId="12" xfId="74" applyFont="1" applyFill="1" applyBorder="1" applyAlignment="1">
      <alignment horizontal="center" vertical="top" wrapText="1"/>
    </xf>
    <xf numFmtId="0" fontId="14" fillId="0" borderId="12" xfId="74" applyFont="1" applyFill="1"/>
    <xf numFmtId="0" fontId="14" fillId="0" borderId="12" xfId="74" applyFont="1" applyFill="1" applyAlignment="1">
      <alignment vertical="center"/>
    </xf>
    <xf numFmtId="0" fontId="14" fillId="0" borderId="12" xfId="74" applyFont="1" applyFill="1" applyAlignment="1">
      <alignment horizontal="center" vertical="center"/>
    </xf>
    <xf numFmtId="0" fontId="15" fillId="0" borderId="43" xfId="74" applyFont="1" applyBorder="1" applyAlignment="1">
      <alignment horizontal="center"/>
    </xf>
    <xf numFmtId="4" fontId="15" fillId="0" borderId="33" xfId="74" applyNumberFormat="1" applyFont="1" applyBorder="1" applyAlignment="1">
      <alignment horizontal="center"/>
    </xf>
    <xf numFmtId="0" fontId="14" fillId="0" borderId="15" xfId="74" applyFont="1" applyBorder="1" applyAlignment="1">
      <alignment vertical="center" wrapText="1"/>
    </xf>
    <xf numFmtId="0" fontId="14" fillId="0" borderId="15" xfId="74" applyFont="1" applyBorder="1" applyAlignment="1">
      <alignment vertical="center"/>
    </xf>
    <xf numFmtId="0" fontId="14" fillId="0" borderId="15" xfId="74" applyFont="1" applyBorder="1" applyAlignment="1">
      <alignment horizontal="center" vertical="center"/>
    </xf>
    <xf numFmtId="3" fontId="14" fillId="0" borderId="15" xfId="74" applyNumberFormat="1" applyFont="1" applyBorder="1" applyAlignment="1">
      <alignment horizontal="center" vertical="center"/>
    </xf>
    <xf numFmtId="0" fontId="14" fillId="0" borderId="15" xfId="74" applyFont="1" applyFill="1" applyBorder="1" applyAlignment="1">
      <alignment horizontal="center" vertical="center"/>
    </xf>
    <xf numFmtId="0" fontId="14" fillId="0" borderId="15" xfId="74" applyFont="1" applyFill="1" applyBorder="1" applyAlignment="1">
      <alignment vertical="center" wrapText="1"/>
    </xf>
    <xf numFmtId="0" fontId="14" fillId="0" borderId="15" xfId="74" applyFont="1" applyFill="1" applyBorder="1" applyAlignment="1">
      <alignment vertical="center"/>
    </xf>
    <xf numFmtId="3" fontId="14" fillId="0" borderId="15" xfId="74" applyNumberFormat="1" applyFont="1" applyFill="1" applyBorder="1" applyAlignment="1">
      <alignment horizontal="center" vertical="center"/>
    </xf>
    <xf numFmtId="0" fontId="22" fillId="0" borderId="15" xfId="74" applyFont="1" applyFill="1" applyBorder="1" applyAlignment="1">
      <alignment vertical="center" wrapText="1"/>
    </xf>
    <xf numFmtId="0" fontId="22" fillId="0" borderId="15" xfId="74" applyFont="1" applyBorder="1" applyAlignment="1">
      <alignment vertical="center"/>
    </xf>
    <xf numFmtId="0" fontId="22" fillId="0" borderId="15" xfId="74" applyFont="1" applyBorder="1" applyAlignment="1">
      <alignment horizontal="center" vertical="center"/>
    </xf>
    <xf numFmtId="3" fontId="22" fillId="0" borderId="15" xfId="74" applyNumberFormat="1" applyFont="1" applyBorder="1" applyAlignment="1">
      <alignment horizontal="center" vertical="center"/>
    </xf>
    <xf numFmtId="0" fontId="18" fillId="0" borderId="12" xfId="74" applyFont="1" applyFill="1" applyBorder="1" applyAlignment="1">
      <alignment horizontal="center" vertical="center"/>
    </xf>
    <xf numFmtId="3" fontId="15" fillId="0" borderId="12" xfId="74" applyNumberFormat="1" applyFont="1" applyAlignment="1">
      <alignment horizontal="center"/>
    </xf>
    <xf numFmtId="0" fontId="18" fillId="0" borderId="12" xfId="74" applyFont="1" applyFill="1" applyBorder="1" applyAlignment="1">
      <alignment horizontal="left" vertical="top" wrapText="1"/>
    </xf>
    <xf numFmtId="3" fontId="18" fillId="0" borderId="12" xfId="74" applyNumberFormat="1" applyFont="1" applyFill="1" applyBorder="1" applyAlignment="1">
      <alignment horizontal="center" vertical="top" wrapText="1"/>
    </xf>
    <xf numFmtId="0" fontId="15" fillId="6" borderId="12" xfId="74" applyFont="1" applyFill="1" applyAlignment="1">
      <alignment vertical="center"/>
    </xf>
    <xf numFmtId="0" fontId="15" fillId="6" borderId="12" xfId="74" applyFont="1" applyFill="1"/>
    <xf numFmtId="0" fontId="15" fillId="0" borderId="12" xfId="74" applyFont="1" applyAlignment="1">
      <alignment horizontal="center"/>
    </xf>
    <xf numFmtId="0" fontId="14" fillId="0" borderId="15" xfId="74" applyFont="1" applyBorder="1" applyAlignment="1">
      <alignment horizontal="left" vertical="center"/>
    </xf>
    <xf numFmtId="0" fontId="14" fillId="0" borderId="12" xfId="74" applyFont="1" applyAlignment="1">
      <alignment vertical="center" wrapText="1"/>
    </xf>
    <xf numFmtId="0" fontId="14" fillId="0" borderId="12" xfId="74" applyFont="1" applyAlignment="1">
      <alignment horizontal="center" vertical="center" wrapText="1"/>
    </xf>
    <xf numFmtId="0" fontId="14" fillId="6" borderId="12" xfId="74" applyFont="1" applyFill="1" applyAlignment="1">
      <alignment vertical="center" wrapText="1"/>
    </xf>
    <xf numFmtId="0" fontId="14" fillId="0" borderId="15" xfId="74" applyFont="1" applyFill="1" applyBorder="1" applyAlignment="1">
      <alignment horizontal="left" vertical="center"/>
    </xf>
    <xf numFmtId="0" fontId="14" fillId="0" borderId="12" xfId="74" applyFont="1" applyFill="1" applyAlignment="1">
      <alignment vertical="center" wrapText="1"/>
    </xf>
    <xf numFmtId="0" fontId="14" fillId="0" borderId="12" xfId="74" applyFont="1" applyFill="1" applyAlignment="1">
      <alignment horizontal="center" vertical="center" wrapText="1"/>
    </xf>
    <xf numFmtId="3" fontId="18" fillId="0" borderId="12" xfId="74" applyNumberFormat="1" applyFont="1" applyAlignment="1">
      <alignment horizontal="center" vertical="center"/>
    </xf>
    <xf numFmtId="0" fontId="18" fillId="0" borderId="12" xfId="74" applyFont="1" applyFill="1" applyBorder="1" applyAlignment="1">
      <alignment horizontal="right" vertical="center"/>
    </xf>
    <xf numFmtId="3" fontId="18" fillId="0" borderId="12" xfId="74" applyNumberFormat="1" applyFont="1" applyFill="1" applyBorder="1" applyAlignment="1">
      <alignment horizontal="center" vertical="center"/>
    </xf>
    <xf numFmtId="3" fontId="18" fillId="0" borderId="12" xfId="74" applyNumberFormat="1" applyFont="1" applyFill="1" applyAlignment="1">
      <alignment horizontal="center" vertical="center"/>
    </xf>
    <xf numFmtId="0" fontId="18" fillId="0" borderId="12" xfId="74" applyFont="1" applyAlignment="1">
      <alignment horizontal="center" vertical="center"/>
    </xf>
    <xf numFmtId="0" fontId="18" fillId="0" borderId="12" xfId="74" applyFont="1" applyAlignment="1">
      <alignment horizontal="right" vertical="center"/>
    </xf>
    <xf numFmtId="3" fontId="18" fillId="0" borderId="13" xfId="74" applyNumberFormat="1" applyFont="1" applyBorder="1" applyAlignment="1">
      <alignment horizontal="center" vertical="top" wrapText="1"/>
    </xf>
    <xf numFmtId="3" fontId="18" fillId="0" borderId="13" xfId="74" applyNumberFormat="1" applyFont="1" applyBorder="1" applyAlignment="1">
      <alignment horizontal="left" vertical="top" wrapText="1"/>
    </xf>
    <xf numFmtId="0" fontId="11" fillId="7" borderId="15" xfId="74" applyFont="1" applyFill="1" applyBorder="1" applyAlignment="1">
      <alignment vertical="center"/>
    </xf>
    <xf numFmtId="3" fontId="18" fillId="0" borderId="12" xfId="74" applyNumberFormat="1" applyFont="1" applyBorder="1" applyAlignment="1">
      <alignment horizontal="center" vertical="top" wrapText="1"/>
    </xf>
    <xf numFmtId="3" fontId="18" fillId="0" borderId="12" xfId="74" applyNumberFormat="1" applyFont="1" applyBorder="1" applyAlignment="1">
      <alignment horizontal="left" vertical="top" wrapText="1"/>
    </xf>
    <xf numFmtId="0" fontId="14" fillId="0" borderId="12" xfId="74" applyFont="1" applyBorder="1"/>
    <xf numFmtId="0" fontId="30" fillId="0" borderId="15" xfId="75" applyFont="1" applyBorder="1"/>
    <xf numFmtId="4" fontId="30" fillId="0" borderId="22" xfId="75" applyNumberFormat="1" applyFont="1" applyBorder="1" applyAlignment="1">
      <alignment horizontal="left"/>
    </xf>
    <xf numFmtId="4" fontId="30" fillId="0" borderId="37" xfId="75" applyNumberFormat="1" applyFont="1" applyBorder="1" applyAlignment="1">
      <alignment horizontal="left"/>
    </xf>
    <xf numFmtId="4" fontId="30" fillId="0" borderId="23" xfId="75" applyNumberFormat="1" applyFont="1" applyBorder="1" applyAlignment="1">
      <alignment horizontal="left"/>
    </xf>
    <xf numFmtId="0" fontId="24" fillId="0" borderId="12" xfId="55" applyFont="1"/>
    <xf numFmtId="0" fontId="43" fillId="6" borderId="12" xfId="54" applyFont="1" applyFill="1" applyAlignment="1">
      <alignment horizontal="center"/>
    </xf>
    <xf numFmtId="0" fontId="24" fillId="0" borderId="12" xfId="55" applyFont="1" applyAlignment="1">
      <alignment vertical="center"/>
    </xf>
    <xf numFmtId="0" fontId="9" fillId="6" borderId="12" xfId="54" applyFont="1" applyFill="1" applyAlignment="1">
      <alignment horizontal="center"/>
    </xf>
    <xf numFmtId="0" fontId="43" fillId="6" borderId="12" xfId="54" applyFont="1" applyFill="1" applyAlignment="1">
      <alignment horizontal="center"/>
    </xf>
    <xf numFmtId="0" fontId="11" fillId="7" borderId="15" xfId="54" applyFont="1" applyFill="1" applyBorder="1" applyAlignment="1">
      <alignment horizontal="center" vertical="center"/>
    </xf>
    <xf numFmtId="0" fontId="12" fillId="7" borderId="15" xfId="54" applyFont="1" applyFill="1" applyBorder="1" applyAlignment="1">
      <alignment horizontal="center" vertical="center"/>
    </xf>
    <xf numFmtId="0" fontId="11" fillId="7" borderId="15" xfId="54" applyFont="1" applyFill="1" applyBorder="1" applyAlignment="1">
      <alignment horizontal="center" vertical="center" wrapText="1"/>
    </xf>
    <xf numFmtId="0" fontId="14" fillId="0" borderId="4" xfId="55" applyFont="1" applyFill="1" applyBorder="1" applyAlignment="1">
      <alignment horizontal="left" vertical="center" wrapText="1"/>
    </xf>
    <xf numFmtId="0" fontId="14" fillId="0" borderId="4" xfId="55" applyFont="1" applyFill="1" applyBorder="1" applyAlignment="1">
      <alignment horizontal="center" vertical="center" wrapText="1"/>
    </xf>
    <xf numFmtId="3" fontId="14" fillId="0" borderId="4" xfId="55" applyNumberFormat="1" applyFont="1" applyFill="1" applyBorder="1" applyAlignment="1">
      <alignment horizontal="center" vertical="center" wrapText="1"/>
    </xf>
    <xf numFmtId="3" fontId="14" fillId="9" borderId="4" xfId="55" applyNumberFormat="1" applyFont="1" applyFill="1" applyBorder="1" applyAlignment="1">
      <alignment horizontal="center" vertical="center" wrapText="1"/>
    </xf>
    <xf numFmtId="3" fontId="15" fillId="0" borderId="28" xfId="55" applyNumberFormat="1" applyFont="1" applyFill="1" applyBorder="1" applyAlignment="1">
      <alignment horizontal="center" vertical="center" wrapText="1"/>
    </xf>
    <xf numFmtId="49" fontId="44" fillId="0" borderId="12" xfId="55" applyNumberFormat="1" applyFont="1" applyAlignment="1">
      <alignment vertical="center"/>
    </xf>
    <xf numFmtId="49" fontId="44" fillId="0" borderId="12" xfId="55" applyNumberFormat="1" applyFont="1" applyFill="1" applyAlignment="1">
      <alignment vertical="center"/>
    </xf>
    <xf numFmtId="0" fontId="24" fillId="0" borderId="12" xfId="55" applyFont="1" applyFill="1"/>
    <xf numFmtId="0" fontId="14" fillId="0" borderId="1" xfId="55" applyFont="1" applyFill="1" applyBorder="1" applyAlignment="1">
      <alignment horizontal="left" vertical="center" wrapText="1"/>
    </xf>
    <xf numFmtId="0" fontId="14" fillId="0" borderId="1" xfId="55" applyFont="1" applyFill="1" applyBorder="1" applyAlignment="1">
      <alignment horizontal="center" vertical="center" wrapText="1"/>
    </xf>
    <xf numFmtId="3" fontId="14" fillId="0" borderId="1" xfId="55" applyNumberFormat="1" applyFont="1" applyFill="1" applyBorder="1" applyAlignment="1">
      <alignment horizontal="center" vertical="center" wrapText="1"/>
    </xf>
    <xf numFmtId="0" fontId="14" fillId="0" borderId="28" xfId="55" applyFont="1" applyFill="1" applyBorder="1" applyAlignment="1">
      <alignment horizontal="left" vertical="center" wrapText="1"/>
    </xf>
    <xf numFmtId="0" fontId="14" fillId="0" borderId="28" xfId="55" applyFont="1" applyFill="1" applyBorder="1" applyAlignment="1">
      <alignment horizontal="center" vertical="center" wrapText="1"/>
    </xf>
    <xf numFmtId="3" fontId="14" fillId="0" borderId="28" xfId="55" applyNumberFormat="1" applyFont="1" applyFill="1" applyBorder="1" applyAlignment="1">
      <alignment horizontal="center" vertical="center" wrapText="1"/>
    </xf>
    <xf numFmtId="3" fontId="15" fillId="9" borderId="28" xfId="55" applyNumberFormat="1" applyFont="1" applyFill="1" applyBorder="1" applyAlignment="1">
      <alignment horizontal="center" vertical="center" wrapText="1"/>
    </xf>
    <xf numFmtId="3" fontId="14" fillId="9" borderId="28" xfId="55" applyNumberFormat="1" applyFont="1" applyFill="1" applyBorder="1" applyAlignment="1">
      <alignment horizontal="center" vertical="center" wrapText="1"/>
    </xf>
    <xf numFmtId="3" fontId="15" fillId="6" borderId="28" xfId="55" applyNumberFormat="1" applyFont="1" applyFill="1" applyBorder="1" applyAlignment="1">
      <alignment horizontal="center" vertical="center" wrapText="1"/>
    </xf>
    <xf numFmtId="0" fontId="14" fillId="0" borderId="44" xfId="55" applyFont="1" applyFill="1" applyBorder="1" applyAlignment="1">
      <alignment horizontal="left" vertical="center" wrapText="1"/>
    </xf>
    <xf numFmtId="0" fontId="14" fillId="0" borderId="44" xfId="55" applyFont="1" applyFill="1" applyBorder="1" applyAlignment="1">
      <alignment horizontal="center" vertical="center" wrapText="1"/>
    </xf>
    <xf numFmtId="3" fontId="14" fillId="0" borderId="44" xfId="55" applyNumberFormat="1" applyFont="1" applyFill="1" applyBorder="1" applyAlignment="1">
      <alignment horizontal="center" vertical="center" wrapText="1"/>
    </xf>
    <xf numFmtId="3" fontId="11" fillId="7" borderId="45" xfId="76" applyNumberFormat="1" applyFont="1" applyFill="1" applyBorder="1" applyAlignment="1">
      <alignment horizontal="center" vertical="center" wrapText="1"/>
    </xf>
    <xf numFmtId="3" fontId="11" fillId="7" borderId="46" xfId="76" applyNumberFormat="1" applyFont="1" applyFill="1" applyBorder="1" applyAlignment="1">
      <alignment horizontal="center" vertical="center" wrapText="1"/>
    </xf>
    <xf numFmtId="0" fontId="14" fillId="0" borderId="12" xfId="54" applyFont="1" applyBorder="1" applyAlignment="1">
      <alignment vertical="center" wrapText="1"/>
    </xf>
    <xf numFmtId="0" fontId="15" fillId="0" borderId="12" xfId="76" applyFont="1" applyBorder="1" applyAlignment="1">
      <alignment horizontal="center"/>
    </xf>
    <xf numFmtId="0" fontId="14" fillId="0" borderId="12" xfId="54" applyFont="1" applyBorder="1" applyAlignment="1">
      <alignment horizontal="center" vertical="center" wrapText="1"/>
    </xf>
    <xf numFmtId="0" fontId="14" fillId="0" borderId="15" xfId="77" applyFont="1" applyBorder="1" applyAlignment="1">
      <alignment vertical="center" wrapText="1"/>
    </xf>
    <xf numFmtId="0" fontId="14" fillId="0" borderId="15" xfId="77" applyFont="1" applyFill="1" applyBorder="1" applyAlignment="1">
      <alignment vertical="center" wrapText="1"/>
    </xf>
    <xf numFmtId="0" fontId="24" fillId="0" borderId="12" xfId="54" applyFont="1"/>
    <xf numFmtId="0" fontId="26" fillId="0" borderId="12" xfId="54" applyFont="1"/>
    <xf numFmtId="0" fontId="15" fillId="0" borderId="12" xfId="54" applyFont="1"/>
    <xf numFmtId="0" fontId="15" fillId="0" borderId="12" xfId="54" applyFont="1" applyAlignment="1">
      <alignment horizontal="center"/>
    </xf>
    <xf numFmtId="4" fontId="15" fillId="0" borderId="12" xfId="54" applyNumberFormat="1" applyFont="1" applyAlignment="1">
      <alignment horizontal="center"/>
    </xf>
    <xf numFmtId="0" fontId="15" fillId="0" borderId="33" xfId="54" applyFont="1" applyBorder="1" applyAlignment="1">
      <alignment horizontal="center"/>
    </xf>
    <xf numFmtId="4" fontId="15" fillId="0" borderId="33" xfId="54" applyNumberFormat="1" applyFont="1" applyBorder="1" applyAlignment="1">
      <alignment horizontal="center"/>
    </xf>
    <xf numFmtId="0" fontId="39" fillId="0" borderId="12" xfId="54" applyFont="1" applyAlignment="1">
      <alignment vertical="center" wrapText="1"/>
    </xf>
    <xf numFmtId="0" fontId="39" fillId="6" borderId="12" xfId="54" applyFont="1" applyFill="1" applyAlignment="1">
      <alignment vertical="center" wrapText="1"/>
    </xf>
    <xf numFmtId="0" fontId="39" fillId="0" borderId="12" xfId="54" applyFont="1" applyFill="1" applyAlignment="1">
      <alignment vertical="center" wrapText="1"/>
    </xf>
    <xf numFmtId="3" fontId="15" fillId="0" borderId="12" xfId="54" applyNumberFormat="1" applyFont="1" applyAlignment="1">
      <alignment horizontal="center"/>
    </xf>
    <xf numFmtId="3" fontId="14" fillId="0" borderId="22" xfId="54" applyNumberFormat="1" applyFont="1" applyBorder="1" applyAlignment="1">
      <alignment horizontal="center" vertical="center" wrapText="1"/>
    </xf>
    <xf numFmtId="0" fontId="39" fillId="0" borderId="12" xfId="54" applyFont="1" applyAlignment="1">
      <alignment vertical="center"/>
    </xf>
    <xf numFmtId="3" fontId="39" fillId="0" borderId="12" xfId="54" applyNumberFormat="1" applyFont="1" applyAlignment="1">
      <alignment vertical="center" wrapText="1"/>
    </xf>
    <xf numFmtId="0" fontId="18" fillId="0" borderId="12" xfId="54" applyFont="1" applyAlignment="1">
      <alignment horizontal="center" vertical="center"/>
    </xf>
    <xf numFmtId="0" fontId="18" fillId="0" borderId="12" xfId="54" applyFont="1" applyAlignment="1">
      <alignment horizontal="right" vertical="center"/>
    </xf>
    <xf numFmtId="3" fontId="18" fillId="0" borderId="12" xfId="54" applyNumberFormat="1" applyFont="1" applyAlignment="1">
      <alignment horizontal="center" vertical="center"/>
    </xf>
    <xf numFmtId="0" fontId="14" fillId="0" borderId="15" xfId="54" applyFont="1" applyBorder="1" applyAlignment="1">
      <alignment horizontal="left" vertical="center" wrapText="1"/>
    </xf>
    <xf numFmtId="0" fontId="14" fillId="0" borderId="15" xfId="54" applyFont="1" applyBorder="1" applyAlignment="1">
      <alignment horizontal="left" vertical="center"/>
    </xf>
    <xf numFmtId="0" fontId="9" fillId="0" borderId="12" xfId="54" applyFont="1" applyAlignment="1">
      <alignment horizontal="center"/>
    </xf>
    <xf numFmtId="0" fontId="14" fillId="0" borderId="12" xfId="76" applyFont="1"/>
    <xf numFmtId="0" fontId="22" fillId="0" borderId="12" xfId="76" applyFont="1"/>
    <xf numFmtId="0" fontId="23" fillId="0" borderId="12" xfId="54" applyFont="1" applyFill="1" applyAlignment="1">
      <alignment horizontal="center"/>
    </xf>
    <xf numFmtId="4" fontId="23" fillId="0" borderId="12" xfId="54" applyNumberFormat="1" applyFont="1" applyFill="1" applyAlignment="1">
      <alignment horizontal="center"/>
    </xf>
    <xf numFmtId="4" fontId="23" fillId="0" borderId="12" xfId="54" applyNumberFormat="1" applyFont="1" applyFill="1" applyAlignment="1">
      <alignment horizontal="right"/>
    </xf>
    <xf numFmtId="0" fontId="14" fillId="0" borderId="22" xfId="54" applyFont="1" applyBorder="1" applyAlignment="1">
      <alignment horizontal="left" vertical="center"/>
    </xf>
    <xf numFmtId="0" fontId="15" fillId="0" borderId="15" xfId="54" applyFont="1" applyBorder="1" applyAlignment="1">
      <alignment horizontal="center" vertical="center"/>
    </xf>
    <xf numFmtId="3" fontId="15" fillId="0" borderId="15" xfId="54" applyNumberFormat="1" applyFont="1" applyBorder="1" applyAlignment="1">
      <alignment horizontal="center" vertical="center"/>
    </xf>
    <xf numFmtId="0" fontId="18" fillId="0" borderId="21" xfId="76" applyFont="1" applyBorder="1" applyAlignment="1">
      <alignment horizontal="left" vertical="top" wrapText="1"/>
    </xf>
    <xf numFmtId="3" fontId="18" fillId="0" borderId="11" xfId="76" applyNumberFormat="1" applyFont="1" applyBorder="1" applyAlignment="1">
      <alignment horizontal="center" vertical="center" wrapText="1"/>
    </xf>
    <xf numFmtId="0" fontId="15" fillId="0" borderId="12" xfId="54" applyFont="1" applyAlignment="1">
      <alignment horizontal="center" vertical="center"/>
    </xf>
    <xf numFmtId="3" fontId="15" fillId="0" borderId="12" xfId="54" applyNumberFormat="1" applyFont="1" applyAlignment="1">
      <alignment horizontal="center" vertical="center"/>
    </xf>
    <xf numFmtId="0" fontId="16" fillId="0" borderId="12" xfId="54" applyFont="1" applyAlignment="1">
      <alignment vertical="center" wrapText="1"/>
    </xf>
    <xf numFmtId="0" fontId="16" fillId="6" borderId="12" xfId="54" applyFont="1" applyFill="1" applyAlignment="1">
      <alignment vertical="center" wrapText="1"/>
    </xf>
    <xf numFmtId="0" fontId="15" fillId="0" borderId="15" xfId="54" applyFont="1" applyFill="1" applyBorder="1" applyAlignment="1">
      <alignment horizontal="center" vertical="center"/>
    </xf>
    <xf numFmtId="0" fontId="18" fillId="0" borderId="12" xfId="76" applyFont="1" applyAlignment="1">
      <alignment horizontal="left" vertical="top" wrapText="1"/>
    </xf>
    <xf numFmtId="3" fontId="18" fillId="0" borderId="12" xfId="76" applyNumberFormat="1" applyFont="1" applyAlignment="1">
      <alignment horizontal="center" vertical="center" wrapText="1"/>
    </xf>
    <xf numFmtId="0" fontId="14" fillId="0" borderId="12" xfId="76" applyFont="1" applyAlignment="1">
      <alignment horizontal="center" vertical="center"/>
    </xf>
    <xf numFmtId="0" fontId="18" fillId="0" borderId="11" xfId="76" applyFont="1" applyBorder="1" applyAlignment="1">
      <alignment horizontal="left" vertical="top" wrapText="1"/>
    </xf>
    <xf numFmtId="0" fontId="18" fillId="0" borderId="12" xfId="54" applyFont="1" applyBorder="1" applyAlignment="1">
      <alignment vertical="center"/>
    </xf>
    <xf numFmtId="0" fontId="10" fillId="0" borderId="12" xfId="54" applyFont="1" applyAlignment="1">
      <alignment horizontal="center"/>
    </xf>
    <xf numFmtId="4" fontId="10" fillId="0" borderId="12" xfId="54" applyNumberFormat="1" applyFont="1" applyFill="1" applyAlignment="1">
      <alignment horizontal="right"/>
    </xf>
    <xf numFmtId="164" fontId="14" fillId="0" borderId="12" xfId="54" applyNumberFormat="1" applyFont="1" applyAlignment="1">
      <alignment vertical="center" wrapText="1"/>
    </xf>
    <xf numFmtId="0" fontId="14" fillId="0" borderId="15" xfId="54" applyFont="1" applyBorder="1" applyAlignment="1">
      <alignment horizontal="justify" vertical="center" wrapText="1"/>
    </xf>
    <xf numFmtId="0" fontId="16" fillId="0" borderId="12" xfId="76" applyFont="1" applyAlignment="1">
      <alignment horizontal="center" vertical="top" wrapText="1"/>
    </xf>
    <xf numFmtId="4" fontId="10" fillId="0" borderId="12" xfId="54" applyNumberFormat="1" applyFont="1" applyAlignment="1">
      <alignment horizontal="right"/>
    </xf>
    <xf numFmtId="0" fontId="15" fillId="0" borderId="15" xfId="54" applyFont="1" applyBorder="1" applyAlignment="1">
      <alignment horizontal="center"/>
    </xf>
    <xf numFmtId="3" fontId="15" fillId="0" borderId="15" xfId="54" applyNumberFormat="1" applyFont="1" applyBorder="1" applyAlignment="1">
      <alignment horizontal="center"/>
    </xf>
    <xf numFmtId="9" fontId="22" fillId="0" borderId="12" xfId="78" applyFont="1" applyFill="1" applyBorder="1"/>
    <xf numFmtId="3" fontId="18" fillId="0" borderId="11" xfId="76" applyNumberFormat="1" applyFont="1" applyBorder="1" applyAlignment="1">
      <alignment horizontal="right" vertical="top" wrapText="1"/>
    </xf>
    <xf numFmtId="0" fontId="15" fillId="0" borderId="15" xfId="54" applyFont="1" applyFill="1" applyBorder="1" applyAlignment="1">
      <alignment horizontal="center"/>
    </xf>
    <xf numFmtId="3" fontId="18" fillId="0" borderId="12" xfId="76" applyNumberFormat="1" applyFont="1" applyAlignment="1">
      <alignment horizontal="center" vertical="top" wrapText="1"/>
    </xf>
    <xf numFmtId="3" fontId="18" fillId="0" borderId="12" xfId="76" applyNumberFormat="1" applyFont="1" applyAlignment="1">
      <alignment horizontal="right" vertical="top" wrapText="1"/>
    </xf>
    <xf numFmtId="3" fontId="18" fillId="0" borderId="12" xfId="76" applyNumberFormat="1" applyFont="1" applyAlignment="1">
      <alignment horizontal="left" vertical="top" wrapText="1"/>
    </xf>
    <xf numFmtId="0" fontId="14" fillId="0" borderId="12" xfId="76" applyFont="1" applyAlignment="1">
      <alignment horizontal="center"/>
    </xf>
    <xf numFmtId="0" fontId="10" fillId="0" borderId="12" xfId="79" applyFont="1" applyFill="1"/>
    <xf numFmtId="0" fontId="9" fillId="0" borderId="12" xfId="79" applyFont="1" applyFill="1"/>
    <xf numFmtId="0" fontId="10" fillId="0" borderId="12" xfId="79" applyFont="1" applyFill="1" applyAlignment="1">
      <alignment horizontal="center"/>
    </xf>
    <xf numFmtId="4" fontId="10" fillId="0" borderId="12" xfId="79" applyNumberFormat="1" applyFont="1" applyFill="1" applyAlignment="1">
      <alignment horizontal="center"/>
    </xf>
    <xf numFmtId="0" fontId="14" fillId="0" borderId="12" xfId="79" applyFont="1" applyFill="1" applyBorder="1" applyAlignment="1">
      <alignment vertical="center" wrapText="1"/>
    </xf>
    <xf numFmtId="0" fontId="14" fillId="6" borderId="12" xfId="79" applyFont="1" applyFill="1" applyBorder="1" applyAlignment="1">
      <alignment vertical="center" wrapText="1"/>
    </xf>
    <xf numFmtId="0" fontId="10" fillId="6" borderId="12" xfId="79" applyFont="1" applyFill="1" applyAlignment="1">
      <alignment vertical="center"/>
    </xf>
    <xf numFmtId="0" fontId="10" fillId="6" borderId="12" xfId="79" applyFont="1" applyFill="1"/>
    <xf numFmtId="0" fontId="10" fillId="0" borderId="12" xfId="79" applyFont="1" applyAlignment="1">
      <alignment horizontal="center"/>
    </xf>
    <xf numFmtId="3" fontId="10" fillId="0" borderId="12" xfId="79" applyNumberFormat="1" applyFont="1" applyAlignment="1">
      <alignment horizontal="center"/>
    </xf>
    <xf numFmtId="0" fontId="16" fillId="0" borderId="12" xfId="79" applyFont="1" applyFill="1" applyBorder="1" applyAlignment="1">
      <alignment vertical="center" wrapText="1"/>
    </xf>
    <xf numFmtId="0" fontId="16" fillId="6" borderId="12" xfId="79" applyFont="1" applyFill="1" applyBorder="1" applyAlignment="1">
      <alignment vertical="center" wrapText="1"/>
    </xf>
    <xf numFmtId="3" fontId="18" fillId="0" borderId="11" xfId="76" applyNumberFormat="1" applyFont="1" applyBorder="1" applyAlignment="1">
      <alignment horizontal="center" vertical="top" wrapText="1"/>
    </xf>
    <xf numFmtId="0" fontId="17" fillId="0" borderId="12" xfId="79" applyFont="1" applyAlignment="1">
      <alignment horizontal="center" vertical="center"/>
    </xf>
    <xf numFmtId="0" fontId="17" fillId="0" borderId="12" xfId="79" applyFont="1" applyAlignment="1">
      <alignment horizontal="right" vertical="center"/>
    </xf>
    <xf numFmtId="3" fontId="17" fillId="0" borderId="12" xfId="79" applyNumberFormat="1" applyFont="1" applyAlignment="1">
      <alignment horizontal="center" vertical="center"/>
    </xf>
    <xf numFmtId="0" fontId="14" fillId="0" borderId="15" xfId="54" applyFont="1" applyBorder="1" applyAlignment="1">
      <alignment horizontal="center" vertical="center" wrapText="1"/>
    </xf>
    <xf numFmtId="0" fontId="17" fillId="0" borderId="12" xfId="79" applyFont="1" applyFill="1" applyBorder="1" applyAlignment="1">
      <alignment horizontal="center" vertical="center"/>
    </xf>
    <xf numFmtId="0" fontId="17" fillId="0" borderId="12" xfId="79" applyFont="1" applyFill="1" applyBorder="1" applyAlignment="1">
      <alignment horizontal="right" vertical="center"/>
    </xf>
    <xf numFmtId="3" fontId="17" fillId="0" borderId="12" xfId="79" applyNumberFormat="1" applyFont="1" applyFill="1" applyBorder="1" applyAlignment="1">
      <alignment horizontal="center" vertical="center"/>
    </xf>
    <xf numFmtId="3" fontId="17" fillId="0" borderId="12" xfId="79" applyNumberFormat="1" applyFont="1" applyFill="1" applyAlignment="1">
      <alignment horizontal="center" vertical="center"/>
    </xf>
    <xf numFmtId="0" fontId="18" fillId="0" borderId="12" xfId="76" applyFont="1" applyBorder="1" applyAlignment="1">
      <alignment horizontal="left" vertical="top" wrapText="1"/>
    </xf>
    <xf numFmtId="3" fontId="18" fillId="0" borderId="12" xfId="76" applyNumberFormat="1" applyFont="1" applyBorder="1" applyAlignment="1">
      <alignment horizontal="right" vertical="top" wrapText="1"/>
    </xf>
    <xf numFmtId="0" fontId="10" fillId="0" borderId="12" xfId="79" applyFont="1" applyFill="1" applyAlignment="1">
      <alignment vertical="center"/>
    </xf>
    <xf numFmtId="3" fontId="10" fillId="0" borderId="12" xfId="79" applyNumberFormat="1" applyFont="1" applyFill="1" applyAlignment="1">
      <alignment horizontal="center"/>
    </xf>
    <xf numFmtId="3" fontId="18" fillId="0" borderId="12" xfId="76" applyNumberFormat="1" applyFont="1" applyBorder="1" applyAlignment="1">
      <alignment horizontal="center" vertical="top" wrapText="1"/>
    </xf>
    <xf numFmtId="3" fontId="18" fillId="0" borderId="12" xfId="76" applyNumberFormat="1" applyFont="1" applyBorder="1" applyAlignment="1">
      <alignment horizontal="left" vertical="top" wrapText="1"/>
    </xf>
    <xf numFmtId="0" fontId="14" fillId="0" borderId="12" xfId="76" applyFont="1" applyBorder="1"/>
    <xf numFmtId="3" fontId="14" fillId="0" borderId="12" xfId="76" applyNumberFormat="1" applyFont="1" applyBorder="1"/>
    <xf numFmtId="3" fontId="14" fillId="0" borderId="12" xfId="76" applyNumberFormat="1" applyFont="1"/>
    <xf numFmtId="0" fontId="18" fillId="0" borderId="10" xfId="76" applyFont="1" applyBorder="1" applyAlignment="1">
      <alignment horizontal="center" vertical="top" wrapText="1"/>
    </xf>
    <xf numFmtId="0" fontId="18" fillId="0" borderId="13" xfId="76" applyFont="1" applyBorder="1" applyAlignment="1">
      <alignment horizontal="center" vertical="top" wrapText="1"/>
    </xf>
    <xf numFmtId="0" fontId="18" fillId="0" borderId="13" xfId="76" applyFont="1" applyBorder="1" applyAlignment="1">
      <alignment horizontal="left" vertical="top" wrapText="1"/>
    </xf>
    <xf numFmtId="3" fontId="18" fillId="0" borderId="13" xfId="76" applyNumberFormat="1" applyFont="1" applyBorder="1" applyAlignment="1">
      <alignment horizontal="center" vertical="top" wrapText="1"/>
    </xf>
    <xf numFmtId="3" fontId="18" fillId="0" borderId="13" xfId="76" applyNumberFormat="1" applyFont="1" applyBorder="1" applyAlignment="1">
      <alignment horizontal="left" vertical="top" wrapText="1"/>
    </xf>
    <xf numFmtId="0" fontId="12" fillId="0" borderId="12" xfId="76" applyFont="1" applyFill="1" applyBorder="1" applyAlignment="1">
      <alignment horizontal="center" vertical="top" wrapText="1"/>
    </xf>
    <xf numFmtId="0" fontId="14" fillId="0" borderId="12" xfId="76" applyFont="1" applyFill="1"/>
    <xf numFmtId="3" fontId="14" fillId="0" borderId="11" xfId="76" applyNumberFormat="1" applyFont="1" applyBorder="1" applyAlignment="1">
      <alignment horizontal="center" vertical="top" wrapText="1"/>
    </xf>
    <xf numFmtId="0" fontId="10" fillId="0" borderId="12" xfId="79" applyFont="1" applyFill="1" applyAlignment="1">
      <alignment horizontal="center" vertical="center"/>
    </xf>
    <xf numFmtId="3" fontId="10" fillId="0" borderId="12" xfId="79" applyNumberFormat="1" applyFont="1" applyFill="1" applyAlignment="1">
      <alignment horizontal="center" vertical="center"/>
    </xf>
    <xf numFmtId="3" fontId="14" fillId="0" borderId="11" xfId="76" applyNumberFormat="1" applyFont="1" applyBorder="1" applyAlignment="1">
      <alignment horizontal="right" vertical="top" wrapText="1"/>
    </xf>
    <xf numFmtId="0" fontId="17" fillId="0" borderId="12" xfId="79" applyFont="1" applyFill="1" applyAlignment="1">
      <alignment horizontal="center" vertical="center"/>
    </xf>
    <xf numFmtId="0" fontId="17" fillId="0" borderId="12" xfId="79" applyFont="1" applyFill="1" applyAlignment="1">
      <alignment horizontal="right" vertical="center"/>
    </xf>
    <xf numFmtId="3" fontId="16" fillId="0" borderId="12" xfId="79" applyNumberFormat="1" applyFont="1" applyFill="1" applyAlignment="1">
      <alignment horizontal="center" vertical="center"/>
    </xf>
    <xf numFmtId="43" fontId="22" fillId="0" borderId="12" xfId="80" applyFont="1" applyFill="1" applyBorder="1" applyAlignment="1">
      <alignment vertical="center"/>
    </xf>
    <xf numFmtId="3" fontId="38" fillId="0" borderId="12" xfId="54" applyNumberFormat="1" applyFont="1" applyAlignment="1">
      <alignment horizontal="center" vertical="center"/>
    </xf>
    <xf numFmtId="0" fontId="18" fillId="0" borderId="12" xfId="76" applyFont="1" applyFill="1" applyBorder="1" applyAlignment="1">
      <alignment horizontal="left" vertical="top" wrapText="1"/>
    </xf>
    <xf numFmtId="3" fontId="18" fillId="0" borderId="12" xfId="76" applyNumberFormat="1" applyFont="1" applyFill="1" applyBorder="1" applyAlignment="1">
      <alignment horizontal="center" vertical="top" wrapText="1"/>
    </xf>
    <xf numFmtId="3" fontId="18" fillId="0" borderId="12" xfId="76" applyNumberFormat="1" applyFont="1" applyFill="1" applyBorder="1" applyAlignment="1">
      <alignment horizontal="right" vertical="top" wrapText="1"/>
    </xf>
    <xf numFmtId="3" fontId="18" fillId="0" borderId="11" xfId="76" applyNumberFormat="1" applyFont="1" applyBorder="1" applyAlignment="1">
      <alignment horizontal="right" vertical="center" wrapText="1"/>
    </xf>
    <xf numFmtId="0" fontId="14" fillId="0" borderId="12" xfId="54" applyFont="1" applyAlignment="1">
      <alignment vertical="center"/>
    </xf>
    <xf numFmtId="0" fontId="15" fillId="0" borderId="12" xfId="54" applyFont="1" applyAlignment="1">
      <alignment vertical="center" wrapText="1"/>
    </xf>
    <xf numFmtId="0" fontId="15" fillId="6" borderId="12" xfId="54" applyFont="1" applyFill="1" applyAlignment="1">
      <alignment vertical="center" wrapText="1"/>
    </xf>
    <xf numFmtId="0" fontId="15" fillId="0" borderId="12" xfId="54" applyFont="1" applyAlignment="1">
      <alignment vertical="center"/>
    </xf>
    <xf numFmtId="3" fontId="18" fillId="0" borderId="12" xfId="76" applyNumberFormat="1" applyFont="1" applyFill="1" applyBorder="1" applyAlignment="1">
      <alignment horizontal="center" vertical="center" wrapText="1"/>
    </xf>
    <xf numFmtId="3" fontId="18" fillId="0" borderId="12" xfId="76" applyNumberFormat="1" applyFont="1" applyBorder="1" applyAlignment="1">
      <alignment horizontal="right" vertical="center" wrapText="1"/>
    </xf>
    <xf numFmtId="3" fontId="18" fillId="0" borderId="12" xfId="76" applyNumberFormat="1" applyFont="1" applyBorder="1" applyAlignment="1">
      <alignment horizontal="center" vertical="center" wrapText="1"/>
    </xf>
    <xf numFmtId="3" fontId="18" fillId="0" borderId="12" xfId="76" applyNumberFormat="1" applyFont="1" applyBorder="1" applyAlignment="1">
      <alignment horizontal="left" vertical="center" wrapText="1"/>
    </xf>
    <xf numFmtId="0" fontId="14" fillId="0" borderId="12" xfId="76" applyFont="1" applyBorder="1" applyAlignment="1">
      <alignment vertical="center"/>
    </xf>
    <xf numFmtId="0" fontId="15" fillId="0" borderId="15" xfId="79" applyFont="1" applyFill="1" applyBorder="1" applyAlignment="1">
      <alignment horizontal="center" vertical="center"/>
    </xf>
    <xf numFmtId="165" fontId="15" fillId="0" borderId="15" xfId="81" applyNumberFormat="1" applyFont="1" applyFill="1" applyBorder="1" applyAlignment="1">
      <alignment horizontal="center" vertical="center"/>
    </xf>
    <xf numFmtId="0" fontId="14" fillId="0" borderId="12" xfId="76" applyFont="1" applyAlignment="1">
      <alignment vertical="center"/>
    </xf>
    <xf numFmtId="0" fontId="18" fillId="0" borderId="11" xfId="76" applyFont="1" applyBorder="1" applyAlignment="1">
      <alignment horizontal="left" vertical="center" wrapText="1"/>
    </xf>
    <xf numFmtId="0" fontId="14" fillId="0" borderId="22" xfId="54" applyFont="1" applyBorder="1" applyAlignment="1">
      <alignment horizontal="left" vertical="center" wrapText="1"/>
    </xf>
    <xf numFmtId="0" fontId="14" fillId="0" borderId="37" xfId="54" applyFont="1" applyBorder="1" applyAlignment="1">
      <alignment horizontal="left" vertical="center" wrapText="1"/>
    </xf>
    <xf numFmtId="0" fontId="14" fillId="0" borderId="23" xfId="54" applyFont="1" applyBorder="1" applyAlignment="1">
      <alignment horizontal="left" vertical="center" wrapText="1"/>
    </xf>
    <xf numFmtId="3" fontId="14" fillId="0" borderId="15" xfId="54" applyNumberFormat="1" applyFont="1" applyBorder="1" applyAlignment="1">
      <alignment horizontal="center" vertical="center" wrapText="1"/>
    </xf>
    <xf numFmtId="0" fontId="14" fillId="0" borderId="22" xfId="54" applyFont="1" applyBorder="1" applyAlignment="1">
      <alignment horizontal="center" wrapText="1"/>
    </xf>
    <xf numFmtId="1" fontId="14" fillId="0" borderId="22" xfId="54" applyNumberFormat="1" applyFont="1" applyBorder="1" applyAlignment="1">
      <alignment horizontal="center" vertical="center" wrapText="1"/>
    </xf>
    <xf numFmtId="0" fontId="14" fillId="0" borderId="21" xfId="76" applyFont="1" applyBorder="1" applyAlignment="1">
      <alignment horizontal="left" vertical="top" wrapText="1"/>
    </xf>
    <xf numFmtId="0" fontId="22" fillId="0" borderId="15" xfId="76" applyFont="1" applyBorder="1" applyAlignment="1">
      <alignment horizontal="left"/>
    </xf>
    <xf numFmtId="0" fontId="18" fillId="0" borderId="21" xfId="76" applyFont="1" applyBorder="1" applyAlignment="1">
      <alignment horizontal="left" vertical="center" wrapText="1"/>
    </xf>
    <xf numFmtId="0" fontId="10" fillId="0" borderId="12" xfId="54" applyFont="1" applyAlignment="1">
      <alignment horizontal="center" vertical="center"/>
    </xf>
    <xf numFmtId="0" fontId="11" fillId="0" borderId="12" xfId="54" applyFont="1" applyFill="1" applyBorder="1" applyAlignment="1">
      <alignment vertical="center"/>
    </xf>
    <xf numFmtId="0" fontId="11" fillId="0" borderId="12" xfId="54" applyFont="1" applyFill="1" applyBorder="1" applyAlignment="1">
      <alignment vertical="center"/>
    </xf>
    <xf numFmtId="0" fontId="11" fillId="7" borderId="34" xfId="54" applyFont="1" applyFill="1" applyBorder="1" applyAlignment="1">
      <alignment vertical="center"/>
    </xf>
    <xf numFmtId="0" fontId="22" fillId="0" borderId="12" xfId="76" applyFont="1" applyBorder="1" applyAlignment="1">
      <alignment horizontal="left"/>
    </xf>
    <xf numFmtId="4" fontId="15" fillId="0" borderId="12" xfId="54" applyNumberFormat="1" applyFont="1" applyFill="1" applyAlignment="1">
      <alignment horizontal="right"/>
    </xf>
    <xf numFmtId="3" fontId="24" fillId="0" borderId="12" xfId="76" applyNumberFormat="1" applyFont="1" applyBorder="1" applyAlignment="1">
      <alignment horizontal="center"/>
    </xf>
    <xf numFmtId="0" fontId="16" fillId="0" borderId="12" xfId="54" applyFont="1" applyFill="1" applyBorder="1" applyAlignment="1">
      <alignment vertical="center" wrapText="1"/>
    </xf>
    <xf numFmtId="0" fontId="16" fillId="6" borderId="12" xfId="54" applyFont="1" applyFill="1" applyBorder="1" applyAlignment="1">
      <alignment vertical="center" wrapText="1"/>
    </xf>
    <xf numFmtId="0" fontId="16" fillId="0" borderId="12" xfId="54" applyFont="1" applyBorder="1" applyAlignment="1">
      <alignment vertical="center" wrapText="1"/>
    </xf>
    <xf numFmtId="3" fontId="15" fillId="0" borderId="15" xfId="76" applyNumberFormat="1" applyFont="1" applyBorder="1" applyAlignment="1">
      <alignment horizontal="center" vertical="center"/>
    </xf>
    <xf numFmtId="3" fontId="15" fillId="0" borderId="12" xfId="54" applyNumberFormat="1" applyFont="1" applyAlignment="1">
      <alignment horizontal="right"/>
    </xf>
    <xf numFmtId="3" fontId="14" fillId="0" borderId="12" xfId="76" applyNumberFormat="1" applyFont="1" applyAlignment="1">
      <alignment horizontal="center"/>
    </xf>
    <xf numFmtId="3" fontId="10" fillId="0" borderId="12" xfId="54" applyNumberFormat="1" applyFont="1" applyAlignment="1">
      <alignment horizontal="center" vertical="center"/>
    </xf>
    <xf numFmtId="0" fontId="18" fillId="0" borderId="16" xfId="76" applyFont="1" applyBorder="1" applyAlignment="1">
      <alignment horizontal="left" vertical="top" wrapText="1"/>
    </xf>
    <xf numFmtId="49" fontId="22" fillId="0" borderId="15" xfId="76" applyNumberFormat="1" applyFont="1" applyBorder="1" applyAlignment="1">
      <alignment horizontal="left"/>
    </xf>
    <xf numFmtId="0" fontId="17" fillId="0" borderId="12" xfId="54" applyFont="1" applyFill="1" applyBorder="1" applyAlignment="1">
      <alignment horizontal="center" vertical="center"/>
    </xf>
    <xf numFmtId="0" fontId="17" fillId="0" borderId="12" xfId="54" applyFont="1" applyFill="1" applyBorder="1" applyAlignment="1">
      <alignment horizontal="right" vertical="center"/>
    </xf>
    <xf numFmtId="3" fontId="17" fillId="0" borderId="12" xfId="54" applyNumberFormat="1" applyFont="1" applyFill="1" applyBorder="1" applyAlignment="1">
      <alignment horizontal="center" vertical="center"/>
    </xf>
    <xf numFmtId="0" fontId="14" fillId="0" borderId="12" xfId="76" applyFont="1" applyBorder="1" applyAlignment="1">
      <alignment horizontal="center" vertical="center"/>
    </xf>
    <xf numFmtId="0" fontId="22" fillId="0" borderId="15" xfId="76" applyFont="1" applyBorder="1"/>
    <xf numFmtId="3" fontId="22" fillId="0" borderId="15" xfId="76" applyNumberFormat="1" applyFont="1" applyBorder="1" applyAlignment="1">
      <alignment horizontal="center"/>
    </xf>
    <xf numFmtId="0" fontId="49" fillId="0" borderId="12" xfId="54" applyFont="1" applyFill="1"/>
    <xf numFmtId="0" fontId="44" fillId="0" borderId="12" xfId="54" applyFont="1" applyFill="1"/>
    <xf numFmtId="0" fontId="44" fillId="0" borderId="12" xfId="54" applyFont="1" applyFill="1" applyAlignment="1">
      <alignment horizontal="center"/>
    </xf>
    <xf numFmtId="4" fontId="44" fillId="0" borderId="12" xfId="54" applyNumberFormat="1" applyFont="1" applyFill="1" applyAlignment="1">
      <alignment horizontal="center"/>
    </xf>
    <xf numFmtId="0" fontId="36" fillId="0" borderId="12" xfId="76" applyFont="1"/>
    <xf numFmtId="0" fontId="36" fillId="0" borderId="12" xfId="76" applyFont="1" applyFill="1"/>
    <xf numFmtId="0" fontId="36" fillId="0" borderId="12" xfId="54" applyFont="1" applyFill="1" applyBorder="1" applyAlignment="1">
      <alignment vertical="center" wrapText="1"/>
    </xf>
    <xf numFmtId="3" fontId="14" fillId="0" borderId="15" xfId="54" applyNumberFormat="1" applyFont="1" applyBorder="1" applyAlignment="1">
      <alignment horizontal="center" wrapText="1"/>
    </xf>
    <xf numFmtId="0" fontId="36" fillId="0" borderId="12" xfId="54" applyFont="1" applyAlignment="1">
      <alignment vertical="center" wrapText="1"/>
    </xf>
    <xf numFmtId="9" fontId="22" fillId="0" borderId="12" xfId="78" applyFont="1"/>
    <xf numFmtId="0" fontId="14" fillId="0" borderId="12" xfId="54" applyFont="1" applyFill="1" applyAlignment="1">
      <alignment vertical="center" wrapText="1"/>
    </xf>
    <xf numFmtId="0" fontId="16" fillId="0" borderId="12" xfId="54" applyFont="1" applyFill="1" applyAlignment="1">
      <alignment vertical="center" wrapText="1"/>
    </xf>
    <xf numFmtId="0" fontId="14" fillId="0" borderId="12" xfId="54" applyFont="1" applyBorder="1" applyAlignment="1">
      <alignment vertical="center"/>
    </xf>
    <xf numFmtId="0" fontId="39" fillId="0" borderId="15" xfId="54" applyFont="1" applyBorder="1" applyAlignment="1">
      <alignment vertical="center" wrapText="1"/>
    </xf>
  </cellXfs>
  <cellStyles count="82">
    <cellStyle name="Millares 12" xfId="19"/>
    <cellStyle name="Millares 2" xfId="11"/>
    <cellStyle name="Millares 2 2" xfId="45"/>
    <cellStyle name="Millares 2 3" xfId="53"/>
    <cellStyle name="Millares 3" xfId="44"/>
    <cellStyle name="Millares 3 2" xfId="80"/>
    <cellStyle name="Moneda 2 2 3 2" xfId="46"/>
    <cellStyle name="Moneda 2 2 3 2 2" xfId="81"/>
    <cellStyle name="Moneda 3" xfId="22"/>
    <cellStyle name="Moneda 3 2" xfId="63"/>
    <cellStyle name="Normal" xfId="0" builtinId="0"/>
    <cellStyle name="Normal 10" xfId="31"/>
    <cellStyle name="Normal 2" xfId="2"/>
    <cellStyle name="Normal 2 2" xfId="3"/>
    <cellStyle name="Normal 2 2 2" xfId="4"/>
    <cellStyle name="Normal 2 2 2 2" xfId="6"/>
    <cellStyle name="Normal 2 2 2 3" xfId="7"/>
    <cellStyle name="Normal 2 2 3" xfId="39"/>
    <cellStyle name="Normal 2 2 3 2" xfId="76"/>
    <cellStyle name="Normal 2 3" xfId="48"/>
    <cellStyle name="Normal 3 2" xfId="21"/>
    <cellStyle name="Normal 3 2 2" xfId="24"/>
    <cellStyle name="Normal 3 2 2 2" xfId="65"/>
    <cellStyle name="Normal 3 2 3" xfId="62"/>
    <cellStyle name="Normal 3 3" xfId="13"/>
    <cellStyle name="Normal 3 3 2" xfId="55"/>
    <cellStyle name="Normal 3 3 2 2" xfId="35"/>
    <cellStyle name="Normal 3 3 2 2 2" xfId="73"/>
    <cellStyle name="Normal 3 3 3" xfId="40"/>
    <cellStyle name="Normal 3 4" xfId="28"/>
    <cellStyle name="Normal 4" xfId="33"/>
    <cellStyle name="Normal 5" xfId="15"/>
    <cellStyle name="Normal 5 2" xfId="57"/>
    <cellStyle name="Normal 6 2 2" xfId="1"/>
    <cellStyle name="Normal 6 2 2 2" xfId="10"/>
    <cellStyle name="Normal 6 2 2 2 2" xfId="17"/>
    <cellStyle name="Normal 6 2 2 2 2 2" xfId="59"/>
    <cellStyle name="Normal 6 2 2 2 3" xfId="23"/>
    <cellStyle name="Normal 6 2 2 2 3 2" xfId="37"/>
    <cellStyle name="Normal 6 2 2 2 3 2 2" xfId="74"/>
    <cellStyle name="Normal 6 2 2 2 3 3" xfId="64"/>
    <cellStyle name="Normal 6 2 2 2 4" xfId="52"/>
    <cellStyle name="Normal 6 2 2 3" xfId="12"/>
    <cellStyle name="Normal 6 2 2 3 2" xfId="54"/>
    <cellStyle name="Normal 6 2 2 3 2 2" xfId="34"/>
    <cellStyle name="Normal 6 2 2 3 2 2 2" xfId="72"/>
    <cellStyle name="Normal 6 2 2 3 2 3" xfId="41"/>
    <cellStyle name="Normal 6 2 2 3 2 3 2" xfId="77"/>
    <cellStyle name="Normal 6 2 2 4" xfId="32"/>
    <cellStyle name="Normal 6 2 2 4 2" xfId="71"/>
    <cellStyle name="Normal 6 2 2 5" xfId="9"/>
    <cellStyle name="Normal 6 2 2 5 2" xfId="51"/>
    <cellStyle name="Normal 6 2 2 6" xfId="47"/>
    <cellStyle name="Normal 6 2 3" xfId="5"/>
    <cellStyle name="Normal 6 2 3 2" xfId="43"/>
    <cellStyle name="Normal 6 2 3 2 2" xfId="79"/>
    <cellStyle name="Normal 6 2 3 3" xfId="30"/>
    <cellStyle name="Normal 6 2 3 3 2" xfId="70"/>
    <cellStyle name="Normal 6 2 3 4" xfId="8"/>
    <cellStyle name="Normal 6 2 3 4 2" xfId="50"/>
    <cellStyle name="Normal 6 2 3 5" xfId="49"/>
    <cellStyle name="Normal 6 2 4" xfId="20"/>
    <cellStyle name="Normal 6 2 4 2" xfId="27"/>
    <cellStyle name="Normal 6 2 4 2 2" xfId="68"/>
    <cellStyle name="Normal 6 2 4 3" xfId="61"/>
    <cellStyle name="Normal 6 2 5" xfId="25"/>
    <cellStyle name="Normal 6 2 5 2" xfId="66"/>
    <cellStyle name="Normal 6 2 6" xfId="18"/>
    <cellStyle name="Normal 6 2 6 2" xfId="60"/>
    <cellStyle name="Normal 6 2 7" xfId="16"/>
    <cellStyle name="Normal 6 2 7 2" xfId="58"/>
    <cellStyle name="Normal 6 2 8" xfId="26"/>
    <cellStyle name="Normal 6 2 8 2" xfId="67"/>
    <cellStyle name="Normal 7 2" xfId="38"/>
    <cellStyle name="Normal 7 2 2" xfId="75"/>
    <cellStyle name="Normal 9" xfId="14"/>
    <cellStyle name="Normal 9 2" xfId="56"/>
    <cellStyle name="Porcentaje 2" xfId="36"/>
    <cellStyle name="Porcentaje 3" xfId="29"/>
    <cellStyle name="Porcentaje 3 2" xfId="69"/>
    <cellStyle name="Porcentaje 4" xfId="42"/>
    <cellStyle name="Porcentaje 4 2" xfId="78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12</xdr:row>
      <xdr:rowOff>0</xdr:rowOff>
    </xdr:from>
    <xdr:to>
      <xdr:col>7</xdr:col>
      <xdr:colOff>304800</xdr:colOff>
      <xdr:row>13</xdr:row>
      <xdr:rowOff>114300</xdr:rowOff>
    </xdr:to>
    <xdr:sp macro="" textlink="">
      <xdr:nvSpPr>
        <xdr:cNvPr id="2" name="AutoShape 1" descr="blob:https://web.whatsapp.com/83b1b731-b1f0-4e69-a6d2-d261a7870f95">
          <a:extLst>
            <a:ext uri="{FF2B5EF4-FFF2-40B4-BE49-F238E27FC236}">
              <a16:creationId xmlns:a16="http://schemas.microsoft.com/office/drawing/2014/main" id="{9EF45B1D-36BA-4716-A622-0A4BE8C22F65}"/>
            </a:ext>
          </a:extLst>
        </xdr:cNvPr>
        <xdr:cNvSpPr>
          <a:spLocks noChangeAspect="1" noChangeArrowheads="1"/>
        </xdr:cNvSpPr>
      </xdr:nvSpPr>
      <xdr:spPr bwMode="auto">
        <a:xfrm>
          <a:off x="9302750" y="228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14</xdr:row>
      <xdr:rowOff>0</xdr:rowOff>
    </xdr:from>
    <xdr:to>
      <xdr:col>7</xdr:col>
      <xdr:colOff>304800</xdr:colOff>
      <xdr:row>15</xdr:row>
      <xdr:rowOff>114300</xdr:rowOff>
    </xdr:to>
    <xdr:sp macro="" textlink="">
      <xdr:nvSpPr>
        <xdr:cNvPr id="2" name="AutoShape 1" descr="blob:https://web.whatsapp.com/83b1b731-b1f0-4e69-a6d2-d261a7870f95">
          <a:extLst>
            <a:ext uri="{FF2B5EF4-FFF2-40B4-BE49-F238E27FC236}">
              <a16:creationId xmlns:a16="http://schemas.microsoft.com/office/drawing/2014/main" id="{F5F5555B-C5C8-497F-9223-7B16CA0BCE7D}"/>
            </a:ext>
          </a:extLst>
        </xdr:cNvPr>
        <xdr:cNvSpPr>
          <a:spLocks noChangeAspect="1" noChangeArrowheads="1"/>
        </xdr:cNvSpPr>
      </xdr:nvSpPr>
      <xdr:spPr bwMode="auto">
        <a:xfrm>
          <a:off x="9302750" y="263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12</xdr:row>
      <xdr:rowOff>0</xdr:rowOff>
    </xdr:from>
    <xdr:to>
      <xdr:col>7</xdr:col>
      <xdr:colOff>304800</xdr:colOff>
      <xdr:row>13</xdr:row>
      <xdr:rowOff>114300</xdr:rowOff>
    </xdr:to>
    <xdr:sp macro="" textlink="">
      <xdr:nvSpPr>
        <xdr:cNvPr id="2" name="AutoShape 1" descr="blob:https://web.whatsapp.com/83b1b731-b1f0-4e69-a6d2-d261a7870f95">
          <a:extLst>
            <a:ext uri="{FF2B5EF4-FFF2-40B4-BE49-F238E27FC236}">
              <a16:creationId xmlns:a16="http://schemas.microsoft.com/office/drawing/2014/main" id="{C2946CE8-66FE-4432-9051-28C95CB9C13E}"/>
            </a:ext>
          </a:extLst>
        </xdr:cNvPr>
        <xdr:cNvSpPr>
          <a:spLocks noChangeAspect="1" noChangeArrowheads="1"/>
        </xdr:cNvSpPr>
      </xdr:nvSpPr>
      <xdr:spPr bwMode="auto">
        <a:xfrm>
          <a:off x="9302750" y="2254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13</xdr:row>
      <xdr:rowOff>0</xdr:rowOff>
    </xdr:from>
    <xdr:to>
      <xdr:col>7</xdr:col>
      <xdr:colOff>304800</xdr:colOff>
      <xdr:row>14</xdr:row>
      <xdr:rowOff>114300</xdr:rowOff>
    </xdr:to>
    <xdr:sp macro="" textlink="">
      <xdr:nvSpPr>
        <xdr:cNvPr id="2" name="AutoShape 1" descr="blob:https://web.whatsapp.com/83b1b731-b1f0-4e69-a6d2-d261a7870f95">
          <a:extLst>
            <a:ext uri="{FF2B5EF4-FFF2-40B4-BE49-F238E27FC236}">
              <a16:creationId xmlns:a16="http://schemas.microsoft.com/office/drawing/2014/main" id="{5626DF9A-95C1-477A-B29F-751DC58526A7}"/>
            </a:ext>
          </a:extLst>
        </xdr:cNvPr>
        <xdr:cNvSpPr>
          <a:spLocks noChangeAspect="1" noChangeArrowheads="1"/>
        </xdr:cNvSpPr>
      </xdr:nvSpPr>
      <xdr:spPr bwMode="auto">
        <a:xfrm>
          <a:off x="9239250" y="2476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14</xdr:row>
      <xdr:rowOff>0</xdr:rowOff>
    </xdr:from>
    <xdr:to>
      <xdr:col>7</xdr:col>
      <xdr:colOff>304800</xdr:colOff>
      <xdr:row>15</xdr:row>
      <xdr:rowOff>114300</xdr:rowOff>
    </xdr:to>
    <xdr:sp macro="" textlink="">
      <xdr:nvSpPr>
        <xdr:cNvPr id="2" name="AutoShape 1" descr="blob:https://web.whatsapp.com/83b1b731-b1f0-4e69-a6d2-d261a7870f95">
          <a:extLst>
            <a:ext uri="{FF2B5EF4-FFF2-40B4-BE49-F238E27FC236}">
              <a16:creationId xmlns:a16="http://schemas.microsoft.com/office/drawing/2014/main" id="{980875B6-5B3E-4CEC-9DD0-F7E190CA179D}"/>
            </a:ext>
          </a:extLst>
        </xdr:cNvPr>
        <xdr:cNvSpPr>
          <a:spLocks noChangeAspect="1" noChangeArrowheads="1"/>
        </xdr:cNvSpPr>
      </xdr:nvSpPr>
      <xdr:spPr bwMode="auto">
        <a:xfrm>
          <a:off x="8978900" y="263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17</xdr:row>
      <xdr:rowOff>0</xdr:rowOff>
    </xdr:from>
    <xdr:to>
      <xdr:col>7</xdr:col>
      <xdr:colOff>304800</xdr:colOff>
      <xdr:row>18</xdr:row>
      <xdr:rowOff>114300</xdr:rowOff>
    </xdr:to>
    <xdr:sp macro="" textlink="">
      <xdr:nvSpPr>
        <xdr:cNvPr id="2" name="AutoShape 1" descr="blob:https://web.whatsapp.com/83b1b731-b1f0-4e69-a6d2-d261a7870f95">
          <a:extLst>
            <a:ext uri="{FF2B5EF4-FFF2-40B4-BE49-F238E27FC236}">
              <a16:creationId xmlns:a16="http://schemas.microsoft.com/office/drawing/2014/main" id="{9829C1C5-0FC6-4F9B-9A6F-CD73C815F46C}"/>
            </a:ext>
          </a:extLst>
        </xdr:cNvPr>
        <xdr:cNvSpPr>
          <a:spLocks noChangeAspect="1" noChangeArrowheads="1"/>
        </xdr:cNvSpPr>
      </xdr:nvSpPr>
      <xdr:spPr bwMode="auto">
        <a:xfrm>
          <a:off x="9493250" y="3206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14</xdr:row>
      <xdr:rowOff>0</xdr:rowOff>
    </xdr:from>
    <xdr:to>
      <xdr:col>7</xdr:col>
      <xdr:colOff>304800</xdr:colOff>
      <xdr:row>15</xdr:row>
      <xdr:rowOff>114300</xdr:rowOff>
    </xdr:to>
    <xdr:sp macro="" textlink="">
      <xdr:nvSpPr>
        <xdr:cNvPr id="2" name="AutoShape 1" descr="blob:https://web.whatsapp.com/83b1b731-b1f0-4e69-a6d2-d261a7870f95">
          <a:extLst>
            <a:ext uri="{FF2B5EF4-FFF2-40B4-BE49-F238E27FC236}">
              <a16:creationId xmlns:a16="http://schemas.microsoft.com/office/drawing/2014/main" id="{DD6D4730-C5FA-41B6-99D0-AB619CE1A6D6}"/>
            </a:ext>
          </a:extLst>
        </xdr:cNvPr>
        <xdr:cNvSpPr>
          <a:spLocks noChangeAspect="1" noChangeArrowheads="1"/>
        </xdr:cNvSpPr>
      </xdr:nvSpPr>
      <xdr:spPr bwMode="auto">
        <a:xfrm>
          <a:off x="10363200" y="263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15</xdr:row>
      <xdr:rowOff>0</xdr:rowOff>
    </xdr:from>
    <xdr:to>
      <xdr:col>5</xdr:col>
      <xdr:colOff>304800</xdr:colOff>
      <xdr:row>16</xdr:row>
      <xdr:rowOff>123825</xdr:rowOff>
    </xdr:to>
    <xdr:sp macro="" textlink="">
      <xdr:nvSpPr>
        <xdr:cNvPr id="2" name="AutoShape 1" descr="blob:https://web.whatsapp.com/83b1b731-b1f0-4e69-a6d2-d261a7870f95">
          <a:extLst>
            <a:ext uri="{FF2B5EF4-FFF2-40B4-BE49-F238E27FC236}">
              <a16:creationId xmlns:a16="http://schemas.microsoft.com/office/drawing/2014/main" id="{1C09EDAD-C542-4165-99BA-0491A0F4DC78}"/>
            </a:ext>
          </a:extLst>
        </xdr:cNvPr>
        <xdr:cNvSpPr>
          <a:spLocks noChangeAspect="1" noChangeArrowheads="1"/>
        </xdr:cNvSpPr>
      </xdr:nvSpPr>
      <xdr:spPr bwMode="auto">
        <a:xfrm>
          <a:off x="8375650" y="2635250"/>
          <a:ext cx="304800" cy="314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5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9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54"/>
  <sheetViews>
    <sheetView showGridLines="0" tabSelected="1" workbookViewId="0">
      <selection activeCell="B19" sqref="B19"/>
    </sheetView>
  </sheetViews>
  <sheetFormatPr baseColWidth="10" defaultRowHeight="14.5" x14ac:dyDescent="0.35"/>
  <cols>
    <col min="2" max="2" width="110.7265625" customWidth="1"/>
    <col min="3" max="3" width="15.7265625" customWidth="1"/>
  </cols>
  <sheetData>
    <row r="2" spans="2:3" x14ac:dyDescent="0.35">
      <c r="B2" s="612" t="s">
        <v>4129</v>
      </c>
      <c r="C2" s="613"/>
    </row>
    <row r="3" spans="2:3" x14ac:dyDescent="0.35">
      <c r="B3" s="1" t="s">
        <v>0</v>
      </c>
      <c r="C3" s="1" t="s">
        <v>52</v>
      </c>
    </row>
    <row r="4" spans="2:3" x14ac:dyDescent="0.35">
      <c r="B4" s="2" t="s">
        <v>1</v>
      </c>
      <c r="C4" s="4" t="s">
        <v>53</v>
      </c>
    </row>
    <row r="5" spans="2:3" x14ac:dyDescent="0.35">
      <c r="B5" s="2" t="s">
        <v>2</v>
      </c>
      <c r="C5" s="4" t="s">
        <v>54</v>
      </c>
    </row>
    <row r="6" spans="2:3" x14ac:dyDescent="0.35">
      <c r="B6" s="2" t="s">
        <v>3</v>
      </c>
      <c r="C6" s="4" t="s">
        <v>55</v>
      </c>
    </row>
    <row r="7" spans="2:3" x14ac:dyDescent="0.35">
      <c r="B7" s="2" t="s">
        <v>4</v>
      </c>
      <c r="C7" s="4" t="s">
        <v>56</v>
      </c>
    </row>
    <row r="8" spans="2:3" x14ac:dyDescent="0.35">
      <c r="B8" s="2" t="s">
        <v>5</v>
      </c>
      <c r="C8" s="4" t="s">
        <v>57</v>
      </c>
    </row>
    <row r="9" spans="2:3" x14ac:dyDescent="0.35">
      <c r="B9" s="2" t="s">
        <v>6</v>
      </c>
      <c r="C9" s="4" t="s">
        <v>58</v>
      </c>
    </row>
    <row r="10" spans="2:3" x14ac:dyDescent="0.35">
      <c r="B10" s="2" t="s">
        <v>7</v>
      </c>
      <c r="C10" s="4" t="s">
        <v>59</v>
      </c>
    </row>
    <row r="11" spans="2:3" x14ac:dyDescent="0.35">
      <c r="B11" s="2" t="s">
        <v>8</v>
      </c>
      <c r="C11" s="4" t="s">
        <v>60</v>
      </c>
    </row>
    <row r="12" spans="2:3" x14ac:dyDescent="0.35">
      <c r="B12" s="2" t="s">
        <v>9</v>
      </c>
      <c r="C12" s="4" t="s">
        <v>61</v>
      </c>
    </row>
    <row r="13" spans="2:3" x14ac:dyDescent="0.35">
      <c r="B13" s="2" t="s">
        <v>10</v>
      </c>
      <c r="C13" s="4" t="s">
        <v>62</v>
      </c>
    </row>
    <row r="14" spans="2:3" x14ac:dyDescent="0.35">
      <c r="B14" s="2" t="s">
        <v>11</v>
      </c>
      <c r="C14" s="4" t="s">
        <v>63</v>
      </c>
    </row>
    <row r="15" spans="2:3" x14ac:dyDescent="0.35">
      <c r="B15" s="2" t="s">
        <v>12</v>
      </c>
      <c r="C15" s="4" t="s">
        <v>64</v>
      </c>
    </row>
    <row r="16" spans="2:3" x14ac:dyDescent="0.35">
      <c r="B16" s="2" t="s">
        <v>13</v>
      </c>
      <c r="C16" s="4" t="s">
        <v>65</v>
      </c>
    </row>
    <row r="17" spans="2:3" x14ac:dyDescent="0.35">
      <c r="B17" s="2" t="s">
        <v>14</v>
      </c>
      <c r="C17" s="4" t="s">
        <v>66</v>
      </c>
    </row>
    <row r="18" spans="2:3" x14ac:dyDescent="0.35">
      <c r="B18" s="2" t="s">
        <v>15</v>
      </c>
      <c r="C18" s="4" t="s">
        <v>67</v>
      </c>
    </row>
    <row r="19" spans="2:3" x14ac:dyDescent="0.35">
      <c r="B19" s="2" t="s">
        <v>16</v>
      </c>
      <c r="C19" s="4" t="s">
        <v>68</v>
      </c>
    </row>
    <row r="20" spans="2:3" x14ac:dyDescent="0.35">
      <c r="B20" s="2" t="s">
        <v>17</v>
      </c>
      <c r="C20" s="4" t="s">
        <v>69</v>
      </c>
    </row>
    <row r="21" spans="2:3" x14ac:dyDescent="0.35">
      <c r="B21" s="2" t="s">
        <v>18</v>
      </c>
      <c r="C21" s="4" t="s">
        <v>70</v>
      </c>
    </row>
    <row r="22" spans="2:3" x14ac:dyDescent="0.35">
      <c r="B22" s="2" t="s">
        <v>19</v>
      </c>
      <c r="C22" s="4" t="s">
        <v>71</v>
      </c>
    </row>
    <row r="23" spans="2:3" x14ac:dyDescent="0.35">
      <c r="B23" s="2" t="s">
        <v>20</v>
      </c>
      <c r="C23" s="4" t="s">
        <v>72</v>
      </c>
    </row>
    <row r="24" spans="2:3" x14ac:dyDescent="0.35">
      <c r="B24" s="2" t="s">
        <v>21</v>
      </c>
      <c r="C24" s="4" t="s">
        <v>73</v>
      </c>
    </row>
    <row r="25" spans="2:3" x14ac:dyDescent="0.35">
      <c r="B25" s="2" t="s">
        <v>22</v>
      </c>
      <c r="C25" s="4" t="s">
        <v>74</v>
      </c>
    </row>
    <row r="26" spans="2:3" x14ac:dyDescent="0.35">
      <c r="B26" s="2" t="s">
        <v>23</v>
      </c>
      <c r="C26" s="4" t="s">
        <v>75</v>
      </c>
    </row>
    <row r="27" spans="2:3" x14ac:dyDescent="0.35">
      <c r="B27" s="2" t="s">
        <v>24</v>
      </c>
      <c r="C27" s="4" t="s">
        <v>76</v>
      </c>
    </row>
    <row r="28" spans="2:3" x14ac:dyDescent="0.35">
      <c r="B28" s="2" t="s">
        <v>25</v>
      </c>
      <c r="C28" s="4" t="s">
        <v>77</v>
      </c>
    </row>
    <row r="29" spans="2:3" ht="25" x14ac:dyDescent="0.35">
      <c r="B29" s="2" t="s">
        <v>26</v>
      </c>
      <c r="C29" s="4" t="s">
        <v>78</v>
      </c>
    </row>
    <row r="30" spans="2:3" x14ac:dyDescent="0.35">
      <c r="B30" s="2" t="s">
        <v>27</v>
      </c>
      <c r="C30" s="4" t="s">
        <v>79</v>
      </c>
    </row>
    <row r="31" spans="2:3" x14ac:dyDescent="0.35">
      <c r="B31" s="2" t="s">
        <v>28</v>
      </c>
      <c r="C31" s="4" t="s">
        <v>80</v>
      </c>
    </row>
    <row r="32" spans="2:3" x14ac:dyDescent="0.35">
      <c r="B32" s="2" t="s">
        <v>29</v>
      </c>
      <c r="C32" s="4" t="s">
        <v>81</v>
      </c>
    </row>
    <row r="33" spans="2:3" x14ac:dyDescent="0.35">
      <c r="B33" s="2" t="s">
        <v>30</v>
      </c>
      <c r="C33" s="4" t="s">
        <v>82</v>
      </c>
    </row>
    <row r="34" spans="2:3" x14ac:dyDescent="0.35">
      <c r="B34" s="2" t="s">
        <v>31</v>
      </c>
      <c r="C34" s="4" t="s">
        <v>83</v>
      </c>
    </row>
    <row r="35" spans="2:3" x14ac:dyDescent="0.35">
      <c r="B35" s="2" t="s">
        <v>32</v>
      </c>
      <c r="C35" s="4" t="s">
        <v>84</v>
      </c>
    </row>
    <row r="36" spans="2:3" x14ac:dyDescent="0.35">
      <c r="B36" s="2" t="s">
        <v>33</v>
      </c>
      <c r="C36" s="4" t="s">
        <v>85</v>
      </c>
    </row>
    <row r="37" spans="2:3" x14ac:dyDescent="0.35">
      <c r="B37" s="2" t="s">
        <v>34</v>
      </c>
      <c r="C37" s="4" t="s">
        <v>86</v>
      </c>
    </row>
    <row r="38" spans="2:3" x14ac:dyDescent="0.35">
      <c r="B38" s="2" t="s">
        <v>35</v>
      </c>
      <c r="C38" s="4" t="s">
        <v>87</v>
      </c>
    </row>
    <row r="39" spans="2:3" x14ac:dyDescent="0.35">
      <c r="B39" s="2" t="s">
        <v>36</v>
      </c>
      <c r="C39" s="4" t="s">
        <v>88</v>
      </c>
    </row>
    <row r="40" spans="2:3" x14ac:dyDescent="0.35">
      <c r="B40" s="2" t="s">
        <v>37</v>
      </c>
      <c r="C40" s="4" t="s">
        <v>89</v>
      </c>
    </row>
    <row r="41" spans="2:3" x14ac:dyDescent="0.35">
      <c r="B41" s="2" t="s">
        <v>38</v>
      </c>
      <c r="C41" s="4" t="s">
        <v>90</v>
      </c>
    </row>
    <row r="42" spans="2:3" x14ac:dyDescent="0.35">
      <c r="B42" s="2" t="s">
        <v>39</v>
      </c>
      <c r="C42" s="4" t="s">
        <v>91</v>
      </c>
    </row>
    <row r="43" spans="2:3" x14ac:dyDescent="0.35">
      <c r="B43" s="2" t="s">
        <v>40</v>
      </c>
      <c r="C43" s="4" t="s">
        <v>92</v>
      </c>
    </row>
    <row r="44" spans="2:3" x14ac:dyDescent="0.35">
      <c r="B44" s="2" t="s">
        <v>41</v>
      </c>
      <c r="C44" s="4" t="s">
        <v>93</v>
      </c>
    </row>
    <row r="45" spans="2:3" x14ac:dyDescent="0.35">
      <c r="B45" s="2" t="s">
        <v>42</v>
      </c>
      <c r="C45" s="4" t="s">
        <v>94</v>
      </c>
    </row>
    <row r="46" spans="2:3" x14ac:dyDescent="0.35">
      <c r="B46" s="2" t="s">
        <v>43</v>
      </c>
      <c r="C46" s="4" t="s">
        <v>95</v>
      </c>
    </row>
    <row r="47" spans="2:3" x14ac:dyDescent="0.35">
      <c r="B47" s="2" t="s">
        <v>44</v>
      </c>
      <c r="C47" s="4" t="s">
        <v>96</v>
      </c>
    </row>
    <row r="48" spans="2:3" x14ac:dyDescent="0.35">
      <c r="B48" s="2" t="s">
        <v>45</v>
      </c>
      <c r="C48" s="4" t="s">
        <v>97</v>
      </c>
    </row>
    <row r="49" spans="2:3" x14ac:dyDescent="0.35">
      <c r="B49" s="2" t="s">
        <v>46</v>
      </c>
      <c r="C49" s="4" t="s">
        <v>98</v>
      </c>
    </row>
    <row r="50" spans="2:3" x14ac:dyDescent="0.35">
      <c r="B50" s="2" t="s">
        <v>47</v>
      </c>
      <c r="C50" s="4" t="s">
        <v>99</v>
      </c>
    </row>
    <row r="51" spans="2:3" x14ac:dyDescent="0.35">
      <c r="B51" s="2" t="s">
        <v>48</v>
      </c>
      <c r="C51" s="4" t="s">
        <v>100</v>
      </c>
    </row>
    <row r="52" spans="2:3" x14ac:dyDescent="0.35">
      <c r="B52" s="2" t="s">
        <v>49</v>
      </c>
      <c r="C52" s="4" t="s">
        <v>101</v>
      </c>
    </row>
    <row r="53" spans="2:3" x14ac:dyDescent="0.35">
      <c r="B53" s="2" t="s">
        <v>50</v>
      </c>
      <c r="C53" s="4" t="s">
        <v>102</v>
      </c>
    </row>
    <row r="54" spans="2:3" x14ac:dyDescent="0.35">
      <c r="B54" s="3" t="s">
        <v>51</v>
      </c>
      <c r="C54" s="5" t="s">
        <v>103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71"/>
  <sheetViews>
    <sheetView showGridLines="0" workbookViewId="0"/>
  </sheetViews>
  <sheetFormatPr baseColWidth="10" defaultRowHeight="14.5" x14ac:dyDescent="0.35"/>
  <cols>
    <col min="2" max="4" width="7.7265625" customWidth="1"/>
    <col min="5" max="5" width="105.7265625" customWidth="1"/>
    <col min="6" max="7" width="15.7265625" customWidth="1"/>
  </cols>
  <sheetData>
    <row r="2" spans="2:7" x14ac:dyDescent="0.35">
      <c r="B2" s="612" t="s">
        <v>4138</v>
      </c>
      <c r="C2" s="613"/>
      <c r="D2" s="613"/>
      <c r="E2" s="613"/>
      <c r="F2" s="613"/>
      <c r="G2" s="613"/>
    </row>
    <row r="3" spans="2:7" x14ac:dyDescent="0.35">
      <c r="B3" s="616" t="s">
        <v>3292</v>
      </c>
      <c r="C3" s="616" t="s">
        <v>3306</v>
      </c>
      <c r="D3" s="616" t="s">
        <v>3306</v>
      </c>
      <c r="E3" s="616" t="s">
        <v>3306</v>
      </c>
      <c r="F3" s="616" t="s">
        <v>3306</v>
      </c>
      <c r="G3" s="616" t="s">
        <v>3306</v>
      </c>
    </row>
    <row r="4" spans="2:7" x14ac:dyDescent="0.35">
      <c r="B4" s="617" t="s">
        <v>3293</v>
      </c>
      <c r="C4" s="617" t="s">
        <v>3293</v>
      </c>
      <c r="D4" s="617" t="s">
        <v>3293</v>
      </c>
      <c r="E4" s="617" t="s">
        <v>3293</v>
      </c>
      <c r="F4" s="617" t="s">
        <v>3293</v>
      </c>
      <c r="G4" s="617" t="s">
        <v>3293</v>
      </c>
    </row>
    <row r="5" spans="2:7" x14ac:dyDescent="0.35">
      <c r="B5" s="617" t="s">
        <v>3294</v>
      </c>
      <c r="C5" s="617" t="s">
        <v>3294</v>
      </c>
      <c r="D5" s="617" t="s">
        <v>3294</v>
      </c>
      <c r="E5" s="617" t="s">
        <v>3294</v>
      </c>
      <c r="F5" s="617" t="s">
        <v>3294</v>
      </c>
      <c r="G5" s="617" t="s">
        <v>3294</v>
      </c>
    </row>
    <row r="6" spans="2:7" x14ac:dyDescent="0.35">
      <c r="B6" s="618" t="s">
        <v>3295</v>
      </c>
      <c r="C6" s="618" t="s">
        <v>3295</v>
      </c>
      <c r="D6" s="618" t="s">
        <v>3295</v>
      </c>
      <c r="E6" s="618" t="s">
        <v>3295</v>
      </c>
      <c r="F6" s="618" t="s">
        <v>3295</v>
      </c>
      <c r="G6" s="618" t="s">
        <v>3295</v>
      </c>
    </row>
    <row r="7" spans="2:7" x14ac:dyDescent="0.35">
      <c r="B7" s="619" t="s">
        <v>3296</v>
      </c>
      <c r="C7" s="619" t="s">
        <v>3296</v>
      </c>
      <c r="D7" s="619" t="s">
        <v>3296</v>
      </c>
      <c r="E7" s="619" t="s">
        <v>3296</v>
      </c>
      <c r="F7" s="14">
        <v>2025</v>
      </c>
      <c r="G7" s="14">
        <v>2024</v>
      </c>
    </row>
    <row r="8" spans="2:7" x14ac:dyDescent="0.35">
      <c r="B8" s="620" t="s">
        <v>3297</v>
      </c>
      <c r="C8" s="620" t="s">
        <v>3297</v>
      </c>
      <c r="D8" s="620" t="s">
        <v>3297</v>
      </c>
      <c r="E8" s="620" t="s">
        <v>3297</v>
      </c>
      <c r="F8" s="10" t="s">
        <v>533</v>
      </c>
      <c r="G8" s="10" t="s">
        <v>533</v>
      </c>
    </row>
    <row r="9" spans="2:7" x14ac:dyDescent="0.35">
      <c r="B9" s="17" t="s">
        <v>533</v>
      </c>
      <c r="C9" s="623" t="s">
        <v>3307</v>
      </c>
      <c r="D9" s="623" t="s">
        <v>3307</v>
      </c>
      <c r="E9" s="623" t="s">
        <v>3307</v>
      </c>
      <c r="F9" s="10" t="s">
        <v>103</v>
      </c>
      <c r="G9" s="10" t="s">
        <v>3352</v>
      </c>
    </row>
    <row r="10" spans="2:7" x14ac:dyDescent="0.35">
      <c r="B10" s="18" t="s">
        <v>533</v>
      </c>
      <c r="C10" s="19" t="s">
        <v>533</v>
      </c>
      <c r="D10" s="622" t="s">
        <v>3309</v>
      </c>
      <c r="E10" s="622" t="s">
        <v>3309</v>
      </c>
      <c r="F10" s="4">
        <v>0</v>
      </c>
      <c r="G10" s="4">
        <v>0</v>
      </c>
    </row>
    <row r="11" spans="2:7" x14ac:dyDescent="0.35">
      <c r="B11" s="18" t="s">
        <v>533</v>
      </c>
      <c r="C11" s="19" t="s">
        <v>533</v>
      </c>
      <c r="D11" s="622" t="s">
        <v>3310</v>
      </c>
      <c r="E11" s="622" t="s">
        <v>3310</v>
      </c>
      <c r="F11" s="4">
        <v>0</v>
      </c>
      <c r="G11" s="4">
        <v>0</v>
      </c>
    </row>
    <row r="12" spans="2:7" x14ac:dyDescent="0.35">
      <c r="B12" s="18" t="s">
        <v>533</v>
      </c>
      <c r="C12" s="19" t="s">
        <v>533</v>
      </c>
      <c r="D12" s="622" t="s">
        <v>3311</v>
      </c>
      <c r="E12" s="622" t="s">
        <v>3311</v>
      </c>
      <c r="F12" s="4">
        <v>0</v>
      </c>
      <c r="G12" s="4">
        <v>0</v>
      </c>
    </row>
    <row r="13" spans="2:7" x14ac:dyDescent="0.35">
      <c r="B13" s="18" t="s">
        <v>533</v>
      </c>
      <c r="C13" s="19" t="s">
        <v>533</v>
      </c>
      <c r="D13" s="622" t="s">
        <v>3312</v>
      </c>
      <c r="E13" s="622" t="s">
        <v>3312</v>
      </c>
      <c r="F13" s="4">
        <v>0</v>
      </c>
      <c r="G13" s="4">
        <v>0</v>
      </c>
    </row>
    <row r="14" spans="2:7" x14ac:dyDescent="0.35">
      <c r="B14" s="18" t="s">
        <v>533</v>
      </c>
      <c r="C14" s="19" t="s">
        <v>533</v>
      </c>
      <c r="D14" s="622" t="s">
        <v>3313</v>
      </c>
      <c r="E14" s="622" t="s">
        <v>3313</v>
      </c>
      <c r="F14" s="4">
        <v>0</v>
      </c>
      <c r="G14" s="4">
        <v>0</v>
      </c>
    </row>
    <row r="15" spans="2:7" x14ac:dyDescent="0.35">
      <c r="B15" s="18" t="s">
        <v>533</v>
      </c>
      <c r="C15" s="19" t="s">
        <v>533</v>
      </c>
      <c r="D15" s="622" t="s">
        <v>3314</v>
      </c>
      <c r="E15" s="622" t="s">
        <v>3314</v>
      </c>
      <c r="F15" s="4">
        <v>0</v>
      </c>
      <c r="G15" s="4">
        <v>0</v>
      </c>
    </row>
    <row r="16" spans="2:7" x14ac:dyDescent="0.35">
      <c r="B16" s="18" t="s">
        <v>533</v>
      </c>
      <c r="C16" s="19" t="s">
        <v>533</v>
      </c>
      <c r="D16" s="622" t="s">
        <v>3315</v>
      </c>
      <c r="E16" s="622" t="s">
        <v>3315</v>
      </c>
      <c r="F16" s="4" t="s">
        <v>3345</v>
      </c>
      <c r="G16" s="4" t="s">
        <v>3353</v>
      </c>
    </row>
    <row r="17" spans="2:7" x14ac:dyDescent="0.35">
      <c r="B17" s="18" t="s">
        <v>533</v>
      </c>
      <c r="C17" s="19" t="s">
        <v>533</v>
      </c>
      <c r="D17" s="622" t="s">
        <v>3316</v>
      </c>
      <c r="E17" s="622" t="s">
        <v>3316</v>
      </c>
      <c r="F17" s="4">
        <v>0</v>
      </c>
      <c r="G17" s="4">
        <v>0</v>
      </c>
    </row>
    <row r="18" spans="2:7" x14ac:dyDescent="0.35">
      <c r="B18" s="18" t="s">
        <v>533</v>
      </c>
      <c r="C18" s="19" t="s">
        <v>533</v>
      </c>
      <c r="D18" s="622" t="s">
        <v>3317</v>
      </c>
      <c r="E18" s="622" t="s">
        <v>3317</v>
      </c>
      <c r="F18" s="4" t="s">
        <v>3346</v>
      </c>
      <c r="G18" s="4" t="s">
        <v>3354</v>
      </c>
    </row>
    <row r="19" spans="2:7" x14ac:dyDescent="0.35">
      <c r="B19" s="18" t="s">
        <v>533</v>
      </c>
      <c r="C19" s="19" t="s">
        <v>533</v>
      </c>
      <c r="D19" s="622" t="s">
        <v>3318</v>
      </c>
      <c r="E19" s="622" t="s">
        <v>3318</v>
      </c>
      <c r="F19" s="4">
        <v>0</v>
      </c>
      <c r="G19" s="4">
        <v>0</v>
      </c>
    </row>
    <row r="20" spans="2:7" x14ac:dyDescent="0.35">
      <c r="B20" s="621" t="s">
        <v>533</v>
      </c>
      <c r="C20" s="621" t="s">
        <v>533</v>
      </c>
      <c r="D20" s="621" t="s">
        <v>533</v>
      </c>
      <c r="E20" s="621" t="s">
        <v>533</v>
      </c>
      <c r="F20" s="4" t="s">
        <v>533</v>
      </c>
      <c r="G20" s="4" t="s">
        <v>533</v>
      </c>
    </row>
    <row r="21" spans="2:7" x14ac:dyDescent="0.35">
      <c r="B21" s="17" t="s">
        <v>533</v>
      </c>
      <c r="C21" s="623" t="s">
        <v>3308</v>
      </c>
      <c r="D21" s="623" t="s">
        <v>3308</v>
      </c>
      <c r="E21" s="623" t="s">
        <v>3308</v>
      </c>
      <c r="F21" s="10" t="s">
        <v>3347</v>
      </c>
      <c r="G21" s="10" t="s">
        <v>3355</v>
      </c>
    </row>
    <row r="22" spans="2:7" x14ac:dyDescent="0.35">
      <c r="B22" s="18" t="s">
        <v>533</v>
      </c>
      <c r="C22" s="19" t="s">
        <v>533</v>
      </c>
      <c r="D22" s="622" t="s">
        <v>3319</v>
      </c>
      <c r="E22" s="622" t="s">
        <v>3319</v>
      </c>
      <c r="F22" s="4" t="s">
        <v>326</v>
      </c>
      <c r="G22" s="4" t="s">
        <v>3356</v>
      </c>
    </row>
    <row r="23" spans="2:7" x14ac:dyDescent="0.35">
      <c r="B23" s="18" t="s">
        <v>533</v>
      </c>
      <c r="C23" s="19" t="s">
        <v>533</v>
      </c>
      <c r="D23" s="622" t="s">
        <v>3320</v>
      </c>
      <c r="E23" s="622" t="s">
        <v>3320</v>
      </c>
      <c r="F23" s="4" t="s">
        <v>350</v>
      </c>
      <c r="G23" s="4" t="s">
        <v>3357</v>
      </c>
    </row>
    <row r="24" spans="2:7" x14ac:dyDescent="0.35">
      <c r="B24" s="18" t="s">
        <v>533</v>
      </c>
      <c r="C24" s="19" t="s">
        <v>533</v>
      </c>
      <c r="D24" s="622" t="s">
        <v>3321</v>
      </c>
      <c r="E24" s="622" t="s">
        <v>3321</v>
      </c>
      <c r="F24" s="4" t="s">
        <v>404</v>
      </c>
      <c r="G24" s="4" t="s">
        <v>3358</v>
      </c>
    </row>
    <row r="25" spans="2:7" x14ac:dyDescent="0.35">
      <c r="B25" s="18" t="s">
        <v>533</v>
      </c>
      <c r="C25" s="19" t="s">
        <v>533</v>
      </c>
      <c r="D25" s="622" t="s">
        <v>3322</v>
      </c>
      <c r="E25" s="622" t="s">
        <v>3322</v>
      </c>
      <c r="F25" s="4">
        <v>0</v>
      </c>
      <c r="G25" s="4">
        <v>0</v>
      </c>
    </row>
    <row r="26" spans="2:7" x14ac:dyDescent="0.35">
      <c r="B26" s="18" t="s">
        <v>533</v>
      </c>
      <c r="C26" s="19" t="s">
        <v>533</v>
      </c>
      <c r="D26" s="622" t="s">
        <v>3323</v>
      </c>
      <c r="E26" s="622" t="s">
        <v>3323</v>
      </c>
      <c r="F26" s="4">
        <v>0</v>
      </c>
      <c r="G26" s="4" t="s">
        <v>531</v>
      </c>
    </row>
    <row r="27" spans="2:7" x14ac:dyDescent="0.35">
      <c r="B27" s="18" t="s">
        <v>533</v>
      </c>
      <c r="C27" s="19" t="s">
        <v>533</v>
      </c>
      <c r="D27" s="622" t="s">
        <v>3324</v>
      </c>
      <c r="E27" s="622" t="s">
        <v>3324</v>
      </c>
      <c r="F27" s="4" t="s">
        <v>477</v>
      </c>
      <c r="G27" s="4" t="s">
        <v>3359</v>
      </c>
    </row>
    <row r="28" spans="2:7" x14ac:dyDescent="0.35">
      <c r="B28" s="18" t="s">
        <v>533</v>
      </c>
      <c r="C28" s="19" t="s">
        <v>533</v>
      </c>
      <c r="D28" s="622" t="s">
        <v>3325</v>
      </c>
      <c r="E28" s="622" t="s">
        <v>3325</v>
      </c>
      <c r="F28" s="4" t="s">
        <v>483</v>
      </c>
      <c r="G28" s="4" t="s">
        <v>3360</v>
      </c>
    </row>
    <row r="29" spans="2:7" x14ac:dyDescent="0.35">
      <c r="B29" s="18" t="s">
        <v>533</v>
      </c>
      <c r="C29" s="19" t="s">
        <v>533</v>
      </c>
      <c r="D29" s="622" t="s">
        <v>3326</v>
      </c>
      <c r="E29" s="622" t="s">
        <v>3326</v>
      </c>
      <c r="F29" s="4" t="s">
        <v>486</v>
      </c>
      <c r="G29" s="4" t="s">
        <v>3361</v>
      </c>
    </row>
    <row r="30" spans="2:7" x14ac:dyDescent="0.35">
      <c r="B30" s="18" t="s">
        <v>533</v>
      </c>
      <c r="C30" s="19" t="s">
        <v>533</v>
      </c>
      <c r="D30" s="622" t="s">
        <v>3327</v>
      </c>
      <c r="E30" s="622" t="s">
        <v>3327</v>
      </c>
      <c r="F30" s="4" t="s">
        <v>488</v>
      </c>
      <c r="G30" s="4">
        <v>0</v>
      </c>
    </row>
    <row r="31" spans="2:7" x14ac:dyDescent="0.35">
      <c r="B31" s="18" t="s">
        <v>533</v>
      </c>
      <c r="C31" s="19" t="s">
        <v>533</v>
      </c>
      <c r="D31" s="622" t="s">
        <v>3328</v>
      </c>
      <c r="E31" s="622" t="s">
        <v>3328</v>
      </c>
      <c r="F31" s="4">
        <v>0</v>
      </c>
      <c r="G31" s="4">
        <v>0</v>
      </c>
    </row>
    <row r="32" spans="2:7" x14ac:dyDescent="0.35">
      <c r="B32" s="18" t="s">
        <v>533</v>
      </c>
      <c r="C32" s="19" t="s">
        <v>533</v>
      </c>
      <c r="D32" s="622" t="s">
        <v>3329</v>
      </c>
      <c r="E32" s="622" t="s">
        <v>3329</v>
      </c>
      <c r="F32" s="4" t="s">
        <v>489</v>
      </c>
      <c r="G32" s="4" t="s">
        <v>489</v>
      </c>
    </row>
    <row r="33" spans="2:7" x14ac:dyDescent="0.35">
      <c r="B33" s="18" t="s">
        <v>533</v>
      </c>
      <c r="C33" s="19" t="s">
        <v>533</v>
      </c>
      <c r="D33" s="622" t="s">
        <v>3330</v>
      </c>
      <c r="E33" s="622" t="s">
        <v>3330</v>
      </c>
      <c r="F33" s="4">
        <v>0</v>
      </c>
      <c r="G33" s="4">
        <v>0</v>
      </c>
    </row>
    <row r="34" spans="2:7" x14ac:dyDescent="0.35">
      <c r="B34" s="18" t="s">
        <v>533</v>
      </c>
      <c r="C34" s="19" t="s">
        <v>533</v>
      </c>
      <c r="D34" s="622" t="s">
        <v>3331</v>
      </c>
      <c r="E34" s="622" t="s">
        <v>3331</v>
      </c>
      <c r="F34" s="4">
        <v>0</v>
      </c>
      <c r="G34" s="4">
        <v>0</v>
      </c>
    </row>
    <row r="35" spans="2:7" x14ac:dyDescent="0.35">
      <c r="B35" s="18" t="s">
        <v>533</v>
      </c>
      <c r="C35" s="19" t="s">
        <v>533</v>
      </c>
      <c r="D35" s="622" t="s">
        <v>3332</v>
      </c>
      <c r="E35" s="622" t="s">
        <v>3332</v>
      </c>
      <c r="F35" s="4">
        <v>0</v>
      </c>
      <c r="G35" s="4">
        <v>0</v>
      </c>
    </row>
    <row r="36" spans="2:7" x14ac:dyDescent="0.35">
      <c r="B36" s="18" t="s">
        <v>533</v>
      </c>
      <c r="C36" s="19" t="s">
        <v>533</v>
      </c>
      <c r="D36" s="622" t="s">
        <v>3333</v>
      </c>
      <c r="E36" s="622" t="s">
        <v>3333</v>
      </c>
      <c r="F36" s="4">
        <v>0</v>
      </c>
      <c r="G36" s="4">
        <v>0</v>
      </c>
    </row>
    <row r="37" spans="2:7" x14ac:dyDescent="0.35">
      <c r="B37" s="18" t="s">
        <v>533</v>
      </c>
      <c r="C37" s="19" t="s">
        <v>533</v>
      </c>
      <c r="D37" s="622" t="s">
        <v>3334</v>
      </c>
      <c r="E37" s="622" t="s">
        <v>3334</v>
      </c>
      <c r="F37" s="4">
        <v>0</v>
      </c>
      <c r="G37" s="4">
        <v>0</v>
      </c>
    </row>
    <row r="38" spans="2:7" x14ac:dyDescent="0.35">
      <c r="B38" s="620" t="s">
        <v>3298</v>
      </c>
      <c r="C38" s="620" t="s">
        <v>3298</v>
      </c>
      <c r="D38" s="620" t="s">
        <v>3298</v>
      </c>
      <c r="E38" s="620" t="s">
        <v>3298</v>
      </c>
      <c r="F38" s="10" t="s">
        <v>2871</v>
      </c>
      <c r="G38" s="10" t="s">
        <v>3362</v>
      </c>
    </row>
    <row r="39" spans="2:7" x14ac:dyDescent="0.35">
      <c r="B39" s="621" t="s">
        <v>533</v>
      </c>
      <c r="C39" s="621" t="s">
        <v>533</v>
      </c>
      <c r="D39" s="621" t="s">
        <v>533</v>
      </c>
      <c r="E39" s="621" t="s">
        <v>533</v>
      </c>
      <c r="F39" s="4" t="s">
        <v>533</v>
      </c>
      <c r="G39" s="4" t="s">
        <v>533</v>
      </c>
    </row>
    <row r="40" spans="2:7" x14ac:dyDescent="0.35">
      <c r="B40" s="620" t="s">
        <v>3299</v>
      </c>
      <c r="C40" s="620" t="s">
        <v>3299</v>
      </c>
      <c r="D40" s="620" t="s">
        <v>3299</v>
      </c>
      <c r="E40" s="620" t="s">
        <v>3299</v>
      </c>
      <c r="F40" s="10" t="s">
        <v>533</v>
      </c>
      <c r="G40" s="10" t="s">
        <v>533</v>
      </c>
    </row>
    <row r="41" spans="2:7" x14ac:dyDescent="0.35">
      <c r="B41" s="17" t="s">
        <v>533</v>
      </c>
      <c r="C41" s="623" t="s">
        <v>3307</v>
      </c>
      <c r="D41" s="623" t="s">
        <v>3307</v>
      </c>
      <c r="E41" s="623" t="s">
        <v>3307</v>
      </c>
      <c r="F41" s="10">
        <v>0</v>
      </c>
      <c r="G41" s="10">
        <v>0</v>
      </c>
    </row>
    <row r="42" spans="2:7" x14ac:dyDescent="0.35">
      <c r="B42" s="18" t="s">
        <v>533</v>
      </c>
      <c r="C42" s="19" t="s">
        <v>533</v>
      </c>
      <c r="D42" s="622" t="s">
        <v>3335</v>
      </c>
      <c r="E42" s="622" t="s">
        <v>3335</v>
      </c>
      <c r="F42" s="4">
        <v>0</v>
      </c>
      <c r="G42" s="4">
        <v>0</v>
      </c>
    </row>
    <row r="43" spans="2:7" x14ac:dyDescent="0.35">
      <c r="B43" s="18" t="s">
        <v>533</v>
      </c>
      <c r="C43" s="19" t="s">
        <v>533</v>
      </c>
      <c r="D43" s="622" t="s">
        <v>3336</v>
      </c>
      <c r="E43" s="622" t="s">
        <v>3336</v>
      </c>
      <c r="F43" s="4">
        <v>0</v>
      </c>
      <c r="G43" s="4">
        <v>0</v>
      </c>
    </row>
    <row r="44" spans="2:7" x14ac:dyDescent="0.35">
      <c r="B44" s="18" t="s">
        <v>533</v>
      </c>
      <c r="C44" s="19" t="s">
        <v>533</v>
      </c>
      <c r="D44" s="622" t="s">
        <v>3337</v>
      </c>
      <c r="E44" s="622" t="s">
        <v>3337</v>
      </c>
      <c r="F44" s="4">
        <v>0</v>
      </c>
      <c r="G44" s="4">
        <v>0</v>
      </c>
    </row>
    <row r="45" spans="2:7" x14ac:dyDescent="0.35">
      <c r="B45" s="621" t="s">
        <v>533</v>
      </c>
      <c r="C45" s="621" t="s">
        <v>533</v>
      </c>
      <c r="D45" s="621" t="s">
        <v>533</v>
      </c>
      <c r="E45" s="621" t="s">
        <v>533</v>
      </c>
      <c r="F45" s="4" t="s">
        <v>533</v>
      </c>
      <c r="G45" s="4" t="s">
        <v>533</v>
      </c>
    </row>
    <row r="46" spans="2:7" x14ac:dyDescent="0.35">
      <c r="B46" s="17" t="s">
        <v>533</v>
      </c>
      <c r="C46" s="623" t="s">
        <v>3308</v>
      </c>
      <c r="D46" s="623" t="s">
        <v>3308</v>
      </c>
      <c r="E46" s="623" t="s">
        <v>3308</v>
      </c>
      <c r="F46" s="10" t="s">
        <v>2871</v>
      </c>
      <c r="G46" s="10" t="s">
        <v>3362</v>
      </c>
    </row>
    <row r="47" spans="2:7" x14ac:dyDescent="0.35">
      <c r="B47" s="18" t="s">
        <v>533</v>
      </c>
      <c r="C47" s="19" t="s">
        <v>533</v>
      </c>
      <c r="D47" s="622" t="s">
        <v>3335</v>
      </c>
      <c r="E47" s="622" t="s">
        <v>3335</v>
      </c>
      <c r="F47" s="4" t="s">
        <v>3348</v>
      </c>
      <c r="G47" s="4" t="s">
        <v>3363</v>
      </c>
    </row>
    <row r="48" spans="2:7" x14ac:dyDescent="0.35">
      <c r="B48" s="18" t="s">
        <v>533</v>
      </c>
      <c r="C48" s="19" t="s">
        <v>533</v>
      </c>
      <c r="D48" s="622" t="s">
        <v>3336</v>
      </c>
      <c r="E48" s="622" t="s">
        <v>3336</v>
      </c>
      <c r="F48" s="4" t="s">
        <v>3349</v>
      </c>
      <c r="G48" s="4" t="s">
        <v>3364</v>
      </c>
    </row>
    <row r="49" spans="2:7" x14ac:dyDescent="0.35">
      <c r="B49" s="18" t="s">
        <v>533</v>
      </c>
      <c r="C49" s="19" t="s">
        <v>533</v>
      </c>
      <c r="D49" s="622" t="s">
        <v>3338</v>
      </c>
      <c r="E49" s="622" t="s">
        <v>3338</v>
      </c>
      <c r="F49" s="4" t="s">
        <v>3350</v>
      </c>
      <c r="G49" s="4" t="s">
        <v>3365</v>
      </c>
    </row>
    <row r="50" spans="2:7" x14ac:dyDescent="0.35">
      <c r="B50" s="620" t="s">
        <v>3300</v>
      </c>
      <c r="C50" s="620" t="s">
        <v>3300</v>
      </c>
      <c r="D50" s="620" t="s">
        <v>3300</v>
      </c>
      <c r="E50" s="620" t="s">
        <v>3300</v>
      </c>
      <c r="F50" s="10" t="s">
        <v>3351</v>
      </c>
      <c r="G50" s="10" t="s">
        <v>3366</v>
      </c>
    </row>
    <row r="51" spans="2:7" x14ac:dyDescent="0.35">
      <c r="B51" s="621" t="s">
        <v>533</v>
      </c>
      <c r="C51" s="621" t="s">
        <v>533</v>
      </c>
      <c r="D51" s="621" t="s">
        <v>533</v>
      </c>
      <c r="E51" s="621" t="s">
        <v>533</v>
      </c>
      <c r="F51" s="4" t="s">
        <v>533</v>
      </c>
      <c r="G51" s="4" t="s">
        <v>533</v>
      </c>
    </row>
    <row r="52" spans="2:7" x14ac:dyDescent="0.35">
      <c r="B52" s="620" t="s">
        <v>3301</v>
      </c>
      <c r="C52" s="620" t="s">
        <v>3301</v>
      </c>
      <c r="D52" s="620" t="s">
        <v>3301</v>
      </c>
      <c r="E52" s="620" t="s">
        <v>3301</v>
      </c>
      <c r="F52" s="10" t="s">
        <v>533</v>
      </c>
      <c r="G52" s="10" t="s">
        <v>533</v>
      </c>
    </row>
    <row r="53" spans="2:7" x14ac:dyDescent="0.35">
      <c r="B53" s="17" t="s">
        <v>533</v>
      </c>
      <c r="C53" s="623" t="s">
        <v>3307</v>
      </c>
      <c r="D53" s="623" t="s">
        <v>3307</v>
      </c>
      <c r="E53" s="623" t="s">
        <v>3307</v>
      </c>
      <c r="F53" s="10">
        <v>0</v>
      </c>
      <c r="G53" s="10">
        <v>0</v>
      </c>
    </row>
    <row r="54" spans="2:7" x14ac:dyDescent="0.35">
      <c r="B54" s="18" t="s">
        <v>533</v>
      </c>
      <c r="C54" s="19" t="s">
        <v>533</v>
      </c>
      <c r="D54" s="622" t="s">
        <v>3339</v>
      </c>
      <c r="E54" s="622" t="s">
        <v>3339</v>
      </c>
      <c r="F54" s="4">
        <v>0</v>
      </c>
      <c r="G54" s="4">
        <v>0</v>
      </c>
    </row>
    <row r="55" spans="2:7" x14ac:dyDescent="0.35">
      <c r="B55" s="18" t="s">
        <v>533</v>
      </c>
      <c r="C55" s="19" t="s">
        <v>533</v>
      </c>
      <c r="D55" s="19" t="s">
        <v>533</v>
      </c>
      <c r="E55" s="20" t="s">
        <v>3343</v>
      </c>
      <c r="F55" s="4">
        <v>0</v>
      </c>
      <c r="G55" s="4">
        <v>0</v>
      </c>
    </row>
    <row r="56" spans="2:7" x14ac:dyDescent="0.35">
      <c r="B56" s="18" t="s">
        <v>533</v>
      </c>
      <c r="C56" s="19" t="s">
        <v>533</v>
      </c>
      <c r="D56" s="19" t="s">
        <v>533</v>
      </c>
      <c r="E56" s="20" t="s">
        <v>3344</v>
      </c>
      <c r="F56" s="4">
        <v>0</v>
      </c>
      <c r="G56" s="4">
        <v>0</v>
      </c>
    </row>
    <row r="57" spans="2:7" x14ac:dyDescent="0.35">
      <c r="B57" s="18" t="s">
        <v>533</v>
      </c>
      <c r="C57" s="19" t="s">
        <v>533</v>
      </c>
      <c r="D57" s="622" t="s">
        <v>3340</v>
      </c>
      <c r="E57" s="622" t="s">
        <v>3340</v>
      </c>
      <c r="F57" s="4">
        <v>0</v>
      </c>
      <c r="G57" s="4">
        <v>0</v>
      </c>
    </row>
    <row r="58" spans="2:7" x14ac:dyDescent="0.35">
      <c r="B58" s="621" t="s">
        <v>533</v>
      </c>
      <c r="C58" s="621" t="s">
        <v>533</v>
      </c>
      <c r="D58" s="621" t="s">
        <v>533</v>
      </c>
      <c r="E58" s="621" t="s">
        <v>533</v>
      </c>
      <c r="F58" s="4" t="s">
        <v>533</v>
      </c>
      <c r="G58" s="4" t="s">
        <v>533</v>
      </c>
    </row>
    <row r="59" spans="2:7" x14ac:dyDescent="0.35">
      <c r="B59" s="17" t="s">
        <v>533</v>
      </c>
      <c r="C59" s="623" t="s">
        <v>3308</v>
      </c>
      <c r="D59" s="623" t="s">
        <v>3308</v>
      </c>
      <c r="E59" s="623" t="s">
        <v>3308</v>
      </c>
      <c r="F59" s="10">
        <v>0</v>
      </c>
      <c r="G59" s="10">
        <v>0</v>
      </c>
    </row>
    <row r="60" spans="2:7" x14ac:dyDescent="0.35">
      <c r="B60" s="18" t="s">
        <v>533</v>
      </c>
      <c r="C60" s="19" t="s">
        <v>533</v>
      </c>
      <c r="D60" s="622" t="s">
        <v>3341</v>
      </c>
      <c r="E60" s="622" t="s">
        <v>3341</v>
      </c>
      <c r="F60" s="4">
        <v>0</v>
      </c>
      <c r="G60" s="4">
        <v>0</v>
      </c>
    </row>
    <row r="61" spans="2:7" x14ac:dyDescent="0.35">
      <c r="B61" s="18" t="s">
        <v>533</v>
      </c>
      <c r="C61" s="19" t="s">
        <v>533</v>
      </c>
      <c r="D61" s="19" t="s">
        <v>533</v>
      </c>
      <c r="E61" s="20" t="s">
        <v>3343</v>
      </c>
      <c r="F61" s="4">
        <v>0</v>
      </c>
      <c r="G61" s="4">
        <v>0</v>
      </c>
    </row>
    <row r="62" spans="2:7" x14ac:dyDescent="0.35">
      <c r="B62" s="18" t="s">
        <v>533</v>
      </c>
      <c r="C62" s="19" t="s">
        <v>533</v>
      </c>
      <c r="D62" s="19" t="s">
        <v>533</v>
      </c>
      <c r="E62" s="20" t="s">
        <v>3344</v>
      </c>
      <c r="F62" s="4">
        <v>0</v>
      </c>
      <c r="G62" s="4">
        <v>0</v>
      </c>
    </row>
    <row r="63" spans="2:7" x14ac:dyDescent="0.35">
      <c r="B63" s="18" t="s">
        <v>533</v>
      </c>
      <c r="C63" s="19" t="s">
        <v>533</v>
      </c>
      <c r="D63" s="622" t="s">
        <v>3342</v>
      </c>
      <c r="E63" s="622" t="s">
        <v>3342</v>
      </c>
      <c r="F63" s="4">
        <v>0</v>
      </c>
      <c r="G63" s="4">
        <v>0</v>
      </c>
    </row>
    <row r="64" spans="2:7" x14ac:dyDescent="0.35">
      <c r="B64" s="620" t="s">
        <v>3302</v>
      </c>
      <c r="C64" s="620" t="s">
        <v>3302</v>
      </c>
      <c r="D64" s="620" t="s">
        <v>3302</v>
      </c>
      <c r="E64" s="620" t="s">
        <v>3302</v>
      </c>
      <c r="F64" s="10">
        <v>0</v>
      </c>
      <c r="G64" s="10">
        <v>0</v>
      </c>
    </row>
    <row r="65" spans="2:7" x14ac:dyDescent="0.35">
      <c r="B65" s="621" t="s">
        <v>533</v>
      </c>
      <c r="C65" s="621" t="s">
        <v>533</v>
      </c>
      <c r="D65" s="621" t="s">
        <v>533</v>
      </c>
      <c r="E65" s="621" t="s">
        <v>533</v>
      </c>
      <c r="F65" s="4" t="s">
        <v>533</v>
      </c>
      <c r="G65" s="4" t="s">
        <v>533</v>
      </c>
    </row>
    <row r="66" spans="2:7" x14ac:dyDescent="0.35">
      <c r="B66" s="620" t="s">
        <v>3303</v>
      </c>
      <c r="C66" s="620" t="s">
        <v>3303</v>
      </c>
      <c r="D66" s="620" t="s">
        <v>3303</v>
      </c>
      <c r="E66" s="620" t="s">
        <v>3303</v>
      </c>
      <c r="F66" s="10">
        <v>0</v>
      </c>
      <c r="G66" s="10">
        <v>0</v>
      </c>
    </row>
    <row r="67" spans="2:7" x14ac:dyDescent="0.35">
      <c r="B67" s="621" t="s">
        <v>533</v>
      </c>
      <c r="C67" s="621" t="s">
        <v>533</v>
      </c>
      <c r="D67" s="621" t="s">
        <v>533</v>
      </c>
      <c r="E67" s="621" t="s">
        <v>533</v>
      </c>
      <c r="F67" s="4" t="s">
        <v>533</v>
      </c>
      <c r="G67" s="4" t="s">
        <v>533</v>
      </c>
    </row>
    <row r="68" spans="2:7" x14ac:dyDescent="0.35">
      <c r="B68" s="620" t="s">
        <v>3304</v>
      </c>
      <c r="C68" s="620" t="s">
        <v>3304</v>
      </c>
      <c r="D68" s="620" t="s">
        <v>3304</v>
      </c>
      <c r="E68" s="620" t="s">
        <v>3304</v>
      </c>
      <c r="F68" s="10">
        <v>0</v>
      </c>
      <c r="G68" s="10">
        <v>0</v>
      </c>
    </row>
    <row r="69" spans="2:7" x14ac:dyDescent="0.35">
      <c r="B69" s="621" t="s">
        <v>533</v>
      </c>
      <c r="C69" s="621" t="s">
        <v>533</v>
      </c>
      <c r="D69" s="621" t="s">
        <v>533</v>
      </c>
      <c r="E69" s="621" t="s">
        <v>533</v>
      </c>
      <c r="F69" s="4" t="s">
        <v>533</v>
      </c>
      <c r="G69" s="4" t="s">
        <v>533</v>
      </c>
    </row>
    <row r="70" spans="2:7" x14ac:dyDescent="0.35">
      <c r="B70" s="620" t="s">
        <v>3305</v>
      </c>
      <c r="C70" s="620" t="s">
        <v>3305</v>
      </c>
      <c r="D70" s="620" t="s">
        <v>3305</v>
      </c>
      <c r="E70" s="620" t="s">
        <v>3305</v>
      </c>
      <c r="F70" s="10">
        <v>0</v>
      </c>
      <c r="G70" s="10">
        <v>0</v>
      </c>
    </row>
    <row r="71" spans="2:7" x14ac:dyDescent="0.35">
      <c r="B71" s="621" t="s">
        <v>533</v>
      </c>
      <c r="C71" s="621" t="s">
        <v>533</v>
      </c>
      <c r="D71" s="621" t="s">
        <v>533</v>
      </c>
      <c r="E71" s="621" t="s">
        <v>533</v>
      </c>
      <c r="F71" s="4" t="s">
        <v>533</v>
      </c>
      <c r="G71" s="4" t="s">
        <v>533</v>
      </c>
    </row>
  </sheetData>
  <mergeCells count="66">
    <mergeCell ref="B2:G2"/>
    <mergeCell ref="D44:E44"/>
    <mergeCell ref="D47:E47"/>
    <mergeCell ref="D48:E48"/>
    <mergeCell ref="D49:E49"/>
    <mergeCell ref="D35:E35"/>
    <mergeCell ref="D36:E36"/>
    <mergeCell ref="D37:E37"/>
    <mergeCell ref="D42:E42"/>
    <mergeCell ref="D43:E43"/>
    <mergeCell ref="D30:E30"/>
    <mergeCell ref="D31:E31"/>
    <mergeCell ref="D32:E32"/>
    <mergeCell ref="D33:E33"/>
    <mergeCell ref="D34:E34"/>
    <mergeCell ref="B69:E69"/>
    <mergeCell ref="B70:E70"/>
    <mergeCell ref="B71:E71"/>
    <mergeCell ref="C59:E59"/>
    <mergeCell ref="B64:E64"/>
    <mergeCell ref="B65:E65"/>
    <mergeCell ref="B66:E66"/>
    <mergeCell ref="B67:E67"/>
    <mergeCell ref="B68:E68"/>
    <mergeCell ref="B58:E58"/>
    <mergeCell ref="D57:E57"/>
    <mergeCell ref="D60:E60"/>
    <mergeCell ref="D63:E63"/>
    <mergeCell ref="D54:E54"/>
    <mergeCell ref="C9:E9"/>
    <mergeCell ref="C21:E21"/>
    <mergeCell ref="C41:E41"/>
    <mergeCell ref="C46:E46"/>
    <mergeCell ref="C53:E53"/>
    <mergeCell ref="D10:E10"/>
    <mergeCell ref="D11:E11"/>
    <mergeCell ref="D12:E12"/>
    <mergeCell ref="D13:E13"/>
    <mergeCell ref="D14:E14"/>
    <mergeCell ref="D15:E15"/>
    <mergeCell ref="D16:E16"/>
    <mergeCell ref="B45:E45"/>
    <mergeCell ref="B50:E50"/>
    <mergeCell ref="B51:E51"/>
    <mergeCell ref="B52:E52"/>
    <mergeCell ref="B8:E8"/>
    <mergeCell ref="B20:E20"/>
    <mergeCell ref="B38:E38"/>
    <mergeCell ref="B39:E39"/>
    <mergeCell ref="B40:E40"/>
    <mergeCell ref="D17:E17"/>
    <mergeCell ref="D18:E18"/>
    <mergeCell ref="D19:E19"/>
    <mergeCell ref="D22:E22"/>
    <mergeCell ref="D23:E23"/>
    <mergeCell ref="D24:E24"/>
    <mergeCell ref="D25:E25"/>
    <mergeCell ref="D26:E26"/>
    <mergeCell ref="D27:E27"/>
    <mergeCell ref="D28:E28"/>
    <mergeCell ref="D29:E29"/>
    <mergeCell ref="B3:G3"/>
    <mergeCell ref="B4:G4"/>
    <mergeCell ref="B5:G5"/>
    <mergeCell ref="B6:G6"/>
    <mergeCell ref="B7:E7"/>
  </mergeCells>
  <pageMargins left="0.7" right="0.7" top="0.75" bottom="0.75" header="0.3" footer="0.3"/>
  <pageSetup paperSize="9" orientation="portrait" horizontalDpi="300" verticalDpi="30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Q51"/>
  <sheetViews>
    <sheetView showGridLines="0" topLeftCell="A29" workbookViewId="0">
      <selection sqref="A1:H1"/>
    </sheetView>
  </sheetViews>
  <sheetFormatPr baseColWidth="10" defaultColWidth="11.453125" defaultRowHeight="15" x14ac:dyDescent="0.3"/>
  <cols>
    <col min="1" max="1" width="10.54296875" style="116" customWidth="1"/>
    <col min="2" max="2" width="44.81640625" style="116" customWidth="1"/>
    <col min="3" max="3" width="18.26953125" style="116" customWidth="1"/>
    <col min="4" max="4" width="14" style="116" customWidth="1"/>
    <col min="5" max="5" width="18.1796875" style="116" customWidth="1"/>
    <col min="6" max="173" width="11.453125" style="116"/>
    <col min="174" max="16384" width="11.453125" style="214"/>
  </cols>
  <sheetData>
    <row r="1" spans="1:173" x14ac:dyDescent="0.3">
      <c r="A1" s="1419"/>
      <c r="B1" s="1419"/>
      <c r="C1" s="1419"/>
      <c r="D1" s="1419"/>
      <c r="E1" s="1419"/>
    </row>
    <row r="2" spans="1:173" x14ac:dyDescent="0.3">
      <c r="A2" s="648" t="s">
        <v>4160</v>
      </c>
      <c r="B2" s="648"/>
      <c r="C2" s="648"/>
      <c r="D2" s="648"/>
      <c r="E2" s="648"/>
    </row>
    <row r="3" spans="1:173" x14ac:dyDescent="0.3">
      <c r="A3" s="1420" t="s">
        <v>37</v>
      </c>
      <c r="B3" s="1420"/>
      <c r="C3" s="1420"/>
      <c r="D3" s="1420"/>
      <c r="E3" s="1420"/>
    </row>
    <row r="4" spans="1:173" x14ac:dyDescent="0.3">
      <c r="A4" s="1420" t="s">
        <v>4262</v>
      </c>
      <c r="B4" s="1420"/>
      <c r="C4" s="1420"/>
      <c r="D4" s="1420"/>
      <c r="E4" s="1420"/>
    </row>
    <row r="5" spans="1:173" x14ac:dyDescent="0.3">
      <c r="A5" s="1420" t="s">
        <v>4228</v>
      </c>
      <c r="B5" s="1420"/>
      <c r="C5" s="1420"/>
      <c r="D5" s="1420"/>
      <c r="E5" s="1420"/>
    </row>
    <row r="6" spans="1:173" x14ac:dyDescent="0.3">
      <c r="A6" s="1421" t="s">
        <v>4229</v>
      </c>
      <c r="B6" s="1421"/>
      <c r="C6" s="1421"/>
      <c r="D6" s="1421"/>
      <c r="E6" s="1421"/>
    </row>
    <row r="7" spans="1:173" x14ac:dyDescent="0.3">
      <c r="A7" s="214"/>
      <c r="B7" s="214"/>
      <c r="C7" s="214"/>
      <c r="D7" s="214"/>
      <c r="E7" s="214"/>
    </row>
    <row r="8" spans="1:173" s="222" customFormat="1" ht="12.75" customHeight="1" x14ac:dyDescent="0.25">
      <c r="A8" s="633" t="s">
        <v>4230</v>
      </c>
      <c r="B8" s="633" t="s">
        <v>4231</v>
      </c>
      <c r="C8" s="633" t="s">
        <v>4232</v>
      </c>
      <c r="D8" s="634" t="s">
        <v>4233</v>
      </c>
      <c r="E8" s="634" t="s">
        <v>4233</v>
      </c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5"/>
      <c r="BB8" s="105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5"/>
      <c r="CM8" s="105"/>
      <c r="CN8" s="105"/>
      <c r="CO8" s="105"/>
      <c r="CP8" s="105"/>
      <c r="CQ8" s="105"/>
      <c r="CR8" s="105"/>
      <c r="CS8" s="105"/>
      <c r="CT8" s="105"/>
      <c r="CU8" s="105"/>
      <c r="CV8" s="105"/>
      <c r="CW8" s="105"/>
      <c r="CX8" s="105"/>
      <c r="CY8" s="105"/>
      <c r="CZ8" s="105"/>
      <c r="DA8" s="105"/>
      <c r="DB8" s="105"/>
      <c r="DC8" s="105"/>
      <c r="DD8" s="105"/>
      <c r="DE8" s="105"/>
      <c r="DF8" s="105"/>
      <c r="DG8" s="105"/>
      <c r="DH8" s="105"/>
      <c r="DI8" s="105"/>
      <c r="DJ8" s="105"/>
      <c r="DK8" s="105"/>
      <c r="DL8" s="105"/>
      <c r="DM8" s="105"/>
      <c r="DN8" s="105"/>
      <c r="DO8" s="105"/>
      <c r="DP8" s="105"/>
      <c r="DQ8" s="105"/>
      <c r="DR8" s="105"/>
      <c r="DS8" s="105"/>
      <c r="DT8" s="105"/>
      <c r="DU8" s="105"/>
      <c r="DV8" s="105"/>
      <c r="DW8" s="105"/>
      <c r="DX8" s="105"/>
      <c r="DY8" s="105"/>
      <c r="DZ8" s="105"/>
      <c r="EA8" s="105"/>
      <c r="EB8" s="105"/>
      <c r="EC8" s="105"/>
      <c r="ED8" s="105"/>
      <c r="EE8" s="105"/>
      <c r="EF8" s="105"/>
      <c r="EG8" s="105"/>
      <c r="EH8" s="105"/>
      <c r="EI8" s="105"/>
      <c r="EJ8" s="105"/>
      <c r="EK8" s="105"/>
      <c r="EL8" s="105"/>
      <c r="EM8" s="105"/>
      <c r="EN8" s="105"/>
      <c r="EO8" s="105"/>
      <c r="EP8" s="105"/>
      <c r="EQ8" s="105"/>
      <c r="ER8" s="105"/>
      <c r="ES8" s="105"/>
      <c r="ET8" s="105"/>
      <c r="EU8" s="105"/>
      <c r="EV8" s="105"/>
      <c r="EW8" s="105"/>
      <c r="EX8" s="105"/>
      <c r="EY8" s="105"/>
      <c r="EZ8" s="105"/>
      <c r="FA8" s="105"/>
      <c r="FB8" s="105"/>
      <c r="FC8" s="105"/>
      <c r="FD8" s="105"/>
      <c r="FE8" s="105"/>
      <c r="FF8" s="105"/>
      <c r="FG8" s="105"/>
      <c r="FH8" s="105"/>
      <c r="FI8" s="105"/>
      <c r="FJ8" s="105"/>
      <c r="FK8" s="105"/>
      <c r="FL8" s="105"/>
      <c r="FM8" s="105"/>
      <c r="FN8" s="105"/>
      <c r="FO8" s="105"/>
      <c r="FP8" s="105"/>
      <c r="FQ8" s="105"/>
    </row>
    <row r="9" spans="1:173" s="222" customFormat="1" ht="12.75" customHeight="1" x14ac:dyDescent="0.25">
      <c r="A9" s="633" t="s">
        <v>4230</v>
      </c>
      <c r="B9" s="633" t="s">
        <v>4231</v>
      </c>
      <c r="C9" s="633" t="s">
        <v>4232</v>
      </c>
      <c r="D9" s="46" t="s">
        <v>4234</v>
      </c>
      <c r="E9" s="46" t="s">
        <v>4235</v>
      </c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5"/>
      <c r="BB9" s="105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5"/>
      <c r="BN9" s="105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5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5"/>
      <c r="CM9" s="105"/>
      <c r="CN9" s="105"/>
      <c r="CO9" s="105"/>
      <c r="CP9" s="105"/>
      <c r="CQ9" s="105"/>
      <c r="CR9" s="105"/>
      <c r="CS9" s="105"/>
      <c r="CT9" s="105"/>
      <c r="CU9" s="105"/>
      <c r="CV9" s="105"/>
      <c r="CW9" s="105"/>
      <c r="CX9" s="105"/>
      <c r="CY9" s="105"/>
      <c r="CZ9" s="105"/>
      <c r="DA9" s="105"/>
      <c r="DB9" s="105"/>
      <c r="DC9" s="105"/>
      <c r="DD9" s="105"/>
      <c r="DE9" s="105"/>
      <c r="DF9" s="105"/>
      <c r="DG9" s="105"/>
      <c r="DH9" s="105"/>
      <c r="DI9" s="105"/>
      <c r="DJ9" s="105"/>
      <c r="DK9" s="105"/>
      <c r="DL9" s="105"/>
      <c r="DM9" s="105"/>
      <c r="DN9" s="105"/>
      <c r="DO9" s="105"/>
      <c r="DP9" s="105"/>
      <c r="DQ9" s="105"/>
      <c r="DR9" s="105"/>
      <c r="DS9" s="105"/>
      <c r="DT9" s="105"/>
      <c r="DU9" s="105"/>
      <c r="DV9" s="105"/>
      <c r="DW9" s="105"/>
      <c r="DX9" s="105"/>
      <c r="DY9" s="105"/>
      <c r="DZ9" s="105"/>
      <c r="EA9" s="105"/>
      <c r="EB9" s="105"/>
      <c r="EC9" s="105"/>
      <c r="ED9" s="105"/>
      <c r="EE9" s="105"/>
      <c r="EF9" s="105"/>
      <c r="EG9" s="105"/>
      <c r="EH9" s="105"/>
      <c r="EI9" s="105"/>
      <c r="EJ9" s="105"/>
      <c r="EK9" s="105"/>
      <c r="EL9" s="105"/>
      <c r="EM9" s="105"/>
      <c r="EN9" s="105"/>
      <c r="EO9" s="105"/>
      <c r="EP9" s="105"/>
      <c r="EQ9" s="105"/>
      <c r="ER9" s="105"/>
      <c r="ES9" s="105"/>
      <c r="ET9" s="105"/>
      <c r="EU9" s="105"/>
      <c r="EV9" s="105"/>
      <c r="EW9" s="105"/>
      <c r="EX9" s="105"/>
      <c r="EY9" s="105"/>
      <c r="EZ9" s="105"/>
      <c r="FA9" s="105"/>
      <c r="FB9" s="105"/>
      <c r="FC9" s="105"/>
      <c r="FD9" s="105"/>
      <c r="FE9" s="105"/>
      <c r="FF9" s="105"/>
      <c r="FG9" s="105"/>
      <c r="FH9" s="105"/>
      <c r="FI9" s="105"/>
      <c r="FJ9" s="105"/>
      <c r="FK9" s="105"/>
      <c r="FL9" s="105"/>
      <c r="FM9" s="105"/>
      <c r="FN9" s="105"/>
      <c r="FO9" s="105"/>
      <c r="FP9" s="105"/>
      <c r="FQ9" s="105"/>
    </row>
    <row r="10" spans="1:173" s="243" customFormat="1" ht="12.5" x14ac:dyDescent="0.25">
      <c r="A10" s="1584"/>
      <c r="B10" s="1584"/>
      <c r="C10" s="1584"/>
      <c r="D10" s="1585"/>
      <c r="E10" s="1585"/>
    </row>
    <row r="11" spans="1:173" s="222" customFormat="1" ht="12.75" customHeight="1" x14ac:dyDescent="0.25">
      <c r="A11" s="645" t="s">
        <v>4167</v>
      </c>
      <c r="B11" s="645" t="s">
        <v>4167</v>
      </c>
      <c r="C11" s="1586"/>
      <c r="D11" s="1587"/>
      <c r="E11" s="1587"/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5"/>
      <c r="BB11" s="105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5"/>
      <c r="BN11" s="105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5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5"/>
      <c r="CM11" s="105"/>
      <c r="CN11" s="105"/>
      <c r="CO11" s="105"/>
      <c r="CP11" s="105"/>
      <c r="CQ11" s="105"/>
      <c r="CR11" s="105"/>
      <c r="CS11" s="105"/>
      <c r="CT11" s="105"/>
      <c r="CU11" s="105"/>
      <c r="CV11" s="105"/>
      <c r="CW11" s="105"/>
      <c r="CX11" s="105"/>
      <c r="CY11" s="105"/>
      <c r="CZ11" s="105"/>
      <c r="DA11" s="105"/>
      <c r="DB11" s="105"/>
      <c r="DC11" s="105"/>
      <c r="DD11" s="105"/>
      <c r="DE11" s="105"/>
      <c r="DF11" s="105"/>
      <c r="DG11" s="105"/>
      <c r="DH11" s="105"/>
      <c r="DI11" s="105"/>
      <c r="DJ11" s="105"/>
      <c r="DK11" s="105"/>
      <c r="DL11" s="105"/>
      <c r="DM11" s="105"/>
      <c r="DN11" s="105"/>
      <c r="DO11" s="105"/>
      <c r="DP11" s="105"/>
      <c r="DQ11" s="105"/>
      <c r="DR11" s="105"/>
      <c r="DS11" s="105"/>
      <c r="DT11" s="105"/>
      <c r="DU11" s="105"/>
      <c r="DV11" s="105"/>
      <c r="DW11" s="105"/>
      <c r="DX11" s="105"/>
      <c r="DY11" s="105"/>
      <c r="DZ11" s="105"/>
      <c r="EA11" s="105"/>
      <c r="EB11" s="105"/>
      <c r="EC11" s="105"/>
      <c r="ED11" s="105"/>
      <c r="EE11" s="105"/>
      <c r="EF11" s="105"/>
      <c r="EG11" s="105"/>
      <c r="EH11" s="105"/>
      <c r="EI11" s="105"/>
      <c r="EJ11" s="105"/>
      <c r="EK11" s="105"/>
      <c r="EL11" s="105"/>
      <c r="EM11" s="105"/>
      <c r="EN11" s="105"/>
      <c r="EO11" s="105"/>
      <c r="EP11" s="105"/>
      <c r="EQ11" s="105"/>
      <c r="ER11" s="105"/>
      <c r="ES11" s="105"/>
      <c r="ET11" s="105"/>
      <c r="EU11" s="105"/>
      <c r="EV11" s="105"/>
      <c r="EW11" s="105"/>
      <c r="EX11" s="105"/>
      <c r="EY11" s="105"/>
      <c r="EZ11" s="105"/>
      <c r="FA11" s="105"/>
      <c r="FB11" s="105"/>
      <c r="FC11" s="105"/>
      <c r="FD11" s="105"/>
      <c r="FE11" s="105"/>
      <c r="FF11" s="105"/>
      <c r="FG11" s="105"/>
      <c r="FH11" s="105"/>
      <c r="FI11" s="105"/>
      <c r="FJ11" s="105"/>
      <c r="FK11" s="105"/>
      <c r="FL11" s="105"/>
      <c r="FM11" s="105"/>
      <c r="FN11" s="105"/>
      <c r="FO11" s="105"/>
      <c r="FP11" s="105"/>
      <c r="FQ11" s="105"/>
    </row>
    <row r="12" spans="1:173" s="1589" customFormat="1" ht="12.5" x14ac:dyDescent="0.35">
      <c r="A12" s="99" t="s">
        <v>5834</v>
      </c>
      <c r="B12" s="100" t="s">
        <v>5835</v>
      </c>
      <c r="C12" s="1428">
        <v>1</v>
      </c>
      <c r="D12" s="101">
        <v>52393.731</v>
      </c>
      <c r="E12" s="101">
        <v>52393.731</v>
      </c>
      <c r="F12" s="1588"/>
      <c r="G12" s="1588"/>
      <c r="H12" s="1588"/>
      <c r="I12" s="1588"/>
      <c r="J12" s="1588"/>
      <c r="K12" s="1588"/>
      <c r="L12" s="1588"/>
      <c r="M12" s="1588"/>
      <c r="N12" s="1588"/>
      <c r="O12" s="1588"/>
      <c r="P12" s="1588"/>
      <c r="Q12" s="1588"/>
      <c r="R12" s="1588"/>
      <c r="S12" s="1588"/>
      <c r="T12" s="1588"/>
      <c r="U12" s="1588"/>
      <c r="V12" s="1588"/>
      <c r="W12" s="1588"/>
      <c r="X12" s="1588"/>
      <c r="Y12" s="1588"/>
      <c r="Z12" s="1588"/>
      <c r="AA12" s="1588"/>
      <c r="AB12" s="1588"/>
      <c r="AC12" s="1588"/>
      <c r="AD12" s="1588"/>
      <c r="AE12" s="1588"/>
      <c r="AF12" s="1588"/>
      <c r="AG12" s="1588"/>
      <c r="AH12" s="1588"/>
      <c r="AI12" s="1588"/>
      <c r="AJ12" s="1588"/>
      <c r="AK12" s="1588"/>
      <c r="AL12" s="1588"/>
      <c r="AM12" s="1588"/>
      <c r="AN12" s="1588"/>
      <c r="AO12" s="1588"/>
      <c r="AP12" s="1588"/>
      <c r="AQ12" s="1588"/>
      <c r="AR12" s="1588"/>
      <c r="AS12" s="1588"/>
      <c r="AT12" s="1588"/>
      <c r="AU12" s="1588"/>
      <c r="AV12" s="1588"/>
      <c r="AW12" s="1588"/>
      <c r="AX12" s="1588"/>
      <c r="AY12" s="1588"/>
      <c r="AZ12" s="1588"/>
      <c r="BA12" s="1588"/>
      <c r="BB12" s="1588"/>
      <c r="BC12" s="1588"/>
      <c r="BD12" s="1588"/>
      <c r="BE12" s="1588"/>
      <c r="BF12" s="1588"/>
      <c r="BG12" s="1588"/>
      <c r="BH12" s="1588"/>
      <c r="BI12" s="1588"/>
      <c r="BJ12" s="1588"/>
      <c r="BK12" s="1588"/>
      <c r="BL12" s="1588"/>
      <c r="BM12" s="1588"/>
      <c r="BN12" s="1588"/>
      <c r="BO12" s="1588"/>
      <c r="BP12" s="1588"/>
      <c r="BQ12" s="1588"/>
      <c r="BR12" s="1588"/>
      <c r="BS12" s="1588"/>
      <c r="BT12" s="1588"/>
      <c r="BU12" s="1588"/>
      <c r="BV12" s="1588"/>
      <c r="BW12" s="1588"/>
      <c r="BX12" s="1588"/>
      <c r="BY12" s="1588"/>
      <c r="BZ12" s="1588"/>
      <c r="CA12" s="1588"/>
      <c r="CB12" s="1588"/>
      <c r="CC12" s="1588"/>
      <c r="CD12" s="1588"/>
      <c r="CE12" s="1588"/>
      <c r="CF12" s="1588"/>
      <c r="CG12" s="1588"/>
      <c r="CH12" s="1588"/>
      <c r="CI12" s="1588"/>
      <c r="CJ12" s="1588"/>
      <c r="CK12" s="1588"/>
      <c r="CL12" s="1588"/>
      <c r="CM12" s="1588"/>
      <c r="CN12" s="1588"/>
      <c r="CO12" s="1588"/>
      <c r="CP12" s="1588"/>
      <c r="CQ12" s="1588"/>
      <c r="CR12" s="1588"/>
      <c r="CS12" s="1588"/>
      <c r="CT12" s="1588"/>
      <c r="CU12" s="1588"/>
      <c r="CV12" s="1588"/>
      <c r="CW12" s="1588"/>
      <c r="CX12" s="1588"/>
      <c r="CY12" s="1588"/>
      <c r="CZ12" s="1588"/>
      <c r="DA12" s="1588"/>
      <c r="DB12" s="1588"/>
      <c r="DC12" s="1588"/>
      <c r="DD12" s="1588"/>
      <c r="DE12" s="1588"/>
      <c r="DF12" s="1588"/>
      <c r="DG12" s="1588"/>
      <c r="DH12" s="1588"/>
      <c r="DI12" s="1588"/>
      <c r="DJ12" s="1588"/>
      <c r="DK12" s="1588"/>
      <c r="DL12" s="1588"/>
      <c r="DM12" s="1588"/>
      <c r="DN12" s="1588"/>
      <c r="DO12" s="1588"/>
      <c r="DP12" s="1588"/>
      <c r="DQ12" s="1588"/>
      <c r="DR12" s="1588"/>
      <c r="DS12" s="1588"/>
      <c r="DT12" s="1588"/>
      <c r="DU12" s="1588"/>
      <c r="DV12" s="1588"/>
      <c r="DW12" s="1588"/>
      <c r="DX12" s="1588"/>
      <c r="DY12" s="1588"/>
      <c r="DZ12" s="1588"/>
      <c r="EA12" s="1588"/>
      <c r="EB12" s="1588"/>
      <c r="EC12" s="1588"/>
      <c r="ED12" s="1588"/>
      <c r="EE12" s="1588"/>
      <c r="EF12" s="1588"/>
      <c r="EG12" s="1588"/>
      <c r="EH12" s="1588"/>
      <c r="EI12" s="1588"/>
      <c r="EJ12" s="1588"/>
      <c r="EK12" s="1588"/>
      <c r="EL12" s="1588"/>
      <c r="EM12" s="1588"/>
      <c r="EN12" s="1588"/>
      <c r="EO12" s="1588"/>
      <c r="EP12" s="1588"/>
      <c r="EQ12" s="1588"/>
      <c r="ER12" s="1588"/>
      <c r="ES12" s="1588"/>
      <c r="ET12" s="1588"/>
      <c r="EU12" s="1588"/>
      <c r="EV12" s="1588"/>
      <c r="EW12" s="1588"/>
      <c r="EX12" s="1588"/>
      <c r="EY12" s="1588"/>
      <c r="EZ12" s="1588"/>
      <c r="FA12" s="1588"/>
      <c r="FB12" s="1588"/>
      <c r="FC12" s="1588"/>
      <c r="FD12" s="1588"/>
      <c r="FE12" s="1588"/>
      <c r="FF12" s="1588"/>
      <c r="FG12" s="1588"/>
      <c r="FH12" s="1588"/>
      <c r="FI12" s="1588"/>
      <c r="FJ12" s="1588"/>
      <c r="FK12" s="1588"/>
      <c r="FL12" s="1588"/>
      <c r="FM12" s="1588"/>
      <c r="FN12" s="1588"/>
      <c r="FO12" s="1588"/>
      <c r="FP12" s="1588"/>
      <c r="FQ12" s="1588"/>
    </row>
    <row r="13" spans="1:173" s="1589" customFormat="1" ht="12.5" x14ac:dyDescent="0.35">
      <c r="A13" s="99" t="s">
        <v>5836</v>
      </c>
      <c r="B13" s="100" t="s">
        <v>5837</v>
      </c>
      <c r="C13" s="1428">
        <v>1</v>
      </c>
      <c r="D13" s="101">
        <v>24093.039000000001</v>
      </c>
      <c r="E13" s="101">
        <v>24093.039000000001</v>
      </c>
      <c r="F13" s="1588"/>
      <c r="G13" s="1588"/>
      <c r="H13" s="1588"/>
      <c r="I13" s="1588"/>
      <c r="J13" s="1588"/>
      <c r="K13" s="1588"/>
      <c r="L13" s="1588"/>
      <c r="M13" s="1588"/>
      <c r="N13" s="1588"/>
      <c r="O13" s="1588"/>
      <c r="P13" s="1588"/>
      <c r="Q13" s="1588"/>
      <c r="R13" s="1588"/>
      <c r="S13" s="1588"/>
      <c r="T13" s="1588"/>
      <c r="U13" s="1588"/>
      <c r="V13" s="1588"/>
      <c r="W13" s="1588"/>
      <c r="X13" s="1588"/>
      <c r="Y13" s="1588"/>
      <c r="Z13" s="1588"/>
      <c r="AA13" s="1588"/>
      <c r="AB13" s="1588"/>
      <c r="AC13" s="1588"/>
      <c r="AD13" s="1588"/>
      <c r="AE13" s="1588"/>
      <c r="AF13" s="1588"/>
      <c r="AG13" s="1588"/>
      <c r="AH13" s="1588"/>
      <c r="AI13" s="1588"/>
      <c r="AJ13" s="1588"/>
      <c r="AK13" s="1588"/>
      <c r="AL13" s="1588"/>
      <c r="AM13" s="1588"/>
      <c r="AN13" s="1588"/>
      <c r="AO13" s="1588"/>
      <c r="AP13" s="1588"/>
      <c r="AQ13" s="1588"/>
      <c r="AR13" s="1588"/>
      <c r="AS13" s="1588"/>
      <c r="AT13" s="1588"/>
      <c r="AU13" s="1588"/>
      <c r="AV13" s="1588"/>
      <c r="AW13" s="1588"/>
      <c r="AX13" s="1588"/>
      <c r="AY13" s="1588"/>
      <c r="AZ13" s="1588"/>
      <c r="BA13" s="1588"/>
      <c r="BB13" s="1588"/>
      <c r="BC13" s="1588"/>
      <c r="BD13" s="1588"/>
      <c r="BE13" s="1588"/>
      <c r="BF13" s="1588"/>
      <c r="BG13" s="1588"/>
      <c r="BH13" s="1588"/>
      <c r="BI13" s="1588"/>
      <c r="BJ13" s="1588"/>
      <c r="BK13" s="1588"/>
      <c r="BL13" s="1588"/>
      <c r="BM13" s="1588"/>
      <c r="BN13" s="1588"/>
      <c r="BO13" s="1588"/>
      <c r="BP13" s="1588"/>
      <c r="BQ13" s="1588"/>
      <c r="BR13" s="1588"/>
      <c r="BS13" s="1588"/>
      <c r="BT13" s="1588"/>
      <c r="BU13" s="1588"/>
      <c r="BV13" s="1588"/>
      <c r="BW13" s="1588"/>
      <c r="BX13" s="1588"/>
      <c r="BY13" s="1588"/>
      <c r="BZ13" s="1588"/>
      <c r="CA13" s="1588"/>
      <c r="CB13" s="1588"/>
      <c r="CC13" s="1588"/>
      <c r="CD13" s="1588"/>
      <c r="CE13" s="1588"/>
      <c r="CF13" s="1588"/>
      <c r="CG13" s="1588"/>
      <c r="CH13" s="1588"/>
      <c r="CI13" s="1588"/>
      <c r="CJ13" s="1588"/>
      <c r="CK13" s="1588"/>
      <c r="CL13" s="1588"/>
      <c r="CM13" s="1588"/>
      <c r="CN13" s="1588"/>
      <c r="CO13" s="1588"/>
      <c r="CP13" s="1588"/>
      <c r="CQ13" s="1588"/>
      <c r="CR13" s="1588"/>
      <c r="CS13" s="1588"/>
      <c r="CT13" s="1588"/>
      <c r="CU13" s="1588"/>
      <c r="CV13" s="1588"/>
      <c r="CW13" s="1588"/>
      <c r="CX13" s="1588"/>
      <c r="CY13" s="1588"/>
      <c r="CZ13" s="1588"/>
      <c r="DA13" s="1588"/>
      <c r="DB13" s="1588"/>
      <c r="DC13" s="1588"/>
      <c r="DD13" s="1588"/>
      <c r="DE13" s="1588"/>
      <c r="DF13" s="1588"/>
      <c r="DG13" s="1588"/>
      <c r="DH13" s="1588"/>
      <c r="DI13" s="1588"/>
      <c r="DJ13" s="1588"/>
      <c r="DK13" s="1588"/>
      <c r="DL13" s="1588"/>
      <c r="DM13" s="1588"/>
      <c r="DN13" s="1588"/>
      <c r="DO13" s="1588"/>
      <c r="DP13" s="1588"/>
      <c r="DQ13" s="1588"/>
      <c r="DR13" s="1588"/>
      <c r="DS13" s="1588"/>
      <c r="DT13" s="1588"/>
      <c r="DU13" s="1588"/>
      <c r="DV13" s="1588"/>
      <c r="DW13" s="1588"/>
      <c r="DX13" s="1588"/>
      <c r="DY13" s="1588"/>
      <c r="DZ13" s="1588"/>
      <c r="EA13" s="1588"/>
      <c r="EB13" s="1588"/>
      <c r="EC13" s="1588"/>
      <c r="ED13" s="1588"/>
      <c r="EE13" s="1588"/>
      <c r="EF13" s="1588"/>
      <c r="EG13" s="1588"/>
      <c r="EH13" s="1588"/>
      <c r="EI13" s="1588"/>
      <c r="EJ13" s="1588"/>
      <c r="EK13" s="1588"/>
      <c r="EL13" s="1588"/>
      <c r="EM13" s="1588"/>
      <c r="EN13" s="1588"/>
      <c r="EO13" s="1588"/>
      <c r="EP13" s="1588"/>
      <c r="EQ13" s="1588"/>
      <c r="ER13" s="1588"/>
      <c r="ES13" s="1588"/>
      <c r="ET13" s="1588"/>
      <c r="EU13" s="1588"/>
      <c r="EV13" s="1588"/>
      <c r="EW13" s="1588"/>
      <c r="EX13" s="1588"/>
      <c r="EY13" s="1588"/>
      <c r="EZ13" s="1588"/>
      <c r="FA13" s="1588"/>
      <c r="FB13" s="1588"/>
      <c r="FC13" s="1588"/>
      <c r="FD13" s="1588"/>
      <c r="FE13" s="1588"/>
      <c r="FF13" s="1588"/>
      <c r="FG13" s="1588"/>
      <c r="FH13" s="1588"/>
      <c r="FI13" s="1588"/>
      <c r="FJ13" s="1588"/>
      <c r="FK13" s="1588"/>
      <c r="FL13" s="1588"/>
      <c r="FM13" s="1588"/>
      <c r="FN13" s="1588"/>
      <c r="FO13" s="1588"/>
      <c r="FP13" s="1588"/>
      <c r="FQ13" s="1588"/>
    </row>
    <row r="14" spans="1:173" s="1589" customFormat="1" ht="12.5" x14ac:dyDescent="0.35">
      <c r="A14" s="99" t="s">
        <v>5838</v>
      </c>
      <c r="B14" s="100" t="s">
        <v>5839</v>
      </c>
      <c r="C14" s="1428">
        <v>1</v>
      </c>
      <c r="D14" s="101">
        <v>22549.275000000001</v>
      </c>
      <c r="E14" s="101">
        <v>22549.275000000001</v>
      </c>
      <c r="F14" s="1588"/>
      <c r="G14" s="1588"/>
      <c r="H14" s="1588"/>
      <c r="I14" s="1588"/>
      <c r="J14" s="1588"/>
      <c r="K14" s="1588"/>
      <c r="L14" s="1588"/>
      <c r="M14" s="1588"/>
      <c r="N14" s="1588"/>
      <c r="O14" s="1588"/>
      <c r="P14" s="1588"/>
      <c r="Q14" s="1588"/>
      <c r="R14" s="1588"/>
      <c r="S14" s="1588"/>
      <c r="T14" s="1588"/>
      <c r="U14" s="1588"/>
      <c r="V14" s="1588"/>
      <c r="W14" s="1588"/>
      <c r="X14" s="1588"/>
      <c r="Y14" s="1588"/>
      <c r="Z14" s="1588"/>
      <c r="AA14" s="1588"/>
      <c r="AB14" s="1588"/>
      <c r="AC14" s="1588"/>
      <c r="AD14" s="1588"/>
      <c r="AE14" s="1588"/>
      <c r="AF14" s="1588"/>
      <c r="AG14" s="1588"/>
      <c r="AH14" s="1588"/>
      <c r="AI14" s="1588"/>
      <c r="AJ14" s="1588"/>
      <c r="AK14" s="1588"/>
      <c r="AL14" s="1588"/>
      <c r="AM14" s="1588"/>
      <c r="AN14" s="1588"/>
      <c r="AO14" s="1588"/>
      <c r="AP14" s="1588"/>
      <c r="AQ14" s="1588"/>
      <c r="AR14" s="1588"/>
      <c r="AS14" s="1588"/>
      <c r="AT14" s="1588"/>
      <c r="AU14" s="1588"/>
      <c r="AV14" s="1588"/>
      <c r="AW14" s="1588"/>
      <c r="AX14" s="1588"/>
      <c r="AY14" s="1588"/>
      <c r="AZ14" s="1588"/>
      <c r="BA14" s="1588"/>
      <c r="BB14" s="1588"/>
      <c r="BC14" s="1588"/>
      <c r="BD14" s="1588"/>
      <c r="BE14" s="1588"/>
      <c r="BF14" s="1588"/>
      <c r="BG14" s="1588"/>
      <c r="BH14" s="1588"/>
      <c r="BI14" s="1588"/>
      <c r="BJ14" s="1588"/>
      <c r="BK14" s="1588"/>
      <c r="BL14" s="1588"/>
      <c r="BM14" s="1588"/>
      <c r="BN14" s="1588"/>
      <c r="BO14" s="1588"/>
      <c r="BP14" s="1588"/>
      <c r="BQ14" s="1588"/>
      <c r="BR14" s="1588"/>
      <c r="BS14" s="1588"/>
      <c r="BT14" s="1588"/>
      <c r="BU14" s="1588"/>
      <c r="BV14" s="1588"/>
      <c r="BW14" s="1588"/>
      <c r="BX14" s="1588"/>
      <c r="BY14" s="1588"/>
      <c r="BZ14" s="1588"/>
      <c r="CA14" s="1588"/>
      <c r="CB14" s="1588"/>
      <c r="CC14" s="1588"/>
      <c r="CD14" s="1588"/>
      <c r="CE14" s="1588"/>
      <c r="CF14" s="1588"/>
      <c r="CG14" s="1588"/>
      <c r="CH14" s="1588"/>
      <c r="CI14" s="1588"/>
      <c r="CJ14" s="1588"/>
      <c r="CK14" s="1588"/>
      <c r="CL14" s="1588"/>
      <c r="CM14" s="1588"/>
      <c r="CN14" s="1588"/>
      <c r="CO14" s="1588"/>
      <c r="CP14" s="1588"/>
      <c r="CQ14" s="1588"/>
      <c r="CR14" s="1588"/>
      <c r="CS14" s="1588"/>
      <c r="CT14" s="1588"/>
      <c r="CU14" s="1588"/>
      <c r="CV14" s="1588"/>
      <c r="CW14" s="1588"/>
      <c r="CX14" s="1588"/>
      <c r="CY14" s="1588"/>
      <c r="CZ14" s="1588"/>
      <c r="DA14" s="1588"/>
      <c r="DB14" s="1588"/>
      <c r="DC14" s="1588"/>
      <c r="DD14" s="1588"/>
      <c r="DE14" s="1588"/>
      <c r="DF14" s="1588"/>
      <c r="DG14" s="1588"/>
      <c r="DH14" s="1588"/>
      <c r="DI14" s="1588"/>
      <c r="DJ14" s="1588"/>
      <c r="DK14" s="1588"/>
      <c r="DL14" s="1588"/>
      <c r="DM14" s="1588"/>
      <c r="DN14" s="1588"/>
      <c r="DO14" s="1588"/>
      <c r="DP14" s="1588"/>
      <c r="DQ14" s="1588"/>
      <c r="DR14" s="1588"/>
      <c r="DS14" s="1588"/>
      <c r="DT14" s="1588"/>
      <c r="DU14" s="1588"/>
      <c r="DV14" s="1588"/>
      <c r="DW14" s="1588"/>
      <c r="DX14" s="1588"/>
      <c r="DY14" s="1588"/>
      <c r="DZ14" s="1588"/>
      <c r="EA14" s="1588"/>
      <c r="EB14" s="1588"/>
      <c r="EC14" s="1588"/>
      <c r="ED14" s="1588"/>
      <c r="EE14" s="1588"/>
      <c r="EF14" s="1588"/>
      <c r="EG14" s="1588"/>
      <c r="EH14" s="1588"/>
      <c r="EI14" s="1588"/>
      <c r="EJ14" s="1588"/>
      <c r="EK14" s="1588"/>
      <c r="EL14" s="1588"/>
      <c r="EM14" s="1588"/>
      <c r="EN14" s="1588"/>
      <c r="EO14" s="1588"/>
      <c r="EP14" s="1588"/>
      <c r="EQ14" s="1588"/>
      <c r="ER14" s="1588"/>
      <c r="ES14" s="1588"/>
      <c r="ET14" s="1588"/>
      <c r="EU14" s="1588"/>
      <c r="EV14" s="1588"/>
      <c r="EW14" s="1588"/>
      <c r="EX14" s="1588"/>
      <c r="EY14" s="1588"/>
      <c r="EZ14" s="1588"/>
      <c r="FA14" s="1588"/>
      <c r="FB14" s="1588"/>
      <c r="FC14" s="1588"/>
      <c r="FD14" s="1588"/>
      <c r="FE14" s="1588"/>
      <c r="FF14" s="1588"/>
      <c r="FG14" s="1588"/>
      <c r="FH14" s="1588"/>
      <c r="FI14" s="1588"/>
      <c r="FJ14" s="1588"/>
      <c r="FK14" s="1588"/>
      <c r="FL14" s="1588"/>
      <c r="FM14" s="1588"/>
      <c r="FN14" s="1588"/>
      <c r="FO14" s="1588"/>
      <c r="FP14" s="1588"/>
      <c r="FQ14" s="1588"/>
    </row>
    <row r="15" spans="1:173" s="1589" customFormat="1" ht="12.5" x14ac:dyDescent="0.35">
      <c r="A15" s="99" t="s">
        <v>5840</v>
      </c>
      <c r="B15" s="100" t="s">
        <v>5841</v>
      </c>
      <c r="C15" s="1428">
        <v>5</v>
      </c>
      <c r="D15" s="101">
        <v>14718.375</v>
      </c>
      <c r="E15" s="101">
        <v>14718.375</v>
      </c>
      <c r="F15" s="1588"/>
      <c r="G15" s="1588"/>
      <c r="H15" s="1588"/>
      <c r="I15" s="1588"/>
      <c r="J15" s="1588"/>
      <c r="K15" s="1588"/>
      <c r="L15" s="1588"/>
      <c r="M15" s="1588"/>
      <c r="N15" s="1588"/>
      <c r="O15" s="1588"/>
      <c r="P15" s="1588"/>
      <c r="Q15" s="1588"/>
      <c r="R15" s="1588"/>
      <c r="S15" s="1588"/>
      <c r="T15" s="1588"/>
      <c r="U15" s="1588"/>
      <c r="V15" s="1588"/>
      <c r="W15" s="1588"/>
      <c r="X15" s="1588"/>
      <c r="Y15" s="1588"/>
      <c r="Z15" s="1588"/>
      <c r="AA15" s="1588"/>
      <c r="AB15" s="1588"/>
      <c r="AC15" s="1588"/>
      <c r="AD15" s="1588"/>
      <c r="AE15" s="1588"/>
      <c r="AF15" s="1588"/>
      <c r="AG15" s="1588"/>
      <c r="AH15" s="1588"/>
      <c r="AI15" s="1588"/>
      <c r="AJ15" s="1588"/>
      <c r="AK15" s="1588"/>
      <c r="AL15" s="1588"/>
      <c r="AM15" s="1588"/>
      <c r="AN15" s="1588"/>
      <c r="AO15" s="1588"/>
      <c r="AP15" s="1588"/>
      <c r="AQ15" s="1588"/>
      <c r="AR15" s="1588"/>
      <c r="AS15" s="1588"/>
      <c r="AT15" s="1588"/>
      <c r="AU15" s="1588"/>
      <c r="AV15" s="1588"/>
      <c r="AW15" s="1588"/>
      <c r="AX15" s="1588"/>
      <c r="AY15" s="1588"/>
      <c r="AZ15" s="1588"/>
      <c r="BA15" s="1588"/>
      <c r="BB15" s="1588"/>
      <c r="BC15" s="1588"/>
      <c r="BD15" s="1588"/>
      <c r="BE15" s="1588"/>
      <c r="BF15" s="1588"/>
      <c r="BG15" s="1588"/>
      <c r="BH15" s="1588"/>
      <c r="BI15" s="1588"/>
      <c r="BJ15" s="1588"/>
      <c r="BK15" s="1588"/>
      <c r="BL15" s="1588"/>
      <c r="BM15" s="1588"/>
      <c r="BN15" s="1588"/>
      <c r="BO15" s="1588"/>
      <c r="BP15" s="1588"/>
      <c r="BQ15" s="1588"/>
      <c r="BR15" s="1588"/>
      <c r="BS15" s="1588"/>
      <c r="BT15" s="1588"/>
      <c r="BU15" s="1588"/>
      <c r="BV15" s="1588"/>
      <c r="BW15" s="1588"/>
      <c r="BX15" s="1588"/>
      <c r="BY15" s="1588"/>
      <c r="BZ15" s="1588"/>
      <c r="CA15" s="1588"/>
      <c r="CB15" s="1588"/>
      <c r="CC15" s="1588"/>
      <c r="CD15" s="1588"/>
      <c r="CE15" s="1588"/>
      <c r="CF15" s="1588"/>
      <c r="CG15" s="1588"/>
      <c r="CH15" s="1588"/>
      <c r="CI15" s="1588"/>
      <c r="CJ15" s="1588"/>
      <c r="CK15" s="1588"/>
      <c r="CL15" s="1588"/>
      <c r="CM15" s="1588"/>
      <c r="CN15" s="1588"/>
      <c r="CO15" s="1588"/>
      <c r="CP15" s="1588"/>
      <c r="CQ15" s="1588"/>
      <c r="CR15" s="1588"/>
      <c r="CS15" s="1588"/>
      <c r="CT15" s="1588"/>
      <c r="CU15" s="1588"/>
      <c r="CV15" s="1588"/>
      <c r="CW15" s="1588"/>
      <c r="CX15" s="1588"/>
      <c r="CY15" s="1588"/>
      <c r="CZ15" s="1588"/>
      <c r="DA15" s="1588"/>
      <c r="DB15" s="1588"/>
      <c r="DC15" s="1588"/>
      <c r="DD15" s="1588"/>
      <c r="DE15" s="1588"/>
      <c r="DF15" s="1588"/>
      <c r="DG15" s="1588"/>
      <c r="DH15" s="1588"/>
      <c r="DI15" s="1588"/>
      <c r="DJ15" s="1588"/>
      <c r="DK15" s="1588"/>
      <c r="DL15" s="1588"/>
      <c r="DM15" s="1588"/>
      <c r="DN15" s="1588"/>
      <c r="DO15" s="1588"/>
      <c r="DP15" s="1588"/>
      <c r="DQ15" s="1588"/>
      <c r="DR15" s="1588"/>
      <c r="DS15" s="1588"/>
      <c r="DT15" s="1588"/>
      <c r="DU15" s="1588"/>
      <c r="DV15" s="1588"/>
      <c r="DW15" s="1588"/>
      <c r="DX15" s="1588"/>
      <c r="DY15" s="1588"/>
      <c r="DZ15" s="1588"/>
      <c r="EA15" s="1588"/>
      <c r="EB15" s="1588"/>
      <c r="EC15" s="1588"/>
      <c r="ED15" s="1588"/>
      <c r="EE15" s="1588"/>
      <c r="EF15" s="1588"/>
      <c r="EG15" s="1588"/>
      <c r="EH15" s="1588"/>
      <c r="EI15" s="1588"/>
      <c r="EJ15" s="1588"/>
      <c r="EK15" s="1588"/>
      <c r="EL15" s="1588"/>
      <c r="EM15" s="1588"/>
      <c r="EN15" s="1588"/>
      <c r="EO15" s="1588"/>
      <c r="EP15" s="1588"/>
      <c r="EQ15" s="1588"/>
      <c r="ER15" s="1588"/>
      <c r="ES15" s="1588"/>
      <c r="ET15" s="1588"/>
      <c r="EU15" s="1588"/>
      <c r="EV15" s="1588"/>
      <c r="EW15" s="1588"/>
      <c r="EX15" s="1588"/>
      <c r="EY15" s="1588"/>
      <c r="EZ15" s="1588"/>
      <c r="FA15" s="1588"/>
      <c r="FB15" s="1588"/>
      <c r="FC15" s="1588"/>
      <c r="FD15" s="1588"/>
      <c r="FE15" s="1588"/>
      <c r="FF15" s="1588"/>
      <c r="FG15" s="1588"/>
      <c r="FH15" s="1588"/>
      <c r="FI15" s="1588"/>
      <c r="FJ15" s="1588"/>
      <c r="FK15" s="1588"/>
      <c r="FL15" s="1588"/>
      <c r="FM15" s="1588"/>
      <c r="FN15" s="1588"/>
      <c r="FO15" s="1588"/>
      <c r="FP15" s="1588"/>
      <c r="FQ15" s="1588"/>
    </row>
    <row r="16" spans="1:173" s="1589" customFormat="1" ht="12.5" x14ac:dyDescent="0.35">
      <c r="A16" s="99" t="s">
        <v>5842</v>
      </c>
      <c r="B16" s="100" t="s">
        <v>5843</v>
      </c>
      <c r="C16" s="1428">
        <v>1</v>
      </c>
      <c r="D16" s="101">
        <v>13878.27</v>
      </c>
      <c r="E16" s="101">
        <v>13878.27</v>
      </c>
      <c r="F16" s="1588"/>
      <c r="G16" s="1588"/>
      <c r="H16" s="1588"/>
      <c r="I16" s="1588"/>
      <c r="J16" s="1588"/>
      <c r="K16" s="1588"/>
      <c r="L16" s="1588"/>
      <c r="M16" s="1588"/>
      <c r="N16" s="1588"/>
      <c r="O16" s="1588"/>
      <c r="P16" s="1588"/>
      <c r="Q16" s="1588"/>
      <c r="R16" s="1588"/>
      <c r="S16" s="1588"/>
      <c r="T16" s="1588"/>
      <c r="U16" s="1588"/>
      <c r="V16" s="1588"/>
      <c r="W16" s="1588"/>
      <c r="X16" s="1588"/>
      <c r="Y16" s="1588"/>
      <c r="Z16" s="1588"/>
      <c r="AA16" s="1588"/>
      <c r="AB16" s="1588"/>
      <c r="AC16" s="1588"/>
      <c r="AD16" s="1588"/>
      <c r="AE16" s="1588"/>
      <c r="AF16" s="1588"/>
      <c r="AG16" s="1588"/>
      <c r="AH16" s="1588"/>
      <c r="AI16" s="1588"/>
      <c r="AJ16" s="1588"/>
      <c r="AK16" s="1588"/>
      <c r="AL16" s="1588"/>
      <c r="AM16" s="1588"/>
      <c r="AN16" s="1588"/>
      <c r="AO16" s="1588"/>
      <c r="AP16" s="1588"/>
      <c r="AQ16" s="1588"/>
      <c r="AR16" s="1588"/>
      <c r="AS16" s="1588"/>
      <c r="AT16" s="1588"/>
      <c r="AU16" s="1588"/>
      <c r="AV16" s="1588"/>
      <c r="AW16" s="1588"/>
      <c r="AX16" s="1588"/>
      <c r="AY16" s="1588"/>
      <c r="AZ16" s="1588"/>
      <c r="BA16" s="1588"/>
      <c r="BB16" s="1588"/>
      <c r="BC16" s="1588"/>
      <c r="BD16" s="1588"/>
      <c r="BE16" s="1588"/>
      <c r="BF16" s="1588"/>
      <c r="BG16" s="1588"/>
      <c r="BH16" s="1588"/>
      <c r="BI16" s="1588"/>
      <c r="BJ16" s="1588"/>
      <c r="BK16" s="1588"/>
      <c r="BL16" s="1588"/>
      <c r="BM16" s="1588"/>
      <c r="BN16" s="1588"/>
      <c r="BO16" s="1588"/>
      <c r="BP16" s="1588"/>
      <c r="BQ16" s="1588"/>
      <c r="BR16" s="1588"/>
      <c r="BS16" s="1588"/>
      <c r="BT16" s="1588"/>
      <c r="BU16" s="1588"/>
      <c r="BV16" s="1588"/>
      <c r="BW16" s="1588"/>
      <c r="BX16" s="1588"/>
      <c r="BY16" s="1588"/>
      <c r="BZ16" s="1588"/>
      <c r="CA16" s="1588"/>
      <c r="CB16" s="1588"/>
      <c r="CC16" s="1588"/>
      <c r="CD16" s="1588"/>
      <c r="CE16" s="1588"/>
      <c r="CF16" s="1588"/>
      <c r="CG16" s="1588"/>
      <c r="CH16" s="1588"/>
      <c r="CI16" s="1588"/>
      <c r="CJ16" s="1588"/>
      <c r="CK16" s="1588"/>
      <c r="CL16" s="1588"/>
      <c r="CM16" s="1588"/>
      <c r="CN16" s="1588"/>
      <c r="CO16" s="1588"/>
      <c r="CP16" s="1588"/>
      <c r="CQ16" s="1588"/>
      <c r="CR16" s="1588"/>
      <c r="CS16" s="1588"/>
      <c r="CT16" s="1588"/>
      <c r="CU16" s="1588"/>
      <c r="CV16" s="1588"/>
      <c r="CW16" s="1588"/>
      <c r="CX16" s="1588"/>
      <c r="CY16" s="1588"/>
      <c r="CZ16" s="1588"/>
      <c r="DA16" s="1588"/>
      <c r="DB16" s="1588"/>
      <c r="DC16" s="1588"/>
      <c r="DD16" s="1588"/>
      <c r="DE16" s="1588"/>
      <c r="DF16" s="1588"/>
      <c r="DG16" s="1588"/>
      <c r="DH16" s="1588"/>
      <c r="DI16" s="1588"/>
      <c r="DJ16" s="1588"/>
      <c r="DK16" s="1588"/>
      <c r="DL16" s="1588"/>
      <c r="DM16" s="1588"/>
      <c r="DN16" s="1588"/>
      <c r="DO16" s="1588"/>
      <c r="DP16" s="1588"/>
      <c r="DQ16" s="1588"/>
      <c r="DR16" s="1588"/>
      <c r="DS16" s="1588"/>
      <c r="DT16" s="1588"/>
      <c r="DU16" s="1588"/>
      <c r="DV16" s="1588"/>
      <c r="DW16" s="1588"/>
      <c r="DX16" s="1588"/>
      <c r="DY16" s="1588"/>
      <c r="DZ16" s="1588"/>
      <c r="EA16" s="1588"/>
      <c r="EB16" s="1588"/>
      <c r="EC16" s="1588"/>
      <c r="ED16" s="1588"/>
      <c r="EE16" s="1588"/>
      <c r="EF16" s="1588"/>
      <c r="EG16" s="1588"/>
      <c r="EH16" s="1588"/>
      <c r="EI16" s="1588"/>
      <c r="EJ16" s="1588"/>
      <c r="EK16" s="1588"/>
      <c r="EL16" s="1588"/>
      <c r="EM16" s="1588"/>
      <c r="EN16" s="1588"/>
      <c r="EO16" s="1588"/>
      <c r="EP16" s="1588"/>
      <c r="EQ16" s="1588"/>
      <c r="ER16" s="1588"/>
      <c r="ES16" s="1588"/>
      <c r="ET16" s="1588"/>
      <c r="EU16" s="1588"/>
      <c r="EV16" s="1588"/>
      <c r="EW16" s="1588"/>
      <c r="EX16" s="1588"/>
      <c r="EY16" s="1588"/>
      <c r="EZ16" s="1588"/>
      <c r="FA16" s="1588"/>
      <c r="FB16" s="1588"/>
      <c r="FC16" s="1588"/>
      <c r="FD16" s="1588"/>
      <c r="FE16" s="1588"/>
      <c r="FF16" s="1588"/>
      <c r="FG16" s="1588"/>
      <c r="FH16" s="1588"/>
      <c r="FI16" s="1588"/>
      <c r="FJ16" s="1588"/>
      <c r="FK16" s="1588"/>
      <c r="FL16" s="1588"/>
      <c r="FM16" s="1588"/>
      <c r="FN16" s="1588"/>
      <c r="FO16" s="1588"/>
      <c r="FP16" s="1588"/>
      <c r="FQ16" s="1588"/>
    </row>
    <row r="17" spans="1:173" s="1589" customFormat="1" ht="12.5" x14ac:dyDescent="0.35">
      <c r="A17" s="99" t="s">
        <v>5844</v>
      </c>
      <c r="B17" s="100" t="s">
        <v>5330</v>
      </c>
      <c r="C17" s="1428">
        <v>3</v>
      </c>
      <c r="D17" s="101">
        <v>11443.95</v>
      </c>
      <c r="E17" s="101">
        <v>11443.95</v>
      </c>
      <c r="F17" s="1588"/>
      <c r="G17" s="1588"/>
      <c r="H17" s="1588"/>
      <c r="I17" s="1588"/>
      <c r="J17" s="1588"/>
      <c r="K17" s="1588"/>
      <c r="L17" s="1588"/>
      <c r="M17" s="1588"/>
      <c r="N17" s="1588"/>
      <c r="O17" s="1588"/>
      <c r="P17" s="1588"/>
      <c r="Q17" s="1588"/>
      <c r="R17" s="1588"/>
      <c r="S17" s="1588"/>
      <c r="T17" s="1588"/>
      <c r="U17" s="1588"/>
      <c r="V17" s="1588"/>
      <c r="W17" s="1588"/>
      <c r="X17" s="1588"/>
      <c r="Y17" s="1588"/>
      <c r="Z17" s="1588"/>
      <c r="AA17" s="1588"/>
      <c r="AB17" s="1588"/>
      <c r="AC17" s="1588"/>
      <c r="AD17" s="1588"/>
      <c r="AE17" s="1588"/>
      <c r="AF17" s="1588"/>
      <c r="AG17" s="1588"/>
      <c r="AH17" s="1588"/>
      <c r="AI17" s="1588"/>
      <c r="AJ17" s="1588"/>
      <c r="AK17" s="1588"/>
      <c r="AL17" s="1588"/>
      <c r="AM17" s="1588"/>
      <c r="AN17" s="1588"/>
      <c r="AO17" s="1588"/>
      <c r="AP17" s="1588"/>
      <c r="AQ17" s="1588"/>
      <c r="AR17" s="1588"/>
      <c r="AS17" s="1588"/>
      <c r="AT17" s="1588"/>
      <c r="AU17" s="1588"/>
      <c r="AV17" s="1588"/>
      <c r="AW17" s="1588"/>
      <c r="AX17" s="1588"/>
      <c r="AY17" s="1588"/>
      <c r="AZ17" s="1588"/>
      <c r="BA17" s="1588"/>
      <c r="BB17" s="1588"/>
      <c r="BC17" s="1588"/>
      <c r="BD17" s="1588"/>
      <c r="BE17" s="1588"/>
      <c r="BF17" s="1588"/>
      <c r="BG17" s="1588"/>
      <c r="BH17" s="1588"/>
      <c r="BI17" s="1588"/>
      <c r="BJ17" s="1588"/>
      <c r="BK17" s="1588"/>
      <c r="BL17" s="1588"/>
      <c r="BM17" s="1588"/>
      <c r="BN17" s="1588"/>
      <c r="BO17" s="1588"/>
      <c r="BP17" s="1588"/>
      <c r="BQ17" s="1588"/>
      <c r="BR17" s="1588"/>
      <c r="BS17" s="1588"/>
      <c r="BT17" s="1588"/>
      <c r="BU17" s="1588"/>
      <c r="BV17" s="1588"/>
      <c r="BW17" s="1588"/>
      <c r="BX17" s="1588"/>
      <c r="BY17" s="1588"/>
      <c r="BZ17" s="1588"/>
      <c r="CA17" s="1588"/>
      <c r="CB17" s="1588"/>
      <c r="CC17" s="1588"/>
      <c r="CD17" s="1588"/>
      <c r="CE17" s="1588"/>
      <c r="CF17" s="1588"/>
      <c r="CG17" s="1588"/>
      <c r="CH17" s="1588"/>
      <c r="CI17" s="1588"/>
      <c r="CJ17" s="1588"/>
      <c r="CK17" s="1588"/>
      <c r="CL17" s="1588"/>
      <c r="CM17" s="1588"/>
      <c r="CN17" s="1588"/>
      <c r="CO17" s="1588"/>
      <c r="CP17" s="1588"/>
      <c r="CQ17" s="1588"/>
      <c r="CR17" s="1588"/>
      <c r="CS17" s="1588"/>
      <c r="CT17" s="1588"/>
      <c r="CU17" s="1588"/>
      <c r="CV17" s="1588"/>
      <c r="CW17" s="1588"/>
      <c r="CX17" s="1588"/>
      <c r="CY17" s="1588"/>
      <c r="CZ17" s="1588"/>
      <c r="DA17" s="1588"/>
      <c r="DB17" s="1588"/>
      <c r="DC17" s="1588"/>
      <c r="DD17" s="1588"/>
      <c r="DE17" s="1588"/>
      <c r="DF17" s="1588"/>
      <c r="DG17" s="1588"/>
      <c r="DH17" s="1588"/>
      <c r="DI17" s="1588"/>
      <c r="DJ17" s="1588"/>
      <c r="DK17" s="1588"/>
      <c r="DL17" s="1588"/>
      <c r="DM17" s="1588"/>
      <c r="DN17" s="1588"/>
      <c r="DO17" s="1588"/>
      <c r="DP17" s="1588"/>
      <c r="DQ17" s="1588"/>
      <c r="DR17" s="1588"/>
      <c r="DS17" s="1588"/>
      <c r="DT17" s="1588"/>
      <c r="DU17" s="1588"/>
      <c r="DV17" s="1588"/>
      <c r="DW17" s="1588"/>
      <c r="DX17" s="1588"/>
      <c r="DY17" s="1588"/>
      <c r="DZ17" s="1588"/>
      <c r="EA17" s="1588"/>
      <c r="EB17" s="1588"/>
      <c r="EC17" s="1588"/>
      <c r="ED17" s="1588"/>
      <c r="EE17" s="1588"/>
      <c r="EF17" s="1588"/>
      <c r="EG17" s="1588"/>
      <c r="EH17" s="1588"/>
      <c r="EI17" s="1588"/>
      <c r="EJ17" s="1588"/>
      <c r="EK17" s="1588"/>
      <c r="EL17" s="1588"/>
      <c r="EM17" s="1588"/>
      <c r="EN17" s="1588"/>
      <c r="EO17" s="1588"/>
      <c r="EP17" s="1588"/>
      <c r="EQ17" s="1588"/>
      <c r="ER17" s="1588"/>
      <c r="ES17" s="1588"/>
      <c r="ET17" s="1588"/>
      <c r="EU17" s="1588"/>
      <c r="EV17" s="1588"/>
      <c r="EW17" s="1588"/>
      <c r="EX17" s="1588"/>
      <c r="EY17" s="1588"/>
      <c r="EZ17" s="1588"/>
      <c r="FA17" s="1588"/>
      <c r="FB17" s="1588"/>
      <c r="FC17" s="1588"/>
      <c r="FD17" s="1588"/>
      <c r="FE17" s="1588"/>
      <c r="FF17" s="1588"/>
      <c r="FG17" s="1588"/>
      <c r="FH17" s="1588"/>
      <c r="FI17" s="1588"/>
      <c r="FJ17" s="1588"/>
      <c r="FK17" s="1588"/>
      <c r="FL17" s="1588"/>
      <c r="FM17" s="1588"/>
      <c r="FN17" s="1588"/>
      <c r="FO17" s="1588"/>
      <c r="FP17" s="1588"/>
      <c r="FQ17" s="1588"/>
    </row>
    <row r="18" spans="1:173" s="1589" customFormat="1" ht="12.5" x14ac:dyDescent="0.35">
      <c r="A18" s="99" t="s">
        <v>5845</v>
      </c>
      <c r="B18" s="100" t="s">
        <v>4378</v>
      </c>
      <c r="C18" s="1428">
        <v>1</v>
      </c>
      <c r="D18" s="101">
        <v>9128.7000000000007</v>
      </c>
      <c r="E18" s="101">
        <v>9128.7000000000007</v>
      </c>
      <c r="F18" s="1588"/>
      <c r="G18" s="1588"/>
      <c r="H18" s="1588"/>
      <c r="I18" s="1588"/>
      <c r="J18" s="1588"/>
      <c r="K18" s="1588"/>
      <c r="L18" s="1588"/>
      <c r="M18" s="1588"/>
      <c r="N18" s="1588"/>
      <c r="O18" s="1588"/>
      <c r="P18" s="1588"/>
      <c r="Q18" s="1588"/>
      <c r="R18" s="1588"/>
      <c r="S18" s="1588"/>
      <c r="T18" s="1588"/>
      <c r="U18" s="1588"/>
      <c r="V18" s="1588"/>
      <c r="W18" s="1588"/>
      <c r="X18" s="1588"/>
      <c r="Y18" s="1588"/>
      <c r="Z18" s="1588"/>
      <c r="AA18" s="1588"/>
      <c r="AB18" s="1588"/>
      <c r="AC18" s="1588"/>
      <c r="AD18" s="1588"/>
      <c r="AE18" s="1588"/>
      <c r="AF18" s="1588"/>
      <c r="AG18" s="1588"/>
      <c r="AH18" s="1588"/>
      <c r="AI18" s="1588"/>
      <c r="AJ18" s="1588"/>
      <c r="AK18" s="1588"/>
      <c r="AL18" s="1588"/>
      <c r="AM18" s="1588"/>
      <c r="AN18" s="1588"/>
      <c r="AO18" s="1588"/>
      <c r="AP18" s="1588"/>
      <c r="AQ18" s="1588"/>
      <c r="AR18" s="1588"/>
      <c r="AS18" s="1588"/>
      <c r="AT18" s="1588"/>
      <c r="AU18" s="1588"/>
      <c r="AV18" s="1588"/>
      <c r="AW18" s="1588"/>
      <c r="AX18" s="1588"/>
      <c r="AY18" s="1588"/>
      <c r="AZ18" s="1588"/>
      <c r="BA18" s="1588"/>
      <c r="BB18" s="1588"/>
      <c r="BC18" s="1588"/>
      <c r="BD18" s="1588"/>
      <c r="BE18" s="1588"/>
      <c r="BF18" s="1588"/>
      <c r="BG18" s="1588"/>
      <c r="BH18" s="1588"/>
      <c r="BI18" s="1588"/>
      <c r="BJ18" s="1588"/>
      <c r="BK18" s="1588"/>
      <c r="BL18" s="1588"/>
      <c r="BM18" s="1588"/>
      <c r="BN18" s="1588"/>
      <c r="BO18" s="1588"/>
      <c r="BP18" s="1588"/>
      <c r="BQ18" s="1588"/>
      <c r="BR18" s="1588"/>
      <c r="BS18" s="1588"/>
      <c r="BT18" s="1588"/>
      <c r="BU18" s="1588"/>
      <c r="BV18" s="1588"/>
      <c r="BW18" s="1588"/>
      <c r="BX18" s="1588"/>
      <c r="BY18" s="1588"/>
      <c r="BZ18" s="1588"/>
      <c r="CA18" s="1588"/>
      <c r="CB18" s="1588"/>
      <c r="CC18" s="1588"/>
      <c r="CD18" s="1588"/>
      <c r="CE18" s="1588"/>
      <c r="CF18" s="1588"/>
      <c r="CG18" s="1588"/>
      <c r="CH18" s="1588"/>
      <c r="CI18" s="1588"/>
      <c r="CJ18" s="1588"/>
      <c r="CK18" s="1588"/>
      <c r="CL18" s="1588"/>
      <c r="CM18" s="1588"/>
      <c r="CN18" s="1588"/>
      <c r="CO18" s="1588"/>
      <c r="CP18" s="1588"/>
      <c r="CQ18" s="1588"/>
      <c r="CR18" s="1588"/>
      <c r="CS18" s="1588"/>
      <c r="CT18" s="1588"/>
      <c r="CU18" s="1588"/>
      <c r="CV18" s="1588"/>
      <c r="CW18" s="1588"/>
      <c r="CX18" s="1588"/>
      <c r="CY18" s="1588"/>
      <c r="CZ18" s="1588"/>
      <c r="DA18" s="1588"/>
      <c r="DB18" s="1588"/>
      <c r="DC18" s="1588"/>
      <c r="DD18" s="1588"/>
      <c r="DE18" s="1588"/>
      <c r="DF18" s="1588"/>
      <c r="DG18" s="1588"/>
      <c r="DH18" s="1588"/>
      <c r="DI18" s="1588"/>
      <c r="DJ18" s="1588"/>
      <c r="DK18" s="1588"/>
      <c r="DL18" s="1588"/>
      <c r="DM18" s="1588"/>
      <c r="DN18" s="1588"/>
      <c r="DO18" s="1588"/>
      <c r="DP18" s="1588"/>
      <c r="DQ18" s="1588"/>
      <c r="DR18" s="1588"/>
      <c r="DS18" s="1588"/>
      <c r="DT18" s="1588"/>
      <c r="DU18" s="1588"/>
      <c r="DV18" s="1588"/>
      <c r="DW18" s="1588"/>
      <c r="DX18" s="1588"/>
      <c r="DY18" s="1588"/>
      <c r="DZ18" s="1588"/>
      <c r="EA18" s="1588"/>
      <c r="EB18" s="1588"/>
      <c r="EC18" s="1588"/>
      <c r="ED18" s="1588"/>
      <c r="EE18" s="1588"/>
      <c r="EF18" s="1588"/>
      <c r="EG18" s="1588"/>
      <c r="EH18" s="1588"/>
      <c r="EI18" s="1588"/>
      <c r="EJ18" s="1588"/>
      <c r="EK18" s="1588"/>
      <c r="EL18" s="1588"/>
      <c r="EM18" s="1588"/>
      <c r="EN18" s="1588"/>
      <c r="EO18" s="1588"/>
      <c r="EP18" s="1588"/>
      <c r="EQ18" s="1588"/>
      <c r="ER18" s="1588"/>
      <c r="ES18" s="1588"/>
      <c r="ET18" s="1588"/>
      <c r="EU18" s="1588"/>
      <c r="EV18" s="1588"/>
      <c r="EW18" s="1588"/>
      <c r="EX18" s="1588"/>
      <c r="EY18" s="1588"/>
      <c r="EZ18" s="1588"/>
      <c r="FA18" s="1588"/>
      <c r="FB18" s="1588"/>
      <c r="FC18" s="1588"/>
      <c r="FD18" s="1588"/>
      <c r="FE18" s="1588"/>
      <c r="FF18" s="1588"/>
      <c r="FG18" s="1588"/>
      <c r="FH18" s="1588"/>
      <c r="FI18" s="1588"/>
      <c r="FJ18" s="1588"/>
      <c r="FK18" s="1588"/>
      <c r="FL18" s="1588"/>
      <c r="FM18" s="1588"/>
      <c r="FN18" s="1588"/>
      <c r="FO18" s="1588"/>
      <c r="FP18" s="1588"/>
      <c r="FQ18" s="1588"/>
    </row>
    <row r="19" spans="1:173" s="1589" customFormat="1" ht="12.5" x14ac:dyDescent="0.35">
      <c r="A19" s="99" t="s">
        <v>5846</v>
      </c>
      <c r="B19" s="100" t="s">
        <v>5847</v>
      </c>
      <c r="C19" s="1428">
        <v>4</v>
      </c>
      <c r="D19" s="101">
        <v>8004.1500000000005</v>
      </c>
      <c r="E19" s="101">
        <v>8004.1500000000005</v>
      </c>
      <c r="F19" s="1588"/>
      <c r="G19" s="1588"/>
      <c r="H19" s="1588"/>
      <c r="I19" s="1588"/>
      <c r="J19" s="1588"/>
      <c r="K19" s="1588"/>
      <c r="L19" s="1588"/>
      <c r="M19" s="1588"/>
      <c r="N19" s="1588"/>
      <c r="O19" s="1588"/>
      <c r="P19" s="1588"/>
      <c r="Q19" s="1588"/>
      <c r="R19" s="1588"/>
      <c r="S19" s="1588"/>
      <c r="T19" s="1588"/>
      <c r="U19" s="1588"/>
      <c r="V19" s="1588"/>
      <c r="W19" s="1588"/>
      <c r="X19" s="1588"/>
      <c r="Y19" s="1588"/>
      <c r="Z19" s="1588"/>
      <c r="AA19" s="1588"/>
      <c r="AB19" s="1588"/>
      <c r="AC19" s="1588"/>
      <c r="AD19" s="1588"/>
      <c r="AE19" s="1588"/>
      <c r="AF19" s="1588"/>
      <c r="AG19" s="1588"/>
      <c r="AH19" s="1588"/>
      <c r="AI19" s="1588"/>
      <c r="AJ19" s="1588"/>
      <c r="AK19" s="1588"/>
      <c r="AL19" s="1588"/>
      <c r="AM19" s="1588"/>
      <c r="AN19" s="1588"/>
      <c r="AO19" s="1588"/>
      <c r="AP19" s="1588"/>
      <c r="AQ19" s="1588"/>
      <c r="AR19" s="1588"/>
      <c r="AS19" s="1588"/>
      <c r="AT19" s="1588"/>
      <c r="AU19" s="1588"/>
      <c r="AV19" s="1588"/>
      <c r="AW19" s="1588"/>
      <c r="AX19" s="1588"/>
      <c r="AY19" s="1588"/>
      <c r="AZ19" s="1588"/>
      <c r="BA19" s="1588"/>
      <c r="BB19" s="1588"/>
      <c r="BC19" s="1588"/>
      <c r="BD19" s="1588"/>
      <c r="BE19" s="1588"/>
      <c r="BF19" s="1588"/>
      <c r="BG19" s="1588"/>
      <c r="BH19" s="1588"/>
      <c r="BI19" s="1588"/>
      <c r="BJ19" s="1588"/>
      <c r="BK19" s="1588"/>
      <c r="BL19" s="1588"/>
      <c r="BM19" s="1588"/>
      <c r="BN19" s="1588"/>
      <c r="BO19" s="1588"/>
      <c r="BP19" s="1588"/>
      <c r="BQ19" s="1588"/>
      <c r="BR19" s="1588"/>
      <c r="BS19" s="1588"/>
      <c r="BT19" s="1588"/>
      <c r="BU19" s="1588"/>
      <c r="BV19" s="1588"/>
      <c r="BW19" s="1588"/>
      <c r="BX19" s="1588"/>
      <c r="BY19" s="1588"/>
      <c r="BZ19" s="1588"/>
      <c r="CA19" s="1588"/>
      <c r="CB19" s="1588"/>
      <c r="CC19" s="1588"/>
      <c r="CD19" s="1588"/>
      <c r="CE19" s="1588"/>
      <c r="CF19" s="1588"/>
      <c r="CG19" s="1588"/>
      <c r="CH19" s="1588"/>
      <c r="CI19" s="1588"/>
      <c r="CJ19" s="1588"/>
      <c r="CK19" s="1588"/>
      <c r="CL19" s="1588"/>
      <c r="CM19" s="1588"/>
      <c r="CN19" s="1588"/>
      <c r="CO19" s="1588"/>
      <c r="CP19" s="1588"/>
      <c r="CQ19" s="1588"/>
      <c r="CR19" s="1588"/>
      <c r="CS19" s="1588"/>
      <c r="CT19" s="1588"/>
      <c r="CU19" s="1588"/>
      <c r="CV19" s="1588"/>
      <c r="CW19" s="1588"/>
      <c r="CX19" s="1588"/>
      <c r="CY19" s="1588"/>
      <c r="CZ19" s="1588"/>
      <c r="DA19" s="1588"/>
      <c r="DB19" s="1588"/>
      <c r="DC19" s="1588"/>
      <c r="DD19" s="1588"/>
      <c r="DE19" s="1588"/>
      <c r="DF19" s="1588"/>
      <c r="DG19" s="1588"/>
      <c r="DH19" s="1588"/>
      <c r="DI19" s="1588"/>
      <c r="DJ19" s="1588"/>
      <c r="DK19" s="1588"/>
      <c r="DL19" s="1588"/>
      <c r="DM19" s="1588"/>
      <c r="DN19" s="1588"/>
      <c r="DO19" s="1588"/>
      <c r="DP19" s="1588"/>
      <c r="DQ19" s="1588"/>
      <c r="DR19" s="1588"/>
      <c r="DS19" s="1588"/>
      <c r="DT19" s="1588"/>
      <c r="DU19" s="1588"/>
      <c r="DV19" s="1588"/>
      <c r="DW19" s="1588"/>
      <c r="DX19" s="1588"/>
      <c r="DY19" s="1588"/>
      <c r="DZ19" s="1588"/>
      <c r="EA19" s="1588"/>
      <c r="EB19" s="1588"/>
      <c r="EC19" s="1588"/>
      <c r="ED19" s="1588"/>
      <c r="EE19" s="1588"/>
      <c r="EF19" s="1588"/>
      <c r="EG19" s="1588"/>
      <c r="EH19" s="1588"/>
      <c r="EI19" s="1588"/>
      <c r="EJ19" s="1588"/>
      <c r="EK19" s="1588"/>
      <c r="EL19" s="1588"/>
      <c r="EM19" s="1588"/>
      <c r="EN19" s="1588"/>
      <c r="EO19" s="1588"/>
      <c r="EP19" s="1588"/>
      <c r="EQ19" s="1588"/>
      <c r="ER19" s="1588"/>
      <c r="ES19" s="1588"/>
      <c r="ET19" s="1588"/>
      <c r="EU19" s="1588"/>
      <c r="EV19" s="1588"/>
      <c r="EW19" s="1588"/>
      <c r="EX19" s="1588"/>
      <c r="EY19" s="1588"/>
      <c r="EZ19" s="1588"/>
      <c r="FA19" s="1588"/>
      <c r="FB19" s="1588"/>
      <c r="FC19" s="1588"/>
      <c r="FD19" s="1588"/>
      <c r="FE19" s="1588"/>
      <c r="FF19" s="1588"/>
      <c r="FG19" s="1588"/>
      <c r="FH19" s="1588"/>
      <c r="FI19" s="1588"/>
      <c r="FJ19" s="1588"/>
      <c r="FK19" s="1588"/>
      <c r="FL19" s="1588"/>
      <c r="FM19" s="1588"/>
      <c r="FN19" s="1588"/>
      <c r="FO19" s="1588"/>
      <c r="FP19" s="1588"/>
      <c r="FQ19" s="1588"/>
    </row>
    <row r="20" spans="1:173" s="1589" customFormat="1" ht="12.5" x14ac:dyDescent="0.35">
      <c r="A20" s="99" t="s">
        <v>5848</v>
      </c>
      <c r="B20" s="100" t="s">
        <v>4358</v>
      </c>
      <c r="C20" s="1428">
        <v>4</v>
      </c>
      <c r="D20" s="101">
        <v>8004.1500000000005</v>
      </c>
      <c r="E20" s="101">
        <v>8004.1500000000005</v>
      </c>
      <c r="F20" s="1588"/>
      <c r="G20" s="1588"/>
      <c r="H20" s="1588"/>
      <c r="I20" s="1588"/>
      <c r="J20" s="1588"/>
      <c r="K20" s="1588"/>
      <c r="L20" s="1588"/>
      <c r="M20" s="1588"/>
      <c r="N20" s="1588"/>
      <c r="O20" s="1588"/>
      <c r="P20" s="1588"/>
      <c r="Q20" s="1588"/>
      <c r="R20" s="1588"/>
      <c r="S20" s="1588"/>
      <c r="T20" s="1588"/>
      <c r="U20" s="1588"/>
      <c r="V20" s="1588"/>
      <c r="W20" s="1588"/>
      <c r="X20" s="1588"/>
      <c r="Y20" s="1588"/>
      <c r="Z20" s="1588"/>
      <c r="AA20" s="1588"/>
      <c r="AB20" s="1588"/>
      <c r="AC20" s="1588"/>
      <c r="AD20" s="1588"/>
      <c r="AE20" s="1588"/>
      <c r="AF20" s="1588"/>
      <c r="AG20" s="1588"/>
      <c r="AH20" s="1588"/>
      <c r="AI20" s="1588"/>
      <c r="AJ20" s="1588"/>
      <c r="AK20" s="1588"/>
      <c r="AL20" s="1588"/>
      <c r="AM20" s="1588"/>
      <c r="AN20" s="1588"/>
      <c r="AO20" s="1588"/>
      <c r="AP20" s="1588"/>
      <c r="AQ20" s="1588"/>
      <c r="AR20" s="1588"/>
      <c r="AS20" s="1588"/>
      <c r="AT20" s="1588"/>
      <c r="AU20" s="1588"/>
      <c r="AV20" s="1588"/>
      <c r="AW20" s="1588"/>
      <c r="AX20" s="1588"/>
      <c r="AY20" s="1588"/>
      <c r="AZ20" s="1588"/>
      <c r="BA20" s="1588"/>
      <c r="BB20" s="1588"/>
      <c r="BC20" s="1588"/>
      <c r="BD20" s="1588"/>
      <c r="BE20" s="1588"/>
      <c r="BF20" s="1588"/>
      <c r="BG20" s="1588"/>
      <c r="BH20" s="1588"/>
      <c r="BI20" s="1588"/>
      <c r="BJ20" s="1588"/>
      <c r="BK20" s="1588"/>
      <c r="BL20" s="1588"/>
      <c r="BM20" s="1588"/>
      <c r="BN20" s="1588"/>
      <c r="BO20" s="1588"/>
      <c r="BP20" s="1588"/>
      <c r="BQ20" s="1588"/>
      <c r="BR20" s="1588"/>
      <c r="BS20" s="1588"/>
      <c r="BT20" s="1588"/>
      <c r="BU20" s="1588"/>
      <c r="BV20" s="1588"/>
      <c r="BW20" s="1588"/>
      <c r="BX20" s="1588"/>
      <c r="BY20" s="1588"/>
      <c r="BZ20" s="1588"/>
      <c r="CA20" s="1588"/>
      <c r="CB20" s="1588"/>
      <c r="CC20" s="1588"/>
      <c r="CD20" s="1588"/>
      <c r="CE20" s="1588"/>
      <c r="CF20" s="1588"/>
      <c r="CG20" s="1588"/>
      <c r="CH20" s="1588"/>
      <c r="CI20" s="1588"/>
      <c r="CJ20" s="1588"/>
      <c r="CK20" s="1588"/>
      <c r="CL20" s="1588"/>
      <c r="CM20" s="1588"/>
      <c r="CN20" s="1588"/>
      <c r="CO20" s="1588"/>
      <c r="CP20" s="1588"/>
      <c r="CQ20" s="1588"/>
      <c r="CR20" s="1588"/>
      <c r="CS20" s="1588"/>
      <c r="CT20" s="1588"/>
      <c r="CU20" s="1588"/>
      <c r="CV20" s="1588"/>
      <c r="CW20" s="1588"/>
      <c r="CX20" s="1588"/>
      <c r="CY20" s="1588"/>
      <c r="CZ20" s="1588"/>
      <c r="DA20" s="1588"/>
      <c r="DB20" s="1588"/>
      <c r="DC20" s="1588"/>
      <c r="DD20" s="1588"/>
      <c r="DE20" s="1588"/>
      <c r="DF20" s="1588"/>
      <c r="DG20" s="1588"/>
      <c r="DH20" s="1588"/>
      <c r="DI20" s="1588"/>
      <c r="DJ20" s="1588"/>
      <c r="DK20" s="1588"/>
      <c r="DL20" s="1588"/>
      <c r="DM20" s="1588"/>
      <c r="DN20" s="1588"/>
      <c r="DO20" s="1588"/>
      <c r="DP20" s="1588"/>
      <c r="DQ20" s="1588"/>
      <c r="DR20" s="1588"/>
      <c r="DS20" s="1588"/>
      <c r="DT20" s="1588"/>
      <c r="DU20" s="1588"/>
      <c r="DV20" s="1588"/>
      <c r="DW20" s="1588"/>
      <c r="DX20" s="1588"/>
      <c r="DY20" s="1588"/>
      <c r="DZ20" s="1588"/>
      <c r="EA20" s="1588"/>
      <c r="EB20" s="1588"/>
      <c r="EC20" s="1588"/>
      <c r="ED20" s="1588"/>
      <c r="EE20" s="1588"/>
      <c r="EF20" s="1588"/>
      <c r="EG20" s="1588"/>
      <c r="EH20" s="1588"/>
      <c r="EI20" s="1588"/>
      <c r="EJ20" s="1588"/>
      <c r="EK20" s="1588"/>
      <c r="EL20" s="1588"/>
      <c r="EM20" s="1588"/>
      <c r="EN20" s="1588"/>
      <c r="EO20" s="1588"/>
      <c r="EP20" s="1588"/>
      <c r="EQ20" s="1588"/>
      <c r="ER20" s="1588"/>
      <c r="ES20" s="1588"/>
      <c r="ET20" s="1588"/>
      <c r="EU20" s="1588"/>
      <c r="EV20" s="1588"/>
      <c r="EW20" s="1588"/>
      <c r="EX20" s="1588"/>
      <c r="EY20" s="1588"/>
      <c r="EZ20" s="1588"/>
      <c r="FA20" s="1588"/>
      <c r="FB20" s="1588"/>
      <c r="FC20" s="1588"/>
      <c r="FD20" s="1588"/>
      <c r="FE20" s="1588"/>
      <c r="FF20" s="1588"/>
      <c r="FG20" s="1588"/>
      <c r="FH20" s="1588"/>
      <c r="FI20" s="1588"/>
      <c r="FJ20" s="1588"/>
      <c r="FK20" s="1588"/>
      <c r="FL20" s="1588"/>
      <c r="FM20" s="1588"/>
      <c r="FN20" s="1588"/>
      <c r="FO20" s="1588"/>
      <c r="FP20" s="1588"/>
      <c r="FQ20" s="1588"/>
    </row>
    <row r="21" spans="1:173" s="1589" customFormat="1" ht="12.5" x14ac:dyDescent="0.35">
      <c r="A21" s="99" t="s">
        <v>5849</v>
      </c>
      <c r="B21" s="100" t="s">
        <v>5850</v>
      </c>
      <c r="C21" s="1428">
        <v>1</v>
      </c>
      <c r="D21" s="101">
        <v>7467.9</v>
      </c>
      <c r="E21" s="101">
        <v>7467.9</v>
      </c>
      <c r="F21" s="1588"/>
      <c r="G21" s="1588"/>
      <c r="H21" s="1588"/>
      <c r="I21" s="1588"/>
      <c r="J21" s="1588"/>
      <c r="K21" s="1588"/>
      <c r="L21" s="1588"/>
      <c r="M21" s="1588"/>
      <c r="N21" s="1588"/>
      <c r="O21" s="1588"/>
      <c r="P21" s="1588"/>
      <c r="Q21" s="1588"/>
      <c r="R21" s="1588"/>
      <c r="S21" s="1588"/>
      <c r="T21" s="1588"/>
      <c r="U21" s="1588"/>
      <c r="V21" s="1588"/>
      <c r="W21" s="1588"/>
      <c r="X21" s="1588"/>
      <c r="Y21" s="1588"/>
      <c r="Z21" s="1588"/>
      <c r="AA21" s="1588"/>
      <c r="AB21" s="1588"/>
      <c r="AC21" s="1588"/>
      <c r="AD21" s="1588"/>
      <c r="AE21" s="1588"/>
      <c r="AF21" s="1588"/>
      <c r="AG21" s="1588"/>
      <c r="AH21" s="1588"/>
      <c r="AI21" s="1588"/>
      <c r="AJ21" s="1588"/>
      <c r="AK21" s="1588"/>
      <c r="AL21" s="1588"/>
      <c r="AM21" s="1588"/>
      <c r="AN21" s="1588"/>
      <c r="AO21" s="1588"/>
      <c r="AP21" s="1588"/>
      <c r="AQ21" s="1588"/>
      <c r="AR21" s="1588"/>
      <c r="AS21" s="1588"/>
      <c r="AT21" s="1588"/>
      <c r="AU21" s="1588"/>
      <c r="AV21" s="1588"/>
      <c r="AW21" s="1588"/>
      <c r="AX21" s="1588"/>
      <c r="AY21" s="1588"/>
      <c r="AZ21" s="1588"/>
      <c r="BA21" s="1588"/>
      <c r="BB21" s="1588"/>
      <c r="BC21" s="1588"/>
      <c r="BD21" s="1588"/>
      <c r="BE21" s="1588"/>
      <c r="BF21" s="1588"/>
      <c r="BG21" s="1588"/>
      <c r="BH21" s="1588"/>
      <c r="BI21" s="1588"/>
      <c r="BJ21" s="1588"/>
      <c r="BK21" s="1588"/>
      <c r="BL21" s="1588"/>
      <c r="BM21" s="1588"/>
      <c r="BN21" s="1588"/>
      <c r="BO21" s="1588"/>
      <c r="BP21" s="1588"/>
      <c r="BQ21" s="1588"/>
      <c r="BR21" s="1588"/>
      <c r="BS21" s="1588"/>
      <c r="BT21" s="1588"/>
      <c r="BU21" s="1588"/>
      <c r="BV21" s="1588"/>
      <c r="BW21" s="1588"/>
      <c r="BX21" s="1588"/>
      <c r="BY21" s="1588"/>
      <c r="BZ21" s="1588"/>
      <c r="CA21" s="1588"/>
      <c r="CB21" s="1588"/>
      <c r="CC21" s="1588"/>
      <c r="CD21" s="1588"/>
      <c r="CE21" s="1588"/>
      <c r="CF21" s="1588"/>
      <c r="CG21" s="1588"/>
      <c r="CH21" s="1588"/>
      <c r="CI21" s="1588"/>
      <c r="CJ21" s="1588"/>
      <c r="CK21" s="1588"/>
      <c r="CL21" s="1588"/>
      <c r="CM21" s="1588"/>
      <c r="CN21" s="1588"/>
      <c r="CO21" s="1588"/>
      <c r="CP21" s="1588"/>
      <c r="CQ21" s="1588"/>
      <c r="CR21" s="1588"/>
      <c r="CS21" s="1588"/>
      <c r="CT21" s="1588"/>
      <c r="CU21" s="1588"/>
      <c r="CV21" s="1588"/>
      <c r="CW21" s="1588"/>
      <c r="CX21" s="1588"/>
      <c r="CY21" s="1588"/>
      <c r="CZ21" s="1588"/>
      <c r="DA21" s="1588"/>
      <c r="DB21" s="1588"/>
      <c r="DC21" s="1588"/>
      <c r="DD21" s="1588"/>
      <c r="DE21" s="1588"/>
      <c r="DF21" s="1588"/>
      <c r="DG21" s="1588"/>
      <c r="DH21" s="1588"/>
      <c r="DI21" s="1588"/>
      <c r="DJ21" s="1588"/>
      <c r="DK21" s="1588"/>
      <c r="DL21" s="1588"/>
      <c r="DM21" s="1588"/>
      <c r="DN21" s="1588"/>
      <c r="DO21" s="1588"/>
      <c r="DP21" s="1588"/>
      <c r="DQ21" s="1588"/>
      <c r="DR21" s="1588"/>
      <c r="DS21" s="1588"/>
      <c r="DT21" s="1588"/>
      <c r="DU21" s="1588"/>
      <c r="DV21" s="1588"/>
      <c r="DW21" s="1588"/>
      <c r="DX21" s="1588"/>
      <c r="DY21" s="1588"/>
      <c r="DZ21" s="1588"/>
      <c r="EA21" s="1588"/>
      <c r="EB21" s="1588"/>
      <c r="EC21" s="1588"/>
      <c r="ED21" s="1588"/>
      <c r="EE21" s="1588"/>
      <c r="EF21" s="1588"/>
      <c r="EG21" s="1588"/>
      <c r="EH21" s="1588"/>
      <c r="EI21" s="1588"/>
      <c r="EJ21" s="1588"/>
      <c r="EK21" s="1588"/>
      <c r="EL21" s="1588"/>
      <c r="EM21" s="1588"/>
      <c r="EN21" s="1588"/>
      <c r="EO21" s="1588"/>
      <c r="EP21" s="1588"/>
      <c r="EQ21" s="1588"/>
      <c r="ER21" s="1588"/>
      <c r="ES21" s="1588"/>
      <c r="ET21" s="1588"/>
      <c r="EU21" s="1588"/>
      <c r="EV21" s="1588"/>
      <c r="EW21" s="1588"/>
      <c r="EX21" s="1588"/>
      <c r="EY21" s="1588"/>
      <c r="EZ21" s="1588"/>
      <c r="FA21" s="1588"/>
      <c r="FB21" s="1588"/>
      <c r="FC21" s="1588"/>
      <c r="FD21" s="1588"/>
      <c r="FE21" s="1588"/>
      <c r="FF21" s="1588"/>
      <c r="FG21" s="1588"/>
      <c r="FH21" s="1588"/>
      <c r="FI21" s="1588"/>
      <c r="FJ21" s="1588"/>
      <c r="FK21" s="1588"/>
      <c r="FL21" s="1588"/>
      <c r="FM21" s="1588"/>
      <c r="FN21" s="1588"/>
      <c r="FO21" s="1588"/>
      <c r="FP21" s="1588"/>
      <c r="FQ21" s="1588"/>
    </row>
    <row r="22" spans="1:173" s="1589" customFormat="1" ht="12.5" x14ac:dyDescent="0.35">
      <c r="A22" s="99" t="s">
        <v>5851</v>
      </c>
      <c r="B22" s="100" t="s">
        <v>4506</v>
      </c>
      <c r="C22" s="1428">
        <v>7</v>
      </c>
      <c r="D22" s="101">
        <v>7467.9</v>
      </c>
      <c r="E22" s="101">
        <v>7467.9</v>
      </c>
      <c r="F22" s="1588"/>
      <c r="G22" s="1588"/>
      <c r="H22" s="1588"/>
      <c r="I22" s="1588"/>
      <c r="J22" s="1588"/>
      <c r="K22" s="1588"/>
      <c r="L22" s="1588"/>
      <c r="M22" s="1588"/>
      <c r="N22" s="1588"/>
      <c r="O22" s="1588"/>
      <c r="P22" s="1588"/>
      <c r="Q22" s="1588"/>
      <c r="R22" s="1588"/>
      <c r="S22" s="1588"/>
      <c r="T22" s="1588"/>
      <c r="U22" s="1588"/>
      <c r="V22" s="1588"/>
      <c r="W22" s="1588"/>
      <c r="X22" s="1588"/>
      <c r="Y22" s="1588"/>
      <c r="Z22" s="1588"/>
      <c r="AA22" s="1588"/>
      <c r="AB22" s="1588"/>
      <c r="AC22" s="1588"/>
      <c r="AD22" s="1588"/>
      <c r="AE22" s="1588"/>
      <c r="AF22" s="1588"/>
      <c r="AG22" s="1588"/>
      <c r="AH22" s="1588"/>
      <c r="AI22" s="1588"/>
      <c r="AJ22" s="1588"/>
      <c r="AK22" s="1588"/>
      <c r="AL22" s="1588"/>
      <c r="AM22" s="1588"/>
      <c r="AN22" s="1588"/>
      <c r="AO22" s="1588"/>
      <c r="AP22" s="1588"/>
      <c r="AQ22" s="1588"/>
      <c r="AR22" s="1588"/>
      <c r="AS22" s="1588"/>
      <c r="AT22" s="1588"/>
      <c r="AU22" s="1588"/>
      <c r="AV22" s="1588"/>
      <c r="AW22" s="1588"/>
      <c r="AX22" s="1588"/>
      <c r="AY22" s="1588"/>
      <c r="AZ22" s="1588"/>
      <c r="BA22" s="1588"/>
      <c r="BB22" s="1588"/>
      <c r="BC22" s="1588"/>
      <c r="BD22" s="1588"/>
      <c r="BE22" s="1588"/>
      <c r="BF22" s="1588"/>
      <c r="BG22" s="1588"/>
      <c r="BH22" s="1588"/>
      <c r="BI22" s="1588"/>
      <c r="BJ22" s="1588"/>
      <c r="BK22" s="1588"/>
      <c r="BL22" s="1588"/>
      <c r="BM22" s="1588"/>
      <c r="BN22" s="1588"/>
      <c r="BO22" s="1588"/>
      <c r="BP22" s="1588"/>
      <c r="BQ22" s="1588"/>
      <c r="BR22" s="1588"/>
      <c r="BS22" s="1588"/>
      <c r="BT22" s="1588"/>
      <c r="BU22" s="1588"/>
      <c r="BV22" s="1588"/>
      <c r="BW22" s="1588"/>
      <c r="BX22" s="1588"/>
      <c r="BY22" s="1588"/>
      <c r="BZ22" s="1588"/>
      <c r="CA22" s="1588"/>
      <c r="CB22" s="1588"/>
      <c r="CC22" s="1588"/>
      <c r="CD22" s="1588"/>
      <c r="CE22" s="1588"/>
      <c r="CF22" s="1588"/>
      <c r="CG22" s="1588"/>
      <c r="CH22" s="1588"/>
      <c r="CI22" s="1588"/>
      <c r="CJ22" s="1588"/>
      <c r="CK22" s="1588"/>
      <c r="CL22" s="1588"/>
      <c r="CM22" s="1588"/>
      <c r="CN22" s="1588"/>
      <c r="CO22" s="1588"/>
      <c r="CP22" s="1588"/>
      <c r="CQ22" s="1588"/>
      <c r="CR22" s="1588"/>
      <c r="CS22" s="1588"/>
      <c r="CT22" s="1588"/>
      <c r="CU22" s="1588"/>
      <c r="CV22" s="1588"/>
      <c r="CW22" s="1588"/>
      <c r="CX22" s="1588"/>
      <c r="CY22" s="1588"/>
      <c r="CZ22" s="1588"/>
      <c r="DA22" s="1588"/>
      <c r="DB22" s="1588"/>
      <c r="DC22" s="1588"/>
      <c r="DD22" s="1588"/>
      <c r="DE22" s="1588"/>
      <c r="DF22" s="1588"/>
      <c r="DG22" s="1588"/>
      <c r="DH22" s="1588"/>
      <c r="DI22" s="1588"/>
      <c r="DJ22" s="1588"/>
      <c r="DK22" s="1588"/>
      <c r="DL22" s="1588"/>
      <c r="DM22" s="1588"/>
      <c r="DN22" s="1588"/>
      <c r="DO22" s="1588"/>
      <c r="DP22" s="1588"/>
      <c r="DQ22" s="1588"/>
      <c r="DR22" s="1588"/>
      <c r="DS22" s="1588"/>
      <c r="DT22" s="1588"/>
      <c r="DU22" s="1588"/>
      <c r="DV22" s="1588"/>
      <c r="DW22" s="1588"/>
      <c r="DX22" s="1588"/>
      <c r="DY22" s="1588"/>
      <c r="DZ22" s="1588"/>
      <c r="EA22" s="1588"/>
      <c r="EB22" s="1588"/>
      <c r="EC22" s="1588"/>
      <c r="ED22" s="1588"/>
      <c r="EE22" s="1588"/>
      <c r="EF22" s="1588"/>
      <c r="EG22" s="1588"/>
      <c r="EH22" s="1588"/>
      <c r="EI22" s="1588"/>
      <c r="EJ22" s="1588"/>
      <c r="EK22" s="1588"/>
      <c r="EL22" s="1588"/>
      <c r="EM22" s="1588"/>
      <c r="EN22" s="1588"/>
      <c r="EO22" s="1588"/>
      <c r="EP22" s="1588"/>
      <c r="EQ22" s="1588"/>
      <c r="ER22" s="1588"/>
      <c r="ES22" s="1588"/>
      <c r="ET22" s="1588"/>
      <c r="EU22" s="1588"/>
      <c r="EV22" s="1588"/>
      <c r="EW22" s="1588"/>
      <c r="EX22" s="1588"/>
      <c r="EY22" s="1588"/>
      <c r="EZ22" s="1588"/>
      <c r="FA22" s="1588"/>
      <c r="FB22" s="1588"/>
      <c r="FC22" s="1588"/>
      <c r="FD22" s="1588"/>
      <c r="FE22" s="1588"/>
      <c r="FF22" s="1588"/>
      <c r="FG22" s="1588"/>
      <c r="FH22" s="1588"/>
      <c r="FI22" s="1588"/>
      <c r="FJ22" s="1588"/>
      <c r="FK22" s="1588"/>
      <c r="FL22" s="1588"/>
      <c r="FM22" s="1588"/>
      <c r="FN22" s="1588"/>
      <c r="FO22" s="1588"/>
      <c r="FP22" s="1588"/>
      <c r="FQ22" s="1588"/>
    </row>
    <row r="23" spans="1:173" s="1589" customFormat="1" ht="12.5" x14ac:dyDescent="0.35">
      <c r="A23" s="99" t="s">
        <v>5852</v>
      </c>
      <c r="B23" s="100" t="s">
        <v>5853</v>
      </c>
      <c r="C23" s="1428">
        <v>3</v>
      </c>
      <c r="D23" s="101">
        <v>7467.9</v>
      </c>
      <c r="E23" s="101">
        <v>7467.9</v>
      </c>
      <c r="F23" s="1588"/>
      <c r="G23" s="1588"/>
      <c r="H23" s="1588"/>
      <c r="I23" s="1588"/>
      <c r="J23" s="1588"/>
      <c r="K23" s="1588"/>
      <c r="L23" s="1588"/>
      <c r="M23" s="1588"/>
      <c r="N23" s="1588"/>
      <c r="O23" s="1588"/>
      <c r="P23" s="1588"/>
      <c r="Q23" s="1588"/>
      <c r="R23" s="1588"/>
      <c r="S23" s="1588"/>
      <c r="T23" s="1588"/>
      <c r="U23" s="1588"/>
      <c r="V23" s="1588"/>
      <c r="W23" s="1588"/>
      <c r="X23" s="1588"/>
      <c r="Y23" s="1588"/>
      <c r="Z23" s="1588"/>
      <c r="AA23" s="1588"/>
      <c r="AB23" s="1588"/>
      <c r="AC23" s="1588"/>
      <c r="AD23" s="1588"/>
      <c r="AE23" s="1588"/>
      <c r="AF23" s="1588"/>
      <c r="AG23" s="1588"/>
      <c r="AH23" s="1588"/>
      <c r="AI23" s="1588"/>
      <c r="AJ23" s="1588"/>
      <c r="AK23" s="1588"/>
      <c r="AL23" s="1588"/>
      <c r="AM23" s="1588"/>
      <c r="AN23" s="1588"/>
      <c r="AO23" s="1588"/>
      <c r="AP23" s="1588"/>
      <c r="AQ23" s="1588"/>
      <c r="AR23" s="1588"/>
      <c r="AS23" s="1588"/>
      <c r="AT23" s="1588"/>
      <c r="AU23" s="1588"/>
      <c r="AV23" s="1588"/>
      <c r="AW23" s="1588"/>
      <c r="AX23" s="1588"/>
      <c r="AY23" s="1588"/>
      <c r="AZ23" s="1588"/>
      <c r="BA23" s="1588"/>
      <c r="BB23" s="1588"/>
      <c r="BC23" s="1588"/>
      <c r="BD23" s="1588"/>
      <c r="BE23" s="1588"/>
      <c r="BF23" s="1588"/>
      <c r="BG23" s="1588"/>
      <c r="BH23" s="1588"/>
      <c r="BI23" s="1588"/>
      <c r="BJ23" s="1588"/>
      <c r="BK23" s="1588"/>
      <c r="BL23" s="1588"/>
      <c r="BM23" s="1588"/>
      <c r="BN23" s="1588"/>
      <c r="BO23" s="1588"/>
      <c r="BP23" s="1588"/>
      <c r="BQ23" s="1588"/>
      <c r="BR23" s="1588"/>
      <c r="BS23" s="1588"/>
      <c r="BT23" s="1588"/>
      <c r="BU23" s="1588"/>
      <c r="BV23" s="1588"/>
      <c r="BW23" s="1588"/>
      <c r="BX23" s="1588"/>
      <c r="BY23" s="1588"/>
      <c r="BZ23" s="1588"/>
      <c r="CA23" s="1588"/>
      <c r="CB23" s="1588"/>
      <c r="CC23" s="1588"/>
      <c r="CD23" s="1588"/>
      <c r="CE23" s="1588"/>
      <c r="CF23" s="1588"/>
      <c r="CG23" s="1588"/>
      <c r="CH23" s="1588"/>
      <c r="CI23" s="1588"/>
      <c r="CJ23" s="1588"/>
      <c r="CK23" s="1588"/>
      <c r="CL23" s="1588"/>
      <c r="CM23" s="1588"/>
      <c r="CN23" s="1588"/>
      <c r="CO23" s="1588"/>
      <c r="CP23" s="1588"/>
      <c r="CQ23" s="1588"/>
      <c r="CR23" s="1588"/>
      <c r="CS23" s="1588"/>
      <c r="CT23" s="1588"/>
      <c r="CU23" s="1588"/>
      <c r="CV23" s="1588"/>
      <c r="CW23" s="1588"/>
      <c r="CX23" s="1588"/>
      <c r="CY23" s="1588"/>
      <c r="CZ23" s="1588"/>
      <c r="DA23" s="1588"/>
      <c r="DB23" s="1588"/>
      <c r="DC23" s="1588"/>
      <c r="DD23" s="1588"/>
      <c r="DE23" s="1588"/>
      <c r="DF23" s="1588"/>
      <c r="DG23" s="1588"/>
      <c r="DH23" s="1588"/>
      <c r="DI23" s="1588"/>
      <c r="DJ23" s="1588"/>
      <c r="DK23" s="1588"/>
      <c r="DL23" s="1588"/>
      <c r="DM23" s="1588"/>
      <c r="DN23" s="1588"/>
      <c r="DO23" s="1588"/>
      <c r="DP23" s="1588"/>
      <c r="DQ23" s="1588"/>
      <c r="DR23" s="1588"/>
      <c r="DS23" s="1588"/>
      <c r="DT23" s="1588"/>
      <c r="DU23" s="1588"/>
      <c r="DV23" s="1588"/>
      <c r="DW23" s="1588"/>
      <c r="DX23" s="1588"/>
      <c r="DY23" s="1588"/>
      <c r="DZ23" s="1588"/>
      <c r="EA23" s="1588"/>
      <c r="EB23" s="1588"/>
      <c r="EC23" s="1588"/>
      <c r="ED23" s="1588"/>
      <c r="EE23" s="1588"/>
      <c r="EF23" s="1588"/>
      <c r="EG23" s="1588"/>
      <c r="EH23" s="1588"/>
      <c r="EI23" s="1588"/>
      <c r="EJ23" s="1588"/>
      <c r="EK23" s="1588"/>
      <c r="EL23" s="1588"/>
      <c r="EM23" s="1588"/>
      <c r="EN23" s="1588"/>
      <c r="EO23" s="1588"/>
      <c r="EP23" s="1588"/>
      <c r="EQ23" s="1588"/>
      <c r="ER23" s="1588"/>
      <c r="ES23" s="1588"/>
      <c r="ET23" s="1588"/>
      <c r="EU23" s="1588"/>
      <c r="EV23" s="1588"/>
      <c r="EW23" s="1588"/>
      <c r="EX23" s="1588"/>
      <c r="EY23" s="1588"/>
      <c r="EZ23" s="1588"/>
      <c r="FA23" s="1588"/>
      <c r="FB23" s="1588"/>
      <c r="FC23" s="1588"/>
      <c r="FD23" s="1588"/>
      <c r="FE23" s="1588"/>
      <c r="FF23" s="1588"/>
      <c r="FG23" s="1588"/>
      <c r="FH23" s="1588"/>
      <c r="FI23" s="1588"/>
      <c r="FJ23" s="1588"/>
      <c r="FK23" s="1588"/>
      <c r="FL23" s="1588"/>
      <c r="FM23" s="1588"/>
      <c r="FN23" s="1588"/>
      <c r="FO23" s="1588"/>
      <c r="FP23" s="1588"/>
      <c r="FQ23" s="1588"/>
    </row>
    <row r="24" spans="1:173" s="1589" customFormat="1" ht="12.5" x14ac:dyDescent="0.35">
      <c r="A24" s="99" t="s">
        <v>5854</v>
      </c>
      <c r="B24" s="100" t="s">
        <v>5855</v>
      </c>
      <c r="C24" s="1428">
        <v>9</v>
      </c>
      <c r="D24" s="101">
        <v>7467.9</v>
      </c>
      <c r="E24" s="101">
        <v>7467.9</v>
      </c>
      <c r="F24" s="1588"/>
      <c r="G24" s="1588"/>
      <c r="H24" s="1588"/>
      <c r="I24" s="1588"/>
      <c r="J24" s="1588"/>
      <c r="K24" s="1588"/>
      <c r="L24" s="1588"/>
      <c r="M24" s="1588"/>
      <c r="N24" s="1588"/>
      <c r="O24" s="1588"/>
      <c r="P24" s="1588"/>
      <c r="Q24" s="1588"/>
      <c r="R24" s="1588"/>
      <c r="S24" s="1588"/>
      <c r="T24" s="1588"/>
      <c r="U24" s="1588"/>
      <c r="V24" s="1588"/>
      <c r="W24" s="1588"/>
      <c r="X24" s="1588"/>
      <c r="Y24" s="1588"/>
      <c r="Z24" s="1588"/>
      <c r="AA24" s="1588"/>
      <c r="AB24" s="1588"/>
      <c r="AC24" s="1588"/>
      <c r="AD24" s="1588"/>
      <c r="AE24" s="1588"/>
      <c r="AF24" s="1588"/>
      <c r="AG24" s="1588"/>
      <c r="AH24" s="1588"/>
      <c r="AI24" s="1588"/>
      <c r="AJ24" s="1588"/>
      <c r="AK24" s="1588"/>
      <c r="AL24" s="1588"/>
      <c r="AM24" s="1588"/>
      <c r="AN24" s="1588"/>
      <c r="AO24" s="1588"/>
      <c r="AP24" s="1588"/>
      <c r="AQ24" s="1588"/>
      <c r="AR24" s="1588"/>
      <c r="AS24" s="1588"/>
      <c r="AT24" s="1588"/>
      <c r="AU24" s="1588"/>
      <c r="AV24" s="1588"/>
      <c r="AW24" s="1588"/>
      <c r="AX24" s="1588"/>
      <c r="AY24" s="1588"/>
      <c r="AZ24" s="1588"/>
      <c r="BA24" s="1588"/>
      <c r="BB24" s="1588"/>
      <c r="BC24" s="1588"/>
      <c r="BD24" s="1588"/>
      <c r="BE24" s="1588"/>
      <c r="BF24" s="1588"/>
      <c r="BG24" s="1588"/>
      <c r="BH24" s="1588"/>
      <c r="BI24" s="1588"/>
      <c r="BJ24" s="1588"/>
      <c r="BK24" s="1588"/>
      <c r="BL24" s="1588"/>
      <c r="BM24" s="1588"/>
      <c r="BN24" s="1588"/>
      <c r="BO24" s="1588"/>
      <c r="BP24" s="1588"/>
      <c r="BQ24" s="1588"/>
      <c r="BR24" s="1588"/>
      <c r="BS24" s="1588"/>
      <c r="BT24" s="1588"/>
      <c r="BU24" s="1588"/>
      <c r="BV24" s="1588"/>
      <c r="BW24" s="1588"/>
      <c r="BX24" s="1588"/>
      <c r="BY24" s="1588"/>
      <c r="BZ24" s="1588"/>
      <c r="CA24" s="1588"/>
      <c r="CB24" s="1588"/>
      <c r="CC24" s="1588"/>
      <c r="CD24" s="1588"/>
      <c r="CE24" s="1588"/>
      <c r="CF24" s="1588"/>
      <c r="CG24" s="1588"/>
      <c r="CH24" s="1588"/>
      <c r="CI24" s="1588"/>
      <c r="CJ24" s="1588"/>
      <c r="CK24" s="1588"/>
      <c r="CL24" s="1588"/>
      <c r="CM24" s="1588"/>
      <c r="CN24" s="1588"/>
      <c r="CO24" s="1588"/>
      <c r="CP24" s="1588"/>
      <c r="CQ24" s="1588"/>
      <c r="CR24" s="1588"/>
      <c r="CS24" s="1588"/>
      <c r="CT24" s="1588"/>
      <c r="CU24" s="1588"/>
      <c r="CV24" s="1588"/>
      <c r="CW24" s="1588"/>
      <c r="CX24" s="1588"/>
      <c r="CY24" s="1588"/>
      <c r="CZ24" s="1588"/>
      <c r="DA24" s="1588"/>
      <c r="DB24" s="1588"/>
      <c r="DC24" s="1588"/>
      <c r="DD24" s="1588"/>
      <c r="DE24" s="1588"/>
      <c r="DF24" s="1588"/>
      <c r="DG24" s="1588"/>
      <c r="DH24" s="1588"/>
      <c r="DI24" s="1588"/>
      <c r="DJ24" s="1588"/>
      <c r="DK24" s="1588"/>
      <c r="DL24" s="1588"/>
      <c r="DM24" s="1588"/>
      <c r="DN24" s="1588"/>
      <c r="DO24" s="1588"/>
      <c r="DP24" s="1588"/>
      <c r="DQ24" s="1588"/>
      <c r="DR24" s="1588"/>
      <c r="DS24" s="1588"/>
      <c r="DT24" s="1588"/>
      <c r="DU24" s="1588"/>
      <c r="DV24" s="1588"/>
      <c r="DW24" s="1588"/>
      <c r="DX24" s="1588"/>
      <c r="DY24" s="1588"/>
      <c r="DZ24" s="1588"/>
      <c r="EA24" s="1588"/>
      <c r="EB24" s="1588"/>
      <c r="EC24" s="1588"/>
      <c r="ED24" s="1588"/>
      <c r="EE24" s="1588"/>
      <c r="EF24" s="1588"/>
      <c r="EG24" s="1588"/>
      <c r="EH24" s="1588"/>
      <c r="EI24" s="1588"/>
      <c r="EJ24" s="1588"/>
      <c r="EK24" s="1588"/>
      <c r="EL24" s="1588"/>
      <c r="EM24" s="1588"/>
      <c r="EN24" s="1588"/>
      <c r="EO24" s="1588"/>
      <c r="EP24" s="1588"/>
      <c r="EQ24" s="1588"/>
      <c r="ER24" s="1588"/>
      <c r="ES24" s="1588"/>
      <c r="ET24" s="1588"/>
      <c r="EU24" s="1588"/>
      <c r="EV24" s="1588"/>
      <c r="EW24" s="1588"/>
      <c r="EX24" s="1588"/>
      <c r="EY24" s="1588"/>
      <c r="EZ24" s="1588"/>
      <c r="FA24" s="1588"/>
      <c r="FB24" s="1588"/>
      <c r="FC24" s="1588"/>
      <c r="FD24" s="1588"/>
      <c r="FE24" s="1588"/>
      <c r="FF24" s="1588"/>
      <c r="FG24" s="1588"/>
      <c r="FH24" s="1588"/>
      <c r="FI24" s="1588"/>
      <c r="FJ24" s="1588"/>
      <c r="FK24" s="1588"/>
      <c r="FL24" s="1588"/>
      <c r="FM24" s="1588"/>
      <c r="FN24" s="1588"/>
      <c r="FO24" s="1588"/>
      <c r="FP24" s="1588"/>
      <c r="FQ24" s="1588"/>
    </row>
    <row r="25" spans="1:173" s="1589" customFormat="1" ht="12.5" x14ac:dyDescent="0.35">
      <c r="A25" s="99" t="s">
        <v>5856</v>
      </c>
      <c r="B25" s="100" t="s">
        <v>5857</v>
      </c>
      <c r="C25" s="1428">
        <v>1</v>
      </c>
      <c r="D25" s="101">
        <v>22451.940000000002</v>
      </c>
      <c r="E25" s="101">
        <v>22451.940000000002</v>
      </c>
      <c r="F25" s="1588"/>
      <c r="G25" s="1588"/>
      <c r="H25" s="1588"/>
      <c r="I25" s="1588"/>
      <c r="J25" s="1588"/>
      <c r="K25" s="1588"/>
      <c r="L25" s="1588"/>
      <c r="M25" s="1588"/>
      <c r="N25" s="1588"/>
      <c r="O25" s="1588"/>
      <c r="P25" s="1588"/>
      <c r="Q25" s="1588"/>
      <c r="R25" s="1588"/>
      <c r="S25" s="1588"/>
      <c r="T25" s="1588"/>
      <c r="U25" s="1588"/>
      <c r="V25" s="1588"/>
      <c r="W25" s="1588"/>
      <c r="X25" s="1588"/>
      <c r="Y25" s="1588"/>
      <c r="Z25" s="1588"/>
      <c r="AA25" s="1588"/>
      <c r="AB25" s="1588"/>
      <c r="AC25" s="1588"/>
      <c r="AD25" s="1588"/>
      <c r="AE25" s="1588"/>
      <c r="AF25" s="1588"/>
      <c r="AG25" s="1588"/>
      <c r="AH25" s="1588"/>
      <c r="AI25" s="1588"/>
      <c r="AJ25" s="1588"/>
      <c r="AK25" s="1588"/>
      <c r="AL25" s="1588"/>
      <c r="AM25" s="1588"/>
      <c r="AN25" s="1588"/>
      <c r="AO25" s="1588"/>
      <c r="AP25" s="1588"/>
      <c r="AQ25" s="1588"/>
      <c r="AR25" s="1588"/>
      <c r="AS25" s="1588"/>
      <c r="AT25" s="1588"/>
      <c r="AU25" s="1588"/>
      <c r="AV25" s="1588"/>
      <c r="AW25" s="1588"/>
      <c r="AX25" s="1588"/>
      <c r="AY25" s="1588"/>
      <c r="AZ25" s="1588"/>
      <c r="BA25" s="1588"/>
      <c r="BB25" s="1588"/>
      <c r="BC25" s="1588"/>
      <c r="BD25" s="1588"/>
      <c r="BE25" s="1588"/>
      <c r="BF25" s="1588"/>
      <c r="BG25" s="1588"/>
      <c r="BH25" s="1588"/>
      <c r="BI25" s="1588"/>
      <c r="BJ25" s="1588"/>
      <c r="BK25" s="1588"/>
      <c r="BL25" s="1588"/>
      <c r="BM25" s="1588"/>
      <c r="BN25" s="1588"/>
      <c r="BO25" s="1588"/>
      <c r="BP25" s="1588"/>
      <c r="BQ25" s="1588"/>
      <c r="BR25" s="1588"/>
      <c r="BS25" s="1588"/>
      <c r="BT25" s="1588"/>
      <c r="BU25" s="1588"/>
      <c r="BV25" s="1588"/>
      <c r="BW25" s="1588"/>
      <c r="BX25" s="1588"/>
      <c r="BY25" s="1588"/>
      <c r="BZ25" s="1588"/>
      <c r="CA25" s="1588"/>
      <c r="CB25" s="1588"/>
      <c r="CC25" s="1588"/>
      <c r="CD25" s="1588"/>
      <c r="CE25" s="1588"/>
      <c r="CF25" s="1588"/>
      <c r="CG25" s="1588"/>
      <c r="CH25" s="1588"/>
      <c r="CI25" s="1588"/>
      <c r="CJ25" s="1588"/>
      <c r="CK25" s="1588"/>
      <c r="CL25" s="1588"/>
      <c r="CM25" s="1588"/>
      <c r="CN25" s="1588"/>
      <c r="CO25" s="1588"/>
      <c r="CP25" s="1588"/>
      <c r="CQ25" s="1588"/>
      <c r="CR25" s="1588"/>
      <c r="CS25" s="1588"/>
      <c r="CT25" s="1588"/>
      <c r="CU25" s="1588"/>
      <c r="CV25" s="1588"/>
      <c r="CW25" s="1588"/>
      <c r="CX25" s="1588"/>
      <c r="CY25" s="1588"/>
      <c r="CZ25" s="1588"/>
      <c r="DA25" s="1588"/>
      <c r="DB25" s="1588"/>
      <c r="DC25" s="1588"/>
      <c r="DD25" s="1588"/>
      <c r="DE25" s="1588"/>
      <c r="DF25" s="1588"/>
      <c r="DG25" s="1588"/>
      <c r="DH25" s="1588"/>
      <c r="DI25" s="1588"/>
      <c r="DJ25" s="1588"/>
      <c r="DK25" s="1588"/>
      <c r="DL25" s="1588"/>
      <c r="DM25" s="1588"/>
      <c r="DN25" s="1588"/>
      <c r="DO25" s="1588"/>
      <c r="DP25" s="1588"/>
      <c r="DQ25" s="1588"/>
      <c r="DR25" s="1588"/>
      <c r="DS25" s="1588"/>
      <c r="DT25" s="1588"/>
      <c r="DU25" s="1588"/>
      <c r="DV25" s="1588"/>
      <c r="DW25" s="1588"/>
      <c r="DX25" s="1588"/>
      <c r="DY25" s="1588"/>
      <c r="DZ25" s="1588"/>
      <c r="EA25" s="1588"/>
      <c r="EB25" s="1588"/>
      <c r="EC25" s="1588"/>
      <c r="ED25" s="1588"/>
      <c r="EE25" s="1588"/>
      <c r="EF25" s="1588"/>
      <c r="EG25" s="1588"/>
      <c r="EH25" s="1588"/>
      <c r="EI25" s="1588"/>
      <c r="EJ25" s="1588"/>
      <c r="EK25" s="1588"/>
      <c r="EL25" s="1588"/>
      <c r="EM25" s="1588"/>
      <c r="EN25" s="1588"/>
      <c r="EO25" s="1588"/>
      <c r="EP25" s="1588"/>
      <c r="EQ25" s="1588"/>
      <c r="ER25" s="1588"/>
      <c r="ES25" s="1588"/>
      <c r="ET25" s="1588"/>
      <c r="EU25" s="1588"/>
      <c r="EV25" s="1588"/>
      <c r="EW25" s="1588"/>
      <c r="EX25" s="1588"/>
      <c r="EY25" s="1588"/>
      <c r="EZ25" s="1588"/>
      <c r="FA25" s="1588"/>
      <c r="FB25" s="1588"/>
      <c r="FC25" s="1588"/>
      <c r="FD25" s="1588"/>
      <c r="FE25" s="1588"/>
      <c r="FF25" s="1588"/>
      <c r="FG25" s="1588"/>
      <c r="FH25" s="1588"/>
      <c r="FI25" s="1588"/>
      <c r="FJ25" s="1588"/>
      <c r="FK25" s="1588"/>
      <c r="FL25" s="1588"/>
      <c r="FM25" s="1588"/>
      <c r="FN25" s="1588"/>
      <c r="FO25" s="1588"/>
      <c r="FP25" s="1588"/>
      <c r="FQ25" s="1588"/>
    </row>
    <row r="26" spans="1:173" x14ac:dyDescent="0.3">
      <c r="A26" s="222"/>
      <c r="B26" s="102" t="s">
        <v>4238</v>
      </c>
      <c r="C26" s="71">
        <f>SUM(C12:C25)</f>
        <v>42</v>
      </c>
      <c r="D26" s="1590"/>
      <c r="E26" s="1590"/>
    </row>
    <row r="27" spans="1:173" s="187" customFormat="1" x14ac:dyDescent="0.3">
      <c r="A27" s="243"/>
      <c r="B27" s="1591"/>
      <c r="C27" s="1592"/>
      <c r="D27" s="1590"/>
      <c r="E27" s="1590"/>
    </row>
    <row r="28" spans="1:173" x14ac:dyDescent="0.3">
      <c r="A28" s="1442"/>
      <c r="B28" s="1443"/>
      <c r="C28" s="1444"/>
      <c r="D28" s="1445"/>
      <c r="E28" s="1445"/>
    </row>
    <row r="29" spans="1:173" x14ac:dyDescent="0.3">
      <c r="A29" s="645" t="s">
        <v>4168</v>
      </c>
      <c r="B29" s="645" t="s">
        <v>4168</v>
      </c>
      <c r="C29" s="1444"/>
      <c r="D29" s="1445"/>
      <c r="E29" s="1445"/>
    </row>
    <row r="30" spans="1:173" s="1594" customFormat="1" x14ac:dyDescent="0.35">
      <c r="A30" s="1431" t="s">
        <v>4242</v>
      </c>
      <c r="B30" s="1431" t="s">
        <v>4242</v>
      </c>
      <c r="C30" s="1428">
        <v>0</v>
      </c>
      <c r="D30" s="101">
        <v>0</v>
      </c>
      <c r="E30" s="101">
        <v>0</v>
      </c>
      <c r="F30" s="1593"/>
      <c r="G30" s="1593"/>
      <c r="H30" s="1593"/>
      <c r="I30" s="1593"/>
      <c r="J30" s="1593"/>
      <c r="K30" s="1593"/>
      <c r="L30" s="1593"/>
      <c r="M30" s="1593"/>
      <c r="N30" s="1593"/>
      <c r="O30" s="1593"/>
      <c r="P30" s="1593"/>
      <c r="Q30" s="1593"/>
      <c r="R30" s="1593"/>
      <c r="S30" s="1593"/>
      <c r="T30" s="1593"/>
      <c r="U30" s="1593"/>
      <c r="V30" s="1593"/>
      <c r="W30" s="1593"/>
      <c r="X30" s="1593"/>
      <c r="Y30" s="1593"/>
      <c r="Z30" s="1593"/>
      <c r="AA30" s="1593"/>
      <c r="AB30" s="1593"/>
      <c r="AC30" s="1593"/>
      <c r="AD30" s="1593"/>
      <c r="AE30" s="1593"/>
      <c r="AF30" s="1593"/>
      <c r="AG30" s="1593"/>
      <c r="AH30" s="1593"/>
      <c r="AI30" s="1593"/>
      <c r="AJ30" s="1593"/>
      <c r="AK30" s="1593"/>
      <c r="AL30" s="1593"/>
      <c r="AM30" s="1593"/>
      <c r="AN30" s="1593"/>
      <c r="AO30" s="1593"/>
      <c r="AP30" s="1593"/>
      <c r="AQ30" s="1593"/>
      <c r="AR30" s="1593"/>
      <c r="AS30" s="1593"/>
      <c r="AT30" s="1593"/>
      <c r="AU30" s="1593"/>
      <c r="AV30" s="1593"/>
      <c r="AW30" s="1593"/>
      <c r="AX30" s="1593"/>
      <c r="AY30" s="1593"/>
      <c r="AZ30" s="1593"/>
      <c r="BA30" s="1593"/>
      <c r="BB30" s="1593"/>
      <c r="BC30" s="1593"/>
      <c r="BD30" s="1593"/>
      <c r="BE30" s="1593"/>
      <c r="BF30" s="1593"/>
      <c r="BG30" s="1593"/>
      <c r="BH30" s="1593"/>
      <c r="BI30" s="1593"/>
      <c r="BJ30" s="1593"/>
      <c r="BK30" s="1593"/>
      <c r="BL30" s="1593"/>
      <c r="BM30" s="1593"/>
      <c r="BN30" s="1593"/>
      <c r="BO30" s="1593"/>
      <c r="BP30" s="1593"/>
      <c r="BQ30" s="1593"/>
      <c r="BR30" s="1593"/>
      <c r="BS30" s="1593"/>
      <c r="BT30" s="1593"/>
      <c r="BU30" s="1593"/>
      <c r="BV30" s="1593"/>
      <c r="BW30" s="1593"/>
      <c r="BX30" s="1593"/>
      <c r="BY30" s="1593"/>
      <c r="BZ30" s="1593"/>
      <c r="CA30" s="1593"/>
      <c r="CB30" s="1593"/>
      <c r="CC30" s="1593"/>
      <c r="CD30" s="1593"/>
      <c r="CE30" s="1593"/>
      <c r="CF30" s="1593"/>
      <c r="CG30" s="1593"/>
      <c r="CH30" s="1593"/>
      <c r="CI30" s="1593"/>
      <c r="CJ30" s="1593"/>
      <c r="CK30" s="1593"/>
      <c r="CL30" s="1593"/>
      <c r="CM30" s="1593"/>
      <c r="CN30" s="1593"/>
      <c r="CO30" s="1593"/>
      <c r="CP30" s="1593"/>
      <c r="CQ30" s="1593"/>
      <c r="CR30" s="1593"/>
      <c r="CS30" s="1593"/>
      <c r="CT30" s="1593"/>
      <c r="CU30" s="1593"/>
      <c r="CV30" s="1593"/>
      <c r="CW30" s="1593"/>
      <c r="CX30" s="1593"/>
      <c r="CY30" s="1593"/>
      <c r="CZ30" s="1593"/>
      <c r="DA30" s="1593"/>
      <c r="DB30" s="1593"/>
      <c r="DC30" s="1593"/>
      <c r="DD30" s="1593"/>
      <c r="DE30" s="1593"/>
      <c r="DF30" s="1593"/>
      <c r="DG30" s="1593"/>
      <c r="DH30" s="1593"/>
      <c r="DI30" s="1593"/>
      <c r="DJ30" s="1593"/>
      <c r="DK30" s="1593"/>
      <c r="DL30" s="1593"/>
      <c r="DM30" s="1593"/>
      <c r="DN30" s="1593"/>
      <c r="DO30" s="1593"/>
      <c r="DP30" s="1593"/>
      <c r="DQ30" s="1593"/>
      <c r="DR30" s="1593"/>
      <c r="DS30" s="1593"/>
      <c r="DT30" s="1593"/>
      <c r="DU30" s="1593"/>
      <c r="DV30" s="1593"/>
      <c r="DW30" s="1593"/>
      <c r="DX30" s="1593"/>
      <c r="DY30" s="1593"/>
      <c r="DZ30" s="1593"/>
      <c r="EA30" s="1593"/>
      <c r="EB30" s="1593"/>
      <c r="EC30" s="1593"/>
      <c r="ED30" s="1593"/>
      <c r="EE30" s="1593"/>
      <c r="EF30" s="1593"/>
      <c r="EG30" s="1593"/>
      <c r="EH30" s="1593"/>
      <c r="EI30" s="1593"/>
      <c r="EJ30" s="1593"/>
      <c r="EK30" s="1593"/>
      <c r="EL30" s="1593"/>
      <c r="EM30" s="1593"/>
      <c r="EN30" s="1593"/>
      <c r="EO30" s="1593"/>
      <c r="EP30" s="1593"/>
      <c r="EQ30" s="1593"/>
      <c r="ER30" s="1593"/>
      <c r="ES30" s="1593"/>
      <c r="ET30" s="1593"/>
      <c r="EU30" s="1593"/>
      <c r="EV30" s="1593"/>
      <c r="EW30" s="1593"/>
      <c r="EX30" s="1593"/>
      <c r="EY30" s="1593"/>
      <c r="EZ30" s="1593"/>
      <c r="FA30" s="1593"/>
      <c r="FB30" s="1593"/>
      <c r="FC30" s="1593"/>
      <c r="FD30" s="1593"/>
      <c r="FE30" s="1593"/>
      <c r="FF30" s="1593"/>
      <c r="FG30" s="1593"/>
      <c r="FH30" s="1593"/>
      <c r="FI30" s="1593"/>
      <c r="FJ30" s="1593"/>
      <c r="FK30" s="1593"/>
      <c r="FL30" s="1593"/>
      <c r="FM30" s="1593"/>
      <c r="FN30" s="1593"/>
      <c r="FO30" s="1593"/>
      <c r="FP30" s="1593"/>
      <c r="FQ30" s="1593"/>
    </row>
    <row r="31" spans="1:173" x14ac:dyDescent="0.3">
      <c r="A31" s="222"/>
      <c r="B31" s="102" t="s">
        <v>4241</v>
      </c>
      <c r="C31" s="71">
        <f>SUM(C30)</f>
        <v>0</v>
      </c>
      <c r="D31" s="1590"/>
      <c r="E31" s="1590"/>
    </row>
    <row r="32" spans="1:173" s="187" customFormat="1" x14ac:dyDescent="0.3">
      <c r="A32" s="243"/>
      <c r="B32" s="1591"/>
      <c r="C32" s="1592"/>
      <c r="D32" s="1590"/>
      <c r="E32" s="1590"/>
    </row>
    <row r="33" spans="1:5" x14ac:dyDescent="0.3">
      <c r="A33" s="1440"/>
      <c r="B33" s="1441"/>
      <c r="C33" s="1440"/>
      <c r="D33" s="1439"/>
      <c r="E33" s="1439"/>
    </row>
    <row r="34" spans="1:5" ht="15" customHeight="1" x14ac:dyDescent="0.3">
      <c r="A34" s="645" t="s">
        <v>4169</v>
      </c>
      <c r="B34" s="645" t="s">
        <v>4168</v>
      </c>
      <c r="C34" s="1450"/>
      <c r="D34" s="1445"/>
      <c r="E34" s="1445"/>
    </row>
    <row r="35" spans="1:5" x14ac:dyDescent="0.3">
      <c r="A35" s="1431" t="s">
        <v>4242</v>
      </c>
      <c r="B35" s="1431" t="s">
        <v>4242</v>
      </c>
      <c r="C35" s="1446">
        <v>0</v>
      </c>
      <c r="D35" s="1447">
        <v>0</v>
      </c>
      <c r="E35" s="1447">
        <v>0</v>
      </c>
    </row>
    <row r="36" spans="1:5" x14ac:dyDescent="0.3">
      <c r="A36" s="222"/>
      <c r="B36" s="102" t="s">
        <v>4243</v>
      </c>
      <c r="C36" s="71">
        <f>SUM(C35)</f>
        <v>0</v>
      </c>
      <c r="D36" s="1590"/>
      <c r="E36" s="1590"/>
    </row>
    <row r="37" spans="1:5" s="187" customFormat="1" x14ac:dyDescent="0.3">
      <c r="A37" s="243"/>
      <c r="B37" s="1591"/>
      <c r="C37" s="1592"/>
      <c r="D37" s="1590"/>
      <c r="E37" s="1590"/>
    </row>
    <row r="38" spans="1:5" s="187" customFormat="1" x14ac:dyDescent="0.3">
      <c r="A38" s="243"/>
      <c r="B38" s="103" t="s">
        <v>4170</v>
      </c>
      <c r="C38" s="104">
        <f>SUM(C31,C26,C36)</f>
        <v>42</v>
      </c>
      <c r="D38" s="1590"/>
      <c r="E38" s="1590"/>
    </row>
    <row r="39" spans="1:5" s="187" customFormat="1" x14ac:dyDescent="0.3">
      <c r="A39" s="243"/>
      <c r="B39" s="1591"/>
      <c r="C39" s="1592"/>
      <c r="D39" s="1590"/>
      <c r="E39" s="1590"/>
    </row>
    <row r="40" spans="1:5" x14ac:dyDescent="0.3">
      <c r="A40" s="1442"/>
      <c r="B40" s="1443"/>
      <c r="C40" s="1444"/>
      <c r="D40" s="1445"/>
      <c r="E40" s="1445"/>
    </row>
    <row r="41" spans="1:5" x14ac:dyDescent="0.3">
      <c r="A41" s="1021" t="s">
        <v>4166</v>
      </c>
      <c r="B41" s="1021"/>
      <c r="C41" s="1444"/>
      <c r="D41" s="1445"/>
      <c r="E41" s="1445"/>
    </row>
    <row r="42" spans="1:5" ht="15" customHeight="1" x14ac:dyDescent="0.3">
      <c r="A42" s="683" t="s">
        <v>4244</v>
      </c>
      <c r="B42" s="683"/>
      <c r="C42" s="1444"/>
      <c r="D42" s="1445"/>
      <c r="E42" s="1445"/>
    </row>
    <row r="43" spans="1:5" x14ac:dyDescent="0.3">
      <c r="A43" s="1431" t="s">
        <v>4242</v>
      </c>
      <c r="B43" s="1431" t="s">
        <v>4242</v>
      </c>
      <c r="C43" s="1446">
        <v>0</v>
      </c>
      <c r="D43" s="1447">
        <v>0</v>
      </c>
      <c r="E43" s="1447">
        <v>0</v>
      </c>
    </row>
    <row r="44" spans="1:5" x14ac:dyDescent="0.3">
      <c r="A44" s="222"/>
      <c r="B44" s="102" t="s">
        <v>4245</v>
      </c>
      <c r="C44" s="71">
        <f>SUM(C43)</f>
        <v>0</v>
      </c>
      <c r="D44" s="1590"/>
      <c r="E44" s="1590"/>
    </row>
    <row r="45" spans="1:5" x14ac:dyDescent="0.3">
      <c r="A45" s="1442"/>
      <c r="B45" s="1443"/>
      <c r="C45" s="1444"/>
      <c r="D45" s="1445"/>
      <c r="E45" s="1445"/>
    </row>
    <row r="46" spans="1:5" ht="15" customHeight="1" x14ac:dyDescent="0.3">
      <c r="A46" s="646" t="s">
        <v>4172</v>
      </c>
      <c r="B46" s="647"/>
      <c r="C46" s="1444"/>
      <c r="D46" s="1445"/>
      <c r="E46" s="1445"/>
    </row>
    <row r="47" spans="1:5" x14ac:dyDescent="0.3">
      <c r="A47" s="1431" t="s">
        <v>4242</v>
      </c>
      <c r="B47" s="1431" t="s">
        <v>4242</v>
      </c>
      <c r="C47" s="1446">
        <v>0</v>
      </c>
      <c r="D47" s="1447">
        <v>0</v>
      </c>
      <c r="E47" s="1447">
        <v>0</v>
      </c>
    </row>
    <row r="48" spans="1:5" ht="15.75" customHeight="1" x14ac:dyDescent="0.3">
      <c r="A48" s="222"/>
      <c r="B48" s="102" t="s">
        <v>4246</v>
      </c>
      <c r="C48" s="71">
        <f>SUM(C47)</f>
        <v>0</v>
      </c>
      <c r="D48" s="1590"/>
      <c r="E48" s="1590"/>
    </row>
    <row r="49" spans="1:5" x14ac:dyDescent="0.3">
      <c r="A49" s="105"/>
      <c r="B49" s="105"/>
      <c r="C49" s="105"/>
      <c r="D49" s="105"/>
      <c r="E49" s="105"/>
    </row>
    <row r="50" spans="1:5" x14ac:dyDescent="0.3">
      <c r="A50" s="105"/>
      <c r="B50" s="105"/>
      <c r="C50" s="105"/>
      <c r="D50" s="105"/>
      <c r="E50" s="105"/>
    </row>
    <row r="51" spans="1:5" x14ac:dyDescent="0.3">
      <c r="A51" s="105"/>
      <c r="B51" s="105"/>
      <c r="C51" s="105"/>
      <c r="D51" s="105"/>
      <c r="E51" s="105"/>
    </row>
  </sheetData>
  <mergeCells count="15">
    <mergeCell ref="A11:B11"/>
    <mergeCell ref="A29:B29"/>
    <mergeCell ref="A34:B34"/>
    <mergeCell ref="A41:B41"/>
    <mergeCell ref="A42:B42"/>
    <mergeCell ref="A46:B46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" right="0.7" top="0.75" bottom="0.75" header="0.3" footer="0.3"/>
  <pageSetup paperSize="9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6"/>
  <sheetViews>
    <sheetView showGridLines="0" workbookViewId="0">
      <selection sqref="A1:H1"/>
    </sheetView>
  </sheetViews>
  <sheetFormatPr baseColWidth="10" defaultColWidth="11.453125" defaultRowHeight="15" x14ac:dyDescent="0.3"/>
  <cols>
    <col min="1" max="1" width="11.453125" style="116" customWidth="1"/>
    <col min="2" max="2" width="35.7265625" style="116" customWidth="1"/>
    <col min="3" max="3" width="15.1796875" style="116" bestFit="1" customWidth="1"/>
    <col min="4" max="4" width="12" style="116" customWidth="1"/>
    <col min="5" max="5" width="15.54296875" style="116" customWidth="1"/>
    <col min="6" max="6" width="11.453125" style="116"/>
    <col min="7" max="7" width="13.26953125" style="116" customWidth="1"/>
    <col min="8" max="8" width="13.81640625" style="116" customWidth="1"/>
    <col min="9" max="9" width="13.54296875" style="116" customWidth="1"/>
    <col min="10" max="10" width="11.54296875" style="116" customWidth="1"/>
    <col min="11" max="11" width="11.453125" style="116"/>
    <col min="12" max="12" width="8.453125" style="106" customWidth="1"/>
    <col min="13" max="16384" width="11.453125" style="116"/>
  </cols>
  <sheetData>
    <row r="2" spans="1:11" s="106" customFormat="1" x14ac:dyDescent="0.3">
      <c r="A2" s="649" t="s">
        <v>4160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</row>
    <row r="3" spans="1:11" s="106" customFormat="1" x14ac:dyDescent="0.3">
      <c r="A3" s="650" t="s">
        <v>37</v>
      </c>
      <c r="B3" s="650"/>
      <c r="C3" s="650"/>
      <c r="D3" s="650"/>
      <c r="E3" s="650"/>
      <c r="F3" s="650"/>
      <c r="G3" s="650"/>
      <c r="H3" s="650"/>
      <c r="I3" s="650"/>
      <c r="J3" s="650"/>
      <c r="K3" s="650"/>
    </row>
    <row r="4" spans="1:11" s="106" customFormat="1" x14ac:dyDescent="0.3">
      <c r="A4" s="650" t="s">
        <v>4161</v>
      </c>
      <c r="B4" s="650"/>
      <c r="C4" s="650"/>
      <c r="D4" s="650"/>
      <c r="E4" s="650"/>
      <c r="F4" s="650"/>
      <c r="G4" s="650"/>
      <c r="H4" s="650"/>
      <c r="I4" s="650"/>
      <c r="J4" s="650"/>
      <c r="K4" s="650"/>
    </row>
    <row r="5" spans="1:11" s="106" customFormat="1" x14ac:dyDescent="0.3">
      <c r="A5" s="650" t="s">
        <v>4274</v>
      </c>
      <c r="B5" s="650"/>
      <c r="C5" s="650"/>
      <c r="D5" s="650"/>
      <c r="E5" s="650"/>
      <c r="F5" s="650"/>
      <c r="G5" s="650"/>
      <c r="H5" s="650"/>
      <c r="I5" s="650"/>
      <c r="J5" s="650"/>
      <c r="K5" s="650"/>
    </row>
    <row r="6" spans="1:11" s="106" customFormat="1" x14ac:dyDescent="0.3">
      <c r="A6" s="651" t="s">
        <v>4229</v>
      </c>
      <c r="B6" s="651"/>
      <c r="C6" s="651"/>
      <c r="D6" s="651"/>
      <c r="E6" s="651"/>
      <c r="F6" s="651"/>
      <c r="G6" s="651"/>
      <c r="H6" s="651"/>
      <c r="I6" s="651"/>
      <c r="J6" s="651"/>
      <c r="K6" s="651"/>
    </row>
    <row r="7" spans="1:11" s="106" customFormat="1" ht="15" customHeight="1" x14ac:dyDescent="0.3">
      <c r="A7" s="640" t="s">
        <v>4248</v>
      </c>
      <c r="B7" s="640"/>
      <c r="C7" s="640"/>
      <c r="D7" s="1453" t="s">
        <v>533</v>
      </c>
      <c r="E7" s="1453" t="s">
        <v>533</v>
      </c>
      <c r="F7" s="1453" t="s">
        <v>533</v>
      </c>
      <c r="G7" s="1453" t="s">
        <v>533</v>
      </c>
      <c r="H7" s="1453" t="s">
        <v>533</v>
      </c>
      <c r="I7" s="1453" t="s">
        <v>533</v>
      </c>
      <c r="J7" s="1453" t="s">
        <v>533</v>
      </c>
      <c r="K7" s="1453" t="s">
        <v>533</v>
      </c>
    </row>
    <row r="8" spans="1:11" s="107" customFormat="1" ht="12.75" customHeight="1" x14ac:dyDescent="0.25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1" s="107" customFormat="1" ht="23.25" customHeight="1" x14ac:dyDescent="0.25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1" s="107" customFormat="1" ht="12.5" x14ac:dyDescent="0.25">
      <c r="A10" s="100" t="s">
        <v>5834</v>
      </c>
      <c r="B10" s="100" t="s">
        <v>5835</v>
      </c>
      <c r="C10" s="101">
        <v>52393.731</v>
      </c>
      <c r="D10" s="108">
        <v>0</v>
      </c>
      <c r="E10" s="108">
        <v>0</v>
      </c>
      <c r="F10" s="109">
        <f>+C10+D10+E10</f>
        <v>52393.731</v>
      </c>
      <c r="G10" s="109">
        <f>+(C10/30)*10</f>
        <v>17464.576999999997</v>
      </c>
      <c r="H10" s="109">
        <f>+(C10/30)*5</f>
        <v>8732.2884999999987</v>
      </c>
      <c r="I10" s="109">
        <f>+(C10/30)*40</f>
        <v>69858.30799999999</v>
      </c>
      <c r="J10" s="109">
        <v>0</v>
      </c>
      <c r="K10" s="109">
        <f>+G10+H10+I10+J10</f>
        <v>96055.17349999999</v>
      </c>
    </row>
    <row r="11" spans="1:11" s="107" customFormat="1" ht="12.5" x14ac:dyDescent="0.25">
      <c r="A11" s="100" t="s">
        <v>5836</v>
      </c>
      <c r="B11" s="100" t="s">
        <v>5837</v>
      </c>
      <c r="C11" s="101">
        <v>24093.039000000001</v>
      </c>
      <c r="D11" s="108">
        <v>0</v>
      </c>
      <c r="E11" s="108">
        <v>0</v>
      </c>
      <c r="F11" s="109">
        <f>+C11+D11+E11</f>
        <v>24093.039000000001</v>
      </c>
      <c r="G11" s="109">
        <f>+(C11/30)*10</f>
        <v>8031.0130000000008</v>
      </c>
      <c r="H11" s="109">
        <f>+(C11/30)*5</f>
        <v>4015.5065000000004</v>
      </c>
      <c r="I11" s="109">
        <f>+(C11/30)*40</f>
        <v>32124.052000000003</v>
      </c>
      <c r="J11" s="109">
        <v>0</v>
      </c>
      <c r="K11" s="109">
        <f>+G11+H11+I11+J11</f>
        <v>44170.571500000005</v>
      </c>
    </row>
    <row r="12" spans="1:11" s="107" customFormat="1" ht="12.5" x14ac:dyDescent="0.25">
      <c r="A12" s="100" t="s">
        <v>5838</v>
      </c>
      <c r="B12" s="100" t="s">
        <v>5839</v>
      </c>
      <c r="C12" s="101">
        <v>22549.275000000001</v>
      </c>
      <c r="D12" s="108">
        <v>0</v>
      </c>
      <c r="E12" s="108">
        <v>0</v>
      </c>
      <c r="F12" s="109">
        <f>+C12+D12+E12</f>
        <v>22549.275000000001</v>
      </c>
      <c r="G12" s="109">
        <f>+(C12/30)*10</f>
        <v>7516.4250000000002</v>
      </c>
      <c r="H12" s="109">
        <f>+(C12/30)*5</f>
        <v>3758.2125000000001</v>
      </c>
      <c r="I12" s="109">
        <f>+(C12/30)*40</f>
        <v>30065.7</v>
      </c>
      <c r="J12" s="109">
        <v>0</v>
      </c>
      <c r="K12" s="109">
        <f>+G12+H12+I12+J12</f>
        <v>41340.337500000001</v>
      </c>
    </row>
    <row r="13" spans="1:11" s="106" customFormat="1" x14ac:dyDescent="0.3">
      <c r="A13" s="158"/>
      <c r="B13" s="116"/>
      <c r="C13" s="115"/>
      <c r="D13" s="115"/>
      <c r="E13" s="115"/>
      <c r="F13" s="115"/>
      <c r="G13" s="115"/>
      <c r="H13" s="115"/>
      <c r="I13" s="115"/>
      <c r="J13" s="115"/>
      <c r="K13" s="115"/>
    </row>
    <row r="14" spans="1:11" s="106" customFormat="1" x14ac:dyDescent="0.3">
      <c r="A14" s="158"/>
      <c r="B14" s="116"/>
      <c r="C14" s="115"/>
      <c r="D14" s="115"/>
      <c r="E14" s="115"/>
      <c r="F14" s="115"/>
      <c r="G14" s="115"/>
      <c r="H14" s="115"/>
      <c r="I14" s="115"/>
      <c r="J14" s="115"/>
      <c r="K14" s="115"/>
    </row>
    <row r="15" spans="1:11" s="106" customFormat="1" ht="13.5" customHeight="1" x14ac:dyDescent="0.3">
      <c r="A15" s="640" t="s">
        <v>4261</v>
      </c>
      <c r="B15" s="640"/>
      <c r="C15" s="640"/>
      <c r="D15" s="1454" t="s">
        <v>533</v>
      </c>
      <c r="E15" s="1454" t="s">
        <v>533</v>
      </c>
      <c r="F15" s="1454" t="s">
        <v>533</v>
      </c>
      <c r="G15" s="1454" t="s">
        <v>533</v>
      </c>
      <c r="H15" s="1454" t="s">
        <v>533</v>
      </c>
      <c r="I15" s="1454" t="s">
        <v>533</v>
      </c>
      <c r="J15" s="1454" t="s">
        <v>533</v>
      </c>
      <c r="K15" s="1454" t="s">
        <v>533</v>
      </c>
    </row>
    <row r="16" spans="1:11" s="106" customFormat="1" ht="15" customHeight="1" x14ac:dyDescent="0.3">
      <c r="A16" s="635" t="s">
        <v>4249</v>
      </c>
      <c r="B16" s="637" t="s">
        <v>4231</v>
      </c>
      <c r="C16" s="638" t="s">
        <v>4250</v>
      </c>
      <c r="D16" s="638" t="s">
        <v>4250</v>
      </c>
      <c r="E16" s="638" t="s">
        <v>4250</v>
      </c>
      <c r="F16" s="638" t="s">
        <v>4250</v>
      </c>
      <c r="G16" s="638" t="s">
        <v>4251</v>
      </c>
      <c r="H16" s="638" t="s">
        <v>4251</v>
      </c>
      <c r="I16" s="638" t="s">
        <v>4251</v>
      </c>
      <c r="J16" s="638" t="s">
        <v>4251</v>
      </c>
      <c r="K16" s="639" t="s">
        <v>4251</v>
      </c>
    </row>
    <row r="17" spans="1:11" s="106" customFormat="1" ht="25" x14ac:dyDescent="0.3">
      <c r="A17" s="636" t="s">
        <v>4249</v>
      </c>
      <c r="B17" s="638" t="s">
        <v>4252</v>
      </c>
      <c r="C17" s="90" t="s">
        <v>4253</v>
      </c>
      <c r="D17" s="90" t="s">
        <v>4254</v>
      </c>
      <c r="E17" s="90" t="s">
        <v>4255</v>
      </c>
      <c r="F17" s="90" t="s">
        <v>4256</v>
      </c>
      <c r="G17" s="113" t="s">
        <v>4257</v>
      </c>
      <c r="H17" s="113" t="s">
        <v>4258</v>
      </c>
      <c r="I17" s="90" t="s">
        <v>4259</v>
      </c>
      <c r="J17" s="90" t="s">
        <v>4260</v>
      </c>
      <c r="K17" s="91" t="s">
        <v>4256</v>
      </c>
    </row>
    <row r="18" spans="1:11" s="107" customFormat="1" ht="12.5" x14ac:dyDescent="0.25">
      <c r="A18" s="100" t="s">
        <v>5840</v>
      </c>
      <c r="B18" s="100" t="s">
        <v>5841</v>
      </c>
      <c r="C18" s="101">
        <v>14718.375</v>
      </c>
      <c r="D18" s="108">
        <v>1070</v>
      </c>
      <c r="E18" s="108">
        <v>0</v>
      </c>
      <c r="F18" s="109">
        <f>+C18+E18+D18</f>
        <v>15788.375</v>
      </c>
      <c r="G18" s="109">
        <f>+(C18/30)*10</f>
        <v>4906.125</v>
      </c>
      <c r="H18" s="109">
        <f t="shared" ref="H18:H28" si="0">+(C18/30)*5</f>
        <v>2453.0625</v>
      </c>
      <c r="I18" s="109">
        <f t="shared" ref="I18:I28" si="1">+(C18/30)*40</f>
        <v>19624.5</v>
      </c>
      <c r="J18" s="109">
        <v>0</v>
      </c>
      <c r="K18" s="109">
        <f t="shared" ref="K18:K28" si="2">+G18+H18+I18+J18</f>
        <v>26983.6875</v>
      </c>
    </row>
    <row r="19" spans="1:11" s="107" customFormat="1" ht="12.5" x14ac:dyDescent="0.25">
      <c r="A19" s="100" t="s">
        <v>5842</v>
      </c>
      <c r="B19" s="100" t="s">
        <v>5843</v>
      </c>
      <c r="C19" s="101">
        <v>13878.27</v>
      </c>
      <c r="D19" s="108">
        <v>1070</v>
      </c>
      <c r="E19" s="108">
        <v>0</v>
      </c>
      <c r="F19" s="109">
        <f t="shared" ref="F19:F28" si="3">+C19+E19+D19</f>
        <v>14948.27</v>
      </c>
      <c r="G19" s="109">
        <f>+(C19/30)*10</f>
        <v>4626.09</v>
      </c>
      <c r="H19" s="109">
        <f t="shared" si="0"/>
        <v>2313.0450000000001</v>
      </c>
      <c r="I19" s="109">
        <f t="shared" si="1"/>
        <v>18504.36</v>
      </c>
      <c r="J19" s="109">
        <v>0</v>
      </c>
      <c r="K19" s="109">
        <f t="shared" si="2"/>
        <v>25443.495000000003</v>
      </c>
    </row>
    <row r="20" spans="1:11" s="107" customFormat="1" ht="12.5" x14ac:dyDescent="0.25">
      <c r="A20" s="100" t="s">
        <v>5844</v>
      </c>
      <c r="B20" s="100" t="s">
        <v>5330</v>
      </c>
      <c r="C20" s="101">
        <v>11443.95</v>
      </c>
      <c r="D20" s="108">
        <v>1070</v>
      </c>
      <c r="E20" s="108">
        <v>0</v>
      </c>
      <c r="F20" s="109">
        <f t="shared" si="3"/>
        <v>12513.95</v>
      </c>
      <c r="G20" s="109">
        <f t="shared" ref="G20:G28" si="4">+(C20/30)*10</f>
        <v>3814.6500000000005</v>
      </c>
      <c r="H20" s="109">
        <f t="shared" si="0"/>
        <v>1907.3250000000003</v>
      </c>
      <c r="I20" s="109">
        <f t="shared" si="1"/>
        <v>15258.600000000002</v>
      </c>
      <c r="J20" s="109">
        <v>0</v>
      </c>
      <c r="K20" s="109">
        <f t="shared" si="2"/>
        <v>20980.575000000004</v>
      </c>
    </row>
    <row r="21" spans="1:11" s="107" customFormat="1" ht="12.5" x14ac:dyDescent="0.25">
      <c r="A21" s="100" t="s">
        <v>5845</v>
      </c>
      <c r="B21" s="100" t="s">
        <v>4378</v>
      </c>
      <c r="C21" s="101">
        <v>9128.7000000000007</v>
      </c>
      <c r="D21" s="108">
        <v>1070</v>
      </c>
      <c r="E21" s="108">
        <v>0</v>
      </c>
      <c r="F21" s="109">
        <f t="shared" si="3"/>
        <v>10198.700000000001</v>
      </c>
      <c r="G21" s="109">
        <f t="shared" si="4"/>
        <v>3042.9</v>
      </c>
      <c r="H21" s="109">
        <f t="shared" si="0"/>
        <v>1521.45</v>
      </c>
      <c r="I21" s="109">
        <f t="shared" si="1"/>
        <v>12171.6</v>
      </c>
      <c r="J21" s="109">
        <v>0</v>
      </c>
      <c r="K21" s="109">
        <f t="shared" si="2"/>
        <v>16735.95</v>
      </c>
    </row>
    <row r="22" spans="1:11" s="107" customFormat="1" ht="12.5" x14ac:dyDescent="0.25">
      <c r="A22" s="100" t="s">
        <v>5846</v>
      </c>
      <c r="B22" s="100" t="s">
        <v>5847</v>
      </c>
      <c r="C22" s="101">
        <v>8004.1500000000005</v>
      </c>
      <c r="D22" s="108">
        <v>1070</v>
      </c>
      <c r="E22" s="108">
        <v>0</v>
      </c>
      <c r="F22" s="109">
        <f t="shared" si="3"/>
        <v>9074.1500000000015</v>
      </c>
      <c r="G22" s="109">
        <f t="shared" si="4"/>
        <v>2668.05</v>
      </c>
      <c r="H22" s="109">
        <f t="shared" si="0"/>
        <v>1334.0250000000001</v>
      </c>
      <c r="I22" s="109">
        <f t="shared" si="1"/>
        <v>10672.2</v>
      </c>
      <c r="J22" s="109">
        <v>0</v>
      </c>
      <c r="K22" s="109">
        <f t="shared" si="2"/>
        <v>14674.275000000001</v>
      </c>
    </row>
    <row r="23" spans="1:11" s="107" customFormat="1" ht="12.5" x14ac:dyDescent="0.25">
      <c r="A23" s="100" t="s">
        <v>5848</v>
      </c>
      <c r="B23" s="100" t="s">
        <v>4358</v>
      </c>
      <c r="C23" s="101">
        <v>8004.1500000000005</v>
      </c>
      <c r="D23" s="108">
        <v>1070</v>
      </c>
      <c r="E23" s="108">
        <v>0</v>
      </c>
      <c r="F23" s="109">
        <f t="shared" si="3"/>
        <v>9074.1500000000015</v>
      </c>
      <c r="G23" s="109">
        <f t="shared" si="4"/>
        <v>2668.05</v>
      </c>
      <c r="H23" s="109">
        <f t="shared" si="0"/>
        <v>1334.0250000000001</v>
      </c>
      <c r="I23" s="109">
        <f t="shared" si="1"/>
        <v>10672.2</v>
      </c>
      <c r="J23" s="109">
        <v>0</v>
      </c>
      <c r="K23" s="109">
        <f t="shared" si="2"/>
        <v>14674.275000000001</v>
      </c>
    </row>
    <row r="24" spans="1:11" s="107" customFormat="1" ht="12.5" x14ac:dyDescent="0.25">
      <c r="A24" s="100" t="s">
        <v>5849</v>
      </c>
      <c r="B24" s="100" t="s">
        <v>5850</v>
      </c>
      <c r="C24" s="101">
        <v>7467.9</v>
      </c>
      <c r="D24" s="108">
        <v>1070</v>
      </c>
      <c r="E24" s="108">
        <v>0</v>
      </c>
      <c r="F24" s="109">
        <f t="shared" si="3"/>
        <v>8537.9</v>
      </c>
      <c r="G24" s="109">
        <f t="shared" si="4"/>
        <v>2489.2999999999997</v>
      </c>
      <c r="H24" s="109">
        <f t="shared" si="0"/>
        <v>1244.6499999999999</v>
      </c>
      <c r="I24" s="109">
        <f t="shared" si="1"/>
        <v>9957.1999999999989</v>
      </c>
      <c r="J24" s="109">
        <v>0</v>
      </c>
      <c r="K24" s="109">
        <f t="shared" si="2"/>
        <v>13691.149999999998</v>
      </c>
    </row>
    <row r="25" spans="1:11" s="107" customFormat="1" ht="12.5" x14ac:dyDescent="0.25">
      <c r="A25" s="100" t="s">
        <v>5851</v>
      </c>
      <c r="B25" s="100" t="s">
        <v>4506</v>
      </c>
      <c r="C25" s="101">
        <v>7467.9</v>
      </c>
      <c r="D25" s="108">
        <v>1070</v>
      </c>
      <c r="E25" s="108">
        <v>0</v>
      </c>
      <c r="F25" s="109">
        <f t="shared" si="3"/>
        <v>8537.9</v>
      </c>
      <c r="G25" s="109">
        <f t="shared" si="4"/>
        <v>2489.2999999999997</v>
      </c>
      <c r="H25" s="109">
        <f t="shared" si="0"/>
        <v>1244.6499999999999</v>
      </c>
      <c r="I25" s="109">
        <f>+(C25/30)*40</f>
        <v>9957.1999999999989</v>
      </c>
      <c r="J25" s="109">
        <v>0</v>
      </c>
      <c r="K25" s="109">
        <f t="shared" si="2"/>
        <v>13691.149999999998</v>
      </c>
    </row>
    <row r="26" spans="1:11" s="107" customFormat="1" ht="12.5" x14ac:dyDescent="0.25">
      <c r="A26" s="100" t="s">
        <v>5852</v>
      </c>
      <c r="B26" s="100" t="s">
        <v>5853</v>
      </c>
      <c r="C26" s="101">
        <v>7467.9</v>
      </c>
      <c r="D26" s="108">
        <v>1070</v>
      </c>
      <c r="E26" s="108">
        <v>0</v>
      </c>
      <c r="F26" s="109">
        <f t="shared" si="3"/>
        <v>8537.9</v>
      </c>
      <c r="G26" s="109">
        <f t="shared" si="4"/>
        <v>2489.2999999999997</v>
      </c>
      <c r="H26" s="109">
        <f t="shared" si="0"/>
        <v>1244.6499999999999</v>
      </c>
      <c r="I26" s="109">
        <f t="shared" si="1"/>
        <v>9957.1999999999989</v>
      </c>
      <c r="J26" s="109">
        <v>0</v>
      </c>
      <c r="K26" s="109">
        <f t="shared" si="2"/>
        <v>13691.149999999998</v>
      </c>
    </row>
    <row r="27" spans="1:11" s="107" customFormat="1" ht="12.5" x14ac:dyDescent="0.25">
      <c r="A27" s="100" t="s">
        <v>5854</v>
      </c>
      <c r="B27" s="100" t="s">
        <v>5855</v>
      </c>
      <c r="C27" s="101">
        <v>7467.9</v>
      </c>
      <c r="D27" s="108">
        <v>1070</v>
      </c>
      <c r="E27" s="108">
        <v>0</v>
      </c>
      <c r="F27" s="109">
        <f t="shared" si="3"/>
        <v>8537.9</v>
      </c>
      <c r="G27" s="109">
        <f t="shared" si="4"/>
        <v>2489.2999999999997</v>
      </c>
      <c r="H27" s="109">
        <f t="shared" si="0"/>
        <v>1244.6499999999999</v>
      </c>
      <c r="I27" s="109">
        <f t="shared" si="1"/>
        <v>9957.1999999999989</v>
      </c>
      <c r="J27" s="109">
        <v>0</v>
      </c>
      <c r="K27" s="109">
        <f t="shared" si="2"/>
        <v>13691.149999999998</v>
      </c>
    </row>
    <row r="28" spans="1:11" s="107" customFormat="1" ht="12.5" x14ac:dyDescent="0.25">
      <c r="A28" s="100" t="s">
        <v>5856</v>
      </c>
      <c r="B28" s="100" t="s">
        <v>5857</v>
      </c>
      <c r="C28" s="101">
        <v>22451.940000000002</v>
      </c>
      <c r="D28" s="108">
        <v>1070</v>
      </c>
      <c r="E28" s="108">
        <v>0</v>
      </c>
      <c r="F28" s="109">
        <f t="shared" si="3"/>
        <v>23521.940000000002</v>
      </c>
      <c r="G28" s="109">
        <f t="shared" si="4"/>
        <v>7483.9800000000005</v>
      </c>
      <c r="H28" s="109">
        <f t="shared" si="0"/>
        <v>3741.9900000000002</v>
      </c>
      <c r="I28" s="109">
        <f t="shared" si="1"/>
        <v>29935.920000000002</v>
      </c>
      <c r="J28" s="109">
        <v>0</v>
      </c>
      <c r="K28" s="109">
        <f t="shared" si="2"/>
        <v>41161.89</v>
      </c>
    </row>
    <row r="29" spans="1:11" s="107" customFormat="1" ht="12.5" x14ac:dyDescent="0.25">
      <c r="A29" s="240"/>
      <c r="B29" s="240"/>
      <c r="C29" s="242"/>
      <c r="D29" s="326"/>
      <c r="E29" s="105"/>
      <c r="F29" s="241"/>
      <c r="G29" s="241"/>
      <c r="H29" s="241"/>
      <c r="I29" s="241"/>
      <c r="J29" s="241"/>
      <c r="K29" s="241"/>
    </row>
    <row r="30" spans="1:11" s="106" customFormat="1" x14ac:dyDescent="0.3">
      <c r="A30" s="110"/>
      <c r="B30" s="110"/>
      <c r="C30" s="112"/>
      <c r="D30" s="236"/>
      <c r="E30" s="236"/>
      <c r="F30" s="111"/>
      <c r="G30" s="327"/>
      <c r="H30" s="327"/>
      <c r="I30" s="111"/>
      <c r="J30" s="111"/>
      <c r="K30" s="111"/>
    </row>
    <row r="31" spans="1:11" s="106" customFormat="1" x14ac:dyDescent="0.3">
      <c r="A31" s="116"/>
      <c r="B31" s="116"/>
      <c r="C31" s="115"/>
      <c r="D31" s="115"/>
      <c r="E31" s="115"/>
      <c r="F31" s="115"/>
      <c r="I31" s="115"/>
      <c r="J31" s="115"/>
      <c r="K31" s="115"/>
    </row>
    <row r="32" spans="1:11" s="106" customFormat="1" x14ac:dyDescent="0.3">
      <c r="A32" s="116"/>
      <c r="C32" s="115"/>
      <c r="D32" s="115"/>
      <c r="E32" s="115"/>
    </row>
    <row r="33" spans="1:12" s="106" customFormat="1" x14ac:dyDescent="0.3">
      <c r="A33" s="116"/>
      <c r="C33" s="115"/>
      <c r="D33" s="115"/>
      <c r="E33" s="115"/>
    </row>
    <row r="34" spans="1:12" s="106" customFormat="1" x14ac:dyDescent="0.3">
      <c r="A34" s="115"/>
      <c r="C34" s="115"/>
      <c r="D34" s="115"/>
      <c r="E34" s="115"/>
    </row>
    <row r="35" spans="1:12" s="106" customFormat="1" x14ac:dyDescent="0.3">
      <c r="A35" s="116"/>
      <c r="C35" s="115"/>
      <c r="D35" s="115"/>
      <c r="E35" s="115"/>
    </row>
    <row r="36" spans="1:12" x14ac:dyDescent="0.3">
      <c r="F36" s="106"/>
      <c r="L36" s="116"/>
    </row>
  </sheetData>
  <mergeCells count="15">
    <mergeCell ref="A8:A9"/>
    <mergeCell ref="B8:B9"/>
    <mergeCell ref="C8:F8"/>
    <mergeCell ref="G8:K8"/>
    <mergeCell ref="A15:C15"/>
    <mergeCell ref="A16:A17"/>
    <mergeCell ref="B16:B17"/>
    <mergeCell ref="C16:F16"/>
    <mergeCell ref="G16:K16"/>
    <mergeCell ref="A2:K2"/>
    <mergeCell ref="A3:K3"/>
    <mergeCell ref="A4:K4"/>
    <mergeCell ref="A5:K5"/>
    <mergeCell ref="A6:K6"/>
    <mergeCell ref="A7:C7"/>
  </mergeCells>
  <pageMargins left="0.7" right="0.7" top="0.75" bottom="0.75" header="0.3" footer="0.3"/>
  <pageSetup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J53"/>
  <sheetViews>
    <sheetView showGridLines="0" topLeftCell="A32" workbookViewId="0">
      <selection sqref="A1:H1"/>
    </sheetView>
  </sheetViews>
  <sheetFormatPr baseColWidth="10" defaultColWidth="11.453125" defaultRowHeight="12.5" x14ac:dyDescent="0.25"/>
  <cols>
    <col min="1" max="1" width="11" style="105" customWidth="1"/>
    <col min="2" max="2" width="43.26953125" style="105" customWidth="1"/>
    <col min="3" max="3" width="13.26953125" style="105" customWidth="1"/>
    <col min="4" max="4" width="21.453125" style="105" customWidth="1"/>
    <col min="5" max="5" width="18.54296875" style="105" customWidth="1"/>
    <col min="6" max="166" width="11.453125" style="105"/>
    <col min="167" max="16384" width="11.453125" style="222"/>
  </cols>
  <sheetData>
    <row r="1" spans="1:166" ht="14" x14ac:dyDescent="0.3">
      <c r="A1" s="1595"/>
      <c r="B1" s="1595"/>
      <c r="C1" s="1595"/>
      <c r="D1" s="1595"/>
      <c r="E1" s="1595"/>
    </row>
    <row r="2" spans="1:166" ht="15" x14ac:dyDescent="0.25">
      <c r="A2" s="648" t="s">
        <v>4160</v>
      </c>
      <c r="B2" s="648"/>
      <c r="C2" s="648"/>
      <c r="D2" s="648"/>
      <c r="E2" s="648"/>
    </row>
    <row r="3" spans="1:166" ht="15" x14ac:dyDescent="0.3">
      <c r="A3" s="1596" t="s">
        <v>4221</v>
      </c>
      <c r="B3" s="1596"/>
      <c r="C3" s="1596"/>
      <c r="D3" s="1596"/>
      <c r="E3" s="1596"/>
    </row>
    <row r="4" spans="1:166" ht="15" x14ac:dyDescent="0.3">
      <c r="A4" s="1597" t="s">
        <v>4262</v>
      </c>
      <c r="B4" s="1597"/>
      <c r="C4" s="1597"/>
      <c r="D4" s="1597"/>
      <c r="E4" s="1597"/>
    </row>
    <row r="5" spans="1:166" ht="15" x14ac:dyDescent="0.3">
      <c r="A5" s="1597" t="s">
        <v>4228</v>
      </c>
      <c r="B5" s="1597"/>
      <c r="C5" s="1597"/>
      <c r="D5" s="1597"/>
      <c r="E5" s="1597"/>
    </row>
    <row r="6" spans="1:166" ht="15" x14ac:dyDescent="0.3">
      <c r="A6" s="694" t="s">
        <v>4229</v>
      </c>
      <c r="B6" s="694"/>
      <c r="C6" s="694"/>
      <c r="D6" s="694"/>
      <c r="E6" s="694"/>
    </row>
    <row r="7" spans="1:166" ht="15" x14ac:dyDescent="0.3">
      <c r="A7" s="1598"/>
      <c r="B7" s="1598"/>
      <c r="C7" s="1598"/>
      <c r="D7" s="1598"/>
      <c r="E7" s="1598"/>
    </row>
    <row r="8" spans="1:166" ht="12.75" customHeight="1" x14ac:dyDescent="0.25">
      <c r="A8" s="633" t="s">
        <v>4230</v>
      </c>
      <c r="B8" s="633" t="s">
        <v>4231</v>
      </c>
      <c r="C8" s="633" t="s">
        <v>4232</v>
      </c>
      <c r="D8" s="634" t="s">
        <v>4233</v>
      </c>
      <c r="E8" s="634" t="s">
        <v>4233</v>
      </c>
    </row>
    <row r="9" spans="1:166" ht="12.75" customHeight="1" x14ac:dyDescent="0.25">
      <c r="A9" s="633" t="s">
        <v>4230</v>
      </c>
      <c r="B9" s="633" t="s">
        <v>4231</v>
      </c>
      <c r="C9" s="633" t="s">
        <v>4232</v>
      </c>
      <c r="D9" s="46" t="s">
        <v>4234</v>
      </c>
      <c r="E9" s="46" t="s">
        <v>4235</v>
      </c>
    </row>
    <row r="10" spans="1:166" s="162" customFormat="1" ht="15.75" customHeight="1" x14ac:dyDescent="0.3">
      <c r="A10" s="1599"/>
      <c r="B10" s="1599"/>
      <c r="C10" s="1600"/>
      <c r="D10" s="1600"/>
      <c r="E10" s="1600"/>
    </row>
    <row r="11" spans="1:166" s="214" customFormat="1" ht="15" x14ac:dyDescent="0.3">
      <c r="A11" s="645" t="s">
        <v>4167</v>
      </c>
      <c r="B11" s="645" t="s">
        <v>4167</v>
      </c>
      <c r="C11" s="1424"/>
      <c r="D11" s="1587"/>
      <c r="E11" s="1587"/>
      <c r="F11" s="116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  <c r="DR11" s="116"/>
      <c r="DS11" s="116"/>
      <c r="DT11" s="116"/>
      <c r="DU11" s="116"/>
      <c r="DV11" s="116"/>
      <c r="DW11" s="116"/>
      <c r="DX11" s="116"/>
      <c r="DY11" s="116"/>
      <c r="DZ11" s="116"/>
      <c r="EA11" s="116"/>
      <c r="EB11" s="116"/>
      <c r="EC11" s="116"/>
      <c r="ED11" s="116"/>
      <c r="EE11" s="116"/>
      <c r="EF11" s="116"/>
      <c r="EG11" s="116"/>
      <c r="EH11" s="116"/>
      <c r="EI11" s="116"/>
      <c r="EJ11" s="116"/>
      <c r="EK11" s="116"/>
      <c r="EL11" s="116"/>
      <c r="EM11" s="116"/>
      <c r="EN11" s="116"/>
      <c r="EO11" s="116"/>
      <c r="EP11" s="116"/>
      <c r="EQ11" s="116"/>
      <c r="ER11" s="116"/>
      <c r="ES11" s="116"/>
      <c r="ET11" s="116"/>
      <c r="EU11" s="116"/>
      <c r="EV11" s="116"/>
      <c r="EW11" s="116"/>
      <c r="EX11" s="116"/>
      <c r="EY11" s="116"/>
      <c r="EZ11" s="116"/>
      <c r="FA11" s="116"/>
      <c r="FB11" s="116"/>
      <c r="FC11" s="116"/>
      <c r="FD11" s="116"/>
      <c r="FE11" s="116"/>
      <c r="FF11" s="116"/>
      <c r="FG11" s="116"/>
      <c r="FH11" s="116"/>
      <c r="FI11" s="116"/>
      <c r="FJ11" s="116"/>
    </row>
    <row r="12" spans="1:166" s="1594" customFormat="1" ht="15" x14ac:dyDescent="0.35">
      <c r="A12" s="1431" t="s">
        <v>5858</v>
      </c>
      <c r="B12" s="1431" t="s">
        <v>4551</v>
      </c>
      <c r="C12" s="1428">
        <v>1</v>
      </c>
      <c r="D12" s="101">
        <v>105026.98</v>
      </c>
      <c r="E12" s="101">
        <v>105026.98</v>
      </c>
      <c r="F12" s="1593"/>
      <c r="G12" s="1593"/>
      <c r="H12" s="1593"/>
      <c r="I12" s="1593"/>
      <c r="J12" s="1593"/>
      <c r="K12" s="1593"/>
      <c r="L12" s="1593"/>
      <c r="M12" s="1593"/>
      <c r="N12" s="1593"/>
      <c r="O12" s="1593"/>
      <c r="P12" s="1593"/>
      <c r="Q12" s="1593"/>
      <c r="R12" s="1593"/>
      <c r="S12" s="1593"/>
      <c r="T12" s="1593"/>
      <c r="U12" s="1593"/>
      <c r="V12" s="1593"/>
      <c r="W12" s="1593"/>
      <c r="X12" s="1593"/>
      <c r="Y12" s="1593"/>
      <c r="Z12" s="1593"/>
      <c r="AA12" s="1593"/>
      <c r="AB12" s="1593"/>
      <c r="AC12" s="1593"/>
      <c r="AD12" s="1593"/>
      <c r="AE12" s="1593"/>
      <c r="AF12" s="1593"/>
      <c r="AG12" s="1593"/>
      <c r="AH12" s="1593"/>
      <c r="AI12" s="1593"/>
      <c r="AJ12" s="1593"/>
      <c r="AK12" s="1593"/>
      <c r="AL12" s="1593"/>
      <c r="AM12" s="1593"/>
      <c r="AN12" s="1593"/>
      <c r="AO12" s="1593"/>
      <c r="AP12" s="1593"/>
      <c r="AQ12" s="1593"/>
      <c r="AR12" s="1593"/>
      <c r="AS12" s="1593"/>
      <c r="AT12" s="1593"/>
      <c r="AU12" s="1593"/>
      <c r="AV12" s="1593"/>
      <c r="AW12" s="1593"/>
      <c r="AX12" s="1593"/>
      <c r="AY12" s="1593"/>
      <c r="AZ12" s="1593"/>
      <c r="BA12" s="1593"/>
      <c r="BB12" s="1593"/>
      <c r="BC12" s="1593"/>
      <c r="BD12" s="1593"/>
      <c r="BE12" s="1593"/>
      <c r="BF12" s="1593"/>
      <c r="BG12" s="1593"/>
      <c r="BH12" s="1593"/>
      <c r="BI12" s="1593"/>
      <c r="BJ12" s="1593"/>
      <c r="BK12" s="1593"/>
      <c r="BL12" s="1593"/>
      <c r="BM12" s="1593"/>
      <c r="BN12" s="1593"/>
      <c r="BO12" s="1593"/>
      <c r="BP12" s="1593"/>
      <c r="BQ12" s="1593"/>
      <c r="BR12" s="1593"/>
      <c r="BS12" s="1593"/>
      <c r="BT12" s="1593"/>
      <c r="BU12" s="1593"/>
      <c r="BV12" s="1593"/>
      <c r="BW12" s="1593"/>
      <c r="BX12" s="1593"/>
      <c r="BY12" s="1593"/>
      <c r="BZ12" s="1593"/>
      <c r="CA12" s="1593"/>
      <c r="CB12" s="1593"/>
      <c r="CC12" s="1593"/>
      <c r="CD12" s="1593"/>
      <c r="CE12" s="1593"/>
      <c r="CF12" s="1593"/>
      <c r="CG12" s="1593"/>
      <c r="CH12" s="1593"/>
      <c r="CI12" s="1593"/>
      <c r="CJ12" s="1593"/>
      <c r="CK12" s="1593"/>
      <c r="CL12" s="1593"/>
      <c r="CM12" s="1593"/>
      <c r="CN12" s="1593"/>
      <c r="CO12" s="1593"/>
      <c r="CP12" s="1593"/>
      <c r="CQ12" s="1593"/>
      <c r="CR12" s="1593"/>
      <c r="CS12" s="1593"/>
      <c r="CT12" s="1593"/>
      <c r="CU12" s="1593"/>
      <c r="CV12" s="1593"/>
      <c r="CW12" s="1593"/>
      <c r="CX12" s="1593"/>
      <c r="CY12" s="1593"/>
      <c r="CZ12" s="1593"/>
      <c r="DA12" s="1593"/>
      <c r="DB12" s="1593"/>
      <c r="DC12" s="1593"/>
      <c r="DD12" s="1593"/>
      <c r="DE12" s="1593"/>
      <c r="DF12" s="1593"/>
      <c r="DG12" s="1593"/>
      <c r="DH12" s="1593"/>
      <c r="DI12" s="1593"/>
      <c r="DJ12" s="1593"/>
      <c r="DK12" s="1593"/>
      <c r="DL12" s="1593"/>
      <c r="DM12" s="1593"/>
      <c r="DN12" s="1593"/>
      <c r="DO12" s="1593"/>
      <c r="DP12" s="1593"/>
      <c r="DQ12" s="1593"/>
      <c r="DR12" s="1593"/>
      <c r="DS12" s="1593"/>
      <c r="DT12" s="1593"/>
      <c r="DU12" s="1593"/>
      <c r="DV12" s="1593"/>
      <c r="DW12" s="1593"/>
      <c r="DX12" s="1593"/>
      <c r="DY12" s="1593"/>
      <c r="DZ12" s="1593"/>
      <c r="EA12" s="1593"/>
      <c r="EB12" s="1593"/>
      <c r="EC12" s="1593"/>
      <c r="ED12" s="1593"/>
      <c r="EE12" s="1593"/>
      <c r="EF12" s="1593"/>
      <c r="EG12" s="1593"/>
      <c r="EH12" s="1593"/>
      <c r="EI12" s="1593"/>
      <c r="EJ12" s="1593"/>
      <c r="EK12" s="1593"/>
      <c r="EL12" s="1593"/>
      <c r="EM12" s="1593"/>
      <c r="EN12" s="1593"/>
      <c r="EO12" s="1593"/>
      <c r="EP12" s="1593"/>
      <c r="EQ12" s="1593"/>
      <c r="ER12" s="1593"/>
      <c r="ES12" s="1593"/>
      <c r="ET12" s="1593"/>
      <c r="EU12" s="1593"/>
      <c r="EV12" s="1593"/>
      <c r="EW12" s="1593"/>
      <c r="EX12" s="1593"/>
      <c r="EY12" s="1593"/>
      <c r="EZ12" s="1593"/>
      <c r="FA12" s="1593"/>
      <c r="FB12" s="1593"/>
      <c r="FC12" s="1593"/>
      <c r="FD12" s="1593"/>
      <c r="FE12" s="1593"/>
      <c r="FF12" s="1593"/>
      <c r="FG12" s="1593"/>
      <c r="FH12" s="1593"/>
      <c r="FI12" s="1593"/>
      <c r="FJ12" s="1593"/>
    </row>
    <row r="13" spans="1:166" s="1594" customFormat="1" ht="15" x14ac:dyDescent="0.35">
      <c r="A13" s="1431" t="s">
        <v>5859</v>
      </c>
      <c r="B13" s="1431" t="s">
        <v>5860</v>
      </c>
      <c r="C13" s="1428">
        <v>1</v>
      </c>
      <c r="D13" s="101">
        <v>51366.400000000001</v>
      </c>
      <c r="E13" s="101">
        <v>51366.400000000001</v>
      </c>
      <c r="F13" s="1593"/>
      <c r="G13" s="1593"/>
      <c r="H13" s="1593"/>
      <c r="I13" s="1593"/>
      <c r="J13" s="1593"/>
      <c r="K13" s="1593"/>
      <c r="L13" s="1593"/>
      <c r="M13" s="1593"/>
      <c r="N13" s="1593"/>
      <c r="O13" s="1593"/>
      <c r="P13" s="1593"/>
      <c r="Q13" s="1593"/>
      <c r="R13" s="1593"/>
      <c r="S13" s="1593"/>
      <c r="T13" s="1593"/>
      <c r="U13" s="1593"/>
      <c r="V13" s="1593"/>
      <c r="W13" s="1593"/>
      <c r="X13" s="1593"/>
      <c r="Y13" s="1593"/>
      <c r="Z13" s="1593"/>
      <c r="AA13" s="1593"/>
      <c r="AB13" s="1593"/>
      <c r="AC13" s="1593"/>
      <c r="AD13" s="1593"/>
      <c r="AE13" s="1593"/>
      <c r="AF13" s="1593"/>
      <c r="AG13" s="1593"/>
      <c r="AH13" s="1593"/>
      <c r="AI13" s="1593"/>
      <c r="AJ13" s="1593"/>
      <c r="AK13" s="1593"/>
      <c r="AL13" s="1593"/>
      <c r="AM13" s="1593"/>
      <c r="AN13" s="1593"/>
      <c r="AO13" s="1593"/>
      <c r="AP13" s="1593"/>
      <c r="AQ13" s="1593"/>
      <c r="AR13" s="1593"/>
      <c r="AS13" s="1593"/>
      <c r="AT13" s="1593"/>
      <c r="AU13" s="1593"/>
      <c r="AV13" s="1593"/>
      <c r="AW13" s="1593"/>
      <c r="AX13" s="1593"/>
      <c r="AY13" s="1593"/>
      <c r="AZ13" s="1593"/>
      <c r="BA13" s="1593"/>
      <c r="BB13" s="1593"/>
      <c r="BC13" s="1593"/>
      <c r="BD13" s="1593"/>
      <c r="BE13" s="1593"/>
      <c r="BF13" s="1593"/>
      <c r="BG13" s="1593"/>
      <c r="BH13" s="1593"/>
      <c r="BI13" s="1593"/>
      <c r="BJ13" s="1593"/>
      <c r="BK13" s="1593"/>
      <c r="BL13" s="1593"/>
      <c r="BM13" s="1593"/>
      <c r="BN13" s="1593"/>
      <c r="BO13" s="1593"/>
      <c r="BP13" s="1593"/>
      <c r="BQ13" s="1593"/>
      <c r="BR13" s="1593"/>
      <c r="BS13" s="1593"/>
      <c r="BT13" s="1593"/>
      <c r="BU13" s="1593"/>
      <c r="BV13" s="1593"/>
      <c r="BW13" s="1593"/>
      <c r="BX13" s="1593"/>
      <c r="BY13" s="1593"/>
      <c r="BZ13" s="1593"/>
      <c r="CA13" s="1593"/>
      <c r="CB13" s="1593"/>
      <c r="CC13" s="1593"/>
      <c r="CD13" s="1593"/>
      <c r="CE13" s="1593"/>
      <c r="CF13" s="1593"/>
      <c r="CG13" s="1593"/>
      <c r="CH13" s="1593"/>
      <c r="CI13" s="1593"/>
      <c r="CJ13" s="1593"/>
      <c r="CK13" s="1593"/>
      <c r="CL13" s="1593"/>
      <c r="CM13" s="1593"/>
      <c r="CN13" s="1593"/>
      <c r="CO13" s="1593"/>
      <c r="CP13" s="1593"/>
      <c r="CQ13" s="1593"/>
      <c r="CR13" s="1593"/>
      <c r="CS13" s="1593"/>
      <c r="CT13" s="1593"/>
      <c r="CU13" s="1593"/>
      <c r="CV13" s="1593"/>
      <c r="CW13" s="1593"/>
      <c r="CX13" s="1593"/>
      <c r="CY13" s="1593"/>
      <c r="CZ13" s="1593"/>
      <c r="DA13" s="1593"/>
      <c r="DB13" s="1593"/>
      <c r="DC13" s="1593"/>
      <c r="DD13" s="1593"/>
      <c r="DE13" s="1593"/>
      <c r="DF13" s="1593"/>
      <c r="DG13" s="1593"/>
      <c r="DH13" s="1593"/>
      <c r="DI13" s="1593"/>
      <c r="DJ13" s="1593"/>
      <c r="DK13" s="1593"/>
      <c r="DL13" s="1593"/>
      <c r="DM13" s="1593"/>
      <c r="DN13" s="1593"/>
      <c r="DO13" s="1593"/>
      <c r="DP13" s="1593"/>
      <c r="DQ13" s="1593"/>
      <c r="DR13" s="1593"/>
      <c r="DS13" s="1593"/>
      <c r="DT13" s="1593"/>
      <c r="DU13" s="1593"/>
      <c r="DV13" s="1593"/>
      <c r="DW13" s="1593"/>
      <c r="DX13" s="1593"/>
      <c r="DY13" s="1593"/>
      <c r="DZ13" s="1593"/>
      <c r="EA13" s="1593"/>
      <c r="EB13" s="1593"/>
      <c r="EC13" s="1593"/>
      <c r="ED13" s="1593"/>
      <c r="EE13" s="1593"/>
      <c r="EF13" s="1593"/>
      <c r="EG13" s="1593"/>
      <c r="EH13" s="1593"/>
      <c r="EI13" s="1593"/>
      <c r="EJ13" s="1593"/>
      <c r="EK13" s="1593"/>
      <c r="EL13" s="1593"/>
      <c r="EM13" s="1593"/>
      <c r="EN13" s="1593"/>
      <c r="EO13" s="1593"/>
      <c r="EP13" s="1593"/>
      <c r="EQ13" s="1593"/>
      <c r="ER13" s="1593"/>
      <c r="ES13" s="1593"/>
      <c r="ET13" s="1593"/>
      <c r="EU13" s="1593"/>
      <c r="EV13" s="1593"/>
      <c r="EW13" s="1593"/>
      <c r="EX13" s="1593"/>
      <c r="EY13" s="1593"/>
      <c r="EZ13" s="1593"/>
      <c r="FA13" s="1593"/>
      <c r="FB13" s="1593"/>
      <c r="FC13" s="1593"/>
      <c r="FD13" s="1593"/>
      <c r="FE13" s="1593"/>
      <c r="FF13" s="1593"/>
      <c r="FG13" s="1593"/>
      <c r="FH13" s="1593"/>
      <c r="FI13" s="1593"/>
      <c r="FJ13" s="1593"/>
    </row>
    <row r="14" spans="1:166" s="1594" customFormat="1" ht="15" x14ac:dyDescent="0.35">
      <c r="A14" s="1431" t="s">
        <v>5861</v>
      </c>
      <c r="B14" s="1431" t="s">
        <v>4266</v>
      </c>
      <c r="C14" s="1428">
        <v>3</v>
      </c>
      <c r="D14" s="101">
        <v>51366.400000000001</v>
      </c>
      <c r="E14" s="101">
        <v>51366.400000000001</v>
      </c>
      <c r="F14" s="1593"/>
      <c r="G14" s="1593"/>
      <c r="H14" s="1593"/>
      <c r="I14" s="1593"/>
      <c r="J14" s="1593"/>
      <c r="K14" s="1593"/>
      <c r="L14" s="1593"/>
      <c r="M14" s="1593"/>
      <c r="N14" s="1593"/>
      <c r="O14" s="1593"/>
      <c r="P14" s="1593"/>
      <c r="Q14" s="1593"/>
      <c r="R14" s="1593"/>
      <c r="S14" s="1593"/>
      <c r="T14" s="1593"/>
      <c r="U14" s="1593"/>
      <c r="V14" s="1593"/>
      <c r="W14" s="1593"/>
      <c r="X14" s="1593"/>
      <c r="Y14" s="1593"/>
      <c r="Z14" s="1593"/>
      <c r="AA14" s="1593"/>
      <c r="AB14" s="1593"/>
      <c r="AC14" s="1593"/>
      <c r="AD14" s="1593"/>
      <c r="AE14" s="1593"/>
      <c r="AF14" s="1593"/>
      <c r="AG14" s="1593"/>
      <c r="AH14" s="1593"/>
      <c r="AI14" s="1593"/>
      <c r="AJ14" s="1593"/>
      <c r="AK14" s="1593"/>
      <c r="AL14" s="1593"/>
      <c r="AM14" s="1593"/>
      <c r="AN14" s="1593"/>
      <c r="AO14" s="1593"/>
      <c r="AP14" s="1593"/>
      <c r="AQ14" s="1593"/>
      <c r="AR14" s="1593"/>
      <c r="AS14" s="1593"/>
      <c r="AT14" s="1593"/>
      <c r="AU14" s="1593"/>
      <c r="AV14" s="1593"/>
      <c r="AW14" s="1593"/>
      <c r="AX14" s="1593"/>
      <c r="AY14" s="1593"/>
      <c r="AZ14" s="1593"/>
      <c r="BA14" s="1593"/>
      <c r="BB14" s="1593"/>
      <c r="BC14" s="1593"/>
      <c r="BD14" s="1593"/>
      <c r="BE14" s="1593"/>
      <c r="BF14" s="1593"/>
      <c r="BG14" s="1593"/>
      <c r="BH14" s="1593"/>
      <c r="BI14" s="1593"/>
      <c r="BJ14" s="1593"/>
      <c r="BK14" s="1593"/>
      <c r="BL14" s="1593"/>
      <c r="BM14" s="1593"/>
      <c r="BN14" s="1593"/>
      <c r="BO14" s="1593"/>
      <c r="BP14" s="1593"/>
      <c r="BQ14" s="1593"/>
      <c r="BR14" s="1593"/>
      <c r="BS14" s="1593"/>
      <c r="BT14" s="1593"/>
      <c r="BU14" s="1593"/>
      <c r="BV14" s="1593"/>
      <c r="BW14" s="1593"/>
      <c r="BX14" s="1593"/>
      <c r="BY14" s="1593"/>
      <c r="BZ14" s="1593"/>
      <c r="CA14" s="1593"/>
      <c r="CB14" s="1593"/>
      <c r="CC14" s="1593"/>
      <c r="CD14" s="1593"/>
      <c r="CE14" s="1593"/>
      <c r="CF14" s="1593"/>
      <c r="CG14" s="1593"/>
      <c r="CH14" s="1593"/>
      <c r="CI14" s="1593"/>
      <c r="CJ14" s="1593"/>
      <c r="CK14" s="1593"/>
      <c r="CL14" s="1593"/>
      <c r="CM14" s="1593"/>
      <c r="CN14" s="1593"/>
      <c r="CO14" s="1593"/>
      <c r="CP14" s="1593"/>
      <c r="CQ14" s="1593"/>
      <c r="CR14" s="1593"/>
      <c r="CS14" s="1593"/>
      <c r="CT14" s="1593"/>
      <c r="CU14" s="1593"/>
      <c r="CV14" s="1593"/>
      <c r="CW14" s="1593"/>
      <c r="CX14" s="1593"/>
      <c r="CY14" s="1593"/>
      <c r="CZ14" s="1593"/>
      <c r="DA14" s="1593"/>
      <c r="DB14" s="1593"/>
      <c r="DC14" s="1593"/>
      <c r="DD14" s="1593"/>
      <c r="DE14" s="1593"/>
      <c r="DF14" s="1593"/>
      <c r="DG14" s="1593"/>
      <c r="DH14" s="1593"/>
      <c r="DI14" s="1593"/>
      <c r="DJ14" s="1593"/>
      <c r="DK14" s="1593"/>
      <c r="DL14" s="1593"/>
      <c r="DM14" s="1593"/>
      <c r="DN14" s="1593"/>
      <c r="DO14" s="1593"/>
      <c r="DP14" s="1593"/>
      <c r="DQ14" s="1593"/>
      <c r="DR14" s="1593"/>
      <c r="DS14" s="1593"/>
      <c r="DT14" s="1593"/>
      <c r="DU14" s="1593"/>
      <c r="DV14" s="1593"/>
      <c r="DW14" s="1593"/>
      <c r="DX14" s="1593"/>
      <c r="DY14" s="1593"/>
      <c r="DZ14" s="1593"/>
      <c r="EA14" s="1593"/>
      <c r="EB14" s="1593"/>
      <c r="EC14" s="1593"/>
      <c r="ED14" s="1593"/>
      <c r="EE14" s="1593"/>
      <c r="EF14" s="1593"/>
      <c r="EG14" s="1593"/>
      <c r="EH14" s="1593"/>
      <c r="EI14" s="1593"/>
      <c r="EJ14" s="1593"/>
      <c r="EK14" s="1593"/>
      <c r="EL14" s="1593"/>
      <c r="EM14" s="1593"/>
      <c r="EN14" s="1593"/>
      <c r="EO14" s="1593"/>
      <c r="EP14" s="1593"/>
      <c r="EQ14" s="1593"/>
      <c r="ER14" s="1593"/>
      <c r="ES14" s="1593"/>
      <c r="ET14" s="1593"/>
      <c r="EU14" s="1593"/>
      <c r="EV14" s="1593"/>
      <c r="EW14" s="1593"/>
      <c r="EX14" s="1593"/>
      <c r="EY14" s="1593"/>
      <c r="EZ14" s="1593"/>
      <c r="FA14" s="1593"/>
      <c r="FB14" s="1593"/>
      <c r="FC14" s="1593"/>
      <c r="FD14" s="1593"/>
      <c r="FE14" s="1593"/>
      <c r="FF14" s="1593"/>
      <c r="FG14" s="1593"/>
      <c r="FH14" s="1593"/>
      <c r="FI14" s="1593"/>
      <c r="FJ14" s="1593"/>
    </row>
    <row r="15" spans="1:166" s="1594" customFormat="1" ht="15" x14ac:dyDescent="0.35">
      <c r="A15" s="1431" t="s">
        <v>5862</v>
      </c>
      <c r="B15" s="1431" t="s">
        <v>5863</v>
      </c>
      <c r="C15" s="1428">
        <v>2</v>
      </c>
      <c r="D15" s="101">
        <v>34186.28</v>
      </c>
      <c r="E15" s="101">
        <v>34186.28</v>
      </c>
      <c r="F15" s="1593"/>
      <c r="G15" s="1593"/>
      <c r="H15" s="1593"/>
      <c r="I15" s="1593"/>
      <c r="J15" s="1593"/>
      <c r="K15" s="1593"/>
      <c r="L15" s="1593"/>
      <c r="M15" s="1593"/>
      <c r="N15" s="1593"/>
      <c r="O15" s="1593"/>
      <c r="P15" s="1593"/>
      <c r="Q15" s="1593"/>
      <c r="R15" s="1593"/>
      <c r="S15" s="1593"/>
      <c r="T15" s="1593"/>
      <c r="U15" s="1593"/>
      <c r="V15" s="1593"/>
      <c r="W15" s="1593"/>
      <c r="X15" s="1593"/>
      <c r="Y15" s="1593"/>
      <c r="Z15" s="1593"/>
      <c r="AA15" s="1593"/>
      <c r="AB15" s="1593"/>
      <c r="AC15" s="1593"/>
      <c r="AD15" s="1593"/>
      <c r="AE15" s="1593"/>
      <c r="AF15" s="1593"/>
      <c r="AG15" s="1593"/>
      <c r="AH15" s="1593"/>
      <c r="AI15" s="1593"/>
      <c r="AJ15" s="1593"/>
      <c r="AK15" s="1593"/>
      <c r="AL15" s="1593"/>
      <c r="AM15" s="1593"/>
      <c r="AN15" s="1593"/>
      <c r="AO15" s="1593"/>
      <c r="AP15" s="1593"/>
      <c r="AQ15" s="1593"/>
      <c r="AR15" s="1593"/>
      <c r="AS15" s="1593"/>
      <c r="AT15" s="1593"/>
      <c r="AU15" s="1593"/>
      <c r="AV15" s="1593"/>
      <c r="AW15" s="1593"/>
      <c r="AX15" s="1593"/>
      <c r="AY15" s="1593"/>
      <c r="AZ15" s="1593"/>
      <c r="BA15" s="1593"/>
      <c r="BB15" s="1593"/>
      <c r="BC15" s="1593"/>
      <c r="BD15" s="1593"/>
      <c r="BE15" s="1593"/>
      <c r="BF15" s="1593"/>
      <c r="BG15" s="1593"/>
      <c r="BH15" s="1593"/>
      <c r="BI15" s="1593"/>
      <c r="BJ15" s="1593"/>
      <c r="BK15" s="1593"/>
      <c r="BL15" s="1593"/>
      <c r="BM15" s="1593"/>
      <c r="BN15" s="1593"/>
      <c r="BO15" s="1593"/>
      <c r="BP15" s="1593"/>
      <c r="BQ15" s="1593"/>
      <c r="BR15" s="1593"/>
      <c r="BS15" s="1593"/>
      <c r="BT15" s="1593"/>
      <c r="BU15" s="1593"/>
      <c r="BV15" s="1593"/>
      <c r="BW15" s="1593"/>
      <c r="BX15" s="1593"/>
      <c r="BY15" s="1593"/>
      <c r="BZ15" s="1593"/>
      <c r="CA15" s="1593"/>
      <c r="CB15" s="1593"/>
      <c r="CC15" s="1593"/>
      <c r="CD15" s="1593"/>
      <c r="CE15" s="1593"/>
      <c r="CF15" s="1593"/>
      <c r="CG15" s="1593"/>
      <c r="CH15" s="1593"/>
      <c r="CI15" s="1593"/>
      <c r="CJ15" s="1593"/>
      <c r="CK15" s="1593"/>
      <c r="CL15" s="1593"/>
      <c r="CM15" s="1593"/>
      <c r="CN15" s="1593"/>
      <c r="CO15" s="1593"/>
      <c r="CP15" s="1593"/>
      <c r="CQ15" s="1593"/>
      <c r="CR15" s="1593"/>
      <c r="CS15" s="1593"/>
      <c r="CT15" s="1593"/>
      <c r="CU15" s="1593"/>
      <c r="CV15" s="1593"/>
      <c r="CW15" s="1593"/>
      <c r="CX15" s="1593"/>
      <c r="CY15" s="1593"/>
      <c r="CZ15" s="1593"/>
      <c r="DA15" s="1593"/>
      <c r="DB15" s="1593"/>
      <c r="DC15" s="1593"/>
      <c r="DD15" s="1593"/>
      <c r="DE15" s="1593"/>
      <c r="DF15" s="1593"/>
      <c r="DG15" s="1593"/>
      <c r="DH15" s="1593"/>
      <c r="DI15" s="1593"/>
      <c r="DJ15" s="1593"/>
      <c r="DK15" s="1593"/>
      <c r="DL15" s="1593"/>
      <c r="DM15" s="1593"/>
      <c r="DN15" s="1593"/>
      <c r="DO15" s="1593"/>
      <c r="DP15" s="1593"/>
      <c r="DQ15" s="1593"/>
      <c r="DR15" s="1593"/>
      <c r="DS15" s="1593"/>
      <c r="DT15" s="1593"/>
      <c r="DU15" s="1593"/>
      <c r="DV15" s="1593"/>
      <c r="DW15" s="1593"/>
      <c r="DX15" s="1593"/>
      <c r="DY15" s="1593"/>
      <c r="DZ15" s="1593"/>
      <c r="EA15" s="1593"/>
      <c r="EB15" s="1593"/>
      <c r="EC15" s="1593"/>
      <c r="ED15" s="1593"/>
      <c r="EE15" s="1593"/>
      <c r="EF15" s="1593"/>
      <c r="EG15" s="1593"/>
      <c r="EH15" s="1593"/>
      <c r="EI15" s="1593"/>
      <c r="EJ15" s="1593"/>
      <c r="EK15" s="1593"/>
      <c r="EL15" s="1593"/>
      <c r="EM15" s="1593"/>
      <c r="EN15" s="1593"/>
      <c r="EO15" s="1593"/>
      <c r="EP15" s="1593"/>
      <c r="EQ15" s="1593"/>
      <c r="ER15" s="1593"/>
      <c r="ES15" s="1593"/>
      <c r="ET15" s="1593"/>
      <c r="EU15" s="1593"/>
      <c r="EV15" s="1593"/>
      <c r="EW15" s="1593"/>
      <c r="EX15" s="1593"/>
      <c r="EY15" s="1593"/>
      <c r="EZ15" s="1593"/>
      <c r="FA15" s="1593"/>
      <c r="FB15" s="1593"/>
      <c r="FC15" s="1593"/>
      <c r="FD15" s="1593"/>
      <c r="FE15" s="1593"/>
      <c r="FF15" s="1593"/>
      <c r="FG15" s="1593"/>
      <c r="FH15" s="1593"/>
      <c r="FI15" s="1593"/>
      <c r="FJ15" s="1593"/>
    </row>
    <row r="16" spans="1:166" s="1594" customFormat="1" ht="15" x14ac:dyDescent="0.35">
      <c r="A16" s="1431" t="s">
        <v>5864</v>
      </c>
      <c r="B16" s="1431" t="s">
        <v>4296</v>
      </c>
      <c r="C16" s="1428">
        <v>4</v>
      </c>
      <c r="D16" s="101">
        <v>34186.28</v>
      </c>
      <c r="E16" s="101">
        <v>34186.28</v>
      </c>
      <c r="F16" s="1593"/>
      <c r="G16" s="1593"/>
      <c r="H16" s="1593"/>
      <c r="I16" s="1593"/>
      <c r="J16" s="1593"/>
      <c r="K16" s="1593"/>
      <c r="L16" s="1593"/>
      <c r="M16" s="1593"/>
      <c r="N16" s="1593"/>
      <c r="O16" s="1593"/>
      <c r="P16" s="1593"/>
      <c r="Q16" s="1593"/>
      <c r="R16" s="1593"/>
      <c r="S16" s="1593"/>
      <c r="T16" s="1593"/>
      <c r="U16" s="1593"/>
      <c r="V16" s="1593"/>
      <c r="W16" s="1593"/>
      <c r="X16" s="1593"/>
      <c r="Y16" s="1593"/>
      <c r="Z16" s="1593"/>
      <c r="AA16" s="1593"/>
      <c r="AB16" s="1593"/>
      <c r="AC16" s="1593"/>
      <c r="AD16" s="1593"/>
      <c r="AE16" s="1593"/>
      <c r="AF16" s="1593"/>
      <c r="AG16" s="1593"/>
      <c r="AH16" s="1593"/>
      <c r="AI16" s="1593"/>
      <c r="AJ16" s="1593"/>
      <c r="AK16" s="1593"/>
      <c r="AL16" s="1593"/>
      <c r="AM16" s="1593"/>
      <c r="AN16" s="1593"/>
      <c r="AO16" s="1593"/>
      <c r="AP16" s="1593"/>
      <c r="AQ16" s="1593"/>
      <c r="AR16" s="1593"/>
      <c r="AS16" s="1593"/>
      <c r="AT16" s="1593"/>
      <c r="AU16" s="1593"/>
      <c r="AV16" s="1593"/>
      <c r="AW16" s="1593"/>
      <c r="AX16" s="1593"/>
      <c r="AY16" s="1593"/>
      <c r="AZ16" s="1593"/>
      <c r="BA16" s="1593"/>
      <c r="BB16" s="1593"/>
      <c r="BC16" s="1593"/>
      <c r="BD16" s="1593"/>
      <c r="BE16" s="1593"/>
      <c r="BF16" s="1593"/>
      <c r="BG16" s="1593"/>
      <c r="BH16" s="1593"/>
      <c r="BI16" s="1593"/>
      <c r="BJ16" s="1593"/>
      <c r="BK16" s="1593"/>
      <c r="BL16" s="1593"/>
      <c r="BM16" s="1593"/>
      <c r="BN16" s="1593"/>
      <c r="BO16" s="1593"/>
      <c r="BP16" s="1593"/>
      <c r="BQ16" s="1593"/>
      <c r="BR16" s="1593"/>
      <c r="BS16" s="1593"/>
      <c r="BT16" s="1593"/>
      <c r="BU16" s="1593"/>
      <c r="BV16" s="1593"/>
      <c r="BW16" s="1593"/>
      <c r="BX16" s="1593"/>
      <c r="BY16" s="1593"/>
      <c r="BZ16" s="1593"/>
      <c r="CA16" s="1593"/>
      <c r="CB16" s="1593"/>
      <c r="CC16" s="1593"/>
      <c r="CD16" s="1593"/>
      <c r="CE16" s="1593"/>
      <c r="CF16" s="1593"/>
      <c r="CG16" s="1593"/>
      <c r="CH16" s="1593"/>
      <c r="CI16" s="1593"/>
      <c r="CJ16" s="1593"/>
      <c r="CK16" s="1593"/>
      <c r="CL16" s="1593"/>
      <c r="CM16" s="1593"/>
      <c r="CN16" s="1593"/>
      <c r="CO16" s="1593"/>
      <c r="CP16" s="1593"/>
      <c r="CQ16" s="1593"/>
      <c r="CR16" s="1593"/>
      <c r="CS16" s="1593"/>
      <c r="CT16" s="1593"/>
      <c r="CU16" s="1593"/>
      <c r="CV16" s="1593"/>
      <c r="CW16" s="1593"/>
      <c r="CX16" s="1593"/>
      <c r="CY16" s="1593"/>
      <c r="CZ16" s="1593"/>
      <c r="DA16" s="1593"/>
      <c r="DB16" s="1593"/>
      <c r="DC16" s="1593"/>
      <c r="DD16" s="1593"/>
      <c r="DE16" s="1593"/>
      <c r="DF16" s="1593"/>
      <c r="DG16" s="1593"/>
      <c r="DH16" s="1593"/>
      <c r="DI16" s="1593"/>
      <c r="DJ16" s="1593"/>
      <c r="DK16" s="1593"/>
      <c r="DL16" s="1593"/>
      <c r="DM16" s="1593"/>
      <c r="DN16" s="1593"/>
      <c r="DO16" s="1593"/>
      <c r="DP16" s="1593"/>
      <c r="DQ16" s="1593"/>
      <c r="DR16" s="1593"/>
      <c r="DS16" s="1593"/>
      <c r="DT16" s="1593"/>
      <c r="DU16" s="1593"/>
      <c r="DV16" s="1593"/>
      <c r="DW16" s="1593"/>
      <c r="DX16" s="1593"/>
      <c r="DY16" s="1593"/>
      <c r="DZ16" s="1593"/>
      <c r="EA16" s="1593"/>
      <c r="EB16" s="1593"/>
      <c r="EC16" s="1593"/>
      <c r="ED16" s="1593"/>
      <c r="EE16" s="1593"/>
      <c r="EF16" s="1593"/>
      <c r="EG16" s="1593"/>
      <c r="EH16" s="1593"/>
      <c r="EI16" s="1593"/>
      <c r="EJ16" s="1593"/>
      <c r="EK16" s="1593"/>
      <c r="EL16" s="1593"/>
      <c r="EM16" s="1593"/>
      <c r="EN16" s="1593"/>
      <c r="EO16" s="1593"/>
      <c r="EP16" s="1593"/>
      <c r="EQ16" s="1593"/>
      <c r="ER16" s="1593"/>
      <c r="ES16" s="1593"/>
      <c r="ET16" s="1593"/>
      <c r="EU16" s="1593"/>
      <c r="EV16" s="1593"/>
      <c r="EW16" s="1593"/>
      <c r="EX16" s="1593"/>
      <c r="EY16" s="1593"/>
      <c r="EZ16" s="1593"/>
      <c r="FA16" s="1593"/>
      <c r="FB16" s="1593"/>
      <c r="FC16" s="1593"/>
      <c r="FD16" s="1593"/>
      <c r="FE16" s="1593"/>
      <c r="FF16" s="1593"/>
      <c r="FG16" s="1593"/>
      <c r="FH16" s="1593"/>
      <c r="FI16" s="1593"/>
      <c r="FJ16" s="1593"/>
    </row>
    <row r="17" spans="1:166" s="1594" customFormat="1" ht="15" x14ac:dyDescent="0.35">
      <c r="A17" s="1431" t="s">
        <v>5865</v>
      </c>
      <c r="B17" s="1431" t="s">
        <v>4296</v>
      </c>
      <c r="C17" s="1428">
        <v>1</v>
      </c>
      <c r="D17" s="328">
        <v>27706.46</v>
      </c>
      <c r="E17" s="328">
        <v>27706.46</v>
      </c>
      <c r="F17" s="1593"/>
      <c r="G17" s="1593"/>
      <c r="H17" s="1593"/>
      <c r="I17" s="1593"/>
      <c r="J17" s="1593"/>
      <c r="K17" s="1593"/>
      <c r="L17" s="1593"/>
      <c r="M17" s="1593"/>
      <c r="N17" s="1593"/>
      <c r="O17" s="1593"/>
      <c r="P17" s="1593"/>
      <c r="Q17" s="1593"/>
      <c r="R17" s="1593"/>
      <c r="S17" s="1593"/>
      <c r="T17" s="1593"/>
      <c r="U17" s="1593"/>
      <c r="V17" s="1593"/>
      <c r="W17" s="1593"/>
      <c r="X17" s="1593"/>
      <c r="Y17" s="1593"/>
      <c r="Z17" s="1593"/>
      <c r="AA17" s="1593"/>
      <c r="AB17" s="1593"/>
      <c r="AC17" s="1593"/>
      <c r="AD17" s="1593"/>
      <c r="AE17" s="1593"/>
      <c r="AF17" s="1593"/>
      <c r="AG17" s="1593"/>
      <c r="AH17" s="1593"/>
      <c r="AI17" s="1593"/>
      <c r="AJ17" s="1593"/>
      <c r="AK17" s="1593"/>
      <c r="AL17" s="1593"/>
      <c r="AM17" s="1593"/>
      <c r="AN17" s="1593"/>
      <c r="AO17" s="1593"/>
      <c r="AP17" s="1593"/>
      <c r="AQ17" s="1593"/>
      <c r="AR17" s="1593"/>
      <c r="AS17" s="1593"/>
      <c r="AT17" s="1593"/>
      <c r="AU17" s="1593"/>
      <c r="AV17" s="1593"/>
      <c r="AW17" s="1593"/>
      <c r="AX17" s="1593"/>
      <c r="AY17" s="1593"/>
      <c r="AZ17" s="1593"/>
      <c r="BA17" s="1593"/>
      <c r="BB17" s="1593"/>
      <c r="BC17" s="1593"/>
      <c r="BD17" s="1593"/>
      <c r="BE17" s="1593"/>
      <c r="BF17" s="1593"/>
      <c r="BG17" s="1593"/>
      <c r="BH17" s="1593"/>
      <c r="BI17" s="1593"/>
      <c r="BJ17" s="1593"/>
      <c r="BK17" s="1593"/>
      <c r="BL17" s="1593"/>
      <c r="BM17" s="1593"/>
      <c r="BN17" s="1593"/>
      <c r="BO17" s="1593"/>
      <c r="BP17" s="1593"/>
      <c r="BQ17" s="1593"/>
      <c r="BR17" s="1593"/>
      <c r="BS17" s="1593"/>
      <c r="BT17" s="1593"/>
      <c r="BU17" s="1593"/>
      <c r="BV17" s="1593"/>
      <c r="BW17" s="1593"/>
      <c r="BX17" s="1593"/>
      <c r="BY17" s="1593"/>
      <c r="BZ17" s="1593"/>
      <c r="CA17" s="1593"/>
      <c r="CB17" s="1593"/>
      <c r="CC17" s="1593"/>
      <c r="CD17" s="1593"/>
      <c r="CE17" s="1593"/>
      <c r="CF17" s="1593"/>
      <c r="CG17" s="1593"/>
      <c r="CH17" s="1593"/>
      <c r="CI17" s="1593"/>
      <c r="CJ17" s="1593"/>
      <c r="CK17" s="1593"/>
      <c r="CL17" s="1593"/>
      <c r="CM17" s="1593"/>
      <c r="CN17" s="1593"/>
      <c r="CO17" s="1593"/>
      <c r="CP17" s="1593"/>
      <c r="CQ17" s="1593"/>
      <c r="CR17" s="1593"/>
      <c r="CS17" s="1593"/>
      <c r="CT17" s="1593"/>
      <c r="CU17" s="1593"/>
      <c r="CV17" s="1593"/>
      <c r="CW17" s="1593"/>
      <c r="CX17" s="1593"/>
      <c r="CY17" s="1593"/>
      <c r="CZ17" s="1593"/>
      <c r="DA17" s="1593"/>
      <c r="DB17" s="1593"/>
      <c r="DC17" s="1593"/>
      <c r="DD17" s="1593"/>
      <c r="DE17" s="1593"/>
      <c r="DF17" s="1593"/>
      <c r="DG17" s="1593"/>
      <c r="DH17" s="1593"/>
      <c r="DI17" s="1593"/>
      <c r="DJ17" s="1593"/>
      <c r="DK17" s="1593"/>
      <c r="DL17" s="1593"/>
      <c r="DM17" s="1593"/>
      <c r="DN17" s="1593"/>
      <c r="DO17" s="1593"/>
      <c r="DP17" s="1593"/>
      <c r="DQ17" s="1593"/>
      <c r="DR17" s="1593"/>
      <c r="DS17" s="1593"/>
      <c r="DT17" s="1593"/>
      <c r="DU17" s="1593"/>
      <c r="DV17" s="1593"/>
      <c r="DW17" s="1593"/>
      <c r="DX17" s="1593"/>
      <c r="DY17" s="1593"/>
      <c r="DZ17" s="1593"/>
      <c r="EA17" s="1593"/>
      <c r="EB17" s="1593"/>
      <c r="EC17" s="1593"/>
      <c r="ED17" s="1593"/>
      <c r="EE17" s="1593"/>
      <c r="EF17" s="1593"/>
      <c r="EG17" s="1593"/>
      <c r="EH17" s="1593"/>
      <c r="EI17" s="1593"/>
      <c r="EJ17" s="1593"/>
      <c r="EK17" s="1593"/>
      <c r="EL17" s="1593"/>
      <c r="EM17" s="1593"/>
      <c r="EN17" s="1593"/>
      <c r="EO17" s="1593"/>
      <c r="EP17" s="1593"/>
      <c r="EQ17" s="1593"/>
      <c r="ER17" s="1593"/>
      <c r="ES17" s="1593"/>
      <c r="ET17" s="1593"/>
      <c r="EU17" s="1593"/>
      <c r="EV17" s="1593"/>
      <c r="EW17" s="1593"/>
      <c r="EX17" s="1593"/>
      <c r="EY17" s="1593"/>
      <c r="EZ17" s="1593"/>
      <c r="FA17" s="1593"/>
      <c r="FB17" s="1593"/>
      <c r="FC17" s="1593"/>
      <c r="FD17" s="1593"/>
      <c r="FE17" s="1593"/>
      <c r="FF17" s="1593"/>
      <c r="FG17" s="1593"/>
      <c r="FH17" s="1593"/>
      <c r="FI17" s="1593"/>
      <c r="FJ17" s="1593"/>
    </row>
    <row r="18" spans="1:166" s="1594" customFormat="1" ht="15" x14ac:dyDescent="0.35">
      <c r="A18" s="1431" t="s">
        <v>5866</v>
      </c>
      <c r="B18" s="1431" t="s">
        <v>4296</v>
      </c>
      <c r="C18" s="1428">
        <v>2</v>
      </c>
      <c r="D18" s="328">
        <v>25302.080000000002</v>
      </c>
      <c r="E18" s="328">
        <v>25302.080000000002</v>
      </c>
      <c r="F18" s="1593"/>
      <c r="G18" s="1593"/>
      <c r="H18" s="1593"/>
      <c r="I18" s="1593"/>
      <c r="J18" s="1593"/>
      <c r="K18" s="1593"/>
      <c r="L18" s="1593"/>
      <c r="M18" s="1593"/>
      <c r="N18" s="1593"/>
      <c r="O18" s="1593"/>
      <c r="P18" s="1593"/>
      <c r="Q18" s="1593"/>
      <c r="R18" s="1593"/>
      <c r="S18" s="1593"/>
      <c r="T18" s="1593"/>
      <c r="U18" s="1593"/>
      <c r="V18" s="1593"/>
      <c r="W18" s="1593"/>
      <c r="X18" s="1593"/>
      <c r="Y18" s="1593"/>
      <c r="Z18" s="1593"/>
      <c r="AA18" s="1593"/>
      <c r="AB18" s="1593"/>
      <c r="AC18" s="1593"/>
      <c r="AD18" s="1593"/>
      <c r="AE18" s="1593"/>
      <c r="AF18" s="1593"/>
      <c r="AG18" s="1593"/>
      <c r="AH18" s="1593"/>
      <c r="AI18" s="1593"/>
      <c r="AJ18" s="1593"/>
      <c r="AK18" s="1593"/>
      <c r="AL18" s="1593"/>
      <c r="AM18" s="1593"/>
      <c r="AN18" s="1593"/>
      <c r="AO18" s="1593"/>
      <c r="AP18" s="1593"/>
      <c r="AQ18" s="1593"/>
      <c r="AR18" s="1593"/>
      <c r="AS18" s="1593"/>
      <c r="AT18" s="1593"/>
      <c r="AU18" s="1593"/>
      <c r="AV18" s="1593"/>
      <c r="AW18" s="1593"/>
      <c r="AX18" s="1593"/>
      <c r="AY18" s="1593"/>
      <c r="AZ18" s="1593"/>
      <c r="BA18" s="1593"/>
      <c r="BB18" s="1593"/>
      <c r="BC18" s="1593"/>
      <c r="BD18" s="1593"/>
      <c r="BE18" s="1593"/>
      <c r="BF18" s="1593"/>
      <c r="BG18" s="1593"/>
      <c r="BH18" s="1593"/>
      <c r="BI18" s="1593"/>
      <c r="BJ18" s="1593"/>
      <c r="BK18" s="1593"/>
      <c r="BL18" s="1593"/>
      <c r="BM18" s="1593"/>
      <c r="BN18" s="1593"/>
      <c r="BO18" s="1593"/>
      <c r="BP18" s="1593"/>
      <c r="BQ18" s="1593"/>
      <c r="BR18" s="1593"/>
      <c r="BS18" s="1593"/>
      <c r="BT18" s="1593"/>
      <c r="BU18" s="1593"/>
      <c r="BV18" s="1593"/>
      <c r="BW18" s="1593"/>
      <c r="BX18" s="1593"/>
      <c r="BY18" s="1593"/>
      <c r="BZ18" s="1593"/>
      <c r="CA18" s="1593"/>
      <c r="CB18" s="1593"/>
      <c r="CC18" s="1593"/>
      <c r="CD18" s="1593"/>
      <c r="CE18" s="1593"/>
      <c r="CF18" s="1593"/>
      <c r="CG18" s="1593"/>
      <c r="CH18" s="1593"/>
      <c r="CI18" s="1593"/>
      <c r="CJ18" s="1593"/>
      <c r="CK18" s="1593"/>
      <c r="CL18" s="1593"/>
      <c r="CM18" s="1593"/>
      <c r="CN18" s="1593"/>
      <c r="CO18" s="1593"/>
      <c r="CP18" s="1593"/>
      <c r="CQ18" s="1593"/>
      <c r="CR18" s="1593"/>
      <c r="CS18" s="1593"/>
      <c r="CT18" s="1593"/>
      <c r="CU18" s="1593"/>
      <c r="CV18" s="1593"/>
      <c r="CW18" s="1593"/>
      <c r="CX18" s="1593"/>
      <c r="CY18" s="1593"/>
      <c r="CZ18" s="1593"/>
      <c r="DA18" s="1593"/>
      <c r="DB18" s="1593"/>
      <c r="DC18" s="1593"/>
      <c r="DD18" s="1593"/>
      <c r="DE18" s="1593"/>
      <c r="DF18" s="1593"/>
      <c r="DG18" s="1593"/>
      <c r="DH18" s="1593"/>
      <c r="DI18" s="1593"/>
      <c r="DJ18" s="1593"/>
      <c r="DK18" s="1593"/>
      <c r="DL18" s="1593"/>
      <c r="DM18" s="1593"/>
      <c r="DN18" s="1593"/>
      <c r="DO18" s="1593"/>
      <c r="DP18" s="1593"/>
      <c r="DQ18" s="1593"/>
      <c r="DR18" s="1593"/>
      <c r="DS18" s="1593"/>
      <c r="DT18" s="1593"/>
      <c r="DU18" s="1593"/>
      <c r="DV18" s="1593"/>
      <c r="DW18" s="1593"/>
      <c r="DX18" s="1593"/>
      <c r="DY18" s="1593"/>
      <c r="DZ18" s="1593"/>
      <c r="EA18" s="1593"/>
      <c r="EB18" s="1593"/>
      <c r="EC18" s="1593"/>
      <c r="ED18" s="1593"/>
      <c r="EE18" s="1593"/>
      <c r="EF18" s="1593"/>
      <c r="EG18" s="1593"/>
      <c r="EH18" s="1593"/>
      <c r="EI18" s="1593"/>
      <c r="EJ18" s="1593"/>
      <c r="EK18" s="1593"/>
      <c r="EL18" s="1593"/>
      <c r="EM18" s="1593"/>
      <c r="EN18" s="1593"/>
      <c r="EO18" s="1593"/>
      <c r="EP18" s="1593"/>
      <c r="EQ18" s="1593"/>
      <c r="ER18" s="1593"/>
      <c r="ES18" s="1593"/>
      <c r="ET18" s="1593"/>
      <c r="EU18" s="1593"/>
      <c r="EV18" s="1593"/>
      <c r="EW18" s="1593"/>
      <c r="EX18" s="1593"/>
      <c r="EY18" s="1593"/>
      <c r="EZ18" s="1593"/>
      <c r="FA18" s="1593"/>
      <c r="FB18" s="1593"/>
      <c r="FC18" s="1593"/>
      <c r="FD18" s="1593"/>
      <c r="FE18" s="1593"/>
      <c r="FF18" s="1593"/>
      <c r="FG18" s="1593"/>
      <c r="FH18" s="1593"/>
      <c r="FI18" s="1593"/>
      <c r="FJ18" s="1593"/>
    </row>
    <row r="19" spans="1:166" s="1594" customFormat="1" ht="16.5" customHeight="1" x14ac:dyDescent="0.35">
      <c r="A19" s="1431" t="s">
        <v>5867</v>
      </c>
      <c r="B19" s="1431" t="s">
        <v>5857</v>
      </c>
      <c r="C19" s="1428">
        <v>3</v>
      </c>
      <c r="D19" s="328">
        <v>22550.21</v>
      </c>
      <c r="E19" s="328">
        <v>22550.21</v>
      </c>
      <c r="F19" s="1593"/>
      <c r="G19" s="1593"/>
      <c r="H19" s="1593"/>
      <c r="I19" s="1593"/>
      <c r="J19" s="1593"/>
      <c r="K19" s="1593"/>
      <c r="L19" s="1593"/>
      <c r="M19" s="1593"/>
      <c r="N19" s="1593"/>
      <c r="O19" s="1593"/>
      <c r="P19" s="1593"/>
      <c r="Q19" s="1593"/>
      <c r="R19" s="1593"/>
      <c r="S19" s="1593"/>
      <c r="T19" s="1593"/>
      <c r="U19" s="1593"/>
      <c r="V19" s="1593"/>
      <c r="W19" s="1593"/>
      <c r="X19" s="1593"/>
      <c r="Y19" s="1593"/>
      <c r="Z19" s="1593"/>
      <c r="AA19" s="1593"/>
      <c r="AB19" s="1593"/>
      <c r="AC19" s="1593"/>
      <c r="AD19" s="1593"/>
      <c r="AE19" s="1593"/>
      <c r="AF19" s="1593"/>
      <c r="AG19" s="1593"/>
      <c r="AH19" s="1593"/>
      <c r="AI19" s="1593"/>
      <c r="AJ19" s="1593"/>
      <c r="AK19" s="1593"/>
      <c r="AL19" s="1593"/>
      <c r="AM19" s="1593"/>
      <c r="AN19" s="1593"/>
      <c r="AO19" s="1593"/>
      <c r="AP19" s="1593"/>
      <c r="AQ19" s="1593"/>
      <c r="AR19" s="1593"/>
      <c r="AS19" s="1593"/>
      <c r="AT19" s="1593"/>
      <c r="AU19" s="1593"/>
      <c r="AV19" s="1593"/>
      <c r="AW19" s="1593"/>
      <c r="AX19" s="1593"/>
      <c r="AY19" s="1593"/>
      <c r="AZ19" s="1593"/>
      <c r="BA19" s="1593"/>
      <c r="BB19" s="1593"/>
      <c r="BC19" s="1593"/>
      <c r="BD19" s="1593"/>
      <c r="BE19" s="1593"/>
      <c r="BF19" s="1593"/>
      <c r="BG19" s="1593"/>
      <c r="BH19" s="1593"/>
      <c r="BI19" s="1593"/>
      <c r="BJ19" s="1593"/>
      <c r="BK19" s="1593"/>
      <c r="BL19" s="1593"/>
      <c r="BM19" s="1593"/>
      <c r="BN19" s="1593"/>
      <c r="BO19" s="1593"/>
      <c r="BP19" s="1593"/>
      <c r="BQ19" s="1593"/>
      <c r="BR19" s="1593"/>
      <c r="BS19" s="1593"/>
      <c r="BT19" s="1593"/>
      <c r="BU19" s="1593"/>
      <c r="BV19" s="1593"/>
      <c r="BW19" s="1593"/>
      <c r="BX19" s="1593"/>
      <c r="BY19" s="1593"/>
      <c r="BZ19" s="1593"/>
      <c r="CA19" s="1593"/>
      <c r="CB19" s="1593"/>
      <c r="CC19" s="1593"/>
      <c r="CD19" s="1593"/>
      <c r="CE19" s="1593"/>
      <c r="CF19" s="1593"/>
      <c r="CG19" s="1593"/>
      <c r="CH19" s="1593"/>
      <c r="CI19" s="1593"/>
      <c r="CJ19" s="1593"/>
      <c r="CK19" s="1593"/>
      <c r="CL19" s="1593"/>
      <c r="CM19" s="1593"/>
      <c r="CN19" s="1593"/>
      <c r="CO19" s="1593"/>
      <c r="CP19" s="1593"/>
      <c r="CQ19" s="1593"/>
      <c r="CR19" s="1593"/>
      <c r="CS19" s="1593"/>
      <c r="CT19" s="1593"/>
      <c r="CU19" s="1593"/>
      <c r="CV19" s="1593"/>
      <c r="CW19" s="1593"/>
      <c r="CX19" s="1593"/>
      <c r="CY19" s="1593"/>
      <c r="CZ19" s="1593"/>
      <c r="DA19" s="1593"/>
      <c r="DB19" s="1593"/>
      <c r="DC19" s="1593"/>
      <c r="DD19" s="1593"/>
      <c r="DE19" s="1593"/>
      <c r="DF19" s="1593"/>
      <c r="DG19" s="1593"/>
      <c r="DH19" s="1593"/>
      <c r="DI19" s="1593"/>
      <c r="DJ19" s="1593"/>
      <c r="DK19" s="1593"/>
      <c r="DL19" s="1593"/>
      <c r="DM19" s="1593"/>
      <c r="DN19" s="1593"/>
      <c r="DO19" s="1593"/>
      <c r="DP19" s="1593"/>
      <c r="DQ19" s="1593"/>
      <c r="DR19" s="1593"/>
      <c r="DS19" s="1593"/>
      <c r="DT19" s="1593"/>
      <c r="DU19" s="1593"/>
      <c r="DV19" s="1593"/>
      <c r="DW19" s="1593"/>
      <c r="DX19" s="1593"/>
      <c r="DY19" s="1593"/>
      <c r="DZ19" s="1593"/>
      <c r="EA19" s="1593"/>
      <c r="EB19" s="1593"/>
      <c r="EC19" s="1593"/>
      <c r="ED19" s="1593"/>
      <c r="EE19" s="1593"/>
      <c r="EF19" s="1593"/>
      <c r="EG19" s="1593"/>
      <c r="EH19" s="1593"/>
      <c r="EI19" s="1593"/>
      <c r="EJ19" s="1593"/>
      <c r="EK19" s="1593"/>
      <c r="EL19" s="1593"/>
      <c r="EM19" s="1593"/>
      <c r="EN19" s="1593"/>
      <c r="EO19" s="1593"/>
      <c r="EP19" s="1593"/>
      <c r="EQ19" s="1593"/>
      <c r="ER19" s="1593"/>
      <c r="ES19" s="1593"/>
      <c r="ET19" s="1593"/>
      <c r="EU19" s="1593"/>
      <c r="EV19" s="1593"/>
      <c r="EW19" s="1593"/>
      <c r="EX19" s="1593"/>
      <c r="EY19" s="1593"/>
      <c r="EZ19" s="1593"/>
      <c r="FA19" s="1593"/>
      <c r="FB19" s="1593"/>
      <c r="FC19" s="1593"/>
      <c r="FD19" s="1593"/>
      <c r="FE19" s="1593"/>
      <c r="FF19" s="1593"/>
      <c r="FG19" s="1593"/>
      <c r="FH19" s="1593"/>
      <c r="FI19" s="1593"/>
      <c r="FJ19" s="1593"/>
    </row>
    <row r="20" spans="1:166" s="1594" customFormat="1" ht="15" x14ac:dyDescent="0.35">
      <c r="A20" s="1431" t="s">
        <v>5868</v>
      </c>
      <c r="B20" s="1431" t="s">
        <v>5869</v>
      </c>
      <c r="C20" s="1428">
        <v>14</v>
      </c>
      <c r="D20" s="328">
        <v>19504.86</v>
      </c>
      <c r="E20" s="328">
        <v>19504.86</v>
      </c>
      <c r="F20" s="1593"/>
      <c r="G20" s="1593"/>
      <c r="H20" s="1593"/>
      <c r="I20" s="1593"/>
      <c r="J20" s="1593"/>
      <c r="K20" s="1593"/>
      <c r="L20" s="1593"/>
      <c r="M20" s="1593"/>
      <c r="N20" s="1593"/>
      <c r="O20" s="1593"/>
      <c r="P20" s="1593"/>
      <c r="Q20" s="1593"/>
      <c r="R20" s="1593"/>
      <c r="S20" s="1593"/>
      <c r="T20" s="1593"/>
      <c r="U20" s="1593"/>
      <c r="V20" s="1593"/>
      <c r="W20" s="1593"/>
      <c r="X20" s="1593"/>
      <c r="Y20" s="1593"/>
      <c r="Z20" s="1593"/>
      <c r="AA20" s="1593"/>
      <c r="AB20" s="1593"/>
      <c r="AC20" s="1593"/>
      <c r="AD20" s="1593"/>
      <c r="AE20" s="1593"/>
      <c r="AF20" s="1593"/>
      <c r="AG20" s="1593"/>
      <c r="AH20" s="1593"/>
      <c r="AI20" s="1593"/>
      <c r="AJ20" s="1593"/>
      <c r="AK20" s="1593"/>
      <c r="AL20" s="1593"/>
      <c r="AM20" s="1593"/>
      <c r="AN20" s="1593"/>
      <c r="AO20" s="1593"/>
      <c r="AP20" s="1593"/>
      <c r="AQ20" s="1593"/>
      <c r="AR20" s="1593"/>
      <c r="AS20" s="1593"/>
      <c r="AT20" s="1593"/>
      <c r="AU20" s="1593"/>
      <c r="AV20" s="1593"/>
      <c r="AW20" s="1593"/>
      <c r="AX20" s="1593"/>
      <c r="AY20" s="1593"/>
      <c r="AZ20" s="1593"/>
      <c r="BA20" s="1593"/>
      <c r="BB20" s="1593"/>
      <c r="BC20" s="1593"/>
      <c r="BD20" s="1593"/>
      <c r="BE20" s="1593"/>
      <c r="BF20" s="1593"/>
      <c r="BG20" s="1593"/>
      <c r="BH20" s="1593"/>
      <c r="BI20" s="1593"/>
      <c r="BJ20" s="1593"/>
      <c r="BK20" s="1593"/>
      <c r="BL20" s="1593"/>
      <c r="BM20" s="1593"/>
      <c r="BN20" s="1593"/>
      <c r="BO20" s="1593"/>
      <c r="BP20" s="1593"/>
      <c r="BQ20" s="1593"/>
      <c r="BR20" s="1593"/>
      <c r="BS20" s="1593"/>
      <c r="BT20" s="1593"/>
      <c r="BU20" s="1593"/>
      <c r="BV20" s="1593"/>
      <c r="BW20" s="1593"/>
      <c r="BX20" s="1593"/>
      <c r="BY20" s="1593"/>
      <c r="BZ20" s="1593"/>
      <c r="CA20" s="1593"/>
      <c r="CB20" s="1593"/>
      <c r="CC20" s="1593"/>
      <c r="CD20" s="1593"/>
      <c r="CE20" s="1593"/>
      <c r="CF20" s="1593"/>
      <c r="CG20" s="1593"/>
      <c r="CH20" s="1593"/>
      <c r="CI20" s="1593"/>
      <c r="CJ20" s="1593"/>
      <c r="CK20" s="1593"/>
      <c r="CL20" s="1593"/>
      <c r="CM20" s="1593"/>
      <c r="CN20" s="1593"/>
      <c r="CO20" s="1593"/>
      <c r="CP20" s="1593"/>
      <c r="CQ20" s="1593"/>
      <c r="CR20" s="1593"/>
      <c r="CS20" s="1593"/>
      <c r="CT20" s="1593"/>
      <c r="CU20" s="1593"/>
      <c r="CV20" s="1593"/>
      <c r="CW20" s="1593"/>
      <c r="CX20" s="1593"/>
      <c r="CY20" s="1593"/>
      <c r="CZ20" s="1593"/>
      <c r="DA20" s="1593"/>
      <c r="DB20" s="1593"/>
      <c r="DC20" s="1593"/>
      <c r="DD20" s="1593"/>
      <c r="DE20" s="1593"/>
      <c r="DF20" s="1593"/>
      <c r="DG20" s="1593"/>
      <c r="DH20" s="1593"/>
      <c r="DI20" s="1593"/>
      <c r="DJ20" s="1593"/>
      <c r="DK20" s="1593"/>
      <c r="DL20" s="1593"/>
      <c r="DM20" s="1593"/>
      <c r="DN20" s="1593"/>
      <c r="DO20" s="1593"/>
      <c r="DP20" s="1593"/>
      <c r="DQ20" s="1593"/>
      <c r="DR20" s="1593"/>
      <c r="DS20" s="1593"/>
      <c r="DT20" s="1593"/>
      <c r="DU20" s="1593"/>
      <c r="DV20" s="1593"/>
      <c r="DW20" s="1593"/>
      <c r="DX20" s="1593"/>
      <c r="DY20" s="1593"/>
      <c r="DZ20" s="1593"/>
      <c r="EA20" s="1593"/>
      <c r="EB20" s="1593"/>
      <c r="EC20" s="1593"/>
      <c r="ED20" s="1593"/>
      <c r="EE20" s="1593"/>
      <c r="EF20" s="1593"/>
      <c r="EG20" s="1593"/>
      <c r="EH20" s="1593"/>
      <c r="EI20" s="1593"/>
      <c r="EJ20" s="1593"/>
      <c r="EK20" s="1593"/>
      <c r="EL20" s="1593"/>
      <c r="EM20" s="1593"/>
      <c r="EN20" s="1593"/>
      <c r="EO20" s="1593"/>
      <c r="EP20" s="1593"/>
      <c r="EQ20" s="1593"/>
      <c r="ER20" s="1593"/>
      <c r="ES20" s="1593"/>
      <c r="ET20" s="1593"/>
      <c r="EU20" s="1593"/>
      <c r="EV20" s="1593"/>
      <c r="EW20" s="1593"/>
      <c r="EX20" s="1593"/>
      <c r="EY20" s="1593"/>
      <c r="EZ20" s="1593"/>
      <c r="FA20" s="1593"/>
      <c r="FB20" s="1593"/>
      <c r="FC20" s="1593"/>
      <c r="FD20" s="1593"/>
      <c r="FE20" s="1593"/>
      <c r="FF20" s="1593"/>
      <c r="FG20" s="1593"/>
      <c r="FH20" s="1593"/>
      <c r="FI20" s="1593"/>
      <c r="FJ20" s="1593"/>
    </row>
    <row r="21" spans="1:166" s="1594" customFormat="1" ht="15" x14ac:dyDescent="0.35">
      <c r="A21" s="1431" t="s">
        <v>5870</v>
      </c>
      <c r="B21" s="1431" t="s">
        <v>4941</v>
      </c>
      <c r="C21" s="1428">
        <v>1</v>
      </c>
      <c r="D21" s="328">
        <v>18418.07</v>
      </c>
      <c r="E21" s="328">
        <v>18418.07</v>
      </c>
      <c r="F21" s="1593"/>
      <c r="G21" s="1593"/>
      <c r="H21" s="1593"/>
      <c r="I21" s="1593"/>
      <c r="J21" s="1593"/>
      <c r="K21" s="1593"/>
      <c r="L21" s="1593"/>
      <c r="M21" s="1593"/>
      <c r="N21" s="1593"/>
      <c r="O21" s="1593"/>
      <c r="P21" s="1593"/>
      <c r="Q21" s="1593"/>
      <c r="R21" s="1593"/>
      <c r="S21" s="1593"/>
      <c r="T21" s="1593"/>
      <c r="U21" s="1593"/>
      <c r="V21" s="1593"/>
      <c r="W21" s="1593"/>
      <c r="X21" s="1593"/>
      <c r="Y21" s="1593"/>
      <c r="Z21" s="1593"/>
      <c r="AA21" s="1593"/>
      <c r="AB21" s="1593"/>
      <c r="AC21" s="1593"/>
      <c r="AD21" s="1593"/>
      <c r="AE21" s="1593"/>
      <c r="AF21" s="1593"/>
      <c r="AG21" s="1593"/>
      <c r="AH21" s="1593"/>
      <c r="AI21" s="1593"/>
      <c r="AJ21" s="1593"/>
      <c r="AK21" s="1593"/>
      <c r="AL21" s="1593"/>
      <c r="AM21" s="1593"/>
      <c r="AN21" s="1593"/>
      <c r="AO21" s="1593"/>
      <c r="AP21" s="1593"/>
      <c r="AQ21" s="1593"/>
      <c r="AR21" s="1593"/>
      <c r="AS21" s="1593"/>
      <c r="AT21" s="1593"/>
      <c r="AU21" s="1593"/>
      <c r="AV21" s="1593"/>
      <c r="AW21" s="1593"/>
      <c r="AX21" s="1593"/>
      <c r="AY21" s="1593"/>
      <c r="AZ21" s="1593"/>
      <c r="BA21" s="1593"/>
      <c r="BB21" s="1593"/>
      <c r="BC21" s="1593"/>
      <c r="BD21" s="1593"/>
      <c r="BE21" s="1593"/>
      <c r="BF21" s="1593"/>
      <c r="BG21" s="1593"/>
      <c r="BH21" s="1593"/>
      <c r="BI21" s="1593"/>
      <c r="BJ21" s="1593"/>
      <c r="BK21" s="1593"/>
      <c r="BL21" s="1593"/>
      <c r="BM21" s="1593"/>
      <c r="BN21" s="1593"/>
      <c r="BO21" s="1593"/>
      <c r="BP21" s="1593"/>
      <c r="BQ21" s="1593"/>
      <c r="BR21" s="1593"/>
      <c r="BS21" s="1593"/>
      <c r="BT21" s="1593"/>
      <c r="BU21" s="1593"/>
      <c r="BV21" s="1593"/>
      <c r="BW21" s="1593"/>
      <c r="BX21" s="1593"/>
      <c r="BY21" s="1593"/>
      <c r="BZ21" s="1593"/>
      <c r="CA21" s="1593"/>
      <c r="CB21" s="1593"/>
      <c r="CC21" s="1593"/>
      <c r="CD21" s="1593"/>
      <c r="CE21" s="1593"/>
      <c r="CF21" s="1593"/>
      <c r="CG21" s="1593"/>
      <c r="CH21" s="1593"/>
      <c r="CI21" s="1593"/>
      <c r="CJ21" s="1593"/>
      <c r="CK21" s="1593"/>
      <c r="CL21" s="1593"/>
      <c r="CM21" s="1593"/>
      <c r="CN21" s="1593"/>
      <c r="CO21" s="1593"/>
      <c r="CP21" s="1593"/>
      <c r="CQ21" s="1593"/>
      <c r="CR21" s="1593"/>
      <c r="CS21" s="1593"/>
      <c r="CT21" s="1593"/>
      <c r="CU21" s="1593"/>
      <c r="CV21" s="1593"/>
      <c r="CW21" s="1593"/>
      <c r="CX21" s="1593"/>
      <c r="CY21" s="1593"/>
      <c r="CZ21" s="1593"/>
      <c r="DA21" s="1593"/>
      <c r="DB21" s="1593"/>
      <c r="DC21" s="1593"/>
      <c r="DD21" s="1593"/>
      <c r="DE21" s="1593"/>
      <c r="DF21" s="1593"/>
      <c r="DG21" s="1593"/>
      <c r="DH21" s="1593"/>
      <c r="DI21" s="1593"/>
      <c r="DJ21" s="1593"/>
      <c r="DK21" s="1593"/>
      <c r="DL21" s="1593"/>
      <c r="DM21" s="1593"/>
      <c r="DN21" s="1593"/>
      <c r="DO21" s="1593"/>
      <c r="DP21" s="1593"/>
      <c r="DQ21" s="1593"/>
      <c r="DR21" s="1593"/>
      <c r="DS21" s="1593"/>
      <c r="DT21" s="1593"/>
      <c r="DU21" s="1593"/>
      <c r="DV21" s="1593"/>
      <c r="DW21" s="1593"/>
      <c r="DX21" s="1593"/>
      <c r="DY21" s="1593"/>
      <c r="DZ21" s="1593"/>
      <c r="EA21" s="1593"/>
      <c r="EB21" s="1593"/>
      <c r="EC21" s="1593"/>
      <c r="ED21" s="1593"/>
      <c r="EE21" s="1593"/>
      <c r="EF21" s="1593"/>
      <c r="EG21" s="1593"/>
      <c r="EH21" s="1593"/>
      <c r="EI21" s="1593"/>
      <c r="EJ21" s="1593"/>
      <c r="EK21" s="1593"/>
      <c r="EL21" s="1593"/>
      <c r="EM21" s="1593"/>
      <c r="EN21" s="1593"/>
      <c r="EO21" s="1593"/>
      <c r="EP21" s="1593"/>
      <c r="EQ21" s="1593"/>
      <c r="ER21" s="1593"/>
      <c r="ES21" s="1593"/>
      <c r="ET21" s="1593"/>
      <c r="EU21" s="1593"/>
      <c r="EV21" s="1593"/>
      <c r="EW21" s="1593"/>
      <c r="EX21" s="1593"/>
      <c r="EY21" s="1593"/>
      <c r="EZ21" s="1593"/>
      <c r="FA21" s="1593"/>
      <c r="FB21" s="1593"/>
      <c r="FC21" s="1593"/>
      <c r="FD21" s="1593"/>
      <c r="FE21" s="1593"/>
      <c r="FF21" s="1593"/>
      <c r="FG21" s="1593"/>
      <c r="FH21" s="1593"/>
      <c r="FI21" s="1593"/>
      <c r="FJ21" s="1593"/>
    </row>
    <row r="22" spans="1:166" s="1594" customFormat="1" ht="15" x14ac:dyDescent="0.35">
      <c r="A22" s="1431" t="s">
        <v>5871</v>
      </c>
      <c r="B22" s="1431" t="s">
        <v>4292</v>
      </c>
      <c r="C22" s="1428">
        <v>5</v>
      </c>
      <c r="D22" s="328">
        <v>16900.54</v>
      </c>
      <c r="E22" s="328">
        <v>16900.54</v>
      </c>
      <c r="F22" s="1593"/>
      <c r="G22" s="1593"/>
      <c r="H22" s="1593"/>
      <c r="I22" s="1593"/>
      <c r="J22" s="1593"/>
      <c r="K22" s="1593"/>
      <c r="L22" s="1593"/>
      <c r="M22" s="1593"/>
      <c r="N22" s="1593"/>
      <c r="O22" s="1593"/>
      <c r="P22" s="1593"/>
      <c r="Q22" s="1593"/>
      <c r="R22" s="1593"/>
      <c r="S22" s="1593"/>
      <c r="T22" s="1593"/>
      <c r="U22" s="1593"/>
      <c r="V22" s="1593"/>
      <c r="W22" s="1593"/>
      <c r="X22" s="1593"/>
      <c r="Y22" s="1593"/>
      <c r="Z22" s="1593"/>
      <c r="AA22" s="1593"/>
      <c r="AB22" s="1593"/>
      <c r="AC22" s="1593"/>
      <c r="AD22" s="1593"/>
      <c r="AE22" s="1593"/>
      <c r="AF22" s="1593"/>
      <c r="AG22" s="1593"/>
      <c r="AH22" s="1593"/>
      <c r="AI22" s="1593"/>
      <c r="AJ22" s="1593"/>
      <c r="AK22" s="1593"/>
      <c r="AL22" s="1593"/>
      <c r="AM22" s="1593"/>
      <c r="AN22" s="1593"/>
      <c r="AO22" s="1593"/>
      <c r="AP22" s="1593"/>
      <c r="AQ22" s="1593"/>
      <c r="AR22" s="1593"/>
      <c r="AS22" s="1593"/>
      <c r="AT22" s="1593"/>
      <c r="AU22" s="1593"/>
      <c r="AV22" s="1593"/>
      <c r="AW22" s="1593"/>
      <c r="AX22" s="1593"/>
      <c r="AY22" s="1593"/>
      <c r="AZ22" s="1593"/>
      <c r="BA22" s="1593"/>
      <c r="BB22" s="1593"/>
      <c r="BC22" s="1593"/>
      <c r="BD22" s="1593"/>
      <c r="BE22" s="1593"/>
      <c r="BF22" s="1593"/>
      <c r="BG22" s="1593"/>
      <c r="BH22" s="1593"/>
      <c r="BI22" s="1593"/>
      <c r="BJ22" s="1593"/>
      <c r="BK22" s="1593"/>
      <c r="BL22" s="1593"/>
      <c r="BM22" s="1593"/>
      <c r="BN22" s="1593"/>
      <c r="BO22" s="1593"/>
      <c r="BP22" s="1593"/>
      <c r="BQ22" s="1593"/>
      <c r="BR22" s="1593"/>
      <c r="BS22" s="1593"/>
      <c r="BT22" s="1593"/>
      <c r="BU22" s="1593"/>
      <c r="BV22" s="1593"/>
      <c r="BW22" s="1593"/>
      <c r="BX22" s="1593"/>
      <c r="BY22" s="1593"/>
      <c r="BZ22" s="1593"/>
      <c r="CA22" s="1593"/>
      <c r="CB22" s="1593"/>
      <c r="CC22" s="1593"/>
      <c r="CD22" s="1593"/>
      <c r="CE22" s="1593"/>
      <c r="CF22" s="1593"/>
      <c r="CG22" s="1593"/>
      <c r="CH22" s="1593"/>
      <c r="CI22" s="1593"/>
      <c r="CJ22" s="1593"/>
      <c r="CK22" s="1593"/>
      <c r="CL22" s="1593"/>
      <c r="CM22" s="1593"/>
      <c r="CN22" s="1593"/>
      <c r="CO22" s="1593"/>
      <c r="CP22" s="1593"/>
      <c r="CQ22" s="1593"/>
      <c r="CR22" s="1593"/>
      <c r="CS22" s="1593"/>
      <c r="CT22" s="1593"/>
      <c r="CU22" s="1593"/>
      <c r="CV22" s="1593"/>
      <c r="CW22" s="1593"/>
      <c r="CX22" s="1593"/>
      <c r="CY22" s="1593"/>
      <c r="CZ22" s="1593"/>
      <c r="DA22" s="1593"/>
      <c r="DB22" s="1593"/>
      <c r="DC22" s="1593"/>
      <c r="DD22" s="1593"/>
      <c r="DE22" s="1593"/>
      <c r="DF22" s="1593"/>
      <c r="DG22" s="1593"/>
      <c r="DH22" s="1593"/>
      <c r="DI22" s="1593"/>
      <c r="DJ22" s="1593"/>
      <c r="DK22" s="1593"/>
      <c r="DL22" s="1593"/>
      <c r="DM22" s="1593"/>
      <c r="DN22" s="1593"/>
      <c r="DO22" s="1593"/>
      <c r="DP22" s="1593"/>
      <c r="DQ22" s="1593"/>
      <c r="DR22" s="1593"/>
      <c r="DS22" s="1593"/>
      <c r="DT22" s="1593"/>
      <c r="DU22" s="1593"/>
      <c r="DV22" s="1593"/>
      <c r="DW22" s="1593"/>
      <c r="DX22" s="1593"/>
      <c r="DY22" s="1593"/>
      <c r="DZ22" s="1593"/>
      <c r="EA22" s="1593"/>
      <c r="EB22" s="1593"/>
      <c r="EC22" s="1593"/>
      <c r="ED22" s="1593"/>
      <c r="EE22" s="1593"/>
      <c r="EF22" s="1593"/>
      <c r="EG22" s="1593"/>
      <c r="EH22" s="1593"/>
      <c r="EI22" s="1593"/>
      <c r="EJ22" s="1593"/>
      <c r="EK22" s="1593"/>
      <c r="EL22" s="1593"/>
      <c r="EM22" s="1593"/>
      <c r="EN22" s="1593"/>
      <c r="EO22" s="1593"/>
      <c r="EP22" s="1593"/>
      <c r="EQ22" s="1593"/>
      <c r="ER22" s="1593"/>
      <c r="ES22" s="1593"/>
      <c r="ET22" s="1593"/>
      <c r="EU22" s="1593"/>
      <c r="EV22" s="1593"/>
      <c r="EW22" s="1593"/>
      <c r="EX22" s="1593"/>
      <c r="EY22" s="1593"/>
      <c r="EZ22" s="1593"/>
      <c r="FA22" s="1593"/>
      <c r="FB22" s="1593"/>
      <c r="FC22" s="1593"/>
      <c r="FD22" s="1593"/>
      <c r="FE22" s="1593"/>
      <c r="FF22" s="1593"/>
      <c r="FG22" s="1593"/>
      <c r="FH22" s="1593"/>
      <c r="FI22" s="1593"/>
      <c r="FJ22" s="1593"/>
    </row>
    <row r="23" spans="1:166" s="1594" customFormat="1" ht="15" x14ac:dyDescent="0.35">
      <c r="A23" s="1431" t="s">
        <v>5872</v>
      </c>
      <c r="B23" s="1431" t="s">
        <v>4846</v>
      </c>
      <c r="C23" s="1428">
        <v>1</v>
      </c>
      <c r="D23" s="328">
        <v>16680.68</v>
      </c>
      <c r="E23" s="328">
        <v>16680.68</v>
      </c>
      <c r="F23" s="1593"/>
      <c r="G23" s="1593"/>
      <c r="H23" s="1593"/>
      <c r="I23" s="1593"/>
      <c r="J23" s="1593"/>
      <c r="K23" s="1593"/>
      <c r="L23" s="1593"/>
      <c r="M23" s="1593"/>
      <c r="N23" s="1593"/>
      <c r="O23" s="1593"/>
      <c r="P23" s="1593"/>
      <c r="Q23" s="1593"/>
      <c r="R23" s="1593"/>
      <c r="S23" s="1593"/>
      <c r="T23" s="1593"/>
      <c r="U23" s="1593"/>
      <c r="V23" s="1593"/>
      <c r="W23" s="1593"/>
      <c r="X23" s="1593"/>
      <c r="Y23" s="1593"/>
      <c r="Z23" s="1593"/>
      <c r="AA23" s="1593"/>
      <c r="AB23" s="1593"/>
      <c r="AC23" s="1593"/>
      <c r="AD23" s="1593"/>
      <c r="AE23" s="1593"/>
      <c r="AF23" s="1593"/>
      <c r="AG23" s="1593"/>
      <c r="AH23" s="1593"/>
      <c r="AI23" s="1593"/>
      <c r="AJ23" s="1593"/>
      <c r="AK23" s="1593"/>
      <c r="AL23" s="1593"/>
      <c r="AM23" s="1593"/>
      <c r="AN23" s="1593"/>
      <c r="AO23" s="1593"/>
      <c r="AP23" s="1593"/>
      <c r="AQ23" s="1593"/>
      <c r="AR23" s="1593"/>
      <c r="AS23" s="1593"/>
      <c r="AT23" s="1593"/>
      <c r="AU23" s="1593"/>
      <c r="AV23" s="1593"/>
      <c r="AW23" s="1593"/>
      <c r="AX23" s="1593"/>
      <c r="AY23" s="1593"/>
      <c r="AZ23" s="1593"/>
      <c r="BA23" s="1593"/>
      <c r="BB23" s="1593"/>
      <c r="BC23" s="1593"/>
      <c r="BD23" s="1593"/>
      <c r="BE23" s="1593"/>
      <c r="BF23" s="1593"/>
      <c r="BG23" s="1593"/>
      <c r="BH23" s="1593"/>
      <c r="BI23" s="1593"/>
      <c r="BJ23" s="1593"/>
      <c r="BK23" s="1593"/>
      <c r="BL23" s="1593"/>
      <c r="BM23" s="1593"/>
      <c r="BN23" s="1593"/>
      <c r="BO23" s="1593"/>
      <c r="BP23" s="1593"/>
      <c r="BQ23" s="1593"/>
      <c r="BR23" s="1593"/>
      <c r="BS23" s="1593"/>
      <c r="BT23" s="1593"/>
      <c r="BU23" s="1593"/>
      <c r="BV23" s="1593"/>
      <c r="BW23" s="1593"/>
      <c r="BX23" s="1593"/>
      <c r="BY23" s="1593"/>
      <c r="BZ23" s="1593"/>
      <c r="CA23" s="1593"/>
      <c r="CB23" s="1593"/>
      <c r="CC23" s="1593"/>
      <c r="CD23" s="1593"/>
      <c r="CE23" s="1593"/>
      <c r="CF23" s="1593"/>
      <c r="CG23" s="1593"/>
      <c r="CH23" s="1593"/>
      <c r="CI23" s="1593"/>
      <c r="CJ23" s="1593"/>
      <c r="CK23" s="1593"/>
      <c r="CL23" s="1593"/>
      <c r="CM23" s="1593"/>
      <c r="CN23" s="1593"/>
      <c r="CO23" s="1593"/>
      <c r="CP23" s="1593"/>
      <c r="CQ23" s="1593"/>
      <c r="CR23" s="1593"/>
      <c r="CS23" s="1593"/>
      <c r="CT23" s="1593"/>
      <c r="CU23" s="1593"/>
      <c r="CV23" s="1593"/>
      <c r="CW23" s="1593"/>
      <c r="CX23" s="1593"/>
      <c r="CY23" s="1593"/>
      <c r="CZ23" s="1593"/>
      <c r="DA23" s="1593"/>
      <c r="DB23" s="1593"/>
      <c r="DC23" s="1593"/>
      <c r="DD23" s="1593"/>
      <c r="DE23" s="1593"/>
      <c r="DF23" s="1593"/>
      <c r="DG23" s="1593"/>
      <c r="DH23" s="1593"/>
      <c r="DI23" s="1593"/>
      <c r="DJ23" s="1593"/>
      <c r="DK23" s="1593"/>
      <c r="DL23" s="1593"/>
      <c r="DM23" s="1593"/>
      <c r="DN23" s="1593"/>
      <c r="DO23" s="1593"/>
      <c r="DP23" s="1593"/>
      <c r="DQ23" s="1593"/>
      <c r="DR23" s="1593"/>
      <c r="DS23" s="1593"/>
      <c r="DT23" s="1593"/>
      <c r="DU23" s="1593"/>
      <c r="DV23" s="1593"/>
      <c r="DW23" s="1593"/>
      <c r="DX23" s="1593"/>
      <c r="DY23" s="1593"/>
      <c r="DZ23" s="1593"/>
      <c r="EA23" s="1593"/>
      <c r="EB23" s="1593"/>
      <c r="EC23" s="1593"/>
      <c r="ED23" s="1593"/>
      <c r="EE23" s="1593"/>
      <c r="EF23" s="1593"/>
      <c r="EG23" s="1593"/>
      <c r="EH23" s="1593"/>
      <c r="EI23" s="1593"/>
      <c r="EJ23" s="1593"/>
      <c r="EK23" s="1593"/>
      <c r="EL23" s="1593"/>
      <c r="EM23" s="1593"/>
      <c r="EN23" s="1593"/>
      <c r="EO23" s="1593"/>
      <c r="EP23" s="1593"/>
      <c r="EQ23" s="1593"/>
      <c r="ER23" s="1593"/>
      <c r="ES23" s="1593"/>
      <c r="ET23" s="1593"/>
      <c r="EU23" s="1593"/>
      <c r="EV23" s="1593"/>
      <c r="EW23" s="1593"/>
      <c r="EX23" s="1593"/>
      <c r="EY23" s="1593"/>
      <c r="EZ23" s="1593"/>
      <c r="FA23" s="1593"/>
      <c r="FB23" s="1593"/>
      <c r="FC23" s="1593"/>
      <c r="FD23" s="1593"/>
      <c r="FE23" s="1593"/>
      <c r="FF23" s="1593"/>
      <c r="FG23" s="1593"/>
      <c r="FH23" s="1593"/>
      <c r="FI23" s="1593"/>
      <c r="FJ23" s="1593"/>
    </row>
    <row r="24" spans="1:166" s="1594" customFormat="1" ht="15" x14ac:dyDescent="0.35">
      <c r="A24" s="1431" t="s">
        <v>5873</v>
      </c>
      <c r="B24" s="1431" t="s">
        <v>4288</v>
      </c>
      <c r="C24" s="1428">
        <v>1</v>
      </c>
      <c r="D24" s="328">
        <v>14650.11</v>
      </c>
      <c r="E24" s="328">
        <v>14650.11</v>
      </c>
      <c r="F24" s="1593"/>
      <c r="G24" s="1593"/>
      <c r="H24" s="1593"/>
      <c r="I24" s="1593"/>
      <c r="J24" s="1593"/>
      <c r="K24" s="1593"/>
      <c r="L24" s="1593"/>
      <c r="M24" s="1593"/>
      <c r="N24" s="1593"/>
      <c r="O24" s="1593"/>
      <c r="P24" s="1593"/>
      <c r="Q24" s="1593"/>
      <c r="R24" s="1593"/>
      <c r="S24" s="1593"/>
      <c r="T24" s="1593"/>
      <c r="U24" s="1593"/>
      <c r="V24" s="1593"/>
      <c r="W24" s="1593"/>
      <c r="X24" s="1593"/>
      <c r="Y24" s="1593"/>
      <c r="Z24" s="1593"/>
      <c r="AA24" s="1593"/>
      <c r="AB24" s="1593"/>
      <c r="AC24" s="1593"/>
      <c r="AD24" s="1593"/>
      <c r="AE24" s="1593"/>
      <c r="AF24" s="1593"/>
      <c r="AG24" s="1593"/>
      <c r="AH24" s="1593"/>
      <c r="AI24" s="1593"/>
      <c r="AJ24" s="1593"/>
      <c r="AK24" s="1593"/>
      <c r="AL24" s="1593"/>
      <c r="AM24" s="1593"/>
      <c r="AN24" s="1593"/>
      <c r="AO24" s="1593"/>
      <c r="AP24" s="1593"/>
      <c r="AQ24" s="1593"/>
      <c r="AR24" s="1593"/>
      <c r="AS24" s="1593"/>
      <c r="AT24" s="1593"/>
      <c r="AU24" s="1593"/>
      <c r="AV24" s="1593"/>
      <c r="AW24" s="1593"/>
      <c r="AX24" s="1593"/>
      <c r="AY24" s="1593"/>
      <c r="AZ24" s="1593"/>
      <c r="BA24" s="1593"/>
      <c r="BB24" s="1593"/>
      <c r="BC24" s="1593"/>
      <c r="BD24" s="1593"/>
      <c r="BE24" s="1593"/>
      <c r="BF24" s="1593"/>
      <c r="BG24" s="1593"/>
      <c r="BH24" s="1593"/>
      <c r="BI24" s="1593"/>
      <c r="BJ24" s="1593"/>
      <c r="BK24" s="1593"/>
      <c r="BL24" s="1593"/>
      <c r="BM24" s="1593"/>
      <c r="BN24" s="1593"/>
      <c r="BO24" s="1593"/>
      <c r="BP24" s="1593"/>
      <c r="BQ24" s="1593"/>
      <c r="BR24" s="1593"/>
      <c r="BS24" s="1593"/>
      <c r="BT24" s="1593"/>
      <c r="BU24" s="1593"/>
      <c r="BV24" s="1593"/>
      <c r="BW24" s="1593"/>
      <c r="BX24" s="1593"/>
      <c r="BY24" s="1593"/>
      <c r="BZ24" s="1593"/>
      <c r="CA24" s="1593"/>
      <c r="CB24" s="1593"/>
      <c r="CC24" s="1593"/>
      <c r="CD24" s="1593"/>
      <c r="CE24" s="1593"/>
      <c r="CF24" s="1593"/>
      <c r="CG24" s="1593"/>
      <c r="CH24" s="1593"/>
      <c r="CI24" s="1593"/>
      <c r="CJ24" s="1593"/>
      <c r="CK24" s="1593"/>
      <c r="CL24" s="1593"/>
      <c r="CM24" s="1593"/>
      <c r="CN24" s="1593"/>
      <c r="CO24" s="1593"/>
      <c r="CP24" s="1593"/>
      <c r="CQ24" s="1593"/>
      <c r="CR24" s="1593"/>
      <c r="CS24" s="1593"/>
      <c r="CT24" s="1593"/>
      <c r="CU24" s="1593"/>
      <c r="CV24" s="1593"/>
      <c r="CW24" s="1593"/>
      <c r="CX24" s="1593"/>
      <c r="CY24" s="1593"/>
      <c r="CZ24" s="1593"/>
      <c r="DA24" s="1593"/>
      <c r="DB24" s="1593"/>
      <c r="DC24" s="1593"/>
      <c r="DD24" s="1593"/>
      <c r="DE24" s="1593"/>
      <c r="DF24" s="1593"/>
      <c r="DG24" s="1593"/>
      <c r="DH24" s="1593"/>
      <c r="DI24" s="1593"/>
      <c r="DJ24" s="1593"/>
      <c r="DK24" s="1593"/>
      <c r="DL24" s="1593"/>
      <c r="DM24" s="1593"/>
      <c r="DN24" s="1593"/>
      <c r="DO24" s="1593"/>
      <c r="DP24" s="1593"/>
      <c r="DQ24" s="1593"/>
      <c r="DR24" s="1593"/>
      <c r="DS24" s="1593"/>
      <c r="DT24" s="1593"/>
      <c r="DU24" s="1593"/>
      <c r="DV24" s="1593"/>
      <c r="DW24" s="1593"/>
      <c r="DX24" s="1593"/>
      <c r="DY24" s="1593"/>
      <c r="DZ24" s="1593"/>
      <c r="EA24" s="1593"/>
      <c r="EB24" s="1593"/>
      <c r="EC24" s="1593"/>
      <c r="ED24" s="1593"/>
      <c r="EE24" s="1593"/>
      <c r="EF24" s="1593"/>
      <c r="EG24" s="1593"/>
      <c r="EH24" s="1593"/>
      <c r="EI24" s="1593"/>
      <c r="EJ24" s="1593"/>
      <c r="EK24" s="1593"/>
      <c r="EL24" s="1593"/>
      <c r="EM24" s="1593"/>
      <c r="EN24" s="1593"/>
      <c r="EO24" s="1593"/>
      <c r="EP24" s="1593"/>
      <c r="EQ24" s="1593"/>
      <c r="ER24" s="1593"/>
      <c r="ES24" s="1593"/>
      <c r="ET24" s="1593"/>
      <c r="EU24" s="1593"/>
      <c r="EV24" s="1593"/>
      <c r="EW24" s="1593"/>
      <c r="EX24" s="1593"/>
      <c r="EY24" s="1593"/>
      <c r="EZ24" s="1593"/>
      <c r="FA24" s="1593"/>
      <c r="FB24" s="1593"/>
      <c r="FC24" s="1593"/>
      <c r="FD24" s="1593"/>
      <c r="FE24" s="1593"/>
      <c r="FF24" s="1593"/>
      <c r="FG24" s="1593"/>
      <c r="FH24" s="1593"/>
      <c r="FI24" s="1593"/>
      <c r="FJ24" s="1593"/>
    </row>
    <row r="25" spans="1:166" s="1594" customFormat="1" ht="15" x14ac:dyDescent="0.35">
      <c r="A25" s="1431" t="s">
        <v>5874</v>
      </c>
      <c r="B25" s="1431" t="s">
        <v>4415</v>
      </c>
      <c r="C25" s="1428">
        <v>1</v>
      </c>
      <c r="D25" s="328">
        <v>10357.92</v>
      </c>
      <c r="E25" s="328">
        <v>10357.92</v>
      </c>
      <c r="F25" s="1593"/>
      <c r="G25" s="1593"/>
      <c r="H25" s="1593"/>
      <c r="I25" s="1593"/>
      <c r="J25" s="1593"/>
      <c r="K25" s="1593"/>
      <c r="L25" s="1593"/>
      <c r="M25" s="1593"/>
      <c r="N25" s="1593"/>
      <c r="O25" s="1593"/>
      <c r="P25" s="1593"/>
      <c r="Q25" s="1593"/>
      <c r="R25" s="1593"/>
      <c r="S25" s="1593"/>
      <c r="T25" s="1593"/>
      <c r="U25" s="1593"/>
      <c r="V25" s="1593"/>
      <c r="W25" s="1593"/>
      <c r="X25" s="1593"/>
      <c r="Y25" s="1593"/>
      <c r="Z25" s="1593"/>
      <c r="AA25" s="1593"/>
      <c r="AB25" s="1593"/>
      <c r="AC25" s="1593"/>
      <c r="AD25" s="1593"/>
      <c r="AE25" s="1593"/>
      <c r="AF25" s="1593"/>
      <c r="AG25" s="1593"/>
      <c r="AH25" s="1593"/>
      <c r="AI25" s="1593"/>
      <c r="AJ25" s="1593"/>
      <c r="AK25" s="1593"/>
      <c r="AL25" s="1593"/>
      <c r="AM25" s="1593"/>
      <c r="AN25" s="1593"/>
      <c r="AO25" s="1593"/>
      <c r="AP25" s="1593"/>
      <c r="AQ25" s="1593"/>
      <c r="AR25" s="1593"/>
      <c r="AS25" s="1593"/>
      <c r="AT25" s="1593"/>
      <c r="AU25" s="1593"/>
      <c r="AV25" s="1593"/>
      <c r="AW25" s="1593"/>
      <c r="AX25" s="1593"/>
      <c r="AY25" s="1593"/>
      <c r="AZ25" s="1593"/>
      <c r="BA25" s="1593"/>
      <c r="BB25" s="1593"/>
      <c r="BC25" s="1593"/>
      <c r="BD25" s="1593"/>
      <c r="BE25" s="1593"/>
      <c r="BF25" s="1593"/>
      <c r="BG25" s="1593"/>
      <c r="BH25" s="1593"/>
      <c r="BI25" s="1593"/>
      <c r="BJ25" s="1593"/>
      <c r="BK25" s="1593"/>
      <c r="BL25" s="1593"/>
      <c r="BM25" s="1593"/>
      <c r="BN25" s="1593"/>
      <c r="BO25" s="1593"/>
      <c r="BP25" s="1593"/>
      <c r="BQ25" s="1593"/>
      <c r="BR25" s="1593"/>
      <c r="BS25" s="1593"/>
      <c r="BT25" s="1593"/>
      <c r="BU25" s="1593"/>
      <c r="BV25" s="1593"/>
      <c r="BW25" s="1593"/>
      <c r="BX25" s="1593"/>
      <c r="BY25" s="1593"/>
      <c r="BZ25" s="1593"/>
      <c r="CA25" s="1593"/>
      <c r="CB25" s="1593"/>
      <c r="CC25" s="1593"/>
      <c r="CD25" s="1593"/>
      <c r="CE25" s="1593"/>
      <c r="CF25" s="1593"/>
      <c r="CG25" s="1593"/>
      <c r="CH25" s="1593"/>
      <c r="CI25" s="1593"/>
      <c r="CJ25" s="1593"/>
      <c r="CK25" s="1593"/>
      <c r="CL25" s="1593"/>
      <c r="CM25" s="1593"/>
      <c r="CN25" s="1593"/>
      <c r="CO25" s="1593"/>
      <c r="CP25" s="1593"/>
      <c r="CQ25" s="1593"/>
      <c r="CR25" s="1593"/>
      <c r="CS25" s="1593"/>
      <c r="CT25" s="1593"/>
      <c r="CU25" s="1593"/>
      <c r="CV25" s="1593"/>
      <c r="CW25" s="1593"/>
      <c r="CX25" s="1593"/>
      <c r="CY25" s="1593"/>
      <c r="CZ25" s="1593"/>
      <c r="DA25" s="1593"/>
      <c r="DB25" s="1593"/>
      <c r="DC25" s="1593"/>
      <c r="DD25" s="1593"/>
      <c r="DE25" s="1593"/>
      <c r="DF25" s="1593"/>
      <c r="DG25" s="1593"/>
      <c r="DH25" s="1593"/>
      <c r="DI25" s="1593"/>
      <c r="DJ25" s="1593"/>
      <c r="DK25" s="1593"/>
      <c r="DL25" s="1593"/>
      <c r="DM25" s="1593"/>
      <c r="DN25" s="1593"/>
      <c r="DO25" s="1593"/>
      <c r="DP25" s="1593"/>
      <c r="DQ25" s="1593"/>
      <c r="DR25" s="1593"/>
      <c r="DS25" s="1593"/>
      <c r="DT25" s="1593"/>
      <c r="DU25" s="1593"/>
      <c r="DV25" s="1593"/>
      <c r="DW25" s="1593"/>
      <c r="DX25" s="1593"/>
      <c r="DY25" s="1593"/>
      <c r="DZ25" s="1593"/>
      <c r="EA25" s="1593"/>
      <c r="EB25" s="1593"/>
      <c r="EC25" s="1593"/>
      <c r="ED25" s="1593"/>
      <c r="EE25" s="1593"/>
      <c r="EF25" s="1593"/>
      <c r="EG25" s="1593"/>
      <c r="EH25" s="1593"/>
      <c r="EI25" s="1593"/>
      <c r="EJ25" s="1593"/>
      <c r="EK25" s="1593"/>
      <c r="EL25" s="1593"/>
      <c r="EM25" s="1593"/>
      <c r="EN25" s="1593"/>
      <c r="EO25" s="1593"/>
      <c r="EP25" s="1593"/>
      <c r="EQ25" s="1593"/>
      <c r="ER25" s="1593"/>
      <c r="ES25" s="1593"/>
      <c r="ET25" s="1593"/>
      <c r="EU25" s="1593"/>
      <c r="EV25" s="1593"/>
      <c r="EW25" s="1593"/>
      <c r="EX25" s="1593"/>
      <c r="EY25" s="1593"/>
      <c r="EZ25" s="1593"/>
      <c r="FA25" s="1593"/>
      <c r="FB25" s="1593"/>
      <c r="FC25" s="1593"/>
      <c r="FD25" s="1593"/>
      <c r="FE25" s="1593"/>
      <c r="FF25" s="1593"/>
      <c r="FG25" s="1593"/>
      <c r="FH25" s="1593"/>
      <c r="FI25" s="1593"/>
      <c r="FJ25" s="1593"/>
    </row>
    <row r="26" spans="1:166" s="214" customFormat="1" ht="15" x14ac:dyDescent="0.3">
      <c r="A26" s="222"/>
      <c r="B26" s="102" t="s">
        <v>4238</v>
      </c>
      <c r="C26" s="57">
        <f>SUM(C12:C25)</f>
        <v>40</v>
      </c>
      <c r="D26" s="1445"/>
      <c r="E26" s="1445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  <c r="Q26" s="116"/>
      <c r="R26" s="116"/>
      <c r="S26" s="116"/>
      <c r="T26" s="116"/>
      <c r="U26" s="116"/>
      <c r="V26" s="116"/>
      <c r="W26" s="116"/>
      <c r="X26" s="116"/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16"/>
      <c r="BY26" s="116"/>
      <c r="BZ26" s="116"/>
      <c r="CA26" s="116"/>
      <c r="CB26" s="116"/>
      <c r="CC26" s="116"/>
      <c r="CD26" s="116"/>
      <c r="CE26" s="116"/>
      <c r="CF26" s="116"/>
      <c r="CG26" s="116"/>
      <c r="CH26" s="116"/>
      <c r="CI26" s="116"/>
      <c r="CJ26" s="116"/>
      <c r="CK26" s="116"/>
      <c r="CL26" s="116"/>
      <c r="CM26" s="116"/>
      <c r="CN26" s="116"/>
      <c r="CO26" s="116"/>
      <c r="CP26" s="116"/>
      <c r="CQ26" s="116"/>
      <c r="CR26" s="116"/>
      <c r="CS26" s="116"/>
      <c r="CT26" s="116"/>
      <c r="CU26" s="116"/>
      <c r="CV26" s="116"/>
      <c r="CW26" s="116"/>
      <c r="CX26" s="116"/>
      <c r="CY26" s="116"/>
      <c r="CZ26" s="116"/>
      <c r="DA26" s="116"/>
      <c r="DB26" s="116"/>
      <c r="DC26" s="116"/>
      <c r="DD26" s="116"/>
      <c r="DE26" s="116"/>
      <c r="DF26" s="116"/>
      <c r="DG26" s="116"/>
      <c r="DH26" s="116"/>
      <c r="DI26" s="116"/>
      <c r="DJ26" s="116"/>
      <c r="DK26" s="116"/>
      <c r="DL26" s="116"/>
      <c r="DM26" s="116"/>
      <c r="DN26" s="116"/>
      <c r="DO26" s="116"/>
      <c r="DP26" s="116"/>
      <c r="DQ26" s="116"/>
      <c r="DR26" s="116"/>
      <c r="DS26" s="116"/>
      <c r="DT26" s="116"/>
      <c r="DU26" s="116"/>
      <c r="DV26" s="116"/>
      <c r="DW26" s="116"/>
      <c r="DX26" s="116"/>
      <c r="DY26" s="116"/>
      <c r="DZ26" s="116"/>
      <c r="EA26" s="116"/>
      <c r="EB26" s="116"/>
      <c r="EC26" s="116"/>
      <c r="ED26" s="116"/>
      <c r="EE26" s="116"/>
      <c r="EF26" s="116"/>
      <c r="EG26" s="116"/>
      <c r="EH26" s="116"/>
      <c r="EI26" s="116"/>
      <c r="EJ26" s="116"/>
      <c r="EK26" s="116"/>
      <c r="EL26" s="116"/>
      <c r="EM26" s="116"/>
      <c r="EN26" s="116"/>
      <c r="EO26" s="116"/>
      <c r="EP26" s="116"/>
      <c r="EQ26" s="116"/>
      <c r="ER26" s="116"/>
      <c r="ES26" s="116"/>
      <c r="ET26" s="116"/>
      <c r="EU26" s="116"/>
      <c r="EV26" s="116"/>
      <c r="EW26" s="116"/>
      <c r="EX26" s="116"/>
      <c r="EY26" s="116"/>
      <c r="EZ26" s="116"/>
      <c r="FA26" s="116"/>
      <c r="FB26" s="116"/>
      <c r="FC26" s="116"/>
      <c r="FD26" s="116"/>
      <c r="FE26" s="116"/>
      <c r="FF26" s="116"/>
      <c r="FG26" s="116"/>
      <c r="FH26" s="116"/>
      <c r="FI26" s="116"/>
      <c r="FJ26" s="116"/>
    </row>
    <row r="27" spans="1:166" s="187" customFormat="1" ht="15" x14ac:dyDescent="0.3">
      <c r="A27" s="243"/>
      <c r="B27" s="1591"/>
      <c r="C27" s="1592"/>
      <c r="D27" s="1601"/>
      <c r="E27" s="1601"/>
    </row>
    <row r="28" spans="1:166" s="214" customFormat="1" ht="15" x14ac:dyDescent="0.3">
      <c r="A28" s="1442"/>
      <c r="B28" s="1443"/>
      <c r="C28" s="1444"/>
      <c r="D28" s="1445"/>
      <c r="E28" s="1445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  <c r="BW28" s="116"/>
      <c r="BX28" s="116"/>
      <c r="BY28" s="116"/>
      <c r="BZ28" s="116"/>
      <c r="CA28" s="116"/>
      <c r="CB28" s="116"/>
      <c r="CC28" s="116"/>
      <c r="CD28" s="116"/>
      <c r="CE28" s="116"/>
      <c r="CF28" s="116"/>
      <c r="CG28" s="116"/>
      <c r="CH28" s="116"/>
      <c r="CI28" s="116"/>
      <c r="CJ28" s="116"/>
      <c r="CK28" s="116"/>
      <c r="CL28" s="116"/>
      <c r="CM28" s="116"/>
      <c r="CN28" s="116"/>
      <c r="CO28" s="116"/>
      <c r="CP28" s="116"/>
      <c r="CQ28" s="116"/>
      <c r="CR28" s="116"/>
      <c r="CS28" s="116"/>
      <c r="CT28" s="116"/>
      <c r="CU28" s="116"/>
      <c r="CV28" s="116"/>
      <c r="CW28" s="116"/>
      <c r="CX28" s="116"/>
      <c r="CY28" s="116"/>
      <c r="CZ28" s="116"/>
      <c r="DA28" s="116"/>
      <c r="DB28" s="116"/>
      <c r="DC28" s="116"/>
      <c r="DD28" s="116"/>
      <c r="DE28" s="116"/>
      <c r="DF28" s="116"/>
      <c r="DG28" s="116"/>
      <c r="DH28" s="116"/>
      <c r="DI28" s="116"/>
      <c r="DJ28" s="116"/>
      <c r="DK28" s="116"/>
      <c r="DL28" s="116"/>
      <c r="DM28" s="116"/>
      <c r="DN28" s="116"/>
      <c r="DO28" s="116"/>
      <c r="DP28" s="116"/>
      <c r="DQ28" s="116"/>
      <c r="DR28" s="116"/>
      <c r="DS28" s="116"/>
      <c r="DT28" s="116"/>
      <c r="DU28" s="116"/>
      <c r="DV28" s="116"/>
      <c r="DW28" s="116"/>
      <c r="DX28" s="116"/>
      <c r="DY28" s="116"/>
      <c r="DZ28" s="116"/>
      <c r="EA28" s="116"/>
      <c r="EB28" s="116"/>
      <c r="EC28" s="116"/>
      <c r="ED28" s="116"/>
      <c r="EE28" s="116"/>
      <c r="EF28" s="116"/>
      <c r="EG28" s="116"/>
      <c r="EH28" s="116"/>
      <c r="EI28" s="116"/>
      <c r="EJ28" s="116"/>
      <c r="EK28" s="116"/>
      <c r="EL28" s="116"/>
      <c r="EM28" s="116"/>
      <c r="EN28" s="116"/>
      <c r="EO28" s="116"/>
      <c r="EP28" s="116"/>
      <c r="EQ28" s="116"/>
      <c r="ER28" s="116"/>
      <c r="ES28" s="116"/>
      <c r="ET28" s="116"/>
      <c r="EU28" s="116"/>
      <c r="EV28" s="116"/>
      <c r="EW28" s="116"/>
      <c r="EX28" s="116"/>
      <c r="EY28" s="116"/>
      <c r="EZ28" s="116"/>
      <c r="FA28" s="116"/>
      <c r="FB28" s="116"/>
      <c r="FC28" s="116"/>
      <c r="FD28" s="116"/>
      <c r="FE28" s="116"/>
      <c r="FF28" s="116"/>
      <c r="FG28" s="116"/>
      <c r="FH28" s="116"/>
      <c r="FI28" s="116"/>
      <c r="FJ28" s="116"/>
    </row>
    <row r="29" spans="1:166" s="214" customFormat="1" ht="15" x14ac:dyDescent="0.3">
      <c r="A29" s="683" t="s">
        <v>4168</v>
      </c>
      <c r="B29" s="683" t="s">
        <v>4168</v>
      </c>
      <c r="C29" s="1444"/>
      <c r="D29" s="1445"/>
      <c r="E29" s="1445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16"/>
      <c r="BY29" s="116"/>
      <c r="BZ29" s="116"/>
      <c r="CA29" s="116"/>
      <c r="CB29" s="116"/>
      <c r="CC29" s="116"/>
      <c r="CD29" s="116"/>
      <c r="CE29" s="116"/>
      <c r="CF29" s="116"/>
      <c r="CG29" s="116"/>
      <c r="CH29" s="116"/>
      <c r="CI29" s="116"/>
      <c r="CJ29" s="116"/>
      <c r="CK29" s="116"/>
      <c r="CL29" s="116"/>
      <c r="CM29" s="116"/>
      <c r="CN29" s="116"/>
      <c r="CO29" s="116"/>
      <c r="CP29" s="116"/>
      <c r="CQ29" s="116"/>
      <c r="CR29" s="116"/>
      <c r="CS29" s="116"/>
      <c r="CT29" s="116"/>
      <c r="CU29" s="116"/>
      <c r="CV29" s="116"/>
      <c r="CW29" s="116"/>
      <c r="CX29" s="116"/>
      <c r="CY29" s="116"/>
      <c r="CZ29" s="116"/>
      <c r="DA29" s="116"/>
      <c r="DB29" s="116"/>
      <c r="DC29" s="116"/>
      <c r="DD29" s="116"/>
      <c r="DE29" s="116"/>
      <c r="DF29" s="116"/>
      <c r="DG29" s="116"/>
      <c r="DH29" s="116"/>
      <c r="DI29" s="116"/>
      <c r="DJ29" s="116"/>
      <c r="DK29" s="116"/>
      <c r="DL29" s="116"/>
      <c r="DM29" s="116"/>
      <c r="DN29" s="116"/>
      <c r="DO29" s="116"/>
      <c r="DP29" s="116"/>
      <c r="DQ29" s="116"/>
      <c r="DR29" s="116"/>
      <c r="DS29" s="116"/>
      <c r="DT29" s="116"/>
      <c r="DU29" s="116"/>
      <c r="DV29" s="116"/>
      <c r="DW29" s="116"/>
      <c r="DX29" s="116"/>
      <c r="DY29" s="116"/>
      <c r="DZ29" s="116"/>
      <c r="EA29" s="116"/>
      <c r="EB29" s="116"/>
      <c r="EC29" s="116"/>
      <c r="ED29" s="116"/>
      <c r="EE29" s="116"/>
      <c r="EF29" s="116"/>
      <c r="EG29" s="116"/>
      <c r="EH29" s="116"/>
      <c r="EI29" s="116"/>
      <c r="EJ29" s="116"/>
      <c r="EK29" s="116"/>
      <c r="EL29" s="116"/>
      <c r="EM29" s="116"/>
      <c r="EN29" s="116"/>
      <c r="EO29" s="116"/>
      <c r="EP29" s="116"/>
      <c r="EQ29" s="116"/>
      <c r="ER29" s="116"/>
      <c r="ES29" s="116"/>
      <c r="ET29" s="116"/>
      <c r="EU29" s="116"/>
      <c r="EV29" s="116"/>
      <c r="EW29" s="116"/>
      <c r="EX29" s="116"/>
      <c r="EY29" s="116"/>
      <c r="EZ29" s="116"/>
      <c r="FA29" s="116"/>
      <c r="FB29" s="116"/>
      <c r="FC29" s="116"/>
      <c r="FD29" s="116"/>
      <c r="FE29" s="116"/>
      <c r="FF29" s="116"/>
      <c r="FG29" s="116"/>
      <c r="FH29" s="116"/>
      <c r="FI29" s="116"/>
      <c r="FJ29" s="116"/>
    </row>
    <row r="30" spans="1:166" s="1594" customFormat="1" ht="15" x14ac:dyDescent="0.35">
      <c r="A30" s="1431" t="s">
        <v>4242</v>
      </c>
      <c r="B30" s="1431" t="s">
        <v>4242</v>
      </c>
      <c r="C30" s="1428">
        <v>0</v>
      </c>
      <c r="D30" s="101">
        <v>0</v>
      </c>
      <c r="E30" s="101">
        <v>0</v>
      </c>
      <c r="F30" s="1593"/>
      <c r="G30" s="1593"/>
      <c r="H30" s="1593"/>
      <c r="I30" s="1593"/>
      <c r="J30" s="1593"/>
      <c r="K30" s="1593"/>
      <c r="L30" s="1593"/>
      <c r="M30" s="1593"/>
      <c r="N30" s="1593"/>
      <c r="O30" s="1593"/>
      <c r="P30" s="1593"/>
      <c r="Q30" s="1593"/>
      <c r="R30" s="1593"/>
      <c r="S30" s="1593"/>
      <c r="T30" s="1593"/>
      <c r="U30" s="1593"/>
      <c r="V30" s="1593"/>
      <c r="W30" s="1593"/>
      <c r="X30" s="1593"/>
      <c r="Y30" s="1593"/>
      <c r="Z30" s="1593"/>
      <c r="AA30" s="1593"/>
      <c r="AB30" s="1593"/>
      <c r="AC30" s="1593"/>
      <c r="AD30" s="1593"/>
      <c r="AE30" s="1593"/>
      <c r="AF30" s="1593"/>
      <c r="AG30" s="1593"/>
      <c r="AH30" s="1593"/>
      <c r="AI30" s="1593"/>
      <c r="AJ30" s="1593"/>
      <c r="AK30" s="1593"/>
      <c r="AL30" s="1593"/>
      <c r="AM30" s="1593"/>
      <c r="AN30" s="1593"/>
      <c r="AO30" s="1593"/>
      <c r="AP30" s="1593"/>
      <c r="AQ30" s="1593"/>
      <c r="AR30" s="1593"/>
      <c r="AS30" s="1593"/>
      <c r="AT30" s="1593"/>
      <c r="AU30" s="1593"/>
      <c r="AV30" s="1593"/>
      <c r="AW30" s="1593"/>
      <c r="AX30" s="1593"/>
      <c r="AY30" s="1593"/>
      <c r="AZ30" s="1593"/>
      <c r="BA30" s="1593"/>
      <c r="BB30" s="1593"/>
      <c r="BC30" s="1593"/>
      <c r="BD30" s="1593"/>
      <c r="BE30" s="1593"/>
      <c r="BF30" s="1593"/>
      <c r="BG30" s="1593"/>
      <c r="BH30" s="1593"/>
      <c r="BI30" s="1593"/>
      <c r="BJ30" s="1593"/>
      <c r="BK30" s="1593"/>
      <c r="BL30" s="1593"/>
      <c r="BM30" s="1593"/>
      <c r="BN30" s="1593"/>
      <c r="BO30" s="1593"/>
      <c r="BP30" s="1593"/>
      <c r="BQ30" s="1593"/>
      <c r="BR30" s="1593"/>
      <c r="BS30" s="1593"/>
      <c r="BT30" s="1593"/>
      <c r="BU30" s="1593"/>
      <c r="BV30" s="1593"/>
      <c r="BW30" s="1593"/>
      <c r="BX30" s="1593"/>
      <c r="BY30" s="1593"/>
      <c r="BZ30" s="1593"/>
      <c r="CA30" s="1593"/>
      <c r="CB30" s="1593"/>
      <c r="CC30" s="1593"/>
      <c r="CD30" s="1593"/>
      <c r="CE30" s="1593"/>
      <c r="CF30" s="1593"/>
      <c r="CG30" s="1593"/>
      <c r="CH30" s="1593"/>
      <c r="CI30" s="1593"/>
      <c r="CJ30" s="1593"/>
      <c r="CK30" s="1593"/>
      <c r="CL30" s="1593"/>
      <c r="CM30" s="1593"/>
      <c r="CN30" s="1593"/>
      <c r="CO30" s="1593"/>
      <c r="CP30" s="1593"/>
      <c r="CQ30" s="1593"/>
      <c r="CR30" s="1593"/>
      <c r="CS30" s="1593"/>
      <c r="CT30" s="1593"/>
      <c r="CU30" s="1593"/>
      <c r="CV30" s="1593"/>
      <c r="CW30" s="1593"/>
      <c r="CX30" s="1593"/>
      <c r="CY30" s="1593"/>
      <c r="CZ30" s="1593"/>
      <c r="DA30" s="1593"/>
      <c r="DB30" s="1593"/>
      <c r="DC30" s="1593"/>
      <c r="DD30" s="1593"/>
      <c r="DE30" s="1593"/>
      <c r="DF30" s="1593"/>
      <c r="DG30" s="1593"/>
      <c r="DH30" s="1593"/>
      <c r="DI30" s="1593"/>
      <c r="DJ30" s="1593"/>
      <c r="DK30" s="1593"/>
      <c r="DL30" s="1593"/>
      <c r="DM30" s="1593"/>
      <c r="DN30" s="1593"/>
      <c r="DO30" s="1593"/>
      <c r="DP30" s="1593"/>
      <c r="DQ30" s="1593"/>
      <c r="DR30" s="1593"/>
      <c r="DS30" s="1593"/>
      <c r="DT30" s="1593"/>
      <c r="DU30" s="1593"/>
      <c r="DV30" s="1593"/>
      <c r="DW30" s="1593"/>
      <c r="DX30" s="1593"/>
      <c r="DY30" s="1593"/>
      <c r="DZ30" s="1593"/>
      <c r="EA30" s="1593"/>
      <c r="EB30" s="1593"/>
      <c r="EC30" s="1593"/>
      <c r="ED30" s="1593"/>
      <c r="EE30" s="1593"/>
      <c r="EF30" s="1593"/>
      <c r="EG30" s="1593"/>
      <c r="EH30" s="1593"/>
      <c r="EI30" s="1593"/>
      <c r="EJ30" s="1593"/>
      <c r="EK30" s="1593"/>
      <c r="EL30" s="1593"/>
      <c r="EM30" s="1593"/>
      <c r="EN30" s="1593"/>
      <c r="EO30" s="1593"/>
      <c r="EP30" s="1593"/>
      <c r="EQ30" s="1593"/>
      <c r="ER30" s="1593"/>
      <c r="ES30" s="1593"/>
      <c r="ET30" s="1593"/>
      <c r="EU30" s="1593"/>
      <c r="EV30" s="1593"/>
      <c r="EW30" s="1593"/>
      <c r="EX30" s="1593"/>
      <c r="EY30" s="1593"/>
      <c r="EZ30" s="1593"/>
      <c r="FA30" s="1593"/>
      <c r="FB30" s="1593"/>
      <c r="FC30" s="1593"/>
      <c r="FD30" s="1593"/>
      <c r="FE30" s="1593"/>
      <c r="FF30" s="1593"/>
      <c r="FG30" s="1593"/>
      <c r="FH30" s="1593"/>
      <c r="FI30" s="1593"/>
      <c r="FJ30" s="1593"/>
    </row>
    <row r="31" spans="1:166" s="214" customFormat="1" ht="15" x14ac:dyDescent="0.3">
      <c r="A31" s="222"/>
      <c r="B31" s="102" t="s">
        <v>4241</v>
      </c>
      <c r="C31" s="71">
        <f>SUM(C30)</f>
        <v>0</v>
      </c>
      <c r="D31" s="1445"/>
      <c r="E31" s="1445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  <c r="EB31" s="116"/>
      <c r="EC31" s="116"/>
      <c r="ED31" s="116"/>
      <c r="EE31" s="116"/>
      <c r="EF31" s="116"/>
      <c r="EG31" s="116"/>
      <c r="EH31" s="116"/>
      <c r="EI31" s="116"/>
      <c r="EJ31" s="116"/>
      <c r="EK31" s="116"/>
      <c r="EL31" s="116"/>
      <c r="EM31" s="116"/>
      <c r="EN31" s="116"/>
      <c r="EO31" s="116"/>
      <c r="EP31" s="116"/>
      <c r="EQ31" s="116"/>
      <c r="ER31" s="116"/>
      <c r="ES31" s="116"/>
      <c r="ET31" s="116"/>
      <c r="EU31" s="116"/>
      <c r="EV31" s="116"/>
      <c r="EW31" s="116"/>
      <c r="EX31" s="116"/>
      <c r="EY31" s="116"/>
      <c r="EZ31" s="116"/>
      <c r="FA31" s="116"/>
      <c r="FB31" s="116"/>
      <c r="FC31" s="116"/>
      <c r="FD31" s="116"/>
      <c r="FE31" s="116"/>
      <c r="FF31" s="116"/>
      <c r="FG31" s="116"/>
      <c r="FH31" s="116"/>
      <c r="FI31" s="116"/>
      <c r="FJ31" s="116"/>
    </row>
    <row r="32" spans="1:166" s="187" customFormat="1" ht="15" x14ac:dyDescent="0.3">
      <c r="A32" s="243"/>
      <c r="B32" s="1591"/>
      <c r="C32" s="1592"/>
      <c r="D32" s="1601"/>
      <c r="E32" s="1601"/>
    </row>
    <row r="33" spans="1:166" s="214" customFormat="1" ht="15" x14ac:dyDescent="0.3">
      <c r="A33" s="1440"/>
      <c r="B33" s="1441"/>
      <c r="C33" s="1440"/>
      <c r="D33" s="1439"/>
      <c r="E33" s="1439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16"/>
      <c r="BY33" s="116"/>
      <c r="BZ33" s="116"/>
      <c r="CA33" s="116"/>
      <c r="CB33" s="116"/>
      <c r="CC33" s="116"/>
      <c r="CD33" s="116"/>
      <c r="CE33" s="116"/>
      <c r="CF33" s="116"/>
      <c r="CG33" s="116"/>
      <c r="CH33" s="116"/>
      <c r="CI33" s="116"/>
      <c r="CJ33" s="116"/>
      <c r="CK33" s="116"/>
      <c r="CL33" s="116"/>
      <c r="CM33" s="116"/>
      <c r="CN33" s="116"/>
      <c r="CO33" s="116"/>
      <c r="CP33" s="116"/>
      <c r="CQ33" s="116"/>
      <c r="CR33" s="116"/>
      <c r="CS33" s="116"/>
      <c r="CT33" s="116"/>
      <c r="CU33" s="116"/>
      <c r="CV33" s="116"/>
      <c r="CW33" s="116"/>
      <c r="CX33" s="116"/>
      <c r="CY33" s="116"/>
      <c r="CZ33" s="116"/>
      <c r="DA33" s="116"/>
      <c r="DB33" s="116"/>
      <c r="DC33" s="116"/>
      <c r="DD33" s="116"/>
      <c r="DE33" s="116"/>
      <c r="DF33" s="116"/>
      <c r="DG33" s="116"/>
      <c r="DH33" s="116"/>
      <c r="DI33" s="116"/>
      <c r="DJ33" s="116"/>
      <c r="DK33" s="116"/>
      <c r="DL33" s="116"/>
      <c r="DM33" s="116"/>
      <c r="DN33" s="116"/>
      <c r="DO33" s="116"/>
      <c r="DP33" s="116"/>
      <c r="DQ33" s="116"/>
      <c r="DR33" s="116"/>
      <c r="DS33" s="116"/>
      <c r="DT33" s="116"/>
      <c r="DU33" s="116"/>
      <c r="DV33" s="116"/>
      <c r="DW33" s="116"/>
      <c r="DX33" s="116"/>
      <c r="DY33" s="116"/>
      <c r="DZ33" s="116"/>
      <c r="EA33" s="116"/>
      <c r="EB33" s="116"/>
      <c r="EC33" s="116"/>
      <c r="ED33" s="116"/>
      <c r="EE33" s="116"/>
      <c r="EF33" s="116"/>
      <c r="EG33" s="116"/>
      <c r="EH33" s="116"/>
      <c r="EI33" s="116"/>
      <c r="EJ33" s="116"/>
      <c r="EK33" s="116"/>
      <c r="EL33" s="116"/>
      <c r="EM33" s="116"/>
      <c r="EN33" s="116"/>
      <c r="EO33" s="116"/>
      <c r="EP33" s="116"/>
      <c r="EQ33" s="116"/>
      <c r="ER33" s="116"/>
      <c r="ES33" s="116"/>
      <c r="ET33" s="116"/>
      <c r="EU33" s="116"/>
      <c r="EV33" s="116"/>
      <c r="EW33" s="116"/>
      <c r="EX33" s="116"/>
      <c r="EY33" s="116"/>
      <c r="EZ33" s="116"/>
      <c r="FA33" s="116"/>
      <c r="FB33" s="116"/>
      <c r="FC33" s="116"/>
      <c r="FD33" s="116"/>
      <c r="FE33" s="116"/>
      <c r="FF33" s="116"/>
      <c r="FG33" s="116"/>
      <c r="FH33" s="116"/>
      <c r="FI33" s="116"/>
      <c r="FJ33" s="116"/>
    </row>
    <row r="34" spans="1:166" s="214" customFormat="1" ht="15" x14ac:dyDescent="0.3">
      <c r="A34" s="683" t="s">
        <v>4169</v>
      </c>
      <c r="B34" s="683" t="s">
        <v>4168</v>
      </c>
      <c r="C34" s="1450"/>
      <c r="D34" s="1445"/>
      <c r="E34" s="1445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16"/>
      <c r="BY34" s="116"/>
      <c r="BZ34" s="116"/>
      <c r="CA34" s="116"/>
      <c r="CB34" s="116"/>
      <c r="CC34" s="116"/>
      <c r="CD34" s="116"/>
      <c r="CE34" s="116"/>
      <c r="CF34" s="116"/>
      <c r="CG34" s="116"/>
      <c r="CH34" s="116"/>
      <c r="CI34" s="116"/>
      <c r="CJ34" s="116"/>
      <c r="CK34" s="116"/>
      <c r="CL34" s="116"/>
      <c r="CM34" s="116"/>
      <c r="CN34" s="116"/>
      <c r="CO34" s="116"/>
      <c r="CP34" s="116"/>
      <c r="CQ34" s="116"/>
      <c r="CR34" s="116"/>
      <c r="CS34" s="116"/>
      <c r="CT34" s="116"/>
      <c r="CU34" s="116"/>
      <c r="CV34" s="116"/>
      <c r="CW34" s="116"/>
      <c r="CX34" s="116"/>
      <c r="CY34" s="116"/>
      <c r="CZ34" s="116"/>
      <c r="DA34" s="116"/>
      <c r="DB34" s="116"/>
      <c r="DC34" s="116"/>
      <c r="DD34" s="116"/>
      <c r="DE34" s="116"/>
      <c r="DF34" s="116"/>
      <c r="DG34" s="116"/>
      <c r="DH34" s="116"/>
      <c r="DI34" s="116"/>
      <c r="DJ34" s="116"/>
      <c r="DK34" s="116"/>
      <c r="DL34" s="116"/>
      <c r="DM34" s="116"/>
      <c r="DN34" s="116"/>
      <c r="DO34" s="116"/>
      <c r="DP34" s="116"/>
      <c r="DQ34" s="116"/>
      <c r="DR34" s="116"/>
      <c r="DS34" s="116"/>
      <c r="DT34" s="116"/>
      <c r="DU34" s="116"/>
      <c r="DV34" s="116"/>
      <c r="DW34" s="116"/>
      <c r="DX34" s="116"/>
      <c r="DY34" s="116"/>
      <c r="DZ34" s="116"/>
      <c r="EA34" s="116"/>
      <c r="EB34" s="116"/>
      <c r="EC34" s="116"/>
      <c r="ED34" s="116"/>
      <c r="EE34" s="116"/>
      <c r="EF34" s="116"/>
      <c r="EG34" s="116"/>
      <c r="EH34" s="116"/>
      <c r="EI34" s="116"/>
      <c r="EJ34" s="116"/>
      <c r="EK34" s="116"/>
      <c r="EL34" s="116"/>
      <c r="EM34" s="116"/>
      <c r="EN34" s="116"/>
      <c r="EO34" s="116"/>
      <c r="EP34" s="116"/>
      <c r="EQ34" s="116"/>
      <c r="ER34" s="116"/>
      <c r="ES34" s="116"/>
      <c r="ET34" s="116"/>
      <c r="EU34" s="116"/>
      <c r="EV34" s="116"/>
      <c r="EW34" s="116"/>
      <c r="EX34" s="116"/>
      <c r="EY34" s="116"/>
      <c r="EZ34" s="116"/>
      <c r="FA34" s="116"/>
      <c r="FB34" s="116"/>
      <c r="FC34" s="116"/>
      <c r="FD34" s="116"/>
      <c r="FE34" s="116"/>
      <c r="FF34" s="116"/>
      <c r="FG34" s="116"/>
      <c r="FH34" s="116"/>
      <c r="FI34" s="116"/>
      <c r="FJ34" s="116"/>
    </row>
    <row r="35" spans="1:166" s="214" customFormat="1" ht="15" x14ac:dyDescent="0.3">
      <c r="A35" s="1427" t="s">
        <v>4242</v>
      </c>
      <c r="B35" s="1427" t="s">
        <v>4242</v>
      </c>
      <c r="C35" s="1446">
        <v>0</v>
      </c>
      <c r="D35" s="1447">
        <v>0</v>
      </c>
      <c r="E35" s="1447">
        <v>0</v>
      </c>
      <c r="F35" s="116"/>
      <c r="G35" s="116"/>
      <c r="H35" s="116"/>
      <c r="I35" s="116"/>
      <c r="J35" s="116"/>
      <c r="K35" s="116"/>
      <c r="L35" s="116"/>
      <c r="M35" s="116"/>
      <c r="N35" s="116"/>
      <c r="O35" s="116"/>
      <c r="P35" s="116"/>
      <c r="Q35" s="116"/>
      <c r="R35" s="116"/>
      <c r="S35" s="116"/>
      <c r="T35" s="116"/>
      <c r="U35" s="116"/>
      <c r="V35" s="116"/>
      <c r="W35" s="116"/>
      <c r="X35" s="116"/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116"/>
      <c r="BV35" s="116"/>
      <c r="BW35" s="116"/>
      <c r="BX35" s="116"/>
      <c r="BY35" s="116"/>
      <c r="BZ35" s="116"/>
      <c r="CA35" s="116"/>
      <c r="CB35" s="116"/>
      <c r="CC35" s="116"/>
      <c r="CD35" s="116"/>
      <c r="CE35" s="116"/>
      <c r="CF35" s="116"/>
      <c r="CG35" s="116"/>
      <c r="CH35" s="116"/>
      <c r="CI35" s="116"/>
      <c r="CJ35" s="116"/>
      <c r="CK35" s="116"/>
      <c r="CL35" s="116"/>
      <c r="CM35" s="116"/>
      <c r="CN35" s="116"/>
      <c r="CO35" s="116"/>
      <c r="CP35" s="116"/>
      <c r="CQ35" s="116"/>
      <c r="CR35" s="116"/>
      <c r="CS35" s="116"/>
      <c r="CT35" s="116"/>
      <c r="CU35" s="116"/>
      <c r="CV35" s="116"/>
      <c r="CW35" s="116"/>
      <c r="CX35" s="116"/>
      <c r="CY35" s="116"/>
      <c r="CZ35" s="116"/>
      <c r="DA35" s="116"/>
      <c r="DB35" s="116"/>
      <c r="DC35" s="116"/>
      <c r="DD35" s="116"/>
      <c r="DE35" s="116"/>
      <c r="DF35" s="116"/>
      <c r="DG35" s="116"/>
      <c r="DH35" s="116"/>
      <c r="DI35" s="116"/>
      <c r="DJ35" s="116"/>
      <c r="DK35" s="116"/>
      <c r="DL35" s="116"/>
      <c r="DM35" s="116"/>
      <c r="DN35" s="116"/>
      <c r="DO35" s="116"/>
      <c r="DP35" s="116"/>
      <c r="DQ35" s="116"/>
      <c r="DR35" s="116"/>
      <c r="DS35" s="116"/>
      <c r="DT35" s="116"/>
      <c r="DU35" s="116"/>
      <c r="DV35" s="116"/>
      <c r="DW35" s="116"/>
      <c r="DX35" s="116"/>
      <c r="DY35" s="116"/>
      <c r="DZ35" s="116"/>
      <c r="EA35" s="116"/>
      <c r="EB35" s="116"/>
      <c r="EC35" s="116"/>
      <c r="ED35" s="116"/>
      <c r="EE35" s="116"/>
      <c r="EF35" s="116"/>
      <c r="EG35" s="116"/>
      <c r="EH35" s="116"/>
      <c r="EI35" s="116"/>
      <c r="EJ35" s="116"/>
      <c r="EK35" s="116"/>
      <c r="EL35" s="116"/>
      <c r="EM35" s="116"/>
      <c r="EN35" s="116"/>
      <c r="EO35" s="116"/>
      <c r="EP35" s="116"/>
      <c r="EQ35" s="116"/>
      <c r="ER35" s="116"/>
      <c r="ES35" s="116"/>
      <c r="ET35" s="116"/>
      <c r="EU35" s="116"/>
      <c r="EV35" s="116"/>
      <c r="EW35" s="116"/>
      <c r="EX35" s="116"/>
      <c r="EY35" s="116"/>
      <c r="EZ35" s="116"/>
      <c r="FA35" s="116"/>
      <c r="FB35" s="116"/>
      <c r="FC35" s="116"/>
      <c r="FD35" s="116"/>
      <c r="FE35" s="116"/>
      <c r="FF35" s="116"/>
      <c r="FG35" s="116"/>
      <c r="FH35" s="116"/>
      <c r="FI35" s="116"/>
      <c r="FJ35" s="116"/>
    </row>
    <row r="36" spans="1:166" s="214" customFormat="1" ht="15" x14ac:dyDescent="0.3">
      <c r="A36" s="222"/>
      <c r="B36" s="56" t="s">
        <v>4243</v>
      </c>
      <c r="C36" s="57">
        <f>SUM(C35)</f>
        <v>0</v>
      </c>
      <c r="D36" s="1445"/>
      <c r="E36" s="1445"/>
      <c r="F36" s="116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A36" s="116"/>
      <c r="AB36" s="116"/>
      <c r="AC36" s="116"/>
      <c r="AD36" s="116"/>
      <c r="AE36" s="116"/>
      <c r="AF36" s="116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116"/>
      <c r="BM36" s="116"/>
      <c r="BN36" s="116"/>
      <c r="BO36" s="116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  <c r="EB36" s="116"/>
      <c r="EC36" s="116"/>
      <c r="ED36" s="116"/>
      <c r="EE36" s="116"/>
      <c r="EF36" s="116"/>
      <c r="EG36" s="116"/>
      <c r="EH36" s="116"/>
      <c r="EI36" s="116"/>
      <c r="EJ36" s="116"/>
      <c r="EK36" s="116"/>
      <c r="EL36" s="116"/>
      <c r="EM36" s="116"/>
      <c r="EN36" s="116"/>
      <c r="EO36" s="116"/>
      <c r="EP36" s="116"/>
      <c r="EQ36" s="116"/>
      <c r="ER36" s="116"/>
      <c r="ES36" s="116"/>
      <c r="ET36" s="116"/>
      <c r="EU36" s="116"/>
      <c r="EV36" s="116"/>
      <c r="EW36" s="116"/>
      <c r="EX36" s="116"/>
      <c r="EY36" s="116"/>
      <c r="EZ36" s="116"/>
      <c r="FA36" s="116"/>
      <c r="FB36" s="116"/>
      <c r="FC36" s="116"/>
      <c r="FD36" s="116"/>
      <c r="FE36" s="116"/>
      <c r="FF36" s="116"/>
      <c r="FG36" s="116"/>
      <c r="FH36" s="116"/>
      <c r="FI36" s="116"/>
      <c r="FJ36" s="116"/>
    </row>
    <row r="37" spans="1:166" s="187" customFormat="1" ht="15" x14ac:dyDescent="0.3">
      <c r="A37" s="243"/>
      <c r="B37" s="1591"/>
      <c r="C37" s="1592"/>
      <c r="D37" s="1601"/>
      <c r="E37" s="1601"/>
    </row>
    <row r="38" spans="1:166" s="187" customFormat="1" ht="15" x14ac:dyDescent="0.3">
      <c r="A38" s="243"/>
      <c r="B38" s="77" t="s">
        <v>4170</v>
      </c>
      <c r="C38" s="78">
        <f>SUM(C31,C26,C36)</f>
        <v>40</v>
      </c>
      <c r="D38" s="1601"/>
      <c r="E38" s="1601"/>
    </row>
    <row r="39" spans="1:166" s="187" customFormat="1" ht="15" x14ac:dyDescent="0.3">
      <c r="A39" s="243"/>
      <c r="B39" s="1591"/>
      <c r="C39" s="1592"/>
      <c r="D39" s="1601"/>
      <c r="E39" s="1601"/>
    </row>
    <row r="40" spans="1:166" s="214" customFormat="1" ht="15" x14ac:dyDescent="0.3">
      <c r="A40" s="1442"/>
      <c r="B40" s="1443"/>
      <c r="C40" s="1444"/>
      <c r="D40" s="1445"/>
      <c r="E40" s="1445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16"/>
      <c r="BD40" s="116"/>
      <c r="BE40" s="116"/>
      <c r="BF40" s="116"/>
      <c r="BG40" s="116"/>
      <c r="BH40" s="116"/>
      <c r="BI40" s="116"/>
      <c r="BJ40" s="116"/>
      <c r="BK40" s="116"/>
      <c r="BL40" s="116"/>
      <c r="BM40" s="116"/>
      <c r="BN40" s="116"/>
      <c r="BO40" s="116"/>
      <c r="BP40" s="116"/>
      <c r="BQ40" s="116"/>
      <c r="BR40" s="116"/>
      <c r="BS40" s="116"/>
      <c r="BT40" s="116"/>
      <c r="BU40" s="116"/>
      <c r="BV40" s="116"/>
      <c r="BW40" s="116"/>
      <c r="BX40" s="116"/>
      <c r="BY40" s="116"/>
      <c r="BZ40" s="116"/>
      <c r="CA40" s="116"/>
      <c r="CB40" s="116"/>
      <c r="CC40" s="116"/>
      <c r="CD40" s="116"/>
      <c r="CE40" s="116"/>
      <c r="CF40" s="116"/>
      <c r="CG40" s="116"/>
      <c r="CH40" s="116"/>
      <c r="CI40" s="116"/>
      <c r="CJ40" s="116"/>
      <c r="CK40" s="116"/>
      <c r="CL40" s="116"/>
      <c r="CM40" s="116"/>
      <c r="CN40" s="116"/>
      <c r="CO40" s="116"/>
      <c r="CP40" s="116"/>
      <c r="CQ40" s="116"/>
      <c r="CR40" s="116"/>
      <c r="CS40" s="116"/>
      <c r="CT40" s="116"/>
      <c r="CU40" s="116"/>
      <c r="CV40" s="116"/>
      <c r="CW40" s="116"/>
      <c r="CX40" s="116"/>
      <c r="CY40" s="116"/>
      <c r="CZ40" s="116"/>
      <c r="DA40" s="116"/>
      <c r="DB40" s="116"/>
      <c r="DC40" s="116"/>
      <c r="DD40" s="116"/>
      <c r="DE40" s="116"/>
      <c r="DF40" s="116"/>
      <c r="DG40" s="116"/>
      <c r="DH40" s="116"/>
      <c r="DI40" s="116"/>
      <c r="DJ40" s="116"/>
      <c r="DK40" s="116"/>
      <c r="DL40" s="116"/>
      <c r="DM40" s="116"/>
      <c r="DN40" s="116"/>
      <c r="DO40" s="116"/>
      <c r="DP40" s="116"/>
      <c r="DQ40" s="116"/>
      <c r="DR40" s="116"/>
      <c r="DS40" s="116"/>
      <c r="DT40" s="116"/>
      <c r="DU40" s="116"/>
      <c r="DV40" s="116"/>
      <c r="DW40" s="116"/>
      <c r="DX40" s="116"/>
      <c r="DY40" s="116"/>
      <c r="DZ40" s="116"/>
      <c r="EA40" s="116"/>
      <c r="EB40" s="116"/>
      <c r="EC40" s="116"/>
      <c r="ED40" s="116"/>
      <c r="EE40" s="116"/>
      <c r="EF40" s="116"/>
      <c r="EG40" s="116"/>
      <c r="EH40" s="116"/>
      <c r="EI40" s="116"/>
      <c r="EJ40" s="116"/>
      <c r="EK40" s="116"/>
      <c r="EL40" s="116"/>
      <c r="EM40" s="116"/>
      <c r="EN40" s="116"/>
      <c r="EO40" s="116"/>
      <c r="EP40" s="116"/>
      <c r="EQ40" s="116"/>
      <c r="ER40" s="116"/>
      <c r="ES40" s="116"/>
      <c r="ET40" s="116"/>
      <c r="EU40" s="116"/>
      <c r="EV40" s="116"/>
      <c r="EW40" s="116"/>
      <c r="EX40" s="116"/>
      <c r="EY40" s="116"/>
      <c r="EZ40" s="116"/>
      <c r="FA40" s="116"/>
      <c r="FB40" s="116"/>
      <c r="FC40" s="116"/>
      <c r="FD40" s="116"/>
      <c r="FE40" s="116"/>
      <c r="FF40" s="116"/>
      <c r="FG40" s="116"/>
      <c r="FH40" s="116"/>
      <c r="FI40" s="116"/>
      <c r="FJ40" s="116"/>
    </row>
    <row r="41" spans="1:166" s="214" customFormat="1" ht="15" x14ac:dyDescent="0.3">
      <c r="A41" s="1021" t="s">
        <v>4166</v>
      </c>
      <c r="B41" s="1021"/>
      <c r="C41" s="1444"/>
      <c r="D41" s="1445"/>
      <c r="E41" s="1445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/>
      <c r="BU41" s="116"/>
      <c r="BV41" s="116"/>
      <c r="BW41" s="116"/>
      <c r="BX41" s="116"/>
      <c r="BY41" s="116"/>
      <c r="BZ41" s="116"/>
      <c r="CA41" s="116"/>
      <c r="CB41" s="116"/>
      <c r="CC41" s="116"/>
      <c r="CD41" s="116"/>
      <c r="CE41" s="116"/>
      <c r="CF41" s="116"/>
      <c r="CG41" s="116"/>
      <c r="CH41" s="116"/>
      <c r="CI41" s="116"/>
      <c r="CJ41" s="116"/>
      <c r="CK41" s="116"/>
      <c r="CL41" s="116"/>
      <c r="CM41" s="116"/>
      <c r="CN41" s="116"/>
      <c r="CO41" s="116"/>
      <c r="CP41" s="116"/>
      <c r="CQ41" s="116"/>
      <c r="CR41" s="116"/>
      <c r="CS41" s="116"/>
      <c r="CT41" s="116"/>
      <c r="CU41" s="116"/>
      <c r="CV41" s="116"/>
      <c r="CW41" s="116"/>
      <c r="CX41" s="116"/>
      <c r="CY41" s="116"/>
      <c r="CZ41" s="116"/>
      <c r="DA41" s="116"/>
      <c r="DB41" s="116"/>
      <c r="DC41" s="116"/>
      <c r="DD41" s="116"/>
      <c r="DE41" s="116"/>
      <c r="DF41" s="116"/>
      <c r="DG41" s="116"/>
      <c r="DH41" s="116"/>
      <c r="DI41" s="116"/>
      <c r="DJ41" s="116"/>
      <c r="DK41" s="116"/>
      <c r="DL41" s="116"/>
      <c r="DM41" s="116"/>
      <c r="DN41" s="116"/>
      <c r="DO41" s="116"/>
      <c r="DP41" s="116"/>
      <c r="DQ41" s="116"/>
      <c r="DR41" s="116"/>
      <c r="DS41" s="116"/>
      <c r="DT41" s="116"/>
      <c r="DU41" s="116"/>
      <c r="DV41" s="116"/>
      <c r="DW41" s="116"/>
      <c r="DX41" s="116"/>
      <c r="DY41" s="116"/>
      <c r="DZ41" s="116"/>
      <c r="EA41" s="116"/>
      <c r="EB41" s="116"/>
      <c r="EC41" s="116"/>
      <c r="ED41" s="116"/>
      <c r="EE41" s="116"/>
      <c r="EF41" s="116"/>
      <c r="EG41" s="116"/>
      <c r="EH41" s="116"/>
      <c r="EI41" s="116"/>
      <c r="EJ41" s="116"/>
      <c r="EK41" s="116"/>
      <c r="EL41" s="116"/>
      <c r="EM41" s="116"/>
      <c r="EN41" s="116"/>
      <c r="EO41" s="116"/>
      <c r="EP41" s="116"/>
      <c r="EQ41" s="116"/>
      <c r="ER41" s="116"/>
      <c r="ES41" s="116"/>
      <c r="ET41" s="116"/>
      <c r="EU41" s="116"/>
      <c r="EV41" s="116"/>
      <c r="EW41" s="116"/>
      <c r="EX41" s="116"/>
      <c r="EY41" s="116"/>
      <c r="EZ41" s="116"/>
      <c r="FA41" s="116"/>
      <c r="FB41" s="116"/>
      <c r="FC41" s="116"/>
      <c r="FD41" s="116"/>
      <c r="FE41" s="116"/>
      <c r="FF41" s="116"/>
      <c r="FG41" s="116"/>
      <c r="FH41" s="116"/>
      <c r="FI41" s="116"/>
      <c r="FJ41" s="116"/>
    </row>
    <row r="42" spans="1:166" s="214" customFormat="1" ht="15" x14ac:dyDescent="0.3">
      <c r="A42" s="683" t="s">
        <v>4244</v>
      </c>
      <c r="B42" s="683"/>
      <c r="C42" s="1444"/>
      <c r="D42" s="1445"/>
      <c r="E42" s="1445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  <c r="BM42" s="116"/>
      <c r="BN42" s="116"/>
      <c r="BO42" s="116"/>
      <c r="BP42" s="116"/>
      <c r="BQ42" s="116"/>
      <c r="BR42" s="116"/>
      <c r="BS42" s="116"/>
      <c r="BT42" s="116"/>
      <c r="BU42" s="116"/>
      <c r="BV42" s="116"/>
      <c r="BW42" s="116"/>
      <c r="BX42" s="116"/>
      <c r="BY42" s="116"/>
      <c r="BZ42" s="116"/>
      <c r="CA42" s="116"/>
      <c r="CB42" s="116"/>
      <c r="CC42" s="116"/>
      <c r="CD42" s="116"/>
      <c r="CE42" s="116"/>
      <c r="CF42" s="116"/>
      <c r="CG42" s="116"/>
      <c r="CH42" s="116"/>
      <c r="CI42" s="116"/>
      <c r="CJ42" s="116"/>
      <c r="CK42" s="116"/>
      <c r="CL42" s="116"/>
      <c r="CM42" s="116"/>
      <c r="CN42" s="116"/>
      <c r="CO42" s="116"/>
      <c r="CP42" s="116"/>
      <c r="CQ42" s="116"/>
      <c r="CR42" s="116"/>
      <c r="CS42" s="116"/>
      <c r="CT42" s="116"/>
      <c r="CU42" s="116"/>
      <c r="CV42" s="116"/>
      <c r="CW42" s="116"/>
      <c r="CX42" s="116"/>
      <c r="CY42" s="116"/>
      <c r="CZ42" s="116"/>
      <c r="DA42" s="116"/>
      <c r="DB42" s="116"/>
      <c r="DC42" s="116"/>
      <c r="DD42" s="116"/>
      <c r="DE42" s="116"/>
      <c r="DF42" s="116"/>
      <c r="DG42" s="116"/>
      <c r="DH42" s="116"/>
      <c r="DI42" s="116"/>
      <c r="DJ42" s="116"/>
      <c r="DK42" s="116"/>
      <c r="DL42" s="116"/>
      <c r="DM42" s="116"/>
      <c r="DN42" s="116"/>
      <c r="DO42" s="116"/>
      <c r="DP42" s="116"/>
      <c r="DQ42" s="116"/>
      <c r="DR42" s="116"/>
      <c r="DS42" s="116"/>
      <c r="DT42" s="116"/>
      <c r="DU42" s="116"/>
      <c r="DV42" s="116"/>
      <c r="DW42" s="116"/>
      <c r="DX42" s="116"/>
      <c r="DY42" s="116"/>
      <c r="DZ42" s="116"/>
      <c r="EA42" s="116"/>
      <c r="EB42" s="116"/>
      <c r="EC42" s="116"/>
      <c r="ED42" s="116"/>
      <c r="EE42" s="116"/>
      <c r="EF42" s="116"/>
      <c r="EG42" s="116"/>
      <c r="EH42" s="116"/>
      <c r="EI42" s="116"/>
      <c r="EJ42" s="116"/>
      <c r="EK42" s="116"/>
      <c r="EL42" s="116"/>
      <c r="EM42" s="116"/>
      <c r="EN42" s="116"/>
      <c r="EO42" s="116"/>
      <c r="EP42" s="116"/>
      <c r="EQ42" s="116"/>
      <c r="ER42" s="116"/>
      <c r="ES42" s="116"/>
      <c r="ET42" s="116"/>
      <c r="EU42" s="116"/>
      <c r="EV42" s="116"/>
      <c r="EW42" s="116"/>
      <c r="EX42" s="116"/>
      <c r="EY42" s="116"/>
      <c r="EZ42" s="116"/>
      <c r="FA42" s="116"/>
      <c r="FB42" s="116"/>
      <c r="FC42" s="116"/>
      <c r="FD42" s="116"/>
      <c r="FE42" s="116"/>
      <c r="FF42" s="116"/>
      <c r="FG42" s="116"/>
      <c r="FH42" s="116"/>
      <c r="FI42" s="116"/>
      <c r="FJ42" s="116"/>
    </row>
    <row r="43" spans="1:166" s="214" customFormat="1" ht="15" x14ac:dyDescent="0.3">
      <c r="A43" s="1427" t="s">
        <v>5875</v>
      </c>
      <c r="B43" s="1426" t="s">
        <v>4299</v>
      </c>
      <c r="C43" s="1446">
        <v>1</v>
      </c>
      <c r="D43" s="1447">
        <v>15000</v>
      </c>
      <c r="E43" s="1447">
        <v>15000</v>
      </c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/>
      <c r="BU43" s="116"/>
      <c r="BV43" s="116"/>
      <c r="BW43" s="116"/>
      <c r="BX43" s="116"/>
      <c r="BY43" s="116"/>
      <c r="BZ43" s="116"/>
      <c r="CA43" s="116"/>
      <c r="CB43" s="116"/>
      <c r="CC43" s="116"/>
      <c r="CD43" s="116"/>
      <c r="CE43" s="116"/>
      <c r="CF43" s="116"/>
      <c r="CG43" s="116"/>
      <c r="CH43" s="116"/>
      <c r="CI43" s="116"/>
      <c r="CJ43" s="116"/>
      <c r="CK43" s="116"/>
      <c r="CL43" s="116"/>
      <c r="CM43" s="116"/>
      <c r="CN43" s="116"/>
      <c r="CO43" s="116"/>
      <c r="CP43" s="116"/>
      <c r="CQ43" s="116"/>
      <c r="CR43" s="116"/>
      <c r="CS43" s="116"/>
      <c r="CT43" s="116"/>
      <c r="CU43" s="116"/>
      <c r="CV43" s="116"/>
      <c r="CW43" s="116"/>
      <c r="CX43" s="116"/>
      <c r="CY43" s="116"/>
      <c r="CZ43" s="116"/>
      <c r="DA43" s="116"/>
      <c r="DB43" s="116"/>
      <c r="DC43" s="116"/>
      <c r="DD43" s="116"/>
      <c r="DE43" s="116"/>
      <c r="DF43" s="116"/>
      <c r="DG43" s="116"/>
      <c r="DH43" s="116"/>
      <c r="DI43" s="116"/>
      <c r="DJ43" s="116"/>
      <c r="DK43" s="116"/>
      <c r="DL43" s="116"/>
      <c r="DM43" s="116"/>
      <c r="DN43" s="116"/>
      <c r="DO43" s="116"/>
      <c r="DP43" s="116"/>
      <c r="DQ43" s="116"/>
      <c r="DR43" s="116"/>
      <c r="DS43" s="116"/>
      <c r="DT43" s="116"/>
      <c r="DU43" s="116"/>
      <c r="DV43" s="116"/>
      <c r="DW43" s="116"/>
      <c r="DX43" s="116"/>
      <c r="DY43" s="116"/>
      <c r="DZ43" s="116"/>
      <c r="EA43" s="116"/>
      <c r="EB43" s="116"/>
      <c r="EC43" s="116"/>
      <c r="ED43" s="116"/>
      <c r="EE43" s="116"/>
      <c r="EF43" s="116"/>
      <c r="EG43" s="116"/>
      <c r="EH43" s="116"/>
      <c r="EI43" s="116"/>
      <c r="EJ43" s="116"/>
      <c r="EK43" s="116"/>
      <c r="EL43" s="116"/>
      <c r="EM43" s="116"/>
      <c r="EN43" s="116"/>
      <c r="EO43" s="116"/>
      <c r="EP43" s="116"/>
      <c r="EQ43" s="116"/>
      <c r="ER43" s="116"/>
      <c r="ES43" s="116"/>
      <c r="ET43" s="116"/>
      <c r="EU43" s="116"/>
      <c r="EV43" s="116"/>
      <c r="EW43" s="116"/>
      <c r="EX43" s="116"/>
      <c r="EY43" s="116"/>
      <c r="EZ43" s="116"/>
      <c r="FA43" s="116"/>
      <c r="FB43" s="116"/>
      <c r="FC43" s="116"/>
      <c r="FD43" s="116"/>
      <c r="FE43" s="116"/>
      <c r="FF43" s="116"/>
      <c r="FG43" s="116"/>
      <c r="FH43" s="116"/>
      <c r="FI43" s="116"/>
      <c r="FJ43" s="116"/>
    </row>
    <row r="44" spans="1:166" s="214" customFormat="1" ht="15" x14ac:dyDescent="0.3">
      <c r="A44" s="222"/>
      <c r="B44" s="56" t="s">
        <v>4245</v>
      </c>
      <c r="C44" s="57">
        <f>SUM(C43)</f>
        <v>1</v>
      </c>
      <c r="D44" s="1445"/>
      <c r="E44" s="1445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16"/>
      <c r="BK44" s="116"/>
      <c r="BL44" s="116"/>
      <c r="BM44" s="116"/>
      <c r="BN44" s="116"/>
      <c r="BO44" s="116"/>
      <c r="BP44" s="116"/>
      <c r="BQ44" s="116"/>
      <c r="BR44" s="116"/>
      <c r="BS44" s="116"/>
      <c r="BT44" s="116"/>
      <c r="BU44" s="116"/>
      <c r="BV44" s="116"/>
      <c r="BW44" s="116"/>
      <c r="BX44" s="116"/>
      <c r="BY44" s="116"/>
      <c r="BZ44" s="116"/>
      <c r="CA44" s="116"/>
      <c r="CB44" s="116"/>
      <c r="CC44" s="116"/>
      <c r="CD44" s="116"/>
      <c r="CE44" s="116"/>
      <c r="CF44" s="116"/>
      <c r="CG44" s="116"/>
      <c r="CH44" s="116"/>
      <c r="CI44" s="116"/>
      <c r="CJ44" s="116"/>
      <c r="CK44" s="116"/>
      <c r="CL44" s="116"/>
      <c r="CM44" s="116"/>
      <c r="CN44" s="116"/>
      <c r="CO44" s="116"/>
      <c r="CP44" s="116"/>
      <c r="CQ44" s="116"/>
      <c r="CR44" s="116"/>
      <c r="CS44" s="116"/>
      <c r="CT44" s="116"/>
      <c r="CU44" s="116"/>
      <c r="CV44" s="116"/>
      <c r="CW44" s="116"/>
      <c r="CX44" s="116"/>
      <c r="CY44" s="116"/>
      <c r="CZ44" s="116"/>
      <c r="DA44" s="116"/>
      <c r="DB44" s="116"/>
      <c r="DC44" s="116"/>
      <c r="DD44" s="116"/>
      <c r="DE44" s="116"/>
      <c r="DF44" s="116"/>
      <c r="DG44" s="116"/>
      <c r="DH44" s="116"/>
      <c r="DI44" s="116"/>
      <c r="DJ44" s="116"/>
      <c r="DK44" s="116"/>
      <c r="DL44" s="116"/>
      <c r="DM44" s="116"/>
      <c r="DN44" s="116"/>
      <c r="DO44" s="116"/>
      <c r="DP44" s="116"/>
      <c r="DQ44" s="116"/>
      <c r="DR44" s="116"/>
      <c r="DS44" s="116"/>
      <c r="DT44" s="116"/>
      <c r="DU44" s="116"/>
      <c r="DV44" s="116"/>
      <c r="DW44" s="116"/>
      <c r="DX44" s="116"/>
      <c r="DY44" s="116"/>
      <c r="DZ44" s="116"/>
      <c r="EA44" s="116"/>
      <c r="EB44" s="116"/>
      <c r="EC44" s="116"/>
      <c r="ED44" s="116"/>
      <c r="EE44" s="116"/>
      <c r="EF44" s="116"/>
      <c r="EG44" s="116"/>
      <c r="EH44" s="116"/>
      <c r="EI44" s="116"/>
      <c r="EJ44" s="116"/>
      <c r="EK44" s="116"/>
      <c r="EL44" s="116"/>
      <c r="EM44" s="116"/>
      <c r="EN44" s="116"/>
      <c r="EO44" s="116"/>
      <c r="EP44" s="116"/>
      <c r="EQ44" s="116"/>
      <c r="ER44" s="116"/>
      <c r="ES44" s="116"/>
      <c r="ET44" s="116"/>
      <c r="EU44" s="116"/>
      <c r="EV44" s="116"/>
      <c r="EW44" s="116"/>
      <c r="EX44" s="116"/>
      <c r="EY44" s="116"/>
      <c r="EZ44" s="116"/>
      <c r="FA44" s="116"/>
      <c r="FB44" s="116"/>
      <c r="FC44" s="116"/>
      <c r="FD44" s="116"/>
      <c r="FE44" s="116"/>
      <c r="FF44" s="116"/>
      <c r="FG44" s="116"/>
      <c r="FH44" s="116"/>
      <c r="FI44" s="116"/>
      <c r="FJ44" s="116"/>
    </row>
    <row r="45" spans="1:166" s="214" customFormat="1" ht="15" x14ac:dyDescent="0.3">
      <c r="A45" s="1442"/>
      <c r="B45" s="1443"/>
      <c r="C45" s="1602"/>
      <c r="D45" s="1445"/>
      <c r="E45" s="1445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  <c r="CY45" s="116"/>
      <c r="CZ45" s="116"/>
      <c r="DA45" s="116"/>
      <c r="DB45" s="116"/>
      <c r="DC45" s="116"/>
      <c r="DD45" s="116"/>
      <c r="DE45" s="116"/>
      <c r="DF45" s="116"/>
      <c r="DG45" s="116"/>
      <c r="DH45" s="116"/>
      <c r="DI45" s="116"/>
      <c r="DJ45" s="116"/>
      <c r="DK45" s="116"/>
      <c r="DL45" s="116"/>
      <c r="DM45" s="116"/>
      <c r="DN45" s="116"/>
      <c r="DO45" s="116"/>
      <c r="DP45" s="116"/>
      <c r="DQ45" s="116"/>
      <c r="DR45" s="116"/>
      <c r="DS45" s="116"/>
      <c r="DT45" s="116"/>
      <c r="DU45" s="116"/>
      <c r="DV45" s="116"/>
      <c r="DW45" s="116"/>
      <c r="DX45" s="116"/>
      <c r="DY45" s="116"/>
      <c r="DZ45" s="116"/>
      <c r="EA45" s="116"/>
      <c r="EB45" s="116"/>
      <c r="EC45" s="116"/>
      <c r="ED45" s="116"/>
      <c r="EE45" s="116"/>
      <c r="EF45" s="116"/>
      <c r="EG45" s="116"/>
      <c r="EH45" s="116"/>
      <c r="EI45" s="116"/>
      <c r="EJ45" s="116"/>
      <c r="EK45" s="116"/>
      <c r="EL45" s="116"/>
      <c r="EM45" s="116"/>
      <c r="EN45" s="116"/>
      <c r="EO45" s="116"/>
      <c r="EP45" s="116"/>
      <c r="EQ45" s="116"/>
      <c r="ER45" s="116"/>
      <c r="ES45" s="116"/>
      <c r="ET45" s="116"/>
      <c r="EU45" s="116"/>
      <c r="EV45" s="116"/>
      <c r="EW45" s="116"/>
      <c r="EX45" s="116"/>
      <c r="EY45" s="116"/>
      <c r="EZ45" s="116"/>
      <c r="FA45" s="116"/>
      <c r="FB45" s="116"/>
      <c r="FC45" s="116"/>
      <c r="FD45" s="116"/>
      <c r="FE45" s="116"/>
      <c r="FF45" s="116"/>
      <c r="FG45" s="116"/>
      <c r="FH45" s="116"/>
      <c r="FI45" s="116"/>
      <c r="FJ45" s="116"/>
    </row>
    <row r="46" spans="1:166" s="214" customFormat="1" ht="15" customHeight="1" x14ac:dyDescent="0.3">
      <c r="A46" s="628" t="s">
        <v>4172</v>
      </c>
      <c r="B46" s="628"/>
      <c r="C46" s="1444"/>
      <c r="D46" s="1445"/>
      <c r="E46" s="1445"/>
      <c r="F46" s="116"/>
      <c r="G46" s="116"/>
      <c r="H46" s="116"/>
      <c r="I46" s="116"/>
      <c r="J46" s="116"/>
      <c r="K46" s="116"/>
      <c r="L46" s="116"/>
      <c r="M46" s="116"/>
      <c r="N46" s="116"/>
      <c r="O46" s="116"/>
      <c r="P46" s="116"/>
      <c r="Q46" s="116"/>
      <c r="R46" s="116"/>
      <c r="S46" s="116"/>
      <c r="T46" s="116"/>
      <c r="U46" s="116"/>
      <c r="V46" s="116"/>
      <c r="W46" s="116"/>
      <c r="X46" s="116"/>
      <c r="Y46" s="116"/>
      <c r="Z46" s="116"/>
      <c r="AA46" s="116"/>
      <c r="AB46" s="116"/>
      <c r="AC46" s="116"/>
      <c r="AD46" s="116"/>
      <c r="AE46" s="116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6"/>
      <c r="AT46" s="116"/>
      <c r="AU46" s="116"/>
      <c r="AV46" s="116"/>
      <c r="AW46" s="116"/>
      <c r="AX46" s="116"/>
      <c r="AY46" s="116"/>
      <c r="AZ46" s="116"/>
      <c r="BA46" s="116"/>
      <c r="BB46" s="116"/>
      <c r="BC46" s="116"/>
      <c r="BD46" s="116"/>
      <c r="BE46" s="116"/>
      <c r="BF46" s="116"/>
      <c r="BG46" s="116"/>
      <c r="BH46" s="116"/>
      <c r="BI46" s="116"/>
      <c r="BJ46" s="116"/>
      <c r="BK46" s="116"/>
      <c r="BL46" s="116"/>
      <c r="BM46" s="116"/>
      <c r="BN46" s="116"/>
      <c r="BO46" s="116"/>
      <c r="BP46" s="116"/>
      <c r="BQ46" s="116"/>
      <c r="BR46" s="116"/>
      <c r="BS46" s="116"/>
      <c r="BT46" s="116"/>
      <c r="BU46" s="116"/>
      <c r="BV46" s="116"/>
      <c r="BW46" s="116"/>
      <c r="BX46" s="116"/>
      <c r="BY46" s="116"/>
      <c r="BZ46" s="116"/>
      <c r="CA46" s="116"/>
      <c r="CB46" s="116"/>
      <c r="CC46" s="116"/>
      <c r="CD46" s="116"/>
      <c r="CE46" s="116"/>
      <c r="CF46" s="116"/>
      <c r="CG46" s="116"/>
      <c r="CH46" s="116"/>
      <c r="CI46" s="116"/>
      <c r="CJ46" s="116"/>
      <c r="CK46" s="116"/>
      <c r="CL46" s="116"/>
      <c r="CM46" s="116"/>
      <c r="CN46" s="116"/>
      <c r="CO46" s="116"/>
      <c r="CP46" s="116"/>
      <c r="CQ46" s="116"/>
      <c r="CR46" s="116"/>
      <c r="CS46" s="116"/>
      <c r="CT46" s="116"/>
      <c r="CU46" s="116"/>
      <c r="CV46" s="116"/>
      <c r="CW46" s="116"/>
      <c r="CX46" s="116"/>
      <c r="CY46" s="116"/>
      <c r="CZ46" s="116"/>
      <c r="DA46" s="116"/>
      <c r="DB46" s="116"/>
      <c r="DC46" s="116"/>
      <c r="DD46" s="116"/>
      <c r="DE46" s="116"/>
      <c r="DF46" s="116"/>
      <c r="DG46" s="116"/>
      <c r="DH46" s="116"/>
      <c r="DI46" s="116"/>
      <c r="DJ46" s="116"/>
      <c r="DK46" s="116"/>
      <c r="DL46" s="116"/>
      <c r="DM46" s="116"/>
      <c r="DN46" s="116"/>
      <c r="DO46" s="116"/>
      <c r="DP46" s="116"/>
      <c r="DQ46" s="116"/>
      <c r="DR46" s="116"/>
      <c r="DS46" s="116"/>
      <c r="DT46" s="116"/>
      <c r="DU46" s="116"/>
      <c r="DV46" s="116"/>
      <c r="DW46" s="116"/>
      <c r="DX46" s="116"/>
      <c r="DY46" s="116"/>
      <c r="DZ46" s="116"/>
      <c r="EA46" s="116"/>
      <c r="EB46" s="116"/>
      <c r="EC46" s="116"/>
      <c r="ED46" s="116"/>
      <c r="EE46" s="116"/>
      <c r="EF46" s="116"/>
      <c r="EG46" s="116"/>
      <c r="EH46" s="116"/>
      <c r="EI46" s="116"/>
      <c r="EJ46" s="116"/>
      <c r="EK46" s="116"/>
      <c r="EL46" s="116"/>
      <c r="EM46" s="116"/>
      <c r="EN46" s="116"/>
      <c r="EO46" s="116"/>
      <c r="EP46" s="116"/>
      <c r="EQ46" s="116"/>
      <c r="ER46" s="116"/>
      <c r="ES46" s="116"/>
      <c r="ET46" s="116"/>
      <c r="EU46" s="116"/>
      <c r="EV46" s="116"/>
      <c r="EW46" s="116"/>
      <c r="EX46" s="116"/>
      <c r="EY46" s="116"/>
      <c r="EZ46" s="116"/>
      <c r="FA46" s="116"/>
      <c r="FB46" s="116"/>
      <c r="FC46" s="116"/>
      <c r="FD46" s="116"/>
      <c r="FE46" s="116"/>
      <c r="FF46" s="116"/>
      <c r="FG46" s="116"/>
      <c r="FH46" s="116"/>
      <c r="FI46" s="116"/>
      <c r="FJ46" s="116"/>
    </row>
    <row r="47" spans="1:166" s="214" customFormat="1" ht="15" x14ac:dyDescent="0.3">
      <c r="A47" s="1427" t="s">
        <v>5876</v>
      </c>
      <c r="B47" s="1426" t="s">
        <v>4299</v>
      </c>
      <c r="C47" s="1446">
        <v>2</v>
      </c>
      <c r="D47" s="1447">
        <v>29000</v>
      </c>
      <c r="E47" s="1447">
        <v>29000</v>
      </c>
      <c r="F47" s="116"/>
      <c r="G47" s="116"/>
      <c r="H47" s="116"/>
      <c r="I47" s="116"/>
      <c r="J47" s="116"/>
      <c r="K47" s="116"/>
      <c r="L47" s="116"/>
      <c r="M47" s="116"/>
      <c r="N47" s="116"/>
      <c r="O47" s="116"/>
      <c r="P47" s="116"/>
      <c r="Q47" s="116"/>
      <c r="R47" s="116"/>
      <c r="S47" s="116"/>
      <c r="T47" s="116"/>
      <c r="U47" s="116"/>
      <c r="V47" s="116"/>
      <c r="W47" s="116"/>
      <c r="X47" s="116"/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16"/>
      <c r="BD47" s="116"/>
      <c r="BE47" s="116"/>
      <c r="BF47" s="116"/>
      <c r="BG47" s="116"/>
      <c r="BH47" s="116"/>
      <c r="BI47" s="116"/>
      <c r="BJ47" s="116"/>
      <c r="BK47" s="116"/>
      <c r="BL47" s="116"/>
      <c r="BM47" s="116"/>
      <c r="BN47" s="116"/>
      <c r="BO47" s="116"/>
      <c r="BP47" s="116"/>
      <c r="BQ47" s="116"/>
      <c r="BR47" s="116"/>
      <c r="BS47" s="116"/>
      <c r="BT47" s="116"/>
      <c r="BU47" s="116"/>
      <c r="BV47" s="116"/>
      <c r="BW47" s="116"/>
      <c r="BX47" s="116"/>
      <c r="BY47" s="116"/>
      <c r="BZ47" s="116"/>
      <c r="CA47" s="116"/>
      <c r="CB47" s="116"/>
      <c r="CC47" s="116"/>
      <c r="CD47" s="116"/>
      <c r="CE47" s="116"/>
      <c r="CF47" s="116"/>
      <c r="CG47" s="116"/>
      <c r="CH47" s="116"/>
      <c r="CI47" s="116"/>
      <c r="CJ47" s="116"/>
      <c r="CK47" s="116"/>
      <c r="CL47" s="116"/>
      <c r="CM47" s="116"/>
      <c r="CN47" s="116"/>
      <c r="CO47" s="116"/>
      <c r="CP47" s="116"/>
      <c r="CQ47" s="116"/>
      <c r="CR47" s="116"/>
      <c r="CS47" s="116"/>
      <c r="CT47" s="116"/>
      <c r="CU47" s="116"/>
      <c r="CV47" s="116"/>
      <c r="CW47" s="116"/>
      <c r="CX47" s="116"/>
      <c r="CY47" s="116"/>
      <c r="CZ47" s="116"/>
      <c r="DA47" s="116"/>
      <c r="DB47" s="116"/>
      <c r="DC47" s="116"/>
      <c r="DD47" s="116"/>
      <c r="DE47" s="116"/>
      <c r="DF47" s="116"/>
      <c r="DG47" s="116"/>
      <c r="DH47" s="116"/>
      <c r="DI47" s="116"/>
      <c r="DJ47" s="116"/>
      <c r="DK47" s="116"/>
      <c r="DL47" s="116"/>
      <c r="DM47" s="116"/>
      <c r="DN47" s="116"/>
      <c r="DO47" s="116"/>
      <c r="DP47" s="116"/>
      <c r="DQ47" s="116"/>
      <c r="DR47" s="116"/>
      <c r="DS47" s="116"/>
      <c r="DT47" s="116"/>
      <c r="DU47" s="116"/>
      <c r="DV47" s="116"/>
      <c r="DW47" s="116"/>
      <c r="DX47" s="116"/>
      <c r="DY47" s="116"/>
      <c r="DZ47" s="116"/>
      <c r="EA47" s="116"/>
      <c r="EB47" s="116"/>
      <c r="EC47" s="116"/>
      <c r="ED47" s="116"/>
      <c r="EE47" s="116"/>
      <c r="EF47" s="116"/>
      <c r="EG47" s="116"/>
      <c r="EH47" s="116"/>
      <c r="EI47" s="116"/>
      <c r="EJ47" s="116"/>
      <c r="EK47" s="116"/>
      <c r="EL47" s="116"/>
      <c r="EM47" s="116"/>
      <c r="EN47" s="116"/>
      <c r="EO47" s="116"/>
      <c r="EP47" s="116"/>
      <c r="EQ47" s="116"/>
      <c r="ER47" s="116"/>
      <c r="ES47" s="116"/>
      <c r="ET47" s="116"/>
      <c r="EU47" s="116"/>
      <c r="EV47" s="116"/>
      <c r="EW47" s="116"/>
      <c r="EX47" s="116"/>
      <c r="EY47" s="116"/>
      <c r="EZ47" s="116"/>
      <c r="FA47" s="116"/>
      <c r="FB47" s="116"/>
      <c r="FC47" s="116"/>
      <c r="FD47" s="116"/>
      <c r="FE47" s="116"/>
      <c r="FF47" s="116"/>
      <c r="FG47" s="116"/>
      <c r="FH47" s="116"/>
      <c r="FI47" s="116"/>
      <c r="FJ47" s="116"/>
    </row>
    <row r="48" spans="1:166" s="214" customFormat="1" ht="15" x14ac:dyDescent="0.3">
      <c r="A48" s="1427" t="s">
        <v>5877</v>
      </c>
      <c r="B48" s="1426" t="s">
        <v>4299</v>
      </c>
      <c r="C48" s="1446">
        <v>2</v>
      </c>
      <c r="D48" s="1447">
        <v>23000</v>
      </c>
      <c r="E48" s="1447">
        <v>23000</v>
      </c>
      <c r="F48" s="116"/>
      <c r="G48" s="116"/>
      <c r="H48" s="116"/>
      <c r="I48" s="116"/>
      <c r="J48" s="116"/>
      <c r="K48" s="116"/>
      <c r="L48" s="116"/>
      <c r="M48" s="116"/>
      <c r="N48" s="116"/>
      <c r="O48" s="116"/>
      <c r="P48" s="116"/>
      <c r="Q48" s="116"/>
      <c r="R48" s="116"/>
      <c r="S48" s="116"/>
      <c r="T48" s="116"/>
      <c r="U48" s="116"/>
      <c r="V48" s="116"/>
      <c r="W48" s="116"/>
      <c r="X48" s="116"/>
      <c r="Y48" s="116"/>
      <c r="Z48" s="116"/>
      <c r="AA48" s="116"/>
      <c r="AB48" s="116"/>
      <c r="AC48" s="116"/>
      <c r="AD48" s="116"/>
      <c r="AE48" s="116"/>
      <c r="AF48" s="116"/>
      <c r="AG48" s="116"/>
      <c r="AH48" s="116"/>
      <c r="AI48" s="116"/>
      <c r="AJ48" s="116"/>
      <c r="AK48" s="116"/>
      <c r="AL48" s="116"/>
      <c r="AM48" s="116"/>
      <c r="AN48" s="116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16"/>
      <c r="BA48" s="116"/>
      <c r="BB48" s="116"/>
      <c r="BC48" s="116"/>
      <c r="BD48" s="116"/>
      <c r="BE48" s="116"/>
      <c r="BF48" s="116"/>
      <c r="BG48" s="116"/>
      <c r="BH48" s="116"/>
      <c r="BI48" s="116"/>
      <c r="BJ48" s="116"/>
      <c r="BK48" s="116"/>
      <c r="BL48" s="116"/>
      <c r="BM48" s="116"/>
      <c r="BN48" s="116"/>
      <c r="BO48" s="116"/>
      <c r="BP48" s="116"/>
      <c r="BQ48" s="116"/>
      <c r="BR48" s="116"/>
      <c r="BS48" s="116"/>
      <c r="BT48" s="116"/>
      <c r="BU48" s="116"/>
      <c r="BV48" s="116"/>
      <c r="BW48" s="116"/>
      <c r="BX48" s="116"/>
      <c r="BY48" s="116"/>
      <c r="BZ48" s="116"/>
      <c r="CA48" s="116"/>
      <c r="CB48" s="116"/>
      <c r="CC48" s="116"/>
      <c r="CD48" s="116"/>
      <c r="CE48" s="116"/>
      <c r="CF48" s="116"/>
      <c r="CG48" s="116"/>
      <c r="CH48" s="116"/>
      <c r="CI48" s="116"/>
      <c r="CJ48" s="116"/>
      <c r="CK48" s="116"/>
      <c r="CL48" s="116"/>
      <c r="CM48" s="116"/>
      <c r="CN48" s="116"/>
      <c r="CO48" s="116"/>
      <c r="CP48" s="116"/>
      <c r="CQ48" s="116"/>
      <c r="CR48" s="116"/>
      <c r="CS48" s="116"/>
      <c r="CT48" s="116"/>
      <c r="CU48" s="116"/>
      <c r="CV48" s="116"/>
      <c r="CW48" s="116"/>
      <c r="CX48" s="116"/>
      <c r="CY48" s="116"/>
      <c r="CZ48" s="116"/>
      <c r="DA48" s="116"/>
      <c r="DB48" s="116"/>
      <c r="DC48" s="116"/>
      <c r="DD48" s="116"/>
      <c r="DE48" s="116"/>
      <c r="DF48" s="116"/>
      <c r="DG48" s="116"/>
      <c r="DH48" s="116"/>
      <c r="DI48" s="116"/>
      <c r="DJ48" s="116"/>
      <c r="DK48" s="116"/>
      <c r="DL48" s="116"/>
      <c r="DM48" s="116"/>
      <c r="DN48" s="116"/>
      <c r="DO48" s="116"/>
      <c r="DP48" s="116"/>
      <c r="DQ48" s="116"/>
      <c r="DR48" s="116"/>
      <c r="DS48" s="116"/>
      <c r="DT48" s="116"/>
      <c r="DU48" s="116"/>
      <c r="DV48" s="116"/>
      <c r="DW48" s="116"/>
      <c r="DX48" s="116"/>
      <c r="DY48" s="116"/>
      <c r="DZ48" s="116"/>
      <c r="EA48" s="116"/>
      <c r="EB48" s="116"/>
      <c r="EC48" s="116"/>
      <c r="ED48" s="116"/>
      <c r="EE48" s="116"/>
      <c r="EF48" s="116"/>
      <c r="EG48" s="116"/>
      <c r="EH48" s="116"/>
      <c r="EI48" s="116"/>
      <c r="EJ48" s="116"/>
      <c r="EK48" s="116"/>
      <c r="EL48" s="116"/>
      <c r="EM48" s="116"/>
      <c r="EN48" s="116"/>
      <c r="EO48" s="116"/>
      <c r="EP48" s="116"/>
      <c r="EQ48" s="116"/>
      <c r="ER48" s="116"/>
      <c r="ES48" s="116"/>
      <c r="ET48" s="116"/>
      <c r="EU48" s="116"/>
      <c r="EV48" s="116"/>
      <c r="EW48" s="116"/>
      <c r="EX48" s="116"/>
      <c r="EY48" s="116"/>
      <c r="EZ48" s="116"/>
      <c r="FA48" s="116"/>
      <c r="FB48" s="116"/>
      <c r="FC48" s="116"/>
      <c r="FD48" s="116"/>
      <c r="FE48" s="116"/>
      <c r="FF48" s="116"/>
      <c r="FG48" s="116"/>
      <c r="FH48" s="116"/>
      <c r="FI48" s="116"/>
      <c r="FJ48" s="116"/>
    </row>
    <row r="49" spans="1:166" s="214" customFormat="1" ht="15" x14ac:dyDescent="0.3">
      <c r="A49" s="1427" t="s">
        <v>5878</v>
      </c>
      <c r="B49" s="1426" t="s">
        <v>4299</v>
      </c>
      <c r="C49" s="1446">
        <v>7</v>
      </c>
      <c r="D49" s="1447">
        <v>13000</v>
      </c>
      <c r="E49" s="1447">
        <v>13000</v>
      </c>
      <c r="F49" s="116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16"/>
      <c r="BM49" s="116"/>
      <c r="BN49" s="116"/>
      <c r="BO49" s="116"/>
      <c r="BP49" s="116"/>
      <c r="BQ49" s="116"/>
      <c r="BR49" s="116"/>
      <c r="BS49" s="116"/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  <c r="EB49" s="116"/>
      <c r="EC49" s="116"/>
      <c r="ED49" s="116"/>
      <c r="EE49" s="116"/>
      <c r="EF49" s="116"/>
      <c r="EG49" s="116"/>
      <c r="EH49" s="116"/>
      <c r="EI49" s="116"/>
      <c r="EJ49" s="116"/>
      <c r="EK49" s="116"/>
      <c r="EL49" s="116"/>
      <c r="EM49" s="116"/>
      <c r="EN49" s="116"/>
      <c r="EO49" s="116"/>
      <c r="EP49" s="116"/>
      <c r="EQ49" s="116"/>
      <c r="ER49" s="116"/>
      <c r="ES49" s="116"/>
      <c r="ET49" s="116"/>
      <c r="EU49" s="116"/>
      <c r="EV49" s="116"/>
      <c r="EW49" s="116"/>
      <c r="EX49" s="116"/>
      <c r="EY49" s="116"/>
      <c r="EZ49" s="116"/>
      <c r="FA49" s="116"/>
      <c r="FB49" s="116"/>
      <c r="FC49" s="116"/>
      <c r="FD49" s="116"/>
      <c r="FE49" s="116"/>
      <c r="FF49" s="116"/>
      <c r="FG49" s="116"/>
      <c r="FH49" s="116"/>
      <c r="FI49" s="116"/>
      <c r="FJ49" s="116"/>
    </row>
    <row r="50" spans="1:166" s="214" customFormat="1" ht="15" x14ac:dyDescent="0.3">
      <c r="A50" s="1427" t="s">
        <v>5879</v>
      </c>
      <c r="B50" s="1426" t="s">
        <v>4299</v>
      </c>
      <c r="C50" s="1446">
        <v>5</v>
      </c>
      <c r="D50" s="1447">
        <v>10000</v>
      </c>
      <c r="E50" s="1447">
        <v>10000</v>
      </c>
      <c r="F50" s="116"/>
      <c r="G50" s="116"/>
      <c r="H50" s="116"/>
      <c r="I50" s="116"/>
      <c r="J50" s="116"/>
      <c r="K50" s="116"/>
      <c r="L50" s="116"/>
      <c r="M50" s="116"/>
      <c r="N50" s="116"/>
      <c r="O50" s="116"/>
      <c r="P50" s="116"/>
      <c r="Q50" s="116"/>
      <c r="R50" s="116"/>
      <c r="S50" s="116"/>
      <c r="T50" s="116"/>
      <c r="U50" s="116"/>
      <c r="V50" s="116"/>
      <c r="W50" s="116"/>
      <c r="X50" s="116"/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16"/>
      <c r="BY50" s="116"/>
      <c r="BZ50" s="116"/>
      <c r="CA50" s="116"/>
      <c r="CB50" s="116"/>
      <c r="CC50" s="116"/>
      <c r="CD50" s="116"/>
      <c r="CE50" s="116"/>
      <c r="CF50" s="116"/>
      <c r="CG50" s="116"/>
      <c r="CH50" s="116"/>
      <c r="CI50" s="116"/>
      <c r="CJ50" s="116"/>
      <c r="CK50" s="116"/>
      <c r="CL50" s="116"/>
      <c r="CM50" s="116"/>
      <c r="CN50" s="116"/>
      <c r="CO50" s="116"/>
      <c r="CP50" s="116"/>
      <c r="CQ50" s="116"/>
      <c r="CR50" s="116"/>
      <c r="CS50" s="116"/>
      <c r="CT50" s="116"/>
      <c r="CU50" s="116"/>
      <c r="CV50" s="116"/>
      <c r="CW50" s="116"/>
      <c r="CX50" s="116"/>
      <c r="CY50" s="116"/>
      <c r="CZ50" s="116"/>
      <c r="DA50" s="116"/>
      <c r="DB50" s="116"/>
      <c r="DC50" s="116"/>
      <c r="DD50" s="116"/>
      <c r="DE50" s="116"/>
      <c r="DF50" s="116"/>
      <c r="DG50" s="116"/>
      <c r="DH50" s="116"/>
      <c r="DI50" s="116"/>
      <c r="DJ50" s="116"/>
      <c r="DK50" s="116"/>
      <c r="DL50" s="116"/>
      <c r="DM50" s="116"/>
      <c r="DN50" s="116"/>
      <c r="DO50" s="116"/>
      <c r="DP50" s="116"/>
      <c r="DQ50" s="116"/>
      <c r="DR50" s="116"/>
      <c r="DS50" s="116"/>
      <c r="DT50" s="116"/>
      <c r="DU50" s="116"/>
      <c r="DV50" s="116"/>
      <c r="DW50" s="116"/>
      <c r="DX50" s="116"/>
      <c r="DY50" s="116"/>
      <c r="DZ50" s="116"/>
      <c r="EA50" s="116"/>
      <c r="EB50" s="116"/>
      <c r="EC50" s="116"/>
      <c r="ED50" s="116"/>
      <c r="EE50" s="116"/>
      <c r="EF50" s="116"/>
      <c r="EG50" s="116"/>
      <c r="EH50" s="116"/>
      <c r="EI50" s="116"/>
      <c r="EJ50" s="116"/>
      <c r="EK50" s="116"/>
      <c r="EL50" s="116"/>
      <c r="EM50" s="116"/>
      <c r="EN50" s="116"/>
      <c r="EO50" s="116"/>
      <c r="EP50" s="116"/>
      <c r="EQ50" s="116"/>
      <c r="ER50" s="116"/>
      <c r="ES50" s="116"/>
      <c r="ET50" s="116"/>
      <c r="EU50" s="116"/>
      <c r="EV50" s="116"/>
      <c r="EW50" s="116"/>
      <c r="EX50" s="116"/>
      <c r="EY50" s="116"/>
      <c r="EZ50" s="116"/>
      <c r="FA50" s="116"/>
      <c r="FB50" s="116"/>
      <c r="FC50" s="116"/>
      <c r="FD50" s="116"/>
      <c r="FE50" s="116"/>
      <c r="FF50" s="116"/>
      <c r="FG50" s="116"/>
      <c r="FH50" s="116"/>
      <c r="FI50" s="116"/>
      <c r="FJ50" s="116"/>
    </row>
    <row r="51" spans="1:166" s="214" customFormat="1" ht="15" x14ac:dyDescent="0.3">
      <c r="A51" s="1427" t="s">
        <v>5880</v>
      </c>
      <c r="B51" s="1426" t="s">
        <v>4299</v>
      </c>
      <c r="C51" s="1446">
        <v>2</v>
      </c>
      <c r="D51" s="1447">
        <v>6000</v>
      </c>
      <c r="E51" s="1447">
        <v>6000</v>
      </c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16"/>
      <c r="BY51" s="116"/>
      <c r="BZ51" s="116"/>
      <c r="CA51" s="116"/>
      <c r="CB51" s="116"/>
      <c r="CC51" s="116"/>
      <c r="CD51" s="116"/>
      <c r="CE51" s="116"/>
      <c r="CF51" s="116"/>
      <c r="CG51" s="116"/>
      <c r="CH51" s="116"/>
      <c r="CI51" s="116"/>
      <c r="CJ51" s="116"/>
      <c r="CK51" s="116"/>
      <c r="CL51" s="116"/>
      <c r="CM51" s="116"/>
      <c r="CN51" s="116"/>
      <c r="CO51" s="116"/>
      <c r="CP51" s="116"/>
      <c r="CQ51" s="116"/>
      <c r="CR51" s="116"/>
      <c r="CS51" s="116"/>
      <c r="CT51" s="116"/>
      <c r="CU51" s="116"/>
      <c r="CV51" s="116"/>
      <c r="CW51" s="116"/>
      <c r="CX51" s="116"/>
      <c r="CY51" s="116"/>
      <c r="CZ51" s="116"/>
      <c r="DA51" s="116"/>
      <c r="DB51" s="116"/>
      <c r="DC51" s="116"/>
      <c r="DD51" s="116"/>
      <c r="DE51" s="116"/>
      <c r="DF51" s="116"/>
      <c r="DG51" s="116"/>
      <c r="DH51" s="116"/>
      <c r="DI51" s="116"/>
      <c r="DJ51" s="116"/>
      <c r="DK51" s="116"/>
      <c r="DL51" s="116"/>
      <c r="DM51" s="116"/>
      <c r="DN51" s="116"/>
      <c r="DO51" s="116"/>
      <c r="DP51" s="116"/>
      <c r="DQ51" s="116"/>
      <c r="DR51" s="116"/>
      <c r="DS51" s="116"/>
      <c r="DT51" s="116"/>
      <c r="DU51" s="116"/>
      <c r="DV51" s="116"/>
      <c r="DW51" s="116"/>
      <c r="DX51" s="116"/>
      <c r="DY51" s="116"/>
      <c r="DZ51" s="116"/>
      <c r="EA51" s="116"/>
      <c r="EB51" s="116"/>
      <c r="EC51" s="116"/>
      <c r="ED51" s="116"/>
      <c r="EE51" s="116"/>
      <c r="EF51" s="116"/>
      <c r="EG51" s="116"/>
      <c r="EH51" s="116"/>
      <c r="EI51" s="116"/>
      <c r="EJ51" s="116"/>
      <c r="EK51" s="116"/>
      <c r="EL51" s="116"/>
      <c r="EM51" s="116"/>
      <c r="EN51" s="116"/>
      <c r="EO51" s="116"/>
      <c r="EP51" s="116"/>
      <c r="EQ51" s="116"/>
      <c r="ER51" s="116"/>
      <c r="ES51" s="116"/>
      <c r="ET51" s="116"/>
      <c r="EU51" s="116"/>
      <c r="EV51" s="116"/>
      <c r="EW51" s="116"/>
      <c r="EX51" s="116"/>
      <c r="EY51" s="116"/>
      <c r="EZ51" s="116"/>
      <c r="FA51" s="116"/>
      <c r="FB51" s="116"/>
      <c r="FC51" s="116"/>
      <c r="FD51" s="116"/>
      <c r="FE51" s="116"/>
      <c r="FF51" s="116"/>
      <c r="FG51" s="116"/>
      <c r="FH51" s="116"/>
      <c r="FI51" s="116"/>
      <c r="FJ51" s="116"/>
    </row>
    <row r="52" spans="1:166" s="214" customFormat="1" ht="15.75" customHeight="1" x14ac:dyDescent="0.3">
      <c r="A52" s="222"/>
      <c r="B52" s="56" t="s">
        <v>4246</v>
      </c>
      <c r="C52" s="57">
        <f>SUM(C47:C51)</f>
        <v>18</v>
      </c>
      <c r="D52" s="1445"/>
      <c r="E52" s="1445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16"/>
      <c r="BI52" s="116"/>
      <c r="BJ52" s="116"/>
      <c r="BK52" s="116"/>
      <c r="BL52" s="116"/>
      <c r="BM52" s="116"/>
      <c r="BN52" s="116"/>
      <c r="BO52" s="116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16"/>
      <c r="DM52" s="116"/>
      <c r="DN52" s="116"/>
      <c r="DO52" s="116"/>
      <c r="DP52" s="116"/>
      <c r="DQ52" s="116"/>
      <c r="DR52" s="116"/>
      <c r="DS52" s="116"/>
      <c r="DT52" s="116"/>
      <c r="DU52" s="116"/>
      <c r="DV52" s="116"/>
      <c r="DW52" s="116"/>
      <c r="DX52" s="116"/>
      <c r="DY52" s="116"/>
      <c r="DZ52" s="116"/>
      <c r="EA52" s="116"/>
      <c r="EB52" s="116"/>
      <c r="EC52" s="116"/>
      <c r="ED52" s="116"/>
      <c r="EE52" s="116"/>
      <c r="EF52" s="116"/>
      <c r="EG52" s="116"/>
      <c r="EH52" s="116"/>
      <c r="EI52" s="116"/>
      <c r="EJ52" s="116"/>
      <c r="EK52" s="116"/>
      <c r="EL52" s="116"/>
      <c r="EM52" s="116"/>
      <c r="EN52" s="116"/>
      <c r="EO52" s="116"/>
      <c r="EP52" s="116"/>
      <c r="EQ52" s="116"/>
      <c r="ER52" s="116"/>
      <c r="ES52" s="116"/>
      <c r="ET52" s="116"/>
      <c r="EU52" s="116"/>
      <c r="EV52" s="116"/>
      <c r="EW52" s="116"/>
      <c r="EX52" s="116"/>
      <c r="EY52" s="116"/>
      <c r="EZ52" s="116"/>
      <c r="FA52" s="116"/>
      <c r="FB52" s="116"/>
      <c r="FC52" s="116"/>
      <c r="FD52" s="116"/>
      <c r="FE52" s="116"/>
      <c r="FF52" s="116"/>
      <c r="FG52" s="116"/>
      <c r="FH52" s="116"/>
      <c r="FI52" s="116"/>
      <c r="FJ52" s="116"/>
    </row>
    <row r="53" spans="1:166" s="214" customFormat="1" ht="15" x14ac:dyDescent="0.3">
      <c r="A53" s="116"/>
      <c r="B53" s="116"/>
      <c r="C53" s="116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16"/>
      <c r="BI53" s="116"/>
      <c r="BJ53" s="116"/>
      <c r="BK53" s="116"/>
      <c r="BL53" s="116"/>
      <c r="BM53" s="116"/>
      <c r="BN53" s="116"/>
      <c r="BO53" s="116"/>
      <c r="BP53" s="116"/>
      <c r="BQ53" s="116"/>
      <c r="BR53" s="116"/>
      <c r="BS53" s="116"/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16"/>
      <c r="DM53" s="116"/>
      <c r="DN53" s="116"/>
      <c r="DO53" s="116"/>
      <c r="DP53" s="116"/>
      <c r="DQ53" s="116"/>
      <c r="DR53" s="116"/>
      <c r="DS53" s="116"/>
      <c r="DT53" s="116"/>
      <c r="DU53" s="116"/>
      <c r="DV53" s="116"/>
      <c r="DW53" s="116"/>
      <c r="DX53" s="116"/>
      <c r="DY53" s="116"/>
      <c r="DZ53" s="116"/>
      <c r="EA53" s="116"/>
      <c r="EB53" s="116"/>
      <c r="EC53" s="116"/>
      <c r="ED53" s="116"/>
      <c r="EE53" s="116"/>
      <c r="EF53" s="116"/>
      <c r="EG53" s="116"/>
      <c r="EH53" s="116"/>
      <c r="EI53" s="116"/>
      <c r="EJ53" s="116"/>
      <c r="EK53" s="116"/>
      <c r="EL53" s="116"/>
      <c r="EM53" s="116"/>
      <c r="EN53" s="116"/>
      <c r="EO53" s="116"/>
      <c r="EP53" s="116"/>
      <c r="EQ53" s="116"/>
      <c r="ER53" s="116"/>
      <c r="ES53" s="116"/>
      <c r="ET53" s="116"/>
      <c r="EU53" s="116"/>
      <c r="EV53" s="116"/>
      <c r="EW53" s="116"/>
      <c r="EX53" s="116"/>
      <c r="EY53" s="116"/>
      <c r="EZ53" s="116"/>
      <c r="FA53" s="116"/>
      <c r="FB53" s="116"/>
      <c r="FC53" s="116"/>
      <c r="FD53" s="116"/>
      <c r="FE53" s="116"/>
      <c r="FF53" s="116"/>
      <c r="FG53" s="116"/>
      <c r="FH53" s="116"/>
      <c r="FI53" s="116"/>
      <c r="FJ53" s="116"/>
    </row>
  </sheetData>
  <mergeCells count="15">
    <mergeCell ref="A11:B11"/>
    <mergeCell ref="A29:B29"/>
    <mergeCell ref="A34:B34"/>
    <mergeCell ref="A41:B41"/>
    <mergeCell ref="A42:B42"/>
    <mergeCell ref="A46:B46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" right="0.7" top="0.75" bottom="0.75" header="0.3" footer="0.3"/>
  <pageSetup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5"/>
  <sheetViews>
    <sheetView showGridLines="0" topLeftCell="A5" workbookViewId="0">
      <selection sqref="A1:H1"/>
    </sheetView>
  </sheetViews>
  <sheetFormatPr baseColWidth="10" defaultColWidth="11.453125" defaultRowHeight="12.5" x14ac:dyDescent="0.25"/>
  <cols>
    <col min="1" max="1" width="14.81640625" style="105" customWidth="1"/>
    <col min="2" max="2" width="27.54296875" style="105" customWidth="1"/>
    <col min="3" max="3" width="12" style="105" bestFit="1" customWidth="1"/>
    <col min="4" max="4" width="11.7265625" style="105" customWidth="1"/>
    <col min="5" max="5" width="14.453125" style="105" customWidth="1"/>
    <col min="6" max="9" width="11.453125" style="105"/>
    <col min="10" max="10" width="9.1796875" style="105" customWidth="1"/>
    <col min="11" max="11" width="11.453125" style="105"/>
    <col min="12" max="12" width="11.453125" style="107"/>
    <col min="13" max="16384" width="11.453125" style="105"/>
  </cols>
  <sheetData>
    <row r="2" spans="1:11" ht="15" x14ac:dyDescent="0.25">
      <c r="A2" s="648" t="s">
        <v>4160</v>
      </c>
      <c r="B2" s="648"/>
      <c r="C2" s="648"/>
      <c r="D2" s="648"/>
      <c r="E2" s="648"/>
      <c r="F2" s="648"/>
      <c r="G2" s="648"/>
      <c r="H2" s="648"/>
      <c r="I2" s="648"/>
      <c r="J2" s="648"/>
      <c r="K2" s="648"/>
    </row>
    <row r="3" spans="1:11" s="107" customFormat="1" ht="15" x14ac:dyDescent="0.25">
      <c r="A3" s="650" t="s">
        <v>4221</v>
      </c>
      <c r="B3" s="650"/>
      <c r="C3" s="650"/>
      <c r="D3" s="650"/>
      <c r="E3" s="650"/>
      <c r="F3" s="650"/>
      <c r="G3" s="650"/>
      <c r="H3" s="650"/>
      <c r="I3" s="650"/>
      <c r="J3" s="650"/>
      <c r="K3" s="650"/>
    </row>
    <row r="4" spans="1:11" s="107" customFormat="1" ht="15" x14ac:dyDescent="0.25">
      <c r="A4" s="650" t="s">
        <v>4161</v>
      </c>
      <c r="B4" s="650"/>
      <c r="C4" s="650"/>
      <c r="D4" s="650"/>
      <c r="E4" s="650"/>
      <c r="F4" s="650"/>
      <c r="G4" s="650"/>
      <c r="H4" s="650"/>
      <c r="I4" s="650"/>
      <c r="J4" s="650"/>
      <c r="K4" s="650"/>
    </row>
    <row r="5" spans="1:11" s="107" customFormat="1" ht="15" x14ac:dyDescent="0.25">
      <c r="A5" s="650" t="s">
        <v>4274</v>
      </c>
      <c r="B5" s="650"/>
      <c r="C5" s="650"/>
      <c r="D5" s="650"/>
      <c r="E5" s="650"/>
      <c r="F5" s="650"/>
      <c r="G5" s="650"/>
      <c r="H5" s="650"/>
      <c r="I5" s="650"/>
      <c r="J5" s="650"/>
      <c r="K5" s="650"/>
    </row>
    <row r="6" spans="1:11" s="107" customFormat="1" ht="15" x14ac:dyDescent="0.25">
      <c r="A6" s="651" t="s">
        <v>4229</v>
      </c>
      <c r="B6" s="651"/>
      <c r="C6" s="651"/>
      <c r="D6" s="651"/>
      <c r="E6" s="651"/>
      <c r="F6" s="651"/>
      <c r="G6" s="651"/>
      <c r="H6" s="651"/>
      <c r="I6" s="651"/>
      <c r="J6" s="651"/>
      <c r="K6" s="651"/>
    </row>
    <row r="7" spans="1:11" s="107" customFormat="1" ht="14.25" customHeight="1" x14ac:dyDescent="0.25">
      <c r="A7" s="640" t="s">
        <v>4248</v>
      </c>
      <c r="B7" s="640"/>
      <c r="C7" s="640"/>
      <c r="D7" s="1453" t="s">
        <v>533</v>
      </c>
      <c r="E7" s="1453" t="s">
        <v>533</v>
      </c>
      <c r="F7" s="1453" t="s">
        <v>533</v>
      </c>
      <c r="G7" s="1453" t="s">
        <v>533</v>
      </c>
      <c r="H7" s="1453" t="s">
        <v>533</v>
      </c>
      <c r="I7" s="1453" t="s">
        <v>533</v>
      </c>
      <c r="J7" s="1453" t="s">
        <v>533</v>
      </c>
      <c r="K7" s="1453" t="s">
        <v>533</v>
      </c>
    </row>
    <row r="8" spans="1:11" s="107" customFormat="1" ht="18.75" customHeight="1" x14ac:dyDescent="0.25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1" s="107" customFormat="1" ht="25" x14ac:dyDescent="0.25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1" s="107" customFormat="1" x14ac:dyDescent="0.25">
      <c r="A10" s="267" t="s">
        <v>5858</v>
      </c>
      <c r="B10" s="267" t="s">
        <v>4551</v>
      </c>
      <c r="C10" s="101">
        <v>105026.98</v>
      </c>
      <c r="D10" s="268">
        <v>0</v>
      </c>
      <c r="E10" s="268">
        <v>0</v>
      </c>
      <c r="F10" s="101">
        <f t="shared" ref="F10:F16" si="0">+C10+D10+E10</f>
        <v>105026.98</v>
      </c>
      <c r="G10" s="101">
        <f t="shared" ref="G10:G16" si="1">+(C10/30)*10</f>
        <v>35008.993333333332</v>
      </c>
      <c r="H10" s="101">
        <f t="shared" ref="H10:H16" si="2">+(C10/30)*5</f>
        <v>17504.496666666666</v>
      </c>
      <c r="I10" s="101">
        <f t="shared" ref="I10:I16" si="3">+(C10/30)*40</f>
        <v>140035.97333333333</v>
      </c>
      <c r="J10" s="101">
        <v>0</v>
      </c>
      <c r="K10" s="101">
        <f t="shared" ref="K10:K16" si="4">+G10+H10+I10+J10</f>
        <v>192549.46333333332</v>
      </c>
    </row>
    <row r="11" spans="1:11" s="107" customFormat="1" x14ac:dyDescent="0.25">
      <c r="A11" s="267" t="s">
        <v>5859</v>
      </c>
      <c r="B11" s="267" t="s">
        <v>5860</v>
      </c>
      <c r="C11" s="101">
        <v>51366.400000000001</v>
      </c>
      <c r="D11" s="268">
        <v>0</v>
      </c>
      <c r="E11" s="268">
        <v>0</v>
      </c>
      <c r="F11" s="101">
        <f t="shared" si="0"/>
        <v>51366.400000000001</v>
      </c>
      <c r="G11" s="101">
        <f t="shared" si="1"/>
        <v>17122.133333333335</v>
      </c>
      <c r="H11" s="101">
        <f t="shared" si="2"/>
        <v>8561.0666666666675</v>
      </c>
      <c r="I11" s="101">
        <f t="shared" si="3"/>
        <v>68488.53333333334</v>
      </c>
      <c r="J11" s="101">
        <v>0</v>
      </c>
      <c r="K11" s="101">
        <f t="shared" si="4"/>
        <v>94171.733333333337</v>
      </c>
    </row>
    <row r="12" spans="1:11" s="107" customFormat="1" x14ac:dyDescent="0.25">
      <c r="A12" s="267" t="s">
        <v>5861</v>
      </c>
      <c r="B12" s="267" t="s">
        <v>4266</v>
      </c>
      <c r="C12" s="101">
        <v>51366.400000000001</v>
      </c>
      <c r="D12" s="268">
        <v>0</v>
      </c>
      <c r="E12" s="268">
        <v>0</v>
      </c>
      <c r="F12" s="101">
        <f t="shared" si="0"/>
        <v>51366.400000000001</v>
      </c>
      <c r="G12" s="101">
        <f t="shared" si="1"/>
        <v>17122.133333333335</v>
      </c>
      <c r="H12" s="101">
        <f t="shared" si="2"/>
        <v>8561.0666666666675</v>
      </c>
      <c r="I12" s="101">
        <f t="shared" si="3"/>
        <v>68488.53333333334</v>
      </c>
      <c r="J12" s="101">
        <v>0</v>
      </c>
      <c r="K12" s="101">
        <f t="shared" si="4"/>
        <v>94171.733333333337</v>
      </c>
    </row>
    <row r="13" spans="1:11" s="107" customFormat="1" x14ac:dyDescent="0.25">
      <c r="A13" s="267" t="s">
        <v>5862</v>
      </c>
      <c r="B13" s="267" t="s">
        <v>5863</v>
      </c>
      <c r="C13" s="101">
        <v>34186.28</v>
      </c>
      <c r="D13" s="268">
        <v>0</v>
      </c>
      <c r="E13" s="268">
        <v>0</v>
      </c>
      <c r="F13" s="101">
        <f t="shared" si="0"/>
        <v>34186.28</v>
      </c>
      <c r="G13" s="101">
        <f t="shared" si="1"/>
        <v>11395.426666666666</v>
      </c>
      <c r="H13" s="101">
        <f t="shared" si="2"/>
        <v>5697.7133333333331</v>
      </c>
      <c r="I13" s="101">
        <f t="shared" si="3"/>
        <v>45581.706666666665</v>
      </c>
      <c r="J13" s="101">
        <v>0</v>
      </c>
      <c r="K13" s="101">
        <f t="shared" si="4"/>
        <v>62674.846666666665</v>
      </c>
    </row>
    <row r="14" spans="1:11" s="107" customFormat="1" x14ac:dyDescent="0.25">
      <c r="A14" s="267" t="s">
        <v>5864</v>
      </c>
      <c r="B14" s="267" t="s">
        <v>4296</v>
      </c>
      <c r="C14" s="101">
        <v>34186.28</v>
      </c>
      <c r="D14" s="268">
        <v>0</v>
      </c>
      <c r="E14" s="268">
        <v>0</v>
      </c>
      <c r="F14" s="101">
        <f t="shared" si="0"/>
        <v>34186.28</v>
      </c>
      <c r="G14" s="101">
        <f t="shared" si="1"/>
        <v>11395.426666666666</v>
      </c>
      <c r="H14" s="101">
        <f t="shared" si="2"/>
        <v>5697.7133333333331</v>
      </c>
      <c r="I14" s="101">
        <f t="shared" si="3"/>
        <v>45581.706666666665</v>
      </c>
      <c r="J14" s="101">
        <v>0</v>
      </c>
      <c r="K14" s="101">
        <f t="shared" si="4"/>
        <v>62674.846666666665</v>
      </c>
    </row>
    <row r="15" spans="1:11" s="107" customFormat="1" x14ac:dyDescent="0.25">
      <c r="A15" s="267" t="s">
        <v>5865</v>
      </c>
      <c r="B15" s="267" t="s">
        <v>4296</v>
      </c>
      <c r="C15" s="101">
        <v>27706.46</v>
      </c>
      <c r="D15" s="268">
        <v>0</v>
      </c>
      <c r="E15" s="268">
        <v>0</v>
      </c>
      <c r="F15" s="101">
        <f t="shared" si="0"/>
        <v>27706.46</v>
      </c>
      <c r="G15" s="101">
        <f t="shared" si="1"/>
        <v>9235.4866666666676</v>
      </c>
      <c r="H15" s="101">
        <f t="shared" si="2"/>
        <v>4617.7433333333338</v>
      </c>
      <c r="I15" s="101">
        <f t="shared" si="3"/>
        <v>36941.94666666667</v>
      </c>
      <c r="J15" s="101">
        <v>0</v>
      </c>
      <c r="K15" s="101">
        <f t="shared" si="4"/>
        <v>50795.176666666674</v>
      </c>
    </row>
    <row r="16" spans="1:11" s="107" customFormat="1" x14ac:dyDescent="0.25">
      <c r="A16" s="267" t="s">
        <v>5866</v>
      </c>
      <c r="B16" s="267" t="s">
        <v>4296</v>
      </c>
      <c r="C16" s="101">
        <v>25302.080000000002</v>
      </c>
      <c r="D16" s="268">
        <v>0</v>
      </c>
      <c r="E16" s="268">
        <v>0</v>
      </c>
      <c r="F16" s="101">
        <f t="shared" si="0"/>
        <v>25302.080000000002</v>
      </c>
      <c r="G16" s="101">
        <f t="shared" si="1"/>
        <v>8434.0266666666666</v>
      </c>
      <c r="H16" s="101">
        <f t="shared" si="2"/>
        <v>4217.0133333333333</v>
      </c>
      <c r="I16" s="101">
        <f t="shared" si="3"/>
        <v>33736.106666666667</v>
      </c>
      <c r="J16" s="101">
        <v>0</v>
      </c>
      <c r="K16" s="101">
        <f t="shared" si="4"/>
        <v>46387.146666666667</v>
      </c>
    </row>
    <row r="17" spans="1:12" s="107" customFormat="1" x14ac:dyDescent="0.25">
      <c r="A17" s="329"/>
      <c r="B17" s="329"/>
      <c r="C17" s="330"/>
      <c r="D17" s="330"/>
      <c r="E17" s="330"/>
      <c r="F17" s="330"/>
      <c r="G17" s="330"/>
      <c r="H17" s="330"/>
      <c r="I17" s="330"/>
      <c r="J17" s="330"/>
      <c r="K17" s="330"/>
    </row>
    <row r="18" spans="1:12" s="107" customFormat="1" x14ac:dyDescent="0.25">
      <c r="A18" s="329"/>
      <c r="B18" s="329"/>
      <c r="C18" s="330"/>
      <c r="D18" s="330"/>
      <c r="E18" s="330"/>
      <c r="F18" s="330"/>
      <c r="G18" s="330"/>
      <c r="H18" s="330"/>
      <c r="I18" s="330"/>
      <c r="J18" s="330"/>
      <c r="K18" s="330"/>
    </row>
    <row r="19" spans="1:12" s="107" customFormat="1" x14ac:dyDescent="0.25">
      <c r="A19" s="640" t="s">
        <v>4261</v>
      </c>
      <c r="B19" s="640"/>
      <c r="C19" s="640"/>
      <c r="D19" s="1454" t="s">
        <v>533</v>
      </c>
      <c r="E19" s="1454" t="s">
        <v>533</v>
      </c>
      <c r="F19" s="1454" t="s">
        <v>533</v>
      </c>
      <c r="G19" s="1454" t="s">
        <v>533</v>
      </c>
      <c r="H19" s="1454" t="s">
        <v>533</v>
      </c>
      <c r="I19" s="1454" t="s">
        <v>533</v>
      </c>
      <c r="J19" s="1454" t="s">
        <v>533</v>
      </c>
      <c r="K19" s="1454" t="s">
        <v>533</v>
      </c>
    </row>
    <row r="20" spans="1:12" s="107" customFormat="1" ht="12.75" customHeight="1" x14ac:dyDescent="0.25">
      <c r="A20" s="635" t="s">
        <v>4249</v>
      </c>
      <c r="B20" s="637" t="s">
        <v>4231</v>
      </c>
      <c r="C20" s="638" t="s">
        <v>4250</v>
      </c>
      <c r="D20" s="638" t="s">
        <v>4250</v>
      </c>
      <c r="E20" s="638" t="s">
        <v>4250</v>
      </c>
      <c r="F20" s="638" t="s">
        <v>4250</v>
      </c>
      <c r="G20" s="638" t="s">
        <v>4251</v>
      </c>
      <c r="H20" s="638" t="s">
        <v>4251</v>
      </c>
      <c r="I20" s="638" t="s">
        <v>4251</v>
      </c>
      <c r="J20" s="638" t="s">
        <v>4251</v>
      </c>
      <c r="K20" s="639" t="s">
        <v>4251</v>
      </c>
    </row>
    <row r="21" spans="1:12" s="107" customFormat="1" ht="25" x14ac:dyDescent="0.25">
      <c r="A21" s="636" t="s">
        <v>4249</v>
      </c>
      <c r="B21" s="638" t="s">
        <v>4252</v>
      </c>
      <c r="C21" s="90" t="s">
        <v>4253</v>
      </c>
      <c r="D21" s="90" t="s">
        <v>4254</v>
      </c>
      <c r="E21" s="90" t="s">
        <v>4255</v>
      </c>
      <c r="F21" s="90" t="s">
        <v>4256</v>
      </c>
      <c r="G21" s="113" t="s">
        <v>4257</v>
      </c>
      <c r="H21" s="113" t="s">
        <v>4258</v>
      </c>
      <c r="I21" s="90" t="s">
        <v>4259</v>
      </c>
      <c r="J21" s="90" t="s">
        <v>4260</v>
      </c>
      <c r="K21" s="91" t="s">
        <v>4256</v>
      </c>
    </row>
    <row r="22" spans="1:12" s="107" customFormat="1" x14ac:dyDescent="0.25">
      <c r="A22" s="267" t="s">
        <v>5867</v>
      </c>
      <c r="B22" s="267" t="s">
        <v>5857</v>
      </c>
      <c r="C22" s="101">
        <v>22550.21</v>
      </c>
      <c r="D22" s="268">
        <v>1070</v>
      </c>
      <c r="E22" s="268">
        <v>0</v>
      </c>
      <c r="F22" s="101">
        <f t="shared" ref="F22:F28" si="5">+C22+E22+D22</f>
        <v>23620.21</v>
      </c>
      <c r="G22" s="101">
        <f t="shared" ref="G22:G28" si="6">+(C22/30)*10</f>
        <v>7516.7366666666667</v>
      </c>
      <c r="H22" s="101">
        <f t="shared" ref="H22:H28" si="7">+(C22/30)*5</f>
        <v>3758.3683333333333</v>
      </c>
      <c r="I22" s="101">
        <f t="shared" ref="I22:I28" si="8">+(C22/30)*40</f>
        <v>30066.946666666667</v>
      </c>
      <c r="J22" s="101">
        <v>0</v>
      </c>
      <c r="K22" s="101">
        <f t="shared" ref="K22:K26" si="9">+G22+H22+I22+J22</f>
        <v>41342.051666666666</v>
      </c>
    </row>
    <row r="23" spans="1:12" s="107" customFormat="1" x14ac:dyDescent="0.25">
      <c r="A23" s="267" t="s">
        <v>5868</v>
      </c>
      <c r="B23" s="267" t="s">
        <v>5869</v>
      </c>
      <c r="C23" s="101">
        <v>19504.86</v>
      </c>
      <c r="D23" s="268">
        <v>1070</v>
      </c>
      <c r="E23" s="268">
        <v>0</v>
      </c>
      <c r="F23" s="101">
        <f t="shared" si="5"/>
        <v>20574.86</v>
      </c>
      <c r="G23" s="101">
        <f t="shared" si="6"/>
        <v>6501.6200000000008</v>
      </c>
      <c r="H23" s="101">
        <f t="shared" si="7"/>
        <v>3250.8100000000004</v>
      </c>
      <c r="I23" s="101">
        <f t="shared" si="8"/>
        <v>26006.480000000003</v>
      </c>
      <c r="J23" s="101">
        <v>0</v>
      </c>
      <c r="K23" s="101">
        <f t="shared" si="9"/>
        <v>35758.910000000003</v>
      </c>
    </row>
    <row r="24" spans="1:12" s="107" customFormat="1" x14ac:dyDescent="0.25">
      <c r="A24" s="267" t="s">
        <v>5870</v>
      </c>
      <c r="B24" s="267" t="s">
        <v>4941</v>
      </c>
      <c r="C24" s="101">
        <v>18418.07</v>
      </c>
      <c r="D24" s="268">
        <v>1070</v>
      </c>
      <c r="E24" s="268">
        <v>0</v>
      </c>
      <c r="F24" s="101">
        <f t="shared" si="5"/>
        <v>19488.07</v>
      </c>
      <c r="G24" s="101">
        <f t="shared" si="6"/>
        <v>6139.3566666666666</v>
      </c>
      <c r="H24" s="101">
        <f t="shared" si="7"/>
        <v>3069.6783333333333</v>
      </c>
      <c r="I24" s="101">
        <f t="shared" si="8"/>
        <v>24557.426666666666</v>
      </c>
      <c r="J24" s="101">
        <v>0</v>
      </c>
      <c r="K24" s="101">
        <f t="shared" si="9"/>
        <v>33766.46166666667</v>
      </c>
    </row>
    <row r="25" spans="1:12" s="107" customFormat="1" x14ac:dyDescent="0.25">
      <c r="A25" s="267" t="s">
        <v>5871</v>
      </c>
      <c r="B25" s="267" t="s">
        <v>4292</v>
      </c>
      <c r="C25" s="101">
        <v>16900.54</v>
      </c>
      <c r="D25" s="268">
        <v>1070</v>
      </c>
      <c r="E25" s="268">
        <v>0</v>
      </c>
      <c r="F25" s="101">
        <f t="shared" si="5"/>
        <v>17970.54</v>
      </c>
      <c r="G25" s="101">
        <f t="shared" si="6"/>
        <v>5633.5133333333342</v>
      </c>
      <c r="H25" s="101">
        <f t="shared" si="7"/>
        <v>2816.7566666666671</v>
      </c>
      <c r="I25" s="101">
        <f t="shared" si="8"/>
        <v>22534.053333333337</v>
      </c>
      <c r="J25" s="101">
        <v>0</v>
      </c>
      <c r="K25" s="101">
        <f t="shared" si="9"/>
        <v>30984.323333333337</v>
      </c>
    </row>
    <row r="26" spans="1:12" s="107" customFormat="1" x14ac:dyDescent="0.25">
      <c r="A26" s="267" t="s">
        <v>5872</v>
      </c>
      <c r="B26" s="267" t="s">
        <v>4846</v>
      </c>
      <c r="C26" s="101">
        <v>16680.68</v>
      </c>
      <c r="D26" s="268">
        <v>1070</v>
      </c>
      <c r="E26" s="268">
        <v>0</v>
      </c>
      <c r="F26" s="101">
        <f t="shared" si="5"/>
        <v>17750.68</v>
      </c>
      <c r="G26" s="101">
        <f t="shared" si="6"/>
        <v>5560.2266666666665</v>
      </c>
      <c r="H26" s="101">
        <f t="shared" si="7"/>
        <v>2780.1133333333332</v>
      </c>
      <c r="I26" s="101">
        <f t="shared" si="8"/>
        <v>22240.906666666666</v>
      </c>
      <c r="J26" s="101">
        <v>0</v>
      </c>
      <c r="K26" s="101">
        <f t="shared" si="9"/>
        <v>30581.246666666666</v>
      </c>
    </row>
    <row r="27" spans="1:12" s="107" customFormat="1" x14ac:dyDescent="0.25">
      <c r="A27" s="267" t="s">
        <v>5873</v>
      </c>
      <c r="B27" s="267" t="s">
        <v>4288</v>
      </c>
      <c r="C27" s="101">
        <v>14650.11</v>
      </c>
      <c r="D27" s="268">
        <v>1070</v>
      </c>
      <c r="E27" s="268">
        <v>0</v>
      </c>
      <c r="F27" s="101">
        <f t="shared" si="5"/>
        <v>15720.11</v>
      </c>
      <c r="G27" s="101">
        <f t="shared" si="6"/>
        <v>4883.3700000000008</v>
      </c>
      <c r="H27" s="101">
        <f t="shared" si="7"/>
        <v>2441.6850000000004</v>
      </c>
      <c r="I27" s="101">
        <f t="shared" si="8"/>
        <v>19533.480000000003</v>
      </c>
      <c r="J27" s="101">
        <v>0</v>
      </c>
      <c r="K27" s="101">
        <f>+G27+H27+I27+J27</f>
        <v>26858.535000000003</v>
      </c>
    </row>
    <row r="28" spans="1:12" s="107" customFormat="1" x14ac:dyDescent="0.25">
      <c r="A28" s="267" t="s">
        <v>5874</v>
      </c>
      <c r="B28" s="267" t="s">
        <v>4415</v>
      </c>
      <c r="C28" s="101">
        <v>10357.92</v>
      </c>
      <c r="D28" s="268">
        <v>1070</v>
      </c>
      <c r="E28" s="268">
        <v>0</v>
      </c>
      <c r="F28" s="101">
        <f t="shared" si="5"/>
        <v>11427.92</v>
      </c>
      <c r="G28" s="101">
        <f t="shared" si="6"/>
        <v>3452.6400000000003</v>
      </c>
      <c r="H28" s="101">
        <f t="shared" si="7"/>
        <v>1726.3200000000002</v>
      </c>
      <c r="I28" s="101">
        <f t="shared" si="8"/>
        <v>13810.560000000001</v>
      </c>
      <c r="J28" s="101">
        <v>0</v>
      </c>
      <c r="K28" s="101">
        <f>+G28+H28+I28+J28</f>
        <v>18989.520000000004</v>
      </c>
    </row>
    <row r="29" spans="1:12" s="107" customFormat="1" x14ac:dyDescent="0.25">
      <c r="A29" s="105"/>
      <c r="B29" s="105"/>
      <c r="C29" s="322"/>
      <c r="D29" s="322"/>
      <c r="E29" s="322"/>
      <c r="F29" s="322"/>
      <c r="G29" s="322"/>
      <c r="H29" s="322"/>
      <c r="I29" s="322"/>
      <c r="J29" s="322"/>
      <c r="K29" s="322"/>
    </row>
    <row r="31" spans="1:12" x14ac:dyDescent="0.25">
      <c r="H31" s="107"/>
      <c r="L31" s="105"/>
    </row>
    <row r="32" spans="1:12" x14ac:dyDescent="0.25">
      <c r="H32" s="107"/>
      <c r="L32" s="105"/>
    </row>
    <row r="33" spans="8:12" ht="15.75" customHeight="1" x14ac:dyDescent="0.25">
      <c r="H33" s="107"/>
      <c r="L33" s="105"/>
    </row>
    <row r="34" spans="8:12" x14ac:dyDescent="0.25">
      <c r="H34" s="107"/>
      <c r="L34" s="105"/>
    </row>
    <row r="35" spans="8:12" x14ac:dyDescent="0.25">
      <c r="H35" s="107"/>
      <c r="L35" s="105"/>
    </row>
  </sheetData>
  <mergeCells count="15">
    <mergeCell ref="A8:A9"/>
    <mergeCell ref="B8:B9"/>
    <mergeCell ref="C8:F8"/>
    <mergeCell ref="G8:K8"/>
    <mergeCell ref="A19:C19"/>
    <mergeCell ref="A20:A21"/>
    <mergeCell ref="B20:B21"/>
    <mergeCell ref="C20:F20"/>
    <mergeCell ref="G20:K20"/>
    <mergeCell ref="A2:K2"/>
    <mergeCell ref="A3:K3"/>
    <mergeCell ref="A4:K4"/>
    <mergeCell ref="A5:K5"/>
    <mergeCell ref="A6:K6"/>
    <mergeCell ref="A7:C7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K42"/>
  <sheetViews>
    <sheetView showGridLines="0" topLeftCell="A22" workbookViewId="0">
      <selection sqref="A1:H1"/>
    </sheetView>
  </sheetViews>
  <sheetFormatPr baseColWidth="10" defaultColWidth="11.453125" defaultRowHeight="12.5" x14ac:dyDescent="0.25"/>
  <cols>
    <col min="1" max="1" width="22.54296875" style="105" customWidth="1"/>
    <col min="2" max="2" width="43.7265625" style="105" customWidth="1"/>
    <col min="3" max="3" width="12.7265625" style="105" customWidth="1"/>
    <col min="4" max="4" width="19.453125" style="105" customWidth="1"/>
    <col min="5" max="5" width="21.453125" style="105" customWidth="1"/>
    <col min="6" max="167" width="11.453125" style="167"/>
    <col min="168" max="16384" width="11.453125" style="170"/>
  </cols>
  <sheetData>
    <row r="1" spans="1:167" x14ac:dyDescent="0.25">
      <c r="A1" s="1603"/>
      <c r="B1" s="1603"/>
      <c r="C1" s="1603"/>
      <c r="D1" s="1603"/>
      <c r="E1" s="1603"/>
    </row>
    <row r="2" spans="1:167" ht="15" x14ac:dyDescent="0.25">
      <c r="A2" s="1604" t="s">
        <v>4160</v>
      </c>
      <c r="B2" s="1604"/>
      <c r="C2" s="1604"/>
      <c r="D2" s="1604"/>
      <c r="E2" s="1604"/>
    </row>
    <row r="3" spans="1:167" s="163" customFormat="1" ht="15" x14ac:dyDescent="0.3">
      <c r="A3" s="1604" t="s">
        <v>39</v>
      </c>
      <c r="B3" s="1604"/>
      <c r="C3" s="1604"/>
      <c r="D3" s="1604"/>
      <c r="E3" s="1604"/>
      <c r="F3" s="162"/>
      <c r="G3" s="162"/>
      <c r="H3" s="162"/>
      <c r="I3" s="162"/>
      <c r="J3" s="162"/>
      <c r="K3" s="162"/>
      <c r="L3" s="162"/>
      <c r="M3" s="162"/>
      <c r="N3" s="162"/>
      <c r="O3" s="162"/>
      <c r="P3" s="162"/>
      <c r="Q3" s="162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  <c r="AT3" s="162"/>
      <c r="AU3" s="162"/>
      <c r="AV3" s="162"/>
      <c r="AW3" s="162"/>
      <c r="AX3" s="162"/>
      <c r="AY3" s="162"/>
      <c r="AZ3" s="162"/>
      <c r="BA3" s="162"/>
      <c r="BB3" s="162"/>
      <c r="BC3" s="162"/>
      <c r="BD3" s="162"/>
      <c r="BE3" s="162"/>
      <c r="BF3" s="162"/>
      <c r="BG3" s="162"/>
      <c r="BH3" s="162"/>
      <c r="BI3" s="162"/>
      <c r="BJ3" s="162"/>
      <c r="BK3" s="162"/>
      <c r="BL3" s="162"/>
      <c r="BM3" s="162"/>
      <c r="BN3" s="162"/>
      <c r="BO3" s="162"/>
      <c r="BP3" s="162"/>
      <c r="BQ3" s="162"/>
      <c r="BR3" s="162"/>
      <c r="BS3" s="162"/>
      <c r="BT3" s="162"/>
      <c r="BU3" s="162"/>
      <c r="BV3" s="162"/>
      <c r="BW3" s="162"/>
      <c r="BX3" s="162"/>
      <c r="BY3" s="162"/>
      <c r="BZ3" s="162"/>
      <c r="CA3" s="162"/>
      <c r="CB3" s="162"/>
      <c r="CC3" s="162"/>
      <c r="CD3" s="162"/>
      <c r="CE3" s="162"/>
      <c r="CF3" s="162"/>
      <c r="CG3" s="162"/>
      <c r="CH3" s="162"/>
      <c r="CI3" s="162"/>
      <c r="CJ3" s="162"/>
      <c r="CK3" s="162"/>
      <c r="CL3" s="162"/>
      <c r="CM3" s="162"/>
      <c r="CN3" s="162"/>
      <c r="CO3" s="162"/>
      <c r="CP3" s="162"/>
      <c r="CQ3" s="162"/>
      <c r="CR3" s="162"/>
      <c r="CS3" s="162"/>
      <c r="CT3" s="162"/>
      <c r="CU3" s="162"/>
      <c r="CV3" s="162"/>
      <c r="CW3" s="162"/>
      <c r="CX3" s="162"/>
      <c r="CY3" s="162"/>
      <c r="CZ3" s="162"/>
      <c r="DA3" s="162"/>
      <c r="DB3" s="162"/>
      <c r="DC3" s="162"/>
      <c r="DD3" s="162"/>
      <c r="DE3" s="162"/>
      <c r="DF3" s="162"/>
      <c r="DG3" s="162"/>
      <c r="DH3" s="162"/>
      <c r="DI3" s="162"/>
      <c r="DJ3" s="162"/>
      <c r="DK3" s="162"/>
      <c r="DL3" s="162"/>
      <c r="DM3" s="162"/>
      <c r="DN3" s="162"/>
      <c r="DO3" s="162"/>
      <c r="DP3" s="162"/>
      <c r="DQ3" s="162"/>
      <c r="DR3" s="162"/>
      <c r="DS3" s="162"/>
      <c r="DT3" s="162"/>
      <c r="DU3" s="162"/>
      <c r="DV3" s="162"/>
      <c r="DW3" s="162"/>
      <c r="DX3" s="162"/>
      <c r="DY3" s="162"/>
      <c r="DZ3" s="162"/>
      <c r="EA3" s="162"/>
      <c r="EB3" s="162"/>
      <c r="EC3" s="162"/>
      <c r="ED3" s="162"/>
      <c r="EE3" s="162"/>
      <c r="EF3" s="162"/>
      <c r="EG3" s="162"/>
      <c r="EH3" s="162"/>
      <c r="EI3" s="162"/>
      <c r="EJ3" s="162"/>
      <c r="EK3" s="162"/>
      <c r="EL3" s="162"/>
      <c r="EM3" s="162"/>
      <c r="EN3" s="162"/>
      <c r="EO3" s="162"/>
      <c r="EP3" s="162"/>
      <c r="EQ3" s="162"/>
      <c r="ER3" s="162"/>
      <c r="ES3" s="162"/>
      <c r="ET3" s="162"/>
      <c r="EU3" s="162"/>
      <c r="EV3" s="162"/>
      <c r="EW3" s="162"/>
      <c r="EX3" s="162"/>
      <c r="EY3" s="162"/>
      <c r="EZ3" s="162"/>
      <c r="FA3" s="162"/>
      <c r="FB3" s="162"/>
      <c r="FC3" s="162"/>
      <c r="FD3" s="162"/>
      <c r="FE3" s="162"/>
      <c r="FF3" s="162"/>
      <c r="FG3" s="162"/>
      <c r="FH3" s="162"/>
      <c r="FI3" s="162"/>
      <c r="FJ3" s="162"/>
      <c r="FK3" s="162"/>
    </row>
    <row r="4" spans="1:167" s="163" customFormat="1" ht="15" x14ac:dyDescent="0.3">
      <c r="A4" s="1604" t="s">
        <v>4262</v>
      </c>
      <c r="B4" s="1604"/>
      <c r="C4" s="1604"/>
      <c r="D4" s="1604"/>
      <c r="E4" s="1604"/>
      <c r="F4" s="162"/>
      <c r="G4" s="162"/>
      <c r="H4" s="162"/>
      <c r="I4" s="162"/>
      <c r="J4" s="162"/>
      <c r="K4" s="162"/>
      <c r="L4" s="162"/>
      <c r="M4" s="162"/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Z4" s="162"/>
      <c r="AA4" s="162"/>
      <c r="AB4" s="162"/>
      <c r="AC4" s="162"/>
      <c r="AD4" s="162"/>
      <c r="AE4" s="162"/>
      <c r="AF4" s="162"/>
      <c r="AG4" s="162"/>
      <c r="AH4" s="162"/>
      <c r="AI4" s="162"/>
      <c r="AJ4" s="162"/>
      <c r="AK4" s="162"/>
      <c r="AL4" s="162"/>
      <c r="AM4" s="162"/>
      <c r="AN4" s="162"/>
      <c r="AO4" s="162"/>
      <c r="AP4" s="162"/>
      <c r="AQ4" s="162"/>
      <c r="AR4" s="162"/>
      <c r="AS4" s="162"/>
      <c r="AT4" s="162"/>
      <c r="AU4" s="162"/>
      <c r="AV4" s="162"/>
      <c r="AW4" s="162"/>
      <c r="AX4" s="162"/>
      <c r="AY4" s="162"/>
      <c r="AZ4" s="162"/>
      <c r="BA4" s="162"/>
      <c r="BB4" s="162"/>
      <c r="BC4" s="162"/>
      <c r="BD4" s="162"/>
      <c r="BE4" s="162"/>
      <c r="BF4" s="162"/>
      <c r="BG4" s="162"/>
      <c r="BH4" s="162"/>
      <c r="BI4" s="162"/>
      <c r="BJ4" s="162"/>
      <c r="BK4" s="162"/>
      <c r="BL4" s="162"/>
      <c r="BM4" s="162"/>
      <c r="BN4" s="162"/>
      <c r="BO4" s="162"/>
      <c r="BP4" s="162"/>
      <c r="BQ4" s="162"/>
      <c r="BR4" s="162"/>
      <c r="BS4" s="162"/>
      <c r="BT4" s="162"/>
      <c r="BU4" s="162"/>
      <c r="BV4" s="162"/>
      <c r="BW4" s="162"/>
      <c r="BX4" s="162"/>
      <c r="BY4" s="162"/>
      <c r="BZ4" s="162"/>
      <c r="CA4" s="162"/>
      <c r="CB4" s="162"/>
      <c r="CC4" s="162"/>
      <c r="CD4" s="162"/>
      <c r="CE4" s="162"/>
      <c r="CF4" s="162"/>
      <c r="CG4" s="162"/>
      <c r="CH4" s="162"/>
      <c r="CI4" s="162"/>
      <c r="CJ4" s="162"/>
      <c r="CK4" s="162"/>
      <c r="CL4" s="162"/>
      <c r="CM4" s="162"/>
      <c r="CN4" s="162"/>
      <c r="CO4" s="162"/>
      <c r="CP4" s="162"/>
      <c r="CQ4" s="162"/>
      <c r="CR4" s="162"/>
      <c r="CS4" s="162"/>
      <c r="CT4" s="162"/>
      <c r="CU4" s="162"/>
      <c r="CV4" s="162"/>
      <c r="CW4" s="162"/>
      <c r="CX4" s="162"/>
      <c r="CY4" s="162"/>
      <c r="CZ4" s="162"/>
      <c r="DA4" s="162"/>
      <c r="DB4" s="162"/>
      <c r="DC4" s="162"/>
      <c r="DD4" s="162"/>
      <c r="DE4" s="162"/>
      <c r="DF4" s="162"/>
      <c r="DG4" s="162"/>
      <c r="DH4" s="162"/>
      <c r="DI4" s="162"/>
      <c r="DJ4" s="162"/>
      <c r="DK4" s="162"/>
      <c r="DL4" s="162"/>
      <c r="DM4" s="162"/>
      <c r="DN4" s="162"/>
      <c r="DO4" s="162"/>
      <c r="DP4" s="162"/>
      <c r="DQ4" s="162"/>
      <c r="DR4" s="162"/>
      <c r="DS4" s="162"/>
      <c r="DT4" s="162"/>
      <c r="DU4" s="162"/>
      <c r="DV4" s="162"/>
      <c r="DW4" s="162"/>
      <c r="DX4" s="162"/>
      <c r="DY4" s="162"/>
      <c r="DZ4" s="162"/>
      <c r="EA4" s="162"/>
      <c r="EB4" s="162"/>
      <c r="EC4" s="162"/>
      <c r="ED4" s="162"/>
      <c r="EE4" s="162"/>
      <c r="EF4" s="162"/>
      <c r="EG4" s="162"/>
      <c r="EH4" s="162"/>
      <c r="EI4" s="162"/>
      <c r="EJ4" s="162"/>
      <c r="EK4" s="162"/>
      <c r="EL4" s="162"/>
      <c r="EM4" s="162"/>
      <c r="EN4" s="162"/>
      <c r="EO4" s="162"/>
      <c r="EP4" s="162"/>
      <c r="EQ4" s="162"/>
      <c r="ER4" s="162"/>
      <c r="ES4" s="162"/>
      <c r="ET4" s="162"/>
      <c r="EU4" s="162"/>
      <c r="EV4" s="162"/>
      <c r="EW4" s="162"/>
      <c r="EX4" s="162"/>
      <c r="EY4" s="162"/>
      <c r="EZ4" s="162"/>
      <c r="FA4" s="162"/>
      <c r="FB4" s="162"/>
      <c r="FC4" s="162"/>
      <c r="FD4" s="162"/>
      <c r="FE4" s="162"/>
      <c r="FF4" s="162"/>
      <c r="FG4" s="162"/>
      <c r="FH4" s="162"/>
      <c r="FI4" s="162"/>
      <c r="FJ4" s="162"/>
      <c r="FK4" s="162"/>
    </row>
    <row r="5" spans="1:167" s="163" customFormat="1" ht="15" x14ac:dyDescent="0.3">
      <c r="A5" s="1604" t="s">
        <v>4760</v>
      </c>
      <c r="B5" s="1604"/>
      <c r="C5" s="1604"/>
      <c r="D5" s="1604"/>
      <c r="E5" s="1604"/>
      <c r="F5" s="162"/>
      <c r="G5" s="162"/>
      <c r="H5" s="162"/>
      <c r="I5" s="162"/>
      <c r="J5" s="162"/>
      <c r="K5" s="162"/>
      <c r="L5" s="162"/>
      <c r="M5" s="162"/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Z5" s="162"/>
      <c r="AA5" s="162"/>
      <c r="AB5" s="162"/>
      <c r="AC5" s="162"/>
      <c r="AD5" s="162"/>
      <c r="AE5" s="162"/>
      <c r="AF5" s="162"/>
      <c r="AG5" s="162"/>
      <c r="AH5" s="162"/>
      <c r="AI5" s="162"/>
      <c r="AJ5" s="162"/>
      <c r="AK5" s="162"/>
      <c r="AL5" s="162"/>
      <c r="AM5" s="162"/>
      <c r="AN5" s="162"/>
      <c r="AO5" s="162"/>
      <c r="AP5" s="162"/>
      <c r="AQ5" s="162"/>
      <c r="AR5" s="162"/>
      <c r="AS5" s="162"/>
      <c r="AT5" s="162"/>
      <c r="AU5" s="162"/>
      <c r="AV5" s="162"/>
      <c r="AW5" s="162"/>
      <c r="AX5" s="162"/>
      <c r="AY5" s="162"/>
      <c r="AZ5" s="162"/>
      <c r="BA5" s="162"/>
      <c r="BB5" s="162"/>
      <c r="BC5" s="162"/>
      <c r="BD5" s="162"/>
      <c r="BE5" s="162"/>
      <c r="BF5" s="162"/>
      <c r="BG5" s="162"/>
      <c r="BH5" s="162"/>
      <c r="BI5" s="162"/>
      <c r="BJ5" s="162"/>
      <c r="BK5" s="162"/>
      <c r="BL5" s="162"/>
      <c r="BM5" s="162"/>
      <c r="BN5" s="162"/>
      <c r="BO5" s="162"/>
      <c r="BP5" s="162"/>
      <c r="BQ5" s="162"/>
      <c r="BR5" s="162"/>
      <c r="BS5" s="162"/>
      <c r="BT5" s="162"/>
      <c r="BU5" s="162"/>
      <c r="BV5" s="162"/>
      <c r="BW5" s="162"/>
      <c r="BX5" s="162"/>
      <c r="BY5" s="162"/>
      <c r="BZ5" s="162"/>
      <c r="CA5" s="162"/>
      <c r="CB5" s="162"/>
      <c r="CC5" s="162"/>
      <c r="CD5" s="162"/>
      <c r="CE5" s="162"/>
      <c r="CF5" s="162"/>
      <c r="CG5" s="162"/>
      <c r="CH5" s="162"/>
      <c r="CI5" s="162"/>
      <c r="CJ5" s="162"/>
      <c r="CK5" s="162"/>
      <c r="CL5" s="162"/>
      <c r="CM5" s="162"/>
      <c r="CN5" s="162"/>
      <c r="CO5" s="162"/>
      <c r="CP5" s="162"/>
      <c r="CQ5" s="162"/>
      <c r="CR5" s="162"/>
      <c r="CS5" s="162"/>
      <c r="CT5" s="162"/>
      <c r="CU5" s="162"/>
      <c r="CV5" s="162"/>
      <c r="CW5" s="162"/>
      <c r="CX5" s="162"/>
      <c r="CY5" s="162"/>
      <c r="CZ5" s="162"/>
      <c r="DA5" s="162"/>
      <c r="DB5" s="162"/>
      <c r="DC5" s="162"/>
      <c r="DD5" s="162"/>
      <c r="DE5" s="162"/>
      <c r="DF5" s="162"/>
      <c r="DG5" s="162"/>
      <c r="DH5" s="162"/>
      <c r="DI5" s="162"/>
      <c r="DJ5" s="162"/>
      <c r="DK5" s="162"/>
      <c r="DL5" s="162"/>
      <c r="DM5" s="162"/>
      <c r="DN5" s="162"/>
      <c r="DO5" s="162"/>
      <c r="DP5" s="162"/>
      <c r="DQ5" s="162"/>
      <c r="DR5" s="162"/>
      <c r="DS5" s="162"/>
      <c r="DT5" s="162"/>
      <c r="DU5" s="162"/>
      <c r="DV5" s="162"/>
      <c r="DW5" s="162"/>
      <c r="DX5" s="162"/>
      <c r="DY5" s="162"/>
      <c r="DZ5" s="162"/>
      <c r="EA5" s="162"/>
      <c r="EB5" s="162"/>
      <c r="EC5" s="162"/>
      <c r="ED5" s="162"/>
      <c r="EE5" s="162"/>
      <c r="EF5" s="162"/>
      <c r="EG5" s="162"/>
      <c r="EH5" s="162"/>
      <c r="EI5" s="162"/>
      <c r="EJ5" s="162"/>
      <c r="EK5" s="162"/>
      <c r="EL5" s="162"/>
      <c r="EM5" s="162"/>
      <c r="EN5" s="162"/>
      <c r="EO5" s="162"/>
      <c r="EP5" s="162"/>
      <c r="EQ5" s="162"/>
      <c r="ER5" s="162"/>
      <c r="ES5" s="162"/>
      <c r="ET5" s="162"/>
      <c r="EU5" s="162"/>
      <c r="EV5" s="162"/>
      <c r="EW5" s="162"/>
      <c r="EX5" s="162"/>
      <c r="EY5" s="162"/>
      <c r="EZ5" s="162"/>
      <c r="FA5" s="162"/>
      <c r="FB5" s="162"/>
      <c r="FC5" s="162"/>
      <c r="FD5" s="162"/>
      <c r="FE5" s="162"/>
      <c r="FF5" s="162"/>
      <c r="FG5" s="162"/>
      <c r="FH5" s="162"/>
      <c r="FI5" s="162"/>
      <c r="FJ5" s="162"/>
      <c r="FK5" s="162"/>
    </row>
    <row r="6" spans="1:167" s="1595" customFormat="1" ht="15" customHeight="1" x14ac:dyDescent="0.3">
      <c r="A6" s="1605" t="s">
        <v>4229</v>
      </c>
      <c r="B6" s="1605" t="s">
        <v>4229</v>
      </c>
      <c r="C6" s="1605" t="s">
        <v>4229</v>
      </c>
      <c r="D6" s="1605" t="s">
        <v>4229</v>
      </c>
      <c r="E6" s="1605" t="s">
        <v>4229</v>
      </c>
    </row>
    <row r="7" spans="1:167" s="163" customFormat="1" ht="15" x14ac:dyDescent="0.3">
      <c r="A7" s="1606"/>
      <c r="B7" s="1606"/>
      <c r="C7" s="1606"/>
      <c r="D7" s="1606"/>
      <c r="E7" s="1606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  <c r="AA7" s="162"/>
      <c r="AB7" s="162"/>
      <c r="AC7" s="162"/>
      <c r="AD7" s="162"/>
      <c r="AE7" s="162"/>
      <c r="AF7" s="162"/>
      <c r="AG7" s="162"/>
      <c r="AH7" s="162"/>
      <c r="AI7" s="162"/>
      <c r="AJ7" s="162"/>
      <c r="AK7" s="162"/>
      <c r="AL7" s="162"/>
      <c r="AM7" s="162"/>
      <c r="AN7" s="162"/>
      <c r="AO7" s="162"/>
      <c r="AP7" s="162"/>
      <c r="AQ7" s="162"/>
      <c r="AR7" s="162"/>
      <c r="AS7" s="162"/>
      <c r="AT7" s="162"/>
      <c r="AU7" s="162"/>
      <c r="AV7" s="162"/>
      <c r="AW7" s="162"/>
      <c r="AX7" s="162"/>
      <c r="AY7" s="162"/>
      <c r="AZ7" s="162"/>
      <c r="BA7" s="162"/>
      <c r="BB7" s="162"/>
      <c r="BC7" s="162"/>
      <c r="BD7" s="162"/>
      <c r="BE7" s="162"/>
      <c r="BF7" s="162"/>
      <c r="BG7" s="162"/>
      <c r="BH7" s="162"/>
      <c r="BI7" s="162"/>
      <c r="BJ7" s="162"/>
      <c r="BK7" s="162"/>
      <c r="BL7" s="162"/>
      <c r="BM7" s="162"/>
      <c r="BN7" s="162"/>
      <c r="BO7" s="162"/>
      <c r="BP7" s="162"/>
      <c r="BQ7" s="162"/>
      <c r="BR7" s="162"/>
      <c r="BS7" s="162"/>
      <c r="BT7" s="162"/>
      <c r="BU7" s="162"/>
      <c r="BV7" s="162"/>
      <c r="BW7" s="162"/>
      <c r="BX7" s="162"/>
      <c r="BY7" s="162"/>
      <c r="BZ7" s="162"/>
      <c r="CA7" s="162"/>
      <c r="CB7" s="162"/>
      <c r="CC7" s="162"/>
      <c r="CD7" s="162"/>
      <c r="CE7" s="162"/>
      <c r="CF7" s="162"/>
      <c r="CG7" s="162"/>
      <c r="CH7" s="162"/>
      <c r="CI7" s="162"/>
      <c r="CJ7" s="162"/>
      <c r="CK7" s="162"/>
      <c r="CL7" s="162"/>
      <c r="CM7" s="162"/>
      <c r="CN7" s="162"/>
      <c r="CO7" s="162"/>
      <c r="CP7" s="162"/>
      <c r="CQ7" s="162"/>
      <c r="CR7" s="162"/>
      <c r="CS7" s="162"/>
      <c r="CT7" s="162"/>
      <c r="CU7" s="162"/>
      <c r="CV7" s="162"/>
      <c r="CW7" s="162"/>
      <c r="CX7" s="162"/>
      <c r="CY7" s="162"/>
      <c r="CZ7" s="162"/>
      <c r="DA7" s="162"/>
      <c r="DB7" s="162"/>
      <c r="DC7" s="162"/>
      <c r="DD7" s="162"/>
      <c r="DE7" s="162"/>
      <c r="DF7" s="162"/>
      <c r="DG7" s="162"/>
      <c r="DH7" s="162"/>
      <c r="DI7" s="162"/>
      <c r="DJ7" s="162"/>
      <c r="DK7" s="162"/>
      <c r="DL7" s="162"/>
      <c r="DM7" s="162"/>
      <c r="DN7" s="162"/>
      <c r="DO7" s="162"/>
      <c r="DP7" s="162"/>
      <c r="DQ7" s="162"/>
      <c r="DR7" s="162"/>
      <c r="DS7" s="162"/>
      <c r="DT7" s="162"/>
      <c r="DU7" s="162"/>
      <c r="DV7" s="162"/>
      <c r="DW7" s="162"/>
      <c r="DX7" s="162"/>
      <c r="DY7" s="162"/>
      <c r="DZ7" s="162"/>
      <c r="EA7" s="162"/>
      <c r="EB7" s="162"/>
      <c r="EC7" s="162"/>
      <c r="ED7" s="162"/>
      <c r="EE7" s="162"/>
      <c r="EF7" s="162"/>
      <c r="EG7" s="162"/>
      <c r="EH7" s="162"/>
      <c r="EI7" s="162"/>
      <c r="EJ7" s="162"/>
      <c r="EK7" s="162"/>
      <c r="EL7" s="162"/>
      <c r="EM7" s="162"/>
      <c r="EN7" s="162"/>
      <c r="EO7" s="162"/>
      <c r="EP7" s="162"/>
      <c r="EQ7" s="162"/>
      <c r="ER7" s="162"/>
      <c r="ES7" s="162"/>
      <c r="ET7" s="162"/>
      <c r="EU7" s="162"/>
      <c r="EV7" s="162"/>
      <c r="EW7" s="162"/>
      <c r="EX7" s="162"/>
      <c r="EY7" s="162"/>
      <c r="EZ7" s="162"/>
      <c r="FA7" s="162"/>
      <c r="FB7" s="162"/>
      <c r="FC7" s="162"/>
      <c r="FD7" s="162"/>
      <c r="FE7" s="162"/>
      <c r="FF7" s="162"/>
      <c r="FG7" s="162"/>
      <c r="FH7" s="162"/>
      <c r="FI7" s="162"/>
      <c r="FJ7" s="162"/>
      <c r="FK7" s="162"/>
    </row>
    <row r="8" spans="1:167" s="1607" customFormat="1" ht="15" customHeight="1" x14ac:dyDescent="0.25">
      <c r="A8" s="633" t="s">
        <v>4230</v>
      </c>
      <c r="B8" s="633" t="s">
        <v>4231</v>
      </c>
      <c r="C8" s="633" t="s">
        <v>4232</v>
      </c>
      <c r="D8" s="634" t="s">
        <v>4233</v>
      </c>
      <c r="E8" s="634" t="s">
        <v>4233</v>
      </c>
    </row>
    <row r="9" spans="1:167" s="1607" customFormat="1" ht="15" customHeight="1" x14ac:dyDescent="0.25">
      <c r="A9" s="633" t="s">
        <v>4230</v>
      </c>
      <c r="B9" s="633" t="s">
        <v>4231</v>
      </c>
      <c r="C9" s="633" t="s">
        <v>4232</v>
      </c>
      <c r="D9" s="46" t="s">
        <v>4234</v>
      </c>
      <c r="E9" s="46" t="s">
        <v>4235</v>
      </c>
    </row>
    <row r="10" spans="1:167" x14ac:dyDescent="0.25">
      <c r="A10" s="1608"/>
      <c r="B10" s="1609"/>
      <c r="C10" s="1610"/>
      <c r="D10" s="1611"/>
      <c r="E10" s="1611"/>
    </row>
    <row r="11" spans="1:167" x14ac:dyDescent="0.25">
      <c r="A11" s="645" t="s">
        <v>4167</v>
      </c>
      <c r="B11" s="645" t="s">
        <v>4167</v>
      </c>
      <c r="C11" s="1612"/>
      <c r="D11" s="1613"/>
      <c r="E11" s="1613"/>
    </row>
    <row r="12" spans="1:167" s="1430" customFormat="1" x14ac:dyDescent="0.35">
      <c r="A12" s="1431" t="s">
        <v>4761</v>
      </c>
      <c r="B12" s="1431" t="s">
        <v>4551</v>
      </c>
      <c r="C12" s="1428">
        <v>1</v>
      </c>
      <c r="D12" s="101">
        <v>84301.2</v>
      </c>
      <c r="E12" s="101">
        <v>84301.2</v>
      </c>
      <c r="F12" s="1429"/>
      <c r="G12" s="1429"/>
      <c r="H12" s="1429"/>
      <c r="I12" s="1429"/>
      <c r="J12" s="1429"/>
      <c r="K12" s="1429"/>
      <c r="L12" s="1429"/>
      <c r="M12" s="1429"/>
      <c r="N12" s="1429"/>
      <c r="O12" s="1429"/>
      <c r="P12" s="1429"/>
      <c r="Q12" s="1429"/>
      <c r="R12" s="1429"/>
      <c r="S12" s="1429"/>
      <c r="T12" s="1429"/>
      <c r="U12" s="1429"/>
      <c r="V12" s="1429"/>
      <c r="W12" s="1429"/>
      <c r="X12" s="1429"/>
      <c r="Y12" s="1429"/>
      <c r="Z12" s="1429"/>
      <c r="AA12" s="1429"/>
      <c r="AB12" s="1429"/>
      <c r="AC12" s="1429"/>
      <c r="AD12" s="1429"/>
      <c r="AE12" s="1429"/>
      <c r="AF12" s="1429"/>
      <c r="AG12" s="1429"/>
      <c r="AH12" s="1429"/>
      <c r="AI12" s="1429"/>
      <c r="AJ12" s="1429"/>
      <c r="AK12" s="1429"/>
      <c r="AL12" s="1429"/>
      <c r="AM12" s="1429"/>
      <c r="AN12" s="1429"/>
      <c r="AO12" s="1429"/>
      <c r="AP12" s="1429"/>
      <c r="AQ12" s="1429"/>
      <c r="AR12" s="1429"/>
      <c r="AS12" s="1429"/>
      <c r="AT12" s="1429"/>
      <c r="AU12" s="1429"/>
      <c r="AV12" s="1429"/>
      <c r="AW12" s="1429"/>
      <c r="AX12" s="1429"/>
      <c r="AY12" s="1429"/>
      <c r="AZ12" s="1429"/>
      <c r="BA12" s="1429"/>
      <c r="BB12" s="1429"/>
      <c r="BC12" s="1429"/>
      <c r="BD12" s="1429"/>
      <c r="BE12" s="1429"/>
      <c r="BF12" s="1429"/>
      <c r="BG12" s="1429"/>
      <c r="BH12" s="1429"/>
      <c r="BI12" s="1429"/>
      <c r="BJ12" s="1429"/>
      <c r="BK12" s="1429"/>
      <c r="BL12" s="1429"/>
      <c r="BM12" s="1429"/>
      <c r="BN12" s="1429"/>
      <c r="BO12" s="1429"/>
      <c r="BP12" s="1429"/>
      <c r="BQ12" s="1429"/>
      <c r="BR12" s="1429"/>
      <c r="BS12" s="1429"/>
      <c r="BT12" s="1429"/>
      <c r="BU12" s="1429"/>
      <c r="BV12" s="1429"/>
      <c r="BW12" s="1429"/>
      <c r="BX12" s="1429"/>
      <c r="BY12" s="1429"/>
      <c r="BZ12" s="1429"/>
      <c r="CA12" s="1429"/>
      <c r="CB12" s="1429"/>
      <c r="CC12" s="1429"/>
      <c r="CD12" s="1429"/>
      <c r="CE12" s="1429"/>
      <c r="CF12" s="1429"/>
      <c r="CG12" s="1429"/>
      <c r="CH12" s="1429"/>
      <c r="CI12" s="1429"/>
      <c r="CJ12" s="1429"/>
      <c r="CK12" s="1429"/>
      <c r="CL12" s="1429"/>
      <c r="CM12" s="1429"/>
      <c r="CN12" s="1429"/>
      <c r="CO12" s="1429"/>
      <c r="CP12" s="1429"/>
      <c r="CQ12" s="1429"/>
      <c r="CR12" s="1429"/>
      <c r="CS12" s="1429"/>
      <c r="CT12" s="1429"/>
      <c r="CU12" s="1429"/>
      <c r="CV12" s="1429"/>
      <c r="CW12" s="1429"/>
      <c r="CX12" s="1429"/>
      <c r="CY12" s="1429"/>
      <c r="CZ12" s="1429"/>
      <c r="DA12" s="1429"/>
      <c r="DB12" s="1429"/>
      <c r="DC12" s="1429"/>
      <c r="DD12" s="1429"/>
      <c r="DE12" s="1429"/>
      <c r="DF12" s="1429"/>
      <c r="DG12" s="1429"/>
      <c r="DH12" s="1429"/>
      <c r="DI12" s="1429"/>
      <c r="DJ12" s="1429"/>
      <c r="DK12" s="1429"/>
      <c r="DL12" s="1429"/>
      <c r="DM12" s="1429"/>
      <c r="DN12" s="1429"/>
      <c r="DO12" s="1429"/>
      <c r="DP12" s="1429"/>
      <c r="DQ12" s="1429"/>
      <c r="DR12" s="1429"/>
      <c r="DS12" s="1429"/>
      <c r="DT12" s="1429"/>
      <c r="DU12" s="1429"/>
      <c r="DV12" s="1429"/>
      <c r="DW12" s="1429"/>
      <c r="DX12" s="1429"/>
      <c r="DY12" s="1429"/>
      <c r="DZ12" s="1429"/>
      <c r="EA12" s="1429"/>
      <c r="EB12" s="1429"/>
      <c r="EC12" s="1429"/>
      <c r="ED12" s="1429"/>
      <c r="EE12" s="1429"/>
      <c r="EF12" s="1429"/>
      <c r="EG12" s="1429"/>
      <c r="EH12" s="1429"/>
      <c r="EI12" s="1429"/>
      <c r="EJ12" s="1429"/>
      <c r="EK12" s="1429"/>
      <c r="EL12" s="1429"/>
      <c r="EM12" s="1429"/>
      <c r="EN12" s="1429"/>
      <c r="EO12" s="1429"/>
      <c r="EP12" s="1429"/>
      <c r="EQ12" s="1429"/>
      <c r="ER12" s="1429"/>
      <c r="ES12" s="1429"/>
      <c r="ET12" s="1429"/>
      <c r="EU12" s="1429"/>
      <c r="EV12" s="1429"/>
      <c r="EW12" s="1429"/>
      <c r="EX12" s="1429"/>
      <c r="EY12" s="1429"/>
      <c r="EZ12" s="1429"/>
      <c r="FA12" s="1429"/>
      <c r="FB12" s="1429"/>
      <c r="FC12" s="1429"/>
      <c r="FD12" s="1429"/>
      <c r="FE12" s="1429"/>
      <c r="FF12" s="1429"/>
      <c r="FG12" s="1429"/>
      <c r="FH12" s="1429"/>
      <c r="FI12" s="1429"/>
      <c r="FJ12" s="1429"/>
      <c r="FK12" s="1429"/>
    </row>
    <row r="13" spans="1:167" s="1430" customFormat="1" x14ac:dyDescent="0.35">
      <c r="A13" s="1431" t="s">
        <v>5881</v>
      </c>
      <c r="B13" s="1431" t="s">
        <v>4342</v>
      </c>
      <c r="C13" s="1428">
        <v>4</v>
      </c>
      <c r="D13" s="101">
        <v>43467</v>
      </c>
      <c r="E13" s="101">
        <v>43467</v>
      </c>
      <c r="F13" s="1429"/>
      <c r="G13" s="1429"/>
      <c r="H13" s="1429"/>
      <c r="I13" s="1429"/>
      <c r="J13" s="1429"/>
      <c r="K13" s="1429"/>
      <c r="L13" s="1429"/>
      <c r="M13" s="1429"/>
      <c r="N13" s="1429"/>
      <c r="O13" s="1429"/>
      <c r="P13" s="1429"/>
      <c r="Q13" s="1429"/>
      <c r="R13" s="1429"/>
      <c r="S13" s="1429"/>
      <c r="T13" s="1429"/>
      <c r="U13" s="1429"/>
      <c r="V13" s="1429"/>
      <c r="W13" s="1429"/>
      <c r="X13" s="1429"/>
      <c r="Y13" s="1429"/>
      <c r="Z13" s="1429"/>
      <c r="AA13" s="1429"/>
      <c r="AB13" s="1429"/>
      <c r="AC13" s="1429"/>
      <c r="AD13" s="1429"/>
      <c r="AE13" s="1429"/>
      <c r="AF13" s="1429"/>
      <c r="AG13" s="1429"/>
      <c r="AH13" s="1429"/>
      <c r="AI13" s="1429"/>
      <c r="AJ13" s="1429"/>
      <c r="AK13" s="1429"/>
      <c r="AL13" s="1429"/>
      <c r="AM13" s="1429"/>
      <c r="AN13" s="1429"/>
      <c r="AO13" s="1429"/>
      <c r="AP13" s="1429"/>
      <c r="AQ13" s="1429"/>
      <c r="AR13" s="1429"/>
      <c r="AS13" s="1429"/>
      <c r="AT13" s="1429"/>
      <c r="AU13" s="1429"/>
      <c r="AV13" s="1429"/>
      <c r="AW13" s="1429"/>
      <c r="AX13" s="1429"/>
      <c r="AY13" s="1429"/>
      <c r="AZ13" s="1429"/>
      <c r="BA13" s="1429"/>
      <c r="BB13" s="1429"/>
      <c r="BC13" s="1429"/>
      <c r="BD13" s="1429"/>
      <c r="BE13" s="1429"/>
      <c r="BF13" s="1429"/>
      <c r="BG13" s="1429"/>
      <c r="BH13" s="1429"/>
      <c r="BI13" s="1429"/>
      <c r="BJ13" s="1429"/>
      <c r="BK13" s="1429"/>
      <c r="BL13" s="1429"/>
      <c r="BM13" s="1429"/>
      <c r="BN13" s="1429"/>
      <c r="BO13" s="1429"/>
      <c r="BP13" s="1429"/>
      <c r="BQ13" s="1429"/>
      <c r="BR13" s="1429"/>
      <c r="BS13" s="1429"/>
      <c r="BT13" s="1429"/>
      <c r="BU13" s="1429"/>
      <c r="BV13" s="1429"/>
      <c r="BW13" s="1429"/>
      <c r="BX13" s="1429"/>
      <c r="BY13" s="1429"/>
      <c r="BZ13" s="1429"/>
      <c r="CA13" s="1429"/>
      <c r="CB13" s="1429"/>
      <c r="CC13" s="1429"/>
      <c r="CD13" s="1429"/>
      <c r="CE13" s="1429"/>
      <c r="CF13" s="1429"/>
      <c r="CG13" s="1429"/>
      <c r="CH13" s="1429"/>
      <c r="CI13" s="1429"/>
      <c r="CJ13" s="1429"/>
      <c r="CK13" s="1429"/>
      <c r="CL13" s="1429"/>
      <c r="CM13" s="1429"/>
      <c r="CN13" s="1429"/>
      <c r="CO13" s="1429"/>
      <c r="CP13" s="1429"/>
      <c r="CQ13" s="1429"/>
      <c r="CR13" s="1429"/>
      <c r="CS13" s="1429"/>
      <c r="CT13" s="1429"/>
      <c r="CU13" s="1429"/>
      <c r="CV13" s="1429"/>
      <c r="CW13" s="1429"/>
      <c r="CX13" s="1429"/>
      <c r="CY13" s="1429"/>
      <c r="CZ13" s="1429"/>
      <c r="DA13" s="1429"/>
      <c r="DB13" s="1429"/>
      <c r="DC13" s="1429"/>
      <c r="DD13" s="1429"/>
      <c r="DE13" s="1429"/>
      <c r="DF13" s="1429"/>
      <c r="DG13" s="1429"/>
      <c r="DH13" s="1429"/>
      <c r="DI13" s="1429"/>
      <c r="DJ13" s="1429"/>
      <c r="DK13" s="1429"/>
      <c r="DL13" s="1429"/>
      <c r="DM13" s="1429"/>
      <c r="DN13" s="1429"/>
      <c r="DO13" s="1429"/>
      <c r="DP13" s="1429"/>
      <c r="DQ13" s="1429"/>
      <c r="DR13" s="1429"/>
      <c r="DS13" s="1429"/>
      <c r="DT13" s="1429"/>
      <c r="DU13" s="1429"/>
      <c r="DV13" s="1429"/>
      <c r="DW13" s="1429"/>
      <c r="DX13" s="1429"/>
      <c r="DY13" s="1429"/>
      <c r="DZ13" s="1429"/>
      <c r="EA13" s="1429"/>
      <c r="EB13" s="1429"/>
      <c r="EC13" s="1429"/>
      <c r="ED13" s="1429"/>
      <c r="EE13" s="1429"/>
      <c r="EF13" s="1429"/>
      <c r="EG13" s="1429"/>
      <c r="EH13" s="1429"/>
      <c r="EI13" s="1429"/>
      <c r="EJ13" s="1429"/>
      <c r="EK13" s="1429"/>
      <c r="EL13" s="1429"/>
      <c r="EM13" s="1429"/>
      <c r="EN13" s="1429"/>
      <c r="EO13" s="1429"/>
      <c r="EP13" s="1429"/>
      <c r="EQ13" s="1429"/>
      <c r="ER13" s="1429"/>
      <c r="ES13" s="1429"/>
      <c r="ET13" s="1429"/>
      <c r="EU13" s="1429"/>
      <c r="EV13" s="1429"/>
      <c r="EW13" s="1429"/>
      <c r="EX13" s="1429"/>
      <c r="EY13" s="1429"/>
      <c r="EZ13" s="1429"/>
      <c r="FA13" s="1429"/>
      <c r="FB13" s="1429"/>
      <c r="FC13" s="1429"/>
      <c r="FD13" s="1429"/>
      <c r="FE13" s="1429"/>
      <c r="FF13" s="1429"/>
      <c r="FG13" s="1429"/>
      <c r="FH13" s="1429"/>
      <c r="FI13" s="1429"/>
      <c r="FJ13" s="1429"/>
      <c r="FK13" s="1429"/>
    </row>
    <row r="14" spans="1:167" s="1430" customFormat="1" x14ac:dyDescent="0.35">
      <c r="A14" s="1431" t="s">
        <v>4757</v>
      </c>
      <c r="B14" s="1431" t="s">
        <v>4286</v>
      </c>
      <c r="C14" s="1428">
        <v>7</v>
      </c>
      <c r="D14" s="101">
        <v>25809.599999999999</v>
      </c>
      <c r="E14" s="101">
        <v>25809.599999999999</v>
      </c>
      <c r="F14" s="1429"/>
      <c r="G14" s="1429"/>
      <c r="H14" s="1429"/>
      <c r="I14" s="1429"/>
      <c r="J14" s="1429"/>
      <c r="K14" s="1429"/>
      <c r="L14" s="1429"/>
      <c r="M14" s="1429"/>
      <c r="N14" s="1429"/>
      <c r="O14" s="1429"/>
      <c r="P14" s="1429"/>
      <c r="Q14" s="1429"/>
      <c r="R14" s="1429"/>
      <c r="S14" s="1429"/>
      <c r="T14" s="1429"/>
      <c r="U14" s="1429"/>
      <c r="V14" s="1429"/>
      <c r="W14" s="1429"/>
      <c r="X14" s="1429"/>
      <c r="Y14" s="1429"/>
      <c r="Z14" s="1429"/>
      <c r="AA14" s="1429"/>
      <c r="AB14" s="1429"/>
      <c r="AC14" s="1429"/>
      <c r="AD14" s="1429"/>
      <c r="AE14" s="1429"/>
      <c r="AF14" s="1429"/>
      <c r="AG14" s="1429"/>
      <c r="AH14" s="1429"/>
      <c r="AI14" s="1429"/>
      <c r="AJ14" s="1429"/>
      <c r="AK14" s="1429"/>
      <c r="AL14" s="1429"/>
      <c r="AM14" s="1429"/>
      <c r="AN14" s="1429"/>
      <c r="AO14" s="1429"/>
      <c r="AP14" s="1429"/>
      <c r="AQ14" s="1429"/>
      <c r="AR14" s="1429"/>
      <c r="AS14" s="1429"/>
      <c r="AT14" s="1429"/>
      <c r="AU14" s="1429"/>
      <c r="AV14" s="1429"/>
      <c r="AW14" s="1429"/>
      <c r="AX14" s="1429"/>
      <c r="AY14" s="1429"/>
      <c r="AZ14" s="1429"/>
      <c r="BA14" s="1429"/>
      <c r="BB14" s="1429"/>
      <c r="BC14" s="1429"/>
      <c r="BD14" s="1429"/>
      <c r="BE14" s="1429"/>
      <c r="BF14" s="1429"/>
      <c r="BG14" s="1429"/>
      <c r="BH14" s="1429"/>
      <c r="BI14" s="1429"/>
      <c r="BJ14" s="1429"/>
      <c r="BK14" s="1429"/>
      <c r="BL14" s="1429"/>
      <c r="BM14" s="1429"/>
      <c r="BN14" s="1429"/>
      <c r="BO14" s="1429"/>
      <c r="BP14" s="1429"/>
      <c r="BQ14" s="1429"/>
      <c r="BR14" s="1429"/>
      <c r="BS14" s="1429"/>
      <c r="BT14" s="1429"/>
      <c r="BU14" s="1429"/>
      <c r="BV14" s="1429"/>
      <c r="BW14" s="1429"/>
      <c r="BX14" s="1429"/>
      <c r="BY14" s="1429"/>
      <c r="BZ14" s="1429"/>
      <c r="CA14" s="1429"/>
      <c r="CB14" s="1429"/>
      <c r="CC14" s="1429"/>
      <c r="CD14" s="1429"/>
      <c r="CE14" s="1429"/>
      <c r="CF14" s="1429"/>
      <c r="CG14" s="1429"/>
      <c r="CH14" s="1429"/>
      <c r="CI14" s="1429"/>
      <c r="CJ14" s="1429"/>
      <c r="CK14" s="1429"/>
      <c r="CL14" s="1429"/>
      <c r="CM14" s="1429"/>
      <c r="CN14" s="1429"/>
      <c r="CO14" s="1429"/>
      <c r="CP14" s="1429"/>
      <c r="CQ14" s="1429"/>
      <c r="CR14" s="1429"/>
      <c r="CS14" s="1429"/>
      <c r="CT14" s="1429"/>
      <c r="CU14" s="1429"/>
      <c r="CV14" s="1429"/>
      <c r="CW14" s="1429"/>
      <c r="CX14" s="1429"/>
      <c r="CY14" s="1429"/>
      <c r="CZ14" s="1429"/>
      <c r="DA14" s="1429"/>
      <c r="DB14" s="1429"/>
      <c r="DC14" s="1429"/>
      <c r="DD14" s="1429"/>
      <c r="DE14" s="1429"/>
      <c r="DF14" s="1429"/>
      <c r="DG14" s="1429"/>
      <c r="DH14" s="1429"/>
      <c r="DI14" s="1429"/>
      <c r="DJ14" s="1429"/>
      <c r="DK14" s="1429"/>
      <c r="DL14" s="1429"/>
      <c r="DM14" s="1429"/>
      <c r="DN14" s="1429"/>
      <c r="DO14" s="1429"/>
      <c r="DP14" s="1429"/>
      <c r="DQ14" s="1429"/>
      <c r="DR14" s="1429"/>
      <c r="DS14" s="1429"/>
      <c r="DT14" s="1429"/>
      <c r="DU14" s="1429"/>
      <c r="DV14" s="1429"/>
      <c r="DW14" s="1429"/>
      <c r="DX14" s="1429"/>
      <c r="DY14" s="1429"/>
      <c r="DZ14" s="1429"/>
      <c r="EA14" s="1429"/>
      <c r="EB14" s="1429"/>
      <c r="EC14" s="1429"/>
      <c r="ED14" s="1429"/>
      <c r="EE14" s="1429"/>
      <c r="EF14" s="1429"/>
      <c r="EG14" s="1429"/>
      <c r="EH14" s="1429"/>
      <c r="EI14" s="1429"/>
      <c r="EJ14" s="1429"/>
      <c r="EK14" s="1429"/>
      <c r="EL14" s="1429"/>
      <c r="EM14" s="1429"/>
      <c r="EN14" s="1429"/>
      <c r="EO14" s="1429"/>
      <c r="EP14" s="1429"/>
      <c r="EQ14" s="1429"/>
      <c r="ER14" s="1429"/>
      <c r="ES14" s="1429"/>
      <c r="ET14" s="1429"/>
      <c r="EU14" s="1429"/>
      <c r="EV14" s="1429"/>
      <c r="EW14" s="1429"/>
      <c r="EX14" s="1429"/>
      <c r="EY14" s="1429"/>
      <c r="EZ14" s="1429"/>
      <c r="FA14" s="1429"/>
      <c r="FB14" s="1429"/>
      <c r="FC14" s="1429"/>
      <c r="FD14" s="1429"/>
      <c r="FE14" s="1429"/>
      <c r="FF14" s="1429"/>
      <c r="FG14" s="1429"/>
      <c r="FH14" s="1429"/>
      <c r="FI14" s="1429"/>
      <c r="FJ14" s="1429"/>
      <c r="FK14" s="1429"/>
    </row>
    <row r="15" spans="1:167" s="1430" customFormat="1" x14ac:dyDescent="0.35">
      <c r="A15" s="1431" t="s">
        <v>5882</v>
      </c>
      <c r="B15" s="1431" t="s">
        <v>5883</v>
      </c>
      <c r="C15" s="1428">
        <v>1</v>
      </c>
      <c r="D15" s="101">
        <v>25809.599999999999</v>
      </c>
      <c r="E15" s="101">
        <v>25809.599999999999</v>
      </c>
      <c r="F15" s="1429"/>
      <c r="G15" s="1429"/>
      <c r="H15" s="1429"/>
      <c r="I15" s="1429"/>
      <c r="J15" s="1429"/>
      <c r="K15" s="1429"/>
      <c r="L15" s="1429"/>
      <c r="M15" s="1429"/>
      <c r="N15" s="1429"/>
      <c r="O15" s="1429"/>
      <c r="P15" s="1429"/>
      <c r="Q15" s="1429"/>
      <c r="R15" s="1429"/>
      <c r="S15" s="1429"/>
      <c r="T15" s="1429"/>
      <c r="U15" s="1429"/>
      <c r="V15" s="1429"/>
      <c r="W15" s="1429"/>
      <c r="X15" s="1429"/>
      <c r="Y15" s="1429"/>
      <c r="Z15" s="1429"/>
      <c r="AA15" s="1429"/>
      <c r="AB15" s="1429"/>
      <c r="AC15" s="1429"/>
      <c r="AD15" s="1429"/>
      <c r="AE15" s="1429"/>
      <c r="AF15" s="1429"/>
      <c r="AG15" s="1429"/>
      <c r="AH15" s="1429"/>
      <c r="AI15" s="1429"/>
      <c r="AJ15" s="1429"/>
      <c r="AK15" s="1429"/>
      <c r="AL15" s="1429"/>
      <c r="AM15" s="1429"/>
      <c r="AN15" s="1429"/>
      <c r="AO15" s="1429"/>
      <c r="AP15" s="1429"/>
      <c r="AQ15" s="1429"/>
      <c r="AR15" s="1429"/>
      <c r="AS15" s="1429"/>
      <c r="AT15" s="1429"/>
      <c r="AU15" s="1429"/>
      <c r="AV15" s="1429"/>
      <c r="AW15" s="1429"/>
      <c r="AX15" s="1429"/>
      <c r="AY15" s="1429"/>
      <c r="AZ15" s="1429"/>
      <c r="BA15" s="1429"/>
      <c r="BB15" s="1429"/>
      <c r="BC15" s="1429"/>
      <c r="BD15" s="1429"/>
      <c r="BE15" s="1429"/>
      <c r="BF15" s="1429"/>
      <c r="BG15" s="1429"/>
      <c r="BH15" s="1429"/>
      <c r="BI15" s="1429"/>
      <c r="BJ15" s="1429"/>
      <c r="BK15" s="1429"/>
      <c r="BL15" s="1429"/>
      <c r="BM15" s="1429"/>
      <c r="BN15" s="1429"/>
      <c r="BO15" s="1429"/>
      <c r="BP15" s="1429"/>
      <c r="BQ15" s="1429"/>
      <c r="BR15" s="1429"/>
      <c r="BS15" s="1429"/>
      <c r="BT15" s="1429"/>
      <c r="BU15" s="1429"/>
      <c r="BV15" s="1429"/>
      <c r="BW15" s="1429"/>
      <c r="BX15" s="1429"/>
      <c r="BY15" s="1429"/>
      <c r="BZ15" s="1429"/>
      <c r="CA15" s="1429"/>
      <c r="CB15" s="1429"/>
      <c r="CC15" s="1429"/>
      <c r="CD15" s="1429"/>
      <c r="CE15" s="1429"/>
      <c r="CF15" s="1429"/>
      <c r="CG15" s="1429"/>
      <c r="CH15" s="1429"/>
      <c r="CI15" s="1429"/>
      <c r="CJ15" s="1429"/>
      <c r="CK15" s="1429"/>
      <c r="CL15" s="1429"/>
      <c r="CM15" s="1429"/>
      <c r="CN15" s="1429"/>
      <c r="CO15" s="1429"/>
      <c r="CP15" s="1429"/>
      <c r="CQ15" s="1429"/>
      <c r="CR15" s="1429"/>
      <c r="CS15" s="1429"/>
      <c r="CT15" s="1429"/>
      <c r="CU15" s="1429"/>
      <c r="CV15" s="1429"/>
      <c r="CW15" s="1429"/>
      <c r="CX15" s="1429"/>
      <c r="CY15" s="1429"/>
      <c r="CZ15" s="1429"/>
      <c r="DA15" s="1429"/>
      <c r="DB15" s="1429"/>
      <c r="DC15" s="1429"/>
      <c r="DD15" s="1429"/>
      <c r="DE15" s="1429"/>
      <c r="DF15" s="1429"/>
      <c r="DG15" s="1429"/>
      <c r="DH15" s="1429"/>
      <c r="DI15" s="1429"/>
      <c r="DJ15" s="1429"/>
      <c r="DK15" s="1429"/>
      <c r="DL15" s="1429"/>
      <c r="DM15" s="1429"/>
      <c r="DN15" s="1429"/>
      <c r="DO15" s="1429"/>
      <c r="DP15" s="1429"/>
      <c r="DQ15" s="1429"/>
      <c r="DR15" s="1429"/>
      <c r="DS15" s="1429"/>
      <c r="DT15" s="1429"/>
      <c r="DU15" s="1429"/>
      <c r="DV15" s="1429"/>
      <c r="DW15" s="1429"/>
      <c r="DX15" s="1429"/>
      <c r="DY15" s="1429"/>
      <c r="DZ15" s="1429"/>
      <c r="EA15" s="1429"/>
      <c r="EB15" s="1429"/>
      <c r="EC15" s="1429"/>
      <c r="ED15" s="1429"/>
      <c r="EE15" s="1429"/>
      <c r="EF15" s="1429"/>
      <c r="EG15" s="1429"/>
      <c r="EH15" s="1429"/>
      <c r="EI15" s="1429"/>
      <c r="EJ15" s="1429"/>
      <c r="EK15" s="1429"/>
      <c r="EL15" s="1429"/>
      <c r="EM15" s="1429"/>
      <c r="EN15" s="1429"/>
      <c r="EO15" s="1429"/>
      <c r="EP15" s="1429"/>
      <c r="EQ15" s="1429"/>
      <c r="ER15" s="1429"/>
      <c r="ES15" s="1429"/>
      <c r="ET15" s="1429"/>
      <c r="EU15" s="1429"/>
      <c r="EV15" s="1429"/>
      <c r="EW15" s="1429"/>
      <c r="EX15" s="1429"/>
      <c r="EY15" s="1429"/>
      <c r="EZ15" s="1429"/>
      <c r="FA15" s="1429"/>
      <c r="FB15" s="1429"/>
      <c r="FC15" s="1429"/>
      <c r="FD15" s="1429"/>
      <c r="FE15" s="1429"/>
      <c r="FF15" s="1429"/>
      <c r="FG15" s="1429"/>
      <c r="FH15" s="1429"/>
      <c r="FI15" s="1429"/>
      <c r="FJ15" s="1429"/>
      <c r="FK15" s="1429"/>
    </row>
    <row r="16" spans="1:167" s="1607" customFormat="1" ht="15" customHeight="1" x14ac:dyDescent="0.25">
      <c r="A16" s="1614" t="s">
        <v>533</v>
      </c>
      <c r="B16" s="56" t="s">
        <v>4238</v>
      </c>
      <c r="C16" s="57">
        <f>SUM(C11:C15)</f>
        <v>13</v>
      </c>
      <c r="D16" s="1615"/>
      <c r="E16" s="1616"/>
    </row>
    <row r="17" spans="1:167" x14ac:dyDescent="0.25">
      <c r="A17" s="1442"/>
      <c r="B17" s="1443"/>
      <c r="C17" s="1610"/>
      <c r="D17" s="1616"/>
      <c r="E17" s="1616"/>
    </row>
    <row r="18" spans="1:167" x14ac:dyDescent="0.25">
      <c r="A18" s="1442"/>
      <c r="B18" s="1443"/>
      <c r="C18" s="1610"/>
      <c r="D18" s="1616"/>
      <c r="E18" s="1616"/>
    </row>
    <row r="19" spans="1:167" x14ac:dyDescent="0.25">
      <c r="A19" s="645" t="s">
        <v>4168</v>
      </c>
      <c r="B19" s="645" t="s">
        <v>4168</v>
      </c>
      <c r="C19" s="1610"/>
      <c r="D19" s="1616"/>
      <c r="E19" s="1616"/>
    </row>
    <row r="20" spans="1:167" s="1430" customFormat="1" x14ac:dyDescent="0.35">
      <c r="A20" s="1431" t="s">
        <v>4759</v>
      </c>
      <c r="B20" s="1431" t="s">
        <v>4299</v>
      </c>
      <c r="C20" s="1428">
        <v>3</v>
      </c>
      <c r="D20" s="101">
        <v>19597.8</v>
      </c>
      <c r="E20" s="101">
        <v>19597.8</v>
      </c>
      <c r="F20" s="1429"/>
      <c r="G20" s="1429"/>
      <c r="H20" s="1429"/>
      <c r="I20" s="1429"/>
      <c r="J20" s="1429"/>
      <c r="K20" s="1429"/>
      <c r="L20" s="1429"/>
      <c r="M20" s="1429"/>
      <c r="N20" s="1429"/>
      <c r="O20" s="1429"/>
      <c r="P20" s="1429"/>
      <c r="Q20" s="1429"/>
      <c r="R20" s="1429"/>
      <c r="S20" s="1429"/>
      <c r="T20" s="1429"/>
      <c r="U20" s="1429"/>
      <c r="V20" s="1429"/>
      <c r="W20" s="1429"/>
      <c r="X20" s="1429"/>
      <c r="Y20" s="1429"/>
      <c r="Z20" s="1429"/>
      <c r="AA20" s="1429"/>
      <c r="AB20" s="1429"/>
      <c r="AC20" s="1429"/>
      <c r="AD20" s="1429"/>
      <c r="AE20" s="1429"/>
      <c r="AF20" s="1429"/>
      <c r="AG20" s="1429"/>
      <c r="AH20" s="1429"/>
      <c r="AI20" s="1429"/>
      <c r="AJ20" s="1429"/>
      <c r="AK20" s="1429"/>
      <c r="AL20" s="1429"/>
      <c r="AM20" s="1429"/>
      <c r="AN20" s="1429"/>
      <c r="AO20" s="1429"/>
      <c r="AP20" s="1429"/>
      <c r="AQ20" s="1429"/>
      <c r="AR20" s="1429"/>
      <c r="AS20" s="1429"/>
      <c r="AT20" s="1429"/>
      <c r="AU20" s="1429"/>
      <c r="AV20" s="1429"/>
      <c r="AW20" s="1429"/>
      <c r="AX20" s="1429"/>
      <c r="AY20" s="1429"/>
      <c r="AZ20" s="1429"/>
      <c r="BA20" s="1429"/>
      <c r="BB20" s="1429"/>
      <c r="BC20" s="1429"/>
      <c r="BD20" s="1429"/>
      <c r="BE20" s="1429"/>
      <c r="BF20" s="1429"/>
      <c r="BG20" s="1429"/>
      <c r="BH20" s="1429"/>
      <c r="BI20" s="1429"/>
      <c r="BJ20" s="1429"/>
      <c r="BK20" s="1429"/>
      <c r="BL20" s="1429"/>
      <c r="BM20" s="1429"/>
      <c r="BN20" s="1429"/>
      <c r="BO20" s="1429"/>
      <c r="BP20" s="1429"/>
      <c r="BQ20" s="1429"/>
      <c r="BR20" s="1429"/>
      <c r="BS20" s="1429"/>
      <c r="BT20" s="1429"/>
      <c r="BU20" s="1429"/>
      <c r="BV20" s="1429"/>
      <c r="BW20" s="1429"/>
      <c r="BX20" s="1429"/>
      <c r="BY20" s="1429"/>
      <c r="BZ20" s="1429"/>
      <c r="CA20" s="1429"/>
      <c r="CB20" s="1429"/>
      <c r="CC20" s="1429"/>
      <c r="CD20" s="1429"/>
      <c r="CE20" s="1429"/>
      <c r="CF20" s="1429"/>
      <c r="CG20" s="1429"/>
      <c r="CH20" s="1429"/>
      <c r="CI20" s="1429"/>
      <c r="CJ20" s="1429"/>
      <c r="CK20" s="1429"/>
      <c r="CL20" s="1429"/>
      <c r="CM20" s="1429"/>
      <c r="CN20" s="1429"/>
      <c r="CO20" s="1429"/>
      <c r="CP20" s="1429"/>
      <c r="CQ20" s="1429"/>
      <c r="CR20" s="1429"/>
      <c r="CS20" s="1429"/>
      <c r="CT20" s="1429"/>
      <c r="CU20" s="1429"/>
      <c r="CV20" s="1429"/>
      <c r="CW20" s="1429"/>
      <c r="CX20" s="1429"/>
      <c r="CY20" s="1429"/>
      <c r="CZ20" s="1429"/>
      <c r="DA20" s="1429"/>
      <c r="DB20" s="1429"/>
      <c r="DC20" s="1429"/>
      <c r="DD20" s="1429"/>
      <c r="DE20" s="1429"/>
      <c r="DF20" s="1429"/>
      <c r="DG20" s="1429"/>
      <c r="DH20" s="1429"/>
      <c r="DI20" s="1429"/>
      <c r="DJ20" s="1429"/>
      <c r="DK20" s="1429"/>
      <c r="DL20" s="1429"/>
      <c r="DM20" s="1429"/>
      <c r="DN20" s="1429"/>
      <c r="DO20" s="1429"/>
      <c r="DP20" s="1429"/>
      <c r="DQ20" s="1429"/>
      <c r="DR20" s="1429"/>
      <c r="DS20" s="1429"/>
      <c r="DT20" s="1429"/>
      <c r="DU20" s="1429"/>
      <c r="DV20" s="1429"/>
      <c r="DW20" s="1429"/>
      <c r="DX20" s="1429"/>
      <c r="DY20" s="1429"/>
      <c r="DZ20" s="1429"/>
      <c r="EA20" s="1429"/>
      <c r="EB20" s="1429"/>
      <c r="EC20" s="1429"/>
      <c r="ED20" s="1429"/>
      <c r="EE20" s="1429"/>
      <c r="EF20" s="1429"/>
      <c r="EG20" s="1429"/>
      <c r="EH20" s="1429"/>
      <c r="EI20" s="1429"/>
      <c r="EJ20" s="1429"/>
      <c r="EK20" s="1429"/>
      <c r="EL20" s="1429"/>
      <c r="EM20" s="1429"/>
      <c r="EN20" s="1429"/>
      <c r="EO20" s="1429"/>
      <c r="EP20" s="1429"/>
      <c r="EQ20" s="1429"/>
      <c r="ER20" s="1429"/>
      <c r="ES20" s="1429"/>
      <c r="ET20" s="1429"/>
      <c r="EU20" s="1429"/>
      <c r="EV20" s="1429"/>
      <c r="EW20" s="1429"/>
      <c r="EX20" s="1429"/>
      <c r="EY20" s="1429"/>
      <c r="EZ20" s="1429"/>
      <c r="FA20" s="1429"/>
      <c r="FB20" s="1429"/>
      <c r="FC20" s="1429"/>
      <c r="FD20" s="1429"/>
      <c r="FE20" s="1429"/>
      <c r="FF20" s="1429"/>
      <c r="FG20" s="1429"/>
      <c r="FH20" s="1429"/>
      <c r="FI20" s="1429"/>
      <c r="FJ20" s="1429"/>
      <c r="FK20" s="1429"/>
    </row>
    <row r="21" spans="1:167" s="1430" customFormat="1" x14ac:dyDescent="0.35">
      <c r="A21" s="1431" t="s">
        <v>5884</v>
      </c>
      <c r="B21" s="1431" t="s">
        <v>4521</v>
      </c>
      <c r="C21" s="1428">
        <v>2</v>
      </c>
      <c r="D21" s="101">
        <v>14294.7</v>
      </c>
      <c r="E21" s="101">
        <v>14294.7</v>
      </c>
      <c r="F21" s="1429"/>
      <c r="G21" s="1429"/>
      <c r="H21" s="1429"/>
      <c r="I21" s="1429"/>
      <c r="J21" s="1429"/>
      <c r="K21" s="1429"/>
      <c r="L21" s="1429"/>
      <c r="M21" s="1429"/>
      <c r="N21" s="1429"/>
      <c r="O21" s="1429"/>
      <c r="P21" s="1429"/>
      <c r="Q21" s="1429"/>
      <c r="R21" s="1429"/>
      <c r="S21" s="1429"/>
      <c r="T21" s="1429"/>
      <c r="U21" s="1429"/>
      <c r="V21" s="1429"/>
      <c r="W21" s="1429"/>
      <c r="X21" s="1429"/>
      <c r="Y21" s="1429"/>
      <c r="Z21" s="1429"/>
      <c r="AA21" s="1429"/>
      <c r="AB21" s="1429"/>
      <c r="AC21" s="1429"/>
      <c r="AD21" s="1429"/>
      <c r="AE21" s="1429"/>
      <c r="AF21" s="1429"/>
      <c r="AG21" s="1429"/>
      <c r="AH21" s="1429"/>
      <c r="AI21" s="1429"/>
      <c r="AJ21" s="1429"/>
      <c r="AK21" s="1429"/>
      <c r="AL21" s="1429"/>
      <c r="AM21" s="1429"/>
      <c r="AN21" s="1429"/>
      <c r="AO21" s="1429"/>
      <c r="AP21" s="1429"/>
      <c r="AQ21" s="1429"/>
      <c r="AR21" s="1429"/>
      <c r="AS21" s="1429"/>
      <c r="AT21" s="1429"/>
      <c r="AU21" s="1429"/>
      <c r="AV21" s="1429"/>
      <c r="AW21" s="1429"/>
      <c r="AX21" s="1429"/>
      <c r="AY21" s="1429"/>
      <c r="AZ21" s="1429"/>
      <c r="BA21" s="1429"/>
      <c r="BB21" s="1429"/>
      <c r="BC21" s="1429"/>
      <c r="BD21" s="1429"/>
      <c r="BE21" s="1429"/>
      <c r="BF21" s="1429"/>
      <c r="BG21" s="1429"/>
      <c r="BH21" s="1429"/>
      <c r="BI21" s="1429"/>
      <c r="BJ21" s="1429"/>
      <c r="BK21" s="1429"/>
      <c r="BL21" s="1429"/>
      <c r="BM21" s="1429"/>
      <c r="BN21" s="1429"/>
      <c r="BO21" s="1429"/>
      <c r="BP21" s="1429"/>
      <c r="BQ21" s="1429"/>
      <c r="BR21" s="1429"/>
      <c r="BS21" s="1429"/>
      <c r="BT21" s="1429"/>
      <c r="BU21" s="1429"/>
      <c r="BV21" s="1429"/>
      <c r="BW21" s="1429"/>
      <c r="BX21" s="1429"/>
      <c r="BY21" s="1429"/>
      <c r="BZ21" s="1429"/>
      <c r="CA21" s="1429"/>
      <c r="CB21" s="1429"/>
      <c r="CC21" s="1429"/>
      <c r="CD21" s="1429"/>
      <c r="CE21" s="1429"/>
      <c r="CF21" s="1429"/>
      <c r="CG21" s="1429"/>
      <c r="CH21" s="1429"/>
      <c r="CI21" s="1429"/>
      <c r="CJ21" s="1429"/>
      <c r="CK21" s="1429"/>
      <c r="CL21" s="1429"/>
      <c r="CM21" s="1429"/>
      <c r="CN21" s="1429"/>
      <c r="CO21" s="1429"/>
      <c r="CP21" s="1429"/>
      <c r="CQ21" s="1429"/>
      <c r="CR21" s="1429"/>
      <c r="CS21" s="1429"/>
      <c r="CT21" s="1429"/>
      <c r="CU21" s="1429"/>
      <c r="CV21" s="1429"/>
      <c r="CW21" s="1429"/>
      <c r="CX21" s="1429"/>
      <c r="CY21" s="1429"/>
      <c r="CZ21" s="1429"/>
      <c r="DA21" s="1429"/>
      <c r="DB21" s="1429"/>
      <c r="DC21" s="1429"/>
      <c r="DD21" s="1429"/>
      <c r="DE21" s="1429"/>
      <c r="DF21" s="1429"/>
      <c r="DG21" s="1429"/>
      <c r="DH21" s="1429"/>
      <c r="DI21" s="1429"/>
      <c r="DJ21" s="1429"/>
      <c r="DK21" s="1429"/>
      <c r="DL21" s="1429"/>
      <c r="DM21" s="1429"/>
      <c r="DN21" s="1429"/>
      <c r="DO21" s="1429"/>
      <c r="DP21" s="1429"/>
      <c r="DQ21" s="1429"/>
      <c r="DR21" s="1429"/>
      <c r="DS21" s="1429"/>
      <c r="DT21" s="1429"/>
      <c r="DU21" s="1429"/>
      <c r="DV21" s="1429"/>
      <c r="DW21" s="1429"/>
      <c r="DX21" s="1429"/>
      <c r="DY21" s="1429"/>
      <c r="DZ21" s="1429"/>
      <c r="EA21" s="1429"/>
      <c r="EB21" s="1429"/>
      <c r="EC21" s="1429"/>
      <c r="ED21" s="1429"/>
      <c r="EE21" s="1429"/>
      <c r="EF21" s="1429"/>
      <c r="EG21" s="1429"/>
      <c r="EH21" s="1429"/>
      <c r="EI21" s="1429"/>
      <c r="EJ21" s="1429"/>
      <c r="EK21" s="1429"/>
      <c r="EL21" s="1429"/>
      <c r="EM21" s="1429"/>
      <c r="EN21" s="1429"/>
      <c r="EO21" s="1429"/>
      <c r="EP21" s="1429"/>
      <c r="EQ21" s="1429"/>
      <c r="ER21" s="1429"/>
      <c r="ES21" s="1429"/>
      <c r="ET21" s="1429"/>
      <c r="EU21" s="1429"/>
      <c r="EV21" s="1429"/>
      <c r="EW21" s="1429"/>
      <c r="EX21" s="1429"/>
      <c r="EY21" s="1429"/>
      <c r="EZ21" s="1429"/>
      <c r="FA21" s="1429"/>
      <c r="FB21" s="1429"/>
      <c r="FC21" s="1429"/>
      <c r="FD21" s="1429"/>
      <c r="FE21" s="1429"/>
      <c r="FF21" s="1429"/>
      <c r="FG21" s="1429"/>
      <c r="FH21" s="1429"/>
      <c r="FI21" s="1429"/>
      <c r="FJ21" s="1429"/>
      <c r="FK21" s="1429"/>
    </row>
    <row r="22" spans="1:167" s="1430" customFormat="1" x14ac:dyDescent="0.35">
      <c r="A22" s="1431" t="s">
        <v>5885</v>
      </c>
      <c r="B22" s="1431" t="s">
        <v>4335</v>
      </c>
      <c r="C22" s="1428">
        <v>1</v>
      </c>
      <c r="D22" s="101">
        <v>13986.6</v>
      </c>
      <c r="E22" s="101">
        <v>13986.6</v>
      </c>
      <c r="F22" s="1429"/>
      <c r="G22" s="1429"/>
      <c r="H22" s="1429"/>
      <c r="I22" s="1429"/>
      <c r="J22" s="1429"/>
      <c r="K22" s="1429"/>
      <c r="L22" s="1429"/>
      <c r="M22" s="1429"/>
      <c r="N22" s="1429"/>
      <c r="O22" s="1429"/>
      <c r="P22" s="1429"/>
      <c r="Q22" s="1429"/>
      <c r="R22" s="1429"/>
      <c r="S22" s="1429"/>
      <c r="T22" s="1429"/>
      <c r="U22" s="1429"/>
      <c r="V22" s="1429"/>
      <c r="W22" s="1429"/>
      <c r="X22" s="1429"/>
      <c r="Y22" s="1429"/>
      <c r="Z22" s="1429"/>
      <c r="AA22" s="1429"/>
      <c r="AB22" s="1429"/>
      <c r="AC22" s="1429"/>
      <c r="AD22" s="1429"/>
      <c r="AE22" s="1429"/>
      <c r="AF22" s="1429"/>
      <c r="AG22" s="1429"/>
      <c r="AH22" s="1429"/>
      <c r="AI22" s="1429"/>
      <c r="AJ22" s="1429"/>
      <c r="AK22" s="1429"/>
      <c r="AL22" s="1429"/>
      <c r="AM22" s="1429"/>
      <c r="AN22" s="1429"/>
      <c r="AO22" s="1429"/>
      <c r="AP22" s="1429"/>
      <c r="AQ22" s="1429"/>
      <c r="AR22" s="1429"/>
      <c r="AS22" s="1429"/>
      <c r="AT22" s="1429"/>
      <c r="AU22" s="1429"/>
      <c r="AV22" s="1429"/>
      <c r="AW22" s="1429"/>
      <c r="AX22" s="1429"/>
      <c r="AY22" s="1429"/>
      <c r="AZ22" s="1429"/>
      <c r="BA22" s="1429"/>
      <c r="BB22" s="1429"/>
      <c r="BC22" s="1429"/>
      <c r="BD22" s="1429"/>
      <c r="BE22" s="1429"/>
      <c r="BF22" s="1429"/>
      <c r="BG22" s="1429"/>
      <c r="BH22" s="1429"/>
      <c r="BI22" s="1429"/>
      <c r="BJ22" s="1429"/>
      <c r="BK22" s="1429"/>
      <c r="BL22" s="1429"/>
      <c r="BM22" s="1429"/>
      <c r="BN22" s="1429"/>
      <c r="BO22" s="1429"/>
      <c r="BP22" s="1429"/>
      <c r="BQ22" s="1429"/>
      <c r="BR22" s="1429"/>
      <c r="BS22" s="1429"/>
      <c r="BT22" s="1429"/>
      <c r="BU22" s="1429"/>
      <c r="BV22" s="1429"/>
      <c r="BW22" s="1429"/>
      <c r="BX22" s="1429"/>
      <c r="BY22" s="1429"/>
      <c r="BZ22" s="1429"/>
      <c r="CA22" s="1429"/>
      <c r="CB22" s="1429"/>
      <c r="CC22" s="1429"/>
      <c r="CD22" s="1429"/>
      <c r="CE22" s="1429"/>
      <c r="CF22" s="1429"/>
      <c r="CG22" s="1429"/>
      <c r="CH22" s="1429"/>
      <c r="CI22" s="1429"/>
      <c r="CJ22" s="1429"/>
      <c r="CK22" s="1429"/>
      <c r="CL22" s="1429"/>
      <c r="CM22" s="1429"/>
      <c r="CN22" s="1429"/>
      <c r="CO22" s="1429"/>
      <c r="CP22" s="1429"/>
      <c r="CQ22" s="1429"/>
      <c r="CR22" s="1429"/>
      <c r="CS22" s="1429"/>
      <c r="CT22" s="1429"/>
      <c r="CU22" s="1429"/>
      <c r="CV22" s="1429"/>
      <c r="CW22" s="1429"/>
      <c r="CX22" s="1429"/>
      <c r="CY22" s="1429"/>
      <c r="CZ22" s="1429"/>
      <c r="DA22" s="1429"/>
      <c r="DB22" s="1429"/>
      <c r="DC22" s="1429"/>
      <c r="DD22" s="1429"/>
      <c r="DE22" s="1429"/>
      <c r="DF22" s="1429"/>
      <c r="DG22" s="1429"/>
      <c r="DH22" s="1429"/>
      <c r="DI22" s="1429"/>
      <c r="DJ22" s="1429"/>
      <c r="DK22" s="1429"/>
      <c r="DL22" s="1429"/>
      <c r="DM22" s="1429"/>
      <c r="DN22" s="1429"/>
      <c r="DO22" s="1429"/>
      <c r="DP22" s="1429"/>
      <c r="DQ22" s="1429"/>
      <c r="DR22" s="1429"/>
      <c r="DS22" s="1429"/>
      <c r="DT22" s="1429"/>
      <c r="DU22" s="1429"/>
      <c r="DV22" s="1429"/>
      <c r="DW22" s="1429"/>
      <c r="DX22" s="1429"/>
      <c r="DY22" s="1429"/>
      <c r="DZ22" s="1429"/>
      <c r="EA22" s="1429"/>
      <c r="EB22" s="1429"/>
      <c r="EC22" s="1429"/>
      <c r="ED22" s="1429"/>
      <c r="EE22" s="1429"/>
      <c r="EF22" s="1429"/>
      <c r="EG22" s="1429"/>
      <c r="EH22" s="1429"/>
      <c r="EI22" s="1429"/>
      <c r="EJ22" s="1429"/>
      <c r="EK22" s="1429"/>
      <c r="EL22" s="1429"/>
      <c r="EM22" s="1429"/>
      <c r="EN22" s="1429"/>
      <c r="EO22" s="1429"/>
      <c r="EP22" s="1429"/>
      <c r="EQ22" s="1429"/>
      <c r="ER22" s="1429"/>
      <c r="ES22" s="1429"/>
      <c r="ET22" s="1429"/>
      <c r="EU22" s="1429"/>
      <c r="EV22" s="1429"/>
      <c r="EW22" s="1429"/>
      <c r="EX22" s="1429"/>
      <c r="EY22" s="1429"/>
      <c r="EZ22" s="1429"/>
      <c r="FA22" s="1429"/>
      <c r="FB22" s="1429"/>
      <c r="FC22" s="1429"/>
      <c r="FD22" s="1429"/>
      <c r="FE22" s="1429"/>
      <c r="FF22" s="1429"/>
      <c r="FG22" s="1429"/>
      <c r="FH22" s="1429"/>
      <c r="FI22" s="1429"/>
      <c r="FJ22" s="1429"/>
      <c r="FK22" s="1429"/>
    </row>
    <row r="23" spans="1:167" s="1430" customFormat="1" x14ac:dyDescent="0.35">
      <c r="A23" s="1431" t="s">
        <v>5886</v>
      </c>
      <c r="B23" s="1431" t="s">
        <v>4358</v>
      </c>
      <c r="C23" s="1428">
        <v>1</v>
      </c>
      <c r="D23" s="101">
        <v>13038.9</v>
      </c>
      <c r="E23" s="101">
        <v>13038.9</v>
      </c>
      <c r="F23" s="1429"/>
      <c r="G23" s="1429"/>
      <c r="H23" s="1429"/>
      <c r="I23" s="1429"/>
      <c r="J23" s="1429"/>
      <c r="K23" s="1429"/>
      <c r="L23" s="1429"/>
      <c r="M23" s="1429"/>
      <c r="N23" s="1429"/>
      <c r="O23" s="1429"/>
      <c r="P23" s="1429"/>
      <c r="Q23" s="1429"/>
      <c r="R23" s="1429"/>
      <c r="S23" s="1429"/>
      <c r="T23" s="1429"/>
      <c r="U23" s="1429"/>
      <c r="V23" s="1429"/>
      <c r="W23" s="1429"/>
      <c r="X23" s="1429"/>
      <c r="Y23" s="1429"/>
      <c r="Z23" s="1429"/>
      <c r="AA23" s="1429"/>
      <c r="AB23" s="1429"/>
      <c r="AC23" s="1429"/>
      <c r="AD23" s="1429"/>
      <c r="AE23" s="1429"/>
      <c r="AF23" s="1429"/>
      <c r="AG23" s="1429"/>
      <c r="AH23" s="1429"/>
      <c r="AI23" s="1429"/>
      <c r="AJ23" s="1429"/>
      <c r="AK23" s="1429"/>
      <c r="AL23" s="1429"/>
      <c r="AM23" s="1429"/>
      <c r="AN23" s="1429"/>
      <c r="AO23" s="1429"/>
      <c r="AP23" s="1429"/>
      <c r="AQ23" s="1429"/>
      <c r="AR23" s="1429"/>
      <c r="AS23" s="1429"/>
      <c r="AT23" s="1429"/>
      <c r="AU23" s="1429"/>
      <c r="AV23" s="1429"/>
      <c r="AW23" s="1429"/>
      <c r="AX23" s="1429"/>
      <c r="AY23" s="1429"/>
      <c r="AZ23" s="1429"/>
      <c r="BA23" s="1429"/>
      <c r="BB23" s="1429"/>
      <c r="BC23" s="1429"/>
      <c r="BD23" s="1429"/>
      <c r="BE23" s="1429"/>
      <c r="BF23" s="1429"/>
      <c r="BG23" s="1429"/>
      <c r="BH23" s="1429"/>
      <c r="BI23" s="1429"/>
      <c r="BJ23" s="1429"/>
      <c r="BK23" s="1429"/>
      <c r="BL23" s="1429"/>
      <c r="BM23" s="1429"/>
      <c r="BN23" s="1429"/>
      <c r="BO23" s="1429"/>
      <c r="BP23" s="1429"/>
      <c r="BQ23" s="1429"/>
      <c r="BR23" s="1429"/>
      <c r="BS23" s="1429"/>
      <c r="BT23" s="1429"/>
      <c r="BU23" s="1429"/>
      <c r="BV23" s="1429"/>
      <c r="BW23" s="1429"/>
      <c r="BX23" s="1429"/>
      <c r="BY23" s="1429"/>
      <c r="BZ23" s="1429"/>
      <c r="CA23" s="1429"/>
      <c r="CB23" s="1429"/>
      <c r="CC23" s="1429"/>
      <c r="CD23" s="1429"/>
      <c r="CE23" s="1429"/>
      <c r="CF23" s="1429"/>
      <c r="CG23" s="1429"/>
      <c r="CH23" s="1429"/>
      <c r="CI23" s="1429"/>
      <c r="CJ23" s="1429"/>
      <c r="CK23" s="1429"/>
      <c r="CL23" s="1429"/>
      <c r="CM23" s="1429"/>
      <c r="CN23" s="1429"/>
      <c r="CO23" s="1429"/>
      <c r="CP23" s="1429"/>
      <c r="CQ23" s="1429"/>
      <c r="CR23" s="1429"/>
      <c r="CS23" s="1429"/>
      <c r="CT23" s="1429"/>
      <c r="CU23" s="1429"/>
      <c r="CV23" s="1429"/>
      <c r="CW23" s="1429"/>
      <c r="CX23" s="1429"/>
      <c r="CY23" s="1429"/>
      <c r="CZ23" s="1429"/>
      <c r="DA23" s="1429"/>
      <c r="DB23" s="1429"/>
      <c r="DC23" s="1429"/>
      <c r="DD23" s="1429"/>
      <c r="DE23" s="1429"/>
      <c r="DF23" s="1429"/>
      <c r="DG23" s="1429"/>
      <c r="DH23" s="1429"/>
      <c r="DI23" s="1429"/>
      <c r="DJ23" s="1429"/>
      <c r="DK23" s="1429"/>
      <c r="DL23" s="1429"/>
      <c r="DM23" s="1429"/>
      <c r="DN23" s="1429"/>
      <c r="DO23" s="1429"/>
      <c r="DP23" s="1429"/>
      <c r="DQ23" s="1429"/>
      <c r="DR23" s="1429"/>
      <c r="DS23" s="1429"/>
      <c r="DT23" s="1429"/>
      <c r="DU23" s="1429"/>
      <c r="DV23" s="1429"/>
      <c r="DW23" s="1429"/>
      <c r="DX23" s="1429"/>
      <c r="DY23" s="1429"/>
      <c r="DZ23" s="1429"/>
      <c r="EA23" s="1429"/>
      <c r="EB23" s="1429"/>
      <c r="EC23" s="1429"/>
      <c r="ED23" s="1429"/>
      <c r="EE23" s="1429"/>
      <c r="EF23" s="1429"/>
      <c r="EG23" s="1429"/>
      <c r="EH23" s="1429"/>
      <c r="EI23" s="1429"/>
      <c r="EJ23" s="1429"/>
      <c r="EK23" s="1429"/>
      <c r="EL23" s="1429"/>
      <c r="EM23" s="1429"/>
      <c r="EN23" s="1429"/>
      <c r="EO23" s="1429"/>
      <c r="EP23" s="1429"/>
      <c r="EQ23" s="1429"/>
      <c r="ER23" s="1429"/>
      <c r="ES23" s="1429"/>
      <c r="ET23" s="1429"/>
      <c r="EU23" s="1429"/>
      <c r="EV23" s="1429"/>
      <c r="EW23" s="1429"/>
      <c r="EX23" s="1429"/>
      <c r="EY23" s="1429"/>
      <c r="EZ23" s="1429"/>
      <c r="FA23" s="1429"/>
      <c r="FB23" s="1429"/>
      <c r="FC23" s="1429"/>
      <c r="FD23" s="1429"/>
      <c r="FE23" s="1429"/>
      <c r="FF23" s="1429"/>
      <c r="FG23" s="1429"/>
      <c r="FH23" s="1429"/>
      <c r="FI23" s="1429"/>
      <c r="FJ23" s="1429"/>
      <c r="FK23" s="1429"/>
    </row>
    <row r="24" spans="1:167" s="1430" customFormat="1" x14ac:dyDescent="0.35">
      <c r="A24" s="1431" t="s">
        <v>5887</v>
      </c>
      <c r="B24" s="1431" t="s">
        <v>4415</v>
      </c>
      <c r="C24" s="1428">
        <v>3</v>
      </c>
      <c r="D24" s="101">
        <v>12220.200000000003</v>
      </c>
      <c r="E24" s="101">
        <v>12220.200000000003</v>
      </c>
      <c r="F24" s="1429"/>
      <c r="G24" s="1429"/>
      <c r="H24" s="1429"/>
      <c r="I24" s="1429"/>
      <c r="J24" s="1429"/>
      <c r="K24" s="1429"/>
      <c r="L24" s="1429"/>
      <c r="M24" s="1429"/>
      <c r="N24" s="1429"/>
      <c r="O24" s="1429"/>
      <c r="P24" s="1429"/>
      <c r="Q24" s="1429"/>
      <c r="R24" s="1429"/>
      <c r="S24" s="1429"/>
      <c r="T24" s="1429"/>
      <c r="U24" s="1429"/>
      <c r="V24" s="1429"/>
      <c r="W24" s="1429"/>
      <c r="X24" s="1429"/>
      <c r="Y24" s="1429"/>
      <c r="Z24" s="1429"/>
      <c r="AA24" s="1429"/>
      <c r="AB24" s="1429"/>
      <c r="AC24" s="1429"/>
      <c r="AD24" s="1429"/>
      <c r="AE24" s="1429"/>
      <c r="AF24" s="1429"/>
      <c r="AG24" s="1429"/>
      <c r="AH24" s="1429"/>
      <c r="AI24" s="1429"/>
      <c r="AJ24" s="1429"/>
      <c r="AK24" s="1429"/>
      <c r="AL24" s="1429"/>
      <c r="AM24" s="1429"/>
      <c r="AN24" s="1429"/>
      <c r="AO24" s="1429"/>
      <c r="AP24" s="1429"/>
      <c r="AQ24" s="1429"/>
      <c r="AR24" s="1429"/>
      <c r="AS24" s="1429"/>
      <c r="AT24" s="1429"/>
      <c r="AU24" s="1429"/>
      <c r="AV24" s="1429"/>
      <c r="AW24" s="1429"/>
      <c r="AX24" s="1429"/>
      <c r="AY24" s="1429"/>
      <c r="AZ24" s="1429"/>
      <c r="BA24" s="1429"/>
      <c r="BB24" s="1429"/>
      <c r="BC24" s="1429"/>
      <c r="BD24" s="1429"/>
      <c r="BE24" s="1429"/>
      <c r="BF24" s="1429"/>
      <c r="BG24" s="1429"/>
      <c r="BH24" s="1429"/>
      <c r="BI24" s="1429"/>
      <c r="BJ24" s="1429"/>
      <c r="BK24" s="1429"/>
      <c r="BL24" s="1429"/>
      <c r="BM24" s="1429"/>
      <c r="BN24" s="1429"/>
      <c r="BO24" s="1429"/>
      <c r="BP24" s="1429"/>
      <c r="BQ24" s="1429"/>
      <c r="BR24" s="1429"/>
      <c r="BS24" s="1429"/>
      <c r="BT24" s="1429"/>
      <c r="BU24" s="1429"/>
      <c r="BV24" s="1429"/>
      <c r="BW24" s="1429"/>
      <c r="BX24" s="1429"/>
      <c r="BY24" s="1429"/>
      <c r="BZ24" s="1429"/>
      <c r="CA24" s="1429"/>
      <c r="CB24" s="1429"/>
      <c r="CC24" s="1429"/>
      <c r="CD24" s="1429"/>
      <c r="CE24" s="1429"/>
      <c r="CF24" s="1429"/>
      <c r="CG24" s="1429"/>
      <c r="CH24" s="1429"/>
      <c r="CI24" s="1429"/>
      <c r="CJ24" s="1429"/>
      <c r="CK24" s="1429"/>
      <c r="CL24" s="1429"/>
      <c r="CM24" s="1429"/>
      <c r="CN24" s="1429"/>
      <c r="CO24" s="1429"/>
      <c r="CP24" s="1429"/>
      <c r="CQ24" s="1429"/>
      <c r="CR24" s="1429"/>
      <c r="CS24" s="1429"/>
      <c r="CT24" s="1429"/>
      <c r="CU24" s="1429"/>
      <c r="CV24" s="1429"/>
      <c r="CW24" s="1429"/>
      <c r="CX24" s="1429"/>
      <c r="CY24" s="1429"/>
      <c r="CZ24" s="1429"/>
      <c r="DA24" s="1429"/>
      <c r="DB24" s="1429"/>
      <c r="DC24" s="1429"/>
      <c r="DD24" s="1429"/>
      <c r="DE24" s="1429"/>
      <c r="DF24" s="1429"/>
      <c r="DG24" s="1429"/>
      <c r="DH24" s="1429"/>
      <c r="DI24" s="1429"/>
      <c r="DJ24" s="1429"/>
      <c r="DK24" s="1429"/>
      <c r="DL24" s="1429"/>
      <c r="DM24" s="1429"/>
      <c r="DN24" s="1429"/>
      <c r="DO24" s="1429"/>
      <c r="DP24" s="1429"/>
      <c r="DQ24" s="1429"/>
      <c r="DR24" s="1429"/>
      <c r="DS24" s="1429"/>
      <c r="DT24" s="1429"/>
      <c r="DU24" s="1429"/>
      <c r="DV24" s="1429"/>
      <c r="DW24" s="1429"/>
      <c r="DX24" s="1429"/>
      <c r="DY24" s="1429"/>
      <c r="DZ24" s="1429"/>
      <c r="EA24" s="1429"/>
      <c r="EB24" s="1429"/>
      <c r="EC24" s="1429"/>
      <c r="ED24" s="1429"/>
      <c r="EE24" s="1429"/>
      <c r="EF24" s="1429"/>
      <c r="EG24" s="1429"/>
      <c r="EH24" s="1429"/>
      <c r="EI24" s="1429"/>
      <c r="EJ24" s="1429"/>
      <c r="EK24" s="1429"/>
      <c r="EL24" s="1429"/>
      <c r="EM24" s="1429"/>
      <c r="EN24" s="1429"/>
      <c r="EO24" s="1429"/>
      <c r="EP24" s="1429"/>
      <c r="EQ24" s="1429"/>
      <c r="ER24" s="1429"/>
      <c r="ES24" s="1429"/>
      <c r="ET24" s="1429"/>
      <c r="EU24" s="1429"/>
      <c r="EV24" s="1429"/>
      <c r="EW24" s="1429"/>
      <c r="EX24" s="1429"/>
      <c r="EY24" s="1429"/>
      <c r="EZ24" s="1429"/>
      <c r="FA24" s="1429"/>
      <c r="FB24" s="1429"/>
      <c r="FC24" s="1429"/>
      <c r="FD24" s="1429"/>
      <c r="FE24" s="1429"/>
      <c r="FF24" s="1429"/>
      <c r="FG24" s="1429"/>
      <c r="FH24" s="1429"/>
      <c r="FI24" s="1429"/>
      <c r="FJ24" s="1429"/>
      <c r="FK24" s="1429"/>
    </row>
    <row r="25" spans="1:167" s="1430" customFormat="1" x14ac:dyDescent="0.35">
      <c r="A25" s="1431" t="s">
        <v>5888</v>
      </c>
      <c r="B25" s="1431" t="s">
        <v>5889</v>
      </c>
      <c r="C25" s="1428">
        <v>1</v>
      </c>
      <c r="D25" s="101">
        <v>7868.1</v>
      </c>
      <c r="E25" s="101">
        <v>7868.1</v>
      </c>
      <c r="F25" s="1429"/>
      <c r="G25" s="1429"/>
      <c r="H25" s="1429"/>
      <c r="I25" s="1429"/>
      <c r="J25" s="1429"/>
      <c r="K25" s="1429"/>
      <c r="L25" s="1429"/>
      <c r="M25" s="1429"/>
      <c r="N25" s="1429"/>
      <c r="O25" s="1429"/>
      <c r="P25" s="1429"/>
      <c r="Q25" s="1429"/>
      <c r="R25" s="1429"/>
      <c r="S25" s="1429"/>
      <c r="T25" s="1429"/>
      <c r="U25" s="1429"/>
      <c r="V25" s="1429"/>
      <c r="W25" s="1429"/>
      <c r="X25" s="1429"/>
      <c r="Y25" s="1429"/>
      <c r="Z25" s="1429"/>
      <c r="AA25" s="1429"/>
      <c r="AB25" s="1429"/>
      <c r="AC25" s="1429"/>
      <c r="AD25" s="1429"/>
      <c r="AE25" s="1429"/>
      <c r="AF25" s="1429"/>
      <c r="AG25" s="1429"/>
      <c r="AH25" s="1429"/>
      <c r="AI25" s="1429"/>
      <c r="AJ25" s="1429"/>
      <c r="AK25" s="1429"/>
      <c r="AL25" s="1429"/>
      <c r="AM25" s="1429"/>
      <c r="AN25" s="1429"/>
      <c r="AO25" s="1429"/>
      <c r="AP25" s="1429"/>
      <c r="AQ25" s="1429"/>
      <c r="AR25" s="1429"/>
      <c r="AS25" s="1429"/>
      <c r="AT25" s="1429"/>
      <c r="AU25" s="1429"/>
      <c r="AV25" s="1429"/>
      <c r="AW25" s="1429"/>
      <c r="AX25" s="1429"/>
      <c r="AY25" s="1429"/>
      <c r="AZ25" s="1429"/>
      <c r="BA25" s="1429"/>
      <c r="BB25" s="1429"/>
      <c r="BC25" s="1429"/>
      <c r="BD25" s="1429"/>
      <c r="BE25" s="1429"/>
      <c r="BF25" s="1429"/>
      <c r="BG25" s="1429"/>
      <c r="BH25" s="1429"/>
      <c r="BI25" s="1429"/>
      <c r="BJ25" s="1429"/>
      <c r="BK25" s="1429"/>
      <c r="BL25" s="1429"/>
      <c r="BM25" s="1429"/>
      <c r="BN25" s="1429"/>
      <c r="BO25" s="1429"/>
      <c r="BP25" s="1429"/>
      <c r="BQ25" s="1429"/>
      <c r="BR25" s="1429"/>
      <c r="BS25" s="1429"/>
      <c r="BT25" s="1429"/>
      <c r="BU25" s="1429"/>
      <c r="BV25" s="1429"/>
      <c r="BW25" s="1429"/>
      <c r="BX25" s="1429"/>
      <c r="BY25" s="1429"/>
      <c r="BZ25" s="1429"/>
      <c r="CA25" s="1429"/>
      <c r="CB25" s="1429"/>
      <c r="CC25" s="1429"/>
      <c r="CD25" s="1429"/>
      <c r="CE25" s="1429"/>
      <c r="CF25" s="1429"/>
      <c r="CG25" s="1429"/>
      <c r="CH25" s="1429"/>
      <c r="CI25" s="1429"/>
      <c r="CJ25" s="1429"/>
      <c r="CK25" s="1429"/>
      <c r="CL25" s="1429"/>
      <c r="CM25" s="1429"/>
      <c r="CN25" s="1429"/>
      <c r="CO25" s="1429"/>
      <c r="CP25" s="1429"/>
      <c r="CQ25" s="1429"/>
      <c r="CR25" s="1429"/>
      <c r="CS25" s="1429"/>
      <c r="CT25" s="1429"/>
      <c r="CU25" s="1429"/>
      <c r="CV25" s="1429"/>
      <c r="CW25" s="1429"/>
      <c r="CX25" s="1429"/>
      <c r="CY25" s="1429"/>
      <c r="CZ25" s="1429"/>
      <c r="DA25" s="1429"/>
      <c r="DB25" s="1429"/>
      <c r="DC25" s="1429"/>
      <c r="DD25" s="1429"/>
      <c r="DE25" s="1429"/>
      <c r="DF25" s="1429"/>
      <c r="DG25" s="1429"/>
      <c r="DH25" s="1429"/>
      <c r="DI25" s="1429"/>
      <c r="DJ25" s="1429"/>
      <c r="DK25" s="1429"/>
      <c r="DL25" s="1429"/>
      <c r="DM25" s="1429"/>
      <c r="DN25" s="1429"/>
      <c r="DO25" s="1429"/>
      <c r="DP25" s="1429"/>
      <c r="DQ25" s="1429"/>
      <c r="DR25" s="1429"/>
      <c r="DS25" s="1429"/>
      <c r="DT25" s="1429"/>
      <c r="DU25" s="1429"/>
      <c r="DV25" s="1429"/>
      <c r="DW25" s="1429"/>
      <c r="DX25" s="1429"/>
      <c r="DY25" s="1429"/>
      <c r="DZ25" s="1429"/>
      <c r="EA25" s="1429"/>
      <c r="EB25" s="1429"/>
      <c r="EC25" s="1429"/>
      <c r="ED25" s="1429"/>
      <c r="EE25" s="1429"/>
      <c r="EF25" s="1429"/>
      <c r="EG25" s="1429"/>
      <c r="EH25" s="1429"/>
      <c r="EI25" s="1429"/>
      <c r="EJ25" s="1429"/>
      <c r="EK25" s="1429"/>
      <c r="EL25" s="1429"/>
      <c r="EM25" s="1429"/>
      <c r="EN25" s="1429"/>
      <c r="EO25" s="1429"/>
      <c r="EP25" s="1429"/>
      <c r="EQ25" s="1429"/>
      <c r="ER25" s="1429"/>
      <c r="ES25" s="1429"/>
      <c r="ET25" s="1429"/>
      <c r="EU25" s="1429"/>
      <c r="EV25" s="1429"/>
      <c r="EW25" s="1429"/>
      <c r="EX25" s="1429"/>
      <c r="EY25" s="1429"/>
      <c r="EZ25" s="1429"/>
      <c r="FA25" s="1429"/>
      <c r="FB25" s="1429"/>
      <c r="FC25" s="1429"/>
      <c r="FD25" s="1429"/>
      <c r="FE25" s="1429"/>
      <c r="FF25" s="1429"/>
      <c r="FG25" s="1429"/>
      <c r="FH25" s="1429"/>
      <c r="FI25" s="1429"/>
      <c r="FJ25" s="1429"/>
      <c r="FK25" s="1429"/>
    </row>
    <row r="26" spans="1:167" s="1607" customFormat="1" ht="15" customHeight="1" x14ac:dyDescent="0.25">
      <c r="A26" s="1614" t="s">
        <v>533</v>
      </c>
      <c r="B26" s="56" t="s">
        <v>4241</v>
      </c>
      <c r="C26" s="57">
        <f>SUM(C20:C25)</f>
        <v>11</v>
      </c>
      <c r="D26" s="1615" t="s">
        <v>533</v>
      </c>
      <c r="E26" s="1617" t="s">
        <v>533</v>
      </c>
    </row>
    <row r="27" spans="1:167" x14ac:dyDescent="0.25">
      <c r="A27" s="1618"/>
      <c r="B27" s="1619"/>
      <c r="C27" s="1618"/>
      <c r="D27" s="308"/>
      <c r="E27" s="1620"/>
    </row>
    <row r="28" spans="1:167" x14ac:dyDescent="0.25">
      <c r="A28" s="1618"/>
      <c r="B28" s="1619"/>
      <c r="C28" s="1618"/>
      <c r="D28" s="308"/>
      <c r="E28" s="1620"/>
    </row>
    <row r="29" spans="1:167" x14ac:dyDescent="0.25">
      <c r="A29" s="683" t="s">
        <v>4169</v>
      </c>
      <c r="B29" s="683" t="s">
        <v>4168</v>
      </c>
      <c r="C29" s="1609"/>
      <c r="D29" s="1616"/>
      <c r="E29" s="1616"/>
    </row>
    <row r="30" spans="1:167" x14ac:dyDescent="0.25">
      <c r="A30" s="1427" t="s">
        <v>4242</v>
      </c>
      <c r="B30" s="1427" t="s">
        <v>4242</v>
      </c>
      <c r="C30" s="1446">
        <v>0</v>
      </c>
      <c r="D30" s="1447">
        <v>0</v>
      </c>
      <c r="E30" s="1447">
        <v>0</v>
      </c>
    </row>
    <row r="31" spans="1:167" s="1607" customFormat="1" ht="12" customHeight="1" x14ac:dyDescent="0.25">
      <c r="A31" s="1614" t="s">
        <v>533</v>
      </c>
      <c r="B31" s="56" t="s">
        <v>4243</v>
      </c>
      <c r="C31" s="71">
        <f>SUM(C30)</f>
        <v>0</v>
      </c>
      <c r="D31" s="1621" t="s">
        <v>533</v>
      </c>
      <c r="E31" s="1622" t="s">
        <v>533</v>
      </c>
    </row>
    <row r="32" spans="1:167" x14ac:dyDescent="0.25">
      <c r="A32" s="1442"/>
      <c r="B32" s="64"/>
      <c r="C32" s="65"/>
      <c r="D32" s="1601"/>
      <c r="E32" s="1601"/>
    </row>
    <row r="33" spans="1:5" s="1607" customFormat="1" ht="15" customHeight="1" x14ac:dyDescent="0.25">
      <c r="A33" s="1623"/>
      <c r="B33" s="103" t="s">
        <v>4170</v>
      </c>
      <c r="C33" s="78">
        <f>SUM(C26,C16,C31)</f>
        <v>24</v>
      </c>
      <c r="D33" s="1624"/>
      <c r="E33" s="1624"/>
    </row>
    <row r="34" spans="1:5" ht="25.5" customHeight="1" x14ac:dyDescent="0.25">
      <c r="A34" s="1442"/>
      <c r="B34" s="1443"/>
      <c r="C34" s="1602"/>
      <c r="D34" s="1601"/>
      <c r="E34" s="1601"/>
    </row>
    <row r="35" spans="1:5" s="1607" customFormat="1" ht="15" customHeight="1" x14ac:dyDescent="0.25">
      <c r="A35" s="1021" t="s">
        <v>4166</v>
      </c>
      <c r="B35" s="1021"/>
      <c r="C35" s="1625" t="s">
        <v>533</v>
      </c>
      <c r="D35" s="1626" t="s">
        <v>533</v>
      </c>
      <c r="E35" s="1626" t="s">
        <v>533</v>
      </c>
    </row>
    <row r="36" spans="1:5" s="1607" customFormat="1" ht="15" customHeight="1" x14ac:dyDescent="0.25">
      <c r="A36" s="683" t="s">
        <v>4244</v>
      </c>
      <c r="B36" s="683"/>
      <c r="C36" s="1627"/>
      <c r="D36" s="1627"/>
      <c r="E36" s="1627"/>
    </row>
    <row r="37" spans="1:5" x14ac:dyDescent="0.25">
      <c r="A37" s="1431" t="s">
        <v>4242</v>
      </c>
      <c r="B37" s="1431" t="s">
        <v>4242</v>
      </c>
      <c r="C37" s="1628">
        <v>0</v>
      </c>
      <c r="D37" s="1629">
        <v>0</v>
      </c>
      <c r="E37" s="1629">
        <v>0</v>
      </c>
    </row>
    <row r="38" spans="1:5" s="1607" customFormat="1" ht="15" customHeight="1" x14ac:dyDescent="0.25">
      <c r="A38" s="1614" t="s">
        <v>533</v>
      </c>
      <c r="B38" s="102" t="s">
        <v>4245</v>
      </c>
      <c r="C38" s="71">
        <f>SUM(C37)</f>
        <v>0</v>
      </c>
      <c r="D38" s="1621" t="s">
        <v>533</v>
      </c>
      <c r="E38" s="1622" t="s">
        <v>533</v>
      </c>
    </row>
    <row r="39" spans="1:5" s="167" customFormat="1" x14ac:dyDescent="0.25">
      <c r="A39" s="1442"/>
      <c r="B39" s="1443"/>
      <c r="C39" s="1602"/>
      <c r="D39" s="1601"/>
      <c r="E39" s="1601"/>
    </row>
    <row r="40" spans="1:5" s="1607" customFormat="1" ht="12.75" customHeight="1" x14ac:dyDescent="0.25">
      <c r="A40" s="646" t="s">
        <v>4172</v>
      </c>
      <c r="B40" s="647"/>
      <c r="C40" s="1630"/>
    </row>
    <row r="41" spans="1:5" s="167" customFormat="1" x14ac:dyDescent="0.25">
      <c r="A41" s="1431" t="s">
        <v>4242</v>
      </c>
      <c r="B41" s="1431" t="s">
        <v>5890</v>
      </c>
      <c r="C41" s="1631">
        <v>5</v>
      </c>
      <c r="D41" s="1447">
        <v>59623</v>
      </c>
      <c r="E41" s="1447">
        <v>65423</v>
      </c>
    </row>
    <row r="42" spans="1:5" s="1607" customFormat="1" x14ac:dyDescent="0.25">
      <c r="A42" s="1632" t="s">
        <v>533</v>
      </c>
      <c r="B42" s="256" t="s">
        <v>4246</v>
      </c>
      <c r="C42" s="88">
        <f>SUM(C41)</f>
        <v>5</v>
      </c>
      <c r="D42" s="1621" t="s">
        <v>533</v>
      </c>
      <c r="E42" s="1622" t="s">
        <v>533</v>
      </c>
    </row>
  </sheetData>
  <mergeCells count="15">
    <mergeCell ref="A11:B11"/>
    <mergeCell ref="A19:B19"/>
    <mergeCell ref="A29:B29"/>
    <mergeCell ref="A35:B35"/>
    <mergeCell ref="A36:B36"/>
    <mergeCell ref="A40:B40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0866141732283472" right="0.70866141732283472" top="0.15748031496062992" bottom="0.15748031496062992" header="0.15748031496062992" footer="0.15748031496062992"/>
  <pageSetup scale="75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showGridLines="0" topLeftCell="A4" zoomScale="90" zoomScaleNormal="90" zoomScaleSheetLayoutView="115" workbookViewId="0">
      <selection sqref="A1:H1"/>
    </sheetView>
  </sheetViews>
  <sheetFormatPr baseColWidth="10" defaultColWidth="11.453125" defaultRowHeight="15" x14ac:dyDescent="0.3"/>
  <cols>
    <col min="1" max="1" width="14.81640625" style="187" customWidth="1"/>
    <col min="2" max="2" width="28.7265625" style="187" customWidth="1"/>
    <col min="3" max="3" width="20.54296875" style="187" customWidth="1"/>
    <col min="4" max="4" width="14.1796875" style="187" customWidth="1"/>
    <col min="5" max="5" width="15.1796875" style="187" customWidth="1"/>
    <col min="6" max="6" width="11.453125" style="187"/>
    <col min="7" max="7" width="12.7265625" style="187" customWidth="1"/>
    <col min="8" max="8" width="13.453125" style="187" customWidth="1"/>
    <col min="9" max="9" width="11.453125" style="187"/>
    <col min="10" max="10" width="12.453125" style="187" customWidth="1"/>
    <col min="11" max="11" width="11.453125" style="187"/>
    <col min="12" max="12" width="11.453125" style="174"/>
    <col min="13" max="16384" width="11.453125" style="187"/>
  </cols>
  <sheetData>
    <row r="1" spans="1:12" s="324" customFormat="1" x14ac:dyDescent="0.35">
      <c r="L1" s="331"/>
    </row>
    <row r="2" spans="1:12" s="324" customFormat="1" x14ac:dyDescent="0.35">
      <c r="A2" s="695" t="s">
        <v>4160</v>
      </c>
      <c r="B2" s="695"/>
      <c r="C2" s="695"/>
      <c r="D2" s="695"/>
      <c r="E2" s="695"/>
      <c r="F2" s="695"/>
      <c r="G2" s="695"/>
      <c r="H2" s="695"/>
      <c r="I2" s="695"/>
      <c r="J2" s="695"/>
      <c r="K2" s="695"/>
      <c r="L2" s="331"/>
    </row>
    <row r="3" spans="1:12" s="331" customFormat="1" x14ac:dyDescent="0.35">
      <c r="A3" s="696" t="s">
        <v>39</v>
      </c>
      <c r="B3" s="696"/>
      <c r="C3" s="696"/>
      <c r="D3" s="696"/>
      <c r="E3" s="696"/>
      <c r="F3" s="696"/>
      <c r="G3" s="696"/>
      <c r="H3" s="696"/>
      <c r="I3" s="696"/>
      <c r="J3" s="696"/>
      <c r="K3" s="696"/>
    </row>
    <row r="4" spans="1:12" s="331" customFormat="1" x14ac:dyDescent="0.35">
      <c r="A4" s="696" t="s">
        <v>4161</v>
      </c>
      <c r="B4" s="696"/>
      <c r="C4" s="696"/>
      <c r="D4" s="696"/>
      <c r="E4" s="696"/>
      <c r="F4" s="696"/>
      <c r="G4" s="696"/>
      <c r="H4" s="696"/>
      <c r="I4" s="696"/>
      <c r="J4" s="696"/>
      <c r="K4" s="696"/>
    </row>
    <row r="5" spans="1:12" s="331" customFormat="1" x14ac:dyDescent="0.35">
      <c r="A5" s="696" t="s">
        <v>4274</v>
      </c>
      <c r="B5" s="696"/>
      <c r="C5" s="696"/>
      <c r="D5" s="696"/>
      <c r="E5" s="696"/>
      <c r="F5" s="696"/>
      <c r="G5" s="696"/>
      <c r="H5" s="696"/>
      <c r="I5" s="696"/>
      <c r="J5" s="696"/>
      <c r="K5" s="696"/>
    </row>
    <row r="6" spans="1:12" s="331" customFormat="1" x14ac:dyDescent="0.35">
      <c r="A6" s="697" t="s">
        <v>4229</v>
      </c>
      <c r="B6" s="697"/>
      <c r="C6" s="697"/>
      <c r="D6" s="697"/>
      <c r="E6" s="697"/>
      <c r="F6" s="697"/>
      <c r="G6" s="697"/>
      <c r="H6" s="697"/>
      <c r="I6" s="697"/>
      <c r="J6" s="697"/>
      <c r="K6" s="697"/>
    </row>
    <row r="7" spans="1:12" s="174" customFormat="1" ht="12.75" customHeight="1" x14ac:dyDescent="0.3">
      <c r="A7" s="640" t="s">
        <v>4248</v>
      </c>
      <c r="B7" s="640"/>
      <c r="C7" s="640"/>
      <c r="D7" s="188"/>
      <c r="E7" s="188"/>
      <c r="F7" s="188"/>
      <c r="G7" s="188"/>
      <c r="H7" s="188"/>
      <c r="I7" s="188"/>
      <c r="J7" s="188"/>
      <c r="K7" s="188"/>
    </row>
    <row r="8" spans="1:12" s="1595" customFormat="1" ht="15" customHeight="1" x14ac:dyDescent="0.3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2" s="1595" customFormat="1" ht="24" customHeight="1" x14ac:dyDescent="0.3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2" s="332" customFormat="1" ht="12.5" x14ac:dyDescent="0.35">
      <c r="A10" s="1633" t="s">
        <v>4761</v>
      </c>
      <c r="B10" s="1633" t="s">
        <v>4551</v>
      </c>
      <c r="C10" s="1447">
        <v>84301.2</v>
      </c>
      <c r="D10" s="177">
        <v>0</v>
      </c>
      <c r="E10" s="177">
        <v>0</v>
      </c>
      <c r="F10" s="178">
        <f>+C10+D10+E10</f>
        <v>84301.2</v>
      </c>
      <c r="G10" s="178">
        <f>+(C10/30)*10</f>
        <v>28100.400000000001</v>
      </c>
      <c r="H10" s="178">
        <f>+(C10/30)*5</f>
        <v>14050.2</v>
      </c>
      <c r="I10" s="178">
        <f>+(C10/30)*40</f>
        <v>112401.60000000001</v>
      </c>
      <c r="J10" s="178">
        <v>0</v>
      </c>
      <c r="K10" s="178">
        <f>+G10+H10+I10+J10</f>
        <v>154552.20000000001</v>
      </c>
    </row>
    <row r="11" spans="1:12" s="332" customFormat="1" ht="12.5" x14ac:dyDescent="0.35">
      <c r="A11" s="1633" t="s">
        <v>5881</v>
      </c>
      <c r="B11" s="1633" t="s">
        <v>4342</v>
      </c>
      <c r="C11" s="1447">
        <v>43467</v>
      </c>
      <c r="D11" s="177">
        <v>0</v>
      </c>
      <c r="E11" s="177">
        <v>0</v>
      </c>
      <c r="F11" s="178">
        <f>+C11+D11+E11</f>
        <v>43467</v>
      </c>
      <c r="G11" s="178">
        <f>+(C11/30)*10</f>
        <v>14489</v>
      </c>
      <c r="H11" s="178">
        <f>+(C11/30)*5</f>
        <v>7244.5</v>
      </c>
      <c r="I11" s="178">
        <f t="shared" ref="I11:I13" si="0">+(C11/30)*40</f>
        <v>57956</v>
      </c>
      <c r="J11" s="178">
        <v>0</v>
      </c>
      <c r="K11" s="178">
        <f t="shared" ref="K11:K13" si="1">+G11+H11+I11+J11</f>
        <v>79689.5</v>
      </c>
    </row>
    <row r="12" spans="1:12" s="332" customFormat="1" ht="12.5" x14ac:dyDescent="0.35">
      <c r="A12" s="1633" t="s">
        <v>4757</v>
      </c>
      <c r="B12" s="1633" t="s">
        <v>4286</v>
      </c>
      <c r="C12" s="1447">
        <v>25809.599999999999</v>
      </c>
      <c r="D12" s="177">
        <v>0</v>
      </c>
      <c r="E12" s="177">
        <v>0</v>
      </c>
      <c r="F12" s="178">
        <f>+C12+D12+E12</f>
        <v>25809.599999999999</v>
      </c>
      <c r="G12" s="178">
        <f>+(C12/30)*10</f>
        <v>8603.1999999999989</v>
      </c>
      <c r="H12" s="178">
        <f>+(C12/30)*5</f>
        <v>4301.5999999999995</v>
      </c>
      <c r="I12" s="178">
        <f t="shared" si="0"/>
        <v>34412.799999999996</v>
      </c>
      <c r="J12" s="178">
        <v>0</v>
      </c>
      <c r="K12" s="178">
        <f t="shared" si="1"/>
        <v>47317.599999999991</v>
      </c>
    </row>
    <row r="13" spans="1:12" s="332" customFormat="1" ht="12.5" x14ac:dyDescent="0.35">
      <c r="A13" s="1633" t="s">
        <v>5882</v>
      </c>
      <c r="B13" s="1633" t="s">
        <v>5883</v>
      </c>
      <c r="C13" s="1447">
        <v>25809.599999999999</v>
      </c>
      <c r="D13" s="177">
        <v>0</v>
      </c>
      <c r="E13" s="177">
        <v>0</v>
      </c>
      <c r="F13" s="178">
        <f>+C13+D13+E13</f>
        <v>25809.599999999999</v>
      </c>
      <c r="G13" s="178">
        <f>+(C13/30)*10</f>
        <v>8603.1999999999989</v>
      </c>
      <c r="H13" s="178">
        <f>+(C13/30)*5</f>
        <v>4301.5999999999995</v>
      </c>
      <c r="I13" s="178">
        <f t="shared" si="0"/>
        <v>34412.799999999996</v>
      </c>
      <c r="J13" s="178">
        <v>0</v>
      </c>
      <c r="K13" s="178">
        <f t="shared" si="1"/>
        <v>47317.599999999991</v>
      </c>
    </row>
    <row r="14" spans="1:12" s="174" customFormat="1" x14ac:dyDescent="0.3">
      <c r="A14" s="182"/>
      <c r="B14" s="182"/>
      <c r="C14" s="183"/>
      <c r="D14" s="183"/>
      <c r="E14" s="183"/>
      <c r="F14" s="183"/>
      <c r="G14" s="183"/>
      <c r="H14" s="183"/>
      <c r="I14" s="183"/>
      <c r="J14" s="183"/>
      <c r="K14" s="185"/>
    </row>
    <row r="15" spans="1:12" s="174" customFormat="1" x14ac:dyDescent="0.3">
      <c r="A15" s="186"/>
      <c r="B15" s="187"/>
      <c r="C15" s="188"/>
      <c r="D15" s="188"/>
      <c r="E15" s="188"/>
      <c r="F15" s="188"/>
      <c r="G15" s="188"/>
      <c r="H15" s="188"/>
      <c r="I15" s="188"/>
      <c r="J15" s="188"/>
      <c r="K15" s="188"/>
    </row>
    <row r="16" spans="1:12" s="174" customFormat="1" x14ac:dyDescent="0.3">
      <c r="A16" s="640" t="s">
        <v>4261</v>
      </c>
      <c r="B16" s="640"/>
      <c r="C16" s="640"/>
      <c r="D16" s="188"/>
      <c r="E16" s="188"/>
      <c r="F16" s="188"/>
      <c r="G16" s="188"/>
      <c r="H16" s="188"/>
      <c r="I16" s="188"/>
      <c r="J16" s="188"/>
      <c r="K16" s="188"/>
    </row>
    <row r="17" spans="1:11" s="1595" customFormat="1" ht="15" customHeight="1" x14ac:dyDescent="0.3">
      <c r="A17" s="635" t="s">
        <v>4249</v>
      </c>
      <c r="B17" s="637" t="s">
        <v>4231</v>
      </c>
      <c r="C17" s="638" t="s">
        <v>4250</v>
      </c>
      <c r="D17" s="638" t="s">
        <v>4250</v>
      </c>
      <c r="E17" s="638" t="s">
        <v>4250</v>
      </c>
      <c r="F17" s="638" t="s">
        <v>4250</v>
      </c>
      <c r="G17" s="638" t="s">
        <v>4251</v>
      </c>
      <c r="H17" s="638" t="s">
        <v>4251</v>
      </c>
      <c r="I17" s="638" t="s">
        <v>4251</v>
      </c>
      <c r="J17" s="638" t="s">
        <v>4251</v>
      </c>
      <c r="K17" s="639" t="s">
        <v>4251</v>
      </c>
    </row>
    <row r="18" spans="1:11" s="1595" customFormat="1" ht="27.75" customHeight="1" x14ac:dyDescent="0.3">
      <c r="A18" s="636" t="s">
        <v>4249</v>
      </c>
      <c r="B18" s="638" t="s">
        <v>4252</v>
      </c>
      <c r="C18" s="90" t="s">
        <v>4253</v>
      </c>
      <c r="D18" s="90" t="s">
        <v>4254</v>
      </c>
      <c r="E18" s="90" t="s">
        <v>4255</v>
      </c>
      <c r="F18" s="90" t="s">
        <v>4256</v>
      </c>
      <c r="G18" s="113" t="s">
        <v>4257</v>
      </c>
      <c r="H18" s="113" t="s">
        <v>4258</v>
      </c>
      <c r="I18" s="90" t="s">
        <v>4259</v>
      </c>
      <c r="J18" s="90" t="s">
        <v>4260</v>
      </c>
      <c r="K18" s="91" t="s">
        <v>4256</v>
      </c>
    </row>
    <row r="19" spans="1:11" s="180" customFormat="1" ht="12.5" x14ac:dyDescent="0.25">
      <c r="A19" s="1633" t="s">
        <v>4759</v>
      </c>
      <c r="B19" s="1633" t="s">
        <v>4299</v>
      </c>
      <c r="C19" s="1447">
        <v>19597.8</v>
      </c>
      <c r="D19" s="177">
        <v>1070</v>
      </c>
      <c r="E19" s="177">
        <v>0</v>
      </c>
      <c r="F19" s="178">
        <f t="shared" ref="F19:F24" si="2">+C19+E19+D19</f>
        <v>20667.8</v>
      </c>
      <c r="G19" s="178">
        <f t="shared" ref="G19:G24" si="3">+(C19/30)*10</f>
        <v>6532.6</v>
      </c>
      <c r="H19" s="178">
        <f t="shared" ref="H19:H24" si="4">+(C19/30)*5</f>
        <v>3266.3</v>
      </c>
      <c r="I19" s="178">
        <f t="shared" ref="I19:I24" si="5">+(C19/30)*40</f>
        <v>26130.400000000001</v>
      </c>
      <c r="J19" s="178">
        <v>0</v>
      </c>
      <c r="K19" s="178">
        <f>+G19+H19+I19+J19</f>
        <v>35929.300000000003</v>
      </c>
    </row>
    <row r="20" spans="1:11" s="180" customFormat="1" ht="12.5" x14ac:dyDescent="0.25">
      <c r="A20" s="1633" t="s">
        <v>5884</v>
      </c>
      <c r="B20" s="1633" t="s">
        <v>4521</v>
      </c>
      <c r="C20" s="1447">
        <v>14294.7</v>
      </c>
      <c r="D20" s="177">
        <v>1070</v>
      </c>
      <c r="E20" s="177">
        <v>0</v>
      </c>
      <c r="F20" s="178">
        <f t="shared" si="2"/>
        <v>15364.7</v>
      </c>
      <c r="G20" s="178">
        <f t="shared" si="3"/>
        <v>4764.8999999999996</v>
      </c>
      <c r="H20" s="178">
        <f>+(C20/30)*5</f>
        <v>2382.4499999999998</v>
      </c>
      <c r="I20" s="178">
        <f t="shared" si="5"/>
        <v>19059.599999999999</v>
      </c>
      <c r="J20" s="178">
        <v>0</v>
      </c>
      <c r="K20" s="178">
        <f t="shared" ref="K20:K23" si="6">+G20+H20+I20+J20</f>
        <v>26206.949999999997</v>
      </c>
    </row>
    <row r="21" spans="1:11" s="180" customFormat="1" ht="12.5" x14ac:dyDescent="0.25">
      <c r="A21" s="1633" t="s">
        <v>5885</v>
      </c>
      <c r="B21" s="1633" t="s">
        <v>4335</v>
      </c>
      <c r="C21" s="1447">
        <v>13986.6</v>
      </c>
      <c r="D21" s="177">
        <v>1070</v>
      </c>
      <c r="E21" s="177">
        <v>0</v>
      </c>
      <c r="F21" s="178">
        <f t="shared" si="2"/>
        <v>15056.6</v>
      </c>
      <c r="G21" s="178">
        <f t="shared" si="3"/>
        <v>4662.2000000000007</v>
      </c>
      <c r="H21" s="178">
        <f t="shared" si="4"/>
        <v>2331.1000000000004</v>
      </c>
      <c r="I21" s="178">
        <f t="shared" si="5"/>
        <v>18648.800000000003</v>
      </c>
      <c r="J21" s="178">
        <v>0</v>
      </c>
      <c r="K21" s="178">
        <f t="shared" si="6"/>
        <v>25642.100000000006</v>
      </c>
    </row>
    <row r="22" spans="1:11" s="180" customFormat="1" ht="12.5" x14ac:dyDescent="0.25">
      <c r="A22" s="1633" t="s">
        <v>5886</v>
      </c>
      <c r="B22" s="1633" t="s">
        <v>4358</v>
      </c>
      <c r="C22" s="1447">
        <v>13038.9</v>
      </c>
      <c r="D22" s="177">
        <v>1070</v>
      </c>
      <c r="E22" s="177">
        <v>0</v>
      </c>
      <c r="F22" s="178">
        <f t="shared" si="2"/>
        <v>14108.9</v>
      </c>
      <c r="G22" s="178">
        <f t="shared" si="3"/>
        <v>4346.3</v>
      </c>
      <c r="H22" s="178">
        <f t="shared" si="4"/>
        <v>2173.15</v>
      </c>
      <c r="I22" s="178">
        <f t="shared" si="5"/>
        <v>17385.2</v>
      </c>
      <c r="J22" s="178">
        <v>0</v>
      </c>
      <c r="K22" s="178">
        <f t="shared" si="6"/>
        <v>23904.65</v>
      </c>
    </row>
    <row r="23" spans="1:11" s="180" customFormat="1" ht="12.5" x14ac:dyDescent="0.25">
      <c r="A23" s="1633" t="s">
        <v>5887</v>
      </c>
      <c r="B23" s="1633" t="s">
        <v>4415</v>
      </c>
      <c r="C23" s="1447">
        <v>12220.200000000003</v>
      </c>
      <c r="D23" s="177">
        <v>1070</v>
      </c>
      <c r="E23" s="177">
        <v>0</v>
      </c>
      <c r="F23" s="178">
        <f t="shared" si="2"/>
        <v>13290.200000000003</v>
      </c>
      <c r="G23" s="178">
        <f t="shared" si="3"/>
        <v>4073.400000000001</v>
      </c>
      <c r="H23" s="178">
        <f t="shared" si="4"/>
        <v>2036.7000000000005</v>
      </c>
      <c r="I23" s="178">
        <f t="shared" si="5"/>
        <v>16293.600000000004</v>
      </c>
      <c r="J23" s="178">
        <v>0</v>
      </c>
      <c r="K23" s="178">
        <f t="shared" si="6"/>
        <v>22403.700000000004</v>
      </c>
    </row>
    <row r="24" spans="1:11" s="180" customFormat="1" ht="12.5" x14ac:dyDescent="0.25">
      <c r="A24" s="1633" t="s">
        <v>5888</v>
      </c>
      <c r="B24" s="1633" t="s">
        <v>5889</v>
      </c>
      <c r="C24" s="1447">
        <v>7868.1</v>
      </c>
      <c r="D24" s="177">
        <v>1070</v>
      </c>
      <c r="E24" s="177">
        <v>0</v>
      </c>
      <c r="F24" s="178">
        <f t="shared" si="2"/>
        <v>8938.1</v>
      </c>
      <c r="G24" s="178">
        <f t="shared" si="3"/>
        <v>2622.7000000000003</v>
      </c>
      <c r="H24" s="178">
        <f t="shared" si="4"/>
        <v>1311.3500000000001</v>
      </c>
      <c r="I24" s="178">
        <f t="shared" si="5"/>
        <v>10490.800000000001</v>
      </c>
      <c r="J24" s="178">
        <v>0</v>
      </c>
      <c r="K24" s="178">
        <f>+G24+H24+I24+J24</f>
        <v>14424.850000000002</v>
      </c>
    </row>
    <row r="25" spans="1:11" s="174" customFormat="1" x14ac:dyDescent="0.3">
      <c r="A25" s="187"/>
      <c r="B25" s="187"/>
      <c r="C25" s="188"/>
      <c r="D25" s="188"/>
      <c r="E25" s="188"/>
      <c r="F25" s="188"/>
      <c r="G25" s="188"/>
      <c r="H25" s="188"/>
      <c r="I25" s="188"/>
      <c r="J25" s="188"/>
      <c r="K25" s="188"/>
    </row>
    <row r="26" spans="1:11" s="174" customFormat="1" x14ac:dyDescent="0.3">
      <c r="A26" s="187"/>
      <c r="B26" s="187"/>
      <c r="C26" s="188"/>
      <c r="D26" s="188"/>
      <c r="E26" s="188"/>
      <c r="F26" s="188"/>
      <c r="G26" s="188"/>
      <c r="H26" s="188"/>
      <c r="I26" s="188"/>
      <c r="J26" s="188"/>
      <c r="K26" s="188"/>
    </row>
  </sheetData>
  <mergeCells count="15">
    <mergeCell ref="A8:A9"/>
    <mergeCell ref="B8:B9"/>
    <mergeCell ref="C8:F8"/>
    <mergeCell ref="G8:K8"/>
    <mergeCell ref="A16:C16"/>
    <mergeCell ref="A17:A18"/>
    <mergeCell ref="B17:B18"/>
    <mergeCell ref="C17:F17"/>
    <mergeCell ref="G17:K17"/>
    <mergeCell ref="A2:K2"/>
    <mergeCell ref="A3:K3"/>
    <mergeCell ref="A4:K4"/>
    <mergeCell ref="A5:K5"/>
    <mergeCell ref="A6:K6"/>
    <mergeCell ref="A7:C7"/>
  </mergeCells>
  <printOptions horizontalCentered="1"/>
  <pageMargins left="0.15748031496062992" right="0.15748031496062992" top="0.3" bottom="0.39370078740157483" header="0.31496062992125984" footer="0.31496062992125984"/>
  <pageSetup scale="60" fitToHeight="11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I558"/>
  <sheetViews>
    <sheetView showGridLines="0" topLeftCell="A531" zoomScale="90" zoomScaleNormal="90" workbookViewId="0">
      <selection sqref="A1:H1"/>
    </sheetView>
  </sheetViews>
  <sheetFormatPr baseColWidth="10" defaultColWidth="24.1796875" defaultRowHeight="15" x14ac:dyDescent="0.3"/>
  <cols>
    <col min="1" max="1" width="17.1796875" style="116" bestFit="1" customWidth="1"/>
    <col min="2" max="2" width="54.81640625" style="116" bestFit="1" customWidth="1"/>
    <col min="3" max="3" width="18.26953125" style="116" bestFit="1" customWidth="1"/>
    <col min="4" max="4" width="18" style="116" customWidth="1"/>
    <col min="5" max="5" width="20" style="116" customWidth="1"/>
    <col min="6" max="6" width="16.453125" style="116" customWidth="1"/>
    <col min="7" max="7" width="18.7265625" style="333" customWidth="1"/>
    <col min="8" max="8" width="14.7265625" style="333" customWidth="1"/>
    <col min="9" max="9" width="18.26953125" style="333" customWidth="1"/>
    <col min="10" max="10" width="17.453125" style="334" customWidth="1"/>
    <col min="11" max="139" width="24.1796875" style="116"/>
    <col min="140" max="16384" width="24.1796875" style="214"/>
  </cols>
  <sheetData>
    <row r="1" spans="1:139" x14ac:dyDescent="0.3">
      <c r="A1" s="1634"/>
      <c r="B1" s="1634"/>
      <c r="C1" s="1634"/>
      <c r="D1" s="1634"/>
      <c r="E1" s="1634"/>
    </row>
    <row r="2" spans="1:139" x14ac:dyDescent="0.3">
      <c r="A2" s="1635" t="s">
        <v>4160</v>
      </c>
      <c r="B2" s="1635"/>
      <c r="C2" s="1635"/>
      <c r="D2" s="1635"/>
      <c r="E2" s="1635"/>
    </row>
    <row r="3" spans="1:139" x14ac:dyDescent="0.3">
      <c r="A3" s="1636" t="s">
        <v>41</v>
      </c>
      <c r="B3" s="1636"/>
      <c r="C3" s="1636"/>
      <c r="D3" s="1636"/>
      <c r="E3" s="1636"/>
    </row>
    <row r="4" spans="1:139" x14ac:dyDescent="0.3">
      <c r="A4" s="1636" t="s">
        <v>4262</v>
      </c>
      <c r="B4" s="1636"/>
      <c r="C4" s="1636"/>
      <c r="D4" s="1636"/>
      <c r="E4" s="1636"/>
    </row>
    <row r="5" spans="1:139" x14ac:dyDescent="0.3">
      <c r="A5" s="1636" t="s">
        <v>4760</v>
      </c>
      <c r="B5" s="1636"/>
      <c r="C5" s="1636"/>
      <c r="D5" s="1636"/>
      <c r="E5" s="1636"/>
    </row>
    <row r="6" spans="1:139" s="1634" customFormat="1" ht="18.75" customHeight="1" x14ac:dyDescent="0.3">
      <c r="A6" s="1637" t="s">
        <v>4229</v>
      </c>
      <c r="B6" s="1637" t="s">
        <v>4229</v>
      </c>
      <c r="C6" s="1637" t="s">
        <v>4229</v>
      </c>
      <c r="D6" s="1637" t="s">
        <v>4229</v>
      </c>
      <c r="E6" s="1637" t="s">
        <v>4229</v>
      </c>
      <c r="G6" s="1638"/>
      <c r="H6" s="1638"/>
      <c r="I6" s="1638"/>
      <c r="J6" s="1639"/>
    </row>
    <row r="7" spans="1:139" s="1634" customFormat="1" ht="18.75" customHeight="1" x14ac:dyDescent="0.3">
      <c r="A7" s="1640"/>
      <c r="B7" s="1640"/>
      <c r="C7" s="1640"/>
      <c r="D7" s="1640"/>
      <c r="E7" s="1640"/>
      <c r="G7" s="1638"/>
      <c r="H7" s="1638"/>
      <c r="I7" s="1638"/>
      <c r="J7" s="1639"/>
    </row>
    <row r="8" spans="1:139" s="1641" customFormat="1" ht="15" customHeight="1" x14ac:dyDescent="0.25">
      <c r="A8" s="633" t="s">
        <v>4230</v>
      </c>
      <c r="B8" s="633" t="s">
        <v>4231</v>
      </c>
      <c r="C8" s="633" t="s">
        <v>4232</v>
      </c>
      <c r="D8" s="634" t="s">
        <v>4233</v>
      </c>
      <c r="E8" s="634" t="s">
        <v>4233</v>
      </c>
      <c r="G8" s="1642"/>
      <c r="H8" s="1642"/>
      <c r="I8" s="1642"/>
      <c r="J8" s="1643"/>
    </row>
    <row r="9" spans="1:139" s="1641" customFormat="1" ht="15" customHeight="1" x14ac:dyDescent="0.25">
      <c r="A9" s="633" t="s">
        <v>4230</v>
      </c>
      <c r="B9" s="633" t="s">
        <v>4231</v>
      </c>
      <c r="C9" s="633" t="s">
        <v>4232</v>
      </c>
      <c r="D9" s="46" t="s">
        <v>4234</v>
      </c>
      <c r="E9" s="46" t="s">
        <v>4235</v>
      </c>
      <c r="G9" s="1642"/>
      <c r="H9" s="1642"/>
      <c r="I9" s="1642"/>
      <c r="J9" s="1643"/>
    </row>
    <row r="10" spans="1:139" s="1646" customFormat="1" ht="15" customHeight="1" x14ac:dyDescent="0.25">
      <c r="A10" s="1644"/>
      <c r="B10" s="1644"/>
      <c r="C10" s="1644"/>
      <c r="D10" s="1645"/>
      <c r="E10" s="1645"/>
      <c r="G10" s="1647"/>
      <c r="H10" s="1647"/>
      <c r="I10" s="1647"/>
      <c r="J10" s="1648"/>
    </row>
    <row r="11" spans="1:139" s="222" customFormat="1" ht="12.5" x14ac:dyDescent="0.25">
      <c r="A11" s="627" t="s">
        <v>4167</v>
      </c>
      <c r="B11" s="627" t="s">
        <v>4167</v>
      </c>
      <c r="C11" s="1649"/>
      <c r="D11" s="1650"/>
      <c r="E11" s="1650"/>
      <c r="F11" s="105"/>
      <c r="G11" s="308"/>
      <c r="H11" s="308"/>
      <c r="I11" s="308"/>
      <c r="J11" s="33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5"/>
      <c r="BB11" s="105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5"/>
      <c r="BN11" s="105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5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5"/>
      <c r="CM11" s="105"/>
      <c r="CN11" s="105"/>
      <c r="CO11" s="105"/>
      <c r="CP11" s="105"/>
      <c r="CQ11" s="105"/>
      <c r="CR11" s="105"/>
      <c r="CS11" s="105"/>
      <c r="CT11" s="105"/>
      <c r="CU11" s="105"/>
      <c r="CV11" s="105"/>
      <c r="CW11" s="105"/>
      <c r="CX11" s="105"/>
      <c r="CY11" s="105"/>
      <c r="CZ11" s="105"/>
      <c r="DA11" s="105"/>
      <c r="DB11" s="105"/>
      <c r="DC11" s="105"/>
      <c r="DD11" s="105"/>
      <c r="DE11" s="105"/>
      <c r="DF11" s="105"/>
      <c r="DG11" s="105"/>
      <c r="DH11" s="105"/>
      <c r="DI11" s="105"/>
      <c r="DJ11" s="105"/>
      <c r="DK11" s="105"/>
      <c r="DL11" s="105"/>
      <c r="DM11" s="105"/>
      <c r="DN11" s="105"/>
      <c r="DO11" s="105"/>
      <c r="DP11" s="105"/>
      <c r="DQ11" s="105"/>
      <c r="DR11" s="105"/>
      <c r="DS11" s="105"/>
      <c r="DT11" s="105"/>
      <c r="DU11" s="105"/>
      <c r="DV11" s="105"/>
      <c r="DW11" s="105"/>
      <c r="DX11" s="105"/>
      <c r="DY11" s="105"/>
      <c r="DZ11" s="105"/>
      <c r="EA11" s="105"/>
      <c r="EB11" s="105"/>
      <c r="EC11" s="105"/>
      <c r="ED11" s="105"/>
      <c r="EE11" s="105"/>
      <c r="EF11" s="105"/>
      <c r="EG11" s="105"/>
      <c r="EH11" s="105"/>
      <c r="EI11" s="105"/>
    </row>
    <row r="12" spans="1:139" s="222" customFormat="1" ht="12.5" x14ac:dyDescent="0.25">
      <c r="A12" s="1651" t="s">
        <v>5891</v>
      </c>
      <c r="B12" s="1652" t="s">
        <v>5892</v>
      </c>
      <c r="C12" s="1653">
        <v>1</v>
      </c>
      <c r="D12" s="1654">
        <v>28996</v>
      </c>
      <c r="E12" s="1654">
        <v>28996</v>
      </c>
      <c r="F12" s="107"/>
      <c r="G12" s="335"/>
      <c r="H12" s="336"/>
      <c r="I12" s="335"/>
      <c r="J12" s="336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5"/>
      <c r="BB12" s="105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5"/>
      <c r="BN12" s="105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5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5"/>
      <c r="CM12" s="105"/>
      <c r="CN12" s="105"/>
      <c r="CO12" s="105"/>
      <c r="CP12" s="105"/>
      <c r="CQ12" s="105"/>
      <c r="CR12" s="105"/>
      <c r="CS12" s="105"/>
      <c r="CT12" s="105"/>
      <c r="CU12" s="105"/>
      <c r="CV12" s="105"/>
      <c r="CW12" s="105"/>
      <c r="CX12" s="105"/>
      <c r="CY12" s="105"/>
      <c r="CZ12" s="105"/>
      <c r="DA12" s="105"/>
      <c r="DB12" s="105"/>
      <c r="DC12" s="105"/>
      <c r="DD12" s="105"/>
      <c r="DE12" s="105"/>
      <c r="DF12" s="105"/>
      <c r="DG12" s="105"/>
      <c r="DH12" s="105"/>
      <c r="DI12" s="105"/>
      <c r="DJ12" s="105"/>
      <c r="DK12" s="105"/>
      <c r="DL12" s="105"/>
      <c r="DM12" s="105"/>
      <c r="DN12" s="105"/>
      <c r="DO12" s="105"/>
      <c r="DP12" s="105"/>
      <c r="DQ12" s="105"/>
      <c r="DR12" s="105"/>
      <c r="DS12" s="105"/>
      <c r="DT12" s="105"/>
      <c r="DU12" s="105"/>
      <c r="DV12" s="105"/>
      <c r="DW12" s="105"/>
      <c r="DX12" s="105"/>
      <c r="DY12" s="105"/>
      <c r="DZ12" s="105"/>
      <c r="EA12" s="105"/>
      <c r="EB12" s="105"/>
      <c r="EC12" s="105"/>
      <c r="ED12" s="105"/>
      <c r="EE12" s="105"/>
      <c r="EF12" s="105"/>
      <c r="EG12" s="105"/>
      <c r="EH12" s="105"/>
      <c r="EI12" s="105"/>
    </row>
    <row r="13" spans="1:139" s="222" customFormat="1" ht="12.5" x14ac:dyDescent="0.25">
      <c r="A13" s="1651" t="s">
        <v>5893</v>
      </c>
      <c r="B13" s="1652" t="s">
        <v>5894</v>
      </c>
      <c r="C13" s="1653">
        <v>2</v>
      </c>
      <c r="D13" s="1654">
        <v>37875</v>
      </c>
      <c r="E13" s="1654">
        <v>37875</v>
      </c>
      <c r="F13" s="107"/>
      <c r="G13" s="335"/>
      <c r="H13" s="336"/>
      <c r="I13" s="335"/>
      <c r="J13" s="336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5"/>
      <c r="BB13" s="105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5"/>
      <c r="BN13" s="105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5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105"/>
      <c r="CO13" s="105"/>
      <c r="CP13" s="105"/>
      <c r="CQ13" s="105"/>
      <c r="CR13" s="105"/>
      <c r="CS13" s="105"/>
      <c r="CT13" s="105"/>
      <c r="CU13" s="105"/>
      <c r="CV13" s="105"/>
      <c r="CW13" s="105"/>
      <c r="CX13" s="105"/>
      <c r="CY13" s="105"/>
      <c r="CZ13" s="105"/>
      <c r="DA13" s="105"/>
      <c r="DB13" s="105"/>
      <c r="DC13" s="105"/>
      <c r="DD13" s="105"/>
      <c r="DE13" s="105"/>
      <c r="DF13" s="105"/>
      <c r="DG13" s="105"/>
      <c r="DH13" s="105"/>
      <c r="DI13" s="105"/>
      <c r="DJ13" s="105"/>
      <c r="DK13" s="105"/>
      <c r="DL13" s="105"/>
      <c r="DM13" s="105"/>
      <c r="DN13" s="105"/>
      <c r="DO13" s="105"/>
      <c r="DP13" s="105"/>
      <c r="DQ13" s="105"/>
      <c r="DR13" s="105"/>
      <c r="DS13" s="105"/>
      <c r="DT13" s="105"/>
      <c r="DU13" s="105"/>
      <c r="DV13" s="105"/>
      <c r="DW13" s="105"/>
      <c r="DX13" s="105"/>
      <c r="DY13" s="105"/>
      <c r="DZ13" s="105"/>
      <c r="EA13" s="105"/>
      <c r="EB13" s="105"/>
      <c r="EC13" s="105"/>
      <c r="ED13" s="105"/>
      <c r="EE13" s="105"/>
      <c r="EF13" s="105"/>
      <c r="EG13" s="105"/>
      <c r="EH13" s="105"/>
      <c r="EI13" s="105"/>
    </row>
    <row r="14" spans="1:139" s="222" customFormat="1" ht="12.5" x14ac:dyDescent="0.25">
      <c r="A14" s="105" t="s">
        <v>5895</v>
      </c>
      <c r="B14" s="1652" t="s">
        <v>5892</v>
      </c>
      <c r="C14" s="1655">
        <v>3</v>
      </c>
      <c r="D14" s="1654">
        <v>28996</v>
      </c>
      <c r="E14" s="1654">
        <v>28996</v>
      </c>
      <c r="F14" s="107"/>
      <c r="G14" s="335"/>
      <c r="H14" s="336"/>
      <c r="I14" s="335"/>
      <c r="J14" s="336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5"/>
      <c r="CM14" s="105"/>
      <c r="CN14" s="105"/>
      <c r="CO14" s="105"/>
      <c r="CP14" s="105"/>
      <c r="CQ14" s="105"/>
      <c r="CR14" s="105"/>
      <c r="CS14" s="105"/>
      <c r="CT14" s="105"/>
      <c r="CU14" s="105"/>
      <c r="CV14" s="105"/>
      <c r="CW14" s="105"/>
      <c r="CX14" s="105"/>
      <c r="CY14" s="105"/>
      <c r="CZ14" s="105"/>
      <c r="DA14" s="105"/>
      <c r="DB14" s="105"/>
      <c r="DC14" s="105"/>
      <c r="DD14" s="105"/>
      <c r="DE14" s="105"/>
      <c r="DF14" s="105"/>
      <c r="DG14" s="105"/>
      <c r="DH14" s="105"/>
      <c r="DI14" s="105"/>
      <c r="DJ14" s="105"/>
      <c r="DK14" s="105"/>
      <c r="DL14" s="105"/>
      <c r="DM14" s="105"/>
      <c r="DN14" s="105"/>
      <c r="DO14" s="105"/>
      <c r="DP14" s="105"/>
      <c r="DQ14" s="105"/>
      <c r="DR14" s="105"/>
      <c r="DS14" s="105"/>
      <c r="DT14" s="105"/>
      <c r="DU14" s="105"/>
      <c r="DV14" s="105"/>
      <c r="DW14" s="105"/>
      <c r="DX14" s="105"/>
      <c r="DY14" s="105"/>
      <c r="DZ14" s="105"/>
      <c r="EA14" s="105"/>
      <c r="EB14" s="105"/>
      <c r="EC14" s="105"/>
      <c r="ED14" s="105"/>
      <c r="EE14" s="105"/>
      <c r="EF14" s="105"/>
      <c r="EG14" s="105"/>
      <c r="EH14" s="105"/>
      <c r="EI14" s="105"/>
    </row>
    <row r="15" spans="1:139" s="222" customFormat="1" ht="12.5" x14ac:dyDescent="0.25">
      <c r="A15" s="1651" t="s">
        <v>5896</v>
      </c>
      <c r="B15" s="1652" t="s">
        <v>5897</v>
      </c>
      <c r="C15" s="1653">
        <v>3</v>
      </c>
      <c r="D15" s="1654">
        <v>50837</v>
      </c>
      <c r="E15" s="1654">
        <v>50837</v>
      </c>
      <c r="F15" s="107"/>
      <c r="G15" s="335"/>
      <c r="H15" s="336"/>
      <c r="I15" s="335"/>
      <c r="J15" s="336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5"/>
      <c r="BN15" s="105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5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5"/>
      <c r="CM15" s="105"/>
      <c r="CN15" s="105"/>
      <c r="CO15" s="105"/>
      <c r="CP15" s="105"/>
      <c r="CQ15" s="105"/>
      <c r="CR15" s="105"/>
      <c r="CS15" s="105"/>
      <c r="CT15" s="105"/>
      <c r="CU15" s="105"/>
      <c r="CV15" s="105"/>
      <c r="CW15" s="105"/>
      <c r="CX15" s="105"/>
      <c r="CY15" s="105"/>
      <c r="CZ15" s="105"/>
      <c r="DA15" s="105"/>
      <c r="DB15" s="105"/>
      <c r="DC15" s="105"/>
      <c r="DD15" s="105"/>
      <c r="DE15" s="105"/>
      <c r="DF15" s="105"/>
      <c r="DG15" s="105"/>
      <c r="DH15" s="105"/>
      <c r="DI15" s="105"/>
      <c r="DJ15" s="105"/>
      <c r="DK15" s="105"/>
      <c r="DL15" s="105"/>
      <c r="DM15" s="105"/>
      <c r="DN15" s="105"/>
      <c r="DO15" s="105"/>
      <c r="DP15" s="105"/>
      <c r="DQ15" s="105"/>
      <c r="DR15" s="105"/>
      <c r="DS15" s="105"/>
      <c r="DT15" s="105"/>
      <c r="DU15" s="105"/>
      <c r="DV15" s="105"/>
      <c r="DW15" s="105"/>
      <c r="DX15" s="105"/>
      <c r="DY15" s="105"/>
      <c r="DZ15" s="105"/>
      <c r="EA15" s="105"/>
      <c r="EB15" s="105"/>
      <c r="EC15" s="105"/>
      <c r="ED15" s="105"/>
      <c r="EE15" s="105"/>
      <c r="EF15" s="105"/>
      <c r="EG15" s="105"/>
      <c r="EH15" s="105"/>
      <c r="EI15" s="105"/>
    </row>
    <row r="16" spans="1:139" s="222" customFormat="1" ht="12.5" x14ac:dyDescent="0.25">
      <c r="A16" s="1651" t="s">
        <v>5898</v>
      </c>
      <c r="B16" s="1652" t="s">
        <v>5899</v>
      </c>
      <c r="C16" s="1653">
        <v>5</v>
      </c>
      <c r="D16" s="1654">
        <v>76460</v>
      </c>
      <c r="E16" s="1654">
        <v>76460</v>
      </c>
      <c r="F16" s="107"/>
      <c r="G16" s="335"/>
      <c r="H16" s="336"/>
      <c r="I16" s="335"/>
      <c r="J16" s="336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5"/>
      <c r="BN16" s="105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105"/>
      <c r="CW16" s="105"/>
      <c r="CX16" s="105"/>
      <c r="CY16" s="105"/>
      <c r="CZ16" s="105"/>
      <c r="DA16" s="105"/>
      <c r="DB16" s="105"/>
      <c r="DC16" s="105"/>
      <c r="DD16" s="105"/>
      <c r="DE16" s="105"/>
      <c r="DF16" s="105"/>
      <c r="DG16" s="105"/>
      <c r="DH16" s="105"/>
      <c r="DI16" s="105"/>
      <c r="DJ16" s="105"/>
      <c r="DK16" s="105"/>
      <c r="DL16" s="105"/>
      <c r="DM16" s="105"/>
      <c r="DN16" s="105"/>
      <c r="DO16" s="105"/>
      <c r="DP16" s="105"/>
      <c r="DQ16" s="105"/>
      <c r="DR16" s="105"/>
      <c r="DS16" s="105"/>
      <c r="DT16" s="105"/>
      <c r="DU16" s="105"/>
      <c r="DV16" s="105"/>
      <c r="DW16" s="105"/>
      <c r="DX16" s="105"/>
      <c r="DY16" s="105"/>
      <c r="DZ16" s="105"/>
      <c r="EA16" s="105"/>
      <c r="EB16" s="105"/>
      <c r="EC16" s="105"/>
      <c r="ED16" s="105"/>
      <c r="EE16" s="105"/>
      <c r="EF16" s="105"/>
      <c r="EG16" s="105"/>
      <c r="EH16" s="105"/>
      <c r="EI16" s="105"/>
    </row>
    <row r="17" spans="1:139" s="222" customFormat="1" ht="12.5" x14ac:dyDescent="0.25">
      <c r="A17" s="1651" t="s">
        <v>5900</v>
      </c>
      <c r="B17" s="1652" t="s">
        <v>5901</v>
      </c>
      <c r="C17" s="1653">
        <v>13</v>
      </c>
      <c r="D17" s="1654">
        <v>43942</v>
      </c>
      <c r="E17" s="1654">
        <v>43942</v>
      </c>
      <c r="F17" s="107"/>
      <c r="G17" s="335"/>
      <c r="H17" s="336"/>
      <c r="I17" s="335"/>
      <c r="J17" s="336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5"/>
      <c r="BN17" s="105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5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105"/>
      <c r="CS17" s="105"/>
      <c r="CT17" s="105"/>
      <c r="CU17" s="105"/>
      <c r="CV17" s="105"/>
      <c r="CW17" s="105"/>
      <c r="CX17" s="105"/>
      <c r="CY17" s="105"/>
      <c r="CZ17" s="105"/>
      <c r="DA17" s="105"/>
      <c r="DB17" s="105"/>
      <c r="DC17" s="105"/>
      <c r="DD17" s="105"/>
      <c r="DE17" s="105"/>
      <c r="DF17" s="105"/>
      <c r="DG17" s="105"/>
      <c r="DH17" s="105"/>
      <c r="DI17" s="105"/>
      <c r="DJ17" s="105"/>
      <c r="DK17" s="105"/>
      <c r="DL17" s="105"/>
      <c r="DM17" s="105"/>
      <c r="DN17" s="105"/>
      <c r="DO17" s="105"/>
      <c r="DP17" s="105"/>
      <c r="DQ17" s="105"/>
      <c r="DR17" s="105"/>
      <c r="DS17" s="105"/>
      <c r="DT17" s="105"/>
      <c r="DU17" s="105"/>
      <c r="DV17" s="105"/>
      <c r="DW17" s="105"/>
      <c r="DX17" s="105"/>
      <c r="DY17" s="105"/>
      <c r="DZ17" s="105"/>
      <c r="EA17" s="105"/>
      <c r="EB17" s="105"/>
      <c r="EC17" s="105"/>
      <c r="ED17" s="105"/>
      <c r="EE17" s="105"/>
      <c r="EF17" s="105"/>
      <c r="EG17" s="105"/>
      <c r="EH17" s="105"/>
      <c r="EI17" s="105"/>
    </row>
    <row r="18" spans="1:139" s="222" customFormat="1" ht="12.5" x14ac:dyDescent="0.25">
      <c r="A18" s="1651" t="s">
        <v>5902</v>
      </c>
      <c r="B18" s="1652" t="s">
        <v>5892</v>
      </c>
      <c r="C18" s="1653">
        <v>28</v>
      </c>
      <c r="D18" s="1654">
        <v>28996</v>
      </c>
      <c r="E18" s="1654">
        <v>28996</v>
      </c>
      <c r="F18" s="107"/>
      <c r="G18" s="335"/>
      <c r="H18" s="336"/>
      <c r="I18" s="335"/>
      <c r="J18" s="336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/>
      <c r="AQ18" s="105"/>
      <c r="AR18" s="105"/>
      <c r="AS18" s="105"/>
      <c r="AT18" s="105"/>
      <c r="AU18" s="105"/>
      <c r="AV18" s="105"/>
      <c r="AW18" s="105"/>
      <c r="AX18" s="105"/>
      <c r="AY18" s="105"/>
      <c r="AZ18" s="105"/>
      <c r="BA18" s="105"/>
      <c r="BB18" s="105"/>
      <c r="BC18" s="105"/>
      <c r="BD18" s="105"/>
      <c r="BE18" s="105"/>
      <c r="BF18" s="105"/>
      <c r="BG18" s="105"/>
      <c r="BH18" s="105"/>
      <c r="BI18" s="105"/>
      <c r="BJ18" s="105"/>
      <c r="BK18" s="105"/>
      <c r="BL18" s="105"/>
      <c r="BM18" s="105"/>
      <c r="BN18" s="105"/>
      <c r="BO18" s="105"/>
      <c r="BP18" s="105"/>
      <c r="BQ18" s="105"/>
      <c r="BR18" s="105"/>
      <c r="BS18" s="105"/>
      <c r="BT18" s="105"/>
      <c r="BU18" s="105"/>
      <c r="BV18" s="105"/>
      <c r="BW18" s="105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105"/>
      <c r="CW18" s="105"/>
      <c r="CX18" s="105"/>
      <c r="CY18" s="105"/>
      <c r="CZ18" s="105"/>
      <c r="DA18" s="105"/>
      <c r="DB18" s="105"/>
      <c r="DC18" s="105"/>
      <c r="DD18" s="105"/>
      <c r="DE18" s="105"/>
      <c r="DF18" s="105"/>
      <c r="DG18" s="105"/>
      <c r="DH18" s="105"/>
      <c r="DI18" s="105"/>
      <c r="DJ18" s="105"/>
      <c r="DK18" s="105"/>
      <c r="DL18" s="105"/>
      <c r="DM18" s="105"/>
      <c r="DN18" s="105"/>
      <c r="DO18" s="105"/>
      <c r="DP18" s="105"/>
      <c r="DQ18" s="105"/>
      <c r="DR18" s="105"/>
      <c r="DS18" s="105"/>
      <c r="DT18" s="105"/>
      <c r="DU18" s="105"/>
      <c r="DV18" s="105"/>
      <c r="DW18" s="105"/>
      <c r="DX18" s="105"/>
      <c r="DY18" s="105"/>
      <c r="DZ18" s="105"/>
      <c r="EA18" s="105"/>
      <c r="EB18" s="105"/>
      <c r="EC18" s="105"/>
      <c r="ED18" s="105"/>
      <c r="EE18" s="105"/>
      <c r="EF18" s="105"/>
      <c r="EG18" s="105"/>
      <c r="EH18" s="105"/>
      <c r="EI18" s="105"/>
    </row>
    <row r="19" spans="1:139" s="222" customFormat="1" ht="12.5" x14ac:dyDescent="0.25">
      <c r="A19" s="1651" t="s">
        <v>5903</v>
      </c>
      <c r="B19" s="1652" t="s">
        <v>5904</v>
      </c>
      <c r="C19" s="1653">
        <v>4</v>
      </c>
      <c r="D19" s="1654">
        <v>33189</v>
      </c>
      <c r="E19" s="1654">
        <v>33189</v>
      </c>
      <c r="F19" s="107"/>
      <c r="G19" s="335"/>
      <c r="H19" s="336"/>
      <c r="I19" s="335"/>
      <c r="J19" s="336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  <c r="DJ19" s="105"/>
      <c r="DK19" s="105"/>
      <c r="DL19" s="105"/>
      <c r="DM19" s="105"/>
      <c r="DN19" s="105"/>
      <c r="DO19" s="105"/>
      <c r="DP19" s="105"/>
      <c r="DQ19" s="105"/>
      <c r="DR19" s="105"/>
      <c r="DS19" s="105"/>
      <c r="DT19" s="105"/>
      <c r="DU19" s="105"/>
      <c r="DV19" s="105"/>
      <c r="DW19" s="105"/>
      <c r="DX19" s="105"/>
      <c r="DY19" s="105"/>
      <c r="DZ19" s="105"/>
      <c r="EA19" s="105"/>
      <c r="EB19" s="105"/>
      <c r="EC19" s="105"/>
      <c r="ED19" s="105"/>
      <c r="EE19" s="105"/>
      <c r="EF19" s="105"/>
      <c r="EG19" s="105"/>
      <c r="EH19" s="105"/>
      <c r="EI19" s="105"/>
    </row>
    <row r="20" spans="1:139" s="222" customFormat="1" ht="12.5" x14ac:dyDescent="0.25">
      <c r="A20" s="1651" t="s">
        <v>5905</v>
      </c>
      <c r="B20" s="1652" t="s">
        <v>5906</v>
      </c>
      <c r="C20" s="1653">
        <v>7</v>
      </c>
      <c r="D20" s="1654">
        <v>28953</v>
      </c>
      <c r="E20" s="1654">
        <v>28953</v>
      </c>
      <c r="F20" s="107"/>
      <c r="G20" s="335"/>
      <c r="H20" s="336"/>
      <c r="I20" s="335"/>
      <c r="J20" s="336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</row>
    <row r="21" spans="1:139" s="222" customFormat="1" ht="12.5" x14ac:dyDescent="0.25">
      <c r="A21" s="1651" t="s">
        <v>5907</v>
      </c>
      <c r="B21" s="1652" t="s">
        <v>5908</v>
      </c>
      <c r="C21" s="1653">
        <v>4</v>
      </c>
      <c r="D21" s="1654">
        <v>26190</v>
      </c>
      <c r="E21" s="1654">
        <v>26190</v>
      </c>
      <c r="F21" s="107"/>
      <c r="G21" s="335"/>
      <c r="H21" s="336"/>
      <c r="I21" s="335"/>
      <c r="J21" s="336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5"/>
      <c r="BB21" s="105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5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5"/>
      <c r="CM21" s="105"/>
      <c r="CN21" s="105"/>
      <c r="CO21" s="105"/>
      <c r="CP21" s="105"/>
      <c r="CQ21" s="105"/>
      <c r="CR21" s="105"/>
      <c r="CS21" s="105"/>
      <c r="CT21" s="105"/>
      <c r="CU21" s="105"/>
      <c r="CV21" s="105"/>
      <c r="CW21" s="105"/>
      <c r="CX21" s="105"/>
      <c r="CY21" s="105"/>
      <c r="CZ21" s="105"/>
      <c r="DA21" s="105"/>
      <c r="DB21" s="105"/>
      <c r="DC21" s="105"/>
      <c r="DD21" s="105"/>
      <c r="DE21" s="105"/>
      <c r="DF21" s="105"/>
      <c r="DG21" s="105"/>
      <c r="DH21" s="105"/>
      <c r="DI21" s="105"/>
      <c r="DJ21" s="105"/>
      <c r="DK21" s="105"/>
      <c r="DL21" s="105"/>
      <c r="DM21" s="105"/>
      <c r="DN21" s="105"/>
      <c r="DO21" s="105"/>
      <c r="DP21" s="105"/>
      <c r="DQ21" s="105"/>
      <c r="DR21" s="105"/>
      <c r="DS21" s="105"/>
      <c r="DT21" s="105"/>
      <c r="DU21" s="105"/>
      <c r="DV21" s="105"/>
      <c r="DW21" s="105"/>
      <c r="DX21" s="105"/>
      <c r="DY21" s="105"/>
      <c r="DZ21" s="105"/>
      <c r="EA21" s="105"/>
      <c r="EB21" s="105"/>
      <c r="EC21" s="105"/>
      <c r="ED21" s="105"/>
      <c r="EE21" s="105"/>
      <c r="EF21" s="105"/>
      <c r="EG21" s="105"/>
      <c r="EH21" s="105"/>
      <c r="EI21" s="105"/>
    </row>
    <row r="22" spans="1:139" s="222" customFormat="1" ht="12.5" x14ac:dyDescent="0.25">
      <c r="A22" s="1651" t="s">
        <v>5909</v>
      </c>
      <c r="B22" s="1652" t="s">
        <v>5910</v>
      </c>
      <c r="C22" s="1653">
        <v>4</v>
      </c>
      <c r="D22" s="1654">
        <v>58333</v>
      </c>
      <c r="E22" s="1654">
        <v>58333</v>
      </c>
      <c r="F22" s="107"/>
      <c r="G22" s="335"/>
      <c r="H22" s="336"/>
      <c r="I22" s="335"/>
      <c r="J22" s="336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5"/>
      <c r="BB22" s="105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5"/>
      <c r="BN22" s="105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105"/>
      <c r="CW22" s="105"/>
      <c r="CX22" s="105"/>
      <c r="CY22" s="105"/>
      <c r="CZ22" s="105"/>
      <c r="DA22" s="105"/>
      <c r="DB22" s="105"/>
      <c r="DC22" s="105"/>
      <c r="DD22" s="105"/>
      <c r="DE22" s="105"/>
      <c r="DF22" s="105"/>
      <c r="DG22" s="105"/>
      <c r="DH22" s="105"/>
      <c r="DI22" s="105"/>
      <c r="DJ22" s="105"/>
      <c r="DK22" s="105"/>
      <c r="DL22" s="105"/>
      <c r="DM22" s="105"/>
      <c r="DN22" s="105"/>
      <c r="DO22" s="105"/>
      <c r="DP22" s="105"/>
      <c r="DQ22" s="105"/>
      <c r="DR22" s="105"/>
      <c r="DS22" s="105"/>
      <c r="DT22" s="105"/>
      <c r="DU22" s="105"/>
      <c r="DV22" s="105"/>
      <c r="DW22" s="105"/>
      <c r="DX22" s="105"/>
      <c r="DY22" s="105"/>
      <c r="DZ22" s="105"/>
      <c r="EA22" s="105"/>
      <c r="EB22" s="105"/>
      <c r="EC22" s="105"/>
      <c r="ED22" s="105"/>
      <c r="EE22" s="105"/>
      <c r="EF22" s="105"/>
      <c r="EG22" s="105"/>
      <c r="EH22" s="105"/>
      <c r="EI22" s="105"/>
    </row>
    <row r="23" spans="1:139" s="222" customFormat="1" ht="12.5" x14ac:dyDescent="0.25">
      <c r="A23" s="1651" t="s">
        <v>5911</v>
      </c>
      <c r="B23" s="1652" t="s">
        <v>5912</v>
      </c>
      <c r="C23" s="1653">
        <v>3</v>
      </c>
      <c r="D23" s="1654">
        <v>60894</v>
      </c>
      <c r="E23" s="1654">
        <v>60894</v>
      </c>
      <c r="F23" s="107"/>
      <c r="G23" s="335"/>
      <c r="H23" s="336"/>
      <c r="I23" s="335"/>
      <c r="J23" s="336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  <c r="AN23" s="105"/>
      <c r="AO23" s="105"/>
      <c r="AP23" s="105"/>
      <c r="AQ23" s="105"/>
      <c r="AR23" s="105"/>
      <c r="AS23" s="105"/>
      <c r="AT23" s="105"/>
      <c r="AU23" s="105"/>
      <c r="AV23" s="105"/>
      <c r="AW23" s="105"/>
      <c r="AX23" s="105"/>
      <c r="AY23" s="105"/>
      <c r="AZ23" s="105"/>
      <c r="BA23" s="105"/>
      <c r="BB23" s="105"/>
      <c r="BC23" s="105"/>
      <c r="BD23" s="105"/>
      <c r="BE23" s="105"/>
      <c r="BF23" s="105"/>
      <c r="BG23" s="105"/>
      <c r="BH23" s="105"/>
      <c r="BI23" s="105"/>
      <c r="BJ23" s="105"/>
      <c r="BK23" s="105"/>
      <c r="BL23" s="105"/>
      <c r="BM23" s="105"/>
      <c r="BN23" s="105"/>
      <c r="BO23" s="105"/>
      <c r="BP23" s="105"/>
      <c r="BQ23" s="105"/>
      <c r="BR23" s="105"/>
      <c r="BS23" s="105"/>
      <c r="BT23" s="105"/>
      <c r="BU23" s="105"/>
      <c r="BV23" s="105"/>
      <c r="BW23" s="105"/>
      <c r="BX23" s="105"/>
      <c r="BY23" s="105"/>
      <c r="BZ23" s="105"/>
      <c r="CA23" s="105"/>
      <c r="CB23" s="105"/>
      <c r="CC23" s="105"/>
      <c r="CD23" s="105"/>
      <c r="CE23" s="105"/>
      <c r="CF23" s="105"/>
      <c r="CG23" s="105"/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105"/>
      <c r="CS23" s="105"/>
      <c r="CT23" s="105"/>
      <c r="CU23" s="105"/>
      <c r="CV23" s="105"/>
      <c r="CW23" s="105"/>
      <c r="CX23" s="105"/>
      <c r="CY23" s="105"/>
      <c r="CZ23" s="105"/>
      <c r="DA23" s="105"/>
      <c r="DB23" s="105"/>
      <c r="DC23" s="105"/>
      <c r="DD23" s="105"/>
      <c r="DE23" s="105"/>
      <c r="DF23" s="105"/>
      <c r="DG23" s="105"/>
      <c r="DH23" s="105"/>
      <c r="DI23" s="105"/>
      <c r="DJ23" s="105"/>
      <c r="DK23" s="105"/>
      <c r="DL23" s="105"/>
      <c r="DM23" s="105"/>
      <c r="DN23" s="105"/>
      <c r="DO23" s="105"/>
      <c r="DP23" s="105"/>
      <c r="DQ23" s="105"/>
      <c r="DR23" s="105"/>
      <c r="DS23" s="105"/>
      <c r="DT23" s="105"/>
      <c r="DU23" s="105"/>
      <c r="DV23" s="105"/>
      <c r="DW23" s="105"/>
      <c r="DX23" s="105"/>
      <c r="DY23" s="105"/>
      <c r="DZ23" s="105"/>
      <c r="EA23" s="105"/>
      <c r="EB23" s="105"/>
      <c r="EC23" s="105"/>
      <c r="ED23" s="105"/>
      <c r="EE23" s="105"/>
      <c r="EF23" s="105"/>
      <c r="EG23" s="105"/>
      <c r="EH23" s="105"/>
      <c r="EI23" s="105"/>
    </row>
    <row r="24" spans="1:139" s="222" customFormat="1" ht="12.5" x14ac:dyDescent="0.25">
      <c r="A24" s="1651" t="s">
        <v>5913</v>
      </c>
      <c r="B24" s="1652" t="s">
        <v>5914</v>
      </c>
      <c r="C24" s="1653">
        <v>1</v>
      </c>
      <c r="D24" s="1654">
        <v>62602</v>
      </c>
      <c r="E24" s="1654">
        <v>62602</v>
      </c>
      <c r="F24" s="107"/>
      <c r="G24" s="335"/>
      <c r="H24" s="336"/>
      <c r="I24" s="335"/>
      <c r="J24" s="336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105"/>
      <c r="CS24" s="105"/>
      <c r="CT24" s="105"/>
      <c r="CU24" s="105"/>
      <c r="CV24" s="105"/>
      <c r="CW24" s="105"/>
      <c r="CX24" s="105"/>
      <c r="CY24" s="105"/>
      <c r="CZ24" s="105"/>
      <c r="DA24" s="105"/>
      <c r="DB24" s="105"/>
      <c r="DC24" s="105"/>
      <c r="DD24" s="105"/>
      <c r="DE24" s="105"/>
      <c r="DF24" s="105"/>
      <c r="DG24" s="105"/>
      <c r="DH24" s="105"/>
      <c r="DI24" s="105"/>
      <c r="DJ24" s="105"/>
      <c r="DK24" s="105"/>
      <c r="DL24" s="105"/>
      <c r="DM24" s="105"/>
      <c r="DN24" s="105"/>
      <c r="DO24" s="105"/>
      <c r="DP24" s="105"/>
      <c r="DQ24" s="105"/>
      <c r="DR24" s="105"/>
      <c r="DS24" s="105"/>
      <c r="DT24" s="105"/>
      <c r="DU24" s="105"/>
      <c r="DV24" s="105"/>
      <c r="DW24" s="105"/>
      <c r="DX24" s="105"/>
      <c r="DY24" s="105"/>
      <c r="DZ24" s="105"/>
      <c r="EA24" s="105"/>
      <c r="EB24" s="105"/>
      <c r="EC24" s="105"/>
      <c r="ED24" s="105"/>
      <c r="EE24" s="105"/>
      <c r="EF24" s="105"/>
      <c r="EG24" s="105"/>
      <c r="EH24" s="105"/>
      <c r="EI24" s="105"/>
    </row>
    <row r="25" spans="1:139" s="222" customFormat="1" ht="12.5" x14ac:dyDescent="0.25">
      <c r="A25" s="1651" t="s">
        <v>5915</v>
      </c>
      <c r="B25" s="1652" t="s">
        <v>5916</v>
      </c>
      <c r="C25" s="1653">
        <v>1</v>
      </c>
      <c r="D25" s="1654">
        <v>50534</v>
      </c>
      <c r="E25" s="1654">
        <v>50534</v>
      </c>
      <c r="F25" s="107"/>
      <c r="G25" s="335"/>
      <c r="H25" s="336"/>
      <c r="I25" s="335"/>
      <c r="J25" s="336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5"/>
      <c r="AP25" s="105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5"/>
      <c r="BB25" s="105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5"/>
      <c r="BN25" s="105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5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5"/>
      <c r="CM25" s="105"/>
      <c r="CN25" s="105"/>
      <c r="CO25" s="105"/>
      <c r="CP25" s="105"/>
      <c r="CQ25" s="105"/>
      <c r="CR25" s="105"/>
      <c r="CS25" s="105"/>
      <c r="CT25" s="105"/>
      <c r="CU25" s="105"/>
      <c r="CV25" s="105"/>
      <c r="CW25" s="105"/>
      <c r="CX25" s="105"/>
      <c r="CY25" s="105"/>
      <c r="CZ25" s="105"/>
      <c r="DA25" s="105"/>
      <c r="DB25" s="105"/>
      <c r="DC25" s="105"/>
      <c r="DD25" s="105"/>
      <c r="DE25" s="105"/>
      <c r="DF25" s="105"/>
      <c r="DG25" s="105"/>
      <c r="DH25" s="105"/>
      <c r="DI25" s="105"/>
      <c r="DJ25" s="105"/>
      <c r="DK25" s="105"/>
      <c r="DL25" s="105"/>
      <c r="DM25" s="105"/>
      <c r="DN25" s="105"/>
      <c r="DO25" s="105"/>
      <c r="DP25" s="105"/>
      <c r="DQ25" s="105"/>
      <c r="DR25" s="105"/>
      <c r="DS25" s="105"/>
      <c r="DT25" s="105"/>
      <c r="DU25" s="105"/>
      <c r="DV25" s="105"/>
      <c r="DW25" s="105"/>
      <c r="DX25" s="105"/>
      <c r="DY25" s="105"/>
      <c r="DZ25" s="105"/>
      <c r="EA25" s="105"/>
      <c r="EB25" s="105"/>
      <c r="EC25" s="105"/>
      <c r="ED25" s="105"/>
      <c r="EE25" s="105"/>
      <c r="EF25" s="105"/>
      <c r="EG25" s="105"/>
      <c r="EH25" s="105"/>
      <c r="EI25" s="105"/>
    </row>
    <row r="26" spans="1:139" s="222" customFormat="1" ht="12.5" x14ac:dyDescent="0.25">
      <c r="A26" s="1651" t="s">
        <v>5917</v>
      </c>
      <c r="B26" s="1652" t="s">
        <v>5918</v>
      </c>
      <c r="C26" s="1653">
        <v>5</v>
      </c>
      <c r="D26" s="1654">
        <v>70566</v>
      </c>
      <c r="E26" s="1654">
        <v>70566</v>
      </c>
      <c r="F26" s="107"/>
      <c r="G26" s="335"/>
      <c r="H26" s="336"/>
      <c r="I26" s="335"/>
      <c r="J26" s="336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5"/>
      <c r="AP26" s="105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5"/>
      <c r="BB26" s="105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5"/>
      <c r="BN26" s="105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5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5"/>
      <c r="CM26" s="105"/>
      <c r="CN26" s="105"/>
      <c r="CO26" s="105"/>
      <c r="CP26" s="105"/>
      <c r="CQ26" s="105"/>
      <c r="CR26" s="105"/>
      <c r="CS26" s="105"/>
      <c r="CT26" s="105"/>
      <c r="CU26" s="105"/>
      <c r="CV26" s="105"/>
      <c r="CW26" s="105"/>
      <c r="CX26" s="105"/>
      <c r="CY26" s="105"/>
      <c r="CZ26" s="105"/>
      <c r="DA26" s="105"/>
      <c r="DB26" s="105"/>
      <c r="DC26" s="105"/>
      <c r="DD26" s="105"/>
      <c r="DE26" s="105"/>
      <c r="DF26" s="105"/>
      <c r="DG26" s="105"/>
      <c r="DH26" s="105"/>
      <c r="DI26" s="105"/>
      <c r="DJ26" s="105"/>
      <c r="DK26" s="105"/>
      <c r="DL26" s="105"/>
      <c r="DM26" s="105"/>
      <c r="DN26" s="105"/>
      <c r="DO26" s="105"/>
      <c r="DP26" s="105"/>
      <c r="DQ26" s="105"/>
      <c r="DR26" s="105"/>
      <c r="DS26" s="105"/>
      <c r="DT26" s="105"/>
      <c r="DU26" s="105"/>
      <c r="DV26" s="105"/>
      <c r="DW26" s="105"/>
      <c r="DX26" s="105"/>
      <c r="DY26" s="105"/>
      <c r="DZ26" s="105"/>
      <c r="EA26" s="105"/>
      <c r="EB26" s="105"/>
      <c r="EC26" s="105"/>
      <c r="ED26" s="105"/>
      <c r="EE26" s="105"/>
      <c r="EF26" s="105"/>
      <c r="EG26" s="105"/>
      <c r="EH26" s="105"/>
      <c r="EI26" s="105"/>
    </row>
    <row r="27" spans="1:139" s="222" customFormat="1" ht="12.5" x14ac:dyDescent="0.25">
      <c r="A27" s="1651" t="s">
        <v>5919</v>
      </c>
      <c r="B27" s="1652" t="s">
        <v>5920</v>
      </c>
      <c r="C27" s="1653">
        <v>7</v>
      </c>
      <c r="D27" s="1654">
        <v>64871</v>
      </c>
      <c r="E27" s="1654">
        <v>64871</v>
      </c>
      <c r="F27" s="107"/>
      <c r="G27" s="335"/>
      <c r="H27" s="336"/>
      <c r="I27" s="335"/>
      <c r="J27" s="336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5"/>
      <c r="AP27" s="105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5"/>
      <c r="BB27" s="105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5"/>
      <c r="BN27" s="105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5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105"/>
      <c r="CW27" s="105"/>
      <c r="CX27" s="105"/>
      <c r="CY27" s="105"/>
      <c r="CZ27" s="105"/>
      <c r="DA27" s="105"/>
      <c r="DB27" s="105"/>
      <c r="DC27" s="105"/>
      <c r="DD27" s="105"/>
      <c r="DE27" s="105"/>
      <c r="DF27" s="105"/>
      <c r="DG27" s="105"/>
      <c r="DH27" s="105"/>
      <c r="DI27" s="105"/>
      <c r="DJ27" s="105"/>
      <c r="DK27" s="105"/>
      <c r="DL27" s="105"/>
      <c r="DM27" s="105"/>
      <c r="DN27" s="105"/>
      <c r="DO27" s="105"/>
      <c r="DP27" s="105"/>
      <c r="DQ27" s="105"/>
      <c r="DR27" s="105"/>
      <c r="DS27" s="105"/>
      <c r="DT27" s="105"/>
      <c r="DU27" s="105"/>
      <c r="DV27" s="105"/>
      <c r="DW27" s="105"/>
      <c r="DX27" s="105"/>
      <c r="DY27" s="105"/>
      <c r="DZ27" s="105"/>
      <c r="EA27" s="105"/>
      <c r="EB27" s="105"/>
      <c r="EC27" s="105"/>
      <c r="ED27" s="105"/>
      <c r="EE27" s="105"/>
      <c r="EF27" s="105"/>
      <c r="EG27" s="105"/>
      <c r="EH27" s="105"/>
      <c r="EI27" s="105"/>
    </row>
    <row r="28" spans="1:139" s="222" customFormat="1" ht="12.5" x14ac:dyDescent="0.25">
      <c r="A28" s="1651" t="s">
        <v>5921</v>
      </c>
      <c r="B28" s="1652" t="s">
        <v>5922</v>
      </c>
      <c r="C28" s="1653">
        <v>4</v>
      </c>
      <c r="D28" s="1654">
        <v>60894</v>
      </c>
      <c r="E28" s="1654">
        <v>60894</v>
      </c>
      <c r="F28" s="107"/>
      <c r="G28" s="335"/>
      <c r="H28" s="336"/>
      <c r="I28" s="335"/>
      <c r="J28" s="336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  <c r="AO28" s="105"/>
      <c r="AP28" s="105"/>
      <c r="AQ28" s="105"/>
      <c r="AR28" s="105"/>
      <c r="AS28" s="105"/>
      <c r="AT28" s="105"/>
      <c r="AU28" s="105"/>
      <c r="AV28" s="105"/>
      <c r="AW28" s="105"/>
      <c r="AX28" s="105"/>
      <c r="AY28" s="105"/>
      <c r="AZ28" s="105"/>
      <c r="BA28" s="105"/>
      <c r="BB28" s="105"/>
      <c r="BC28" s="105"/>
      <c r="BD28" s="105"/>
      <c r="BE28" s="105"/>
      <c r="BF28" s="105"/>
      <c r="BG28" s="105"/>
      <c r="BH28" s="105"/>
      <c r="BI28" s="105"/>
      <c r="BJ28" s="105"/>
      <c r="BK28" s="105"/>
      <c r="BL28" s="105"/>
      <c r="BM28" s="105"/>
      <c r="BN28" s="105"/>
      <c r="BO28" s="105"/>
      <c r="BP28" s="105"/>
      <c r="BQ28" s="105"/>
      <c r="BR28" s="105"/>
      <c r="BS28" s="105"/>
      <c r="BT28" s="105"/>
      <c r="BU28" s="105"/>
      <c r="BV28" s="105"/>
      <c r="BW28" s="105"/>
      <c r="BX28" s="105"/>
      <c r="BY28" s="105"/>
      <c r="BZ28" s="105"/>
      <c r="CA28" s="105"/>
      <c r="CB28" s="105"/>
      <c r="CC28" s="105"/>
      <c r="CD28" s="105"/>
      <c r="CE28" s="105"/>
      <c r="CF28" s="105"/>
      <c r="CG28" s="105"/>
      <c r="CH28" s="105"/>
      <c r="CI28" s="105"/>
      <c r="CJ28" s="105"/>
      <c r="CK28" s="105"/>
      <c r="CL28" s="105"/>
      <c r="CM28" s="105"/>
      <c r="CN28" s="105"/>
      <c r="CO28" s="105"/>
      <c r="CP28" s="105"/>
      <c r="CQ28" s="105"/>
      <c r="CR28" s="105"/>
      <c r="CS28" s="105"/>
      <c r="CT28" s="105"/>
      <c r="CU28" s="105"/>
      <c r="CV28" s="105"/>
      <c r="CW28" s="105"/>
      <c r="CX28" s="105"/>
      <c r="CY28" s="105"/>
      <c r="CZ28" s="105"/>
      <c r="DA28" s="105"/>
      <c r="DB28" s="105"/>
      <c r="DC28" s="105"/>
      <c r="DD28" s="105"/>
      <c r="DE28" s="105"/>
      <c r="DF28" s="105"/>
      <c r="DG28" s="105"/>
      <c r="DH28" s="105"/>
      <c r="DI28" s="105"/>
      <c r="DJ28" s="105"/>
      <c r="DK28" s="105"/>
      <c r="DL28" s="105"/>
      <c r="DM28" s="105"/>
      <c r="DN28" s="105"/>
      <c r="DO28" s="105"/>
      <c r="DP28" s="105"/>
      <c r="DQ28" s="105"/>
      <c r="DR28" s="105"/>
      <c r="DS28" s="105"/>
      <c r="DT28" s="105"/>
      <c r="DU28" s="105"/>
      <c r="DV28" s="105"/>
      <c r="DW28" s="105"/>
      <c r="DX28" s="105"/>
      <c r="DY28" s="105"/>
      <c r="DZ28" s="105"/>
      <c r="EA28" s="105"/>
      <c r="EB28" s="105"/>
      <c r="EC28" s="105"/>
      <c r="ED28" s="105"/>
      <c r="EE28" s="105"/>
      <c r="EF28" s="105"/>
      <c r="EG28" s="105"/>
      <c r="EH28" s="105"/>
      <c r="EI28" s="105"/>
    </row>
    <row r="29" spans="1:139" s="222" customFormat="1" ht="12.5" x14ac:dyDescent="0.25">
      <c r="A29" s="1651" t="s">
        <v>5923</v>
      </c>
      <c r="B29" s="1652" t="s">
        <v>5924</v>
      </c>
      <c r="C29" s="1653">
        <v>13</v>
      </c>
      <c r="D29" s="1654">
        <v>47089</v>
      </c>
      <c r="E29" s="1654">
        <v>47089</v>
      </c>
      <c r="F29" s="107"/>
      <c r="G29" s="335"/>
      <c r="H29" s="336"/>
      <c r="I29" s="335"/>
      <c r="J29" s="336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5"/>
      <c r="AD29" s="105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5"/>
      <c r="AP29" s="105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5"/>
      <c r="BB29" s="105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5"/>
      <c r="BN29" s="105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5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5"/>
      <c r="CM29" s="105"/>
      <c r="CN29" s="105"/>
      <c r="CO29" s="105"/>
      <c r="CP29" s="105"/>
      <c r="CQ29" s="105"/>
      <c r="CR29" s="105"/>
      <c r="CS29" s="105"/>
      <c r="CT29" s="105"/>
      <c r="CU29" s="105"/>
      <c r="CV29" s="105"/>
      <c r="CW29" s="105"/>
      <c r="CX29" s="105"/>
      <c r="CY29" s="105"/>
      <c r="CZ29" s="105"/>
      <c r="DA29" s="105"/>
      <c r="DB29" s="105"/>
      <c r="DC29" s="105"/>
      <c r="DD29" s="105"/>
      <c r="DE29" s="105"/>
      <c r="DF29" s="105"/>
      <c r="DG29" s="105"/>
      <c r="DH29" s="105"/>
      <c r="DI29" s="105"/>
      <c r="DJ29" s="105"/>
      <c r="DK29" s="105"/>
      <c r="DL29" s="105"/>
      <c r="DM29" s="105"/>
      <c r="DN29" s="105"/>
      <c r="DO29" s="105"/>
      <c r="DP29" s="105"/>
      <c r="DQ29" s="105"/>
      <c r="DR29" s="105"/>
      <c r="DS29" s="105"/>
      <c r="DT29" s="105"/>
      <c r="DU29" s="105"/>
      <c r="DV29" s="105"/>
      <c r="DW29" s="105"/>
      <c r="DX29" s="105"/>
      <c r="DY29" s="105"/>
      <c r="DZ29" s="105"/>
      <c r="EA29" s="105"/>
      <c r="EB29" s="105"/>
      <c r="EC29" s="105"/>
      <c r="ED29" s="105"/>
      <c r="EE29" s="105"/>
      <c r="EF29" s="105"/>
      <c r="EG29" s="105"/>
      <c r="EH29" s="105"/>
      <c r="EI29" s="105"/>
    </row>
    <row r="30" spans="1:139" s="222" customFormat="1" ht="12.5" x14ac:dyDescent="0.25">
      <c r="A30" s="1651" t="s">
        <v>5925</v>
      </c>
      <c r="B30" s="1652" t="s">
        <v>5926</v>
      </c>
      <c r="C30" s="1653">
        <v>5</v>
      </c>
      <c r="D30" s="1654">
        <v>48981</v>
      </c>
      <c r="E30" s="1654">
        <v>48981</v>
      </c>
      <c r="F30" s="107"/>
      <c r="G30" s="335"/>
      <c r="H30" s="336"/>
      <c r="I30" s="335"/>
      <c r="J30" s="336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5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5"/>
      <c r="CM30" s="105"/>
      <c r="CN30" s="105"/>
      <c r="CO30" s="105"/>
      <c r="CP30" s="105"/>
      <c r="CQ30" s="105"/>
      <c r="CR30" s="105"/>
      <c r="CS30" s="105"/>
      <c r="CT30" s="105"/>
      <c r="CU30" s="105"/>
      <c r="CV30" s="105"/>
      <c r="CW30" s="105"/>
      <c r="CX30" s="105"/>
      <c r="CY30" s="105"/>
      <c r="CZ30" s="105"/>
      <c r="DA30" s="105"/>
      <c r="DB30" s="105"/>
      <c r="DC30" s="105"/>
      <c r="DD30" s="105"/>
      <c r="DE30" s="105"/>
      <c r="DF30" s="105"/>
      <c r="DG30" s="105"/>
      <c r="DH30" s="105"/>
      <c r="DI30" s="105"/>
      <c r="DJ30" s="105"/>
      <c r="DK30" s="105"/>
      <c r="DL30" s="105"/>
      <c r="DM30" s="105"/>
      <c r="DN30" s="105"/>
      <c r="DO30" s="105"/>
      <c r="DP30" s="105"/>
      <c r="DQ30" s="105"/>
      <c r="DR30" s="105"/>
      <c r="DS30" s="105"/>
      <c r="DT30" s="105"/>
      <c r="DU30" s="105"/>
      <c r="DV30" s="105"/>
      <c r="DW30" s="105"/>
      <c r="DX30" s="105"/>
      <c r="DY30" s="105"/>
      <c r="DZ30" s="105"/>
      <c r="EA30" s="105"/>
      <c r="EB30" s="105"/>
      <c r="EC30" s="105"/>
      <c r="ED30" s="105"/>
      <c r="EE30" s="105"/>
      <c r="EF30" s="105"/>
      <c r="EG30" s="105"/>
      <c r="EH30" s="105"/>
      <c r="EI30" s="105"/>
    </row>
    <row r="31" spans="1:139" s="222" customFormat="1" ht="12.5" x14ac:dyDescent="0.25">
      <c r="A31" s="1651" t="s">
        <v>5927</v>
      </c>
      <c r="B31" s="1652" t="s">
        <v>5928</v>
      </c>
      <c r="C31" s="1653">
        <v>1</v>
      </c>
      <c r="D31" s="1654">
        <v>45808</v>
      </c>
      <c r="E31" s="1654">
        <v>45808</v>
      </c>
      <c r="F31" s="107"/>
      <c r="G31" s="335"/>
      <c r="H31" s="336"/>
      <c r="I31" s="335"/>
      <c r="J31" s="336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5"/>
      <c r="BB31" s="105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105"/>
      <c r="CS31" s="105"/>
      <c r="CT31" s="105"/>
      <c r="CU31" s="105"/>
      <c r="CV31" s="105"/>
      <c r="CW31" s="105"/>
      <c r="CX31" s="105"/>
      <c r="CY31" s="105"/>
      <c r="CZ31" s="105"/>
      <c r="DA31" s="105"/>
      <c r="DB31" s="105"/>
      <c r="DC31" s="105"/>
      <c r="DD31" s="105"/>
      <c r="DE31" s="105"/>
      <c r="DF31" s="105"/>
      <c r="DG31" s="105"/>
      <c r="DH31" s="105"/>
      <c r="DI31" s="105"/>
      <c r="DJ31" s="105"/>
      <c r="DK31" s="105"/>
      <c r="DL31" s="105"/>
      <c r="DM31" s="105"/>
      <c r="DN31" s="105"/>
      <c r="DO31" s="105"/>
      <c r="DP31" s="105"/>
      <c r="DQ31" s="105"/>
      <c r="DR31" s="105"/>
      <c r="DS31" s="105"/>
      <c r="DT31" s="105"/>
      <c r="DU31" s="105"/>
      <c r="DV31" s="105"/>
      <c r="DW31" s="105"/>
      <c r="DX31" s="105"/>
      <c r="DY31" s="105"/>
      <c r="DZ31" s="105"/>
      <c r="EA31" s="105"/>
      <c r="EB31" s="105"/>
      <c r="EC31" s="105"/>
      <c r="ED31" s="105"/>
      <c r="EE31" s="105"/>
      <c r="EF31" s="105"/>
      <c r="EG31" s="105"/>
      <c r="EH31" s="105"/>
      <c r="EI31" s="105"/>
    </row>
    <row r="32" spans="1:139" s="222" customFormat="1" ht="10.5" customHeight="1" x14ac:dyDescent="0.25">
      <c r="A32" s="1651" t="s">
        <v>5929</v>
      </c>
      <c r="B32" s="1652" t="s">
        <v>5930</v>
      </c>
      <c r="C32" s="1653">
        <v>1</v>
      </c>
      <c r="D32" s="1654">
        <v>54320</v>
      </c>
      <c r="E32" s="1654">
        <v>54320</v>
      </c>
      <c r="F32" s="107"/>
      <c r="G32" s="335"/>
      <c r="H32" s="336"/>
      <c r="I32" s="335"/>
      <c r="J32" s="336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5"/>
      <c r="BB32" s="105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105"/>
      <c r="CS32" s="105"/>
      <c r="CT32" s="105"/>
      <c r="CU32" s="105"/>
      <c r="CV32" s="105"/>
      <c r="CW32" s="105"/>
      <c r="CX32" s="105"/>
      <c r="CY32" s="105"/>
      <c r="CZ32" s="105"/>
      <c r="DA32" s="105"/>
      <c r="DB32" s="105"/>
      <c r="DC32" s="105"/>
      <c r="DD32" s="105"/>
      <c r="DE32" s="105"/>
      <c r="DF32" s="105"/>
      <c r="DG32" s="105"/>
      <c r="DH32" s="105"/>
      <c r="DI32" s="105"/>
      <c r="DJ32" s="105"/>
      <c r="DK32" s="105"/>
      <c r="DL32" s="105"/>
      <c r="DM32" s="105"/>
      <c r="DN32" s="105"/>
      <c r="DO32" s="105"/>
      <c r="DP32" s="105"/>
      <c r="DQ32" s="105"/>
      <c r="DR32" s="105"/>
      <c r="DS32" s="105"/>
      <c r="DT32" s="105"/>
      <c r="DU32" s="105"/>
      <c r="DV32" s="105"/>
      <c r="DW32" s="105"/>
      <c r="DX32" s="105"/>
      <c r="DY32" s="105"/>
      <c r="DZ32" s="105"/>
      <c r="EA32" s="105"/>
      <c r="EB32" s="105"/>
      <c r="EC32" s="105"/>
      <c r="ED32" s="105"/>
      <c r="EE32" s="105"/>
      <c r="EF32" s="105"/>
      <c r="EG32" s="105"/>
      <c r="EH32" s="105"/>
      <c r="EI32" s="105"/>
    </row>
    <row r="33" spans="1:139" s="222" customFormat="1" ht="12.5" x14ac:dyDescent="0.25">
      <c r="A33" s="1651" t="s">
        <v>5931</v>
      </c>
      <c r="B33" s="1652" t="s">
        <v>5932</v>
      </c>
      <c r="C33" s="1653">
        <v>1</v>
      </c>
      <c r="D33" s="1654">
        <v>21263</v>
      </c>
      <c r="E33" s="1654">
        <v>21263</v>
      </c>
      <c r="F33" s="107"/>
      <c r="G33" s="335"/>
      <c r="H33" s="336"/>
      <c r="I33" s="335"/>
      <c r="J33" s="336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5"/>
      <c r="BZ33" s="105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5"/>
      <c r="CM33" s="105"/>
      <c r="CN33" s="105"/>
      <c r="CO33" s="105"/>
      <c r="CP33" s="105"/>
      <c r="CQ33" s="105"/>
      <c r="CR33" s="105"/>
      <c r="CS33" s="105"/>
      <c r="CT33" s="105"/>
      <c r="CU33" s="105"/>
      <c r="CV33" s="105"/>
      <c r="CW33" s="105"/>
      <c r="CX33" s="105"/>
      <c r="CY33" s="105"/>
      <c r="CZ33" s="105"/>
      <c r="DA33" s="105"/>
      <c r="DB33" s="105"/>
      <c r="DC33" s="105"/>
      <c r="DD33" s="105"/>
      <c r="DE33" s="105"/>
      <c r="DF33" s="105"/>
      <c r="DG33" s="105"/>
      <c r="DH33" s="105"/>
      <c r="DI33" s="105"/>
      <c r="DJ33" s="105"/>
      <c r="DK33" s="105"/>
      <c r="DL33" s="105"/>
      <c r="DM33" s="105"/>
      <c r="DN33" s="105"/>
      <c r="DO33" s="105"/>
      <c r="DP33" s="105"/>
      <c r="DQ33" s="105"/>
      <c r="DR33" s="105"/>
      <c r="DS33" s="105"/>
      <c r="DT33" s="105"/>
      <c r="DU33" s="105"/>
      <c r="DV33" s="105"/>
      <c r="DW33" s="105"/>
      <c r="DX33" s="105"/>
      <c r="DY33" s="105"/>
      <c r="DZ33" s="105"/>
      <c r="EA33" s="105"/>
      <c r="EB33" s="105"/>
      <c r="EC33" s="105"/>
      <c r="ED33" s="105"/>
      <c r="EE33" s="105"/>
      <c r="EF33" s="105"/>
      <c r="EG33" s="105"/>
      <c r="EH33" s="105"/>
      <c r="EI33" s="105"/>
    </row>
    <row r="34" spans="1:139" s="222" customFormat="1" ht="12.5" x14ac:dyDescent="0.25">
      <c r="A34" s="1651" t="s">
        <v>5933</v>
      </c>
      <c r="B34" s="1652" t="s">
        <v>5934</v>
      </c>
      <c r="C34" s="1653">
        <v>1</v>
      </c>
      <c r="D34" s="1654">
        <v>41489</v>
      </c>
      <c r="E34" s="1654">
        <v>41489</v>
      </c>
      <c r="F34" s="107"/>
      <c r="G34" s="335"/>
      <c r="H34" s="336"/>
      <c r="I34" s="335"/>
      <c r="J34" s="336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5"/>
      <c r="CM34" s="105"/>
      <c r="CN34" s="105"/>
      <c r="CO34" s="105"/>
      <c r="CP34" s="105"/>
      <c r="CQ34" s="105"/>
      <c r="CR34" s="105"/>
      <c r="CS34" s="105"/>
      <c r="CT34" s="105"/>
      <c r="CU34" s="105"/>
      <c r="CV34" s="105"/>
      <c r="CW34" s="105"/>
      <c r="CX34" s="105"/>
      <c r="CY34" s="105"/>
      <c r="CZ34" s="105"/>
      <c r="DA34" s="105"/>
      <c r="DB34" s="105"/>
      <c r="DC34" s="105"/>
      <c r="DD34" s="105"/>
      <c r="DE34" s="105"/>
      <c r="DF34" s="105"/>
      <c r="DG34" s="105"/>
      <c r="DH34" s="105"/>
      <c r="DI34" s="105"/>
      <c r="DJ34" s="105"/>
      <c r="DK34" s="105"/>
      <c r="DL34" s="105"/>
      <c r="DM34" s="105"/>
      <c r="DN34" s="105"/>
      <c r="DO34" s="105"/>
      <c r="DP34" s="105"/>
      <c r="DQ34" s="105"/>
      <c r="DR34" s="105"/>
      <c r="DS34" s="105"/>
      <c r="DT34" s="105"/>
      <c r="DU34" s="105"/>
      <c r="DV34" s="105"/>
      <c r="DW34" s="105"/>
      <c r="DX34" s="105"/>
      <c r="DY34" s="105"/>
      <c r="DZ34" s="105"/>
      <c r="EA34" s="105"/>
      <c r="EB34" s="105"/>
      <c r="EC34" s="105"/>
      <c r="ED34" s="105"/>
      <c r="EE34" s="105"/>
      <c r="EF34" s="105"/>
      <c r="EG34" s="105"/>
      <c r="EH34" s="105"/>
      <c r="EI34" s="105"/>
    </row>
    <row r="35" spans="1:139" s="222" customFormat="1" ht="12.5" x14ac:dyDescent="0.25">
      <c r="A35" s="1651" t="s">
        <v>5935</v>
      </c>
      <c r="B35" s="1652" t="s">
        <v>5936</v>
      </c>
      <c r="C35" s="1653">
        <v>2</v>
      </c>
      <c r="D35" s="1654">
        <v>25636</v>
      </c>
      <c r="E35" s="1654">
        <v>25636</v>
      </c>
      <c r="F35" s="107"/>
      <c r="G35" s="335"/>
      <c r="H35" s="336"/>
      <c r="I35" s="335"/>
      <c r="J35" s="336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  <c r="AW35" s="105"/>
      <c r="AX35" s="105"/>
      <c r="AY35" s="105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  <c r="CB35" s="105"/>
      <c r="CC35" s="105"/>
      <c r="CD35" s="105"/>
      <c r="CE35" s="105"/>
      <c r="CF35" s="105"/>
      <c r="CG35" s="105"/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105"/>
      <c r="CS35" s="105"/>
      <c r="CT35" s="105"/>
      <c r="CU35" s="105"/>
      <c r="CV35" s="105"/>
      <c r="CW35" s="105"/>
      <c r="CX35" s="105"/>
      <c r="CY35" s="105"/>
      <c r="CZ35" s="105"/>
      <c r="DA35" s="105"/>
      <c r="DB35" s="105"/>
      <c r="DC35" s="105"/>
      <c r="DD35" s="105"/>
      <c r="DE35" s="105"/>
      <c r="DF35" s="105"/>
      <c r="DG35" s="105"/>
      <c r="DH35" s="105"/>
      <c r="DI35" s="105"/>
      <c r="DJ35" s="105"/>
      <c r="DK35" s="105"/>
      <c r="DL35" s="105"/>
      <c r="DM35" s="105"/>
      <c r="DN35" s="105"/>
      <c r="DO35" s="105"/>
      <c r="DP35" s="105"/>
      <c r="DQ35" s="105"/>
      <c r="DR35" s="105"/>
      <c r="DS35" s="105"/>
      <c r="DT35" s="105"/>
      <c r="DU35" s="105"/>
      <c r="DV35" s="105"/>
      <c r="DW35" s="105"/>
      <c r="DX35" s="105"/>
      <c r="DY35" s="105"/>
      <c r="DZ35" s="105"/>
      <c r="EA35" s="105"/>
      <c r="EB35" s="105"/>
      <c r="EC35" s="105"/>
      <c r="ED35" s="105"/>
      <c r="EE35" s="105"/>
      <c r="EF35" s="105"/>
      <c r="EG35" s="105"/>
      <c r="EH35" s="105"/>
      <c r="EI35" s="105"/>
    </row>
    <row r="36" spans="1:139" s="222" customFormat="1" ht="12.5" x14ac:dyDescent="0.25">
      <c r="A36" s="1651" t="s">
        <v>5937</v>
      </c>
      <c r="B36" s="1652" t="s">
        <v>5938</v>
      </c>
      <c r="C36" s="1653">
        <v>3</v>
      </c>
      <c r="D36" s="1654">
        <v>25387</v>
      </c>
      <c r="E36" s="1654">
        <v>25387</v>
      </c>
      <c r="F36" s="107"/>
      <c r="G36" s="335"/>
      <c r="H36" s="336"/>
      <c r="I36" s="335"/>
      <c r="J36" s="336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5"/>
      <c r="AD36" s="105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5"/>
      <c r="AP36" s="105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5"/>
      <c r="BB36" s="105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5"/>
      <c r="BN36" s="105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105"/>
      <c r="CS36" s="105"/>
      <c r="CT36" s="105"/>
      <c r="CU36" s="105"/>
      <c r="CV36" s="105"/>
      <c r="CW36" s="105"/>
      <c r="CX36" s="105"/>
      <c r="CY36" s="105"/>
      <c r="CZ36" s="105"/>
      <c r="DA36" s="105"/>
      <c r="DB36" s="105"/>
      <c r="DC36" s="105"/>
      <c r="DD36" s="105"/>
      <c r="DE36" s="105"/>
      <c r="DF36" s="105"/>
      <c r="DG36" s="105"/>
      <c r="DH36" s="105"/>
      <c r="DI36" s="105"/>
      <c r="DJ36" s="105"/>
      <c r="DK36" s="105"/>
      <c r="DL36" s="105"/>
      <c r="DM36" s="105"/>
      <c r="DN36" s="105"/>
      <c r="DO36" s="105"/>
      <c r="DP36" s="105"/>
      <c r="DQ36" s="105"/>
      <c r="DR36" s="105"/>
      <c r="DS36" s="105"/>
      <c r="DT36" s="105"/>
      <c r="DU36" s="105"/>
      <c r="DV36" s="105"/>
      <c r="DW36" s="105"/>
      <c r="DX36" s="105"/>
      <c r="DY36" s="105"/>
      <c r="DZ36" s="105"/>
      <c r="EA36" s="105"/>
      <c r="EB36" s="105"/>
      <c r="EC36" s="105"/>
      <c r="ED36" s="105"/>
      <c r="EE36" s="105"/>
      <c r="EF36" s="105"/>
      <c r="EG36" s="105"/>
      <c r="EH36" s="105"/>
      <c r="EI36" s="105"/>
    </row>
    <row r="37" spans="1:139" s="222" customFormat="1" ht="12.5" x14ac:dyDescent="0.25">
      <c r="A37" s="1651" t="s">
        <v>5939</v>
      </c>
      <c r="B37" s="1652" t="s">
        <v>5940</v>
      </c>
      <c r="C37" s="1653">
        <v>4</v>
      </c>
      <c r="D37" s="1654">
        <v>52515</v>
      </c>
      <c r="E37" s="1654">
        <v>52515</v>
      </c>
      <c r="F37" s="107"/>
      <c r="G37" s="335"/>
      <c r="H37" s="336"/>
      <c r="I37" s="335"/>
      <c r="J37" s="336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105"/>
      <c r="CS37" s="105"/>
      <c r="CT37" s="105"/>
      <c r="CU37" s="105"/>
      <c r="CV37" s="105"/>
      <c r="CW37" s="105"/>
      <c r="CX37" s="105"/>
      <c r="CY37" s="105"/>
      <c r="CZ37" s="105"/>
      <c r="DA37" s="105"/>
      <c r="DB37" s="105"/>
      <c r="DC37" s="105"/>
      <c r="DD37" s="105"/>
      <c r="DE37" s="105"/>
      <c r="DF37" s="105"/>
      <c r="DG37" s="105"/>
      <c r="DH37" s="105"/>
      <c r="DI37" s="105"/>
      <c r="DJ37" s="105"/>
      <c r="DK37" s="105"/>
      <c r="DL37" s="105"/>
      <c r="DM37" s="105"/>
      <c r="DN37" s="105"/>
      <c r="DO37" s="105"/>
      <c r="DP37" s="105"/>
      <c r="DQ37" s="105"/>
      <c r="DR37" s="105"/>
      <c r="DS37" s="105"/>
      <c r="DT37" s="105"/>
      <c r="DU37" s="105"/>
      <c r="DV37" s="105"/>
      <c r="DW37" s="105"/>
      <c r="DX37" s="105"/>
      <c r="DY37" s="105"/>
      <c r="DZ37" s="105"/>
      <c r="EA37" s="105"/>
      <c r="EB37" s="105"/>
      <c r="EC37" s="105"/>
      <c r="ED37" s="105"/>
      <c r="EE37" s="105"/>
      <c r="EF37" s="105"/>
      <c r="EG37" s="105"/>
      <c r="EH37" s="105"/>
      <c r="EI37" s="105"/>
    </row>
    <row r="38" spans="1:139" s="222" customFormat="1" ht="12.5" x14ac:dyDescent="0.25">
      <c r="A38" s="1651" t="s">
        <v>5941</v>
      </c>
      <c r="B38" s="1652" t="s">
        <v>5942</v>
      </c>
      <c r="C38" s="1653">
        <v>5</v>
      </c>
      <c r="D38" s="1654">
        <v>46677</v>
      </c>
      <c r="E38" s="1654">
        <v>46677</v>
      </c>
      <c r="F38" s="107"/>
      <c r="G38" s="335"/>
      <c r="H38" s="336"/>
      <c r="I38" s="335"/>
      <c r="J38" s="336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5"/>
      <c r="AP38" s="105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5"/>
      <c r="BB38" s="105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105"/>
      <c r="CS38" s="105"/>
      <c r="CT38" s="105"/>
      <c r="CU38" s="105"/>
      <c r="CV38" s="105"/>
      <c r="CW38" s="105"/>
      <c r="CX38" s="105"/>
      <c r="CY38" s="105"/>
      <c r="CZ38" s="105"/>
      <c r="DA38" s="105"/>
      <c r="DB38" s="105"/>
      <c r="DC38" s="105"/>
      <c r="DD38" s="105"/>
      <c r="DE38" s="105"/>
      <c r="DF38" s="105"/>
      <c r="DG38" s="105"/>
      <c r="DH38" s="105"/>
      <c r="DI38" s="105"/>
      <c r="DJ38" s="105"/>
      <c r="DK38" s="105"/>
      <c r="DL38" s="105"/>
      <c r="DM38" s="105"/>
      <c r="DN38" s="105"/>
      <c r="DO38" s="105"/>
      <c r="DP38" s="105"/>
      <c r="DQ38" s="105"/>
      <c r="DR38" s="105"/>
      <c r="DS38" s="105"/>
      <c r="DT38" s="105"/>
      <c r="DU38" s="105"/>
      <c r="DV38" s="105"/>
      <c r="DW38" s="105"/>
      <c r="DX38" s="105"/>
      <c r="DY38" s="105"/>
      <c r="DZ38" s="105"/>
      <c r="EA38" s="105"/>
      <c r="EB38" s="105"/>
      <c r="EC38" s="105"/>
      <c r="ED38" s="105"/>
      <c r="EE38" s="105"/>
      <c r="EF38" s="105"/>
      <c r="EG38" s="105"/>
      <c r="EH38" s="105"/>
      <c r="EI38" s="105"/>
    </row>
    <row r="39" spans="1:139" s="222" customFormat="1" ht="12.5" x14ac:dyDescent="0.25">
      <c r="A39" s="1651" t="s">
        <v>5943</v>
      </c>
      <c r="B39" s="1652" t="s">
        <v>5944</v>
      </c>
      <c r="C39" s="1653">
        <v>1</v>
      </c>
      <c r="D39" s="1654">
        <v>35080</v>
      </c>
      <c r="E39" s="1654">
        <v>35080</v>
      </c>
      <c r="F39" s="107"/>
      <c r="G39" s="335"/>
      <c r="H39" s="336"/>
      <c r="I39" s="335"/>
      <c r="J39" s="336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5"/>
      <c r="AP39" s="105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5"/>
      <c r="BB39" s="105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5"/>
      <c r="BN39" s="105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5"/>
      <c r="BZ39" s="105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5"/>
      <c r="CM39" s="105"/>
      <c r="CN39" s="105"/>
      <c r="CO39" s="105"/>
      <c r="CP39" s="105"/>
      <c r="CQ39" s="105"/>
      <c r="CR39" s="105"/>
      <c r="CS39" s="105"/>
      <c r="CT39" s="105"/>
      <c r="CU39" s="105"/>
      <c r="CV39" s="105"/>
      <c r="CW39" s="105"/>
      <c r="CX39" s="105"/>
      <c r="CY39" s="105"/>
      <c r="CZ39" s="105"/>
      <c r="DA39" s="105"/>
      <c r="DB39" s="105"/>
      <c r="DC39" s="105"/>
      <c r="DD39" s="105"/>
      <c r="DE39" s="105"/>
      <c r="DF39" s="105"/>
      <c r="DG39" s="105"/>
      <c r="DH39" s="105"/>
      <c r="DI39" s="105"/>
      <c r="DJ39" s="105"/>
      <c r="DK39" s="105"/>
      <c r="DL39" s="105"/>
      <c r="DM39" s="105"/>
      <c r="DN39" s="105"/>
      <c r="DO39" s="105"/>
      <c r="DP39" s="105"/>
      <c r="DQ39" s="105"/>
      <c r="DR39" s="105"/>
      <c r="DS39" s="105"/>
      <c r="DT39" s="105"/>
      <c r="DU39" s="105"/>
      <c r="DV39" s="105"/>
      <c r="DW39" s="105"/>
      <c r="DX39" s="105"/>
      <c r="DY39" s="105"/>
      <c r="DZ39" s="105"/>
      <c r="EA39" s="105"/>
      <c r="EB39" s="105"/>
      <c r="EC39" s="105"/>
      <c r="ED39" s="105"/>
      <c r="EE39" s="105"/>
      <c r="EF39" s="105"/>
      <c r="EG39" s="105"/>
      <c r="EH39" s="105"/>
      <c r="EI39" s="105"/>
    </row>
    <row r="40" spans="1:139" s="222" customFormat="1" ht="12.5" x14ac:dyDescent="0.25">
      <c r="A40" s="1651" t="s">
        <v>5945</v>
      </c>
      <c r="B40" s="1652" t="s">
        <v>5946</v>
      </c>
      <c r="C40" s="1653">
        <v>14</v>
      </c>
      <c r="D40" s="1654">
        <v>25385</v>
      </c>
      <c r="E40" s="1654">
        <v>25385</v>
      </c>
      <c r="F40" s="107"/>
      <c r="G40" s="335"/>
      <c r="H40" s="336"/>
      <c r="I40" s="335"/>
      <c r="J40" s="336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5"/>
      <c r="BN40" s="105"/>
      <c r="BO40" s="105"/>
      <c r="BP40" s="105"/>
      <c r="BQ40" s="105"/>
      <c r="BR40" s="105"/>
      <c r="BS40" s="105"/>
      <c r="BT40" s="105"/>
      <c r="BU40" s="105"/>
      <c r="BV40" s="105"/>
      <c r="BW40" s="105"/>
      <c r="BX40" s="105"/>
      <c r="BY40" s="105"/>
      <c r="BZ40" s="105"/>
      <c r="CA40" s="105"/>
      <c r="CB40" s="105"/>
      <c r="CC40" s="105"/>
      <c r="CD40" s="105"/>
      <c r="CE40" s="105"/>
      <c r="CF40" s="105"/>
      <c r="CG40" s="105"/>
      <c r="CH40" s="105"/>
      <c r="CI40" s="105"/>
      <c r="CJ40" s="105"/>
      <c r="CK40" s="105"/>
      <c r="CL40" s="105"/>
      <c r="CM40" s="105"/>
      <c r="CN40" s="105"/>
      <c r="CO40" s="105"/>
      <c r="CP40" s="105"/>
      <c r="CQ40" s="105"/>
      <c r="CR40" s="105"/>
      <c r="CS40" s="105"/>
      <c r="CT40" s="105"/>
      <c r="CU40" s="105"/>
      <c r="CV40" s="105"/>
      <c r="CW40" s="105"/>
      <c r="CX40" s="105"/>
      <c r="CY40" s="105"/>
      <c r="CZ40" s="105"/>
      <c r="DA40" s="105"/>
      <c r="DB40" s="105"/>
      <c r="DC40" s="105"/>
      <c r="DD40" s="105"/>
      <c r="DE40" s="105"/>
      <c r="DF40" s="105"/>
      <c r="DG40" s="105"/>
      <c r="DH40" s="105"/>
      <c r="DI40" s="105"/>
      <c r="DJ40" s="105"/>
      <c r="DK40" s="105"/>
      <c r="DL40" s="105"/>
      <c r="DM40" s="105"/>
      <c r="DN40" s="105"/>
      <c r="DO40" s="105"/>
      <c r="DP40" s="105"/>
      <c r="DQ40" s="105"/>
      <c r="DR40" s="105"/>
      <c r="DS40" s="105"/>
      <c r="DT40" s="105"/>
      <c r="DU40" s="105"/>
      <c r="DV40" s="105"/>
      <c r="DW40" s="105"/>
      <c r="DX40" s="105"/>
      <c r="DY40" s="105"/>
      <c r="DZ40" s="105"/>
      <c r="EA40" s="105"/>
      <c r="EB40" s="105"/>
      <c r="EC40" s="105"/>
      <c r="ED40" s="105"/>
      <c r="EE40" s="105"/>
      <c r="EF40" s="105"/>
      <c r="EG40" s="105"/>
      <c r="EH40" s="105"/>
      <c r="EI40" s="105"/>
    </row>
    <row r="41" spans="1:139" s="222" customFormat="1" ht="12.5" x14ac:dyDescent="0.25">
      <c r="A41" s="1651" t="s">
        <v>5947</v>
      </c>
      <c r="B41" s="1652" t="s">
        <v>5948</v>
      </c>
      <c r="C41" s="1653">
        <v>8</v>
      </c>
      <c r="D41" s="1654">
        <v>28823</v>
      </c>
      <c r="E41" s="1654">
        <v>28823</v>
      </c>
      <c r="F41" s="107"/>
      <c r="G41" s="335"/>
      <c r="H41" s="336"/>
      <c r="I41" s="335"/>
      <c r="J41" s="336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5"/>
      <c r="BN41" s="105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5"/>
      <c r="BZ41" s="105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5"/>
      <c r="CM41" s="105"/>
      <c r="CN41" s="105"/>
      <c r="CO41" s="105"/>
      <c r="CP41" s="105"/>
      <c r="CQ41" s="105"/>
      <c r="CR41" s="105"/>
      <c r="CS41" s="105"/>
      <c r="CT41" s="105"/>
      <c r="CU41" s="105"/>
      <c r="CV41" s="105"/>
      <c r="CW41" s="105"/>
      <c r="CX41" s="105"/>
      <c r="CY41" s="105"/>
      <c r="CZ41" s="105"/>
      <c r="DA41" s="105"/>
      <c r="DB41" s="105"/>
      <c r="DC41" s="105"/>
      <c r="DD41" s="105"/>
      <c r="DE41" s="105"/>
      <c r="DF41" s="105"/>
      <c r="DG41" s="105"/>
      <c r="DH41" s="105"/>
      <c r="DI41" s="105"/>
      <c r="DJ41" s="105"/>
      <c r="DK41" s="105"/>
      <c r="DL41" s="105"/>
      <c r="DM41" s="105"/>
      <c r="DN41" s="105"/>
      <c r="DO41" s="105"/>
      <c r="DP41" s="105"/>
      <c r="DQ41" s="105"/>
      <c r="DR41" s="105"/>
      <c r="DS41" s="105"/>
      <c r="DT41" s="105"/>
      <c r="DU41" s="105"/>
      <c r="DV41" s="105"/>
      <c r="DW41" s="105"/>
      <c r="DX41" s="105"/>
      <c r="DY41" s="105"/>
      <c r="DZ41" s="105"/>
      <c r="EA41" s="105"/>
      <c r="EB41" s="105"/>
      <c r="EC41" s="105"/>
      <c r="ED41" s="105"/>
      <c r="EE41" s="105"/>
      <c r="EF41" s="105"/>
      <c r="EG41" s="105"/>
      <c r="EH41" s="105"/>
      <c r="EI41" s="105"/>
    </row>
    <row r="42" spans="1:139" s="222" customFormat="1" ht="12.5" x14ac:dyDescent="0.25">
      <c r="A42" s="1651" t="s">
        <v>5949</v>
      </c>
      <c r="B42" s="1652" t="s">
        <v>5950</v>
      </c>
      <c r="C42" s="1653">
        <v>6</v>
      </c>
      <c r="D42" s="1654">
        <v>30882</v>
      </c>
      <c r="E42" s="1654">
        <v>30882</v>
      </c>
      <c r="F42" s="107"/>
      <c r="G42" s="335"/>
      <c r="H42" s="336"/>
      <c r="I42" s="335"/>
      <c r="J42" s="336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5"/>
      <c r="BN42" s="105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5"/>
      <c r="BZ42" s="105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5"/>
      <c r="CM42" s="105"/>
      <c r="CN42" s="105"/>
      <c r="CO42" s="105"/>
      <c r="CP42" s="105"/>
      <c r="CQ42" s="105"/>
      <c r="CR42" s="105"/>
      <c r="CS42" s="105"/>
      <c r="CT42" s="105"/>
      <c r="CU42" s="105"/>
      <c r="CV42" s="105"/>
      <c r="CW42" s="105"/>
      <c r="CX42" s="105"/>
      <c r="CY42" s="105"/>
      <c r="CZ42" s="105"/>
      <c r="DA42" s="105"/>
      <c r="DB42" s="105"/>
      <c r="DC42" s="105"/>
      <c r="DD42" s="105"/>
      <c r="DE42" s="105"/>
      <c r="DF42" s="105"/>
      <c r="DG42" s="105"/>
      <c r="DH42" s="105"/>
      <c r="DI42" s="105"/>
      <c r="DJ42" s="105"/>
      <c r="DK42" s="105"/>
      <c r="DL42" s="105"/>
      <c r="DM42" s="105"/>
      <c r="DN42" s="105"/>
      <c r="DO42" s="105"/>
      <c r="DP42" s="105"/>
      <c r="DQ42" s="105"/>
      <c r="DR42" s="105"/>
      <c r="DS42" s="105"/>
      <c r="DT42" s="105"/>
      <c r="DU42" s="105"/>
      <c r="DV42" s="105"/>
      <c r="DW42" s="105"/>
      <c r="DX42" s="105"/>
      <c r="DY42" s="105"/>
      <c r="DZ42" s="105"/>
      <c r="EA42" s="105"/>
      <c r="EB42" s="105"/>
      <c r="EC42" s="105"/>
      <c r="ED42" s="105"/>
      <c r="EE42" s="105"/>
      <c r="EF42" s="105"/>
      <c r="EG42" s="105"/>
      <c r="EH42" s="105"/>
      <c r="EI42" s="105"/>
    </row>
    <row r="43" spans="1:139" s="243" customFormat="1" ht="12.5" x14ac:dyDescent="0.25">
      <c r="A43" s="1656" t="s">
        <v>5951</v>
      </c>
      <c r="B43" s="1657" t="s">
        <v>5952</v>
      </c>
      <c r="C43" s="1655">
        <v>2</v>
      </c>
      <c r="D43" s="1658">
        <v>34408</v>
      </c>
      <c r="E43" s="1658">
        <v>34408</v>
      </c>
      <c r="F43" s="107"/>
      <c r="G43" s="335"/>
      <c r="H43" s="336"/>
      <c r="I43" s="335"/>
      <c r="J43" s="336"/>
    </row>
    <row r="44" spans="1:139" s="222" customFormat="1" ht="12.5" x14ac:dyDescent="0.25">
      <c r="A44" s="1651" t="s">
        <v>5953</v>
      </c>
      <c r="B44" s="1652" t="s">
        <v>5954</v>
      </c>
      <c r="C44" s="1653">
        <v>3</v>
      </c>
      <c r="D44" s="1654">
        <v>34887</v>
      </c>
      <c r="E44" s="1654">
        <v>34887</v>
      </c>
      <c r="F44" s="107"/>
      <c r="G44" s="335"/>
      <c r="H44" s="336"/>
      <c r="I44" s="335"/>
      <c r="J44" s="336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5"/>
      <c r="BB44" s="105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5"/>
      <c r="BN44" s="105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5"/>
      <c r="BZ44" s="105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5"/>
      <c r="CM44" s="105"/>
      <c r="CN44" s="105"/>
      <c r="CO44" s="105"/>
      <c r="CP44" s="105"/>
      <c r="CQ44" s="105"/>
      <c r="CR44" s="105"/>
      <c r="CS44" s="105"/>
      <c r="CT44" s="105"/>
      <c r="CU44" s="105"/>
      <c r="CV44" s="105"/>
      <c r="CW44" s="105"/>
      <c r="CX44" s="105"/>
      <c r="CY44" s="105"/>
      <c r="CZ44" s="105"/>
      <c r="DA44" s="105"/>
      <c r="DB44" s="105"/>
      <c r="DC44" s="105"/>
      <c r="DD44" s="105"/>
      <c r="DE44" s="105"/>
      <c r="DF44" s="105"/>
      <c r="DG44" s="105"/>
      <c r="DH44" s="105"/>
      <c r="DI44" s="105"/>
      <c r="DJ44" s="105"/>
      <c r="DK44" s="105"/>
      <c r="DL44" s="105"/>
      <c r="DM44" s="105"/>
      <c r="DN44" s="105"/>
      <c r="DO44" s="105"/>
      <c r="DP44" s="105"/>
      <c r="DQ44" s="105"/>
      <c r="DR44" s="105"/>
      <c r="DS44" s="105"/>
      <c r="DT44" s="105"/>
      <c r="DU44" s="105"/>
      <c r="DV44" s="105"/>
      <c r="DW44" s="105"/>
      <c r="DX44" s="105"/>
      <c r="DY44" s="105"/>
      <c r="DZ44" s="105"/>
      <c r="EA44" s="105"/>
      <c r="EB44" s="105"/>
      <c r="EC44" s="105"/>
      <c r="ED44" s="105"/>
      <c r="EE44" s="105"/>
      <c r="EF44" s="105"/>
      <c r="EG44" s="105"/>
      <c r="EH44" s="105"/>
      <c r="EI44" s="105"/>
    </row>
    <row r="45" spans="1:139" s="222" customFormat="1" ht="12.5" x14ac:dyDescent="0.25">
      <c r="A45" s="1651" t="s">
        <v>5955</v>
      </c>
      <c r="B45" s="1652" t="s">
        <v>5956</v>
      </c>
      <c r="C45" s="1653">
        <v>1</v>
      </c>
      <c r="D45" s="1654">
        <v>45327</v>
      </c>
      <c r="E45" s="1654">
        <v>45327</v>
      </c>
      <c r="F45" s="107"/>
      <c r="G45" s="335"/>
      <c r="H45" s="336"/>
      <c r="I45" s="335"/>
      <c r="J45" s="336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5"/>
      <c r="BN45" s="105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5"/>
      <c r="BZ45" s="105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5"/>
      <c r="CM45" s="105"/>
      <c r="CN45" s="105"/>
      <c r="CO45" s="105"/>
      <c r="CP45" s="105"/>
      <c r="CQ45" s="105"/>
      <c r="CR45" s="105"/>
      <c r="CS45" s="105"/>
      <c r="CT45" s="105"/>
      <c r="CU45" s="105"/>
      <c r="CV45" s="105"/>
      <c r="CW45" s="105"/>
      <c r="CX45" s="105"/>
      <c r="CY45" s="105"/>
      <c r="CZ45" s="105"/>
      <c r="DA45" s="105"/>
      <c r="DB45" s="105"/>
      <c r="DC45" s="105"/>
      <c r="DD45" s="105"/>
      <c r="DE45" s="105"/>
      <c r="DF45" s="105"/>
      <c r="DG45" s="105"/>
      <c r="DH45" s="105"/>
      <c r="DI45" s="105"/>
      <c r="DJ45" s="105"/>
      <c r="DK45" s="105"/>
      <c r="DL45" s="105"/>
      <c r="DM45" s="105"/>
      <c r="DN45" s="105"/>
      <c r="DO45" s="105"/>
      <c r="DP45" s="105"/>
      <c r="DQ45" s="105"/>
      <c r="DR45" s="105"/>
      <c r="DS45" s="105"/>
      <c r="DT45" s="105"/>
      <c r="DU45" s="105"/>
      <c r="DV45" s="105"/>
      <c r="DW45" s="105"/>
      <c r="DX45" s="105"/>
      <c r="DY45" s="105"/>
      <c r="DZ45" s="105"/>
      <c r="EA45" s="105"/>
      <c r="EB45" s="105"/>
      <c r="EC45" s="105"/>
      <c r="ED45" s="105"/>
      <c r="EE45" s="105"/>
      <c r="EF45" s="105"/>
      <c r="EG45" s="105"/>
      <c r="EH45" s="105"/>
      <c r="EI45" s="105"/>
    </row>
    <row r="46" spans="1:139" s="222" customFormat="1" ht="12.5" x14ac:dyDescent="0.25">
      <c r="A46" s="1651" t="s">
        <v>5957</v>
      </c>
      <c r="B46" s="1652" t="s">
        <v>5958</v>
      </c>
      <c r="C46" s="1653">
        <v>28</v>
      </c>
      <c r="D46" s="1654">
        <v>45513</v>
      </c>
      <c r="E46" s="1654">
        <v>45513</v>
      </c>
      <c r="F46" s="107"/>
      <c r="G46" s="335"/>
      <c r="H46" s="336"/>
      <c r="I46" s="335"/>
      <c r="J46" s="336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5"/>
      <c r="AP46" s="105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5"/>
      <c r="BB46" s="105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5"/>
      <c r="BN46" s="105"/>
      <c r="BO46" s="105"/>
      <c r="BP46" s="105"/>
      <c r="BQ46" s="105"/>
      <c r="BR46" s="105"/>
      <c r="BS46" s="105"/>
      <c r="BT46" s="105"/>
      <c r="BU46" s="105"/>
      <c r="BV46" s="105"/>
      <c r="BW46" s="105"/>
      <c r="BX46" s="105"/>
      <c r="BY46" s="105"/>
      <c r="BZ46" s="105"/>
      <c r="CA46" s="105"/>
      <c r="CB46" s="105"/>
      <c r="CC46" s="105"/>
      <c r="CD46" s="105"/>
      <c r="CE46" s="105"/>
      <c r="CF46" s="105"/>
      <c r="CG46" s="105"/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105"/>
      <c r="CS46" s="105"/>
      <c r="CT46" s="105"/>
      <c r="CU46" s="105"/>
      <c r="CV46" s="105"/>
      <c r="CW46" s="105"/>
      <c r="CX46" s="105"/>
      <c r="CY46" s="105"/>
      <c r="CZ46" s="105"/>
      <c r="DA46" s="105"/>
      <c r="DB46" s="105"/>
      <c r="DC46" s="105"/>
      <c r="DD46" s="105"/>
      <c r="DE46" s="105"/>
      <c r="DF46" s="105"/>
      <c r="DG46" s="105"/>
      <c r="DH46" s="105"/>
      <c r="DI46" s="105"/>
      <c r="DJ46" s="105"/>
      <c r="DK46" s="105"/>
      <c r="DL46" s="105"/>
      <c r="DM46" s="105"/>
      <c r="DN46" s="105"/>
      <c r="DO46" s="105"/>
      <c r="DP46" s="105"/>
      <c r="DQ46" s="105"/>
      <c r="DR46" s="105"/>
      <c r="DS46" s="105"/>
      <c r="DT46" s="105"/>
      <c r="DU46" s="105"/>
      <c r="DV46" s="105"/>
      <c r="DW46" s="105"/>
      <c r="DX46" s="105"/>
      <c r="DY46" s="105"/>
      <c r="DZ46" s="105"/>
      <c r="EA46" s="105"/>
      <c r="EB46" s="105"/>
      <c r="EC46" s="105"/>
      <c r="ED46" s="105"/>
      <c r="EE46" s="105"/>
      <c r="EF46" s="105"/>
      <c r="EG46" s="105"/>
      <c r="EH46" s="105"/>
      <c r="EI46" s="105"/>
    </row>
    <row r="47" spans="1:139" s="222" customFormat="1" ht="12.5" x14ac:dyDescent="0.25">
      <c r="A47" s="1651" t="s">
        <v>5959</v>
      </c>
      <c r="B47" s="1652" t="s">
        <v>5960</v>
      </c>
      <c r="C47" s="1653">
        <v>1</v>
      </c>
      <c r="D47" s="1654">
        <v>47089</v>
      </c>
      <c r="E47" s="1654">
        <v>47089</v>
      </c>
      <c r="F47" s="107"/>
      <c r="G47" s="335"/>
      <c r="H47" s="336"/>
      <c r="I47" s="335"/>
      <c r="J47" s="336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5"/>
      <c r="AP47" s="105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5"/>
      <c r="BB47" s="105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5"/>
      <c r="BN47" s="105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5"/>
      <c r="BZ47" s="105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105"/>
      <c r="CS47" s="105"/>
      <c r="CT47" s="105"/>
      <c r="CU47" s="105"/>
      <c r="CV47" s="105"/>
      <c r="CW47" s="105"/>
      <c r="CX47" s="105"/>
      <c r="CY47" s="105"/>
      <c r="CZ47" s="105"/>
      <c r="DA47" s="105"/>
      <c r="DB47" s="105"/>
      <c r="DC47" s="105"/>
      <c r="DD47" s="105"/>
      <c r="DE47" s="105"/>
      <c r="DF47" s="105"/>
      <c r="DG47" s="105"/>
      <c r="DH47" s="105"/>
      <c r="DI47" s="105"/>
      <c r="DJ47" s="105"/>
      <c r="DK47" s="105"/>
      <c r="DL47" s="105"/>
      <c r="DM47" s="105"/>
      <c r="DN47" s="105"/>
      <c r="DO47" s="105"/>
      <c r="DP47" s="105"/>
      <c r="DQ47" s="105"/>
      <c r="DR47" s="105"/>
      <c r="DS47" s="105"/>
      <c r="DT47" s="105"/>
      <c r="DU47" s="105"/>
      <c r="DV47" s="105"/>
      <c r="DW47" s="105"/>
      <c r="DX47" s="105"/>
      <c r="DY47" s="105"/>
      <c r="DZ47" s="105"/>
      <c r="EA47" s="105"/>
      <c r="EB47" s="105"/>
      <c r="EC47" s="105"/>
      <c r="ED47" s="105"/>
      <c r="EE47" s="105"/>
      <c r="EF47" s="105"/>
      <c r="EG47" s="105"/>
      <c r="EH47" s="105"/>
      <c r="EI47" s="105"/>
    </row>
    <row r="48" spans="1:139" s="222" customFormat="1" ht="12.5" x14ac:dyDescent="0.25">
      <c r="A48" s="1651" t="s">
        <v>5961</v>
      </c>
      <c r="B48" s="1652" t="s">
        <v>5962</v>
      </c>
      <c r="C48" s="1653">
        <v>2</v>
      </c>
      <c r="D48" s="1654">
        <v>49808</v>
      </c>
      <c r="E48" s="1654">
        <v>49808</v>
      </c>
      <c r="F48" s="107"/>
      <c r="G48" s="335"/>
      <c r="H48" s="336"/>
      <c r="I48" s="335"/>
      <c r="J48" s="336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5"/>
      <c r="BB48" s="105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5"/>
      <c r="BN48" s="105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5"/>
      <c r="BZ48" s="105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105"/>
      <c r="CS48" s="105"/>
      <c r="CT48" s="105"/>
      <c r="CU48" s="105"/>
      <c r="CV48" s="105"/>
      <c r="CW48" s="105"/>
      <c r="CX48" s="105"/>
      <c r="CY48" s="105"/>
      <c r="CZ48" s="105"/>
      <c r="DA48" s="105"/>
      <c r="DB48" s="105"/>
      <c r="DC48" s="105"/>
      <c r="DD48" s="105"/>
      <c r="DE48" s="105"/>
      <c r="DF48" s="105"/>
      <c r="DG48" s="105"/>
      <c r="DH48" s="105"/>
      <c r="DI48" s="105"/>
      <c r="DJ48" s="105"/>
      <c r="DK48" s="105"/>
      <c r="DL48" s="105"/>
      <c r="DM48" s="105"/>
      <c r="DN48" s="105"/>
      <c r="DO48" s="105"/>
      <c r="DP48" s="105"/>
      <c r="DQ48" s="105"/>
      <c r="DR48" s="105"/>
      <c r="DS48" s="105"/>
      <c r="DT48" s="105"/>
      <c r="DU48" s="105"/>
      <c r="DV48" s="105"/>
      <c r="DW48" s="105"/>
      <c r="DX48" s="105"/>
      <c r="DY48" s="105"/>
      <c r="DZ48" s="105"/>
      <c r="EA48" s="105"/>
      <c r="EB48" s="105"/>
      <c r="EC48" s="105"/>
      <c r="ED48" s="105"/>
      <c r="EE48" s="105"/>
      <c r="EF48" s="105"/>
      <c r="EG48" s="105"/>
      <c r="EH48" s="105"/>
      <c r="EI48" s="105"/>
    </row>
    <row r="49" spans="1:139" s="222" customFormat="1" ht="12.5" x14ac:dyDescent="0.25">
      <c r="A49" s="1651" t="s">
        <v>5963</v>
      </c>
      <c r="B49" s="1652" t="s">
        <v>5964</v>
      </c>
      <c r="C49" s="1653">
        <v>4</v>
      </c>
      <c r="D49" s="1654">
        <v>31000</v>
      </c>
      <c r="E49" s="1654">
        <v>31000</v>
      </c>
      <c r="F49" s="107"/>
      <c r="G49" s="335"/>
      <c r="H49" s="336"/>
      <c r="I49" s="335"/>
      <c r="J49" s="336"/>
      <c r="K49" s="105"/>
      <c r="L49" s="105"/>
      <c r="M49" s="105"/>
      <c r="N49" s="105"/>
      <c r="O49" s="105"/>
      <c r="P49" s="105"/>
      <c r="Q49" s="105"/>
      <c r="R49" s="105"/>
      <c r="S49" s="105"/>
      <c r="T49" s="105"/>
      <c r="U49" s="105"/>
      <c r="V49" s="105"/>
      <c r="W49" s="105"/>
      <c r="X49" s="105"/>
      <c r="Y49" s="105"/>
      <c r="Z49" s="105"/>
      <c r="AA49" s="105"/>
      <c r="AB49" s="105"/>
      <c r="AC49" s="105"/>
      <c r="AD49" s="105"/>
      <c r="AE49" s="105"/>
      <c r="AF49" s="105"/>
      <c r="AG49" s="105"/>
      <c r="AH49" s="105"/>
      <c r="AI49" s="105"/>
      <c r="AJ49" s="105"/>
      <c r="AK49" s="105"/>
      <c r="AL49" s="105"/>
      <c r="AM49" s="105"/>
      <c r="AN49" s="105"/>
      <c r="AO49" s="105"/>
      <c r="AP49" s="105"/>
      <c r="AQ49" s="105"/>
      <c r="AR49" s="105"/>
      <c r="AS49" s="105"/>
      <c r="AT49" s="105"/>
      <c r="AU49" s="105"/>
      <c r="AV49" s="105"/>
      <c r="AW49" s="105"/>
      <c r="AX49" s="105"/>
      <c r="AY49" s="105"/>
      <c r="AZ49" s="105"/>
      <c r="BA49" s="105"/>
      <c r="BB49" s="105"/>
      <c r="BC49" s="105"/>
      <c r="BD49" s="105"/>
      <c r="BE49" s="105"/>
      <c r="BF49" s="105"/>
      <c r="BG49" s="105"/>
      <c r="BH49" s="105"/>
      <c r="BI49" s="105"/>
      <c r="BJ49" s="105"/>
      <c r="BK49" s="105"/>
      <c r="BL49" s="105"/>
      <c r="BM49" s="105"/>
      <c r="BN49" s="105"/>
      <c r="BO49" s="105"/>
      <c r="BP49" s="105"/>
      <c r="BQ49" s="105"/>
      <c r="BR49" s="105"/>
      <c r="BS49" s="105"/>
      <c r="BT49" s="105"/>
      <c r="BU49" s="105"/>
      <c r="BV49" s="105"/>
      <c r="BW49" s="105"/>
      <c r="BX49" s="105"/>
      <c r="BY49" s="105"/>
      <c r="BZ49" s="105"/>
      <c r="CA49" s="105"/>
      <c r="CB49" s="105"/>
      <c r="CC49" s="105"/>
      <c r="CD49" s="105"/>
      <c r="CE49" s="105"/>
      <c r="CF49" s="105"/>
      <c r="CG49" s="105"/>
      <c r="CH49" s="105"/>
      <c r="CI49" s="105"/>
      <c r="CJ49" s="105"/>
      <c r="CK49" s="105"/>
      <c r="CL49" s="105"/>
      <c r="CM49" s="105"/>
      <c r="CN49" s="105"/>
      <c r="CO49" s="105"/>
      <c r="CP49" s="105"/>
      <c r="CQ49" s="105"/>
      <c r="CR49" s="105"/>
      <c r="CS49" s="105"/>
      <c r="CT49" s="105"/>
      <c r="CU49" s="105"/>
      <c r="CV49" s="105"/>
      <c r="CW49" s="105"/>
      <c r="CX49" s="105"/>
      <c r="CY49" s="105"/>
      <c r="CZ49" s="105"/>
      <c r="DA49" s="105"/>
      <c r="DB49" s="105"/>
      <c r="DC49" s="105"/>
      <c r="DD49" s="105"/>
      <c r="DE49" s="105"/>
      <c r="DF49" s="105"/>
      <c r="DG49" s="105"/>
      <c r="DH49" s="105"/>
      <c r="DI49" s="105"/>
      <c r="DJ49" s="105"/>
      <c r="DK49" s="105"/>
      <c r="DL49" s="105"/>
      <c r="DM49" s="105"/>
      <c r="DN49" s="105"/>
      <c r="DO49" s="105"/>
      <c r="DP49" s="105"/>
      <c r="DQ49" s="105"/>
      <c r="DR49" s="105"/>
      <c r="DS49" s="105"/>
      <c r="DT49" s="105"/>
      <c r="DU49" s="105"/>
      <c r="DV49" s="105"/>
      <c r="DW49" s="105"/>
      <c r="DX49" s="105"/>
      <c r="DY49" s="105"/>
      <c r="DZ49" s="105"/>
      <c r="EA49" s="105"/>
      <c r="EB49" s="105"/>
      <c r="EC49" s="105"/>
      <c r="ED49" s="105"/>
      <c r="EE49" s="105"/>
      <c r="EF49" s="105"/>
      <c r="EG49" s="105"/>
      <c r="EH49" s="105"/>
      <c r="EI49" s="105"/>
    </row>
    <row r="50" spans="1:139" s="222" customFormat="1" ht="12.5" x14ac:dyDescent="0.25">
      <c r="A50" s="1651" t="s">
        <v>5965</v>
      </c>
      <c r="B50" s="1652" t="s">
        <v>5966</v>
      </c>
      <c r="C50" s="1653">
        <v>1</v>
      </c>
      <c r="D50" s="1654">
        <v>23012</v>
      </c>
      <c r="E50" s="1654">
        <v>23012</v>
      </c>
      <c r="F50" s="107"/>
      <c r="G50" s="335"/>
      <c r="H50" s="336"/>
      <c r="I50" s="335"/>
      <c r="J50" s="336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5"/>
      <c r="AP50" s="105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5"/>
      <c r="BB50" s="105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5"/>
      <c r="BN50" s="105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5"/>
      <c r="BZ50" s="105"/>
      <c r="CA50" s="105"/>
      <c r="CB50" s="105"/>
      <c r="CC50" s="105"/>
      <c r="CD50" s="105"/>
      <c r="CE50" s="105"/>
      <c r="CF50" s="105"/>
      <c r="CG50" s="105"/>
      <c r="CH50" s="105"/>
      <c r="CI50" s="105"/>
      <c r="CJ50" s="105"/>
      <c r="CK50" s="105"/>
      <c r="CL50" s="105"/>
      <c r="CM50" s="105"/>
      <c r="CN50" s="105"/>
      <c r="CO50" s="105"/>
      <c r="CP50" s="105"/>
      <c r="CQ50" s="105"/>
      <c r="CR50" s="105"/>
      <c r="CS50" s="105"/>
      <c r="CT50" s="105"/>
      <c r="CU50" s="105"/>
      <c r="CV50" s="105"/>
      <c r="CW50" s="105"/>
      <c r="CX50" s="105"/>
      <c r="CY50" s="105"/>
      <c r="CZ50" s="105"/>
      <c r="DA50" s="105"/>
      <c r="DB50" s="105"/>
      <c r="DC50" s="105"/>
      <c r="DD50" s="105"/>
      <c r="DE50" s="105"/>
      <c r="DF50" s="105"/>
      <c r="DG50" s="105"/>
      <c r="DH50" s="105"/>
      <c r="DI50" s="105"/>
      <c r="DJ50" s="105"/>
      <c r="DK50" s="105"/>
      <c r="DL50" s="105"/>
      <c r="DM50" s="105"/>
      <c r="DN50" s="105"/>
      <c r="DO50" s="105"/>
      <c r="DP50" s="105"/>
      <c r="DQ50" s="105"/>
      <c r="DR50" s="105"/>
      <c r="DS50" s="105"/>
      <c r="DT50" s="105"/>
      <c r="DU50" s="105"/>
      <c r="DV50" s="105"/>
      <c r="DW50" s="105"/>
      <c r="DX50" s="105"/>
      <c r="DY50" s="105"/>
      <c r="DZ50" s="105"/>
      <c r="EA50" s="105"/>
      <c r="EB50" s="105"/>
      <c r="EC50" s="105"/>
      <c r="ED50" s="105"/>
      <c r="EE50" s="105"/>
      <c r="EF50" s="105"/>
      <c r="EG50" s="105"/>
      <c r="EH50" s="105"/>
      <c r="EI50" s="105"/>
    </row>
    <row r="51" spans="1:139" s="222" customFormat="1" ht="12.5" x14ac:dyDescent="0.25">
      <c r="A51" s="1651" t="s">
        <v>5967</v>
      </c>
      <c r="B51" s="1652" t="s">
        <v>5968</v>
      </c>
      <c r="C51" s="1653">
        <v>1</v>
      </c>
      <c r="D51" s="1654">
        <v>48570</v>
      </c>
      <c r="E51" s="1654">
        <v>48570</v>
      </c>
      <c r="F51" s="107"/>
      <c r="G51" s="335"/>
      <c r="H51" s="336"/>
      <c r="I51" s="335"/>
      <c r="J51" s="336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5"/>
      <c r="AP51" s="105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5"/>
      <c r="BB51" s="105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5"/>
      <c r="BN51" s="105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5"/>
      <c r="BZ51" s="105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105"/>
      <c r="CS51" s="105"/>
      <c r="CT51" s="105"/>
      <c r="CU51" s="105"/>
      <c r="CV51" s="105"/>
      <c r="CW51" s="105"/>
      <c r="CX51" s="105"/>
      <c r="CY51" s="105"/>
      <c r="CZ51" s="105"/>
      <c r="DA51" s="105"/>
      <c r="DB51" s="105"/>
      <c r="DC51" s="105"/>
      <c r="DD51" s="105"/>
      <c r="DE51" s="105"/>
      <c r="DF51" s="105"/>
      <c r="DG51" s="105"/>
      <c r="DH51" s="105"/>
      <c r="DI51" s="105"/>
      <c r="DJ51" s="105"/>
      <c r="DK51" s="105"/>
      <c r="DL51" s="105"/>
      <c r="DM51" s="105"/>
      <c r="DN51" s="105"/>
      <c r="DO51" s="105"/>
      <c r="DP51" s="105"/>
      <c r="DQ51" s="105"/>
      <c r="DR51" s="105"/>
      <c r="DS51" s="105"/>
      <c r="DT51" s="105"/>
      <c r="DU51" s="105"/>
      <c r="DV51" s="105"/>
      <c r="DW51" s="105"/>
      <c r="DX51" s="105"/>
      <c r="DY51" s="105"/>
      <c r="DZ51" s="105"/>
      <c r="EA51" s="105"/>
      <c r="EB51" s="105"/>
      <c r="EC51" s="105"/>
      <c r="ED51" s="105"/>
      <c r="EE51" s="105"/>
      <c r="EF51" s="105"/>
      <c r="EG51" s="105"/>
      <c r="EH51" s="105"/>
      <c r="EI51" s="105"/>
    </row>
    <row r="52" spans="1:139" s="222" customFormat="1" ht="12.5" x14ac:dyDescent="0.25">
      <c r="A52" s="1651" t="s">
        <v>5969</v>
      </c>
      <c r="B52" s="1652" t="s">
        <v>5970</v>
      </c>
      <c r="C52" s="1653">
        <v>1</v>
      </c>
      <c r="D52" s="1654">
        <v>136059</v>
      </c>
      <c r="E52" s="1654">
        <v>136059</v>
      </c>
      <c r="F52" s="107"/>
      <c r="G52" s="335"/>
      <c r="H52" s="336"/>
      <c r="I52" s="335"/>
      <c r="J52" s="336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5"/>
      <c r="AP52" s="105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5"/>
      <c r="BB52" s="105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5"/>
      <c r="BN52" s="105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5"/>
      <c r="BZ52" s="105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105"/>
      <c r="CS52" s="105"/>
      <c r="CT52" s="105"/>
      <c r="CU52" s="105"/>
      <c r="CV52" s="105"/>
      <c r="CW52" s="105"/>
      <c r="CX52" s="105"/>
      <c r="CY52" s="105"/>
      <c r="CZ52" s="105"/>
      <c r="DA52" s="105"/>
      <c r="DB52" s="105"/>
      <c r="DC52" s="105"/>
      <c r="DD52" s="105"/>
      <c r="DE52" s="105"/>
      <c r="DF52" s="105"/>
      <c r="DG52" s="105"/>
      <c r="DH52" s="105"/>
      <c r="DI52" s="105"/>
      <c r="DJ52" s="105"/>
      <c r="DK52" s="105"/>
      <c r="DL52" s="105"/>
      <c r="DM52" s="105"/>
      <c r="DN52" s="105"/>
      <c r="DO52" s="105"/>
      <c r="DP52" s="105"/>
      <c r="DQ52" s="105"/>
      <c r="DR52" s="105"/>
      <c r="DS52" s="105"/>
      <c r="DT52" s="105"/>
      <c r="DU52" s="105"/>
      <c r="DV52" s="105"/>
      <c r="DW52" s="105"/>
      <c r="DX52" s="105"/>
      <c r="DY52" s="105"/>
      <c r="DZ52" s="105"/>
      <c r="EA52" s="105"/>
      <c r="EB52" s="105"/>
      <c r="EC52" s="105"/>
      <c r="ED52" s="105"/>
      <c r="EE52" s="105"/>
      <c r="EF52" s="105"/>
      <c r="EG52" s="105"/>
      <c r="EH52" s="105"/>
      <c r="EI52" s="105"/>
    </row>
    <row r="53" spans="1:139" s="222" customFormat="1" ht="12.5" x14ac:dyDescent="0.25">
      <c r="A53" s="1651" t="s">
        <v>5971</v>
      </c>
      <c r="B53" s="1652" t="s">
        <v>5972</v>
      </c>
      <c r="C53" s="1653">
        <v>1</v>
      </c>
      <c r="D53" s="1654">
        <v>36891</v>
      </c>
      <c r="E53" s="1654">
        <v>36891</v>
      </c>
      <c r="F53" s="107"/>
      <c r="G53" s="335"/>
      <c r="H53" s="336"/>
      <c r="I53" s="335"/>
      <c r="J53" s="336"/>
      <c r="K53" s="105"/>
      <c r="L53" s="105"/>
      <c r="M53" s="105"/>
      <c r="N53" s="105"/>
      <c r="O53" s="105"/>
      <c r="P53" s="105"/>
      <c r="Q53" s="105"/>
      <c r="R53" s="105"/>
      <c r="S53" s="105"/>
      <c r="T53" s="105"/>
      <c r="U53" s="105"/>
      <c r="V53" s="105"/>
      <c r="W53" s="105"/>
      <c r="X53" s="105"/>
      <c r="Y53" s="105"/>
      <c r="Z53" s="105"/>
      <c r="AA53" s="105"/>
      <c r="AB53" s="105"/>
      <c r="AC53" s="105"/>
      <c r="AD53" s="105"/>
      <c r="AE53" s="105"/>
      <c r="AF53" s="105"/>
      <c r="AG53" s="105"/>
      <c r="AH53" s="105"/>
      <c r="AI53" s="105"/>
      <c r="AJ53" s="105"/>
      <c r="AK53" s="105"/>
      <c r="AL53" s="105"/>
      <c r="AM53" s="105"/>
      <c r="AN53" s="105"/>
      <c r="AO53" s="105"/>
      <c r="AP53" s="105"/>
      <c r="AQ53" s="105"/>
      <c r="AR53" s="105"/>
      <c r="AS53" s="105"/>
      <c r="AT53" s="105"/>
      <c r="AU53" s="105"/>
      <c r="AV53" s="105"/>
      <c r="AW53" s="105"/>
      <c r="AX53" s="105"/>
      <c r="AY53" s="105"/>
      <c r="AZ53" s="105"/>
      <c r="BA53" s="105"/>
      <c r="BB53" s="105"/>
      <c r="BC53" s="105"/>
      <c r="BD53" s="105"/>
      <c r="BE53" s="105"/>
      <c r="BF53" s="105"/>
      <c r="BG53" s="105"/>
      <c r="BH53" s="105"/>
      <c r="BI53" s="105"/>
      <c r="BJ53" s="105"/>
      <c r="BK53" s="105"/>
      <c r="BL53" s="105"/>
      <c r="BM53" s="105"/>
      <c r="BN53" s="105"/>
      <c r="BO53" s="105"/>
      <c r="BP53" s="105"/>
      <c r="BQ53" s="105"/>
      <c r="BR53" s="105"/>
      <c r="BS53" s="105"/>
      <c r="BT53" s="105"/>
      <c r="BU53" s="105"/>
      <c r="BV53" s="105"/>
      <c r="BW53" s="105"/>
      <c r="BX53" s="105"/>
      <c r="BY53" s="105"/>
      <c r="BZ53" s="105"/>
      <c r="CA53" s="105"/>
      <c r="CB53" s="105"/>
      <c r="CC53" s="105"/>
      <c r="CD53" s="105"/>
      <c r="CE53" s="105"/>
      <c r="CF53" s="105"/>
      <c r="CG53" s="105"/>
      <c r="CH53" s="105"/>
      <c r="CI53" s="105"/>
      <c r="CJ53" s="105"/>
      <c r="CK53" s="105"/>
      <c r="CL53" s="105"/>
      <c r="CM53" s="105"/>
      <c r="CN53" s="105"/>
      <c r="CO53" s="105"/>
      <c r="CP53" s="105"/>
      <c r="CQ53" s="105"/>
      <c r="CR53" s="105"/>
      <c r="CS53" s="105"/>
      <c r="CT53" s="105"/>
      <c r="CU53" s="105"/>
      <c r="CV53" s="105"/>
      <c r="CW53" s="105"/>
      <c r="CX53" s="105"/>
      <c r="CY53" s="105"/>
      <c r="CZ53" s="105"/>
      <c r="DA53" s="105"/>
      <c r="DB53" s="105"/>
      <c r="DC53" s="105"/>
      <c r="DD53" s="105"/>
      <c r="DE53" s="105"/>
      <c r="DF53" s="105"/>
      <c r="DG53" s="105"/>
      <c r="DH53" s="105"/>
      <c r="DI53" s="105"/>
      <c r="DJ53" s="105"/>
      <c r="DK53" s="105"/>
      <c r="DL53" s="105"/>
      <c r="DM53" s="105"/>
      <c r="DN53" s="105"/>
      <c r="DO53" s="105"/>
      <c r="DP53" s="105"/>
      <c r="DQ53" s="105"/>
      <c r="DR53" s="105"/>
      <c r="DS53" s="105"/>
      <c r="DT53" s="105"/>
      <c r="DU53" s="105"/>
      <c r="DV53" s="105"/>
      <c r="DW53" s="105"/>
      <c r="DX53" s="105"/>
      <c r="DY53" s="105"/>
      <c r="DZ53" s="105"/>
      <c r="EA53" s="105"/>
      <c r="EB53" s="105"/>
      <c r="EC53" s="105"/>
      <c r="ED53" s="105"/>
      <c r="EE53" s="105"/>
      <c r="EF53" s="105"/>
      <c r="EG53" s="105"/>
      <c r="EH53" s="105"/>
      <c r="EI53" s="105"/>
    </row>
    <row r="54" spans="1:139" s="243" customFormat="1" ht="12.5" x14ac:dyDescent="0.25">
      <c r="A54" s="1656" t="s">
        <v>5973</v>
      </c>
      <c r="B54" s="1657" t="s">
        <v>5974</v>
      </c>
      <c r="C54" s="1655">
        <v>2</v>
      </c>
      <c r="D54" s="1658">
        <v>21500</v>
      </c>
      <c r="E54" s="1658">
        <v>21500</v>
      </c>
      <c r="F54" s="107"/>
      <c r="G54" s="335"/>
      <c r="H54" s="336"/>
      <c r="I54" s="335"/>
      <c r="J54" s="336"/>
    </row>
    <row r="55" spans="1:139" s="222" customFormat="1" ht="12.5" x14ac:dyDescent="0.25">
      <c r="A55" s="1659" t="s">
        <v>5975</v>
      </c>
      <c r="B55" s="1660" t="s">
        <v>5976</v>
      </c>
      <c r="C55" s="1661">
        <v>1</v>
      </c>
      <c r="D55" s="1662">
        <v>22293</v>
      </c>
      <c r="E55" s="1662">
        <v>22293</v>
      </c>
      <c r="F55" s="107"/>
      <c r="G55" s="335"/>
      <c r="H55" s="336"/>
      <c r="I55" s="335"/>
      <c r="J55" s="336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5"/>
      <c r="BB55" s="105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5"/>
      <c r="BN55" s="105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5"/>
      <c r="BZ55" s="105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105"/>
      <c r="CS55" s="105"/>
      <c r="CT55" s="105"/>
      <c r="CU55" s="105"/>
      <c r="CV55" s="105"/>
      <c r="CW55" s="105"/>
      <c r="CX55" s="105"/>
      <c r="CY55" s="105"/>
      <c r="CZ55" s="105"/>
      <c r="DA55" s="105"/>
      <c r="DB55" s="105"/>
      <c r="DC55" s="105"/>
      <c r="DD55" s="105"/>
      <c r="DE55" s="105"/>
      <c r="DF55" s="105"/>
      <c r="DG55" s="105"/>
      <c r="DH55" s="105"/>
      <c r="DI55" s="105"/>
      <c r="DJ55" s="105"/>
      <c r="DK55" s="105"/>
      <c r="DL55" s="105"/>
      <c r="DM55" s="105"/>
      <c r="DN55" s="105"/>
      <c r="DO55" s="105"/>
      <c r="DP55" s="105"/>
      <c r="DQ55" s="105"/>
      <c r="DR55" s="105"/>
      <c r="DS55" s="105"/>
      <c r="DT55" s="105"/>
      <c r="DU55" s="105"/>
      <c r="DV55" s="105"/>
      <c r="DW55" s="105"/>
      <c r="DX55" s="105"/>
      <c r="DY55" s="105"/>
      <c r="DZ55" s="105"/>
      <c r="EA55" s="105"/>
      <c r="EB55" s="105"/>
      <c r="EC55" s="105"/>
      <c r="ED55" s="105"/>
      <c r="EE55" s="105"/>
      <c r="EF55" s="105"/>
      <c r="EG55" s="105"/>
      <c r="EH55" s="105"/>
      <c r="EI55" s="105"/>
    </row>
    <row r="56" spans="1:139" s="222" customFormat="1" ht="12.5" x14ac:dyDescent="0.25">
      <c r="A56" s="1656" t="s">
        <v>5977</v>
      </c>
      <c r="B56" s="1652" t="s">
        <v>5976</v>
      </c>
      <c r="C56" s="1653">
        <v>1</v>
      </c>
      <c r="D56" s="1654">
        <v>22868</v>
      </c>
      <c r="E56" s="1654">
        <v>22868</v>
      </c>
      <c r="F56" s="107"/>
      <c r="G56" s="335"/>
      <c r="H56" s="336"/>
      <c r="I56" s="335"/>
      <c r="J56" s="336"/>
      <c r="K56" s="105"/>
      <c r="L56" s="105"/>
      <c r="M56" s="105"/>
      <c r="N56" s="105"/>
      <c r="O56" s="105"/>
      <c r="P56" s="105"/>
      <c r="Q56" s="105"/>
      <c r="R56" s="105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5"/>
      <c r="AD56" s="105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5"/>
      <c r="AP56" s="105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5"/>
      <c r="BB56" s="105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5"/>
      <c r="BN56" s="105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5"/>
      <c r="BZ56" s="105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105"/>
      <c r="CS56" s="105"/>
      <c r="CT56" s="105"/>
      <c r="CU56" s="105"/>
      <c r="CV56" s="105"/>
      <c r="CW56" s="105"/>
      <c r="CX56" s="105"/>
      <c r="CY56" s="105"/>
      <c r="CZ56" s="105"/>
      <c r="DA56" s="105"/>
      <c r="DB56" s="105"/>
      <c r="DC56" s="105"/>
      <c r="DD56" s="105"/>
      <c r="DE56" s="105"/>
      <c r="DF56" s="105"/>
      <c r="DG56" s="105"/>
      <c r="DH56" s="105"/>
      <c r="DI56" s="105"/>
      <c r="DJ56" s="105"/>
      <c r="DK56" s="105"/>
      <c r="DL56" s="105"/>
      <c r="DM56" s="105"/>
      <c r="DN56" s="105"/>
      <c r="DO56" s="105"/>
      <c r="DP56" s="105"/>
      <c r="DQ56" s="105"/>
      <c r="DR56" s="105"/>
      <c r="DS56" s="105"/>
      <c r="DT56" s="105"/>
      <c r="DU56" s="105"/>
      <c r="DV56" s="105"/>
      <c r="DW56" s="105"/>
      <c r="DX56" s="105"/>
      <c r="DY56" s="105"/>
      <c r="DZ56" s="105"/>
      <c r="EA56" s="105"/>
      <c r="EB56" s="105"/>
      <c r="EC56" s="105"/>
      <c r="ED56" s="105"/>
      <c r="EE56" s="105"/>
      <c r="EF56" s="105"/>
      <c r="EG56" s="105"/>
      <c r="EH56" s="105"/>
      <c r="EI56" s="105"/>
    </row>
    <row r="57" spans="1:139" s="222" customFormat="1" ht="12.5" x14ac:dyDescent="0.25">
      <c r="A57" s="1656" t="s">
        <v>5978</v>
      </c>
      <c r="B57" s="1652" t="s">
        <v>5976</v>
      </c>
      <c r="C57" s="1653">
        <v>1</v>
      </c>
      <c r="D57" s="1654">
        <v>20203.760000000002</v>
      </c>
      <c r="E57" s="1654">
        <v>20203.760000000002</v>
      </c>
      <c r="F57" s="107"/>
      <c r="G57" s="335"/>
      <c r="H57" s="336"/>
      <c r="I57" s="335"/>
      <c r="J57" s="336"/>
      <c r="K57" s="105"/>
      <c r="L57" s="105"/>
      <c r="M57" s="105"/>
      <c r="N57" s="105"/>
      <c r="O57" s="105"/>
      <c r="P57" s="105"/>
      <c r="Q57" s="105"/>
      <c r="R57" s="105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5"/>
      <c r="AD57" s="105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5"/>
      <c r="AP57" s="105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5"/>
      <c r="BB57" s="105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5"/>
      <c r="BN57" s="105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5"/>
      <c r="BZ57" s="105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5"/>
      <c r="CM57" s="105"/>
      <c r="CN57" s="105"/>
      <c r="CO57" s="105"/>
      <c r="CP57" s="105"/>
      <c r="CQ57" s="105"/>
      <c r="CR57" s="105"/>
      <c r="CS57" s="105"/>
      <c r="CT57" s="105"/>
      <c r="CU57" s="105"/>
      <c r="CV57" s="105"/>
      <c r="CW57" s="105"/>
      <c r="CX57" s="105"/>
      <c r="CY57" s="105"/>
      <c r="CZ57" s="105"/>
      <c r="DA57" s="105"/>
      <c r="DB57" s="105"/>
      <c r="DC57" s="105"/>
      <c r="DD57" s="105"/>
      <c r="DE57" s="105"/>
      <c r="DF57" s="105"/>
      <c r="DG57" s="105"/>
      <c r="DH57" s="105"/>
      <c r="DI57" s="105"/>
      <c r="DJ57" s="105"/>
      <c r="DK57" s="105"/>
      <c r="DL57" s="105"/>
      <c r="DM57" s="105"/>
      <c r="DN57" s="105"/>
      <c r="DO57" s="105"/>
      <c r="DP57" s="105"/>
      <c r="DQ57" s="105"/>
      <c r="DR57" s="105"/>
      <c r="DS57" s="105"/>
      <c r="DT57" s="105"/>
      <c r="DU57" s="105"/>
      <c r="DV57" s="105"/>
      <c r="DW57" s="105"/>
      <c r="DX57" s="105"/>
      <c r="DY57" s="105"/>
      <c r="DZ57" s="105"/>
      <c r="EA57" s="105"/>
      <c r="EB57" s="105"/>
      <c r="EC57" s="105"/>
      <c r="ED57" s="105"/>
      <c r="EE57" s="105"/>
      <c r="EF57" s="105"/>
      <c r="EG57" s="105"/>
      <c r="EH57" s="105"/>
      <c r="EI57" s="105"/>
    </row>
    <row r="58" spans="1:139" s="222" customFormat="1" ht="12.5" x14ac:dyDescent="0.25">
      <c r="A58" s="1656" t="s">
        <v>5979</v>
      </c>
      <c r="B58" s="1652" t="s">
        <v>5976</v>
      </c>
      <c r="C58" s="1653">
        <v>1</v>
      </c>
      <c r="D58" s="1654">
        <v>26095</v>
      </c>
      <c r="E58" s="1654">
        <v>26095</v>
      </c>
      <c r="F58" s="107"/>
      <c r="G58" s="335"/>
      <c r="H58" s="336"/>
      <c r="I58" s="335"/>
      <c r="J58" s="336"/>
      <c r="K58" s="105"/>
      <c r="L58" s="105"/>
      <c r="M58" s="105"/>
      <c r="N58" s="105"/>
      <c r="O58" s="105"/>
      <c r="P58" s="105"/>
      <c r="Q58" s="105"/>
      <c r="R58" s="105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5"/>
      <c r="AD58" s="105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5"/>
      <c r="AP58" s="105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5"/>
      <c r="BB58" s="105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5"/>
      <c r="BN58" s="105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5"/>
      <c r="BZ58" s="105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5"/>
      <c r="CM58" s="105"/>
      <c r="CN58" s="105"/>
      <c r="CO58" s="105"/>
      <c r="CP58" s="105"/>
      <c r="CQ58" s="105"/>
      <c r="CR58" s="105"/>
      <c r="CS58" s="105"/>
      <c r="CT58" s="105"/>
      <c r="CU58" s="105"/>
      <c r="CV58" s="105"/>
      <c r="CW58" s="105"/>
      <c r="CX58" s="105"/>
      <c r="CY58" s="105"/>
      <c r="CZ58" s="105"/>
      <c r="DA58" s="105"/>
      <c r="DB58" s="105"/>
      <c r="DC58" s="105"/>
      <c r="DD58" s="105"/>
      <c r="DE58" s="105"/>
      <c r="DF58" s="105"/>
      <c r="DG58" s="105"/>
      <c r="DH58" s="105"/>
      <c r="DI58" s="105"/>
      <c r="DJ58" s="105"/>
      <c r="DK58" s="105"/>
      <c r="DL58" s="105"/>
      <c r="DM58" s="105"/>
      <c r="DN58" s="105"/>
      <c r="DO58" s="105"/>
      <c r="DP58" s="105"/>
      <c r="DQ58" s="105"/>
      <c r="DR58" s="105"/>
      <c r="DS58" s="105"/>
      <c r="DT58" s="105"/>
      <c r="DU58" s="105"/>
      <c r="DV58" s="105"/>
      <c r="DW58" s="105"/>
      <c r="DX58" s="105"/>
      <c r="DY58" s="105"/>
      <c r="DZ58" s="105"/>
      <c r="EA58" s="105"/>
      <c r="EB58" s="105"/>
      <c r="EC58" s="105"/>
      <c r="ED58" s="105"/>
      <c r="EE58" s="105"/>
      <c r="EF58" s="105"/>
      <c r="EG58" s="105"/>
      <c r="EH58" s="105"/>
      <c r="EI58" s="105"/>
    </row>
    <row r="59" spans="1:139" s="222" customFormat="1" ht="12.5" x14ac:dyDescent="0.25">
      <c r="A59" s="1656" t="s">
        <v>5980</v>
      </c>
      <c r="B59" s="1652" t="s">
        <v>5981</v>
      </c>
      <c r="C59" s="1653">
        <v>1</v>
      </c>
      <c r="D59" s="1654">
        <v>21500</v>
      </c>
      <c r="E59" s="1654">
        <v>21500</v>
      </c>
      <c r="F59" s="107"/>
      <c r="G59" s="335"/>
      <c r="H59" s="336"/>
      <c r="I59" s="335"/>
      <c r="J59" s="336"/>
      <c r="K59" s="105"/>
      <c r="L59" s="105"/>
      <c r="M59" s="105"/>
      <c r="N59" s="105"/>
      <c r="O59" s="105"/>
      <c r="P59" s="105"/>
      <c r="Q59" s="105"/>
      <c r="R59" s="105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5"/>
      <c r="AD59" s="105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5"/>
      <c r="AP59" s="105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5"/>
      <c r="BB59" s="105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5"/>
      <c r="BN59" s="105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5"/>
      <c r="BZ59" s="105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105"/>
      <c r="CS59" s="105"/>
      <c r="CT59" s="105"/>
      <c r="CU59" s="105"/>
      <c r="CV59" s="105"/>
      <c r="CW59" s="105"/>
      <c r="CX59" s="105"/>
      <c r="CY59" s="105"/>
      <c r="CZ59" s="105"/>
      <c r="DA59" s="105"/>
      <c r="DB59" s="105"/>
      <c r="DC59" s="105"/>
      <c r="DD59" s="105"/>
      <c r="DE59" s="105"/>
      <c r="DF59" s="105"/>
      <c r="DG59" s="105"/>
      <c r="DH59" s="105"/>
      <c r="DI59" s="105"/>
      <c r="DJ59" s="105"/>
      <c r="DK59" s="105"/>
      <c r="DL59" s="105"/>
      <c r="DM59" s="105"/>
      <c r="DN59" s="105"/>
      <c r="DO59" s="105"/>
      <c r="DP59" s="105"/>
      <c r="DQ59" s="105"/>
      <c r="DR59" s="105"/>
      <c r="DS59" s="105"/>
      <c r="DT59" s="105"/>
      <c r="DU59" s="105"/>
      <c r="DV59" s="105"/>
      <c r="DW59" s="105"/>
      <c r="DX59" s="105"/>
      <c r="DY59" s="105"/>
      <c r="DZ59" s="105"/>
      <c r="EA59" s="105"/>
      <c r="EB59" s="105"/>
      <c r="EC59" s="105"/>
      <c r="ED59" s="105"/>
      <c r="EE59" s="105"/>
      <c r="EF59" s="105"/>
      <c r="EG59" s="105"/>
      <c r="EH59" s="105"/>
      <c r="EI59" s="105"/>
    </row>
    <row r="60" spans="1:139" s="222" customFormat="1" ht="12.5" x14ac:dyDescent="0.25">
      <c r="A60" s="1656" t="s">
        <v>5982</v>
      </c>
      <c r="B60" s="1652" t="s">
        <v>5910</v>
      </c>
      <c r="C60" s="1653">
        <v>1</v>
      </c>
      <c r="D60" s="1654">
        <v>58866</v>
      </c>
      <c r="E60" s="1654">
        <v>58866</v>
      </c>
      <c r="F60" s="107"/>
      <c r="G60" s="335"/>
      <c r="H60" s="336"/>
      <c r="I60" s="335"/>
      <c r="J60" s="336"/>
      <c r="K60" s="105"/>
      <c r="L60" s="105"/>
      <c r="M60" s="105"/>
      <c r="N60" s="105"/>
      <c r="O60" s="105"/>
      <c r="P60" s="105"/>
      <c r="Q60" s="105"/>
      <c r="R60" s="105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5"/>
      <c r="AD60" s="105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5"/>
      <c r="AP60" s="105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5"/>
      <c r="BB60" s="105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5"/>
      <c r="BN60" s="105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5"/>
      <c r="BZ60" s="105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105"/>
      <c r="CS60" s="105"/>
      <c r="CT60" s="105"/>
      <c r="CU60" s="105"/>
      <c r="CV60" s="105"/>
      <c r="CW60" s="105"/>
      <c r="CX60" s="105"/>
      <c r="CY60" s="105"/>
      <c r="CZ60" s="105"/>
      <c r="DA60" s="105"/>
      <c r="DB60" s="105"/>
      <c r="DC60" s="105"/>
      <c r="DD60" s="105"/>
      <c r="DE60" s="105"/>
      <c r="DF60" s="105"/>
      <c r="DG60" s="105"/>
      <c r="DH60" s="105"/>
      <c r="DI60" s="105"/>
      <c r="DJ60" s="105"/>
      <c r="DK60" s="105"/>
      <c r="DL60" s="105"/>
      <c r="DM60" s="105"/>
      <c r="DN60" s="105"/>
      <c r="DO60" s="105"/>
      <c r="DP60" s="105"/>
      <c r="DQ60" s="105"/>
      <c r="DR60" s="105"/>
      <c r="DS60" s="105"/>
      <c r="DT60" s="105"/>
      <c r="DU60" s="105"/>
      <c r="DV60" s="105"/>
      <c r="DW60" s="105"/>
      <c r="DX60" s="105"/>
      <c r="DY60" s="105"/>
      <c r="DZ60" s="105"/>
      <c r="EA60" s="105"/>
      <c r="EB60" s="105"/>
      <c r="EC60" s="105"/>
      <c r="ED60" s="105"/>
      <c r="EE60" s="105"/>
      <c r="EF60" s="105"/>
      <c r="EG60" s="105"/>
      <c r="EH60" s="105"/>
      <c r="EI60" s="105"/>
    </row>
    <row r="61" spans="1:139" s="222" customFormat="1" ht="12.5" x14ac:dyDescent="0.25">
      <c r="A61" s="1656" t="s">
        <v>5983</v>
      </c>
      <c r="B61" s="1652" t="s">
        <v>5984</v>
      </c>
      <c r="C61" s="1653">
        <v>1</v>
      </c>
      <c r="D61" s="1654">
        <v>44175</v>
      </c>
      <c r="E61" s="1654">
        <v>44175</v>
      </c>
      <c r="F61" s="107"/>
      <c r="G61" s="335"/>
      <c r="H61" s="336"/>
      <c r="I61" s="335"/>
      <c r="J61" s="336"/>
      <c r="K61" s="105"/>
      <c r="L61" s="105"/>
      <c r="M61" s="105"/>
      <c r="N61" s="105"/>
      <c r="O61" s="105"/>
      <c r="P61" s="105"/>
      <c r="Q61" s="105"/>
      <c r="R61" s="105"/>
      <c r="S61" s="105"/>
      <c r="T61" s="105"/>
      <c r="U61" s="105"/>
      <c r="V61" s="105"/>
      <c r="W61" s="105"/>
      <c r="X61" s="105"/>
      <c r="Y61" s="105"/>
      <c r="Z61" s="105"/>
      <c r="AA61" s="105"/>
      <c r="AB61" s="105"/>
      <c r="AC61" s="105"/>
      <c r="AD61" s="105"/>
      <c r="AE61" s="105"/>
      <c r="AF61" s="105"/>
      <c r="AG61" s="105"/>
      <c r="AH61" s="105"/>
      <c r="AI61" s="105"/>
      <c r="AJ61" s="105"/>
      <c r="AK61" s="105"/>
      <c r="AL61" s="105"/>
      <c r="AM61" s="105"/>
      <c r="AN61" s="105"/>
      <c r="AO61" s="105"/>
      <c r="AP61" s="105"/>
      <c r="AQ61" s="105"/>
      <c r="AR61" s="105"/>
      <c r="AS61" s="105"/>
      <c r="AT61" s="105"/>
      <c r="AU61" s="105"/>
      <c r="AV61" s="105"/>
      <c r="AW61" s="105"/>
      <c r="AX61" s="105"/>
      <c r="AY61" s="105"/>
      <c r="AZ61" s="105"/>
      <c r="BA61" s="105"/>
      <c r="BB61" s="105"/>
      <c r="BC61" s="105"/>
      <c r="BD61" s="105"/>
      <c r="BE61" s="105"/>
      <c r="BF61" s="105"/>
      <c r="BG61" s="105"/>
      <c r="BH61" s="105"/>
      <c r="BI61" s="105"/>
      <c r="BJ61" s="105"/>
      <c r="BK61" s="105"/>
      <c r="BL61" s="105"/>
      <c r="BM61" s="105"/>
      <c r="BN61" s="105"/>
      <c r="BO61" s="105"/>
      <c r="BP61" s="105"/>
      <c r="BQ61" s="105"/>
      <c r="BR61" s="105"/>
      <c r="BS61" s="105"/>
      <c r="BT61" s="105"/>
      <c r="BU61" s="105"/>
      <c r="BV61" s="105"/>
      <c r="BW61" s="105"/>
      <c r="BX61" s="105"/>
      <c r="BY61" s="105"/>
      <c r="BZ61" s="105"/>
      <c r="CA61" s="105"/>
      <c r="CB61" s="105"/>
      <c r="CC61" s="105"/>
      <c r="CD61" s="105"/>
      <c r="CE61" s="105"/>
      <c r="CF61" s="105"/>
      <c r="CG61" s="105"/>
      <c r="CH61" s="105"/>
      <c r="CI61" s="105"/>
      <c r="CJ61" s="105"/>
      <c r="CK61" s="105"/>
      <c r="CL61" s="105"/>
      <c r="CM61" s="105"/>
      <c r="CN61" s="105"/>
      <c r="CO61" s="105"/>
      <c r="CP61" s="105"/>
      <c r="CQ61" s="105"/>
      <c r="CR61" s="105"/>
      <c r="CS61" s="105"/>
      <c r="CT61" s="105"/>
      <c r="CU61" s="105"/>
      <c r="CV61" s="105"/>
      <c r="CW61" s="105"/>
      <c r="CX61" s="105"/>
      <c r="CY61" s="105"/>
      <c r="CZ61" s="105"/>
      <c r="DA61" s="105"/>
      <c r="DB61" s="105"/>
      <c r="DC61" s="105"/>
      <c r="DD61" s="105"/>
      <c r="DE61" s="105"/>
      <c r="DF61" s="105"/>
      <c r="DG61" s="105"/>
      <c r="DH61" s="105"/>
      <c r="DI61" s="105"/>
      <c r="DJ61" s="105"/>
      <c r="DK61" s="105"/>
      <c r="DL61" s="105"/>
      <c r="DM61" s="105"/>
      <c r="DN61" s="105"/>
      <c r="DO61" s="105"/>
      <c r="DP61" s="105"/>
      <c r="DQ61" s="105"/>
      <c r="DR61" s="105"/>
      <c r="DS61" s="105"/>
      <c r="DT61" s="105"/>
      <c r="DU61" s="105"/>
      <c r="DV61" s="105"/>
      <c r="DW61" s="105"/>
      <c r="DX61" s="105"/>
      <c r="DY61" s="105"/>
      <c r="DZ61" s="105"/>
      <c r="EA61" s="105"/>
      <c r="EB61" s="105"/>
      <c r="EC61" s="105"/>
      <c r="ED61" s="105"/>
      <c r="EE61" s="105"/>
      <c r="EF61" s="105"/>
      <c r="EG61" s="105"/>
      <c r="EH61" s="105"/>
      <c r="EI61" s="105"/>
    </row>
    <row r="62" spans="1:139" s="222" customFormat="1" ht="12.5" x14ac:dyDescent="0.25">
      <c r="A62" s="1656" t="s">
        <v>5985</v>
      </c>
      <c r="B62" s="1652" t="s">
        <v>5986</v>
      </c>
      <c r="C62" s="1653">
        <v>2</v>
      </c>
      <c r="D62" s="1654">
        <v>35897.24</v>
      </c>
      <c r="E62" s="1654">
        <v>35897.24</v>
      </c>
      <c r="F62" s="107"/>
      <c r="G62" s="335"/>
      <c r="H62" s="336"/>
      <c r="I62" s="335"/>
      <c r="J62" s="336"/>
      <c r="K62" s="105"/>
      <c r="L62" s="105"/>
      <c r="M62" s="105"/>
      <c r="N62" s="105"/>
      <c r="O62" s="105"/>
      <c r="P62" s="105"/>
      <c r="Q62" s="105"/>
      <c r="R62" s="105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5"/>
      <c r="AD62" s="105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5"/>
      <c r="AP62" s="105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5"/>
      <c r="BB62" s="105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5"/>
      <c r="BN62" s="105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5"/>
      <c r="BZ62" s="105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5"/>
      <c r="CM62" s="105"/>
      <c r="CN62" s="105"/>
      <c r="CO62" s="105"/>
      <c r="CP62" s="105"/>
      <c r="CQ62" s="105"/>
      <c r="CR62" s="105"/>
      <c r="CS62" s="105"/>
      <c r="CT62" s="105"/>
      <c r="CU62" s="105"/>
      <c r="CV62" s="105"/>
      <c r="CW62" s="105"/>
      <c r="CX62" s="105"/>
      <c r="CY62" s="105"/>
      <c r="CZ62" s="105"/>
      <c r="DA62" s="105"/>
      <c r="DB62" s="105"/>
      <c r="DC62" s="105"/>
      <c r="DD62" s="105"/>
      <c r="DE62" s="105"/>
      <c r="DF62" s="105"/>
      <c r="DG62" s="105"/>
      <c r="DH62" s="105"/>
      <c r="DI62" s="105"/>
      <c r="DJ62" s="105"/>
      <c r="DK62" s="105"/>
      <c r="DL62" s="105"/>
      <c r="DM62" s="105"/>
      <c r="DN62" s="105"/>
      <c r="DO62" s="105"/>
      <c r="DP62" s="105"/>
      <c r="DQ62" s="105"/>
      <c r="DR62" s="105"/>
      <c r="DS62" s="105"/>
      <c r="DT62" s="105"/>
      <c r="DU62" s="105"/>
      <c r="DV62" s="105"/>
      <c r="DW62" s="105"/>
      <c r="DX62" s="105"/>
      <c r="DY62" s="105"/>
      <c r="DZ62" s="105"/>
      <c r="EA62" s="105"/>
      <c r="EB62" s="105"/>
      <c r="EC62" s="105"/>
      <c r="ED62" s="105"/>
      <c r="EE62" s="105"/>
      <c r="EF62" s="105"/>
      <c r="EG62" s="105"/>
      <c r="EH62" s="105"/>
      <c r="EI62" s="105"/>
    </row>
    <row r="63" spans="1:139" s="222" customFormat="1" ht="12.5" x14ac:dyDescent="0.25">
      <c r="A63" s="1656" t="s">
        <v>5987</v>
      </c>
      <c r="B63" s="1652" t="s">
        <v>5988</v>
      </c>
      <c r="C63" s="1653">
        <v>1</v>
      </c>
      <c r="D63" s="1654">
        <v>28094.42</v>
      </c>
      <c r="E63" s="1654">
        <v>28094.42</v>
      </c>
      <c r="F63" s="107"/>
      <c r="G63" s="335"/>
      <c r="H63" s="336"/>
      <c r="I63" s="335"/>
      <c r="J63" s="336"/>
      <c r="K63" s="105"/>
      <c r="L63" s="105"/>
      <c r="M63" s="105"/>
      <c r="N63" s="105"/>
      <c r="O63" s="105"/>
      <c r="P63" s="105"/>
      <c r="Q63" s="105"/>
      <c r="R63" s="105"/>
      <c r="S63" s="105"/>
      <c r="T63" s="105"/>
      <c r="U63" s="105"/>
      <c r="V63" s="105"/>
      <c r="W63" s="105"/>
      <c r="X63" s="105"/>
      <c r="Y63" s="105"/>
      <c r="Z63" s="105"/>
      <c r="AA63" s="105"/>
      <c r="AB63" s="105"/>
      <c r="AC63" s="105"/>
      <c r="AD63" s="105"/>
      <c r="AE63" s="105"/>
      <c r="AF63" s="105"/>
      <c r="AG63" s="105"/>
      <c r="AH63" s="105"/>
      <c r="AI63" s="105"/>
      <c r="AJ63" s="105"/>
      <c r="AK63" s="105"/>
      <c r="AL63" s="105"/>
      <c r="AM63" s="105"/>
      <c r="AN63" s="105"/>
      <c r="AO63" s="105"/>
      <c r="AP63" s="105"/>
      <c r="AQ63" s="105"/>
      <c r="AR63" s="105"/>
      <c r="AS63" s="105"/>
      <c r="AT63" s="105"/>
      <c r="AU63" s="105"/>
      <c r="AV63" s="105"/>
      <c r="AW63" s="105"/>
      <c r="AX63" s="105"/>
      <c r="AY63" s="105"/>
      <c r="AZ63" s="105"/>
      <c r="BA63" s="105"/>
      <c r="BB63" s="105"/>
      <c r="BC63" s="105"/>
      <c r="BD63" s="105"/>
      <c r="BE63" s="105"/>
      <c r="BF63" s="105"/>
      <c r="BG63" s="105"/>
      <c r="BH63" s="105"/>
      <c r="BI63" s="105"/>
      <c r="BJ63" s="105"/>
      <c r="BK63" s="105"/>
      <c r="BL63" s="105"/>
      <c r="BM63" s="105"/>
      <c r="BN63" s="105"/>
      <c r="BO63" s="105"/>
      <c r="BP63" s="105"/>
      <c r="BQ63" s="105"/>
      <c r="BR63" s="105"/>
      <c r="BS63" s="105"/>
      <c r="BT63" s="105"/>
      <c r="BU63" s="105"/>
      <c r="BV63" s="105"/>
      <c r="BW63" s="105"/>
      <c r="BX63" s="105"/>
      <c r="BY63" s="105"/>
      <c r="BZ63" s="105"/>
      <c r="CA63" s="105"/>
      <c r="CB63" s="105"/>
      <c r="CC63" s="105"/>
      <c r="CD63" s="105"/>
      <c r="CE63" s="105"/>
      <c r="CF63" s="105"/>
      <c r="CG63" s="105"/>
      <c r="CH63" s="105"/>
      <c r="CI63" s="105"/>
      <c r="CJ63" s="105"/>
      <c r="CK63" s="105"/>
      <c r="CL63" s="105"/>
      <c r="CM63" s="105"/>
      <c r="CN63" s="105"/>
      <c r="CO63" s="105"/>
      <c r="CP63" s="105"/>
      <c r="CQ63" s="105"/>
      <c r="CR63" s="105"/>
      <c r="CS63" s="105"/>
      <c r="CT63" s="105"/>
      <c r="CU63" s="105"/>
      <c r="CV63" s="105"/>
      <c r="CW63" s="105"/>
      <c r="CX63" s="105"/>
      <c r="CY63" s="105"/>
      <c r="CZ63" s="105"/>
      <c r="DA63" s="105"/>
      <c r="DB63" s="105"/>
      <c r="DC63" s="105"/>
      <c r="DD63" s="105"/>
      <c r="DE63" s="105"/>
      <c r="DF63" s="105"/>
      <c r="DG63" s="105"/>
      <c r="DH63" s="105"/>
      <c r="DI63" s="105"/>
      <c r="DJ63" s="105"/>
      <c r="DK63" s="105"/>
      <c r="DL63" s="105"/>
      <c r="DM63" s="105"/>
      <c r="DN63" s="105"/>
      <c r="DO63" s="105"/>
      <c r="DP63" s="105"/>
      <c r="DQ63" s="105"/>
      <c r="DR63" s="105"/>
      <c r="DS63" s="105"/>
      <c r="DT63" s="105"/>
      <c r="DU63" s="105"/>
      <c r="DV63" s="105"/>
      <c r="DW63" s="105"/>
      <c r="DX63" s="105"/>
      <c r="DY63" s="105"/>
      <c r="DZ63" s="105"/>
      <c r="EA63" s="105"/>
      <c r="EB63" s="105"/>
      <c r="EC63" s="105"/>
      <c r="ED63" s="105"/>
      <c r="EE63" s="105"/>
      <c r="EF63" s="105"/>
      <c r="EG63" s="105"/>
      <c r="EH63" s="105"/>
      <c r="EI63" s="105"/>
    </row>
    <row r="64" spans="1:139" s="222" customFormat="1" ht="12.5" x14ac:dyDescent="0.25">
      <c r="A64" s="1656" t="s">
        <v>5989</v>
      </c>
      <c r="B64" s="1652" t="s">
        <v>5990</v>
      </c>
      <c r="C64" s="1653">
        <v>1</v>
      </c>
      <c r="D64" s="1654">
        <v>28094.42</v>
      </c>
      <c r="E64" s="1654">
        <v>28094.42</v>
      </c>
      <c r="F64" s="107"/>
      <c r="G64" s="335"/>
      <c r="H64" s="336"/>
      <c r="I64" s="335"/>
      <c r="J64" s="336"/>
      <c r="K64" s="105"/>
      <c r="L64" s="105"/>
      <c r="M64" s="105"/>
      <c r="N64" s="105"/>
      <c r="O64" s="105"/>
      <c r="P64" s="105"/>
      <c r="Q64" s="105"/>
      <c r="R64" s="105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5"/>
      <c r="AD64" s="105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5"/>
      <c r="AP64" s="105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5"/>
      <c r="BB64" s="105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5"/>
      <c r="BN64" s="105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5"/>
      <c r="BZ64" s="105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105"/>
      <c r="CS64" s="105"/>
      <c r="CT64" s="105"/>
      <c r="CU64" s="105"/>
      <c r="CV64" s="105"/>
      <c r="CW64" s="105"/>
      <c r="CX64" s="105"/>
      <c r="CY64" s="105"/>
      <c r="CZ64" s="105"/>
      <c r="DA64" s="105"/>
      <c r="DB64" s="105"/>
      <c r="DC64" s="105"/>
      <c r="DD64" s="105"/>
      <c r="DE64" s="105"/>
      <c r="DF64" s="105"/>
      <c r="DG64" s="105"/>
      <c r="DH64" s="105"/>
      <c r="DI64" s="105"/>
      <c r="DJ64" s="105"/>
      <c r="DK64" s="105"/>
      <c r="DL64" s="105"/>
      <c r="DM64" s="105"/>
      <c r="DN64" s="105"/>
      <c r="DO64" s="105"/>
      <c r="DP64" s="105"/>
      <c r="DQ64" s="105"/>
      <c r="DR64" s="105"/>
      <c r="DS64" s="105"/>
      <c r="DT64" s="105"/>
      <c r="DU64" s="105"/>
      <c r="DV64" s="105"/>
      <c r="DW64" s="105"/>
      <c r="DX64" s="105"/>
      <c r="DY64" s="105"/>
      <c r="DZ64" s="105"/>
      <c r="EA64" s="105"/>
      <c r="EB64" s="105"/>
      <c r="EC64" s="105"/>
      <c r="ED64" s="105"/>
      <c r="EE64" s="105"/>
      <c r="EF64" s="105"/>
      <c r="EG64" s="105"/>
      <c r="EH64" s="105"/>
      <c r="EI64" s="105"/>
    </row>
    <row r="65" spans="1:139" s="222" customFormat="1" ht="12.5" x14ac:dyDescent="0.25">
      <c r="A65" s="1651" t="s">
        <v>5991</v>
      </c>
      <c r="B65" s="1652" t="s">
        <v>5992</v>
      </c>
      <c r="C65" s="1653">
        <v>1</v>
      </c>
      <c r="D65" s="1654">
        <v>19158.099999999999</v>
      </c>
      <c r="E65" s="1654">
        <v>19158.099999999999</v>
      </c>
      <c r="F65" s="107"/>
      <c r="G65" s="335"/>
      <c r="H65" s="336"/>
      <c r="I65" s="335"/>
      <c r="J65" s="336"/>
      <c r="K65" s="105"/>
      <c r="L65" s="105"/>
      <c r="M65" s="105"/>
      <c r="N65" s="105"/>
      <c r="O65" s="105"/>
      <c r="P65" s="105"/>
      <c r="Q65" s="105"/>
      <c r="R65" s="105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5"/>
      <c r="AD65" s="105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5"/>
      <c r="AP65" s="105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5"/>
      <c r="BB65" s="105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5"/>
      <c r="BN65" s="105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5"/>
      <c r="BZ65" s="105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5"/>
      <c r="CM65" s="105"/>
      <c r="CN65" s="105"/>
      <c r="CO65" s="105"/>
      <c r="CP65" s="105"/>
      <c r="CQ65" s="105"/>
      <c r="CR65" s="105"/>
      <c r="CS65" s="105"/>
      <c r="CT65" s="105"/>
      <c r="CU65" s="105"/>
      <c r="CV65" s="105"/>
      <c r="CW65" s="105"/>
      <c r="CX65" s="105"/>
      <c r="CY65" s="105"/>
      <c r="CZ65" s="105"/>
      <c r="DA65" s="105"/>
      <c r="DB65" s="105"/>
      <c r="DC65" s="105"/>
      <c r="DD65" s="105"/>
      <c r="DE65" s="105"/>
      <c r="DF65" s="105"/>
      <c r="DG65" s="105"/>
      <c r="DH65" s="105"/>
      <c r="DI65" s="105"/>
      <c r="DJ65" s="105"/>
      <c r="DK65" s="105"/>
      <c r="DL65" s="105"/>
      <c r="DM65" s="105"/>
      <c r="DN65" s="105"/>
      <c r="DO65" s="105"/>
      <c r="DP65" s="105"/>
      <c r="DQ65" s="105"/>
      <c r="DR65" s="105"/>
      <c r="DS65" s="105"/>
      <c r="DT65" s="105"/>
      <c r="DU65" s="105"/>
      <c r="DV65" s="105"/>
      <c r="DW65" s="105"/>
      <c r="DX65" s="105"/>
      <c r="DY65" s="105"/>
      <c r="DZ65" s="105"/>
      <c r="EA65" s="105"/>
      <c r="EB65" s="105"/>
      <c r="EC65" s="105"/>
      <c r="ED65" s="105"/>
      <c r="EE65" s="105"/>
      <c r="EF65" s="105"/>
      <c r="EG65" s="105"/>
      <c r="EH65" s="105"/>
      <c r="EI65" s="105"/>
    </row>
    <row r="66" spans="1:139" s="222" customFormat="1" ht="12.5" x14ac:dyDescent="0.25">
      <c r="A66" s="1651" t="s">
        <v>5993</v>
      </c>
      <c r="B66" s="1652" t="s">
        <v>5994</v>
      </c>
      <c r="C66" s="1653">
        <v>5</v>
      </c>
      <c r="D66" s="1654">
        <v>35401</v>
      </c>
      <c r="E66" s="1654">
        <v>35401</v>
      </c>
      <c r="F66" s="107"/>
      <c r="G66" s="335"/>
      <c r="H66" s="336"/>
      <c r="I66" s="335"/>
      <c r="J66" s="336"/>
      <c r="K66" s="105"/>
      <c r="L66" s="105"/>
      <c r="M66" s="105"/>
      <c r="N66" s="105"/>
      <c r="O66" s="105"/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05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5"/>
      <c r="BN66" s="105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5"/>
      <c r="BZ66" s="105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5"/>
      <c r="CM66" s="105"/>
      <c r="CN66" s="105"/>
      <c r="CO66" s="105"/>
      <c r="CP66" s="105"/>
      <c r="CQ66" s="105"/>
      <c r="CR66" s="105"/>
      <c r="CS66" s="105"/>
      <c r="CT66" s="105"/>
      <c r="CU66" s="105"/>
      <c r="CV66" s="105"/>
      <c r="CW66" s="105"/>
      <c r="CX66" s="105"/>
      <c r="CY66" s="105"/>
      <c r="CZ66" s="105"/>
      <c r="DA66" s="105"/>
      <c r="DB66" s="105"/>
      <c r="DC66" s="105"/>
      <c r="DD66" s="105"/>
      <c r="DE66" s="105"/>
      <c r="DF66" s="105"/>
      <c r="DG66" s="105"/>
      <c r="DH66" s="105"/>
      <c r="DI66" s="105"/>
      <c r="DJ66" s="105"/>
      <c r="DK66" s="105"/>
      <c r="DL66" s="105"/>
      <c r="DM66" s="105"/>
      <c r="DN66" s="105"/>
      <c r="DO66" s="105"/>
      <c r="DP66" s="105"/>
      <c r="DQ66" s="105"/>
      <c r="DR66" s="105"/>
      <c r="DS66" s="105"/>
      <c r="DT66" s="105"/>
      <c r="DU66" s="105"/>
      <c r="DV66" s="105"/>
      <c r="DW66" s="105"/>
      <c r="DX66" s="105"/>
      <c r="DY66" s="105"/>
      <c r="DZ66" s="105"/>
      <c r="EA66" s="105"/>
      <c r="EB66" s="105"/>
      <c r="EC66" s="105"/>
      <c r="ED66" s="105"/>
      <c r="EE66" s="105"/>
      <c r="EF66" s="105"/>
      <c r="EG66" s="105"/>
      <c r="EH66" s="105"/>
      <c r="EI66" s="105"/>
    </row>
    <row r="67" spans="1:139" s="222" customFormat="1" ht="12.5" x14ac:dyDescent="0.25">
      <c r="A67" s="1651" t="s">
        <v>5995</v>
      </c>
      <c r="B67" s="1652" t="s">
        <v>4299</v>
      </c>
      <c r="C67" s="1653">
        <v>1</v>
      </c>
      <c r="D67" s="1654">
        <v>29937.800000000003</v>
      </c>
      <c r="E67" s="1654">
        <v>29937.800000000003</v>
      </c>
      <c r="F67" s="107"/>
      <c r="G67" s="335"/>
      <c r="H67" s="336"/>
      <c r="I67" s="335"/>
      <c r="J67" s="336"/>
      <c r="K67" s="105"/>
      <c r="L67" s="105"/>
      <c r="M67" s="105"/>
      <c r="N67" s="105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5"/>
      <c r="BN67" s="105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5"/>
      <c r="BZ67" s="105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105"/>
      <c r="CS67" s="105"/>
      <c r="CT67" s="105"/>
      <c r="CU67" s="105"/>
      <c r="CV67" s="105"/>
      <c r="CW67" s="105"/>
      <c r="CX67" s="105"/>
      <c r="CY67" s="105"/>
      <c r="CZ67" s="105"/>
      <c r="DA67" s="105"/>
      <c r="DB67" s="105"/>
      <c r="DC67" s="105"/>
      <c r="DD67" s="105"/>
      <c r="DE67" s="105"/>
      <c r="DF67" s="105"/>
      <c r="DG67" s="105"/>
      <c r="DH67" s="105"/>
      <c r="DI67" s="105"/>
      <c r="DJ67" s="105"/>
      <c r="DK67" s="105"/>
      <c r="DL67" s="105"/>
      <c r="DM67" s="105"/>
      <c r="DN67" s="105"/>
      <c r="DO67" s="105"/>
      <c r="DP67" s="105"/>
      <c r="DQ67" s="105"/>
      <c r="DR67" s="105"/>
      <c r="DS67" s="105"/>
      <c r="DT67" s="105"/>
      <c r="DU67" s="105"/>
      <c r="DV67" s="105"/>
      <c r="DW67" s="105"/>
      <c r="DX67" s="105"/>
      <c r="DY67" s="105"/>
      <c r="DZ67" s="105"/>
      <c r="EA67" s="105"/>
      <c r="EB67" s="105"/>
      <c r="EC67" s="105"/>
      <c r="ED67" s="105"/>
      <c r="EE67" s="105"/>
      <c r="EF67" s="105"/>
      <c r="EG67" s="105"/>
      <c r="EH67" s="105"/>
      <c r="EI67" s="105"/>
    </row>
    <row r="68" spans="1:139" s="222" customFormat="1" ht="12.5" x14ac:dyDescent="0.25">
      <c r="A68" s="1651" t="s">
        <v>5996</v>
      </c>
      <c r="B68" s="1652" t="s">
        <v>5997</v>
      </c>
      <c r="C68" s="1653">
        <v>1</v>
      </c>
      <c r="D68" s="1654">
        <v>25011.87</v>
      </c>
      <c r="E68" s="1654">
        <v>25011.87</v>
      </c>
      <c r="F68" s="107"/>
      <c r="G68" s="335"/>
      <c r="H68" s="336"/>
      <c r="I68" s="335"/>
      <c r="J68" s="336"/>
      <c r="K68" s="105"/>
      <c r="L68" s="105"/>
      <c r="M68" s="105"/>
      <c r="N68" s="105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5"/>
      <c r="BZ68" s="105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105"/>
      <c r="CS68" s="105"/>
      <c r="CT68" s="105"/>
      <c r="CU68" s="105"/>
      <c r="CV68" s="105"/>
      <c r="CW68" s="105"/>
      <c r="CX68" s="105"/>
      <c r="CY68" s="105"/>
      <c r="CZ68" s="105"/>
      <c r="DA68" s="105"/>
      <c r="DB68" s="105"/>
      <c r="DC68" s="105"/>
      <c r="DD68" s="105"/>
      <c r="DE68" s="105"/>
      <c r="DF68" s="105"/>
      <c r="DG68" s="105"/>
      <c r="DH68" s="105"/>
      <c r="DI68" s="105"/>
      <c r="DJ68" s="105"/>
      <c r="DK68" s="105"/>
      <c r="DL68" s="105"/>
      <c r="DM68" s="105"/>
      <c r="DN68" s="105"/>
      <c r="DO68" s="105"/>
      <c r="DP68" s="105"/>
      <c r="DQ68" s="105"/>
      <c r="DR68" s="105"/>
      <c r="DS68" s="105"/>
      <c r="DT68" s="105"/>
      <c r="DU68" s="105"/>
      <c r="DV68" s="105"/>
      <c r="DW68" s="105"/>
      <c r="DX68" s="105"/>
      <c r="DY68" s="105"/>
      <c r="DZ68" s="105"/>
      <c r="EA68" s="105"/>
      <c r="EB68" s="105"/>
      <c r="EC68" s="105"/>
      <c r="ED68" s="105"/>
      <c r="EE68" s="105"/>
      <c r="EF68" s="105"/>
      <c r="EG68" s="105"/>
      <c r="EH68" s="105"/>
      <c r="EI68" s="105"/>
    </row>
    <row r="69" spans="1:139" s="222" customFormat="1" ht="12.5" x14ac:dyDescent="0.25">
      <c r="A69" s="1651" t="s">
        <v>5998</v>
      </c>
      <c r="B69" s="1652" t="s">
        <v>5997</v>
      </c>
      <c r="C69" s="1653">
        <v>1</v>
      </c>
      <c r="D69" s="1654">
        <v>28155.699999999997</v>
      </c>
      <c r="E69" s="1654">
        <v>28155.699999999997</v>
      </c>
      <c r="F69" s="107"/>
      <c r="G69" s="335"/>
      <c r="H69" s="336"/>
      <c r="I69" s="335"/>
      <c r="J69" s="336"/>
      <c r="K69" s="105"/>
      <c r="L69" s="105"/>
      <c r="M69" s="105"/>
      <c r="N69" s="105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5"/>
      <c r="BN69" s="105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5"/>
      <c r="BZ69" s="105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5"/>
      <c r="CM69" s="105"/>
      <c r="CN69" s="105"/>
      <c r="CO69" s="105"/>
      <c r="CP69" s="105"/>
      <c r="CQ69" s="105"/>
      <c r="CR69" s="105"/>
      <c r="CS69" s="105"/>
      <c r="CT69" s="105"/>
      <c r="CU69" s="105"/>
      <c r="CV69" s="105"/>
      <c r="CW69" s="105"/>
      <c r="CX69" s="105"/>
      <c r="CY69" s="105"/>
      <c r="CZ69" s="105"/>
      <c r="DA69" s="105"/>
      <c r="DB69" s="105"/>
      <c r="DC69" s="105"/>
      <c r="DD69" s="105"/>
      <c r="DE69" s="105"/>
      <c r="DF69" s="105"/>
      <c r="DG69" s="105"/>
      <c r="DH69" s="105"/>
      <c r="DI69" s="105"/>
      <c r="DJ69" s="105"/>
      <c r="DK69" s="105"/>
      <c r="DL69" s="105"/>
      <c r="DM69" s="105"/>
      <c r="DN69" s="105"/>
      <c r="DO69" s="105"/>
      <c r="DP69" s="105"/>
      <c r="DQ69" s="105"/>
      <c r="DR69" s="105"/>
      <c r="DS69" s="105"/>
      <c r="DT69" s="105"/>
      <c r="DU69" s="105"/>
      <c r="DV69" s="105"/>
      <c r="DW69" s="105"/>
      <c r="DX69" s="105"/>
      <c r="DY69" s="105"/>
      <c r="DZ69" s="105"/>
      <c r="EA69" s="105"/>
      <c r="EB69" s="105"/>
      <c r="EC69" s="105"/>
      <c r="ED69" s="105"/>
      <c r="EE69" s="105"/>
      <c r="EF69" s="105"/>
      <c r="EG69" s="105"/>
      <c r="EH69" s="105"/>
      <c r="EI69" s="105"/>
    </row>
    <row r="70" spans="1:139" s="222" customFormat="1" ht="12.5" x14ac:dyDescent="0.25">
      <c r="A70" s="1651" t="s">
        <v>5999</v>
      </c>
      <c r="B70" s="1652" t="s">
        <v>5901</v>
      </c>
      <c r="C70" s="1653">
        <v>2</v>
      </c>
      <c r="D70" s="1654">
        <v>43942</v>
      </c>
      <c r="E70" s="1654">
        <v>43942</v>
      </c>
      <c r="F70" s="107"/>
      <c r="G70" s="335"/>
      <c r="H70" s="336"/>
      <c r="I70" s="335"/>
      <c r="J70" s="336"/>
      <c r="K70" s="105"/>
      <c r="L70" s="105"/>
      <c r="M70" s="105"/>
      <c r="N70" s="105"/>
      <c r="O70" s="105"/>
      <c r="P70" s="105"/>
      <c r="Q70" s="105"/>
      <c r="R70" s="105"/>
      <c r="S70" s="105"/>
      <c r="T70" s="105"/>
      <c r="U70" s="105"/>
      <c r="V70" s="105"/>
      <c r="W70" s="105"/>
      <c r="X70" s="105"/>
      <c r="Y70" s="105"/>
      <c r="Z70" s="105"/>
      <c r="AA70" s="105"/>
      <c r="AB70" s="105"/>
      <c r="AC70" s="105"/>
      <c r="AD70" s="105"/>
      <c r="AE70" s="105"/>
      <c r="AF70" s="105"/>
      <c r="AG70" s="105"/>
      <c r="AH70" s="105"/>
      <c r="AI70" s="105"/>
      <c r="AJ70" s="105"/>
      <c r="AK70" s="105"/>
      <c r="AL70" s="105"/>
      <c r="AM70" s="105"/>
      <c r="AN70" s="105"/>
      <c r="AO70" s="105"/>
      <c r="AP70" s="105"/>
      <c r="AQ70" s="105"/>
      <c r="AR70" s="105"/>
      <c r="AS70" s="105"/>
      <c r="AT70" s="105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5"/>
      <c r="BF70" s="105"/>
      <c r="BG70" s="105"/>
      <c r="BH70" s="105"/>
      <c r="BI70" s="105"/>
      <c r="BJ70" s="105"/>
      <c r="BK70" s="105"/>
      <c r="BL70" s="105"/>
      <c r="BM70" s="105"/>
      <c r="BN70" s="105"/>
      <c r="BO70" s="105"/>
      <c r="BP70" s="105"/>
      <c r="BQ70" s="105"/>
      <c r="BR70" s="105"/>
      <c r="BS70" s="105"/>
      <c r="BT70" s="105"/>
      <c r="BU70" s="105"/>
      <c r="BV70" s="105"/>
      <c r="BW70" s="105"/>
      <c r="BX70" s="105"/>
      <c r="BY70" s="105"/>
      <c r="BZ70" s="105"/>
      <c r="CA70" s="105"/>
      <c r="CB70" s="105"/>
      <c r="CC70" s="105"/>
      <c r="CD70" s="105"/>
      <c r="CE70" s="105"/>
      <c r="CF70" s="105"/>
      <c r="CG70" s="105"/>
      <c r="CH70" s="105"/>
      <c r="CI70" s="105"/>
      <c r="CJ70" s="105"/>
      <c r="CK70" s="105"/>
      <c r="CL70" s="105"/>
      <c r="CM70" s="105"/>
      <c r="CN70" s="105"/>
      <c r="CO70" s="105"/>
      <c r="CP70" s="105"/>
      <c r="CQ70" s="105"/>
      <c r="CR70" s="105"/>
      <c r="CS70" s="105"/>
      <c r="CT70" s="105"/>
      <c r="CU70" s="105"/>
      <c r="CV70" s="105"/>
      <c r="CW70" s="105"/>
      <c r="CX70" s="105"/>
      <c r="CY70" s="105"/>
      <c r="CZ70" s="105"/>
      <c r="DA70" s="105"/>
      <c r="DB70" s="105"/>
      <c r="DC70" s="105"/>
      <c r="DD70" s="105"/>
      <c r="DE70" s="105"/>
      <c r="DF70" s="105"/>
      <c r="DG70" s="105"/>
      <c r="DH70" s="105"/>
      <c r="DI70" s="105"/>
      <c r="DJ70" s="105"/>
      <c r="DK70" s="105"/>
      <c r="DL70" s="105"/>
      <c r="DM70" s="105"/>
      <c r="DN70" s="105"/>
      <c r="DO70" s="105"/>
      <c r="DP70" s="105"/>
      <c r="DQ70" s="105"/>
      <c r="DR70" s="105"/>
      <c r="DS70" s="105"/>
      <c r="DT70" s="105"/>
      <c r="DU70" s="105"/>
      <c r="DV70" s="105"/>
      <c r="DW70" s="105"/>
      <c r="DX70" s="105"/>
      <c r="DY70" s="105"/>
      <c r="DZ70" s="105"/>
      <c r="EA70" s="105"/>
      <c r="EB70" s="105"/>
      <c r="EC70" s="105"/>
      <c r="ED70" s="105"/>
      <c r="EE70" s="105"/>
      <c r="EF70" s="105"/>
      <c r="EG70" s="105"/>
      <c r="EH70" s="105"/>
      <c r="EI70" s="105"/>
    </row>
    <row r="71" spans="1:139" s="222" customFormat="1" ht="12.5" x14ac:dyDescent="0.25">
      <c r="A71" s="1651" t="s">
        <v>6000</v>
      </c>
      <c r="B71" s="1652" t="s">
        <v>6001</v>
      </c>
      <c r="C71" s="1653">
        <v>1</v>
      </c>
      <c r="D71" s="1654">
        <v>22354.28</v>
      </c>
      <c r="E71" s="1654">
        <v>22354.28</v>
      </c>
      <c r="F71" s="107"/>
      <c r="G71" s="335"/>
      <c r="H71" s="336"/>
      <c r="I71" s="335"/>
      <c r="J71" s="336"/>
      <c r="K71" s="105"/>
      <c r="L71" s="105"/>
      <c r="M71" s="105"/>
      <c r="N71" s="105"/>
      <c r="O71" s="105"/>
      <c r="P71" s="105"/>
      <c r="Q71" s="105"/>
      <c r="R71" s="105"/>
      <c r="S71" s="105"/>
      <c r="T71" s="105"/>
      <c r="U71" s="105"/>
      <c r="V71" s="105"/>
      <c r="W71" s="105"/>
      <c r="X71" s="105"/>
      <c r="Y71" s="105"/>
      <c r="Z71" s="105"/>
      <c r="AA71" s="105"/>
      <c r="AB71" s="105"/>
      <c r="AC71" s="105"/>
      <c r="AD71" s="105"/>
      <c r="AE71" s="105"/>
      <c r="AF71" s="105"/>
      <c r="AG71" s="105"/>
      <c r="AH71" s="105"/>
      <c r="AI71" s="105"/>
      <c r="AJ71" s="105"/>
      <c r="AK71" s="105"/>
      <c r="AL71" s="105"/>
      <c r="AM71" s="105"/>
      <c r="AN71" s="105"/>
      <c r="AO71" s="105"/>
      <c r="AP71" s="105"/>
      <c r="AQ71" s="105"/>
      <c r="AR71" s="105"/>
      <c r="AS71" s="105"/>
      <c r="AT71" s="105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5"/>
      <c r="BF71" s="105"/>
      <c r="BG71" s="105"/>
      <c r="BH71" s="105"/>
      <c r="BI71" s="105"/>
      <c r="BJ71" s="105"/>
      <c r="BK71" s="105"/>
      <c r="BL71" s="105"/>
      <c r="BM71" s="105"/>
      <c r="BN71" s="105"/>
      <c r="BO71" s="105"/>
      <c r="BP71" s="105"/>
      <c r="BQ71" s="105"/>
      <c r="BR71" s="105"/>
      <c r="BS71" s="105"/>
      <c r="BT71" s="105"/>
      <c r="BU71" s="105"/>
      <c r="BV71" s="105"/>
      <c r="BW71" s="105"/>
      <c r="BX71" s="105"/>
      <c r="BY71" s="105"/>
      <c r="BZ71" s="105"/>
      <c r="CA71" s="105"/>
      <c r="CB71" s="105"/>
      <c r="CC71" s="105"/>
      <c r="CD71" s="105"/>
      <c r="CE71" s="105"/>
      <c r="CF71" s="105"/>
      <c r="CG71" s="105"/>
      <c r="CH71" s="105"/>
      <c r="CI71" s="105"/>
      <c r="CJ71" s="105"/>
      <c r="CK71" s="105"/>
      <c r="CL71" s="105"/>
      <c r="CM71" s="105"/>
      <c r="CN71" s="105"/>
      <c r="CO71" s="105"/>
      <c r="CP71" s="105"/>
      <c r="CQ71" s="105"/>
      <c r="CR71" s="105"/>
      <c r="CS71" s="105"/>
      <c r="CT71" s="105"/>
      <c r="CU71" s="105"/>
      <c r="CV71" s="105"/>
      <c r="CW71" s="105"/>
      <c r="CX71" s="105"/>
      <c r="CY71" s="105"/>
      <c r="CZ71" s="105"/>
      <c r="DA71" s="105"/>
      <c r="DB71" s="105"/>
      <c r="DC71" s="105"/>
      <c r="DD71" s="105"/>
      <c r="DE71" s="105"/>
      <c r="DF71" s="105"/>
      <c r="DG71" s="105"/>
      <c r="DH71" s="105"/>
      <c r="DI71" s="105"/>
      <c r="DJ71" s="105"/>
      <c r="DK71" s="105"/>
      <c r="DL71" s="105"/>
      <c r="DM71" s="105"/>
      <c r="DN71" s="105"/>
      <c r="DO71" s="105"/>
      <c r="DP71" s="105"/>
      <c r="DQ71" s="105"/>
      <c r="DR71" s="105"/>
      <c r="DS71" s="105"/>
      <c r="DT71" s="105"/>
      <c r="DU71" s="105"/>
      <c r="DV71" s="105"/>
      <c r="DW71" s="105"/>
      <c r="DX71" s="105"/>
      <c r="DY71" s="105"/>
      <c r="DZ71" s="105"/>
      <c r="EA71" s="105"/>
      <c r="EB71" s="105"/>
      <c r="EC71" s="105"/>
      <c r="ED71" s="105"/>
      <c r="EE71" s="105"/>
      <c r="EF71" s="105"/>
      <c r="EG71" s="105"/>
      <c r="EH71" s="105"/>
      <c r="EI71" s="105"/>
    </row>
    <row r="72" spans="1:139" s="222" customFormat="1" ht="12.5" x14ac:dyDescent="0.25">
      <c r="A72" s="1651" t="s">
        <v>6002</v>
      </c>
      <c r="B72" s="1652" t="s">
        <v>5899</v>
      </c>
      <c r="C72" s="1653">
        <v>3</v>
      </c>
      <c r="D72" s="1654">
        <v>74452</v>
      </c>
      <c r="E72" s="1654">
        <v>74452</v>
      </c>
      <c r="F72" s="107"/>
      <c r="G72" s="335"/>
      <c r="H72" s="336"/>
      <c r="I72" s="335"/>
      <c r="J72" s="336"/>
      <c r="K72" s="105"/>
      <c r="L72" s="105"/>
      <c r="M72" s="105"/>
      <c r="N72" s="105"/>
      <c r="O72" s="105"/>
      <c r="P72" s="105"/>
      <c r="Q72" s="105"/>
      <c r="R72" s="105"/>
      <c r="S72" s="105"/>
      <c r="T72" s="105"/>
      <c r="U72" s="105"/>
      <c r="V72" s="105"/>
      <c r="W72" s="105"/>
      <c r="X72" s="105"/>
      <c r="Y72" s="105"/>
      <c r="Z72" s="105"/>
      <c r="AA72" s="105"/>
      <c r="AB72" s="105"/>
      <c r="AC72" s="105"/>
      <c r="AD72" s="105"/>
      <c r="AE72" s="105"/>
      <c r="AF72" s="105"/>
      <c r="AG72" s="105"/>
      <c r="AH72" s="105"/>
      <c r="AI72" s="105"/>
      <c r="AJ72" s="105"/>
      <c r="AK72" s="105"/>
      <c r="AL72" s="105"/>
      <c r="AM72" s="105"/>
      <c r="AN72" s="105"/>
      <c r="AO72" s="105"/>
      <c r="AP72" s="105"/>
      <c r="AQ72" s="105"/>
      <c r="AR72" s="105"/>
      <c r="AS72" s="105"/>
      <c r="AT72" s="105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5"/>
      <c r="BF72" s="105"/>
      <c r="BG72" s="105"/>
      <c r="BH72" s="105"/>
      <c r="BI72" s="105"/>
      <c r="BJ72" s="105"/>
      <c r="BK72" s="105"/>
      <c r="BL72" s="105"/>
      <c r="BM72" s="105"/>
      <c r="BN72" s="105"/>
      <c r="BO72" s="105"/>
      <c r="BP72" s="105"/>
      <c r="BQ72" s="105"/>
      <c r="BR72" s="105"/>
      <c r="BS72" s="105"/>
      <c r="BT72" s="105"/>
      <c r="BU72" s="105"/>
      <c r="BV72" s="105"/>
      <c r="BW72" s="105"/>
      <c r="BX72" s="105"/>
      <c r="BY72" s="105"/>
      <c r="BZ72" s="105"/>
      <c r="CA72" s="105"/>
      <c r="CB72" s="105"/>
      <c r="CC72" s="105"/>
      <c r="CD72" s="105"/>
      <c r="CE72" s="105"/>
      <c r="CF72" s="105"/>
      <c r="CG72" s="105"/>
      <c r="CH72" s="105"/>
      <c r="CI72" s="105"/>
      <c r="CJ72" s="105"/>
      <c r="CK72" s="105"/>
      <c r="CL72" s="105"/>
      <c r="CM72" s="105"/>
      <c r="CN72" s="105"/>
      <c r="CO72" s="105"/>
      <c r="CP72" s="105"/>
      <c r="CQ72" s="105"/>
      <c r="CR72" s="105"/>
      <c r="CS72" s="105"/>
      <c r="CT72" s="105"/>
      <c r="CU72" s="105"/>
      <c r="CV72" s="105"/>
      <c r="CW72" s="105"/>
      <c r="CX72" s="105"/>
      <c r="CY72" s="105"/>
      <c r="CZ72" s="105"/>
      <c r="DA72" s="105"/>
      <c r="DB72" s="105"/>
      <c r="DC72" s="105"/>
      <c r="DD72" s="105"/>
      <c r="DE72" s="105"/>
      <c r="DF72" s="105"/>
      <c r="DG72" s="105"/>
      <c r="DH72" s="105"/>
      <c r="DI72" s="105"/>
      <c r="DJ72" s="105"/>
      <c r="DK72" s="105"/>
      <c r="DL72" s="105"/>
      <c r="DM72" s="105"/>
      <c r="DN72" s="105"/>
      <c r="DO72" s="105"/>
      <c r="DP72" s="105"/>
      <c r="DQ72" s="105"/>
      <c r="DR72" s="105"/>
      <c r="DS72" s="105"/>
      <c r="DT72" s="105"/>
      <c r="DU72" s="105"/>
      <c r="DV72" s="105"/>
      <c r="DW72" s="105"/>
      <c r="DX72" s="105"/>
      <c r="DY72" s="105"/>
      <c r="DZ72" s="105"/>
      <c r="EA72" s="105"/>
      <c r="EB72" s="105"/>
      <c r="EC72" s="105"/>
      <c r="ED72" s="105"/>
      <c r="EE72" s="105"/>
      <c r="EF72" s="105"/>
      <c r="EG72" s="105"/>
      <c r="EH72" s="105"/>
      <c r="EI72" s="105"/>
    </row>
    <row r="73" spans="1:139" s="222" customFormat="1" ht="12.5" x14ac:dyDescent="0.25">
      <c r="A73" s="1651" t="s">
        <v>6003</v>
      </c>
      <c r="B73" s="1652" t="s">
        <v>5901</v>
      </c>
      <c r="C73" s="1653">
        <v>1</v>
      </c>
      <c r="D73" s="1654">
        <v>38783.160000000003</v>
      </c>
      <c r="E73" s="1654">
        <v>38783.160000000003</v>
      </c>
      <c r="F73" s="107"/>
      <c r="G73" s="335"/>
      <c r="H73" s="336"/>
      <c r="I73" s="335"/>
      <c r="J73" s="336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5"/>
      <c r="BZ73" s="105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5"/>
      <c r="CM73" s="105"/>
      <c r="CN73" s="105"/>
      <c r="CO73" s="105"/>
      <c r="CP73" s="105"/>
      <c r="CQ73" s="105"/>
      <c r="CR73" s="105"/>
      <c r="CS73" s="105"/>
      <c r="CT73" s="105"/>
      <c r="CU73" s="105"/>
      <c r="CV73" s="105"/>
      <c r="CW73" s="105"/>
      <c r="CX73" s="105"/>
      <c r="CY73" s="105"/>
      <c r="CZ73" s="105"/>
      <c r="DA73" s="105"/>
      <c r="DB73" s="105"/>
      <c r="DC73" s="105"/>
      <c r="DD73" s="105"/>
      <c r="DE73" s="105"/>
      <c r="DF73" s="105"/>
      <c r="DG73" s="105"/>
      <c r="DH73" s="105"/>
      <c r="DI73" s="105"/>
      <c r="DJ73" s="105"/>
      <c r="DK73" s="105"/>
      <c r="DL73" s="105"/>
      <c r="DM73" s="105"/>
      <c r="DN73" s="105"/>
      <c r="DO73" s="105"/>
      <c r="DP73" s="105"/>
      <c r="DQ73" s="105"/>
      <c r="DR73" s="105"/>
      <c r="DS73" s="105"/>
      <c r="DT73" s="105"/>
      <c r="DU73" s="105"/>
      <c r="DV73" s="105"/>
      <c r="DW73" s="105"/>
      <c r="DX73" s="105"/>
      <c r="DY73" s="105"/>
      <c r="DZ73" s="105"/>
      <c r="EA73" s="105"/>
      <c r="EB73" s="105"/>
      <c r="EC73" s="105"/>
      <c r="ED73" s="105"/>
      <c r="EE73" s="105"/>
      <c r="EF73" s="105"/>
      <c r="EG73" s="105"/>
      <c r="EH73" s="105"/>
      <c r="EI73" s="105"/>
    </row>
    <row r="74" spans="1:139" s="222" customFormat="1" ht="12.5" x14ac:dyDescent="0.25">
      <c r="A74" s="1651" t="s">
        <v>6004</v>
      </c>
      <c r="B74" s="1652" t="s">
        <v>5899</v>
      </c>
      <c r="C74" s="1653">
        <v>1</v>
      </c>
      <c r="D74" s="1654">
        <v>64548</v>
      </c>
      <c r="E74" s="1654">
        <v>64548</v>
      </c>
      <c r="F74" s="107"/>
      <c r="G74" s="335"/>
      <c r="H74" s="336"/>
      <c r="I74" s="335"/>
      <c r="J74" s="336"/>
      <c r="K74" s="105"/>
      <c r="L74" s="105"/>
      <c r="M74" s="105"/>
      <c r="N74" s="105"/>
      <c r="O74" s="105"/>
      <c r="P74" s="105"/>
      <c r="Q74" s="105"/>
      <c r="R74" s="105"/>
      <c r="S74" s="105"/>
      <c r="T74" s="105"/>
      <c r="U74" s="105"/>
      <c r="V74" s="105"/>
      <c r="W74" s="105"/>
      <c r="X74" s="105"/>
      <c r="Y74" s="105"/>
      <c r="Z74" s="105"/>
      <c r="AA74" s="105"/>
      <c r="AB74" s="105"/>
      <c r="AC74" s="105"/>
      <c r="AD74" s="105"/>
      <c r="AE74" s="105"/>
      <c r="AF74" s="105"/>
      <c r="AG74" s="105"/>
      <c r="AH74" s="105"/>
      <c r="AI74" s="105"/>
      <c r="AJ74" s="105"/>
      <c r="AK74" s="105"/>
      <c r="AL74" s="105"/>
      <c r="AM74" s="105"/>
      <c r="AN74" s="105"/>
      <c r="AO74" s="105"/>
      <c r="AP74" s="105"/>
      <c r="AQ74" s="105"/>
      <c r="AR74" s="105"/>
      <c r="AS74" s="105"/>
      <c r="AT74" s="105"/>
      <c r="AU74" s="105"/>
      <c r="AV74" s="105"/>
      <c r="AW74" s="105"/>
      <c r="AX74" s="105"/>
      <c r="AY74" s="105"/>
      <c r="AZ74" s="105"/>
      <c r="BA74" s="105"/>
      <c r="BB74" s="105"/>
      <c r="BC74" s="105"/>
      <c r="BD74" s="105"/>
      <c r="BE74" s="105"/>
      <c r="BF74" s="105"/>
      <c r="BG74" s="105"/>
      <c r="BH74" s="105"/>
      <c r="BI74" s="105"/>
      <c r="BJ74" s="105"/>
      <c r="BK74" s="105"/>
      <c r="BL74" s="105"/>
      <c r="BM74" s="105"/>
      <c r="BN74" s="105"/>
      <c r="BO74" s="105"/>
      <c r="BP74" s="105"/>
      <c r="BQ74" s="105"/>
      <c r="BR74" s="105"/>
      <c r="BS74" s="105"/>
      <c r="BT74" s="105"/>
      <c r="BU74" s="105"/>
      <c r="BV74" s="105"/>
      <c r="BW74" s="105"/>
      <c r="BX74" s="105"/>
      <c r="BY74" s="105"/>
      <c r="BZ74" s="105"/>
      <c r="CA74" s="105"/>
      <c r="CB74" s="105"/>
      <c r="CC74" s="105"/>
      <c r="CD74" s="105"/>
      <c r="CE74" s="105"/>
      <c r="CF74" s="105"/>
      <c r="CG74" s="105"/>
      <c r="CH74" s="105"/>
      <c r="CI74" s="105"/>
      <c r="CJ74" s="105"/>
      <c r="CK74" s="105"/>
      <c r="CL74" s="105"/>
      <c r="CM74" s="105"/>
      <c r="CN74" s="105"/>
      <c r="CO74" s="105"/>
      <c r="CP74" s="105"/>
      <c r="CQ74" s="105"/>
      <c r="CR74" s="105"/>
      <c r="CS74" s="105"/>
      <c r="CT74" s="105"/>
      <c r="CU74" s="105"/>
      <c r="CV74" s="105"/>
      <c r="CW74" s="105"/>
      <c r="CX74" s="105"/>
      <c r="CY74" s="105"/>
      <c r="CZ74" s="105"/>
      <c r="DA74" s="105"/>
      <c r="DB74" s="105"/>
      <c r="DC74" s="105"/>
      <c r="DD74" s="105"/>
      <c r="DE74" s="105"/>
      <c r="DF74" s="105"/>
      <c r="DG74" s="105"/>
      <c r="DH74" s="105"/>
      <c r="DI74" s="105"/>
      <c r="DJ74" s="105"/>
      <c r="DK74" s="105"/>
      <c r="DL74" s="105"/>
      <c r="DM74" s="105"/>
      <c r="DN74" s="105"/>
      <c r="DO74" s="105"/>
      <c r="DP74" s="105"/>
      <c r="DQ74" s="105"/>
      <c r="DR74" s="105"/>
      <c r="DS74" s="105"/>
      <c r="DT74" s="105"/>
      <c r="DU74" s="105"/>
      <c r="DV74" s="105"/>
      <c r="DW74" s="105"/>
      <c r="DX74" s="105"/>
      <c r="DY74" s="105"/>
      <c r="DZ74" s="105"/>
      <c r="EA74" s="105"/>
      <c r="EB74" s="105"/>
      <c r="EC74" s="105"/>
      <c r="ED74" s="105"/>
      <c r="EE74" s="105"/>
      <c r="EF74" s="105"/>
      <c r="EG74" s="105"/>
      <c r="EH74" s="105"/>
      <c r="EI74" s="105"/>
    </row>
    <row r="75" spans="1:139" s="222" customFormat="1" ht="12.5" x14ac:dyDescent="0.25">
      <c r="A75" s="1651" t="s">
        <v>6005</v>
      </c>
      <c r="B75" s="1652" t="s">
        <v>4286</v>
      </c>
      <c r="C75" s="1653">
        <v>5</v>
      </c>
      <c r="D75" s="1654">
        <v>28547</v>
      </c>
      <c r="E75" s="1654">
        <v>28547</v>
      </c>
      <c r="F75" s="107"/>
      <c r="G75" s="335"/>
      <c r="H75" s="336"/>
      <c r="I75" s="335"/>
      <c r="J75" s="336"/>
      <c r="K75" s="105"/>
      <c r="L75" s="105"/>
      <c r="M75" s="105"/>
      <c r="N75" s="105"/>
      <c r="O75" s="105"/>
      <c r="P75" s="105"/>
      <c r="Q75" s="105"/>
      <c r="R75" s="105"/>
      <c r="S75" s="105"/>
      <c r="T75" s="105"/>
      <c r="U75" s="105"/>
      <c r="V75" s="105"/>
      <c r="W75" s="105"/>
      <c r="X75" s="105"/>
      <c r="Y75" s="105"/>
      <c r="Z75" s="105"/>
      <c r="AA75" s="105"/>
      <c r="AB75" s="105"/>
      <c r="AC75" s="105"/>
      <c r="AD75" s="105"/>
      <c r="AE75" s="105"/>
      <c r="AF75" s="105"/>
      <c r="AG75" s="105"/>
      <c r="AH75" s="105"/>
      <c r="AI75" s="105"/>
      <c r="AJ75" s="105"/>
      <c r="AK75" s="105"/>
      <c r="AL75" s="105"/>
      <c r="AM75" s="105"/>
      <c r="AN75" s="105"/>
      <c r="AO75" s="105"/>
      <c r="AP75" s="105"/>
      <c r="AQ75" s="105"/>
      <c r="AR75" s="105"/>
      <c r="AS75" s="105"/>
      <c r="AT75" s="105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5"/>
      <c r="BF75" s="105"/>
      <c r="BG75" s="105"/>
      <c r="BH75" s="105"/>
      <c r="BI75" s="105"/>
      <c r="BJ75" s="105"/>
      <c r="BK75" s="105"/>
      <c r="BL75" s="105"/>
      <c r="BM75" s="105"/>
      <c r="BN75" s="105"/>
      <c r="BO75" s="105"/>
      <c r="BP75" s="105"/>
      <c r="BQ75" s="105"/>
      <c r="BR75" s="105"/>
      <c r="BS75" s="105"/>
      <c r="BT75" s="105"/>
      <c r="BU75" s="105"/>
      <c r="BV75" s="105"/>
      <c r="BW75" s="105"/>
      <c r="BX75" s="105"/>
      <c r="BY75" s="105"/>
      <c r="BZ75" s="105"/>
      <c r="CA75" s="105"/>
      <c r="CB75" s="105"/>
      <c r="CC75" s="105"/>
      <c r="CD75" s="105"/>
      <c r="CE75" s="105"/>
      <c r="CF75" s="105"/>
      <c r="CG75" s="105"/>
      <c r="CH75" s="105"/>
      <c r="CI75" s="105"/>
      <c r="CJ75" s="105"/>
      <c r="CK75" s="105"/>
      <c r="CL75" s="105"/>
      <c r="CM75" s="105"/>
      <c r="CN75" s="105"/>
      <c r="CO75" s="105"/>
      <c r="CP75" s="105"/>
      <c r="CQ75" s="105"/>
      <c r="CR75" s="105"/>
      <c r="CS75" s="105"/>
      <c r="CT75" s="105"/>
      <c r="CU75" s="105"/>
      <c r="CV75" s="105"/>
      <c r="CW75" s="105"/>
      <c r="CX75" s="105"/>
      <c r="CY75" s="105"/>
      <c r="CZ75" s="105"/>
      <c r="DA75" s="105"/>
      <c r="DB75" s="105"/>
      <c r="DC75" s="105"/>
      <c r="DD75" s="105"/>
      <c r="DE75" s="105"/>
      <c r="DF75" s="105"/>
      <c r="DG75" s="105"/>
      <c r="DH75" s="105"/>
      <c r="DI75" s="105"/>
      <c r="DJ75" s="105"/>
      <c r="DK75" s="105"/>
      <c r="DL75" s="105"/>
      <c r="DM75" s="105"/>
      <c r="DN75" s="105"/>
      <c r="DO75" s="105"/>
      <c r="DP75" s="105"/>
      <c r="DQ75" s="105"/>
      <c r="DR75" s="105"/>
      <c r="DS75" s="105"/>
      <c r="DT75" s="105"/>
      <c r="DU75" s="105"/>
      <c r="DV75" s="105"/>
      <c r="DW75" s="105"/>
      <c r="DX75" s="105"/>
      <c r="DY75" s="105"/>
      <c r="DZ75" s="105"/>
      <c r="EA75" s="105"/>
      <c r="EB75" s="105"/>
      <c r="EC75" s="105"/>
      <c r="ED75" s="105"/>
      <c r="EE75" s="105"/>
      <c r="EF75" s="105"/>
      <c r="EG75" s="105"/>
      <c r="EH75" s="105"/>
      <c r="EI75" s="105"/>
    </row>
    <row r="76" spans="1:139" s="243" customFormat="1" ht="12.5" x14ac:dyDescent="0.25">
      <c r="A76" s="1656" t="s">
        <v>6006</v>
      </c>
      <c r="B76" s="1657" t="s">
        <v>6007</v>
      </c>
      <c r="C76" s="1655">
        <v>1</v>
      </c>
      <c r="D76" s="1658">
        <v>74652</v>
      </c>
      <c r="E76" s="1658">
        <v>74652</v>
      </c>
      <c r="F76" s="107"/>
      <c r="G76" s="335"/>
      <c r="H76" s="336"/>
      <c r="I76" s="335"/>
      <c r="J76" s="336"/>
    </row>
    <row r="77" spans="1:139" s="222" customFormat="1" ht="12.5" x14ac:dyDescent="0.25">
      <c r="A77" s="1651" t="s">
        <v>6008</v>
      </c>
      <c r="B77" s="1652" t="s">
        <v>5904</v>
      </c>
      <c r="C77" s="1653">
        <v>1</v>
      </c>
      <c r="D77" s="1654">
        <v>33934</v>
      </c>
      <c r="E77" s="1654">
        <v>33934</v>
      </c>
      <c r="F77" s="107"/>
      <c r="G77" s="335"/>
      <c r="H77" s="336"/>
      <c r="I77" s="335"/>
      <c r="J77" s="336"/>
      <c r="K77" s="105"/>
      <c r="L77" s="105"/>
      <c r="M77" s="105"/>
      <c r="N77" s="105"/>
      <c r="O77" s="105"/>
      <c r="P77" s="105"/>
      <c r="Q77" s="105"/>
      <c r="R77" s="105"/>
      <c r="S77" s="105"/>
      <c r="T77" s="105"/>
      <c r="U77" s="105"/>
      <c r="V77" s="105"/>
      <c r="W77" s="105"/>
      <c r="X77" s="105"/>
      <c r="Y77" s="105"/>
      <c r="Z77" s="105"/>
      <c r="AA77" s="105"/>
      <c r="AB77" s="105"/>
      <c r="AC77" s="105"/>
      <c r="AD77" s="105"/>
      <c r="AE77" s="105"/>
      <c r="AF77" s="105"/>
      <c r="AG77" s="105"/>
      <c r="AH77" s="105"/>
      <c r="AI77" s="105"/>
      <c r="AJ77" s="105"/>
      <c r="AK77" s="105"/>
      <c r="AL77" s="105"/>
      <c r="AM77" s="105"/>
      <c r="AN77" s="105"/>
      <c r="AO77" s="105"/>
      <c r="AP77" s="105"/>
      <c r="AQ77" s="105"/>
      <c r="AR77" s="105"/>
      <c r="AS77" s="105"/>
      <c r="AT77" s="105"/>
      <c r="AU77" s="105"/>
      <c r="AV77" s="105"/>
      <c r="AW77" s="105"/>
      <c r="AX77" s="105"/>
      <c r="AY77" s="105"/>
      <c r="AZ77" s="105"/>
      <c r="BA77" s="105"/>
      <c r="BB77" s="105"/>
      <c r="BC77" s="105"/>
      <c r="BD77" s="105"/>
      <c r="BE77" s="105"/>
      <c r="BF77" s="105"/>
      <c r="BG77" s="105"/>
      <c r="BH77" s="105"/>
      <c r="BI77" s="105"/>
      <c r="BJ77" s="105"/>
      <c r="BK77" s="105"/>
      <c r="BL77" s="105"/>
      <c r="BM77" s="105"/>
      <c r="BN77" s="105"/>
      <c r="BO77" s="105"/>
      <c r="BP77" s="105"/>
      <c r="BQ77" s="105"/>
      <c r="BR77" s="105"/>
      <c r="BS77" s="105"/>
      <c r="BT77" s="105"/>
      <c r="BU77" s="105"/>
      <c r="BV77" s="105"/>
      <c r="BW77" s="105"/>
      <c r="BX77" s="105"/>
      <c r="BY77" s="105"/>
      <c r="BZ77" s="105"/>
      <c r="CA77" s="105"/>
      <c r="CB77" s="105"/>
      <c r="CC77" s="105"/>
      <c r="CD77" s="105"/>
      <c r="CE77" s="105"/>
      <c r="CF77" s="105"/>
      <c r="CG77" s="105"/>
      <c r="CH77" s="105"/>
      <c r="CI77" s="105"/>
      <c r="CJ77" s="105"/>
      <c r="CK77" s="105"/>
      <c r="CL77" s="105"/>
      <c r="CM77" s="105"/>
      <c r="CN77" s="105"/>
      <c r="CO77" s="105"/>
      <c r="CP77" s="105"/>
      <c r="CQ77" s="105"/>
      <c r="CR77" s="105"/>
      <c r="CS77" s="105"/>
      <c r="CT77" s="105"/>
      <c r="CU77" s="105"/>
      <c r="CV77" s="105"/>
      <c r="CW77" s="105"/>
      <c r="CX77" s="105"/>
      <c r="CY77" s="105"/>
      <c r="CZ77" s="105"/>
      <c r="DA77" s="105"/>
      <c r="DB77" s="105"/>
      <c r="DC77" s="105"/>
      <c r="DD77" s="105"/>
      <c r="DE77" s="105"/>
      <c r="DF77" s="105"/>
      <c r="DG77" s="105"/>
      <c r="DH77" s="105"/>
      <c r="DI77" s="105"/>
      <c r="DJ77" s="105"/>
      <c r="DK77" s="105"/>
      <c r="DL77" s="105"/>
      <c r="DM77" s="105"/>
      <c r="DN77" s="105"/>
      <c r="DO77" s="105"/>
      <c r="DP77" s="105"/>
      <c r="DQ77" s="105"/>
      <c r="DR77" s="105"/>
      <c r="DS77" s="105"/>
      <c r="DT77" s="105"/>
      <c r="DU77" s="105"/>
      <c r="DV77" s="105"/>
      <c r="DW77" s="105"/>
      <c r="DX77" s="105"/>
      <c r="DY77" s="105"/>
      <c r="DZ77" s="105"/>
      <c r="EA77" s="105"/>
      <c r="EB77" s="105"/>
      <c r="EC77" s="105"/>
      <c r="ED77" s="105"/>
      <c r="EE77" s="105"/>
      <c r="EF77" s="105"/>
      <c r="EG77" s="105"/>
      <c r="EH77" s="105"/>
      <c r="EI77" s="105"/>
    </row>
    <row r="78" spans="1:139" s="222" customFormat="1" ht="12.5" x14ac:dyDescent="0.25">
      <c r="A78" s="1651" t="s">
        <v>6009</v>
      </c>
      <c r="B78" s="1652" t="s">
        <v>6010</v>
      </c>
      <c r="C78" s="1653">
        <v>1</v>
      </c>
      <c r="D78" s="1654">
        <v>24683.5</v>
      </c>
      <c r="E78" s="1654">
        <v>24683.5</v>
      </c>
      <c r="F78" s="107"/>
      <c r="G78" s="335"/>
      <c r="H78" s="336"/>
      <c r="I78" s="335"/>
      <c r="J78" s="336"/>
      <c r="K78" s="105"/>
      <c r="L78" s="105"/>
      <c r="M78" s="105"/>
      <c r="N78" s="105"/>
      <c r="O78" s="105"/>
      <c r="P78" s="105"/>
      <c r="Q78" s="105"/>
      <c r="R78" s="105"/>
      <c r="S78" s="105"/>
      <c r="T78" s="105"/>
      <c r="U78" s="105"/>
      <c r="V78" s="105"/>
      <c r="W78" s="105"/>
      <c r="X78" s="105"/>
      <c r="Y78" s="105"/>
      <c r="Z78" s="105"/>
      <c r="AA78" s="105"/>
      <c r="AB78" s="105"/>
      <c r="AC78" s="105"/>
      <c r="AD78" s="105"/>
      <c r="AE78" s="105"/>
      <c r="AF78" s="105"/>
      <c r="AG78" s="105"/>
      <c r="AH78" s="105"/>
      <c r="AI78" s="105"/>
      <c r="AJ78" s="105"/>
      <c r="AK78" s="105"/>
      <c r="AL78" s="105"/>
      <c r="AM78" s="105"/>
      <c r="AN78" s="105"/>
      <c r="AO78" s="105"/>
      <c r="AP78" s="105"/>
      <c r="AQ78" s="105"/>
      <c r="AR78" s="105"/>
      <c r="AS78" s="105"/>
      <c r="AT78" s="105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5"/>
      <c r="BF78" s="105"/>
      <c r="BG78" s="105"/>
      <c r="BH78" s="105"/>
      <c r="BI78" s="105"/>
      <c r="BJ78" s="105"/>
      <c r="BK78" s="105"/>
      <c r="BL78" s="105"/>
      <c r="BM78" s="105"/>
      <c r="BN78" s="105"/>
      <c r="BO78" s="105"/>
      <c r="BP78" s="105"/>
      <c r="BQ78" s="105"/>
      <c r="BR78" s="105"/>
      <c r="BS78" s="105"/>
      <c r="BT78" s="105"/>
      <c r="BU78" s="105"/>
      <c r="BV78" s="105"/>
      <c r="BW78" s="105"/>
      <c r="BX78" s="105"/>
      <c r="BY78" s="105"/>
      <c r="BZ78" s="105"/>
      <c r="CA78" s="105"/>
      <c r="CB78" s="105"/>
      <c r="CC78" s="105"/>
      <c r="CD78" s="105"/>
      <c r="CE78" s="105"/>
      <c r="CF78" s="105"/>
      <c r="CG78" s="105"/>
      <c r="CH78" s="105"/>
      <c r="CI78" s="105"/>
      <c r="CJ78" s="105"/>
      <c r="CK78" s="105"/>
      <c r="CL78" s="105"/>
      <c r="CM78" s="105"/>
      <c r="CN78" s="105"/>
      <c r="CO78" s="105"/>
      <c r="CP78" s="105"/>
      <c r="CQ78" s="105"/>
      <c r="CR78" s="105"/>
      <c r="CS78" s="105"/>
      <c r="CT78" s="105"/>
      <c r="CU78" s="105"/>
      <c r="CV78" s="105"/>
      <c r="CW78" s="105"/>
      <c r="CX78" s="105"/>
      <c r="CY78" s="105"/>
      <c r="CZ78" s="105"/>
      <c r="DA78" s="105"/>
      <c r="DB78" s="105"/>
      <c r="DC78" s="105"/>
      <c r="DD78" s="105"/>
      <c r="DE78" s="105"/>
      <c r="DF78" s="105"/>
      <c r="DG78" s="105"/>
      <c r="DH78" s="105"/>
      <c r="DI78" s="105"/>
      <c r="DJ78" s="105"/>
      <c r="DK78" s="105"/>
      <c r="DL78" s="105"/>
      <c r="DM78" s="105"/>
      <c r="DN78" s="105"/>
      <c r="DO78" s="105"/>
      <c r="DP78" s="105"/>
      <c r="DQ78" s="105"/>
      <c r="DR78" s="105"/>
      <c r="DS78" s="105"/>
      <c r="DT78" s="105"/>
      <c r="DU78" s="105"/>
      <c r="DV78" s="105"/>
      <c r="DW78" s="105"/>
      <c r="DX78" s="105"/>
      <c r="DY78" s="105"/>
      <c r="DZ78" s="105"/>
      <c r="EA78" s="105"/>
      <c r="EB78" s="105"/>
      <c r="EC78" s="105"/>
      <c r="ED78" s="105"/>
      <c r="EE78" s="105"/>
      <c r="EF78" s="105"/>
      <c r="EG78" s="105"/>
      <c r="EH78" s="105"/>
      <c r="EI78" s="105"/>
    </row>
    <row r="79" spans="1:139" s="222" customFormat="1" ht="12.5" x14ac:dyDescent="0.25">
      <c r="A79" s="1651" t="s">
        <v>6011</v>
      </c>
      <c r="B79" s="1652" t="s">
        <v>6012</v>
      </c>
      <c r="C79" s="1653">
        <v>1</v>
      </c>
      <c r="D79" s="1654">
        <v>30251</v>
      </c>
      <c r="E79" s="1654">
        <v>30251</v>
      </c>
      <c r="F79" s="107"/>
      <c r="G79" s="335"/>
      <c r="H79" s="336"/>
      <c r="I79" s="335"/>
      <c r="J79" s="336"/>
      <c r="K79" s="105"/>
      <c r="L79" s="105"/>
      <c r="M79" s="105"/>
      <c r="N79" s="105"/>
      <c r="O79" s="105"/>
      <c r="P79" s="105"/>
      <c r="Q79" s="105"/>
      <c r="R79" s="105"/>
      <c r="S79" s="105"/>
      <c r="T79" s="105"/>
      <c r="U79" s="105"/>
      <c r="V79" s="105"/>
      <c r="W79" s="105"/>
      <c r="X79" s="105"/>
      <c r="Y79" s="105"/>
      <c r="Z79" s="105"/>
      <c r="AA79" s="105"/>
      <c r="AB79" s="105"/>
      <c r="AC79" s="105"/>
      <c r="AD79" s="105"/>
      <c r="AE79" s="105"/>
      <c r="AF79" s="105"/>
      <c r="AG79" s="105"/>
      <c r="AH79" s="105"/>
      <c r="AI79" s="105"/>
      <c r="AJ79" s="105"/>
      <c r="AK79" s="105"/>
      <c r="AL79" s="105"/>
      <c r="AM79" s="105"/>
      <c r="AN79" s="105"/>
      <c r="AO79" s="105"/>
      <c r="AP79" s="105"/>
      <c r="AQ79" s="105"/>
      <c r="AR79" s="105"/>
      <c r="AS79" s="105"/>
      <c r="AT79" s="105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5"/>
      <c r="BF79" s="105"/>
      <c r="BG79" s="105"/>
      <c r="BH79" s="105"/>
      <c r="BI79" s="105"/>
      <c r="BJ79" s="105"/>
      <c r="BK79" s="105"/>
      <c r="BL79" s="105"/>
      <c r="BM79" s="105"/>
      <c r="BN79" s="105"/>
      <c r="BO79" s="105"/>
      <c r="BP79" s="105"/>
      <c r="BQ79" s="105"/>
      <c r="BR79" s="105"/>
      <c r="BS79" s="105"/>
      <c r="BT79" s="105"/>
      <c r="BU79" s="105"/>
      <c r="BV79" s="105"/>
      <c r="BW79" s="105"/>
      <c r="BX79" s="105"/>
      <c r="BY79" s="105"/>
      <c r="BZ79" s="105"/>
      <c r="CA79" s="105"/>
      <c r="CB79" s="105"/>
      <c r="CC79" s="105"/>
      <c r="CD79" s="105"/>
      <c r="CE79" s="105"/>
      <c r="CF79" s="105"/>
      <c r="CG79" s="105"/>
      <c r="CH79" s="105"/>
      <c r="CI79" s="105"/>
      <c r="CJ79" s="105"/>
      <c r="CK79" s="105"/>
      <c r="CL79" s="105"/>
      <c r="CM79" s="105"/>
      <c r="CN79" s="105"/>
      <c r="CO79" s="105"/>
      <c r="CP79" s="105"/>
      <c r="CQ79" s="105"/>
      <c r="CR79" s="105"/>
      <c r="CS79" s="105"/>
      <c r="CT79" s="105"/>
      <c r="CU79" s="105"/>
      <c r="CV79" s="105"/>
      <c r="CW79" s="105"/>
      <c r="CX79" s="105"/>
      <c r="CY79" s="105"/>
      <c r="CZ79" s="105"/>
      <c r="DA79" s="105"/>
      <c r="DB79" s="105"/>
      <c r="DC79" s="105"/>
      <c r="DD79" s="105"/>
      <c r="DE79" s="105"/>
      <c r="DF79" s="105"/>
      <c r="DG79" s="105"/>
      <c r="DH79" s="105"/>
      <c r="DI79" s="105"/>
      <c r="DJ79" s="105"/>
      <c r="DK79" s="105"/>
      <c r="DL79" s="105"/>
      <c r="DM79" s="105"/>
      <c r="DN79" s="105"/>
      <c r="DO79" s="105"/>
      <c r="DP79" s="105"/>
      <c r="DQ79" s="105"/>
      <c r="DR79" s="105"/>
      <c r="DS79" s="105"/>
      <c r="DT79" s="105"/>
      <c r="DU79" s="105"/>
      <c r="DV79" s="105"/>
      <c r="DW79" s="105"/>
      <c r="DX79" s="105"/>
      <c r="DY79" s="105"/>
      <c r="DZ79" s="105"/>
      <c r="EA79" s="105"/>
      <c r="EB79" s="105"/>
      <c r="EC79" s="105"/>
      <c r="ED79" s="105"/>
      <c r="EE79" s="105"/>
      <c r="EF79" s="105"/>
      <c r="EG79" s="105"/>
      <c r="EH79" s="105"/>
      <c r="EI79" s="105"/>
    </row>
    <row r="80" spans="1:139" s="222" customFormat="1" ht="12.5" x14ac:dyDescent="0.25">
      <c r="A80" s="1651" t="s">
        <v>6013</v>
      </c>
      <c r="B80" s="1652" t="s">
        <v>6014</v>
      </c>
      <c r="C80" s="1653">
        <v>1</v>
      </c>
      <c r="D80" s="1654">
        <v>28773</v>
      </c>
      <c r="E80" s="1654">
        <v>28773</v>
      </c>
      <c r="F80" s="107"/>
      <c r="G80" s="335"/>
      <c r="H80" s="336"/>
      <c r="I80" s="335"/>
      <c r="J80" s="336"/>
      <c r="K80" s="105"/>
      <c r="L80" s="105"/>
      <c r="M80" s="105"/>
      <c r="N80" s="105"/>
      <c r="O80" s="105"/>
      <c r="P80" s="105"/>
      <c r="Q80" s="105"/>
      <c r="R80" s="105"/>
      <c r="S80" s="105"/>
      <c r="T80" s="105"/>
      <c r="U80" s="105"/>
      <c r="V80" s="105"/>
      <c r="W80" s="105"/>
      <c r="X80" s="105"/>
      <c r="Y80" s="105"/>
      <c r="Z80" s="105"/>
      <c r="AA80" s="105"/>
      <c r="AB80" s="105"/>
      <c r="AC80" s="105"/>
      <c r="AD80" s="105"/>
      <c r="AE80" s="105"/>
      <c r="AF80" s="105"/>
      <c r="AG80" s="105"/>
      <c r="AH80" s="105"/>
      <c r="AI80" s="105"/>
      <c r="AJ80" s="105"/>
      <c r="AK80" s="105"/>
      <c r="AL80" s="105"/>
      <c r="AM80" s="105"/>
      <c r="AN80" s="105"/>
      <c r="AO80" s="105"/>
      <c r="AP80" s="105"/>
      <c r="AQ80" s="105"/>
      <c r="AR80" s="105"/>
      <c r="AS80" s="105"/>
      <c r="AT80" s="105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5"/>
      <c r="BF80" s="105"/>
      <c r="BG80" s="105"/>
      <c r="BH80" s="105"/>
      <c r="BI80" s="105"/>
      <c r="BJ80" s="105"/>
      <c r="BK80" s="105"/>
      <c r="BL80" s="105"/>
      <c r="BM80" s="105"/>
      <c r="BN80" s="105"/>
      <c r="BO80" s="105"/>
      <c r="BP80" s="105"/>
      <c r="BQ80" s="105"/>
      <c r="BR80" s="105"/>
      <c r="BS80" s="105"/>
      <c r="BT80" s="105"/>
      <c r="BU80" s="105"/>
      <c r="BV80" s="105"/>
      <c r="BW80" s="105"/>
      <c r="BX80" s="105"/>
      <c r="BY80" s="105"/>
      <c r="BZ80" s="105"/>
      <c r="CA80" s="105"/>
      <c r="CB80" s="105"/>
      <c r="CC80" s="105"/>
      <c r="CD80" s="105"/>
      <c r="CE80" s="105"/>
      <c r="CF80" s="105"/>
      <c r="CG80" s="105"/>
      <c r="CH80" s="105"/>
      <c r="CI80" s="105"/>
      <c r="CJ80" s="105"/>
      <c r="CK80" s="105"/>
      <c r="CL80" s="105"/>
      <c r="CM80" s="105"/>
      <c r="CN80" s="105"/>
      <c r="CO80" s="105"/>
      <c r="CP80" s="105"/>
      <c r="CQ80" s="105"/>
      <c r="CR80" s="105"/>
      <c r="CS80" s="105"/>
      <c r="CT80" s="105"/>
      <c r="CU80" s="105"/>
      <c r="CV80" s="105"/>
      <c r="CW80" s="105"/>
      <c r="CX80" s="105"/>
      <c r="CY80" s="105"/>
      <c r="CZ80" s="105"/>
      <c r="DA80" s="105"/>
      <c r="DB80" s="105"/>
      <c r="DC80" s="105"/>
      <c r="DD80" s="105"/>
      <c r="DE80" s="105"/>
      <c r="DF80" s="105"/>
      <c r="DG80" s="105"/>
      <c r="DH80" s="105"/>
      <c r="DI80" s="105"/>
      <c r="DJ80" s="105"/>
      <c r="DK80" s="105"/>
      <c r="DL80" s="105"/>
      <c r="DM80" s="105"/>
      <c r="DN80" s="105"/>
      <c r="DO80" s="105"/>
      <c r="DP80" s="105"/>
      <c r="DQ80" s="105"/>
      <c r="DR80" s="105"/>
      <c r="DS80" s="105"/>
      <c r="DT80" s="105"/>
      <c r="DU80" s="105"/>
      <c r="DV80" s="105"/>
      <c r="DW80" s="105"/>
      <c r="DX80" s="105"/>
      <c r="DY80" s="105"/>
      <c r="DZ80" s="105"/>
      <c r="EA80" s="105"/>
      <c r="EB80" s="105"/>
      <c r="EC80" s="105"/>
      <c r="ED80" s="105"/>
      <c r="EE80" s="105"/>
      <c r="EF80" s="105"/>
      <c r="EG80" s="105"/>
      <c r="EH80" s="105"/>
      <c r="EI80" s="105"/>
    </row>
    <row r="81" spans="1:139" s="222" customFormat="1" ht="12.5" x14ac:dyDescent="0.25">
      <c r="A81" s="1651" t="s">
        <v>6015</v>
      </c>
      <c r="B81" s="1652" t="s">
        <v>5906</v>
      </c>
      <c r="C81" s="1653">
        <v>1</v>
      </c>
      <c r="D81" s="1654">
        <v>29223</v>
      </c>
      <c r="E81" s="1654">
        <v>29223</v>
      </c>
      <c r="F81" s="107"/>
      <c r="G81" s="335"/>
      <c r="H81" s="336"/>
      <c r="I81" s="335"/>
      <c r="J81" s="336"/>
      <c r="K81" s="105"/>
      <c r="L81" s="105"/>
      <c r="M81" s="105"/>
      <c r="N81" s="105"/>
      <c r="O81" s="105"/>
      <c r="P81" s="105"/>
      <c r="Q81" s="105"/>
      <c r="R81" s="105"/>
      <c r="S81" s="105"/>
      <c r="T81" s="105"/>
      <c r="U81" s="105"/>
      <c r="V81" s="105"/>
      <c r="W81" s="105"/>
      <c r="X81" s="105"/>
      <c r="Y81" s="105"/>
      <c r="Z81" s="105"/>
      <c r="AA81" s="105"/>
      <c r="AB81" s="105"/>
      <c r="AC81" s="105"/>
      <c r="AD81" s="105"/>
      <c r="AE81" s="105"/>
      <c r="AF81" s="105"/>
      <c r="AG81" s="105"/>
      <c r="AH81" s="105"/>
      <c r="AI81" s="105"/>
      <c r="AJ81" s="105"/>
      <c r="AK81" s="105"/>
      <c r="AL81" s="105"/>
      <c r="AM81" s="105"/>
      <c r="AN81" s="105"/>
      <c r="AO81" s="105"/>
      <c r="AP81" s="105"/>
      <c r="AQ81" s="105"/>
      <c r="AR81" s="105"/>
      <c r="AS81" s="105"/>
      <c r="AT81" s="105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5"/>
      <c r="BF81" s="105"/>
      <c r="BG81" s="105"/>
      <c r="BH81" s="105"/>
      <c r="BI81" s="105"/>
      <c r="BJ81" s="105"/>
      <c r="BK81" s="105"/>
      <c r="BL81" s="105"/>
      <c r="BM81" s="105"/>
      <c r="BN81" s="105"/>
      <c r="BO81" s="105"/>
      <c r="BP81" s="105"/>
      <c r="BQ81" s="105"/>
      <c r="BR81" s="105"/>
      <c r="BS81" s="105"/>
      <c r="BT81" s="105"/>
      <c r="BU81" s="105"/>
      <c r="BV81" s="105"/>
      <c r="BW81" s="105"/>
      <c r="BX81" s="105"/>
      <c r="BY81" s="105"/>
      <c r="BZ81" s="105"/>
      <c r="CA81" s="105"/>
      <c r="CB81" s="105"/>
      <c r="CC81" s="105"/>
      <c r="CD81" s="105"/>
      <c r="CE81" s="105"/>
      <c r="CF81" s="105"/>
      <c r="CG81" s="105"/>
      <c r="CH81" s="105"/>
      <c r="CI81" s="105"/>
      <c r="CJ81" s="105"/>
      <c r="CK81" s="105"/>
      <c r="CL81" s="105"/>
      <c r="CM81" s="105"/>
      <c r="CN81" s="105"/>
      <c r="CO81" s="105"/>
      <c r="CP81" s="105"/>
      <c r="CQ81" s="105"/>
      <c r="CR81" s="105"/>
      <c r="CS81" s="105"/>
      <c r="CT81" s="105"/>
      <c r="CU81" s="105"/>
      <c r="CV81" s="105"/>
      <c r="CW81" s="105"/>
      <c r="CX81" s="105"/>
      <c r="CY81" s="105"/>
      <c r="CZ81" s="105"/>
      <c r="DA81" s="105"/>
      <c r="DB81" s="105"/>
      <c r="DC81" s="105"/>
      <c r="DD81" s="105"/>
      <c r="DE81" s="105"/>
      <c r="DF81" s="105"/>
      <c r="DG81" s="105"/>
      <c r="DH81" s="105"/>
      <c r="DI81" s="105"/>
      <c r="DJ81" s="105"/>
      <c r="DK81" s="105"/>
      <c r="DL81" s="105"/>
      <c r="DM81" s="105"/>
      <c r="DN81" s="105"/>
      <c r="DO81" s="105"/>
      <c r="DP81" s="105"/>
      <c r="DQ81" s="105"/>
      <c r="DR81" s="105"/>
      <c r="DS81" s="105"/>
      <c r="DT81" s="105"/>
      <c r="DU81" s="105"/>
      <c r="DV81" s="105"/>
      <c r="DW81" s="105"/>
      <c r="DX81" s="105"/>
      <c r="DY81" s="105"/>
      <c r="DZ81" s="105"/>
      <c r="EA81" s="105"/>
      <c r="EB81" s="105"/>
      <c r="EC81" s="105"/>
      <c r="ED81" s="105"/>
      <c r="EE81" s="105"/>
      <c r="EF81" s="105"/>
      <c r="EG81" s="105"/>
      <c r="EH81" s="105"/>
      <c r="EI81" s="105"/>
    </row>
    <row r="82" spans="1:139" s="222" customFormat="1" ht="12.5" x14ac:dyDescent="0.25">
      <c r="A82" s="1651" t="s">
        <v>6016</v>
      </c>
      <c r="B82" s="1652" t="s">
        <v>6017</v>
      </c>
      <c r="C82" s="1653">
        <v>1</v>
      </c>
      <c r="D82" s="1654">
        <v>26092.32</v>
      </c>
      <c r="E82" s="1654">
        <v>26092.32</v>
      </c>
      <c r="F82" s="107"/>
      <c r="G82" s="335"/>
      <c r="H82" s="336"/>
      <c r="I82" s="335"/>
      <c r="J82" s="336"/>
      <c r="K82" s="105"/>
      <c r="L82" s="105"/>
      <c r="M82" s="105"/>
      <c r="N82" s="105"/>
      <c r="O82" s="105"/>
      <c r="P82" s="105"/>
      <c r="Q82" s="105"/>
      <c r="R82" s="105"/>
      <c r="S82" s="105"/>
      <c r="T82" s="105"/>
      <c r="U82" s="105"/>
      <c r="V82" s="105"/>
      <c r="W82" s="105"/>
      <c r="X82" s="105"/>
      <c r="Y82" s="105"/>
      <c r="Z82" s="105"/>
      <c r="AA82" s="105"/>
      <c r="AB82" s="105"/>
      <c r="AC82" s="105"/>
      <c r="AD82" s="105"/>
      <c r="AE82" s="105"/>
      <c r="AF82" s="105"/>
      <c r="AG82" s="105"/>
      <c r="AH82" s="105"/>
      <c r="AI82" s="105"/>
      <c r="AJ82" s="105"/>
      <c r="AK82" s="105"/>
      <c r="AL82" s="105"/>
      <c r="AM82" s="105"/>
      <c r="AN82" s="105"/>
      <c r="AO82" s="105"/>
      <c r="AP82" s="105"/>
      <c r="AQ82" s="105"/>
      <c r="AR82" s="105"/>
      <c r="AS82" s="105"/>
      <c r="AT82" s="105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  <c r="BE82" s="105"/>
      <c r="BF82" s="105"/>
      <c r="BG82" s="105"/>
      <c r="BH82" s="105"/>
      <c r="BI82" s="105"/>
      <c r="BJ82" s="105"/>
      <c r="BK82" s="105"/>
      <c r="BL82" s="105"/>
      <c r="BM82" s="105"/>
      <c r="BN82" s="105"/>
      <c r="BO82" s="105"/>
      <c r="BP82" s="105"/>
      <c r="BQ82" s="105"/>
      <c r="BR82" s="105"/>
      <c r="BS82" s="105"/>
      <c r="BT82" s="105"/>
      <c r="BU82" s="105"/>
      <c r="BV82" s="105"/>
      <c r="BW82" s="105"/>
      <c r="BX82" s="105"/>
      <c r="BY82" s="105"/>
      <c r="BZ82" s="105"/>
      <c r="CA82" s="105"/>
      <c r="CB82" s="105"/>
      <c r="CC82" s="105"/>
      <c r="CD82" s="105"/>
      <c r="CE82" s="105"/>
      <c r="CF82" s="105"/>
      <c r="CG82" s="105"/>
      <c r="CH82" s="105"/>
      <c r="CI82" s="105"/>
      <c r="CJ82" s="105"/>
      <c r="CK82" s="105"/>
      <c r="CL82" s="105"/>
      <c r="CM82" s="105"/>
      <c r="CN82" s="105"/>
      <c r="CO82" s="105"/>
      <c r="CP82" s="105"/>
      <c r="CQ82" s="105"/>
      <c r="CR82" s="105"/>
      <c r="CS82" s="105"/>
      <c r="CT82" s="105"/>
      <c r="CU82" s="105"/>
      <c r="CV82" s="105"/>
      <c r="CW82" s="105"/>
      <c r="CX82" s="105"/>
      <c r="CY82" s="105"/>
      <c r="CZ82" s="105"/>
      <c r="DA82" s="105"/>
      <c r="DB82" s="105"/>
      <c r="DC82" s="105"/>
      <c r="DD82" s="105"/>
      <c r="DE82" s="105"/>
      <c r="DF82" s="105"/>
      <c r="DG82" s="105"/>
      <c r="DH82" s="105"/>
      <c r="DI82" s="105"/>
      <c r="DJ82" s="105"/>
      <c r="DK82" s="105"/>
      <c r="DL82" s="105"/>
      <c r="DM82" s="105"/>
      <c r="DN82" s="105"/>
      <c r="DO82" s="105"/>
      <c r="DP82" s="105"/>
      <c r="DQ82" s="105"/>
      <c r="DR82" s="105"/>
      <c r="DS82" s="105"/>
      <c r="DT82" s="105"/>
      <c r="DU82" s="105"/>
      <c r="DV82" s="105"/>
      <c r="DW82" s="105"/>
      <c r="DX82" s="105"/>
      <c r="DY82" s="105"/>
      <c r="DZ82" s="105"/>
      <c r="EA82" s="105"/>
      <c r="EB82" s="105"/>
      <c r="EC82" s="105"/>
      <c r="ED82" s="105"/>
      <c r="EE82" s="105"/>
      <c r="EF82" s="105"/>
      <c r="EG82" s="105"/>
      <c r="EH82" s="105"/>
      <c r="EI82" s="105"/>
    </row>
    <row r="83" spans="1:139" s="222" customFormat="1" ht="12.5" x14ac:dyDescent="0.25">
      <c r="A83" s="1651" t="s">
        <v>6018</v>
      </c>
      <c r="B83" s="1652" t="s">
        <v>6019</v>
      </c>
      <c r="C83" s="1653">
        <v>6</v>
      </c>
      <c r="D83" s="1654">
        <v>25773</v>
      </c>
      <c r="E83" s="1654">
        <v>25773</v>
      </c>
      <c r="F83" s="107"/>
      <c r="G83" s="335"/>
      <c r="H83" s="336"/>
      <c r="I83" s="335"/>
      <c r="J83" s="336"/>
      <c r="K83" s="105"/>
      <c r="L83" s="105"/>
      <c r="M83" s="105"/>
      <c r="N83" s="105"/>
      <c r="O83" s="105"/>
      <c r="P83" s="105"/>
      <c r="Q83" s="105"/>
      <c r="R83" s="105"/>
      <c r="S83" s="105"/>
      <c r="T83" s="105"/>
      <c r="U83" s="105"/>
      <c r="V83" s="105"/>
      <c r="W83" s="105"/>
      <c r="X83" s="105"/>
      <c r="Y83" s="105"/>
      <c r="Z83" s="105"/>
      <c r="AA83" s="105"/>
      <c r="AB83" s="105"/>
      <c r="AC83" s="105"/>
      <c r="AD83" s="105"/>
      <c r="AE83" s="105"/>
      <c r="AF83" s="105"/>
      <c r="AG83" s="105"/>
      <c r="AH83" s="105"/>
      <c r="AI83" s="105"/>
      <c r="AJ83" s="105"/>
      <c r="AK83" s="105"/>
      <c r="AL83" s="105"/>
      <c r="AM83" s="105"/>
      <c r="AN83" s="105"/>
      <c r="AO83" s="105"/>
      <c r="AP83" s="105"/>
      <c r="AQ83" s="105"/>
      <c r="AR83" s="105"/>
      <c r="AS83" s="105"/>
      <c r="AT83" s="105"/>
      <c r="AU83" s="105"/>
      <c r="AV83" s="105"/>
      <c r="AW83" s="105"/>
      <c r="AX83" s="105"/>
      <c r="AY83" s="105"/>
      <c r="AZ83" s="105"/>
      <c r="BA83" s="105"/>
      <c r="BB83" s="105"/>
      <c r="BC83" s="105"/>
      <c r="BD83" s="105"/>
      <c r="BE83" s="105"/>
      <c r="BF83" s="105"/>
      <c r="BG83" s="105"/>
      <c r="BH83" s="105"/>
      <c r="BI83" s="105"/>
      <c r="BJ83" s="105"/>
      <c r="BK83" s="105"/>
      <c r="BL83" s="105"/>
      <c r="BM83" s="105"/>
      <c r="BN83" s="105"/>
      <c r="BO83" s="105"/>
      <c r="BP83" s="105"/>
      <c r="BQ83" s="105"/>
      <c r="BR83" s="105"/>
      <c r="BS83" s="105"/>
      <c r="BT83" s="105"/>
      <c r="BU83" s="105"/>
      <c r="BV83" s="105"/>
      <c r="BW83" s="105"/>
      <c r="BX83" s="105"/>
      <c r="BY83" s="105"/>
      <c r="BZ83" s="105"/>
      <c r="CA83" s="105"/>
      <c r="CB83" s="105"/>
      <c r="CC83" s="105"/>
      <c r="CD83" s="105"/>
      <c r="CE83" s="105"/>
      <c r="CF83" s="105"/>
      <c r="CG83" s="105"/>
      <c r="CH83" s="105"/>
      <c r="CI83" s="105"/>
      <c r="CJ83" s="105"/>
      <c r="CK83" s="105"/>
      <c r="CL83" s="105"/>
      <c r="CM83" s="105"/>
      <c r="CN83" s="105"/>
      <c r="CO83" s="105"/>
      <c r="CP83" s="105"/>
      <c r="CQ83" s="105"/>
      <c r="CR83" s="105"/>
      <c r="CS83" s="105"/>
      <c r="CT83" s="105"/>
      <c r="CU83" s="105"/>
      <c r="CV83" s="105"/>
      <c r="CW83" s="105"/>
      <c r="CX83" s="105"/>
      <c r="CY83" s="105"/>
      <c r="CZ83" s="105"/>
      <c r="DA83" s="105"/>
      <c r="DB83" s="105"/>
      <c r="DC83" s="105"/>
      <c r="DD83" s="105"/>
      <c r="DE83" s="105"/>
      <c r="DF83" s="105"/>
      <c r="DG83" s="105"/>
      <c r="DH83" s="105"/>
      <c r="DI83" s="105"/>
      <c r="DJ83" s="105"/>
      <c r="DK83" s="105"/>
      <c r="DL83" s="105"/>
      <c r="DM83" s="105"/>
      <c r="DN83" s="105"/>
      <c r="DO83" s="105"/>
      <c r="DP83" s="105"/>
      <c r="DQ83" s="105"/>
      <c r="DR83" s="105"/>
      <c r="DS83" s="105"/>
      <c r="DT83" s="105"/>
      <c r="DU83" s="105"/>
      <c r="DV83" s="105"/>
      <c r="DW83" s="105"/>
      <c r="DX83" s="105"/>
      <c r="DY83" s="105"/>
      <c r="DZ83" s="105"/>
      <c r="EA83" s="105"/>
      <c r="EB83" s="105"/>
      <c r="EC83" s="105"/>
      <c r="ED83" s="105"/>
      <c r="EE83" s="105"/>
      <c r="EF83" s="105"/>
      <c r="EG83" s="105"/>
      <c r="EH83" s="105"/>
      <c r="EI83" s="105"/>
    </row>
    <row r="84" spans="1:139" s="222" customFormat="1" ht="12.5" x14ac:dyDescent="0.25">
      <c r="A84" s="1651" t="s">
        <v>6020</v>
      </c>
      <c r="B84" s="1652" t="s">
        <v>6021</v>
      </c>
      <c r="C84" s="1653">
        <v>9</v>
      </c>
      <c r="D84" s="1654">
        <v>31326</v>
      </c>
      <c r="E84" s="1654">
        <v>31326</v>
      </c>
      <c r="F84" s="107"/>
      <c r="G84" s="335"/>
      <c r="H84" s="336"/>
      <c r="I84" s="335"/>
      <c r="J84" s="336"/>
      <c r="K84" s="105"/>
      <c r="L84" s="105"/>
      <c r="M84" s="105"/>
      <c r="N84" s="105"/>
      <c r="O84" s="105"/>
      <c r="P84" s="105"/>
      <c r="Q84" s="105"/>
      <c r="R84" s="105"/>
      <c r="S84" s="105"/>
      <c r="T84" s="105"/>
      <c r="U84" s="105"/>
      <c r="V84" s="105"/>
      <c r="W84" s="105"/>
      <c r="X84" s="105"/>
      <c r="Y84" s="105"/>
      <c r="Z84" s="105"/>
      <c r="AA84" s="105"/>
      <c r="AB84" s="105"/>
      <c r="AC84" s="105"/>
      <c r="AD84" s="105"/>
      <c r="AE84" s="105"/>
      <c r="AF84" s="105"/>
      <c r="AG84" s="105"/>
      <c r="AH84" s="105"/>
      <c r="AI84" s="105"/>
      <c r="AJ84" s="105"/>
      <c r="AK84" s="105"/>
      <c r="AL84" s="105"/>
      <c r="AM84" s="105"/>
      <c r="AN84" s="105"/>
      <c r="AO84" s="105"/>
      <c r="AP84" s="105"/>
      <c r="AQ84" s="105"/>
      <c r="AR84" s="105"/>
      <c r="AS84" s="105"/>
      <c r="AT84" s="105"/>
      <c r="AU84" s="105"/>
      <c r="AV84" s="105"/>
      <c r="AW84" s="105"/>
      <c r="AX84" s="105"/>
      <c r="AY84" s="105"/>
      <c r="AZ84" s="105"/>
      <c r="BA84" s="105"/>
      <c r="BB84" s="105"/>
      <c r="BC84" s="105"/>
      <c r="BD84" s="105"/>
      <c r="BE84" s="105"/>
      <c r="BF84" s="105"/>
      <c r="BG84" s="105"/>
      <c r="BH84" s="105"/>
      <c r="BI84" s="105"/>
      <c r="BJ84" s="105"/>
      <c r="BK84" s="105"/>
      <c r="BL84" s="105"/>
      <c r="BM84" s="105"/>
      <c r="BN84" s="105"/>
      <c r="BO84" s="105"/>
      <c r="BP84" s="105"/>
      <c r="BQ84" s="105"/>
      <c r="BR84" s="105"/>
      <c r="BS84" s="105"/>
      <c r="BT84" s="105"/>
      <c r="BU84" s="105"/>
      <c r="BV84" s="105"/>
      <c r="BW84" s="105"/>
      <c r="BX84" s="105"/>
      <c r="BY84" s="105"/>
      <c r="BZ84" s="105"/>
      <c r="CA84" s="105"/>
      <c r="CB84" s="105"/>
      <c r="CC84" s="105"/>
      <c r="CD84" s="105"/>
      <c r="CE84" s="105"/>
      <c r="CF84" s="105"/>
      <c r="CG84" s="105"/>
      <c r="CH84" s="105"/>
      <c r="CI84" s="105"/>
      <c r="CJ84" s="105"/>
      <c r="CK84" s="105"/>
      <c r="CL84" s="105"/>
      <c r="CM84" s="105"/>
      <c r="CN84" s="105"/>
      <c r="CO84" s="105"/>
      <c r="CP84" s="105"/>
      <c r="CQ84" s="105"/>
      <c r="CR84" s="105"/>
      <c r="CS84" s="105"/>
      <c r="CT84" s="105"/>
      <c r="CU84" s="105"/>
      <c r="CV84" s="105"/>
      <c r="CW84" s="105"/>
      <c r="CX84" s="105"/>
      <c r="CY84" s="105"/>
      <c r="CZ84" s="105"/>
      <c r="DA84" s="105"/>
      <c r="DB84" s="105"/>
      <c r="DC84" s="105"/>
      <c r="DD84" s="105"/>
      <c r="DE84" s="105"/>
      <c r="DF84" s="105"/>
      <c r="DG84" s="105"/>
      <c r="DH84" s="105"/>
      <c r="DI84" s="105"/>
      <c r="DJ84" s="105"/>
      <c r="DK84" s="105"/>
      <c r="DL84" s="105"/>
      <c r="DM84" s="105"/>
      <c r="DN84" s="105"/>
      <c r="DO84" s="105"/>
      <c r="DP84" s="105"/>
      <c r="DQ84" s="105"/>
      <c r="DR84" s="105"/>
      <c r="DS84" s="105"/>
      <c r="DT84" s="105"/>
      <c r="DU84" s="105"/>
      <c r="DV84" s="105"/>
      <c r="DW84" s="105"/>
      <c r="DX84" s="105"/>
      <c r="DY84" s="105"/>
      <c r="DZ84" s="105"/>
      <c r="EA84" s="105"/>
      <c r="EB84" s="105"/>
      <c r="EC84" s="105"/>
      <c r="ED84" s="105"/>
      <c r="EE84" s="105"/>
      <c r="EF84" s="105"/>
      <c r="EG84" s="105"/>
      <c r="EH84" s="105"/>
      <c r="EI84" s="105"/>
    </row>
    <row r="85" spans="1:139" s="222" customFormat="1" ht="12.5" x14ac:dyDescent="0.25">
      <c r="A85" s="1651" t="s">
        <v>6022</v>
      </c>
      <c r="B85" s="1652" t="s">
        <v>6023</v>
      </c>
      <c r="C85" s="1653">
        <v>3</v>
      </c>
      <c r="D85" s="1654">
        <v>45956</v>
      </c>
      <c r="E85" s="1654">
        <v>45956</v>
      </c>
      <c r="F85" s="107"/>
      <c r="G85" s="335"/>
      <c r="H85" s="336"/>
      <c r="I85" s="335"/>
      <c r="J85" s="336"/>
      <c r="K85" s="105"/>
      <c r="L85" s="105"/>
      <c r="M85" s="105"/>
      <c r="N85" s="105"/>
      <c r="O85" s="105"/>
      <c r="P85" s="105"/>
      <c r="Q85" s="105"/>
      <c r="R85" s="105"/>
      <c r="S85" s="105"/>
      <c r="T85" s="105"/>
      <c r="U85" s="105"/>
      <c r="V85" s="105"/>
      <c r="W85" s="105"/>
      <c r="X85" s="105"/>
      <c r="Y85" s="105"/>
      <c r="Z85" s="105"/>
      <c r="AA85" s="105"/>
      <c r="AB85" s="105"/>
      <c r="AC85" s="105"/>
      <c r="AD85" s="105"/>
      <c r="AE85" s="105"/>
      <c r="AF85" s="105"/>
      <c r="AG85" s="105"/>
      <c r="AH85" s="105"/>
      <c r="AI85" s="105"/>
      <c r="AJ85" s="105"/>
      <c r="AK85" s="105"/>
      <c r="AL85" s="105"/>
      <c r="AM85" s="105"/>
      <c r="AN85" s="105"/>
      <c r="AO85" s="105"/>
      <c r="AP85" s="105"/>
      <c r="AQ85" s="105"/>
      <c r="AR85" s="105"/>
      <c r="AS85" s="105"/>
      <c r="AT85" s="105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5"/>
      <c r="BF85" s="105"/>
      <c r="BG85" s="105"/>
      <c r="BH85" s="105"/>
      <c r="BI85" s="105"/>
      <c r="BJ85" s="105"/>
      <c r="BK85" s="105"/>
      <c r="BL85" s="105"/>
      <c r="BM85" s="105"/>
      <c r="BN85" s="105"/>
      <c r="BO85" s="105"/>
      <c r="BP85" s="105"/>
      <c r="BQ85" s="105"/>
      <c r="BR85" s="105"/>
      <c r="BS85" s="105"/>
      <c r="BT85" s="105"/>
      <c r="BU85" s="105"/>
      <c r="BV85" s="105"/>
      <c r="BW85" s="105"/>
      <c r="BX85" s="105"/>
      <c r="BY85" s="105"/>
      <c r="BZ85" s="105"/>
      <c r="CA85" s="105"/>
      <c r="CB85" s="105"/>
      <c r="CC85" s="105"/>
      <c r="CD85" s="105"/>
      <c r="CE85" s="105"/>
      <c r="CF85" s="105"/>
      <c r="CG85" s="105"/>
      <c r="CH85" s="105"/>
      <c r="CI85" s="105"/>
      <c r="CJ85" s="105"/>
      <c r="CK85" s="105"/>
      <c r="CL85" s="105"/>
      <c r="CM85" s="105"/>
      <c r="CN85" s="105"/>
      <c r="CO85" s="105"/>
      <c r="CP85" s="105"/>
      <c r="CQ85" s="105"/>
      <c r="CR85" s="105"/>
      <c r="CS85" s="105"/>
      <c r="CT85" s="105"/>
      <c r="CU85" s="105"/>
      <c r="CV85" s="105"/>
      <c r="CW85" s="105"/>
      <c r="CX85" s="105"/>
      <c r="CY85" s="105"/>
      <c r="CZ85" s="105"/>
      <c r="DA85" s="105"/>
      <c r="DB85" s="105"/>
      <c r="DC85" s="105"/>
      <c r="DD85" s="105"/>
      <c r="DE85" s="105"/>
      <c r="DF85" s="105"/>
      <c r="DG85" s="105"/>
      <c r="DH85" s="105"/>
      <c r="DI85" s="105"/>
      <c r="DJ85" s="105"/>
      <c r="DK85" s="105"/>
      <c r="DL85" s="105"/>
      <c r="DM85" s="105"/>
      <c r="DN85" s="105"/>
      <c r="DO85" s="105"/>
      <c r="DP85" s="105"/>
      <c r="DQ85" s="105"/>
      <c r="DR85" s="105"/>
      <c r="DS85" s="105"/>
      <c r="DT85" s="105"/>
      <c r="DU85" s="105"/>
      <c r="DV85" s="105"/>
      <c r="DW85" s="105"/>
      <c r="DX85" s="105"/>
      <c r="DY85" s="105"/>
      <c r="DZ85" s="105"/>
      <c r="EA85" s="105"/>
      <c r="EB85" s="105"/>
      <c r="EC85" s="105"/>
      <c r="ED85" s="105"/>
      <c r="EE85" s="105"/>
      <c r="EF85" s="105"/>
      <c r="EG85" s="105"/>
      <c r="EH85" s="105"/>
      <c r="EI85" s="105"/>
    </row>
    <row r="86" spans="1:139" s="222" customFormat="1" ht="12.5" x14ac:dyDescent="0.25">
      <c r="A86" s="1651" t="s">
        <v>6024</v>
      </c>
      <c r="B86" s="1652" t="s">
        <v>5908</v>
      </c>
      <c r="C86" s="1653">
        <v>1</v>
      </c>
      <c r="D86" s="1654">
        <v>26190</v>
      </c>
      <c r="E86" s="1654">
        <v>26190</v>
      </c>
      <c r="F86" s="107"/>
      <c r="G86" s="335"/>
      <c r="H86" s="336"/>
      <c r="I86" s="335"/>
      <c r="J86" s="336"/>
      <c r="K86" s="105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5"/>
      <c r="BN86" s="105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5"/>
      <c r="BZ86" s="105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105"/>
      <c r="CS86" s="105"/>
      <c r="CT86" s="105"/>
      <c r="CU86" s="105"/>
      <c r="CV86" s="105"/>
      <c r="CW86" s="105"/>
      <c r="CX86" s="105"/>
      <c r="CY86" s="105"/>
      <c r="CZ86" s="105"/>
      <c r="DA86" s="105"/>
      <c r="DB86" s="105"/>
      <c r="DC86" s="105"/>
      <c r="DD86" s="105"/>
      <c r="DE86" s="105"/>
      <c r="DF86" s="105"/>
      <c r="DG86" s="105"/>
      <c r="DH86" s="105"/>
      <c r="DI86" s="105"/>
      <c r="DJ86" s="105"/>
      <c r="DK86" s="105"/>
      <c r="DL86" s="105"/>
      <c r="DM86" s="105"/>
      <c r="DN86" s="105"/>
      <c r="DO86" s="105"/>
      <c r="DP86" s="105"/>
      <c r="DQ86" s="105"/>
      <c r="DR86" s="105"/>
      <c r="DS86" s="105"/>
      <c r="DT86" s="105"/>
      <c r="DU86" s="105"/>
      <c r="DV86" s="105"/>
      <c r="DW86" s="105"/>
      <c r="DX86" s="105"/>
      <c r="DY86" s="105"/>
      <c r="DZ86" s="105"/>
      <c r="EA86" s="105"/>
      <c r="EB86" s="105"/>
      <c r="EC86" s="105"/>
      <c r="ED86" s="105"/>
      <c r="EE86" s="105"/>
      <c r="EF86" s="105"/>
      <c r="EG86" s="105"/>
      <c r="EH86" s="105"/>
      <c r="EI86" s="105"/>
    </row>
    <row r="87" spans="1:139" s="222" customFormat="1" ht="12.5" x14ac:dyDescent="0.25">
      <c r="A87" s="1651" t="s">
        <v>6025</v>
      </c>
      <c r="B87" s="1652" t="s">
        <v>5908</v>
      </c>
      <c r="C87" s="1653">
        <v>2</v>
      </c>
      <c r="D87" s="1654">
        <v>26190</v>
      </c>
      <c r="E87" s="1654">
        <v>26190</v>
      </c>
      <c r="F87" s="107"/>
      <c r="G87" s="335"/>
      <c r="H87" s="336"/>
      <c r="I87" s="335"/>
      <c r="J87" s="336"/>
      <c r="K87" s="105"/>
      <c r="L87" s="105"/>
      <c r="M87" s="105"/>
      <c r="N87" s="105"/>
      <c r="O87" s="105"/>
      <c r="P87" s="105"/>
      <c r="Q87" s="105"/>
      <c r="R87" s="105"/>
      <c r="S87" s="105"/>
      <c r="T87" s="105"/>
      <c r="U87" s="105"/>
      <c r="V87" s="105"/>
      <c r="W87" s="105"/>
      <c r="X87" s="105"/>
      <c r="Y87" s="105"/>
      <c r="Z87" s="105"/>
      <c r="AA87" s="105"/>
      <c r="AB87" s="105"/>
      <c r="AC87" s="105"/>
      <c r="AD87" s="105"/>
      <c r="AE87" s="105"/>
      <c r="AF87" s="105"/>
      <c r="AG87" s="105"/>
      <c r="AH87" s="105"/>
      <c r="AI87" s="105"/>
      <c r="AJ87" s="105"/>
      <c r="AK87" s="105"/>
      <c r="AL87" s="105"/>
      <c r="AM87" s="105"/>
      <c r="AN87" s="105"/>
      <c r="AO87" s="105"/>
      <c r="AP87" s="105"/>
      <c r="AQ87" s="105"/>
      <c r="AR87" s="105"/>
      <c r="AS87" s="105"/>
      <c r="AT87" s="105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5"/>
      <c r="BF87" s="105"/>
      <c r="BG87" s="105"/>
      <c r="BH87" s="105"/>
      <c r="BI87" s="105"/>
      <c r="BJ87" s="105"/>
      <c r="BK87" s="105"/>
      <c r="BL87" s="105"/>
      <c r="BM87" s="105"/>
      <c r="BN87" s="105"/>
      <c r="BO87" s="105"/>
      <c r="BP87" s="105"/>
      <c r="BQ87" s="105"/>
      <c r="BR87" s="105"/>
      <c r="BS87" s="105"/>
      <c r="BT87" s="105"/>
      <c r="BU87" s="105"/>
      <c r="BV87" s="105"/>
      <c r="BW87" s="105"/>
      <c r="BX87" s="105"/>
      <c r="BY87" s="105"/>
      <c r="BZ87" s="105"/>
      <c r="CA87" s="105"/>
      <c r="CB87" s="105"/>
      <c r="CC87" s="105"/>
      <c r="CD87" s="105"/>
      <c r="CE87" s="105"/>
      <c r="CF87" s="105"/>
      <c r="CG87" s="105"/>
      <c r="CH87" s="105"/>
      <c r="CI87" s="105"/>
      <c r="CJ87" s="105"/>
      <c r="CK87" s="105"/>
      <c r="CL87" s="105"/>
      <c r="CM87" s="105"/>
      <c r="CN87" s="105"/>
      <c r="CO87" s="105"/>
      <c r="CP87" s="105"/>
      <c r="CQ87" s="105"/>
      <c r="CR87" s="105"/>
      <c r="CS87" s="105"/>
      <c r="CT87" s="105"/>
      <c r="CU87" s="105"/>
      <c r="CV87" s="105"/>
      <c r="CW87" s="105"/>
      <c r="CX87" s="105"/>
      <c r="CY87" s="105"/>
      <c r="CZ87" s="105"/>
      <c r="DA87" s="105"/>
      <c r="DB87" s="105"/>
      <c r="DC87" s="105"/>
      <c r="DD87" s="105"/>
      <c r="DE87" s="105"/>
      <c r="DF87" s="105"/>
      <c r="DG87" s="105"/>
      <c r="DH87" s="105"/>
      <c r="DI87" s="105"/>
      <c r="DJ87" s="105"/>
      <c r="DK87" s="105"/>
      <c r="DL87" s="105"/>
      <c r="DM87" s="105"/>
      <c r="DN87" s="105"/>
      <c r="DO87" s="105"/>
      <c r="DP87" s="105"/>
      <c r="DQ87" s="105"/>
      <c r="DR87" s="105"/>
      <c r="DS87" s="105"/>
      <c r="DT87" s="105"/>
      <c r="DU87" s="105"/>
      <c r="DV87" s="105"/>
      <c r="DW87" s="105"/>
      <c r="DX87" s="105"/>
      <c r="DY87" s="105"/>
      <c r="DZ87" s="105"/>
      <c r="EA87" s="105"/>
      <c r="EB87" s="105"/>
      <c r="EC87" s="105"/>
      <c r="ED87" s="105"/>
      <c r="EE87" s="105"/>
      <c r="EF87" s="105"/>
      <c r="EG87" s="105"/>
      <c r="EH87" s="105"/>
      <c r="EI87" s="105"/>
    </row>
    <row r="88" spans="1:139" s="222" customFormat="1" ht="12.5" x14ac:dyDescent="0.25">
      <c r="A88" s="1651" t="s">
        <v>6026</v>
      </c>
      <c r="B88" s="1652" t="s">
        <v>4500</v>
      </c>
      <c r="C88" s="1653">
        <v>1</v>
      </c>
      <c r="D88" s="1654">
        <v>18746.78</v>
      </c>
      <c r="E88" s="1654">
        <v>18746.78</v>
      </c>
      <c r="F88" s="107"/>
      <c r="G88" s="335"/>
      <c r="H88" s="336"/>
      <c r="I88" s="335"/>
      <c r="J88" s="336"/>
      <c r="K88" s="105"/>
      <c r="L88" s="105"/>
      <c r="M88" s="105"/>
      <c r="N88" s="105"/>
      <c r="O88" s="105"/>
      <c r="P88" s="105"/>
      <c r="Q88" s="105"/>
      <c r="R88" s="105"/>
      <c r="S88" s="105"/>
      <c r="T88" s="105"/>
      <c r="U88" s="105"/>
      <c r="V88" s="105"/>
      <c r="W88" s="105"/>
      <c r="X88" s="105"/>
      <c r="Y88" s="105"/>
      <c r="Z88" s="105"/>
      <c r="AA88" s="105"/>
      <c r="AB88" s="105"/>
      <c r="AC88" s="105"/>
      <c r="AD88" s="105"/>
      <c r="AE88" s="105"/>
      <c r="AF88" s="105"/>
      <c r="AG88" s="105"/>
      <c r="AH88" s="105"/>
      <c r="AI88" s="105"/>
      <c r="AJ88" s="105"/>
      <c r="AK88" s="105"/>
      <c r="AL88" s="105"/>
      <c r="AM88" s="105"/>
      <c r="AN88" s="105"/>
      <c r="AO88" s="105"/>
      <c r="AP88" s="105"/>
      <c r="AQ88" s="105"/>
      <c r="AR88" s="105"/>
      <c r="AS88" s="105"/>
      <c r="AT88" s="105"/>
      <c r="AU88" s="105"/>
      <c r="AV88" s="105"/>
      <c r="AW88" s="105"/>
      <c r="AX88" s="105"/>
      <c r="AY88" s="105"/>
      <c r="AZ88" s="105"/>
      <c r="BA88" s="105"/>
      <c r="BB88" s="105"/>
      <c r="BC88" s="105"/>
      <c r="BD88" s="105"/>
      <c r="BE88" s="105"/>
      <c r="BF88" s="105"/>
      <c r="BG88" s="105"/>
      <c r="BH88" s="105"/>
      <c r="BI88" s="105"/>
      <c r="BJ88" s="105"/>
      <c r="BK88" s="105"/>
      <c r="BL88" s="105"/>
      <c r="BM88" s="105"/>
      <c r="BN88" s="105"/>
      <c r="BO88" s="105"/>
      <c r="BP88" s="105"/>
      <c r="BQ88" s="105"/>
      <c r="BR88" s="105"/>
      <c r="BS88" s="105"/>
      <c r="BT88" s="105"/>
      <c r="BU88" s="105"/>
      <c r="BV88" s="105"/>
      <c r="BW88" s="105"/>
      <c r="BX88" s="105"/>
      <c r="BY88" s="105"/>
      <c r="BZ88" s="105"/>
      <c r="CA88" s="105"/>
      <c r="CB88" s="105"/>
      <c r="CC88" s="105"/>
      <c r="CD88" s="105"/>
      <c r="CE88" s="105"/>
      <c r="CF88" s="105"/>
      <c r="CG88" s="105"/>
      <c r="CH88" s="105"/>
      <c r="CI88" s="105"/>
      <c r="CJ88" s="105"/>
      <c r="CK88" s="105"/>
      <c r="CL88" s="105"/>
      <c r="CM88" s="105"/>
      <c r="CN88" s="105"/>
      <c r="CO88" s="105"/>
      <c r="CP88" s="105"/>
      <c r="CQ88" s="105"/>
      <c r="CR88" s="105"/>
      <c r="CS88" s="105"/>
      <c r="CT88" s="105"/>
      <c r="CU88" s="105"/>
      <c r="CV88" s="105"/>
      <c r="CW88" s="105"/>
      <c r="CX88" s="105"/>
      <c r="CY88" s="105"/>
      <c r="CZ88" s="105"/>
      <c r="DA88" s="105"/>
      <c r="DB88" s="105"/>
      <c r="DC88" s="105"/>
      <c r="DD88" s="105"/>
      <c r="DE88" s="105"/>
      <c r="DF88" s="105"/>
      <c r="DG88" s="105"/>
      <c r="DH88" s="105"/>
      <c r="DI88" s="105"/>
      <c r="DJ88" s="105"/>
      <c r="DK88" s="105"/>
      <c r="DL88" s="105"/>
      <c r="DM88" s="105"/>
      <c r="DN88" s="105"/>
      <c r="DO88" s="105"/>
      <c r="DP88" s="105"/>
      <c r="DQ88" s="105"/>
      <c r="DR88" s="105"/>
      <c r="DS88" s="105"/>
      <c r="DT88" s="105"/>
      <c r="DU88" s="105"/>
      <c r="DV88" s="105"/>
      <c r="DW88" s="105"/>
      <c r="DX88" s="105"/>
      <c r="DY88" s="105"/>
      <c r="DZ88" s="105"/>
      <c r="EA88" s="105"/>
      <c r="EB88" s="105"/>
      <c r="EC88" s="105"/>
      <c r="ED88" s="105"/>
      <c r="EE88" s="105"/>
      <c r="EF88" s="105"/>
      <c r="EG88" s="105"/>
      <c r="EH88" s="105"/>
      <c r="EI88" s="105"/>
    </row>
    <row r="89" spans="1:139" s="222" customFormat="1" ht="12.5" x14ac:dyDescent="0.25">
      <c r="A89" s="1651" t="s">
        <v>6027</v>
      </c>
      <c r="B89" s="1652" t="s">
        <v>6028</v>
      </c>
      <c r="C89" s="1653">
        <v>1</v>
      </c>
      <c r="D89" s="1654">
        <v>19301</v>
      </c>
      <c r="E89" s="1654">
        <v>19301</v>
      </c>
      <c r="F89" s="107"/>
      <c r="G89" s="335"/>
      <c r="H89" s="336"/>
      <c r="I89" s="335"/>
      <c r="J89" s="336"/>
      <c r="K89" s="105"/>
      <c r="L89" s="105"/>
      <c r="M89" s="105"/>
      <c r="N89" s="105"/>
      <c r="O89" s="105"/>
      <c r="P89" s="105"/>
      <c r="Q89" s="105"/>
      <c r="R89" s="105"/>
      <c r="S89" s="105"/>
      <c r="T89" s="105"/>
      <c r="U89" s="105"/>
      <c r="V89" s="105"/>
      <c r="W89" s="105"/>
      <c r="X89" s="105"/>
      <c r="Y89" s="105"/>
      <c r="Z89" s="105"/>
      <c r="AA89" s="105"/>
      <c r="AB89" s="105"/>
      <c r="AC89" s="105"/>
      <c r="AD89" s="105"/>
      <c r="AE89" s="105"/>
      <c r="AF89" s="105"/>
      <c r="AG89" s="105"/>
      <c r="AH89" s="105"/>
      <c r="AI89" s="105"/>
      <c r="AJ89" s="105"/>
      <c r="AK89" s="105"/>
      <c r="AL89" s="105"/>
      <c r="AM89" s="105"/>
      <c r="AN89" s="105"/>
      <c r="AO89" s="105"/>
      <c r="AP89" s="105"/>
      <c r="AQ89" s="105"/>
      <c r="AR89" s="105"/>
      <c r="AS89" s="105"/>
      <c r="AT89" s="105"/>
      <c r="AU89" s="105"/>
      <c r="AV89" s="105"/>
      <c r="AW89" s="105"/>
      <c r="AX89" s="105"/>
      <c r="AY89" s="105"/>
      <c r="AZ89" s="105"/>
      <c r="BA89" s="105"/>
      <c r="BB89" s="105"/>
      <c r="BC89" s="105"/>
      <c r="BD89" s="105"/>
      <c r="BE89" s="105"/>
      <c r="BF89" s="105"/>
      <c r="BG89" s="105"/>
      <c r="BH89" s="105"/>
      <c r="BI89" s="105"/>
      <c r="BJ89" s="105"/>
      <c r="BK89" s="105"/>
      <c r="BL89" s="105"/>
      <c r="BM89" s="105"/>
      <c r="BN89" s="105"/>
      <c r="BO89" s="105"/>
      <c r="BP89" s="105"/>
      <c r="BQ89" s="105"/>
      <c r="BR89" s="105"/>
      <c r="BS89" s="105"/>
      <c r="BT89" s="105"/>
      <c r="BU89" s="105"/>
      <c r="BV89" s="105"/>
      <c r="BW89" s="105"/>
      <c r="BX89" s="105"/>
      <c r="BY89" s="105"/>
      <c r="BZ89" s="105"/>
      <c r="CA89" s="105"/>
      <c r="CB89" s="105"/>
      <c r="CC89" s="105"/>
      <c r="CD89" s="105"/>
      <c r="CE89" s="105"/>
      <c r="CF89" s="105"/>
      <c r="CG89" s="105"/>
      <c r="CH89" s="105"/>
      <c r="CI89" s="105"/>
      <c r="CJ89" s="105"/>
      <c r="CK89" s="105"/>
      <c r="CL89" s="105"/>
      <c r="CM89" s="105"/>
      <c r="CN89" s="105"/>
      <c r="CO89" s="105"/>
      <c r="CP89" s="105"/>
      <c r="CQ89" s="105"/>
      <c r="CR89" s="105"/>
      <c r="CS89" s="105"/>
      <c r="CT89" s="105"/>
      <c r="CU89" s="105"/>
      <c r="CV89" s="105"/>
      <c r="CW89" s="105"/>
      <c r="CX89" s="105"/>
      <c r="CY89" s="105"/>
      <c r="CZ89" s="105"/>
      <c r="DA89" s="105"/>
      <c r="DB89" s="105"/>
      <c r="DC89" s="105"/>
      <c r="DD89" s="105"/>
      <c r="DE89" s="105"/>
      <c r="DF89" s="105"/>
      <c r="DG89" s="105"/>
      <c r="DH89" s="105"/>
      <c r="DI89" s="105"/>
      <c r="DJ89" s="105"/>
      <c r="DK89" s="105"/>
      <c r="DL89" s="105"/>
      <c r="DM89" s="105"/>
      <c r="DN89" s="105"/>
      <c r="DO89" s="105"/>
      <c r="DP89" s="105"/>
      <c r="DQ89" s="105"/>
      <c r="DR89" s="105"/>
      <c r="DS89" s="105"/>
      <c r="DT89" s="105"/>
      <c r="DU89" s="105"/>
      <c r="DV89" s="105"/>
      <c r="DW89" s="105"/>
      <c r="DX89" s="105"/>
      <c r="DY89" s="105"/>
      <c r="DZ89" s="105"/>
      <c r="EA89" s="105"/>
      <c r="EB89" s="105"/>
      <c r="EC89" s="105"/>
      <c r="ED89" s="105"/>
      <c r="EE89" s="105"/>
      <c r="EF89" s="105"/>
      <c r="EG89" s="105"/>
      <c r="EH89" s="105"/>
      <c r="EI89" s="105"/>
    </row>
    <row r="90" spans="1:139" s="222" customFormat="1" ht="12.5" x14ac:dyDescent="0.25">
      <c r="A90" s="1651" t="s">
        <v>6029</v>
      </c>
      <c r="B90" s="1652" t="s">
        <v>6030</v>
      </c>
      <c r="C90" s="1653">
        <v>1</v>
      </c>
      <c r="D90" s="1654">
        <v>42182</v>
      </c>
      <c r="E90" s="1654">
        <v>42182</v>
      </c>
      <c r="F90" s="107"/>
      <c r="G90" s="335"/>
      <c r="H90" s="336"/>
      <c r="I90" s="335"/>
      <c r="J90" s="336"/>
      <c r="K90" s="105"/>
      <c r="L90" s="105"/>
      <c r="M90" s="105"/>
      <c r="N90" s="105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5"/>
      <c r="BZ90" s="105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105"/>
      <c r="CS90" s="105"/>
      <c r="CT90" s="105"/>
      <c r="CU90" s="105"/>
      <c r="CV90" s="105"/>
      <c r="CW90" s="105"/>
      <c r="CX90" s="105"/>
      <c r="CY90" s="105"/>
      <c r="CZ90" s="105"/>
      <c r="DA90" s="105"/>
      <c r="DB90" s="105"/>
      <c r="DC90" s="105"/>
      <c r="DD90" s="105"/>
      <c r="DE90" s="105"/>
      <c r="DF90" s="105"/>
      <c r="DG90" s="105"/>
      <c r="DH90" s="105"/>
      <c r="DI90" s="105"/>
      <c r="DJ90" s="105"/>
      <c r="DK90" s="105"/>
      <c r="DL90" s="105"/>
      <c r="DM90" s="105"/>
      <c r="DN90" s="105"/>
      <c r="DO90" s="105"/>
      <c r="DP90" s="105"/>
      <c r="DQ90" s="105"/>
      <c r="DR90" s="105"/>
      <c r="DS90" s="105"/>
      <c r="DT90" s="105"/>
      <c r="DU90" s="105"/>
      <c r="DV90" s="105"/>
      <c r="DW90" s="105"/>
      <c r="DX90" s="105"/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</row>
    <row r="91" spans="1:139" s="222" customFormat="1" ht="12.5" x14ac:dyDescent="0.25">
      <c r="A91" s="1651" t="s">
        <v>6031</v>
      </c>
      <c r="B91" s="1652" t="s">
        <v>5974</v>
      </c>
      <c r="C91" s="1653">
        <v>1</v>
      </c>
      <c r="D91" s="1654">
        <v>21500</v>
      </c>
      <c r="E91" s="1654">
        <v>21500</v>
      </c>
      <c r="F91" s="107"/>
      <c r="G91" s="335"/>
      <c r="H91" s="336"/>
      <c r="I91" s="335"/>
      <c r="J91" s="336"/>
      <c r="K91" s="105"/>
      <c r="L91" s="105"/>
      <c r="M91" s="105"/>
      <c r="N91" s="105"/>
      <c r="O91" s="105"/>
      <c r="P91" s="105"/>
      <c r="Q91" s="105"/>
      <c r="R91" s="105"/>
      <c r="S91" s="105"/>
      <c r="T91" s="105"/>
      <c r="U91" s="105"/>
      <c r="V91" s="105"/>
      <c r="W91" s="105"/>
      <c r="X91" s="105"/>
      <c r="Y91" s="105"/>
      <c r="Z91" s="105"/>
      <c r="AA91" s="105"/>
      <c r="AB91" s="105"/>
      <c r="AC91" s="105"/>
      <c r="AD91" s="105"/>
      <c r="AE91" s="105"/>
      <c r="AF91" s="105"/>
      <c r="AG91" s="105"/>
      <c r="AH91" s="105"/>
      <c r="AI91" s="105"/>
      <c r="AJ91" s="105"/>
      <c r="AK91" s="105"/>
      <c r="AL91" s="105"/>
      <c r="AM91" s="105"/>
      <c r="AN91" s="105"/>
      <c r="AO91" s="105"/>
      <c r="AP91" s="105"/>
      <c r="AQ91" s="105"/>
      <c r="AR91" s="105"/>
      <c r="AS91" s="105"/>
      <c r="AT91" s="105"/>
      <c r="AU91" s="105"/>
      <c r="AV91" s="105"/>
      <c r="AW91" s="105"/>
      <c r="AX91" s="105"/>
      <c r="AY91" s="105"/>
      <c r="AZ91" s="105"/>
      <c r="BA91" s="105"/>
      <c r="BB91" s="105"/>
      <c r="BC91" s="105"/>
      <c r="BD91" s="105"/>
      <c r="BE91" s="105"/>
      <c r="BF91" s="105"/>
      <c r="BG91" s="105"/>
      <c r="BH91" s="105"/>
      <c r="BI91" s="105"/>
      <c r="BJ91" s="105"/>
      <c r="BK91" s="105"/>
      <c r="BL91" s="105"/>
      <c r="BM91" s="105"/>
      <c r="BN91" s="105"/>
      <c r="BO91" s="105"/>
      <c r="BP91" s="105"/>
      <c r="BQ91" s="105"/>
      <c r="BR91" s="105"/>
      <c r="BS91" s="105"/>
      <c r="BT91" s="105"/>
      <c r="BU91" s="105"/>
      <c r="BV91" s="105"/>
      <c r="BW91" s="105"/>
      <c r="BX91" s="105"/>
      <c r="BY91" s="105"/>
      <c r="BZ91" s="105"/>
      <c r="CA91" s="105"/>
      <c r="CB91" s="105"/>
      <c r="CC91" s="105"/>
      <c r="CD91" s="105"/>
      <c r="CE91" s="105"/>
      <c r="CF91" s="105"/>
      <c r="CG91" s="105"/>
      <c r="CH91" s="105"/>
      <c r="CI91" s="105"/>
      <c r="CJ91" s="105"/>
      <c r="CK91" s="105"/>
      <c r="CL91" s="105"/>
      <c r="CM91" s="105"/>
      <c r="CN91" s="105"/>
      <c r="CO91" s="105"/>
      <c r="CP91" s="105"/>
      <c r="CQ91" s="105"/>
      <c r="CR91" s="105"/>
      <c r="CS91" s="105"/>
      <c r="CT91" s="105"/>
      <c r="CU91" s="105"/>
      <c r="CV91" s="105"/>
      <c r="CW91" s="105"/>
      <c r="CX91" s="105"/>
      <c r="CY91" s="105"/>
      <c r="CZ91" s="105"/>
      <c r="DA91" s="105"/>
      <c r="DB91" s="105"/>
      <c r="DC91" s="105"/>
      <c r="DD91" s="105"/>
      <c r="DE91" s="105"/>
      <c r="DF91" s="105"/>
      <c r="DG91" s="105"/>
      <c r="DH91" s="105"/>
      <c r="DI91" s="105"/>
      <c r="DJ91" s="105"/>
      <c r="DK91" s="105"/>
      <c r="DL91" s="105"/>
      <c r="DM91" s="105"/>
      <c r="DN91" s="105"/>
      <c r="DO91" s="105"/>
      <c r="DP91" s="105"/>
      <c r="DQ91" s="105"/>
      <c r="DR91" s="105"/>
      <c r="DS91" s="105"/>
      <c r="DT91" s="105"/>
      <c r="DU91" s="105"/>
      <c r="DV91" s="105"/>
      <c r="DW91" s="105"/>
      <c r="DX91" s="105"/>
      <c r="DY91" s="105"/>
      <c r="DZ91" s="105"/>
      <c r="EA91" s="105"/>
      <c r="EB91" s="105"/>
      <c r="EC91" s="105"/>
      <c r="ED91" s="105"/>
      <c r="EE91" s="105"/>
      <c r="EF91" s="105"/>
      <c r="EG91" s="105"/>
      <c r="EH91" s="105"/>
      <c r="EI91" s="105"/>
    </row>
    <row r="92" spans="1:139" s="222" customFormat="1" ht="12.5" x14ac:dyDescent="0.25">
      <c r="A92" s="1651" t="s">
        <v>6032</v>
      </c>
      <c r="B92" s="1652" t="s">
        <v>5976</v>
      </c>
      <c r="C92" s="1653">
        <v>1</v>
      </c>
      <c r="D92" s="1654">
        <v>22293</v>
      </c>
      <c r="E92" s="1654">
        <v>22293</v>
      </c>
      <c r="F92" s="107"/>
      <c r="G92" s="335"/>
      <c r="H92" s="336"/>
      <c r="I92" s="335"/>
      <c r="J92" s="336"/>
      <c r="K92" s="105"/>
      <c r="L92" s="105"/>
      <c r="M92" s="105"/>
      <c r="N92" s="105"/>
      <c r="O92" s="105"/>
      <c r="P92" s="105"/>
      <c r="Q92" s="105"/>
      <c r="R92" s="105"/>
      <c r="S92" s="105"/>
      <c r="T92" s="105"/>
      <c r="U92" s="105"/>
      <c r="V92" s="105"/>
      <c r="W92" s="105"/>
      <c r="X92" s="105"/>
      <c r="Y92" s="105"/>
      <c r="Z92" s="105"/>
      <c r="AA92" s="105"/>
      <c r="AB92" s="105"/>
      <c r="AC92" s="105"/>
      <c r="AD92" s="105"/>
      <c r="AE92" s="105"/>
      <c r="AF92" s="105"/>
      <c r="AG92" s="105"/>
      <c r="AH92" s="105"/>
      <c r="AI92" s="105"/>
      <c r="AJ92" s="105"/>
      <c r="AK92" s="105"/>
      <c r="AL92" s="105"/>
      <c r="AM92" s="105"/>
      <c r="AN92" s="105"/>
      <c r="AO92" s="105"/>
      <c r="AP92" s="105"/>
      <c r="AQ92" s="105"/>
      <c r="AR92" s="105"/>
      <c r="AS92" s="105"/>
      <c r="AT92" s="105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5"/>
      <c r="BF92" s="105"/>
      <c r="BG92" s="105"/>
      <c r="BH92" s="105"/>
      <c r="BI92" s="105"/>
      <c r="BJ92" s="105"/>
      <c r="BK92" s="105"/>
      <c r="BL92" s="105"/>
      <c r="BM92" s="105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</row>
    <row r="93" spans="1:139" s="222" customFormat="1" ht="12.5" x14ac:dyDescent="0.25">
      <c r="A93" s="1651" t="s">
        <v>6033</v>
      </c>
      <c r="B93" s="1652" t="s">
        <v>5976</v>
      </c>
      <c r="C93" s="1653">
        <v>1</v>
      </c>
      <c r="D93" s="1654">
        <v>20203.760000000002</v>
      </c>
      <c r="E93" s="1654">
        <v>20203.760000000002</v>
      </c>
      <c r="F93" s="107"/>
      <c r="G93" s="335"/>
      <c r="H93" s="336"/>
      <c r="I93" s="335"/>
      <c r="J93" s="336"/>
      <c r="K93" s="105"/>
      <c r="L93" s="105"/>
      <c r="M93" s="105"/>
      <c r="N93" s="105"/>
      <c r="O93" s="105"/>
      <c r="P93" s="105"/>
      <c r="Q93" s="105"/>
      <c r="R93" s="105"/>
      <c r="S93" s="105"/>
      <c r="T93" s="105"/>
      <c r="U93" s="105"/>
      <c r="V93" s="105"/>
      <c r="W93" s="105"/>
      <c r="X93" s="105"/>
      <c r="Y93" s="105"/>
      <c r="Z93" s="105"/>
      <c r="AA93" s="105"/>
      <c r="AB93" s="105"/>
      <c r="AC93" s="105"/>
      <c r="AD93" s="105"/>
      <c r="AE93" s="105"/>
      <c r="AF93" s="105"/>
      <c r="AG93" s="105"/>
      <c r="AH93" s="105"/>
      <c r="AI93" s="105"/>
      <c r="AJ93" s="105"/>
      <c r="AK93" s="105"/>
      <c r="AL93" s="105"/>
      <c r="AM93" s="105"/>
      <c r="AN93" s="105"/>
      <c r="AO93" s="105"/>
      <c r="AP93" s="105"/>
      <c r="AQ93" s="105"/>
      <c r="AR93" s="105"/>
      <c r="AS93" s="105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5"/>
      <c r="BE93" s="105"/>
      <c r="BF93" s="105"/>
      <c r="BG93" s="105"/>
      <c r="BH93" s="105"/>
      <c r="BI93" s="105"/>
      <c r="BJ93" s="105"/>
      <c r="BK93" s="105"/>
      <c r="BL93" s="105"/>
      <c r="BM93" s="105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</row>
    <row r="94" spans="1:139" s="222" customFormat="1" ht="12.5" x14ac:dyDescent="0.25">
      <c r="A94" s="1651" t="s">
        <v>6034</v>
      </c>
      <c r="B94" s="1652" t="s">
        <v>6035</v>
      </c>
      <c r="C94" s="1653">
        <v>1</v>
      </c>
      <c r="D94" s="1654">
        <v>47094</v>
      </c>
      <c r="E94" s="1654">
        <v>47094</v>
      </c>
      <c r="F94" s="107"/>
      <c r="G94" s="335"/>
      <c r="H94" s="336"/>
      <c r="I94" s="335"/>
      <c r="J94" s="336"/>
      <c r="K94" s="105"/>
      <c r="L94" s="105"/>
      <c r="M94" s="105"/>
      <c r="N94" s="105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5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</row>
    <row r="95" spans="1:139" s="222" customFormat="1" ht="12.5" x14ac:dyDescent="0.25">
      <c r="A95" s="1651" t="s">
        <v>6036</v>
      </c>
      <c r="B95" s="1652" t="s">
        <v>6037</v>
      </c>
      <c r="C95" s="1653">
        <v>2</v>
      </c>
      <c r="D95" s="1654">
        <v>46668</v>
      </c>
      <c r="E95" s="1654">
        <v>46668</v>
      </c>
      <c r="F95" s="107"/>
      <c r="G95" s="335"/>
      <c r="H95" s="336"/>
      <c r="I95" s="335"/>
      <c r="J95" s="336"/>
      <c r="K95" s="105"/>
      <c r="L95" s="105"/>
      <c r="M95" s="105"/>
      <c r="N95" s="105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5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</row>
    <row r="96" spans="1:139" s="222" customFormat="1" ht="12.5" x14ac:dyDescent="0.25">
      <c r="A96" s="1651" t="s">
        <v>6038</v>
      </c>
      <c r="B96" s="1652" t="s">
        <v>6012</v>
      </c>
      <c r="C96" s="1653">
        <v>1</v>
      </c>
      <c r="D96" s="1654">
        <v>30251</v>
      </c>
      <c r="E96" s="1654">
        <v>30251</v>
      </c>
      <c r="F96" s="107"/>
      <c r="G96" s="335"/>
      <c r="H96" s="336"/>
      <c r="I96" s="335"/>
      <c r="J96" s="336"/>
      <c r="K96" s="105"/>
      <c r="L96" s="105"/>
      <c r="M96" s="105"/>
      <c r="N96" s="105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</row>
    <row r="97" spans="1:139" s="222" customFormat="1" ht="12.5" x14ac:dyDescent="0.25">
      <c r="A97" s="1651" t="s">
        <v>6039</v>
      </c>
      <c r="B97" s="1652" t="s">
        <v>6017</v>
      </c>
      <c r="C97" s="1653">
        <v>1</v>
      </c>
      <c r="D97" s="1654">
        <v>26092.32</v>
      </c>
      <c r="E97" s="1654">
        <v>26092.32</v>
      </c>
      <c r="F97" s="107"/>
      <c r="G97" s="335"/>
      <c r="H97" s="336"/>
      <c r="I97" s="335"/>
      <c r="J97" s="336"/>
      <c r="K97" s="105"/>
      <c r="L97" s="105"/>
      <c r="M97" s="105"/>
      <c r="N97" s="105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</row>
    <row r="98" spans="1:139" s="222" customFormat="1" ht="12.5" x14ac:dyDescent="0.25">
      <c r="A98" s="1663"/>
      <c r="B98" s="102" t="s">
        <v>4238</v>
      </c>
      <c r="C98" s="71">
        <f>SUM(C12:C97)</f>
        <v>279</v>
      </c>
      <c r="D98" s="1664"/>
      <c r="E98" s="1664"/>
      <c r="F98" s="105"/>
      <c r="G98" s="308"/>
      <c r="H98" s="308"/>
      <c r="I98" s="308"/>
      <c r="J98" s="335"/>
      <c r="K98" s="105"/>
      <c r="L98" s="105"/>
      <c r="M98" s="105"/>
      <c r="N98" s="105"/>
      <c r="O98" s="105"/>
      <c r="P98" s="105"/>
      <c r="Q98" s="105"/>
      <c r="R98" s="105"/>
      <c r="S98" s="105"/>
      <c r="T98" s="105"/>
      <c r="U98" s="105"/>
      <c r="V98" s="105"/>
      <c r="W98" s="105"/>
      <c r="X98" s="105"/>
      <c r="Y98" s="105"/>
      <c r="Z98" s="105"/>
      <c r="AA98" s="105"/>
      <c r="AB98" s="105"/>
      <c r="AC98" s="105"/>
      <c r="AD98" s="105"/>
      <c r="AE98" s="105"/>
      <c r="AF98" s="105"/>
      <c r="AG98" s="105"/>
      <c r="AH98" s="105"/>
      <c r="AI98" s="105"/>
      <c r="AJ98" s="105"/>
      <c r="AK98" s="105"/>
      <c r="AL98" s="105"/>
      <c r="AM98" s="105"/>
      <c r="AN98" s="105"/>
      <c r="AO98" s="105"/>
      <c r="AP98" s="105"/>
      <c r="AQ98" s="105"/>
      <c r="AR98" s="105"/>
      <c r="AS98" s="105"/>
      <c r="AT98" s="105"/>
      <c r="AU98" s="105"/>
      <c r="AV98" s="105"/>
      <c r="AW98" s="105"/>
      <c r="AX98" s="105"/>
      <c r="AY98" s="105"/>
      <c r="AZ98" s="105"/>
      <c r="BA98" s="105"/>
      <c r="BB98" s="105"/>
      <c r="BC98" s="105"/>
      <c r="BD98" s="105"/>
      <c r="BE98" s="105"/>
      <c r="BF98" s="105"/>
      <c r="BG98" s="105"/>
      <c r="BH98" s="105"/>
      <c r="BI98" s="105"/>
      <c r="BJ98" s="105"/>
      <c r="BK98" s="105"/>
      <c r="BL98" s="105"/>
      <c r="BM98" s="105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</row>
    <row r="99" spans="1:139" s="222" customFormat="1" ht="12.5" x14ac:dyDescent="0.25">
      <c r="A99" s="1663"/>
      <c r="B99" s="1665"/>
      <c r="C99" s="1666"/>
      <c r="D99" s="1664"/>
      <c r="E99" s="1664"/>
      <c r="F99" s="105"/>
      <c r="G99" s="308"/>
      <c r="H99" s="308"/>
      <c r="I99" s="308"/>
      <c r="J99" s="335"/>
      <c r="K99" s="105"/>
      <c r="L99" s="105"/>
      <c r="M99" s="105"/>
      <c r="N99" s="105"/>
      <c r="O99" s="105"/>
      <c r="P99" s="105"/>
      <c r="Q99" s="105"/>
      <c r="R99" s="105"/>
      <c r="S99" s="105"/>
      <c r="T99" s="105"/>
      <c r="U99" s="105"/>
      <c r="V99" s="105"/>
      <c r="W99" s="105"/>
      <c r="X99" s="105"/>
      <c r="Y99" s="105"/>
      <c r="Z99" s="105"/>
      <c r="AA99" s="105"/>
      <c r="AB99" s="105"/>
      <c r="AC99" s="105"/>
      <c r="AD99" s="105"/>
      <c r="AE99" s="105"/>
      <c r="AF99" s="105"/>
      <c r="AG99" s="105"/>
      <c r="AH99" s="105"/>
      <c r="AI99" s="105"/>
      <c r="AJ99" s="105"/>
      <c r="AK99" s="105"/>
      <c r="AL99" s="105"/>
      <c r="AM99" s="105"/>
      <c r="AN99" s="105"/>
      <c r="AO99" s="105"/>
      <c r="AP99" s="105"/>
      <c r="AQ99" s="105"/>
      <c r="AR99" s="105"/>
      <c r="AS99" s="105"/>
      <c r="AT99" s="105"/>
      <c r="AU99" s="105"/>
      <c r="AV99" s="105"/>
      <c r="AW99" s="105"/>
      <c r="AX99" s="105"/>
      <c r="AY99" s="105"/>
      <c r="AZ99" s="105"/>
      <c r="BA99" s="105"/>
      <c r="BB99" s="105"/>
      <c r="BC99" s="105"/>
      <c r="BD99" s="105"/>
      <c r="BE99" s="105"/>
      <c r="BF99" s="105"/>
      <c r="BG99" s="105"/>
      <c r="BH99" s="105"/>
      <c r="BI99" s="105"/>
      <c r="BJ99" s="105"/>
      <c r="BK99" s="105"/>
      <c r="BL99" s="105"/>
      <c r="BM99" s="105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</row>
    <row r="100" spans="1:139" s="222" customFormat="1" ht="12.5" x14ac:dyDescent="0.25">
      <c r="A100" s="1667"/>
      <c r="B100" s="1668"/>
      <c r="C100" s="1669"/>
      <c r="D100" s="1664"/>
      <c r="E100" s="1664"/>
      <c r="F100" s="105"/>
      <c r="G100" s="308"/>
      <c r="H100" s="308"/>
      <c r="I100" s="308"/>
      <c r="J100" s="335"/>
      <c r="K100" s="105"/>
      <c r="L100" s="105"/>
      <c r="M100" s="105"/>
      <c r="N100" s="105"/>
      <c r="O100" s="105"/>
      <c r="P100" s="105"/>
      <c r="Q100" s="105"/>
      <c r="R100" s="105"/>
      <c r="S100" s="105"/>
      <c r="T100" s="105"/>
      <c r="U100" s="105"/>
      <c r="V100" s="105"/>
      <c r="W100" s="105"/>
      <c r="X100" s="105"/>
      <c r="Y100" s="105"/>
      <c r="Z100" s="105"/>
      <c r="AA100" s="105"/>
      <c r="AB100" s="105"/>
      <c r="AC100" s="105"/>
      <c r="AD100" s="105"/>
      <c r="AE100" s="105"/>
      <c r="AF100" s="105"/>
      <c r="AG100" s="105"/>
      <c r="AH100" s="105"/>
      <c r="AI100" s="105"/>
      <c r="AJ100" s="105"/>
      <c r="AK100" s="105"/>
      <c r="AL100" s="105"/>
      <c r="AM100" s="105"/>
      <c r="AN100" s="105"/>
      <c r="AO100" s="105"/>
      <c r="AP100" s="105"/>
      <c r="AQ100" s="105"/>
      <c r="AR100" s="105"/>
      <c r="AS100" s="105"/>
      <c r="AT100" s="105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5"/>
      <c r="BF100" s="105"/>
      <c r="BG100" s="105"/>
      <c r="BH100" s="105"/>
      <c r="BI100" s="105"/>
      <c r="BJ100" s="105"/>
      <c r="BK100" s="105"/>
      <c r="BL100" s="105"/>
      <c r="BM100" s="105"/>
      <c r="BN100" s="105"/>
      <c r="BO100" s="105"/>
      <c r="BP100" s="105"/>
      <c r="BQ100" s="105"/>
      <c r="BR100" s="105"/>
      <c r="BS100" s="105"/>
      <c r="BT100" s="105"/>
      <c r="BU100" s="105"/>
      <c r="BV100" s="105"/>
      <c r="BW100" s="105"/>
      <c r="BX100" s="105"/>
      <c r="BY100" s="105"/>
      <c r="BZ100" s="105"/>
      <c r="CA100" s="105"/>
      <c r="CB100" s="105"/>
      <c r="CC100" s="105"/>
      <c r="CD100" s="105"/>
      <c r="CE100" s="105"/>
      <c r="CF100" s="105"/>
      <c r="CG100" s="105"/>
      <c r="CH100" s="105"/>
      <c r="CI100" s="105"/>
      <c r="CJ100" s="105"/>
      <c r="CK100" s="105"/>
      <c r="CL100" s="105"/>
      <c r="CM100" s="105"/>
      <c r="CN100" s="105"/>
      <c r="CO100" s="105"/>
      <c r="CP100" s="105"/>
      <c r="CQ100" s="105"/>
      <c r="CR100" s="105"/>
      <c r="CS100" s="105"/>
      <c r="CT100" s="105"/>
      <c r="CU100" s="105"/>
      <c r="CV100" s="105"/>
      <c r="CW100" s="105"/>
      <c r="CX100" s="105"/>
      <c r="CY100" s="105"/>
      <c r="CZ100" s="105"/>
      <c r="DA100" s="105"/>
      <c r="DB100" s="105"/>
      <c r="DC100" s="105"/>
      <c r="DD100" s="105"/>
      <c r="DE100" s="105"/>
      <c r="DF100" s="105"/>
      <c r="DG100" s="105"/>
      <c r="DH100" s="105"/>
      <c r="DI100" s="105"/>
      <c r="DJ100" s="105"/>
      <c r="DK100" s="105"/>
      <c r="DL100" s="105"/>
      <c r="DM100" s="105"/>
      <c r="DN100" s="105"/>
      <c r="DO100" s="105"/>
      <c r="DP100" s="105"/>
      <c r="DQ100" s="105"/>
      <c r="DR100" s="105"/>
      <c r="DS100" s="105"/>
      <c r="DT100" s="105"/>
      <c r="DU100" s="105"/>
      <c r="DV100" s="105"/>
      <c r="DW100" s="105"/>
      <c r="DX100" s="105"/>
      <c r="DY100" s="105"/>
      <c r="DZ100" s="105"/>
      <c r="EA100" s="105"/>
      <c r="EB100" s="105"/>
      <c r="EC100" s="105"/>
      <c r="ED100" s="105"/>
      <c r="EE100" s="105"/>
      <c r="EF100" s="105"/>
      <c r="EG100" s="105"/>
      <c r="EH100" s="105"/>
      <c r="EI100" s="105"/>
    </row>
    <row r="101" spans="1:139" s="222" customFormat="1" ht="12.5" x14ac:dyDescent="0.25">
      <c r="A101" s="683" t="s">
        <v>4168</v>
      </c>
      <c r="B101" s="683" t="s">
        <v>4168</v>
      </c>
      <c r="C101" s="1669"/>
      <c r="D101" s="1664"/>
      <c r="E101" s="1664"/>
      <c r="F101" s="105"/>
      <c r="G101" s="308"/>
      <c r="H101" s="308"/>
      <c r="I101" s="308"/>
      <c r="J101" s="335"/>
      <c r="K101" s="105"/>
      <c r="L101" s="105"/>
      <c r="M101" s="105"/>
      <c r="N101" s="105"/>
      <c r="O101" s="105"/>
      <c r="P101" s="105"/>
      <c r="Q101" s="105"/>
      <c r="R101" s="105"/>
      <c r="S101" s="105"/>
      <c r="T101" s="105"/>
      <c r="U101" s="105"/>
      <c r="V101" s="105"/>
      <c r="W101" s="105"/>
      <c r="X101" s="105"/>
      <c r="Y101" s="105"/>
      <c r="Z101" s="105"/>
      <c r="AA101" s="105"/>
      <c r="AB101" s="105"/>
      <c r="AC101" s="105"/>
      <c r="AD101" s="105"/>
      <c r="AE101" s="105"/>
      <c r="AF101" s="105"/>
      <c r="AG101" s="105"/>
      <c r="AH101" s="105"/>
      <c r="AI101" s="105"/>
      <c r="AJ101" s="105"/>
      <c r="AK101" s="105"/>
      <c r="AL101" s="105"/>
      <c r="AM101" s="105"/>
      <c r="AN101" s="105"/>
      <c r="AO101" s="105"/>
      <c r="AP101" s="105"/>
      <c r="AQ101" s="105"/>
      <c r="AR101" s="105"/>
      <c r="AS101" s="105"/>
      <c r="AT101" s="105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5"/>
      <c r="BF101" s="105"/>
      <c r="BG101" s="105"/>
      <c r="BH101" s="105"/>
      <c r="BI101" s="105"/>
      <c r="BJ101" s="105"/>
      <c r="BK101" s="105"/>
      <c r="BL101" s="105"/>
      <c r="BM101" s="105"/>
      <c r="BN101" s="105"/>
      <c r="BO101" s="105"/>
      <c r="BP101" s="105"/>
      <c r="BQ101" s="105"/>
      <c r="BR101" s="105"/>
      <c r="BS101" s="105"/>
      <c r="BT101" s="105"/>
      <c r="BU101" s="105"/>
      <c r="BV101" s="105"/>
      <c r="BW101" s="105"/>
      <c r="BX101" s="105"/>
      <c r="BY101" s="105"/>
      <c r="BZ101" s="105"/>
      <c r="CA101" s="105"/>
      <c r="CB101" s="105"/>
      <c r="CC101" s="105"/>
      <c r="CD101" s="105"/>
      <c r="CE101" s="105"/>
      <c r="CF101" s="105"/>
      <c r="CG101" s="105"/>
      <c r="CH101" s="105"/>
      <c r="CI101" s="105"/>
      <c r="CJ101" s="105"/>
      <c r="CK101" s="105"/>
      <c r="CL101" s="105"/>
      <c r="CM101" s="105"/>
      <c r="CN101" s="105"/>
      <c r="CO101" s="105"/>
      <c r="CP101" s="105"/>
      <c r="CQ101" s="105"/>
      <c r="CR101" s="105"/>
      <c r="CS101" s="105"/>
      <c r="CT101" s="105"/>
      <c r="CU101" s="105"/>
      <c r="CV101" s="105"/>
      <c r="CW101" s="105"/>
      <c r="CX101" s="105"/>
      <c r="CY101" s="105"/>
      <c r="CZ101" s="105"/>
      <c r="DA101" s="105"/>
      <c r="DB101" s="105"/>
      <c r="DC101" s="105"/>
      <c r="DD101" s="105"/>
      <c r="DE101" s="105"/>
      <c r="DF101" s="105"/>
      <c r="DG101" s="105"/>
      <c r="DH101" s="105"/>
      <c r="DI101" s="105"/>
      <c r="DJ101" s="105"/>
      <c r="DK101" s="105"/>
      <c r="DL101" s="105"/>
      <c r="DM101" s="105"/>
      <c r="DN101" s="105"/>
      <c r="DO101" s="105"/>
      <c r="DP101" s="105"/>
      <c r="DQ101" s="105"/>
      <c r="DR101" s="105"/>
      <c r="DS101" s="105"/>
      <c r="DT101" s="105"/>
      <c r="DU101" s="105"/>
      <c r="DV101" s="105"/>
      <c r="DW101" s="105"/>
      <c r="DX101" s="105"/>
      <c r="DY101" s="105"/>
      <c r="DZ101" s="105"/>
      <c r="EA101" s="105"/>
      <c r="EB101" s="105"/>
      <c r="EC101" s="105"/>
      <c r="ED101" s="105"/>
      <c r="EE101" s="105"/>
      <c r="EF101" s="105"/>
      <c r="EG101" s="105"/>
      <c r="EH101" s="105"/>
      <c r="EI101" s="105"/>
    </row>
    <row r="102" spans="1:139" s="1673" customFormat="1" ht="12.5" x14ac:dyDescent="0.35">
      <c r="A102" s="1670" t="s">
        <v>6040</v>
      </c>
      <c r="B102" s="1670" t="s">
        <v>6041</v>
      </c>
      <c r="C102" s="1653">
        <v>165</v>
      </c>
      <c r="D102" s="1654">
        <v>56491</v>
      </c>
      <c r="E102" s="1654">
        <v>56491</v>
      </c>
      <c r="F102" s="1671"/>
      <c r="G102" s="1671"/>
      <c r="H102" s="1671"/>
      <c r="I102" s="1671"/>
      <c r="J102" s="1672"/>
      <c r="K102" s="1671"/>
      <c r="L102" s="1671"/>
      <c r="M102" s="1671"/>
      <c r="N102" s="1671"/>
      <c r="O102" s="1671"/>
      <c r="P102" s="1671"/>
      <c r="Q102" s="1671"/>
      <c r="R102" s="1671"/>
      <c r="S102" s="1671"/>
      <c r="T102" s="1671"/>
      <c r="U102" s="1671"/>
      <c r="V102" s="1671"/>
      <c r="W102" s="1671"/>
      <c r="X102" s="1671"/>
      <c r="Y102" s="1671"/>
      <c r="Z102" s="1671"/>
      <c r="AA102" s="1671"/>
      <c r="AB102" s="1671"/>
      <c r="AC102" s="1671"/>
      <c r="AD102" s="1671"/>
      <c r="AE102" s="1671"/>
      <c r="AF102" s="1671"/>
      <c r="AG102" s="1671"/>
      <c r="AH102" s="1671"/>
      <c r="AI102" s="1671"/>
      <c r="AJ102" s="1671"/>
      <c r="AK102" s="1671"/>
      <c r="AL102" s="1671"/>
      <c r="AM102" s="1671"/>
      <c r="AN102" s="1671"/>
      <c r="AO102" s="1671"/>
      <c r="AP102" s="1671"/>
      <c r="AQ102" s="1671"/>
      <c r="AR102" s="1671"/>
      <c r="AS102" s="1671"/>
      <c r="AT102" s="1671"/>
      <c r="AU102" s="1671"/>
      <c r="AV102" s="1671"/>
      <c r="AW102" s="1671"/>
      <c r="AX102" s="1671"/>
      <c r="AY102" s="1671"/>
      <c r="AZ102" s="1671"/>
      <c r="BA102" s="1671"/>
      <c r="BB102" s="1671"/>
      <c r="BC102" s="1671"/>
      <c r="BD102" s="1671"/>
      <c r="BE102" s="1671"/>
      <c r="BF102" s="1671"/>
      <c r="BG102" s="1671"/>
      <c r="BH102" s="1671"/>
      <c r="BI102" s="1671"/>
      <c r="BJ102" s="1671"/>
      <c r="BK102" s="1671"/>
      <c r="BL102" s="1671"/>
      <c r="BM102" s="1671"/>
      <c r="BN102" s="1671"/>
      <c r="BO102" s="1671"/>
      <c r="BP102" s="1671"/>
      <c r="BQ102" s="1671"/>
      <c r="BR102" s="1671"/>
      <c r="BS102" s="1671"/>
      <c r="BT102" s="1671"/>
      <c r="BU102" s="1671"/>
      <c r="BV102" s="1671"/>
      <c r="BW102" s="1671"/>
      <c r="BX102" s="1671"/>
      <c r="BY102" s="1671"/>
      <c r="BZ102" s="1671"/>
      <c r="CA102" s="1671"/>
      <c r="CB102" s="1671"/>
      <c r="CC102" s="1671"/>
      <c r="CD102" s="1671"/>
      <c r="CE102" s="1671"/>
      <c r="CF102" s="1671"/>
      <c r="CG102" s="1671"/>
      <c r="CH102" s="1671"/>
      <c r="CI102" s="1671"/>
      <c r="CJ102" s="1671"/>
      <c r="CK102" s="1671"/>
      <c r="CL102" s="1671"/>
      <c r="CM102" s="1671"/>
      <c r="CN102" s="1671"/>
      <c r="CO102" s="1671"/>
      <c r="CP102" s="1671"/>
      <c r="CQ102" s="1671"/>
      <c r="CR102" s="1671"/>
      <c r="CS102" s="1671"/>
      <c r="CT102" s="1671"/>
      <c r="CU102" s="1671"/>
      <c r="CV102" s="1671"/>
      <c r="CW102" s="1671"/>
      <c r="CX102" s="1671"/>
      <c r="CY102" s="1671"/>
      <c r="CZ102" s="1671"/>
      <c r="DA102" s="1671"/>
      <c r="DB102" s="1671"/>
      <c r="DC102" s="1671"/>
      <c r="DD102" s="1671"/>
      <c r="DE102" s="1671"/>
      <c r="DF102" s="1671"/>
      <c r="DG102" s="1671"/>
      <c r="DH102" s="1671"/>
      <c r="DI102" s="1671"/>
      <c r="DJ102" s="1671"/>
      <c r="DK102" s="1671"/>
      <c r="DL102" s="1671"/>
      <c r="DM102" s="1671"/>
      <c r="DN102" s="1671"/>
      <c r="DO102" s="1671"/>
      <c r="DP102" s="1671"/>
      <c r="DQ102" s="1671"/>
      <c r="DR102" s="1671"/>
      <c r="DS102" s="1671"/>
      <c r="DT102" s="1671"/>
      <c r="DU102" s="1671"/>
      <c r="DV102" s="1671"/>
      <c r="DW102" s="1671"/>
      <c r="DX102" s="1671"/>
      <c r="DY102" s="1671"/>
      <c r="DZ102" s="1671"/>
      <c r="EA102" s="1671"/>
      <c r="EB102" s="1671"/>
      <c r="EC102" s="1671"/>
      <c r="ED102" s="1671"/>
      <c r="EE102" s="1671"/>
      <c r="EF102" s="1671"/>
      <c r="EG102" s="1671"/>
      <c r="EH102" s="1671"/>
      <c r="EI102" s="1671"/>
    </row>
    <row r="103" spans="1:139" s="1673" customFormat="1" ht="12.5" x14ac:dyDescent="0.35">
      <c r="A103" s="1670" t="s">
        <v>6042</v>
      </c>
      <c r="B103" s="1670" t="s">
        <v>6043</v>
      </c>
      <c r="C103" s="1653">
        <v>2</v>
      </c>
      <c r="D103" s="1654">
        <v>56051</v>
      </c>
      <c r="E103" s="1654">
        <v>56051</v>
      </c>
      <c r="F103" s="1671"/>
      <c r="G103" s="1671"/>
      <c r="H103" s="1671"/>
      <c r="I103" s="1671"/>
      <c r="J103" s="1672"/>
      <c r="K103" s="1671"/>
      <c r="L103" s="1671"/>
      <c r="M103" s="1671"/>
      <c r="N103" s="1671"/>
      <c r="O103" s="1671"/>
      <c r="P103" s="1671"/>
      <c r="Q103" s="1671"/>
      <c r="R103" s="1671"/>
      <c r="S103" s="1671"/>
      <c r="T103" s="1671"/>
      <c r="U103" s="1671"/>
      <c r="V103" s="1671"/>
      <c r="W103" s="1671"/>
      <c r="X103" s="1671"/>
      <c r="Y103" s="1671"/>
      <c r="Z103" s="1671"/>
      <c r="AA103" s="1671"/>
      <c r="AB103" s="1671"/>
      <c r="AC103" s="1671"/>
      <c r="AD103" s="1671"/>
      <c r="AE103" s="1671"/>
      <c r="AF103" s="1671"/>
      <c r="AG103" s="1671"/>
      <c r="AH103" s="1671"/>
      <c r="AI103" s="1671"/>
      <c r="AJ103" s="1671"/>
      <c r="AK103" s="1671"/>
      <c r="AL103" s="1671"/>
      <c r="AM103" s="1671"/>
      <c r="AN103" s="1671"/>
      <c r="AO103" s="1671"/>
      <c r="AP103" s="1671"/>
      <c r="AQ103" s="1671"/>
      <c r="AR103" s="1671"/>
      <c r="AS103" s="1671"/>
      <c r="AT103" s="1671"/>
      <c r="AU103" s="1671"/>
      <c r="AV103" s="1671"/>
      <c r="AW103" s="1671"/>
      <c r="AX103" s="1671"/>
      <c r="AY103" s="1671"/>
      <c r="AZ103" s="1671"/>
      <c r="BA103" s="1671"/>
      <c r="BB103" s="1671"/>
      <c r="BC103" s="1671"/>
      <c r="BD103" s="1671"/>
      <c r="BE103" s="1671"/>
      <c r="BF103" s="1671"/>
      <c r="BG103" s="1671"/>
      <c r="BH103" s="1671"/>
      <c r="BI103" s="1671"/>
      <c r="BJ103" s="1671"/>
      <c r="BK103" s="1671"/>
      <c r="BL103" s="1671"/>
      <c r="BM103" s="1671"/>
      <c r="BN103" s="1671"/>
      <c r="BO103" s="1671"/>
      <c r="BP103" s="1671"/>
      <c r="BQ103" s="1671"/>
      <c r="BR103" s="1671"/>
      <c r="BS103" s="1671"/>
      <c r="BT103" s="1671"/>
      <c r="BU103" s="1671"/>
      <c r="BV103" s="1671"/>
      <c r="BW103" s="1671"/>
      <c r="BX103" s="1671"/>
      <c r="BY103" s="1671"/>
      <c r="BZ103" s="1671"/>
      <c r="CA103" s="1671"/>
      <c r="CB103" s="1671"/>
      <c r="CC103" s="1671"/>
      <c r="CD103" s="1671"/>
      <c r="CE103" s="1671"/>
      <c r="CF103" s="1671"/>
      <c r="CG103" s="1671"/>
      <c r="CH103" s="1671"/>
      <c r="CI103" s="1671"/>
      <c r="CJ103" s="1671"/>
      <c r="CK103" s="1671"/>
      <c r="CL103" s="1671"/>
      <c r="CM103" s="1671"/>
      <c r="CN103" s="1671"/>
      <c r="CO103" s="1671"/>
      <c r="CP103" s="1671"/>
      <c r="CQ103" s="1671"/>
      <c r="CR103" s="1671"/>
      <c r="CS103" s="1671"/>
      <c r="CT103" s="1671"/>
      <c r="CU103" s="1671"/>
      <c r="CV103" s="1671"/>
      <c r="CW103" s="1671"/>
      <c r="CX103" s="1671"/>
      <c r="CY103" s="1671"/>
      <c r="CZ103" s="1671"/>
      <c r="DA103" s="1671"/>
      <c r="DB103" s="1671"/>
      <c r="DC103" s="1671"/>
      <c r="DD103" s="1671"/>
      <c r="DE103" s="1671"/>
      <c r="DF103" s="1671"/>
      <c r="DG103" s="1671"/>
      <c r="DH103" s="1671"/>
      <c r="DI103" s="1671"/>
      <c r="DJ103" s="1671"/>
      <c r="DK103" s="1671"/>
      <c r="DL103" s="1671"/>
      <c r="DM103" s="1671"/>
      <c r="DN103" s="1671"/>
      <c r="DO103" s="1671"/>
      <c r="DP103" s="1671"/>
      <c r="DQ103" s="1671"/>
      <c r="DR103" s="1671"/>
      <c r="DS103" s="1671"/>
      <c r="DT103" s="1671"/>
      <c r="DU103" s="1671"/>
      <c r="DV103" s="1671"/>
      <c r="DW103" s="1671"/>
      <c r="DX103" s="1671"/>
      <c r="DY103" s="1671"/>
      <c r="DZ103" s="1671"/>
      <c r="EA103" s="1671"/>
      <c r="EB103" s="1671"/>
      <c r="EC103" s="1671"/>
      <c r="ED103" s="1671"/>
      <c r="EE103" s="1671"/>
      <c r="EF103" s="1671"/>
      <c r="EG103" s="1671"/>
      <c r="EH103" s="1671"/>
      <c r="EI103" s="1671"/>
    </row>
    <row r="104" spans="1:139" s="1673" customFormat="1" ht="12.5" x14ac:dyDescent="0.35">
      <c r="A104" s="1670" t="s">
        <v>6044</v>
      </c>
      <c r="B104" s="1670" t="s">
        <v>6045</v>
      </c>
      <c r="C104" s="1653">
        <v>242</v>
      </c>
      <c r="D104" s="1654">
        <v>48153</v>
      </c>
      <c r="E104" s="1654">
        <v>48153</v>
      </c>
      <c r="F104" s="1671"/>
      <c r="G104" s="1671"/>
      <c r="H104" s="1671"/>
      <c r="I104" s="1671"/>
      <c r="J104" s="1672"/>
      <c r="K104" s="1671"/>
      <c r="L104" s="1671"/>
      <c r="M104" s="1671"/>
      <c r="N104" s="1671"/>
      <c r="O104" s="1671"/>
      <c r="P104" s="1671"/>
      <c r="Q104" s="1671"/>
      <c r="R104" s="1671"/>
      <c r="S104" s="1671"/>
      <c r="T104" s="1671"/>
      <c r="U104" s="1671"/>
      <c r="V104" s="1671"/>
      <c r="W104" s="1671"/>
      <c r="X104" s="1671"/>
      <c r="Y104" s="1671"/>
      <c r="Z104" s="1671"/>
      <c r="AA104" s="1671"/>
      <c r="AB104" s="1671"/>
      <c r="AC104" s="1671"/>
      <c r="AD104" s="1671"/>
      <c r="AE104" s="1671"/>
      <c r="AF104" s="1671"/>
      <c r="AG104" s="1671"/>
      <c r="AH104" s="1671"/>
      <c r="AI104" s="1671"/>
      <c r="AJ104" s="1671"/>
      <c r="AK104" s="1671"/>
      <c r="AL104" s="1671"/>
      <c r="AM104" s="1671"/>
      <c r="AN104" s="1671"/>
      <c r="AO104" s="1671"/>
      <c r="AP104" s="1671"/>
      <c r="AQ104" s="1671"/>
      <c r="AR104" s="1671"/>
      <c r="AS104" s="1671"/>
      <c r="AT104" s="1671"/>
      <c r="AU104" s="1671"/>
      <c r="AV104" s="1671"/>
      <c r="AW104" s="1671"/>
      <c r="AX104" s="1671"/>
      <c r="AY104" s="1671"/>
      <c r="AZ104" s="1671"/>
      <c r="BA104" s="1671"/>
      <c r="BB104" s="1671"/>
      <c r="BC104" s="1671"/>
      <c r="BD104" s="1671"/>
      <c r="BE104" s="1671"/>
      <c r="BF104" s="1671"/>
      <c r="BG104" s="1671"/>
      <c r="BH104" s="1671"/>
      <c r="BI104" s="1671"/>
      <c r="BJ104" s="1671"/>
      <c r="BK104" s="1671"/>
      <c r="BL104" s="1671"/>
      <c r="BM104" s="1671"/>
      <c r="BN104" s="1671"/>
      <c r="BO104" s="1671"/>
      <c r="BP104" s="1671"/>
      <c r="BQ104" s="1671"/>
      <c r="BR104" s="1671"/>
      <c r="BS104" s="1671"/>
      <c r="BT104" s="1671"/>
      <c r="BU104" s="1671"/>
      <c r="BV104" s="1671"/>
      <c r="BW104" s="1671"/>
      <c r="BX104" s="1671"/>
      <c r="BY104" s="1671"/>
      <c r="BZ104" s="1671"/>
      <c r="CA104" s="1671"/>
      <c r="CB104" s="1671"/>
      <c r="CC104" s="1671"/>
      <c r="CD104" s="1671"/>
      <c r="CE104" s="1671"/>
      <c r="CF104" s="1671"/>
      <c r="CG104" s="1671"/>
      <c r="CH104" s="1671"/>
      <c r="CI104" s="1671"/>
      <c r="CJ104" s="1671"/>
      <c r="CK104" s="1671"/>
      <c r="CL104" s="1671"/>
      <c r="CM104" s="1671"/>
      <c r="CN104" s="1671"/>
      <c r="CO104" s="1671"/>
      <c r="CP104" s="1671"/>
      <c r="CQ104" s="1671"/>
      <c r="CR104" s="1671"/>
      <c r="CS104" s="1671"/>
      <c r="CT104" s="1671"/>
      <c r="CU104" s="1671"/>
      <c r="CV104" s="1671"/>
      <c r="CW104" s="1671"/>
      <c r="CX104" s="1671"/>
      <c r="CY104" s="1671"/>
      <c r="CZ104" s="1671"/>
      <c r="DA104" s="1671"/>
      <c r="DB104" s="1671"/>
      <c r="DC104" s="1671"/>
      <c r="DD104" s="1671"/>
      <c r="DE104" s="1671"/>
      <c r="DF104" s="1671"/>
      <c r="DG104" s="1671"/>
      <c r="DH104" s="1671"/>
      <c r="DI104" s="1671"/>
      <c r="DJ104" s="1671"/>
      <c r="DK104" s="1671"/>
      <c r="DL104" s="1671"/>
      <c r="DM104" s="1671"/>
      <c r="DN104" s="1671"/>
      <c r="DO104" s="1671"/>
      <c r="DP104" s="1671"/>
      <c r="DQ104" s="1671"/>
      <c r="DR104" s="1671"/>
      <c r="DS104" s="1671"/>
      <c r="DT104" s="1671"/>
      <c r="DU104" s="1671"/>
      <c r="DV104" s="1671"/>
      <c r="DW104" s="1671"/>
      <c r="DX104" s="1671"/>
      <c r="DY104" s="1671"/>
      <c r="DZ104" s="1671"/>
      <c r="EA104" s="1671"/>
      <c r="EB104" s="1671"/>
      <c r="EC104" s="1671"/>
      <c r="ED104" s="1671"/>
      <c r="EE104" s="1671"/>
      <c r="EF104" s="1671"/>
      <c r="EG104" s="1671"/>
      <c r="EH104" s="1671"/>
      <c r="EI104" s="1671"/>
    </row>
    <row r="105" spans="1:139" s="1673" customFormat="1" ht="12.5" x14ac:dyDescent="0.35">
      <c r="A105" s="1670" t="s">
        <v>6046</v>
      </c>
      <c r="B105" s="1670" t="s">
        <v>6047</v>
      </c>
      <c r="C105" s="1653">
        <v>31</v>
      </c>
      <c r="D105" s="1654">
        <v>45880</v>
      </c>
      <c r="E105" s="1654">
        <v>45880</v>
      </c>
      <c r="F105" s="1671"/>
      <c r="G105" s="1671"/>
      <c r="H105" s="1671"/>
      <c r="I105" s="1671"/>
      <c r="J105" s="1672"/>
      <c r="K105" s="1671"/>
      <c r="L105" s="1671"/>
      <c r="M105" s="1671"/>
      <c r="N105" s="1671"/>
      <c r="O105" s="1671"/>
      <c r="P105" s="1671"/>
      <c r="Q105" s="1671"/>
      <c r="R105" s="1671"/>
      <c r="S105" s="1671"/>
      <c r="T105" s="1671"/>
      <c r="U105" s="1671"/>
      <c r="V105" s="1671"/>
      <c r="W105" s="1671"/>
      <c r="X105" s="1671"/>
      <c r="Y105" s="1671"/>
      <c r="Z105" s="1671"/>
      <c r="AA105" s="1671"/>
      <c r="AB105" s="1671"/>
      <c r="AC105" s="1671"/>
      <c r="AD105" s="1671"/>
      <c r="AE105" s="1671"/>
      <c r="AF105" s="1671"/>
      <c r="AG105" s="1671"/>
      <c r="AH105" s="1671"/>
      <c r="AI105" s="1671"/>
      <c r="AJ105" s="1671"/>
      <c r="AK105" s="1671"/>
      <c r="AL105" s="1671"/>
      <c r="AM105" s="1671"/>
      <c r="AN105" s="1671"/>
      <c r="AO105" s="1671"/>
      <c r="AP105" s="1671"/>
      <c r="AQ105" s="1671"/>
      <c r="AR105" s="1671"/>
      <c r="AS105" s="1671"/>
      <c r="AT105" s="1671"/>
      <c r="AU105" s="1671"/>
      <c r="AV105" s="1671"/>
      <c r="AW105" s="1671"/>
      <c r="AX105" s="1671"/>
      <c r="AY105" s="1671"/>
      <c r="AZ105" s="1671"/>
      <c r="BA105" s="1671"/>
      <c r="BB105" s="1671"/>
      <c r="BC105" s="1671"/>
      <c r="BD105" s="1671"/>
      <c r="BE105" s="1671"/>
      <c r="BF105" s="1671"/>
      <c r="BG105" s="1671"/>
      <c r="BH105" s="1671"/>
      <c r="BI105" s="1671"/>
      <c r="BJ105" s="1671"/>
      <c r="BK105" s="1671"/>
      <c r="BL105" s="1671"/>
      <c r="BM105" s="1671"/>
      <c r="BN105" s="1671"/>
      <c r="BO105" s="1671"/>
      <c r="BP105" s="1671"/>
      <c r="BQ105" s="1671"/>
      <c r="BR105" s="1671"/>
      <c r="BS105" s="1671"/>
      <c r="BT105" s="1671"/>
      <c r="BU105" s="1671"/>
      <c r="BV105" s="1671"/>
      <c r="BW105" s="1671"/>
      <c r="BX105" s="1671"/>
      <c r="BY105" s="1671"/>
      <c r="BZ105" s="1671"/>
      <c r="CA105" s="1671"/>
      <c r="CB105" s="1671"/>
      <c r="CC105" s="1671"/>
      <c r="CD105" s="1671"/>
      <c r="CE105" s="1671"/>
      <c r="CF105" s="1671"/>
      <c r="CG105" s="1671"/>
      <c r="CH105" s="1671"/>
      <c r="CI105" s="1671"/>
      <c r="CJ105" s="1671"/>
      <c r="CK105" s="1671"/>
      <c r="CL105" s="1671"/>
      <c r="CM105" s="1671"/>
      <c r="CN105" s="1671"/>
      <c r="CO105" s="1671"/>
      <c r="CP105" s="1671"/>
      <c r="CQ105" s="1671"/>
      <c r="CR105" s="1671"/>
      <c r="CS105" s="1671"/>
      <c r="CT105" s="1671"/>
      <c r="CU105" s="1671"/>
      <c r="CV105" s="1671"/>
      <c r="CW105" s="1671"/>
      <c r="CX105" s="1671"/>
      <c r="CY105" s="1671"/>
      <c r="CZ105" s="1671"/>
      <c r="DA105" s="1671"/>
      <c r="DB105" s="1671"/>
      <c r="DC105" s="1671"/>
      <c r="DD105" s="1671"/>
      <c r="DE105" s="1671"/>
      <c r="DF105" s="1671"/>
      <c r="DG105" s="1671"/>
      <c r="DH105" s="1671"/>
      <c r="DI105" s="1671"/>
      <c r="DJ105" s="1671"/>
      <c r="DK105" s="1671"/>
      <c r="DL105" s="1671"/>
      <c r="DM105" s="1671"/>
      <c r="DN105" s="1671"/>
      <c r="DO105" s="1671"/>
      <c r="DP105" s="1671"/>
      <c r="DQ105" s="1671"/>
      <c r="DR105" s="1671"/>
      <c r="DS105" s="1671"/>
      <c r="DT105" s="1671"/>
      <c r="DU105" s="1671"/>
      <c r="DV105" s="1671"/>
      <c r="DW105" s="1671"/>
      <c r="DX105" s="1671"/>
      <c r="DY105" s="1671"/>
      <c r="DZ105" s="1671"/>
      <c r="EA105" s="1671"/>
      <c r="EB105" s="1671"/>
      <c r="EC105" s="1671"/>
      <c r="ED105" s="1671"/>
      <c r="EE105" s="1671"/>
      <c r="EF105" s="1671"/>
      <c r="EG105" s="1671"/>
      <c r="EH105" s="1671"/>
      <c r="EI105" s="1671"/>
    </row>
    <row r="106" spans="1:139" s="1673" customFormat="1" ht="12.5" x14ac:dyDescent="0.35">
      <c r="A106" s="1670" t="s">
        <v>6048</v>
      </c>
      <c r="B106" s="1670" t="s">
        <v>6049</v>
      </c>
      <c r="C106" s="1653">
        <v>30</v>
      </c>
      <c r="D106" s="1654">
        <v>50978</v>
      </c>
      <c r="E106" s="1654">
        <v>50978</v>
      </c>
      <c r="F106" s="1671"/>
      <c r="G106" s="1671"/>
      <c r="H106" s="1671"/>
      <c r="I106" s="1671"/>
      <c r="J106" s="1672"/>
      <c r="K106" s="1671"/>
      <c r="L106" s="1671"/>
      <c r="M106" s="1671"/>
      <c r="N106" s="1671"/>
      <c r="O106" s="1671"/>
      <c r="P106" s="1671"/>
      <c r="Q106" s="1671"/>
      <c r="R106" s="1671"/>
      <c r="S106" s="1671"/>
      <c r="T106" s="1671"/>
      <c r="U106" s="1671"/>
      <c r="V106" s="1671"/>
      <c r="W106" s="1671"/>
      <c r="X106" s="1671"/>
      <c r="Y106" s="1671"/>
      <c r="Z106" s="1671"/>
      <c r="AA106" s="1671"/>
      <c r="AB106" s="1671"/>
      <c r="AC106" s="1671"/>
      <c r="AD106" s="1671"/>
      <c r="AE106" s="1671"/>
      <c r="AF106" s="1671"/>
      <c r="AG106" s="1671"/>
      <c r="AH106" s="1671"/>
      <c r="AI106" s="1671"/>
      <c r="AJ106" s="1671"/>
      <c r="AK106" s="1671"/>
      <c r="AL106" s="1671"/>
      <c r="AM106" s="1671"/>
      <c r="AN106" s="1671"/>
      <c r="AO106" s="1671"/>
      <c r="AP106" s="1671"/>
      <c r="AQ106" s="1671"/>
      <c r="AR106" s="1671"/>
      <c r="AS106" s="1671"/>
      <c r="AT106" s="1671"/>
      <c r="AU106" s="1671"/>
      <c r="AV106" s="1671"/>
      <c r="AW106" s="1671"/>
      <c r="AX106" s="1671"/>
      <c r="AY106" s="1671"/>
      <c r="AZ106" s="1671"/>
      <c r="BA106" s="1671"/>
      <c r="BB106" s="1671"/>
      <c r="BC106" s="1671"/>
      <c r="BD106" s="1671"/>
      <c r="BE106" s="1671"/>
      <c r="BF106" s="1671"/>
      <c r="BG106" s="1671"/>
      <c r="BH106" s="1671"/>
      <c r="BI106" s="1671"/>
      <c r="BJ106" s="1671"/>
      <c r="BK106" s="1671"/>
      <c r="BL106" s="1671"/>
      <c r="BM106" s="1671"/>
      <c r="BN106" s="1671"/>
      <c r="BO106" s="1671"/>
      <c r="BP106" s="1671"/>
      <c r="BQ106" s="1671"/>
      <c r="BR106" s="1671"/>
      <c r="BS106" s="1671"/>
      <c r="BT106" s="1671"/>
      <c r="BU106" s="1671"/>
      <c r="BV106" s="1671"/>
      <c r="BW106" s="1671"/>
      <c r="BX106" s="1671"/>
      <c r="BY106" s="1671"/>
      <c r="BZ106" s="1671"/>
      <c r="CA106" s="1671"/>
      <c r="CB106" s="1671"/>
      <c r="CC106" s="1671"/>
      <c r="CD106" s="1671"/>
      <c r="CE106" s="1671"/>
      <c r="CF106" s="1671"/>
      <c r="CG106" s="1671"/>
      <c r="CH106" s="1671"/>
      <c r="CI106" s="1671"/>
      <c r="CJ106" s="1671"/>
      <c r="CK106" s="1671"/>
      <c r="CL106" s="1671"/>
      <c r="CM106" s="1671"/>
      <c r="CN106" s="1671"/>
      <c r="CO106" s="1671"/>
      <c r="CP106" s="1671"/>
      <c r="CQ106" s="1671"/>
      <c r="CR106" s="1671"/>
      <c r="CS106" s="1671"/>
      <c r="CT106" s="1671"/>
      <c r="CU106" s="1671"/>
      <c r="CV106" s="1671"/>
      <c r="CW106" s="1671"/>
      <c r="CX106" s="1671"/>
      <c r="CY106" s="1671"/>
      <c r="CZ106" s="1671"/>
      <c r="DA106" s="1671"/>
      <c r="DB106" s="1671"/>
      <c r="DC106" s="1671"/>
      <c r="DD106" s="1671"/>
      <c r="DE106" s="1671"/>
      <c r="DF106" s="1671"/>
      <c r="DG106" s="1671"/>
      <c r="DH106" s="1671"/>
      <c r="DI106" s="1671"/>
      <c r="DJ106" s="1671"/>
      <c r="DK106" s="1671"/>
      <c r="DL106" s="1671"/>
      <c r="DM106" s="1671"/>
      <c r="DN106" s="1671"/>
      <c r="DO106" s="1671"/>
      <c r="DP106" s="1671"/>
      <c r="DQ106" s="1671"/>
      <c r="DR106" s="1671"/>
      <c r="DS106" s="1671"/>
      <c r="DT106" s="1671"/>
      <c r="DU106" s="1671"/>
      <c r="DV106" s="1671"/>
      <c r="DW106" s="1671"/>
      <c r="DX106" s="1671"/>
      <c r="DY106" s="1671"/>
      <c r="DZ106" s="1671"/>
      <c r="EA106" s="1671"/>
      <c r="EB106" s="1671"/>
      <c r="EC106" s="1671"/>
      <c r="ED106" s="1671"/>
      <c r="EE106" s="1671"/>
      <c r="EF106" s="1671"/>
      <c r="EG106" s="1671"/>
      <c r="EH106" s="1671"/>
      <c r="EI106" s="1671"/>
    </row>
    <row r="107" spans="1:139" s="1673" customFormat="1" ht="12.5" x14ac:dyDescent="0.35">
      <c r="A107" s="1670" t="s">
        <v>6050</v>
      </c>
      <c r="B107" s="1670" t="s">
        <v>6051</v>
      </c>
      <c r="C107" s="1653">
        <v>24</v>
      </c>
      <c r="D107" s="1654">
        <v>55999</v>
      </c>
      <c r="E107" s="1654">
        <v>55999</v>
      </c>
      <c r="F107" s="1671"/>
      <c r="G107" s="1671"/>
      <c r="H107" s="1671"/>
      <c r="I107" s="1671"/>
      <c r="J107" s="1672"/>
      <c r="K107" s="1671"/>
      <c r="L107" s="1671"/>
      <c r="M107" s="1671"/>
      <c r="N107" s="1671"/>
      <c r="O107" s="1671"/>
      <c r="P107" s="1671"/>
      <c r="Q107" s="1671"/>
      <c r="R107" s="1671"/>
      <c r="S107" s="1671"/>
      <c r="T107" s="1671"/>
      <c r="U107" s="1671"/>
      <c r="V107" s="1671"/>
      <c r="W107" s="1671"/>
      <c r="X107" s="1671"/>
      <c r="Y107" s="1671"/>
      <c r="Z107" s="1671"/>
      <c r="AA107" s="1671"/>
      <c r="AB107" s="1671"/>
      <c r="AC107" s="1671"/>
      <c r="AD107" s="1671"/>
      <c r="AE107" s="1671"/>
      <c r="AF107" s="1671"/>
      <c r="AG107" s="1671"/>
      <c r="AH107" s="1671"/>
      <c r="AI107" s="1671"/>
      <c r="AJ107" s="1671"/>
      <c r="AK107" s="1671"/>
      <c r="AL107" s="1671"/>
      <c r="AM107" s="1671"/>
      <c r="AN107" s="1671"/>
      <c r="AO107" s="1671"/>
      <c r="AP107" s="1671"/>
      <c r="AQ107" s="1671"/>
      <c r="AR107" s="1671"/>
      <c r="AS107" s="1671"/>
      <c r="AT107" s="1671"/>
      <c r="AU107" s="1671"/>
      <c r="AV107" s="1671"/>
      <c r="AW107" s="1671"/>
      <c r="AX107" s="1671"/>
      <c r="AY107" s="1671"/>
      <c r="AZ107" s="1671"/>
      <c r="BA107" s="1671"/>
      <c r="BB107" s="1671"/>
      <c r="BC107" s="1671"/>
      <c r="BD107" s="1671"/>
      <c r="BE107" s="1671"/>
      <c r="BF107" s="1671"/>
      <c r="BG107" s="1671"/>
      <c r="BH107" s="1671"/>
      <c r="BI107" s="1671"/>
      <c r="BJ107" s="1671"/>
      <c r="BK107" s="1671"/>
      <c r="BL107" s="1671"/>
      <c r="BM107" s="1671"/>
      <c r="BN107" s="1671"/>
      <c r="BO107" s="1671"/>
      <c r="BP107" s="1671"/>
      <c r="BQ107" s="1671"/>
      <c r="BR107" s="1671"/>
      <c r="BS107" s="1671"/>
      <c r="BT107" s="1671"/>
      <c r="BU107" s="1671"/>
      <c r="BV107" s="1671"/>
      <c r="BW107" s="1671"/>
      <c r="BX107" s="1671"/>
      <c r="BY107" s="1671"/>
      <c r="BZ107" s="1671"/>
      <c r="CA107" s="1671"/>
      <c r="CB107" s="1671"/>
      <c r="CC107" s="1671"/>
      <c r="CD107" s="1671"/>
      <c r="CE107" s="1671"/>
      <c r="CF107" s="1671"/>
      <c r="CG107" s="1671"/>
      <c r="CH107" s="1671"/>
      <c r="CI107" s="1671"/>
      <c r="CJ107" s="1671"/>
      <c r="CK107" s="1671"/>
      <c r="CL107" s="1671"/>
      <c r="CM107" s="1671"/>
      <c r="CN107" s="1671"/>
      <c r="CO107" s="1671"/>
      <c r="CP107" s="1671"/>
      <c r="CQ107" s="1671"/>
      <c r="CR107" s="1671"/>
      <c r="CS107" s="1671"/>
      <c r="CT107" s="1671"/>
      <c r="CU107" s="1671"/>
      <c r="CV107" s="1671"/>
      <c r="CW107" s="1671"/>
      <c r="CX107" s="1671"/>
      <c r="CY107" s="1671"/>
      <c r="CZ107" s="1671"/>
      <c r="DA107" s="1671"/>
      <c r="DB107" s="1671"/>
      <c r="DC107" s="1671"/>
      <c r="DD107" s="1671"/>
      <c r="DE107" s="1671"/>
      <c r="DF107" s="1671"/>
      <c r="DG107" s="1671"/>
      <c r="DH107" s="1671"/>
      <c r="DI107" s="1671"/>
      <c r="DJ107" s="1671"/>
      <c r="DK107" s="1671"/>
      <c r="DL107" s="1671"/>
      <c r="DM107" s="1671"/>
      <c r="DN107" s="1671"/>
      <c r="DO107" s="1671"/>
      <c r="DP107" s="1671"/>
      <c r="DQ107" s="1671"/>
      <c r="DR107" s="1671"/>
      <c r="DS107" s="1671"/>
      <c r="DT107" s="1671"/>
      <c r="DU107" s="1671"/>
      <c r="DV107" s="1671"/>
      <c r="DW107" s="1671"/>
      <c r="DX107" s="1671"/>
      <c r="DY107" s="1671"/>
      <c r="DZ107" s="1671"/>
      <c r="EA107" s="1671"/>
      <c r="EB107" s="1671"/>
      <c r="EC107" s="1671"/>
      <c r="ED107" s="1671"/>
      <c r="EE107" s="1671"/>
      <c r="EF107" s="1671"/>
      <c r="EG107" s="1671"/>
      <c r="EH107" s="1671"/>
      <c r="EI107" s="1671"/>
    </row>
    <row r="108" spans="1:139" s="1673" customFormat="1" ht="12.5" x14ac:dyDescent="0.35">
      <c r="A108" s="1670" t="s">
        <v>6052</v>
      </c>
      <c r="B108" s="1670" t="s">
        <v>6053</v>
      </c>
      <c r="C108" s="1653">
        <v>44</v>
      </c>
      <c r="D108" s="1654">
        <v>59258</v>
      </c>
      <c r="E108" s="1654">
        <v>59258</v>
      </c>
      <c r="F108" s="1671"/>
      <c r="G108" s="1671"/>
      <c r="H108" s="1671"/>
      <c r="I108" s="1671"/>
      <c r="J108" s="1672"/>
      <c r="K108" s="1671"/>
      <c r="L108" s="1671"/>
      <c r="M108" s="1671"/>
      <c r="N108" s="1671"/>
      <c r="O108" s="1671"/>
      <c r="P108" s="1671"/>
      <c r="Q108" s="1671"/>
      <c r="R108" s="1671"/>
      <c r="S108" s="1671"/>
      <c r="T108" s="1671"/>
      <c r="U108" s="1671"/>
      <c r="V108" s="1671"/>
      <c r="W108" s="1671"/>
      <c r="X108" s="1671"/>
      <c r="Y108" s="1671"/>
      <c r="Z108" s="1671"/>
      <c r="AA108" s="1671"/>
      <c r="AB108" s="1671"/>
      <c r="AC108" s="1671"/>
      <c r="AD108" s="1671"/>
      <c r="AE108" s="1671"/>
      <c r="AF108" s="1671"/>
      <c r="AG108" s="1671"/>
      <c r="AH108" s="1671"/>
      <c r="AI108" s="1671"/>
      <c r="AJ108" s="1671"/>
      <c r="AK108" s="1671"/>
      <c r="AL108" s="1671"/>
      <c r="AM108" s="1671"/>
      <c r="AN108" s="1671"/>
      <c r="AO108" s="1671"/>
      <c r="AP108" s="1671"/>
      <c r="AQ108" s="1671"/>
      <c r="AR108" s="1671"/>
      <c r="AS108" s="1671"/>
      <c r="AT108" s="1671"/>
      <c r="AU108" s="1671"/>
      <c r="AV108" s="1671"/>
      <c r="AW108" s="1671"/>
      <c r="AX108" s="1671"/>
      <c r="AY108" s="1671"/>
      <c r="AZ108" s="1671"/>
      <c r="BA108" s="1671"/>
      <c r="BB108" s="1671"/>
      <c r="BC108" s="1671"/>
      <c r="BD108" s="1671"/>
      <c r="BE108" s="1671"/>
      <c r="BF108" s="1671"/>
      <c r="BG108" s="1671"/>
      <c r="BH108" s="1671"/>
      <c r="BI108" s="1671"/>
      <c r="BJ108" s="1671"/>
      <c r="BK108" s="1671"/>
      <c r="BL108" s="1671"/>
      <c r="BM108" s="1671"/>
      <c r="BN108" s="1671"/>
      <c r="BO108" s="1671"/>
      <c r="BP108" s="1671"/>
      <c r="BQ108" s="1671"/>
      <c r="BR108" s="1671"/>
      <c r="BS108" s="1671"/>
      <c r="BT108" s="1671"/>
      <c r="BU108" s="1671"/>
      <c r="BV108" s="1671"/>
      <c r="BW108" s="1671"/>
      <c r="BX108" s="1671"/>
      <c r="BY108" s="1671"/>
      <c r="BZ108" s="1671"/>
      <c r="CA108" s="1671"/>
      <c r="CB108" s="1671"/>
      <c r="CC108" s="1671"/>
      <c r="CD108" s="1671"/>
      <c r="CE108" s="1671"/>
      <c r="CF108" s="1671"/>
      <c r="CG108" s="1671"/>
      <c r="CH108" s="1671"/>
      <c r="CI108" s="1671"/>
      <c r="CJ108" s="1671"/>
      <c r="CK108" s="1671"/>
      <c r="CL108" s="1671"/>
      <c r="CM108" s="1671"/>
      <c r="CN108" s="1671"/>
      <c r="CO108" s="1671"/>
      <c r="CP108" s="1671"/>
      <c r="CQ108" s="1671"/>
      <c r="CR108" s="1671"/>
      <c r="CS108" s="1671"/>
      <c r="CT108" s="1671"/>
      <c r="CU108" s="1671"/>
      <c r="CV108" s="1671"/>
      <c r="CW108" s="1671"/>
      <c r="CX108" s="1671"/>
      <c r="CY108" s="1671"/>
      <c r="CZ108" s="1671"/>
      <c r="DA108" s="1671"/>
      <c r="DB108" s="1671"/>
      <c r="DC108" s="1671"/>
      <c r="DD108" s="1671"/>
      <c r="DE108" s="1671"/>
      <c r="DF108" s="1671"/>
      <c r="DG108" s="1671"/>
      <c r="DH108" s="1671"/>
      <c r="DI108" s="1671"/>
      <c r="DJ108" s="1671"/>
      <c r="DK108" s="1671"/>
      <c r="DL108" s="1671"/>
      <c r="DM108" s="1671"/>
      <c r="DN108" s="1671"/>
      <c r="DO108" s="1671"/>
      <c r="DP108" s="1671"/>
      <c r="DQ108" s="1671"/>
      <c r="DR108" s="1671"/>
      <c r="DS108" s="1671"/>
      <c r="DT108" s="1671"/>
      <c r="DU108" s="1671"/>
      <c r="DV108" s="1671"/>
      <c r="DW108" s="1671"/>
      <c r="DX108" s="1671"/>
      <c r="DY108" s="1671"/>
      <c r="DZ108" s="1671"/>
      <c r="EA108" s="1671"/>
      <c r="EB108" s="1671"/>
      <c r="EC108" s="1671"/>
      <c r="ED108" s="1671"/>
      <c r="EE108" s="1671"/>
      <c r="EF108" s="1671"/>
      <c r="EG108" s="1671"/>
      <c r="EH108" s="1671"/>
      <c r="EI108" s="1671"/>
    </row>
    <row r="109" spans="1:139" s="1673" customFormat="1" ht="12.5" x14ac:dyDescent="0.35">
      <c r="A109" s="1670" t="s">
        <v>6054</v>
      </c>
      <c r="B109" s="1670" t="s">
        <v>6055</v>
      </c>
      <c r="C109" s="1653">
        <v>38</v>
      </c>
      <c r="D109" s="1654">
        <v>64869</v>
      </c>
      <c r="E109" s="1654">
        <v>64869</v>
      </c>
      <c r="F109" s="1671"/>
      <c r="G109" s="1671"/>
      <c r="H109" s="1671"/>
      <c r="I109" s="1671"/>
      <c r="J109" s="1672"/>
      <c r="K109" s="1671"/>
      <c r="L109" s="1671"/>
      <c r="M109" s="1671"/>
      <c r="N109" s="1671"/>
      <c r="O109" s="1671"/>
      <c r="P109" s="1671"/>
      <c r="Q109" s="1671"/>
      <c r="R109" s="1671"/>
      <c r="S109" s="1671"/>
      <c r="T109" s="1671"/>
      <c r="U109" s="1671"/>
      <c r="V109" s="1671"/>
      <c r="W109" s="1671"/>
      <c r="X109" s="1671"/>
      <c r="Y109" s="1671"/>
      <c r="Z109" s="1671"/>
      <c r="AA109" s="1671"/>
      <c r="AB109" s="1671"/>
      <c r="AC109" s="1671"/>
      <c r="AD109" s="1671"/>
      <c r="AE109" s="1671"/>
      <c r="AF109" s="1671"/>
      <c r="AG109" s="1671"/>
      <c r="AH109" s="1671"/>
      <c r="AI109" s="1671"/>
      <c r="AJ109" s="1671"/>
      <c r="AK109" s="1671"/>
      <c r="AL109" s="1671"/>
      <c r="AM109" s="1671"/>
      <c r="AN109" s="1671"/>
      <c r="AO109" s="1671"/>
      <c r="AP109" s="1671"/>
      <c r="AQ109" s="1671"/>
      <c r="AR109" s="1671"/>
      <c r="AS109" s="1671"/>
      <c r="AT109" s="1671"/>
      <c r="AU109" s="1671"/>
      <c r="AV109" s="1671"/>
      <c r="AW109" s="1671"/>
      <c r="AX109" s="1671"/>
      <c r="AY109" s="1671"/>
      <c r="AZ109" s="1671"/>
      <c r="BA109" s="1671"/>
      <c r="BB109" s="1671"/>
      <c r="BC109" s="1671"/>
      <c r="BD109" s="1671"/>
      <c r="BE109" s="1671"/>
      <c r="BF109" s="1671"/>
      <c r="BG109" s="1671"/>
      <c r="BH109" s="1671"/>
      <c r="BI109" s="1671"/>
      <c r="BJ109" s="1671"/>
      <c r="BK109" s="1671"/>
      <c r="BL109" s="1671"/>
      <c r="BM109" s="1671"/>
      <c r="BN109" s="1671"/>
      <c r="BO109" s="1671"/>
      <c r="BP109" s="1671"/>
      <c r="BQ109" s="1671"/>
      <c r="BR109" s="1671"/>
      <c r="BS109" s="1671"/>
      <c r="BT109" s="1671"/>
      <c r="BU109" s="1671"/>
      <c r="BV109" s="1671"/>
      <c r="BW109" s="1671"/>
      <c r="BX109" s="1671"/>
      <c r="BY109" s="1671"/>
      <c r="BZ109" s="1671"/>
      <c r="CA109" s="1671"/>
      <c r="CB109" s="1671"/>
      <c r="CC109" s="1671"/>
      <c r="CD109" s="1671"/>
      <c r="CE109" s="1671"/>
      <c r="CF109" s="1671"/>
      <c r="CG109" s="1671"/>
      <c r="CH109" s="1671"/>
      <c r="CI109" s="1671"/>
      <c r="CJ109" s="1671"/>
      <c r="CK109" s="1671"/>
      <c r="CL109" s="1671"/>
      <c r="CM109" s="1671"/>
      <c r="CN109" s="1671"/>
      <c r="CO109" s="1671"/>
      <c r="CP109" s="1671"/>
      <c r="CQ109" s="1671"/>
      <c r="CR109" s="1671"/>
      <c r="CS109" s="1671"/>
      <c r="CT109" s="1671"/>
      <c r="CU109" s="1671"/>
      <c r="CV109" s="1671"/>
      <c r="CW109" s="1671"/>
      <c r="CX109" s="1671"/>
      <c r="CY109" s="1671"/>
      <c r="CZ109" s="1671"/>
      <c r="DA109" s="1671"/>
      <c r="DB109" s="1671"/>
      <c r="DC109" s="1671"/>
      <c r="DD109" s="1671"/>
      <c r="DE109" s="1671"/>
      <c r="DF109" s="1671"/>
      <c r="DG109" s="1671"/>
      <c r="DH109" s="1671"/>
      <c r="DI109" s="1671"/>
      <c r="DJ109" s="1671"/>
      <c r="DK109" s="1671"/>
      <c r="DL109" s="1671"/>
      <c r="DM109" s="1671"/>
      <c r="DN109" s="1671"/>
      <c r="DO109" s="1671"/>
      <c r="DP109" s="1671"/>
      <c r="DQ109" s="1671"/>
      <c r="DR109" s="1671"/>
      <c r="DS109" s="1671"/>
      <c r="DT109" s="1671"/>
      <c r="DU109" s="1671"/>
      <c r="DV109" s="1671"/>
      <c r="DW109" s="1671"/>
      <c r="DX109" s="1671"/>
      <c r="DY109" s="1671"/>
      <c r="DZ109" s="1671"/>
      <c r="EA109" s="1671"/>
      <c r="EB109" s="1671"/>
      <c r="EC109" s="1671"/>
      <c r="ED109" s="1671"/>
      <c r="EE109" s="1671"/>
      <c r="EF109" s="1671"/>
      <c r="EG109" s="1671"/>
      <c r="EH109" s="1671"/>
      <c r="EI109" s="1671"/>
    </row>
    <row r="110" spans="1:139" s="1673" customFormat="1" ht="12.5" x14ac:dyDescent="0.35">
      <c r="A110" s="1670" t="s">
        <v>6056</v>
      </c>
      <c r="B110" s="1670" t="s">
        <v>6057</v>
      </c>
      <c r="C110" s="1653">
        <v>1</v>
      </c>
      <c r="D110" s="1654">
        <v>56489</v>
      </c>
      <c r="E110" s="1654">
        <v>56489</v>
      </c>
      <c r="F110" s="1671"/>
      <c r="G110" s="1671"/>
      <c r="H110" s="1671"/>
      <c r="I110" s="1671"/>
      <c r="J110" s="1672"/>
      <c r="K110" s="1671"/>
      <c r="L110" s="1671"/>
      <c r="M110" s="1671"/>
      <c r="N110" s="1671"/>
      <c r="O110" s="1671"/>
      <c r="P110" s="1671"/>
      <c r="Q110" s="1671"/>
      <c r="R110" s="1671"/>
      <c r="S110" s="1671"/>
      <c r="T110" s="1671"/>
      <c r="U110" s="1671"/>
      <c r="V110" s="1671"/>
      <c r="W110" s="1671"/>
      <c r="X110" s="1671"/>
      <c r="Y110" s="1671"/>
      <c r="Z110" s="1671"/>
      <c r="AA110" s="1671"/>
      <c r="AB110" s="1671"/>
      <c r="AC110" s="1671"/>
      <c r="AD110" s="1671"/>
      <c r="AE110" s="1671"/>
      <c r="AF110" s="1671"/>
      <c r="AG110" s="1671"/>
      <c r="AH110" s="1671"/>
      <c r="AI110" s="1671"/>
      <c r="AJ110" s="1671"/>
      <c r="AK110" s="1671"/>
      <c r="AL110" s="1671"/>
      <c r="AM110" s="1671"/>
      <c r="AN110" s="1671"/>
      <c r="AO110" s="1671"/>
      <c r="AP110" s="1671"/>
      <c r="AQ110" s="1671"/>
      <c r="AR110" s="1671"/>
      <c r="AS110" s="1671"/>
      <c r="AT110" s="1671"/>
      <c r="AU110" s="1671"/>
      <c r="AV110" s="1671"/>
      <c r="AW110" s="1671"/>
      <c r="AX110" s="1671"/>
      <c r="AY110" s="1671"/>
      <c r="AZ110" s="1671"/>
      <c r="BA110" s="1671"/>
      <c r="BB110" s="1671"/>
      <c r="BC110" s="1671"/>
      <c r="BD110" s="1671"/>
      <c r="BE110" s="1671"/>
      <c r="BF110" s="1671"/>
      <c r="BG110" s="1671"/>
      <c r="BH110" s="1671"/>
      <c r="BI110" s="1671"/>
      <c r="BJ110" s="1671"/>
      <c r="BK110" s="1671"/>
      <c r="BL110" s="1671"/>
      <c r="BM110" s="1671"/>
      <c r="BN110" s="1671"/>
      <c r="BO110" s="1671"/>
      <c r="BP110" s="1671"/>
      <c r="BQ110" s="1671"/>
      <c r="BR110" s="1671"/>
      <c r="BS110" s="1671"/>
      <c r="BT110" s="1671"/>
      <c r="BU110" s="1671"/>
      <c r="BV110" s="1671"/>
      <c r="BW110" s="1671"/>
      <c r="BX110" s="1671"/>
      <c r="BY110" s="1671"/>
      <c r="BZ110" s="1671"/>
      <c r="CA110" s="1671"/>
      <c r="CB110" s="1671"/>
      <c r="CC110" s="1671"/>
      <c r="CD110" s="1671"/>
      <c r="CE110" s="1671"/>
      <c r="CF110" s="1671"/>
      <c r="CG110" s="1671"/>
      <c r="CH110" s="1671"/>
      <c r="CI110" s="1671"/>
      <c r="CJ110" s="1671"/>
      <c r="CK110" s="1671"/>
      <c r="CL110" s="1671"/>
      <c r="CM110" s="1671"/>
      <c r="CN110" s="1671"/>
      <c r="CO110" s="1671"/>
      <c r="CP110" s="1671"/>
      <c r="CQ110" s="1671"/>
      <c r="CR110" s="1671"/>
      <c r="CS110" s="1671"/>
      <c r="CT110" s="1671"/>
      <c r="CU110" s="1671"/>
      <c r="CV110" s="1671"/>
      <c r="CW110" s="1671"/>
      <c r="CX110" s="1671"/>
      <c r="CY110" s="1671"/>
      <c r="CZ110" s="1671"/>
      <c r="DA110" s="1671"/>
      <c r="DB110" s="1671"/>
      <c r="DC110" s="1671"/>
      <c r="DD110" s="1671"/>
      <c r="DE110" s="1671"/>
      <c r="DF110" s="1671"/>
      <c r="DG110" s="1671"/>
      <c r="DH110" s="1671"/>
      <c r="DI110" s="1671"/>
      <c r="DJ110" s="1671"/>
      <c r="DK110" s="1671"/>
      <c r="DL110" s="1671"/>
      <c r="DM110" s="1671"/>
      <c r="DN110" s="1671"/>
      <c r="DO110" s="1671"/>
      <c r="DP110" s="1671"/>
      <c r="DQ110" s="1671"/>
      <c r="DR110" s="1671"/>
      <c r="DS110" s="1671"/>
      <c r="DT110" s="1671"/>
      <c r="DU110" s="1671"/>
      <c r="DV110" s="1671"/>
      <c r="DW110" s="1671"/>
      <c r="DX110" s="1671"/>
      <c r="DY110" s="1671"/>
      <c r="DZ110" s="1671"/>
      <c r="EA110" s="1671"/>
      <c r="EB110" s="1671"/>
      <c r="EC110" s="1671"/>
      <c r="ED110" s="1671"/>
      <c r="EE110" s="1671"/>
      <c r="EF110" s="1671"/>
      <c r="EG110" s="1671"/>
      <c r="EH110" s="1671"/>
      <c r="EI110" s="1671"/>
    </row>
    <row r="111" spans="1:139" s="1673" customFormat="1" ht="12.5" x14ac:dyDescent="0.35">
      <c r="A111" s="1670" t="s">
        <v>6058</v>
      </c>
      <c r="B111" s="1670" t="s">
        <v>6059</v>
      </c>
      <c r="C111" s="1653">
        <v>6</v>
      </c>
      <c r="D111" s="1654">
        <v>47213</v>
      </c>
      <c r="E111" s="1654">
        <v>47213</v>
      </c>
      <c r="F111" s="1671"/>
      <c r="G111" s="1671"/>
      <c r="H111" s="1671"/>
      <c r="I111" s="1671"/>
      <c r="J111" s="1672"/>
      <c r="K111" s="1671"/>
      <c r="L111" s="1671"/>
      <c r="M111" s="1671"/>
      <c r="N111" s="1671"/>
      <c r="O111" s="1671"/>
      <c r="P111" s="1671"/>
      <c r="Q111" s="1671"/>
      <c r="R111" s="1671"/>
      <c r="S111" s="1671"/>
      <c r="T111" s="1671"/>
      <c r="U111" s="1671"/>
      <c r="V111" s="1671"/>
      <c r="W111" s="1671"/>
      <c r="X111" s="1671"/>
      <c r="Y111" s="1671"/>
      <c r="Z111" s="1671"/>
      <c r="AA111" s="1671"/>
      <c r="AB111" s="1671"/>
      <c r="AC111" s="1671"/>
      <c r="AD111" s="1671"/>
      <c r="AE111" s="1671"/>
      <c r="AF111" s="1671"/>
      <c r="AG111" s="1671"/>
      <c r="AH111" s="1671"/>
      <c r="AI111" s="1671"/>
      <c r="AJ111" s="1671"/>
      <c r="AK111" s="1671"/>
      <c r="AL111" s="1671"/>
      <c r="AM111" s="1671"/>
      <c r="AN111" s="1671"/>
      <c r="AO111" s="1671"/>
      <c r="AP111" s="1671"/>
      <c r="AQ111" s="1671"/>
      <c r="AR111" s="1671"/>
      <c r="AS111" s="1671"/>
      <c r="AT111" s="1671"/>
      <c r="AU111" s="1671"/>
      <c r="AV111" s="1671"/>
      <c r="AW111" s="1671"/>
      <c r="AX111" s="1671"/>
      <c r="AY111" s="1671"/>
      <c r="AZ111" s="1671"/>
      <c r="BA111" s="1671"/>
      <c r="BB111" s="1671"/>
      <c r="BC111" s="1671"/>
      <c r="BD111" s="1671"/>
      <c r="BE111" s="1671"/>
      <c r="BF111" s="1671"/>
      <c r="BG111" s="1671"/>
      <c r="BH111" s="1671"/>
      <c r="BI111" s="1671"/>
      <c r="BJ111" s="1671"/>
      <c r="BK111" s="1671"/>
      <c r="BL111" s="1671"/>
      <c r="BM111" s="1671"/>
      <c r="BN111" s="1671"/>
      <c r="BO111" s="1671"/>
      <c r="BP111" s="1671"/>
      <c r="BQ111" s="1671"/>
      <c r="BR111" s="1671"/>
      <c r="BS111" s="1671"/>
      <c r="BT111" s="1671"/>
      <c r="BU111" s="1671"/>
      <c r="BV111" s="1671"/>
      <c r="BW111" s="1671"/>
      <c r="BX111" s="1671"/>
      <c r="BY111" s="1671"/>
      <c r="BZ111" s="1671"/>
      <c r="CA111" s="1671"/>
      <c r="CB111" s="1671"/>
      <c r="CC111" s="1671"/>
      <c r="CD111" s="1671"/>
      <c r="CE111" s="1671"/>
      <c r="CF111" s="1671"/>
      <c r="CG111" s="1671"/>
      <c r="CH111" s="1671"/>
      <c r="CI111" s="1671"/>
      <c r="CJ111" s="1671"/>
      <c r="CK111" s="1671"/>
      <c r="CL111" s="1671"/>
      <c r="CM111" s="1671"/>
      <c r="CN111" s="1671"/>
      <c r="CO111" s="1671"/>
      <c r="CP111" s="1671"/>
      <c r="CQ111" s="1671"/>
      <c r="CR111" s="1671"/>
      <c r="CS111" s="1671"/>
      <c r="CT111" s="1671"/>
      <c r="CU111" s="1671"/>
      <c r="CV111" s="1671"/>
      <c r="CW111" s="1671"/>
      <c r="CX111" s="1671"/>
      <c r="CY111" s="1671"/>
      <c r="CZ111" s="1671"/>
      <c r="DA111" s="1671"/>
      <c r="DB111" s="1671"/>
      <c r="DC111" s="1671"/>
      <c r="DD111" s="1671"/>
      <c r="DE111" s="1671"/>
      <c r="DF111" s="1671"/>
      <c r="DG111" s="1671"/>
      <c r="DH111" s="1671"/>
      <c r="DI111" s="1671"/>
      <c r="DJ111" s="1671"/>
      <c r="DK111" s="1671"/>
      <c r="DL111" s="1671"/>
      <c r="DM111" s="1671"/>
      <c r="DN111" s="1671"/>
      <c r="DO111" s="1671"/>
      <c r="DP111" s="1671"/>
      <c r="DQ111" s="1671"/>
      <c r="DR111" s="1671"/>
      <c r="DS111" s="1671"/>
      <c r="DT111" s="1671"/>
      <c r="DU111" s="1671"/>
      <c r="DV111" s="1671"/>
      <c r="DW111" s="1671"/>
      <c r="DX111" s="1671"/>
      <c r="DY111" s="1671"/>
      <c r="DZ111" s="1671"/>
      <c r="EA111" s="1671"/>
      <c r="EB111" s="1671"/>
      <c r="EC111" s="1671"/>
      <c r="ED111" s="1671"/>
      <c r="EE111" s="1671"/>
      <c r="EF111" s="1671"/>
      <c r="EG111" s="1671"/>
      <c r="EH111" s="1671"/>
      <c r="EI111" s="1671"/>
    </row>
    <row r="112" spans="1:139" s="1673" customFormat="1" ht="12.5" x14ac:dyDescent="0.35">
      <c r="A112" s="1670" t="s">
        <v>6060</v>
      </c>
      <c r="B112" s="1670" t="s">
        <v>6061</v>
      </c>
      <c r="C112" s="1653">
        <v>6</v>
      </c>
      <c r="D112" s="1654">
        <v>50834</v>
      </c>
      <c r="E112" s="1654">
        <v>50834</v>
      </c>
      <c r="F112" s="1671"/>
      <c r="G112" s="1671"/>
      <c r="H112" s="1671"/>
      <c r="I112" s="1671"/>
      <c r="J112" s="1672"/>
      <c r="K112" s="1671"/>
      <c r="L112" s="1671"/>
      <c r="M112" s="1671"/>
      <c r="N112" s="1671"/>
      <c r="O112" s="1671"/>
      <c r="P112" s="1671"/>
      <c r="Q112" s="1671"/>
      <c r="R112" s="1671"/>
      <c r="S112" s="1671"/>
      <c r="T112" s="1671"/>
      <c r="U112" s="1671"/>
      <c r="V112" s="1671"/>
      <c r="W112" s="1671"/>
      <c r="X112" s="1671"/>
      <c r="Y112" s="1671"/>
      <c r="Z112" s="1671"/>
      <c r="AA112" s="1671"/>
      <c r="AB112" s="1671"/>
      <c r="AC112" s="1671"/>
      <c r="AD112" s="1671"/>
      <c r="AE112" s="1671"/>
      <c r="AF112" s="1671"/>
      <c r="AG112" s="1671"/>
      <c r="AH112" s="1671"/>
      <c r="AI112" s="1671"/>
      <c r="AJ112" s="1671"/>
      <c r="AK112" s="1671"/>
      <c r="AL112" s="1671"/>
      <c r="AM112" s="1671"/>
      <c r="AN112" s="1671"/>
      <c r="AO112" s="1671"/>
      <c r="AP112" s="1671"/>
      <c r="AQ112" s="1671"/>
      <c r="AR112" s="1671"/>
      <c r="AS112" s="1671"/>
      <c r="AT112" s="1671"/>
      <c r="AU112" s="1671"/>
      <c r="AV112" s="1671"/>
      <c r="AW112" s="1671"/>
      <c r="AX112" s="1671"/>
      <c r="AY112" s="1671"/>
      <c r="AZ112" s="1671"/>
      <c r="BA112" s="1671"/>
      <c r="BB112" s="1671"/>
      <c r="BC112" s="1671"/>
      <c r="BD112" s="1671"/>
      <c r="BE112" s="1671"/>
      <c r="BF112" s="1671"/>
      <c r="BG112" s="1671"/>
      <c r="BH112" s="1671"/>
      <c r="BI112" s="1671"/>
      <c r="BJ112" s="1671"/>
      <c r="BK112" s="1671"/>
      <c r="BL112" s="1671"/>
      <c r="BM112" s="1671"/>
      <c r="BN112" s="1671"/>
      <c r="BO112" s="1671"/>
      <c r="BP112" s="1671"/>
      <c r="BQ112" s="1671"/>
      <c r="BR112" s="1671"/>
      <c r="BS112" s="1671"/>
      <c r="BT112" s="1671"/>
      <c r="BU112" s="1671"/>
      <c r="BV112" s="1671"/>
      <c r="BW112" s="1671"/>
      <c r="BX112" s="1671"/>
      <c r="BY112" s="1671"/>
      <c r="BZ112" s="1671"/>
      <c r="CA112" s="1671"/>
      <c r="CB112" s="1671"/>
      <c r="CC112" s="1671"/>
      <c r="CD112" s="1671"/>
      <c r="CE112" s="1671"/>
      <c r="CF112" s="1671"/>
      <c r="CG112" s="1671"/>
      <c r="CH112" s="1671"/>
      <c r="CI112" s="1671"/>
      <c r="CJ112" s="1671"/>
      <c r="CK112" s="1671"/>
      <c r="CL112" s="1671"/>
      <c r="CM112" s="1671"/>
      <c r="CN112" s="1671"/>
      <c r="CO112" s="1671"/>
      <c r="CP112" s="1671"/>
      <c r="CQ112" s="1671"/>
      <c r="CR112" s="1671"/>
      <c r="CS112" s="1671"/>
      <c r="CT112" s="1671"/>
      <c r="CU112" s="1671"/>
      <c r="CV112" s="1671"/>
      <c r="CW112" s="1671"/>
      <c r="CX112" s="1671"/>
      <c r="CY112" s="1671"/>
      <c r="CZ112" s="1671"/>
      <c r="DA112" s="1671"/>
      <c r="DB112" s="1671"/>
      <c r="DC112" s="1671"/>
      <c r="DD112" s="1671"/>
      <c r="DE112" s="1671"/>
      <c r="DF112" s="1671"/>
      <c r="DG112" s="1671"/>
      <c r="DH112" s="1671"/>
      <c r="DI112" s="1671"/>
      <c r="DJ112" s="1671"/>
      <c r="DK112" s="1671"/>
      <c r="DL112" s="1671"/>
      <c r="DM112" s="1671"/>
      <c r="DN112" s="1671"/>
      <c r="DO112" s="1671"/>
      <c r="DP112" s="1671"/>
      <c r="DQ112" s="1671"/>
      <c r="DR112" s="1671"/>
      <c r="DS112" s="1671"/>
      <c r="DT112" s="1671"/>
      <c r="DU112" s="1671"/>
      <c r="DV112" s="1671"/>
      <c r="DW112" s="1671"/>
      <c r="DX112" s="1671"/>
      <c r="DY112" s="1671"/>
      <c r="DZ112" s="1671"/>
      <c r="EA112" s="1671"/>
      <c r="EB112" s="1671"/>
      <c r="EC112" s="1671"/>
      <c r="ED112" s="1671"/>
      <c r="EE112" s="1671"/>
      <c r="EF112" s="1671"/>
      <c r="EG112" s="1671"/>
      <c r="EH112" s="1671"/>
      <c r="EI112" s="1671"/>
    </row>
    <row r="113" spans="1:139" s="1673" customFormat="1" ht="12.5" x14ac:dyDescent="0.35">
      <c r="A113" s="1670" t="s">
        <v>6062</v>
      </c>
      <c r="B113" s="1670" t="s">
        <v>6063</v>
      </c>
      <c r="C113" s="1653">
        <v>57</v>
      </c>
      <c r="D113" s="1654">
        <v>42414</v>
      </c>
      <c r="E113" s="1654">
        <v>42414</v>
      </c>
      <c r="F113" s="1671"/>
      <c r="G113" s="1671"/>
      <c r="H113" s="1671"/>
      <c r="I113" s="1671"/>
      <c r="J113" s="1672"/>
      <c r="K113" s="1671"/>
      <c r="L113" s="1671"/>
      <c r="M113" s="1671"/>
      <c r="N113" s="1671"/>
      <c r="O113" s="1671"/>
      <c r="P113" s="1671"/>
      <c r="Q113" s="1671"/>
      <c r="R113" s="1671"/>
      <c r="S113" s="1671"/>
      <c r="T113" s="1671"/>
      <c r="U113" s="1671"/>
      <c r="V113" s="1671"/>
      <c r="W113" s="1671"/>
      <c r="X113" s="1671"/>
      <c r="Y113" s="1671"/>
      <c r="Z113" s="1671"/>
      <c r="AA113" s="1671"/>
      <c r="AB113" s="1671"/>
      <c r="AC113" s="1671"/>
      <c r="AD113" s="1671"/>
      <c r="AE113" s="1671"/>
      <c r="AF113" s="1671"/>
      <c r="AG113" s="1671"/>
      <c r="AH113" s="1671"/>
      <c r="AI113" s="1671"/>
      <c r="AJ113" s="1671"/>
      <c r="AK113" s="1671"/>
      <c r="AL113" s="1671"/>
      <c r="AM113" s="1671"/>
      <c r="AN113" s="1671"/>
      <c r="AO113" s="1671"/>
      <c r="AP113" s="1671"/>
      <c r="AQ113" s="1671"/>
      <c r="AR113" s="1671"/>
      <c r="AS113" s="1671"/>
      <c r="AT113" s="1671"/>
      <c r="AU113" s="1671"/>
      <c r="AV113" s="1671"/>
      <c r="AW113" s="1671"/>
      <c r="AX113" s="1671"/>
      <c r="AY113" s="1671"/>
      <c r="AZ113" s="1671"/>
      <c r="BA113" s="1671"/>
      <c r="BB113" s="1671"/>
      <c r="BC113" s="1671"/>
      <c r="BD113" s="1671"/>
      <c r="BE113" s="1671"/>
      <c r="BF113" s="1671"/>
      <c r="BG113" s="1671"/>
      <c r="BH113" s="1671"/>
      <c r="BI113" s="1671"/>
      <c r="BJ113" s="1671"/>
      <c r="BK113" s="1671"/>
      <c r="BL113" s="1671"/>
      <c r="BM113" s="1671"/>
      <c r="BN113" s="1671"/>
      <c r="BO113" s="1671"/>
      <c r="BP113" s="1671"/>
      <c r="BQ113" s="1671"/>
      <c r="BR113" s="1671"/>
      <c r="BS113" s="1671"/>
      <c r="BT113" s="1671"/>
      <c r="BU113" s="1671"/>
      <c r="BV113" s="1671"/>
      <c r="BW113" s="1671"/>
      <c r="BX113" s="1671"/>
      <c r="BY113" s="1671"/>
      <c r="BZ113" s="1671"/>
      <c r="CA113" s="1671"/>
      <c r="CB113" s="1671"/>
      <c r="CC113" s="1671"/>
      <c r="CD113" s="1671"/>
      <c r="CE113" s="1671"/>
      <c r="CF113" s="1671"/>
      <c r="CG113" s="1671"/>
      <c r="CH113" s="1671"/>
      <c r="CI113" s="1671"/>
      <c r="CJ113" s="1671"/>
      <c r="CK113" s="1671"/>
      <c r="CL113" s="1671"/>
      <c r="CM113" s="1671"/>
      <c r="CN113" s="1671"/>
      <c r="CO113" s="1671"/>
      <c r="CP113" s="1671"/>
      <c r="CQ113" s="1671"/>
      <c r="CR113" s="1671"/>
      <c r="CS113" s="1671"/>
      <c r="CT113" s="1671"/>
      <c r="CU113" s="1671"/>
      <c r="CV113" s="1671"/>
      <c r="CW113" s="1671"/>
      <c r="CX113" s="1671"/>
      <c r="CY113" s="1671"/>
      <c r="CZ113" s="1671"/>
      <c r="DA113" s="1671"/>
      <c r="DB113" s="1671"/>
      <c r="DC113" s="1671"/>
      <c r="DD113" s="1671"/>
      <c r="DE113" s="1671"/>
      <c r="DF113" s="1671"/>
      <c r="DG113" s="1671"/>
      <c r="DH113" s="1671"/>
      <c r="DI113" s="1671"/>
      <c r="DJ113" s="1671"/>
      <c r="DK113" s="1671"/>
      <c r="DL113" s="1671"/>
      <c r="DM113" s="1671"/>
      <c r="DN113" s="1671"/>
      <c r="DO113" s="1671"/>
      <c r="DP113" s="1671"/>
      <c r="DQ113" s="1671"/>
      <c r="DR113" s="1671"/>
      <c r="DS113" s="1671"/>
      <c r="DT113" s="1671"/>
      <c r="DU113" s="1671"/>
      <c r="DV113" s="1671"/>
      <c r="DW113" s="1671"/>
      <c r="DX113" s="1671"/>
      <c r="DY113" s="1671"/>
      <c r="DZ113" s="1671"/>
      <c r="EA113" s="1671"/>
      <c r="EB113" s="1671"/>
      <c r="EC113" s="1671"/>
      <c r="ED113" s="1671"/>
      <c r="EE113" s="1671"/>
      <c r="EF113" s="1671"/>
      <c r="EG113" s="1671"/>
      <c r="EH113" s="1671"/>
      <c r="EI113" s="1671"/>
    </row>
    <row r="114" spans="1:139" s="1673" customFormat="1" ht="12.5" x14ac:dyDescent="0.35">
      <c r="A114" s="1670" t="s">
        <v>6064</v>
      </c>
      <c r="B114" s="1670" t="s">
        <v>6065</v>
      </c>
      <c r="C114" s="1653">
        <v>1</v>
      </c>
      <c r="D114" s="1654">
        <v>42414</v>
      </c>
      <c r="E114" s="1654">
        <v>42414</v>
      </c>
      <c r="F114" s="1671"/>
      <c r="G114" s="1671"/>
      <c r="H114" s="1671"/>
      <c r="I114" s="1671"/>
      <c r="J114" s="1672"/>
      <c r="K114" s="1671"/>
      <c r="L114" s="1671"/>
      <c r="M114" s="1671"/>
      <c r="N114" s="1671"/>
      <c r="O114" s="1671"/>
      <c r="P114" s="1671"/>
      <c r="Q114" s="1671"/>
      <c r="R114" s="1671"/>
      <c r="S114" s="1671"/>
      <c r="T114" s="1671"/>
      <c r="U114" s="1671"/>
      <c r="V114" s="1671"/>
      <c r="W114" s="1671"/>
      <c r="X114" s="1671"/>
      <c r="Y114" s="1671"/>
      <c r="Z114" s="1671"/>
      <c r="AA114" s="1671"/>
      <c r="AB114" s="1671"/>
      <c r="AC114" s="1671"/>
      <c r="AD114" s="1671"/>
      <c r="AE114" s="1671"/>
      <c r="AF114" s="1671"/>
      <c r="AG114" s="1671"/>
      <c r="AH114" s="1671"/>
      <c r="AI114" s="1671"/>
      <c r="AJ114" s="1671"/>
      <c r="AK114" s="1671"/>
      <c r="AL114" s="1671"/>
      <c r="AM114" s="1671"/>
      <c r="AN114" s="1671"/>
      <c r="AO114" s="1671"/>
      <c r="AP114" s="1671"/>
      <c r="AQ114" s="1671"/>
      <c r="AR114" s="1671"/>
      <c r="AS114" s="1671"/>
      <c r="AT114" s="1671"/>
      <c r="AU114" s="1671"/>
      <c r="AV114" s="1671"/>
      <c r="AW114" s="1671"/>
      <c r="AX114" s="1671"/>
      <c r="AY114" s="1671"/>
      <c r="AZ114" s="1671"/>
      <c r="BA114" s="1671"/>
      <c r="BB114" s="1671"/>
      <c r="BC114" s="1671"/>
      <c r="BD114" s="1671"/>
      <c r="BE114" s="1671"/>
      <c r="BF114" s="1671"/>
      <c r="BG114" s="1671"/>
      <c r="BH114" s="1671"/>
      <c r="BI114" s="1671"/>
      <c r="BJ114" s="1671"/>
      <c r="BK114" s="1671"/>
      <c r="BL114" s="1671"/>
      <c r="BM114" s="1671"/>
      <c r="BN114" s="1671"/>
      <c r="BO114" s="1671"/>
      <c r="BP114" s="1671"/>
      <c r="BQ114" s="1671"/>
      <c r="BR114" s="1671"/>
      <c r="BS114" s="1671"/>
      <c r="BT114" s="1671"/>
      <c r="BU114" s="1671"/>
      <c r="BV114" s="1671"/>
      <c r="BW114" s="1671"/>
      <c r="BX114" s="1671"/>
      <c r="BY114" s="1671"/>
      <c r="BZ114" s="1671"/>
      <c r="CA114" s="1671"/>
      <c r="CB114" s="1671"/>
      <c r="CC114" s="1671"/>
      <c r="CD114" s="1671"/>
      <c r="CE114" s="1671"/>
      <c r="CF114" s="1671"/>
      <c r="CG114" s="1671"/>
      <c r="CH114" s="1671"/>
      <c r="CI114" s="1671"/>
      <c r="CJ114" s="1671"/>
      <c r="CK114" s="1671"/>
      <c r="CL114" s="1671"/>
      <c r="CM114" s="1671"/>
      <c r="CN114" s="1671"/>
      <c r="CO114" s="1671"/>
      <c r="CP114" s="1671"/>
      <c r="CQ114" s="1671"/>
      <c r="CR114" s="1671"/>
      <c r="CS114" s="1671"/>
      <c r="CT114" s="1671"/>
      <c r="CU114" s="1671"/>
      <c r="CV114" s="1671"/>
      <c r="CW114" s="1671"/>
      <c r="CX114" s="1671"/>
      <c r="CY114" s="1671"/>
      <c r="CZ114" s="1671"/>
      <c r="DA114" s="1671"/>
      <c r="DB114" s="1671"/>
      <c r="DC114" s="1671"/>
      <c r="DD114" s="1671"/>
      <c r="DE114" s="1671"/>
      <c r="DF114" s="1671"/>
      <c r="DG114" s="1671"/>
      <c r="DH114" s="1671"/>
      <c r="DI114" s="1671"/>
      <c r="DJ114" s="1671"/>
      <c r="DK114" s="1671"/>
      <c r="DL114" s="1671"/>
      <c r="DM114" s="1671"/>
      <c r="DN114" s="1671"/>
      <c r="DO114" s="1671"/>
      <c r="DP114" s="1671"/>
      <c r="DQ114" s="1671"/>
      <c r="DR114" s="1671"/>
      <c r="DS114" s="1671"/>
      <c r="DT114" s="1671"/>
      <c r="DU114" s="1671"/>
      <c r="DV114" s="1671"/>
      <c r="DW114" s="1671"/>
      <c r="DX114" s="1671"/>
      <c r="DY114" s="1671"/>
      <c r="DZ114" s="1671"/>
      <c r="EA114" s="1671"/>
      <c r="EB114" s="1671"/>
      <c r="EC114" s="1671"/>
      <c r="ED114" s="1671"/>
      <c r="EE114" s="1671"/>
      <c r="EF114" s="1671"/>
      <c r="EG114" s="1671"/>
      <c r="EH114" s="1671"/>
      <c r="EI114" s="1671"/>
    </row>
    <row r="115" spans="1:139" s="1673" customFormat="1" ht="12.5" x14ac:dyDescent="0.35">
      <c r="A115" s="1670" t="s">
        <v>6066</v>
      </c>
      <c r="B115" s="1670" t="s">
        <v>6067</v>
      </c>
      <c r="C115" s="1653">
        <v>19</v>
      </c>
      <c r="D115" s="1654">
        <v>25152</v>
      </c>
      <c r="E115" s="1654">
        <v>25152</v>
      </c>
      <c r="F115" s="1671"/>
      <c r="G115" s="1671"/>
      <c r="H115" s="1671"/>
      <c r="I115" s="1671"/>
      <c r="J115" s="1672"/>
      <c r="K115" s="1671"/>
      <c r="L115" s="1671"/>
      <c r="M115" s="1671"/>
      <c r="N115" s="1671"/>
      <c r="O115" s="1671"/>
      <c r="P115" s="1671"/>
      <c r="Q115" s="1671"/>
      <c r="R115" s="1671"/>
      <c r="S115" s="1671"/>
      <c r="T115" s="1671"/>
      <c r="U115" s="1671"/>
      <c r="V115" s="1671"/>
      <c r="W115" s="1671"/>
      <c r="X115" s="1671"/>
      <c r="Y115" s="1671"/>
      <c r="Z115" s="1671"/>
      <c r="AA115" s="1671"/>
      <c r="AB115" s="1671"/>
      <c r="AC115" s="1671"/>
      <c r="AD115" s="1671"/>
      <c r="AE115" s="1671"/>
      <c r="AF115" s="1671"/>
      <c r="AG115" s="1671"/>
      <c r="AH115" s="1671"/>
      <c r="AI115" s="1671"/>
      <c r="AJ115" s="1671"/>
      <c r="AK115" s="1671"/>
      <c r="AL115" s="1671"/>
      <c r="AM115" s="1671"/>
      <c r="AN115" s="1671"/>
      <c r="AO115" s="1671"/>
      <c r="AP115" s="1671"/>
      <c r="AQ115" s="1671"/>
      <c r="AR115" s="1671"/>
      <c r="AS115" s="1671"/>
      <c r="AT115" s="1671"/>
      <c r="AU115" s="1671"/>
      <c r="AV115" s="1671"/>
      <c r="AW115" s="1671"/>
      <c r="AX115" s="1671"/>
      <c r="AY115" s="1671"/>
      <c r="AZ115" s="1671"/>
      <c r="BA115" s="1671"/>
      <c r="BB115" s="1671"/>
      <c r="BC115" s="1671"/>
      <c r="BD115" s="1671"/>
      <c r="BE115" s="1671"/>
      <c r="BF115" s="1671"/>
      <c r="BG115" s="1671"/>
      <c r="BH115" s="1671"/>
      <c r="BI115" s="1671"/>
      <c r="BJ115" s="1671"/>
      <c r="BK115" s="1671"/>
      <c r="BL115" s="1671"/>
      <c r="BM115" s="1671"/>
      <c r="BN115" s="1671"/>
      <c r="BO115" s="1671"/>
      <c r="BP115" s="1671"/>
      <c r="BQ115" s="1671"/>
      <c r="BR115" s="1671"/>
      <c r="BS115" s="1671"/>
      <c r="BT115" s="1671"/>
      <c r="BU115" s="1671"/>
      <c r="BV115" s="1671"/>
      <c r="BW115" s="1671"/>
      <c r="BX115" s="1671"/>
      <c r="BY115" s="1671"/>
      <c r="BZ115" s="1671"/>
      <c r="CA115" s="1671"/>
      <c r="CB115" s="1671"/>
      <c r="CC115" s="1671"/>
      <c r="CD115" s="1671"/>
      <c r="CE115" s="1671"/>
      <c r="CF115" s="1671"/>
      <c r="CG115" s="1671"/>
      <c r="CH115" s="1671"/>
      <c r="CI115" s="1671"/>
      <c r="CJ115" s="1671"/>
      <c r="CK115" s="1671"/>
      <c r="CL115" s="1671"/>
      <c r="CM115" s="1671"/>
      <c r="CN115" s="1671"/>
      <c r="CO115" s="1671"/>
      <c r="CP115" s="1671"/>
      <c r="CQ115" s="1671"/>
      <c r="CR115" s="1671"/>
      <c r="CS115" s="1671"/>
      <c r="CT115" s="1671"/>
      <c r="CU115" s="1671"/>
      <c r="CV115" s="1671"/>
      <c r="CW115" s="1671"/>
      <c r="CX115" s="1671"/>
      <c r="CY115" s="1671"/>
      <c r="CZ115" s="1671"/>
      <c r="DA115" s="1671"/>
      <c r="DB115" s="1671"/>
      <c r="DC115" s="1671"/>
      <c r="DD115" s="1671"/>
      <c r="DE115" s="1671"/>
      <c r="DF115" s="1671"/>
      <c r="DG115" s="1671"/>
      <c r="DH115" s="1671"/>
      <c r="DI115" s="1671"/>
      <c r="DJ115" s="1671"/>
      <c r="DK115" s="1671"/>
      <c r="DL115" s="1671"/>
      <c r="DM115" s="1671"/>
      <c r="DN115" s="1671"/>
      <c r="DO115" s="1671"/>
      <c r="DP115" s="1671"/>
      <c r="DQ115" s="1671"/>
      <c r="DR115" s="1671"/>
      <c r="DS115" s="1671"/>
      <c r="DT115" s="1671"/>
      <c r="DU115" s="1671"/>
      <c r="DV115" s="1671"/>
      <c r="DW115" s="1671"/>
      <c r="DX115" s="1671"/>
      <c r="DY115" s="1671"/>
      <c r="DZ115" s="1671"/>
      <c r="EA115" s="1671"/>
      <c r="EB115" s="1671"/>
      <c r="EC115" s="1671"/>
      <c r="ED115" s="1671"/>
      <c r="EE115" s="1671"/>
      <c r="EF115" s="1671"/>
      <c r="EG115" s="1671"/>
      <c r="EH115" s="1671"/>
      <c r="EI115" s="1671"/>
    </row>
    <row r="116" spans="1:139" s="1673" customFormat="1" ht="12.5" x14ac:dyDescent="0.35">
      <c r="A116" s="1670" t="s">
        <v>6068</v>
      </c>
      <c r="B116" s="1670" t="s">
        <v>6069</v>
      </c>
      <c r="C116" s="1653">
        <v>1</v>
      </c>
      <c r="D116" s="1654">
        <v>21879</v>
      </c>
      <c r="E116" s="1654">
        <v>21879</v>
      </c>
      <c r="F116" s="1671"/>
      <c r="G116" s="1671"/>
      <c r="H116" s="1671"/>
      <c r="I116" s="1671"/>
      <c r="J116" s="1672"/>
      <c r="K116" s="1671"/>
      <c r="L116" s="1671"/>
      <c r="M116" s="1671"/>
      <c r="N116" s="1671"/>
      <c r="O116" s="1671"/>
      <c r="P116" s="1671"/>
      <c r="Q116" s="1671"/>
      <c r="R116" s="1671"/>
      <c r="S116" s="1671"/>
      <c r="T116" s="1671"/>
      <c r="U116" s="1671"/>
      <c r="V116" s="1671"/>
      <c r="W116" s="1671"/>
      <c r="X116" s="1671"/>
      <c r="Y116" s="1671"/>
      <c r="Z116" s="1671"/>
      <c r="AA116" s="1671"/>
      <c r="AB116" s="1671"/>
      <c r="AC116" s="1671"/>
      <c r="AD116" s="1671"/>
      <c r="AE116" s="1671"/>
      <c r="AF116" s="1671"/>
      <c r="AG116" s="1671"/>
      <c r="AH116" s="1671"/>
      <c r="AI116" s="1671"/>
      <c r="AJ116" s="1671"/>
      <c r="AK116" s="1671"/>
      <c r="AL116" s="1671"/>
      <c r="AM116" s="1671"/>
      <c r="AN116" s="1671"/>
      <c r="AO116" s="1671"/>
      <c r="AP116" s="1671"/>
      <c r="AQ116" s="1671"/>
      <c r="AR116" s="1671"/>
      <c r="AS116" s="1671"/>
      <c r="AT116" s="1671"/>
      <c r="AU116" s="1671"/>
      <c r="AV116" s="1671"/>
      <c r="AW116" s="1671"/>
      <c r="AX116" s="1671"/>
      <c r="AY116" s="1671"/>
      <c r="AZ116" s="1671"/>
      <c r="BA116" s="1671"/>
      <c r="BB116" s="1671"/>
      <c r="BC116" s="1671"/>
      <c r="BD116" s="1671"/>
      <c r="BE116" s="1671"/>
      <c r="BF116" s="1671"/>
      <c r="BG116" s="1671"/>
      <c r="BH116" s="1671"/>
      <c r="BI116" s="1671"/>
      <c r="BJ116" s="1671"/>
      <c r="BK116" s="1671"/>
      <c r="BL116" s="1671"/>
      <c r="BM116" s="1671"/>
      <c r="BN116" s="1671"/>
      <c r="BO116" s="1671"/>
      <c r="BP116" s="1671"/>
      <c r="BQ116" s="1671"/>
      <c r="BR116" s="1671"/>
      <c r="BS116" s="1671"/>
      <c r="BT116" s="1671"/>
      <c r="BU116" s="1671"/>
      <c r="BV116" s="1671"/>
      <c r="BW116" s="1671"/>
      <c r="BX116" s="1671"/>
      <c r="BY116" s="1671"/>
      <c r="BZ116" s="1671"/>
      <c r="CA116" s="1671"/>
      <c r="CB116" s="1671"/>
      <c r="CC116" s="1671"/>
      <c r="CD116" s="1671"/>
      <c r="CE116" s="1671"/>
      <c r="CF116" s="1671"/>
      <c r="CG116" s="1671"/>
      <c r="CH116" s="1671"/>
      <c r="CI116" s="1671"/>
      <c r="CJ116" s="1671"/>
      <c r="CK116" s="1671"/>
      <c r="CL116" s="1671"/>
      <c r="CM116" s="1671"/>
      <c r="CN116" s="1671"/>
      <c r="CO116" s="1671"/>
      <c r="CP116" s="1671"/>
      <c r="CQ116" s="1671"/>
      <c r="CR116" s="1671"/>
      <c r="CS116" s="1671"/>
      <c r="CT116" s="1671"/>
      <c r="CU116" s="1671"/>
      <c r="CV116" s="1671"/>
      <c r="CW116" s="1671"/>
      <c r="CX116" s="1671"/>
      <c r="CY116" s="1671"/>
      <c r="CZ116" s="1671"/>
      <c r="DA116" s="1671"/>
      <c r="DB116" s="1671"/>
      <c r="DC116" s="1671"/>
      <c r="DD116" s="1671"/>
      <c r="DE116" s="1671"/>
      <c r="DF116" s="1671"/>
      <c r="DG116" s="1671"/>
      <c r="DH116" s="1671"/>
      <c r="DI116" s="1671"/>
      <c r="DJ116" s="1671"/>
      <c r="DK116" s="1671"/>
      <c r="DL116" s="1671"/>
      <c r="DM116" s="1671"/>
      <c r="DN116" s="1671"/>
      <c r="DO116" s="1671"/>
      <c r="DP116" s="1671"/>
      <c r="DQ116" s="1671"/>
      <c r="DR116" s="1671"/>
      <c r="DS116" s="1671"/>
      <c r="DT116" s="1671"/>
      <c r="DU116" s="1671"/>
      <c r="DV116" s="1671"/>
      <c r="DW116" s="1671"/>
      <c r="DX116" s="1671"/>
      <c r="DY116" s="1671"/>
      <c r="DZ116" s="1671"/>
      <c r="EA116" s="1671"/>
      <c r="EB116" s="1671"/>
      <c r="EC116" s="1671"/>
      <c r="ED116" s="1671"/>
      <c r="EE116" s="1671"/>
      <c r="EF116" s="1671"/>
      <c r="EG116" s="1671"/>
      <c r="EH116" s="1671"/>
      <c r="EI116" s="1671"/>
    </row>
    <row r="117" spans="1:139" s="1673" customFormat="1" ht="12.5" x14ac:dyDescent="0.35">
      <c r="A117" s="1670" t="s">
        <v>6070</v>
      </c>
      <c r="B117" s="1670" t="s">
        <v>6071</v>
      </c>
      <c r="C117" s="1653">
        <v>22</v>
      </c>
      <c r="D117" s="1654">
        <v>25539</v>
      </c>
      <c r="E117" s="1654">
        <v>25539</v>
      </c>
      <c r="F117" s="1671"/>
      <c r="G117" s="1671"/>
      <c r="H117" s="1671"/>
      <c r="I117" s="1671"/>
      <c r="J117" s="1672"/>
      <c r="K117" s="1671"/>
      <c r="L117" s="1671"/>
      <c r="M117" s="1671"/>
      <c r="N117" s="1671"/>
      <c r="O117" s="1671"/>
      <c r="P117" s="1671"/>
      <c r="Q117" s="1671"/>
      <c r="R117" s="1671"/>
      <c r="S117" s="1671"/>
      <c r="T117" s="1671"/>
      <c r="U117" s="1671"/>
      <c r="V117" s="1671"/>
      <c r="W117" s="1671"/>
      <c r="X117" s="1671"/>
      <c r="Y117" s="1671"/>
      <c r="Z117" s="1671"/>
      <c r="AA117" s="1671"/>
      <c r="AB117" s="1671"/>
      <c r="AC117" s="1671"/>
      <c r="AD117" s="1671"/>
      <c r="AE117" s="1671"/>
      <c r="AF117" s="1671"/>
      <c r="AG117" s="1671"/>
      <c r="AH117" s="1671"/>
      <c r="AI117" s="1671"/>
      <c r="AJ117" s="1671"/>
      <c r="AK117" s="1671"/>
      <c r="AL117" s="1671"/>
      <c r="AM117" s="1671"/>
      <c r="AN117" s="1671"/>
      <c r="AO117" s="1671"/>
      <c r="AP117" s="1671"/>
      <c r="AQ117" s="1671"/>
      <c r="AR117" s="1671"/>
      <c r="AS117" s="1671"/>
      <c r="AT117" s="1671"/>
      <c r="AU117" s="1671"/>
      <c r="AV117" s="1671"/>
      <c r="AW117" s="1671"/>
      <c r="AX117" s="1671"/>
      <c r="AY117" s="1671"/>
      <c r="AZ117" s="1671"/>
      <c r="BA117" s="1671"/>
      <c r="BB117" s="1671"/>
      <c r="BC117" s="1671"/>
      <c r="BD117" s="1671"/>
      <c r="BE117" s="1671"/>
      <c r="BF117" s="1671"/>
      <c r="BG117" s="1671"/>
      <c r="BH117" s="1671"/>
      <c r="BI117" s="1671"/>
      <c r="BJ117" s="1671"/>
      <c r="BK117" s="1671"/>
      <c r="BL117" s="1671"/>
      <c r="BM117" s="1671"/>
      <c r="BN117" s="1671"/>
      <c r="BO117" s="1671"/>
      <c r="BP117" s="1671"/>
      <c r="BQ117" s="1671"/>
      <c r="BR117" s="1671"/>
      <c r="BS117" s="1671"/>
      <c r="BT117" s="1671"/>
      <c r="BU117" s="1671"/>
      <c r="BV117" s="1671"/>
      <c r="BW117" s="1671"/>
      <c r="BX117" s="1671"/>
      <c r="BY117" s="1671"/>
      <c r="BZ117" s="1671"/>
      <c r="CA117" s="1671"/>
      <c r="CB117" s="1671"/>
      <c r="CC117" s="1671"/>
      <c r="CD117" s="1671"/>
      <c r="CE117" s="1671"/>
      <c r="CF117" s="1671"/>
      <c r="CG117" s="1671"/>
      <c r="CH117" s="1671"/>
      <c r="CI117" s="1671"/>
      <c r="CJ117" s="1671"/>
      <c r="CK117" s="1671"/>
      <c r="CL117" s="1671"/>
      <c r="CM117" s="1671"/>
      <c r="CN117" s="1671"/>
      <c r="CO117" s="1671"/>
      <c r="CP117" s="1671"/>
      <c r="CQ117" s="1671"/>
      <c r="CR117" s="1671"/>
      <c r="CS117" s="1671"/>
      <c r="CT117" s="1671"/>
      <c r="CU117" s="1671"/>
      <c r="CV117" s="1671"/>
      <c r="CW117" s="1671"/>
      <c r="CX117" s="1671"/>
      <c r="CY117" s="1671"/>
      <c r="CZ117" s="1671"/>
      <c r="DA117" s="1671"/>
      <c r="DB117" s="1671"/>
      <c r="DC117" s="1671"/>
      <c r="DD117" s="1671"/>
      <c r="DE117" s="1671"/>
      <c r="DF117" s="1671"/>
      <c r="DG117" s="1671"/>
      <c r="DH117" s="1671"/>
      <c r="DI117" s="1671"/>
      <c r="DJ117" s="1671"/>
      <c r="DK117" s="1671"/>
      <c r="DL117" s="1671"/>
      <c r="DM117" s="1671"/>
      <c r="DN117" s="1671"/>
      <c r="DO117" s="1671"/>
      <c r="DP117" s="1671"/>
      <c r="DQ117" s="1671"/>
      <c r="DR117" s="1671"/>
      <c r="DS117" s="1671"/>
      <c r="DT117" s="1671"/>
      <c r="DU117" s="1671"/>
      <c r="DV117" s="1671"/>
      <c r="DW117" s="1671"/>
      <c r="DX117" s="1671"/>
      <c r="DY117" s="1671"/>
      <c r="DZ117" s="1671"/>
      <c r="EA117" s="1671"/>
      <c r="EB117" s="1671"/>
      <c r="EC117" s="1671"/>
      <c r="ED117" s="1671"/>
      <c r="EE117" s="1671"/>
      <c r="EF117" s="1671"/>
      <c r="EG117" s="1671"/>
      <c r="EH117" s="1671"/>
      <c r="EI117" s="1671"/>
    </row>
    <row r="118" spans="1:139" s="1673" customFormat="1" ht="12.5" x14ac:dyDescent="0.35">
      <c r="A118" s="1670" t="s">
        <v>6072</v>
      </c>
      <c r="B118" s="1670" t="s">
        <v>6073</v>
      </c>
      <c r="C118" s="1653">
        <v>2</v>
      </c>
      <c r="D118" s="1654">
        <v>25152</v>
      </c>
      <c r="E118" s="1654">
        <v>25152</v>
      </c>
      <c r="F118" s="1671"/>
      <c r="G118" s="1671"/>
      <c r="H118" s="1671"/>
      <c r="I118" s="1671"/>
      <c r="J118" s="1672"/>
      <c r="K118" s="1671"/>
      <c r="L118" s="1671"/>
      <c r="M118" s="1671"/>
      <c r="N118" s="1671"/>
      <c r="O118" s="1671"/>
      <c r="P118" s="1671"/>
      <c r="Q118" s="1671"/>
      <c r="R118" s="1671"/>
      <c r="S118" s="1671"/>
      <c r="T118" s="1671"/>
      <c r="U118" s="1671"/>
      <c r="V118" s="1671"/>
      <c r="W118" s="1671"/>
      <c r="X118" s="1671"/>
      <c r="Y118" s="1671"/>
      <c r="Z118" s="1671"/>
      <c r="AA118" s="1671"/>
      <c r="AB118" s="1671"/>
      <c r="AC118" s="1671"/>
      <c r="AD118" s="1671"/>
      <c r="AE118" s="1671"/>
      <c r="AF118" s="1671"/>
      <c r="AG118" s="1671"/>
      <c r="AH118" s="1671"/>
      <c r="AI118" s="1671"/>
      <c r="AJ118" s="1671"/>
      <c r="AK118" s="1671"/>
      <c r="AL118" s="1671"/>
      <c r="AM118" s="1671"/>
      <c r="AN118" s="1671"/>
      <c r="AO118" s="1671"/>
      <c r="AP118" s="1671"/>
      <c r="AQ118" s="1671"/>
      <c r="AR118" s="1671"/>
      <c r="AS118" s="1671"/>
      <c r="AT118" s="1671"/>
      <c r="AU118" s="1671"/>
      <c r="AV118" s="1671"/>
      <c r="AW118" s="1671"/>
      <c r="AX118" s="1671"/>
      <c r="AY118" s="1671"/>
      <c r="AZ118" s="1671"/>
      <c r="BA118" s="1671"/>
      <c r="BB118" s="1671"/>
      <c r="BC118" s="1671"/>
      <c r="BD118" s="1671"/>
      <c r="BE118" s="1671"/>
      <c r="BF118" s="1671"/>
      <c r="BG118" s="1671"/>
      <c r="BH118" s="1671"/>
      <c r="BI118" s="1671"/>
      <c r="BJ118" s="1671"/>
      <c r="BK118" s="1671"/>
      <c r="BL118" s="1671"/>
      <c r="BM118" s="1671"/>
      <c r="BN118" s="1671"/>
      <c r="BO118" s="1671"/>
      <c r="BP118" s="1671"/>
      <c r="BQ118" s="1671"/>
      <c r="BR118" s="1671"/>
      <c r="BS118" s="1671"/>
      <c r="BT118" s="1671"/>
      <c r="BU118" s="1671"/>
      <c r="BV118" s="1671"/>
      <c r="BW118" s="1671"/>
      <c r="BX118" s="1671"/>
      <c r="BY118" s="1671"/>
      <c r="BZ118" s="1671"/>
      <c r="CA118" s="1671"/>
      <c r="CB118" s="1671"/>
      <c r="CC118" s="1671"/>
      <c r="CD118" s="1671"/>
      <c r="CE118" s="1671"/>
      <c r="CF118" s="1671"/>
      <c r="CG118" s="1671"/>
      <c r="CH118" s="1671"/>
      <c r="CI118" s="1671"/>
      <c r="CJ118" s="1671"/>
      <c r="CK118" s="1671"/>
      <c r="CL118" s="1671"/>
      <c r="CM118" s="1671"/>
      <c r="CN118" s="1671"/>
      <c r="CO118" s="1671"/>
      <c r="CP118" s="1671"/>
      <c r="CQ118" s="1671"/>
      <c r="CR118" s="1671"/>
      <c r="CS118" s="1671"/>
      <c r="CT118" s="1671"/>
      <c r="CU118" s="1671"/>
      <c r="CV118" s="1671"/>
      <c r="CW118" s="1671"/>
      <c r="CX118" s="1671"/>
      <c r="CY118" s="1671"/>
      <c r="CZ118" s="1671"/>
      <c r="DA118" s="1671"/>
      <c r="DB118" s="1671"/>
      <c r="DC118" s="1671"/>
      <c r="DD118" s="1671"/>
      <c r="DE118" s="1671"/>
      <c r="DF118" s="1671"/>
      <c r="DG118" s="1671"/>
      <c r="DH118" s="1671"/>
      <c r="DI118" s="1671"/>
      <c r="DJ118" s="1671"/>
      <c r="DK118" s="1671"/>
      <c r="DL118" s="1671"/>
      <c r="DM118" s="1671"/>
      <c r="DN118" s="1671"/>
      <c r="DO118" s="1671"/>
      <c r="DP118" s="1671"/>
      <c r="DQ118" s="1671"/>
      <c r="DR118" s="1671"/>
      <c r="DS118" s="1671"/>
      <c r="DT118" s="1671"/>
      <c r="DU118" s="1671"/>
      <c r="DV118" s="1671"/>
      <c r="DW118" s="1671"/>
      <c r="DX118" s="1671"/>
      <c r="DY118" s="1671"/>
      <c r="DZ118" s="1671"/>
      <c r="EA118" s="1671"/>
      <c r="EB118" s="1671"/>
      <c r="EC118" s="1671"/>
      <c r="ED118" s="1671"/>
      <c r="EE118" s="1671"/>
      <c r="EF118" s="1671"/>
      <c r="EG118" s="1671"/>
      <c r="EH118" s="1671"/>
      <c r="EI118" s="1671"/>
    </row>
    <row r="119" spans="1:139" s="1673" customFormat="1" ht="12.5" x14ac:dyDescent="0.35">
      <c r="A119" s="1670" t="s">
        <v>6074</v>
      </c>
      <c r="B119" s="1670" t="s">
        <v>6075</v>
      </c>
      <c r="C119" s="1653">
        <v>1</v>
      </c>
      <c r="D119" s="1654">
        <v>26311</v>
      </c>
      <c r="E119" s="1654">
        <v>26311</v>
      </c>
      <c r="F119" s="1671"/>
      <c r="G119" s="1671"/>
      <c r="H119" s="1671"/>
      <c r="I119" s="1671"/>
      <c r="J119" s="1672"/>
      <c r="K119" s="1671"/>
      <c r="L119" s="1671"/>
      <c r="M119" s="1671"/>
      <c r="N119" s="1671"/>
      <c r="O119" s="1671"/>
      <c r="P119" s="1671"/>
      <c r="Q119" s="1671"/>
      <c r="R119" s="1671"/>
      <c r="S119" s="1671"/>
      <c r="T119" s="1671"/>
      <c r="U119" s="1671"/>
      <c r="V119" s="1671"/>
      <c r="W119" s="1671"/>
      <c r="X119" s="1671"/>
      <c r="Y119" s="1671"/>
      <c r="Z119" s="1671"/>
      <c r="AA119" s="1671"/>
      <c r="AB119" s="1671"/>
      <c r="AC119" s="1671"/>
      <c r="AD119" s="1671"/>
      <c r="AE119" s="1671"/>
      <c r="AF119" s="1671"/>
      <c r="AG119" s="1671"/>
      <c r="AH119" s="1671"/>
      <c r="AI119" s="1671"/>
      <c r="AJ119" s="1671"/>
      <c r="AK119" s="1671"/>
      <c r="AL119" s="1671"/>
      <c r="AM119" s="1671"/>
      <c r="AN119" s="1671"/>
      <c r="AO119" s="1671"/>
      <c r="AP119" s="1671"/>
      <c r="AQ119" s="1671"/>
      <c r="AR119" s="1671"/>
      <c r="AS119" s="1671"/>
      <c r="AT119" s="1671"/>
      <c r="AU119" s="1671"/>
      <c r="AV119" s="1671"/>
      <c r="AW119" s="1671"/>
      <c r="AX119" s="1671"/>
      <c r="AY119" s="1671"/>
      <c r="AZ119" s="1671"/>
      <c r="BA119" s="1671"/>
      <c r="BB119" s="1671"/>
      <c r="BC119" s="1671"/>
      <c r="BD119" s="1671"/>
      <c r="BE119" s="1671"/>
      <c r="BF119" s="1671"/>
      <c r="BG119" s="1671"/>
      <c r="BH119" s="1671"/>
      <c r="BI119" s="1671"/>
      <c r="BJ119" s="1671"/>
      <c r="BK119" s="1671"/>
      <c r="BL119" s="1671"/>
      <c r="BM119" s="1671"/>
      <c r="BN119" s="1671"/>
      <c r="BO119" s="1671"/>
      <c r="BP119" s="1671"/>
      <c r="BQ119" s="1671"/>
      <c r="BR119" s="1671"/>
      <c r="BS119" s="1671"/>
      <c r="BT119" s="1671"/>
      <c r="BU119" s="1671"/>
      <c r="BV119" s="1671"/>
      <c r="BW119" s="1671"/>
      <c r="BX119" s="1671"/>
      <c r="BY119" s="1671"/>
      <c r="BZ119" s="1671"/>
      <c r="CA119" s="1671"/>
      <c r="CB119" s="1671"/>
      <c r="CC119" s="1671"/>
      <c r="CD119" s="1671"/>
      <c r="CE119" s="1671"/>
      <c r="CF119" s="1671"/>
      <c r="CG119" s="1671"/>
      <c r="CH119" s="1671"/>
      <c r="CI119" s="1671"/>
      <c r="CJ119" s="1671"/>
      <c r="CK119" s="1671"/>
      <c r="CL119" s="1671"/>
      <c r="CM119" s="1671"/>
      <c r="CN119" s="1671"/>
      <c r="CO119" s="1671"/>
      <c r="CP119" s="1671"/>
      <c r="CQ119" s="1671"/>
      <c r="CR119" s="1671"/>
      <c r="CS119" s="1671"/>
      <c r="CT119" s="1671"/>
      <c r="CU119" s="1671"/>
      <c r="CV119" s="1671"/>
      <c r="CW119" s="1671"/>
      <c r="CX119" s="1671"/>
      <c r="CY119" s="1671"/>
      <c r="CZ119" s="1671"/>
      <c r="DA119" s="1671"/>
      <c r="DB119" s="1671"/>
      <c r="DC119" s="1671"/>
      <c r="DD119" s="1671"/>
      <c r="DE119" s="1671"/>
      <c r="DF119" s="1671"/>
      <c r="DG119" s="1671"/>
      <c r="DH119" s="1671"/>
      <c r="DI119" s="1671"/>
      <c r="DJ119" s="1671"/>
      <c r="DK119" s="1671"/>
      <c r="DL119" s="1671"/>
      <c r="DM119" s="1671"/>
      <c r="DN119" s="1671"/>
      <c r="DO119" s="1671"/>
      <c r="DP119" s="1671"/>
      <c r="DQ119" s="1671"/>
      <c r="DR119" s="1671"/>
      <c r="DS119" s="1671"/>
      <c r="DT119" s="1671"/>
      <c r="DU119" s="1671"/>
      <c r="DV119" s="1671"/>
      <c r="DW119" s="1671"/>
      <c r="DX119" s="1671"/>
      <c r="DY119" s="1671"/>
      <c r="DZ119" s="1671"/>
      <c r="EA119" s="1671"/>
      <c r="EB119" s="1671"/>
      <c r="EC119" s="1671"/>
      <c r="ED119" s="1671"/>
      <c r="EE119" s="1671"/>
      <c r="EF119" s="1671"/>
      <c r="EG119" s="1671"/>
      <c r="EH119" s="1671"/>
      <c r="EI119" s="1671"/>
    </row>
    <row r="120" spans="1:139" s="1673" customFormat="1" ht="12.5" x14ac:dyDescent="0.35">
      <c r="A120" s="1670" t="s">
        <v>6076</v>
      </c>
      <c r="B120" s="1670" t="s">
        <v>6077</v>
      </c>
      <c r="C120" s="1653">
        <v>4</v>
      </c>
      <c r="D120" s="1654">
        <v>25152</v>
      </c>
      <c r="E120" s="1654">
        <v>25152</v>
      </c>
      <c r="F120" s="1671"/>
      <c r="G120" s="1671"/>
      <c r="H120" s="1671"/>
      <c r="I120" s="1671"/>
      <c r="J120" s="1672"/>
      <c r="K120" s="1671"/>
      <c r="L120" s="1671"/>
      <c r="M120" s="1671"/>
      <c r="N120" s="1671"/>
      <c r="O120" s="1671"/>
      <c r="P120" s="1671"/>
      <c r="Q120" s="1671"/>
      <c r="R120" s="1671"/>
      <c r="S120" s="1671"/>
      <c r="T120" s="1671"/>
      <c r="U120" s="1671"/>
      <c r="V120" s="1671"/>
      <c r="W120" s="1671"/>
      <c r="X120" s="1671"/>
      <c r="Y120" s="1671"/>
      <c r="Z120" s="1671"/>
      <c r="AA120" s="1671"/>
      <c r="AB120" s="1671"/>
      <c r="AC120" s="1671"/>
      <c r="AD120" s="1671"/>
      <c r="AE120" s="1671"/>
      <c r="AF120" s="1671"/>
      <c r="AG120" s="1671"/>
      <c r="AH120" s="1671"/>
      <c r="AI120" s="1671"/>
      <c r="AJ120" s="1671"/>
      <c r="AK120" s="1671"/>
      <c r="AL120" s="1671"/>
      <c r="AM120" s="1671"/>
      <c r="AN120" s="1671"/>
      <c r="AO120" s="1671"/>
      <c r="AP120" s="1671"/>
      <c r="AQ120" s="1671"/>
      <c r="AR120" s="1671"/>
      <c r="AS120" s="1671"/>
      <c r="AT120" s="1671"/>
      <c r="AU120" s="1671"/>
      <c r="AV120" s="1671"/>
      <c r="AW120" s="1671"/>
      <c r="AX120" s="1671"/>
      <c r="AY120" s="1671"/>
      <c r="AZ120" s="1671"/>
      <c r="BA120" s="1671"/>
      <c r="BB120" s="1671"/>
      <c r="BC120" s="1671"/>
      <c r="BD120" s="1671"/>
      <c r="BE120" s="1671"/>
      <c r="BF120" s="1671"/>
      <c r="BG120" s="1671"/>
      <c r="BH120" s="1671"/>
      <c r="BI120" s="1671"/>
      <c r="BJ120" s="1671"/>
      <c r="BK120" s="1671"/>
      <c r="BL120" s="1671"/>
      <c r="BM120" s="1671"/>
      <c r="BN120" s="1671"/>
      <c r="BO120" s="1671"/>
      <c r="BP120" s="1671"/>
      <c r="BQ120" s="1671"/>
      <c r="BR120" s="1671"/>
      <c r="BS120" s="1671"/>
      <c r="BT120" s="1671"/>
      <c r="BU120" s="1671"/>
      <c r="BV120" s="1671"/>
      <c r="BW120" s="1671"/>
      <c r="BX120" s="1671"/>
      <c r="BY120" s="1671"/>
      <c r="BZ120" s="1671"/>
      <c r="CA120" s="1671"/>
      <c r="CB120" s="1671"/>
      <c r="CC120" s="1671"/>
      <c r="CD120" s="1671"/>
      <c r="CE120" s="1671"/>
      <c r="CF120" s="1671"/>
      <c r="CG120" s="1671"/>
      <c r="CH120" s="1671"/>
      <c r="CI120" s="1671"/>
      <c r="CJ120" s="1671"/>
      <c r="CK120" s="1671"/>
      <c r="CL120" s="1671"/>
      <c r="CM120" s="1671"/>
      <c r="CN120" s="1671"/>
      <c r="CO120" s="1671"/>
      <c r="CP120" s="1671"/>
      <c r="CQ120" s="1671"/>
      <c r="CR120" s="1671"/>
      <c r="CS120" s="1671"/>
      <c r="CT120" s="1671"/>
      <c r="CU120" s="1671"/>
      <c r="CV120" s="1671"/>
      <c r="CW120" s="1671"/>
      <c r="CX120" s="1671"/>
      <c r="CY120" s="1671"/>
      <c r="CZ120" s="1671"/>
      <c r="DA120" s="1671"/>
      <c r="DB120" s="1671"/>
      <c r="DC120" s="1671"/>
      <c r="DD120" s="1671"/>
      <c r="DE120" s="1671"/>
      <c r="DF120" s="1671"/>
      <c r="DG120" s="1671"/>
      <c r="DH120" s="1671"/>
      <c r="DI120" s="1671"/>
      <c r="DJ120" s="1671"/>
      <c r="DK120" s="1671"/>
      <c r="DL120" s="1671"/>
      <c r="DM120" s="1671"/>
      <c r="DN120" s="1671"/>
      <c r="DO120" s="1671"/>
      <c r="DP120" s="1671"/>
      <c r="DQ120" s="1671"/>
      <c r="DR120" s="1671"/>
      <c r="DS120" s="1671"/>
      <c r="DT120" s="1671"/>
      <c r="DU120" s="1671"/>
      <c r="DV120" s="1671"/>
      <c r="DW120" s="1671"/>
      <c r="DX120" s="1671"/>
      <c r="DY120" s="1671"/>
      <c r="DZ120" s="1671"/>
      <c r="EA120" s="1671"/>
      <c r="EB120" s="1671"/>
      <c r="EC120" s="1671"/>
      <c r="ED120" s="1671"/>
      <c r="EE120" s="1671"/>
      <c r="EF120" s="1671"/>
      <c r="EG120" s="1671"/>
      <c r="EH120" s="1671"/>
      <c r="EI120" s="1671"/>
    </row>
    <row r="121" spans="1:139" s="1673" customFormat="1" ht="12.5" x14ac:dyDescent="0.35">
      <c r="A121" s="1670" t="s">
        <v>6078</v>
      </c>
      <c r="B121" s="1670" t="s">
        <v>6079</v>
      </c>
      <c r="C121" s="1653">
        <v>12</v>
      </c>
      <c r="D121" s="1654">
        <v>38648</v>
      </c>
      <c r="E121" s="1654">
        <v>38648</v>
      </c>
      <c r="F121" s="1671"/>
      <c r="G121" s="1671"/>
      <c r="H121" s="1671"/>
      <c r="I121" s="1671"/>
      <c r="J121" s="1672"/>
      <c r="K121" s="1671"/>
      <c r="L121" s="1671"/>
      <c r="M121" s="1671"/>
      <c r="N121" s="1671"/>
      <c r="O121" s="1671"/>
      <c r="P121" s="1671"/>
      <c r="Q121" s="1671"/>
      <c r="R121" s="1671"/>
      <c r="S121" s="1671"/>
      <c r="T121" s="1671"/>
      <c r="U121" s="1671"/>
      <c r="V121" s="1671"/>
      <c r="W121" s="1671"/>
      <c r="X121" s="1671"/>
      <c r="Y121" s="1671"/>
      <c r="Z121" s="1671"/>
      <c r="AA121" s="1671"/>
      <c r="AB121" s="1671"/>
      <c r="AC121" s="1671"/>
      <c r="AD121" s="1671"/>
      <c r="AE121" s="1671"/>
      <c r="AF121" s="1671"/>
      <c r="AG121" s="1671"/>
      <c r="AH121" s="1671"/>
      <c r="AI121" s="1671"/>
      <c r="AJ121" s="1671"/>
      <c r="AK121" s="1671"/>
      <c r="AL121" s="1671"/>
      <c r="AM121" s="1671"/>
      <c r="AN121" s="1671"/>
      <c r="AO121" s="1671"/>
      <c r="AP121" s="1671"/>
      <c r="AQ121" s="1671"/>
      <c r="AR121" s="1671"/>
      <c r="AS121" s="1671"/>
      <c r="AT121" s="1671"/>
      <c r="AU121" s="1671"/>
      <c r="AV121" s="1671"/>
      <c r="AW121" s="1671"/>
      <c r="AX121" s="1671"/>
      <c r="AY121" s="1671"/>
      <c r="AZ121" s="1671"/>
      <c r="BA121" s="1671"/>
      <c r="BB121" s="1671"/>
      <c r="BC121" s="1671"/>
      <c r="BD121" s="1671"/>
      <c r="BE121" s="1671"/>
      <c r="BF121" s="1671"/>
      <c r="BG121" s="1671"/>
      <c r="BH121" s="1671"/>
      <c r="BI121" s="1671"/>
      <c r="BJ121" s="1671"/>
      <c r="BK121" s="1671"/>
      <c r="BL121" s="1671"/>
      <c r="BM121" s="1671"/>
      <c r="BN121" s="1671"/>
      <c r="BO121" s="1671"/>
      <c r="BP121" s="1671"/>
      <c r="BQ121" s="1671"/>
      <c r="BR121" s="1671"/>
      <c r="BS121" s="1671"/>
      <c r="BT121" s="1671"/>
      <c r="BU121" s="1671"/>
      <c r="BV121" s="1671"/>
      <c r="BW121" s="1671"/>
      <c r="BX121" s="1671"/>
      <c r="BY121" s="1671"/>
      <c r="BZ121" s="1671"/>
      <c r="CA121" s="1671"/>
      <c r="CB121" s="1671"/>
      <c r="CC121" s="1671"/>
      <c r="CD121" s="1671"/>
      <c r="CE121" s="1671"/>
      <c r="CF121" s="1671"/>
      <c r="CG121" s="1671"/>
      <c r="CH121" s="1671"/>
      <c r="CI121" s="1671"/>
      <c r="CJ121" s="1671"/>
      <c r="CK121" s="1671"/>
      <c r="CL121" s="1671"/>
      <c r="CM121" s="1671"/>
      <c r="CN121" s="1671"/>
      <c r="CO121" s="1671"/>
      <c r="CP121" s="1671"/>
      <c r="CQ121" s="1671"/>
      <c r="CR121" s="1671"/>
      <c r="CS121" s="1671"/>
      <c r="CT121" s="1671"/>
      <c r="CU121" s="1671"/>
      <c r="CV121" s="1671"/>
      <c r="CW121" s="1671"/>
      <c r="CX121" s="1671"/>
      <c r="CY121" s="1671"/>
      <c r="CZ121" s="1671"/>
      <c r="DA121" s="1671"/>
      <c r="DB121" s="1671"/>
      <c r="DC121" s="1671"/>
      <c r="DD121" s="1671"/>
      <c r="DE121" s="1671"/>
      <c r="DF121" s="1671"/>
      <c r="DG121" s="1671"/>
      <c r="DH121" s="1671"/>
      <c r="DI121" s="1671"/>
      <c r="DJ121" s="1671"/>
      <c r="DK121" s="1671"/>
      <c r="DL121" s="1671"/>
      <c r="DM121" s="1671"/>
      <c r="DN121" s="1671"/>
      <c r="DO121" s="1671"/>
      <c r="DP121" s="1671"/>
      <c r="DQ121" s="1671"/>
      <c r="DR121" s="1671"/>
      <c r="DS121" s="1671"/>
      <c r="DT121" s="1671"/>
      <c r="DU121" s="1671"/>
      <c r="DV121" s="1671"/>
      <c r="DW121" s="1671"/>
      <c r="DX121" s="1671"/>
      <c r="DY121" s="1671"/>
      <c r="DZ121" s="1671"/>
      <c r="EA121" s="1671"/>
      <c r="EB121" s="1671"/>
      <c r="EC121" s="1671"/>
      <c r="ED121" s="1671"/>
      <c r="EE121" s="1671"/>
      <c r="EF121" s="1671"/>
      <c r="EG121" s="1671"/>
      <c r="EH121" s="1671"/>
      <c r="EI121" s="1671"/>
    </row>
    <row r="122" spans="1:139" s="1673" customFormat="1" ht="12.5" x14ac:dyDescent="0.35">
      <c r="A122" s="1670" t="s">
        <v>6080</v>
      </c>
      <c r="B122" s="1670" t="s">
        <v>6081</v>
      </c>
      <c r="C122" s="1653">
        <v>5</v>
      </c>
      <c r="D122" s="1654">
        <v>25152</v>
      </c>
      <c r="E122" s="1654">
        <v>25152</v>
      </c>
      <c r="F122" s="1671"/>
      <c r="G122" s="1671"/>
      <c r="H122" s="1671"/>
      <c r="I122" s="1671"/>
      <c r="J122" s="1672"/>
      <c r="K122" s="1671"/>
      <c r="L122" s="1671"/>
      <c r="M122" s="1671"/>
      <c r="N122" s="1671"/>
      <c r="O122" s="1671"/>
      <c r="P122" s="1671"/>
      <c r="Q122" s="1671"/>
      <c r="R122" s="1671"/>
      <c r="S122" s="1671"/>
      <c r="T122" s="1671"/>
      <c r="U122" s="1671"/>
      <c r="V122" s="1671"/>
      <c r="W122" s="1671"/>
      <c r="X122" s="1671"/>
      <c r="Y122" s="1671"/>
      <c r="Z122" s="1671"/>
      <c r="AA122" s="1671"/>
      <c r="AB122" s="1671"/>
      <c r="AC122" s="1671"/>
      <c r="AD122" s="1671"/>
      <c r="AE122" s="1671"/>
      <c r="AF122" s="1671"/>
      <c r="AG122" s="1671"/>
      <c r="AH122" s="1671"/>
      <c r="AI122" s="1671"/>
      <c r="AJ122" s="1671"/>
      <c r="AK122" s="1671"/>
      <c r="AL122" s="1671"/>
      <c r="AM122" s="1671"/>
      <c r="AN122" s="1671"/>
      <c r="AO122" s="1671"/>
      <c r="AP122" s="1671"/>
      <c r="AQ122" s="1671"/>
      <c r="AR122" s="1671"/>
      <c r="AS122" s="1671"/>
      <c r="AT122" s="1671"/>
      <c r="AU122" s="1671"/>
      <c r="AV122" s="1671"/>
      <c r="AW122" s="1671"/>
      <c r="AX122" s="1671"/>
      <c r="AY122" s="1671"/>
      <c r="AZ122" s="1671"/>
      <c r="BA122" s="1671"/>
      <c r="BB122" s="1671"/>
      <c r="BC122" s="1671"/>
      <c r="BD122" s="1671"/>
      <c r="BE122" s="1671"/>
      <c r="BF122" s="1671"/>
      <c r="BG122" s="1671"/>
      <c r="BH122" s="1671"/>
      <c r="BI122" s="1671"/>
      <c r="BJ122" s="1671"/>
      <c r="BK122" s="1671"/>
      <c r="BL122" s="1671"/>
      <c r="BM122" s="1671"/>
      <c r="BN122" s="1671"/>
      <c r="BO122" s="1671"/>
      <c r="BP122" s="1671"/>
      <c r="BQ122" s="1671"/>
      <c r="BR122" s="1671"/>
      <c r="BS122" s="1671"/>
      <c r="BT122" s="1671"/>
      <c r="BU122" s="1671"/>
      <c r="BV122" s="1671"/>
      <c r="BW122" s="1671"/>
      <c r="BX122" s="1671"/>
      <c r="BY122" s="1671"/>
      <c r="BZ122" s="1671"/>
      <c r="CA122" s="1671"/>
      <c r="CB122" s="1671"/>
      <c r="CC122" s="1671"/>
      <c r="CD122" s="1671"/>
      <c r="CE122" s="1671"/>
      <c r="CF122" s="1671"/>
      <c r="CG122" s="1671"/>
      <c r="CH122" s="1671"/>
      <c r="CI122" s="1671"/>
      <c r="CJ122" s="1671"/>
      <c r="CK122" s="1671"/>
      <c r="CL122" s="1671"/>
      <c r="CM122" s="1671"/>
      <c r="CN122" s="1671"/>
      <c r="CO122" s="1671"/>
      <c r="CP122" s="1671"/>
      <c r="CQ122" s="1671"/>
      <c r="CR122" s="1671"/>
      <c r="CS122" s="1671"/>
      <c r="CT122" s="1671"/>
      <c r="CU122" s="1671"/>
      <c r="CV122" s="1671"/>
      <c r="CW122" s="1671"/>
      <c r="CX122" s="1671"/>
      <c r="CY122" s="1671"/>
      <c r="CZ122" s="1671"/>
      <c r="DA122" s="1671"/>
      <c r="DB122" s="1671"/>
      <c r="DC122" s="1671"/>
      <c r="DD122" s="1671"/>
      <c r="DE122" s="1671"/>
      <c r="DF122" s="1671"/>
      <c r="DG122" s="1671"/>
      <c r="DH122" s="1671"/>
      <c r="DI122" s="1671"/>
      <c r="DJ122" s="1671"/>
      <c r="DK122" s="1671"/>
      <c r="DL122" s="1671"/>
      <c r="DM122" s="1671"/>
      <c r="DN122" s="1671"/>
      <c r="DO122" s="1671"/>
      <c r="DP122" s="1671"/>
      <c r="DQ122" s="1671"/>
      <c r="DR122" s="1671"/>
      <c r="DS122" s="1671"/>
      <c r="DT122" s="1671"/>
      <c r="DU122" s="1671"/>
      <c r="DV122" s="1671"/>
      <c r="DW122" s="1671"/>
      <c r="DX122" s="1671"/>
      <c r="DY122" s="1671"/>
      <c r="DZ122" s="1671"/>
      <c r="EA122" s="1671"/>
      <c r="EB122" s="1671"/>
      <c r="EC122" s="1671"/>
      <c r="ED122" s="1671"/>
      <c r="EE122" s="1671"/>
      <c r="EF122" s="1671"/>
      <c r="EG122" s="1671"/>
      <c r="EH122" s="1671"/>
      <c r="EI122" s="1671"/>
    </row>
    <row r="123" spans="1:139" s="1673" customFormat="1" ht="12.5" x14ac:dyDescent="0.35">
      <c r="A123" s="1670" t="s">
        <v>6082</v>
      </c>
      <c r="B123" s="1670" t="s">
        <v>6083</v>
      </c>
      <c r="C123" s="1653">
        <v>1</v>
      </c>
      <c r="D123" s="1654">
        <v>26311</v>
      </c>
      <c r="E123" s="1654">
        <v>26311</v>
      </c>
      <c r="F123" s="1671"/>
      <c r="G123" s="1671"/>
      <c r="H123" s="1671"/>
      <c r="I123" s="1671"/>
      <c r="J123" s="1672"/>
      <c r="K123" s="1671"/>
      <c r="L123" s="1671"/>
      <c r="M123" s="1671"/>
      <c r="N123" s="1671"/>
      <c r="O123" s="1671"/>
      <c r="P123" s="1671"/>
      <c r="Q123" s="1671"/>
      <c r="R123" s="1671"/>
      <c r="S123" s="1671"/>
      <c r="T123" s="1671"/>
      <c r="U123" s="1671"/>
      <c r="V123" s="1671"/>
      <c r="W123" s="1671"/>
      <c r="X123" s="1671"/>
      <c r="Y123" s="1671"/>
      <c r="Z123" s="1671"/>
      <c r="AA123" s="1671"/>
      <c r="AB123" s="1671"/>
      <c r="AC123" s="1671"/>
      <c r="AD123" s="1671"/>
      <c r="AE123" s="1671"/>
      <c r="AF123" s="1671"/>
      <c r="AG123" s="1671"/>
      <c r="AH123" s="1671"/>
      <c r="AI123" s="1671"/>
      <c r="AJ123" s="1671"/>
      <c r="AK123" s="1671"/>
      <c r="AL123" s="1671"/>
      <c r="AM123" s="1671"/>
      <c r="AN123" s="1671"/>
      <c r="AO123" s="1671"/>
      <c r="AP123" s="1671"/>
      <c r="AQ123" s="1671"/>
      <c r="AR123" s="1671"/>
      <c r="AS123" s="1671"/>
      <c r="AT123" s="1671"/>
      <c r="AU123" s="1671"/>
      <c r="AV123" s="1671"/>
      <c r="AW123" s="1671"/>
      <c r="AX123" s="1671"/>
      <c r="AY123" s="1671"/>
      <c r="AZ123" s="1671"/>
      <c r="BA123" s="1671"/>
      <c r="BB123" s="1671"/>
      <c r="BC123" s="1671"/>
      <c r="BD123" s="1671"/>
      <c r="BE123" s="1671"/>
      <c r="BF123" s="1671"/>
      <c r="BG123" s="1671"/>
      <c r="BH123" s="1671"/>
      <c r="BI123" s="1671"/>
      <c r="BJ123" s="1671"/>
      <c r="BK123" s="1671"/>
      <c r="BL123" s="1671"/>
      <c r="BM123" s="1671"/>
      <c r="BN123" s="1671"/>
      <c r="BO123" s="1671"/>
      <c r="BP123" s="1671"/>
      <c r="BQ123" s="1671"/>
      <c r="BR123" s="1671"/>
      <c r="BS123" s="1671"/>
      <c r="BT123" s="1671"/>
      <c r="BU123" s="1671"/>
      <c r="BV123" s="1671"/>
      <c r="BW123" s="1671"/>
      <c r="BX123" s="1671"/>
      <c r="BY123" s="1671"/>
      <c r="BZ123" s="1671"/>
      <c r="CA123" s="1671"/>
      <c r="CB123" s="1671"/>
      <c r="CC123" s="1671"/>
      <c r="CD123" s="1671"/>
      <c r="CE123" s="1671"/>
      <c r="CF123" s="1671"/>
      <c r="CG123" s="1671"/>
      <c r="CH123" s="1671"/>
      <c r="CI123" s="1671"/>
      <c r="CJ123" s="1671"/>
      <c r="CK123" s="1671"/>
      <c r="CL123" s="1671"/>
      <c r="CM123" s="1671"/>
      <c r="CN123" s="1671"/>
      <c r="CO123" s="1671"/>
      <c r="CP123" s="1671"/>
      <c r="CQ123" s="1671"/>
      <c r="CR123" s="1671"/>
      <c r="CS123" s="1671"/>
      <c r="CT123" s="1671"/>
      <c r="CU123" s="1671"/>
      <c r="CV123" s="1671"/>
      <c r="CW123" s="1671"/>
      <c r="CX123" s="1671"/>
      <c r="CY123" s="1671"/>
      <c r="CZ123" s="1671"/>
      <c r="DA123" s="1671"/>
      <c r="DB123" s="1671"/>
      <c r="DC123" s="1671"/>
      <c r="DD123" s="1671"/>
      <c r="DE123" s="1671"/>
      <c r="DF123" s="1671"/>
      <c r="DG123" s="1671"/>
      <c r="DH123" s="1671"/>
      <c r="DI123" s="1671"/>
      <c r="DJ123" s="1671"/>
      <c r="DK123" s="1671"/>
      <c r="DL123" s="1671"/>
      <c r="DM123" s="1671"/>
      <c r="DN123" s="1671"/>
      <c r="DO123" s="1671"/>
      <c r="DP123" s="1671"/>
      <c r="DQ123" s="1671"/>
      <c r="DR123" s="1671"/>
      <c r="DS123" s="1671"/>
      <c r="DT123" s="1671"/>
      <c r="DU123" s="1671"/>
      <c r="DV123" s="1671"/>
      <c r="DW123" s="1671"/>
      <c r="DX123" s="1671"/>
      <c r="DY123" s="1671"/>
      <c r="DZ123" s="1671"/>
      <c r="EA123" s="1671"/>
      <c r="EB123" s="1671"/>
      <c r="EC123" s="1671"/>
      <c r="ED123" s="1671"/>
      <c r="EE123" s="1671"/>
      <c r="EF123" s="1671"/>
      <c r="EG123" s="1671"/>
      <c r="EH123" s="1671"/>
      <c r="EI123" s="1671"/>
    </row>
    <row r="124" spans="1:139" s="1673" customFormat="1" ht="12.5" x14ac:dyDescent="0.35">
      <c r="A124" s="1670" t="s">
        <v>6084</v>
      </c>
      <c r="B124" s="1670" t="s">
        <v>6085</v>
      </c>
      <c r="C124" s="1653">
        <v>96</v>
      </c>
      <c r="D124" s="1654">
        <v>47071</v>
      </c>
      <c r="E124" s="1654">
        <v>47071</v>
      </c>
      <c r="F124" s="1671"/>
      <c r="G124" s="1671"/>
      <c r="H124" s="1671"/>
      <c r="I124" s="1671"/>
      <c r="J124" s="1672"/>
      <c r="K124" s="1671"/>
      <c r="L124" s="1671"/>
      <c r="M124" s="1671"/>
      <c r="N124" s="1671"/>
      <c r="O124" s="1671"/>
      <c r="P124" s="1671"/>
      <c r="Q124" s="1671"/>
      <c r="R124" s="1671"/>
      <c r="S124" s="1671"/>
      <c r="T124" s="1671"/>
      <c r="U124" s="1671"/>
      <c r="V124" s="1671"/>
      <c r="W124" s="1671"/>
      <c r="X124" s="1671"/>
      <c r="Y124" s="1671"/>
      <c r="Z124" s="1671"/>
      <c r="AA124" s="1671"/>
      <c r="AB124" s="1671"/>
      <c r="AC124" s="1671"/>
      <c r="AD124" s="1671"/>
      <c r="AE124" s="1671"/>
      <c r="AF124" s="1671"/>
      <c r="AG124" s="1671"/>
      <c r="AH124" s="1671"/>
      <c r="AI124" s="1671"/>
      <c r="AJ124" s="1671"/>
      <c r="AK124" s="1671"/>
      <c r="AL124" s="1671"/>
      <c r="AM124" s="1671"/>
      <c r="AN124" s="1671"/>
      <c r="AO124" s="1671"/>
      <c r="AP124" s="1671"/>
      <c r="AQ124" s="1671"/>
      <c r="AR124" s="1671"/>
      <c r="AS124" s="1671"/>
      <c r="AT124" s="1671"/>
      <c r="AU124" s="1671"/>
      <c r="AV124" s="1671"/>
      <c r="AW124" s="1671"/>
      <c r="AX124" s="1671"/>
      <c r="AY124" s="1671"/>
      <c r="AZ124" s="1671"/>
      <c r="BA124" s="1671"/>
      <c r="BB124" s="1671"/>
      <c r="BC124" s="1671"/>
      <c r="BD124" s="1671"/>
      <c r="BE124" s="1671"/>
      <c r="BF124" s="1671"/>
      <c r="BG124" s="1671"/>
      <c r="BH124" s="1671"/>
      <c r="BI124" s="1671"/>
      <c r="BJ124" s="1671"/>
      <c r="BK124" s="1671"/>
      <c r="BL124" s="1671"/>
      <c r="BM124" s="1671"/>
      <c r="BN124" s="1671"/>
      <c r="BO124" s="1671"/>
      <c r="BP124" s="1671"/>
      <c r="BQ124" s="1671"/>
      <c r="BR124" s="1671"/>
      <c r="BS124" s="1671"/>
      <c r="BT124" s="1671"/>
      <c r="BU124" s="1671"/>
      <c r="BV124" s="1671"/>
      <c r="BW124" s="1671"/>
      <c r="BX124" s="1671"/>
      <c r="BY124" s="1671"/>
      <c r="BZ124" s="1671"/>
      <c r="CA124" s="1671"/>
      <c r="CB124" s="1671"/>
      <c r="CC124" s="1671"/>
      <c r="CD124" s="1671"/>
      <c r="CE124" s="1671"/>
      <c r="CF124" s="1671"/>
      <c r="CG124" s="1671"/>
      <c r="CH124" s="1671"/>
      <c r="CI124" s="1671"/>
      <c r="CJ124" s="1671"/>
      <c r="CK124" s="1671"/>
      <c r="CL124" s="1671"/>
      <c r="CM124" s="1671"/>
      <c r="CN124" s="1671"/>
      <c r="CO124" s="1671"/>
      <c r="CP124" s="1671"/>
      <c r="CQ124" s="1671"/>
      <c r="CR124" s="1671"/>
      <c r="CS124" s="1671"/>
      <c r="CT124" s="1671"/>
      <c r="CU124" s="1671"/>
      <c r="CV124" s="1671"/>
      <c r="CW124" s="1671"/>
      <c r="CX124" s="1671"/>
      <c r="CY124" s="1671"/>
      <c r="CZ124" s="1671"/>
      <c r="DA124" s="1671"/>
      <c r="DB124" s="1671"/>
      <c r="DC124" s="1671"/>
      <c r="DD124" s="1671"/>
      <c r="DE124" s="1671"/>
      <c r="DF124" s="1671"/>
      <c r="DG124" s="1671"/>
      <c r="DH124" s="1671"/>
      <c r="DI124" s="1671"/>
      <c r="DJ124" s="1671"/>
      <c r="DK124" s="1671"/>
      <c r="DL124" s="1671"/>
      <c r="DM124" s="1671"/>
      <c r="DN124" s="1671"/>
      <c r="DO124" s="1671"/>
      <c r="DP124" s="1671"/>
      <c r="DQ124" s="1671"/>
      <c r="DR124" s="1671"/>
      <c r="DS124" s="1671"/>
      <c r="DT124" s="1671"/>
      <c r="DU124" s="1671"/>
      <c r="DV124" s="1671"/>
      <c r="DW124" s="1671"/>
      <c r="DX124" s="1671"/>
      <c r="DY124" s="1671"/>
      <c r="DZ124" s="1671"/>
      <c r="EA124" s="1671"/>
      <c r="EB124" s="1671"/>
      <c r="EC124" s="1671"/>
      <c r="ED124" s="1671"/>
      <c r="EE124" s="1671"/>
      <c r="EF124" s="1671"/>
      <c r="EG124" s="1671"/>
      <c r="EH124" s="1671"/>
      <c r="EI124" s="1671"/>
    </row>
    <row r="125" spans="1:139" s="1673" customFormat="1" ht="12.5" x14ac:dyDescent="0.35">
      <c r="A125" s="1670" t="s">
        <v>6086</v>
      </c>
      <c r="B125" s="1670" t="s">
        <v>6087</v>
      </c>
      <c r="C125" s="1653">
        <v>12</v>
      </c>
      <c r="D125" s="1654">
        <v>33785</v>
      </c>
      <c r="E125" s="1654">
        <v>33785</v>
      </c>
      <c r="F125" s="1671"/>
      <c r="G125" s="1671"/>
      <c r="H125" s="1671"/>
      <c r="I125" s="1671"/>
      <c r="J125" s="1672"/>
      <c r="K125" s="1671"/>
      <c r="L125" s="1671"/>
      <c r="M125" s="1671"/>
      <c r="N125" s="1671"/>
      <c r="O125" s="1671"/>
      <c r="P125" s="1671"/>
      <c r="Q125" s="1671"/>
      <c r="R125" s="1671"/>
      <c r="S125" s="1671"/>
      <c r="T125" s="1671"/>
      <c r="U125" s="1671"/>
      <c r="V125" s="1671"/>
      <c r="W125" s="1671"/>
      <c r="X125" s="1671"/>
      <c r="Y125" s="1671"/>
      <c r="Z125" s="1671"/>
      <c r="AA125" s="1671"/>
      <c r="AB125" s="1671"/>
      <c r="AC125" s="1671"/>
      <c r="AD125" s="1671"/>
      <c r="AE125" s="1671"/>
      <c r="AF125" s="1671"/>
      <c r="AG125" s="1671"/>
      <c r="AH125" s="1671"/>
      <c r="AI125" s="1671"/>
      <c r="AJ125" s="1671"/>
      <c r="AK125" s="1671"/>
      <c r="AL125" s="1671"/>
      <c r="AM125" s="1671"/>
      <c r="AN125" s="1671"/>
      <c r="AO125" s="1671"/>
      <c r="AP125" s="1671"/>
      <c r="AQ125" s="1671"/>
      <c r="AR125" s="1671"/>
      <c r="AS125" s="1671"/>
      <c r="AT125" s="1671"/>
      <c r="AU125" s="1671"/>
      <c r="AV125" s="1671"/>
      <c r="AW125" s="1671"/>
      <c r="AX125" s="1671"/>
      <c r="AY125" s="1671"/>
      <c r="AZ125" s="1671"/>
      <c r="BA125" s="1671"/>
      <c r="BB125" s="1671"/>
      <c r="BC125" s="1671"/>
      <c r="BD125" s="1671"/>
      <c r="BE125" s="1671"/>
      <c r="BF125" s="1671"/>
      <c r="BG125" s="1671"/>
      <c r="BH125" s="1671"/>
      <c r="BI125" s="1671"/>
      <c r="BJ125" s="1671"/>
      <c r="BK125" s="1671"/>
      <c r="BL125" s="1671"/>
      <c r="BM125" s="1671"/>
      <c r="BN125" s="1671"/>
      <c r="BO125" s="1671"/>
      <c r="BP125" s="1671"/>
      <c r="BQ125" s="1671"/>
      <c r="BR125" s="1671"/>
      <c r="BS125" s="1671"/>
      <c r="BT125" s="1671"/>
      <c r="BU125" s="1671"/>
      <c r="BV125" s="1671"/>
      <c r="BW125" s="1671"/>
      <c r="BX125" s="1671"/>
      <c r="BY125" s="1671"/>
      <c r="BZ125" s="1671"/>
      <c r="CA125" s="1671"/>
      <c r="CB125" s="1671"/>
      <c r="CC125" s="1671"/>
      <c r="CD125" s="1671"/>
      <c r="CE125" s="1671"/>
      <c r="CF125" s="1671"/>
      <c r="CG125" s="1671"/>
      <c r="CH125" s="1671"/>
      <c r="CI125" s="1671"/>
      <c r="CJ125" s="1671"/>
      <c r="CK125" s="1671"/>
      <c r="CL125" s="1671"/>
      <c r="CM125" s="1671"/>
      <c r="CN125" s="1671"/>
      <c r="CO125" s="1671"/>
      <c r="CP125" s="1671"/>
      <c r="CQ125" s="1671"/>
      <c r="CR125" s="1671"/>
      <c r="CS125" s="1671"/>
      <c r="CT125" s="1671"/>
      <c r="CU125" s="1671"/>
      <c r="CV125" s="1671"/>
      <c r="CW125" s="1671"/>
      <c r="CX125" s="1671"/>
      <c r="CY125" s="1671"/>
      <c r="CZ125" s="1671"/>
      <c r="DA125" s="1671"/>
      <c r="DB125" s="1671"/>
      <c r="DC125" s="1671"/>
      <c r="DD125" s="1671"/>
      <c r="DE125" s="1671"/>
      <c r="DF125" s="1671"/>
      <c r="DG125" s="1671"/>
      <c r="DH125" s="1671"/>
      <c r="DI125" s="1671"/>
      <c r="DJ125" s="1671"/>
      <c r="DK125" s="1671"/>
      <c r="DL125" s="1671"/>
      <c r="DM125" s="1671"/>
      <c r="DN125" s="1671"/>
      <c r="DO125" s="1671"/>
      <c r="DP125" s="1671"/>
      <c r="DQ125" s="1671"/>
      <c r="DR125" s="1671"/>
      <c r="DS125" s="1671"/>
      <c r="DT125" s="1671"/>
      <c r="DU125" s="1671"/>
      <c r="DV125" s="1671"/>
      <c r="DW125" s="1671"/>
      <c r="DX125" s="1671"/>
      <c r="DY125" s="1671"/>
      <c r="DZ125" s="1671"/>
      <c r="EA125" s="1671"/>
      <c r="EB125" s="1671"/>
      <c r="EC125" s="1671"/>
      <c r="ED125" s="1671"/>
      <c r="EE125" s="1671"/>
      <c r="EF125" s="1671"/>
      <c r="EG125" s="1671"/>
      <c r="EH125" s="1671"/>
      <c r="EI125" s="1671"/>
    </row>
    <row r="126" spans="1:139" s="1673" customFormat="1" ht="12.5" x14ac:dyDescent="0.35">
      <c r="A126" s="1670" t="s">
        <v>6088</v>
      </c>
      <c r="B126" s="1670" t="s">
        <v>6089</v>
      </c>
      <c r="C126" s="1653">
        <v>153</v>
      </c>
      <c r="D126" s="1654">
        <v>31926</v>
      </c>
      <c r="E126" s="1654">
        <v>31926</v>
      </c>
      <c r="F126" s="1671"/>
      <c r="G126" s="1671"/>
      <c r="H126" s="1671"/>
      <c r="I126" s="1671"/>
      <c r="J126" s="1672"/>
      <c r="K126" s="1671"/>
      <c r="L126" s="1671"/>
      <c r="M126" s="1671"/>
      <c r="N126" s="1671"/>
      <c r="O126" s="1671"/>
      <c r="P126" s="1671"/>
      <c r="Q126" s="1671"/>
      <c r="R126" s="1671"/>
      <c r="S126" s="1671"/>
      <c r="T126" s="1671"/>
      <c r="U126" s="1671"/>
      <c r="V126" s="1671"/>
      <c r="W126" s="1671"/>
      <c r="X126" s="1671"/>
      <c r="Y126" s="1671"/>
      <c r="Z126" s="1671"/>
      <c r="AA126" s="1671"/>
      <c r="AB126" s="1671"/>
      <c r="AC126" s="1671"/>
      <c r="AD126" s="1671"/>
      <c r="AE126" s="1671"/>
      <c r="AF126" s="1671"/>
      <c r="AG126" s="1671"/>
      <c r="AH126" s="1671"/>
      <c r="AI126" s="1671"/>
      <c r="AJ126" s="1671"/>
      <c r="AK126" s="1671"/>
      <c r="AL126" s="1671"/>
      <c r="AM126" s="1671"/>
      <c r="AN126" s="1671"/>
      <c r="AO126" s="1671"/>
      <c r="AP126" s="1671"/>
      <c r="AQ126" s="1671"/>
      <c r="AR126" s="1671"/>
      <c r="AS126" s="1671"/>
      <c r="AT126" s="1671"/>
      <c r="AU126" s="1671"/>
      <c r="AV126" s="1671"/>
      <c r="AW126" s="1671"/>
      <c r="AX126" s="1671"/>
      <c r="AY126" s="1671"/>
      <c r="AZ126" s="1671"/>
      <c r="BA126" s="1671"/>
      <c r="BB126" s="1671"/>
      <c r="BC126" s="1671"/>
      <c r="BD126" s="1671"/>
      <c r="BE126" s="1671"/>
      <c r="BF126" s="1671"/>
      <c r="BG126" s="1671"/>
      <c r="BH126" s="1671"/>
      <c r="BI126" s="1671"/>
      <c r="BJ126" s="1671"/>
      <c r="BK126" s="1671"/>
      <c r="BL126" s="1671"/>
      <c r="BM126" s="1671"/>
      <c r="BN126" s="1671"/>
      <c r="BO126" s="1671"/>
      <c r="BP126" s="1671"/>
      <c r="BQ126" s="1671"/>
      <c r="BR126" s="1671"/>
      <c r="BS126" s="1671"/>
      <c r="BT126" s="1671"/>
      <c r="BU126" s="1671"/>
      <c r="BV126" s="1671"/>
      <c r="BW126" s="1671"/>
      <c r="BX126" s="1671"/>
      <c r="BY126" s="1671"/>
      <c r="BZ126" s="1671"/>
      <c r="CA126" s="1671"/>
      <c r="CB126" s="1671"/>
      <c r="CC126" s="1671"/>
      <c r="CD126" s="1671"/>
      <c r="CE126" s="1671"/>
      <c r="CF126" s="1671"/>
      <c r="CG126" s="1671"/>
      <c r="CH126" s="1671"/>
      <c r="CI126" s="1671"/>
      <c r="CJ126" s="1671"/>
      <c r="CK126" s="1671"/>
      <c r="CL126" s="1671"/>
      <c r="CM126" s="1671"/>
      <c r="CN126" s="1671"/>
      <c r="CO126" s="1671"/>
      <c r="CP126" s="1671"/>
      <c r="CQ126" s="1671"/>
      <c r="CR126" s="1671"/>
      <c r="CS126" s="1671"/>
      <c r="CT126" s="1671"/>
      <c r="CU126" s="1671"/>
      <c r="CV126" s="1671"/>
      <c r="CW126" s="1671"/>
      <c r="CX126" s="1671"/>
      <c r="CY126" s="1671"/>
      <c r="CZ126" s="1671"/>
      <c r="DA126" s="1671"/>
      <c r="DB126" s="1671"/>
      <c r="DC126" s="1671"/>
      <c r="DD126" s="1671"/>
      <c r="DE126" s="1671"/>
      <c r="DF126" s="1671"/>
      <c r="DG126" s="1671"/>
      <c r="DH126" s="1671"/>
      <c r="DI126" s="1671"/>
      <c r="DJ126" s="1671"/>
      <c r="DK126" s="1671"/>
      <c r="DL126" s="1671"/>
      <c r="DM126" s="1671"/>
      <c r="DN126" s="1671"/>
      <c r="DO126" s="1671"/>
      <c r="DP126" s="1671"/>
      <c r="DQ126" s="1671"/>
      <c r="DR126" s="1671"/>
      <c r="DS126" s="1671"/>
      <c r="DT126" s="1671"/>
      <c r="DU126" s="1671"/>
      <c r="DV126" s="1671"/>
      <c r="DW126" s="1671"/>
      <c r="DX126" s="1671"/>
      <c r="DY126" s="1671"/>
      <c r="DZ126" s="1671"/>
      <c r="EA126" s="1671"/>
      <c r="EB126" s="1671"/>
      <c r="EC126" s="1671"/>
      <c r="ED126" s="1671"/>
      <c r="EE126" s="1671"/>
      <c r="EF126" s="1671"/>
      <c r="EG126" s="1671"/>
      <c r="EH126" s="1671"/>
      <c r="EI126" s="1671"/>
    </row>
    <row r="127" spans="1:139" s="1673" customFormat="1" ht="12.5" x14ac:dyDescent="0.35">
      <c r="A127" s="1670" t="s">
        <v>6090</v>
      </c>
      <c r="B127" s="1670" t="s">
        <v>6091</v>
      </c>
      <c r="C127" s="1653">
        <v>228</v>
      </c>
      <c r="D127" s="1654">
        <v>28234</v>
      </c>
      <c r="E127" s="1654">
        <v>28234</v>
      </c>
      <c r="F127" s="1671"/>
      <c r="G127" s="1671"/>
      <c r="H127" s="1671"/>
      <c r="I127" s="1671"/>
      <c r="J127" s="1672"/>
      <c r="K127" s="1671"/>
      <c r="L127" s="1671"/>
      <c r="M127" s="1671"/>
      <c r="N127" s="1671"/>
      <c r="O127" s="1671"/>
      <c r="P127" s="1671"/>
      <c r="Q127" s="1671"/>
      <c r="R127" s="1671"/>
      <c r="S127" s="1671"/>
      <c r="T127" s="1671"/>
      <c r="U127" s="1671"/>
      <c r="V127" s="1671"/>
      <c r="W127" s="1671"/>
      <c r="X127" s="1671"/>
      <c r="Y127" s="1671"/>
      <c r="Z127" s="1671"/>
      <c r="AA127" s="1671"/>
      <c r="AB127" s="1671"/>
      <c r="AC127" s="1671"/>
      <c r="AD127" s="1671"/>
      <c r="AE127" s="1671"/>
      <c r="AF127" s="1671"/>
      <c r="AG127" s="1671"/>
      <c r="AH127" s="1671"/>
      <c r="AI127" s="1671"/>
      <c r="AJ127" s="1671"/>
      <c r="AK127" s="1671"/>
      <c r="AL127" s="1671"/>
      <c r="AM127" s="1671"/>
      <c r="AN127" s="1671"/>
      <c r="AO127" s="1671"/>
      <c r="AP127" s="1671"/>
      <c r="AQ127" s="1671"/>
      <c r="AR127" s="1671"/>
      <c r="AS127" s="1671"/>
      <c r="AT127" s="1671"/>
      <c r="AU127" s="1671"/>
      <c r="AV127" s="1671"/>
      <c r="AW127" s="1671"/>
      <c r="AX127" s="1671"/>
      <c r="AY127" s="1671"/>
      <c r="AZ127" s="1671"/>
      <c r="BA127" s="1671"/>
      <c r="BB127" s="1671"/>
      <c r="BC127" s="1671"/>
      <c r="BD127" s="1671"/>
      <c r="BE127" s="1671"/>
      <c r="BF127" s="1671"/>
      <c r="BG127" s="1671"/>
      <c r="BH127" s="1671"/>
      <c r="BI127" s="1671"/>
      <c r="BJ127" s="1671"/>
      <c r="BK127" s="1671"/>
      <c r="BL127" s="1671"/>
      <c r="BM127" s="1671"/>
      <c r="BN127" s="1671"/>
      <c r="BO127" s="1671"/>
      <c r="BP127" s="1671"/>
      <c r="BQ127" s="1671"/>
      <c r="BR127" s="1671"/>
      <c r="BS127" s="1671"/>
      <c r="BT127" s="1671"/>
      <c r="BU127" s="1671"/>
      <c r="BV127" s="1671"/>
      <c r="BW127" s="1671"/>
      <c r="BX127" s="1671"/>
      <c r="BY127" s="1671"/>
      <c r="BZ127" s="1671"/>
      <c r="CA127" s="1671"/>
      <c r="CB127" s="1671"/>
      <c r="CC127" s="1671"/>
      <c r="CD127" s="1671"/>
      <c r="CE127" s="1671"/>
      <c r="CF127" s="1671"/>
      <c r="CG127" s="1671"/>
      <c r="CH127" s="1671"/>
      <c r="CI127" s="1671"/>
      <c r="CJ127" s="1671"/>
      <c r="CK127" s="1671"/>
      <c r="CL127" s="1671"/>
      <c r="CM127" s="1671"/>
      <c r="CN127" s="1671"/>
      <c r="CO127" s="1671"/>
      <c r="CP127" s="1671"/>
      <c r="CQ127" s="1671"/>
      <c r="CR127" s="1671"/>
      <c r="CS127" s="1671"/>
      <c r="CT127" s="1671"/>
      <c r="CU127" s="1671"/>
      <c r="CV127" s="1671"/>
      <c r="CW127" s="1671"/>
      <c r="CX127" s="1671"/>
      <c r="CY127" s="1671"/>
      <c r="CZ127" s="1671"/>
      <c r="DA127" s="1671"/>
      <c r="DB127" s="1671"/>
      <c r="DC127" s="1671"/>
      <c r="DD127" s="1671"/>
      <c r="DE127" s="1671"/>
      <c r="DF127" s="1671"/>
      <c r="DG127" s="1671"/>
      <c r="DH127" s="1671"/>
      <c r="DI127" s="1671"/>
      <c r="DJ127" s="1671"/>
      <c r="DK127" s="1671"/>
      <c r="DL127" s="1671"/>
      <c r="DM127" s="1671"/>
      <c r="DN127" s="1671"/>
      <c r="DO127" s="1671"/>
      <c r="DP127" s="1671"/>
      <c r="DQ127" s="1671"/>
      <c r="DR127" s="1671"/>
      <c r="DS127" s="1671"/>
      <c r="DT127" s="1671"/>
      <c r="DU127" s="1671"/>
      <c r="DV127" s="1671"/>
      <c r="DW127" s="1671"/>
      <c r="DX127" s="1671"/>
      <c r="DY127" s="1671"/>
      <c r="DZ127" s="1671"/>
      <c r="EA127" s="1671"/>
      <c r="EB127" s="1671"/>
      <c r="EC127" s="1671"/>
      <c r="ED127" s="1671"/>
      <c r="EE127" s="1671"/>
      <c r="EF127" s="1671"/>
      <c r="EG127" s="1671"/>
      <c r="EH127" s="1671"/>
      <c r="EI127" s="1671"/>
    </row>
    <row r="128" spans="1:139" s="1673" customFormat="1" ht="12.5" x14ac:dyDescent="0.35">
      <c r="A128" s="1670" t="s">
        <v>6092</v>
      </c>
      <c r="B128" s="1670" t="s">
        <v>6093</v>
      </c>
      <c r="C128" s="1653">
        <v>16</v>
      </c>
      <c r="D128" s="1654">
        <v>25152</v>
      </c>
      <c r="E128" s="1654">
        <v>25152</v>
      </c>
      <c r="F128" s="1671"/>
      <c r="G128" s="1671"/>
      <c r="H128" s="1671"/>
      <c r="I128" s="1671"/>
      <c r="J128" s="1672"/>
      <c r="K128" s="1671"/>
      <c r="L128" s="1671"/>
      <c r="M128" s="1671"/>
      <c r="N128" s="1671"/>
      <c r="O128" s="1671"/>
      <c r="P128" s="1671"/>
      <c r="Q128" s="1671"/>
      <c r="R128" s="1671"/>
      <c r="S128" s="1671"/>
      <c r="T128" s="1671"/>
      <c r="U128" s="1671"/>
      <c r="V128" s="1671"/>
      <c r="W128" s="1671"/>
      <c r="X128" s="1671"/>
      <c r="Y128" s="1671"/>
      <c r="Z128" s="1671"/>
      <c r="AA128" s="1671"/>
      <c r="AB128" s="1671"/>
      <c r="AC128" s="1671"/>
      <c r="AD128" s="1671"/>
      <c r="AE128" s="1671"/>
      <c r="AF128" s="1671"/>
      <c r="AG128" s="1671"/>
      <c r="AH128" s="1671"/>
      <c r="AI128" s="1671"/>
      <c r="AJ128" s="1671"/>
      <c r="AK128" s="1671"/>
      <c r="AL128" s="1671"/>
      <c r="AM128" s="1671"/>
      <c r="AN128" s="1671"/>
      <c r="AO128" s="1671"/>
      <c r="AP128" s="1671"/>
      <c r="AQ128" s="1671"/>
      <c r="AR128" s="1671"/>
      <c r="AS128" s="1671"/>
      <c r="AT128" s="1671"/>
      <c r="AU128" s="1671"/>
      <c r="AV128" s="1671"/>
      <c r="AW128" s="1671"/>
      <c r="AX128" s="1671"/>
      <c r="AY128" s="1671"/>
      <c r="AZ128" s="1671"/>
      <c r="BA128" s="1671"/>
      <c r="BB128" s="1671"/>
      <c r="BC128" s="1671"/>
      <c r="BD128" s="1671"/>
      <c r="BE128" s="1671"/>
      <c r="BF128" s="1671"/>
      <c r="BG128" s="1671"/>
      <c r="BH128" s="1671"/>
      <c r="BI128" s="1671"/>
      <c r="BJ128" s="1671"/>
      <c r="BK128" s="1671"/>
      <c r="BL128" s="1671"/>
      <c r="BM128" s="1671"/>
      <c r="BN128" s="1671"/>
      <c r="BO128" s="1671"/>
      <c r="BP128" s="1671"/>
      <c r="BQ128" s="1671"/>
      <c r="BR128" s="1671"/>
      <c r="BS128" s="1671"/>
      <c r="BT128" s="1671"/>
      <c r="BU128" s="1671"/>
      <c r="BV128" s="1671"/>
      <c r="BW128" s="1671"/>
      <c r="BX128" s="1671"/>
      <c r="BY128" s="1671"/>
      <c r="BZ128" s="1671"/>
      <c r="CA128" s="1671"/>
      <c r="CB128" s="1671"/>
      <c r="CC128" s="1671"/>
      <c r="CD128" s="1671"/>
      <c r="CE128" s="1671"/>
      <c r="CF128" s="1671"/>
      <c r="CG128" s="1671"/>
      <c r="CH128" s="1671"/>
      <c r="CI128" s="1671"/>
      <c r="CJ128" s="1671"/>
      <c r="CK128" s="1671"/>
      <c r="CL128" s="1671"/>
      <c r="CM128" s="1671"/>
      <c r="CN128" s="1671"/>
      <c r="CO128" s="1671"/>
      <c r="CP128" s="1671"/>
      <c r="CQ128" s="1671"/>
      <c r="CR128" s="1671"/>
      <c r="CS128" s="1671"/>
      <c r="CT128" s="1671"/>
      <c r="CU128" s="1671"/>
      <c r="CV128" s="1671"/>
      <c r="CW128" s="1671"/>
      <c r="CX128" s="1671"/>
      <c r="CY128" s="1671"/>
      <c r="CZ128" s="1671"/>
      <c r="DA128" s="1671"/>
      <c r="DB128" s="1671"/>
      <c r="DC128" s="1671"/>
      <c r="DD128" s="1671"/>
      <c r="DE128" s="1671"/>
      <c r="DF128" s="1671"/>
      <c r="DG128" s="1671"/>
      <c r="DH128" s="1671"/>
      <c r="DI128" s="1671"/>
      <c r="DJ128" s="1671"/>
      <c r="DK128" s="1671"/>
      <c r="DL128" s="1671"/>
      <c r="DM128" s="1671"/>
      <c r="DN128" s="1671"/>
      <c r="DO128" s="1671"/>
      <c r="DP128" s="1671"/>
      <c r="DQ128" s="1671"/>
      <c r="DR128" s="1671"/>
      <c r="DS128" s="1671"/>
      <c r="DT128" s="1671"/>
      <c r="DU128" s="1671"/>
      <c r="DV128" s="1671"/>
      <c r="DW128" s="1671"/>
      <c r="DX128" s="1671"/>
      <c r="DY128" s="1671"/>
      <c r="DZ128" s="1671"/>
      <c r="EA128" s="1671"/>
      <c r="EB128" s="1671"/>
      <c r="EC128" s="1671"/>
      <c r="ED128" s="1671"/>
      <c r="EE128" s="1671"/>
      <c r="EF128" s="1671"/>
      <c r="EG128" s="1671"/>
      <c r="EH128" s="1671"/>
      <c r="EI128" s="1671"/>
    </row>
    <row r="129" spans="1:139" s="1673" customFormat="1" ht="12.5" x14ac:dyDescent="0.35">
      <c r="A129" s="1670" t="s">
        <v>6094</v>
      </c>
      <c r="B129" s="1670" t="s">
        <v>6095</v>
      </c>
      <c r="C129" s="1653">
        <v>7</v>
      </c>
      <c r="D129" s="1654">
        <v>28537</v>
      </c>
      <c r="E129" s="1654">
        <v>28537</v>
      </c>
      <c r="F129" s="1671"/>
      <c r="G129" s="1671"/>
      <c r="H129" s="1671"/>
      <c r="I129" s="1671"/>
      <c r="J129" s="1672"/>
      <c r="K129" s="1671"/>
      <c r="L129" s="1671"/>
      <c r="M129" s="1671"/>
      <c r="N129" s="1671"/>
      <c r="O129" s="1671"/>
      <c r="P129" s="1671"/>
      <c r="Q129" s="1671"/>
      <c r="R129" s="1671"/>
      <c r="S129" s="1671"/>
      <c r="T129" s="1671"/>
      <c r="U129" s="1671"/>
      <c r="V129" s="1671"/>
      <c r="W129" s="1671"/>
      <c r="X129" s="1671"/>
      <c r="Y129" s="1671"/>
      <c r="Z129" s="1671"/>
      <c r="AA129" s="1671"/>
      <c r="AB129" s="1671"/>
      <c r="AC129" s="1671"/>
      <c r="AD129" s="1671"/>
      <c r="AE129" s="1671"/>
      <c r="AF129" s="1671"/>
      <c r="AG129" s="1671"/>
      <c r="AH129" s="1671"/>
      <c r="AI129" s="1671"/>
      <c r="AJ129" s="1671"/>
      <c r="AK129" s="1671"/>
      <c r="AL129" s="1671"/>
      <c r="AM129" s="1671"/>
      <c r="AN129" s="1671"/>
      <c r="AO129" s="1671"/>
      <c r="AP129" s="1671"/>
      <c r="AQ129" s="1671"/>
      <c r="AR129" s="1671"/>
      <c r="AS129" s="1671"/>
      <c r="AT129" s="1671"/>
      <c r="AU129" s="1671"/>
      <c r="AV129" s="1671"/>
      <c r="AW129" s="1671"/>
      <c r="AX129" s="1671"/>
      <c r="AY129" s="1671"/>
      <c r="AZ129" s="1671"/>
      <c r="BA129" s="1671"/>
      <c r="BB129" s="1671"/>
      <c r="BC129" s="1671"/>
      <c r="BD129" s="1671"/>
      <c r="BE129" s="1671"/>
      <c r="BF129" s="1671"/>
      <c r="BG129" s="1671"/>
      <c r="BH129" s="1671"/>
      <c r="BI129" s="1671"/>
      <c r="BJ129" s="1671"/>
      <c r="BK129" s="1671"/>
      <c r="BL129" s="1671"/>
      <c r="BM129" s="1671"/>
      <c r="BN129" s="1671"/>
      <c r="BO129" s="1671"/>
      <c r="BP129" s="1671"/>
      <c r="BQ129" s="1671"/>
      <c r="BR129" s="1671"/>
      <c r="BS129" s="1671"/>
      <c r="BT129" s="1671"/>
      <c r="BU129" s="1671"/>
      <c r="BV129" s="1671"/>
      <c r="BW129" s="1671"/>
      <c r="BX129" s="1671"/>
      <c r="BY129" s="1671"/>
      <c r="BZ129" s="1671"/>
      <c r="CA129" s="1671"/>
      <c r="CB129" s="1671"/>
      <c r="CC129" s="1671"/>
      <c r="CD129" s="1671"/>
      <c r="CE129" s="1671"/>
      <c r="CF129" s="1671"/>
      <c r="CG129" s="1671"/>
      <c r="CH129" s="1671"/>
      <c r="CI129" s="1671"/>
      <c r="CJ129" s="1671"/>
      <c r="CK129" s="1671"/>
      <c r="CL129" s="1671"/>
      <c r="CM129" s="1671"/>
      <c r="CN129" s="1671"/>
      <c r="CO129" s="1671"/>
      <c r="CP129" s="1671"/>
      <c r="CQ129" s="1671"/>
      <c r="CR129" s="1671"/>
      <c r="CS129" s="1671"/>
      <c r="CT129" s="1671"/>
      <c r="CU129" s="1671"/>
      <c r="CV129" s="1671"/>
      <c r="CW129" s="1671"/>
      <c r="CX129" s="1671"/>
      <c r="CY129" s="1671"/>
      <c r="CZ129" s="1671"/>
      <c r="DA129" s="1671"/>
      <c r="DB129" s="1671"/>
      <c r="DC129" s="1671"/>
      <c r="DD129" s="1671"/>
      <c r="DE129" s="1671"/>
      <c r="DF129" s="1671"/>
      <c r="DG129" s="1671"/>
      <c r="DH129" s="1671"/>
      <c r="DI129" s="1671"/>
      <c r="DJ129" s="1671"/>
      <c r="DK129" s="1671"/>
      <c r="DL129" s="1671"/>
      <c r="DM129" s="1671"/>
      <c r="DN129" s="1671"/>
      <c r="DO129" s="1671"/>
      <c r="DP129" s="1671"/>
      <c r="DQ129" s="1671"/>
      <c r="DR129" s="1671"/>
      <c r="DS129" s="1671"/>
      <c r="DT129" s="1671"/>
      <c r="DU129" s="1671"/>
      <c r="DV129" s="1671"/>
      <c r="DW129" s="1671"/>
      <c r="DX129" s="1671"/>
      <c r="DY129" s="1671"/>
      <c r="DZ129" s="1671"/>
      <c r="EA129" s="1671"/>
      <c r="EB129" s="1671"/>
      <c r="EC129" s="1671"/>
      <c r="ED129" s="1671"/>
      <c r="EE129" s="1671"/>
      <c r="EF129" s="1671"/>
      <c r="EG129" s="1671"/>
      <c r="EH129" s="1671"/>
      <c r="EI129" s="1671"/>
    </row>
    <row r="130" spans="1:139" s="1673" customFormat="1" ht="12.5" x14ac:dyDescent="0.35">
      <c r="A130" s="1670" t="s">
        <v>6096</v>
      </c>
      <c r="B130" s="1670" t="s">
        <v>6097</v>
      </c>
      <c r="C130" s="1653">
        <v>2</v>
      </c>
      <c r="D130" s="1654">
        <v>26311</v>
      </c>
      <c r="E130" s="1654">
        <v>26311</v>
      </c>
      <c r="F130" s="1671"/>
      <c r="G130" s="1671"/>
      <c r="H130" s="1671"/>
      <c r="I130" s="1671"/>
      <c r="J130" s="1672"/>
      <c r="K130" s="1671"/>
      <c r="L130" s="1671"/>
      <c r="M130" s="1671"/>
      <c r="N130" s="1671"/>
      <c r="O130" s="1671"/>
      <c r="P130" s="1671"/>
      <c r="Q130" s="1671"/>
      <c r="R130" s="1671"/>
      <c r="S130" s="1671"/>
      <c r="T130" s="1671"/>
      <c r="U130" s="1671"/>
      <c r="V130" s="1671"/>
      <c r="W130" s="1671"/>
      <c r="X130" s="1671"/>
      <c r="Y130" s="1671"/>
      <c r="Z130" s="1671"/>
      <c r="AA130" s="1671"/>
      <c r="AB130" s="1671"/>
      <c r="AC130" s="1671"/>
      <c r="AD130" s="1671"/>
      <c r="AE130" s="1671"/>
      <c r="AF130" s="1671"/>
      <c r="AG130" s="1671"/>
      <c r="AH130" s="1671"/>
      <c r="AI130" s="1671"/>
      <c r="AJ130" s="1671"/>
      <c r="AK130" s="1671"/>
      <c r="AL130" s="1671"/>
      <c r="AM130" s="1671"/>
      <c r="AN130" s="1671"/>
      <c r="AO130" s="1671"/>
      <c r="AP130" s="1671"/>
      <c r="AQ130" s="1671"/>
      <c r="AR130" s="1671"/>
      <c r="AS130" s="1671"/>
      <c r="AT130" s="1671"/>
      <c r="AU130" s="1671"/>
      <c r="AV130" s="1671"/>
      <c r="AW130" s="1671"/>
      <c r="AX130" s="1671"/>
      <c r="AY130" s="1671"/>
      <c r="AZ130" s="1671"/>
      <c r="BA130" s="1671"/>
      <c r="BB130" s="1671"/>
      <c r="BC130" s="1671"/>
      <c r="BD130" s="1671"/>
      <c r="BE130" s="1671"/>
      <c r="BF130" s="1671"/>
      <c r="BG130" s="1671"/>
      <c r="BH130" s="1671"/>
      <c r="BI130" s="1671"/>
      <c r="BJ130" s="1671"/>
      <c r="BK130" s="1671"/>
      <c r="BL130" s="1671"/>
      <c r="BM130" s="1671"/>
      <c r="BN130" s="1671"/>
      <c r="BO130" s="1671"/>
      <c r="BP130" s="1671"/>
      <c r="BQ130" s="1671"/>
      <c r="BR130" s="1671"/>
      <c r="BS130" s="1671"/>
      <c r="BT130" s="1671"/>
      <c r="BU130" s="1671"/>
      <c r="BV130" s="1671"/>
      <c r="BW130" s="1671"/>
      <c r="BX130" s="1671"/>
      <c r="BY130" s="1671"/>
      <c r="BZ130" s="1671"/>
      <c r="CA130" s="1671"/>
      <c r="CB130" s="1671"/>
      <c r="CC130" s="1671"/>
      <c r="CD130" s="1671"/>
      <c r="CE130" s="1671"/>
      <c r="CF130" s="1671"/>
      <c r="CG130" s="1671"/>
      <c r="CH130" s="1671"/>
      <c r="CI130" s="1671"/>
      <c r="CJ130" s="1671"/>
      <c r="CK130" s="1671"/>
      <c r="CL130" s="1671"/>
      <c r="CM130" s="1671"/>
      <c r="CN130" s="1671"/>
      <c r="CO130" s="1671"/>
      <c r="CP130" s="1671"/>
      <c r="CQ130" s="1671"/>
      <c r="CR130" s="1671"/>
      <c r="CS130" s="1671"/>
      <c r="CT130" s="1671"/>
      <c r="CU130" s="1671"/>
      <c r="CV130" s="1671"/>
      <c r="CW130" s="1671"/>
      <c r="CX130" s="1671"/>
      <c r="CY130" s="1671"/>
      <c r="CZ130" s="1671"/>
      <c r="DA130" s="1671"/>
      <c r="DB130" s="1671"/>
      <c r="DC130" s="1671"/>
      <c r="DD130" s="1671"/>
      <c r="DE130" s="1671"/>
      <c r="DF130" s="1671"/>
      <c r="DG130" s="1671"/>
      <c r="DH130" s="1671"/>
      <c r="DI130" s="1671"/>
      <c r="DJ130" s="1671"/>
      <c r="DK130" s="1671"/>
      <c r="DL130" s="1671"/>
      <c r="DM130" s="1671"/>
      <c r="DN130" s="1671"/>
      <c r="DO130" s="1671"/>
      <c r="DP130" s="1671"/>
      <c r="DQ130" s="1671"/>
      <c r="DR130" s="1671"/>
      <c r="DS130" s="1671"/>
      <c r="DT130" s="1671"/>
      <c r="DU130" s="1671"/>
      <c r="DV130" s="1671"/>
      <c r="DW130" s="1671"/>
      <c r="DX130" s="1671"/>
      <c r="DY130" s="1671"/>
      <c r="DZ130" s="1671"/>
      <c r="EA130" s="1671"/>
      <c r="EB130" s="1671"/>
      <c r="EC130" s="1671"/>
      <c r="ED130" s="1671"/>
      <c r="EE130" s="1671"/>
      <c r="EF130" s="1671"/>
      <c r="EG130" s="1671"/>
      <c r="EH130" s="1671"/>
      <c r="EI130" s="1671"/>
    </row>
    <row r="131" spans="1:139" s="1673" customFormat="1" ht="12.5" x14ac:dyDescent="0.35">
      <c r="A131" s="1670" t="s">
        <v>6098</v>
      </c>
      <c r="B131" s="1670" t="s">
        <v>6099</v>
      </c>
      <c r="C131" s="1653">
        <v>4</v>
      </c>
      <c r="D131" s="1654">
        <v>25152</v>
      </c>
      <c r="E131" s="1654">
        <v>25152</v>
      </c>
      <c r="F131" s="1671"/>
      <c r="G131" s="1671"/>
      <c r="H131" s="1671"/>
      <c r="I131" s="1671"/>
      <c r="J131" s="1672"/>
      <c r="K131" s="1671"/>
      <c r="L131" s="1671"/>
      <c r="M131" s="1671"/>
      <c r="N131" s="1671"/>
      <c r="O131" s="1671"/>
      <c r="P131" s="1671"/>
      <c r="Q131" s="1671"/>
      <c r="R131" s="1671"/>
      <c r="S131" s="1671"/>
      <c r="T131" s="1671"/>
      <c r="U131" s="1671"/>
      <c r="V131" s="1671"/>
      <c r="W131" s="1671"/>
      <c r="X131" s="1671"/>
      <c r="Y131" s="1671"/>
      <c r="Z131" s="1671"/>
      <c r="AA131" s="1671"/>
      <c r="AB131" s="1671"/>
      <c r="AC131" s="1671"/>
      <c r="AD131" s="1671"/>
      <c r="AE131" s="1671"/>
      <c r="AF131" s="1671"/>
      <c r="AG131" s="1671"/>
      <c r="AH131" s="1671"/>
      <c r="AI131" s="1671"/>
      <c r="AJ131" s="1671"/>
      <c r="AK131" s="1671"/>
      <c r="AL131" s="1671"/>
      <c r="AM131" s="1671"/>
      <c r="AN131" s="1671"/>
      <c r="AO131" s="1671"/>
      <c r="AP131" s="1671"/>
      <c r="AQ131" s="1671"/>
      <c r="AR131" s="1671"/>
      <c r="AS131" s="1671"/>
      <c r="AT131" s="1671"/>
      <c r="AU131" s="1671"/>
      <c r="AV131" s="1671"/>
      <c r="AW131" s="1671"/>
      <c r="AX131" s="1671"/>
      <c r="AY131" s="1671"/>
      <c r="AZ131" s="1671"/>
      <c r="BA131" s="1671"/>
      <c r="BB131" s="1671"/>
      <c r="BC131" s="1671"/>
      <c r="BD131" s="1671"/>
      <c r="BE131" s="1671"/>
      <c r="BF131" s="1671"/>
      <c r="BG131" s="1671"/>
      <c r="BH131" s="1671"/>
      <c r="BI131" s="1671"/>
      <c r="BJ131" s="1671"/>
      <c r="BK131" s="1671"/>
      <c r="BL131" s="1671"/>
      <c r="BM131" s="1671"/>
      <c r="BN131" s="1671"/>
      <c r="BO131" s="1671"/>
      <c r="BP131" s="1671"/>
      <c r="BQ131" s="1671"/>
      <c r="BR131" s="1671"/>
      <c r="BS131" s="1671"/>
      <c r="BT131" s="1671"/>
      <c r="BU131" s="1671"/>
      <c r="BV131" s="1671"/>
      <c r="BW131" s="1671"/>
      <c r="BX131" s="1671"/>
      <c r="BY131" s="1671"/>
      <c r="BZ131" s="1671"/>
      <c r="CA131" s="1671"/>
      <c r="CB131" s="1671"/>
      <c r="CC131" s="1671"/>
      <c r="CD131" s="1671"/>
      <c r="CE131" s="1671"/>
      <c r="CF131" s="1671"/>
      <c r="CG131" s="1671"/>
      <c r="CH131" s="1671"/>
      <c r="CI131" s="1671"/>
      <c r="CJ131" s="1671"/>
      <c r="CK131" s="1671"/>
      <c r="CL131" s="1671"/>
      <c r="CM131" s="1671"/>
      <c r="CN131" s="1671"/>
      <c r="CO131" s="1671"/>
      <c r="CP131" s="1671"/>
      <c r="CQ131" s="1671"/>
      <c r="CR131" s="1671"/>
      <c r="CS131" s="1671"/>
      <c r="CT131" s="1671"/>
      <c r="CU131" s="1671"/>
      <c r="CV131" s="1671"/>
      <c r="CW131" s="1671"/>
      <c r="CX131" s="1671"/>
      <c r="CY131" s="1671"/>
      <c r="CZ131" s="1671"/>
      <c r="DA131" s="1671"/>
      <c r="DB131" s="1671"/>
      <c r="DC131" s="1671"/>
      <c r="DD131" s="1671"/>
      <c r="DE131" s="1671"/>
      <c r="DF131" s="1671"/>
      <c r="DG131" s="1671"/>
      <c r="DH131" s="1671"/>
      <c r="DI131" s="1671"/>
      <c r="DJ131" s="1671"/>
      <c r="DK131" s="1671"/>
      <c r="DL131" s="1671"/>
      <c r="DM131" s="1671"/>
      <c r="DN131" s="1671"/>
      <c r="DO131" s="1671"/>
      <c r="DP131" s="1671"/>
      <c r="DQ131" s="1671"/>
      <c r="DR131" s="1671"/>
      <c r="DS131" s="1671"/>
      <c r="DT131" s="1671"/>
      <c r="DU131" s="1671"/>
      <c r="DV131" s="1671"/>
      <c r="DW131" s="1671"/>
      <c r="DX131" s="1671"/>
      <c r="DY131" s="1671"/>
      <c r="DZ131" s="1671"/>
      <c r="EA131" s="1671"/>
      <c r="EB131" s="1671"/>
      <c r="EC131" s="1671"/>
      <c r="ED131" s="1671"/>
      <c r="EE131" s="1671"/>
      <c r="EF131" s="1671"/>
      <c r="EG131" s="1671"/>
      <c r="EH131" s="1671"/>
      <c r="EI131" s="1671"/>
    </row>
    <row r="132" spans="1:139" s="1673" customFormat="1" ht="12.5" x14ac:dyDescent="0.35">
      <c r="A132" s="1670" t="s">
        <v>6100</v>
      </c>
      <c r="B132" s="1670" t="s">
        <v>6101</v>
      </c>
      <c r="C132" s="1653">
        <v>1</v>
      </c>
      <c r="D132" s="1654">
        <v>21878</v>
      </c>
      <c r="E132" s="1654">
        <v>21878</v>
      </c>
      <c r="F132" s="1671"/>
      <c r="G132" s="1671"/>
      <c r="H132" s="1671"/>
      <c r="I132" s="1671"/>
      <c r="J132" s="1672"/>
      <c r="K132" s="1671"/>
      <c r="L132" s="1671"/>
      <c r="M132" s="1671"/>
      <c r="N132" s="1671"/>
      <c r="O132" s="1671"/>
      <c r="P132" s="1671"/>
      <c r="Q132" s="1671"/>
      <c r="R132" s="1671"/>
      <c r="S132" s="1671"/>
      <c r="T132" s="1671"/>
      <c r="U132" s="1671"/>
      <c r="V132" s="1671"/>
      <c r="W132" s="1671"/>
      <c r="X132" s="1671"/>
      <c r="Y132" s="1671"/>
      <c r="Z132" s="1671"/>
      <c r="AA132" s="1671"/>
      <c r="AB132" s="1671"/>
      <c r="AC132" s="1671"/>
      <c r="AD132" s="1671"/>
      <c r="AE132" s="1671"/>
      <c r="AF132" s="1671"/>
      <c r="AG132" s="1671"/>
      <c r="AH132" s="1671"/>
      <c r="AI132" s="1671"/>
      <c r="AJ132" s="1671"/>
      <c r="AK132" s="1671"/>
      <c r="AL132" s="1671"/>
      <c r="AM132" s="1671"/>
      <c r="AN132" s="1671"/>
      <c r="AO132" s="1671"/>
      <c r="AP132" s="1671"/>
      <c r="AQ132" s="1671"/>
      <c r="AR132" s="1671"/>
      <c r="AS132" s="1671"/>
      <c r="AT132" s="1671"/>
      <c r="AU132" s="1671"/>
      <c r="AV132" s="1671"/>
      <c r="AW132" s="1671"/>
      <c r="AX132" s="1671"/>
      <c r="AY132" s="1671"/>
      <c r="AZ132" s="1671"/>
      <c r="BA132" s="1671"/>
      <c r="BB132" s="1671"/>
      <c r="BC132" s="1671"/>
      <c r="BD132" s="1671"/>
      <c r="BE132" s="1671"/>
      <c r="BF132" s="1671"/>
      <c r="BG132" s="1671"/>
      <c r="BH132" s="1671"/>
      <c r="BI132" s="1671"/>
      <c r="BJ132" s="1671"/>
      <c r="BK132" s="1671"/>
      <c r="BL132" s="1671"/>
      <c r="BM132" s="1671"/>
      <c r="BN132" s="1671"/>
      <c r="BO132" s="1671"/>
      <c r="BP132" s="1671"/>
      <c r="BQ132" s="1671"/>
      <c r="BR132" s="1671"/>
      <c r="BS132" s="1671"/>
      <c r="BT132" s="1671"/>
      <c r="BU132" s="1671"/>
      <c r="BV132" s="1671"/>
      <c r="BW132" s="1671"/>
      <c r="BX132" s="1671"/>
      <c r="BY132" s="1671"/>
      <c r="BZ132" s="1671"/>
      <c r="CA132" s="1671"/>
      <c r="CB132" s="1671"/>
      <c r="CC132" s="1671"/>
      <c r="CD132" s="1671"/>
      <c r="CE132" s="1671"/>
      <c r="CF132" s="1671"/>
      <c r="CG132" s="1671"/>
      <c r="CH132" s="1671"/>
      <c r="CI132" s="1671"/>
      <c r="CJ132" s="1671"/>
      <c r="CK132" s="1671"/>
      <c r="CL132" s="1671"/>
      <c r="CM132" s="1671"/>
      <c r="CN132" s="1671"/>
      <c r="CO132" s="1671"/>
      <c r="CP132" s="1671"/>
      <c r="CQ132" s="1671"/>
      <c r="CR132" s="1671"/>
      <c r="CS132" s="1671"/>
      <c r="CT132" s="1671"/>
      <c r="CU132" s="1671"/>
      <c r="CV132" s="1671"/>
      <c r="CW132" s="1671"/>
      <c r="CX132" s="1671"/>
      <c r="CY132" s="1671"/>
      <c r="CZ132" s="1671"/>
      <c r="DA132" s="1671"/>
      <c r="DB132" s="1671"/>
      <c r="DC132" s="1671"/>
      <c r="DD132" s="1671"/>
      <c r="DE132" s="1671"/>
      <c r="DF132" s="1671"/>
      <c r="DG132" s="1671"/>
      <c r="DH132" s="1671"/>
      <c r="DI132" s="1671"/>
      <c r="DJ132" s="1671"/>
      <c r="DK132" s="1671"/>
      <c r="DL132" s="1671"/>
      <c r="DM132" s="1671"/>
      <c r="DN132" s="1671"/>
      <c r="DO132" s="1671"/>
      <c r="DP132" s="1671"/>
      <c r="DQ132" s="1671"/>
      <c r="DR132" s="1671"/>
      <c r="DS132" s="1671"/>
      <c r="DT132" s="1671"/>
      <c r="DU132" s="1671"/>
      <c r="DV132" s="1671"/>
      <c r="DW132" s="1671"/>
      <c r="DX132" s="1671"/>
      <c r="DY132" s="1671"/>
      <c r="DZ132" s="1671"/>
      <c r="EA132" s="1671"/>
      <c r="EB132" s="1671"/>
      <c r="EC132" s="1671"/>
      <c r="ED132" s="1671"/>
      <c r="EE132" s="1671"/>
      <c r="EF132" s="1671"/>
      <c r="EG132" s="1671"/>
      <c r="EH132" s="1671"/>
      <c r="EI132" s="1671"/>
    </row>
    <row r="133" spans="1:139" s="1673" customFormat="1" ht="12.5" x14ac:dyDescent="0.35">
      <c r="A133" s="1670" t="s">
        <v>6102</v>
      </c>
      <c r="B133" s="1670" t="s">
        <v>6103</v>
      </c>
      <c r="C133" s="1653">
        <v>23</v>
      </c>
      <c r="D133" s="1654">
        <v>20731</v>
      </c>
      <c r="E133" s="1654">
        <v>20731</v>
      </c>
      <c r="F133" s="1671"/>
      <c r="G133" s="1671"/>
      <c r="H133" s="1671"/>
      <c r="I133" s="1671"/>
      <c r="J133" s="1672"/>
      <c r="K133" s="1671"/>
      <c r="L133" s="1671"/>
      <c r="M133" s="1671"/>
      <c r="N133" s="1671"/>
      <c r="O133" s="1671"/>
      <c r="P133" s="1671"/>
      <c r="Q133" s="1671"/>
      <c r="R133" s="1671"/>
      <c r="S133" s="1671"/>
      <c r="T133" s="1671"/>
      <c r="U133" s="1671"/>
      <c r="V133" s="1671"/>
      <c r="W133" s="1671"/>
      <c r="X133" s="1671"/>
      <c r="Y133" s="1671"/>
      <c r="Z133" s="1671"/>
      <c r="AA133" s="1671"/>
      <c r="AB133" s="1671"/>
      <c r="AC133" s="1671"/>
      <c r="AD133" s="1671"/>
      <c r="AE133" s="1671"/>
      <c r="AF133" s="1671"/>
      <c r="AG133" s="1671"/>
      <c r="AH133" s="1671"/>
      <c r="AI133" s="1671"/>
      <c r="AJ133" s="1671"/>
      <c r="AK133" s="1671"/>
      <c r="AL133" s="1671"/>
      <c r="AM133" s="1671"/>
      <c r="AN133" s="1671"/>
      <c r="AO133" s="1671"/>
      <c r="AP133" s="1671"/>
      <c r="AQ133" s="1671"/>
      <c r="AR133" s="1671"/>
      <c r="AS133" s="1671"/>
      <c r="AT133" s="1671"/>
      <c r="AU133" s="1671"/>
      <c r="AV133" s="1671"/>
      <c r="AW133" s="1671"/>
      <c r="AX133" s="1671"/>
      <c r="AY133" s="1671"/>
      <c r="AZ133" s="1671"/>
      <c r="BA133" s="1671"/>
      <c r="BB133" s="1671"/>
      <c r="BC133" s="1671"/>
      <c r="BD133" s="1671"/>
      <c r="BE133" s="1671"/>
      <c r="BF133" s="1671"/>
      <c r="BG133" s="1671"/>
      <c r="BH133" s="1671"/>
      <c r="BI133" s="1671"/>
      <c r="BJ133" s="1671"/>
      <c r="BK133" s="1671"/>
      <c r="BL133" s="1671"/>
      <c r="BM133" s="1671"/>
      <c r="BN133" s="1671"/>
      <c r="BO133" s="1671"/>
      <c r="BP133" s="1671"/>
      <c r="BQ133" s="1671"/>
      <c r="BR133" s="1671"/>
      <c r="BS133" s="1671"/>
      <c r="BT133" s="1671"/>
      <c r="BU133" s="1671"/>
      <c r="BV133" s="1671"/>
      <c r="BW133" s="1671"/>
      <c r="BX133" s="1671"/>
      <c r="BY133" s="1671"/>
      <c r="BZ133" s="1671"/>
      <c r="CA133" s="1671"/>
      <c r="CB133" s="1671"/>
      <c r="CC133" s="1671"/>
      <c r="CD133" s="1671"/>
      <c r="CE133" s="1671"/>
      <c r="CF133" s="1671"/>
      <c r="CG133" s="1671"/>
      <c r="CH133" s="1671"/>
      <c r="CI133" s="1671"/>
      <c r="CJ133" s="1671"/>
      <c r="CK133" s="1671"/>
      <c r="CL133" s="1671"/>
      <c r="CM133" s="1671"/>
      <c r="CN133" s="1671"/>
      <c r="CO133" s="1671"/>
      <c r="CP133" s="1671"/>
      <c r="CQ133" s="1671"/>
      <c r="CR133" s="1671"/>
      <c r="CS133" s="1671"/>
      <c r="CT133" s="1671"/>
      <c r="CU133" s="1671"/>
      <c r="CV133" s="1671"/>
      <c r="CW133" s="1671"/>
      <c r="CX133" s="1671"/>
      <c r="CY133" s="1671"/>
      <c r="CZ133" s="1671"/>
      <c r="DA133" s="1671"/>
      <c r="DB133" s="1671"/>
      <c r="DC133" s="1671"/>
      <c r="DD133" s="1671"/>
      <c r="DE133" s="1671"/>
      <c r="DF133" s="1671"/>
      <c r="DG133" s="1671"/>
      <c r="DH133" s="1671"/>
      <c r="DI133" s="1671"/>
      <c r="DJ133" s="1671"/>
      <c r="DK133" s="1671"/>
      <c r="DL133" s="1671"/>
      <c r="DM133" s="1671"/>
      <c r="DN133" s="1671"/>
      <c r="DO133" s="1671"/>
      <c r="DP133" s="1671"/>
      <c r="DQ133" s="1671"/>
      <c r="DR133" s="1671"/>
      <c r="DS133" s="1671"/>
      <c r="DT133" s="1671"/>
      <c r="DU133" s="1671"/>
      <c r="DV133" s="1671"/>
      <c r="DW133" s="1671"/>
      <c r="DX133" s="1671"/>
      <c r="DY133" s="1671"/>
      <c r="DZ133" s="1671"/>
      <c r="EA133" s="1671"/>
      <c r="EB133" s="1671"/>
      <c r="EC133" s="1671"/>
      <c r="ED133" s="1671"/>
      <c r="EE133" s="1671"/>
      <c r="EF133" s="1671"/>
      <c r="EG133" s="1671"/>
      <c r="EH133" s="1671"/>
      <c r="EI133" s="1671"/>
    </row>
    <row r="134" spans="1:139" s="1673" customFormat="1" ht="12.5" x14ac:dyDescent="0.35">
      <c r="A134" s="1670" t="s">
        <v>6104</v>
      </c>
      <c r="B134" s="1670" t="s">
        <v>6105</v>
      </c>
      <c r="C134" s="1653">
        <v>25</v>
      </c>
      <c r="D134" s="1654">
        <v>20557</v>
      </c>
      <c r="E134" s="1654">
        <v>20557</v>
      </c>
      <c r="F134" s="1671"/>
      <c r="G134" s="1671"/>
      <c r="H134" s="1671"/>
      <c r="I134" s="1671"/>
      <c r="J134" s="1672"/>
      <c r="K134" s="1671"/>
      <c r="L134" s="1671"/>
      <c r="M134" s="1671"/>
      <c r="N134" s="1671"/>
      <c r="O134" s="1671"/>
      <c r="P134" s="1671"/>
      <c r="Q134" s="1671"/>
      <c r="R134" s="1671"/>
      <c r="S134" s="1671"/>
      <c r="T134" s="1671"/>
      <c r="U134" s="1671"/>
      <c r="V134" s="1671"/>
      <c r="W134" s="1671"/>
      <c r="X134" s="1671"/>
      <c r="Y134" s="1671"/>
      <c r="Z134" s="1671"/>
      <c r="AA134" s="1671"/>
      <c r="AB134" s="1671"/>
      <c r="AC134" s="1671"/>
      <c r="AD134" s="1671"/>
      <c r="AE134" s="1671"/>
      <c r="AF134" s="1671"/>
      <c r="AG134" s="1671"/>
      <c r="AH134" s="1671"/>
      <c r="AI134" s="1671"/>
      <c r="AJ134" s="1671"/>
      <c r="AK134" s="1671"/>
      <c r="AL134" s="1671"/>
      <c r="AM134" s="1671"/>
      <c r="AN134" s="1671"/>
      <c r="AO134" s="1671"/>
      <c r="AP134" s="1671"/>
      <c r="AQ134" s="1671"/>
      <c r="AR134" s="1671"/>
      <c r="AS134" s="1671"/>
      <c r="AT134" s="1671"/>
      <c r="AU134" s="1671"/>
      <c r="AV134" s="1671"/>
      <c r="AW134" s="1671"/>
      <c r="AX134" s="1671"/>
      <c r="AY134" s="1671"/>
      <c r="AZ134" s="1671"/>
      <c r="BA134" s="1671"/>
      <c r="BB134" s="1671"/>
      <c r="BC134" s="1671"/>
      <c r="BD134" s="1671"/>
      <c r="BE134" s="1671"/>
      <c r="BF134" s="1671"/>
      <c r="BG134" s="1671"/>
      <c r="BH134" s="1671"/>
      <c r="BI134" s="1671"/>
      <c r="BJ134" s="1671"/>
      <c r="BK134" s="1671"/>
      <c r="BL134" s="1671"/>
      <c r="BM134" s="1671"/>
      <c r="BN134" s="1671"/>
      <c r="BO134" s="1671"/>
      <c r="BP134" s="1671"/>
      <c r="BQ134" s="1671"/>
      <c r="BR134" s="1671"/>
      <c r="BS134" s="1671"/>
      <c r="BT134" s="1671"/>
      <c r="BU134" s="1671"/>
      <c r="BV134" s="1671"/>
      <c r="BW134" s="1671"/>
      <c r="BX134" s="1671"/>
      <c r="BY134" s="1671"/>
      <c r="BZ134" s="1671"/>
      <c r="CA134" s="1671"/>
      <c r="CB134" s="1671"/>
      <c r="CC134" s="1671"/>
      <c r="CD134" s="1671"/>
      <c r="CE134" s="1671"/>
      <c r="CF134" s="1671"/>
      <c r="CG134" s="1671"/>
      <c r="CH134" s="1671"/>
      <c r="CI134" s="1671"/>
      <c r="CJ134" s="1671"/>
      <c r="CK134" s="1671"/>
      <c r="CL134" s="1671"/>
      <c r="CM134" s="1671"/>
      <c r="CN134" s="1671"/>
      <c r="CO134" s="1671"/>
      <c r="CP134" s="1671"/>
      <c r="CQ134" s="1671"/>
      <c r="CR134" s="1671"/>
      <c r="CS134" s="1671"/>
      <c r="CT134" s="1671"/>
      <c r="CU134" s="1671"/>
      <c r="CV134" s="1671"/>
      <c r="CW134" s="1671"/>
      <c r="CX134" s="1671"/>
      <c r="CY134" s="1671"/>
      <c r="CZ134" s="1671"/>
      <c r="DA134" s="1671"/>
      <c r="DB134" s="1671"/>
      <c r="DC134" s="1671"/>
      <c r="DD134" s="1671"/>
      <c r="DE134" s="1671"/>
      <c r="DF134" s="1671"/>
      <c r="DG134" s="1671"/>
      <c r="DH134" s="1671"/>
      <c r="DI134" s="1671"/>
      <c r="DJ134" s="1671"/>
      <c r="DK134" s="1671"/>
      <c r="DL134" s="1671"/>
      <c r="DM134" s="1671"/>
      <c r="DN134" s="1671"/>
      <c r="DO134" s="1671"/>
      <c r="DP134" s="1671"/>
      <c r="DQ134" s="1671"/>
      <c r="DR134" s="1671"/>
      <c r="DS134" s="1671"/>
      <c r="DT134" s="1671"/>
      <c r="DU134" s="1671"/>
      <c r="DV134" s="1671"/>
      <c r="DW134" s="1671"/>
      <c r="DX134" s="1671"/>
      <c r="DY134" s="1671"/>
      <c r="DZ134" s="1671"/>
      <c r="EA134" s="1671"/>
      <c r="EB134" s="1671"/>
      <c r="EC134" s="1671"/>
      <c r="ED134" s="1671"/>
      <c r="EE134" s="1671"/>
      <c r="EF134" s="1671"/>
      <c r="EG134" s="1671"/>
      <c r="EH134" s="1671"/>
      <c r="EI134" s="1671"/>
    </row>
    <row r="135" spans="1:139" s="1673" customFormat="1" ht="12.5" x14ac:dyDescent="0.35">
      <c r="A135" s="1670" t="s">
        <v>6106</v>
      </c>
      <c r="B135" s="1670" t="s">
        <v>6107</v>
      </c>
      <c r="C135" s="1653">
        <v>3</v>
      </c>
      <c r="D135" s="1654">
        <v>35402</v>
      </c>
      <c r="E135" s="1654">
        <v>35402</v>
      </c>
      <c r="F135" s="1671"/>
      <c r="G135" s="1671"/>
      <c r="H135" s="1671"/>
      <c r="I135" s="1671"/>
      <c r="J135" s="1672"/>
      <c r="K135" s="1671"/>
      <c r="L135" s="1671"/>
      <c r="M135" s="1671"/>
      <c r="N135" s="1671"/>
      <c r="O135" s="1671"/>
      <c r="P135" s="1671"/>
      <c r="Q135" s="1671"/>
      <c r="R135" s="1671"/>
      <c r="S135" s="1671"/>
      <c r="T135" s="1671"/>
      <c r="U135" s="1671"/>
      <c r="V135" s="1671"/>
      <c r="W135" s="1671"/>
      <c r="X135" s="1671"/>
      <c r="Y135" s="1671"/>
      <c r="Z135" s="1671"/>
      <c r="AA135" s="1671"/>
      <c r="AB135" s="1671"/>
      <c r="AC135" s="1671"/>
      <c r="AD135" s="1671"/>
      <c r="AE135" s="1671"/>
      <c r="AF135" s="1671"/>
      <c r="AG135" s="1671"/>
      <c r="AH135" s="1671"/>
      <c r="AI135" s="1671"/>
      <c r="AJ135" s="1671"/>
      <c r="AK135" s="1671"/>
      <c r="AL135" s="1671"/>
      <c r="AM135" s="1671"/>
      <c r="AN135" s="1671"/>
      <c r="AO135" s="1671"/>
      <c r="AP135" s="1671"/>
      <c r="AQ135" s="1671"/>
      <c r="AR135" s="1671"/>
      <c r="AS135" s="1671"/>
      <c r="AT135" s="1671"/>
      <c r="AU135" s="1671"/>
      <c r="AV135" s="1671"/>
      <c r="AW135" s="1671"/>
      <c r="AX135" s="1671"/>
      <c r="AY135" s="1671"/>
      <c r="AZ135" s="1671"/>
      <c r="BA135" s="1671"/>
      <c r="BB135" s="1671"/>
      <c r="BC135" s="1671"/>
      <c r="BD135" s="1671"/>
      <c r="BE135" s="1671"/>
      <c r="BF135" s="1671"/>
      <c r="BG135" s="1671"/>
      <c r="BH135" s="1671"/>
      <c r="BI135" s="1671"/>
      <c r="BJ135" s="1671"/>
      <c r="BK135" s="1671"/>
      <c r="BL135" s="1671"/>
      <c r="BM135" s="1671"/>
      <c r="BN135" s="1671"/>
      <c r="BO135" s="1671"/>
      <c r="BP135" s="1671"/>
      <c r="BQ135" s="1671"/>
      <c r="BR135" s="1671"/>
      <c r="BS135" s="1671"/>
      <c r="BT135" s="1671"/>
      <c r="BU135" s="1671"/>
      <c r="BV135" s="1671"/>
      <c r="BW135" s="1671"/>
      <c r="BX135" s="1671"/>
      <c r="BY135" s="1671"/>
      <c r="BZ135" s="1671"/>
      <c r="CA135" s="1671"/>
      <c r="CB135" s="1671"/>
      <c r="CC135" s="1671"/>
      <c r="CD135" s="1671"/>
      <c r="CE135" s="1671"/>
      <c r="CF135" s="1671"/>
      <c r="CG135" s="1671"/>
      <c r="CH135" s="1671"/>
      <c r="CI135" s="1671"/>
      <c r="CJ135" s="1671"/>
      <c r="CK135" s="1671"/>
      <c r="CL135" s="1671"/>
      <c r="CM135" s="1671"/>
      <c r="CN135" s="1671"/>
      <c r="CO135" s="1671"/>
      <c r="CP135" s="1671"/>
      <c r="CQ135" s="1671"/>
      <c r="CR135" s="1671"/>
      <c r="CS135" s="1671"/>
      <c r="CT135" s="1671"/>
      <c r="CU135" s="1671"/>
      <c r="CV135" s="1671"/>
      <c r="CW135" s="1671"/>
      <c r="CX135" s="1671"/>
      <c r="CY135" s="1671"/>
      <c r="CZ135" s="1671"/>
      <c r="DA135" s="1671"/>
      <c r="DB135" s="1671"/>
      <c r="DC135" s="1671"/>
      <c r="DD135" s="1671"/>
      <c r="DE135" s="1671"/>
      <c r="DF135" s="1671"/>
      <c r="DG135" s="1671"/>
      <c r="DH135" s="1671"/>
      <c r="DI135" s="1671"/>
      <c r="DJ135" s="1671"/>
      <c r="DK135" s="1671"/>
      <c r="DL135" s="1671"/>
      <c r="DM135" s="1671"/>
      <c r="DN135" s="1671"/>
      <c r="DO135" s="1671"/>
      <c r="DP135" s="1671"/>
      <c r="DQ135" s="1671"/>
      <c r="DR135" s="1671"/>
      <c r="DS135" s="1671"/>
      <c r="DT135" s="1671"/>
      <c r="DU135" s="1671"/>
      <c r="DV135" s="1671"/>
      <c r="DW135" s="1671"/>
      <c r="DX135" s="1671"/>
      <c r="DY135" s="1671"/>
      <c r="DZ135" s="1671"/>
      <c r="EA135" s="1671"/>
      <c r="EB135" s="1671"/>
      <c r="EC135" s="1671"/>
      <c r="ED135" s="1671"/>
      <c r="EE135" s="1671"/>
      <c r="EF135" s="1671"/>
      <c r="EG135" s="1671"/>
      <c r="EH135" s="1671"/>
      <c r="EI135" s="1671"/>
    </row>
    <row r="136" spans="1:139" s="1673" customFormat="1" ht="12.5" x14ac:dyDescent="0.35">
      <c r="A136" s="1670" t="s">
        <v>6108</v>
      </c>
      <c r="B136" s="1670" t="s">
        <v>6109</v>
      </c>
      <c r="C136" s="1653">
        <v>1</v>
      </c>
      <c r="D136" s="1654">
        <v>20731</v>
      </c>
      <c r="E136" s="1654">
        <v>20731</v>
      </c>
      <c r="F136" s="1671"/>
      <c r="G136" s="1671"/>
      <c r="H136" s="1671"/>
      <c r="I136" s="1671"/>
      <c r="J136" s="1672"/>
      <c r="K136" s="1671"/>
      <c r="L136" s="1671"/>
      <c r="M136" s="1671"/>
      <c r="N136" s="1671"/>
      <c r="O136" s="1671"/>
      <c r="P136" s="1671"/>
      <c r="Q136" s="1671"/>
      <c r="R136" s="1671"/>
      <c r="S136" s="1671"/>
      <c r="T136" s="1671"/>
      <c r="U136" s="1671"/>
      <c r="V136" s="1671"/>
      <c r="W136" s="1671"/>
      <c r="X136" s="1671"/>
      <c r="Y136" s="1671"/>
      <c r="Z136" s="1671"/>
      <c r="AA136" s="1671"/>
      <c r="AB136" s="1671"/>
      <c r="AC136" s="1671"/>
      <c r="AD136" s="1671"/>
      <c r="AE136" s="1671"/>
      <c r="AF136" s="1671"/>
      <c r="AG136" s="1671"/>
      <c r="AH136" s="1671"/>
      <c r="AI136" s="1671"/>
      <c r="AJ136" s="1671"/>
      <c r="AK136" s="1671"/>
      <c r="AL136" s="1671"/>
      <c r="AM136" s="1671"/>
      <c r="AN136" s="1671"/>
      <c r="AO136" s="1671"/>
      <c r="AP136" s="1671"/>
      <c r="AQ136" s="1671"/>
      <c r="AR136" s="1671"/>
      <c r="AS136" s="1671"/>
      <c r="AT136" s="1671"/>
      <c r="AU136" s="1671"/>
      <c r="AV136" s="1671"/>
      <c r="AW136" s="1671"/>
      <c r="AX136" s="1671"/>
      <c r="AY136" s="1671"/>
      <c r="AZ136" s="1671"/>
      <c r="BA136" s="1671"/>
      <c r="BB136" s="1671"/>
      <c r="BC136" s="1671"/>
      <c r="BD136" s="1671"/>
      <c r="BE136" s="1671"/>
      <c r="BF136" s="1671"/>
      <c r="BG136" s="1671"/>
      <c r="BH136" s="1671"/>
      <c r="BI136" s="1671"/>
      <c r="BJ136" s="1671"/>
      <c r="BK136" s="1671"/>
      <c r="BL136" s="1671"/>
      <c r="BM136" s="1671"/>
      <c r="BN136" s="1671"/>
      <c r="BO136" s="1671"/>
      <c r="BP136" s="1671"/>
      <c r="BQ136" s="1671"/>
      <c r="BR136" s="1671"/>
      <c r="BS136" s="1671"/>
      <c r="BT136" s="1671"/>
      <c r="BU136" s="1671"/>
      <c r="BV136" s="1671"/>
      <c r="BW136" s="1671"/>
      <c r="BX136" s="1671"/>
      <c r="BY136" s="1671"/>
      <c r="BZ136" s="1671"/>
      <c r="CA136" s="1671"/>
      <c r="CB136" s="1671"/>
      <c r="CC136" s="1671"/>
      <c r="CD136" s="1671"/>
      <c r="CE136" s="1671"/>
      <c r="CF136" s="1671"/>
      <c r="CG136" s="1671"/>
      <c r="CH136" s="1671"/>
      <c r="CI136" s="1671"/>
      <c r="CJ136" s="1671"/>
      <c r="CK136" s="1671"/>
      <c r="CL136" s="1671"/>
      <c r="CM136" s="1671"/>
      <c r="CN136" s="1671"/>
      <c r="CO136" s="1671"/>
      <c r="CP136" s="1671"/>
      <c r="CQ136" s="1671"/>
      <c r="CR136" s="1671"/>
      <c r="CS136" s="1671"/>
      <c r="CT136" s="1671"/>
      <c r="CU136" s="1671"/>
      <c r="CV136" s="1671"/>
      <c r="CW136" s="1671"/>
      <c r="CX136" s="1671"/>
      <c r="CY136" s="1671"/>
      <c r="CZ136" s="1671"/>
      <c r="DA136" s="1671"/>
      <c r="DB136" s="1671"/>
      <c r="DC136" s="1671"/>
      <c r="DD136" s="1671"/>
      <c r="DE136" s="1671"/>
      <c r="DF136" s="1671"/>
      <c r="DG136" s="1671"/>
      <c r="DH136" s="1671"/>
      <c r="DI136" s="1671"/>
      <c r="DJ136" s="1671"/>
      <c r="DK136" s="1671"/>
      <c r="DL136" s="1671"/>
      <c r="DM136" s="1671"/>
      <c r="DN136" s="1671"/>
      <c r="DO136" s="1671"/>
      <c r="DP136" s="1671"/>
      <c r="DQ136" s="1671"/>
      <c r="DR136" s="1671"/>
      <c r="DS136" s="1671"/>
      <c r="DT136" s="1671"/>
      <c r="DU136" s="1671"/>
      <c r="DV136" s="1671"/>
      <c r="DW136" s="1671"/>
      <c r="DX136" s="1671"/>
      <c r="DY136" s="1671"/>
      <c r="DZ136" s="1671"/>
      <c r="EA136" s="1671"/>
      <c r="EB136" s="1671"/>
      <c r="EC136" s="1671"/>
      <c r="ED136" s="1671"/>
      <c r="EE136" s="1671"/>
      <c r="EF136" s="1671"/>
      <c r="EG136" s="1671"/>
      <c r="EH136" s="1671"/>
      <c r="EI136" s="1671"/>
    </row>
    <row r="137" spans="1:139" s="1673" customFormat="1" ht="12.5" x14ac:dyDescent="0.35">
      <c r="A137" s="1670" t="s">
        <v>6110</v>
      </c>
      <c r="B137" s="1670" t="s">
        <v>6111</v>
      </c>
      <c r="C137" s="1653">
        <v>26</v>
      </c>
      <c r="D137" s="1654">
        <v>22758</v>
      </c>
      <c r="E137" s="1654">
        <v>22758</v>
      </c>
      <c r="F137" s="1671"/>
      <c r="G137" s="1671"/>
      <c r="H137" s="1671"/>
      <c r="I137" s="1671"/>
      <c r="J137" s="1672"/>
      <c r="K137" s="1671"/>
      <c r="L137" s="1671"/>
      <c r="M137" s="1671"/>
      <c r="N137" s="1671"/>
      <c r="O137" s="1671"/>
      <c r="P137" s="1671"/>
      <c r="Q137" s="1671"/>
      <c r="R137" s="1671"/>
      <c r="S137" s="1671"/>
      <c r="T137" s="1671"/>
      <c r="U137" s="1671"/>
      <c r="V137" s="1671"/>
      <c r="W137" s="1671"/>
      <c r="X137" s="1671"/>
      <c r="Y137" s="1671"/>
      <c r="Z137" s="1671"/>
      <c r="AA137" s="1671"/>
      <c r="AB137" s="1671"/>
      <c r="AC137" s="1671"/>
      <c r="AD137" s="1671"/>
      <c r="AE137" s="1671"/>
      <c r="AF137" s="1671"/>
      <c r="AG137" s="1671"/>
      <c r="AH137" s="1671"/>
      <c r="AI137" s="1671"/>
      <c r="AJ137" s="1671"/>
      <c r="AK137" s="1671"/>
      <c r="AL137" s="1671"/>
      <c r="AM137" s="1671"/>
      <c r="AN137" s="1671"/>
      <c r="AO137" s="1671"/>
      <c r="AP137" s="1671"/>
      <c r="AQ137" s="1671"/>
      <c r="AR137" s="1671"/>
      <c r="AS137" s="1671"/>
      <c r="AT137" s="1671"/>
      <c r="AU137" s="1671"/>
      <c r="AV137" s="1671"/>
      <c r="AW137" s="1671"/>
      <c r="AX137" s="1671"/>
      <c r="AY137" s="1671"/>
      <c r="AZ137" s="1671"/>
      <c r="BA137" s="1671"/>
      <c r="BB137" s="1671"/>
      <c r="BC137" s="1671"/>
      <c r="BD137" s="1671"/>
      <c r="BE137" s="1671"/>
      <c r="BF137" s="1671"/>
      <c r="BG137" s="1671"/>
      <c r="BH137" s="1671"/>
      <c r="BI137" s="1671"/>
      <c r="BJ137" s="1671"/>
      <c r="BK137" s="1671"/>
      <c r="BL137" s="1671"/>
      <c r="BM137" s="1671"/>
      <c r="BN137" s="1671"/>
      <c r="BO137" s="1671"/>
      <c r="BP137" s="1671"/>
      <c r="BQ137" s="1671"/>
      <c r="BR137" s="1671"/>
      <c r="BS137" s="1671"/>
      <c r="BT137" s="1671"/>
      <c r="BU137" s="1671"/>
      <c r="BV137" s="1671"/>
      <c r="BW137" s="1671"/>
      <c r="BX137" s="1671"/>
      <c r="BY137" s="1671"/>
      <c r="BZ137" s="1671"/>
      <c r="CA137" s="1671"/>
      <c r="CB137" s="1671"/>
      <c r="CC137" s="1671"/>
      <c r="CD137" s="1671"/>
      <c r="CE137" s="1671"/>
      <c r="CF137" s="1671"/>
      <c r="CG137" s="1671"/>
      <c r="CH137" s="1671"/>
      <c r="CI137" s="1671"/>
      <c r="CJ137" s="1671"/>
      <c r="CK137" s="1671"/>
      <c r="CL137" s="1671"/>
      <c r="CM137" s="1671"/>
      <c r="CN137" s="1671"/>
      <c r="CO137" s="1671"/>
      <c r="CP137" s="1671"/>
      <c r="CQ137" s="1671"/>
      <c r="CR137" s="1671"/>
      <c r="CS137" s="1671"/>
      <c r="CT137" s="1671"/>
      <c r="CU137" s="1671"/>
      <c r="CV137" s="1671"/>
      <c r="CW137" s="1671"/>
      <c r="CX137" s="1671"/>
      <c r="CY137" s="1671"/>
      <c r="CZ137" s="1671"/>
      <c r="DA137" s="1671"/>
      <c r="DB137" s="1671"/>
      <c r="DC137" s="1671"/>
      <c r="DD137" s="1671"/>
      <c r="DE137" s="1671"/>
      <c r="DF137" s="1671"/>
      <c r="DG137" s="1671"/>
      <c r="DH137" s="1671"/>
      <c r="DI137" s="1671"/>
      <c r="DJ137" s="1671"/>
      <c r="DK137" s="1671"/>
      <c r="DL137" s="1671"/>
      <c r="DM137" s="1671"/>
      <c r="DN137" s="1671"/>
      <c r="DO137" s="1671"/>
      <c r="DP137" s="1671"/>
      <c r="DQ137" s="1671"/>
      <c r="DR137" s="1671"/>
      <c r="DS137" s="1671"/>
      <c r="DT137" s="1671"/>
      <c r="DU137" s="1671"/>
      <c r="DV137" s="1671"/>
      <c r="DW137" s="1671"/>
      <c r="DX137" s="1671"/>
      <c r="DY137" s="1671"/>
      <c r="DZ137" s="1671"/>
      <c r="EA137" s="1671"/>
      <c r="EB137" s="1671"/>
      <c r="EC137" s="1671"/>
      <c r="ED137" s="1671"/>
      <c r="EE137" s="1671"/>
      <c r="EF137" s="1671"/>
      <c r="EG137" s="1671"/>
      <c r="EH137" s="1671"/>
      <c r="EI137" s="1671"/>
    </row>
    <row r="138" spans="1:139" s="1673" customFormat="1" ht="12.5" x14ac:dyDescent="0.35">
      <c r="A138" s="1670" t="s">
        <v>6112</v>
      </c>
      <c r="B138" s="1670" t="s">
        <v>6113</v>
      </c>
      <c r="C138" s="1653">
        <v>10</v>
      </c>
      <c r="D138" s="1654">
        <v>23980</v>
      </c>
      <c r="E138" s="1654">
        <v>23980</v>
      </c>
      <c r="F138" s="1671"/>
      <c r="G138" s="1671"/>
      <c r="H138" s="1671"/>
      <c r="I138" s="1671"/>
      <c r="J138" s="1672"/>
      <c r="K138" s="1671"/>
      <c r="L138" s="1671"/>
      <c r="M138" s="1671"/>
      <c r="N138" s="1671"/>
      <c r="O138" s="1671"/>
      <c r="P138" s="1671"/>
      <c r="Q138" s="1671"/>
      <c r="R138" s="1671"/>
      <c r="S138" s="1671"/>
      <c r="T138" s="1671"/>
      <c r="U138" s="1671"/>
      <c r="V138" s="1671"/>
      <c r="W138" s="1671"/>
      <c r="X138" s="1671"/>
      <c r="Y138" s="1671"/>
      <c r="Z138" s="1671"/>
      <c r="AA138" s="1671"/>
      <c r="AB138" s="1671"/>
      <c r="AC138" s="1671"/>
      <c r="AD138" s="1671"/>
      <c r="AE138" s="1671"/>
      <c r="AF138" s="1671"/>
      <c r="AG138" s="1671"/>
      <c r="AH138" s="1671"/>
      <c r="AI138" s="1671"/>
      <c r="AJ138" s="1671"/>
      <c r="AK138" s="1671"/>
      <c r="AL138" s="1671"/>
      <c r="AM138" s="1671"/>
      <c r="AN138" s="1671"/>
      <c r="AO138" s="1671"/>
      <c r="AP138" s="1671"/>
      <c r="AQ138" s="1671"/>
      <c r="AR138" s="1671"/>
      <c r="AS138" s="1671"/>
      <c r="AT138" s="1671"/>
      <c r="AU138" s="1671"/>
      <c r="AV138" s="1671"/>
      <c r="AW138" s="1671"/>
      <c r="AX138" s="1671"/>
      <c r="AY138" s="1671"/>
      <c r="AZ138" s="1671"/>
      <c r="BA138" s="1671"/>
      <c r="BB138" s="1671"/>
      <c r="BC138" s="1671"/>
      <c r="BD138" s="1671"/>
      <c r="BE138" s="1671"/>
      <c r="BF138" s="1671"/>
      <c r="BG138" s="1671"/>
      <c r="BH138" s="1671"/>
      <c r="BI138" s="1671"/>
      <c r="BJ138" s="1671"/>
      <c r="BK138" s="1671"/>
      <c r="BL138" s="1671"/>
      <c r="BM138" s="1671"/>
      <c r="BN138" s="1671"/>
      <c r="BO138" s="1671"/>
      <c r="BP138" s="1671"/>
      <c r="BQ138" s="1671"/>
      <c r="BR138" s="1671"/>
      <c r="BS138" s="1671"/>
      <c r="BT138" s="1671"/>
      <c r="BU138" s="1671"/>
      <c r="BV138" s="1671"/>
      <c r="BW138" s="1671"/>
      <c r="BX138" s="1671"/>
      <c r="BY138" s="1671"/>
      <c r="BZ138" s="1671"/>
      <c r="CA138" s="1671"/>
      <c r="CB138" s="1671"/>
      <c r="CC138" s="1671"/>
      <c r="CD138" s="1671"/>
      <c r="CE138" s="1671"/>
      <c r="CF138" s="1671"/>
      <c r="CG138" s="1671"/>
      <c r="CH138" s="1671"/>
      <c r="CI138" s="1671"/>
      <c r="CJ138" s="1671"/>
      <c r="CK138" s="1671"/>
      <c r="CL138" s="1671"/>
      <c r="CM138" s="1671"/>
      <c r="CN138" s="1671"/>
      <c r="CO138" s="1671"/>
      <c r="CP138" s="1671"/>
      <c r="CQ138" s="1671"/>
      <c r="CR138" s="1671"/>
      <c r="CS138" s="1671"/>
      <c r="CT138" s="1671"/>
      <c r="CU138" s="1671"/>
      <c r="CV138" s="1671"/>
      <c r="CW138" s="1671"/>
      <c r="CX138" s="1671"/>
      <c r="CY138" s="1671"/>
      <c r="CZ138" s="1671"/>
      <c r="DA138" s="1671"/>
      <c r="DB138" s="1671"/>
      <c r="DC138" s="1671"/>
      <c r="DD138" s="1671"/>
      <c r="DE138" s="1671"/>
      <c r="DF138" s="1671"/>
      <c r="DG138" s="1671"/>
      <c r="DH138" s="1671"/>
      <c r="DI138" s="1671"/>
      <c r="DJ138" s="1671"/>
      <c r="DK138" s="1671"/>
      <c r="DL138" s="1671"/>
      <c r="DM138" s="1671"/>
      <c r="DN138" s="1671"/>
      <c r="DO138" s="1671"/>
      <c r="DP138" s="1671"/>
      <c r="DQ138" s="1671"/>
      <c r="DR138" s="1671"/>
      <c r="DS138" s="1671"/>
      <c r="DT138" s="1671"/>
      <c r="DU138" s="1671"/>
      <c r="DV138" s="1671"/>
      <c r="DW138" s="1671"/>
      <c r="DX138" s="1671"/>
      <c r="DY138" s="1671"/>
      <c r="DZ138" s="1671"/>
      <c r="EA138" s="1671"/>
      <c r="EB138" s="1671"/>
      <c r="EC138" s="1671"/>
      <c r="ED138" s="1671"/>
      <c r="EE138" s="1671"/>
      <c r="EF138" s="1671"/>
      <c r="EG138" s="1671"/>
      <c r="EH138" s="1671"/>
      <c r="EI138" s="1671"/>
    </row>
    <row r="139" spans="1:139" s="1673" customFormat="1" ht="12.5" x14ac:dyDescent="0.35">
      <c r="A139" s="1670" t="s">
        <v>6114</v>
      </c>
      <c r="B139" s="1670" t="s">
        <v>6115</v>
      </c>
      <c r="C139" s="1653">
        <v>7</v>
      </c>
      <c r="D139" s="1654">
        <v>24572</v>
      </c>
      <c r="E139" s="1654">
        <v>24572</v>
      </c>
      <c r="F139" s="1671"/>
      <c r="G139" s="1671"/>
      <c r="H139" s="1671"/>
      <c r="I139" s="1671"/>
      <c r="J139" s="1672"/>
      <c r="K139" s="1671"/>
      <c r="L139" s="1671"/>
      <c r="M139" s="1671"/>
      <c r="N139" s="1671"/>
      <c r="O139" s="1671"/>
      <c r="P139" s="1671"/>
      <c r="Q139" s="1671"/>
      <c r="R139" s="1671"/>
      <c r="S139" s="1671"/>
      <c r="T139" s="1671"/>
      <c r="U139" s="1671"/>
      <c r="V139" s="1671"/>
      <c r="W139" s="1671"/>
      <c r="X139" s="1671"/>
      <c r="Y139" s="1671"/>
      <c r="Z139" s="1671"/>
      <c r="AA139" s="1671"/>
      <c r="AB139" s="1671"/>
      <c r="AC139" s="1671"/>
      <c r="AD139" s="1671"/>
      <c r="AE139" s="1671"/>
      <c r="AF139" s="1671"/>
      <c r="AG139" s="1671"/>
      <c r="AH139" s="1671"/>
      <c r="AI139" s="1671"/>
      <c r="AJ139" s="1671"/>
      <c r="AK139" s="1671"/>
      <c r="AL139" s="1671"/>
      <c r="AM139" s="1671"/>
      <c r="AN139" s="1671"/>
      <c r="AO139" s="1671"/>
      <c r="AP139" s="1671"/>
      <c r="AQ139" s="1671"/>
      <c r="AR139" s="1671"/>
      <c r="AS139" s="1671"/>
      <c r="AT139" s="1671"/>
      <c r="AU139" s="1671"/>
      <c r="AV139" s="1671"/>
      <c r="AW139" s="1671"/>
      <c r="AX139" s="1671"/>
      <c r="AY139" s="1671"/>
      <c r="AZ139" s="1671"/>
      <c r="BA139" s="1671"/>
      <c r="BB139" s="1671"/>
      <c r="BC139" s="1671"/>
      <c r="BD139" s="1671"/>
      <c r="BE139" s="1671"/>
      <c r="BF139" s="1671"/>
      <c r="BG139" s="1671"/>
      <c r="BH139" s="1671"/>
      <c r="BI139" s="1671"/>
      <c r="BJ139" s="1671"/>
      <c r="BK139" s="1671"/>
      <c r="BL139" s="1671"/>
      <c r="BM139" s="1671"/>
      <c r="BN139" s="1671"/>
      <c r="BO139" s="1671"/>
      <c r="BP139" s="1671"/>
      <c r="BQ139" s="1671"/>
      <c r="BR139" s="1671"/>
      <c r="BS139" s="1671"/>
      <c r="BT139" s="1671"/>
      <c r="BU139" s="1671"/>
      <c r="BV139" s="1671"/>
      <c r="BW139" s="1671"/>
      <c r="BX139" s="1671"/>
      <c r="BY139" s="1671"/>
      <c r="BZ139" s="1671"/>
      <c r="CA139" s="1671"/>
      <c r="CB139" s="1671"/>
      <c r="CC139" s="1671"/>
      <c r="CD139" s="1671"/>
      <c r="CE139" s="1671"/>
      <c r="CF139" s="1671"/>
      <c r="CG139" s="1671"/>
      <c r="CH139" s="1671"/>
      <c r="CI139" s="1671"/>
      <c r="CJ139" s="1671"/>
      <c r="CK139" s="1671"/>
      <c r="CL139" s="1671"/>
      <c r="CM139" s="1671"/>
      <c r="CN139" s="1671"/>
      <c r="CO139" s="1671"/>
      <c r="CP139" s="1671"/>
      <c r="CQ139" s="1671"/>
      <c r="CR139" s="1671"/>
      <c r="CS139" s="1671"/>
      <c r="CT139" s="1671"/>
      <c r="CU139" s="1671"/>
      <c r="CV139" s="1671"/>
      <c r="CW139" s="1671"/>
      <c r="CX139" s="1671"/>
      <c r="CY139" s="1671"/>
      <c r="CZ139" s="1671"/>
      <c r="DA139" s="1671"/>
      <c r="DB139" s="1671"/>
      <c r="DC139" s="1671"/>
      <c r="DD139" s="1671"/>
      <c r="DE139" s="1671"/>
      <c r="DF139" s="1671"/>
      <c r="DG139" s="1671"/>
      <c r="DH139" s="1671"/>
      <c r="DI139" s="1671"/>
      <c r="DJ139" s="1671"/>
      <c r="DK139" s="1671"/>
      <c r="DL139" s="1671"/>
      <c r="DM139" s="1671"/>
      <c r="DN139" s="1671"/>
      <c r="DO139" s="1671"/>
      <c r="DP139" s="1671"/>
      <c r="DQ139" s="1671"/>
      <c r="DR139" s="1671"/>
      <c r="DS139" s="1671"/>
      <c r="DT139" s="1671"/>
      <c r="DU139" s="1671"/>
      <c r="DV139" s="1671"/>
      <c r="DW139" s="1671"/>
      <c r="DX139" s="1671"/>
      <c r="DY139" s="1671"/>
      <c r="DZ139" s="1671"/>
      <c r="EA139" s="1671"/>
      <c r="EB139" s="1671"/>
      <c r="EC139" s="1671"/>
      <c r="ED139" s="1671"/>
      <c r="EE139" s="1671"/>
      <c r="EF139" s="1671"/>
      <c r="EG139" s="1671"/>
      <c r="EH139" s="1671"/>
      <c r="EI139" s="1671"/>
    </row>
    <row r="140" spans="1:139" s="1673" customFormat="1" ht="12.5" x14ac:dyDescent="0.35">
      <c r="A140" s="1670" t="s">
        <v>6116</v>
      </c>
      <c r="B140" s="1670" t="s">
        <v>6117</v>
      </c>
      <c r="C140" s="1653">
        <v>7</v>
      </c>
      <c r="D140" s="1654">
        <v>24572</v>
      </c>
      <c r="E140" s="1654">
        <v>24572</v>
      </c>
      <c r="F140" s="1671"/>
      <c r="G140" s="1671"/>
      <c r="H140" s="1671"/>
      <c r="I140" s="1671"/>
      <c r="J140" s="1672"/>
      <c r="K140" s="1671"/>
      <c r="L140" s="1671"/>
      <c r="M140" s="1671"/>
      <c r="N140" s="1671"/>
      <c r="O140" s="1671"/>
      <c r="P140" s="1671"/>
      <c r="Q140" s="1671"/>
      <c r="R140" s="1671"/>
      <c r="S140" s="1671"/>
      <c r="T140" s="1671"/>
      <c r="U140" s="1671"/>
      <c r="V140" s="1671"/>
      <c r="W140" s="1671"/>
      <c r="X140" s="1671"/>
      <c r="Y140" s="1671"/>
      <c r="Z140" s="1671"/>
      <c r="AA140" s="1671"/>
      <c r="AB140" s="1671"/>
      <c r="AC140" s="1671"/>
      <c r="AD140" s="1671"/>
      <c r="AE140" s="1671"/>
      <c r="AF140" s="1671"/>
      <c r="AG140" s="1671"/>
      <c r="AH140" s="1671"/>
      <c r="AI140" s="1671"/>
      <c r="AJ140" s="1671"/>
      <c r="AK140" s="1671"/>
      <c r="AL140" s="1671"/>
      <c r="AM140" s="1671"/>
      <c r="AN140" s="1671"/>
      <c r="AO140" s="1671"/>
      <c r="AP140" s="1671"/>
      <c r="AQ140" s="1671"/>
      <c r="AR140" s="1671"/>
      <c r="AS140" s="1671"/>
      <c r="AT140" s="1671"/>
      <c r="AU140" s="1671"/>
      <c r="AV140" s="1671"/>
      <c r="AW140" s="1671"/>
      <c r="AX140" s="1671"/>
      <c r="AY140" s="1671"/>
      <c r="AZ140" s="1671"/>
      <c r="BA140" s="1671"/>
      <c r="BB140" s="1671"/>
      <c r="BC140" s="1671"/>
      <c r="BD140" s="1671"/>
      <c r="BE140" s="1671"/>
      <c r="BF140" s="1671"/>
      <c r="BG140" s="1671"/>
      <c r="BH140" s="1671"/>
      <c r="BI140" s="1671"/>
      <c r="BJ140" s="1671"/>
      <c r="BK140" s="1671"/>
      <c r="BL140" s="1671"/>
      <c r="BM140" s="1671"/>
      <c r="BN140" s="1671"/>
      <c r="BO140" s="1671"/>
      <c r="BP140" s="1671"/>
      <c r="BQ140" s="1671"/>
      <c r="BR140" s="1671"/>
      <c r="BS140" s="1671"/>
      <c r="BT140" s="1671"/>
      <c r="BU140" s="1671"/>
      <c r="BV140" s="1671"/>
      <c r="BW140" s="1671"/>
      <c r="BX140" s="1671"/>
      <c r="BY140" s="1671"/>
      <c r="BZ140" s="1671"/>
      <c r="CA140" s="1671"/>
      <c r="CB140" s="1671"/>
      <c r="CC140" s="1671"/>
      <c r="CD140" s="1671"/>
      <c r="CE140" s="1671"/>
      <c r="CF140" s="1671"/>
      <c r="CG140" s="1671"/>
      <c r="CH140" s="1671"/>
      <c r="CI140" s="1671"/>
      <c r="CJ140" s="1671"/>
      <c r="CK140" s="1671"/>
      <c r="CL140" s="1671"/>
      <c r="CM140" s="1671"/>
      <c r="CN140" s="1671"/>
      <c r="CO140" s="1671"/>
      <c r="CP140" s="1671"/>
      <c r="CQ140" s="1671"/>
      <c r="CR140" s="1671"/>
      <c r="CS140" s="1671"/>
      <c r="CT140" s="1671"/>
      <c r="CU140" s="1671"/>
      <c r="CV140" s="1671"/>
      <c r="CW140" s="1671"/>
      <c r="CX140" s="1671"/>
      <c r="CY140" s="1671"/>
      <c r="CZ140" s="1671"/>
      <c r="DA140" s="1671"/>
      <c r="DB140" s="1671"/>
      <c r="DC140" s="1671"/>
      <c r="DD140" s="1671"/>
      <c r="DE140" s="1671"/>
      <c r="DF140" s="1671"/>
      <c r="DG140" s="1671"/>
      <c r="DH140" s="1671"/>
      <c r="DI140" s="1671"/>
      <c r="DJ140" s="1671"/>
      <c r="DK140" s="1671"/>
      <c r="DL140" s="1671"/>
      <c r="DM140" s="1671"/>
      <c r="DN140" s="1671"/>
      <c r="DO140" s="1671"/>
      <c r="DP140" s="1671"/>
      <c r="DQ140" s="1671"/>
      <c r="DR140" s="1671"/>
      <c r="DS140" s="1671"/>
      <c r="DT140" s="1671"/>
      <c r="DU140" s="1671"/>
      <c r="DV140" s="1671"/>
      <c r="DW140" s="1671"/>
      <c r="DX140" s="1671"/>
      <c r="DY140" s="1671"/>
      <c r="DZ140" s="1671"/>
      <c r="EA140" s="1671"/>
      <c r="EB140" s="1671"/>
      <c r="EC140" s="1671"/>
      <c r="ED140" s="1671"/>
      <c r="EE140" s="1671"/>
      <c r="EF140" s="1671"/>
      <c r="EG140" s="1671"/>
      <c r="EH140" s="1671"/>
      <c r="EI140" s="1671"/>
    </row>
    <row r="141" spans="1:139" s="1673" customFormat="1" ht="12.5" x14ac:dyDescent="0.35">
      <c r="A141" s="1670" t="s">
        <v>6118</v>
      </c>
      <c r="B141" s="1670" t="s">
        <v>6119</v>
      </c>
      <c r="C141" s="1653">
        <v>31</v>
      </c>
      <c r="D141" s="1654">
        <v>23980</v>
      </c>
      <c r="E141" s="1654">
        <v>23980</v>
      </c>
      <c r="F141" s="1671"/>
      <c r="G141" s="1671"/>
      <c r="H141" s="1671"/>
      <c r="I141" s="1671"/>
      <c r="J141" s="1672"/>
      <c r="K141" s="1671"/>
      <c r="L141" s="1671"/>
      <c r="M141" s="1671"/>
      <c r="N141" s="1671"/>
      <c r="O141" s="1671"/>
      <c r="P141" s="1671"/>
      <c r="Q141" s="1671"/>
      <c r="R141" s="1671"/>
      <c r="S141" s="1671"/>
      <c r="T141" s="1671"/>
      <c r="U141" s="1671"/>
      <c r="V141" s="1671"/>
      <c r="W141" s="1671"/>
      <c r="X141" s="1671"/>
      <c r="Y141" s="1671"/>
      <c r="Z141" s="1671"/>
      <c r="AA141" s="1671"/>
      <c r="AB141" s="1671"/>
      <c r="AC141" s="1671"/>
      <c r="AD141" s="1671"/>
      <c r="AE141" s="1671"/>
      <c r="AF141" s="1671"/>
      <c r="AG141" s="1671"/>
      <c r="AH141" s="1671"/>
      <c r="AI141" s="1671"/>
      <c r="AJ141" s="1671"/>
      <c r="AK141" s="1671"/>
      <c r="AL141" s="1671"/>
      <c r="AM141" s="1671"/>
      <c r="AN141" s="1671"/>
      <c r="AO141" s="1671"/>
      <c r="AP141" s="1671"/>
      <c r="AQ141" s="1671"/>
      <c r="AR141" s="1671"/>
      <c r="AS141" s="1671"/>
      <c r="AT141" s="1671"/>
      <c r="AU141" s="1671"/>
      <c r="AV141" s="1671"/>
      <c r="AW141" s="1671"/>
      <c r="AX141" s="1671"/>
      <c r="AY141" s="1671"/>
      <c r="AZ141" s="1671"/>
      <c r="BA141" s="1671"/>
      <c r="BB141" s="1671"/>
      <c r="BC141" s="1671"/>
      <c r="BD141" s="1671"/>
      <c r="BE141" s="1671"/>
      <c r="BF141" s="1671"/>
      <c r="BG141" s="1671"/>
      <c r="BH141" s="1671"/>
      <c r="BI141" s="1671"/>
      <c r="BJ141" s="1671"/>
      <c r="BK141" s="1671"/>
      <c r="BL141" s="1671"/>
      <c r="BM141" s="1671"/>
      <c r="BN141" s="1671"/>
      <c r="BO141" s="1671"/>
      <c r="BP141" s="1671"/>
      <c r="BQ141" s="1671"/>
      <c r="BR141" s="1671"/>
      <c r="BS141" s="1671"/>
      <c r="BT141" s="1671"/>
      <c r="BU141" s="1671"/>
      <c r="BV141" s="1671"/>
      <c r="BW141" s="1671"/>
      <c r="BX141" s="1671"/>
      <c r="BY141" s="1671"/>
      <c r="BZ141" s="1671"/>
      <c r="CA141" s="1671"/>
      <c r="CB141" s="1671"/>
      <c r="CC141" s="1671"/>
      <c r="CD141" s="1671"/>
      <c r="CE141" s="1671"/>
      <c r="CF141" s="1671"/>
      <c r="CG141" s="1671"/>
      <c r="CH141" s="1671"/>
      <c r="CI141" s="1671"/>
      <c r="CJ141" s="1671"/>
      <c r="CK141" s="1671"/>
      <c r="CL141" s="1671"/>
      <c r="CM141" s="1671"/>
      <c r="CN141" s="1671"/>
      <c r="CO141" s="1671"/>
      <c r="CP141" s="1671"/>
      <c r="CQ141" s="1671"/>
      <c r="CR141" s="1671"/>
      <c r="CS141" s="1671"/>
      <c r="CT141" s="1671"/>
      <c r="CU141" s="1671"/>
      <c r="CV141" s="1671"/>
      <c r="CW141" s="1671"/>
      <c r="CX141" s="1671"/>
      <c r="CY141" s="1671"/>
      <c r="CZ141" s="1671"/>
      <c r="DA141" s="1671"/>
      <c r="DB141" s="1671"/>
      <c r="DC141" s="1671"/>
      <c r="DD141" s="1671"/>
      <c r="DE141" s="1671"/>
      <c r="DF141" s="1671"/>
      <c r="DG141" s="1671"/>
      <c r="DH141" s="1671"/>
      <c r="DI141" s="1671"/>
      <c r="DJ141" s="1671"/>
      <c r="DK141" s="1671"/>
      <c r="DL141" s="1671"/>
      <c r="DM141" s="1671"/>
      <c r="DN141" s="1671"/>
      <c r="DO141" s="1671"/>
      <c r="DP141" s="1671"/>
      <c r="DQ141" s="1671"/>
      <c r="DR141" s="1671"/>
      <c r="DS141" s="1671"/>
      <c r="DT141" s="1671"/>
      <c r="DU141" s="1671"/>
      <c r="DV141" s="1671"/>
      <c r="DW141" s="1671"/>
      <c r="DX141" s="1671"/>
      <c r="DY141" s="1671"/>
      <c r="DZ141" s="1671"/>
      <c r="EA141" s="1671"/>
      <c r="EB141" s="1671"/>
      <c r="EC141" s="1671"/>
      <c r="ED141" s="1671"/>
      <c r="EE141" s="1671"/>
      <c r="EF141" s="1671"/>
      <c r="EG141" s="1671"/>
      <c r="EH141" s="1671"/>
      <c r="EI141" s="1671"/>
    </row>
    <row r="142" spans="1:139" s="1673" customFormat="1" ht="12.5" x14ac:dyDescent="0.35">
      <c r="A142" s="1670" t="s">
        <v>6120</v>
      </c>
      <c r="B142" s="1670" t="s">
        <v>6121</v>
      </c>
      <c r="C142" s="1653">
        <v>12</v>
      </c>
      <c r="D142" s="1654">
        <v>20731</v>
      </c>
      <c r="E142" s="1654">
        <v>20731</v>
      </c>
      <c r="F142" s="1671"/>
      <c r="G142" s="1671"/>
      <c r="H142" s="1671"/>
      <c r="I142" s="1671"/>
      <c r="J142" s="1672"/>
      <c r="K142" s="1671"/>
      <c r="L142" s="1671"/>
      <c r="M142" s="1671"/>
      <c r="N142" s="1671"/>
      <c r="O142" s="1671"/>
      <c r="P142" s="1671"/>
      <c r="Q142" s="1671"/>
      <c r="R142" s="1671"/>
      <c r="S142" s="1671"/>
      <c r="T142" s="1671"/>
      <c r="U142" s="1671"/>
      <c r="V142" s="1671"/>
      <c r="W142" s="1671"/>
      <c r="X142" s="1671"/>
      <c r="Y142" s="1671"/>
      <c r="Z142" s="1671"/>
      <c r="AA142" s="1671"/>
      <c r="AB142" s="1671"/>
      <c r="AC142" s="1671"/>
      <c r="AD142" s="1671"/>
      <c r="AE142" s="1671"/>
      <c r="AF142" s="1671"/>
      <c r="AG142" s="1671"/>
      <c r="AH142" s="1671"/>
      <c r="AI142" s="1671"/>
      <c r="AJ142" s="1671"/>
      <c r="AK142" s="1671"/>
      <c r="AL142" s="1671"/>
      <c r="AM142" s="1671"/>
      <c r="AN142" s="1671"/>
      <c r="AO142" s="1671"/>
      <c r="AP142" s="1671"/>
      <c r="AQ142" s="1671"/>
      <c r="AR142" s="1671"/>
      <c r="AS142" s="1671"/>
      <c r="AT142" s="1671"/>
      <c r="AU142" s="1671"/>
      <c r="AV142" s="1671"/>
      <c r="AW142" s="1671"/>
      <c r="AX142" s="1671"/>
      <c r="AY142" s="1671"/>
      <c r="AZ142" s="1671"/>
      <c r="BA142" s="1671"/>
      <c r="BB142" s="1671"/>
      <c r="BC142" s="1671"/>
      <c r="BD142" s="1671"/>
      <c r="BE142" s="1671"/>
      <c r="BF142" s="1671"/>
      <c r="BG142" s="1671"/>
      <c r="BH142" s="1671"/>
      <c r="BI142" s="1671"/>
      <c r="BJ142" s="1671"/>
      <c r="BK142" s="1671"/>
      <c r="BL142" s="1671"/>
      <c r="BM142" s="1671"/>
      <c r="BN142" s="1671"/>
      <c r="BO142" s="1671"/>
      <c r="BP142" s="1671"/>
      <c r="BQ142" s="1671"/>
      <c r="BR142" s="1671"/>
      <c r="BS142" s="1671"/>
      <c r="BT142" s="1671"/>
      <c r="BU142" s="1671"/>
      <c r="BV142" s="1671"/>
      <c r="BW142" s="1671"/>
      <c r="BX142" s="1671"/>
      <c r="BY142" s="1671"/>
      <c r="BZ142" s="1671"/>
      <c r="CA142" s="1671"/>
      <c r="CB142" s="1671"/>
      <c r="CC142" s="1671"/>
      <c r="CD142" s="1671"/>
      <c r="CE142" s="1671"/>
      <c r="CF142" s="1671"/>
      <c r="CG142" s="1671"/>
      <c r="CH142" s="1671"/>
      <c r="CI142" s="1671"/>
      <c r="CJ142" s="1671"/>
      <c r="CK142" s="1671"/>
      <c r="CL142" s="1671"/>
      <c r="CM142" s="1671"/>
      <c r="CN142" s="1671"/>
      <c r="CO142" s="1671"/>
      <c r="CP142" s="1671"/>
      <c r="CQ142" s="1671"/>
      <c r="CR142" s="1671"/>
      <c r="CS142" s="1671"/>
      <c r="CT142" s="1671"/>
      <c r="CU142" s="1671"/>
      <c r="CV142" s="1671"/>
      <c r="CW142" s="1671"/>
      <c r="CX142" s="1671"/>
      <c r="CY142" s="1671"/>
      <c r="CZ142" s="1671"/>
      <c r="DA142" s="1671"/>
      <c r="DB142" s="1671"/>
      <c r="DC142" s="1671"/>
      <c r="DD142" s="1671"/>
      <c r="DE142" s="1671"/>
      <c r="DF142" s="1671"/>
      <c r="DG142" s="1671"/>
      <c r="DH142" s="1671"/>
      <c r="DI142" s="1671"/>
      <c r="DJ142" s="1671"/>
      <c r="DK142" s="1671"/>
      <c r="DL142" s="1671"/>
      <c r="DM142" s="1671"/>
      <c r="DN142" s="1671"/>
      <c r="DO142" s="1671"/>
      <c r="DP142" s="1671"/>
      <c r="DQ142" s="1671"/>
      <c r="DR142" s="1671"/>
      <c r="DS142" s="1671"/>
      <c r="DT142" s="1671"/>
      <c r="DU142" s="1671"/>
      <c r="DV142" s="1671"/>
      <c r="DW142" s="1671"/>
      <c r="DX142" s="1671"/>
      <c r="DY142" s="1671"/>
      <c r="DZ142" s="1671"/>
      <c r="EA142" s="1671"/>
      <c r="EB142" s="1671"/>
      <c r="EC142" s="1671"/>
      <c r="ED142" s="1671"/>
      <c r="EE142" s="1671"/>
      <c r="EF142" s="1671"/>
      <c r="EG142" s="1671"/>
      <c r="EH142" s="1671"/>
      <c r="EI142" s="1671"/>
    </row>
    <row r="143" spans="1:139" s="1673" customFormat="1" ht="12.5" x14ac:dyDescent="0.35">
      <c r="A143" s="1670" t="s">
        <v>6122</v>
      </c>
      <c r="B143" s="1670" t="s">
        <v>6123</v>
      </c>
      <c r="C143" s="1653">
        <v>2</v>
      </c>
      <c r="D143" s="1654">
        <v>24572</v>
      </c>
      <c r="E143" s="1654">
        <v>24572</v>
      </c>
      <c r="F143" s="1671"/>
      <c r="G143" s="1671"/>
      <c r="H143" s="1671"/>
      <c r="I143" s="1671"/>
      <c r="J143" s="1672"/>
      <c r="K143" s="1671"/>
      <c r="L143" s="1671"/>
      <c r="M143" s="1671"/>
      <c r="N143" s="1671"/>
      <c r="O143" s="1671"/>
      <c r="P143" s="1671"/>
      <c r="Q143" s="1671"/>
      <c r="R143" s="1671"/>
      <c r="S143" s="1671"/>
      <c r="T143" s="1671"/>
      <c r="U143" s="1671"/>
      <c r="V143" s="1671"/>
      <c r="W143" s="1671"/>
      <c r="X143" s="1671"/>
      <c r="Y143" s="1671"/>
      <c r="Z143" s="1671"/>
      <c r="AA143" s="1671"/>
      <c r="AB143" s="1671"/>
      <c r="AC143" s="1671"/>
      <c r="AD143" s="1671"/>
      <c r="AE143" s="1671"/>
      <c r="AF143" s="1671"/>
      <c r="AG143" s="1671"/>
      <c r="AH143" s="1671"/>
      <c r="AI143" s="1671"/>
      <c r="AJ143" s="1671"/>
      <c r="AK143" s="1671"/>
      <c r="AL143" s="1671"/>
      <c r="AM143" s="1671"/>
      <c r="AN143" s="1671"/>
      <c r="AO143" s="1671"/>
      <c r="AP143" s="1671"/>
      <c r="AQ143" s="1671"/>
      <c r="AR143" s="1671"/>
      <c r="AS143" s="1671"/>
      <c r="AT143" s="1671"/>
      <c r="AU143" s="1671"/>
      <c r="AV143" s="1671"/>
      <c r="AW143" s="1671"/>
      <c r="AX143" s="1671"/>
      <c r="AY143" s="1671"/>
      <c r="AZ143" s="1671"/>
      <c r="BA143" s="1671"/>
      <c r="BB143" s="1671"/>
      <c r="BC143" s="1671"/>
      <c r="BD143" s="1671"/>
      <c r="BE143" s="1671"/>
      <c r="BF143" s="1671"/>
      <c r="BG143" s="1671"/>
      <c r="BH143" s="1671"/>
      <c r="BI143" s="1671"/>
      <c r="BJ143" s="1671"/>
      <c r="BK143" s="1671"/>
      <c r="BL143" s="1671"/>
      <c r="BM143" s="1671"/>
      <c r="BN143" s="1671"/>
      <c r="BO143" s="1671"/>
      <c r="BP143" s="1671"/>
      <c r="BQ143" s="1671"/>
      <c r="BR143" s="1671"/>
      <c r="BS143" s="1671"/>
      <c r="BT143" s="1671"/>
      <c r="BU143" s="1671"/>
      <c r="BV143" s="1671"/>
      <c r="BW143" s="1671"/>
      <c r="BX143" s="1671"/>
      <c r="BY143" s="1671"/>
      <c r="BZ143" s="1671"/>
      <c r="CA143" s="1671"/>
      <c r="CB143" s="1671"/>
      <c r="CC143" s="1671"/>
      <c r="CD143" s="1671"/>
      <c r="CE143" s="1671"/>
      <c r="CF143" s="1671"/>
      <c r="CG143" s="1671"/>
      <c r="CH143" s="1671"/>
      <c r="CI143" s="1671"/>
      <c r="CJ143" s="1671"/>
      <c r="CK143" s="1671"/>
      <c r="CL143" s="1671"/>
      <c r="CM143" s="1671"/>
      <c r="CN143" s="1671"/>
      <c r="CO143" s="1671"/>
      <c r="CP143" s="1671"/>
      <c r="CQ143" s="1671"/>
      <c r="CR143" s="1671"/>
      <c r="CS143" s="1671"/>
      <c r="CT143" s="1671"/>
      <c r="CU143" s="1671"/>
      <c r="CV143" s="1671"/>
      <c r="CW143" s="1671"/>
      <c r="CX143" s="1671"/>
      <c r="CY143" s="1671"/>
      <c r="CZ143" s="1671"/>
      <c r="DA143" s="1671"/>
      <c r="DB143" s="1671"/>
      <c r="DC143" s="1671"/>
      <c r="DD143" s="1671"/>
      <c r="DE143" s="1671"/>
      <c r="DF143" s="1671"/>
      <c r="DG143" s="1671"/>
      <c r="DH143" s="1671"/>
      <c r="DI143" s="1671"/>
      <c r="DJ143" s="1671"/>
      <c r="DK143" s="1671"/>
      <c r="DL143" s="1671"/>
      <c r="DM143" s="1671"/>
      <c r="DN143" s="1671"/>
      <c r="DO143" s="1671"/>
      <c r="DP143" s="1671"/>
      <c r="DQ143" s="1671"/>
      <c r="DR143" s="1671"/>
      <c r="DS143" s="1671"/>
      <c r="DT143" s="1671"/>
      <c r="DU143" s="1671"/>
      <c r="DV143" s="1671"/>
      <c r="DW143" s="1671"/>
      <c r="DX143" s="1671"/>
      <c r="DY143" s="1671"/>
      <c r="DZ143" s="1671"/>
      <c r="EA143" s="1671"/>
      <c r="EB143" s="1671"/>
      <c r="EC143" s="1671"/>
      <c r="ED143" s="1671"/>
      <c r="EE143" s="1671"/>
      <c r="EF143" s="1671"/>
      <c r="EG143" s="1671"/>
      <c r="EH143" s="1671"/>
      <c r="EI143" s="1671"/>
    </row>
    <row r="144" spans="1:139" s="1673" customFormat="1" ht="12.5" x14ac:dyDescent="0.35">
      <c r="A144" s="1670" t="s">
        <v>6124</v>
      </c>
      <c r="B144" s="1670" t="s">
        <v>6125</v>
      </c>
      <c r="C144" s="1653">
        <v>10</v>
      </c>
      <c r="D144" s="1654">
        <v>20731</v>
      </c>
      <c r="E144" s="1654">
        <v>20731</v>
      </c>
      <c r="F144" s="1671"/>
      <c r="G144" s="1671"/>
      <c r="H144" s="1671"/>
      <c r="I144" s="1671"/>
      <c r="J144" s="1672"/>
      <c r="K144" s="1671"/>
      <c r="L144" s="1671"/>
      <c r="M144" s="1671"/>
      <c r="N144" s="1671"/>
      <c r="O144" s="1671"/>
      <c r="P144" s="1671"/>
      <c r="Q144" s="1671"/>
      <c r="R144" s="1671"/>
      <c r="S144" s="1671"/>
      <c r="T144" s="1671"/>
      <c r="U144" s="1671"/>
      <c r="V144" s="1671"/>
      <c r="W144" s="1671"/>
      <c r="X144" s="1671"/>
      <c r="Y144" s="1671"/>
      <c r="Z144" s="1671"/>
      <c r="AA144" s="1671"/>
      <c r="AB144" s="1671"/>
      <c r="AC144" s="1671"/>
      <c r="AD144" s="1671"/>
      <c r="AE144" s="1671"/>
      <c r="AF144" s="1671"/>
      <c r="AG144" s="1671"/>
      <c r="AH144" s="1671"/>
      <c r="AI144" s="1671"/>
      <c r="AJ144" s="1671"/>
      <c r="AK144" s="1671"/>
      <c r="AL144" s="1671"/>
      <c r="AM144" s="1671"/>
      <c r="AN144" s="1671"/>
      <c r="AO144" s="1671"/>
      <c r="AP144" s="1671"/>
      <c r="AQ144" s="1671"/>
      <c r="AR144" s="1671"/>
      <c r="AS144" s="1671"/>
      <c r="AT144" s="1671"/>
      <c r="AU144" s="1671"/>
      <c r="AV144" s="1671"/>
      <c r="AW144" s="1671"/>
      <c r="AX144" s="1671"/>
      <c r="AY144" s="1671"/>
      <c r="AZ144" s="1671"/>
      <c r="BA144" s="1671"/>
      <c r="BB144" s="1671"/>
      <c r="BC144" s="1671"/>
      <c r="BD144" s="1671"/>
      <c r="BE144" s="1671"/>
      <c r="BF144" s="1671"/>
      <c r="BG144" s="1671"/>
      <c r="BH144" s="1671"/>
      <c r="BI144" s="1671"/>
      <c r="BJ144" s="1671"/>
      <c r="BK144" s="1671"/>
      <c r="BL144" s="1671"/>
      <c r="BM144" s="1671"/>
      <c r="BN144" s="1671"/>
      <c r="BO144" s="1671"/>
      <c r="BP144" s="1671"/>
      <c r="BQ144" s="1671"/>
      <c r="BR144" s="1671"/>
      <c r="BS144" s="1671"/>
      <c r="BT144" s="1671"/>
      <c r="BU144" s="1671"/>
      <c r="BV144" s="1671"/>
      <c r="BW144" s="1671"/>
      <c r="BX144" s="1671"/>
      <c r="BY144" s="1671"/>
      <c r="BZ144" s="1671"/>
      <c r="CA144" s="1671"/>
      <c r="CB144" s="1671"/>
      <c r="CC144" s="1671"/>
      <c r="CD144" s="1671"/>
      <c r="CE144" s="1671"/>
      <c r="CF144" s="1671"/>
      <c r="CG144" s="1671"/>
      <c r="CH144" s="1671"/>
      <c r="CI144" s="1671"/>
      <c r="CJ144" s="1671"/>
      <c r="CK144" s="1671"/>
      <c r="CL144" s="1671"/>
      <c r="CM144" s="1671"/>
      <c r="CN144" s="1671"/>
      <c r="CO144" s="1671"/>
      <c r="CP144" s="1671"/>
      <c r="CQ144" s="1671"/>
      <c r="CR144" s="1671"/>
      <c r="CS144" s="1671"/>
      <c r="CT144" s="1671"/>
      <c r="CU144" s="1671"/>
      <c r="CV144" s="1671"/>
      <c r="CW144" s="1671"/>
      <c r="CX144" s="1671"/>
      <c r="CY144" s="1671"/>
      <c r="CZ144" s="1671"/>
      <c r="DA144" s="1671"/>
      <c r="DB144" s="1671"/>
      <c r="DC144" s="1671"/>
      <c r="DD144" s="1671"/>
      <c r="DE144" s="1671"/>
      <c r="DF144" s="1671"/>
      <c r="DG144" s="1671"/>
      <c r="DH144" s="1671"/>
      <c r="DI144" s="1671"/>
      <c r="DJ144" s="1671"/>
      <c r="DK144" s="1671"/>
      <c r="DL144" s="1671"/>
      <c r="DM144" s="1671"/>
      <c r="DN144" s="1671"/>
      <c r="DO144" s="1671"/>
      <c r="DP144" s="1671"/>
      <c r="DQ144" s="1671"/>
      <c r="DR144" s="1671"/>
      <c r="DS144" s="1671"/>
      <c r="DT144" s="1671"/>
      <c r="DU144" s="1671"/>
      <c r="DV144" s="1671"/>
      <c r="DW144" s="1671"/>
      <c r="DX144" s="1671"/>
      <c r="DY144" s="1671"/>
      <c r="DZ144" s="1671"/>
      <c r="EA144" s="1671"/>
      <c r="EB144" s="1671"/>
      <c r="EC144" s="1671"/>
      <c r="ED144" s="1671"/>
      <c r="EE144" s="1671"/>
      <c r="EF144" s="1671"/>
      <c r="EG144" s="1671"/>
      <c r="EH144" s="1671"/>
      <c r="EI144" s="1671"/>
    </row>
    <row r="145" spans="1:139" s="1673" customFormat="1" ht="12.5" x14ac:dyDescent="0.35">
      <c r="A145" s="1670" t="s">
        <v>6126</v>
      </c>
      <c r="B145" s="1670" t="s">
        <v>4635</v>
      </c>
      <c r="C145" s="1653">
        <v>1</v>
      </c>
      <c r="D145" s="1654">
        <v>42692</v>
      </c>
      <c r="E145" s="1654">
        <v>42692</v>
      </c>
      <c r="F145" s="1671"/>
      <c r="G145" s="1671"/>
      <c r="H145" s="1671"/>
      <c r="I145" s="1671"/>
      <c r="J145" s="1672"/>
      <c r="K145" s="1671"/>
      <c r="L145" s="1671"/>
      <c r="M145" s="1671"/>
      <c r="N145" s="1671"/>
      <c r="O145" s="1671"/>
      <c r="P145" s="1671"/>
      <c r="Q145" s="1671"/>
      <c r="R145" s="1671"/>
      <c r="S145" s="1671"/>
      <c r="T145" s="1671"/>
      <c r="U145" s="1671"/>
      <c r="V145" s="1671"/>
      <c r="W145" s="1671"/>
      <c r="X145" s="1671"/>
      <c r="Y145" s="1671"/>
      <c r="Z145" s="1671"/>
      <c r="AA145" s="1671"/>
      <c r="AB145" s="1671"/>
      <c r="AC145" s="1671"/>
      <c r="AD145" s="1671"/>
      <c r="AE145" s="1671"/>
      <c r="AF145" s="1671"/>
      <c r="AG145" s="1671"/>
      <c r="AH145" s="1671"/>
      <c r="AI145" s="1671"/>
      <c r="AJ145" s="1671"/>
      <c r="AK145" s="1671"/>
      <c r="AL145" s="1671"/>
      <c r="AM145" s="1671"/>
      <c r="AN145" s="1671"/>
      <c r="AO145" s="1671"/>
      <c r="AP145" s="1671"/>
      <c r="AQ145" s="1671"/>
      <c r="AR145" s="1671"/>
      <c r="AS145" s="1671"/>
      <c r="AT145" s="1671"/>
      <c r="AU145" s="1671"/>
      <c r="AV145" s="1671"/>
      <c r="AW145" s="1671"/>
      <c r="AX145" s="1671"/>
      <c r="AY145" s="1671"/>
      <c r="AZ145" s="1671"/>
      <c r="BA145" s="1671"/>
      <c r="BB145" s="1671"/>
      <c r="BC145" s="1671"/>
      <c r="BD145" s="1671"/>
      <c r="BE145" s="1671"/>
      <c r="BF145" s="1671"/>
      <c r="BG145" s="1671"/>
      <c r="BH145" s="1671"/>
      <c r="BI145" s="1671"/>
      <c r="BJ145" s="1671"/>
      <c r="BK145" s="1671"/>
      <c r="BL145" s="1671"/>
      <c r="BM145" s="1671"/>
      <c r="BN145" s="1671"/>
      <c r="BO145" s="1671"/>
      <c r="BP145" s="1671"/>
      <c r="BQ145" s="1671"/>
      <c r="BR145" s="1671"/>
      <c r="BS145" s="1671"/>
      <c r="BT145" s="1671"/>
      <c r="BU145" s="1671"/>
      <c r="BV145" s="1671"/>
      <c r="BW145" s="1671"/>
      <c r="BX145" s="1671"/>
      <c r="BY145" s="1671"/>
      <c r="BZ145" s="1671"/>
      <c r="CA145" s="1671"/>
      <c r="CB145" s="1671"/>
      <c r="CC145" s="1671"/>
      <c r="CD145" s="1671"/>
      <c r="CE145" s="1671"/>
      <c r="CF145" s="1671"/>
      <c r="CG145" s="1671"/>
      <c r="CH145" s="1671"/>
      <c r="CI145" s="1671"/>
      <c r="CJ145" s="1671"/>
      <c r="CK145" s="1671"/>
      <c r="CL145" s="1671"/>
      <c r="CM145" s="1671"/>
      <c r="CN145" s="1671"/>
      <c r="CO145" s="1671"/>
      <c r="CP145" s="1671"/>
      <c r="CQ145" s="1671"/>
      <c r="CR145" s="1671"/>
      <c r="CS145" s="1671"/>
      <c r="CT145" s="1671"/>
      <c r="CU145" s="1671"/>
      <c r="CV145" s="1671"/>
      <c r="CW145" s="1671"/>
      <c r="CX145" s="1671"/>
      <c r="CY145" s="1671"/>
      <c r="CZ145" s="1671"/>
      <c r="DA145" s="1671"/>
      <c r="DB145" s="1671"/>
      <c r="DC145" s="1671"/>
      <c r="DD145" s="1671"/>
      <c r="DE145" s="1671"/>
      <c r="DF145" s="1671"/>
      <c r="DG145" s="1671"/>
      <c r="DH145" s="1671"/>
      <c r="DI145" s="1671"/>
      <c r="DJ145" s="1671"/>
      <c r="DK145" s="1671"/>
      <c r="DL145" s="1671"/>
      <c r="DM145" s="1671"/>
      <c r="DN145" s="1671"/>
      <c r="DO145" s="1671"/>
      <c r="DP145" s="1671"/>
      <c r="DQ145" s="1671"/>
      <c r="DR145" s="1671"/>
      <c r="DS145" s="1671"/>
      <c r="DT145" s="1671"/>
      <c r="DU145" s="1671"/>
      <c r="DV145" s="1671"/>
      <c r="DW145" s="1671"/>
      <c r="DX145" s="1671"/>
      <c r="DY145" s="1671"/>
      <c r="DZ145" s="1671"/>
      <c r="EA145" s="1671"/>
      <c r="EB145" s="1671"/>
      <c r="EC145" s="1671"/>
      <c r="ED145" s="1671"/>
      <c r="EE145" s="1671"/>
      <c r="EF145" s="1671"/>
      <c r="EG145" s="1671"/>
      <c r="EH145" s="1671"/>
      <c r="EI145" s="1671"/>
    </row>
    <row r="146" spans="1:139" s="1673" customFormat="1" ht="12.5" x14ac:dyDescent="0.35">
      <c r="A146" s="1670" t="s">
        <v>6127</v>
      </c>
      <c r="B146" s="1670" t="s">
        <v>6128</v>
      </c>
      <c r="C146" s="1653">
        <v>2</v>
      </c>
      <c r="D146" s="1654">
        <v>21879</v>
      </c>
      <c r="E146" s="1654">
        <v>21879</v>
      </c>
      <c r="F146" s="1671"/>
      <c r="G146" s="1671"/>
      <c r="H146" s="1671"/>
      <c r="I146" s="1671"/>
      <c r="J146" s="1672"/>
      <c r="K146" s="1671"/>
      <c r="L146" s="1671"/>
      <c r="M146" s="1671"/>
      <c r="N146" s="1671"/>
      <c r="O146" s="1671"/>
      <c r="P146" s="1671"/>
      <c r="Q146" s="1671"/>
      <c r="R146" s="1671"/>
      <c r="S146" s="1671"/>
      <c r="T146" s="1671"/>
      <c r="U146" s="1671"/>
      <c r="V146" s="1671"/>
      <c r="W146" s="1671"/>
      <c r="X146" s="1671"/>
      <c r="Y146" s="1671"/>
      <c r="Z146" s="1671"/>
      <c r="AA146" s="1671"/>
      <c r="AB146" s="1671"/>
      <c r="AC146" s="1671"/>
      <c r="AD146" s="1671"/>
      <c r="AE146" s="1671"/>
      <c r="AF146" s="1671"/>
      <c r="AG146" s="1671"/>
      <c r="AH146" s="1671"/>
      <c r="AI146" s="1671"/>
      <c r="AJ146" s="1671"/>
      <c r="AK146" s="1671"/>
      <c r="AL146" s="1671"/>
      <c r="AM146" s="1671"/>
      <c r="AN146" s="1671"/>
      <c r="AO146" s="1671"/>
      <c r="AP146" s="1671"/>
      <c r="AQ146" s="1671"/>
      <c r="AR146" s="1671"/>
      <c r="AS146" s="1671"/>
      <c r="AT146" s="1671"/>
      <c r="AU146" s="1671"/>
      <c r="AV146" s="1671"/>
      <c r="AW146" s="1671"/>
      <c r="AX146" s="1671"/>
      <c r="AY146" s="1671"/>
      <c r="AZ146" s="1671"/>
      <c r="BA146" s="1671"/>
      <c r="BB146" s="1671"/>
      <c r="BC146" s="1671"/>
      <c r="BD146" s="1671"/>
      <c r="BE146" s="1671"/>
      <c r="BF146" s="1671"/>
      <c r="BG146" s="1671"/>
      <c r="BH146" s="1671"/>
      <c r="BI146" s="1671"/>
      <c r="BJ146" s="1671"/>
      <c r="BK146" s="1671"/>
      <c r="BL146" s="1671"/>
      <c r="BM146" s="1671"/>
      <c r="BN146" s="1671"/>
      <c r="BO146" s="1671"/>
      <c r="BP146" s="1671"/>
      <c r="BQ146" s="1671"/>
      <c r="BR146" s="1671"/>
      <c r="BS146" s="1671"/>
      <c r="BT146" s="1671"/>
      <c r="BU146" s="1671"/>
      <c r="BV146" s="1671"/>
      <c r="BW146" s="1671"/>
      <c r="BX146" s="1671"/>
      <c r="BY146" s="1671"/>
      <c r="BZ146" s="1671"/>
      <c r="CA146" s="1671"/>
      <c r="CB146" s="1671"/>
      <c r="CC146" s="1671"/>
      <c r="CD146" s="1671"/>
      <c r="CE146" s="1671"/>
      <c r="CF146" s="1671"/>
      <c r="CG146" s="1671"/>
      <c r="CH146" s="1671"/>
      <c r="CI146" s="1671"/>
      <c r="CJ146" s="1671"/>
      <c r="CK146" s="1671"/>
      <c r="CL146" s="1671"/>
      <c r="CM146" s="1671"/>
      <c r="CN146" s="1671"/>
      <c r="CO146" s="1671"/>
      <c r="CP146" s="1671"/>
      <c r="CQ146" s="1671"/>
      <c r="CR146" s="1671"/>
      <c r="CS146" s="1671"/>
      <c r="CT146" s="1671"/>
      <c r="CU146" s="1671"/>
      <c r="CV146" s="1671"/>
      <c r="CW146" s="1671"/>
      <c r="CX146" s="1671"/>
      <c r="CY146" s="1671"/>
      <c r="CZ146" s="1671"/>
      <c r="DA146" s="1671"/>
      <c r="DB146" s="1671"/>
      <c r="DC146" s="1671"/>
      <c r="DD146" s="1671"/>
      <c r="DE146" s="1671"/>
      <c r="DF146" s="1671"/>
      <c r="DG146" s="1671"/>
      <c r="DH146" s="1671"/>
      <c r="DI146" s="1671"/>
      <c r="DJ146" s="1671"/>
      <c r="DK146" s="1671"/>
      <c r="DL146" s="1671"/>
      <c r="DM146" s="1671"/>
      <c r="DN146" s="1671"/>
      <c r="DO146" s="1671"/>
      <c r="DP146" s="1671"/>
      <c r="DQ146" s="1671"/>
      <c r="DR146" s="1671"/>
      <c r="DS146" s="1671"/>
      <c r="DT146" s="1671"/>
      <c r="DU146" s="1671"/>
      <c r="DV146" s="1671"/>
      <c r="DW146" s="1671"/>
      <c r="DX146" s="1671"/>
      <c r="DY146" s="1671"/>
      <c r="DZ146" s="1671"/>
      <c r="EA146" s="1671"/>
      <c r="EB146" s="1671"/>
      <c r="EC146" s="1671"/>
      <c r="ED146" s="1671"/>
      <c r="EE146" s="1671"/>
      <c r="EF146" s="1671"/>
      <c r="EG146" s="1671"/>
      <c r="EH146" s="1671"/>
      <c r="EI146" s="1671"/>
    </row>
    <row r="147" spans="1:139" s="1673" customFormat="1" ht="12.5" x14ac:dyDescent="0.35">
      <c r="A147" s="1670" t="s">
        <v>6129</v>
      </c>
      <c r="B147" s="1670" t="s">
        <v>6130</v>
      </c>
      <c r="C147" s="1653">
        <v>1</v>
      </c>
      <c r="D147" s="1654">
        <v>20731</v>
      </c>
      <c r="E147" s="1654">
        <v>20731</v>
      </c>
      <c r="F147" s="1671"/>
      <c r="G147" s="1671"/>
      <c r="H147" s="1671"/>
      <c r="I147" s="1671"/>
      <c r="J147" s="1672"/>
      <c r="K147" s="1671"/>
      <c r="L147" s="1671"/>
      <c r="M147" s="1671"/>
      <c r="N147" s="1671"/>
      <c r="O147" s="1671"/>
      <c r="P147" s="1671"/>
      <c r="Q147" s="1671"/>
      <c r="R147" s="1671"/>
      <c r="S147" s="1671"/>
      <c r="T147" s="1671"/>
      <c r="U147" s="1671"/>
      <c r="V147" s="1671"/>
      <c r="W147" s="1671"/>
      <c r="X147" s="1671"/>
      <c r="Y147" s="1671"/>
      <c r="Z147" s="1671"/>
      <c r="AA147" s="1671"/>
      <c r="AB147" s="1671"/>
      <c r="AC147" s="1671"/>
      <c r="AD147" s="1671"/>
      <c r="AE147" s="1671"/>
      <c r="AF147" s="1671"/>
      <c r="AG147" s="1671"/>
      <c r="AH147" s="1671"/>
      <c r="AI147" s="1671"/>
      <c r="AJ147" s="1671"/>
      <c r="AK147" s="1671"/>
      <c r="AL147" s="1671"/>
      <c r="AM147" s="1671"/>
      <c r="AN147" s="1671"/>
      <c r="AO147" s="1671"/>
      <c r="AP147" s="1671"/>
      <c r="AQ147" s="1671"/>
      <c r="AR147" s="1671"/>
      <c r="AS147" s="1671"/>
      <c r="AT147" s="1671"/>
      <c r="AU147" s="1671"/>
      <c r="AV147" s="1671"/>
      <c r="AW147" s="1671"/>
      <c r="AX147" s="1671"/>
      <c r="AY147" s="1671"/>
      <c r="AZ147" s="1671"/>
      <c r="BA147" s="1671"/>
      <c r="BB147" s="1671"/>
      <c r="BC147" s="1671"/>
      <c r="BD147" s="1671"/>
      <c r="BE147" s="1671"/>
      <c r="BF147" s="1671"/>
      <c r="BG147" s="1671"/>
      <c r="BH147" s="1671"/>
      <c r="BI147" s="1671"/>
      <c r="BJ147" s="1671"/>
      <c r="BK147" s="1671"/>
      <c r="BL147" s="1671"/>
      <c r="BM147" s="1671"/>
      <c r="BN147" s="1671"/>
      <c r="BO147" s="1671"/>
      <c r="BP147" s="1671"/>
      <c r="BQ147" s="1671"/>
      <c r="BR147" s="1671"/>
      <c r="BS147" s="1671"/>
      <c r="BT147" s="1671"/>
      <c r="BU147" s="1671"/>
      <c r="BV147" s="1671"/>
      <c r="BW147" s="1671"/>
      <c r="BX147" s="1671"/>
      <c r="BY147" s="1671"/>
      <c r="BZ147" s="1671"/>
      <c r="CA147" s="1671"/>
      <c r="CB147" s="1671"/>
      <c r="CC147" s="1671"/>
      <c r="CD147" s="1671"/>
      <c r="CE147" s="1671"/>
      <c r="CF147" s="1671"/>
      <c r="CG147" s="1671"/>
      <c r="CH147" s="1671"/>
      <c r="CI147" s="1671"/>
      <c r="CJ147" s="1671"/>
      <c r="CK147" s="1671"/>
      <c r="CL147" s="1671"/>
      <c r="CM147" s="1671"/>
      <c r="CN147" s="1671"/>
      <c r="CO147" s="1671"/>
      <c r="CP147" s="1671"/>
      <c r="CQ147" s="1671"/>
      <c r="CR147" s="1671"/>
      <c r="CS147" s="1671"/>
      <c r="CT147" s="1671"/>
      <c r="CU147" s="1671"/>
      <c r="CV147" s="1671"/>
      <c r="CW147" s="1671"/>
      <c r="CX147" s="1671"/>
      <c r="CY147" s="1671"/>
      <c r="CZ147" s="1671"/>
      <c r="DA147" s="1671"/>
      <c r="DB147" s="1671"/>
      <c r="DC147" s="1671"/>
      <c r="DD147" s="1671"/>
      <c r="DE147" s="1671"/>
      <c r="DF147" s="1671"/>
      <c r="DG147" s="1671"/>
      <c r="DH147" s="1671"/>
      <c r="DI147" s="1671"/>
      <c r="DJ147" s="1671"/>
      <c r="DK147" s="1671"/>
      <c r="DL147" s="1671"/>
      <c r="DM147" s="1671"/>
      <c r="DN147" s="1671"/>
      <c r="DO147" s="1671"/>
      <c r="DP147" s="1671"/>
      <c r="DQ147" s="1671"/>
      <c r="DR147" s="1671"/>
      <c r="DS147" s="1671"/>
      <c r="DT147" s="1671"/>
      <c r="DU147" s="1671"/>
      <c r="DV147" s="1671"/>
      <c r="DW147" s="1671"/>
      <c r="DX147" s="1671"/>
      <c r="DY147" s="1671"/>
      <c r="DZ147" s="1671"/>
      <c r="EA147" s="1671"/>
      <c r="EB147" s="1671"/>
      <c r="EC147" s="1671"/>
      <c r="ED147" s="1671"/>
      <c r="EE147" s="1671"/>
      <c r="EF147" s="1671"/>
      <c r="EG147" s="1671"/>
      <c r="EH147" s="1671"/>
      <c r="EI147" s="1671"/>
    </row>
    <row r="148" spans="1:139" s="1673" customFormat="1" ht="12.5" x14ac:dyDescent="0.35">
      <c r="A148" s="1670" t="s">
        <v>6131</v>
      </c>
      <c r="B148" s="1670" t="s">
        <v>6132</v>
      </c>
      <c r="C148" s="1653">
        <v>7</v>
      </c>
      <c r="D148" s="1654">
        <v>25152</v>
      </c>
      <c r="E148" s="1654">
        <v>25152</v>
      </c>
      <c r="F148" s="1671"/>
      <c r="G148" s="1671"/>
      <c r="H148" s="1671"/>
      <c r="I148" s="1671"/>
      <c r="J148" s="1672"/>
      <c r="K148" s="1671"/>
      <c r="L148" s="1671"/>
      <c r="M148" s="1671"/>
      <c r="N148" s="1671"/>
      <c r="O148" s="1671"/>
      <c r="P148" s="1671"/>
      <c r="Q148" s="1671"/>
      <c r="R148" s="1671"/>
      <c r="S148" s="1671"/>
      <c r="T148" s="1671"/>
      <c r="U148" s="1671"/>
      <c r="V148" s="1671"/>
      <c r="W148" s="1671"/>
      <c r="X148" s="1671"/>
      <c r="Y148" s="1671"/>
      <c r="Z148" s="1671"/>
      <c r="AA148" s="1671"/>
      <c r="AB148" s="1671"/>
      <c r="AC148" s="1671"/>
      <c r="AD148" s="1671"/>
      <c r="AE148" s="1671"/>
      <c r="AF148" s="1671"/>
      <c r="AG148" s="1671"/>
      <c r="AH148" s="1671"/>
      <c r="AI148" s="1671"/>
      <c r="AJ148" s="1671"/>
      <c r="AK148" s="1671"/>
      <c r="AL148" s="1671"/>
      <c r="AM148" s="1671"/>
      <c r="AN148" s="1671"/>
      <c r="AO148" s="1671"/>
      <c r="AP148" s="1671"/>
      <c r="AQ148" s="1671"/>
      <c r="AR148" s="1671"/>
      <c r="AS148" s="1671"/>
      <c r="AT148" s="1671"/>
      <c r="AU148" s="1671"/>
      <c r="AV148" s="1671"/>
      <c r="AW148" s="1671"/>
      <c r="AX148" s="1671"/>
      <c r="AY148" s="1671"/>
      <c r="AZ148" s="1671"/>
      <c r="BA148" s="1671"/>
      <c r="BB148" s="1671"/>
      <c r="BC148" s="1671"/>
      <c r="BD148" s="1671"/>
      <c r="BE148" s="1671"/>
      <c r="BF148" s="1671"/>
      <c r="BG148" s="1671"/>
      <c r="BH148" s="1671"/>
      <c r="BI148" s="1671"/>
      <c r="BJ148" s="1671"/>
      <c r="BK148" s="1671"/>
      <c r="BL148" s="1671"/>
      <c r="BM148" s="1671"/>
      <c r="BN148" s="1671"/>
      <c r="BO148" s="1671"/>
      <c r="BP148" s="1671"/>
      <c r="BQ148" s="1671"/>
      <c r="BR148" s="1671"/>
      <c r="BS148" s="1671"/>
      <c r="BT148" s="1671"/>
      <c r="BU148" s="1671"/>
      <c r="BV148" s="1671"/>
      <c r="BW148" s="1671"/>
      <c r="BX148" s="1671"/>
      <c r="BY148" s="1671"/>
      <c r="BZ148" s="1671"/>
      <c r="CA148" s="1671"/>
      <c r="CB148" s="1671"/>
      <c r="CC148" s="1671"/>
      <c r="CD148" s="1671"/>
      <c r="CE148" s="1671"/>
      <c r="CF148" s="1671"/>
      <c r="CG148" s="1671"/>
      <c r="CH148" s="1671"/>
      <c r="CI148" s="1671"/>
      <c r="CJ148" s="1671"/>
      <c r="CK148" s="1671"/>
      <c r="CL148" s="1671"/>
      <c r="CM148" s="1671"/>
      <c r="CN148" s="1671"/>
      <c r="CO148" s="1671"/>
      <c r="CP148" s="1671"/>
      <c r="CQ148" s="1671"/>
      <c r="CR148" s="1671"/>
      <c r="CS148" s="1671"/>
      <c r="CT148" s="1671"/>
      <c r="CU148" s="1671"/>
      <c r="CV148" s="1671"/>
      <c r="CW148" s="1671"/>
      <c r="CX148" s="1671"/>
      <c r="CY148" s="1671"/>
      <c r="CZ148" s="1671"/>
      <c r="DA148" s="1671"/>
      <c r="DB148" s="1671"/>
      <c r="DC148" s="1671"/>
      <c r="DD148" s="1671"/>
      <c r="DE148" s="1671"/>
      <c r="DF148" s="1671"/>
      <c r="DG148" s="1671"/>
      <c r="DH148" s="1671"/>
      <c r="DI148" s="1671"/>
      <c r="DJ148" s="1671"/>
      <c r="DK148" s="1671"/>
      <c r="DL148" s="1671"/>
      <c r="DM148" s="1671"/>
      <c r="DN148" s="1671"/>
      <c r="DO148" s="1671"/>
      <c r="DP148" s="1671"/>
      <c r="DQ148" s="1671"/>
      <c r="DR148" s="1671"/>
      <c r="DS148" s="1671"/>
      <c r="DT148" s="1671"/>
      <c r="DU148" s="1671"/>
      <c r="DV148" s="1671"/>
      <c r="DW148" s="1671"/>
      <c r="DX148" s="1671"/>
      <c r="DY148" s="1671"/>
      <c r="DZ148" s="1671"/>
      <c r="EA148" s="1671"/>
      <c r="EB148" s="1671"/>
      <c r="EC148" s="1671"/>
      <c r="ED148" s="1671"/>
      <c r="EE148" s="1671"/>
      <c r="EF148" s="1671"/>
      <c r="EG148" s="1671"/>
      <c r="EH148" s="1671"/>
      <c r="EI148" s="1671"/>
    </row>
    <row r="149" spans="1:139" s="1673" customFormat="1" ht="12.5" x14ac:dyDescent="0.35">
      <c r="A149" s="1670" t="s">
        <v>6133</v>
      </c>
      <c r="B149" s="1670" t="s">
        <v>6134</v>
      </c>
      <c r="C149" s="1653">
        <v>1</v>
      </c>
      <c r="D149" s="1654">
        <v>26451</v>
      </c>
      <c r="E149" s="1654">
        <v>26451</v>
      </c>
      <c r="F149" s="1671"/>
      <c r="G149" s="1671"/>
      <c r="H149" s="1671"/>
      <c r="I149" s="1671"/>
      <c r="J149" s="1672"/>
      <c r="K149" s="1671"/>
      <c r="L149" s="1671"/>
      <c r="M149" s="1671"/>
      <c r="N149" s="1671"/>
      <c r="O149" s="1671"/>
      <c r="P149" s="1671"/>
      <c r="Q149" s="1671"/>
      <c r="R149" s="1671"/>
      <c r="S149" s="1671"/>
      <c r="T149" s="1671"/>
      <c r="U149" s="1671"/>
      <c r="V149" s="1671"/>
      <c r="W149" s="1671"/>
      <c r="X149" s="1671"/>
      <c r="Y149" s="1671"/>
      <c r="Z149" s="1671"/>
      <c r="AA149" s="1671"/>
      <c r="AB149" s="1671"/>
      <c r="AC149" s="1671"/>
      <c r="AD149" s="1671"/>
      <c r="AE149" s="1671"/>
      <c r="AF149" s="1671"/>
      <c r="AG149" s="1671"/>
      <c r="AH149" s="1671"/>
      <c r="AI149" s="1671"/>
      <c r="AJ149" s="1671"/>
      <c r="AK149" s="1671"/>
      <c r="AL149" s="1671"/>
      <c r="AM149" s="1671"/>
      <c r="AN149" s="1671"/>
      <c r="AO149" s="1671"/>
      <c r="AP149" s="1671"/>
      <c r="AQ149" s="1671"/>
      <c r="AR149" s="1671"/>
      <c r="AS149" s="1671"/>
      <c r="AT149" s="1671"/>
      <c r="AU149" s="1671"/>
      <c r="AV149" s="1671"/>
      <c r="AW149" s="1671"/>
      <c r="AX149" s="1671"/>
      <c r="AY149" s="1671"/>
      <c r="AZ149" s="1671"/>
      <c r="BA149" s="1671"/>
      <c r="BB149" s="1671"/>
      <c r="BC149" s="1671"/>
      <c r="BD149" s="1671"/>
      <c r="BE149" s="1671"/>
      <c r="BF149" s="1671"/>
      <c r="BG149" s="1671"/>
      <c r="BH149" s="1671"/>
      <c r="BI149" s="1671"/>
      <c r="BJ149" s="1671"/>
      <c r="BK149" s="1671"/>
      <c r="BL149" s="1671"/>
      <c r="BM149" s="1671"/>
      <c r="BN149" s="1671"/>
      <c r="BO149" s="1671"/>
      <c r="BP149" s="1671"/>
      <c r="BQ149" s="1671"/>
      <c r="BR149" s="1671"/>
      <c r="BS149" s="1671"/>
      <c r="BT149" s="1671"/>
      <c r="BU149" s="1671"/>
      <c r="BV149" s="1671"/>
      <c r="BW149" s="1671"/>
      <c r="BX149" s="1671"/>
      <c r="BY149" s="1671"/>
      <c r="BZ149" s="1671"/>
      <c r="CA149" s="1671"/>
      <c r="CB149" s="1671"/>
      <c r="CC149" s="1671"/>
      <c r="CD149" s="1671"/>
      <c r="CE149" s="1671"/>
      <c r="CF149" s="1671"/>
      <c r="CG149" s="1671"/>
      <c r="CH149" s="1671"/>
      <c r="CI149" s="1671"/>
      <c r="CJ149" s="1671"/>
      <c r="CK149" s="1671"/>
      <c r="CL149" s="1671"/>
      <c r="CM149" s="1671"/>
      <c r="CN149" s="1671"/>
      <c r="CO149" s="1671"/>
      <c r="CP149" s="1671"/>
      <c r="CQ149" s="1671"/>
      <c r="CR149" s="1671"/>
      <c r="CS149" s="1671"/>
      <c r="CT149" s="1671"/>
      <c r="CU149" s="1671"/>
      <c r="CV149" s="1671"/>
      <c r="CW149" s="1671"/>
      <c r="CX149" s="1671"/>
      <c r="CY149" s="1671"/>
      <c r="CZ149" s="1671"/>
      <c r="DA149" s="1671"/>
      <c r="DB149" s="1671"/>
      <c r="DC149" s="1671"/>
      <c r="DD149" s="1671"/>
      <c r="DE149" s="1671"/>
      <c r="DF149" s="1671"/>
      <c r="DG149" s="1671"/>
      <c r="DH149" s="1671"/>
      <c r="DI149" s="1671"/>
      <c r="DJ149" s="1671"/>
      <c r="DK149" s="1671"/>
      <c r="DL149" s="1671"/>
      <c r="DM149" s="1671"/>
      <c r="DN149" s="1671"/>
      <c r="DO149" s="1671"/>
      <c r="DP149" s="1671"/>
      <c r="DQ149" s="1671"/>
      <c r="DR149" s="1671"/>
      <c r="DS149" s="1671"/>
      <c r="DT149" s="1671"/>
      <c r="DU149" s="1671"/>
      <c r="DV149" s="1671"/>
      <c r="DW149" s="1671"/>
      <c r="DX149" s="1671"/>
      <c r="DY149" s="1671"/>
      <c r="DZ149" s="1671"/>
      <c r="EA149" s="1671"/>
      <c r="EB149" s="1671"/>
      <c r="EC149" s="1671"/>
      <c r="ED149" s="1671"/>
      <c r="EE149" s="1671"/>
      <c r="EF149" s="1671"/>
      <c r="EG149" s="1671"/>
      <c r="EH149" s="1671"/>
      <c r="EI149" s="1671"/>
    </row>
    <row r="150" spans="1:139" s="1673" customFormat="1" ht="12.5" x14ac:dyDescent="0.35">
      <c r="A150" s="1670" t="s">
        <v>6135</v>
      </c>
      <c r="B150" s="1670" t="s">
        <v>6136</v>
      </c>
      <c r="C150" s="1653">
        <v>2</v>
      </c>
      <c r="D150" s="1654">
        <v>32026</v>
      </c>
      <c r="E150" s="1654">
        <v>32026</v>
      </c>
      <c r="F150" s="1671"/>
      <c r="G150" s="1671"/>
      <c r="H150" s="1671"/>
      <c r="I150" s="1671"/>
      <c r="J150" s="1672"/>
      <c r="K150" s="1671"/>
      <c r="L150" s="1671"/>
      <c r="M150" s="1671"/>
      <c r="N150" s="1671"/>
      <c r="O150" s="1671"/>
      <c r="P150" s="1671"/>
      <c r="Q150" s="1671"/>
      <c r="R150" s="1671"/>
      <c r="S150" s="1671"/>
      <c r="T150" s="1671"/>
      <c r="U150" s="1671"/>
      <c r="V150" s="1671"/>
      <c r="W150" s="1671"/>
      <c r="X150" s="1671"/>
      <c r="Y150" s="1671"/>
      <c r="Z150" s="1671"/>
      <c r="AA150" s="1671"/>
      <c r="AB150" s="1671"/>
      <c r="AC150" s="1671"/>
      <c r="AD150" s="1671"/>
      <c r="AE150" s="1671"/>
      <c r="AF150" s="1671"/>
      <c r="AG150" s="1671"/>
      <c r="AH150" s="1671"/>
      <c r="AI150" s="1671"/>
      <c r="AJ150" s="1671"/>
      <c r="AK150" s="1671"/>
      <c r="AL150" s="1671"/>
      <c r="AM150" s="1671"/>
      <c r="AN150" s="1671"/>
      <c r="AO150" s="1671"/>
      <c r="AP150" s="1671"/>
      <c r="AQ150" s="1671"/>
      <c r="AR150" s="1671"/>
      <c r="AS150" s="1671"/>
      <c r="AT150" s="1671"/>
      <c r="AU150" s="1671"/>
      <c r="AV150" s="1671"/>
      <c r="AW150" s="1671"/>
      <c r="AX150" s="1671"/>
      <c r="AY150" s="1671"/>
      <c r="AZ150" s="1671"/>
      <c r="BA150" s="1671"/>
      <c r="BB150" s="1671"/>
      <c r="BC150" s="1671"/>
      <c r="BD150" s="1671"/>
      <c r="BE150" s="1671"/>
      <c r="BF150" s="1671"/>
      <c r="BG150" s="1671"/>
      <c r="BH150" s="1671"/>
      <c r="BI150" s="1671"/>
      <c r="BJ150" s="1671"/>
      <c r="BK150" s="1671"/>
      <c r="BL150" s="1671"/>
      <c r="BM150" s="1671"/>
      <c r="BN150" s="1671"/>
      <c r="BO150" s="1671"/>
      <c r="BP150" s="1671"/>
      <c r="BQ150" s="1671"/>
      <c r="BR150" s="1671"/>
      <c r="BS150" s="1671"/>
      <c r="BT150" s="1671"/>
      <c r="BU150" s="1671"/>
      <c r="BV150" s="1671"/>
      <c r="BW150" s="1671"/>
      <c r="BX150" s="1671"/>
      <c r="BY150" s="1671"/>
      <c r="BZ150" s="1671"/>
      <c r="CA150" s="1671"/>
      <c r="CB150" s="1671"/>
      <c r="CC150" s="1671"/>
      <c r="CD150" s="1671"/>
      <c r="CE150" s="1671"/>
      <c r="CF150" s="1671"/>
      <c r="CG150" s="1671"/>
      <c r="CH150" s="1671"/>
      <c r="CI150" s="1671"/>
      <c r="CJ150" s="1671"/>
      <c r="CK150" s="1671"/>
      <c r="CL150" s="1671"/>
      <c r="CM150" s="1671"/>
      <c r="CN150" s="1671"/>
      <c r="CO150" s="1671"/>
      <c r="CP150" s="1671"/>
      <c r="CQ150" s="1671"/>
      <c r="CR150" s="1671"/>
      <c r="CS150" s="1671"/>
      <c r="CT150" s="1671"/>
      <c r="CU150" s="1671"/>
      <c r="CV150" s="1671"/>
      <c r="CW150" s="1671"/>
      <c r="CX150" s="1671"/>
      <c r="CY150" s="1671"/>
      <c r="CZ150" s="1671"/>
      <c r="DA150" s="1671"/>
      <c r="DB150" s="1671"/>
      <c r="DC150" s="1671"/>
      <c r="DD150" s="1671"/>
      <c r="DE150" s="1671"/>
      <c r="DF150" s="1671"/>
      <c r="DG150" s="1671"/>
      <c r="DH150" s="1671"/>
      <c r="DI150" s="1671"/>
      <c r="DJ150" s="1671"/>
      <c r="DK150" s="1671"/>
      <c r="DL150" s="1671"/>
      <c r="DM150" s="1671"/>
      <c r="DN150" s="1671"/>
      <c r="DO150" s="1671"/>
      <c r="DP150" s="1671"/>
      <c r="DQ150" s="1671"/>
      <c r="DR150" s="1671"/>
      <c r="DS150" s="1671"/>
      <c r="DT150" s="1671"/>
      <c r="DU150" s="1671"/>
      <c r="DV150" s="1671"/>
      <c r="DW150" s="1671"/>
      <c r="DX150" s="1671"/>
      <c r="DY150" s="1671"/>
      <c r="DZ150" s="1671"/>
      <c r="EA150" s="1671"/>
      <c r="EB150" s="1671"/>
      <c r="EC150" s="1671"/>
      <c r="ED150" s="1671"/>
      <c r="EE150" s="1671"/>
      <c r="EF150" s="1671"/>
      <c r="EG150" s="1671"/>
      <c r="EH150" s="1671"/>
      <c r="EI150" s="1671"/>
    </row>
    <row r="151" spans="1:139" s="1673" customFormat="1" ht="12.5" x14ac:dyDescent="0.35">
      <c r="A151" s="1670" t="s">
        <v>6137</v>
      </c>
      <c r="B151" s="1670" t="s">
        <v>6138</v>
      </c>
      <c r="C151" s="1653">
        <v>5</v>
      </c>
      <c r="D151" s="1654">
        <v>21879</v>
      </c>
      <c r="E151" s="1654">
        <v>21879</v>
      </c>
      <c r="F151" s="1671"/>
      <c r="G151" s="1671"/>
      <c r="H151" s="1671"/>
      <c r="I151" s="1671"/>
      <c r="J151" s="1672"/>
      <c r="K151" s="1671"/>
      <c r="L151" s="1671"/>
      <c r="M151" s="1671"/>
      <c r="N151" s="1671"/>
      <c r="O151" s="1671"/>
      <c r="P151" s="1671"/>
      <c r="Q151" s="1671"/>
      <c r="R151" s="1671"/>
      <c r="S151" s="1671"/>
      <c r="T151" s="1671"/>
      <c r="U151" s="1671"/>
      <c r="V151" s="1671"/>
      <c r="W151" s="1671"/>
      <c r="X151" s="1671"/>
      <c r="Y151" s="1671"/>
      <c r="Z151" s="1671"/>
      <c r="AA151" s="1671"/>
      <c r="AB151" s="1671"/>
      <c r="AC151" s="1671"/>
      <c r="AD151" s="1671"/>
      <c r="AE151" s="1671"/>
      <c r="AF151" s="1671"/>
      <c r="AG151" s="1671"/>
      <c r="AH151" s="1671"/>
      <c r="AI151" s="1671"/>
      <c r="AJ151" s="1671"/>
      <c r="AK151" s="1671"/>
      <c r="AL151" s="1671"/>
      <c r="AM151" s="1671"/>
      <c r="AN151" s="1671"/>
      <c r="AO151" s="1671"/>
      <c r="AP151" s="1671"/>
      <c r="AQ151" s="1671"/>
      <c r="AR151" s="1671"/>
      <c r="AS151" s="1671"/>
      <c r="AT151" s="1671"/>
      <c r="AU151" s="1671"/>
      <c r="AV151" s="1671"/>
      <c r="AW151" s="1671"/>
      <c r="AX151" s="1671"/>
      <c r="AY151" s="1671"/>
      <c r="AZ151" s="1671"/>
      <c r="BA151" s="1671"/>
      <c r="BB151" s="1671"/>
      <c r="BC151" s="1671"/>
      <c r="BD151" s="1671"/>
      <c r="BE151" s="1671"/>
      <c r="BF151" s="1671"/>
      <c r="BG151" s="1671"/>
      <c r="BH151" s="1671"/>
      <c r="BI151" s="1671"/>
      <c r="BJ151" s="1671"/>
      <c r="BK151" s="1671"/>
      <c r="BL151" s="1671"/>
      <c r="BM151" s="1671"/>
      <c r="BN151" s="1671"/>
      <c r="BO151" s="1671"/>
      <c r="BP151" s="1671"/>
      <c r="BQ151" s="1671"/>
      <c r="BR151" s="1671"/>
      <c r="BS151" s="1671"/>
      <c r="BT151" s="1671"/>
      <c r="BU151" s="1671"/>
      <c r="BV151" s="1671"/>
      <c r="BW151" s="1671"/>
      <c r="BX151" s="1671"/>
      <c r="BY151" s="1671"/>
      <c r="BZ151" s="1671"/>
      <c r="CA151" s="1671"/>
      <c r="CB151" s="1671"/>
      <c r="CC151" s="1671"/>
      <c r="CD151" s="1671"/>
      <c r="CE151" s="1671"/>
      <c r="CF151" s="1671"/>
      <c r="CG151" s="1671"/>
      <c r="CH151" s="1671"/>
      <c r="CI151" s="1671"/>
      <c r="CJ151" s="1671"/>
      <c r="CK151" s="1671"/>
      <c r="CL151" s="1671"/>
      <c r="CM151" s="1671"/>
      <c r="CN151" s="1671"/>
      <c r="CO151" s="1671"/>
      <c r="CP151" s="1671"/>
      <c r="CQ151" s="1671"/>
      <c r="CR151" s="1671"/>
      <c r="CS151" s="1671"/>
      <c r="CT151" s="1671"/>
      <c r="CU151" s="1671"/>
      <c r="CV151" s="1671"/>
      <c r="CW151" s="1671"/>
      <c r="CX151" s="1671"/>
      <c r="CY151" s="1671"/>
      <c r="CZ151" s="1671"/>
      <c r="DA151" s="1671"/>
      <c r="DB151" s="1671"/>
      <c r="DC151" s="1671"/>
      <c r="DD151" s="1671"/>
      <c r="DE151" s="1671"/>
      <c r="DF151" s="1671"/>
      <c r="DG151" s="1671"/>
      <c r="DH151" s="1671"/>
      <c r="DI151" s="1671"/>
      <c r="DJ151" s="1671"/>
      <c r="DK151" s="1671"/>
      <c r="DL151" s="1671"/>
      <c r="DM151" s="1671"/>
      <c r="DN151" s="1671"/>
      <c r="DO151" s="1671"/>
      <c r="DP151" s="1671"/>
      <c r="DQ151" s="1671"/>
      <c r="DR151" s="1671"/>
      <c r="DS151" s="1671"/>
      <c r="DT151" s="1671"/>
      <c r="DU151" s="1671"/>
      <c r="DV151" s="1671"/>
      <c r="DW151" s="1671"/>
      <c r="DX151" s="1671"/>
      <c r="DY151" s="1671"/>
      <c r="DZ151" s="1671"/>
      <c r="EA151" s="1671"/>
      <c r="EB151" s="1671"/>
      <c r="EC151" s="1671"/>
      <c r="ED151" s="1671"/>
      <c r="EE151" s="1671"/>
      <c r="EF151" s="1671"/>
      <c r="EG151" s="1671"/>
      <c r="EH151" s="1671"/>
      <c r="EI151" s="1671"/>
    </row>
    <row r="152" spans="1:139" s="1673" customFormat="1" ht="12.5" x14ac:dyDescent="0.35">
      <c r="A152" s="1670" t="s">
        <v>6139</v>
      </c>
      <c r="B152" s="1670" t="s">
        <v>5223</v>
      </c>
      <c r="C152" s="1653">
        <v>4</v>
      </c>
      <c r="D152" s="1654">
        <v>25539</v>
      </c>
      <c r="E152" s="1654">
        <v>25539</v>
      </c>
      <c r="F152" s="1671"/>
      <c r="G152" s="1671"/>
      <c r="H152" s="1671"/>
      <c r="I152" s="1671"/>
      <c r="J152" s="1672"/>
      <c r="K152" s="1671"/>
      <c r="L152" s="1671"/>
      <c r="M152" s="1671"/>
      <c r="N152" s="1671"/>
      <c r="O152" s="1671"/>
      <c r="P152" s="1671"/>
      <c r="Q152" s="1671"/>
      <c r="R152" s="1671"/>
      <c r="S152" s="1671"/>
      <c r="T152" s="1671"/>
      <c r="U152" s="1671"/>
      <c r="V152" s="1671"/>
      <c r="W152" s="1671"/>
      <c r="X152" s="1671"/>
      <c r="Y152" s="1671"/>
      <c r="Z152" s="1671"/>
      <c r="AA152" s="1671"/>
      <c r="AB152" s="1671"/>
      <c r="AC152" s="1671"/>
      <c r="AD152" s="1671"/>
      <c r="AE152" s="1671"/>
      <c r="AF152" s="1671"/>
      <c r="AG152" s="1671"/>
      <c r="AH152" s="1671"/>
      <c r="AI152" s="1671"/>
      <c r="AJ152" s="1671"/>
      <c r="AK152" s="1671"/>
      <c r="AL152" s="1671"/>
      <c r="AM152" s="1671"/>
      <c r="AN152" s="1671"/>
      <c r="AO152" s="1671"/>
      <c r="AP152" s="1671"/>
      <c r="AQ152" s="1671"/>
      <c r="AR152" s="1671"/>
      <c r="AS152" s="1671"/>
      <c r="AT152" s="1671"/>
      <c r="AU152" s="1671"/>
      <c r="AV152" s="1671"/>
      <c r="AW152" s="1671"/>
      <c r="AX152" s="1671"/>
      <c r="AY152" s="1671"/>
      <c r="AZ152" s="1671"/>
      <c r="BA152" s="1671"/>
      <c r="BB152" s="1671"/>
      <c r="BC152" s="1671"/>
      <c r="BD152" s="1671"/>
      <c r="BE152" s="1671"/>
      <c r="BF152" s="1671"/>
      <c r="BG152" s="1671"/>
      <c r="BH152" s="1671"/>
      <c r="BI152" s="1671"/>
      <c r="BJ152" s="1671"/>
      <c r="BK152" s="1671"/>
      <c r="BL152" s="1671"/>
      <c r="BM152" s="1671"/>
      <c r="BN152" s="1671"/>
      <c r="BO152" s="1671"/>
      <c r="BP152" s="1671"/>
      <c r="BQ152" s="1671"/>
      <c r="BR152" s="1671"/>
      <c r="BS152" s="1671"/>
      <c r="BT152" s="1671"/>
      <c r="BU152" s="1671"/>
      <c r="BV152" s="1671"/>
      <c r="BW152" s="1671"/>
      <c r="BX152" s="1671"/>
      <c r="BY152" s="1671"/>
      <c r="BZ152" s="1671"/>
      <c r="CA152" s="1671"/>
      <c r="CB152" s="1671"/>
      <c r="CC152" s="1671"/>
      <c r="CD152" s="1671"/>
      <c r="CE152" s="1671"/>
      <c r="CF152" s="1671"/>
      <c r="CG152" s="1671"/>
      <c r="CH152" s="1671"/>
      <c r="CI152" s="1671"/>
      <c r="CJ152" s="1671"/>
      <c r="CK152" s="1671"/>
      <c r="CL152" s="1671"/>
      <c r="CM152" s="1671"/>
      <c r="CN152" s="1671"/>
      <c r="CO152" s="1671"/>
      <c r="CP152" s="1671"/>
      <c r="CQ152" s="1671"/>
      <c r="CR152" s="1671"/>
      <c r="CS152" s="1671"/>
      <c r="CT152" s="1671"/>
      <c r="CU152" s="1671"/>
      <c r="CV152" s="1671"/>
      <c r="CW152" s="1671"/>
      <c r="CX152" s="1671"/>
      <c r="CY152" s="1671"/>
      <c r="CZ152" s="1671"/>
      <c r="DA152" s="1671"/>
      <c r="DB152" s="1671"/>
      <c r="DC152" s="1671"/>
      <c r="DD152" s="1671"/>
      <c r="DE152" s="1671"/>
      <c r="DF152" s="1671"/>
      <c r="DG152" s="1671"/>
      <c r="DH152" s="1671"/>
      <c r="DI152" s="1671"/>
      <c r="DJ152" s="1671"/>
      <c r="DK152" s="1671"/>
      <c r="DL152" s="1671"/>
      <c r="DM152" s="1671"/>
      <c r="DN152" s="1671"/>
      <c r="DO152" s="1671"/>
      <c r="DP152" s="1671"/>
      <c r="DQ152" s="1671"/>
      <c r="DR152" s="1671"/>
      <c r="DS152" s="1671"/>
      <c r="DT152" s="1671"/>
      <c r="DU152" s="1671"/>
      <c r="DV152" s="1671"/>
      <c r="DW152" s="1671"/>
      <c r="DX152" s="1671"/>
      <c r="DY152" s="1671"/>
      <c r="DZ152" s="1671"/>
      <c r="EA152" s="1671"/>
      <c r="EB152" s="1671"/>
      <c r="EC152" s="1671"/>
      <c r="ED152" s="1671"/>
      <c r="EE152" s="1671"/>
      <c r="EF152" s="1671"/>
      <c r="EG152" s="1671"/>
      <c r="EH152" s="1671"/>
      <c r="EI152" s="1671"/>
    </row>
    <row r="153" spans="1:139" s="1673" customFormat="1" ht="12.5" x14ac:dyDescent="0.35">
      <c r="A153" s="1670" t="s">
        <v>6140</v>
      </c>
      <c r="B153" s="1670" t="s">
        <v>6141</v>
      </c>
      <c r="C153" s="1653">
        <v>1</v>
      </c>
      <c r="D153" s="1654">
        <v>47421</v>
      </c>
      <c r="E153" s="1654">
        <v>47421</v>
      </c>
      <c r="F153" s="1671"/>
      <c r="G153" s="1671"/>
      <c r="H153" s="1671"/>
      <c r="I153" s="1671"/>
      <c r="J153" s="1672"/>
      <c r="K153" s="1671"/>
      <c r="L153" s="1671"/>
      <c r="M153" s="1671"/>
      <c r="N153" s="1671"/>
      <c r="O153" s="1671"/>
      <c r="P153" s="1671"/>
      <c r="Q153" s="1671"/>
      <c r="R153" s="1671"/>
      <c r="S153" s="1671"/>
      <c r="T153" s="1671"/>
      <c r="U153" s="1671"/>
      <c r="V153" s="1671"/>
      <c r="W153" s="1671"/>
      <c r="X153" s="1671"/>
      <c r="Y153" s="1671"/>
      <c r="Z153" s="1671"/>
      <c r="AA153" s="1671"/>
      <c r="AB153" s="1671"/>
      <c r="AC153" s="1671"/>
      <c r="AD153" s="1671"/>
      <c r="AE153" s="1671"/>
      <c r="AF153" s="1671"/>
      <c r="AG153" s="1671"/>
      <c r="AH153" s="1671"/>
      <c r="AI153" s="1671"/>
      <c r="AJ153" s="1671"/>
      <c r="AK153" s="1671"/>
      <c r="AL153" s="1671"/>
      <c r="AM153" s="1671"/>
      <c r="AN153" s="1671"/>
      <c r="AO153" s="1671"/>
      <c r="AP153" s="1671"/>
      <c r="AQ153" s="1671"/>
      <c r="AR153" s="1671"/>
      <c r="AS153" s="1671"/>
      <c r="AT153" s="1671"/>
      <c r="AU153" s="1671"/>
      <c r="AV153" s="1671"/>
      <c r="AW153" s="1671"/>
      <c r="AX153" s="1671"/>
      <c r="AY153" s="1671"/>
      <c r="AZ153" s="1671"/>
      <c r="BA153" s="1671"/>
      <c r="BB153" s="1671"/>
      <c r="BC153" s="1671"/>
      <c r="BD153" s="1671"/>
      <c r="BE153" s="1671"/>
      <c r="BF153" s="1671"/>
      <c r="BG153" s="1671"/>
      <c r="BH153" s="1671"/>
      <c r="BI153" s="1671"/>
      <c r="BJ153" s="1671"/>
      <c r="BK153" s="1671"/>
      <c r="BL153" s="1671"/>
      <c r="BM153" s="1671"/>
      <c r="BN153" s="1671"/>
      <c r="BO153" s="1671"/>
      <c r="BP153" s="1671"/>
      <c r="BQ153" s="1671"/>
      <c r="BR153" s="1671"/>
      <c r="BS153" s="1671"/>
      <c r="BT153" s="1671"/>
      <c r="BU153" s="1671"/>
      <c r="BV153" s="1671"/>
      <c r="BW153" s="1671"/>
      <c r="BX153" s="1671"/>
      <c r="BY153" s="1671"/>
      <c r="BZ153" s="1671"/>
      <c r="CA153" s="1671"/>
      <c r="CB153" s="1671"/>
      <c r="CC153" s="1671"/>
      <c r="CD153" s="1671"/>
      <c r="CE153" s="1671"/>
      <c r="CF153" s="1671"/>
      <c r="CG153" s="1671"/>
      <c r="CH153" s="1671"/>
      <c r="CI153" s="1671"/>
      <c r="CJ153" s="1671"/>
      <c r="CK153" s="1671"/>
      <c r="CL153" s="1671"/>
      <c r="CM153" s="1671"/>
      <c r="CN153" s="1671"/>
      <c r="CO153" s="1671"/>
      <c r="CP153" s="1671"/>
      <c r="CQ153" s="1671"/>
      <c r="CR153" s="1671"/>
      <c r="CS153" s="1671"/>
      <c r="CT153" s="1671"/>
      <c r="CU153" s="1671"/>
      <c r="CV153" s="1671"/>
      <c r="CW153" s="1671"/>
      <c r="CX153" s="1671"/>
      <c r="CY153" s="1671"/>
      <c r="CZ153" s="1671"/>
      <c r="DA153" s="1671"/>
      <c r="DB153" s="1671"/>
      <c r="DC153" s="1671"/>
      <c r="DD153" s="1671"/>
      <c r="DE153" s="1671"/>
      <c r="DF153" s="1671"/>
      <c r="DG153" s="1671"/>
      <c r="DH153" s="1671"/>
      <c r="DI153" s="1671"/>
      <c r="DJ153" s="1671"/>
      <c r="DK153" s="1671"/>
      <c r="DL153" s="1671"/>
      <c r="DM153" s="1671"/>
      <c r="DN153" s="1671"/>
      <c r="DO153" s="1671"/>
      <c r="DP153" s="1671"/>
      <c r="DQ153" s="1671"/>
      <c r="DR153" s="1671"/>
      <c r="DS153" s="1671"/>
      <c r="DT153" s="1671"/>
      <c r="DU153" s="1671"/>
      <c r="DV153" s="1671"/>
      <c r="DW153" s="1671"/>
      <c r="DX153" s="1671"/>
      <c r="DY153" s="1671"/>
      <c r="DZ153" s="1671"/>
      <c r="EA153" s="1671"/>
      <c r="EB153" s="1671"/>
      <c r="EC153" s="1671"/>
      <c r="ED153" s="1671"/>
      <c r="EE153" s="1671"/>
      <c r="EF153" s="1671"/>
      <c r="EG153" s="1671"/>
      <c r="EH153" s="1671"/>
      <c r="EI153" s="1671"/>
    </row>
    <row r="154" spans="1:139" s="1673" customFormat="1" ht="12.5" x14ac:dyDescent="0.35">
      <c r="A154" s="1670" t="s">
        <v>6142</v>
      </c>
      <c r="B154" s="1670" t="s">
        <v>6143</v>
      </c>
      <c r="C154" s="1653">
        <v>31</v>
      </c>
      <c r="D154" s="1654">
        <v>33627</v>
      </c>
      <c r="E154" s="1654">
        <v>33627</v>
      </c>
      <c r="F154" s="1671"/>
      <c r="G154" s="1671"/>
      <c r="H154" s="1671"/>
      <c r="I154" s="1671"/>
      <c r="J154" s="1672"/>
      <c r="K154" s="1671"/>
      <c r="L154" s="1671"/>
      <c r="M154" s="1671"/>
      <c r="N154" s="1671"/>
      <c r="O154" s="1671"/>
      <c r="P154" s="1671"/>
      <c r="Q154" s="1671"/>
      <c r="R154" s="1671"/>
      <c r="S154" s="1671"/>
      <c r="T154" s="1671"/>
      <c r="U154" s="1671"/>
      <c r="V154" s="1671"/>
      <c r="W154" s="1671"/>
      <c r="X154" s="1671"/>
      <c r="Y154" s="1671"/>
      <c r="Z154" s="1671"/>
      <c r="AA154" s="1671"/>
      <c r="AB154" s="1671"/>
      <c r="AC154" s="1671"/>
      <c r="AD154" s="1671"/>
      <c r="AE154" s="1671"/>
      <c r="AF154" s="1671"/>
      <c r="AG154" s="1671"/>
      <c r="AH154" s="1671"/>
      <c r="AI154" s="1671"/>
      <c r="AJ154" s="1671"/>
      <c r="AK154" s="1671"/>
      <c r="AL154" s="1671"/>
      <c r="AM154" s="1671"/>
      <c r="AN154" s="1671"/>
      <c r="AO154" s="1671"/>
      <c r="AP154" s="1671"/>
      <c r="AQ154" s="1671"/>
      <c r="AR154" s="1671"/>
      <c r="AS154" s="1671"/>
      <c r="AT154" s="1671"/>
      <c r="AU154" s="1671"/>
      <c r="AV154" s="1671"/>
      <c r="AW154" s="1671"/>
      <c r="AX154" s="1671"/>
      <c r="AY154" s="1671"/>
      <c r="AZ154" s="1671"/>
      <c r="BA154" s="1671"/>
      <c r="BB154" s="1671"/>
      <c r="BC154" s="1671"/>
      <c r="BD154" s="1671"/>
      <c r="BE154" s="1671"/>
      <c r="BF154" s="1671"/>
      <c r="BG154" s="1671"/>
      <c r="BH154" s="1671"/>
      <c r="BI154" s="1671"/>
      <c r="BJ154" s="1671"/>
      <c r="BK154" s="1671"/>
      <c r="BL154" s="1671"/>
      <c r="BM154" s="1671"/>
      <c r="BN154" s="1671"/>
      <c r="BO154" s="1671"/>
      <c r="BP154" s="1671"/>
      <c r="BQ154" s="1671"/>
      <c r="BR154" s="1671"/>
      <c r="BS154" s="1671"/>
      <c r="BT154" s="1671"/>
      <c r="BU154" s="1671"/>
      <c r="BV154" s="1671"/>
      <c r="BW154" s="1671"/>
      <c r="BX154" s="1671"/>
      <c r="BY154" s="1671"/>
      <c r="BZ154" s="1671"/>
      <c r="CA154" s="1671"/>
      <c r="CB154" s="1671"/>
      <c r="CC154" s="1671"/>
      <c r="CD154" s="1671"/>
      <c r="CE154" s="1671"/>
      <c r="CF154" s="1671"/>
      <c r="CG154" s="1671"/>
      <c r="CH154" s="1671"/>
      <c r="CI154" s="1671"/>
      <c r="CJ154" s="1671"/>
      <c r="CK154" s="1671"/>
      <c r="CL154" s="1671"/>
      <c r="CM154" s="1671"/>
      <c r="CN154" s="1671"/>
      <c r="CO154" s="1671"/>
      <c r="CP154" s="1671"/>
      <c r="CQ154" s="1671"/>
      <c r="CR154" s="1671"/>
      <c r="CS154" s="1671"/>
      <c r="CT154" s="1671"/>
      <c r="CU154" s="1671"/>
      <c r="CV154" s="1671"/>
      <c r="CW154" s="1671"/>
      <c r="CX154" s="1671"/>
      <c r="CY154" s="1671"/>
      <c r="CZ154" s="1671"/>
      <c r="DA154" s="1671"/>
      <c r="DB154" s="1671"/>
      <c r="DC154" s="1671"/>
      <c r="DD154" s="1671"/>
      <c r="DE154" s="1671"/>
      <c r="DF154" s="1671"/>
      <c r="DG154" s="1671"/>
      <c r="DH154" s="1671"/>
      <c r="DI154" s="1671"/>
      <c r="DJ154" s="1671"/>
      <c r="DK154" s="1671"/>
      <c r="DL154" s="1671"/>
      <c r="DM154" s="1671"/>
      <c r="DN154" s="1671"/>
      <c r="DO154" s="1671"/>
      <c r="DP154" s="1671"/>
      <c r="DQ154" s="1671"/>
      <c r="DR154" s="1671"/>
      <c r="DS154" s="1671"/>
      <c r="DT154" s="1671"/>
      <c r="DU154" s="1671"/>
      <c r="DV154" s="1671"/>
      <c r="DW154" s="1671"/>
      <c r="DX154" s="1671"/>
      <c r="DY154" s="1671"/>
      <c r="DZ154" s="1671"/>
      <c r="EA154" s="1671"/>
      <c r="EB154" s="1671"/>
      <c r="EC154" s="1671"/>
      <c r="ED154" s="1671"/>
      <c r="EE154" s="1671"/>
      <c r="EF154" s="1671"/>
      <c r="EG154" s="1671"/>
      <c r="EH154" s="1671"/>
      <c r="EI154" s="1671"/>
    </row>
    <row r="155" spans="1:139" s="1673" customFormat="1" ht="12.5" x14ac:dyDescent="0.35">
      <c r="A155" s="1670" t="s">
        <v>6144</v>
      </c>
      <c r="B155" s="1670" t="s">
        <v>6145</v>
      </c>
      <c r="C155" s="1653">
        <v>116</v>
      </c>
      <c r="D155" s="1654">
        <v>30124</v>
      </c>
      <c r="E155" s="1654">
        <v>30124</v>
      </c>
      <c r="F155" s="1671"/>
      <c r="G155" s="1671"/>
      <c r="H155" s="1671"/>
      <c r="I155" s="1671"/>
      <c r="J155" s="1672"/>
      <c r="K155" s="1671"/>
      <c r="L155" s="1671"/>
      <c r="M155" s="1671"/>
      <c r="N155" s="1671"/>
      <c r="O155" s="1671"/>
      <c r="P155" s="1671"/>
      <c r="Q155" s="1671"/>
      <c r="R155" s="1671"/>
      <c r="S155" s="1671"/>
      <c r="T155" s="1671"/>
      <c r="U155" s="1671"/>
      <c r="V155" s="1671"/>
      <c r="W155" s="1671"/>
      <c r="X155" s="1671"/>
      <c r="Y155" s="1671"/>
      <c r="Z155" s="1671"/>
      <c r="AA155" s="1671"/>
      <c r="AB155" s="1671"/>
      <c r="AC155" s="1671"/>
      <c r="AD155" s="1671"/>
      <c r="AE155" s="1671"/>
      <c r="AF155" s="1671"/>
      <c r="AG155" s="1671"/>
      <c r="AH155" s="1671"/>
      <c r="AI155" s="1671"/>
      <c r="AJ155" s="1671"/>
      <c r="AK155" s="1671"/>
      <c r="AL155" s="1671"/>
      <c r="AM155" s="1671"/>
      <c r="AN155" s="1671"/>
      <c r="AO155" s="1671"/>
      <c r="AP155" s="1671"/>
      <c r="AQ155" s="1671"/>
      <c r="AR155" s="1671"/>
      <c r="AS155" s="1671"/>
      <c r="AT155" s="1671"/>
      <c r="AU155" s="1671"/>
      <c r="AV155" s="1671"/>
      <c r="AW155" s="1671"/>
      <c r="AX155" s="1671"/>
      <c r="AY155" s="1671"/>
      <c r="AZ155" s="1671"/>
      <c r="BA155" s="1671"/>
      <c r="BB155" s="1671"/>
      <c r="BC155" s="1671"/>
      <c r="BD155" s="1671"/>
      <c r="BE155" s="1671"/>
      <c r="BF155" s="1671"/>
      <c r="BG155" s="1671"/>
      <c r="BH155" s="1671"/>
      <c r="BI155" s="1671"/>
      <c r="BJ155" s="1671"/>
      <c r="BK155" s="1671"/>
      <c r="BL155" s="1671"/>
      <c r="BM155" s="1671"/>
      <c r="BN155" s="1671"/>
      <c r="BO155" s="1671"/>
      <c r="BP155" s="1671"/>
      <c r="BQ155" s="1671"/>
      <c r="BR155" s="1671"/>
      <c r="BS155" s="1671"/>
      <c r="BT155" s="1671"/>
      <c r="BU155" s="1671"/>
      <c r="BV155" s="1671"/>
      <c r="BW155" s="1671"/>
      <c r="BX155" s="1671"/>
      <c r="BY155" s="1671"/>
      <c r="BZ155" s="1671"/>
      <c r="CA155" s="1671"/>
      <c r="CB155" s="1671"/>
      <c r="CC155" s="1671"/>
      <c r="CD155" s="1671"/>
      <c r="CE155" s="1671"/>
      <c r="CF155" s="1671"/>
      <c r="CG155" s="1671"/>
      <c r="CH155" s="1671"/>
      <c r="CI155" s="1671"/>
      <c r="CJ155" s="1671"/>
      <c r="CK155" s="1671"/>
      <c r="CL155" s="1671"/>
      <c r="CM155" s="1671"/>
      <c r="CN155" s="1671"/>
      <c r="CO155" s="1671"/>
      <c r="CP155" s="1671"/>
      <c r="CQ155" s="1671"/>
      <c r="CR155" s="1671"/>
      <c r="CS155" s="1671"/>
      <c r="CT155" s="1671"/>
      <c r="CU155" s="1671"/>
      <c r="CV155" s="1671"/>
      <c r="CW155" s="1671"/>
      <c r="CX155" s="1671"/>
      <c r="CY155" s="1671"/>
      <c r="CZ155" s="1671"/>
      <c r="DA155" s="1671"/>
      <c r="DB155" s="1671"/>
      <c r="DC155" s="1671"/>
      <c r="DD155" s="1671"/>
      <c r="DE155" s="1671"/>
      <c r="DF155" s="1671"/>
      <c r="DG155" s="1671"/>
      <c r="DH155" s="1671"/>
      <c r="DI155" s="1671"/>
      <c r="DJ155" s="1671"/>
      <c r="DK155" s="1671"/>
      <c r="DL155" s="1671"/>
      <c r="DM155" s="1671"/>
      <c r="DN155" s="1671"/>
      <c r="DO155" s="1671"/>
      <c r="DP155" s="1671"/>
      <c r="DQ155" s="1671"/>
      <c r="DR155" s="1671"/>
      <c r="DS155" s="1671"/>
      <c r="DT155" s="1671"/>
      <c r="DU155" s="1671"/>
      <c r="DV155" s="1671"/>
      <c r="DW155" s="1671"/>
      <c r="DX155" s="1671"/>
      <c r="DY155" s="1671"/>
      <c r="DZ155" s="1671"/>
      <c r="EA155" s="1671"/>
      <c r="EB155" s="1671"/>
      <c r="EC155" s="1671"/>
      <c r="ED155" s="1671"/>
      <c r="EE155" s="1671"/>
      <c r="EF155" s="1671"/>
      <c r="EG155" s="1671"/>
      <c r="EH155" s="1671"/>
      <c r="EI155" s="1671"/>
    </row>
    <row r="156" spans="1:139" s="1673" customFormat="1" ht="12.5" x14ac:dyDescent="0.35">
      <c r="A156" s="1670" t="s">
        <v>6146</v>
      </c>
      <c r="B156" s="1670" t="s">
        <v>6147</v>
      </c>
      <c r="C156" s="1653">
        <v>4</v>
      </c>
      <c r="D156" s="1654">
        <v>31926</v>
      </c>
      <c r="E156" s="1654">
        <v>31926</v>
      </c>
      <c r="F156" s="1671"/>
      <c r="G156" s="1671"/>
      <c r="H156" s="1671"/>
      <c r="I156" s="1671"/>
      <c r="J156" s="1672"/>
      <c r="K156" s="1671"/>
      <c r="L156" s="1671"/>
      <c r="M156" s="1671"/>
      <c r="N156" s="1671"/>
      <c r="O156" s="1671"/>
      <c r="P156" s="1671"/>
      <c r="Q156" s="1671"/>
      <c r="R156" s="1671"/>
      <c r="S156" s="1671"/>
      <c r="T156" s="1671"/>
      <c r="U156" s="1671"/>
      <c r="V156" s="1671"/>
      <c r="W156" s="1671"/>
      <c r="X156" s="1671"/>
      <c r="Y156" s="1671"/>
      <c r="Z156" s="1671"/>
      <c r="AA156" s="1671"/>
      <c r="AB156" s="1671"/>
      <c r="AC156" s="1671"/>
      <c r="AD156" s="1671"/>
      <c r="AE156" s="1671"/>
      <c r="AF156" s="1671"/>
      <c r="AG156" s="1671"/>
      <c r="AH156" s="1671"/>
      <c r="AI156" s="1671"/>
      <c r="AJ156" s="1671"/>
      <c r="AK156" s="1671"/>
      <c r="AL156" s="1671"/>
      <c r="AM156" s="1671"/>
      <c r="AN156" s="1671"/>
      <c r="AO156" s="1671"/>
      <c r="AP156" s="1671"/>
      <c r="AQ156" s="1671"/>
      <c r="AR156" s="1671"/>
      <c r="AS156" s="1671"/>
      <c r="AT156" s="1671"/>
      <c r="AU156" s="1671"/>
      <c r="AV156" s="1671"/>
      <c r="AW156" s="1671"/>
      <c r="AX156" s="1671"/>
      <c r="AY156" s="1671"/>
      <c r="AZ156" s="1671"/>
      <c r="BA156" s="1671"/>
      <c r="BB156" s="1671"/>
      <c r="BC156" s="1671"/>
      <c r="BD156" s="1671"/>
      <c r="BE156" s="1671"/>
      <c r="BF156" s="1671"/>
      <c r="BG156" s="1671"/>
      <c r="BH156" s="1671"/>
      <c r="BI156" s="1671"/>
      <c r="BJ156" s="1671"/>
      <c r="BK156" s="1671"/>
      <c r="BL156" s="1671"/>
      <c r="BM156" s="1671"/>
      <c r="BN156" s="1671"/>
      <c r="BO156" s="1671"/>
      <c r="BP156" s="1671"/>
      <c r="BQ156" s="1671"/>
      <c r="BR156" s="1671"/>
      <c r="BS156" s="1671"/>
      <c r="BT156" s="1671"/>
      <c r="BU156" s="1671"/>
      <c r="BV156" s="1671"/>
      <c r="BW156" s="1671"/>
      <c r="BX156" s="1671"/>
      <c r="BY156" s="1671"/>
      <c r="BZ156" s="1671"/>
      <c r="CA156" s="1671"/>
      <c r="CB156" s="1671"/>
      <c r="CC156" s="1671"/>
      <c r="CD156" s="1671"/>
      <c r="CE156" s="1671"/>
      <c r="CF156" s="1671"/>
      <c r="CG156" s="1671"/>
      <c r="CH156" s="1671"/>
      <c r="CI156" s="1671"/>
      <c r="CJ156" s="1671"/>
      <c r="CK156" s="1671"/>
      <c r="CL156" s="1671"/>
      <c r="CM156" s="1671"/>
      <c r="CN156" s="1671"/>
      <c r="CO156" s="1671"/>
      <c r="CP156" s="1671"/>
      <c r="CQ156" s="1671"/>
      <c r="CR156" s="1671"/>
      <c r="CS156" s="1671"/>
      <c r="CT156" s="1671"/>
      <c r="CU156" s="1671"/>
      <c r="CV156" s="1671"/>
      <c r="CW156" s="1671"/>
      <c r="CX156" s="1671"/>
      <c r="CY156" s="1671"/>
      <c r="CZ156" s="1671"/>
      <c r="DA156" s="1671"/>
      <c r="DB156" s="1671"/>
      <c r="DC156" s="1671"/>
      <c r="DD156" s="1671"/>
      <c r="DE156" s="1671"/>
      <c r="DF156" s="1671"/>
      <c r="DG156" s="1671"/>
      <c r="DH156" s="1671"/>
      <c r="DI156" s="1671"/>
      <c r="DJ156" s="1671"/>
      <c r="DK156" s="1671"/>
      <c r="DL156" s="1671"/>
      <c r="DM156" s="1671"/>
      <c r="DN156" s="1671"/>
      <c r="DO156" s="1671"/>
      <c r="DP156" s="1671"/>
      <c r="DQ156" s="1671"/>
      <c r="DR156" s="1671"/>
      <c r="DS156" s="1671"/>
      <c r="DT156" s="1671"/>
      <c r="DU156" s="1671"/>
      <c r="DV156" s="1671"/>
      <c r="DW156" s="1671"/>
      <c r="DX156" s="1671"/>
      <c r="DY156" s="1671"/>
      <c r="DZ156" s="1671"/>
      <c r="EA156" s="1671"/>
      <c r="EB156" s="1671"/>
      <c r="EC156" s="1671"/>
      <c r="ED156" s="1671"/>
      <c r="EE156" s="1671"/>
      <c r="EF156" s="1671"/>
      <c r="EG156" s="1671"/>
      <c r="EH156" s="1671"/>
      <c r="EI156" s="1671"/>
    </row>
    <row r="157" spans="1:139" s="1673" customFormat="1" ht="12.5" x14ac:dyDescent="0.35">
      <c r="A157" s="1670" t="s">
        <v>6148</v>
      </c>
      <c r="B157" s="1670" t="s">
        <v>6149</v>
      </c>
      <c r="C157" s="1653">
        <v>2</v>
      </c>
      <c r="D157" s="1654">
        <v>30309</v>
      </c>
      <c r="E157" s="1654">
        <v>30309</v>
      </c>
      <c r="F157" s="1671"/>
      <c r="G157" s="1671"/>
      <c r="H157" s="1671"/>
      <c r="I157" s="1671"/>
      <c r="J157" s="1672"/>
      <c r="K157" s="1671"/>
      <c r="L157" s="1671"/>
      <c r="M157" s="1671"/>
      <c r="N157" s="1671"/>
      <c r="O157" s="1671"/>
      <c r="P157" s="1671"/>
      <c r="Q157" s="1671"/>
      <c r="R157" s="1671"/>
      <c r="S157" s="1671"/>
      <c r="T157" s="1671"/>
      <c r="U157" s="1671"/>
      <c r="V157" s="1671"/>
      <c r="W157" s="1671"/>
      <c r="X157" s="1671"/>
      <c r="Y157" s="1671"/>
      <c r="Z157" s="1671"/>
      <c r="AA157" s="1671"/>
      <c r="AB157" s="1671"/>
      <c r="AC157" s="1671"/>
      <c r="AD157" s="1671"/>
      <c r="AE157" s="1671"/>
      <c r="AF157" s="1671"/>
      <c r="AG157" s="1671"/>
      <c r="AH157" s="1671"/>
      <c r="AI157" s="1671"/>
      <c r="AJ157" s="1671"/>
      <c r="AK157" s="1671"/>
      <c r="AL157" s="1671"/>
      <c r="AM157" s="1671"/>
      <c r="AN157" s="1671"/>
      <c r="AO157" s="1671"/>
      <c r="AP157" s="1671"/>
      <c r="AQ157" s="1671"/>
      <c r="AR157" s="1671"/>
      <c r="AS157" s="1671"/>
      <c r="AT157" s="1671"/>
      <c r="AU157" s="1671"/>
      <c r="AV157" s="1671"/>
      <c r="AW157" s="1671"/>
      <c r="AX157" s="1671"/>
      <c r="AY157" s="1671"/>
      <c r="AZ157" s="1671"/>
      <c r="BA157" s="1671"/>
      <c r="BB157" s="1671"/>
      <c r="BC157" s="1671"/>
      <c r="BD157" s="1671"/>
      <c r="BE157" s="1671"/>
      <c r="BF157" s="1671"/>
      <c r="BG157" s="1671"/>
      <c r="BH157" s="1671"/>
      <c r="BI157" s="1671"/>
      <c r="BJ157" s="1671"/>
      <c r="BK157" s="1671"/>
      <c r="BL157" s="1671"/>
      <c r="BM157" s="1671"/>
      <c r="BN157" s="1671"/>
      <c r="BO157" s="1671"/>
      <c r="BP157" s="1671"/>
      <c r="BQ157" s="1671"/>
      <c r="BR157" s="1671"/>
      <c r="BS157" s="1671"/>
      <c r="BT157" s="1671"/>
      <c r="BU157" s="1671"/>
      <c r="BV157" s="1671"/>
      <c r="BW157" s="1671"/>
      <c r="BX157" s="1671"/>
      <c r="BY157" s="1671"/>
      <c r="BZ157" s="1671"/>
      <c r="CA157" s="1671"/>
      <c r="CB157" s="1671"/>
      <c r="CC157" s="1671"/>
      <c r="CD157" s="1671"/>
      <c r="CE157" s="1671"/>
      <c r="CF157" s="1671"/>
      <c r="CG157" s="1671"/>
      <c r="CH157" s="1671"/>
      <c r="CI157" s="1671"/>
      <c r="CJ157" s="1671"/>
      <c r="CK157" s="1671"/>
      <c r="CL157" s="1671"/>
      <c r="CM157" s="1671"/>
      <c r="CN157" s="1671"/>
      <c r="CO157" s="1671"/>
      <c r="CP157" s="1671"/>
      <c r="CQ157" s="1671"/>
      <c r="CR157" s="1671"/>
      <c r="CS157" s="1671"/>
      <c r="CT157" s="1671"/>
      <c r="CU157" s="1671"/>
      <c r="CV157" s="1671"/>
      <c r="CW157" s="1671"/>
      <c r="CX157" s="1671"/>
      <c r="CY157" s="1671"/>
      <c r="CZ157" s="1671"/>
      <c r="DA157" s="1671"/>
      <c r="DB157" s="1671"/>
      <c r="DC157" s="1671"/>
      <c r="DD157" s="1671"/>
      <c r="DE157" s="1671"/>
      <c r="DF157" s="1671"/>
      <c r="DG157" s="1671"/>
      <c r="DH157" s="1671"/>
      <c r="DI157" s="1671"/>
      <c r="DJ157" s="1671"/>
      <c r="DK157" s="1671"/>
      <c r="DL157" s="1671"/>
      <c r="DM157" s="1671"/>
      <c r="DN157" s="1671"/>
      <c r="DO157" s="1671"/>
      <c r="DP157" s="1671"/>
      <c r="DQ157" s="1671"/>
      <c r="DR157" s="1671"/>
      <c r="DS157" s="1671"/>
      <c r="DT157" s="1671"/>
      <c r="DU157" s="1671"/>
      <c r="DV157" s="1671"/>
      <c r="DW157" s="1671"/>
      <c r="DX157" s="1671"/>
      <c r="DY157" s="1671"/>
      <c r="DZ157" s="1671"/>
      <c r="EA157" s="1671"/>
      <c r="EB157" s="1671"/>
      <c r="EC157" s="1671"/>
      <c r="ED157" s="1671"/>
      <c r="EE157" s="1671"/>
      <c r="EF157" s="1671"/>
      <c r="EG157" s="1671"/>
      <c r="EH157" s="1671"/>
      <c r="EI157" s="1671"/>
    </row>
    <row r="158" spans="1:139" s="1673" customFormat="1" ht="12.5" x14ac:dyDescent="0.35">
      <c r="A158" s="1670" t="s">
        <v>6150</v>
      </c>
      <c r="B158" s="1670" t="s">
        <v>6151</v>
      </c>
      <c r="C158" s="1653">
        <v>1</v>
      </c>
      <c r="D158" s="1654">
        <v>36663</v>
      </c>
      <c r="E158" s="1654">
        <v>36663</v>
      </c>
      <c r="F158" s="1671"/>
      <c r="G158" s="1671"/>
      <c r="H158" s="1671"/>
      <c r="I158" s="1671"/>
      <c r="J158" s="1672"/>
      <c r="K158" s="1671"/>
      <c r="L158" s="1671"/>
      <c r="M158" s="1671"/>
      <c r="N158" s="1671"/>
      <c r="O158" s="1671"/>
      <c r="P158" s="1671"/>
      <c r="Q158" s="1671"/>
      <c r="R158" s="1671"/>
      <c r="S158" s="1671"/>
      <c r="T158" s="1671"/>
      <c r="U158" s="1671"/>
      <c r="V158" s="1671"/>
      <c r="W158" s="1671"/>
      <c r="X158" s="1671"/>
      <c r="Y158" s="1671"/>
      <c r="Z158" s="1671"/>
      <c r="AA158" s="1671"/>
      <c r="AB158" s="1671"/>
      <c r="AC158" s="1671"/>
      <c r="AD158" s="1671"/>
      <c r="AE158" s="1671"/>
      <c r="AF158" s="1671"/>
      <c r="AG158" s="1671"/>
      <c r="AH158" s="1671"/>
      <c r="AI158" s="1671"/>
      <c r="AJ158" s="1671"/>
      <c r="AK158" s="1671"/>
      <c r="AL158" s="1671"/>
      <c r="AM158" s="1671"/>
      <c r="AN158" s="1671"/>
      <c r="AO158" s="1671"/>
      <c r="AP158" s="1671"/>
      <c r="AQ158" s="1671"/>
      <c r="AR158" s="1671"/>
      <c r="AS158" s="1671"/>
      <c r="AT158" s="1671"/>
      <c r="AU158" s="1671"/>
      <c r="AV158" s="1671"/>
      <c r="AW158" s="1671"/>
      <c r="AX158" s="1671"/>
      <c r="AY158" s="1671"/>
      <c r="AZ158" s="1671"/>
      <c r="BA158" s="1671"/>
      <c r="BB158" s="1671"/>
      <c r="BC158" s="1671"/>
      <c r="BD158" s="1671"/>
      <c r="BE158" s="1671"/>
      <c r="BF158" s="1671"/>
      <c r="BG158" s="1671"/>
      <c r="BH158" s="1671"/>
      <c r="BI158" s="1671"/>
      <c r="BJ158" s="1671"/>
      <c r="BK158" s="1671"/>
      <c r="BL158" s="1671"/>
      <c r="BM158" s="1671"/>
      <c r="BN158" s="1671"/>
      <c r="BO158" s="1671"/>
      <c r="BP158" s="1671"/>
      <c r="BQ158" s="1671"/>
      <c r="BR158" s="1671"/>
      <c r="BS158" s="1671"/>
      <c r="BT158" s="1671"/>
      <c r="BU158" s="1671"/>
      <c r="BV158" s="1671"/>
      <c r="BW158" s="1671"/>
      <c r="BX158" s="1671"/>
      <c r="BY158" s="1671"/>
      <c r="BZ158" s="1671"/>
      <c r="CA158" s="1671"/>
      <c r="CB158" s="1671"/>
      <c r="CC158" s="1671"/>
      <c r="CD158" s="1671"/>
      <c r="CE158" s="1671"/>
      <c r="CF158" s="1671"/>
      <c r="CG158" s="1671"/>
      <c r="CH158" s="1671"/>
      <c r="CI158" s="1671"/>
      <c r="CJ158" s="1671"/>
      <c r="CK158" s="1671"/>
      <c r="CL158" s="1671"/>
      <c r="CM158" s="1671"/>
      <c r="CN158" s="1671"/>
      <c r="CO158" s="1671"/>
      <c r="CP158" s="1671"/>
      <c r="CQ158" s="1671"/>
      <c r="CR158" s="1671"/>
      <c r="CS158" s="1671"/>
      <c r="CT158" s="1671"/>
      <c r="CU158" s="1671"/>
      <c r="CV158" s="1671"/>
      <c r="CW158" s="1671"/>
      <c r="CX158" s="1671"/>
      <c r="CY158" s="1671"/>
      <c r="CZ158" s="1671"/>
      <c r="DA158" s="1671"/>
      <c r="DB158" s="1671"/>
      <c r="DC158" s="1671"/>
      <c r="DD158" s="1671"/>
      <c r="DE158" s="1671"/>
      <c r="DF158" s="1671"/>
      <c r="DG158" s="1671"/>
      <c r="DH158" s="1671"/>
      <c r="DI158" s="1671"/>
      <c r="DJ158" s="1671"/>
      <c r="DK158" s="1671"/>
      <c r="DL158" s="1671"/>
      <c r="DM158" s="1671"/>
      <c r="DN158" s="1671"/>
      <c r="DO158" s="1671"/>
      <c r="DP158" s="1671"/>
      <c r="DQ158" s="1671"/>
      <c r="DR158" s="1671"/>
      <c r="DS158" s="1671"/>
      <c r="DT158" s="1671"/>
      <c r="DU158" s="1671"/>
      <c r="DV158" s="1671"/>
      <c r="DW158" s="1671"/>
      <c r="DX158" s="1671"/>
      <c r="DY158" s="1671"/>
      <c r="DZ158" s="1671"/>
      <c r="EA158" s="1671"/>
      <c r="EB158" s="1671"/>
      <c r="EC158" s="1671"/>
      <c r="ED158" s="1671"/>
      <c r="EE158" s="1671"/>
      <c r="EF158" s="1671"/>
      <c r="EG158" s="1671"/>
      <c r="EH158" s="1671"/>
      <c r="EI158" s="1671"/>
    </row>
    <row r="159" spans="1:139" s="1673" customFormat="1" ht="12.5" x14ac:dyDescent="0.35">
      <c r="A159" s="1670" t="s">
        <v>6152</v>
      </c>
      <c r="B159" s="1670" t="s">
        <v>6153</v>
      </c>
      <c r="C159" s="1653">
        <v>9</v>
      </c>
      <c r="D159" s="1654">
        <v>45880</v>
      </c>
      <c r="E159" s="1654">
        <v>45880</v>
      </c>
      <c r="F159" s="1671"/>
      <c r="G159" s="1671"/>
      <c r="H159" s="1671"/>
      <c r="I159" s="1671"/>
      <c r="J159" s="1672"/>
      <c r="K159" s="1671"/>
      <c r="L159" s="1671"/>
      <c r="M159" s="1671"/>
      <c r="N159" s="1671"/>
      <c r="O159" s="1671"/>
      <c r="P159" s="1671"/>
      <c r="Q159" s="1671"/>
      <c r="R159" s="1671"/>
      <c r="S159" s="1671"/>
      <c r="T159" s="1671"/>
      <c r="U159" s="1671"/>
      <c r="V159" s="1671"/>
      <c r="W159" s="1671"/>
      <c r="X159" s="1671"/>
      <c r="Y159" s="1671"/>
      <c r="Z159" s="1671"/>
      <c r="AA159" s="1671"/>
      <c r="AB159" s="1671"/>
      <c r="AC159" s="1671"/>
      <c r="AD159" s="1671"/>
      <c r="AE159" s="1671"/>
      <c r="AF159" s="1671"/>
      <c r="AG159" s="1671"/>
      <c r="AH159" s="1671"/>
      <c r="AI159" s="1671"/>
      <c r="AJ159" s="1671"/>
      <c r="AK159" s="1671"/>
      <c r="AL159" s="1671"/>
      <c r="AM159" s="1671"/>
      <c r="AN159" s="1671"/>
      <c r="AO159" s="1671"/>
      <c r="AP159" s="1671"/>
      <c r="AQ159" s="1671"/>
      <c r="AR159" s="1671"/>
      <c r="AS159" s="1671"/>
      <c r="AT159" s="1671"/>
      <c r="AU159" s="1671"/>
      <c r="AV159" s="1671"/>
      <c r="AW159" s="1671"/>
      <c r="AX159" s="1671"/>
      <c r="AY159" s="1671"/>
      <c r="AZ159" s="1671"/>
      <c r="BA159" s="1671"/>
      <c r="BB159" s="1671"/>
      <c r="BC159" s="1671"/>
      <c r="BD159" s="1671"/>
      <c r="BE159" s="1671"/>
      <c r="BF159" s="1671"/>
      <c r="BG159" s="1671"/>
      <c r="BH159" s="1671"/>
      <c r="BI159" s="1671"/>
      <c r="BJ159" s="1671"/>
      <c r="BK159" s="1671"/>
      <c r="BL159" s="1671"/>
      <c r="BM159" s="1671"/>
      <c r="BN159" s="1671"/>
      <c r="BO159" s="1671"/>
      <c r="BP159" s="1671"/>
      <c r="BQ159" s="1671"/>
      <c r="BR159" s="1671"/>
      <c r="BS159" s="1671"/>
      <c r="BT159" s="1671"/>
      <c r="BU159" s="1671"/>
      <c r="BV159" s="1671"/>
      <c r="BW159" s="1671"/>
      <c r="BX159" s="1671"/>
      <c r="BY159" s="1671"/>
      <c r="BZ159" s="1671"/>
      <c r="CA159" s="1671"/>
      <c r="CB159" s="1671"/>
      <c r="CC159" s="1671"/>
      <c r="CD159" s="1671"/>
      <c r="CE159" s="1671"/>
      <c r="CF159" s="1671"/>
      <c r="CG159" s="1671"/>
      <c r="CH159" s="1671"/>
      <c r="CI159" s="1671"/>
      <c r="CJ159" s="1671"/>
      <c r="CK159" s="1671"/>
      <c r="CL159" s="1671"/>
      <c r="CM159" s="1671"/>
      <c r="CN159" s="1671"/>
      <c r="CO159" s="1671"/>
      <c r="CP159" s="1671"/>
      <c r="CQ159" s="1671"/>
      <c r="CR159" s="1671"/>
      <c r="CS159" s="1671"/>
      <c r="CT159" s="1671"/>
      <c r="CU159" s="1671"/>
      <c r="CV159" s="1671"/>
      <c r="CW159" s="1671"/>
      <c r="CX159" s="1671"/>
      <c r="CY159" s="1671"/>
      <c r="CZ159" s="1671"/>
      <c r="DA159" s="1671"/>
      <c r="DB159" s="1671"/>
      <c r="DC159" s="1671"/>
      <c r="DD159" s="1671"/>
      <c r="DE159" s="1671"/>
      <c r="DF159" s="1671"/>
      <c r="DG159" s="1671"/>
      <c r="DH159" s="1671"/>
      <c r="DI159" s="1671"/>
      <c r="DJ159" s="1671"/>
      <c r="DK159" s="1671"/>
      <c r="DL159" s="1671"/>
      <c r="DM159" s="1671"/>
      <c r="DN159" s="1671"/>
      <c r="DO159" s="1671"/>
      <c r="DP159" s="1671"/>
      <c r="DQ159" s="1671"/>
      <c r="DR159" s="1671"/>
      <c r="DS159" s="1671"/>
      <c r="DT159" s="1671"/>
      <c r="DU159" s="1671"/>
      <c r="DV159" s="1671"/>
      <c r="DW159" s="1671"/>
      <c r="DX159" s="1671"/>
      <c r="DY159" s="1671"/>
      <c r="DZ159" s="1671"/>
      <c r="EA159" s="1671"/>
      <c r="EB159" s="1671"/>
      <c r="EC159" s="1671"/>
      <c r="ED159" s="1671"/>
      <c r="EE159" s="1671"/>
      <c r="EF159" s="1671"/>
      <c r="EG159" s="1671"/>
      <c r="EH159" s="1671"/>
      <c r="EI159" s="1671"/>
    </row>
    <row r="160" spans="1:139" s="1673" customFormat="1" ht="12.5" x14ac:dyDescent="0.35">
      <c r="A160" s="1670" t="s">
        <v>6154</v>
      </c>
      <c r="B160" s="1670" t="s">
        <v>6155</v>
      </c>
      <c r="C160" s="1653">
        <v>4</v>
      </c>
      <c r="D160" s="1654">
        <v>47213</v>
      </c>
      <c r="E160" s="1654">
        <v>47213</v>
      </c>
      <c r="F160" s="1671"/>
      <c r="G160" s="1671"/>
      <c r="H160" s="1671"/>
      <c r="I160" s="1671"/>
      <c r="J160" s="1672"/>
      <c r="K160" s="1671"/>
      <c r="L160" s="1671"/>
      <c r="M160" s="1671"/>
      <c r="N160" s="1671"/>
      <c r="O160" s="1671"/>
      <c r="P160" s="1671"/>
      <c r="Q160" s="1671"/>
      <c r="R160" s="1671"/>
      <c r="S160" s="1671"/>
      <c r="T160" s="1671"/>
      <c r="U160" s="1671"/>
      <c r="V160" s="1671"/>
      <c r="W160" s="1671"/>
      <c r="X160" s="1671"/>
      <c r="Y160" s="1671"/>
      <c r="Z160" s="1671"/>
      <c r="AA160" s="1671"/>
      <c r="AB160" s="1671"/>
      <c r="AC160" s="1671"/>
      <c r="AD160" s="1671"/>
      <c r="AE160" s="1671"/>
      <c r="AF160" s="1671"/>
      <c r="AG160" s="1671"/>
      <c r="AH160" s="1671"/>
      <c r="AI160" s="1671"/>
      <c r="AJ160" s="1671"/>
      <c r="AK160" s="1671"/>
      <c r="AL160" s="1671"/>
      <c r="AM160" s="1671"/>
      <c r="AN160" s="1671"/>
      <c r="AO160" s="1671"/>
      <c r="AP160" s="1671"/>
      <c r="AQ160" s="1671"/>
      <c r="AR160" s="1671"/>
      <c r="AS160" s="1671"/>
      <c r="AT160" s="1671"/>
      <c r="AU160" s="1671"/>
      <c r="AV160" s="1671"/>
      <c r="AW160" s="1671"/>
      <c r="AX160" s="1671"/>
      <c r="AY160" s="1671"/>
      <c r="AZ160" s="1671"/>
      <c r="BA160" s="1671"/>
      <c r="BB160" s="1671"/>
      <c r="BC160" s="1671"/>
      <c r="BD160" s="1671"/>
      <c r="BE160" s="1671"/>
      <c r="BF160" s="1671"/>
      <c r="BG160" s="1671"/>
      <c r="BH160" s="1671"/>
      <c r="BI160" s="1671"/>
      <c r="BJ160" s="1671"/>
      <c r="BK160" s="1671"/>
      <c r="BL160" s="1671"/>
      <c r="BM160" s="1671"/>
      <c r="BN160" s="1671"/>
      <c r="BO160" s="1671"/>
      <c r="BP160" s="1671"/>
      <c r="BQ160" s="1671"/>
      <c r="BR160" s="1671"/>
      <c r="BS160" s="1671"/>
      <c r="BT160" s="1671"/>
      <c r="BU160" s="1671"/>
      <c r="BV160" s="1671"/>
      <c r="BW160" s="1671"/>
      <c r="BX160" s="1671"/>
      <c r="BY160" s="1671"/>
      <c r="BZ160" s="1671"/>
      <c r="CA160" s="1671"/>
      <c r="CB160" s="1671"/>
      <c r="CC160" s="1671"/>
      <c r="CD160" s="1671"/>
      <c r="CE160" s="1671"/>
      <c r="CF160" s="1671"/>
      <c r="CG160" s="1671"/>
      <c r="CH160" s="1671"/>
      <c r="CI160" s="1671"/>
      <c r="CJ160" s="1671"/>
      <c r="CK160" s="1671"/>
      <c r="CL160" s="1671"/>
      <c r="CM160" s="1671"/>
      <c r="CN160" s="1671"/>
      <c r="CO160" s="1671"/>
      <c r="CP160" s="1671"/>
      <c r="CQ160" s="1671"/>
      <c r="CR160" s="1671"/>
      <c r="CS160" s="1671"/>
      <c r="CT160" s="1671"/>
      <c r="CU160" s="1671"/>
      <c r="CV160" s="1671"/>
      <c r="CW160" s="1671"/>
      <c r="CX160" s="1671"/>
      <c r="CY160" s="1671"/>
      <c r="CZ160" s="1671"/>
      <c r="DA160" s="1671"/>
      <c r="DB160" s="1671"/>
      <c r="DC160" s="1671"/>
      <c r="DD160" s="1671"/>
      <c r="DE160" s="1671"/>
      <c r="DF160" s="1671"/>
      <c r="DG160" s="1671"/>
      <c r="DH160" s="1671"/>
      <c r="DI160" s="1671"/>
      <c r="DJ160" s="1671"/>
      <c r="DK160" s="1671"/>
      <c r="DL160" s="1671"/>
      <c r="DM160" s="1671"/>
      <c r="DN160" s="1671"/>
      <c r="DO160" s="1671"/>
      <c r="DP160" s="1671"/>
      <c r="DQ160" s="1671"/>
      <c r="DR160" s="1671"/>
      <c r="DS160" s="1671"/>
      <c r="DT160" s="1671"/>
      <c r="DU160" s="1671"/>
      <c r="DV160" s="1671"/>
      <c r="DW160" s="1671"/>
      <c r="DX160" s="1671"/>
      <c r="DY160" s="1671"/>
      <c r="DZ160" s="1671"/>
      <c r="EA160" s="1671"/>
      <c r="EB160" s="1671"/>
      <c r="EC160" s="1671"/>
      <c r="ED160" s="1671"/>
      <c r="EE160" s="1671"/>
      <c r="EF160" s="1671"/>
      <c r="EG160" s="1671"/>
      <c r="EH160" s="1671"/>
      <c r="EI160" s="1671"/>
    </row>
    <row r="161" spans="1:139" s="1673" customFormat="1" ht="12.5" x14ac:dyDescent="0.35">
      <c r="A161" s="1670" t="s">
        <v>6156</v>
      </c>
      <c r="B161" s="1670" t="s">
        <v>6157</v>
      </c>
      <c r="C161" s="1653">
        <v>1</v>
      </c>
      <c r="D161" s="1654">
        <v>45880</v>
      </c>
      <c r="E161" s="1654">
        <v>45880</v>
      </c>
      <c r="F161" s="1671"/>
      <c r="G161" s="1671"/>
      <c r="H161" s="1671"/>
      <c r="I161" s="1671"/>
      <c r="J161" s="1672"/>
      <c r="K161" s="1671"/>
      <c r="L161" s="1671"/>
      <c r="M161" s="1671"/>
      <c r="N161" s="1671"/>
      <c r="O161" s="1671"/>
      <c r="P161" s="1671"/>
      <c r="Q161" s="1671"/>
      <c r="R161" s="1671"/>
      <c r="S161" s="1671"/>
      <c r="T161" s="1671"/>
      <c r="U161" s="1671"/>
      <c r="V161" s="1671"/>
      <c r="W161" s="1671"/>
      <c r="X161" s="1671"/>
      <c r="Y161" s="1671"/>
      <c r="Z161" s="1671"/>
      <c r="AA161" s="1671"/>
      <c r="AB161" s="1671"/>
      <c r="AC161" s="1671"/>
      <c r="AD161" s="1671"/>
      <c r="AE161" s="1671"/>
      <c r="AF161" s="1671"/>
      <c r="AG161" s="1671"/>
      <c r="AH161" s="1671"/>
      <c r="AI161" s="1671"/>
      <c r="AJ161" s="1671"/>
      <c r="AK161" s="1671"/>
      <c r="AL161" s="1671"/>
      <c r="AM161" s="1671"/>
      <c r="AN161" s="1671"/>
      <c r="AO161" s="1671"/>
      <c r="AP161" s="1671"/>
      <c r="AQ161" s="1671"/>
      <c r="AR161" s="1671"/>
      <c r="AS161" s="1671"/>
      <c r="AT161" s="1671"/>
      <c r="AU161" s="1671"/>
      <c r="AV161" s="1671"/>
      <c r="AW161" s="1671"/>
      <c r="AX161" s="1671"/>
      <c r="AY161" s="1671"/>
      <c r="AZ161" s="1671"/>
      <c r="BA161" s="1671"/>
      <c r="BB161" s="1671"/>
      <c r="BC161" s="1671"/>
      <c r="BD161" s="1671"/>
      <c r="BE161" s="1671"/>
      <c r="BF161" s="1671"/>
      <c r="BG161" s="1671"/>
      <c r="BH161" s="1671"/>
      <c r="BI161" s="1671"/>
      <c r="BJ161" s="1671"/>
      <c r="BK161" s="1671"/>
      <c r="BL161" s="1671"/>
      <c r="BM161" s="1671"/>
      <c r="BN161" s="1671"/>
      <c r="BO161" s="1671"/>
      <c r="BP161" s="1671"/>
      <c r="BQ161" s="1671"/>
      <c r="BR161" s="1671"/>
      <c r="BS161" s="1671"/>
      <c r="BT161" s="1671"/>
      <c r="BU161" s="1671"/>
      <c r="BV161" s="1671"/>
      <c r="BW161" s="1671"/>
      <c r="BX161" s="1671"/>
      <c r="BY161" s="1671"/>
      <c r="BZ161" s="1671"/>
      <c r="CA161" s="1671"/>
      <c r="CB161" s="1671"/>
      <c r="CC161" s="1671"/>
      <c r="CD161" s="1671"/>
      <c r="CE161" s="1671"/>
      <c r="CF161" s="1671"/>
      <c r="CG161" s="1671"/>
      <c r="CH161" s="1671"/>
      <c r="CI161" s="1671"/>
      <c r="CJ161" s="1671"/>
      <c r="CK161" s="1671"/>
      <c r="CL161" s="1671"/>
      <c r="CM161" s="1671"/>
      <c r="CN161" s="1671"/>
      <c r="CO161" s="1671"/>
      <c r="CP161" s="1671"/>
      <c r="CQ161" s="1671"/>
      <c r="CR161" s="1671"/>
      <c r="CS161" s="1671"/>
      <c r="CT161" s="1671"/>
      <c r="CU161" s="1671"/>
      <c r="CV161" s="1671"/>
      <c r="CW161" s="1671"/>
      <c r="CX161" s="1671"/>
      <c r="CY161" s="1671"/>
      <c r="CZ161" s="1671"/>
      <c r="DA161" s="1671"/>
      <c r="DB161" s="1671"/>
      <c r="DC161" s="1671"/>
      <c r="DD161" s="1671"/>
      <c r="DE161" s="1671"/>
      <c r="DF161" s="1671"/>
      <c r="DG161" s="1671"/>
      <c r="DH161" s="1671"/>
      <c r="DI161" s="1671"/>
      <c r="DJ161" s="1671"/>
      <c r="DK161" s="1671"/>
      <c r="DL161" s="1671"/>
      <c r="DM161" s="1671"/>
      <c r="DN161" s="1671"/>
      <c r="DO161" s="1671"/>
      <c r="DP161" s="1671"/>
      <c r="DQ161" s="1671"/>
      <c r="DR161" s="1671"/>
      <c r="DS161" s="1671"/>
      <c r="DT161" s="1671"/>
      <c r="DU161" s="1671"/>
      <c r="DV161" s="1671"/>
      <c r="DW161" s="1671"/>
      <c r="DX161" s="1671"/>
      <c r="DY161" s="1671"/>
      <c r="DZ161" s="1671"/>
      <c r="EA161" s="1671"/>
      <c r="EB161" s="1671"/>
      <c r="EC161" s="1671"/>
      <c r="ED161" s="1671"/>
      <c r="EE161" s="1671"/>
      <c r="EF161" s="1671"/>
      <c r="EG161" s="1671"/>
      <c r="EH161" s="1671"/>
      <c r="EI161" s="1671"/>
    </row>
    <row r="162" spans="1:139" s="1673" customFormat="1" ht="12.5" x14ac:dyDescent="0.35">
      <c r="A162" s="1670" t="s">
        <v>6158</v>
      </c>
      <c r="B162" s="1670" t="s">
        <v>6159</v>
      </c>
      <c r="C162" s="1653">
        <v>4</v>
      </c>
      <c r="D162" s="1654">
        <v>25244</v>
      </c>
      <c r="E162" s="1654">
        <v>25244</v>
      </c>
      <c r="F162" s="1671"/>
      <c r="G162" s="1671"/>
      <c r="H162" s="1671"/>
      <c r="I162" s="1671"/>
      <c r="J162" s="1672"/>
      <c r="K162" s="1671"/>
      <c r="L162" s="1671"/>
      <c r="M162" s="1671"/>
      <c r="N162" s="1671"/>
      <c r="O162" s="1671"/>
      <c r="P162" s="1671"/>
      <c r="Q162" s="1671"/>
      <c r="R162" s="1671"/>
      <c r="S162" s="1671"/>
      <c r="T162" s="1671"/>
      <c r="U162" s="1671"/>
      <c r="V162" s="1671"/>
      <c r="W162" s="1671"/>
      <c r="X162" s="1671"/>
      <c r="Y162" s="1671"/>
      <c r="Z162" s="1671"/>
      <c r="AA162" s="1671"/>
      <c r="AB162" s="1671"/>
      <c r="AC162" s="1671"/>
      <c r="AD162" s="1671"/>
      <c r="AE162" s="1671"/>
      <c r="AF162" s="1671"/>
      <c r="AG162" s="1671"/>
      <c r="AH162" s="1671"/>
      <c r="AI162" s="1671"/>
      <c r="AJ162" s="1671"/>
      <c r="AK162" s="1671"/>
      <c r="AL162" s="1671"/>
      <c r="AM162" s="1671"/>
      <c r="AN162" s="1671"/>
      <c r="AO162" s="1671"/>
      <c r="AP162" s="1671"/>
      <c r="AQ162" s="1671"/>
      <c r="AR162" s="1671"/>
      <c r="AS162" s="1671"/>
      <c r="AT162" s="1671"/>
      <c r="AU162" s="1671"/>
      <c r="AV162" s="1671"/>
      <c r="AW162" s="1671"/>
      <c r="AX162" s="1671"/>
      <c r="AY162" s="1671"/>
      <c r="AZ162" s="1671"/>
      <c r="BA162" s="1671"/>
      <c r="BB162" s="1671"/>
      <c r="BC162" s="1671"/>
      <c r="BD162" s="1671"/>
      <c r="BE162" s="1671"/>
      <c r="BF162" s="1671"/>
      <c r="BG162" s="1671"/>
      <c r="BH162" s="1671"/>
      <c r="BI162" s="1671"/>
      <c r="BJ162" s="1671"/>
      <c r="BK162" s="1671"/>
      <c r="BL162" s="1671"/>
      <c r="BM162" s="1671"/>
      <c r="BN162" s="1671"/>
      <c r="BO162" s="1671"/>
      <c r="BP162" s="1671"/>
      <c r="BQ162" s="1671"/>
      <c r="BR162" s="1671"/>
      <c r="BS162" s="1671"/>
      <c r="BT162" s="1671"/>
      <c r="BU162" s="1671"/>
      <c r="BV162" s="1671"/>
      <c r="BW162" s="1671"/>
      <c r="BX162" s="1671"/>
      <c r="BY162" s="1671"/>
      <c r="BZ162" s="1671"/>
      <c r="CA162" s="1671"/>
      <c r="CB162" s="1671"/>
      <c r="CC162" s="1671"/>
      <c r="CD162" s="1671"/>
      <c r="CE162" s="1671"/>
      <c r="CF162" s="1671"/>
      <c r="CG162" s="1671"/>
      <c r="CH162" s="1671"/>
      <c r="CI162" s="1671"/>
      <c r="CJ162" s="1671"/>
      <c r="CK162" s="1671"/>
      <c r="CL162" s="1671"/>
      <c r="CM162" s="1671"/>
      <c r="CN162" s="1671"/>
      <c r="CO162" s="1671"/>
      <c r="CP162" s="1671"/>
      <c r="CQ162" s="1671"/>
      <c r="CR162" s="1671"/>
      <c r="CS162" s="1671"/>
      <c r="CT162" s="1671"/>
      <c r="CU162" s="1671"/>
      <c r="CV162" s="1671"/>
      <c r="CW162" s="1671"/>
      <c r="CX162" s="1671"/>
      <c r="CY162" s="1671"/>
      <c r="CZ162" s="1671"/>
      <c r="DA162" s="1671"/>
      <c r="DB162" s="1671"/>
      <c r="DC162" s="1671"/>
      <c r="DD162" s="1671"/>
      <c r="DE162" s="1671"/>
      <c r="DF162" s="1671"/>
      <c r="DG162" s="1671"/>
      <c r="DH162" s="1671"/>
      <c r="DI162" s="1671"/>
      <c r="DJ162" s="1671"/>
      <c r="DK162" s="1671"/>
      <c r="DL162" s="1671"/>
      <c r="DM162" s="1671"/>
      <c r="DN162" s="1671"/>
      <c r="DO162" s="1671"/>
      <c r="DP162" s="1671"/>
      <c r="DQ162" s="1671"/>
      <c r="DR162" s="1671"/>
      <c r="DS162" s="1671"/>
      <c r="DT162" s="1671"/>
      <c r="DU162" s="1671"/>
      <c r="DV162" s="1671"/>
      <c r="DW162" s="1671"/>
      <c r="DX162" s="1671"/>
      <c r="DY162" s="1671"/>
      <c r="DZ162" s="1671"/>
      <c r="EA162" s="1671"/>
      <c r="EB162" s="1671"/>
      <c r="EC162" s="1671"/>
      <c r="ED162" s="1671"/>
      <c r="EE162" s="1671"/>
      <c r="EF162" s="1671"/>
      <c r="EG162" s="1671"/>
      <c r="EH162" s="1671"/>
      <c r="EI162" s="1671"/>
    </row>
    <row r="163" spans="1:139" s="1673" customFormat="1" ht="12.5" x14ac:dyDescent="0.35">
      <c r="A163" s="1670" t="s">
        <v>6160</v>
      </c>
      <c r="B163" s="1670" t="s">
        <v>6161</v>
      </c>
      <c r="C163" s="1653">
        <v>4</v>
      </c>
      <c r="D163" s="1654">
        <v>25152</v>
      </c>
      <c r="E163" s="1654">
        <v>25152</v>
      </c>
      <c r="F163" s="1671"/>
      <c r="G163" s="1671"/>
      <c r="H163" s="1671"/>
      <c r="I163" s="1671"/>
      <c r="J163" s="1672"/>
      <c r="K163" s="1671"/>
      <c r="L163" s="1671"/>
      <c r="M163" s="1671"/>
      <c r="N163" s="1671"/>
      <c r="O163" s="1671"/>
      <c r="P163" s="1671"/>
      <c r="Q163" s="1671"/>
      <c r="R163" s="1671"/>
      <c r="S163" s="1671"/>
      <c r="T163" s="1671"/>
      <c r="U163" s="1671"/>
      <c r="V163" s="1671"/>
      <c r="W163" s="1671"/>
      <c r="X163" s="1671"/>
      <c r="Y163" s="1671"/>
      <c r="Z163" s="1671"/>
      <c r="AA163" s="1671"/>
      <c r="AB163" s="1671"/>
      <c r="AC163" s="1671"/>
      <c r="AD163" s="1671"/>
      <c r="AE163" s="1671"/>
      <c r="AF163" s="1671"/>
      <c r="AG163" s="1671"/>
      <c r="AH163" s="1671"/>
      <c r="AI163" s="1671"/>
      <c r="AJ163" s="1671"/>
      <c r="AK163" s="1671"/>
      <c r="AL163" s="1671"/>
      <c r="AM163" s="1671"/>
      <c r="AN163" s="1671"/>
      <c r="AO163" s="1671"/>
      <c r="AP163" s="1671"/>
      <c r="AQ163" s="1671"/>
      <c r="AR163" s="1671"/>
      <c r="AS163" s="1671"/>
      <c r="AT163" s="1671"/>
      <c r="AU163" s="1671"/>
      <c r="AV163" s="1671"/>
      <c r="AW163" s="1671"/>
      <c r="AX163" s="1671"/>
      <c r="AY163" s="1671"/>
      <c r="AZ163" s="1671"/>
      <c r="BA163" s="1671"/>
      <c r="BB163" s="1671"/>
      <c r="BC163" s="1671"/>
      <c r="BD163" s="1671"/>
      <c r="BE163" s="1671"/>
      <c r="BF163" s="1671"/>
      <c r="BG163" s="1671"/>
      <c r="BH163" s="1671"/>
      <c r="BI163" s="1671"/>
      <c r="BJ163" s="1671"/>
      <c r="BK163" s="1671"/>
      <c r="BL163" s="1671"/>
      <c r="BM163" s="1671"/>
      <c r="BN163" s="1671"/>
      <c r="BO163" s="1671"/>
      <c r="BP163" s="1671"/>
      <c r="BQ163" s="1671"/>
      <c r="BR163" s="1671"/>
      <c r="BS163" s="1671"/>
      <c r="BT163" s="1671"/>
      <c r="BU163" s="1671"/>
      <c r="BV163" s="1671"/>
      <c r="BW163" s="1671"/>
      <c r="BX163" s="1671"/>
      <c r="BY163" s="1671"/>
      <c r="BZ163" s="1671"/>
      <c r="CA163" s="1671"/>
      <c r="CB163" s="1671"/>
      <c r="CC163" s="1671"/>
      <c r="CD163" s="1671"/>
      <c r="CE163" s="1671"/>
      <c r="CF163" s="1671"/>
      <c r="CG163" s="1671"/>
      <c r="CH163" s="1671"/>
      <c r="CI163" s="1671"/>
      <c r="CJ163" s="1671"/>
      <c r="CK163" s="1671"/>
      <c r="CL163" s="1671"/>
      <c r="CM163" s="1671"/>
      <c r="CN163" s="1671"/>
      <c r="CO163" s="1671"/>
      <c r="CP163" s="1671"/>
      <c r="CQ163" s="1671"/>
      <c r="CR163" s="1671"/>
      <c r="CS163" s="1671"/>
      <c r="CT163" s="1671"/>
      <c r="CU163" s="1671"/>
      <c r="CV163" s="1671"/>
      <c r="CW163" s="1671"/>
      <c r="CX163" s="1671"/>
      <c r="CY163" s="1671"/>
      <c r="CZ163" s="1671"/>
      <c r="DA163" s="1671"/>
      <c r="DB163" s="1671"/>
      <c r="DC163" s="1671"/>
      <c r="DD163" s="1671"/>
      <c r="DE163" s="1671"/>
      <c r="DF163" s="1671"/>
      <c r="DG163" s="1671"/>
      <c r="DH163" s="1671"/>
      <c r="DI163" s="1671"/>
      <c r="DJ163" s="1671"/>
      <c r="DK163" s="1671"/>
      <c r="DL163" s="1671"/>
      <c r="DM163" s="1671"/>
      <c r="DN163" s="1671"/>
      <c r="DO163" s="1671"/>
      <c r="DP163" s="1671"/>
      <c r="DQ163" s="1671"/>
      <c r="DR163" s="1671"/>
      <c r="DS163" s="1671"/>
      <c r="DT163" s="1671"/>
      <c r="DU163" s="1671"/>
      <c r="DV163" s="1671"/>
      <c r="DW163" s="1671"/>
      <c r="DX163" s="1671"/>
      <c r="DY163" s="1671"/>
      <c r="DZ163" s="1671"/>
      <c r="EA163" s="1671"/>
      <c r="EB163" s="1671"/>
      <c r="EC163" s="1671"/>
      <c r="ED163" s="1671"/>
      <c r="EE163" s="1671"/>
      <c r="EF163" s="1671"/>
      <c r="EG163" s="1671"/>
      <c r="EH163" s="1671"/>
      <c r="EI163" s="1671"/>
    </row>
    <row r="164" spans="1:139" s="1673" customFormat="1" ht="12.5" x14ac:dyDescent="0.35">
      <c r="A164" s="1670" t="s">
        <v>6162</v>
      </c>
      <c r="B164" s="1670" t="s">
        <v>6163</v>
      </c>
      <c r="C164" s="1653">
        <v>245</v>
      </c>
      <c r="D164" s="1654">
        <v>38649</v>
      </c>
      <c r="E164" s="1654">
        <v>38649</v>
      </c>
      <c r="F164" s="1671"/>
      <c r="G164" s="1671"/>
      <c r="H164" s="1671"/>
      <c r="I164" s="1671"/>
      <c r="J164" s="1672"/>
      <c r="K164" s="1671"/>
      <c r="L164" s="1671"/>
      <c r="M164" s="1671"/>
      <c r="N164" s="1671"/>
      <c r="O164" s="1671"/>
      <c r="P164" s="1671"/>
      <c r="Q164" s="1671"/>
      <c r="R164" s="1671"/>
      <c r="S164" s="1671"/>
      <c r="T164" s="1671"/>
      <c r="U164" s="1671"/>
      <c r="V164" s="1671"/>
      <c r="W164" s="1671"/>
      <c r="X164" s="1671"/>
      <c r="Y164" s="1671"/>
      <c r="Z164" s="1671"/>
      <c r="AA164" s="1671"/>
      <c r="AB164" s="1671"/>
      <c r="AC164" s="1671"/>
      <c r="AD164" s="1671"/>
      <c r="AE164" s="1671"/>
      <c r="AF164" s="1671"/>
      <c r="AG164" s="1671"/>
      <c r="AH164" s="1671"/>
      <c r="AI164" s="1671"/>
      <c r="AJ164" s="1671"/>
      <c r="AK164" s="1671"/>
      <c r="AL164" s="1671"/>
      <c r="AM164" s="1671"/>
      <c r="AN164" s="1671"/>
      <c r="AO164" s="1671"/>
      <c r="AP164" s="1671"/>
      <c r="AQ164" s="1671"/>
      <c r="AR164" s="1671"/>
      <c r="AS164" s="1671"/>
      <c r="AT164" s="1671"/>
      <c r="AU164" s="1671"/>
      <c r="AV164" s="1671"/>
      <c r="AW164" s="1671"/>
      <c r="AX164" s="1671"/>
      <c r="AY164" s="1671"/>
      <c r="AZ164" s="1671"/>
      <c r="BA164" s="1671"/>
      <c r="BB164" s="1671"/>
      <c r="BC164" s="1671"/>
      <c r="BD164" s="1671"/>
      <c r="BE164" s="1671"/>
      <c r="BF164" s="1671"/>
      <c r="BG164" s="1671"/>
      <c r="BH164" s="1671"/>
      <c r="BI164" s="1671"/>
      <c r="BJ164" s="1671"/>
      <c r="BK164" s="1671"/>
      <c r="BL164" s="1671"/>
      <c r="BM164" s="1671"/>
      <c r="BN164" s="1671"/>
      <c r="BO164" s="1671"/>
      <c r="BP164" s="1671"/>
      <c r="BQ164" s="1671"/>
      <c r="BR164" s="1671"/>
      <c r="BS164" s="1671"/>
      <c r="BT164" s="1671"/>
      <c r="BU164" s="1671"/>
      <c r="BV164" s="1671"/>
      <c r="BW164" s="1671"/>
      <c r="BX164" s="1671"/>
      <c r="BY164" s="1671"/>
      <c r="BZ164" s="1671"/>
      <c r="CA164" s="1671"/>
      <c r="CB164" s="1671"/>
      <c r="CC164" s="1671"/>
      <c r="CD164" s="1671"/>
      <c r="CE164" s="1671"/>
      <c r="CF164" s="1671"/>
      <c r="CG164" s="1671"/>
      <c r="CH164" s="1671"/>
      <c r="CI164" s="1671"/>
      <c r="CJ164" s="1671"/>
      <c r="CK164" s="1671"/>
      <c r="CL164" s="1671"/>
      <c r="CM164" s="1671"/>
      <c r="CN164" s="1671"/>
      <c r="CO164" s="1671"/>
      <c r="CP164" s="1671"/>
      <c r="CQ164" s="1671"/>
      <c r="CR164" s="1671"/>
      <c r="CS164" s="1671"/>
      <c r="CT164" s="1671"/>
      <c r="CU164" s="1671"/>
      <c r="CV164" s="1671"/>
      <c r="CW164" s="1671"/>
      <c r="CX164" s="1671"/>
      <c r="CY164" s="1671"/>
      <c r="CZ164" s="1671"/>
      <c r="DA164" s="1671"/>
      <c r="DB164" s="1671"/>
      <c r="DC164" s="1671"/>
      <c r="DD164" s="1671"/>
      <c r="DE164" s="1671"/>
      <c r="DF164" s="1671"/>
      <c r="DG164" s="1671"/>
      <c r="DH164" s="1671"/>
      <c r="DI164" s="1671"/>
      <c r="DJ164" s="1671"/>
      <c r="DK164" s="1671"/>
      <c r="DL164" s="1671"/>
      <c r="DM164" s="1671"/>
      <c r="DN164" s="1671"/>
      <c r="DO164" s="1671"/>
      <c r="DP164" s="1671"/>
      <c r="DQ164" s="1671"/>
      <c r="DR164" s="1671"/>
      <c r="DS164" s="1671"/>
      <c r="DT164" s="1671"/>
      <c r="DU164" s="1671"/>
      <c r="DV164" s="1671"/>
      <c r="DW164" s="1671"/>
      <c r="DX164" s="1671"/>
      <c r="DY164" s="1671"/>
      <c r="DZ164" s="1671"/>
      <c r="EA164" s="1671"/>
      <c r="EB164" s="1671"/>
      <c r="EC164" s="1671"/>
      <c r="ED164" s="1671"/>
      <c r="EE164" s="1671"/>
      <c r="EF164" s="1671"/>
      <c r="EG164" s="1671"/>
      <c r="EH164" s="1671"/>
      <c r="EI164" s="1671"/>
    </row>
    <row r="165" spans="1:139" s="1673" customFormat="1" ht="12.5" x14ac:dyDescent="0.35">
      <c r="A165" s="1670" t="s">
        <v>6164</v>
      </c>
      <c r="B165" s="1670" t="s">
        <v>6165</v>
      </c>
      <c r="C165" s="1653">
        <v>209</v>
      </c>
      <c r="D165" s="1654">
        <v>41767</v>
      </c>
      <c r="E165" s="1654">
        <v>41767</v>
      </c>
      <c r="F165" s="1671"/>
      <c r="G165" s="1671"/>
      <c r="H165" s="1671"/>
      <c r="I165" s="1671"/>
      <c r="J165" s="1672"/>
      <c r="K165" s="1671"/>
      <c r="L165" s="1671"/>
      <c r="M165" s="1671"/>
      <c r="N165" s="1671"/>
      <c r="O165" s="1671"/>
      <c r="P165" s="1671"/>
      <c r="Q165" s="1671"/>
      <c r="R165" s="1671"/>
      <c r="S165" s="1671"/>
      <c r="T165" s="1671"/>
      <c r="U165" s="1671"/>
      <c r="V165" s="1671"/>
      <c r="W165" s="1671"/>
      <c r="X165" s="1671"/>
      <c r="Y165" s="1671"/>
      <c r="Z165" s="1671"/>
      <c r="AA165" s="1671"/>
      <c r="AB165" s="1671"/>
      <c r="AC165" s="1671"/>
      <c r="AD165" s="1671"/>
      <c r="AE165" s="1671"/>
      <c r="AF165" s="1671"/>
      <c r="AG165" s="1671"/>
      <c r="AH165" s="1671"/>
      <c r="AI165" s="1671"/>
      <c r="AJ165" s="1671"/>
      <c r="AK165" s="1671"/>
      <c r="AL165" s="1671"/>
      <c r="AM165" s="1671"/>
      <c r="AN165" s="1671"/>
      <c r="AO165" s="1671"/>
      <c r="AP165" s="1671"/>
      <c r="AQ165" s="1671"/>
      <c r="AR165" s="1671"/>
      <c r="AS165" s="1671"/>
      <c r="AT165" s="1671"/>
      <c r="AU165" s="1671"/>
      <c r="AV165" s="1671"/>
      <c r="AW165" s="1671"/>
      <c r="AX165" s="1671"/>
      <c r="AY165" s="1671"/>
      <c r="AZ165" s="1671"/>
      <c r="BA165" s="1671"/>
      <c r="BB165" s="1671"/>
      <c r="BC165" s="1671"/>
      <c r="BD165" s="1671"/>
      <c r="BE165" s="1671"/>
      <c r="BF165" s="1671"/>
      <c r="BG165" s="1671"/>
      <c r="BH165" s="1671"/>
      <c r="BI165" s="1671"/>
      <c r="BJ165" s="1671"/>
      <c r="BK165" s="1671"/>
      <c r="BL165" s="1671"/>
      <c r="BM165" s="1671"/>
      <c r="BN165" s="1671"/>
      <c r="BO165" s="1671"/>
      <c r="BP165" s="1671"/>
      <c r="BQ165" s="1671"/>
      <c r="BR165" s="1671"/>
      <c r="BS165" s="1671"/>
      <c r="BT165" s="1671"/>
      <c r="BU165" s="1671"/>
      <c r="BV165" s="1671"/>
      <c r="BW165" s="1671"/>
      <c r="BX165" s="1671"/>
      <c r="BY165" s="1671"/>
      <c r="BZ165" s="1671"/>
      <c r="CA165" s="1671"/>
      <c r="CB165" s="1671"/>
      <c r="CC165" s="1671"/>
      <c r="CD165" s="1671"/>
      <c r="CE165" s="1671"/>
      <c r="CF165" s="1671"/>
      <c r="CG165" s="1671"/>
      <c r="CH165" s="1671"/>
      <c r="CI165" s="1671"/>
      <c r="CJ165" s="1671"/>
      <c r="CK165" s="1671"/>
      <c r="CL165" s="1671"/>
      <c r="CM165" s="1671"/>
      <c r="CN165" s="1671"/>
      <c r="CO165" s="1671"/>
      <c r="CP165" s="1671"/>
      <c r="CQ165" s="1671"/>
      <c r="CR165" s="1671"/>
      <c r="CS165" s="1671"/>
      <c r="CT165" s="1671"/>
      <c r="CU165" s="1671"/>
      <c r="CV165" s="1671"/>
      <c r="CW165" s="1671"/>
      <c r="CX165" s="1671"/>
      <c r="CY165" s="1671"/>
      <c r="CZ165" s="1671"/>
      <c r="DA165" s="1671"/>
      <c r="DB165" s="1671"/>
      <c r="DC165" s="1671"/>
      <c r="DD165" s="1671"/>
      <c r="DE165" s="1671"/>
      <c r="DF165" s="1671"/>
      <c r="DG165" s="1671"/>
      <c r="DH165" s="1671"/>
      <c r="DI165" s="1671"/>
      <c r="DJ165" s="1671"/>
      <c r="DK165" s="1671"/>
      <c r="DL165" s="1671"/>
      <c r="DM165" s="1671"/>
      <c r="DN165" s="1671"/>
      <c r="DO165" s="1671"/>
      <c r="DP165" s="1671"/>
      <c r="DQ165" s="1671"/>
      <c r="DR165" s="1671"/>
      <c r="DS165" s="1671"/>
      <c r="DT165" s="1671"/>
      <c r="DU165" s="1671"/>
      <c r="DV165" s="1671"/>
      <c r="DW165" s="1671"/>
      <c r="DX165" s="1671"/>
      <c r="DY165" s="1671"/>
      <c r="DZ165" s="1671"/>
      <c r="EA165" s="1671"/>
      <c r="EB165" s="1671"/>
      <c r="EC165" s="1671"/>
      <c r="ED165" s="1671"/>
      <c r="EE165" s="1671"/>
      <c r="EF165" s="1671"/>
      <c r="EG165" s="1671"/>
      <c r="EH165" s="1671"/>
      <c r="EI165" s="1671"/>
    </row>
    <row r="166" spans="1:139" s="1673" customFormat="1" ht="12.5" x14ac:dyDescent="0.35">
      <c r="A166" s="1670" t="s">
        <v>6166</v>
      </c>
      <c r="B166" s="1670" t="s">
        <v>6167</v>
      </c>
      <c r="C166" s="1653">
        <v>6</v>
      </c>
      <c r="D166" s="1654">
        <v>38648</v>
      </c>
      <c r="E166" s="1654">
        <v>38648</v>
      </c>
      <c r="F166" s="1671"/>
      <c r="G166" s="1671"/>
      <c r="H166" s="1671"/>
      <c r="I166" s="1671"/>
      <c r="J166" s="1672"/>
      <c r="K166" s="1671"/>
      <c r="L166" s="1671"/>
      <c r="M166" s="1671"/>
      <c r="N166" s="1671"/>
      <c r="O166" s="1671"/>
      <c r="P166" s="1671"/>
      <c r="Q166" s="1671"/>
      <c r="R166" s="1671"/>
      <c r="S166" s="1671"/>
      <c r="T166" s="1671"/>
      <c r="U166" s="1671"/>
      <c r="V166" s="1671"/>
      <c r="W166" s="1671"/>
      <c r="X166" s="1671"/>
      <c r="Y166" s="1671"/>
      <c r="Z166" s="1671"/>
      <c r="AA166" s="1671"/>
      <c r="AB166" s="1671"/>
      <c r="AC166" s="1671"/>
      <c r="AD166" s="1671"/>
      <c r="AE166" s="1671"/>
      <c r="AF166" s="1671"/>
      <c r="AG166" s="1671"/>
      <c r="AH166" s="1671"/>
      <c r="AI166" s="1671"/>
      <c r="AJ166" s="1671"/>
      <c r="AK166" s="1671"/>
      <c r="AL166" s="1671"/>
      <c r="AM166" s="1671"/>
      <c r="AN166" s="1671"/>
      <c r="AO166" s="1671"/>
      <c r="AP166" s="1671"/>
      <c r="AQ166" s="1671"/>
      <c r="AR166" s="1671"/>
      <c r="AS166" s="1671"/>
      <c r="AT166" s="1671"/>
      <c r="AU166" s="1671"/>
      <c r="AV166" s="1671"/>
      <c r="AW166" s="1671"/>
      <c r="AX166" s="1671"/>
      <c r="AY166" s="1671"/>
      <c r="AZ166" s="1671"/>
      <c r="BA166" s="1671"/>
      <c r="BB166" s="1671"/>
      <c r="BC166" s="1671"/>
      <c r="BD166" s="1671"/>
      <c r="BE166" s="1671"/>
      <c r="BF166" s="1671"/>
      <c r="BG166" s="1671"/>
      <c r="BH166" s="1671"/>
      <c r="BI166" s="1671"/>
      <c r="BJ166" s="1671"/>
      <c r="BK166" s="1671"/>
      <c r="BL166" s="1671"/>
      <c r="BM166" s="1671"/>
      <c r="BN166" s="1671"/>
      <c r="BO166" s="1671"/>
      <c r="BP166" s="1671"/>
      <c r="BQ166" s="1671"/>
      <c r="BR166" s="1671"/>
      <c r="BS166" s="1671"/>
      <c r="BT166" s="1671"/>
      <c r="BU166" s="1671"/>
      <c r="BV166" s="1671"/>
      <c r="BW166" s="1671"/>
      <c r="BX166" s="1671"/>
      <c r="BY166" s="1671"/>
      <c r="BZ166" s="1671"/>
      <c r="CA166" s="1671"/>
      <c r="CB166" s="1671"/>
      <c r="CC166" s="1671"/>
      <c r="CD166" s="1671"/>
      <c r="CE166" s="1671"/>
      <c r="CF166" s="1671"/>
      <c r="CG166" s="1671"/>
      <c r="CH166" s="1671"/>
      <c r="CI166" s="1671"/>
      <c r="CJ166" s="1671"/>
      <c r="CK166" s="1671"/>
      <c r="CL166" s="1671"/>
      <c r="CM166" s="1671"/>
      <c r="CN166" s="1671"/>
      <c r="CO166" s="1671"/>
      <c r="CP166" s="1671"/>
      <c r="CQ166" s="1671"/>
      <c r="CR166" s="1671"/>
      <c r="CS166" s="1671"/>
      <c r="CT166" s="1671"/>
      <c r="CU166" s="1671"/>
      <c r="CV166" s="1671"/>
      <c r="CW166" s="1671"/>
      <c r="CX166" s="1671"/>
      <c r="CY166" s="1671"/>
      <c r="CZ166" s="1671"/>
      <c r="DA166" s="1671"/>
      <c r="DB166" s="1671"/>
      <c r="DC166" s="1671"/>
      <c r="DD166" s="1671"/>
      <c r="DE166" s="1671"/>
      <c r="DF166" s="1671"/>
      <c r="DG166" s="1671"/>
      <c r="DH166" s="1671"/>
      <c r="DI166" s="1671"/>
      <c r="DJ166" s="1671"/>
      <c r="DK166" s="1671"/>
      <c r="DL166" s="1671"/>
      <c r="DM166" s="1671"/>
      <c r="DN166" s="1671"/>
      <c r="DO166" s="1671"/>
      <c r="DP166" s="1671"/>
      <c r="DQ166" s="1671"/>
      <c r="DR166" s="1671"/>
      <c r="DS166" s="1671"/>
      <c r="DT166" s="1671"/>
      <c r="DU166" s="1671"/>
      <c r="DV166" s="1671"/>
      <c r="DW166" s="1671"/>
      <c r="DX166" s="1671"/>
      <c r="DY166" s="1671"/>
      <c r="DZ166" s="1671"/>
      <c r="EA166" s="1671"/>
      <c r="EB166" s="1671"/>
      <c r="EC166" s="1671"/>
      <c r="ED166" s="1671"/>
      <c r="EE166" s="1671"/>
      <c r="EF166" s="1671"/>
      <c r="EG166" s="1671"/>
      <c r="EH166" s="1671"/>
      <c r="EI166" s="1671"/>
    </row>
    <row r="167" spans="1:139" s="1673" customFormat="1" ht="12.5" x14ac:dyDescent="0.35">
      <c r="A167" s="1670" t="s">
        <v>6168</v>
      </c>
      <c r="B167" s="1670" t="s">
        <v>6169</v>
      </c>
      <c r="C167" s="1653">
        <v>36</v>
      </c>
      <c r="D167" s="1654">
        <v>35382</v>
      </c>
      <c r="E167" s="1654">
        <v>35382</v>
      </c>
      <c r="F167" s="1671"/>
      <c r="G167" s="1671"/>
      <c r="H167" s="1671"/>
      <c r="I167" s="1671"/>
      <c r="J167" s="1672"/>
      <c r="K167" s="1671"/>
      <c r="L167" s="1671"/>
      <c r="M167" s="1671"/>
      <c r="N167" s="1671"/>
      <c r="O167" s="1671"/>
      <c r="P167" s="1671"/>
      <c r="Q167" s="1671"/>
      <c r="R167" s="1671"/>
      <c r="S167" s="1671"/>
      <c r="T167" s="1671"/>
      <c r="U167" s="1671"/>
      <c r="V167" s="1671"/>
      <c r="W167" s="1671"/>
      <c r="X167" s="1671"/>
      <c r="Y167" s="1671"/>
      <c r="Z167" s="1671"/>
      <c r="AA167" s="1671"/>
      <c r="AB167" s="1671"/>
      <c r="AC167" s="1671"/>
      <c r="AD167" s="1671"/>
      <c r="AE167" s="1671"/>
      <c r="AF167" s="1671"/>
      <c r="AG167" s="1671"/>
      <c r="AH167" s="1671"/>
      <c r="AI167" s="1671"/>
      <c r="AJ167" s="1671"/>
      <c r="AK167" s="1671"/>
      <c r="AL167" s="1671"/>
      <c r="AM167" s="1671"/>
      <c r="AN167" s="1671"/>
      <c r="AO167" s="1671"/>
      <c r="AP167" s="1671"/>
      <c r="AQ167" s="1671"/>
      <c r="AR167" s="1671"/>
      <c r="AS167" s="1671"/>
      <c r="AT167" s="1671"/>
      <c r="AU167" s="1671"/>
      <c r="AV167" s="1671"/>
      <c r="AW167" s="1671"/>
      <c r="AX167" s="1671"/>
      <c r="AY167" s="1671"/>
      <c r="AZ167" s="1671"/>
      <c r="BA167" s="1671"/>
      <c r="BB167" s="1671"/>
      <c r="BC167" s="1671"/>
      <c r="BD167" s="1671"/>
      <c r="BE167" s="1671"/>
      <c r="BF167" s="1671"/>
      <c r="BG167" s="1671"/>
      <c r="BH167" s="1671"/>
      <c r="BI167" s="1671"/>
      <c r="BJ167" s="1671"/>
      <c r="BK167" s="1671"/>
      <c r="BL167" s="1671"/>
      <c r="BM167" s="1671"/>
      <c r="BN167" s="1671"/>
      <c r="BO167" s="1671"/>
      <c r="BP167" s="1671"/>
      <c r="BQ167" s="1671"/>
      <c r="BR167" s="1671"/>
      <c r="BS167" s="1671"/>
      <c r="BT167" s="1671"/>
      <c r="BU167" s="1671"/>
      <c r="BV167" s="1671"/>
      <c r="BW167" s="1671"/>
      <c r="BX167" s="1671"/>
      <c r="BY167" s="1671"/>
      <c r="BZ167" s="1671"/>
      <c r="CA167" s="1671"/>
      <c r="CB167" s="1671"/>
      <c r="CC167" s="1671"/>
      <c r="CD167" s="1671"/>
      <c r="CE167" s="1671"/>
      <c r="CF167" s="1671"/>
      <c r="CG167" s="1671"/>
      <c r="CH167" s="1671"/>
      <c r="CI167" s="1671"/>
      <c r="CJ167" s="1671"/>
      <c r="CK167" s="1671"/>
      <c r="CL167" s="1671"/>
      <c r="CM167" s="1671"/>
      <c r="CN167" s="1671"/>
      <c r="CO167" s="1671"/>
      <c r="CP167" s="1671"/>
      <c r="CQ167" s="1671"/>
      <c r="CR167" s="1671"/>
      <c r="CS167" s="1671"/>
      <c r="CT167" s="1671"/>
      <c r="CU167" s="1671"/>
      <c r="CV167" s="1671"/>
      <c r="CW167" s="1671"/>
      <c r="CX167" s="1671"/>
      <c r="CY167" s="1671"/>
      <c r="CZ167" s="1671"/>
      <c r="DA167" s="1671"/>
      <c r="DB167" s="1671"/>
      <c r="DC167" s="1671"/>
      <c r="DD167" s="1671"/>
      <c r="DE167" s="1671"/>
      <c r="DF167" s="1671"/>
      <c r="DG167" s="1671"/>
      <c r="DH167" s="1671"/>
      <c r="DI167" s="1671"/>
      <c r="DJ167" s="1671"/>
      <c r="DK167" s="1671"/>
      <c r="DL167" s="1671"/>
      <c r="DM167" s="1671"/>
      <c r="DN167" s="1671"/>
      <c r="DO167" s="1671"/>
      <c r="DP167" s="1671"/>
      <c r="DQ167" s="1671"/>
      <c r="DR167" s="1671"/>
      <c r="DS167" s="1671"/>
      <c r="DT167" s="1671"/>
      <c r="DU167" s="1671"/>
      <c r="DV167" s="1671"/>
      <c r="DW167" s="1671"/>
      <c r="DX167" s="1671"/>
      <c r="DY167" s="1671"/>
      <c r="DZ167" s="1671"/>
      <c r="EA167" s="1671"/>
      <c r="EB167" s="1671"/>
      <c r="EC167" s="1671"/>
      <c r="ED167" s="1671"/>
      <c r="EE167" s="1671"/>
      <c r="EF167" s="1671"/>
      <c r="EG167" s="1671"/>
      <c r="EH167" s="1671"/>
      <c r="EI167" s="1671"/>
    </row>
    <row r="168" spans="1:139" s="1673" customFormat="1" ht="12.5" x14ac:dyDescent="0.35">
      <c r="A168" s="1670" t="s">
        <v>6170</v>
      </c>
      <c r="B168" s="1670" t="s">
        <v>6171</v>
      </c>
      <c r="C168" s="1653">
        <v>11</v>
      </c>
      <c r="D168" s="1654">
        <v>36758</v>
      </c>
      <c r="E168" s="1654">
        <v>36758</v>
      </c>
      <c r="F168" s="1671"/>
      <c r="G168" s="1671"/>
      <c r="H168" s="1671"/>
      <c r="I168" s="1671"/>
      <c r="J168" s="1672"/>
      <c r="K168" s="1671"/>
      <c r="L168" s="1671"/>
      <c r="M168" s="1671"/>
      <c r="N168" s="1671"/>
      <c r="O168" s="1671"/>
      <c r="P168" s="1671"/>
      <c r="Q168" s="1671"/>
      <c r="R168" s="1671"/>
      <c r="S168" s="1671"/>
      <c r="T168" s="1671"/>
      <c r="U168" s="1671"/>
      <c r="V168" s="1671"/>
      <c r="W168" s="1671"/>
      <c r="X168" s="1671"/>
      <c r="Y168" s="1671"/>
      <c r="Z168" s="1671"/>
      <c r="AA168" s="1671"/>
      <c r="AB168" s="1671"/>
      <c r="AC168" s="1671"/>
      <c r="AD168" s="1671"/>
      <c r="AE168" s="1671"/>
      <c r="AF168" s="1671"/>
      <c r="AG168" s="1671"/>
      <c r="AH168" s="1671"/>
      <c r="AI168" s="1671"/>
      <c r="AJ168" s="1671"/>
      <c r="AK168" s="1671"/>
      <c r="AL168" s="1671"/>
      <c r="AM168" s="1671"/>
      <c r="AN168" s="1671"/>
      <c r="AO168" s="1671"/>
      <c r="AP168" s="1671"/>
      <c r="AQ168" s="1671"/>
      <c r="AR168" s="1671"/>
      <c r="AS168" s="1671"/>
      <c r="AT168" s="1671"/>
      <c r="AU168" s="1671"/>
      <c r="AV168" s="1671"/>
      <c r="AW168" s="1671"/>
      <c r="AX168" s="1671"/>
      <c r="AY168" s="1671"/>
      <c r="AZ168" s="1671"/>
      <c r="BA168" s="1671"/>
      <c r="BB168" s="1671"/>
      <c r="BC168" s="1671"/>
      <c r="BD168" s="1671"/>
      <c r="BE168" s="1671"/>
      <c r="BF168" s="1671"/>
      <c r="BG168" s="1671"/>
      <c r="BH168" s="1671"/>
      <c r="BI168" s="1671"/>
      <c r="BJ168" s="1671"/>
      <c r="BK168" s="1671"/>
      <c r="BL168" s="1671"/>
      <c r="BM168" s="1671"/>
      <c r="BN168" s="1671"/>
      <c r="BO168" s="1671"/>
      <c r="BP168" s="1671"/>
      <c r="BQ168" s="1671"/>
      <c r="BR168" s="1671"/>
      <c r="BS168" s="1671"/>
      <c r="BT168" s="1671"/>
      <c r="BU168" s="1671"/>
      <c r="BV168" s="1671"/>
      <c r="BW168" s="1671"/>
      <c r="BX168" s="1671"/>
      <c r="BY168" s="1671"/>
      <c r="BZ168" s="1671"/>
      <c r="CA168" s="1671"/>
      <c r="CB168" s="1671"/>
      <c r="CC168" s="1671"/>
      <c r="CD168" s="1671"/>
      <c r="CE168" s="1671"/>
      <c r="CF168" s="1671"/>
      <c r="CG168" s="1671"/>
      <c r="CH168" s="1671"/>
      <c r="CI168" s="1671"/>
      <c r="CJ168" s="1671"/>
      <c r="CK168" s="1671"/>
      <c r="CL168" s="1671"/>
      <c r="CM168" s="1671"/>
      <c r="CN168" s="1671"/>
      <c r="CO168" s="1671"/>
      <c r="CP168" s="1671"/>
      <c r="CQ168" s="1671"/>
      <c r="CR168" s="1671"/>
      <c r="CS168" s="1671"/>
      <c r="CT168" s="1671"/>
      <c r="CU168" s="1671"/>
      <c r="CV168" s="1671"/>
      <c r="CW168" s="1671"/>
      <c r="CX168" s="1671"/>
      <c r="CY168" s="1671"/>
      <c r="CZ168" s="1671"/>
      <c r="DA168" s="1671"/>
      <c r="DB168" s="1671"/>
      <c r="DC168" s="1671"/>
      <c r="DD168" s="1671"/>
      <c r="DE168" s="1671"/>
      <c r="DF168" s="1671"/>
      <c r="DG168" s="1671"/>
      <c r="DH168" s="1671"/>
      <c r="DI168" s="1671"/>
      <c r="DJ168" s="1671"/>
      <c r="DK168" s="1671"/>
      <c r="DL168" s="1671"/>
      <c r="DM168" s="1671"/>
      <c r="DN168" s="1671"/>
      <c r="DO168" s="1671"/>
      <c r="DP168" s="1671"/>
      <c r="DQ168" s="1671"/>
      <c r="DR168" s="1671"/>
      <c r="DS168" s="1671"/>
      <c r="DT168" s="1671"/>
      <c r="DU168" s="1671"/>
      <c r="DV168" s="1671"/>
      <c r="DW168" s="1671"/>
      <c r="DX168" s="1671"/>
      <c r="DY168" s="1671"/>
      <c r="DZ168" s="1671"/>
      <c r="EA168" s="1671"/>
      <c r="EB168" s="1671"/>
      <c r="EC168" s="1671"/>
      <c r="ED168" s="1671"/>
      <c r="EE168" s="1671"/>
      <c r="EF168" s="1671"/>
      <c r="EG168" s="1671"/>
      <c r="EH168" s="1671"/>
      <c r="EI168" s="1671"/>
    </row>
    <row r="169" spans="1:139" s="1673" customFormat="1" ht="12.5" x14ac:dyDescent="0.35">
      <c r="A169" s="1670" t="s">
        <v>6172</v>
      </c>
      <c r="B169" s="1670" t="s">
        <v>6173</v>
      </c>
      <c r="C169" s="1653">
        <v>30</v>
      </c>
      <c r="D169" s="1654">
        <v>37827</v>
      </c>
      <c r="E169" s="1654">
        <v>37827</v>
      </c>
      <c r="F169" s="1671"/>
      <c r="G169" s="1671"/>
      <c r="H169" s="1671"/>
      <c r="I169" s="1671"/>
      <c r="J169" s="1672"/>
      <c r="K169" s="1671"/>
      <c r="L169" s="1671"/>
      <c r="M169" s="1671"/>
      <c r="N169" s="1671"/>
      <c r="O169" s="1671"/>
      <c r="P169" s="1671"/>
      <c r="Q169" s="1671"/>
      <c r="R169" s="1671"/>
      <c r="S169" s="1671"/>
      <c r="T169" s="1671"/>
      <c r="U169" s="1671"/>
      <c r="V169" s="1671"/>
      <c r="W169" s="1671"/>
      <c r="X169" s="1671"/>
      <c r="Y169" s="1671"/>
      <c r="Z169" s="1671"/>
      <c r="AA169" s="1671"/>
      <c r="AB169" s="1671"/>
      <c r="AC169" s="1671"/>
      <c r="AD169" s="1671"/>
      <c r="AE169" s="1671"/>
      <c r="AF169" s="1671"/>
      <c r="AG169" s="1671"/>
      <c r="AH169" s="1671"/>
      <c r="AI169" s="1671"/>
      <c r="AJ169" s="1671"/>
      <c r="AK169" s="1671"/>
      <c r="AL169" s="1671"/>
      <c r="AM169" s="1671"/>
      <c r="AN169" s="1671"/>
      <c r="AO169" s="1671"/>
      <c r="AP169" s="1671"/>
      <c r="AQ169" s="1671"/>
      <c r="AR169" s="1671"/>
      <c r="AS169" s="1671"/>
      <c r="AT169" s="1671"/>
      <c r="AU169" s="1671"/>
      <c r="AV169" s="1671"/>
      <c r="AW169" s="1671"/>
      <c r="AX169" s="1671"/>
      <c r="AY169" s="1671"/>
      <c r="AZ169" s="1671"/>
      <c r="BA169" s="1671"/>
      <c r="BB169" s="1671"/>
      <c r="BC169" s="1671"/>
      <c r="BD169" s="1671"/>
      <c r="BE169" s="1671"/>
      <c r="BF169" s="1671"/>
      <c r="BG169" s="1671"/>
      <c r="BH169" s="1671"/>
      <c r="BI169" s="1671"/>
      <c r="BJ169" s="1671"/>
      <c r="BK169" s="1671"/>
      <c r="BL169" s="1671"/>
      <c r="BM169" s="1671"/>
      <c r="BN169" s="1671"/>
      <c r="BO169" s="1671"/>
      <c r="BP169" s="1671"/>
      <c r="BQ169" s="1671"/>
      <c r="BR169" s="1671"/>
      <c r="BS169" s="1671"/>
      <c r="BT169" s="1671"/>
      <c r="BU169" s="1671"/>
      <c r="BV169" s="1671"/>
      <c r="BW169" s="1671"/>
      <c r="BX169" s="1671"/>
      <c r="BY169" s="1671"/>
      <c r="BZ169" s="1671"/>
      <c r="CA169" s="1671"/>
      <c r="CB169" s="1671"/>
      <c r="CC169" s="1671"/>
      <c r="CD169" s="1671"/>
      <c r="CE169" s="1671"/>
      <c r="CF169" s="1671"/>
      <c r="CG169" s="1671"/>
      <c r="CH169" s="1671"/>
      <c r="CI169" s="1671"/>
      <c r="CJ169" s="1671"/>
      <c r="CK169" s="1671"/>
      <c r="CL169" s="1671"/>
      <c r="CM169" s="1671"/>
      <c r="CN169" s="1671"/>
      <c r="CO169" s="1671"/>
      <c r="CP169" s="1671"/>
      <c r="CQ169" s="1671"/>
      <c r="CR169" s="1671"/>
      <c r="CS169" s="1671"/>
      <c r="CT169" s="1671"/>
      <c r="CU169" s="1671"/>
      <c r="CV169" s="1671"/>
      <c r="CW169" s="1671"/>
      <c r="CX169" s="1671"/>
      <c r="CY169" s="1671"/>
      <c r="CZ169" s="1671"/>
      <c r="DA169" s="1671"/>
      <c r="DB169" s="1671"/>
      <c r="DC169" s="1671"/>
      <c r="DD169" s="1671"/>
      <c r="DE169" s="1671"/>
      <c r="DF169" s="1671"/>
      <c r="DG169" s="1671"/>
      <c r="DH169" s="1671"/>
      <c r="DI169" s="1671"/>
      <c r="DJ169" s="1671"/>
      <c r="DK169" s="1671"/>
      <c r="DL169" s="1671"/>
      <c r="DM169" s="1671"/>
      <c r="DN169" s="1671"/>
      <c r="DO169" s="1671"/>
      <c r="DP169" s="1671"/>
      <c r="DQ169" s="1671"/>
      <c r="DR169" s="1671"/>
      <c r="DS169" s="1671"/>
      <c r="DT169" s="1671"/>
      <c r="DU169" s="1671"/>
      <c r="DV169" s="1671"/>
      <c r="DW169" s="1671"/>
      <c r="DX169" s="1671"/>
      <c r="DY169" s="1671"/>
      <c r="DZ169" s="1671"/>
      <c r="EA169" s="1671"/>
      <c r="EB169" s="1671"/>
      <c r="EC169" s="1671"/>
      <c r="ED169" s="1671"/>
      <c r="EE169" s="1671"/>
      <c r="EF169" s="1671"/>
      <c r="EG169" s="1671"/>
      <c r="EH169" s="1671"/>
      <c r="EI169" s="1671"/>
    </row>
    <row r="170" spans="1:139" s="1673" customFormat="1" ht="12.5" x14ac:dyDescent="0.35">
      <c r="A170" s="1670" t="s">
        <v>6174</v>
      </c>
      <c r="B170" s="1670" t="s">
        <v>6175</v>
      </c>
      <c r="C170" s="1653">
        <v>9</v>
      </c>
      <c r="D170" s="1654">
        <v>40221</v>
      </c>
      <c r="E170" s="1654">
        <v>40221</v>
      </c>
      <c r="F170" s="1671"/>
      <c r="G170" s="1671"/>
      <c r="H170" s="1671"/>
      <c r="I170" s="1671"/>
      <c r="J170" s="1672"/>
      <c r="K170" s="1671"/>
      <c r="L170" s="1671"/>
      <c r="M170" s="1671"/>
      <c r="N170" s="1671"/>
      <c r="O170" s="1671"/>
      <c r="P170" s="1671"/>
      <c r="Q170" s="1671"/>
      <c r="R170" s="1671"/>
      <c r="S170" s="1671"/>
      <c r="T170" s="1671"/>
      <c r="U170" s="1671"/>
      <c r="V170" s="1671"/>
      <c r="W170" s="1671"/>
      <c r="X170" s="1671"/>
      <c r="Y170" s="1671"/>
      <c r="Z170" s="1671"/>
      <c r="AA170" s="1671"/>
      <c r="AB170" s="1671"/>
      <c r="AC170" s="1671"/>
      <c r="AD170" s="1671"/>
      <c r="AE170" s="1671"/>
      <c r="AF170" s="1671"/>
      <c r="AG170" s="1671"/>
      <c r="AH170" s="1671"/>
      <c r="AI170" s="1671"/>
      <c r="AJ170" s="1671"/>
      <c r="AK170" s="1671"/>
      <c r="AL170" s="1671"/>
      <c r="AM170" s="1671"/>
      <c r="AN170" s="1671"/>
      <c r="AO170" s="1671"/>
      <c r="AP170" s="1671"/>
      <c r="AQ170" s="1671"/>
      <c r="AR170" s="1671"/>
      <c r="AS170" s="1671"/>
      <c r="AT170" s="1671"/>
      <c r="AU170" s="1671"/>
      <c r="AV170" s="1671"/>
      <c r="AW170" s="1671"/>
      <c r="AX170" s="1671"/>
      <c r="AY170" s="1671"/>
      <c r="AZ170" s="1671"/>
      <c r="BA170" s="1671"/>
      <c r="BB170" s="1671"/>
      <c r="BC170" s="1671"/>
      <c r="BD170" s="1671"/>
      <c r="BE170" s="1671"/>
      <c r="BF170" s="1671"/>
      <c r="BG170" s="1671"/>
      <c r="BH170" s="1671"/>
      <c r="BI170" s="1671"/>
      <c r="BJ170" s="1671"/>
      <c r="BK170" s="1671"/>
      <c r="BL170" s="1671"/>
      <c r="BM170" s="1671"/>
      <c r="BN170" s="1671"/>
      <c r="BO170" s="1671"/>
      <c r="BP170" s="1671"/>
      <c r="BQ170" s="1671"/>
      <c r="BR170" s="1671"/>
      <c r="BS170" s="1671"/>
      <c r="BT170" s="1671"/>
      <c r="BU170" s="1671"/>
      <c r="BV170" s="1671"/>
      <c r="BW170" s="1671"/>
      <c r="BX170" s="1671"/>
      <c r="BY170" s="1671"/>
      <c r="BZ170" s="1671"/>
      <c r="CA170" s="1671"/>
      <c r="CB170" s="1671"/>
      <c r="CC170" s="1671"/>
      <c r="CD170" s="1671"/>
      <c r="CE170" s="1671"/>
      <c r="CF170" s="1671"/>
      <c r="CG170" s="1671"/>
      <c r="CH170" s="1671"/>
      <c r="CI170" s="1671"/>
      <c r="CJ170" s="1671"/>
      <c r="CK170" s="1671"/>
      <c r="CL170" s="1671"/>
      <c r="CM170" s="1671"/>
      <c r="CN170" s="1671"/>
      <c r="CO170" s="1671"/>
      <c r="CP170" s="1671"/>
      <c r="CQ170" s="1671"/>
      <c r="CR170" s="1671"/>
      <c r="CS170" s="1671"/>
      <c r="CT170" s="1671"/>
      <c r="CU170" s="1671"/>
      <c r="CV170" s="1671"/>
      <c r="CW170" s="1671"/>
      <c r="CX170" s="1671"/>
      <c r="CY170" s="1671"/>
      <c r="CZ170" s="1671"/>
      <c r="DA170" s="1671"/>
      <c r="DB170" s="1671"/>
      <c r="DC170" s="1671"/>
      <c r="DD170" s="1671"/>
      <c r="DE170" s="1671"/>
      <c r="DF170" s="1671"/>
      <c r="DG170" s="1671"/>
      <c r="DH170" s="1671"/>
      <c r="DI170" s="1671"/>
      <c r="DJ170" s="1671"/>
      <c r="DK170" s="1671"/>
      <c r="DL170" s="1671"/>
      <c r="DM170" s="1671"/>
      <c r="DN170" s="1671"/>
      <c r="DO170" s="1671"/>
      <c r="DP170" s="1671"/>
      <c r="DQ170" s="1671"/>
      <c r="DR170" s="1671"/>
      <c r="DS170" s="1671"/>
      <c r="DT170" s="1671"/>
      <c r="DU170" s="1671"/>
      <c r="DV170" s="1671"/>
      <c r="DW170" s="1671"/>
      <c r="DX170" s="1671"/>
      <c r="DY170" s="1671"/>
      <c r="DZ170" s="1671"/>
      <c r="EA170" s="1671"/>
      <c r="EB170" s="1671"/>
      <c r="EC170" s="1671"/>
      <c r="ED170" s="1671"/>
      <c r="EE170" s="1671"/>
      <c r="EF170" s="1671"/>
      <c r="EG170" s="1671"/>
      <c r="EH170" s="1671"/>
      <c r="EI170" s="1671"/>
    </row>
    <row r="171" spans="1:139" s="1673" customFormat="1" ht="12.5" x14ac:dyDescent="0.35">
      <c r="A171" s="1670" t="s">
        <v>6176</v>
      </c>
      <c r="B171" s="1670" t="s">
        <v>6177</v>
      </c>
      <c r="C171" s="1653">
        <v>4</v>
      </c>
      <c r="D171" s="1654">
        <v>35402</v>
      </c>
      <c r="E171" s="1654">
        <v>35402</v>
      </c>
      <c r="F171" s="1671"/>
      <c r="G171" s="1671"/>
      <c r="H171" s="1671"/>
      <c r="I171" s="1671"/>
      <c r="J171" s="1672"/>
      <c r="K171" s="1671"/>
      <c r="L171" s="1671"/>
      <c r="M171" s="1671"/>
      <c r="N171" s="1671"/>
      <c r="O171" s="1671"/>
      <c r="P171" s="1671"/>
      <c r="Q171" s="1671"/>
      <c r="R171" s="1671"/>
      <c r="S171" s="1671"/>
      <c r="T171" s="1671"/>
      <c r="U171" s="1671"/>
      <c r="V171" s="1671"/>
      <c r="W171" s="1671"/>
      <c r="X171" s="1671"/>
      <c r="Y171" s="1671"/>
      <c r="Z171" s="1671"/>
      <c r="AA171" s="1671"/>
      <c r="AB171" s="1671"/>
      <c r="AC171" s="1671"/>
      <c r="AD171" s="1671"/>
      <c r="AE171" s="1671"/>
      <c r="AF171" s="1671"/>
      <c r="AG171" s="1671"/>
      <c r="AH171" s="1671"/>
      <c r="AI171" s="1671"/>
      <c r="AJ171" s="1671"/>
      <c r="AK171" s="1671"/>
      <c r="AL171" s="1671"/>
      <c r="AM171" s="1671"/>
      <c r="AN171" s="1671"/>
      <c r="AO171" s="1671"/>
      <c r="AP171" s="1671"/>
      <c r="AQ171" s="1671"/>
      <c r="AR171" s="1671"/>
      <c r="AS171" s="1671"/>
      <c r="AT171" s="1671"/>
      <c r="AU171" s="1671"/>
      <c r="AV171" s="1671"/>
      <c r="AW171" s="1671"/>
      <c r="AX171" s="1671"/>
      <c r="AY171" s="1671"/>
      <c r="AZ171" s="1671"/>
      <c r="BA171" s="1671"/>
      <c r="BB171" s="1671"/>
      <c r="BC171" s="1671"/>
      <c r="BD171" s="1671"/>
      <c r="BE171" s="1671"/>
      <c r="BF171" s="1671"/>
      <c r="BG171" s="1671"/>
      <c r="BH171" s="1671"/>
      <c r="BI171" s="1671"/>
      <c r="BJ171" s="1671"/>
      <c r="BK171" s="1671"/>
      <c r="BL171" s="1671"/>
      <c r="BM171" s="1671"/>
      <c r="BN171" s="1671"/>
      <c r="BO171" s="1671"/>
      <c r="BP171" s="1671"/>
      <c r="BQ171" s="1671"/>
      <c r="BR171" s="1671"/>
      <c r="BS171" s="1671"/>
      <c r="BT171" s="1671"/>
      <c r="BU171" s="1671"/>
      <c r="BV171" s="1671"/>
      <c r="BW171" s="1671"/>
      <c r="BX171" s="1671"/>
      <c r="BY171" s="1671"/>
      <c r="BZ171" s="1671"/>
      <c r="CA171" s="1671"/>
      <c r="CB171" s="1671"/>
      <c r="CC171" s="1671"/>
      <c r="CD171" s="1671"/>
      <c r="CE171" s="1671"/>
      <c r="CF171" s="1671"/>
      <c r="CG171" s="1671"/>
      <c r="CH171" s="1671"/>
      <c r="CI171" s="1671"/>
      <c r="CJ171" s="1671"/>
      <c r="CK171" s="1671"/>
      <c r="CL171" s="1671"/>
      <c r="CM171" s="1671"/>
      <c r="CN171" s="1671"/>
      <c r="CO171" s="1671"/>
      <c r="CP171" s="1671"/>
      <c r="CQ171" s="1671"/>
      <c r="CR171" s="1671"/>
      <c r="CS171" s="1671"/>
      <c r="CT171" s="1671"/>
      <c r="CU171" s="1671"/>
      <c r="CV171" s="1671"/>
      <c r="CW171" s="1671"/>
      <c r="CX171" s="1671"/>
      <c r="CY171" s="1671"/>
      <c r="CZ171" s="1671"/>
      <c r="DA171" s="1671"/>
      <c r="DB171" s="1671"/>
      <c r="DC171" s="1671"/>
      <c r="DD171" s="1671"/>
      <c r="DE171" s="1671"/>
      <c r="DF171" s="1671"/>
      <c r="DG171" s="1671"/>
      <c r="DH171" s="1671"/>
      <c r="DI171" s="1671"/>
      <c r="DJ171" s="1671"/>
      <c r="DK171" s="1671"/>
      <c r="DL171" s="1671"/>
      <c r="DM171" s="1671"/>
      <c r="DN171" s="1671"/>
      <c r="DO171" s="1671"/>
      <c r="DP171" s="1671"/>
      <c r="DQ171" s="1671"/>
      <c r="DR171" s="1671"/>
      <c r="DS171" s="1671"/>
      <c r="DT171" s="1671"/>
      <c r="DU171" s="1671"/>
      <c r="DV171" s="1671"/>
      <c r="DW171" s="1671"/>
      <c r="DX171" s="1671"/>
      <c r="DY171" s="1671"/>
      <c r="DZ171" s="1671"/>
      <c r="EA171" s="1671"/>
      <c r="EB171" s="1671"/>
      <c r="EC171" s="1671"/>
      <c r="ED171" s="1671"/>
      <c r="EE171" s="1671"/>
      <c r="EF171" s="1671"/>
      <c r="EG171" s="1671"/>
      <c r="EH171" s="1671"/>
      <c r="EI171" s="1671"/>
    </row>
    <row r="172" spans="1:139" s="1673" customFormat="1" ht="12.5" x14ac:dyDescent="0.35">
      <c r="A172" s="1670" t="s">
        <v>6178</v>
      </c>
      <c r="B172" s="1670" t="s">
        <v>6179</v>
      </c>
      <c r="C172" s="1653">
        <v>3</v>
      </c>
      <c r="D172" s="1654">
        <v>42414</v>
      </c>
      <c r="E172" s="1654">
        <v>42414</v>
      </c>
      <c r="F172" s="1671"/>
      <c r="G172" s="1671"/>
      <c r="H172" s="1671"/>
      <c r="I172" s="1671"/>
      <c r="J172" s="1672"/>
      <c r="K172" s="1671"/>
      <c r="L172" s="1671"/>
      <c r="M172" s="1671"/>
      <c r="N172" s="1671"/>
      <c r="O172" s="1671"/>
      <c r="P172" s="1671"/>
      <c r="Q172" s="1671"/>
      <c r="R172" s="1671"/>
      <c r="S172" s="1671"/>
      <c r="T172" s="1671"/>
      <c r="U172" s="1671"/>
      <c r="V172" s="1671"/>
      <c r="W172" s="1671"/>
      <c r="X172" s="1671"/>
      <c r="Y172" s="1671"/>
      <c r="Z172" s="1671"/>
      <c r="AA172" s="1671"/>
      <c r="AB172" s="1671"/>
      <c r="AC172" s="1671"/>
      <c r="AD172" s="1671"/>
      <c r="AE172" s="1671"/>
      <c r="AF172" s="1671"/>
      <c r="AG172" s="1671"/>
      <c r="AH172" s="1671"/>
      <c r="AI172" s="1671"/>
      <c r="AJ172" s="1671"/>
      <c r="AK172" s="1671"/>
      <c r="AL172" s="1671"/>
      <c r="AM172" s="1671"/>
      <c r="AN172" s="1671"/>
      <c r="AO172" s="1671"/>
      <c r="AP172" s="1671"/>
      <c r="AQ172" s="1671"/>
      <c r="AR172" s="1671"/>
      <c r="AS172" s="1671"/>
      <c r="AT172" s="1671"/>
      <c r="AU172" s="1671"/>
      <c r="AV172" s="1671"/>
      <c r="AW172" s="1671"/>
      <c r="AX172" s="1671"/>
      <c r="AY172" s="1671"/>
      <c r="AZ172" s="1671"/>
      <c r="BA172" s="1671"/>
      <c r="BB172" s="1671"/>
      <c r="BC172" s="1671"/>
      <c r="BD172" s="1671"/>
      <c r="BE172" s="1671"/>
      <c r="BF172" s="1671"/>
      <c r="BG172" s="1671"/>
      <c r="BH172" s="1671"/>
      <c r="BI172" s="1671"/>
      <c r="BJ172" s="1671"/>
      <c r="BK172" s="1671"/>
      <c r="BL172" s="1671"/>
      <c r="BM172" s="1671"/>
      <c r="BN172" s="1671"/>
      <c r="BO172" s="1671"/>
      <c r="BP172" s="1671"/>
      <c r="BQ172" s="1671"/>
      <c r="BR172" s="1671"/>
      <c r="BS172" s="1671"/>
      <c r="BT172" s="1671"/>
      <c r="BU172" s="1671"/>
      <c r="BV172" s="1671"/>
      <c r="BW172" s="1671"/>
      <c r="BX172" s="1671"/>
      <c r="BY172" s="1671"/>
      <c r="BZ172" s="1671"/>
      <c r="CA172" s="1671"/>
      <c r="CB172" s="1671"/>
      <c r="CC172" s="1671"/>
      <c r="CD172" s="1671"/>
      <c r="CE172" s="1671"/>
      <c r="CF172" s="1671"/>
      <c r="CG172" s="1671"/>
      <c r="CH172" s="1671"/>
      <c r="CI172" s="1671"/>
      <c r="CJ172" s="1671"/>
      <c r="CK172" s="1671"/>
      <c r="CL172" s="1671"/>
      <c r="CM172" s="1671"/>
      <c r="CN172" s="1671"/>
      <c r="CO172" s="1671"/>
      <c r="CP172" s="1671"/>
      <c r="CQ172" s="1671"/>
      <c r="CR172" s="1671"/>
      <c r="CS172" s="1671"/>
      <c r="CT172" s="1671"/>
      <c r="CU172" s="1671"/>
      <c r="CV172" s="1671"/>
      <c r="CW172" s="1671"/>
      <c r="CX172" s="1671"/>
      <c r="CY172" s="1671"/>
      <c r="CZ172" s="1671"/>
      <c r="DA172" s="1671"/>
      <c r="DB172" s="1671"/>
      <c r="DC172" s="1671"/>
      <c r="DD172" s="1671"/>
      <c r="DE172" s="1671"/>
      <c r="DF172" s="1671"/>
      <c r="DG172" s="1671"/>
      <c r="DH172" s="1671"/>
      <c r="DI172" s="1671"/>
      <c r="DJ172" s="1671"/>
      <c r="DK172" s="1671"/>
      <c r="DL172" s="1671"/>
      <c r="DM172" s="1671"/>
      <c r="DN172" s="1671"/>
      <c r="DO172" s="1671"/>
      <c r="DP172" s="1671"/>
      <c r="DQ172" s="1671"/>
      <c r="DR172" s="1671"/>
      <c r="DS172" s="1671"/>
      <c r="DT172" s="1671"/>
      <c r="DU172" s="1671"/>
      <c r="DV172" s="1671"/>
      <c r="DW172" s="1671"/>
      <c r="DX172" s="1671"/>
      <c r="DY172" s="1671"/>
      <c r="DZ172" s="1671"/>
      <c r="EA172" s="1671"/>
      <c r="EB172" s="1671"/>
      <c r="EC172" s="1671"/>
      <c r="ED172" s="1671"/>
      <c r="EE172" s="1671"/>
      <c r="EF172" s="1671"/>
      <c r="EG172" s="1671"/>
      <c r="EH172" s="1671"/>
      <c r="EI172" s="1671"/>
    </row>
    <row r="173" spans="1:139" s="1673" customFormat="1" ht="12.5" x14ac:dyDescent="0.35">
      <c r="A173" s="1670" t="s">
        <v>6180</v>
      </c>
      <c r="B173" s="1670" t="s">
        <v>6181</v>
      </c>
      <c r="C173" s="1653">
        <v>116</v>
      </c>
      <c r="D173" s="1654">
        <v>25152</v>
      </c>
      <c r="E173" s="1654">
        <v>25152</v>
      </c>
      <c r="F173" s="1671"/>
      <c r="G173" s="1671"/>
      <c r="H173" s="1671"/>
      <c r="I173" s="1671"/>
      <c r="J173" s="1672"/>
      <c r="K173" s="1671"/>
      <c r="L173" s="1671"/>
      <c r="M173" s="1671"/>
      <c r="N173" s="1671"/>
      <c r="O173" s="1671"/>
      <c r="P173" s="1671"/>
      <c r="Q173" s="1671"/>
      <c r="R173" s="1671"/>
      <c r="S173" s="1671"/>
      <c r="T173" s="1671"/>
      <c r="U173" s="1671"/>
      <c r="V173" s="1671"/>
      <c r="W173" s="1671"/>
      <c r="X173" s="1671"/>
      <c r="Y173" s="1671"/>
      <c r="Z173" s="1671"/>
      <c r="AA173" s="1671"/>
      <c r="AB173" s="1671"/>
      <c r="AC173" s="1671"/>
      <c r="AD173" s="1671"/>
      <c r="AE173" s="1671"/>
      <c r="AF173" s="1671"/>
      <c r="AG173" s="1671"/>
      <c r="AH173" s="1671"/>
      <c r="AI173" s="1671"/>
      <c r="AJ173" s="1671"/>
      <c r="AK173" s="1671"/>
      <c r="AL173" s="1671"/>
      <c r="AM173" s="1671"/>
      <c r="AN173" s="1671"/>
      <c r="AO173" s="1671"/>
      <c r="AP173" s="1671"/>
      <c r="AQ173" s="1671"/>
      <c r="AR173" s="1671"/>
      <c r="AS173" s="1671"/>
      <c r="AT173" s="1671"/>
      <c r="AU173" s="1671"/>
      <c r="AV173" s="1671"/>
      <c r="AW173" s="1671"/>
      <c r="AX173" s="1671"/>
      <c r="AY173" s="1671"/>
      <c r="AZ173" s="1671"/>
      <c r="BA173" s="1671"/>
      <c r="BB173" s="1671"/>
      <c r="BC173" s="1671"/>
      <c r="BD173" s="1671"/>
      <c r="BE173" s="1671"/>
      <c r="BF173" s="1671"/>
      <c r="BG173" s="1671"/>
      <c r="BH173" s="1671"/>
      <c r="BI173" s="1671"/>
      <c r="BJ173" s="1671"/>
      <c r="BK173" s="1671"/>
      <c r="BL173" s="1671"/>
      <c r="BM173" s="1671"/>
      <c r="BN173" s="1671"/>
      <c r="BO173" s="1671"/>
      <c r="BP173" s="1671"/>
      <c r="BQ173" s="1671"/>
      <c r="BR173" s="1671"/>
      <c r="BS173" s="1671"/>
      <c r="BT173" s="1671"/>
      <c r="BU173" s="1671"/>
      <c r="BV173" s="1671"/>
      <c r="BW173" s="1671"/>
      <c r="BX173" s="1671"/>
      <c r="BY173" s="1671"/>
      <c r="BZ173" s="1671"/>
      <c r="CA173" s="1671"/>
      <c r="CB173" s="1671"/>
      <c r="CC173" s="1671"/>
      <c r="CD173" s="1671"/>
      <c r="CE173" s="1671"/>
      <c r="CF173" s="1671"/>
      <c r="CG173" s="1671"/>
      <c r="CH173" s="1671"/>
      <c r="CI173" s="1671"/>
      <c r="CJ173" s="1671"/>
      <c r="CK173" s="1671"/>
      <c r="CL173" s="1671"/>
      <c r="CM173" s="1671"/>
      <c r="CN173" s="1671"/>
      <c r="CO173" s="1671"/>
      <c r="CP173" s="1671"/>
      <c r="CQ173" s="1671"/>
      <c r="CR173" s="1671"/>
      <c r="CS173" s="1671"/>
      <c r="CT173" s="1671"/>
      <c r="CU173" s="1671"/>
      <c r="CV173" s="1671"/>
      <c r="CW173" s="1671"/>
      <c r="CX173" s="1671"/>
      <c r="CY173" s="1671"/>
      <c r="CZ173" s="1671"/>
      <c r="DA173" s="1671"/>
      <c r="DB173" s="1671"/>
      <c r="DC173" s="1671"/>
      <c r="DD173" s="1671"/>
      <c r="DE173" s="1671"/>
      <c r="DF173" s="1671"/>
      <c r="DG173" s="1671"/>
      <c r="DH173" s="1671"/>
      <c r="DI173" s="1671"/>
      <c r="DJ173" s="1671"/>
      <c r="DK173" s="1671"/>
      <c r="DL173" s="1671"/>
      <c r="DM173" s="1671"/>
      <c r="DN173" s="1671"/>
      <c r="DO173" s="1671"/>
      <c r="DP173" s="1671"/>
      <c r="DQ173" s="1671"/>
      <c r="DR173" s="1671"/>
      <c r="DS173" s="1671"/>
      <c r="DT173" s="1671"/>
      <c r="DU173" s="1671"/>
      <c r="DV173" s="1671"/>
      <c r="DW173" s="1671"/>
      <c r="DX173" s="1671"/>
      <c r="DY173" s="1671"/>
      <c r="DZ173" s="1671"/>
      <c r="EA173" s="1671"/>
      <c r="EB173" s="1671"/>
      <c r="EC173" s="1671"/>
      <c r="ED173" s="1671"/>
      <c r="EE173" s="1671"/>
      <c r="EF173" s="1671"/>
      <c r="EG173" s="1671"/>
      <c r="EH173" s="1671"/>
      <c r="EI173" s="1671"/>
    </row>
    <row r="174" spans="1:139" s="1673" customFormat="1" ht="12.5" x14ac:dyDescent="0.35">
      <c r="A174" s="1670" t="s">
        <v>6182</v>
      </c>
      <c r="B174" s="1670" t="s">
        <v>6183</v>
      </c>
      <c r="C174" s="1653">
        <v>27</v>
      </c>
      <c r="D174" s="1654">
        <v>20557</v>
      </c>
      <c r="E174" s="1654">
        <v>20557</v>
      </c>
      <c r="F174" s="1671"/>
      <c r="G174" s="1671"/>
      <c r="H174" s="1671"/>
      <c r="I174" s="1671"/>
      <c r="J174" s="1672"/>
      <c r="K174" s="1671"/>
      <c r="L174" s="1671"/>
      <c r="M174" s="1671"/>
      <c r="N174" s="1671"/>
      <c r="O174" s="1671"/>
      <c r="P174" s="1671"/>
      <c r="Q174" s="1671"/>
      <c r="R174" s="1671"/>
      <c r="S174" s="1671"/>
      <c r="T174" s="1671"/>
      <c r="U174" s="1671"/>
      <c r="V174" s="1671"/>
      <c r="W174" s="1671"/>
      <c r="X174" s="1671"/>
      <c r="Y174" s="1671"/>
      <c r="Z174" s="1671"/>
      <c r="AA174" s="1671"/>
      <c r="AB174" s="1671"/>
      <c r="AC174" s="1671"/>
      <c r="AD174" s="1671"/>
      <c r="AE174" s="1671"/>
      <c r="AF174" s="1671"/>
      <c r="AG174" s="1671"/>
      <c r="AH174" s="1671"/>
      <c r="AI174" s="1671"/>
      <c r="AJ174" s="1671"/>
      <c r="AK174" s="1671"/>
      <c r="AL174" s="1671"/>
      <c r="AM174" s="1671"/>
      <c r="AN174" s="1671"/>
      <c r="AO174" s="1671"/>
      <c r="AP174" s="1671"/>
      <c r="AQ174" s="1671"/>
      <c r="AR174" s="1671"/>
      <c r="AS174" s="1671"/>
      <c r="AT174" s="1671"/>
      <c r="AU174" s="1671"/>
      <c r="AV174" s="1671"/>
      <c r="AW174" s="1671"/>
      <c r="AX174" s="1671"/>
      <c r="AY174" s="1671"/>
      <c r="AZ174" s="1671"/>
      <c r="BA174" s="1671"/>
      <c r="BB174" s="1671"/>
      <c r="BC174" s="1671"/>
      <c r="BD174" s="1671"/>
      <c r="BE174" s="1671"/>
      <c r="BF174" s="1671"/>
      <c r="BG174" s="1671"/>
      <c r="BH174" s="1671"/>
      <c r="BI174" s="1671"/>
      <c r="BJ174" s="1671"/>
      <c r="BK174" s="1671"/>
      <c r="BL174" s="1671"/>
      <c r="BM174" s="1671"/>
      <c r="BN174" s="1671"/>
      <c r="BO174" s="1671"/>
      <c r="BP174" s="1671"/>
      <c r="BQ174" s="1671"/>
      <c r="BR174" s="1671"/>
      <c r="BS174" s="1671"/>
      <c r="BT174" s="1671"/>
      <c r="BU174" s="1671"/>
      <c r="BV174" s="1671"/>
      <c r="BW174" s="1671"/>
      <c r="BX174" s="1671"/>
      <c r="BY174" s="1671"/>
      <c r="BZ174" s="1671"/>
      <c r="CA174" s="1671"/>
      <c r="CB174" s="1671"/>
      <c r="CC174" s="1671"/>
      <c r="CD174" s="1671"/>
      <c r="CE174" s="1671"/>
      <c r="CF174" s="1671"/>
      <c r="CG174" s="1671"/>
      <c r="CH174" s="1671"/>
      <c r="CI174" s="1671"/>
      <c r="CJ174" s="1671"/>
      <c r="CK174" s="1671"/>
      <c r="CL174" s="1671"/>
      <c r="CM174" s="1671"/>
      <c r="CN174" s="1671"/>
      <c r="CO174" s="1671"/>
      <c r="CP174" s="1671"/>
      <c r="CQ174" s="1671"/>
      <c r="CR174" s="1671"/>
      <c r="CS174" s="1671"/>
      <c r="CT174" s="1671"/>
      <c r="CU174" s="1671"/>
      <c r="CV174" s="1671"/>
      <c r="CW174" s="1671"/>
      <c r="CX174" s="1671"/>
      <c r="CY174" s="1671"/>
      <c r="CZ174" s="1671"/>
      <c r="DA174" s="1671"/>
      <c r="DB174" s="1671"/>
      <c r="DC174" s="1671"/>
      <c r="DD174" s="1671"/>
      <c r="DE174" s="1671"/>
      <c r="DF174" s="1671"/>
      <c r="DG174" s="1671"/>
      <c r="DH174" s="1671"/>
      <c r="DI174" s="1671"/>
      <c r="DJ174" s="1671"/>
      <c r="DK174" s="1671"/>
      <c r="DL174" s="1671"/>
      <c r="DM174" s="1671"/>
      <c r="DN174" s="1671"/>
      <c r="DO174" s="1671"/>
      <c r="DP174" s="1671"/>
      <c r="DQ174" s="1671"/>
      <c r="DR174" s="1671"/>
      <c r="DS174" s="1671"/>
      <c r="DT174" s="1671"/>
      <c r="DU174" s="1671"/>
      <c r="DV174" s="1671"/>
      <c r="DW174" s="1671"/>
      <c r="DX174" s="1671"/>
      <c r="DY174" s="1671"/>
      <c r="DZ174" s="1671"/>
      <c r="EA174" s="1671"/>
      <c r="EB174" s="1671"/>
      <c r="EC174" s="1671"/>
      <c r="ED174" s="1671"/>
      <c r="EE174" s="1671"/>
      <c r="EF174" s="1671"/>
      <c r="EG174" s="1671"/>
      <c r="EH174" s="1671"/>
      <c r="EI174" s="1671"/>
    </row>
    <row r="175" spans="1:139" s="1673" customFormat="1" ht="12.5" x14ac:dyDescent="0.35">
      <c r="A175" s="1670" t="s">
        <v>6184</v>
      </c>
      <c r="B175" s="1670" t="s">
        <v>6185</v>
      </c>
      <c r="C175" s="1653">
        <v>23</v>
      </c>
      <c r="D175" s="1654">
        <v>20557</v>
      </c>
      <c r="E175" s="1654">
        <v>20557</v>
      </c>
      <c r="F175" s="1671"/>
      <c r="G175" s="1671"/>
      <c r="H175" s="1671"/>
      <c r="I175" s="1671"/>
      <c r="J175" s="1672"/>
      <c r="K175" s="1671"/>
      <c r="L175" s="1671"/>
      <c r="M175" s="1671"/>
      <c r="N175" s="1671"/>
      <c r="O175" s="1671"/>
      <c r="P175" s="1671"/>
      <c r="Q175" s="1671"/>
      <c r="R175" s="1671"/>
      <c r="S175" s="1671"/>
      <c r="T175" s="1671"/>
      <c r="U175" s="1671"/>
      <c r="V175" s="1671"/>
      <c r="W175" s="1671"/>
      <c r="X175" s="1671"/>
      <c r="Y175" s="1671"/>
      <c r="Z175" s="1671"/>
      <c r="AA175" s="1671"/>
      <c r="AB175" s="1671"/>
      <c r="AC175" s="1671"/>
      <c r="AD175" s="1671"/>
      <c r="AE175" s="1671"/>
      <c r="AF175" s="1671"/>
      <c r="AG175" s="1671"/>
      <c r="AH175" s="1671"/>
      <c r="AI175" s="1671"/>
      <c r="AJ175" s="1671"/>
      <c r="AK175" s="1671"/>
      <c r="AL175" s="1671"/>
      <c r="AM175" s="1671"/>
      <c r="AN175" s="1671"/>
      <c r="AO175" s="1671"/>
      <c r="AP175" s="1671"/>
      <c r="AQ175" s="1671"/>
      <c r="AR175" s="1671"/>
      <c r="AS175" s="1671"/>
      <c r="AT175" s="1671"/>
      <c r="AU175" s="1671"/>
      <c r="AV175" s="1671"/>
      <c r="AW175" s="1671"/>
      <c r="AX175" s="1671"/>
      <c r="AY175" s="1671"/>
      <c r="AZ175" s="1671"/>
      <c r="BA175" s="1671"/>
      <c r="BB175" s="1671"/>
      <c r="BC175" s="1671"/>
      <c r="BD175" s="1671"/>
      <c r="BE175" s="1671"/>
      <c r="BF175" s="1671"/>
      <c r="BG175" s="1671"/>
      <c r="BH175" s="1671"/>
      <c r="BI175" s="1671"/>
      <c r="BJ175" s="1671"/>
      <c r="BK175" s="1671"/>
      <c r="BL175" s="1671"/>
      <c r="BM175" s="1671"/>
      <c r="BN175" s="1671"/>
      <c r="BO175" s="1671"/>
      <c r="BP175" s="1671"/>
      <c r="BQ175" s="1671"/>
      <c r="BR175" s="1671"/>
      <c r="BS175" s="1671"/>
      <c r="BT175" s="1671"/>
      <c r="BU175" s="1671"/>
      <c r="BV175" s="1671"/>
      <c r="BW175" s="1671"/>
      <c r="BX175" s="1671"/>
      <c r="BY175" s="1671"/>
      <c r="BZ175" s="1671"/>
      <c r="CA175" s="1671"/>
      <c r="CB175" s="1671"/>
      <c r="CC175" s="1671"/>
      <c r="CD175" s="1671"/>
      <c r="CE175" s="1671"/>
      <c r="CF175" s="1671"/>
      <c r="CG175" s="1671"/>
      <c r="CH175" s="1671"/>
      <c r="CI175" s="1671"/>
      <c r="CJ175" s="1671"/>
      <c r="CK175" s="1671"/>
      <c r="CL175" s="1671"/>
      <c r="CM175" s="1671"/>
      <c r="CN175" s="1671"/>
      <c r="CO175" s="1671"/>
      <c r="CP175" s="1671"/>
      <c r="CQ175" s="1671"/>
      <c r="CR175" s="1671"/>
      <c r="CS175" s="1671"/>
      <c r="CT175" s="1671"/>
      <c r="CU175" s="1671"/>
      <c r="CV175" s="1671"/>
      <c r="CW175" s="1671"/>
      <c r="CX175" s="1671"/>
      <c r="CY175" s="1671"/>
      <c r="CZ175" s="1671"/>
      <c r="DA175" s="1671"/>
      <c r="DB175" s="1671"/>
      <c r="DC175" s="1671"/>
      <c r="DD175" s="1671"/>
      <c r="DE175" s="1671"/>
      <c r="DF175" s="1671"/>
      <c r="DG175" s="1671"/>
      <c r="DH175" s="1671"/>
      <c r="DI175" s="1671"/>
      <c r="DJ175" s="1671"/>
      <c r="DK175" s="1671"/>
      <c r="DL175" s="1671"/>
      <c r="DM175" s="1671"/>
      <c r="DN175" s="1671"/>
      <c r="DO175" s="1671"/>
      <c r="DP175" s="1671"/>
      <c r="DQ175" s="1671"/>
      <c r="DR175" s="1671"/>
      <c r="DS175" s="1671"/>
      <c r="DT175" s="1671"/>
      <c r="DU175" s="1671"/>
      <c r="DV175" s="1671"/>
      <c r="DW175" s="1671"/>
      <c r="DX175" s="1671"/>
      <c r="DY175" s="1671"/>
      <c r="DZ175" s="1671"/>
      <c r="EA175" s="1671"/>
      <c r="EB175" s="1671"/>
      <c r="EC175" s="1671"/>
      <c r="ED175" s="1671"/>
      <c r="EE175" s="1671"/>
      <c r="EF175" s="1671"/>
      <c r="EG175" s="1671"/>
      <c r="EH175" s="1671"/>
      <c r="EI175" s="1671"/>
    </row>
    <row r="176" spans="1:139" s="1673" customFormat="1" ht="12.5" x14ac:dyDescent="0.35">
      <c r="A176" s="1670" t="s">
        <v>6186</v>
      </c>
      <c r="B176" s="1670" t="s">
        <v>6187</v>
      </c>
      <c r="C176" s="1653">
        <v>25</v>
      </c>
      <c r="D176" s="1654">
        <v>19129</v>
      </c>
      <c r="E176" s="1654">
        <v>19129</v>
      </c>
      <c r="F176" s="1671"/>
      <c r="G176" s="1671"/>
      <c r="H176" s="1671"/>
      <c r="I176" s="1671"/>
      <c r="J176" s="1672"/>
      <c r="K176" s="1671"/>
      <c r="L176" s="1671"/>
      <c r="M176" s="1671"/>
      <c r="N176" s="1671"/>
      <c r="O176" s="1671"/>
      <c r="P176" s="1671"/>
      <c r="Q176" s="1671"/>
      <c r="R176" s="1671"/>
      <c r="S176" s="1671"/>
      <c r="T176" s="1671"/>
      <c r="U176" s="1671"/>
      <c r="V176" s="1671"/>
      <c r="W176" s="1671"/>
      <c r="X176" s="1671"/>
      <c r="Y176" s="1671"/>
      <c r="Z176" s="1671"/>
      <c r="AA176" s="1671"/>
      <c r="AB176" s="1671"/>
      <c r="AC176" s="1671"/>
      <c r="AD176" s="1671"/>
      <c r="AE176" s="1671"/>
      <c r="AF176" s="1671"/>
      <c r="AG176" s="1671"/>
      <c r="AH176" s="1671"/>
      <c r="AI176" s="1671"/>
      <c r="AJ176" s="1671"/>
      <c r="AK176" s="1671"/>
      <c r="AL176" s="1671"/>
      <c r="AM176" s="1671"/>
      <c r="AN176" s="1671"/>
      <c r="AO176" s="1671"/>
      <c r="AP176" s="1671"/>
      <c r="AQ176" s="1671"/>
      <c r="AR176" s="1671"/>
      <c r="AS176" s="1671"/>
      <c r="AT176" s="1671"/>
      <c r="AU176" s="1671"/>
      <c r="AV176" s="1671"/>
      <c r="AW176" s="1671"/>
      <c r="AX176" s="1671"/>
      <c r="AY176" s="1671"/>
      <c r="AZ176" s="1671"/>
      <c r="BA176" s="1671"/>
      <c r="BB176" s="1671"/>
      <c r="BC176" s="1671"/>
      <c r="BD176" s="1671"/>
      <c r="BE176" s="1671"/>
      <c r="BF176" s="1671"/>
      <c r="BG176" s="1671"/>
      <c r="BH176" s="1671"/>
      <c r="BI176" s="1671"/>
      <c r="BJ176" s="1671"/>
      <c r="BK176" s="1671"/>
      <c r="BL176" s="1671"/>
      <c r="BM176" s="1671"/>
      <c r="BN176" s="1671"/>
      <c r="BO176" s="1671"/>
      <c r="BP176" s="1671"/>
      <c r="BQ176" s="1671"/>
      <c r="BR176" s="1671"/>
      <c r="BS176" s="1671"/>
      <c r="BT176" s="1671"/>
      <c r="BU176" s="1671"/>
      <c r="BV176" s="1671"/>
      <c r="BW176" s="1671"/>
      <c r="BX176" s="1671"/>
      <c r="BY176" s="1671"/>
      <c r="BZ176" s="1671"/>
      <c r="CA176" s="1671"/>
      <c r="CB176" s="1671"/>
      <c r="CC176" s="1671"/>
      <c r="CD176" s="1671"/>
      <c r="CE176" s="1671"/>
      <c r="CF176" s="1671"/>
      <c r="CG176" s="1671"/>
      <c r="CH176" s="1671"/>
      <c r="CI176" s="1671"/>
      <c r="CJ176" s="1671"/>
      <c r="CK176" s="1671"/>
      <c r="CL176" s="1671"/>
      <c r="CM176" s="1671"/>
      <c r="CN176" s="1671"/>
      <c r="CO176" s="1671"/>
      <c r="CP176" s="1671"/>
      <c r="CQ176" s="1671"/>
      <c r="CR176" s="1671"/>
      <c r="CS176" s="1671"/>
      <c r="CT176" s="1671"/>
      <c r="CU176" s="1671"/>
      <c r="CV176" s="1671"/>
      <c r="CW176" s="1671"/>
      <c r="CX176" s="1671"/>
      <c r="CY176" s="1671"/>
      <c r="CZ176" s="1671"/>
      <c r="DA176" s="1671"/>
      <c r="DB176" s="1671"/>
      <c r="DC176" s="1671"/>
      <c r="DD176" s="1671"/>
      <c r="DE176" s="1671"/>
      <c r="DF176" s="1671"/>
      <c r="DG176" s="1671"/>
      <c r="DH176" s="1671"/>
      <c r="DI176" s="1671"/>
      <c r="DJ176" s="1671"/>
      <c r="DK176" s="1671"/>
      <c r="DL176" s="1671"/>
      <c r="DM176" s="1671"/>
      <c r="DN176" s="1671"/>
      <c r="DO176" s="1671"/>
      <c r="DP176" s="1671"/>
      <c r="DQ176" s="1671"/>
      <c r="DR176" s="1671"/>
      <c r="DS176" s="1671"/>
      <c r="DT176" s="1671"/>
      <c r="DU176" s="1671"/>
      <c r="DV176" s="1671"/>
      <c r="DW176" s="1671"/>
      <c r="DX176" s="1671"/>
      <c r="DY176" s="1671"/>
      <c r="DZ176" s="1671"/>
      <c r="EA176" s="1671"/>
      <c r="EB176" s="1671"/>
      <c r="EC176" s="1671"/>
      <c r="ED176" s="1671"/>
      <c r="EE176" s="1671"/>
      <c r="EF176" s="1671"/>
      <c r="EG176" s="1671"/>
      <c r="EH176" s="1671"/>
      <c r="EI176" s="1671"/>
    </row>
    <row r="177" spans="1:139" s="1673" customFormat="1" ht="12.5" x14ac:dyDescent="0.35">
      <c r="A177" s="1670" t="s">
        <v>6188</v>
      </c>
      <c r="B177" s="1670" t="s">
        <v>6189</v>
      </c>
      <c r="C177" s="1653">
        <v>1</v>
      </c>
      <c r="D177" s="1654">
        <v>19129</v>
      </c>
      <c r="E177" s="1654">
        <v>19129</v>
      </c>
      <c r="F177" s="1671"/>
      <c r="G177" s="1671"/>
      <c r="H177" s="1671"/>
      <c r="I177" s="1671"/>
      <c r="J177" s="1672"/>
      <c r="K177" s="1671"/>
      <c r="L177" s="1671"/>
      <c r="M177" s="1671"/>
      <c r="N177" s="1671"/>
      <c r="O177" s="1671"/>
      <c r="P177" s="1671"/>
      <c r="Q177" s="1671"/>
      <c r="R177" s="1671"/>
      <c r="S177" s="1671"/>
      <c r="T177" s="1671"/>
      <c r="U177" s="1671"/>
      <c r="V177" s="1671"/>
      <c r="W177" s="1671"/>
      <c r="X177" s="1671"/>
      <c r="Y177" s="1671"/>
      <c r="Z177" s="1671"/>
      <c r="AA177" s="1671"/>
      <c r="AB177" s="1671"/>
      <c r="AC177" s="1671"/>
      <c r="AD177" s="1671"/>
      <c r="AE177" s="1671"/>
      <c r="AF177" s="1671"/>
      <c r="AG177" s="1671"/>
      <c r="AH177" s="1671"/>
      <c r="AI177" s="1671"/>
      <c r="AJ177" s="1671"/>
      <c r="AK177" s="1671"/>
      <c r="AL177" s="1671"/>
      <c r="AM177" s="1671"/>
      <c r="AN177" s="1671"/>
      <c r="AO177" s="1671"/>
      <c r="AP177" s="1671"/>
      <c r="AQ177" s="1671"/>
      <c r="AR177" s="1671"/>
      <c r="AS177" s="1671"/>
      <c r="AT177" s="1671"/>
      <c r="AU177" s="1671"/>
      <c r="AV177" s="1671"/>
      <c r="AW177" s="1671"/>
      <c r="AX177" s="1671"/>
      <c r="AY177" s="1671"/>
      <c r="AZ177" s="1671"/>
      <c r="BA177" s="1671"/>
      <c r="BB177" s="1671"/>
      <c r="BC177" s="1671"/>
      <c r="BD177" s="1671"/>
      <c r="BE177" s="1671"/>
      <c r="BF177" s="1671"/>
      <c r="BG177" s="1671"/>
      <c r="BH177" s="1671"/>
      <c r="BI177" s="1671"/>
      <c r="BJ177" s="1671"/>
      <c r="BK177" s="1671"/>
      <c r="BL177" s="1671"/>
      <c r="BM177" s="1671"/>
      <c r="BN177" s="1671"/>
      <c r="BO177" s="1671"/>
      <c r="BP177" s="1671"/>
      <c r="BQ177" s="1671"/>
      <c r="BR177" s="1671"/>
      <c r="BS177" s="1671"/>
      <c r="BT177" s="1671"/>
      <c r="BU177" s="1671"/>
      <c r="BV177" s="1671"/>
      <c r="BW177" s="1671"/>
      <c r="BX177" s="1671"/>
      <c r="BY177" s="1671"/>
      <c r="BZ177" s="1671"/>
      <c r="CA177" s="1671"/>
      <c r="CB177" s="1671"/>
      <c r="CC177" s="1671"/>
      <c r="CD177" s="1671"/>
      <c r="CE177" s="1671"/>
      <c r="CF177" s="1671"/>
      <c r="CG177" s="1671"/>
      <c r="CH177" s="1671"/>
      <c r="CI177" s="1671"/>
      <c r="CJ177" s="1671"/>
      <c r="CK177" s="1671"/>
      <c r="CL177" s="1671"/>
      <c r="CM177" s="1671"/>
      <c r="CN177" s="1671"/>
      <c r="CO177" s="1671"/>
      <c r="CP177" s="1671"/>
      <c r="CQ177" s="1671"/>
      <c r="CR177" s="1671"/>
      <c r="CS177" s="1671"/>
      <c r="CT177" s="1671"/>
      <c r="CU177" s="1671"/>
      <c r="CV177" s="1671"/>
      <c r="CW177" s="1671"/>
      <c r="CX177" s="1671"/>
      <c r="CY177" s="1671"/>
      <c r="CZ177" s="1671"/>
      <c r="DA177" s="1671"/>
      <c r="DB177" s="1671"/>
      <c r="DC177" s="1671"/>
      <c r="DD177" s="1671"/>
      <c r="DE177" s="1671"/>
      <c r="DF177" s="1671"/>
      <c r="DG177" s="1671"/>
      <c r="DH177" s="1671"/>
      <c r="DI177" s="1671"/>
      <c r="DJ177" s="1671"/>
      <c r="DK177" s="1671"/>
      <c r="DL177" s="1671"/>
      <c r="DM177" s="1671"/>
      <c r="DN177" s="1671"/>
      <c r="DO177" s="1671"/>
      <c r="DP177" s="1671"/>
      <c r="DQ177" s="1671"/>
      <c r="DR177" s="1671"/>
      <c r="DS177" s="1671"/>
      <c r="DT177" s="1671"/>
      <c r="DU177" s="1671"/>
      <c r="DV177" s="1671"/>
      <c r="DW177" s="1671"/>
      <c r="DX177" s="1671"/>
      <c r="DY177" s="1671"/>
      <c r="DZ177" s="1671"/>
      <c r="EA177" s="1671"/>
      <c r="EB177" s="1671"/>
      <c r="EC177" s="1671"/>
      <c r="ED177" s="1671"/>
      <c r="EE177" s="1671"/>
      <c r="EF177" s="1671"/>
      <c r="EG177" s="1671"/>
      <c r="EH177" s="1671"/>
      <c r="EI177" s="1671"/>
    </row>
    <row r="178" spans="1:139" s="1673" customFormat="1" ht="12.5" x14ac:dyDescent="0.35">
      <c r="A178" s="1670" t="s">
        <v>6190</v>
      </c>
      <c r="B178" s="1670" t="s">
        <v>6191</v>
      </c>
      <c r="C178" s="1653">
        <v>5</v>
      </c>
      <c r="D178" s="1654">
        <v>21879</v>
      </c>
      <c r="E178" s="1654">
        <v>21879</v>
      </c>
      <c r="F178" s="1671"/>
      <c r="G178" s="1671"/>
      <c r="H178" s="1671"/>
      <c r="I178" s="1671"/>
      <c r="J178" s="1672"/>
      <c r="K178" s="1671"/>
      <c r="L178" s="1671"/>
      <c r="M178" s="1671"/>
      <c r="N178" s="1671"/>
      <c r="O178" s="1671"/>
      <c r="P178" s="1671"/>
      <c r="Q178" s="1671"/>
      <c r="R178" s="1671"/>
      <c r="S178" s="1671"/>
      <c r="T178" s="1671"/>
      <c r="U178" s="1671"/>
      <c r="V178" s="1671"/>
      <c r="W178" s="1671"/>
      <c r="X178" s="1671"/>
      <c r="Y178" s="1671"/>
      <c r="Z178" s="1671"/>
      <c r="AA178" s="1671"/>
      <c r="AB178" s="1671"/>
      <c r="AC178" s="1671"/>
      <c r="AD178" s="1671"/>
      <c r="AE178" s="1671"/>
      <c r="AF178" s="1671"/>
      <c r="AG178" s="1671"/>
      <c r="AH178" s="1671"/>
      <c r="AI178" s="1671"/>
      <c r="AJ178" s="1671"/>
      <c r="AK178" s="1671"/>
      <c r="AL178" s="1671"/>
      <c r="AM178" s="1671"/>
      <c r="AN178" s="1671"/>
      <c r="AO178" s="1671"/>
      <c r="AP178" s="1671"/>
      <c r="AQ178" s="1671"/>
      <c r="AR178" s="1671"/>
      <c r="AS178" s="1671"/>
      <c r="AT178" s="1671"/>
      <c r="AU178" s="1671"/>
      <c r="AV178" s="1671"/>
      <c r="AW178" s="1671"/>
      <c r="AX178" s="1671"/>
      <c r="AY178" s="1671"/>
      <c r="AZ178" s="1671"/>
      <c r="BA178" s="1671"/>
      <c r="BB178" s="1671"/>
      <c r="BC178" s="1671"/>
      <c r="BD178" s="1671"/>
      <c r="BE178" s="1671"/>
      <c r="BF178" s="1671"/>
      <c r="BG178" s="1671"/>
      <c r="BH178" s="1671"/>
      <c r="BI178" s="1671"/>
      <c r="BJ178" s="1671"/>
      <c r="BK178" s="1671"/>
      <c r="BL178" s="1671"/>
      <c r="BM178" s="1671"/>
      <c r="BN178" s="1671"/>
      <c r="BO178" s="1671"/>
      <c r="BP178" s="1671"/>
      <c r="BQ178" s="1671"/>
      <c r="BR178" s="1671"/>
      <c r="BS178" s="1671"/>
      <c r="BT178" s="1671"/>
      <c r="BU178" s="1671"/>
      <c r="BV178" s="1671"/>
      <c r="BW178" s="1671"/>
      <c r="BX178" s="1671"/>
      <c r="BY178" s="1671"/>
      <c r="BZ178" s="1671"/>
      <c r="CA178" s="1671"/>
      <c r="CB178" s="1671"/>
      <c r="CC178" s="1671"/>
      <c r="CD178" s="1671"/>
      <c r="CE178" s="1671"/>
      <c r="CF178" s="1671"/>
      <c r="CG178" s="1671"/>
      <c r="CH178" s="1671"/>
      <c r="CI178" s="1671"/>
      <c r="CJ178" s="1671"/>
      <c r="CK178" s="1671"/>
      <c r="CL178" s="1671"/>
      <c r="CM178" s="1671"/>
      <c r="CN178" s="1671"/>
      <c r="CO178" s="1671"/>
      <c r="CP178" s="1671"/>
      <c r="CQ178" s="1671"/>
      <c r="CR178" s="1671"/>
      <c r="CS178" s="1671"/>
      <c r="CT178" s="1671"/>
      <c r="CU178" s="1671"/>
      <c r="CV178" s="1671"/>
      <c r="CW178" s="1671"/>
      <c r="CX178" s="1671"/>
      <c r="CY178" s="1671"/>
      <c r="CZ178" s="1671"/>
      <c r="DA178" s="1671"/>
      <c r="DB178" s="1671"/>
      <c r="DC178" s="1671"/>
      <c r="DD178" s="1671"/>
      <c r="DE178" s="1671"/>
      <c r="DF178" s="1671"/>
      <c r="DG178" s="1671"/>
      <c r="DH178" s="1671"/>
      <c r="DI178" s="1671"/>
      <c r="DJ178" s="1671"/>
      <c r="DK178" s="1671"/>
      <c r="DL178" s="1671"/>
      <c r="DM178" s="1671"/>
      <c r="DN178" s="1671"/>
      <c r="DO178" s="1671"/>
      <c r="DP178" s="1671"/>
      <c r="DQ178" s="1671"/>
      <c r="DR178" s="1671"/>
      <c r="DS178" s="1671"/>
      <c r="DT178" s="1671"/>
      <c r="DU178" s="1671"/>
      <c r="DV178" s="1671"/>
      <c r="DW178" s="1671"/>
      <c r="DX178" s="1671"/>
      <c r="DY178" s="1671"/>
      <c r="DZ178" s="1671"/>
      <c r="EA178" s="1671"/>
      <c r="EB178" s="1671"/>
      <c r="EC178" s="1671"/>
      <c r="ED178" s="1671"/>
      <c r="EE178" s="1671"/>
      <c r="EF178" s="1671"/>
      <c r="EG178" s="1671"/>
      <c r="EH178" s="1671"/>
      <c r="EI178" s="1671"/>
    </row>
    <row r="179" spans="1:139" s="1673" customFormat="1" ht="12.5" x14ac:dyDescent="0.35">
      <c r="A179" s="1670" t="s">
        <v>6192</v>
      </c>
      <c r="B179" s="1670" t="s">
        <v>6193</v>
      </c>
      <c r="C179" s="1653">
        <v>12</v>
      </c>
      <c r="D179" s="1654">
        <v>22985</v>
      </c>
      <c r="E179" s="1654">
        <v>22985</v>
      </c>
      <c r="F179" s="1671"/>
      <c r="G179" s="1671"/>
      <c r="H179" s="1671"/>
      <c r="I179" s="1671"/>
      <c r="J179" s="1672"/>
      <c r="K179" s="1671"/>
      <c r="L179" s="1671"/>
      <c r="M179" s="1671"/>
      <c r="N179" s="1671"/>
      <c r="O179" s="1671"/>
      <c r="P179" s="1671"/>
      <c r="Q179" s="1671"/>
      <c r="R179" s="1671"/>
      <c r="S179" s="1671"/>
      <c r="T179" s="1671"/>
      <c r="U179" s="1671"/>
      <c r="V179" s="1671"/>
      <c r="W179" s="1671"/>
      <c r="X179" s="1671"/>
      <c r="Y179" s="1671"/>
      <c r="Z179" s="1671"/>
      <c r="AA179" s="1671"/>
      <c r="AB179" s="1671"/>
      <c r="AC179" s="1671"/>
      <c r="AD179" s="1671"/>
      <c r="AE179" s="1671"/>
      <c r="AF179" s="1671"/>
      <c r="AG179" s="1671"/>
      <c r="AH179" s="1671"/>
      <c r="AI179" s="1671"/>
      <c r="AJ179" s="1671"/>
      <c r="AK179" s="1671"/>
      <c r="AL179" s="1671"/>
      <c r="AM179" s="1671"/>
      <c r="AN179" s="1671"/>
      <c r="AO179" s="1671"/>
      <c r="AP179" s="1671"/>
      <c r="AQ179" s="1671"/>
      <c r="AR179" s="1671"/>
      <c r="AS179" s="1671"/>
      <c r="AT179" s="1671"/>
      <c r="AU179" s="1671"/>
      <c r="AV179" s="1671"/>
      <c r="AW179" s="1671"/>
      <c r="AX179" s="1671"/>
      <c r="AY179" s="1671"/>
      <c r="AZ179" s="1671"/>
      <c r="BA179" s="1671"/>
      <c r="BB179" s="1671"/>
      <c r="BC179" s="1671"/>
      <c r="BD179" s="1671"/>
      <c r="BE179" s="1671"/>
      <c r="BF179" s="1671"/>
      <c r="BG179" s="1671"/>
      <c r="BH179" s="1671"/>
      <c r="BI179" s="1671"/>
      <c r="BJ179" s="1671"/>
      <c r="BK179" s="1671"/>
      <c r="BL179" s="1671"/>
      <c r="BM179" s="1671"/>
      <c r="BN179" s="1671"/>
      <c r="BO179" s="1671"/>
      <c r="BP179" s="1671"/>
      <c r="BQ179" s="1671"/>
      <c r="BR179" s="1671"/>
      <c r="BS179" s="1671"/>
      <c r="BT179" s="1671"/>
      <c r="BU179" s="1671"/>
      <c r="BV179" s="1671"/>
      <c r="BW179" s="1671"/>
      <c r="BX179" s="1671"/>
      <c r="BY179" s="1671"/>
      <c r="BZ179" s="1671"/>
      <c r="CA179" s="1671"/>
      <c r="CB179" s="1671"/>
      <c r="CC179" s="1671"/>
      <c r="CD179" s="1671"/>
      <c r="CE179" s="1671"/>
      <c r="CF179" s="1671"/>
      <c r="CG179" s="1671"/>
      <c r="CH179" s="1671"/>
      <c r="CI179" s="1671"/>
      <c r="CJ179" s="1671"/>
      <c r="CK179" s="1671"/>
      <c r="CL179" s="1671"/>
      <c r="CM179" s="1671"/>
      <c r="CN179" s="1671"/>
      <c r="CO179" s="1671"/>
      <c r="CP179" s="1671"/>
      <c r="CQ179" s="1671"/>
      <c r="CR179" s="1671"/>
      <c r="CS179" s="1671"/>
      <c r="CT179" s="1671"/>
      <c r="CU179" s="1671"/>
      <c r="CV179" s="1671"/>
      <c r="CW179" s="1671"/>
      <c r="CX179" s="1671"/>
      <c r="CY179" s="1671"/>
      <c r="CZ179" s="1671"/>
      <c r="DA179" s="1671"/>
      <c r="DB179" s="1671"/>
      <c r="DC179" s="1671"/>
      <c r="DD179" s="1671"/>
      <c r="DE179" s="1671"/>
      <c r="DF179" s="1671"/>
      <c r="DG179" s="1671"/>
      <c r="DH179" s="1671"/>
      <c r="DI179" s="1671"/>
      <c r="DJ179" s="1671"/>
      <c r="DK179" s="1671"/>
      <c r="DL179" s="1671"/>
      <c r="DM179" s="1671"/>
      <c r="DN179" s="1671"/>
      <c r="DO179" s="1671"/>
      <c r="DP179" s="1671"/>
      <c r="DQ179" s="1671"/>
      <c r="DR179" s="1671"/>
      <c r="DS179" s="1671"/>
      <c r="DT179" s="1671"/>
      <c r="DU179" s="1671"/>
      <c r="DV179" s="1671"/>
      <c r="DW179" s="1671"/>
      <c r="DX179" s="1671"/>
      <c r="DY179" s="1671"/>
      <c r="DZ179" s="1671"/>
      <c r="EA179" s="1671"/>
      <c r="EB179" s="1671"/>
      <c r="EC179" s="1671"/>
      <c r="ED179" s="1671"/>
      <c r="EE179" s="1671"/>
      <c r="EF179" s="1671"/>
      <c r="EG179" s="1671"/>
      <c r="EH179" s="1671"/>
      <c r="EI179" s="1671"/>
    </row>
    <row r="180" spans="1:139" s="1673" customFormat="1" ht="12.5" x14ac:dyDescent="0.35">
      <c r="A180" s="1670" t="s">
        <v>6194</v>
      </c>
      <c r="B180" s="1670" t="s">
        <v>6195</v>
      </c>
      <c r="C180" s="1653">
        <v>76</v>
      </c>
      <c r="D180" s="1654">
        <v>21800</v>
      </c>
      <c r="E180" s="1654">
        <v>21800</v>
      </c>
      <c r="F180" s="1671"/>
      <c r="G180" s="1671"/>
      <c r="H180" s="1671"/>
      <c r="I180" s="1671"/>
      <c r="J180" s="1672"/>
      <c r="K180" s="1671"/>
      <c r="L180" s="1671"/>
      <c r="M180" s="1671"/>
      <c r="N180" s="1671"/>
      <c r="O180" s="1671"/>
      <c r="P180" s="1671"/>
      <c r="Q180" s="1671"/>
      <c r="R180" s="1671"/>
      <c r="S180" s="1671"/>
      <c r="T180" s="1671"/>
      <c r="U180" s="1671"/>
      <c r="V180" s="1671"/>
      <c r="W180" s="1671"/>
      <c r="X180" s="1671"/>
      <c r="Y180" s="1671"/>
      <c r="Z180" s="1671"/>
      <c r="AA180" s="1671"/>
      <c r="AB180" s="1671"/>
      <c r="AC180" s="1671"/>
      <c r="AD180" s="1671"/>
      <c r="AE180" s="1671"/>
      <c r="AF180" s="1671"/>
      <c r="AG180" s="1671"/>
      <c r="AH180" s="1671"/>
      <c r="AI180" s="1671"/>
      <c r="AJ180" s="1671"/>
      <c r="AK180" s="1671"/>
      <c r="AL180" s="1671"/>
      <c r="AM180" s="1671"/>
      <c r="AN180" s="1671"/>
      <c r="AO180" s="1671"/>
      <c r="AP180" s="1671"/>
      <c r="AQ180" s="1671"/>
      <c r="AR180" s="1671"/>
      <c r="AS180" s="1671"/>
      <c r="AT180" s="1671"/>
      <c r="AU180" s="1671"/>
      <c r="AV180" s="1671"/>
      <c r="AW180" s="1671"/>
      <c r="AX180" s="1671"/>
      <c r="AY180" s="1671"/>
      <c r="AZ180" s="1671"/>
      <c r="BA180" s="1671"/>
      <c r="BB180" s="1671"/>
      <c r="BC180" s="1671"/>
      <c r="BD180" s="1671"/>
      <c r="BE180" s="1671"/>
      <c r="BF180" s="1671"/>
      <c r="BG180" s="1671"/>
      <c r="BH180" s="1671"/>
      <c r="BI180" s="1671"/>
      <c r="BJ180" s="1671"/>
      <c r="BK180" s="1671"/>
      <c r="BL180" s="1671"/>
      <c r="BM180" s="1671"/>
      <c r="BN180" s="1671"/>
      <c r="BO180" s="1671"/>
      <c r="BP180" s="1671"/>
      <c r="BQ180" s="1671"/>
      <c r="BR180" s="1671"/>
      <c r="BS180" s="1671"/>
      <c r="BT180" s="1671"/>
      <c r="BU180" s="1671"/>
      <c r="BV180" s="1671"/>
      <c r="BW180" s="1671"/>
      <c r="BX180" s="1671"/>
      <c r="BY180" s="1671"/>
      <c r="BZ180" s="1671"/>
      <c r="CA180" s="1671"/>
      <c r="CB180" s="1671"/>
      <c r="CC180" s="1671"/>
      <c r="CD180" s="1671"/>
      <c r="CE180" s="1671"/>
      <c r="CF180" s="1671"/>
      <c r="CG180" s="1671"/>
      <c r="CH180" s="1671"/>
      <c r="CI180" s="1671"/>
      <c r="CJ180" s="1671"/>
      <c r="CK180" s="1671"/>
      <c r="CL180" s="1671"/>
      <c r="CM180" s="1671"/>
      <c r="CN180" s="1671"/>
      <c r="CO180" s="1671"/>
      <c r="CP180" s="1671"/>
      <c r="CQ180" s="1671"/>
      <c r="CR180" s="1671"/>
      <c r="CS180" s="1671"/>
      <c r="CT180" s="1671"/>
      <c r="CU180" s="1671"/>
      <c r="CV180" s="1671"/>
      <c r="CW180" s="1671"/>
      <c r="CX180" s="1671"/>
      <c r="CY180" s="1671"/>
      <c r="CZ180" s="1671"/>
      <c r="DA180" s="1671"/>
      <c r="DB180" s="1671"/>
      <c r="DC180" s="1671"/>
      <c r="DD180" s="1671"/>
      <c r="DE180" s="1671"/>
      <c r="DF180" s="1671"/>
      <c r="DG180" s="1671"/>
      <c r="DH180" s="1671"/>
      <c r="DI180" s="1671"/>
      <c r="DJ180" s="1671"/>
      <c r="DK180" s="1671"/>
      <c r="DL180" s="1671"/>
      <c r="DM180" s="1671"/>
      <c r="DN180" s="1671"/>
      <c r="DO180" s="1671"/>
      <c r="DP180" s="1671"/>
      <c r="DQ180" s="1671"/>
      <c r="DR180" s="1671"/>
      <c r="DS180" s="1671"/>
      <c r="DT180" s="1671"/>
      <c r="DU180" s="1671"/>
      <c r="DV180" s="1671"/>
      <c r="DW180" s="1671"/>
      <c r="DX180" s="1671"/>
      <c r="DY180" s="1671"/>
      <c r="DZ180" s="1671"/>
      <c r="EA180" s="1671"/>
      <c r="EB180" s="1671"/>
      <c r="EC180" s="1671"/>
      <c r="ED180" s="1671"/>
      <c r="EE180" s="1671"/>
      <c r="EF180" s="1671"/>
      <c r="EG180" s="1671"/>
      <c r="EH180" s="1671"/>
      <c r="EI180" s="1671"/>
    </row>
    <row r="181" spans="1:139" s="1673" customFormat="1" ht="12.5" x14ac:dyDescent="0.35">
      <c r="A181" s="1670" t="s">
        <v>6196</v>
      </c>
      <c r="B181" s="1670" t="s">
        <v>6197</v>
      </c>
      <c r="C181" s="1653">
        <v>81</v>
      </c>
      <c r="D181" s="1654">
        <v>21609</v>
      </c>
      <c r="E181" s="1654">
        <v>21609</v>
      </c>
      <c r="F181" s="1671"/>
      <c r="G181" s="1671"/>
      <c r="H181" s="1671"/>
      <c r="I181" s="1671"/>
      <c r="J181" s="1672"/>
      <c r="K181" s="1671"/>
      <c r="L181" s="1671"/>
      <c r="M181" s="1671"/>
      <c r="N181" s="1671"/>
      <c r="O181" s="1671"/>
      <c r="P181" s="1671"/>
      <c r="Q181" s="1671"/>
      <c r="R181" s="1671"/>
      <c r="S181" s="1671"/>
      <c r="T181" s="1671"/>
      <c r="U181" s="1671"/>
      <c r="V181" s="1671"/>
      <c r="W181" s="1671"/>
      <c r="X181" s="1671"/>
      <c r="Y181" s="1671"/>
      <c r="Z181" s="1671"/>
      <c r="AA181" s="1671"/>
      <c r="AB181" s="1671"/>
      <c r="AC181" s="1671"/>
      <c r="AD181" s="1671"/>
      <c r="AE181" s="1671"/>
      <c r="AF181" s="1671"/>
      <c r="AG181" s="1671"/>
      <c r="AH181" s="1671"/>
      <c r="AI181" s="1671"/>
      <c r="AJ181" s="1671"/>
      <c r="AK181" s="1671"/>
      <c r="AL181" s="1671"/>
      <c r="AM181" s="1671"/>
      <c r="AN181" s="1671"/>
      <c r="AO181" s="1671"/>
      <c r="AP181" s="1671"/>
      <c r="AQ181" s="1671"/>
      <c r="AR181" s="1671"/>
      <c r="AS181" s="1671"/>
      <c r="AT181" s="1671"/>
      <c r="AU181" s="1671"/>
      <c r="AV181" s="1671"/>
      <c r="AW181" s="1671"/>
      <c r="AX181" s="1671"/>
      <c r="AY181" s="1671"/>
      <c r="AZ181" s="1671"/>
      <c r="BA181" s="1671"/>
      <c r="BB181" s="1671"/>
      <c r="BC181" s="1671"/>
      <c r="BD181" s="1671"/>
      <c r="BE181" s="1671"/>
      <c r="BF181" s="1671"/>
      <c r="BG181" s="1671"/>
      <c r="BH181" s="1671"/>
      <c r="BI181" s="1671"/>
      <c r="BJ181" s="1671"/>
      <c r="BK181" s="1671"/>
      <c r="BL181" s="1671"/>
      <c r="BM181" s="1671"/>
      <c r="BN181" s="1671"/>
      <c r="BO181" s="1671"/>
      <c r="BP181" s="1671"/>
      <c r="BQ181" s="1671"/>
      <c r="BR181" s="1671"/>
      <c r="BS181" s="1671"/>
      <c r="BT181" s="1671"/>
      <c r="BU181" s="1671"/>
      <c r="BV181" s="1671"/>
      <c r="BW181" s="1671"/>
      <c r="BX181" s="1671"/>
      <c r="BY181" s="1671"/>
      <c r="BZ181" s="1671"/>
      <c r="CA181" s="1671"/>
      <c r="CB181" s="1671"/>
      <c r="CC181" s="1671"/>
      <c r="CD181" s="1671"/>
      <c r="CE181" s="1671"/>
      <c r="CF181" s="1671"/>
      <c r="CG181" s="1671"/>
      <c r="CH181" s="1671"/>
      <c r="CI181" s="1671"/>
      <c r="CJ181" s="1671"/>
      <c r="CK181" s="1671"/>
      <c r="CL181" s="1671"/>
      <c r="CM181" s="1671"/>
      <c r="CN181" s="1671"/>
      <c r="CO181" s="1671"/>
      <c r="CP181" s="1671"/>
      <c r="CQ181" s="1671"/>
      <c r="CR181" s="1671"/>
      <c r="CS181" s="1671"/>
      <c r="CT181" s="1671"/>
      <c r="CU181" s="1671"/>
      <c r="CV181" s="1671"/>
      <c r="CW181" s="1671"/>
      <c r="CX181" s="1671"/>
      <c r="CY181" s="1671"/>
      <c r="CZ181" s="1671"/>
      <c r="DA181" s="1671"/>
      <c r="DB181" s="1671"/>
      <c r="DC181" s="1671"/>
      <c r="DD181" s="1671"/>
      <c r="DE181" s="1671"/>
      <c r="DF181" s="1671"/>
      <c r="DG181" s="1671"/>
      <c r="DH181" s="1671"/>
      <c r="DI181" s="1671"/>
      <c r="DJ181" s="1671"/>
      <c r="DK181" s="1671"/>
      <c r="DL181" s="1671"/>
      <c r="DM181" s="1671"/>
      <c r="DN181" s="1671"/>
      <c r="DO181" s="1671"/>
      <c r="DP181" s="1671"/>
      <c r="DQ181" s="1671"/>
      <c r="DR181" s="1671"/>
      <c r="DS181" s="1671"/>
      <c r="DT181" s="1671"/>
      <c r="DU181" s="1671"/>
      <c r="DV181" s="1671"/>
      <c r="DW181" s="1671"/>
      <c r="DX181" s="1671"/>
      <c r="DY181" s="1671"/>
      <c r="DZ181" s="1671"/>
      <c r="EA181" s="1671"/>
      <c r="EB181" s="1671"/>
      <c r="EC181" s="1671"/>
      <c r="ED181" s="1671"/>
      <c r="EE181" s="1671"/>
      <c r="EF181" s="1671"/>
      <c r="EG181" s="1671"/>
      <c r="EH181" s="1671"/>
      <c r="EI181" s="1671"/>
    </row>
    <row r="182" spans="1:139" s="1673" customFormat="1" ht="12.5" x14ac:dyDescent="0.35">
      <c r="A182" s="1670" t="s">
        <v>6198</v>
      </c>
      <c r="B182" s="1670" t="s">
        <v>6199</v>
      </c>
      <c r="C182" s="1653">
        <v>62</v>
      </c>
      <c r="D182" s="1654">
        <v>21142</v>
      </c>
      <c r="E182" s="1654">
        <v>21142</v>
      </c>
      <c r="F182" s="1671"/>
      <c r="G182" s="1671"/>
      <c r="H182" s="1671"/>
      <c r="I182" s="1671"/>
      <c r="J182" s="1672"/>
      <c r="K182" s="1671"/>
      <c r="L182" s="1671"/>
      <c r="M182" s="1671"/>
      <c r="N182" s="1671"/>
      <c r="O182" s="1671"/>
      <c r="P182" s="1671"/>
      <c r="Q182" s="1671"/>
      <c r="R182" s="1671"/>
      <c r="S182" s="1671"/>
      <c r="T182" s="1671"/>
      <c r="U182" s="1671"/>
      <c r="V182" s="1671"/>
      <c r="W182" s="1671"/>
      <c r="X182" s="1671"/>
      <c r="Y182" s="1671"/>
      <c r="Z182" s="1671"/>
      <c r="AA182" s="1671"/>
      <c r="AB182" s="1671"/>
      <c r="AC182" s="1671"/>
      <c r="AD182" s="1671"/>
      <c r="AE182" s="1671"/>
      <c r="AF182" s="1671"/>
      <c r="AG182" s="1671"/>
      <c r="AH182" s="1671"/>
      <c r="AI182" s="1671"/>
      <c r="AJ182" s="1671"/>
      <c r="AK182" s="1671"/>
      <c r="AL182" s="1671"/>
      <c r="AM182" s="1671"/>
      <c r="AN182" s="1671"/>
      <c r="AO182" s="1671"/>
      <c r="AP182" s="1671"/>
      <c r="AQ182" s="1671"/>
      <c r="AR182" s="1671"/>
      <c r="AS182" s="1671"/>
      <c r="AT182" s="1671"/>
      <c r="AU182" s="1671"/>
      <c r="AV182" s="1671"/>
      <c r="AW182" s="1671"/>
      <c r="AX182" s="1671"/>
      <c r="AY182" s="1671"/>
      <c r="AZ182" s="1671"/>
      <c r="BA182" s="1671"/>
      <c r="BB182" s="1671"/>
      <c r="BC182" s="1671"/>
      <c r="BD182" s="1671"/>
      <c r="BE182" s="1671"/>
      <c r="BF182" s="1671"/>
      <c r="BG182" s="1671"/>
      <c r="BH182" s="1671"/>
      <c r="BI182" s="1671"/>
      <c r="BJ182" s="1671"/>
      <c r="BK182" s="1671"/>
      <c r="BL182" s="1671"/>
      <c r="BM182" s="1671"/>
      <c r="BN182" s="1671"/>
      <c r="BO182" s="1671"/>
      <c r="BP182" s="1671"/>
      <c r="BQ182" s="1671"/>
      <c r="BR182" s="1671"/>
      <c r="BS182" s="1671"/>
      <c r="BT182" s="1671"/>
      <c r="BU182" s="1671"/>
      <c r="BV182" s="1671"/>
      <c r="BW182" s="1671"/>
      <c r="BX182" s="1671"/>
      <c r="BY182" s="1671"/>
      <c r="BZ182" s="1671"/>
      <c r="CA182" s="1671"/>
      <c r="CB182" s="1671"/>
      <c r="CC182" s="1671"/>
      <c r="CD182" s="1671"/>
      <c r="CE182" s="1671"/>
      <c r="CF182" s="1671"/>
      <c r="CG182" s="1671"/>
      <c r="CH182" s="1671"/>
      <c r="CI182" s="1671"/>
      <c r="CJ182" s="1671"/>
      <c r="CK182" s="1671"/>
      <c r="CL182" s="1671"/>
      <c r="CM182" s="1671"/>
      <c r="CN182" s="1671"/>
      <c r="CO182" s="1671"/>
      <c r="CP182" s="1671"/>
      <c r="CQ182" s="1671"/>
      <c r="CR182" s="1671"/>
      <c r="CS182" s="1671"/>
      <c r="CT182" s="1671"/>
      <c r="CU182" s="1671"/>
      <c r="CV182" s="1671"/>
      <c r="CW182" s="1671"/>
      <c r="CX182" s="1671"/>
      <c r="CY182" s="1671"/>
      <c r="CZ182" s="1671"/>
      <c r="DA182" s="1671"/>
      <c r="DB182" s="1671"/>
      <c r="DC182" s="1671"/>
      <c r="DD182" s="1671"/>
      <c r="DE182" s="1671"/>
      <c r="DF182" s="1671"/>
      <c r="DG182" s="1671"/>
      <c r="DH182" s="1671"/>
      <c r="DI182" s="1671"/>
      <c r="DJ182" s="1671"/>
      <c r="DK182" s="1671"/>
      <c r="DL182" s="1671"/>
      <c r="DM182" s="1671"/>
      <c r="DN182" s="1671"/>
      <c r="DO182" s="1671"/>
      <c r="DP182" s="1671"/>
      <c r="DQ182" s="1671"/>
      <c r="DR182" s="1671"/>
      <c r="DS182" s="1671"/>
      <c r="DT182" s="1671"/>
      <c r="DU182" s="1671"/>
      <c r="DV182" s="1671"/>
      <c r="DW182" s="1671"/>
      <c r="DX182" s="1671"/>
      <c r="DY182" s="1671"/>
      <c r="DZ182" s="1671"/>
      <c r="EA182" s="1671"/>
      <c r="EB182" s="1671"/>
      <c r="EC182" s="1671"/>
      <c r="ED182" s="1671"/>
      <c r="EE182" s="1671"/>
      <c r="EF182" s="1671"/>
      <c r="EG182" s="1671"/>
      <c r="EH182" s="1671"/>
      <c r="EI182" s="1671"/>
    </row>
    <row r="183" spans="1:139" s="1673" customFormat="1" ht="12.5" x14ac:dyDescent="0.35">
      <c r="A183" s="1670" t="s">
        <v>6200</v>
      </c>
      <c r="B183" s="1670" t="s">
        <v>6201</v>
      </c>
      <c r="C183" s="1653">
        <v>78</v>
      </c>
      <c r="D183" s="1654">
        <v>20303</v>
      </c>
      <c r="E183" s="1654">
        <v>20303</v>
      </c>
      <c r="F183" s="1671"/>
      <c r="G183" s="1671"/>
      <c r="H183" s="1671"/>
      <c r="I183" s="1671"/>
      <c r="J183" s="1672"/>
      <c r="K183" s="1671"/>
      <c r="L183" s="1671"/>
      <c r="M183" s="1671"/>
      <c r="N183" s="1671"/>
      <c r="O183" s="1671"/>
      <c r="P183" s="1671"/>
      <c r="Q183" s="1671"/>
      <c r="R183" s="1671"/>
      <c r="S183" s="1671"/>
      <c r="T183" s="1671"/>
      <c r="U183" s="1671"/>
      <c r="V183" s="1671"/>
      <c r="W183" s="1671"/>
      <c r="X183" s="1671"/>
      <c r="Y183" s="1671"/>
      <c r="Z183" s="1671"/>
      <c r="AA183" s="1671"/>
      <c r="AB183" s="1671"/>
      <c r="AC183" s="1671"/>
      <c r="AD183" s="1671"/>
      <c r="AE183" s="1671"/>
      <c r="AF183" s="1671"/>
      <c r="AG183" s="1671"/>
      <c r="AH183" s="1671"/>
      <c r="AI183" s="1671"/>
      <c r="AJ183" s="1671"/>
      <c r="AK183" s="1671"/>
      <c r="AL183" s="1671"/>
      <c r="AM183" s="1671"/>
      <c r="AN183" s="1671"/>
      <c r="AO183" s="1671"/>
      <c r="AP183" s="1671"/>
      <c r="AQ183" s="1671"/>
      <c r="AR183" s="1671"/>
      <c r="AS183" s="1671"/>
      <c r="AT183" s="1671"/>
      <c r="AU183" s="1671"/>
      <c r="AV183" s="1671"/>
      <c r="AW183" s="1671"/>
      <c r="AX183" s="1671"/>
      <c r="AY183" s="1671"/>
      <c r="AZ183" s="1671"/>
      <c r="BA183" s="1671"/>
      <c r="BB183" s="1671"/>
      <c r="BC183" s="1671"/>
      <c r="BD183" s="1671"/>
      <c r="BE183" s="1671"/>
      <c r="BF183" s="1671"/>
      <c r="BG183" s="1671"/>
      <c r="BH183" s="1671"/>
      <c r="BI183" s="1671"/>
      <c r="BJ183" s="1671"/>
      <c r="BK183" s="1671"/>
      <c r="BL183" s="1671"/>
      <c r="BM183" s="1671"/>
      <c r="BN183" s="1671"/>
      <c r="BO183" s="1671"/>
      <c r="BP183" s="1671"/>
      <c r="BQ183" s="1671"/>
      <c r="BR183" s="1671"/>
      <c r="BS183" s="1671"/>
      <c r="BT183" s="1671"/>
      <c r="BU183" s="1671"/>
      <c r="BV183" s="1671"/>
      <c r="BW183" s="1671"/>
      <c r="BX183" s="1671"/>
      <c r="BY183" s="1671"/>
      <c r="BZ183" s="1671"/>
      <c r="CA183" s="1671"/>
      <c r="CB183" s="1671"/>
      <c r="CC183" s="1671"/>
      <c r="CD183" s="1671"/>
      <c r="CE183" s="1671"/>
      <c r="CF183" s="1671"/>
      <c r="CG183" s="1671"/>
      <c r="CH183" s="1671"/>
      <c r="CI183" s="1671"/>
      <c r="CJ183" s="1671"/>
      <c r="CK183" s="1671"/>
      <c r="CL183" s="1671"/>
      <c r="CM183" s="1671"/>
      <c r="CN183" s="1671"/>
      <c r="CO183" s="1671"/>
      <c r="CP183" s="1671"/>
      <c r="CQ183" s="1671"/>
      <c r="CR183" s="1671"/>
      <c r="CS183" s="1671"/>
      <c r="CT183" s="1671"/>
      <c r="CU183" s="1671"/>
      <c r="CV183" s="1671"/>
      <c r="CW183" s="1671"/>
      <c r="CX183" s="1671"/>
      <c r="CY183" s="1671"/>
      <c r="CZ183" s="1671"/>
      <c r="DA183" s="1671"/>
      <c r="DB183" s="1671"/>
      <c r="DC183" s="1671"/>
      <c r="DD183" s="1671"/>
      <c r="DE183" s="1671"/>
      <c r="DF183" s="1671"/>
      <c r="DG183" s="1671"/>
      <c r="DH183" s="1671"/>
      <c r="DI183" s="1671"/>
      <c r="DJ183" s="1671"/>
      <c r="DK183" s="1671"/>
      <c r="DL183" s="1671"/>
      <c r="DM183" s="1671"/>
      <c r="DN183" s="1671"/>
      <c r="DO183" s="1671"/>
      <c r="DP183" s="1671"/>
      <c r="DQ183" s="1671"/>
      <c r="DR183" s="1671"/>
      <c r="DS183" s="1671"/>
      <c r="DT183" s="1671"/>
      <c r="DU183" s="1671"/>
      <c r="DV183" s="1671"/>
      <c r="DW183" s="1671"/>
      <c r="DX183" s="1671"/>
      <c r="DY183" s="1671"/>
      <c r="DZ183" s="1671"/>
      <c r="EA183" s="1671"/>
      <c r="EB183" s="1671"/>
      <c r="EC183" s="1671"/>
      <c r="ED183" s="1671"/>
      <c r="EE183" s="1671"/>
      <c r="EF183" s="1671"/>
      <c r="EG183" s="1671"/>
      <c r="EH183" s="1671"/>
      <c r="EI183" s="1671"/>
    </row>
    <row r="184" spans="1:139" s="1673" customFormat="1" ht="12.5" x14ac:dyDescent="0.35">
      <c r="A184" s="1670" t="s">
        <v>6202</v>
      </c>
      <c r="B184" s="1670" t="s">
        <v>6203</v>
      </c>
      <c r="C184" s="1653">
        <v>113</v>
      </c>
      <c r="D184" s="1654">
        <v>19613</v>
      </c>
      <c r="E184" s="1654">
        <v>19613</v>
      </c>
      <c r="F184" s="1671"/>
      <c r="G184" s="1671"/>
      <c r="H184" s="1671"/>
      <c r="I184" s="1671"/>
      <c r="J184" s="1672"/>
      <c r="K184" s="1671"/>
      <c r="L184" s="1671"/>
      <c r="M184" s="1671"/>
      <c r="N184" s="1671"/>
      <c r="O184" s="1671"/>
      <c r="P184" s="1671"/>
      <c r="Q184" s="1671"/>
      <c r="R184" s="1671"/>
      <c r="S184" s="1671"/>
      <c r="T184" s="1671"/>
      <c r="U184" s="1671"/>
      <c r="V184" s="1671"/>
      <c r="W184" s="1671"/>
      <c r="X184" s="1671"/>
      <c r="Y184" s="1671"/>
      <c r="Z184" s="1671"/>
      <c r="AA184" s="1671"/>
      <c r="AB184" s="1671"/>
      <c r="AC184" s="1671"/>
      <c r="AD184" s="1671"/>
      <c r="AE184" s="1671"/>
      <c r="AF184" s="1671"/>
      <c r="AG184" s="1671"/>
      <c r="AH184" s="1671"/>
      <c r="AI184" s="1671"/>
      <c r="AJ184" s="1671"/>
      <c r="AK184" s="1671"/>
      <c r="AL184" s="1671"/>
      <c r="AM184" s="1671"/>
      <c r="AN184" s="1671"/>
      <c r="AO184" s="1671"/>
      <c r="AP184" s="1671"/>
      <c r="AQ184" s="1671"/>
      <c r="AR184" s="1671"/>
      <c r="AS184" s="1671"/>
      <c r="AT184" s="1671"/>
      <c r="AU184" s="1671"/>
      <c r="AV184" s="1671"/>
      <c r="AW184" s="1671"/>
      <c r="AX184" s="1671"/>
      <c r="AY184" s="1671"/>
      <c r="AZ184" s="1671"/>
      <c r="BA184" s="1671"/>
      <c r="BB184" s="1671"/>
      <c r="BC184" s="1671"/>
      <c r="BD184" s="1671"/>
      <c r="BE184" s="1671"/>
      <c r="BF184" s="1671"/>
      <c r="BG184" s="1671"/>
      <c r="BH184" s="1671"/>
      <c r="BI184" s="1671"/>
      <c r="BJ184" s="1671"/>
      <c r="BK184" s="1671"/>
      <c r="BL184" s="1671"/>
      <c r="BM184" s="1671"/>
      <c r="BN184" s="1671"/>
      <c r="BO184" s="1671"/>
      <c r="BP184" s="1671"/>
      <c r="BQ184" s="1671"/>
      <c r="BR184" s="1671"/>
      <c r="BS184" s="1671"/>
      <c r="BT184" s="1671"/>
      <c r="BU184" s="1671"/>
      <c r="BV184" s="1671"/>
      <c r="BW184" s="1671"/>
      <c r="BX184" s="1671"/>
      <c r="BY184" s="1671"/>
      <c r="BZ184" s="1671"/>
      <c r="CA184" s="1671"/>
      <c r="CB184" s="1671"/>
      <c r="CC184" s="1671"/>
      <c r="CD184" s="1671"/>
      <c r="CE184" s="1671"/>
      <c r="CF184" s="1671"/>
      <c r="CG184" s="1671"/>
      <c r="CH184" s="1671"/>
      <c r="CI184" s="1671"/>
      <c r="CJ184" s="1671"/>
      <c r="CK184" s="1671"/>
      <c r="CL184" s="1671"/>
      <c r="CM184" s="1671"/>
      <c r="CN184" s="1671"/>
      <c r="CO184" s="1671"/>
      <c r="CP184" s="1671"/>
      <c r="CQ184" s="1671"/>
      <c r="CR184" s="1671"/>
      <c r="CS184" s="1671"/>
      <c r="CT184" s="1671"/>
      <c r="CU184" s="1671"/>
      <c r="CV184" s="1671"/>
      <c r="CW184" s="1671"/>
      <c r="CX184" s="1671"/>
      <c r="CY184" s="1671"/>
      <c r="CZ184" s="1671"/>
      <c r="DA184" s="1671"/>
      <c r="DB184" s="1671"/>
      <c r="DC184" s="1671"/>
      <c r="DD184" s="1671"/>
      <c r="DE184" s="1671"/>
      <c r="DF184" s="1671"/>
      <c r="DG184" s="1671"/>
      <c r="DH184" s="1671"/>
      <c r="DI184" s="1671"/>
      <c r="DJ184" s="1671"/>
      <c r="DK184" s="1671"/>
      <c r="DL184" s="1671"/>
      <c r="DM184" s="1671"/>
      <c r="DN184" s="1671"/>
      <c r="DO184" s="1671"/>
      <c r="DP184" s="1671"/>
      <c r="DQ184" s="1671"/>
      <c r="DR184" s="1671"/>
      <c r="DS184" s="1671"/>
      <c r="DT184" s="1671"/>
      <c r="DU184" s="1671"/>
      <c r="DV184" s="1671"/>
      <c r="DW184" s="1671"/>
      <c r="DX184" s="1671"/>
      <c r="DY184" s="1671"/>
      <c r="DZ184" s="1671"/>
      <c r="EA184" s="1671"/>
      <c r="EB184" s="1671"/>
      <c r="EC184" s="1671"/>
      <c r="ED184" s="1671"/>
      <c r="EE184" s="1671"/>
      <c r="EF184" s="1671"/>
      <c r="EG184" s="1671"/>
      <c r="EH184" s="1671"/>
      <c r="EI184" s="1671"/>
    </row>
    <row r="185" spans="1:139" s="1673" customFormat="1" ht="12.5" x14ac:dyDescent="0.35">
      <c r="A185" s="1670" t="s">
        <v>6204</v>
      </c>
      <c r="B185" s="1670" t="s">
        <v>6205</v>
      </c>
      <c r="C185" s="1653">
        <v>71</v>
      </c>
      <c r="D185" s="1654">
        <v>19553</v>
      </c>
      <c r="E185" s="1654">
        <v>19553</v>
      </c>
      <c r="F185" s="1671"/>
      <c r="G185" s="1671"/>
      <c r="H185" s="1671"/>
      <c r="I185" s="1671"/>
      <c r="J185" s="1672"/>
      <c r="K185" s="1671"/>
      <c r="L185" s="1671"/>
      <c r="M185" s="1671"/>
      <c r="N185" s="1671"/>
      <c r="O185" s="1671"/>
      <c r="P185" s="1671"/>
      <c r="Q185" s="1671"/>
      <c r="R185" s="1671"/>
      <c r="S185" s="1671"/>
      <c r="T185" s="1671"/>
      <c r="U185" s="1671"/>
      <c r="V185" s="1671"/>
      <c r="W185" s="1671"/>
      <c r="X185" s="1671"/>
      <c r="Y185" s="1671"/>
      <c r="Z185" s="1671"/>
      <c r="AA185" s="1671"/>
      <c r="AB185" s="1671"/>
      <c r="AC185" s="1671"/>
      <c r="AD185" s="1671"/>
      <c r="AE185" s="1671"/>
      <c r="AF185" s="1671"/>
      <c r="AG185" s="1671"/>
      <c r="AH185" s="1671"/>
      <c r="AI185" s="1671"/>
      <c r="AJ185" s="1671"/>
      <c r="AK185" s="1671"/>
      <c r="AL185" s="1671"/>
      <c r="AM185" s="1671"/>
      <c r="AN185" s="1671"/>
      <c r="AO185" s="1671"/>
      <c r="AP185" s="1671"/>
      <c r="AQ185" s="1671"/>
      <c r="AR185" s="1671"/>
      <c r="AS185" s="1671"/>
      <c r="AT185" s="1671"/>
      <c r="AU185" s="1671"/>
      <c r="AV185" s="1671"/>
      <c r="AW185" s="1671"/>
      <c r="AX185" s="1671"/>
      <c r="AY185" s="1671"/>
      <c r="AZ185" s="1671"/>
      <c r="BA185" s="1671"/>
      <c r="BB185" s="1671"/>
      <c r="BC185" s="1671"/>
      <c r="BD185" s="1671"/>
      <c r="BE185" s="1671"/>
      <c r="BF185" s="1671"/>
      <c r="BG185" s="1671"/>
      <c r="BH185" s="1671"/>
      <c r="BI185" s="1671"/>
      <c r="BJ185" s="1671"/>
      <c r="BK185" s="1671"/>
      <c r="BL185" s="1671"/>
      <c r="BM185" s="1671"/>
      <c r="BN185" s="1671"/>
      <c r="BO185" s="1671"/>
      <c r="BP185" s="1671"/>
      <c r="BQ185" s="1671"/>
      <c r="BR185" s="1671"/>
      <c r="BS185" s="1671"/>
      <c r="BT185" s="1671"/>
      <c r="BU185" s="1671"/>
      <c r="BV185" s="1671"/>
      <c r="BW185" s="1671"/>
      <c r="BX185" s="1671"/>
      <c r="BY185" s="1671"/>
      <c r="BZ185" s="1671"/>
      <c r="CA185" s="1671"/>
      <c r="CB185" s="1671"/>
      <c r="CC185" s="1671"/>
      <c r="CD185" s="1671"/>
      <c r="CE185" s="1671"/>
      <c r="CF185" s="1671"/>
      <c r="CG185" s="1671"/>
      <c r="CH185" s="1671"/>
      <c r="CI185" s="1671"/>
      <c r="CJ185" s="1671"/>
      <c r="CK185" s="1671"/>
      <c r="CL185" s="1671"/>
      <c r="CM185" s="1671"/>
      <c r="CN185" s="1671"/>
      <c r="CO185" s="1671"/>
      <c r="CP185" s="1671"/>
      <c r="CQ185" s="1671"/>
      <c r="CR185" s="1671"/>
      <c r="CS185" s="1671"/>
      <c r="CT185" s="1671"/>
      <c r="CU185" s="1671"/>
      <c r="CV185" s="1671"/>
      <c r="CW185" s="1671"/>
      <c r="CX185" s="1671"/>
      <c r="CY185" s="1671"/>
      <c r="CZ185" s="1671"/>
      <c r="DA185" s="1671"/>
      <c r="DB185" s="1671"/>
      <c r="DC185" s="1671"/>
      <c r="DD185" s="1671"/>
      <c r="DE185" s="1671"/>
      <c r="DF185" s="1671"/>
      <c r="DG185" s="1671"/>
      <c r="DH185" s="1671"/>
      <c r="DI185" s="1671"/>
      <c r="DJ185" s="1671"/>
      <c r="DK185" s="1671"/>
      <c r="DL185" s="1671"/>
      <c r="DM185" s="1671"/>
      <c r="DN185" s="1671"/>
      <c r="DO185" s="1671"/>
      <c r="DP185" s="1671"/>
      <c r="DQ185" s="1671"/>
      <c r="DR185" s="1671"/>
      <c r="DS185" s="1671"/>
      <c r="DT185" s="1671"/>
      <c r="DU185" s="1671"/>
      <c r="DV185" s="1671"/>
      <c r="DW185" s="1671"/>
      <c r="DX185" s="1671"/>
      <c r="DY185" s="1671"/>
      <c r="DZ185" s="1671"/>
      <c r="EA185" s="1671"/>
      <c r="EB185" s="1671"/>
      <c r="EC185" s="1671"/>
      <c r="ED185" s="1671"/>
      <c r="EE185" s="1671"/>
      <c r="EF185" s="1671"/>
      <c r="EG185" s="1671"/>
      <c r="EH185" s="1671"/>
      <c r="EI185" s="1671"/>
    </row>
    <row r="186" spans="1:139" s="1673" customFormat="1" ht="12.5" x14ac:dyDescent="0.35">
      <c r="A186" s="1670" t="s">
        <v>6206</v>
      </c>
      <c r="B186" s="1670" t="s">
        <v>6207</v>
      </c>
      <c r="C186" s="1653">
        <v>17</v>
      </c>
      <c r="D186" s="1654">
        <v>19492</v>
      </c>
      <c r="E186" s="1654">
        <v>19492</v>
      </c>
      <c r="F186" s="1671"/>
      <c r="G186" s="1671"/>
      <c r="H186" s="1671"/>
      <c r="I186" s="1671"/>
      <c r="J186" s="1672"/>
      <c r="K186" s="1671"/>
      <c r="L186" s="1671"/>
      <c r="M186" s="1671"/>
      <c r="N186" s="1671"/>
      <c r="O186" s="1671"/>
      <c r="P186" s="1671"/>
      <c r="Q186" s="1671"/>
      <c r="R186" s="1671"/>
      <c r="S186" s="1671"/>
      <c r="T186" s="1671"/>
      <c r="U186" s="1671"/>
      <c r="V186" s="1671"/>
      <c r="W186" s="1671"/>
      <c r="X186" s="1671"/>
      <c r="Y186" s="1671"/>
      <c r="Z186" s="1671"/>
      <c r="AA186" s="1671"/>
      <c r="AB186" s="1671"/>
      <c r="AC186" s="1671"/>
      <c r="AD186" s="1671"/>
      <c r="AE186" s="1671"/>
      <c r="AF186" s="1671"/>
      <c r="AG186" s="1671"/>
      <c r="AH186" s="1671"/>
      <c r="AI186" s="1671"/>
      <c r="AJ186" s="1671"/>
      <c r="AK186" s="1671"/>
      <c r="AL186" s="1671"/>
      <c r="AM186" s="1671"/>
      <c r="AN186" s="1671"/>
      <c r="AO186" s="1671"/>
      <c r="AP186" s="1671"/>
      <c r="AQ186" s="1671"/>
      <c r="AR186" s="1671"/>
      <c r="AS186" s="1671"/>
      <c r="AT186" s="1671"/>
      <c r="AU186" s="1671"/>
      <c r="AV186" s="1671"/>
      <c r="AW186" s="1671"/>
      <c r="AX186" s="1671"/>
      <c r="AY186" s="1671"/>
      <c r="AZ186" s="1671"/>
      <c r="BA186" s="1671"/>
      <c r="BB186" s="1671"/>
      <c r="BC186" s="1671"/>
      <c r="BD186" s="1671"/>
      <c r="BE186" s="1671"/>
      <c r="BF186" s="1671"/>
      <c r="BG186" s="1671"/>
      <c r="BH186" s="1671"/>
      <c r="BI186" s="1671"/>
      <c r="BJ186" s="1671"/>
      <c r="BK186" s="1671"/>
      <c r="BL186" s="1671"/>
      <c r="BM186" s="1671"/>
      <c r="BN186" s="1671"/>
      <c r="BO186" s="1671"/>
      <c r="BP186" s="1671"/>
      <c r="BQ186" s="1671"/>
      <c r="BR186" s="1671"/>
      <c r="BS186" s="1671"/>
      <c r="BT186" s="1671"/>
      <c r="BU186" s="1671"/>
      <c r="BV186" s="1671"/>
      <c r="BW186" s="1671"/>
      <c r="BX186" s="1671"/>
      <c r="BY186" s="1671"/>
      <c r="BZ186" s="1671"/>
      <c r="CA186" s="1671"/>
      <c r="CB186" s="1671"/>
      <c r="CC186" s="1671"/>
      <c r="CD186" s="1671"/>
      <c r="CE186" s="1671"/>
      <c r="CF186" s="1671"/>
      <c r="CG186" s="1671"/>
      <c r="CH186" s="1671"/>
      <c r="CI186" s="1671"/>
      <c r="CJ186" s="1671"/>
      <c r="CK186" s="1671"/>
      <c r="CL186" s="1671"/>
      <c r="CM186" s="1671"/>
      <c r="CN186" s="1671"/>
      <c r="CO186" s="1671"/>
      <c r="CP186" s="1671"/>
      <c r="CQ186" s="1671"/>
      <c r="CR186" s="1671"/>
      <c r="CS186" s="1671"/>
      <c r="CT186" s="1671"/>
      <c r="CU186" s="1671"/>
      <c r="CV186" s="1671"/>
      <c r="CW186" s="1671"/>
      <c r="CX186" s="1671"/>
      <c r="CY186" s="1671"/>
      <c r="CZ186" s="1671"/>
      <c r="DA186" s="1671"/>
      <c r="DB186" s="1671"/>
      <c r="DC186" s="1671"/>
      <c r="DD186" s="1671"/>
      <c r="DE186" s="1671"/>
      <c r="DF186" s="1671"/>
      <c r="DG186" s="1671"/>
      <c r="DH186" s="1671"/>
      <c r="DI186" s="1671"/>
      <c r="DJ186" s="1671"/>
      <c r="DK186" s="1671"/>
      <c r="DL186" s="1671"/>
      <c r="DM186" s="1671"/>
      <c r="DN186" s="1671"/>
      <c r="DO186" s="1671"/>
      <c r="DP186" s="1671"/>
      <c r="DQ186" s="1671"/>
      <c r="DR186" s="1671"/>
      <c r="DS186" s="1671"/>
      <c r="DT186" s="1671"/>
      <c r="DU186" s="1671"/>
      <c r="DV186" s="1671"/>
      <c r="DW186" s="1671"/>
      <c r="DX186" s="1671"/>
      <c r="DY186" s="1671"/>
      <c r="DZ186" s="1671"/>
      <c r="EA186" s="1671"/>
      <c r="EB186" s="1671"/>
      <c r="EC186" s="1671"/>
      <c r="ED186" s="1671"/>
      <c r="EE186" s="1671"/>
      <c r="EF186" s="1671"/>
      <c r="EG186" s="1671"/>
      <c r="EH186" s="1671"/>
      <c r="EI186" s="1671"/>
    </row>
    <row r="187" spans="1:139" s="1673" customFormat="1" ht="12.5" x14ac:dyDescent="0.35">
      <c r="A187" s="1670" t="s">
        <v>6208</v>
      </c>
      <c r="B187" s="1670" t="s">
        <v>6177</v>
      </c>
      <c r="C187" s="1653">
        <v>1</v>
      </c>
      <c r="D187" s="1654">
        <v>35402</v>
      </c>
      <c r="E187" s="1654">
        <v>35402</v>
      </c>
      <c r="F187" s="1671"/>
      <c r="G187" s="1671"/>
      <c r="H187" s="1671"/>
      <c r="I187" s="1671"/>
      <c r="J187" s="1672"/>
      <c r="K187" s="1671"/>
      <c r="L187" s="1671"/>
      <c r="M187" s="1671"/>
      <c r="N187" s="1671"/>
      <c r="O187" s="1671"/>
      <c r="P187" s="1671"/>
      <c r="Q187" s="1671"/>
      <c r="R187" s="1671"/>
      <c r="S187" s="1671"/>
      <c r="T187" s="1671"/>
      <c r="U187" s="1671"/>
      <c r="V187" s="1671"/>
      <c r="W187" s="1671"/>
      <c r="X187" s="1671"/>
      <c r="Y187" s="1671"/>
      <c r="Z187" s="1671"/>
      <c r="AA187" s="1671"/>
      <c r="AB187" s="1671"/>
      <c r="AC187" s="1671"/>
      <c r="AD187" s="1671"/>
      <c r="AE187" s="1671"/>
      <c r="AF187" s="1671"/>
      <c r="AG187" s="1671"/>
      <c r="AH187" s="1671"/>
      <c r="AI187" s="1671"/>
      <c r="AJ187" s="1671"/>
      <c r="AK187" s="1671"/>
      <c r="AL187" s="1671"/>
      <c r="AM187" s="1671"/>
      <c r="AN187" s="1671"/>
      <c r="AO187" s="1671"/>
      <c r="AP187" s="1671"/>
      <c r="AQ187" s="1671"/>
      <c r="AR187" s="1671"/>
      <c r="AS187" s="1671"/>
      <c r="AT187" s="1671"/>
      <c r="AU187" s="1671"/>
      <c r="AV187" s="1671"/>
      <c r="AW187" s="1671"/>
      <c r="AX187" s="1671"/>
      <c r="AY187" s="1671"/>
      <c r="AZ187" s="1671"/>
      <c r="BA187" s="1671"/>
      <c r="BB187" s="1671"/>
      <c r="BC187" s="1671"/>
      <c r="BD187" s="1671"/>
      <c r="BE187" s="1671"/>
      <c r="BF187" s="1671"/>
      <c r="BG187" s="1671"/>
      <c r="BH187" s="1671"/>
      <c r="BI187" s="1671"/>
      <c r="BJ187" s="1671"/>
      <c r="BK187" s="1671"/>
      <c r="BL187" s="1671"/>
      <c r="BM187" s="1671"/>
      <c r="BN187" s="1671"/>
      <c r="BO187" s="1671"/>
      <c r="BP187" s="1671"/>
      <c r="BQ187" s="1671"/>
      <c r="BR187" s="1671"/>
      <c r="BS187" s="1671"/>
      <c r="BT187" s="1671"/>
      <c r="BU187" s="1671"/>
      <c r="BV187" s="1671"/>
      <c r="BW187" s="1671"/>
      <c r="BX187" s="1671"/>
      <c r="BY187" s="1671"/>
      <c r="BZ187" s="1671"/>
      <c r="CA187" s="1671"/>
      <c r="CB187" s="1671"/>
      <c r="CC187" s="1671"/>
      <c r="CD187" s="1671"/>
      <c r="CE187" s="1671"/>
      <c r="CF187" s="1671"/>
      <c r="CG187" s="1671"/>
      <c r="CH187" s="1671"/>
      <c r="CI187" s="1671"/>
      <c r="CJ187" s="1671"/>
      <c r="CK187" s="1671"/>
      <c r="CL187" s="1671"/>
      <c r="CM187" s="1671"/>
      <c r="CN187" s="1671"/>
      <c r="CO187" s="1671"/>
      <c r="CP187" s="1671"/>
      <c r="CQ187" s="1671"/>
      <c r="CR187" s="1671"/>
      <c r="CS187" s="1671"/>
      <c r="CT187" s="1671"/>
      <c r="CU187" s="1671"/>
      <c r="CV187" s="1671"/>
      <c r="CW187" s="1671"/>
      <c r="CX187" s="1671"/>
      <c r="CY187" s="1671"/>
      <c r="CZ187" s="1671"/>
      <c r="DA187" s="1671"/>
      <c r="DB187" s="1671"/>
      <c r="DC187" s="1671"/>
      <c r="DD187" s="1671"/>
      <c r="DE187" s="1671"/>
      <c r="DF187" s="1671"/>
      <c r="DG187" s="1671"/>
      <c r="DH187" s="1671"/>
      <c r="DI187" s="1671"/>
      <c r="DJ187" s="1671"/>
      <c r="DK187" s="1671"/>
      <c r="DL187" s="1671"/>
      <c r="DM187" s="1671"/>
      <c r="DN187" s="1671"/>
      <c r="DO187" s="1671"/>
      <c r="DP187" s="1671"/>
      <c r="DQ187" s="1671"/>
      <c r="DR187" s="1671"/>
      <c r="DS187" s="1671"/>
      <c r="DT187" s="1671"/>
      <c r="DU187" s="1671"/>
      <c r="DV187" s="1671"/>
      <c r="DW187" s="1671"/>
      <c r="DX187" s="1671"/>
      <c r="DY187" s="1671"/>
      <c r="DZ187" s="1671"/>
      <c r="EA187" s="1671"/>
      <c r="EB187" s="1671"/>
      <c r="EC187" s="1671"/>
      <c r="ED187" s="1671"/>
      <c r="EE187" s="1671"/>
      <c r="EF187" s="1671"/>
      <c r="EG187" s="1671"/>
      <c r="EH187" s="1671"/>
      <c r="EI187" s="1671"/>
    </row>
    <row r="188" spans="1:139" s="1673" customFormat="1" ht="12.5" x14ac:dyDescent="0.35">
      <c r="A188" s="1670" t="s">
        <v>6209</v>
      </c>
      <c r="B188" s="1670" t="s">
        <v>6181</v>
      </c>
      <c r="C188" s="1653">
        <v>2</v>
      </c>
      <c r="D188" s="1654">
        <v>25724.86</v>
      </c>
      <c r="E188" s="1654">
        <v>25724.86</v>
      </c>
      <c r="F188" s="1671"/>
      <c r="G188" s="1671"/>
      <c r="H188" s="1671"/>
      <c r="I188" s="1671"/>
      <c r="J188" s="1672"/>
      <c r="K188" s="1671"/>
      <c r="L188" s="1671"/>
      <c r="M188" s="1671"/>
      <c r="N188" s="1671"/>
      <c r="O188" s="1671"/>
      <c r="P188" s="1671"/>
      <c r="Q188" s="1671"/>
      <c r="R188" s="1671"/>
      <c r="S188" s="1671"/>
      <c r="T188" s="1671"/>
      <c r="U188" s="1671"/>
      <c r="V188" s="1671"/>
      <c r="W188" s="1671"/>
      <c r="X188" s="1671"/>
      <c r="Y188" s="1671"/>
      <c r="Z188" s="1671"/>
      <c r="AA188" s="1671"/>
      <c r="AB188" s="1671"/>
      <c r="AC188" s="1671"/>
      <c r="AD188" s="1671"/>
      <c r="AE188" s="1671"/>
      <c r="AF188" s="1671"/>
      <c r="AG188" s="1671"/>
      <c r="AH188" s="1671"/>
      <c r="AI188" s="1671"/>
      <c r="AJ188" s="1671"/>
      <c r="AK188" s="1671"/>
      <c r="AL188" s="1671"/>
      <c r="AM188" s="1671"/>
      <c r="AN188" s="1671"/>
      <c r="AO188" s="1671"/>
      <c r="AP188" s="1671"/>
      <c r="AQ188" s="1671"/>
      <c r="AR188" s="1671"/>
      <c r="AS188" s="1671"/>
      <c r="AT188" s="1671"/>
      <c r="AU188" s="1671"/>
      <c r="AV188" s="1671"/>
      <c r="AW188" s="1671"/>
      <c r="AX188" s="1671"/>
      <c r="AY188" s="1671"/>
      <c r="AZ188" s="1671"/>
      <c r="BA188" s="1671"/>
      <c r="BB188" s="1671"/>
      <c r="BC188" s="1671"/>
      <c r="BD188" s="1671"/>
      <c r="BE188" s="1671"/>
      <c r="BF188" s="1671"/>
      <c r="BG188" s="1671"/>
      <c r="BH188" s="1671"/>
      <c r="BI188" s="1671"/>
      <c r="BJ188" s="1671"/>
      <c r="BK188" s="1671"/>
      <c r="BL188" s="1671"/>
      <c r="BM188" s="1671"/>
      <c r="BN188" s="1671"/>
      <c r="BO188" s="1671"/>
      <c r="BP188" s="1671"/>
      <c r="BQ188" s="1671"/>
      <c r="BR188" s="1671"/>
      <c r="BS188" s="1671"/>
      <c r="BT188" s="1671"/>
      <c r="BU188" s="1671"/>
      <c r="BV188" s="1671"/>
      <c r="BW188" s="1671"/>
      <c r="BX188" s="1671"/>
      <c r="BY188" s="1671"/>
      <c r="BZ188" s="1671"/>
      <c r="CA188" s="1671"/>
      <c r="CB188" s="1671"/>
      <c r="CC188" s="1671"/>
      <c r="CD188" s="1671"/>
      <c r="CE188" s="1671"/>
      <c r="CF188" s="1671"/>
      <c r="CG188" s="1671"/>
      <c r="CH188" s="1671"/>
      <c r="CI188" s="1671"/>
      <c r="CJ188" s="1671"/>
      <c r="CK188" s="1671"/>
      <c r="CL188" s="1671"/>
      <c r="CM188" s="1671"/>
      <c r="CN188" s="1671"/>
      <c r="CO188" s="1671"/>
      <c r="CP188" s="1671"/>
      <c r="CQ188" s="1671"/>
      <c r="CR188" s="1671"/>
      <c r="CS188" s="1671"/>
      <c r="CT188" s="1671"/>
      <c r="CU188" s="1671"/>
      <c r="CV188" s="1671"/>
      <c r="CW188" s="1671"/>
      <c r="CX188" s="1671"/>
      <c r="CY188" s="1671"/>
      <c r="CZ188" s="1671"/>
      <c r="DA188" s="1671"/>
      <c r="DB188" s="1671"/>
      <c r="DC188" s="1671"/>
      <c r="DD188" s="1671"/>
      <c r="DE188" s="1671"/>
      <c r="DF188" s="1671"/>
      <c r="DG188" s="1671"/>
      <c r="DH188" s="1671"/>
      <c r="DI188" s="1671"/>
      <c r="DJ188" s="1671"/>
      <c r="DK188" s="1671"/>
      <c r="DL188" s="1671"/>
      <c r="DM188" s="1671"/>
      <c r="DN188" s="1671"/>
      <c r="DO188" s="1671"/>
      <c r="DP188" s="1671"/>
      <c r="DQ188" s="1671"/>
      <c r="DR188" s="1671"/>
      <c r="DS188" s="1671"/>
      <c r="DT188" s="1671"/>
      <c r="DU188" s="1671"/>
      <c r="DV188" s="1671"/>
      <c r="DW188" s="1671"/>
      <c r="DX188" s="1671"/>
      <c r="DY188" s="1671"/>
      <c r="DZ188" s="1671"/>
      <c r="EA188" s="1671"/>
      <c r="EB188" s="1671"/>
      <c r="EC188" s="1671"/>
      <c r="ED188" s="1671"/>
      <c r="EE188" s="1671"/>
      <c r="EF188" s="1671"/>
      <c r="EG188" s="1671"/>
      <c r="EH188" s="1671"/>
      <c r="EI188" s="1671"/>
    </row>
    <row r="189" spans="1:139" s="1673" customFormat="1" ht="12.5" x14ac:dyDescent="0.35">
      <c r="A189" s="1670" t="s">
        <v>6210</v>
      </c>
      <c r="B189" s="1670" t="s">
        <v>6181</v>
      </c>
      <c r="C189" s="1653">
        <v>2</v>
      </c>
      <c r="D189" s="1654">
        <v>33369.9</v>
      </c>
      <c r="E189" s="1654">
        <v>33369.9</v>
      </c>
      <c r="F189" s="1671"/>
      <c r="G189" s="1671"/>
      <c r="H189" s="1671"/>
      <c r="I189" s="1671"/>
      <c r="J189" s="1672"/>
      <c r="K189" s="1671"/>
      <c r="L189" s="1671"/>
      <c r="M189" s="1671"/>
      <c r="N189" s="1671"/>
      <c r="O189" s="1671"/>
      <c r="P189" s="1671"/>
      <c r="Q189" s="1671"/>
      <c r="R189" s="1671"/>
      <c r="S189" s="1671"/>
      <c r="T189" s="1671"/>
      <c r="U189" s="1671"/>
      <c r="V189" s="1671"/>
      <c r="W189" s="1671"/>
      <c r="X189" s="1671"/>
      <c r="Y189" s="1671"/>
      <c r="Z189" s="1671"/>
      <c r="AA189" s="1671"/>
      <c r="AB189" s="1671"/>
      <c r="AC189" s="1671"/>
      <c r="AD189" s="1671"/>
      <c r="AE189" s="1671"/>
      <c r="AF189" s="1671"/>
      <c r="AG189" s="1671"/>
      <c r="AH189" s="1671"/>
      <c r="AI189" s="1671"/>
      <c r="AJ189" s="1671"/>
      <c r="AK189" s="1671"/>
      <c r="AL189" s="1671"/>
      <c r="AM189" s="1671"/>
      <c r="AN189" s="1671"/>
      <c r="AO189" s="1671"/>
      <c r="AP189" s="1671"/>
      <c r="AQ189" s="1671"/>
      <c r="AR189" s="1671"/>
      <c r="AS189" s="1671"/>
      <c r="AT189" s="1671"/>
      <c r="AU189" s="1671"/>
      <c r="AV189" s="1671"/>
      <c r="AW189" s="1671"/>
      <c r="AX189" s="1671"/>
      <c r="AY189" s="1671"/>
      <c r="AZ189" s="1671"/>
      <c r="BA189" s="1671"/>
      <c r="BB189" s="1671"/>
      <c r="BC189" s="1671"/>
      <c r="BD189" s="1671"/>
      <c r="BE189" s="1671"/>
      <c r="BF189" s="1671"/>
      <c r="BG189" s="1671"/>
      <c r="BH189" s="1671"/>
      <c r="BI189" s="1671"/>
      <c r="BJ189" s="1671"/>
      <c r="BK189" s="1671"/>
      <c r="BL189" s="1671"/>
      <c r="BM189" s="1671"/>
      <c r="BN189" s="1671"/>
      <c r="BO189" s="1671"/>
      <c r="BP189" s="1671"/>
      <c r="BQ189" s="1671"/>
      <c r="BR189" s="1671"/>
      <c r="BS189" s="1671"/>
      <c r="BT189" s="1671"/>
      <c r="BU189" s="1671"/>
      <c r="BV189" s="1671"/>
      <c r="BW189" s="1671"/>
      <c r="BX189" s="1671"/>
      <c r="BY189" s="1671"/>
      <c r="BZ189" s="1671"/>
      <c r="CA189" s="1671"/>
      <c r="CB189" s="1671"/>
      <c r="CC189" s="1671"/>
      <c r="CD189" s="1671"/>
      <c r="CE189" s="1671"/>
      <c r="CF189" s="1671"/>
      <c r="CG189" s="1671"/>
      <c r="CH189" s="1671"/>
      <c r="CI189" s="1671"/>
      <c r="CJ189" s="1671"/>
      <c r="CK189" s="1671"/>
      <c r="CL189" s="1671"/>
      <c r="CM189" s="1671"/>
      <c r="CN189" s="1671"/>
      <c r="CO189" s="1671"/>
      <c r="CP189" s="1671"/>
      <c r="CQ189" s="1671"/>
      <c r="CR189" s="1671"/>
      <c r="CS189" s="1671"/>
      <c r="CT189" s="1671"/>
      <c r="CU189" s="1671"/>
      <c r="CV189" s="1671"/>
      <c r="CW189" s="1671"/>
      <c r="CX189" s="1671"/>
      <c r="CY189" s="1671"/>
      <c r="CZ189" s="1671"/>
      <c r="DA189" s="1671"/>
      <c r="DB189" s="1671"/>
      <c r="DC189" s="1671"/>
      <c r="DD189" s="1671"/>
      <c r="DE189" s="1671"/>
      <c r="DF189" s="1671"/>
      <c r="DG189" s="1671"/>
      <c r="DH189" s="1671"/>
      <c r="DI189" s="1671"/>
      <c r="DJ189" s="1671"/>
      <c r="DK189" s="1671"/>
      <c r="DL189" s="1671"/>
      <c r="DM189" s="1671"/>
      <c r="DN189" s="1671"/>
      <c r="DO189" s="1671"/>
      <c r="DP189" s="1671"/>
      <c r="DQ189" s="1671"/>
      <c r="DR189" s="1671"/>
      <c r="DS189" s="1671"/>
      <c r="DT189" s="1671"/>
      <c r="DU189" s="1671"/>
      <c r="DV189" s="1671"/>
      <c r="DW189" s="1671"/>
      <c r="DX189" s="1671"/>
      <c r="DY189" s="1671"/>
      <c r="DZ189" s="1671"/>
      <c r="EA189" s="1671"/>
      <c r="EB189" s="1671"/>
      <c r="EC189" s="1671"/>
      <c r="ED189" s="1671"/>
      <c r="EE189" s="1671"/>
      <c r="EF189" s="1671"/>
      <c r="EG189" s="1671"/>
      <c r="EH189" s="1671"/>
      <c r="EI189" s="1671"/>
    </row>
    <row r="190" spans="1:139" s="1673" customFormat="1" ht="12.5" x14ac:dyDescent="0.35">
      <c r="A190" s="1670" t="s">
        <v>6211</v>
      </c>
      <c r="B190" s="1670" t="s">
        <v>6212</v>
      </c>
      <c r="C190" s="1653">
        <v>11</v>
      </c>
      <c r="D190" s="1654">
        <v>33065</v>
      </c>
      <c r="E190" s="1654">
        <v>33065</v>
      </c>
      <c r="F190" s="1671"/>
      <c r="G190" s="1671"/>
      <c r="H190" s="1671"/>
      <c r="I190" s="1671"/>
      <c r="J190" s="1672"/>
      <c r="K190" s="1671"/>
      <c r="L190" s="1671"/>
      <c r="M190" s="1671"/>
      <c r="N190" s="1671"/>
      <c r="O190" s="1671"/>
      <c r="P190" s="1671"/>
      <c r="Q190" s="1671"/>
      <c r="R190" s="1671"/>
      <c r="S190" s="1671"/>
      <c r="T190" s="1671"/>
      <c r="U190" s="1671"/>
      <c r="V190" s="1671"/>
      <c r="W190" s="1671"/>
      <c r="X190" s="1671"/>
      <c r="Y190" s="1671"/>
      <c r="Z190" s="1671"/>
      <c r="AA190" s="1671"/>
      <c r="AB190" s="1671"/>
      <c r="AC190" s="1671"/>
      <c r="AD190" s="1671"/>
      <c r="AE190" s="1671"/>
      <c r="AF190" s="1671"/>
      <c r="AG190" s="1671"/>
      <c r="AH190" s="1671"/>
      <c r="AI190" s="1671"/>
      <c r="AJ190" s="1671"/>
      <c r="AK190" s="1671"/>
      <c r="AL190" s="1671"/>
      <c r="AM190" s="1671"/>
      <c r="AN190" s="1671"/>
      <c r="AO190" s="1671"/>
      <c r="AP190" s="1671"/>
      <c r="AQ190" s="1671"/>
      <c r="AR190" s="1671"/>
      <c r="AS190" s="1671"/>
      <c r="AT190" s="1671"/>
      <c r="AU190" s="1671"/>
      <c r="AV190" s="1671"/>
      <c r="AW190" s="1671"/>
      <c r="AX190" s="1671"/>
      <c r="AY190" s="1671"/>
      <c r="AZ190" s="1671"/>
      <c r="BA190" s="1671"/>
      <c r="BB190" s="1671"/>
      <c r="BC190" s="1671"/>
      <c r="BD190" s="1671"/>
      <c r="BE190" s="1671"/>
      <c r="BF190" s="1671"/>
      <c r="BG190" s="1671"/>
      <c r="BH190" s="1671"/>
      <c r="BI190" s="1671"/>
      <c r="BJ190" s="1671"/>
      <c r="BK190" s="1671"/>
      <c r="BL190" s="1671"/>
      <c r="BM190" s="1671"/>
      <c r="BN190" s="1671"/>
      <c r="BO190" s="1671"/>
      <c r="BP190" s="1671"/>
      <c r="BQ190" s="1671"/>
      <c r="BR190" s="1671"/>
      <c r="BS190" s="1671"/>
      <c r="BT190" s="1671"/>
      <c r="BU190" s="1671"/>
      <c r="BV190" s="1671"/>
      <c r="BW190" s="1671"/>
      <c r="BX190" s="1671"/>
      <c r="BY190" s="1671"/>
      <c r="BZ190" s="1671"/>
      <c r="CA190" s="1671"/>
      <c r="CB190" s="1671"/>
      <c r="CC190" s="1671"/>
      <c r="CD190" s="1671"/>
      <c r="CE190" s="1671"/>
      <c r="CF190" s="1671"/>
      <c r="CG190" s="1671"/>
      <c r="CH190" s="1671"/>
      <c r="CI190" s="1671"/>
      <c r="CJ190" s="1671"/>
      <c r="CK190" s="1671"/>
      <c r="CL190" s="1671"/>
      <c r="CM190" s="1671"/>
      <c r="CN190" s="1671"/>
      <c r="CO190" s="1671"/>
      <c r="CP190" s="1671"/>
      <c r="CQ190" s="1671"/>
      <c r="CR190" s="1671"/>
      <c r="CS190" s="1671"/>
      <c r="CT190" s="1671"/>
      <c r="CU190" s="1671"/>
      <c r="CV190" s="1671"/>
      <c r="CW190" s="1671"/>
      <c r="CX190" s="1671"/>
      <c r="CY190" s="1671"/>
      <c r="CZ190" s="1671"/>
      <c r="DA190" s="1671"/>
      <c r="DB190" s="1671"/>
      <c r="DC190" s="1671"/>
      <c r="DD190" s="1671"/>
      <c r="DE190" s="1671"/>
      <c r="DF190" s="1671"/>
      <c r="DG190" s="1671"/>
      <c r="DH190" s="1671"/>
      <c r="DI190" s="1671"/>
      <c r="DJ190" s="1671"/>
      <c r="DK190" s="1671"/>
      <c r="DL190" s="1671"/>
      <c r="DM190" s="1671"/>
      <c r="DN190" s="1671"/>
      <c r="DO190" s="1671"/>
      <c r="DP190" s="1671"/>
      <c r="DQ190" s="1671"/>
      <c r="DR190" s="1671"/>
      <c r="DS190" s="1671"/>
      <c r="DT190" s="1671"/>
      <c r="DU190" s="1671"/>
      <c r="DV190" s="1671"/>
      <c r="DW190" s="1671"/>
      <c r="DX190" s="1671"/>
      <c r="DY190" s="1671"/>
      <c r="DZ190" s="1671"/>
      <c r="EA190" s="1671"/>
      <c r="EB190" s="1671"/>
      <c r="EC190" s="1671"/>
      <c r="ED190" s="1671"/>
      <c r="EE190" s="1671"/>
      <c r="EF190" s="1671"/>
      <c r="EG190" s="1671"/>
      <c r="EH190" s="1671"/>
      <c r="EI190" s="1671"/>
    </row>
    <row r="191" spans="1:139" s="1673" customFormat="1" ht="12.5" x14ac:dyDescent="0.35">
      <c r="A191" s="1670" t="s">
        <v>6213</v>
      </c>
      <c r="B191" s="1670" t="s">
        <v>6212</v>
      </c>
      <c r="C191" s="1653">
        <v>10</v>
      </c>
      <c r="D191" s="1654">
        <v>32051</v>
      </c>
      <c r="E191" s="1654">
        <v>32051</v>
      </c>
      <c r="F191" s="1671"/>
      <c r="G191" s="1671"/>
      <c r="H191" s="1671"/>
      <c r="I191" s="1671"/>
      <c r="J191" s="1672"/>
      <c r="K191" s="1671"/>
      <c r="L191" s="1671"/>
      <c r="M191" s="1671"/>
      <c r="N191" s="1671"/>
      <c r="O191" s="1671"/>
      <c r="P191" s="1671"/>
      <c r="Q191" s="1671"/>
      <c r="R191" s="1671"/>
      <c r="S191" s="1671"/>
      <c r="T191" s="1671"/>
      <c r="U191" s="1671"/>
      <c r="V191" s="1671"/>
      <c r="W191" s="1671"/>
      <c r="X191" s="1671"/>
      <c r="Y191" s="1671"/>
      <c r="Z191" s="1671"/>
      <c r="AA191" s="1671"/>
      <c r="AB191" s="1671"/>
      <c r="AC191" s="1671"/>
      <c r="AD191" s="1671"/>
      <c r="AE191" s="1671"/>
      <c r="AF191" s="1671"/>
      <c r="AG191" s="1671"/>
      <c r="AH191" s="1671"/>
      <c r="AI191" s="1671"/>
      <c r="AJ191" s="1671"/>
      <c r="AK191" s="1671"/>
      <c r="AL191" s="1671"/>
      <c r="AM191" s="1671"/>
      <c r="AN191" s="1671"/>
      <c r="AO191" s="1671"/>
      <c r="AP191" s="1671"/>
      <c r="AQ191" s="1671"/>
      <c r="AR191" s="1671"/>
      <c r="AS191" s="1671"/>
      <c r="AT191" s="1671"/>
      <c r="AU191" s="1671"/>
      <c r="AV191" s="1671"/>
      <c r="AW191" s="1671"/>
      <c r="AX191" s="1671"/>
      <c r="AY191" s="1671"/>
      <c r="AZ191" s="1671"/>
      <c r="BA191" s="1671"/>
      <c r="BB191" s="1671"/>
      <c r="BC191" s="1671"/>
      <c r="BD191" s="1671"/>
      <c r="BE191" s="1671"/>
      <c r="BF191" s="1671"/>
      <c r="BG191" s="1671"/>
      <c r="BH191" s="1671"/>
      <c r="BI191" s="1671"/>
      <c r="BJ191" s="1671"/>
      <c r="BK191" s="1671"/>
      <c r="BL191" s="1671"/>
      <c r="BM191" s="1671"/>
      <c r="BN191" s="1671"/>
      <c r="BO191" s="1671"/>
      <c r="BP191" s="1671"/>
      <c r="BQ191" s="1671"/>
      <c r="BR191" s="1671"/>
      <c r="BS191" s="1671"/>
      <c r="BT191" s="1671"/>
      <c r="BU191" s="1671"/>
      <c r="BV191" s="1671"/>
      <c r="BW191" s="1671"/>
      <c r="BX191" s="1671"/>
      <c r="BY191" s="1671"/>
      <c r="BZ191" s="1671"/>
      <c r="CA191" s="1671"/>
      <c r="CB191" s="1671"/>
      <c r="CC191" s="1671"/>
      <c r="CD191" s="1671"/>
      <c r="CE191" s="1671"/>
      <c r="CF191" s="1671"/>
      <c r="CG191" s="1671"/>
      <c r="CH191" s="1671"/>
      <c r="CI191" s="1671"/>
      <c r="CJ191" s="1671"/>
      <c r="CK191" s="1671"/>
      <c r="CL191" s="1671"/>
      <c r="CM191" s="1671"/>
      <c r="CN191" s="1671"/>
      <c r="CO191" s="1671"/>
      <c r="CP191" s="1671"/>
      <c r="CQ191" s="1671"/>
      <c r="CR191" s="1671"/>
      <c r="CS191" s="1671"/>
      <c r="CT191" s="1671"/>
      <c r="CU191" s="1671"/>
      <c r="CV191" s="1671"/>
      <c r="CW191" s="1671"/>
      <c r="CX191" s="1671"/>
      <c r="CY191" s="1671"/>
      <c r="CZ191" s="1671"/>
      <c r="DA191" s="1671"/>
      <c r="DB191" s="1671"/>
      <c r="DC191" s="1671"/>
      <c r="DD191" s="1671"/>
      <c r="DE191" s="1671"/>
      <c r="DF191" s="1671"/>
      <c r="DG191" s="1671"/>
      <c r="DH191" s="1671"/>
      <c r="DI191" s="1671"/>
      <c r="DJ191" s="1671"/>
      <c r="DK191" s="1671"/>
      <c r="DL191" s="1671"/>
      <c r="DM191" s="1671"/>
      <c r="DN191" s="1671"/>
      <c r="DO191" s="1671"/>
      <c r="DP191" s="1671"/>
      <c r="DQ191" s="1671"/>
      <c r="DR191" s="1671"/>
      <c r="DS191" s="1671"/>
      <c r="DT191" s="1671"/>
      <c r="DU191" s="1671"/>
      <c r="DV191" s="1671"/>
      <c r="DW191" s="1671"/>
      <c r="DX191" s="1671"/>
      <c r="DY191" s="1671"/>
      <c r="DZ191" s="1671"/>
      <c r="EA191" s="1671"/>
      <c r="EB191" s="1671"/>
      <c r="EC191" s="1671"/>
      <c r="ED191" s="1671"/>
      <c r="EE191" s="1671"/>
      <c r="EF191" s="1671"/>
      <c r="EG191" s="1671"/>
      <c r="EH191" s="1671"/>
      <c r="EI191" s="1671"/>
    </row>
    <row r="192" spans="1:139" s="1673" customFormat="1" ht="12.5" x14ac:dyDescent="0.35">
      <c r="A192" s="1670" t="s">
        <v>6214</v>
      </c>
      <c r="B192" s="1670" t="s">
        <v>6212</v>
      </c>
      <c r="C192" s="1653">
        <v>4</v>
      </c>
      <c r="D192" s="1654">
        <v>37741</v>
      </c>
      <c r="E192" s="1654">
        <v>37741</v>
      </c>
      <c r="F192" s="1671"/>
      <c r="G192" s="1671"/>
      <c r="H192" s="1671"/>
      <c r="I192" s="1671"/>
      <c r="J192" s="1672"/>
      <c r="K192" s="1671"/>
      <c r="L192" s="1671"/>
      <c r="M192" s="1671"/>
      <c r="N192" s="1671"/>
      <c r="O192" s="1671"/>
      <c r="P192" s="1671"/>
      <c r="Q192" s="1671"/>
      <c r="R192" s="1671"/>
      <c r="S192" s="1671"/>
      <c r="T192" s="1671"/>
      <c r="U192" s="1671"/>
      <c r="V192" s="1671"/>
      <c r="W192" s="1671"/>
      <c r="X192" s="1671"/>
      <c r="Y192" s="1671"/>
      <c r="Z192" s="1671"/>
      <c r="AA192" s="1671"/>
      <c r="AB192" s="1671"/>
      <c r="AC192" s="1671"/>
      <c r="AD192" s="1671"/>
      <c r="AE192" s="1671"/>
      <c r="AF192" s="1671"/>
      <c r="AG192" s="1671"/>
      <c r="AH192" s="1671"/>
      <c r="AI192" s="1671"/>
      <c r="AJ192" s="1671"/>
      <c r="AK192" s="1671"/>
      <c r="AL192" s="1671"/>
      <c r="AM192" s="1671"/>
      <c r="AN192" s="1671"/>
      <c r="AO192" s="1671"/>
      <c r="AP192" s="1671"/>
      <c r="AQ192" s="1671"/>
      <c r="AR192" s="1671"/>
      <c r="AS192" s="1671"/>
      <c r="AT192" s="1671"/>
      <c r="AU192" s="1671"/>
      <c r="AV192" s="1671"/>
      <c r="AW192" s="1671"/>
      <c r="AX192" s="1671"/>
      <c r="AY192" s="1671"/>
      <c r="AZ192" s="1671"/>
      <c r="BA192" s="1671"/>
      <c r="BB192" s="1671"/>
      <c r="BC192" s="1671"/>
      <c r="BD192" s="1671"/>
      <c r="BE192" s="1671"/>
      <c r="BF192" s="1671"/>
      <c r="BG192" s="1671"/>
      <c r="BH192" s="1671"/>
      <c r="BI192" s="1671"/>
      <c r="BJ192" s="1671"/>
      <c r="BK192" s="1671"/>
      <c r="BL192" s="1671"/>
      <c r="BM192" s="1671"/>
      <c r="BN192" s="1671"/>
      <c r="BO192" s="1671"/>
      <c r="BP192" s="1671"/>
      <c r="BQ192" s="1671"/>
      <c r="BR192" s="1671"/>
      <c r="BS192" s="1671"/>
      <c r="BT192" s="1671"/>
      <c r="BU192" s="1671"/>
      <c r="BV192" s="1671"/>
      <c r="BW192" s="1671"/>
      <c r="BX192" s="1671"/>
      <c r="BY192" s="1671"/>
      <c r="BZ192" s="1671"/>
      <c r="CA192" s="1671"/>
      <c r="CB192" s="1671"/>
      <c r="CC192" s="1671"/>
      <c r="CD192" s="1671"/>
      <c r="CE192" s="1671"/>
      <c r="CF192" s="1671"/>
      <c r="CG192" s="1671"/>
      <c r="CH192" s="1671"/>
      <c r="CI192" s="1671"/>
      <c r="CJ192" s="1671"/>
      <c r="CK192" s="1671"/>
      <c r="CL192" s="1671"/>
      <c r="CM192" s="1671"/>
      <c r="CN192" s="1671"/>
      <c r="CO192" s="1671"/>
      <c r="CP192" s="1671"/>
      <c r="CQ192" s="1671"/>
      <c r="CR192" s="1671"/>
      <c r="CS192" s="1671"/>
      <c r="CT192" s="1671"/>
      <c r="CU192" s="1671"/>
      <c r="CV192" s="1671"/>
      <c r="CW192" s="1671"/>
      <c r="CX192" s="1671"/>
      <c r="CY192" s="1671"/>
      <c r="CZ192" s="1671"/>
      <c r="DA192" s="1671"/>
      <c r="DB192" s="1671"/>
      <c r="DC192" s="1671"/>
      <c r="DD192" s="1671"/>
      <c r="DE192" s="1671"/>
      <c r="DF192" s="1671"/>
      <c r="DG192" s="1671"/>
      <c r="DH192" s="1671"/>
      <c r="DI192" s="1671"/>
      <c r="DJ192" s="1671"/>
      <c r="DK192" s="1671"/>
      <c r="DL192" s="1671"/>
      <c r="DM192" s="1671"/>
      <c r="DN192" s="1671"/>
      <c r="DO192" s="1671"/>
      <c r="DP192" s="1671"/>
      <c r="DQ192" s="1671"/>
      <c r="DR192" s="1671"/>
      <c r="DS192" s="1671"/>
      <c r="DT192" s="1671"/>
      <c r="DU192" s="1671"/>
      <c r="DV192" s="1671"/>
      <c r="DW192" s="1671"/>
      <c r="DX192" s="1671"/>
      <c r="DY192" s="1671"/>
      <c r="DZ192" s="1671"/>
      <c r="EA192" s="1671"/>
      <c r="EB192" s="1671"/>
      <c r="EC192" s="1671"/>
      <c r="ED192" s="1671"/>
      <c r="EE192" s="1671"/>
      <c r="EF192" s="1671"/>
      <c r="EG192" s="1671"/>
      <c r="EH192" s="1671"/>
      <c r="EI192" s="1671"/>
    </row>
    <row r="193" spans="1:139" s="1673" customFormat="1" ht="12.5" x14ac:dyDescent="0.35">
      <c r="A193" s="1670" t="s">
        <v>6215</v>
      </c>
      <c r="B193" s="1670" t="s">
        <v>6212</v>
      </c>
      <c r="C193" s="1653">
        <v>10</v>
      </c>
      <c r="D193" s="1654">
        <v>43224</v>
      </c>
      <c r="E193" s="1654">
        <v>43224</v>
      </c>
      <c r="F193" s="1671"/>
      <c r="G193" s="1671"/>
      <c r="H193" s="1671"/>
      <c r="I193" s="1671"/>
      <c r="J193" s="1672"/>
      <c r="K193" s="1671"/>
      <c r="L193" s="1671"/>
      <c r="M193" s="1671"/>
      <c r="N193" s="1671"/>
      <c r="O193" s="1671"/>
      <c r="P193" s="1671"/>
      <c r="Q193" s="1671"/>
      <c r="R193" s="1671"/>
      <c r="S193" s="1671"/>
      <c r="T193" s="1671"/>
      <c r="U193" s="1671"/>
      <c r="V193" s="1671"/>
      <c r="W193" s="1671"/>
      <c r="X193" s="1671"/>
      <c r="Y193" s="1671"/>
      <c r="Z193" s="1671"/>
      <c r="AA193" s="1671"/>
      <c r="AB193" s="1671"/>
      <c r="AC193" s="1671"/>
      <c r="AD193" s="1671"/>
      <c r="AE193" s="1671"/>
      <c r="AF193" s="1671"/>
      <c r="AG193" s="1671"/>
      <c r="AH193" s="1671"/>
      <c r="AI193" s="1671"/>
      <c r="AJ193" s="1671"/>
      <c r="AK193" s="1671"/>
      <c r="AL193" s="1671"/>
      <c r="AM193" s="1671"/>
      <c r="AN193" s="1671"/>
      <c r="AO193" s="1671"/>
      <c r="AP193" s="1671"/>
      <c r="AQ193" s="1671"/>
      <c r="AR193" s="1671"/>
      <c r="AS193" s="1671"/>
      <c r="AT193" s="1671"/>
      <c r="AU193" s="1671"/>
      <c r="AV193" s="1671"/>
      <c r="AW193" s="1671"/>
      <c r="AX193" s="1671"/>
      <c r="AY193" s="1671"/>
      <c r="AZ193" s="1671"/>
      <c r="BA193" s="1671"/>
      <c r="BB193" s="1671"/>
      <c r="BC193" s="1671"/>
      <c r="BD193" s="1671"/>
      <c r="BE193" s="1671"/>
      <c r="BF193" s="1671"/>
      <c r="BG193" s="1671"/>
      <c r="BH193" s="1671"/>
      <c r="BI193" s="1671"/>
      <c r="BJ193" s="1671"/>
      <c r="BK193" s="1671"/>
      <c r="BL193" s="1671"/>
      <c r="BM193" s="1671"/>
      <c r="BN193" s="1671"/>
      <c r="BO193" s="1671"/>
      <c r="BP193" s="1671"/>
      <c r="BQ193" s="1671"/>
      <c r="BR193" s="1671"/>
      <c r="BS193" s="1671"/>
      <c r="BT193" s="1671"/>
      <c r="BU193" s="1671"/>
      <c r="BV193" s="1671"/>
      <c r="BW193" s="1671"/>
      <c r="BX193" s="1671"/>
      <c r="BY193" s="1671"/>
      <c r="BZ193" s="1671"/>
      <c r="CA193" s="1671"/>
      <c r="CB193" s="1671"/>
      <c r="CC193" s="1671"/>
      <c r="CD193" s="1671"/>
      <c r="CE193" s="1671"/>
      <c r="CF193" s="1671"/>
      <c r="CG193" s="1671"/>
      <c r="CH193" s="1671"/>
      <c r="CI193" s="1671"/>
      <c r="CJ193" s="1671"/>
      <c r="CK193" s="1671"/>
      <c r="CL193" s="1671"/>
      <c r="CM193" s="1671"/>
      <c r="CN193" s="1671"/>
      <c r="CO193" s="1671"/>
      <c r="CP193" s="1671"/>
      <c r="CQ193" s="1671"/>
      <c r="CR193" s="1671"/>
      <c r="CS193" s="1671"/>
      <c r="CT193" s="1671"/>
      <c r="CU193" s="1671"/>
      <c r="CV193" s="1671"/>
      <c r="CW193" s="1671"/>
      <c r="CX193" s="1671"/>
      <c r="CY193" s="1671"/>
      <c r="CZ193" s="1671"/>
      <c r="DA193" s="1671"/>
      <c r="DB193" s="1671"/>
      <c r="DC193" s="1671"/>
      <c r="DD193" s="1671"/>
      <c r="DE193" s="1671"/>
      <c r="DF193" s="1671"/>
      <c r="DG193" s="1671"/>
      <c r="DH193" s="1671"/>
      <c r="DI193" s="1671"/>
      <c r="DJ193" s="1671"/>
      <c r="DK193" s="1671"/>
      <c r="DL193" s="1671"/>
      <c r="DM193" s="1671"/>
      <c r="DN193" s="1671"/>
      <c r="DO193" s="1671"/>
      <c r="DP193" s="1671"/>
      <c r="DQ193" s="1671"/>
      <c r="DR193" s="1671"/>
      <c r="DS193" s="1671"/>
      <c r="DT193" s="1671"/>
      <c r="DU193" s="1671"/>
      <c r="DV193" s="1671"/>
      <c r="DW193" s="1671"/>
      <c r="DX193" s="1671"/>
      <c r="DY193" s="1671"/>
      <c r="DZ193" s="1671"/>
      <c r="EA193" s="1671"/>
      <c r="EB193" s="1671"/>
      <c r="EC193" s="1671"/>
      <c r="ED193" s="1671"/>
      <c r="EE193" s="1671"/>
      <c r="EF193" s="1671"/>
      <c r="EG193" s="1671"/>
      <c r="EH193" s="1671"/>
      <c r="EI193" s="1671"/>
    </row>
    <row r="194" spans="1:139" s="1673" customFormat="1" ht="12.5" x14ac:dyDescent="0.35">
      <c r="A194" s="1670" t="s">
        <v>6216</v>
      </c>
      <c r="B194" s="1670" t="s">
        <v>6212</v>
      </c>
      <c r="C194" s="1653">
        <v>3</v>
      </c>
      <c r="D194" s="1654">
        <v>35369.82</v>
      </c>
      <c r="E194" s="1654">
        <v>35369.82</v>
      </c>
      <c r="F194" s="1671"/>
      <c r="G194" s="1671"/>
      <c r="H194" s="1671"/>
      <c r="I194" s="1671"/>
      <c r="J194" s="1672"/>
      <c r="K194" s="1671"/>
      <c r="L194" s="1671"/>
      <c r="M194" s="1671"/>
      <c r="N194" s="1671"/>
      <c r="O194" s="1671"/>
      <c r="P194" s="1671"/>
      <c r="Q194" s="1671"/>
      <c r="R194" s="1671"/>
      <c r="S194" s="1671"/>
      <c r="T194" s="1671"/>
      <c r="U194" s="1671"/>
      <c r="V194" s="1671"/>
      <c r="W194" s="1671"/>
      <c r="X194" s="1671"/>
      <c r="Y194" s="1671"/>
      <c r="Z194" s="1671"/>
      <c r="AA194" s="1671"/>
      <c r="AB194" s="1671"/>
      <c r="AC194" s="1671"/>
      <c r="AD194" s="1671"/>
      <c r="AE194" s="1671"/>
      <c r="AF194" s="1671"/>
      <c r="AG194" s="1671"/>
      <c r="AH194" s="1671"/>
      <c r="AI194" s="1671"/>
      <c r="AJ194" s="1671"/>
      <c r="AK194" s="1671"/>
      <c r="AL194" s="1671"/>
      <c r="AM194" s="1671"/>
      <c r="AN194" s="1671"/>
      <c r="AO194" s="1671"/>
      <c r="AP194" s="1671"/>
      <c r="AQ194" s="1671"/>
      <c r="AR194" s="1671"/>
      <c r="AS194" s="1671"/>
      <c r="AT194" s="1671"/>
      <c r="AU194" s="1671"/>
      <c r="AV194" s="1671"/>
      <c r="AW194" s="1671"/>
      <c r="AX194" s="1671"/>
      <c r="AY194" s="1671"/>
      <c r="AZ194" s="1671"/>
      <c r="BA194" s="1671"/>
      <c r="BB194" s="1671"/>
      <c r="BC194" s="1671"/>
      <c r="BD194" s="1671"/>
      <c r="BE194" s="1671"/>
      <c r="BF194" s="1671"/>
      <c r="BG194" s="1671"/>
      <c r="BH194" s="1671"/>
      <c r="BI194" s="1671"/>
      <c r="BJ194" s="1671"/>
      <c r="BK194" s="1671"/>
      <c r="BL194" s="1671"/>
      <c r="BM194" s="1671"/>
      <c r="BN194" s="1671"/>
      <c r="BO194" s="1671"/>
      <c r="BP194" s="1671"/>
      <c r="BQ194" s="1671"/>
      <c r="BR194" s="1671"/>
      <c r="BS194" s="1671"/>
      <c r="BT194" s="1671"/>
      <c r="BU194" s="1671"/>
      <c r="BV194" s="1671"/>
      <c r="BW194" s="1671"/>
      <c r="BX194" s="1671"/>
      <c r="BY194" s="1671"/>
      <c r="BZ194" s="1671"/>
      <c r="CA194" s="1671"/>
      <c r="CB194" s="1671"/>
      <c r="CC194" s="1671"/>
      <c r="CD194" s="1671"/>
      <c r="CE194" s="1671"/>
      <c r="CF194" s="1671"/>
      <c r="CG194" s="1671"/>
      <c r="CH194" s="1671"/>
      <c r="CI194" s="1671"/>
      <c r="CJ194" s="1671"/>
      <c r="CK194" s="1671"/>
      <c r="CL194" s="1671"/>
      <c r="CM194" s="1671"/>
      <c r="CN194" s="1671"/>
      <c r="CO194" s="1671"/>
      <c r="CP194" s="1671"/>
      <c r="CQ194" s="1671"/>
      <c r="CR194" s="1671"/>
      <c r="CS194" s="1671"/>
      <c r="CT194" s="1671"/>
      <c r="CU194" s="1671"/>
      <c r="CV194" s="1671"/>
      <c r="CW194" s="1671"/>
      <c r="CX194" s="1671"/>
      <c r="CY194" s="1671"/>
      <c r="CZ194" s="1671"/>
      <c r="DA194" s="1671"/>
      <c r="DB194" s="1671"/>
      <c r="DC194" s="1671"/>
      <c r="DD194" s="1671"/>
      <c r="DE194" s="1671"/>
      <c r="DF194" s="1671"/>
      <c r="DG194" s="1671"/>
      <c r="DH194" s="1671"/>
      <c r="DI194" s="1671"/>
      <c r="DJ194" s="1671"/>
      <c r="DK194" s="1671"/>
      <c r="DL194" s="1671"/>
      <c r="DM194" s="1671"/>
      <c r="DN194" s="1671"/>
      <c r="DO194" s="1671"/>
      <c r="DP194" s="1671"/>
      <c r="DQ194" s="1671"/>
      <c r="DR194" s="1671"/>
      <c r="DS194" s="1671"/>
      <c r="DT194" s="1671"/>
      <c r="DU194" s="1671"/>
      <c r="DV194" s="1671"/>
      <c r="DW194" s="1671"/>
      <c r="DX194" s="1671"/>
      <c r="DY194" s="1671"/>
      <c r="DZ194" s="1671"/>
      <c r="EA194" s="1671"/>
      <c r="EB194" s="1671"/>
      <c r="EC194" s="1671"/>
      <c r="ED194" s="1671"/>
      <c r="EE194" s="1671"/>
      <c r="EF194" s="1671"/>
      <c r="EG194" s="1671"/>
      <c r="EH194" s="1671"/>
      <c r="EI194" s="1671"/>
    </row>
    <row r="195" spans="1:139" s="1673" customFormat="1" ht="12.5" x14ac:dyDescent="0.35">
      <c r="A195" s="1670" t="s">
        <v>6217</v>
      </c>
      <c r="B195" s="1670" t="s">
        <v>6212</v>
      </c>
      <c r="C195" s="1653">
        <v>6</v>
      </c>
      <c r="D195" s="1654">
        <v>35690.06</v>
      </c>
      <c r="E195" s="1654">
        <v>35690.06</v>
      </c>
      <c r="F195" s="1671"/>
      <c r="G195" s="1671"/>
      <c r="H195" s="1671"/>
      <c r="I195" s="1671"/>
      <c r="J195" s="1672"/>
      <c r="K195" s="1671"/>
      <c r="L195" s="1671"/>
      <c r="M195" s="1671"/>
      <c r="N195" s="1671"/>
      <c r="O195" s="1671"/>
      <c r="P195" s="1671"/>
      <c r="Q195" s="1671"/>
      <c r="R195" s="1671"/>
      <c r="S195" s="1671"/>
      <c r="T195" s="1671"/>
      <c r="U195" s="1671"/>
      <c r="V195" s="1671"/>
      <c r="W195" s="1671"/>
      <c r="X195" s="1671"/>
      <c r="Y195" s="1671"/>
      <c r="Z195" s="1671"/>
      <c r="AA195" s="1671"/>
      <c r="AB195" s="1671"/>
      <c r="AC195" s="1671"/>
      <c r="AD195" s="1671"/>
      <c r="AE195" s="1671"/>
      <c r="AF195" s="1671"/>
      <c r="AG195" s="1671"/>
      <c r="AH195" s="1671"/>
      <c r="AI195" s="1671"/>
      <c r="AJ195" s="1671"/>
      <c r="AK195" s="1671"/>
      <c r="AL195" s="1671"/>
      <c r="AM195" s="1671"/>
      <c r="AN195" s="1671"/>
      <c r="AO195" s="1671"/>
      <c r="AP195" s="1671"/>
      <c r="AQ195" s="1671"/>
      <c r="AR195" s="1671"/>
      <c r="AS195" s="1671"/>
      <c r="AT195" s="1671"/>
      <c r="AU195" s="1671"/>
      <c r="AV195" s="1671"/>
      <c r="AW195" s="1671"/>
      <c r="AX195" s="1671"/>
      <c r="AY195" s="1671"/>
      <c r="AZ195" s="1671"/>
      <c r="BA195" s="1671"/>
      <c r="BB195" s="1671"/>
      <c r="BC195" s="1671"/>
      <c r="BD195" s="1671"/>
      <c r="BE195" s="1671"/>
      <c r="BF195" s="1671"/>
      <c r="BG195" s="1671"/>
      <c r="BH195" s="1671"/>
      <c r="BI195" s="1671"/>
      <c r="BJ195" s="1671"/>
      <c r="BK195" s="1671"/>
      <c r="BL195" s="1671"/>
      <c r="BM195" s="1671"/>
      <c r="BN195" s="1671"/>
      <c r="BO195" s="1671"/>
      <c r="BP195" s="1671"/>
      <c r="BQ195" s="1671"/>
      <c r="BR195" s="1671"/>
      <c r="BS195" s="1671"/>
      <c r="BT195" s="1671"/>
      <c r="BU195" s="1671"/>
      <c r="BV195" s="1671"/>
      <c r="BW195" s="1671"/>
      <c r="BX195" s="1671"/>
      <c r="BY195" s="1671"/>
      <c r="BZ195" s="1671"/>
      <c r="CA195" s="1671"/>
      <c r="CB195" s="1671"/>
      <c r="CC195" s="1671"/>
      <c r="CD195" s="1671"/>
      <c r="CE195" s="1671"/>
      <c r="CF195" s="1671"/>
      <c r="CG195" s="1671"/>
      <c r="CH195" s="1671"/>
      <c r="CI195" s="1671"/>
      <c r="CJ195" s="1671"/>
      <c r="CK195" s="1671"/>
      <c r="CL195" s="1671"/>
      <c r="CM195" s="1671"/>
      <c r="CN195" s="1671"/>
      <c r="CO195" s="1671"/>
      <c r="CP195" s="1671"/>
      <c r="CQ195" s="1671"/>
      <c r="CR195" s="1671"/>
      <c r="CS195" s="1671"/>
      <c r="CT195" s="1671"/>
      <c r="CU195" s="1671"/>
      <c r="CV195" s="1671"/>
      <c r="CW195" s="1671"/>
      <c r="CX195" s="1671"/>
      <c r="CY195" s="1671"/>
      <c r="CZ195" s="1671"/>
      <c r="DA195" s="1671"/>
      <c r="DB195" s="1671"/>
      <c r="DC195" s="1671"/>
      <c r="DD195" s="1671"/>
      <c r="DE195" s="1671"/>
      <c r="DF195" s="1671"/>
      <c r="DG195" s="1671"/>
      <c r="DH195" s="1671"/>
      <c r="DI195" s="1671"/>
      <c r="DJ195" s="1671"/>
      <c r="DK195" s="1671"/>
      <c r="DL195" s="1671"/>
      <c r="DM195" s="1671"/>
      <c r="DN195" s="1671"/>
      <c r="DO195" s="1671"/>
      <c r="DP195" s="1671"/>
      <c r="DQ195" s="1671"/>
      <c r="DR195" s="1671"/>
      <c r="DS195" s="1671"/>
      <c r="DT195" s="1671"/>
      <c r="DU195" s="1671"/>
      <c r="DV195" s="1671"/>
      <c r="DW195" s="1671"/>
      <c r="DX195" s="1671"/>
      <c r="DY195" s="1671"/>
      <c r="DZ195" s="1671"/>
      <c r="EA195" s="1671"/>
      <c r="EB195" s="1671"/>
      <c r="EC195" s="1671"/>
      <c r="ED195" s="1671"/>
      <c r="EE195" s="1671"/>
      <c r="EF195" s="1671"/>
      <c r="EG195" s="1671"/>
      <c r="EH195" s="1671"/>
      <c r="EI195" s="1671"/>
    </row>
    <row r="196" spans="1:139" s="1673" customFormat="1" ht="12.5" x14ac:dyDescent="0.35">
      <c r="A196" s="1670" t="s">
        <v>6218</v>
      </c>
      <c r="B196" s="1670" t="s">
        <v>6219</v>
      </c>
      <c r="C196" s="1653">
        <v>10</v>
      </c>
      <c r="D196" s="1654">
        <v>23280</v>
      </c>
      <c r="E196" s="1654">
        <v>23280</v>
      </c>
      <c r="F196" s="1671"/>
      <c r="G196" s="1671"/>
      <c r="H196" s="1671"/>
      <c r="I196" s="1671"/>
      <c r="J196" s="1672"/>
      <c r="K196" s="1671"/>
      <c r="L196" s="1671"/>
      <c r="M196" s="1671"/>
      <c r="N196" s="1671"/>
      <c r="O196" s="1671"/>
      <c r="P196" s="1671"/>
      <c r="Q196" s="1671"/>
      <c r="R196" s="1671"/>
      <c r="S196" s="1671"/>
      <c r="T196" s="1671"/>
      <c r="U196" s="1671"/>
      <c r="V196" s="1671"/>
      <c r="W196" s="1671"/>
      <c r="X196" s="1671"/>
      <c r="Y196" s="1671"/>
      <c r="Z196" s="1671"/>
      <c r="AA196" s="1671"/>
      <c r="AB196" s="1671"/>
      <c r="AC196" s="1671"/>
      <c r="AD196" s="1671"/>
      <c r="AE196" s="1671"/>
      <c r="AF196" s="1671"/>
      <c r="AG196" s="1671"/>
      <c r="AH196" s="1671"/>
      <c r="AI196" s="1671"/>
      <c r="AJ196" s="1671"/>
      <c r="AK196" s="1671"/>
      <c r="AL196" s="1671"/>
      <c r="AM196" s="1671"/>
      <c r="AN196" s="1671"/>
      <c r="AO196" s="1671"/>
      <c r="AP196" s="1671"/>
      <c r="AQ196" s="1671"/>
      <c r="AR196" s="1671"/>
      <c r="AS196" s="1671"/>
      <c r="AT196" s="1671"/>
      <c r="AU196" s="1671"/>
      <c r="AV196" s="1671"/>
      <c r="AW196" s="1671"/>
      <c r="AX196" s="1671"/>
      <c r="AY196" s="1671"/>
      <c r="AZ196" s="1671"/>
      <c r="BA196" s="1671"/>
      <c r="BB196" s="1671"/>
      <c r="BC196" s="1671"/>
      <c r="BD196" s="1671"/>
      <c r="BE196" s="1671"/>
      <c r="BF196" s="1671"/>
      <c r="BG196" s="1671"/>
      <c r="BH196" s="1671"/>
      <c r="BI196" s="1671"/>
      <c r="BJ196" s="1671"/>
      <c r="BK196" s="1671"/>
      <c r="BL196" s="1671"/>
      <c r="BM196" s="1671"/>
      <c r="BN196" s="1671"/>
      <c r="BO196" s="1671"/>
      <c r="BP196" s="1671"/>
      <c r="BQ196" s="1671"/>
      <c r="BR196" s="1671"/>
      <c r="BS196" s="1671"/>
      <c r="BT196" s="1671"/>
      <c r="BU196" s="1671"/>
      <c r="BV196" s="1671"/>
      <c r="BW196" s="1671"/>
      <c r="BX196" s="1671"/>
      <c r="BY196" s="1671"/>
      <c r="BZ196" s="1671"/>
      <c r="CA196" s="1671"/>
      <c r="CB196" s="1671"/>
      <c r="CC196" s="1671"/>
      <c r="CD196" s="1671"/>
      <c r="CE196" s="1671"/>
      <c r="CF196" s="1671"/>
      <c r="CG196" s="1671"/>
      <c r="CH196" s="1671"/>
      <c r="CI196" s="1671"/>
      <c r="CJ196" s="1671"/>
      <c r="CK196" s="1671"/>
      <c r="CL196" s="1671"/>
      <c r="CM196" s="1671"/>
      <c r="CN196" s="1671"/>
      <c r="CO196" s="1671"/>
      <c r="CP196" s="1671"/>
      <c r="CQ196" s="1671"/>
      <c r="CR196" s="1671"/>
      <c r="CS196" s="1671"/>
      <c r="CT196" s="1671"/>
      <c r="CU196" s="1671"/>
      <c r="CV196" s="1671"/>
      <c r="CW196" s="1671"/>
      <c r="CX196" s="1671"/>
      <c r="CY196" s="1671"/>
      <c r="CZ196" s="1671"/>
      <c r="DA196" s="1671"/>
      <c r="DB196" s="1671"/>
      <c r="DC196" s="1671"/>
      <c r="DD196" s="1671"/>
      <c r="DE196" s="1671"/>
      <c r="DF196" s="1671"/>
      <c r="DG196" s="1671"/>
      <c r="DH196" s="1671"/>
      <c r="DI196" s="1671"/>
      <c r="DJ196" s="1671"/>
      <c r="DK196" s="1671"/>
      <c r="DL196" s="1671"/>
      <c r="DM196" s="1671"/>
      <c r="DN196" s="1671"/>
      <c r="DO196" s="1671"/>
      <c r="DP196" s="1671"/>
      <c r="DQ196" s="1671"/>
      <c r="DR196" s="1671"/>
      <c r="DS196" s="1671"/>
      <c r="DT196" s="1671"/>
      <c r="DU196" s="1671"/>
      <c r="DV196" s="1671"/>
      <c r="DW196" s="1671"/>
      <c r="DX196" s="1671"/>
      <c r="DY196" s="1671"/>
      <c r="DZ196" s="1671"/>
      <c r="EA196" s="1671"/>
      <c r="EB196" s="1671"/>
      <c r="EC196" s="1671"/>
      <c r="ED196" s="1671"/>
      <c r="EE196" s="1671"/>
      <c r="EF196" s="1671"/>
      <c r="EG196" s="1671"/>
      <c r="EH196" s="1671"/>
      <c r="EI196" s="1671"/>
    </row>
    <row r="197" spans="1:139" s="1673" customFormat="1" ht="12.5" x14ac:dyDescent="0.35">
      <c r="A197" s="1670" t="s">
        <v>6220</v>
      </c>
      <c r="B197" s="1670" t="s">
        <v>6219</v>
      </c>
      <c r="C197" s="1653">
        <v>9</v>
      </c>
      <c r="D197" s="1654">
        <v>24480</v>
      </c>
      <c r="E197" s="1654">
        <v>24480</v>
      </c>
      <c r="F197" s="1671"/>
      <c r="G197" s="1671"/>
      <c r="H197" s="1671"/>
      <c r="I197" s="1671"/>
      <c r="J197" s="1672"/>
      <c r="K197" s="1671"/>
      <c r="L197" s="1671"/>
      <c r="M197" s="1671"/>
      <c r="N197" s="1671"/>
      <c r="O197" s="1671"/>
      <c r="P197" s="1671"/>
      <c r="Q197" s="1671"/>
      <c r="R197" s="1671"/>
      <c r="S197" s="1671"/>
      <c r="T197" s="1671"/>
      <c r="U197" s="1671"/>
      <c r="V197" s="1671"/>
      <c r="W197" s="1671"/>
      <c r="X197" s="1671"/>
      <c r="Y197" s="1671"/>
      <c r="Z197" s="1671"/>
      <c r="AA197" s="1671"/>
      <c r="AB197" s="1671"/>
      <c r="AC197" s="1671"/>
      <c r="AD197" s="1671"/>
      <c r="AE197" s="1671"/>
      <c r="AF197" s="1671"/>
      <c r="AG197" s="1671"/>
      <c r="AH197" s="1671"/>
      <c r="AI197" s="1671"/>
      <c r="AJ197" s="1671"/>
      <c r="AK197" s="1671"/>
      <c r="AL197" s="1671"/>
      <c r="AM197" s="1671"/>
      <c r="AN197" s="1671"/>
      <c r="AO197" s="1671"/>
      <c r="AP197" s="1671"/>
      <c r="AQ197" s="1671"/>
      <c r="AR197" s="1671"/>
      <c r="AS197" s="1671"/>
      <c r="AT197" s="1671"/>
      <c r="AU197" s="1671"/>
      <c r="AV197" s="1671"/>
      <c r="AW197" s="1671"/>
      <c r="AX197" s="1671"/>
      <c r="AY197" s="1671"/>
      <c r="AZ197" s="1671"/>
      <c r="BA197" s="1671"/>
      <c r="BB197" s="1671"/>
      <c r="BC197" s="1671"/>
      <c r="BD197" s="1671"/>
      <c r="BE197" s="1671"/>
      <c r="BF197" s="1671"/>
      <c r="BG197" s="1671"/>
      <c r="BH197" s="1671"/>
      <c r="BI197" s="1671"/>
      <c r="BJ197" s="1671"/>
      <c r="BK197" s="1671"/>
      <c r="BL197" s="1671"/>
      <c r="BM197" s="1671"/>
      <c r="BN197" s="1671"/>
      <c r="BO197" s="1671"/>
      <c r="BP197" s="1671"/>
      <c r="BQ197" s="1671"/>
      <c r="BR197" s="1671"/>
      <c r="BS197" s="1671"/>
      <c r="BT197" s="1671"/>
      <c r="BU197" s="1671"/>
      <c r="BV197" s="1671"/>
      <c r="BW197" s="1671"/>
      <c r="BX197" s="1671"/>
      <c r="BY197" s="1671"/>
      <c r="BZ197" s="1671"/>
      <c r="CA197" s="1671"/>
      <c r="CB197" s="1671"/>
      <c r="CC197" s="1671"/>
      <c r="CD197" s="1671"/>
      <c r="CE197" s="1671"/>
      <c r="CF197" s="1671"/>
      <c r="CG197" s="1671"/>
      <c r="CH197" s="1671"/>
      <c r="CI197" s="1671"/>
      <c r="CJ197" s="1671"/>
      <c r="CK197" s="1671"/>
      <c r="CL197" s="1671"/>
      <c r="CM197" s="1671"/>
      <c r="CN197" s="1671"/>
      <c r="CO197" s="1671"/>
      <c r="CP197" s="1671"/>
      <c r="CQ197" s="1671"/>
      <c r="CR197" s="1671"/>
      <c r="CS197" s="1671"/>
      <c r="CT197" s="1671"/>
      <c r="CU197" s="1671"/>
      <c r="CV197" s="1671"/>
      <c r="CW197" s="1671"/>
      <c r="CX197" s="1671"/>
      <c r="CY197" s="1671"/>
      <c r="CZ197" s="1671"/>
      <c r="DA197" s="1671"/>
      <c r="DB197" s="1671"/>
      <c r="DC197" s="1671"/>
      <c r="DD197" s="1671"/>
      <c r="DE197" s="1671"/>
      <c r="DF197" s="1671"/>
      <c r="DG197" s="1671"/>
      <c r="DH197" s="1671"/>
      <c r="DI197" s="1671"/>
      <c r="DJ197" s="1671"/>
      <c r="DK197" s="1671"/>
      <c r="DL197" s="1671"/>
      <c r="DM197" s="1671"/>
      <c r="DN197" s="1671"/>
      <c r="DO197" s="1671"/>
      <c r="DP197" s="1671"/>
      <c r="DQ197" s="1671"/>
      <c r="DR197" s="1671"/>
      <c r="DS197" s="1671"/>
      <c r="DT197" s="1671"/>
      <c r="DU197" s="1671"/>
      <c r="DV197" s="1671"/>
      <c r="DW197" s="1671"/>
      <c r="DX197" s="1671"/>
      <c r="DY197" s="1671"/>
      <c r="DZ197" s="1671"/>
      <c r="EA197" s="1671"/>
      <c r="EB197" s="1671"/>
      <c r="EC197" s="1671"/>
      <c r="ED197" s="1671"/>
      <c r="EE197" s="1671"/>
      <c r="EF197" s="1671"/>
      <c r="EG197" s="1671"/>
      <c r="EH197" s="1671"/>
      <c r="EI197" s="1671"/>
    </row>
    <row r="198" spans="1:139" s="1673" customFormat="1" ht="12.5" x14ac:dyDescent="0.35">
      <c r="A198" s="1670" t="s">
        <v>6221</v>
      </c>
      <c r="B198" s="1670" t="s">
        <v>6219</v>
      </c>
      <c r="C198" s="1653">
        <v>17</v>
      </c>
      <c r="D198" s="1654">
        <v>27749</v>
      </c>
      <c r="E198" s="1654">
        <v>27749</v>
      </c>
      <c r="F198" s="1671"/>
      <c r="G198" s="1671"/>
      <c r="H198" s="1671"/>
      <c r="I198" s="1671"/>
      <c r="J198" s="1672"/>
      <c r="K198" s="1671"/>
      <c r="L198" s="1671"/>
      <c r="M198" s="1671"/>
      <c r="N198" s="1671"/>
      <c r="O198" s="1671"/>
      <c r="P198" s="1671"/>
      <c r="Q198" s="1671"/>
      <c r="R198" s="1671"/>
      <c r="S198" s="1671"/>
      <c r="T198" s="1671"/>
      <c r="U198" s="1671"/>
      <c r="V198" s="1671"/>
      <c r="W198" s="1671"/>
      <c r="X198" s="1671"/>
      <c r="Y198" s="1671"/>
      <c r="Z198" s="1671"/>
      <c r="AA198" s="1671"/>
      <c r="AB198" s="1671"/>
      <c r="AC198" s="1671"/>
      <c r="AD198" s="1671"/>
      <c r="AE198" s="1671"/>
      <c r="AF198" s="1671"/>
      <c r="AG198" s="1671"/>
      <c r="AH198" s="1671"/>
      <c r="AI198" s="1671"/>
      <c r="AJ198" s="1671"/>
      <c r="AK198" s="1671"/>
      <c r="AL198" s="1671"/>
      <c r="AM198" s="1671"/>
      <c r="AN198" s="1671"/>
      <c r="AO198" s="1671"/>
      <c r="AP198" s="1671"/>
      <c r="AQ198" s="1671"/>
      <c r="AR198" s="1671"/>
      <c r="AS198" s="1671"/>
      <c r="AT198" s="1671"/>
      <c r="AU198" s="1671"/>
      <c r="AV198" s="1671"/>
      <c r="AW198" s="1671"/>
      <c r="AX198" s="1671"/>
      <c r="AY198" s="1671"/>
      <c r="AZ198" s="1671"/>
      <c r="BA198" s="1671"/>
      <c r="BB198" s="1671"/>
      <c r="BC198" s="1671"/>
      <c r="BD198" s="1671"/>
      <c r="BE198" s="1671"/>
      <c r="BF198" s="1671"/>
      <c r="BG198" s="1671"/>
      <c r="BH198" s="1671"/>
      <c r="BI198" s="1671"/>
      <c r="BJ198" s="1671"/>
      <c r="BK198" s="1671"/>
      <c r="BL198" s="1671"/>
      <c r="BM198" s="1671"/>
      <c r="BN198" s="1671"/>
      <c r="BO198" s="1671"/>
      <c r="BP198" s="1671"/>
      <c r="BQ198" s="1671"/>
      <c r="BR198" s="1671"/>
      <c r="BS198" s="1671"/>
      <c r="BT198" s="1671"/>
      <c r="BU198" s="1671"/>
      <c r="BV198" s="1671"/>
      <c r="BW198" s="1671"/>
      <c r="BX198" s="1671"/>
      <c r="BY198" s="1671"/>
      <c r="BZ198" s="1671"/>
      <c r="CA198" s="1671"/>
      <c r="CB198" s="1671"/>
      <c r="CC198" s="1671"/>
      <c r="CD198" s="1671"/>
      <c r="CE198" s="1671"/>
      <c r="CF198" s="1671"/>
      <c r="CG198" s="1671"/>
      <c r="CH198" s="1671"/>
      <c r="CI198" s="1671"/>
      <c r="CJ198" s="1671"/>
      <c r="CK198" s="1671"/>
      <c r="CL198" s="1671"/>
      <c r="CM198" s="1671"/>
      <c r="CN198" s="1671"/>
      <c r="CO198" s="1671"/>
      <c r="CP198" s="1671"/>
      <c r="CQ198" s="1671"/>
      <c r="CR198" s="1671"/>
      <c r="CS198" s="1671"/>
      <c r="CT198" s="1671"/>
      <c r="CU198" s="1671"/>
      <c r="CV198" s="1671"/>
      <c r="CW198" s="1671"/>
      <c r="CX198" s="1671"/>
      <c r="CY198" s="1671"/>
      <c r="CZ198" s="1671"/>
      <c r="DA198" s="1671"/>
      <c r="DB198" s="1671"/>
      <c r="DC198" s="1671"/>
      <c r="DD198" s="1671"/>
      <c r="DE198" s="1671"/>
      <c r="DF198" s="1671"/>
      <c r="DG198" s="1671"/>
      <c r="DH198" s="1671"/>
      <c r="DI198" s="1671"/>
      <c r="DJ198" s="1671"/>
      <c r="DK198" s="1671"/>
      <c r="DL198" s="1671"/>
      <c r="DM198" s="1671"/>
      <c r="DN198" s="1671"/>
      <c r="DO198" s="1671"/>
      <c r="DP198" s="1671"/>
      <c r="DQ198" s="1671"/>
      <c r="DR198" s="1671"/>
      <c r="DS198" s="1671"/>
      <c r="DT198" s="1671"/>
      <c r="DU198" s="1671"/>
      <c r="DV198" s="1671"/>
      <c r="DW198" s="1671"/>
      <c r="DX198" s="1671"/>
      <c r="DY198" s="1671"/>
      <c r="DZ198" s="1671"/>
      <c r="EA198" s="1671"/>
      <c r="EB198" s="1671"/>
      <c r="EC198" s="1671"/>
      <c r="ED198" s="1671"/>
      <c r="EE198" s="1671"/>
      <c r="EF198" s="1671"/>
      <c r="EG198" s="1671"/>
      <c r="EH198" s="1671"/>
      <c r="EI198" s="1671"/>
    </row>
    <row r="199" spans="1:139" s="1673" customFormat="1" ht="12.5" x14ac:dyDescent="0.35">
      <c r="A199" s="1670" t="s">
        <v>6222</v>
      </c>
      <c r="B199" s="1670" t="s">
        <v>6219</v>
      </c>
      <c r="C199" s="1653">
        <v>4</v>
      </c>
      <c r="D199" s="1654">
        <v>30300</v>
      </c>
      <c r="E199" s="1654">
        <v>30300</v>
      </c>
      <c r="F199" s="1671"/>
      <c r="G199" s="1671"/>
      <c r="H199" s="1671"/>
      <c r="I199" s="1671"/>
      <c r="J199" s="1672"/>
      <c r="K199" s="1671"/>
      <c r="L199" s="1671"/>
      <c r="M199" s="1671"/>
      <c r="N199" s="1671"/>
      <c r="O199" s="1671"/>
      <c r="P199" s="1671"/>
      <c r="Q199" s="1671"/>
      <c r="R199" s="1671"/>
      <c r="S199" s="1671"/>
      <c r="T199" s="1671"/>
      <c r="U199" s="1671"/>
      <c r="V199" s="1671"/>
      <c r="W199" s="1671"/>
      <c r="X199" s="1671"/>
      <c r="Y199" s="1671"/>
      <c r="Z199" s="1671"/>
      <c r="AA199" s="1671"/>
      <c r="AB199" s="1671"/>
      <c r="AC199" s="1671"/>
      <c r="AD199" s="1671"/>
      <c r="AE199" s="1671"/>
      <c r="AF199" s="1671"/>
      <c r="AG199" s="1671"/>
      <c r="AH199" s="1671"/>
      <c r="AI199" s="1671"/>
      <c r="AJ199" s="1671"/>
      <c r="AK199" s="1671"/>
      <c r="AL199" s="1671"/>
      <c r="AM199" s="1671"/>
      <c r="AN199" s="1671"/>
      <c r="AO199" s="1671"/>
      <c r="AP199" s="1671"/>
      <c r="AQ199" s="1671"/>
      <c r="AR199" s="1671"/>
      <c r="AS199" s="1671"/>
      <c r="AT199" s="1671"/>
      <c r="AU199" s="1671"/>
      <c r="AV199" s="1671"/>
      <c r="AW199" s="1671"/>
      <c r="AX199" s="1671"/>
      <c r="AY199" s="1671"/>
      <c r="AZ199" s="1671"/>
      <c r="BA199" s="1671"/>
      <c r="BB199" s="1671"/>
      <c r="BC199" s="1671"/>
      <c r="BD199" s="1671"/>
      <c r="BE199" s="1671"/>
      <c r="BF199" s="1671"/>
      <c r="BG199" s="1671"/>
      <c r="BH199" s="1671"/>
      <c r="BI199" s="1671"/>
      <c r="BJ199" s="1671"/>
      <c r="BK199" s="1671"/>
      <c r="BL199" s="1671"/>
      <c r="BM199" s="1671"/>
      <c r="BN199" s="1671"/>
      <c r="BO199" s="1671"/>
      <c r="BP199" s="1671"/>
      <c r="BQ199" s="1671"/>
      <c r="BR199" s="1671"/>
      <c r="BS199" s="1671"/>
      <c r="BT199" s="1671"/>
      <c r="BU199" s="1671"/>
      <c r="BV199" s="1671"/>
      <c r="BW199" s="1671"/>
      <c r="BX199" s="1671"/>
      <c r="BY199" s="1671"/>
      <c r="BZ199" s="1671"/>
      <c r="CA199" s="1671"/>
      <c r="CB199" s="1671"/>
      <c r="CC199" s="1671"/>
      <c r="CD199" s="1671"/>
      <c r="CE199" s="1671"/>
      <c r="CF199" s="1671"/>
      <c r="CG199" s="1671"/>
      <c r="CH199" s="1671"/>
      <c r="CI199" s="1671"/>
      <c r="CJ199" s="1671"/>
      <c r="CK199" s="1671"/>
      <c r="CL199" s="1671"/>
      <c r="CM199" s="1671"/>
      <c r="CN199" s="1671"/>
      <c r="CO199" s="1671"/>
      <c r="CP199" s="1671"/>
      <c r="CQ199" s="1671"/>
      <c r="CR199" s="1671"/>
      <c r="CS199" s="1671"/>
      <c r="CT199" s="1671"/>
      <c r="CU199" s="1671"/>
      <c r="CV199" s="1671"/>
      <c r="CW199" s="1671"/>
      <c r="CX199" s="1671"/>
      <c r="CY199" s="1671"/>
      <c r="CZ199" s="1671"/>
      <c r="DA199" s="1671"/>
      <c r="DB199" s="1671"/>
      <c r="DC199" s="1671"/>
      <c r="DD199" s="1671"/>
      <c r="DE199" s="1671"/>
      <c r="DF199" s="1671"/>
      <c r="DG199" s="1671"/>
      <c r="DH199" s="1671"/>
      <c r="DI199" s="1671"/>
      <c r="DJ199" s="1671"/>
      <c r="DK199" s="1671"/>
      <c r="DL199" s="1671"/>
      <c r="DM199" s="1671"/>
      <c r="DN199" s="1671"/>
      <c r="DO199" s="1671"/>
      <c r="DP199" s="1671"/>
      <c r="DQ199" s="1671"/>
      <c r="DR199" s="1671"/>
      <c r="DS199" s="1671"/>
      <c r="DT199" s="1671"/>
      <c r="DU199" s="1671"/>
      <c r="DV199" s="1671"/>
      <c r="DW199" s="1671"/>
      <c r="DX199" s="1671"/>
      <c r="DY199" s="1671"/>
      <c r="DZ199" s="1671"/>
      <c r="EA199" s="1671"/>
      <c r="EB199" s="1671"/>
      <c r="EC199" s="1671"/>
      <c r="ED199" s="1671"/>
      <c r="EE199" s="1671"/>
      <c r="EF199" s="1671"/>
      <c r="EG199" s="1671"/>
      <c r="EH199" s="1671"/>
      <c r="EI199" s="1671"/>
    </row>
    <row r="200" spans="1:139" s="1675" customFormat="1" ht="12.5" x14ac:dyDescent="0.35">
      <c r="A200" s="1674" t="s">
        <v>6223</v>
      </c>
      <c r="B200" s="1674" t="s">
        <v>6219</v>
      </c>
      <c r="C200" s="1655">
        <v>3</v>
      </c>
      <c r="D200" s="1658">
        <v>30292.240000000002</v>
      </c>
      <c r="E200" s="1658">
        <v>30292.240000000002</v>
      </c>
      <c r="J200" s="1676"/>
    </row>
    <row r="201" spans="1:139" s="1673" customFormat="1" ht="12.5" x14ac:dyDescent="0.35">
      <c r="A201" s="1670" t="s">
        <v>6224</v>
      </c>
      <c r="B201" s="1670" t="s">
        <v>6219</v>
      </c>
      <c r="C201" s="1653">
        <v>5</v>
      </c>
      <c r="D201" s="1654">
        <v>36686.68</v>
      </c>
      <c r="E201" s="1654">
        <v>36686.68</v>
      </c>
      <c r="F201" s="1671"/>
      <c r="G201" s="1671"/>
      <c r="H201" s="1671"/>
      <c r="I201" s="1671"/>
      <c r="J201" s="1672"/>
      <c r="K201" s="1671"/>
      <c r="L201" s="1671"/>
      <c r="M201" s="1671"/>
      <c r="N201" s="1671"/>
      <c r="O201" s="1671"/>
      <c r="P201" s="1671"/>
      <c r="Q201" s="1671"/>
      <c r="R201" s="1671"/>
      <c r="S201" s="1671"/>
      <c r="T201" s="1671"/>
      <c r="U201" s="1671"/>
      <c r="V201" s="1671"/>
      <c r="W201" s="1671"/>
      <c r="X201" s="1671"/>
      <c r="Y201" s="1671"/>
      <c r="Z201" s="1671"/>
      <c r="AA201" s="1671"/>
      <c r="AB201" s="1671"/>
      <c r="AC201" s="1671"/>
      <c r="AD201" s="1671"/>
      <c r="AE201" s="1671"/>
      <c r="AF201" s="1671"/>
      <c r="AG201" s="1671"/>
      <c r="AH201" s="1671"/>
      <c r="AI201" s="1671"/>
      <c r="AJ201" s="1671"/>
      <c r="AK201" s="1671"/>
      <c r="AL201" s="1671"/>
      <c r="AM201" s="1671"/>
      <c r="AN201" s="1671"/>
      <c r="AO201" s="1671"/>
      <c r="AP201" s="1671"/>
      <c r="AQ201" s="1671"/>
      <c r="AR201" s="1671"/>
      <c r="AS201" s="1671"/>
      <c r="AT201" s="1671"/>
      <c r="AU201" s="1671"/>
      <c r="AV201" s="1671"/>
      <c r="AW201" s="1671"/>
      <c r="AX201" s="1671"/>
      <c r="AY201" s="1671"/>
      <c r="AZ201" s="1671"/>
      <c r="BA201" s="1671"/>
      <c r="BB201" s="1671"/>
      <c r="BC201" s="1671"/>
      <c r="BD201" s="1671"/>
      <c r="BE201" s="1671"/>
      <c r="BF201" s="1671"/>
      <c r="BG201" s="1671"/>
      <c r="BH201" s="1671"/>
      <c r="BI201" s="1671"/>
      <c r="BJ201" s="1671"/>
      <c r="BK201" s="1671"/>
      <c r="BL201" s="1671"/>
      <c r="BM201" s="1671"/>
      <c r="BN201" s="1671"/>
      <c r="BO201" s="1671"/>
      <c r="BP201" s="1671"/>
      <c r="BQ201" s="1671"/>
      <c r="BR201" s="1671"/>
      <c r="BS201" s="1671"/>
      <c r="BT201" s="1671"/>
      <c r="BU201" s="1671"/>
      <c r="BV201" s="1671"/>
      <c r="BW201" s="1671"/>
      <c r="BX201" s="1671"/>
      <c r="BY201" s="1671"/>
      <c r="BZ201" s="1671"/>
      <c r="CA201" s="1671"/>
      <c r="CB201" s="1671"/>
      <c r="CC201" s="1671"/>
      <c r="CD201" s="1671"/>
      <c r="CE201" s="1671"/>
      <c r="CF201" s="1671"/>
      <c r="CG201" s="1671"/>
      <c r="CH201" s="1671"/>
      <c r="CI201" s="1671"/>
      <c r="CJ201" s="1671"/>
      <c r="CK201" s="1671"/>
      <c r="CL201" s="1671"/>
      <c r="CM201" s="1671"/>
      <c r="CN201" s="1671"/>
      <c r="CO201" s="1671"/>
      <c r="CP201" s="1671"/>
      <c r="CQ201" s="1671"/>
      <c r="CR201" s="1671"/>
      <c r="CS201" s="1671"/>
      <c r="CT201" s="1671"/>
      <c r="CU201" s="1671"/>
      <c r="CV201" s="1671"/>
      <c r="CW201" s="1671"/>
      <c r="CX201" s="1671"/>
      <c r="CY201" s="1671"/>
      <c r="CZ201" s="1671"/>
      <c r="DA201" s="1671"/>
      <c r="DB201" s="1671"/>
      <c r="DC201" s="1671"/>
      <c r="DD201" s="1671"/>
      <c r="DE201" s="1671"/>
      <c r="DF201" s="1671"/>
      <c r="DG201" s="1671"/>
      <c r="DH201" s="1671"/>
      <c r="DI201" s="1671"/>
      <c r="DJ201" s="1671"/>
      <c r="DK201" s="1671"/>
      <c r="DL201" s="1671"/>
      <c r="DM201" s="1671"/>
      <c r="DN201" s="1671"/>
      <c r="DO201" s="1671"/>
      <c r="DP201" s="1671"/>
      <c r="DQ201" s="1671"/>
      <c r="DR201" s="1671"/>
      <c r="DS201" s="1671"/>
      <c r="DT201" s="1671"/>
      <c r="DU201" s="1671"/>
      <c r="DV201" s="1671"/>
      <c r="DW201" s="1671"/>
      <c r="DX201" s="1671"/>
      <c r="DY201" s="1671"/>
      <c r="DZ201" s="1671"/>
      <c r="EA201" s="1671"/>
      <c r="EB201" s="1671"/>
      <c r="EC201" s="1671"/>
      <c r="ED201" s="1671"/>
      <c r="EE201" s="1671"/>
      <c r="EF201" s="1671"/>
      <c r="EG201" s="1671"/>
      <c r="EH201" s="1671"/>
      <c r="EI201" s="1671"/>
    </row>
    <row r="202" spans="1:139" s="1673" customFormat="1" ht="12.5" x14ac:dyDescent="0.35">
      <c r="A202" s="1670" t="s">
        <v>6225</v>
      </c>
      <c r="B202" s="1670" t="s">
        <v>6226</v>
      </c>
      <c r="C202" s="1653">
        <v>4</v>
      </c>
      <c r="D202" s="1654">
        <v>21613</v>
      </c>
      <c r="E202" s="1654">
        <v>21613</v>
      </c>
      <c r="F202" s="1671"/>
      <c r="G202" s="1671"/>
      <c r="H202" s="1671"/>
      <c r="I202" s="1671"/>
      <c r="J202" s="1672"/>
      <c r="K202" s="1671"/>
      <c r="L202" s="1671"/>
      <c r="M202" s="1671"/>
      <c r="N202" s="1671"/>
      <c r="O202" s="1671"/>
      <c r="P202" s="1671"/>
      <c r="Q202" s="1671"/>
      <c r="R202" s="1671"/>
      <c r="S202" s="1671"/>
      <c r="T202" s="1671"/>
      <c r="U202" s="1671"/>
      <c r="V202" s="1671"/>
      <c r="W202" s="1671"/>
      <c r="X202" s="1671"/>
      <c r="Y202" s="1671"/>
      <c r="Z202" s="1671"/>
      <c r="AA202" s="1671"/>
      <c r="AB202" s="1671"/>
      <c r="AC202" s="1671"/>
      <c r="AD202" s="1671"/>
      <c r="AE202" s="1671"/>
      <c r="AF202" s="1671"/>
      <c r="AG202" s="1671"/>
      <c r="AH202" s="1671"/>
      <c r="AI202" s="1671"/>
      <c r="AJ202" s="1671"/>
      <c r="AK202" s="1671"/>
      <c r="AL202" s="1671"/>
      <c r="AM202" s="1671"/>
      <c r="AN202" s="1671"/>
      <c r="AO202" s="1671"/>
      <c r="AP202" s="1671"/>
      <c r="AQ202" s="1671"/>
      <c r="AR202" s="1671"/>
      <c r="AS202" s="1671"/>
      <c r="AT202" s="1671"/>
      <c r="AU202" s="1671"/>
      <c r="AV202" s="1671"/>
      <c r="AW202" s="1671"/>
      <c r="AX202" s="1671"/>
      <c r="AY202" s="1671"/>
      <c r="AZ202" s="1671"/>
      <c r="BA202" s="1671"/>
      <c r="BB202" s="1671"/>
      <c r="BC202" s="1671"/>
      <c r="BD202" s="1671"/>
      <c r="BE202" s="1671"/>
      <c r="BF202" s="1671"/>
      <c r="BG202" s="1671"/>
      <c r="BH202" s="1671"/>
      <c r="BI202" s="1671"/>
      <c r="BJ202" s="1671"/>
      <c r="BK202" s="1671"/>
      <c r="BL202" s="1671"/>
      <c r="BM202" s="1671"/>
      <c r="BN202" s="1671"/>
      <c r="BO202" s="1671"/>
      <c r="BP202" s="1671"/>
      <c r="BQ202" s="1671"/>
      <c r="BR202" s="1671"/>
      <c r="BS202" s="1671"/>
      <c r="BT202" s="1671"/>
      <c r="BU202" s="1671"/>
      <c r="BV202" s="1671"/>
      <c r="BW202" s="1671"/>
      <c r="BX202" s="1671"/>
      <c r="BY202" s="1671"/>
      <c r="BZ202" s="1671"/>
      <c r="CA202" s="1671"/>
      <c r="CB202" s="1671"/>
      <c r="CC202" s="1671"/>
      <c r="CD202" s="1671"/>
      <c r="CE202" s="1671"/>
      <c r="CF202" s="1671"/>
      <c r="CG202" s="1671"/>
      <c r="CH202" s="1671"/>
      <c r="CI202" s="1671"/>
      <c r="CJ202" s="1671"/>
      <c r="CK202" s="1671"/>
      <c r="CL202" s="1671"/>
      <c r="CM202" s="1671"/>
      <c r="CN202" s="1671"/>
      <c r="CO202" s="1671"/>
      <c r="CP202" s="1671"/>
      <c r="CQ202" s="1671"/>
      <c r="CR202" s="1671"/>
      <c r="CS202" s="1671"/>
      <c r="CT202" s="1671"/>
      <c r="CU202" s="1671"/>
      <c r="CV202" s="1671"/>
      <c r="CW202" s="1671"/>
      <c r="CX202" s="1671"/>
      <c r="CY202" s="1671"/>
      <c r="CZ202" s="1671"/>
      <c r="DA202" s="1671"/>
      <c r="DB202" s="1671"/>
      <c r="DC202" s="1671"/>
      <c r="DD202" s="1671"/>
      <c r="DE202" s="1671"/>
      <c r="DF202" s="1671"/>
      <c r="DG202" s="1671"/>
      <c r="DH202" s="1671"/>
      <c r="DI202" s="1671"/>
      <c r="DJ202" s="1671"/>
      <c r="DK202" s="1671"/>
      <c r="DL202" s="1671"/>
      <c r="DM202" s="1671"/>
      <c r="DN202" s="1671"/>
      <c r="DO202" s="1671"/>
      <c r="DP202" s="1671"/>
      <c r="DQ202" s="1671"/>
      <c r="DR202" s="1671"/>
      <c r="DS202" s="1671"/>
      <c r="DT202" s="1671"/>
      <c r="DU202" s="1671"/>
      <c r="DV202" s="1671"/>
      <c r="DW202" s="1671"/>
      <c r="DX202" s="1671"/>
      <c r="DY202" s="1671"/>
      <c r="DZ202" s="1671"/>
      <c r="EA202" s="1671"/>
      <c r="EB202" s="1671"/>
      <c r="EC202" s="1671"/>
      <c r="ED202" s="1671"/>
      <c r="EE202" s="1671"/>
      <c r="EF202" s="1671"/>
      <c r="EG202" s="1671"/>
      <c r="EH202" s="1671"/>
      <c r="EI202" s="1671"/>
    </row>
    <row r="203" spans="1:139" s="1673" customFormat="1" ht="12.5" x14ac:dyDescent="0.35">
      <c r="A203" s="1670" t="s">
        <v>6227</v>
      </c>
      <c r="B203" s="1670" t="s">
        <v>6226</v>
      </c>
      <c r="C203" s="1653">
        <v>4</v>
      </c>
      <c r="D203" s="1654">
        <v>23163</v>
      </c>
      <c r="E203" s="1654">
        <v>23163</v>
      </c>
      <c r="F203" s="1671"/>
      <c r="G203" s="1671"/>
      <c r="H203" s="1671"/>
      <c r="I203" s="1671"/>
      <c r="J203" s="1672"/>
      <c r="K203" s="1671"/>
      <c r="L203" s="1671"/>
      <c r="M203" s="1671"/>
      <c r="N203" s="1671"/>
      <c r="O203" s="1671"/>
      <c r="P203" s="1671"/>
      <c r="Q203" s="1671"/>
      <c r="R203" s="1671"/>
      <c r="S203" s="1671"/>
      <c r="T203" s="1671"/>
      <c r="U203" s="1671"/>
      <c r="V203" s="1671"/>
      <c r="W203" s="1671"/>
      <c r="X203" s="1671"/>
      <c r="Y203" s="1671"/>
      <c r="Z203" s="1671"/>
      <c r="AA203" s="1671"/>
      <c r="AB203" s="1671"/>
      <c r="AC203" s="1671"/>
      <c r="AD203" s="1671"/>
      <c r="AE203" s="1671"/>
      <c r="AF203" s="1671"/>
      <c r="AG203" s="1671"/>
      <c r="AH203" s="1671"/>
      <c r="AI203" s="1671"/>
      <c r="AJ203" s="1671"/>
      <c r="AK203" s="1671"/>
      <c r="AL203" s="1671"/>
      <c r="AM203" s="1671"/>
      <c r="AN203" s="1671"/>
      <c r="AO203" s="1671"/>
      <c r="AP203" s="1671"/>
      <c r="AQ203" s="1671"/>
      <c r="AR203" s="1671"/>
      <c r="AS203" s="1671"/>
      <c r="AT203" s="1671"/>
      <c r="AU203" s="1671"/>
      <c r="AV203" s="1671"/>
      <c r="AW203" s="1671"/>
      <c r="AX203" s="1671"/>
      <c r="AY203" s="1671"/>
      <c r="AZ203" s="1671"/>
      <c r="BA203" s="1671"/>
      <c r="BB203" s="1671"/>
      <c r="BC203" s="1671"/>
      <c r="BD203" s="1671"/>
      <c r="BE203" s="1671"/>
      <c r="BF203" s="1671"/>
      <c r="BG203" s="1671"/>
      <c r="BH203" s="1671"/>
      <c r="BI203" s="1671"/>
      <c r="BJ203" s="1671"/>
      <c r="BK203" s="1671"/>
      <c r="BL203" s="1671"/>
      <c r="BM203" s="1671"/>
      <c r="BN203" s="1671"/>
      <c r="BO203" s="1671"/>
      <c r="BP203" s="1671"/>
      <c r="BQ203" s="1671"/>
      <c r="BR203" s="1671"/>
      <c r="BS203" s="1671"/>
      <c r="BT203" s="1671"/>
      <c r="BU203" s="1671"/>
      <c r="BV203" s="1671"/>
      <c r="BW203" s="1671"/>
      <c r="BX203" s="1671"/>
      <c r="BY203" s="1671"/>
      <c r="BZ203" s="1671"/>
      <c r="CA203" s="1671"/>
      <c r="CB203" s="1671"/>
      <c r="CC203" s="1671"/>
      <c r="CD203" s="1671"/>
      <c r="CE203" s="1671"/>
      <c r="CF203" s="1671"/>
      <c r="CG203" s="1671"/>
      <c r="CH203" s="1671"/>
      <c r="CI203" s="1671"/>
      <c r="CJ203" s="1671"/>
      <c r="CK203" s="1671"/>
      <c r="CL203" s="1671"/>
      <c r="CM203" s="1671"/>
      <c r="CN203" s="1671"/>
      <c r="CO203" s="1671"/>
      <c r="CP203" s="1671"/>
      <c r="CQ203" s="1671"/>
      <c r="CR203" s="1671"/>
      <c r="CS203" s="1671"/>
      <c r="CT203" s="1671"/>
      <c r="CU203" s="1671"/>
      <c r="CV203" s="1671"/>
      <c r="CW203" s="1671"/>
      <c r="CX203" s="1671"/>
      <c r="CY203" s="1671"/>
      <c r="CZ203" s="1671"/>
      <c r="DA203" s="1671"/>
      <c r="DB203" s="1671"/>
      <c r="DC203" s="1671"/>
      <c r="DD203" s="1671"/>
      <c r="DE203" s="1671"/>
      <c r="DF203" s="1671"/>
      <c r="DG203" s="1671"/>
      <c r="DH203" s="1671"/>
      <c r="DI203" s="1671"/>
      <c r="DJ203" s="1671"/>
      <c r="DK203" s="1671"/>
      <c r="DL203" s="1671"/>
      <c r="DM203" s="1671"/>
      <c r="DN203" s="1671"/>
      <c r="DO203" s="1671"/>
      <c r="DP203" s="1671"/>
      <c r="DQ203" s="1671"/>
      <c r="DR203" s="1671"/>
      <c r="DS203" s="1671"/>
      <c r="DT203" s="1671"/>
      <c r="DU203" s="1671"/>
      <c r="DV203" s="1671"/>
      <c r="DW203" s="1671"/>
      <c r="DX203" s="1671"/>
      <c r="DY203" s="1671"/>
      <c r="DZ203" s="1671"/>
      <c r="EA203" s="1671"/>
      <c r="EB203" s="1671"/>
      <c r="EC203" s="1671"/>
      <c r="ED203" s="1671"/>
      <c r="EE203" s="1671"/>
      <c r="EF203" s="1671"/>
      <c r="EG203" s="1671"/>
      <c r="EH203" s="1671"/>
      <c r="EI203" s="1671"/>
    </row>
    <row r="204" spans="1:139" s="1673" customFormat="1" ht="12.5" x14ac:dyDescent="0.35">
      <c r="A204" s="1670" t="s">
        <v>6228</v>
      </c>
      <c r="B204" s="1670" t="s">
        <v>6226</v>
      </c>
      <c r="C204" s="1653">
        <v>1</v>
      </c>
      <c r="D204" s="1654">
        <v>22663</v>
      </c>
      <c r="E204" s="1654">
        <v>22663</v>
      </c>
      <c r="F204" s="1671"/>
      <c r="G204" s="1671"/>
      <c r="H204" s="1671"/>
      <c r="I204" s="1671"/>
      <c r="J204" s="1672"/>
      <c r="K204" s="1671"/>
      <c r="L204" s="1671"/>
      <c r="M204" s="1671"/>
      <c r="N204" s="1671"/>
      <c r="O204" s="1671"/>
      <c r="P204" s="1671"/>
      <c r="Q204" s="1671"/>
      <c r="R204" s="1671"/>
      <c r="S204" s="1671"/>
      <c r="T204" s="1671"/>
      <c r="U204" s="1671"/>
      <c r="V204" s="1671"/>
      <c r="W204" s="1671"/>
      <c r="X204" s="1671"/>
      <c r="Y204" s="1671"/>
      <c r="Z204" s="1671"/>
      <c r="AA204" s="1671"/>
      <c r="AB204" s="1671"/>
      <c r="AC204" s="1671"/>
      <c r="AD204" s="1671"/>
      <c r="AE204" s="1671"/>
      <c r="AF204" s="1671"/>
      <c r="AG204" s="1671"/>
      <c r="AH204" s="1671"/>
      <c r="AI204" s="1671"/>
      <c r="AJ204" s="1671"/>
      <c r="AK204" s="1671"/>
      <c r="AL204" s="1671"/>
      <c r="AM204" s="1671"/>
      <c r="AN204" s="1671"/>
      <c r="AO204" s="1671"/>
      <c r="AP204" s="1671"/>
      <c r="AQ204" s="1671"/>
      <c r="AR204" s="1671"/>
      <c r="AS204" s="1671"/>
      <c r="AT204" s="1671"/>
      <c r="AU204" s="1671"/>
      <c r="AV204" s="1671"/>
      <c r="AW204" s="1671"/>
      <c r="AX204" s="1671"/>
      <c r="AY204" s="1671"/>
      <c r="AZ204" s="1671"/>
      <c r="BA204" s="1671"/>
      <c r="BB204" s="1671"/>
      <c r="BC204" s="1671"/>
      <c r="BD204" s="1671"/>
      <c r="BE204" s="1671"/>
      <c r="BF204" s="1671"/>
      <c r="BG204" s="1671"/>
      <c r="BH204" s="1671"/>
      <c r="BI204" s="1671"/>
      <c r="BJ204" s="1671"/>
      <c r="BK204" s="1671"/>
      <c r="BL204" s="1671"/>
      <c r="BM204" s="1671"/>
      <c r="BN204" s="1671"/>
      <c r="BO204" s="1671"/>
      <c r="BP204" s="1671"/>
      <c r="BQ204" s="1671"/>
      <c r="BR204" s="1671"/>
      <c r="BS204" s="1671"/>
      <c r="BT204" s="1671"/>
      <c r="BU204" s="1671"/>
      <c r="BV204" s="1671"/>
      <c r="BW204" s="1671"/>
      <c r="BX204" s="1671"/>
      <c r="BY204" s="1671"/>
      <c r="BZ204" s="1671"/>
      <c r="CA204" s="1671"/>
      <c r="CB204" s="1671"/>
      <c r="CC204" s="1671"/>
      <c r="CD204" s="1671"/>
      <c r="CE204" s="1671"/>
      <c r="CF204" s="1671"/>
      <c r="CG204" s="1671"/>
      <c r="CH204" s="1671"/>
      <c r="CI204" s="1671"/>
      <c r="CJ204" s="1671"/>
      <c r="CK204" s="1671"/>
      <c r="CL204" s="1671"/>
      <c r="CM204" s="1671"/>
      <c r="CN204" s="1671"/>
      <c r="CO204" s="1671"/>
      <c r="CP204" s="1671"/>
      <c r="CQ204" s="1671"/>
      <c r="CR204" s="1671"/>
      <c r="CS204" s="1671"/>
      <c r="CT204" s="1671"/>
      <c r="CU204" s="1671"/>
      <c r="CV204" s="1671"/>
      <c r="CW204" s="1671"/>
      <c r="CX204" s="1671"/>
      <c r="CY204" s="1671"/>
      <c r="CZ204" s="1671"/>
      <c r="DA204" s="1671"/>
      <c r="DB204" s="1671"/>
      <c r="DC204" s="1671"/>
      <c r="DD204" s="1671"/>
      <c r="DE204" s="1671"/>
      <c r="DF204" s="1671"/>
      <c r="DG204" s="1671"/>
      <c r="DH204" s="1671"/>
      <c r="DI204" s="1671"/>
      <c r="DJ204" s="1671"/>
      <c r="DK204" s="1671"/>
      <c r="DL204" s="1671"/>
      <c r="DM204" s="1671"/>
      <c r="DN204" s="1671"/>
      <c r="DO204" s="1671"/>
      <c r="DP204" s="1671"/>
      <c r="DQ204" s="1671"/>
      <c r="DR204" s="1671"/>
      <c r="DS204" s="1671"/>
      <c r="DT204" s="1671"/>
      <c r="DU204" s="1671"/>
      <c r="DV204" s="1671"/>
      <c r="DW204" s="1671"/>
      <c r="DX204" s="1671"/>
      <c r="DY204" s="1671"/>
      <c r="DZ204" s="1671"/>
      <c r="EA204" s="1671"/>
      <c r="EB204" s="1671"/>
      <c r="EC204" s="1671"/>
      <c r="ED204" s="1671"/>
      <c r="EE204" s="1671"/>
      <c r="EF204" s="1671"/>
      <c r="EG204" s="1671"/>
      <c r="EH204" s="1671"/>
      <c r="EI204" s="1671"/>
    </row>
    <row r="205" spans="1:139" s="1673" customFormat="1" ht="12.5" x14ac:dyDescent="0.35">
      <c r="A205" s="1670" t="s">
        <v>6229</v>
      </c>
      <c r="B205" s="1670" t="s">
        <v>6226</v>
      </c>
      <c r="C205" s="1653">
        <v>3</v>
      </c>
      <c r="D205" s="1654">
        <v>21163</v>
      </c>
      <c r="E205" s="1654">
        <v>21163</v>
      </c>
      <c r="F205" s="1671"/>
      <c r="G205" s="1671"/>
      <c r="H205" s="1671"/>
      <c r="I205" s="1671"/>
      <c r="J205" s="1672"/>
      <c r="K205" s="1671"/>
      <c r="L205" s="1671"/>
      <c r="M205" s="1671"/>
      <c r="N205" s="1671"/>
      <c r="O205" s="1671"/>
      <c r="P205" s="1671"/>
      <c r="Q205" s="1671"/>
      <c r="R205" s="1671"/>
      <c r="S205" s="1671"/>
      <c r="T205" s="1671"/>
      <c r="U205" s="1671"/>
      <c r="V205" s="1671"/>
      <c r="W205" s="1671"/>
      <c r="X205" s="1671"/>
      <c r="Y205" s="1671"/>
      <c r="Z205" s="1671"/>
      <c r="AA205" s="1671"/>
      <c r="AB205" s="1671"/>
      <c r="AC205" s="1671"/>
      <c r="AD205" s="1671"/>
      <c r="AE205" s="1671"/>
      <c r="AF205" s="1671"/>
      <c r="AG205" s="1671"/>
      <c r="AH205" s="1671"/>
      <c r="AI205" s="1671"/>
      <c r="AJ205" s="1671"/>
      <c r="AK205" s="1671"/>
      <c r="AL205" s="1671"/>
      <c r="AM205" s="1671"/>
      <c r="AN205" s="1671"/>
      <c r="AO205" s="1671"/>
      <c r="AP205" s="1671"/>
      <c r="AQ205" s="1671"/>
      <c r="AR205" s="1671"/>
      <c r="AS205" s="1671"/>
      <c r="AT205" s="1671"/>
      <c r="AU205" s="1671"/>
      <c r="AV205" s="1671"/>
      <c r="AW205" s="1671"/>
      <c r="AX205" s="1671"/>
      <c r="AY205" s="1671"/>
      <c r="AZ205" s="1671"/>
      <c r="BA205" s="1671"/>
      <c r="BB205" s="1671"/>
      <c r="BC205" s="1671"/>
      <c r="BD205" s="1671"/>
      <c r="BE205" s="1671"/>
      <c r="BF205" s="1671"/>
      <c r="BG205" s="1671"/>
      <c r="BH205" s="1671"/>
      <c r="BI205" s="1671"/>
      <c r="BJ205" s="1671"/>
      <c r="BK205" s="1671"/>
      <c r="BL205" s="1671"/>
      <c r="BM205" s="1671"/>
      <c r="BN205" s="1671"/>
      <c r="BO205" s="1671"/>
      <c r="BP205" s="1671"/>
      <c r="BQ205" s="1671"/>
      <c r="BR205" s="1671"/>
      <c r="BS205" s="1671"/>
      <c r="BT205" s="1671"/>
      <c r="BU205" s="1671"/>
      <c r="BV205" s="1671"/>
      <c r="BW205" s="1671"/>
      <c r="BX205" s="1671"/>
      <c r="BY205" s="1671"/>
      <c r="BZ205" s="1671"/>
      <c r="CA205" s="1671"/>
      <c r="CB205" s="1671"/>
      <c r="CC205" s="1671"/>
      <c r="CD205" s="1671"/>
      <c r="CE205" s="1671"/>
      <c r="CF205" s="1671"/>
      <c r="CG205" s="1671"/>
      <c r="CH205" s="1671"/>
      <c r="CI205" s="1671"/>
      <c r="CJ205" s="1671"/>
      <c r="CK205" s="1671"/>
      <c r="CL205" s="1671"/>
      <c r="CM205" s="1671"/>
      <c r="CN205" s="1671"/>
      <c r="CO205" s="1671"/>
      <c r="CP205" s="1671"/>
      <c r="CQ205" s="1671"/>
      <c r="CR205" s="1671"/>
      <c r="CS205" s="1671"/>
      <c r="CT205" s="1671"/>
      <c r="CU205" s="1671"/>
      <c r="CV205" s="1671"/>
      <c r="CW205" s="1671"/>
      <c r="CX205" s="1671"/>
      <c r="CY205" s="1671"/>
      <c r="CZ205" s="1671"/>
      <c r="DA205" s="1671"/>
      <c r="DB205" s="1671"/>
      <c r="DC205" s="1671"/>
      <c r="DD205" s="1671"/>
      <c r="DE205" s="1671"/>
      <c r="DF205" s="1671"/>
      <c r="DG205" s="1671"/>
      <c r="DH205" s="1671"/>
      <c r="DI205" s="1671"/>
      <c r="DJ205" s="1671"/>
      <c r="DK205" s="1671"/>
      <c r="DL205" s="1671"/>
      <c r="DM205" s="1671"/>
      <c r="DN205" s="1671"/>
      <c r="DO205" s="1671"/>
      <c r="DP205" s="1671"/>
      <c r="DQ205" s="1671"/>
      <c r="DR205" s="1671"/>
      <c r="DS205" s="1671"/>
      <c r="DT205" s="1671"/>
      <c r="DU205" s="1671"/>
      <c r="DV205" s="1671"/>
      <c r="DW205" s="1671"/>
      <c r="DX205" s="1671"/>
      <c r="DY205" s="1671"/>
      <c r="DZ205" s="1671"/>
      <c r="EA205" s="1671"/>
      <c r="EB205" s="1671"/>
      <c r="EC205" s="1671"/>
      <c r="ED205" s="1671"/>
      <c r="EE205" s="1671"/>
      <c r="EF205" s="1671"/>
      <c r="EG205" s="1671"/>
      <c r="EH205" s="1671"/>
      <c r="EI205" s="1671"/>
    </row>
    <row r="206" spans="1:139" s="1673" customFormat="1" ht="12.5" x14ac:dyDescent="0.35">
      <c r="A206" s="1670" t="s">
        <v>6230</v>
      </c>
      <c r="B206" s="1670" t="s">
        <v>6226</v>
      </c>
      <c r="C206" s="1653">
        <v>2</v>
      </c>
      <c r="D206" s="1654">
        <v>22773</v>
      </c>
      <c r="E206" s="1654">
        <v>22773</v>
      </c>
      <c r="F206" s="1671"/>
      <c r="G206" s="1671"/>
      <c r="H206" s="1671"/>
      <c r="I206" s="1671"/>
      <c r="J206" s="1672"/>
      <c r="K206" s="1671"/>
      <c r="L206" s="1671"/>
      <c r="M206" s="1671"/>
      <c r="N206" s="1671"/>
      <c r="O206" s="1671"/>
      <c r="P206" s="1671"/>
      <c r="Q206" s="1671"/>
      <c r="R206" s="1671"/>
      <c r="S206" s="1671"/>
      <c r="T206" s="1671"/>
      <c r="U206" s="1671"/>
      <c r="V206" s="1671"/>
      <c r="W206" s="1671"/>
      <c r="X206" s="1671"/>
      <c r="Y206" s="1671"/>
      <c r="Z206" s="1671"/>
      <c r="AA206" s="1671"/>
      <c r="AB206" s="1671"/>
      <c r="AC206" s="1671"/>
      <c r="AD206" s="1671"/>
      <c r="AE206" s="1671"/>
      <c r="AF206" s="1671"/>
      <c r="AG206" s="1671"/>
      <c r="AH206" s="1671"/>
      <c r="AI206" s="1671"/>
      <c r="AJ206" s="1671"/>
      <c r="AK206" s="1671"/>
      <c r="AL206" s="1671"/>
      <c r="AM206" s="1671"/>
      <c r="AN206" s="1671"/>
      <c r="AO206" s="1671"/>
      <c r="AP206" s="1671"/>
      <c r="AQ206" s="1671"/>
      <c r="AR206" s="1671"/>
      <c r="AS206" s="1671"/>
      <c r="AT206" s="1671"/>
      <c r="AU206" s="1671"/>
      <c r="AV206" s="1671"/>
      <c r="AW206" s="1671"/>
      <c r="AX206" s="1671"/>
      <c r="AY206" s="1671"/>
      <c r="AZ206" s="1671"/>
      <c r="BA206" s="1671"/>
      <c r="BB206" s="1671"/>
      <c r="BC206" s="1671"/>
      <c r="BD206" s="1671"/>
      <c r="BE206" s="1671"/>
      <c r="BF206" s="1671"/>
      <c r="BG206" s="1671"/>
      <c r="BH206" s="1671"/>
      <c r="BI206" s="1671"/>
      <c r="BJ206" s="1671"/>
      <c r="BK206" s="1671"/>
      <c r="BL206" s="1671"/>
      <c r="BM206" s="1671"/>
      <c r="BN206" s="1671"/>
      <c r="BO206" s="1671"/>
      <c r="BP206" s="1671"/>
      <c r="BQ206" s="1671"/>
      <c r="BR206" s="1671"/>
      <c r="BS206" s="1671"/>
      <c r="BT206" s="1671"/>
      <c r="BU206" s="1671"/>
      <c r="BV206" s="1671"/>
      <c r="BW206" s="1671"/>
      <c r="BX206" s="1671"/>
      <c r="BY206" s="1671"/>
      <c r="BZ206" s="1671"/>
      <c r="CA206" s="1671"/>
      <c r="CB206" s="1671"/>
      <c r="CC206" s="1671"/>
      <c r="CD206" s="1671"/>
      <c r="CE206" s="1671"/>
      <c r="CF206" s="1671"/>
      <c r="CG206" s="1671"/>
      <c r="CH206" s="1671"/>
      <c r="CI206" s="1671"/>
      <c r="CJ206" s="1671"/>
      <c r="CK206" s="1671"/>
      <c r="CL206" s="1671"/>
      <c r="CM206" s="1671"/>
      <c r="CN206" s="1671"/>
      <c r="CO206" s="1671"/>
      <c r="CP206" s="1671"/>
      <c r="CQ206" s="1671"/>
      <c r="CR206" s="1671"/>
      <c r="CS206" s="1671"/>
      <c r="CT206" s="1671"/>
      <c r="CU206" s="1671"/>
      <c r="CV206" s="1671"/>
      <c r="CW206" s="1671"/>
      <c r="CX206" s="1671"/>
      <c r="CY206" s="1671"/>
      <c r="CZ206" s="1671"/>
      <c r="DA206" s="1671"/>
      <c r="DB206" s="1671"/>
      <c r="DC206" s="1671"/>
      <c r="DD206" s="1671"/>
      <c r="DE206" s="1671"/>
      <c r="DF206" s="1671"/>
      <c r="DG206" s="1671"/>
      <c r="DH206" s="1671"/>
      <c r="DI206" s="1671"/>
      <c r="DJ206" s="1671"/>
      <c r="DK206" s="1671"/>
      <c r="DL206" s="1671"/>
      <c r="DM206" s="1671"/>
      <c r="DN206" s="1671"/>
      <c r="DO206" s="1671"/>
      <c r="DP206" s="1671"/>
      <c r="DQ206" s="1671"/>
      <c r="DR206" s="1671"/>
      <c r="DS206" s="1671"/>
      <c r="DT206" s="1671"/>
      <c r="DU206" s="1671"/>
      <c r="DV206" s="1671"/>
      <c r="DW206" s="1671"/>
      <c r="DX206" s="1671"/>
      <c r="DY206" s="1671"/>
      <c r="DZ206" s="1671"/>
      <c r="EA206" s="1671"/>
      <c r="EB206" s="1671"/>
      <c r="EC206" s="1671"/>
      <c r="ED206" s="1671"/>
      <c r="EE206" s="1671"/>
      <c r="EF206" s="1671"/>
      <c r="EG206" s="1671"/>
      <c r="EH206" s="1671"/>
      <c r="EI206" s="1671"/>
    </row>
    <row r="207" spans="1:139" s="1673" customFormat="1" ht="12.5" x14ac:dyDescent="0.35">
      <c r="A207" s="1670" t="s">
        <v>6231</v>
      </c>
      <c r="B207" s="1670" t="s">
        <v>6226</v>
      </c>
      <c r="C207" s="1653">
        <v>5</v>
      </c>
      <c r="D207" s="1654">
        <v>25944</v>
      </c>
      <c r="E207" s="1654">
        <v>25944</v>
      </c>
      <c r="F207" s="1671"/>
      <c r="G207" s="1671"/>
      <c r="H207" s="1671"/>
      <c r="I207" s="1671"/>
      <c r="J207" s="1672"/>
      <c r="K207" s="1671"/>
      <c r="L207" s="1671"/>
      <c r="M207" s="1671"/>
      <c r="N207" s="1671"/>
      <c r="O207" s="1671"/>
      <c r="P207" s="1671"/>
      <c r="Q207" s="1671"/>
      <c r="R207" s="1671"/>
      <c r="S207" s="1671"/>
      <c r="T207" s="1671"/>
      <c r="U207" s="1671"/>
      <c r="V207" s="1671"/>
      <c r="W207" s="1671"/>
      <c r="X207" s="1671"/>
      <c r="Y207" s="1671"/>
      <c r="Z207" s="1671"/>
      <c r="AA207" s="1671"/>
      <c r="AB207" s="1671"/>
      <c r="AC207" s="1671"/>
      <c r="AD207" s="1671"/>
      <c r="AE207" s="1671"/>
      <c r="AF207" s="1671"/>
      <c r="AG207" s="1671"/>
      <c r="AH207" s="1671"/>
      <c r="AI207" s="1671"/>
      <c r="AJ207" s="1671"/>
      <c r="AK207" s="1671"/>
      <c r="AL207" s="1671"/>
      <c r="AM207" s="1671"/>
      <c r="AN207" s="1671"/>
      <c r="AO207" s="1671"/>
      <c r="AP207" s="1671"/>
      <c r="AQ207" s="1671"/>
      <c r="AR207" s="1671"/>
      <c r="AS207" s="1671"/>
      <c r="AT207" s="1671"/>
      <c r="AU207" s="1671"/>
      <c r="AV207" s="1671"/>
      <c r="AW207" s="1671"/>
      <c r="AX207" s="1671"/>
      <c r="AY207" s="1671"/>
      <c r="AZ207" s="1671"/>
      <c r="BA207" s="1671"/>
      <c r="BB207" s="1671"/>
      <c r="BC207" s="1671"/>
      <c r="BD207" s="1671"/>
      <c r="BE207" s="1671"/>
      <c r="BF207" s="1671"/>
      <c r="BG207" s="1671"/>
      <c r="BH207" s="1671"/>
      <c r="BI207" s="1671"/>
      <c r="BJ207" s="1671"/>
      <c r="BK207" s="1671"/>
      <c r="BL207" s="1671"/>
      <c r="BM207" s="1671"/>
      <c r="BN207" s="1671"/>
      <c r="BO207" s="1671"/>
      <c r="BP207" s="1671"/>
      <c r="BQ207" s="1671"/>
      <c r="BR207" s="1671"/>
      <c r="BS207" s="1671"/>
      <c r="BT207" s="1671"/>
      <c r="BU207" s="1671"/>
      <c r="BV207" s="1671"/>
      <c r="BW207" s="1671"/>
      <c r="BX207" s="1671"/>
      <c r="BY207" s="1671"/>
      <c r="BZ207" s="1671"/>
      <c r="CA207" s="1671"/>
      <c r="CB207" s="1671"/>
      <c r="CC207" s="1671"/>
      <c r="CD207" s="1671"/>
      <c r="CE207" s="1671"/>
      <c r="CF207" s="1671"/>
      <c r="CG207" s="1671"/>
      <c r="CH207" s="1671"/>
      <c r="CI207" s="1671"/>
      <c r="CJ207" s="1671"/>
      <c r="CK207" s="1671"/>
      <c r="CL207" s="1671"/>
      <c r="CM207" s="1671"/>
      <c r="CN207" s="1671"/>
      <c r="CO207" s="1671"/>
      <c r="CP207" s="1671"/>
      <c r="CQ207" s="1671"/>
      <c r="CR207" s="1671"/>
      <c r="CS207" s="1671"/>
      <c r="CT207" s="1671"/>
      <c r="CU207" s="1671"/>
      <c r="CV207" s="1671"/>
      <c r="CW207" s="1671"/>
      <c r="CX207" s="1671"/>
      <c r="CY207" s="1671"/>
      <c r="CZ207" s="1671"/>
      <c r="DA207" s="1671"/>
      <c r="DB207" s="1671"/>
      <c r="DC207" s="1671"/>
      <c r="DD207" s="1671"/>
      <c r="DE207" s="1671"/>
      <c r="DF207" s="1671"/>
      <c r="DG207" s="1671"/>
      <c r="DH207" s="1671"/>
      <c r="DI207" s="1671"/>
      <c r="DJ207" s="1671"/>
      <c r="DK207" s="1671"/>
      <c r="DL207" s="1671"/>
      <c r="DM207" s="1671"/>
      <c r="DN207" s="1671"/>
      <c r="DO207" s="1671"/>
      <c r="DP207" s="1671"/>
      <c r="DQ207" s="1671"/>
      <c r="DR207" s="1671"/>
      <c r="DS207" s="1671"/>
      <c r="DT207" s="1671"/>
      <c r="DU207" s="1671"/>
      <c r="DV207" s="1671"/>
      <c r="DW207" s="1671"/>
      <c r="DX207" s="1671"/>
      <c r="DY207" s="1671"/>
      <c r="DZ207" s="1671"/>
      <c r="EA207" s="1671"/>
      <c r="EB207" s="1671"/>
      <c r="EC207" s="1671"/>
      <c r="ED207" s="1671"/>
      <c r="EE207" s="1671"/>
      <c r="EF207" s="1671"/>
      <c r="EG207" s="1671"/>
      <c r="EH207" s="1671"/>
      <c r="EI207" s="1671"/>
    </row>
    <row r="208" spans="1:139" s="1673" customFormat="1" ht="12.5" x14ac:dyDescent="0.35">
      <c r="A208" s="1670" t="s">
        <v>6232</v>
      </c>
      <c r="B208" s="1670" t="s">
        <v>6226</v>
      </c>
      <c r="C208" s="1653">
        <v>2</v>
      </c>
      <c r="D208" s="1654">
        <v>36756.68</v>
      </c>
      <c r="E208" s="1654">
        <v>36756.68</v>
      </c>
      <c r="F208" s="1671"/>
      <c r="G208" s="1671"/>
      <c r="H208" s="1671"/>
      <c r="I208" s="1671"/>
      <c r="J208" s="1672"/>
      <c r="K208" s="1671"/>
      <c r="L208" s="1671"/>
      <c r="M208" s="1671"/>
      <c r="N208" s="1671"/>
      <c r="O208" s="1671"/>
      <c r="P208" s="1671"/>
      <c r="Q208" s="1671"/>
      <c r="R208" s="1671"/>
      <c r="S208" s="1671"/>
      <c r="T208" s="1671"/>
      <c r="U208" s="1671"/>
      <c r="V208" s="1671"/>
      <c r="W208" s="1671"/>
      <c r="X208" s="1671"/>
      <c r="Y208" s="1671"/>
      <c r="Z208" s="1671"/>
      <c r="AA208" s="1671"/>
      <c r="AB208" s="1671"/>
      <c r="AC208" s="1671"/>
      <c r="AD208" s="1671"/>
      <c r="AE208" s="1671"/>
      <c r="AF208" s="1671"/>
      <c r="AG208" s="1671"/>
      <c r="AH208" s="1671"/>
      <c r="AI208" s="1671"/>
      <c r="AJ208" s="1671"/>
      <c r="AK208" s="1671"/>
      <c r="AL208" s="1671"/>
      <c r="AM208" s="1671"/>
      <c r="AN208" s="1671"/>
      <c r="AO208" s="1671"/>
      <c r="AP208" s="1671"/>
      <c r="AQ208" s="1671"/>
      <c r="AR208" s="1671"/>
      <c r="AS208" s="1671"/>
      <c r="AT208" s="1671"/>
      <c r="AU208" s="1671"/>
      <c r="AV208" s="1671"/>
      <c r="AW208" s="1671"/>
      <c r="AX208" s="1671"/>
      <c r="AY208" s="1671"/>
      <c r="AZ208" s="1671"/>
      <c r="BA208" s="1671"/>
      <c r="BB208" s="1671"/>
      <c r="BC208" s="1671"/>
      <c r="BD208" s="1671"/>
      <c r="BE208" s="1671"/>
      <c r="BF208" s="1671"/>
      <c r="BG208" s="1671"/>
      <c r="BH208" s="1671"/>
      <c r="BI208" s="1671"/>
      <c r="BJ208" s="1671"/>
      <c r="BK208" s="1671"/>
      <c r="BL208" s="1671"/>
      <c r="BM208" s="1671"/>
      <c r="BN208" s="1671"/>
      <c r="BO208" s="1671"/>
      <c r="BP208" s="1671"/>
      <c r="BQ208" s="1671"/>
      <c r="BR208" s="1671"/>
      <c r="BS208" s="1671"/>
      <c r="BT208" s="1671"/>
      <c r="BU208" s="1671"/>
      <c r="BV208" s="1671"/>
      <c r="BW208" s="1671"/>
      <c r="BX208" s="1671"/>
      <c r="BY208" s="1671"/>
      <c r="BZ208" s="1671"/>
      <c r="CA208" s="1671"/>
      <c r="CB208" s="1671"/>
      <c r="CC208" s="1671"/>
      <c r="CD208" s="1671"/>
      <c r="CE208" s="1671"/>
      <c r="CF208" s="1671"/>
      <c r="CG208" s="1671"/>
      <c r="CH208" s="1671"/>
      <c r="CI208" s="1671"/>
      <c r="CJ208" s="1671"/>
      <c r="CK208" s="1671"/>
      <c r="CL208" s="1671"/>
      <c r="CM208" s="1671"/>
      <c r="CN208" s="1671"/>
      <c r="CO208" s="1671"/>
      <c r="CP208" s="1671"/>
      <c r="CQ208" s="1671"/>
      <c r="CR208" s="1671"/>
      <c r="CS208" s="1671"/>
      <c r="CT208" s="1671"/>
      <c r="CU208" s="1671"/>
      <c r="CV208" s="1671"/>
      <c r="CW208" s="1671"/>
      <c r="CX208" s="1671"/>
      <c r="CY208" s="1671"/>
      <c r="CZ208" s="1671"/>
      <c r="DA208" s="1671"/>
      <c r="DB208" s="1671"/>
      <c r="DC208" s="1671"/>
      <c r="DD208" s="1671"/>
      <c r="DE208" s="1671"/>
      <c r="DF208" s="1671"/>
      <c r="DG208" s="1671"/>
      <c r="DH208" s="1671"/>
      <c r="DI208" s="1671"/>
      <c r="DJ208" s="1671"/>
      <c r="DK208" s="1671"/>
      <c r="DL208" s="1671"/>
      <c r="DM208" s="1671"/>
      <c r="DN208" s="1671"/>
      <c r="DO208" s="1671"/>
      <c r="DP208" s="1671"/>
      <c r="DQ208" s="1671"/>
      <c r="DR208" s="1671"/>
      <c r="DS208" s="1671"/>
      <c r="DT208" s="1671"/>
      <c r="DU208" s="1671"/>
      <c r="DV208" s="1671"/>
      <c r="DW208" s="1671"/>
      <c r="DX208" s="1671"/>
      <c r="DY208" s="1671"/>
      <c r="DZ208" s="1671"/>
      <c r="EA208" s="1671"/>
      <c r="EB208" s="1671"/>
      <c r="EC208" s="1671"/>
      <c r="ED208" s="1671"/>
      <c r="EE208" s="1671"/>
      <c r="EF208" s="1671"/>
      <c r="EG208" s="1671"/>
      <c r="EH208" s="1671"/>
      <c r="EI208" s="1671"/>
    </row>
    <row r="209" spans="1:139" s="1673" customFormat="1" ht="12.5" x14ac:dyDescent="0.35">
      <c r="A209" s="1670" t="s">
        <v>6233</v>
      </c>
      <c r="B209" s="1670" t="s">
        <v>6234</v>
      </c>
      <c r="C209" s="1653">
        <v>11</v>
      </c>
      <c r="D209" s="1654">
        <v>20128</v>
      </c>
      <c r="E209" s="1654">
        <v>20128</v>
      </c>
      <c r="F209" s="1671"/>
      <c r="G209" s="1671"/>
      <c r="H209" s="1671"/>
      <c r="I209" s="1671"/>
      <c r="J209" s="1672"/>
      <c r="K209" s="1671"/>
      <c r="L209" s="1671"/>
      <c r="M209" s="1671"/>
      <c r="N209" s="1671"/>
      <c r="O209" s="1671"/>
      <c r="P209" s="1671"/>
      <c r="Q209" s="1671"/>
      <c r="R209" s="1671"/>
      <c r="S209" s="1671"/>
      <c r="T209" s="1671"/>
      <c r="U209" s="1671"/>
      <c r="V209" s="1671"/>
      <c r="W209" s="1671"/>
      <c r="X209" s="1671"/>
      <c r="Y209" s="1671"/>
      <c r="Z209" s="1671"/>
      <c r="AA209" s="1671"/>
      <c r="AB209" s="1671"/>
      <c r="AC209" s="1671"/>
      <c r="AD209" s="1671"/>
      <c r="AE209" s="1671"/>
      <c r="AF209" s="1671"/>
      <c r="AG209" s="1671"/>
      <c r="AH209" s="1671"/>
      <c r="AI209" s="1671"/>
      <c r="AJ209" s="1671"/>
      <c r="AK209" s="1671"/>
      <c r="AL209" s="1671"/>
      <c r="AM209" s="1671"/>
      <c r="AN209" s="1671"/>
      <c r="AO209" s="1671"/>
      <c r="AP209" s="1671"/>
      <c r="AQ209" s="1671"/>
      <c r="AR209" s="1671"/>
      <c r="AS209" s="1671"/>
      <c r="AT209" s="1671"/>
      <c r="AU209" s="1671"/>
      <c r="AV209" s="1671"/>
      <c r="AW209" s="1671"/>
      <c r="AX209" s="1671"/>
      <c r="AY209" s="1671"/>
      <c r="AZ209" s="1671"/>
      <c r="BA209" s="1671"/>
      <c r="BB209" s="1671"/>
      <c r="BC209" s="1671"/>
      <c r="BD209" s="1671"/>
      <c r="BE209" s="1671"/>
      <c r="BF209" s="1671"/>
      <c r="BG209" s="1671"/>
      <c r="BH209" s="1671"/>
      <c r="BI209" s="1671"/>
      <c r="BJ209" s="1671"/>
      <c r="BK209" s="1671"/>
      <c r="BL209" s="1671"/>
      <c r="BM209" s="1671"/>
      <c r="BN209" s="1671"/>
      <c r="BO209" s="1671"/>
      <c r="BP209" s="1671"/>
      <c r="BQ209" s="1671"/>
      <c r="BR209" s="1671"/>
      <c r="BS209" s="1671"/>
      <c r="BT209" s="1671"/>
      <c r="BU209" s="1671"/>
      <c r="BV209" s="1671"/>
      <c r="BW209" s="1671"/>
      <c r="BX209" s="1671"/>
      <c r="BY209" s="1671"/>
      <c r="BZ209" s="1671"/>
      <c r="CA209" s="1671"/>
      <c r="CB209" s="1671"/>
      <c r="CC209" s="1671"/>
      <c r="CD209" s="1671"/>
      <c r="CE209" s="1671"/>
      <c r="CF209" s="1671"/>
      <c r="CG209" s="1671"/>
      <c r="CH209" s="1671"/>
      <c r="CI209" s="1671"/>
      <c r="CJ209" s="1671"/>
      <c r="CK209" s="1671"/>
      <c r="CL209" s="1671"/>
      <c r="CM209" s="1671"/>
      <c r="CN209" s="1671"/>
      <c r="CO209" s="1671"/>
      <c r="CP209" s="1671"/>
      <c r="CQ209" s="1671"/>
      <c r="CR209" s="1671"/>
      <c r="CS209" s="1671"/>
      <c r="CT209" s="1671"/>
      <c r="CU209" s="1671"/>
      <c r="CV209" s="1671"/>
      <c r="CW209" s="1671"/>
      <c r="CX209" s="1671"/>
      <c r="CY209" s="1671"/>
      <c r="CZ209" s="1671"/>
      <c r="DA209" s="1671"/>
      <c r="DB209" s="1671"/>
      <c r="DC209" s="1671"/>
      <c r="DD209" s="1671"/>
      <c r="DE209" s="1671"/>
      <c r="DF209" s="1671"/>
      <c r="DG209" s="1671"/>
      <c r="DH209" s="1671"/>
      <c r="DI209" s="1671"/>
      <c r="DJ209" s="1671"/>
      <c r="DK209" s="1671"/>
      <c r="DL209" s="1671"/>
      <c r="DM209" s="1671"/>
      <c r="DN209" s="1671"/>
      <c r="DO209" s="1671"/>
      <c r="DP209" s="1671"/>
      <c r="DQ209" s="1671"/>
      <c r="DR209" s="1671"/>
      <c r="DS209" s="1671"/>
      <c r="DT209" s="1671"/>
      <c r="DU209" s="1671"/>
      <c r="DV209" s="1671"/>
      <c r="DW209" s="1671"/>
      <c r="DX209" s="1671"/>
      <c r="DY209" s="1671"/>
      <c r="DZ209" s="1671"/>
      <c r="EA209" s="1671"/>
      <c r="EB209" s="1671"/>
      <c r="EC209" s="1671"/>
      <c r="ED209" s="1671"/>
      <c r="EE209" s="1671"/>
      <c r="EF209" s="1671"/>
      <c r="EG209" s="1671"/>
      <c r="EH209" s="1671"/>
      <c r="EI209" s="1671"/>
    </row>
    <row r="210" spans="1:139" s="1673" customFormat="1" ht="12.5" x14ac:dyDescent="0.35">
      <c r="A210" s="1670" t="s">
        <v>6235</v>
      </c>
      <c r="B210" s="1670" t="s">
        <v>6199</v>
      </c>
      <c r="C210" s="1653">
        <v>5</v>
      </c>
      <c r="D210" s="1654">
        <v>28812</v>
      </c>
      <c r="E210" s="1654">
        <v>28812</v>
      </c>
      <c r="F210" s="1671"/>
      <c r="G210" s="1671"/>
      <c r="H210" s="1671"/>
      <c r="I210" s="1671"/>
      <c r="J210" s="1672"/>
      <c r="K210" s="1671"/>
      <c r="L210" s="1671"/>
      <c r="M210" s="1671"/>
      <c r="N210" s="1671"/>
      <c r="O210" s="1671"/>
      <c r="P210" s="1671"/>
      <c r="Q210" s="1671"/>
      <c r="R210" s="1671"/>
      <c r="S210" s="1671"/>
      <c r="T210" s="1671"/>
      <c r="U210" s="1671"/>
      <c r="V210" s="1671"/>
      <c r="W210" s="1671"/>
      <c r="X210" s="1671"/>
      <c r="Y210" s="1671"/>
      <c r="Z210" s="1671"/>
      <c r="AA210" s="1671"/>
      <c r="AB210" s="1671"/>
      <c r="AC210" s="1671"/>
      <c r="AD210" s="1671"/>
      <c r="AE210" s="1671"/>
      <c r="AF210" s="1671"/>
      <c r="AG210" s="1671"/>
      <c r="AH210" s="1671"/>
      <c r="AI210" s="1671"/>
      <c r="AJ210" s="1671"/>
      <c r="AK210" s="1671"/>
      <c r="AL210" s="1671"/>
      <c r="AM210" s="1671"/>
      <c r="AN210" s="1671"/>
      <c r="AO210" s="1671"/>
      <c r="AP210" s="1671"/>
      <c r="AQ210" s="1671"/>
      <c r="AR210" s="1671"/>
      <c r="AS210" s="1671"/>
      <c r="AT210" s="1671"/>
      <c r="AU210" s="1671"/>
      <c r="AV210" s="1671"/>
      <c r="AW210" s="1671"/>
      <c r="AX210" s="1671"/>
      <c r="AY210" s="1671"/>
      <c r="AZ210" s="1671"/>
      <c r="BA210" s="1671"/>
      <c r="BB210" s="1671"/>
      <c r="BC210" s="1671"/>
      <c r="BD210" s="1671"/>
      <c r="BE210" s="1671"/>
      <c r="BF210" s="1671"/>
      <c r="BG210" s="1671"/>
      <c r="BH210" s="1671"/>
      <c r="BI210" s="1671"/>
      <c r="BJ210" s="1671"/>
      <c r="BK210" s="1671"/>
      <c r="BL210" s="1671"/>
      <c r="BM210" s="1671"/>
      <c r="BN210" s="1671"/>
      <c r="BO210" s="1671"/>
      <c r="BP210" s="1671"/>
      <c r="BQ210" s="1671"/>
      <c r="BR210" s="1671"/>
      <c r="BS210" s="1671"/>
      <c r="BT210" s="1671"/>
      <c r="BU210" s="1671"/>
      <c r="BV210" s="1671"/>
      <c r="BW210" s="1671"/>
      <c r="BX210" s="1671"/>
      <c r="BY210" s="1671"/>
      <c r="BZ210" s="1671"/>
      <c r="CA210" s="1671"/>
      <c r="CB210" s="1671"/>
      <c r="CC210" s="1671"/>
      <c r="CD210" s="1671"/>
      <c r="CE210" s="1671"/>
      <c r="CF210" s="1671"/>
      <c r="CG210" s="1671"/>
      <c r="CH210" s="1671"/>
      <c r="CI210" s="1671"/>
      <c r="CJ210" s="1671"/>
      <c r="CK210" s="1671"/>
      <c r="CL210" s="1671"/>
      <c r="CM210" s="1671"/>
      <c r="CN210" s="1671"/>
      <c r="CO210" s="1671"/>
      <c r="CP210" s="1671"/>
      <c r="CQ210" s="1671"/>
      <c r="CR210" s="1671"/>
      <c r="CS210" s="1671"/>
      <c r="CT210" s="1671"/>
      <c r="CU210" s="1671"/>
      <c r="CV210" s="1671"/>
      <c r="CW210" s="1671"/>
      <c r="CX210" s="1671"/>
      <c r="CY210" s="1671"/>
      <c r="CZ210" s="1671"/>
      <c r="DA210" s="1671"/>
      <c r="DB210" s="1671"/>
      <c r="DC210" s="1671"/>
      <c r="DD210" s="1671"/>
      <c r="DE210" s="1671"/>
      <c r="DF210" s="1671"/>
      <c r="DG210" s="1671"/>
      <c r="DH210" s="1671"/>
      <c r="DI210" s="1671"/>
      <c r="DJ210" s="1671"/>
      <c r="DK210" s="1671"/>
      <c r="DL210" s="1671"/>
      <c r="DM210" s="1671"/>
      <c r="DN210" s="1671"/>
      <c r="DO210" s="1671"/>
      <c r="DP210" s="1671"/>
      <c r="DQ210" s="1671"/>
      <c r="DR210" s="1671"/>
      <c r="DS210" s="1671"/>
      <c r="DT210" s="1671"/>
      <c r="DU210" s="1671"/>
      <c r="DV210" s="1671"/>
      <c r="DW210" s="1671"/>
      <c r="DX210" s="1671"/>
      <c r="DY210" s="1671"/>
      <c r="DZ210" s="1671"/>
      <c r="EA210" s="1671"/>
      <c r="EB210" s="1671"/>
      <c r="EC210" s="1671"/>
      <c r="ED210" s="1671"/>
      <c r="EE210" s="1671"/>
      <c r="EF210" s="1671"/>
      <c r="EG210" s="1671"/>
      <c r="EH210" s="1671"/>
      <c r="EI210" s="1671"/>
    </row>
    <row r="211" spans="1:139" s="1673" customFormat="1" ht="12.5" x14ac:dyDescent="0.35">
      <c r="A211" s="1670" t="s">
        <v>6236</v>
      </c>
      <c r="B211" s="1670" t="s">
        <v>6237</v>
      </c>
      <c r="C211" s="1653">
        <v>1</v>
      </c>
      <c r="D211" s="1654">
        <v>22490</v>
      </c>
      <c r="E211" s="1654">
        <v>22490</v>
      </c>
      <c r="F211" s="1671"/>
      <c r="G211" s="1671"/>
      <c r="H211" s="1671"/>
      <c r="I211" s="1671"/>
      <c r="J211" s="1672"/>
      <c r="K211" s="1671"/>
      <c r="L211" s="1671"/>
      <c r="M211" s="1671"/>
      <c r="N211" s="1671"/>
      <c r="O211" s="1671"/>
      <c r="P211" s="1671"/>
      <c r="Q211" s="1671"/>
      <c r="R211" s="1671"/>
      <c r="S211" s="1671"/>
      <c r="T211" s="1671"/>
      <c r="U211" s="1671"/>
      <c r="V211" s="1671"/>
      <c r="W211" s="1671"/>
      <c r="X211" s="1671"/>
      <c r="Y211" s="1671"/>
      <c r="Z211" s="1671"/>
      <c r="AA211" s="1671"/>
      <c r="AB211" s="1671"/>
      <c r="AC211" s="1671"/>
      <c r="AD211" s="1671"/>
      <c r="AE211" s="1671"/>
      <c r="AF211" s="1671"/>
      <c r="AG211" s="1671"/>
      <c r="AH211" s="1671"/>
      <c r="AI211" s="1671"/>
      <c r="AJ211" s="1671"/>
      <c r="AK211" s="1671"/>
      <c r="AL211" s="1671"/>
      <c r="AM211" s="1671"/>
      <c r="AN211" s="1671"/>
      <c r="AO211" s="1671"/>
      <c r="AP211" s="1671"/>
      <c r="AQ211" s="1671"/>
      <c r="AR211" s="1671"/>
      <c r="AS211" s="1671"/>
      <c r="AT211" s="1671"/>
      <c r="AU211" s="1671"/>
      <c r="AV211" s="1671"/>
      <c r="AW211" s="1671"/>
      <c r="AX211" s="1671"/>
      <c r="AY211" s="1671"/>
      <c r="AZ211" s="1671"/>
      <c r="BA211" s="1671"/>
      <c r="BB211" s="1671"/>
      <c r="BC211" s="1671"/>
      <c r="BD211" s="1671"/>
      <c r="BE211" s="1671"/>
      <c r="BF211" s="1671"/>
      <c r="BG211" s="1671"/>
      <c r="BH211" s="1671"/>
      <c r="BI211" s="1671"/>
      <c r="BJ211" s="1671"/>
      <c r="BK211" s="1671"/>
      <c r="BL211" s="1671"/>
      <c r="BM211" s="1671"/>
      <c r="BN211" s="1671"/>
      <c r="BO211" s="1671"/>
      <c r="BP211" s="1671"/>
      <c r="BQ211" s="1671"/>
      <c r="BR211" s="1671"/>
      <c r="BS211" s="1671"/>
      <c r="BT211" s="1671"/>
      <c r="BU211" s="1671"/>
      <c r="BV211" s="1671"/>
      <c r="BW211" s="1671"/>
      <c r="BX211" s="1671"/>
      <c r="BY211" s="1671"/>
      <c r="BZ211" s="1671"/>
      <c r="CA211" s="1671"/>
      <c r="CB211" s="1671"/>
      <c r="CC211" s="1671"/>
      <c r="CD211" s="1671"/>
      <c r="CE211" s="1671"/>
      <c r="CF211" s="1671"/>
      <c r="CG211" s="1671"/>
      <c r="CH211" s="1671"/>
      <c r="CI211" s="1671"/>
      <c r="CJ211" s="1671"/>
      <c r="CK211" s="1671"/>
      <c r="CL211" s="1671"/>
      <c r="CM211" s="1671"/>
      <c r="CN211" s="1671"/>
      <c r="CO211" s="1671"/>
      <c r="CP211" s="1671"/>
      <c r="CQ211" s="1671"/>
      <c r="CR211" s="1671"/>
      <c r="CS211" s="1671"/>
      <c r="CT211" s="1671"/>
      <c r="CU211" s="1671"/>
      <c r="CV211" s="1671"/>
      <c r="CW211" s="1671"/>
      <c r="CX211" s="1671"/>
      <c r="CY211" s="1671"/>
      <c r="CZ211" s="1671"/>
      <c r="DA211" s="1671"/>
      <c r="DB211" s="1671"/>
      <c r="DC211" s="1671"/>
      <c r="DD211" s="1671"/>
      <c r="DE211" s="1671"/>
      <c r="DF211" s="1671"/>
      <c r="DG211" s="1671"/>
      <c r="DH211" s="1671"/>
      <c r="DI211" s="1671"/>
      <c r="DJ211" s="1671"/>
      <c r="DK211" s="1671"/>
      <c r="DL211" s="1671"/>
      <c r="DM211" s="1671"/>
      <c r="DN211" s="1671"/>
      <c r="DO211" s="1671"/>
      <c r="DP211" s="1671"/>
      <c r="DQ211" s="1671"/>
      <c r="DR211" s="1671"/>
      <c r="DS211" s="1671"/>
      <c r="DT211" s="1671"/>
      <c r="DU211" s="1671"/>
      <c r="DV211" s="1671"/>
      <c r="DW211" s="1671"/>
      <c r="DX211" s="1671"/>
      <c r="DY211" s="1671"/>
      <c r="DZ211" s="1671"/>
      <c r="EA211" s="1671"/>
      <c r="EB211" s="1671"/>
      <c r="EC211" s="1671"/>
      <c r="ED211" s="1671"/>
      <c r="EE211" s="1671"/>
      <c r="EF211" s="1671"/>
      <c r="EG211" s="1671"/>
      <c r="EH211" s="1671"/>
      <c r="EI211" s="1671"/>
    </row>
    <row r="212" spans="1:139" s="1673" customFormat="1" ht="12.5" x14ac:dyDescent="0.35">
      <c r="A212" s="1670" t="s">
        <v>6238</v>
      </c>
      <c r="B212" s="1670" t="s">
        <v>6237</v>
      </c>
      <c r="C212" s="1653">
        <v>3</v>
      </c>
      <c r="D212" s="1654">
        <v>19290</v>
      </c>
      <c r="E212" s="1654">
        <v>19290</v>
      </c>
      <c r="F212" s="1671"/>
      <c r="G212" s="1671"/>
      <c r="H212" s="1671"/>
      <c r="I212" s="1671"/>
      <c r="J212" s="1672"/>
      <c r="K212" s="1671"/>
      <c r="L212" s="1671"/>
      <c r="M212" s="1671"/>
      <c r="N212" s="1671"/>
      <c r="O212" s="1671"/>
      <c r="P212" s="1671"/>
      <c r="Q212" s="1671"/>
      <c r="R212" s="1671"/>
      <c r="S212" s="1671"/>
      <c r="T212" s="1671"/>
      <c r="U212" s="1671"/>
      <c r="V212" s="1671"/>
      <c r="W212" s="1671"/>
      <c r="X212" s="1671"/>
      <c r="Y212" s="1671"/>
      <c r="Z212" s="1671"/>
      <c r="AA212" s="1671"/>
      <c r="AB212" s="1671"/>
      <c r="AC212" s="1671"/>
      <c r="AD212" s="1671"/>
      <c r="AE212" s="1671"/>
      <c r="AF212" s="1671"/>
      <c r="AG212" s="1671"/>
      <c r="AH212" s="1671"/>
      <c r="AI212" s="1671"/>
      <c r="AJ212" s="1671"/>
      <c r="AK212" s="1671"/>
      <c r="AL212" s="1671"/>
      <c r="AM212" s="1671"/>
      <c r="AN212" s="1671"/>
      <c r="AO212" s="1671"/>
      <c r="AP212" s="1671"/>
      <c r="AQ212" s="1671"/>
      <c r="AR212" s="1671"/>
      <c r="AS212" s="1671"/>
      <c r="AT212" s="1671"/>
      <c r="AU212" s="1671"/>
      <c r="AV212" s="1671"/>
      <c r="AW212" s="1671"/>
      <c r="AX212" s="1671"/>
      <c r="AY212" s="1671"/>
      <c r="AZ212" s="1671"/>
      <c r="BA212" s="1671"/>
      <c r="BB212" s="1671"/>
      <c r="BC212" s="1671"/>
      <c r="BD212" s="1671"/>
      <c r="BE212" s="1671"/>
      <c r="BF212" s="1671"/>
      <c r="BG212" s="1671"/>
      <c r="BH212" s="1671"/>
      <c r="BI212" s="1671"/>
      <c r="BJ212" s="1671"/>
      <c r="BK212" s="1671"/>
      <c r="BL212" s="1671"/>
      <c r="BM212" s="1671"/>
      <c r="BN212" s="1671"/>
      <c r="BO212" s="1671"/>
      <c r="BP212" s="1671"/>
      <c r="BQ212" s="1671"/>
      <c r="BR212" s="1671"/>
      <c r="BS212" s="1671"/>
      <c r="BT212" s="1671"/>
      <c r="BU212" s="1671"/>
      <c r="BV212" s="1671"/>
      <c r="BW212" s="1671"/>
      <c r="BX212" s="1671"/>
      <c r="BY212" s="1671"/>
      <c r="BZ212" s="1671"/>
      <c r="CA212" s="1671"/>
      <c r="CB212" s="1671"/>
      <c r="CC212" s="1671"/>
      <c r="CD212" s="1671"/>
      <c r="CE212" s="1671"/>
      <c r="CF212" s="1671"/>
      <c r="CG212" s="1671"/>
      <c r="CH212" s="1671"/>
      <c r="CI212" s="1671"/>
      <c r="CJ212" s="1671"/>
      <c r="CK212" s="1671"/>
      <c r="CL212" s="1671"/>
      <c r="CM212" s="1671"/>
      <c r="CN212" s="1671"/>
      <c r="CO212" s="1671"/>
      <c r="CP212" s="1671"/>
      <c r="CQ212" s="1671"/>
      <c r="CR212" s="1671"/>
      <c r="CS212" s="1671"/>
      <c r="CT212" s="1671"/>
      <c r="CU212" s="1671"/>
      <c r="CV212" s="1671"/>
      <c r="CW212" s="1671"/>
      <c r="CX212" s="1671"/>
      <c r="CY212" s="1671"/>
      <c r="CZ212" s="1671"/>
      <c r="DA212" s="1671"/>
      <c r="DB212" s="1671"/>
      <c r="DC212" s="1671"/>
      <c r="DD212" s="1671"/>
      <c r="DE212" s="1671"/>
      <c r="DF212" s="1671"/>
      <c r="DG212" s="1671"/>
      <c r="DH212" s="1671"/>
      <c r="DI212" s="1671"/>
      <c r="DJ212" s="1671"/>
      <c r="DK212" s="1671"/>
      <c r="DL212" s="1671"/>
      <c r="DM212" s="1671"/>
      <c r="DN212" s="1671"/>
      <c r="DO212" s="1671"/>
      <c r="DP212" s="1671"/>
      <c r="DQ212" s="1671"/>
      <c r="DR212" s="1671"/>
      <c r="DS212" s="1671"/>
      <c r="DT212" s="1671"/>
      <c r="DU212" s="1671"/>
      <c r="DV212" s="1671"/>
      <c r="DW212" s="1671"/>
      <c r="DX212" s="1671"/>
      <c r="DY212" s="1671"/>
      <c r="DZ212" s="1671"/>
      <c r="EA212" s="1671"/>
      <c r="EB212" s="1671"/>
      <c r="EC212" s="1671"/>
      <c r="ED212" s="1671"/>
      <c r="EE212" s="1671"/>
      <c r="EF212" s="1671"/>
      <c r="EG212" s="1671"/>
      <c r="EH212" s="1671"/>
      <c r="EI212" s="1671"/>
    </row>
    <row r="213" spans="1:139" s="1673" customFormat="1" ht="12.5" x14ac:dyDescent="0.35">
      <c r="A213" s="1670" t="s">
        <v>6239</v>
      </c>
      <c r="B213" s="1670" t="s">
        <v>6237</v>
      </c>
      <c r="C213" s="1653">
        <v>32</v>
      </c>
      <c r="D213" s="1654">
        <v>20490</v>
      </c>
      <c r="E213" s="1654">
        <v>20490</v>
      </c>
      <c r="F213" s="1671"/>
      <c r="G213" s="1671"/>
      <c r="H213" s="1671"/>
      <c r="I213" s="1671"/>
      <c r="J213" s="1672"/>
      <c r="K213" s="1671"/>
      <c r="L213" s="1671"/>
      <c r="M213" s="1671"/>
      <c r="N213" s="1671"/>
      <c r="O213" s="1671"/>
      <c r="P213" s="1671"/>
      <c r="Q213" s="1671"/>
      <c r="R213" s="1671"/>
      <c r="S213" s="1671"/>
      <c r="T213" s="1671"/>
      <c r="U213" s="1671"/>
      <c r="V213" s="1671"/>
      <c r="W213" s="1671"/>
      <c r="X213" s="1671"/>
      <c r="Y213" s="1671"/>
      <c r="Z213" s="1671"/>
      <c r="AA213" s="1671"/>
      <c r="AB213" s="1671"/>
      <c r="AC213" s="1671"/>
      <c r="AD213" s="1671"/>
      <c r="AE213" s="1671"/>
      <c r="AF213" s="1671"/>
      <c r="AG213" s="1671"/>
      <c r="AH213" s="1671"/>
      <c r="AI213" s="1671"/>
      <c r="AJ213" s="1671"/>
      <c r="AK213" s="1671"/>
      <c r="AL213" s="1671"/>
      <c r="AM213" s="1671"/>
      <c r="AN213" s="1671"/>
      <c r="AO213" s="1671"/>
      <c r="AP213" s="1671"/>
      <c r="AQ213" s="1671"/>
      <c r="AR213" s="1671"/>
      <c r="AS213" s="1671"/>
      <c r="AT213" s="1671"/>
      <c r="AU213" s="1671"/>
      <c r="AV213" s="1671"/>
      <c r="AW213" s="1671"/>
      <c r="AX213" s="1671"/>
      <c r="AY213" s="1671"/>
      <c r="AZ213" s="1671"/>
      <c r="BA213" s="1671"/>
      <c r="BB213" s="1671"/>
      <c r="BC213" s="1671"/>
      <c r="BD213" s="1671"/>
      <c r="BE213" s="1671"/>
      <c r="BF213" s="1671"/>
      <c r="BG213" s="1671"/>
      <c r="BH213" s="1671"/>
      <c r="BI213" s="1671"/>
      <c r="BJ213" s="1671"/>
      <c r="BK213" s="1671"/>
      <c r="BL213" s="1671"/>
      <c r="BM213" s="1671"/>
      <c r="BN213" s="1671"/>
      <c r="BO213" s="1671"/>
      <c r="BP213" s="1671"/>
      <c r="BQ213" s="1671"/>
      <c r="BR213" s="1671"/>
      <c r="BS213" s="1671"/>
      <c r="BT213" s="1671"/>
      <c r="BU213" s="1671"/>
      <c r="BV213" s="1671"/>
      <c r="BW213" s="1671"/>
      <c r="BX213" s="1671"/>
      <c r="BY213" s="1671"/>
      <c r="BZ213" s="1671"/>
      <c r="CA213" s="1671"/>
      <c r="CB213" s="1671"/>
      <c r="CC213" s="1671"/>
      <c r="CD213" s="1671"/>
      <c r="CE213" s="1671"/>
      <c r="CF213" s="1671"/>
      <c r="CG213" s="1671"/>
      <c r="CH213" s="1671"/>
      <c r="CI213" s="1671"/>
      <c r="CJ213" s="1671"/>
      <c r="CK213" s="1671"/>
      <c r="CL213" s="1671"/>
      <c r="CM213" s="1671"/>
      <c r="CN213" s="1671"/>
      <c r="CO213" s="1671"/>
      <c r="CP213" s="1671"/>
      <c r="CQ213" s="1671"/>
      <c r="CR213" s="1671"/>
      <c r="CS213" s="1671"/>
      <c r="CT213" s="1671"/>
      <c r="CU213" s="1671"/>
      <c r="CV213" s="1671"/>
      <c r="CW213" s="1671"/>
      <c r="CX213" s="1671"/>
      <c r="CY213" s="1671"/>
      <c r="CZ213" s="1671"/>
      <c r="DA213" s="1671"/>
      <c r="DB213" s="1671"/>
      <c r="DC213" s="1671"/>
      <c r="DD213" s="1671"/>
      <c r="DE213" s="1671"/>
      <c r="DF213" s="1671"/>
      <c r="DG213" s="1671"/>
      <c r="DH213" s="1671"/>
      <c r="DI213" s="1671"/>
      <c r="DJ213" s="1671"/>
      <c r="DK213" s="1671"/>
      <c r="DL213" s="1671"/>
      <c r="DM213" s="1671"/>
      <c r="DN213" s="1671"/>
      <c r="DO213" s="1671"/>
      <c r="DP213" s="1671"/>
      <c r="DQ213" s="1671"/>
      <c r="DR213" s="1671"/>
      <c r="DS213" s="1671"/>
      <c r="DT213" s="1671"/>
      <c r="DU213" s="1671"/>
      <c r="DV213" s="1671"/>
      <c r="DW213" s="1671"/>
      <c r="DX213" s="1671"/>
      <c r="DY213" s="1671"/>
      <c r="DZ213" s="1671"/>
      <c r="EA213" s="1671"/>
      <c r="EB213" s="1671"/>
      <c r="EC213" s="1671"/>
      <c r="ED213" s="1671"/>
      <c r="EE213" s="1671"/>
      <c r="EF213" s="1671"/>
      <c r="EG213" s="1671"/>
      <c r="EH213" s="1671"/>
      <c r="EI213" s="1671"/>
    </row>
    <row r="214" spans="1:139" s="1673" customFormat="1" ht="12.5" x14ac:dyDescent="0.35">
      <c r="A214" s="1670" t="s">
        <v>6240</v>
      </c>
      <c r="B214" s="1670" t="s">
        <v>6237</v>
      </c>
      <c r="C214" s="1653">
        <v>1</v>
      </c>
      <c r="D214" s="1654">
        <v>27044</v>
      </c>
      <c r="E214" s="1654">
        <v>27044</v>
      </c>
      <c r="F214" s="1671"/>
      <c r="G214" s="1671"/>
      <c r="H214" s="1671"/>
      <c r="I214" s="1671"/>
      <c r="J214" s="1672"/>
      <c r="K214" s="1671"/>
      <c r="L214" s="1671"/>
      <c r="M214" s="1671"/>
      <c r="N214" s="1671"/>
      <c r="O214" s="1671"/>
      <c r="P214" s="1671"/>
      <c r="Q214" s="1671"/>
      <c r="R214" s="1671"/>
      <c r="S214" s="1671"/>
      <c r="T214" s="1671"/>
      <c r="U214" s="1671"/>
      <c r="V214" s="1671"/>
      <c r="W214" s="1671"/>
      <c r="X214" s="1671"/>
      <c r="Y214" s="1671"/>
      <c r="Z214" s="1671"/>
      <c r="AA214" s="1671"/>
      <c r="AB214" s="1671"/>
      <c r="AC214" s="1671"/>
      <c r="AD214" s="1671"/>
      <c r="AE214" s="1671"/>
      <c r="AF214" s="1671"/>
      <c r="AG214" s="1671"/>
      <c r="AH214" s="1671"/>
      <c r="AI214" s="1671"/>
      <c r="AJ214" s="1671"/>
      <c r="AK214" s="1671"/>
      <c r="AL214" s="1671"/>
      <c r="AM214" s="1671"/>
      <c r="AN214" s="1671"/>
      <c r="AO214" s="1671"/>
      <c r="AP214" s="1671"/>
      <c r="AQ214" s="1671"/>
      <c r="AR214" s="1671"/>
      <c r="AS214" s="1671"/>
      <c r="AT214" s="1671"/>
      <c r="AU214" s="1671"/>
      <c r="AV214" s="1671"/>
      <c r="AW214" s="1671"/>
      <c r="AX214" s="1671"/>
      <c r="AY214" s="1671"/>
      <c r="AZ214" s="1671"/>
      <c r="BA214" s="1671"/>
      <c r="BB214" s="1671"/>
      <c r="BC214" s="1671"/>
      <c r="BD214" s="1671"/>
      <c r="BE214" s="1671"/>
      <c r="BF214" s="1671"/>
      <c r="BG214" s="1671"/>
      <c r="BH214" s="1671"/>
      <c r="BI214" s="1671"/>
      <c r="BJ214" s="1671"/>
      <c r="BK214" s="1671"/>
      <c r="BL214" s="1671"/>
      <c r="BM214" s="1671"/>
      <c r="BN214" s="1671"/>
      <c r="BO214" s="1671"/>
      <c r="BP214" s="1671"/>
      <c r="BQ214" s="1671"/>
      <c r="BR214" s="1671"/>
      <c r="BS214" s="1671"/>
      <c r="BT214" s="1671"/>
      <c r="BU214" s="1671"/>
      <c r="BV214" s="1671"/>
      <c r="BW214" s="1671"/>
      <c r="BX214" s="1671"/>
      <c r="BY214" s="1671"/>
      <c r="BZ214" s="1671"/>
      <c r="CA214" s="1671"/>
      <c r="CB214" s="1671"/>
      <c r="CC214" s="1671"/>
      <c r="CD214" s="1671"/>
      <c r="CE214" s="1671"/>
      <c r="CF214" s="1671"/>
      <c r="CG214" s="1671"/>
      <c r="CH214" s="1671"/>
      <c r="CI214" s="1671"/>
      <c r="CJ214" s="1671"/>
      <c r="CK214" s="1671"/>
      <c r="CL214" s="1671"/>
      <c r="CM214" s="1671"/>
      <c r="CN214" s="1671"/>
      <c r="CO214" s="1671"/>
      <c r="CP214" s="1671"/>
      <c r="CQ214" s="1671"/>
      <c r="CR214" s="1671"/>
      <c r="CS214" s="1671"/>
      <c r="CT214" s="1671"/>
      <c r="CU214" s="1671"/>
      <c r="CV214" s="1671"/>
      <c r="CW214" s="1671"/>
      <c r="CX214" s="1671"/>
      <c r="CY214" s="1671"/>
      <c r="CZ214" s="1671"/>
      <c r="DA214" s="1671"/>
      <c r="DB214" s="1671"/>
      <c r="DC214" s="1671"/>
      <c r="DD214" s="1671"/>
      <c r="DE214" s="1671"/>
      <c r="DF214" s="1671"/>
      <c r="DG214" s="1671"/>
      <c r="DH214" s="1671"/>
      <c r="DI214" s="1671"/>
      <c r="DJ214" s="1671"/>
      <c r="DK214" s="1671"/>
      <c r="DL214" s="1671"/>
      <c r="DM214" s="1671"/>
      <c r="DN214" s="1671"/>
      <c r="DO214" s="1671"/>
      <c r="DP214" s="1671"/>
      <c r="DQ214" s="1671"/>
      <c r="DR214" s="1671"/>
      <c r="DS214" s="1671"/>
      <c r="DT214" s="1671"/>
      <c r="DU214" s="1671"/>
      <c r="DV214" s="1671"/>
      <c r="DW214" s="1671"/>
      <c r="DX214" s="1671"/>
      <c r="DY214" s="1671"/>
      <c r="DZ214" s="1671"/>
      <c r="EA214" s="1671"/>
      <c r="EB214" s="1671"/>
      <c r="EC214" s="1671"/>
      <c r="ED214" s="1671"/>
      <c r="EE214" s="1671"/>
      <c r="EF214" s="1671"/>
      <c r="EG214" s="1671"/>
      <c r="EH214" s="1671"/>
      <c r="EI214" s="1671"/>
    </row>
    <row r="215" spans="1:139" s="1673" customFormat="1" ht="12.5" x14ac:dyDescent="0.35">
      <c r="A215" s="1670" t="s">
        <v>6241</v>
      </c>
      <c r="B215" s="1670" t="s">
        <v>6242</v>
      </c>
      <c r="C215" s="1653">
        <v>15</v>
      </c>
      <c r="D215" s="1654">
        <v>19121</v>
      </c>
      <c r="E215" s="1654">
        <v>19121</v>
      </c>
      <c r="F215" s="1671"/>
      <c r="G215" s="1671"/>
      <c r="H215" s="1671"/>
      <c r="I215" s="1671"/>
      <c r="J215" s="1672"/>
      <c r="K215" s="1671"/>
      <c r="L215" s="1671"/>
      <c r="M215" s="1671"/>
      <c r="N215" s="1671"/>
      <c r="O215" s="1671"/>
      <c r="P215" s="1671"/>
      <c r="Q215" s="1671"/>
      <c r="R215" s="1671"/>
      <c r="S215" s="1671"/>
      <c r="T215" s="1671"/>
      <c r="U215" s="1671"/>
      <c r="V215" s="1671"/>
      <c r="W215" s="1671"/>
      <c r="X215" s="1671"/>
      <c r="Y215" s="1671"/>
      <c r="Z215" s="1671"/>
      <c r="AA215" s="1671"/>
      <c r="AB215" s="1671"/>
      <c r="AC215" s="1671"/>
      <c r="AD215" s="1671"/>
      <c r="AE215" s="1671"/>
      <c r="AF215" s="1671"/>
      <c r="AG215" s="1671"/>
      <c r="AH215" s="1671"/>
      <c r="AI215" s="1671"/>
      <c r="AJ215" s="1671"/>
      <c r="AK215" s="1671"/>
      <c r="AL215" s="1671"/>
      <c r="AM215" s="1671"/>
      <c r="AN215" s="1671"/>
      <c r="AO215" s="1671"/>
      <c r="AP215" s="1671"/>
      <c r="AQ215" s="1671"/>
      <c r="AR215" s="1671"/>
      <c r="AS215" s="1671"/>
      <c r="AT215" s="1671"/>
      <c r="AU215" s="1671"/>
      <c r="AV215" s="1671"/>
      <c r="AW215" s="1671"/>
      <c r="AX215" s="1671"/>
      <c r="AY215" s="1671"/>
      <c r="AZ215" s="1671"/>
      <c r="BA215" s="1671"/>
      <c r="BB215" s="1671"/>
      <c r="BC215" s="1671"/>
      <c r="BD215" s="1671"/>
      <c r="BE215" s="1671"/>
      <c r="BF215" s="1671"/>
      <c r="BG215" s="1671"/>
      <c r="BH215" s="1671"/>
      <c r="BI215" s="1671"/>
      <c r="BJ215" s="1671"/>
      <c r="BK215" s="1671"/>
      <c r="BL215" s="1671"/>
      <c r="BM215" s="1671"/>
      <c r="BN215" s="1671"/>
      <c r="BO215" s="1671"/>
      <c r="BP215" s="1671"/>
      <c r="BQ215" s="1671"/>
      <c r="BR215" s="1671"/>
      <c r="BS215" s="1671"/>
      <c r="BT215" s="1671"/>
      <c r="BU215" s="1671"/>
      <c r="BV215" s="1671"/>
      <c r="BW215" s="1671"/>
      <c r="BX215" s="1671"/>
      <c r="BY215" s="1671"/>
      <c r="BZ215" s="1671"/>
      <c r="CA215" s="1671"/>
      <c r="CB215" s="1671"/>
      <c r="CC215" s="1671"/>
      <c r="CD215" s="1671"/>
      <c r="CE215" s="1671"/>
      <c r="CF215" s="1671"/>
      <c r="CG215" s="1671"/>
      <c r="CH215" s="1671"/>
      <c r="CI215" s="1671"/>
      <c r="CJ215" s="1671"/>
      <c r="CK215" s="1671"/>
      <c r="CL215" s="1671"/>
      <c r="CM215" s="1671"/>
      <c r="CN215" s="1671"/>
      <c r="CO215" s="1671"/>
      <c r="CP215" s="1671"/>
      <c r="CQ215" s="1671"/>
      <c r="CR215" s="1671"/>
      <c r="CS215" s="1671"/>
      <c r="CT215" s="1671"/>
      <c r="CU215" s="1671"/>
      <c r="CV215" s="1671"/>
      <c r="CW215" s="1671"/>
      <c r="CX215" s="1671"/>
      <c r="CY215" s="1671"/>
      <c r="CZ215" s="1671"/>
      <c r="DA215" s="1671"/>
      <c r="DB215" s="1671"/>
      <c r="DC215" s="1671"/>
      <c r="DD215" s="1671"/>
      <c r="DE215" s="1671"/>
      <c r="DF215" s="1671"/>
      <c r="DG215" s="1671"/>
      <c r="DH215" s="1671"/>
      <c r="DI215" s="1671"/>
      <c r="DJ215" s="1671"/>
      <c r="DK215" s="1671"/>
      <c r="DL215" s="1671"/>
      <c r="DM215" s="1671"/>
      <c r="DN215" s="1671"/>
      <c r="DO215" s="1671"/>
      <c r="DP215" s="1671"/>
      <c r="DQ215" s="1671"/>
      <c r="DR215" s="1671"/>
      <c r="DS215" s="1671"/>
      <c r="DT215" s="1671"/>
      <c r="DU215" s="1671"/>
      <c r="DV215" s="1671"/>
      <c r="DW215" s="1671"/>
      <c r="DX215" s="1671"/>
      <c r="DY215" s="1671"/>
      <c r="DZ215" s="1671"/>
      <c r="EA215" s="1671"/>
      <c r="EB215" s="1671"/>
      <c r="EC215" s="1671"/>
      <c r="ED215" s="1671"/>
      <c r="EE215" s="1671"/>
      <c r="EF215" s="1671"/>
      <c r="EG215" s="1671"/>
      <c r="EH215" s="1671"/>
      <c r="EI215" s="1671"/>
    </row>
    <row r="216" spans="1:139" s="1673" customFormat="1" ht="12.5" x14ac:dyDescent="0.35">
      <c r="A216" s="1670" t="s">
        <v>6243</v>
      </c>
      <c r="B216" s="1670" t="s">
        <v>6242</v>
      </c>
      <c r="C216" s="1653">
        <v>1</v>
      </c>
      <c r="D216" s="1654">
        <v>19571</v>
      </c>
      <c r="E216" s="1654">
        <v>19571</v>
      </c>
      <c r="F216" s="1671"/>
      <c r="G216" s="1671"/>
      <c r="H216" s="1671"/>
      <c r="I216" s="1671"/>
      <c r="J216" s="1672"/>
      <c r="K216" s="1671"/>
      <c r="L216" s="1671"/>
      <c r="M216" s="1671"/>
      <c r="N216" s="1671"/>
      <c r="O216" s="1671"/>
      <c r="P216" s="1671"/>
      <c r="Q216" s="1671"/>
      <c r="R216" s="1671"/>
      <c r="S216" s="1671"/>
      <c r="T216" s="1671"/>
      <c r="U216" s="1671"/>
      <c r="V216" s="1671"/>
      <c r="W216" s="1671"/>
      <c r="X216" s="1671"/>
      <c r="Y216" s="1671"/>
      <c r="Z216" s="1671"/>
      <c r="AA216" s="1671"/>
      <c r="AB216" s="1671"/>
      <c r="AC216" s="1671"/>
      <c r="AD216" s="1671"/>
      <c r="AE216" s="1671"/>
      <c r="AF216" s="1671"/>
      <c r="AG216" s="1671"/>
      <c r="AH216" s="1671"/>
      <c r="AI216" s="1671"/>
      <c r="AJ216" s="1671"/>
      <c r="AK216" s="1671"/>
      <c r="AL216" s="1671"/>
      <c r="AM216" s="1671"/>
      <c r="AN216" s="1671"/>
      <c r="AO216" s="1671"/>
      <c r="AP216" s="1671"/>
      <c r="AQ216" s="1671"/>
      <c r="AR216" s="1671"/>
      <c r="AS216" s="1671"/>
      <c r="AT216" s="1671"/>
      <c r="AU216" s="1671"/>
      <c r="AV216" s="1671"/>
      <c r="AW216" s="1671"/>
      <c r="AX216" s="1671"/>
      <c r="AY216" s="1671"/>
      <c r="AZ216" s="1671"/>
      <c r="BA216" s="1671"/>
      <c r="BB216" s="1671"/>
      <c r="BC216" s="1671"/>
      <c r="BD216" s="1671"/>
      <c r="BE216" s="1671"/>
      <c r="BF216" s="1671"/>
      <c r="BG216" s="1671"/>
      <c r="BH216" s="1671"/>
      <c r="BI216" s="1671"/>
      <c r="BJ216" s="1671"/>
      <c r="BK216" s="1671"/>
      <c r="BL216" s="1671"/>
      <c r="BM216" s="1671"/>
      <c r="BN216" s="1671"/>
      <c r="BO216" s="1671"/>
      <c r="BP216" s="1671"/>
      <c r="BQ216" s="1671"/>
      <c r="BR216" s="1671"/>
      <c r="BS216" s="1671"/>
      <c r="BT216" s="1671"/>
      <c r="BU216" s="1671"/>
      <c r="BV216" s="1671"/>
      <c r="BW216" s="1671"/>
      <c r="BX216" s="1671"/>
      <c r="BY216" s="1671"/>
      <c r="BZ216" s="1671"/>
      <c r="CA216" s="1671"/>
      <c r="CB216" s="1671"/>
      <c r="CC216" s="1671"/>
      <c r="CD216" s="1671"/>
      <c r="CE216" s="1671"/>
      <c r="CF216" s="1671"/>
      <c r="CG216" s="1671"/>
      <c r="CH216" s="1671"/>
      <c r="CI216" s="1671"/>
      <c r="CJ216" s="1671"/>
      <c r="CK216" s="1671"/>
      <c r="CL216" s="1671"/>
      <c r="CM216" s="1671"/>
      <c r="CN216" s="1671"/>
      <c r="CO216" s="1671"/>
      <c r="CP216" s="1671"/>
      <c r="CQ216" s="1671"/>
      <c r="CR216" s="1671"/>
      <c r="CS216" s="1671"/>
      <c r="CT216" s="1671"/>
      <c r="CU216" s="1671"/>
      <c r="CV216" s="1671"/>
      <c r="CW216" s="1671"/>
      <c r="CX216" s="1671"/>
      <c r="CY216" s="1671"/>
      <c r="CZ216" s="1671"/>
      <c r="DA216" s="1671"/>
      <c r="DB216" s="1671"/>
      <c r="DC216" s="1671"/>
      <c r="DD216" s="1671"/>
      <c r="DE216" s="1671"/>
      <c r="DF216" s="1671"/>
      <c r="DG216" s="1671"/>
      <c r="DH216" s="1671"/>
      <c r="DI216" s="1671"/>
      <c r="DJ216" s="1671"/>
      <c r="DK216" s="1671"/>
      <c r="DL216" s="1671"/>
      <c r="DM216" s="1671"/>
      <c r="DN216" s="1671"/>
      <c r="DO216" s="1671"/>
      <c r="DP216" s="1671"/>
      <c r="DQ216" s="1671"/>
      <c r="DR216" s="1671"/>
      <c r="DS216" s="1671"/>
      <c r="DT216" s="1671"/>
      <c r="DU216" s="1671"/>
      <c r="DV216" s="1671"/>
      <c r="DW216" s="1671"/>
      <c r="DX216" s="1671"/>
      <c r="DY216" s="1671"/>
      <c r="DZ216" s="1671"/>
      <c r="EA216" s="1671"/>
      <c r="EB216" s="1671"/>
      <c r="EC216" s="1671"/>
      <c r="ED216" s="1671"/>
      <c r="EE216" s="1671"/>
      <c r="EF216" s="1671"/>
      <c r="EG216" s="1671"/>
      <c r="EH216" s="1671"/>
      <c r="EI216" s="1671"/>
    </row>
    <row r="217" spans="1:139" s="1673" customFormat="1" ht="12.5" x14ac:dyDescent="0.35">
      <c r="A217" s="1670" t="s">
        <v>6244</v>
      </c>
      <c r="B217" s="1670" t="s">
        <v>6242</v>
      </c>
      <c r="C217" s="1653">
        <v>2</v>
      </c>
      <c r="D217" s="1654">
        <v>19121</v>
      </c>
      <c r="E217" s="1654">
        <v>19121</v>
      </c>
      <c r="F217" s="1671"/>
      <c r="G217" s="1671"/>
      <c r="H217" s="1671"/>
      <c r="I217" s="1671"/>
      <c r="J217" s="1672"/>
      <c r="K217" s="1671"/>
      <c r="L217" s="1671"/>
      <c r="M217" s="1671"/>
      <c r="N217" s="1671"/>
      <c r="O217" s="1671"/>
      <c r="P217" s="1671"/>
      <c r="Q217" s="1671"/>
      <c r="R217" s="1671"/>
      <c r="S217" s="1671"/>
      <c r="T217" s="1671"/>
      <c r="U217" s="1671"/>
      <c r="V217" s="1671"/>
      <c r="W217" s="1671"/>
      <c r="X217" s="1671"/>
      <c r="Y217" s="1671"/>
      <c r="Z217" s="1671"/>
      <c r="AA217" s="1671"/>
      <c r="AB217" s="1671"/>
      <c r="AC217" s="1671"/>
      <c r="AD217" s="1671"/>
      <c r="AE217" s="1671"/>
      <c r="AF217" s="1671"/>
      <c r="AG217" s="1671"/>
      <c r="AH217" s="1671"/>
      <c r="AI217" s="1671"/>
      <c r="AJ217" s="1671"/>
      <c r="AK217" s="1671"/>
      <c r="AL217" s="1671"/>
      <c r="AM217" s="1671"/>
      <c r="AN217" s="1671"/>
      <c r="AO217" s="1671"/>
      <c r="AP217" s="1671"/>
      <c r="AQ217" s="1671"/>
      <c r="AR217" s="1671"/>
      <c r="AS217" s="1671"/>
      <c r="AT217" s="1671"/>
      <c r="AU217" s="1671"/>
      <c r="AV217" s="1671"/>
      <c r="AW217" s="1671"/>
      <c r="AX217" s="1671"/>
      <c r="AY217" s="1671"/>
      <c r="AZ217" s="1671"/>
      <c r="BA217" s="1671"/>
      <c r="BB217" s="1671"/>
      <c r="BC217" s="1671"/>
      <c r="BD217" s="1671"/>
      <c r="BE217" s="1671"/>
      <c r="BF217" s="1671"/>
      <c r="BG217" s="1671"/>
      <c r="BH217" s="1671"/>
      <c r="BI217" s="1671"/>
      <c r="BJ217" s="1671"/>
      <c r="BK217" s="1671"/>
      <c r="BL217" s="1671"/>
      <c r="BM217" s="1671"/>
      <c r="BN217" s="1671"/>
      <c r="BO217" s="1671"/>
      <c r="BP217" s="1671"/>
      <c r="BQ217" s="1671"/>
      <c r="BR217" s="1671"/>
      <c r="BS217" s="1671"/>
      <c r="BT217" s="1671"/>
      <c r="BU217" s="1671"/>
      <c r="BV217" s="1671"/>
      <c r="BW217" s="1671"/>
      <c r="BX217" s="1671"/>
      <c r="BY217" s="1671"/>
      <c r="BZ217" s="1671"/>
      <c r="CA217" s="1671"/>
      <c r="CB217" s="1671"/>
      <c r="CC217" s="1671"/>
      <c r="CD217" s="1671"/>
      <c r="CE217" s="1671"/>
      <c r="CF217" s="1671"/>
      <c r="CG217" s="1671"/>
      <c r="CH217" s="1671"/>
      <c r="CI217" s="1671"/>
      <c r="CJ217" s="1671"/>
      <c r="CK217" s="1671"/>
      <c r="CL217" s="1671"/>
      <c r="CM217" s="1671"/>
      <c r="CN217" s="1671"/>
      <c r="CO217" s="1671"/>
      <c r="CP217" s="1671"/>
      <c r="CQ217" s="1671"/>
      <c r="CR217" s="1671"/>
      <c r="CS217" s="1671"/>
      <c r="CT217" s="1671"/>
      <c r="CU217" s="1671"/>
      <c r="CV217" s="1671"/>
      <c r="CW217" s="1671"/>
      <c r="CX217" s="1671"/>
      <c r="CY217" s="1671"/>
      <c r="CZ217" s="1671"/>
      <c r="DA217" s="1671"/>
      <c r="DB217" s="1671"/>
      <c r="DC217" s="1671"/>
      <c r="DD217" s="1671"/>
      <c r="DE217" s="1671"/>
      <c r="DF217" s="1671"/>
      <c r="DG217" s="1671"/>
      <c r="DH217" s="1671"/>
      <c r="DI217" s="1671"/>
      <c r="DJ217" s="1671"/>
      <c r="DK217" s="1671"/>
      <c r="DL217" s="1671"/>
      <c r="DM217" s="1671"/>
      <c r="DN217" s="1671"/>
      <c r="DO217" s="1671"/>
      <c r="DP217" s="1671"/>
      <c r="DQ217" s="1671"/>
      <c r="DR217" s="1671"/>
      <c r="DS217" s="1671"/>
      <c r="DT217" s="1671"/>
      <c r="DU217" s="1671"/>
      <c r="DV217" s="1671"/>
      <c r="DW217" s="1671"/>
      <c r="DX217" s="1671"/>
      <c r="DY217" s="1671"/>
      <c r="DZ217" s="1671"/>
      <c r="EA217" s="1671"/>
      <c r="EB217" s="1671"/>
      <c r="EC217" s="1671"/>
      <c r="ED217" s="1671"/>
      <c r="EE217" s="1671"/>
      <c r="EF217" s="1671"/>
      <c r="EG217" s="1671"/>
      <c r="EH217" s="1671"/>
      <c r="EI217" s="1671"/>
    </row>
    <row r="218" spans="1:139" s="1673" customFormat="1" ht="12.5" x14ac:dyDescent="0.35">
      <c r="A218" s="1670" t="s">
        <v>6245</v>
      </c>
      <c r="B218" s="1670" t="s">
        <v>6242</v>
      </c>
      <c r="C218" s="1653">
        <v>1</v>
      </c>
      <c r="D218" s="1654">
        <v>21346</v>
      </c>
      <c r="E218" s="1654">
        <v>21346</v>
      </c>
      <c r="F218" s="1671"/>
      <c r="G218" s="1671"/>
      <c r="H218" s="1671"/>
      <c r="I218" s="1671"/>
      <c r="J218" s="1672"/>
      <c r="K218" s="1671"/>
      <c r="L218" s="1671"/>
      <c r="M218" s="1671"/>
      <c r="N218" s="1671"/>
      <c r="O218" s="1671"/>
      <c r="P218" s="1671"/>
      <c r="Q218" s="1671"/>
      <c r="R218" s="1671"/>
      <c r="S218" s="1671"/>
      <c r="T218" s="1671"/>
      <c r="U218" s="1671"/>
      <c r="V218" s="1671"/>
      <c r="W218" s="1671"/>
      <c r="X218" s="1671"/>
      <c r="Y218" s="1671"/>
      <c r="Z218" s="1671"/>
      <c r="AA218" s="1671"/>
      <c r="AB218" s="1671"/>
      <c r="AC218" s="1671"/>
      <c r="AD218" s="1671"/>
      <c r="AE218" s="1671"/>
      <c r="AF218" s="1671"/>
      <c r="AG218" s="1671"/>
      <c r="AH218" s="1671"/>
      <c r="AI218" s="1671"/>
      <c r="AJ218" s="1671"/>
      <c r="AK218" s="1671"/>
      <c r="AL218" s="1671"/>
      <c r="AM218" s="1671"/>
      <c r="AN218" s="1671"/>
      <c r="AO218" s="1671"/>
      <c r="AP218" s="1671"/>
      <c r="AQ218" s="1671"/>
      <c r="AR218" s="1671"/>
      <c r="AS218" s="1671"/>
      <c r="AT218" s="1671"/>
      <c r="AU218" s="1671"/>
      <c r="AV218" s="1671"/>
      <c r="AW218" s="1671"/>
      <c r="AX218" s="1671"/>
      <c r="AY218" s="1671"/>
      <c r="AZ218" s="1671"/>
      <c r="BA218" s="1671"/>
      <c r="BB218" s="1671"/>
      <c r="BC218" s="1671"/>
      <c r="BD218" s="1671"/>
      <c r="BE218" s="1671"/>
      <c r="BF218" s="1671"/>
      <c r="BG218" s="1671"/>
      <c r="BH218" s="1671"/>
      <c r="BI218" s="1671"/>
      <c r="BJ218" s="1671"/>
      <c r="BK218" s="1671"/>
      <c r="BL218" s="1671"/>
      <c r="BM218" s="1671"/>
      <c r="BN218" s="1671"/>
      <c r="BO218" s="1671"/>
      <c r="BP218" s="1671"/>
      <c r="BQ218" s="1671"/>
      <c r="BR218" s="1671"/>
      <c r="BS218" s="1671"/>
      <c r="BT218" s="1671"/>
      <c r="BU218" s="1671"/>
      <c r="BV218" s="1671"/>
      <c r="BW218" s="1671"/>
      <c r="BX218" s="1671"/>
      <c r="BY218" s="1671"/>
      <c r="BZ218" s="1671"/>
      <c r="CA218" s="1671"/>
      <c r="CB218" s="1671"/>
      <c r="CC218" s="1671"/>
      <c r="CD218" s="1671"/>
      <c r="CE218" s="1671"/>
      <c r="CF218" s="1671"/>
      <c r="CG218" s="1671"/>
      <c r="CH218" s="1671"/>
      <c r="CI218" s="1671"/>
      <c r="CJ218" s="1671"/>
      <c r="CK218" s="1671"/>
      <c r="CL218" s="1671"/>
      <c r="CM218" s="1671"/>
      <c r="CN218" s="1671"/>
      <c r="CO218" s="1671"/>
      <c r="CP218" s="1671"/>
      <c r="CQ218" s="1671"/>
      <c r="CR218" s="1671"/>
      <c r="CS218" s="1671"/>
      <c r="CT218" s="1671"/>
      <c r="CU218" s="1671"/>
      <c r="CV218" s="1671"/>
      <c r="CW218" s="1671"/>
      <c r="CX218" s="1671"/>
      <c r="CY218" s="1671"/>
      <c r="CZ218" s="1671"/>
      <c r="DA218" s="1671"/>
      <c r="DB218" s="1671"/>
      <c r="DC218" s="1671"/>
      <c r="DD218" s="1671"/>
      <c r="DE218" s="1671"/>
      <c r="DF218" s="1671"/>
      <c r="DG218" s="1671"/>
      <c r="DH218" s="1671"/>
      <c r="DI218" s="1671"/>
      <c r="DJ218" s="1671"/>
      <c r="DK218" s="1671"/>
      <c r="DL218" s="1671"/>
      <c r="DM218" s="1671"/>
      <c r="DN218" s="1671"/>
      <c r="DO218" s="1671"/>
      <c r="DP218" s="1671"/>
      <c r="DQ218" s="1671"/>
      <c r="DR218" s="1671"/>
      <c r="DS218" s="1671"/>
      <c r="DT218" s="1671"/>
      <c r="DU218" s="1671"/>
      <c r="DV218" s="1671"/>
      <c r="DW218" s="1671"/>
      <c r="DX218" s="1671"/>
      <c r="DY218" s="1671"/>
      <c r="DZ218" s="1671"/>
      <c r="EA218" s="1671"/>
      <c r="EB218" s="1671"/>
      <c r="EC218" s="1671"/>
      <c r="ED218" s="1671"/>
      <c r="EE218" s="1671"/>
      <c r="EF218" s="1671"/>
      <c r="EG218" s="1671"/>
      <c r="EH218" s="1671"/>
      <c r="EI218" s="1671"/>
    </row>
    <row r="219" spans="1:139" s="1673" customFormat="1" ht="12.5" x14ac:dyDescent="0.35">
      <c r="A219" s="1670" t="s">
        <v>6246</v>
      </c>
      <c r="B219" s="1670" t="s">
        <v>6242</v>
      </c>
      <c r="C219" s="1653">
        <v>7</v>
      </c>
      <c r="D219" s="1654">
        <v>22081</v>
      </c>
      <c r="E219" s="1654">
        <v>22081</v>
      </c>
      <c r="F219" s="1671"/>
      <c r="G219" s="1671"/>
      <c r="H219" s="1671"/>
      <c r="I219" s="1671"/>
      <c r="J219" s="1672"/>
      <c r="K219" s="1671"/>
      <c r="L219" s="1671"/>
      <c r="M219" s="1671"/>
      <c r="N219" s="1671"/>
      <c r="O219" s="1671"/>
      <c r="P219" s="1671"/>
      <c r="Q219" s="1671"/>
      <c r="R219" s="1671"/>
      <c r="S219" s="1671"/>
      <c r="T219" s="1671"/>
      <c r="U219" s="1671"/>
      <c r="V219" s="1671"/>
      <c r="W219" s="1671"/>
      <c r="X219" s="1671"/>
      <c r="Y219" s="1671"/>
      <c r="Z219" s="1671"/>
      <c r="AA219" s="1671"/>
      <c r="AB219" s="1671"/>
      <c r="AC219" s="1671"/>
      <c r="AD219" s="1671"/>
      <c r="AE219" s="1671"/>
      <c r="AF219" s="1671"/>
      <c r="AG219" s="1671"/>
      <c r="AH219" s="1671"/>
      <c r="AI219" s="1671"/>
      <c r="AJ219" s="1671"/>
      <c r="AK219" s="1671"/>
      <c r="AL219" s="1671"/>
      <c r="AM219" s="1671"/>
      <c r="AN219" s="1671"/>
      <c r="AO219" s="1671"/>
      <c r="AP219" s="1671"/>
      <c r="AQ219" s="1671"/>
      <c r="AR219" s="1671"/>
      <c r="AS219" s="1671"/>
      <c r="AT219" s="1671"/>
      <c r="AU219" s="1671"/>
      <c r="AV219" s="1671"/>
      <c r="AW219" s="1671"/>
      <c r="AX219" s="1671"/>
      <c r="AY219" s="1671"/>
      <c r="AZ219" s="1671"/>
      <c r="BA219" s="1671"/>
      <c r="BB219" s="1671"/>
      <c r="BC219" s="1671"/>
      <c r="BD219" s="1671"/>
      <c r="BE219" s="1671"/>
      <c r="BF219" s="1671"/>
      <c r="BG219" s="1671"/>
      <c r="BH219" s="1671"/>
      <c r="BI219" s="1671"/>
      <c r="BJ219" s="1671"/>
      <c r="BK219" s="1671"/>
      <c r="BL219" s="1671"/>
      <c r="BM219" s="1671"/>
      <c r="BN219" s="1671"/>
      <c r="BO219" s="1671"/>
      <c r="BP219" s="1671"/>
      <c r="BQ219" s="1671"/>
      <c r="BR219" s="1671"/>
      <c r="BS219" s="1671"/>
      <c r="BT219" s="1671"/>
      <c r="BU219" s="1671"/>
      <c r="BV219" s="1671"/>
      <c r="BW219" s="1671"/>
      <c r="BX219" s="1671"/>
      <c r="BY219" s="1671"/>
      <c r="BZ219" s="1671"/>
      <c r="CA219" s="1671"/>
      <c r="CB219" s="1671"/>
      <c r="CC219" s="1671"/>
      <c r="CD219" s="1671"/>
      <c r="CE219" s="1671"/>
      <c r="CF219" s="1671"/>
      <c r="CG219" s="1671"/>
      <c r="CH219" s="1671"/>
      <c r="CI219" s="1671"/>
      <c r="CJ219" s="1671"/>
      <c r="CK219" s="1671"/>
      <c r="CL219" s="1671"/>
      <c r="CM219" s="1671"/>
      <c r="CN219" s="1671"/>
      <c r="CO219" s="1671"/>
      <c r="CP219" s="1671"/>
      <c r="CQ219" s="1671"/>
      <c r="CR219" s="1671"/>
      <c r="CS219" s="1671"/>
      <c r="CT219" s="1671"/>
      <c r="CU219" s="1671"/>
      <c r="CV219" s="1671"/>
      <c r="CW219" s="1671"/>
      <c r="CX219" s="1671"/>
      <c r="CY219" s="1671"/>
      <c r="CZ219" s="1671"/>
      <c r="DA219" s="1671"/>
      <c r="DB219" s="1671"/>
      <c r="DC219" s="1671"/>
      <c r="DD219" s="1671"/>
      <c r="DE219" s="1671"/>
      <c r="DF219" s="1671"/>
      <c r="DG219" s="1671"/>
      <c r="DH219" s="1671"/>
      <c r="DI219" s="1671"/>
      <c r="DJ219" s="1671"/>
      <c r="DK219" s="1671"/>
      <c r="DL219" s="1671"/>
      <c r="DM219" s="1671"/>
      <c r="DN219" s="1671"/>
      <c r="DO219" s="1671"/>
      <c r="DP219" s="1671"/>
      <c r="DQ219" s="1671"/>
      <c r="DR219" s="1671"/>
      <c r="DS219" s="1671"/>
      <c r="DT219" s="1671"/>
      <c r="DU219" s="1671"/>
      <c r="DV219" s="1671"/>
      <c r="DW219" s="1671"/>
      <c r="DX219" s="1671"/>
      <c r="DY219" s="1671"/>
      <c r="DZ219" s="1671"/>
      <c r="EA219" s="1671"/>
      <c r="EB219" s="1671"/>
      <c r="EC219" s="1671"/>
      <c r="ED219" s="1671"/>
      <c r="EE219" s="1671"/>
      <c r="EF219" s="1671"/>
      <c r="EG219" s="1671"/>
      <c r="EH219" s="1671"/>
      <c r="EI219" s="1671"/>
    </row>
    <row r="220" spans="1:139" s="1673" customFormat="1" ht="12.5" x14ac:dyDescent="0.35">
      <c r="A220" s="1670" t="s">
        <v>6247</v>
      </c>
      <c r="B220" s="1670" t="s">
        <v>6242</v>
      </c>
      <c r="C220" s="1653">
        <v>10</v>
      </c>
      <c r="D220" s="1654">
        <v>20121</v>
      </c>
      <c r="E220" s="1654">
        <v>20121</v>
      </c>
      <c r="F220" s="1671"/>
      <c r="G220" s="1671"/>
      <c r="H220" s="1671"/>
      <c r="I220" s="1671"/>
      <c r="J220" s="1672"/>
      <c r="K220" s="1671"/>
      <c r="L220" s="1671"/>
      <c r="M220" s="1671"/>
      <c r="N220" s="1671"/>
      <c r="O220" s="1671"/>
      <c r="P220" s="1671"/>
      <c r="Q220" s="1671"/>
      <c r="R220" s="1671"/>
      <c r="S220" s="1671"/>
      <c r="T220" s="1671"/>
      <c r="U220" s="1671"/>
      <c r="V220" s="1671"/>
      <c r="W220" s="1671"/>
      <c r="X220" s="1671"/>
      <c r="Y220" s="1671"/>
      <c r="Z220" s="1671"/>
      <c r="AA220" s="1671"/>
      <c r="AB220" s="1671"/>
      <c r="AC220" s="1671"/>
      <c r="AD220" s="1671"/>
      <c r="AE220" s="1671"/>
      <c r="AF220" s="1671"/>
      <c r="AG220" s="1671"/>
      <c r="AH220" s="1671"/>
      <c r="AI220" s="1671"/>
      <c r="AJ220" s="1671"/>
      <c r="AK220" s="1671"/>
      <c r="AL220" s="1671"/>
      <c r="AM220" s="1671"/>
      <c r="AN220" s="1671"/>
      <c r="AO220" s="1671"/>
      <c r="AP220" s="1671"/>
      <c r="AQ220" s="1671"/>
      <c r="AR220" s="1671"/>
      <c r="AS220" s="1671"/>
      <c r="AT220" s="1671"/>
      <c r="AU220" s="1671"/>
      <c r="AV220" s="1671"/>
      <c r="AW220" s="1671"/>
      <c r="AX220" s="1671"/>
      <c r="AY220" s="1671"/>
      <c r="AZ220" s="1671"/>
      <c r="BA220" s="1671"/>
      <c r="BB220" s="1671"/>
      <c r="BC220" s="1671"/>
      <c r="BD220" s="1671"/>
      <c r="BE220" s="1671"/>
      <c r="BF220" s="1671"/>
      <c r="BG220" s="1671"/>
      <c r="BH220" s="1671"/>
      <c r="BI220" s="1671"/>
      <c r="BJ220" s="1671"/>
      <c r="BK220" s="1671"/>
      <c r="BL220" s="1671"/>
      <c r="BM220" s="1671"/>
      <c r="BN220" s="1671"/>
      <c r="BO220" s="1671"/>
      <c r="BP220" s="1671"/>
      <c r="BQ220" s="1671"/>
      <c r="BR220" s="1671"/>
      <c r="BS220" s="1671"/>
      <c r="BT220" s="1671"/>
      <c r="BU220" s="1671"/>
      <c r="BV220" s="1671"/>
      <c r="BW220" s="1671"/>
      <c r="BX220" s="1671"/>
      <c r="BY220" s="1671"/>
      <c r="BZ220" s="1671"/>
      <c r="CA220" s="1671"/>
      <c r="CB220" s="1671"/>
      <c r="CC220" s="1671"/>
      <c r="CD220" s="1671"/>
      <c r="CE220" s="1671"/>
      <c r="CF220" s="1671"/>
      <c r="CG220" s="1671"/>
      <c r="CH220" s="1671"/>
      <c r="CI220" s="1671"/>
      <c r="CJ220" s="1671"/>
      <c r="CK220" s="1671"/>
      <c r="CL220" s="1671"/>
      <c r="CM220" s="1671"/>
      <c r="CN220" s="1671"/>
      <c r="CO220" s="1671"/>
      <c r="CP220" s="1671"/>
      <c r="CQ220" s="1671"/>
      <c r="CR220" s="1671"/>
      <c r="CS220" s="1671"/>
      <c r="CT220" s="1671"/>
      <c r="CU220" s="1671"/>
      <c r="CV220" s="1671"/>
      <c r="CW220" s="1671"/>
      <c r="CX220" s="1671"/>
      <c r="CY220" s="1671"/>
      <c r="CZ220" s="1671"/>
      <c r="DA220" s="1671"/>
      <c r="DB220" s="1671"/>
      <c r="DC220" s="1671"/>
      <c r="DD220" s="1671"/>
      <c r="DE220" s="1671"/>
      <c r="DF220" s="1671"/>
      <c r="DG220" s="1671"/>
      <c r="DH220" s="1671"/>
      <c r="DI220" s="1671"/>
      <c r="DJ220" s="1671"/>
      <c r="DK220" s="1671"/>
      <c r="DL220" s="1671"/>
      <c r="DM220" s="1671"/>
      <c r="DN220" s="1671"/>
      <c r="DO220" s="1671"/>
      <c r="DP220" s="1671"/>
      <c r="DQ220" s="1671"/>
      <c r="DR220" s="1671"/>
      <c r="DS220" s="1671"/>
      <c r="DT220" s="1671"/>
      <c r="DU220" s="1671"/>
      <c r="DV220" s="1671"/>
      <c r="DW220" s="1671"/>
      <c r="DX220" s="1671"/>
      <c r="DY220" s="1671"/>
      <c r="DZ220" s="1671"/>
      <c r="EA220" s="1671"/>
      <c r="EB220" s="1671"/>
      <c r="EC220" s="1671"/>
      <c r="ED220" s="1671"/>
      <c r="EE220" s="1671"/>
      <c r="EF220" s="1671"/>
      <c r="EG220" s="1671"/>
      <c r="EH220" s="1671"/>
      <c r="EI220" s="1671"/>
    </row>
    <row r="221" spans="1:139" s="1673" customFormat="1" ht="12.5" x14ac:dyDescent="0.35">
      <c r="A221" s="1670" t="s">
        <v>6248</v>
      </c>
      <c r="B221" s="1670" t="s">
        <v>6249</v>
      </c>
      <c r="C221" s="1653">
        <v>8</v>
      </c>
      <c r="D221" s="1654">
        <v>19491</v>
      </c>
      <c r="E221" s="1654">
        <v>19491</v>
      </c>
      <c r="F221" s="1671"/>
      <c r="G221" s="1671"/>
      <c r="H221" s="1671"/>
      <c r="I221" s="1671"/>
      <c r="J221" s="1672"/>
      <c r="K221" s="1671"/>
      <c r="L221" s="1671"/>
      <c r="M221" s="1671"/>
      <c r="N221" s="1671"/>
      <c r="O221" s="1671"/>
      <c r="P221" s="1671"/>
      <c r="Q221" s="1671"/>
      <c r="R221" s="1671"/>
      <c r="S221" s="1671"/>
      <c r="T221" s="1671"/>
      <c r="U221" s="1671"/>
      <c r="V221" s="1671"/>
      <c r="W221" s="1671"/>
      <c r="X221" s="1671"/>
      <c r="Y221" s="1671"/>
      <c r="Z221" s="1671"/>
      <c r="AA221" s="1671"/>
      <c r="AB221" s="1671"/>
      <c r="AC221" s="1671"/>
      <c r="AD221" s="1671"/>
      <c r="AE221" s="1671"/>
      <c r="AF221" s="1671"/>
      <c r="AG221" s="1671"/>
      <c r="AH221" s="1671"/>
      <c r="AI221" s="1671"/>
      <c r="AJ221" s="1671"/>
      <c r="AK221" s="1671"/>
      <c r="AL221" s="1671"/>
      <c r="AM221" s="1671"/>
      <c r="AN221" s="1671"/>
      <c r="AO221" s="1671"/>
      <c r="AP221" s="1671"/>
      <c r="AQ221" s="1671"/>
      <c r="AR221" s="1671"/>
      <c r="AS221" s="1671"/>
      <c r="AT221" s="1671"/>
      <c r="AU221" s="1671"/>
      <c r="AV221" s="1671"/>
      <c r="AW221" s="1671"/>
      <c r="AX221" s="1671"/>
      <c r="AY221" s="1671"/>
      <c r="AZ221" s="1671"/>
      <c r="BA221" s="1671"/>
      <c r="BB221" s="1671"/>
      <c r="BC221" s="1671"/>
      <c r="BD221" s="1671"/>
      <c r="BE221" s="1671"/>
      <c r="BF221" s="1671"/>
      <c r="BG221" s="1671"/>
      <c r="BH221" s="1671"/>
      <c r="BI221" s="1671"/>
      <c r="BJ221" s="1671"/>
      <c r="BK221" s="1671"/>
      <c r="BL221" s="1671"/>
      <c r="BM221" s="1671"/>
      <c r="BN221" s="1671"/>
      <c r="BO221" s="1671"/>
      <c r="BP221" s="1671"/>
      <c r="BQ221" s="1671"/>
      <c r="BR221" s="1671"/>
      <c r="BS221" s="1671"/>
      <c r="BT221" s="1671"/>
      <c r="BU221" s="1671"/>
      <c r="BV221" s="1671"/>
      <c r="BW221" s="1671"/>
      <c r="BX221" s="1671"/>
      <c r="BY221" s="1671"/>
      <c r="BZ221" s="1671"/>
      <c r="CA221" s="1671"/>
      <c r="CB221" s="1671"/>
      <c r="CC221" s="1671"/>
      <c r="CD221" s="1671"/>
      <c r="CE221" s="1671"/>
      <c r="CF221" s="1671"/>
      <c r="CG221" s="1671"/>
      <c r="CH221" s="1671"/>
      <c r="CI221" s="1671"/>
      <c r="CJ221" s="1671"/>
      <c r="CK221" s="1671"/>
      <c r="CL221" s="1671"/>
      <c r="CM221" s="1671"/>
      <c r="CN221" s="1671"/>
      <c r="CO221" s="1671"/>
      <c r="CP221" s="1671"/>
      <c r="CQ221" s="1671"/>
      <c r="CR221" s="1671"/>
      <c r="CS221" s="1671"/>
      <c r="CT221" s="1671"/>
      <c r="CU221" s="1671"/>
      <c r="CV221" s="1671"/>
      <c r="CW221" s="1671"/>
      <c r="CX221" s="1671"/>
      <c r="CY221" s="1671"/>
      <c r="CZ221" s="1671"/>
      <c r="DA221" s="1671"/>
      <c r="DB221" s="1671"/>
      <c r="DC221" s="1671"/>
      <c r="DD221" s="1671"/>
      <c r="DE221" s="1671"/>
      <c r="DF221" s="1671"/>
      <c r="DG221" s="1671"/>
      <c r="DH221" s="1671"/>
      <c r="DI221" s="1671"/>
      <c r="DJ221" s="1671"/>
      <c r="DK221" s="1671"/>
      <c r="DL221" s="1671"/>
      <c r="DM221" s="1671"/>
      <c r="DN221" s="1671"/>
      <c r="DO221" s="1671"/>
      <c r="DP221" s="1671"/>
      <c r="DQ221" s="1671"/>
      <c r="DR221" s="1671"/>
      <c r="DS221" s="1671"/>
      <c r="DT221" s="1671"/>
      <c r="DU221" s="1671"/>
      <c r="DV221" s="1671"/>
      <c r="DW221" s="1671"/>
      <c r="DX221" s="1671"/>
      <c r="DY221" s="1671"/>
      <c r="DZ221" s="1671"/>
      <c r="EA221" s="1671"/>
      <c r="EB221" s="1671"/>
      <c r="EC221" s="1671"/>
      <c r="ED221" s="1671"/>
      <c r="EE221" s="1671"/>
      <c r="EF221" s="1671"/>
      <c r="EG221" s="1671"/>
      <c r="EH221" s="1671"/>
      <c r="EI221" s="1671"/>
    </row>
    <row r="222" spans="1:139" s="1673" customFormat="1" ht="12.5" x14ac:dyDescent="0.35">
      <c r="A222" s="1670" t="s">
        <v>6250</v>
      </c>
      <c r="B222" s="1670" t="s">
        <v>6249</v>
      </c>
      <c r="C222" s="1653">
        <v>12</v>
      </c>
      <c r="D222" s="1654">
        <v>19041</v>
      </c>
      <c r="E222" s="1654">
        <v>19041</v>
      </c>
      <c r="F222" s="1671"/>
      <c r="G222" s="1671"/>
      <c r="H222" s="1671"/>
      <c r="I222" s="1671"/>
      <c r="J222" s="1672"/>
      <c r="K222" s="1671"/>
      <c r="L222" s="1671"/>
      <c r="M222" s="1671"/>
      <c r="N222" s="1671"/>
      <c r="O222" s="1671"/>
      <c r="P222" s="1671"/>
      <c r="Q222" s="1671"/>
      <c r="R222" s="1671"/>
      <c r="S222" s="1671"/>
      <c r="T222" s="1671"/>
      <c r="U222" s="1671"/>
      <c r="V222" s="1671"/>
      <c r="W222" s="1671"/>
      <c r="X222" s="1671"/>
      <c r="Y222" s="1671"/>
      <c r="Z222" s="1671"/>
      <c r="AA222" s="1671"/>
      <c r="AB222" s="1671"/>
      <c r="AC222" s="1671"/>
      <c r="AD222" s="1671"/>
      <c r="AE222" s="1671"/>
      <c r="AF222" s="1671"/>
      <c r="AG222" s="1671"/>
      <c r="AH222" s="1671"/>
      <c r="AI222" s="1671"/>
      <c r="AJ222" s="1671"/>
      <c r="AK222" s="1671"/>
      <c r="AL222" s="1671"/>
      <c r="AM222" s="1671"/>
      <c r="AN222" s="1671"/>
      <c r="AO222" s="1671"/>
      <c r="AP222" s="1671"/>
      <c r="AQ222" s="1671"/>
      <c r="AR222" s="1671"/>
      <c r="AS222" s="1671"/>
      <c r="AT222" s="1671"/>
      <c r="AU222" s="1671"/>
      <c r="AV222" s="1671"/>
      <c r="AW222" s="1671"/>
      <c r="AX222" s="1671"/>
      <c r="AY222" s="1671"/>
      <c r="AZ222" s="1671"/>
      <c r="BA222" s="1671"/>
      <c r="BB222" s="1671"/>
      <c r="BC222" s="1671"/>
      <c r="BD222" s="1671"/>
      <c r="BE222" s="1671"/>
      <c r="BF222" s="1671"/>
      <c r="BG222" s="1671"/>
      <c r="BH222" s="1671"/>
      <c r="BI222" s="1671"/>
      <c r="BJ222" s="1671"/>
      <c r="BK222" s="1671"/>
      <c r="BL222" s="1671"/>
      <c r="BM222" s="1671"/>
      <c r="BN222" s="1671"/>
      <c r="BO222" s="1671"/>
      <c r="BP222" s="1671"/>
      <c r="BQ222" s="1671"/>
      <c r="BR222" s="1671"/>
      <c r="BS222" s="1671"/>
      <c r="BT222" s="1671"/>
      <c r="BU222" s="1671"/>
      <c r="BV222" s="1671"/>
      <c r="BW222" s="1671"/>
      <c r="BX222" s="1671"/>
      <c r="BY222" s="1671"/>
      <c r="BZ222" s="1671"/>
      <c r="CA222" s="1671"/>
      <c r="CB222" s="1671"/>
      <c r="CC222" s="1671"/>
      <c r="CD222" s="1671"/>
      <c r="CE222" s="1671"/>
      <c r="CF222" s="1671"/>
      <c r="CG222" s="1671"/>
      <c r="CH222" s="1671"/>
      <c r="CI222" s="1671"/>
      <c r="CJ222" s="1671"/>
      <c r="CK222" s="1671"/>
      <c r="CL222" s="1671"/>
      <c r="CM222" s="1671"/>
      <c r="CN222" s="1671"/>
      <c r="CO222" s="1671"/>
      <c r="CP222" s="1671"/>
      <c r="CQ222" s="1671"/>
      <c r="CR222" s="1671"/>
      <c r="CS222" s="1671"/>
      <c r="CT222" s="1671"/>
      <c r="CU222" s="1671"/>
      <c r="CV222" s="1671"/>
      <c r="CW222" s="1671"/>
      <c r="CX222" s="1671"/>
      <c r="CY222" s="1671"/>
      <c r="CZ222" s="1671"/>
      <c r="DA222" s="1671"/>
      <c r="DB222" s="1671"/>
      <c r="DC222" s="1671"/>
      <c r="DD222" s="1671"/>
      <c r="DE222" s="1671"/>
      <c r="DF222" s="1671"/>
      <c r="DG222" s="1671"/>
      <c r="DH222" s="1671"/>
      <c r="DI222" s="1671"/>
      <c r="DJ222" s="1671"/>
      <c r="DK222" s="1671"/>
      <c r="DL222" s="1671"/>
      <c r="DM222" s="1671"/>
      <c r="DN222" s="1671"/>
      <c r="DO222" s="1671"/>
      <c r="DP222" s="1671"/>
      <c r="DQ222" s="1671"/>
      <c r="DR222" s="1671"/>
      <c r="DS222" s="1671"/>
      <c r="DT222" s="1671"/>
      <c r="DU222" s="1671"/>
      <c r="DV222" s="1671"/>
      <c r="DW222" s="1671"/>
      <c r="DX222" s="1671"/>
      <c r="DY222" s="1671"/>
      <c r="DZ222" s="1671"/>
      <c r="EA222" s="1671"/>
      <c r="EB222" s="1671"/>
      <c r="EC222" s="1671"/>
      <c r="ED222" s="1671"/>
      <c r="EE222" s="1671"/>
      <c r="EF222" s="1671"/>
      <c r="EG222" s="1671"/>
      <c r="EH222" s="1671"/>
      <c r="EI222" s="1671"/>
    </row>
    <row r="223" spans="1:139" s="1673" customFormat="1" ht="12.5" x14ac:dyDescent="0.35">
      <c r="A223" s="1670" t="s">
        <v>6251</v>
      </c>
      <c r="B223" s="1670" t="s">
        <v>6249</v>
      </c>
      <c r="C223" s="1653">
        <v>15</v>
      </c>
      <c r="D223" s="1654">
        <v>19041</v>
      </c>
      <c r="E223" s="1654">
        <v>19041</v>
      </c>
      <c r="F223" s="1671"/>
      <c r="G223" s="1671"/>
      <c r="H223" s="1671"/>
      <c r="I223" s="1671"/>
      <c r="J223" s="1672"/>
      <c r="K223" s="1671"/>
      <c r="L223" s="1671"/>
      <c r="M223" s="1671"/>
      <c r="N223" s="1671"/>
      <c r="O223" s="1671"/>
      <c r="P223" s="1671"/>
      <c r="Q223" s="1671"/>
      <c r="R223" s="1671"/>
      <c r="S223" s="1671"/>
      <c r="T223" s="1671"/>
      <c r="U223" s="1671"/>
      <c r="V223" s="1671"/>
      <c r="W223" s="1671"/>
      <c r="X223" s="1671"/>
      <c r="Y223" s="1671"/>
      <c r="Z223" s="1671"/>
      <c r="AA223" s="1671"/>
      <c r="AB223" s="1671"/>
      <c r="AC223" s="1671"/>
      <c r="AD223" s="1671"/>
      <c r="AE223" s="1671"/>
      <c r="AF223" s="1671"/>
      <c r="AG223" s="1671"/>
      <c r="AH223" s="1671"/>
      <c r="AI223" s="1671"/>
      <c r="AJ223" s="1671"/>
      <c r="AK223" s="1671"/>
      <c r="AL223" s="1671"/>
      <c r="AM223" s="1671"/>
      <c r="AN223" s="1671"/>
      <c r="AO223" s="1671"/>
      <c r="AP223" s="1671"/>
      <c r="AQ223" s="1671"/>
      <c r="AR223" s="1671"/>
      <c r="AS223" s="1671"/>
      <c r="AT223" s="1671"/>
      <c r="AU223" s="1671"/>
      <c r="AV223" s="1671"/>
      <c r="AW223" s="1671"/>
      <c r="AX223" s="1671"/>
      <c r="AY223" s="1671"/>
      <c r="AZ223" s="1671"/>
      <c r="BA223" s="1671"/>
      <c r="BB223" s="1671"/>
      <c r="BC223" s="1671"/>
      <c r="BD223" s="1671"/>
      <c r="BE223" s="1671"/>
      <c r="BF223" s="1671"/>
      <c r="BG223" s="1671"/>
      <c r="BH223" s="1671"/>
      <c r="BI223" s="1671"/>
      <c r="BJ223" s="1671"/>
      <c r="BK223" s="1671"/>
      <c r="BL223" s="1671"/>
      <c r="BM223" s="1671"/>
      <c r="BN223" s="1671"/>
      <c r="BO223" s="1671"/>
      <c r="BP223" s="1671"/>
      <c r="BQ223" s="1671"/>
      <c r="BR223" s="1671"/>
      <c r="BS223" s="1671"/>
      <c r="BT223" s="1671"/>
      <c r="BU223" s="1671"/>
      <c r="BV223" s="1671"/>
      <c r="BW223" s="1671"/>
      <c r="BX223" s="1671"/>
      <c r="BY223" s="1671"/>
      <c r="BZ223" s="1671"/>
      <c r="CA223" s="1671"/>
      <c r="CB223" s="1671"/>
      <c r="CC223" s="1671"/>
      <c r="CD223" s="1671"/>
      <c r="CE223" s="1671"/>
      <c r="CF223" s="1671"/>
      <c r="CG223" s="1671"/>
      <c r="CH223" s="1671"/>
      <c r="CI223" s="1671"/>
      <c r="CJ223" s="1671"/>
      <c r="CK223" s="1671"/>
      <c r="CL223" s="1671"/>
      <c r="CM223" s="1671"/>
      <c r="CN223" s="1671"/>
      <c r="CO223" s="1671"/>
      <c r="CP223" s="1671"/>
      <c r="CQ223" s="1671"/>
      <c r="CR223" s="1671"/>
      <c r="CS223" s="1671"/>
      <c r="CT223" s="1671"/>
      <c r="CU223" s="1671"/>
      <c r="CV223" s="1671"/>
      <c r="CW223" s="1671"/>
      <c r="CX223" s="1671"/>
      <c r="CY223" s="1671"/>
      <c r="CZ223" s="1671"/>
      <c r="DA223" s="1671"/>
      <c r="DB223" s="1671"/>
      <c r="DC223" s="1671"/>
      <c r="DD223" s="1671"/>
      <c r="DE223" s="1671"/>
      <c r="DF223" s="1671"/>
      <c r="DG223" s="1671"/>
      <c r="DH223" s="1671"/>
      <c r="DI223" s="1671"/>
      <c r="DJ223" s="1671"/>
      <c r="DK223" s="1671"/>
      <c r="DL223" s="1671"/>
      <c r="DM223" s="1671"/>
      <c r="DN223" s="1671"/>
      <c r="DO223" s="1671"/>
      <c r="DP223" s="1671"/>
      <c r="DQ223" s="1671"/>
      <c r="DR223" s="1671"/>
      <c r="DS223" s="1671"/>
      <c r="DT223" s="1671"/>
      <c r="DU223" s="1671"/>
      <c r="DV223" s="1671"/>
      <c r="DW223" s="1671"/>
      <c r="DX223" s="1671"/>
      <c r="DY223" s="1671"/>
      <c r="DZ223" s="1671"/>
      <c r="EA223" s="1671"/>
      <c r="EB223" s="1671"/>
      <c r="EC223" s="1671"/>
      <c r="ED223" s="1671"/>
      <c r="EE223" s="1671"/>
      <c r="EF223" s="1671"/>
      <c r="EG223" s="1671"/>
      <c r="EH223" s="1671"/>
      <c r="EI223" s="1671"/>
    </row>
    <row r="224" spans="1:139" s="1673" customFormat="1" ht="12.5" x14ac:dyDescent="0.35">
      <c r="A224" s="1670" t="s">
        <v>6252</v>
      </c>
      <c r="B224" s="1670" t="s">
        <v>6249</v>
      </c>
      <c r="C224" s="1653">
        <v>3</v>
      </c>
      <c r="D224" s="1654">
        <v>21041</v>
      </c>
      <c r="E224" s="1654">
        <v>21041</v>
      </c>
      <c r="F224" s="1671"/>
      <c r="G224" s="1671"/>
      <c r="H224" s="1671"/>
      <c r="I224" s="1671"/>
      <c r="J224" s="1672"/>
      <c r="K224" s="1671"/>
      <c r="L224" s="1671"/>
      <c r="M224" s="1671"/>
      <c r="N224" s="1671"/>
      <c r="O224" s="1671"/>
      <c r="P224" s="1671"/>
      <c r="Q224" s="1671"/>
      <c r="R224" s="1671"/>
      <c r="S224" s="1671"/>
      <c r="T224" s="1671"/>
      <c r="U224" s="1671"/>
      <c r="V224" s="1671"/>
      <c r="W224" s="1671"/>
      <c r="X224" s="1671"/>
      <c r="Y224" s="1671"/>
      <c r="Z224" s="1671"/>
      <c r="AA224" s="1671"/>
      <c r="AB224" s="1671"/>
      <c r="AC224" s="1671"/>
      <c r="AD224" s="1671"/>
      <c r="AE224" s="1671"/>
      <c r="AF224" s="1671"/>
      <c r="AG224" s="1671"/>
      <c r="AH224" s="1671"/>
      <c r="AI224" s="1671"/>
      <c r="AJ224" s="1671"/>
      <c r="AK224" s="1671"/>
      <c r="AL224" s="1671"/>
      <c r="AM224" s="1671"/>
      <c r="AN224" s="1671"/>
      <c r="AO224" s="1671"/>
      <c r="AP224" s="1671"/>
      <c r="AQ224" s="1671"/>
      <c r="AR224" s="1671"/>
      <c r="AS224" s="1671"/>
      <c r="AT224" s="1671"/>
      <c r="AU224" s="1671"/>
      <c r="AV224" s="1671"/>
      <c r="AW224" s="1671"/>
      <c r="AX224" s="1671"/>
      <c r="AY224" s="1671"/>
      <c r="AZ224" s="1671"/>
      <c r="BA224" s="1671"/>
      <c r="BB224" s="1671"/>
      <c r="BC224" s="1671"/>
      <c r="BD224" s="1671"/>
      <c r="BE224" s="1671"/>
      <c r="BF224" s="1671"/>
      <c r="BG224" s="1671"/>
      <c r="BH224" s="1671"/>
      <c r="BI224" s="1671"/>
      <c r="BJ224" s="1671"/>
      <c r="BK224" s="1671"/>
      <c r="BL224" s="1671"/>
      <c r="BM224" s="1671"/>
      <c r="BN224" s="1671"/>
      <c r="BO224" s="1671"/>
      <c r="BP224" s="1671"/>
      <c r="BQ224" s="1671"/>
      <c r="BR224" s="1671"/>
      <c r="BS224" s="1671"/>
      <c r="BT224" s="1671"/>
      <c r="BU224" s="1671"/>
      <c r="BV224" s="1671"/>
      <c r="BW224" s="1671"/>
      <c r="BX224" s="1671"/>
      <c r="BY224" s="1671"/>
      <c r="BZ224" s="1671"/>
      <c r="CA224" s="1671"/>
      <c r="CB224" s="1671"/>
      <c r="CC224" s="1671"/>
      <c r="CD224" s="1671"/>
      <c r="CE224" s="1671"/>
      <c r="CF224" s="1671"/>
      <c r="CG224" s="1671"/>
      <c r="CH224" s="1671"/>
      <c r="CI224" s="1671"/>
      <c r="CJ224" s="1671"/>
      <c r="CK224" s="1671"/>
      <c r="CL224" s="1671"/>
      <c r="CM224" s="1671"/>
      <c r="CN224" s="1671"/>
      <c r="CO224" s="1671"/>
      <c r="CP224" s="1671"/>
      <c r="CQ224" s="1671"/>
      <c r="CR224" s="1671"/>
      <c r="CS224" s="1671"/>
      <c r="CT224" s="1671"/>
      <c r="CU224" s="1671"/>
      <c r="CV224" s="1671"/>
      <c r="CW224" s="1671"/>
      <c r="CX224" s="1671"/>
      <c r="CY224" s="1671"/>
      <c r="CZ224" s="1671"/>
      <c r="DA224" s="1671"/>
      <c r="DB224" s="1671"/>
      <c r="DC224" s="1671"/>
      <c r="DD224" s="1671"/>
      <c r="DE224" s="1671"/>
      <c r="DF224" s="1671"/>
      <c r="DG224" s="1671"/>
      <c r="DH224" s="1671"/>
      <c r="DI224" s="1671"/>
      <c r="DJ224" s="1671"/>
      <c r="DK224" s="1671"/>
      <c r="DL224" s="1671"/>
      <c r="DM224" s="1671"/>
      <c r="DN224" s="1671"/>
      <c r="DO224" s="1671"/>
      <c r="DP224" s="1671"/>
      <c r="DQ224" s="1671"/>
      <c r="DR224" s="1671"/>
      <c r="DS224" s="1671"/>
      <c r="DT224" s="1671"/>
      <c r="DU224" s="1671"/>
      <c r="DV224" s="1671"/>
      <c r="DW224" s="1671"/>
      <c r="DX224" s="1671"/>
      <c r="DY224" s="1671"/>
      <c r="DZ224" s="1671"/>
      <c r="EA224" s="1671"/>
      <c r="EB224" s="1671"/>
      <c r="EC224" s="1671"/>
      <c r="ED224" s="1671"/>
      <c r="EE224" s="1671"/>
      <c r="EF224" s="1671"/>
      <c r="EG224" s="1671"/>
      <c r="EH224" s="1671"/>
      <c r="EI224" s="1671"/>
    </row>
    <row r="225" spans="1:139" s="1673" customFormat="1" ht="12.5" x14ac:dyDescent="0.35">
      <c r="A225" s="1670" t="s">
        <v>6253</v>
      </c>
      <c r="B225" s="1670" t="s">
        <v>6249</v>
      </c>
      <c r="C225" s="1653">
        <v>1</v>
      </c>
      <c r="D225" s="1654">
        <v>23041</v>
      </c>
      <c r="E225" s="1654">
        <v>23041</v>
      </c>
      <c r="F225" s="1671"/>
      <c r="G225" s="1671"/>
      <c r="H225" s="1671"/>
      <c r="I225" s="1671"/>
      <c r="J225" s="1672"/>
      <c r="K225" s="1671"/>
      <c r="L225" s="1671"/>
      <c r="M225" s="1671"/>
      <c r="N225" s="1671"/>
      <c r="O225" s="1671"/>
      <c r="P225" s="1671"/>
      <c r="Q225" s="1671"/>
      <c r="R225" s="1671"/>
      <c r="S225" s="1671"/>
      <c r="T225" s="1671"/>
      <c r="U225" s="1671"/>
      <c r="V225" s="1671"/>
      <c r="W225" s="1671"/>
      <c r="X225" s="1671"/>
      <c r="Y225" s="1671"/>
      <c r="Z225" s="1671"/>
      <c r="AA225" s="1671"/>
      <c r="AB225" s="1671"/>
      <c r="AC225" s="1671"/>
      <c r="AD225" s="1671"/>
      <c r="AE225" s="1671"/>
      <c r="AF225" s="1671"/>
      <c r="AG225" s="1671"/>
      <c r="AH225" s="1671"/>
      <c r="AI225" s="1671"/>
      <c r="AJ225" s="1671"/>
      <c r="AK225" s="1671"/>
      <c r="AL225" s="1671"/>
      <c r="AM225" s="1671"/>
      <c r="AN225" s="1671"/>
      <c r="AO225" s="1671"/>
      <c r="AP225" s="1671"/>
      <c r="AQ225" s="1671"/>
      <c r="AR225" s="1671"/>
      <c r="AS225" s="1671"/>
      <c r="AT225" s="1671"/>
      <c r="AU225" s="1671"/>
      <c r="AV225" s="1671"/>
      <c r="AW225" s="1671"/>
      <c r="AX225" s="1671"/>
      <c r="AY225" s="1671"/>
      <c r="AZ225" s="1671"/>
      <c r="BA225" s="1671"/>
      <c r="BB225" s="1671"/>
      <c r="BC225" s="1671"/>
      <c r="BD225" s="1671"/>
      <c r="BE225" s="1671"/>
      <c r="BF225" s="1671"/>
      <c r="BG225" s="1671"/>
      <c r="BH225" s="1671"/>
      <c r="BI225" s="1671"/>
      <c r="BJ225" s="1671"/>
      <c r="BK225" s="1671"/>
      <c r="BL225" s="1671"/>
      <c r="BM225" s="1671"/>
      <c r="BN225" s="1671"/>
      <c r="BO225" s="1671"/>
      <c r="BP225" s="1671"/>
      <c r="BQ225" s="1671"/>
      <c r="BR225" s="1671"/>
      <c r="BS225" s="1671"/>
      <c r="BT225" s="1671"/>
      <c r="BU225" s="1671"/>
      <c r="BV225" s="1671"/>
      <c r="BW225" s="1671"/>
      <c r="BX225" s="1671"/>
      <c r="BY225" s="1671"/>
      <c r="BZ225" s="1671"/>
      <c r="CA225" s="1671"/>
      <c r="CB225" s="1671"/>
      <c r="CC225" s="1671"/>
      <c r="CD225" s="1671"/>
      <c r="CE225" s="1671"/>
      <c r="CF225" s="1671"/>
      <c r="CG225" s="1671"/>
      <c r="CH225" s="1671"/>
      <c r="CI225" s="1671"/>
      <c r="CJ225" s="1671"/>
      <c r="CK225" s="1671"/>
      <c r="CL225" s="1671"/>
      <c r="CM225" s="1671"/>
      <c r="CN225" s="1671"/>
      <c r="CO225" s="1671"/>
      <c r="CP225" s="1671"/>
      <c r="CQ225" s="1671"/>
      <c r="CR225" s="1671"/>
      <c r="CS225" s="1671"/>
      <c r="CT225" s="1671"/>
      <c r="CU225" s="1671"/>
      <c r="CV225" s="1671"/>
      <c r="CW225" s="1671"/>
      <c r="CX225" s="1671"/>
      <c r="CY225" s="1671"/>
      <c r="CZ225" s="1671"/>
      <c r="DA225" s="1671"/>
      <c r="DB225" s="1671"/>
      <c r="DC225" s="1671"/>
      <c r="DD225" s="1671"/>
      <c r="DE225" s="1671"/>
      <c r="DF225" s="1671"/>
      <c r="DG225" s="1671"/>
      <c r="DH225" s="1671"/>
      <c r="DI225" s="1671"/>
      <c r="DJ225" s="1671"/>
      <c r="DK225" s="1671"/>
      <c r="DL225" s="1671"/>
      <c r="DM225" s="1671"/>
      <c r="DN225" s="1671"/>
      <c r="DO225" s="1671"/>
      <c r="DP225" s="1671"/>
      <c r="DQ225" s="1671"/>
      <c r="DR225" s="1671"/>
      <c r="DS225" s="1671"/>
      <c r="DT225" s="1671"/>
      <c r="DU225" s="1671"/>
      <c r="DV225" s="1671"/>
      <c r="DW225" s="1671"/>
      <c r="DX225" s="1671"/>
      <c r="DY225" s="1671"/>
      <c r="DZ225" s="1671"/>
      <c r="EA225" s="1671"/>
      <c r="EB225" s="1671"/>
      <c r="EC225" s="1671"/>
      <c r="ED225" s="1671"/>
      <c r="EE225" s="1671"/>
      <c r="EF225" s="1671"/>
      <c r="EG225" s="1671"/>
      <c r="EH225" s="1671"/>
      <c r="EI225" s="1671"/>
    </row>
    <row r="226" spans="1:139" s="1673" customFormat="1" ht="12.5" x14ac:dyDescent="0.35">
      <c r="A226" s="1670" t="s">
        <v>6254</v>
      </c>
      <c r="B226" s="1670" t="s">
        <v>6249</v>
      </c>
      <c r="C226" s="1653">
        <v>1</v>
      </c>
      <c r="D226" s="1654">
        <v>19041</v>
      </c>
      <c r="E226" s="1654">
        <v>19041</v>
      </c>
      <c r="F226" s="1671"/>
      <c r="G226" s="1671"/>
      <c r="H226" s="1671"/>
      <c r="I226" s="1671"/>
      <c r="J226" s="1672"/>
      <c r="K226" s="1671"/>
      <c r="L226" s="1671"/>
      <c r="M226" s="1671"/>
      <c r="N226" s="1671"/>
      <c r="O226" s="1671"/>
      <c r="P226" s="1671"/>
      <c r="Q226" s="1671"/>
      <c r="R226" s="1671"/>
      <c r="S226" s="1671"/>
      <c r="T226" s="1671"/>
      <c r="U226" s="1671"/>
      <c r="V226" s="1671"/>
      <c r="W226" s="1671"/>
      <c r="X226" s="1671"/>
      <c r="Y226" s="1671"/>
      <c r="Z226" s="1671"/>
      <c r="AA226" s="1671"/>
      <c r="AB226" s="1671"/>
      <c r="AC226" s="1671"/>
      <c r="AD226" s="1671"/>
      <c r="AE226" s="1671"/>
      <c r="AF226" s="1671"/>
      <c r="AG226" s="1671"/>
      <c r="AH226" s="1671"/>
      <c r="AI226" s="1671"/>
      <c r="AJ226" s="1671"/>
      <c r="AK226" s="1671"/>
      <c r="AL226" s="1671"/>
      <c r="AM226" s="1671"/>
      <c r="AN226" s="1671"/>
      <c r="AO226" s="1671"/>
      <c r="AP226" s="1671"/>
      <c r="AQ226" s="1671"/>
      <c r="AR226" s="1671"/>
      <c r="AS226" s="1671"/>
      <c r="AT226" s="1671"/>
      <c r="AU226" s="1671"/>
      <c r="AV226" s="1671"/>
      <c r="AW226" s="1671"/>
      <c r="AX226" s="1671"/>
      <c r="AY226" s="1671"/>
      <c r="AZ226" s="1671"/>
      <c r="BA226" s="1671"/>
      <c r="BB226" s="1671"/>
      <c r="BC226" s="1671"/>
      <c r="BD226" s="1671"/>
      <c r="BE226" s="1671"/>
      <c r="BF226" s="1671"/>
      <c r="BG226" s="1671"/>
      <c r="BH226" s="1671"/>
      <c r="BI226" s="1671"/>
      <c r="BJ226" s="1671"/>
      <c r="BK226" s="1671"/>
      <c r="BL226" s="1671"/>
      <c r="BM226" s="1671"/>
      <c r="BN226" s="1671"/>
      <c r="BO226" s="1671"/>
      <c r="BP226" s="1671"/>
      <c r="BQ226" s="1671"/>
      <c r="BR226" s="1671"/>
      <c r="BS226" s="1671"/>
      <c r="BT226" s="1671"/>
      <c r="BU226" s="1671"/>
      <c r="BV226" s="1671"/>
      <c r="BW226" s="1671"/>
      <c r="BX226" s="1671"/>
      <c r="BY226" s="1671"/>
      <c r="BZ226" s="1671"/>
      <c r="CA226" s="1671"/>
      <c r="CB226" s="1671"/>
      <c r="CC226" s="1671"/>
      <c r="CD226" s="1671"/>
      <c r="CE226" s="1671"/>
      <c r="CF226" s="1671"/>
      <c r="CG226" s="1671"/>
      <c r="CH226" s="1671"/>
      <c r="CI226" s="1671"/>
      <c r="CJ226" s="1671"/>
      <c r="CK226" s="1671"/>
      <c r="CL226" s="1671"/>
      <c r="CM226" s="1671"/>
      <c r="CN226" s="1671"/>
      <c r="CO226" s="1671"/>
      <c r="CP226" s="1671"/>
      <c r="CQ226" s="1671"/>
      <c r="CR226" s="1671"/>
      <c r="CS226" s="1671"/>
      <c r="CT226" s="1671"/>
      <c r="CU226" s="1671"/>
      <c r="CV226" s="1671"/>
      <c r="CW226" s="1671"/>
      <c r="CX226" s="1671"/>
      <c r="CY226" s="1671"/>
      <c r="CZ226" s="1671"/>
      <c r="DA226" s="1671"/>
      <c r="DB226" s="1671"/>
      <c r="DC226" s="1671"/>
      <c r="DD226" s="1671"/>
      <c r="DE226" s="1671"/>
      <c r="DF226" s="1671"/>
      <c r="DG226" s="1671"/>
      <c r="DH226" s="1671"/>
      <c r="DI226" s="1671"/>
      <c r="DJ226" s="1671"/>
      <c r="DK226" s="1671"/>
      <c r="DL226" s="1671"/>
      <c r="DM226" s="1671"/>
      <c r="DN226" s="1671"/>
      <c r="DO226" s="1671"/>
      <c r="DP226" s="1671"/>
      <c r="DQ226" s="1671"/>
      <c r="DR226" s="1671"/>
      <c r="DS226" s="1671"/>
      <c r="DT226" s="1671"/>
      <c r="DU226" s="1671"/>
      <c r="DV226" s="1671"/>
      <c r="DW226" s="1671"/>
      <c r="DX226" s="1671"/>
      <c r="DY226" s="1671"/>
      <c r="DZ226" s="1671"/>
      <c r="EA226" s="1671"/>
      <c r="EB226" s="1671"/>
      <c r="EC226" s="1671"/>
      <c r="ED226" s="1671"/>
      <c r="EE226" s="1671"/>
      <c r="EF226" s="1671"/>
      <c r="EG226" s="1671"/>
      <c r="EH226" s="1671"/>
      <c r="EI226" s="1671"/>
    </row>
    <row r="227" spans="1:139" s="1673" customFormat="1" ht="12.5" x14ac:dyDescent="0.35">
      <c r="A227" s="1670" t="s">
        <v>6255</v>
      </c>
      <c r="B227" s="1670" t="s">
        <v>6249</v>
      </c>
      <c r="C227" s="1653">
        <v>1</v>
      </c>
      <c r="D227" s="1654">
        <v>21681.360000000001</v>
      </c>
      <c r="E227" s="1654">
        <v>21681.360000000001</v>
      </c>
      <c r="F227" s="1671"/>
      <c r="G227" s="1671"/>
      <c r="H227" s="1671"/>
      <c r="I227" s="1671"/>
      <c r="J227" s="1672"/>
      <c r="K227" s="1671"/>
      <c r="L227" s="1671"/>
      <c r="M227" s="1671"/>
      <c r="N227" s="1671"/>
      <c r="O227" s="1671"/>
      <c r="P227" s="1671"/>
      <c r="Q227" s="1671"/>
      <c r="R227" s="1671"/>
      <c r="S227" s="1671"/>
      <c r="T227" s="1671"/>
      <c r="U227" s="1671"/>
      <c r="V227" s="1671"/>
      <c r="W227" s="1671"/>
      <c r="X227" s="1671"/>
      <c r="Y227" s="1671"/>
      <c r="Z227" s="1671"/>
      <c r="AA227" s="1671"/>
      <c r="AB227" s="1671"/>
      <c r="AC227" s="1671"/>
      <c r="AD227" s="1671"/>
      <c r="AE227" s="1671"/>
      <c r="AF227" s="1671"/>
      <c r="AG227" s="1671"/>
      <c r="AH227" s="1671"/>
      <c r="AI227" s="1671"/>
      <c r="AJ227" s="1671"/>
      <c r="AK227" s="1671"/>
      <c r="AL227" s="1671"/>
      <c r="AM227" s="1671"/>
      <c r="AN227" s="1671"/>
      <c r="AO227" s="1671"/>
      <c r="AP227" s="1671"/>
      <c r="AQ227" s="1671"/>
      <c r="AR227" s="1671"/>
      <c r="AS227" s="1671"/>
      <c r="AT227" s="1671"/>
      <c r="AU227" s="1671"/>
      <c r="AV227" s="1671"/>
      <c r="AW227" s="1671"/>
      <c r="AX227" s="1671"/>
      <c r="AY227" s="1671"/>
      <c r="AZ227" s="1671"/>
      <c r="BA227" s="1671"/>
      <c r="BB227" s="1671"/>
      <c r="BC227" s="1671"/>
      <c r="BD227" s="1671"/>
      <c r="BE227" s="1671"/>
      <c r="BF227" s="1671"/>
      <c r="BG227" s="1671"/>
      <c r="BH227" s="1671"/>
      <c r="BI227" s="1671"/>
      <c r="BJ227" s="1671"/>
      <c r="BK227" s="1671"/>
      <c r="BL227" s="1671"/>
      <c r="BM227" s="1671"/>
      <c r="BN227" s="1671"/>
      <c r="BO227" s="1671"/>
      <c r="BP227" s="1671"/>
      <c r="BQ227" s="1671"/>
      <c r="BR227" s="1671"/>
      <c r="BS227" s="1671"/>
      <c r="BT227" s="1671"/>
      <c r="BU227" s="1671"/>
      <c r="BV227" s="1671"/>
      <c r="BW227" s="1671"/>
      <c r="BX227" s="1671"/>
      <c r="BY227" s="1671"/>
      <c r="BZ227" s="1671"/>
      <c r="CA227" s="1671"/>
      <c r="CB227" s="1671"/>
      <c r="CC227" s="1671"/>
      <c r="CD227" s="1671"/>
      <c r="CE227" s="1671"/>
      <c r="CF227" s="1671"/>
      <c r="CG227" s="1671"/>
      <c r="CH227" s="1671"/>
      <c r="CI227" s="1671"/>
      <c r="CJ227" s="1671"/>
      <c r="CK227" s="1671"/>
      <c r="CL227" s="1671"/>
      <c r="CM227" s="1671"/>
      <c r="CN227" s="1671"/>
      <c r="CO227" s="1671"/>
      <c r="CP227" s="1671"/>
      <c r="CQ227" s="1671"/>
      <c r="CR227" s="1671"/>
      <c r="CS227" s="1671"/>
      <c r="CT227" s="1671"/>
      <c r="CU227" s="1671"/>
      <c r="CV227" s="1671"/>
      <c r="CW227" s="1671"/>
      <c r="CX227" s="1671"/>
      <c r="CY227" s="1671"/>
      <c r="CZ227" s="1671"/>
      <c r="DA227" s="1671"/>
      <c r="DB227" s="1671"/>
      <c r="DC227" s="1671"/>
      <c r="DD227" s="1671"/>
      <c r="DE227" s="1671"/>
      <c r="DF227" s="1671"/>
      <c r="DG227" s="1671"/>
      <c r="DH227" s="1671"/>
      <c r="DI227" s="1671"/>
      <c r="DJ227" s="1671"/>
      <c r="DK227" s="1671"/>
      <c r="DL227" s="1671"/>
      <c r="DM227" s="1671"/>
      <c r="DN227" s="1671"/>
      <c r="DO227" s="1671"/>
      <c r="DP227" s="1671"/>
      <c r="DQ227" s="1671"/>
      <c r="DR227" s="1671"/>
      <c r="DS227" s="1671"/>
      <c r="DT227" s="1671"/>
      <c r="DU227" s="1671"/>
      <c r="DV227" s="1671"/>
      <c r="DW227" s="1671"/>
      <c r="DX227" s="1671"/>
      <c r="DY227" s="1671"/>
      <c r="DZ227" s="1671"/>
      <c r="EA227" s="1671"/>
      <c r="EB227" s="1671"/>
      <c r="EC227" s="1671"/>
      <c r="ED227" s="1671"/>
      <c r="EE227" s="1671"/>
      <c r="EF227" s="1671"/>
      <c r="EG227" s="1671"/>
      <c r="EH227" s="1671"/>
      <c r="EI227" s="1671"/>
    </row>
    <row r="228" spans="1:139" s="1673" customFormat="1" ht="12.5" x14ac:dyDescent="0.35">
      <c r="A228" s="1670" t="s">
        <v>6256</v>
      </c>
      <c r="B228" s="1670" t="s">
        <v>6249</v>
      </c>
      <c r="C228" s="1653">
        <v>1</v>
      </c>
      <c r="D228" s="1654">
        <v>19542</v>
      </c>
      <c r="E228" s="1654">
        <v>19542</v>
      </c>
      <c r="F228" s="1671"/>
      <c r="G228" s="1671"/>
      <c r="H228" s="1671"/>
      <c r="I228" s="1671"/>
      <c r="J228" s="1672"/>
      <c r="K228" s="1671"/>
      <c r="L228" s="1671"/>
      <c r="M228" s="1671"/>
      <c r="N228" s="1671"/>
      <c r="O228" s="1671"/>
      <c r="P228" s="1671"/>
      <c r="Q228" s="1671"/>
      <c r="R228" s="1671"/>
      <c r="S228" s="1671"/>
      <c r="T228" s="1671"/>
      <c r="U228" s="1671"/>
      <c r="V228" s="1671"/>
      <c r="W228" s="1671"/>
      <c r="X228" s="1671"/>
      <c r="Y228" s="1671"/>
      <c r="Z228" s="1671"/>
      <c r="AA228" s="1671"/>
      <c r="AB228" s="1671"/>
      <c r="AC228" s="1671"/>
      <c r="AD228" s="1671"/>
      <c r="AE228" s="1671"/>
      <c r="AF228" s="1671"/>
      <c r="AG228" s="1671"/>
      <c r="AH228" s="1671"/>
      <c r="AI228" s="1671"/>
      <c r="AJ228" s="1671"/>
      <c r="AK228" s="1671"/>
      <c r="AL228" s="1671"/>
      <c r="AM228" s="1671"/>
      <c r="AN228" s="1671"/>
      <c r="AO228" s="1671"/>
      <c r="AP228" s="1671"/>
      <c r="AQ228" s="1671"/>
      <c r="AR228" s="1671"/>
      <c r="AS228" s="1671"/>
      <c r="AT228" s="1671"/>
      <c r="AU228" s="1671"/>
      <c r="AV228" s="1671"/>
      <c r="AW228" s="1671"/>
      <c r="AX228" s="1671"/>
      <c r="AY228" s="1671"/>
      <c r="AZ228" s="1671"/>
      <c r="BA228" s="1671"/>
      <c r="BB228" s="1671"/>
      <c r="BC228" s="1671"/>
      <c r="BD228" s="1671"/>
      <c r="BE228" s="1671"/>
      <c r="BF228" s="1671"/>
      <c r="BG228" s="1671"/>
      <c r="BH228" s="1671"/>
      <c r="BI228" s="1671"/>
      <c r="BJ228" s="1671"/>
      <c r="BK228" s="1671"/>
      <c r="BL228" s="1671"/>
      <c r="BM228" s="1671"/>
      <c r="BN228" s="1671"/>
      <c r="BO228" s="1671"/>
      <c r="BP228" s="1671"/>
      <c r="BQ228" s="1671"/>
      <c r="BR228" s="1671"/>
      <c r="BS228" s="1671"/>
      <c r="BT228" s="1671"/>
      <c r="BU228" s="1671"/>
      <c r="BV228" s="1671"/>
      <c r="BW228" s="1671"/>
      <c r="BX228" s="1671"/>
      <c r="BY228" s="1671"/>
      <c r="BZ228" s="1671"/>
      <c r="CA228" s="1671"/>
      <c r="CB228" s="1671"/>
      <c r="CC228" s="1671"/>
      <c r="CD228" s="1671"/>
      <c r="CE228" s="1671"/>
      <c r="CF228" s="1671"/>
      <c r="CG228" s="1671"/>
      <c r="CH228" s="1671"/>
      <c r="CI228" s="1671"/>
      <c r="CJ228" s="1671"/>
      <c r="CK228" s="1671"/>
      <c r="CL228" s="1671"/>
      <c r="CM228" s="1671"/>
      <c r="CN228" s="1671"/>
      <c r="CO228" s="1671"/>
      <c r="CP228" s="1671"/>
      <c r="CQ228" s="1671"/>
      <c r="CR228" s="1671"/>
      <c r="CS228" s="1671"/>
      <c r="CT228" s="1671"/>
      <c r="CU228" s="1671"/>
      <c r="CV228" s="1671"/>
      <c r="CW228" s="1671"/>
      <c r="CX228" s="1671"/>
      <c r="CY228" s="1671"/>
      <c r="CZ228" s="1671"/>
      <c r="DA228" s="1671"/>
      <c r="DB228" s="1671"/>
      <c r="DC228" s="1671"/>
      <c r="DD228" s="1671"/>
      <c r="DE228" s="1671"/>
      <c r="DF228" s="1671"/>
      <c r="DG228" s="1671"/>
      <c r="DH228" s="1671"/>
      <c r="DI228" s="1671"/>
      <c r="DJ228" s="1671"/>
      <c r="DK228" s="1671"/>
      <c r="DL228" s="1671"/>
      <c r="DM228" s="1671"/>
      <c r="DN228" s="1671"/>
      <c r="DO228" s="1671"/>
      <c r="DP228" s="1671"/>
      <c r="DQ228" s="1671"/>
      <c r="DR228" s="1671"/>
      <c r="DS228" s="1671"/>
      <c r="DT228" s="1671"/>
      <c r="DU228" s="1671"/>
      <c r="DV228" s="1671"/>
      <c r="DW228" s="1671"/>
      <c r="DX228" s="1671"/>
      <c r="DY228" s="1671"/>
      <c r="DZ228" s="1671"/>
      <c r="EA228" s="1671"/>
      <c r="EB228" s="1671"/>
      <c r="EC228" s="1671"/>
      <c r="ED228" s="1671"/>
      <c r="EE228" s="1671"/>
      <c r="EF228" s="1671"/>
      <c r="EG228" s="1671"/>
      <c r="EH228" s="1671"/>
      <c r="EI228" s="1671"/>
    </row>
    <row r="229" spans="1:139" s="1673" customFormat="1" ht="12.5" x14ac:dyDescent="0.35">
      <c r="A229" s="1670" t="s">
        <v>6257</v>
      </c>
      <c r="B229" s="1670" t="s">
        <v>6249</v>
      </c>
      <c r="C229" s="1653">
        <v>1</v>
      </c>
      <c r="D229" s="1654">
        <v>17804</v>
      </c>
      <c r="E229" s="1654">
        <v>17804</v>
      </c>
      <c r="F229" s="1671"/>
      <c r="G229" s="1671"/>
      <c r="H229" s="1671"/>
      <c r="I229" s="1671"/>
      <c r="J229" s="1672"/>
      <c r="K229" s="1671"/>
      <c r="L229" s="1671"/>
      <c r="M229" s="1671"/>
      <c r="N229" s="1671"/>
      <c r="O229" s="1671"/>
      <c r="P229" s="1671"/>
      <c r="Q229" s="1671"/>
      <c r="R229" s="1671"/>
      <c r="S229" s="1671"/>
      <c r="T229" s="1671"/>
      <c r="U229" s="1671"/>
      <c r="V229" s="1671"/>
      <c r="W229" s="1671"/>
      <c r="X229" s="1671"/>
      <c r="Y229" s="1671"/>
      <c r="Z229" s="1671"/>
      <c r="AA229" s="1671"/>
      <c r="AB229" s="1671"/>
      <c r="AC229" s="1671"/>
      <c r="AD229" s="1671"/>
      <c r="AE229" s="1671"/>
      <c r="AF229" s="1671"/>
      <c r="AG229" s="1671"/>
      <c r="AH229" s="1671"/>
      <c r="AI229" s="1671"/>
      <c r="AJ229" s="1671"/>
      <c r="AK229" s="1671"/>
      <c r="AL229" s="1671"/>
      <c r="AM229" s="1671"/>
      <c r="AN229" s="1671"/>
      <c r="AO229" s="1671"/>
      <c r="AP229" s="1671"/>
      <c r="AQ229" s="1671"/>
      <c r="AR229" s="1671"/>
      <c r="AS229" s="1671"/>
      <c r="AT229" s="1671"/>
      <c r="AU229" s="1671"/>
      <c r="AV229" s="1671"/>
      <c r="AW229" s="1671"/>
      <c r="AX229" s="1671"/>
      <c r="AY229" s="1671"/>
      <c r="AZ229" s="1671"/>
      <c r="BA229" s="1671"/>
      <c r="BB229" s="1671"/>
      <c r="BC229" s="1671"/>
      <c r="BD229" s="1671"/>
      <c r="BE229" s="1671"/>
      <c r="BF229" s="1671"/>
      <c r="BG229" s="1671"/>
      <c r="BH229" s="1671"/>
      <c r="BI229" s="1671"/>
      <c r="BJ229" s="1671"/>
      <c r="BK229" s="1671"/>
      <c r="BL229" s="1671"/>
      <c r="BM229" s="1671"/>
      <c r="BN229" s="1671"/>
      <c r="BO229" s="1671"/>
      <c r="BP229" s="1671"/>
      <c r="BQ229" s="1671"/>
      <c r="BR229" s="1671"/>
      <c r="BS229" s="1671"/>
      <c r="BT229" s="1671"/>
      <c r="BU229" s="1671"/>
      <c r="BV229" s="1671"/>
      <c r="BW229" s="1671"/>
      <c r="BX229" s="1671"/>
      <c r="BY229" s="1671"/>
      <c r="BZ229" s="1671"/>
      <c r="CA229" s="1671"/>
      <c r="CB229" s="1671"/>
      <c r="CC229" s="1671"/>
      <c r="CD229" s="1671"/>
      <c r="CE229" s="1671"/>
      <c r="CF229" s="1671"/>
      <c r="CG229" s="1671"/>
      <c r="CH229" s="1671"/>
      <c r="CI229" s="1671"/>
      <c r="CJ229" s="1671"/>
      <c r="CK229" s="1671"/>
      <c r="CL229" s="1671"/>
      <c r="CM229" s="1671"/>
      <c r="CN229" s="1671"/>
      <c r="CO229" s="1671"/>
      <c r="CP229" s="1671"/>
      <c r="CQ229" s="1671"/>
      <c r="CR229" s="1671"/>
      <c r="CS229" s="1671"/>
      <c r="CT229" s="1671"/>
      <c r="CU229" s="1671"/>
      <c r="CV229" s="1671"/>
      <c r="CW229" s="1671"/>
      <c r="CX229" s="1671"/>
      <c r="CY229" s="1671"/>
      <c r="CZ229" s="1671"/>
      <c r="DA229" s="1671"/>
      <c r="DB229" s="1671"/>
      <c r="DC229" s="1671"/>
      <c r="DD229" s="1671"/>
      <c r="DE229" s="1671"/>
      <c r="DF229" s="1671"/>
      <c r="DG229" s="1671"/>
      <c r="DH229" s="1671"/>
      <c r="DI229" s="1671"/>
      <c r="DJ229" s="1671"/>
      <c r="DK229" s="1671"/>
      <c r="DL229" s="1671"/>
      <c r="DM229" s="1671"/>
      <c r="DN229" s="1671"/>
      <c r="DO229" s="1671"/>
      <c r="DP229" s="1671"/>
      <c r="DQ229" s="1671"/>
      <c r="DR229" s="1671"/>
      <c r="DS229" s="1671"/>
      <c r="DT229" s="1671"/>
      <c r="DU229" s="1671"/>
      <c r="DV229" s="1671"/>
      <c r="DW229" s="1671"/>
      <c r="DX229" s="1671"/>
      <c r="DY229" s="1671"/>
      <c r="DZ229" s="1671"/>
      <c r="EA229" s="1671"/>
      <c r="EB229" s="1671"/>
      <c r="EC229" s="1671"/>
      <c r="ED229" s="1671"/>
      <c r="EE229" s="1671"/>
      <c r="EF229" s="1671"/>
      <c r="EG229" s="1671"/>
      <c r="EH229" s="1671"/>
      <c r="EI229" s="1671"/>
    </row>
    <row r="230" spans="1:139" s="1673" customFormat="1" ht="12.5" x14ac:dyDescent="0.35">
      <c r="A230" s="1670" t="s">
        <v>6258</v>
      </c>
      <c r="B230" s="1670" t="s">
        <v>6259</v>
      </c>
      <c r="C230" s="1653">
        <v>31</v>
      </c>
      <c r="D230" s="1654">
        <v>17294.7</v>
      </c>
      <c r="E230" s="1654">
        <v>17294.7</v>
      </c>
      <c r="F230" s="1671"/>
      <c r="G230" s="1671"/>
      <c r="H230" s="1671"/>
      <c r="I230" s="1671"/>
      <c r="J230" s="1672"/>
      <c r="K230" s="1671"/>
      <c r="L230" s="1671"/>
      <c r="M230" s="1671"/>
      <c r="N230" s="1671"/>
      <c r="O230" s="1671"/>
      <c r="P230" s="1671"/>
      <c r="Q230" s="1671"/>
      <c r="R230" s="1671"/>
      <c r="S230" s="1671"/>
      <c r="T230" s="1671"/>
      <c r="U230" s="1671"/>
      <c r="V230" s="1671"/>
      <c r="W230" s="1671"/>
      <c r="X230" s="1671"/>
      <c r="Y230" s="1671"/>
      <c r="Z230" s="1671"/>
      <c r="AA230" s="1671"/>
      <c r="AB230" s="1671"/>
      <c r="AC230" s="1671"/>
      <c r="AD230" s="1671"/>
      <c r="AE230" s="1671"/>
      <c r="AF230" s="1671"/>
      <c r="AG230" s="1671"/>
      <c r="AH230" s="1671"/>
      <c r="AI230" s="1671"/>
      <c r="AJ230" s="1671"/>
      <c r="AK230" s="1671"/>
      <c r="AL230" s="1671"/>
      <c r="AM230" s="1671"/>
      <c r="AN230" s="1671"/>
      <c r="AO230" s="1671"/>
      <c r="AP230" s="1671"/>
      <c r="AQ230" s="1671"/>
      <c r="AR230" s="1671"/>
      <c r="AS230" s="1671"/>
      <c r="AT230" s="1671"/>
      <c r="AU230" s="1671"/>
      <c r="AV230" s="1671"/>
      <c r="AW230" s="1671"/>
      <c r="AX230" s="1671"/>
      <c r="AY230" s="1671"/>
      <c r="AZ230" s="1671"/>
      <c r="BA230" s="1671"/>
      <c r="BB230" s="1671"/>
      <c r="BC230" s="1671"/>
      <c r="BD230" s="1671"/>
      <c r="BE230" s="1671"/>
      <c r="BF230" s="1671"/>
      <c r="BG230" s="1671"/>
      <c r="BH230" s="1671"/>
      <c r="BI230" s="1671"/>
      <c r="BJ230" s="1671"/>
      <c r="BK230" s="1671"/>
      <c r="BL230" s="1671"/>
      <c r="BM230" s="1671"/>
      <c r="BN230" s="1671"/>
      <c r="BO230" s="1671"/>
      <c r="BP230" s="1671"/>
      <c r="BQ230" s="1671"/>
      <c r="BR230" s="1671"/>
      <c r="BS230" s="1671"/>
      <c r="BT230" s="1671"/>
      <c r="BU230" s="1671"/>
      <c r="BV230" s="1671"/>
      <c r="BW230" s="1671"/>
      <c r="BX230" s="1671"/>
      <c r="BY230" s="1671"/>
      <c r="BZ230" s="1671"/>
      <c r="CA230" s="1671"/>
      <c r="CB230" s="1671"/>
      <c r="CC230" s="1671"/>
      <c r="CD230" s="1671"/>
      <c r="CE230" s="1671"/>
      <c r="CF230" s="1671"/>
      <c r="CG230" s="1671"/>
      <c r="CH230" s="1671"/>
      <c r="CI230" s="1671"/>
      <c r="CJ230" s="1671"/>
      <c r="CK230" s="1671"/>
      <c r="CL230" s="1671"/>
      <c r="CM230" s="1671"/>
      <c r="CN230" s="1671"/>
      <c r="CO230" s="1671"/>
      <c r="CP230" s="1671"/>
      <c r="CQ230" s="1671"/>
      <c r="CR230" s="1671"/>
      <c r="CS230" s="1671"/>
      <c r="CT230" s="1671"/>
      <c r="CU230" s="1671"/>
      <c r="CV230" s="1671"/>
      <c r="CW230" s="1671"/>
      <c r="CX230" s="1671"/>
      <c r="CY230" s="1671"/>
      <c r="CZ230" s="1671"/>
      <c r="DA230" s="1671"/>
      <c r="DB230" s="1671"/>
      <c r="DC230" s="1671"/>
      <c r="DD230" s="1671"/>
      <c r="DE230" s="1671"/>
      <c r="DF230" s="1671"/>
      <c r="DG230" s="1671"/>
      <c r="DH230" s="1671"/>
      <c r="DI230" s="1671"/>
      <c r="DJ230" s="1671"/>
      <c r="DK230" s="1671"/>
      <c r="DL230" s="1671"/>
      <c r="DM230" s="1671"/>
      <c r="DN230" s="1671"/>
      <c r="DO230" s="1671"/>
      <c r="DP230" s="1671"/>
      <c r="DQ230" s="1671"/>
      <c r="DR230" s="1671"/>
      <c r="DS230" s="1671"/>
      <c r="DT230" s="1671"/>
      <c r="DU230" s="1671"/>
      <c r="DV230" s="1671"/>
      <c r="DW230" s="1671"/>
      <c r="DX230" s="1671"/>
      <c r="DY230" s="1671"/>
      <c r="DZ230" s="1671"/>
      <c r="EA230" s="1671"/>
      <c r="EB230" s="1671"/>
      <c r="EC230" s="1671"/>
      <c r="ED230" s="1671"/>
      <c r="EE230" s="1671"/>
      <c r="EF230" s="1671"/>
      <c r="EG230" s="1671"/>
      <c r="EH230" s="1671"/>
      <c r="EI230" s="1671"/>
    </row>
    <row r="231" spans="1:139" s="1673" customFormat="1" ht="12.5" x14ac:dyDescent="0.35">
      <c r="A231" s="1670" t="s">
        <v>6260</v>
      </c>
      <c r="B231" s="1670" t="s">
        <v>6138</v>
      </c>
      <c r="C231" s="1653">
        <v>1</v>
      </c>
      <c r="D231" s="1654">
        <v>21764</v>
      </c>
      <c r="E231" s="1654">
        <v>21764</v>
      </c>
      <c r="F231" s="1671"/>
      <c r="G231" s="1671"/>
      <c r="H231" s="1671"/>
      <c r="I231" s="1671"/>
      <c r="J231" s="1672"/>
      <c r="K231" s="1671"/>
      <c r="L231" s="1671"/>
      <c r="M231" s="1671"/>
      <c r="N231" s="1671"/>
      <c r="O231" s="1671"/>
      <c r="P231" s="1671"/>
      <c r="Q231" s="1671"/>
      <c r="R231" s="1671"/>
      <c r="S231" s="1671"/>
      <c r="T231" s="1671"/>
      <c r="U231" s="1671"/>
      <c r="V231" s="1671"/>
      <c r="W231" s="1671"/>
      <c r="X231" s="1671"/>
      <c r="Y231" s="1671"/>
      <c r="Z231" s="1671"/>
      <c r="AA231" s="1671"/>
      <c r="AB231" s="1671"/>
      <c r="AC231" s="1671"/>
      <c r="AD231" s="1671"/>
      <c r="AE231" s="1671"/>
      <c r="AF231" s="1671"/>
      <c r="AG231" s="1671"/>
      <c r="AH231" s="1671"/>
      <c r="AI231" s="1671"/>
      <c r="AJ231" s="1671"/>
      <c r="AK231" s="1671"/>
      <c r="AL231" s="1671"/>
      <c r="AM231" s="1671"/>
      <c r="AN231" s="1671"/>
      <c r="AO231" s="1671"/>
      <c r="AP231" s="1671"/>
      <c r="AQ231" s="1671"/>
      <c r="AR231" s="1671"/>
      <c r="AS231" s="1671"/>
      <c r="AT231" s="1671"/>
      <c r="AU231" s="1671"/>
      <c r="AV231" s="1671"/>
      <c r="AW231" s="1671"/>
      <c r="AX231" s="1671"/>
      <c r="AY231" s="1671"/>
      <c r="AZ231" s="1671"/>
      <c r="BA231" s="1671"/>
      <c r="BB231" s="1671"/>
      <c r="BC231" s="1671"/>
      <c r="BD231" s="1671"/>
      <c r="BE231" s="1671"/>
      <c r="BF231" s="1671"/>
      <c r="BG231" s="1671"/>
      <c r="BH231" s="1671"/>
      <c r="BI231" s="1671"/>
      <c r="BJ231" s="1671"/>
      <c r="BK231" s="1671"/>
      <c r="BL231" s="1671"/>
      <c r="BM231" s="1671"/>
      <c r="BN231" s="1671"/>
      <c r="BO231" s="1671"/>
      <c r="BP231" s="1671"/>
      <c r="BQ231" s="1671"/>
      <c r="BR231" s="1671"/>
      <c r="BS231" s="1671"/>
      <c r="BT231" s="1671"/>
      <c r="BU231" s="1671"/>
      <c r="BV231" s="1671"/>
      <c r="BW231" s="1671"/>
      <c r="BX231" s="1671"/>
      <c r="BY231" s="1671"/>
      <c r="BZ231" s="1671"/>
      <c r="CA231" s="1671"/>
      <c r="CB231" s="1671"/>
      <c r="CC231" s="1671"/>
      <c r="CD231" s="1671"/>
      <c r="CE231" s="1671"/>
      <c r="CF231" s="1671"/>
      <c r="CG231" s="1671"/>
      <c r="CH231" s="1671"/>
      <c r="CI231" s="1671"/>
      <c r="CJ231" s="1671"/>
      <c r="CK231" s="1671"/>
      <c r="CL231" s="1671"/>
      <c r="CM231" s="1671"/>
      <c r="CN231" s="1671"/>
      <c r="CO231" s="1671"/>
      <c r="CP231" s="1671"/>
      <c r="CQ231" s="1671"/>
      <c r="CR231" s="1671"/>
      <c r="CS231" s="1671"/>
      <c r="CT231" s="1671"/>
      <c r="CU231" s="1671"/>
      <c r="CV231" s="1671"/>
      <c r="CW231" s="1671"/>
      <c r="CX231" s="1671"/>
      <c r="CY231" s="1671"/>
      <c r="CZ231" s="1671"/>
      <c r="DA231" s="1671"/>
      <c r="DB231" s="1671"/>
      <c r="DC231" s="1671"/>
      <c r="DD231" s="1671"/>
      <c r="DE231" s="1671"/>
      <c r="DF231" s="1671"/>
      <c r="DG231" s="1671"/>
      <c r="DH231" s="1671"/>
      <c r="DI231" s="1671"/>
      <c r="DJ231" s="1671"/>
      <c r="DK231" s="1671"/>
      <c r="DL231" s="1671"/>
      <c r="DM231" s="1671"/>
      <c r="DN231" s="1671"/>
      <c r="DO231" s="1671"/>
      <c r="DP231" s="1671"/>
      <c r="DQ231" s="1671"/>
      <c r="DR231" s="1671"/>
      <c r="DS231" s="1671"/>
      <c r="DT231" s="1671"/>
      <c r="DU231" s="1671"/>
      <c r="DV231" s="1671"/>
      <c r="DW231" s="1671"/>
      <c r="DX231" s="1671"/>
      <c r="DY231" s="1671"/>
      <c r="DZ231" s="1671"/>
      <c r="EA231" s="1671"/>
      <c r="EB231" s="1671"/>
      <c r="EC231" s="1671"/>
      <c r="ED231" s="1671"/>
      <c r="EE231" s="1671"/>
      <c r="EF231" s="1671"/>
      <c r="EG231" s="1671"/>
      <c r="EH231" s="1671"/>
      <c r="EI231" s="1671"/>
    </row>
    <row r="232" spans="1:139" s="1673" customFormat="1" ht="12.5" x14ac:dyDescent="0.35">
      <c r="A232" s="1670" t="s">
        <v>6261</v>
      </c>
      <c r="B232" s="1670" t="s">
        <v>6075</v>
      </c>
      <c r="C232" s="1653">
        <v>2</v>
      </c>
      <c r="D232" s="1654">
        <v>26248</v>
      </c>
      <c r="E232" s="1654">
        <v>26248</v>
      </c>
      <c r="F232" s="1671"/>
      <c r="G232" s="1671"/>
      <c r="H232" s="1671"/>
      <c r="I232" s="1671"/>
      <c r="J232" s="1672"/>
      <c r="K232" s="1671"/>
      <c r="L232" s="1671"/>
      <c r="M232" s="1671"/>
      <c r="N232" s="1671"/>
      <c r="O232" s="1671"/>
      <c r="P232" s="1671"/>
      <c r="Q232" s="1671"/>
      <c r="R232" s="1671"/>
      <c r="S232" s="1671"/>
      <c r="T232" s="1671"/>
      <c r="U232" s="1671"/>
      <c r="V232" s="1671"/>
      <c r="W232" s="1671"/>
      <c r="X232" s="1671"/>
      <c r="Y232" s="1671"/>
      <c r="Z232" s="1671"/>
      <c r="AA232" s="1671"/>
      <c r="AB232" s="1671"/>
      <c r="AC232" s="1671"/>
      <c r="AD232" s="1671"/>
      <c r="AE232" s="1671"/>
      <c r="AF232" s="1671"/>
      <c r="AG232" s="1671"/>
      <c r="AH232" s="1671"/>
      <c r="AI232" s="1671"/>
      <c r="AJ232" s="1671"/>
      <c r="AK232" s="1671"/>
      <c r="AL232" s="1671"/>
      <c r="AM232" s="1671"/>
      <c r="AN232" s="1671"/>
      <c r="AO232" s="1671"/>
      <c r="AP232" s="1671"/>
      <c r="AQ232" s="1671"/>
      <c r="AR232" s="1671"/>
      <c r="AS232" s="1671"/>
      <c r="AT232" s="1671"/>
      <c r="AU232" s="1671"/>
      <c r="AV232" s="1671"/>
      <c r="AW232" s="1671"/>
      <c r="AX232" s="1671"/>
      <c r="AY232" s="1671"/>
      <c r="AZ232" s="1671"/>
      <c r="BA232" s="1671"/>
      <c r="BB232" s="1671"/>
      <c r="BC232" s="1671"/>
      <c r="BD232" s="1671"/>
      <c r="BE232" s="1671"/>
      <c r="BF232" s="1671"/>
      <c r="BG232" s="1671"/>
      <c r="BH232" s="1671"/>
      <c r="BI232" s="1671"/>
      <c r="BJ232" s="1671"/>
      <c r="BK232" s="1671"/>
      <c r="BL232" s="1671"/>
      <c r="BM232" s="1671"/>
      <c r="BN232" s="1671"/>
      <c r="BO232" s="1671"/>
      <c r="BP232" s="1671"/>
      <c r="BQ232" s="1671"/>
      <c r="BR232" s="1671"/>
      <c r="BS232" s="1671"/>
      <c r="BT232" s="1671"/>
      <c r="BU232" s="1671"/>
      <c r="BV232" s="1671"/>
      <c r="BW232" s="1671"/>
      <c r="BX232" s="1671"/>
      <c r="BY232" s="1671"/>
      <c r="BZ232" s="1671"/>
      <c r="CA232" s="1671"/>
      <c r="CB232" s="1671"/>
      <c r="CC232" s="1671"/>
      <c r="CD232" s="1671"/>
      <c r="CE232" s="1671"/>
      <c r="CF232" s="1671"/>
      <c r="CG232" s="1671"/>
      <c r="CH232" s="1671"/>
      <c r="CI232" s="1671"/>
      <c r="CJ232" s="1671"/>
      <c r="CK232" s="1671"/>
      <c r="CL232" s="1671"/>
      <c r="CM232" s="1671"/>
      <c r="CN232" s="1671"/>
      <c r="CO232" s="1671"/>
      <c r="CP232" s="1671"/>
      <c r="CQ232" s="1671"/>
      <c r="CR232" s="1671"/>
      <c r="CS232" s="1671"/>
      <c r="CT232" s="1671"/>
      <c r="CU232" s="1671"/>
      <c r="CV232" s="1671"/>
      <c r="CW232" s="1671"/>
      <c r="CX232" s="1671"/>
      <c r="CY232" s="1671"/>
      <c r="CZ232" s="1671"/>
      <c r="DA232" s="1671"/>
      <c r="DB232" s="1671"/>
      <c r="DC232" s="1671"/>
      <c r="DD232" s="1671"/>
      <c r="DE232" s="1671"/>
      <c r="DF232" s="1671"/>
      <c r="DG232" s="1671"/>
      <c r="DH232" s="1671"/>
      <c r="DI232" s="1671"/>
      <c r="DJ232" s="1671"/>
      <c r="DK232" s="1671"/>
      <c r="DL232" s="1671"/>
      <c r="DM232" s="1671"/>
      <c r="DN232" s="1671"/>
      <c r="DO232" s="1671"/>
      <c r="DP232" s="1671"/>
      <c r="DQ232" s="1671"/>
      <c r="DR232" s="1671"/>
      <c r="DS232" s="1671"/>
      <c r="DT232" s="1671"/>
      <c r="DU232" s="1671"/>
      <c r="DV232" s="1671"/>
      <c r="DW232" s="1671"/>
      <c r="DX232" s="1671"/>
      <c r="DY232" s="1671"/>
      <c r="DZ232" s="1671"/>
      <c r="EA232" s="1671"/>
      <c r="EB232" s="1671"/>
      <c r="EC232" s="1671"/>
      <c r="ED232" s="1671"/>
      <c r="EE232" s="1671"/>
      <c r="EF232" s="1671"/>
      <c r="EG232" s="1671"/>
      <c r="EH232" s="1671"/>
      <c r="EI232" s="1671"/>
    </row>
    <row r="233" spans="1:139" s="1673" customFormat="1" ht="12.5" x14ac:dyDescent="0.35">
      <c r="A233" s="1670" t="s">
        <v>6262</v>
      </c>
      <c r="B233" s="1670" t="s">
        <v>6263</v>
      </c>
      <c r="C233" s="1653">
        <v>2</v>
      </c>
      <c r="D233" s="1654">
        <v>25087</v>
      </c>
      <c r="E233" s="1654">
        <v>25087</v>
      </c>
      <c r="F233" s="1671"/>
      <c r="G233" s="1671"/>
      <c r="H233" s="1671"/>
      <c r="I233" s="1671"/>
      <c r="J233" s="1672"/>
      <c r="K233" s="1671"/>
      <c r="L233" s="1671"/>
      <c r="M233" s="1671"/>
      <c r="N233" s="1671"/>
      <c r="O233" s="1671"/>
      <c r="P233" s="1671"/>
      <c r="Q233" s="1671"/>
      <c r="R233" s="1671"/>
      <c r="S233" s="1671"/>
      <c r="T233" s="1671"/>
      <c r="U233" s="1671"/>
      <c r="V233" s="1671"/>
      <c r="W233" s="1671"/>
      <c r="X233" s="1671"/>
      <c r="Y233" s="1671"/>
      <c r="Z233" s="1671"/>
      <c r="AA233" s="1671"/>
      <c r="AB233" s="1671"/>
      <c r="AC233" s="1671"/>
      <c r="AD233" s="1671"/>
      <c r="AE233" s="1671"/>
      <c r="AF233" s="1671"/>
      <c r="AG233" s="1671"/>
      <c r="AH233" s="1671"/>
      <c r="AI233" s="1671"/>
      <c r="AJ233" s="1671"/>
      <c r="AK233" s="1671"/>
      <c r="AL233" s="1671"/>
      <c r="AM233" s="1671"/>
      <c r="AN233" s="1671"/>
      <c r="AO233" s="1671"/>
      <c r="AP233" s="1671"/>
      <c r="AQ233" s="1671"/>
      <c r="AR233" s="1671"/>
      <c r="AS233" s="1671"/>
      <c r="AT233" s="1671"/>
      <c r="AU233" s="1671"/>
      <c r="AV233" s="1671"/>
      <c r="AW233" s="1671"/>
      <c r="AX233" s="1671"/>
      <c r="AY233" s="1671"/>
      <c r="AZ233" s="1671"/>
      <c r="BA233" s="1671"/>
      <c r="BB233" s="1671"/>
      <c r="BC233" s="1671"/>
      <c r="BD233" s="1671"/>
      <c r="BE233" s="1671"/>
      <c r="BF233" s="1671"/>
      <c r="BG233" s="1671"/>
      <c r="BH233" s="1671"/>
      <c r="BI233" s="1671"/>
      <c r="BJ233" s="1671"/>
      <c r="BK233" s="1671"/>
      <c r="BL233" s="1671"/>
      <c r="BM233" s="1671"/>
      <c r="BN233" s="1671"/>
      <c r="BO233" s="1671"/>
      <c r="BP233" s="1671"/>
      <c r="BQ233" s="1671"/>
      <c r="BR233" s="1671"/>
      <c r="BS233" s="1671"/>
      <c r="BT233" s="1671"/>
      <c r="BU233" s="1671"/>
      <c r="BV233" s="1671"/>
      <c r="BW233" s="1671"/>
      <c r="BX233" s="1671"/>
      <c r="BY233" s="1671"/>
      <c r="BZ233" s="1671"/>
      <c r="CA233" s="1671"/>
      <c r="CB233" s="1671"/>
      <c r="CC233" s="1671"/>
      <c r="CD233" s="1671"/>
      <c r="CE233" s="1671"/>
      <c r="CF233" s="1671"/>
      <c r="CG233" s="1671"/>
      <c r="CH233" s="1671"/>
      <c r="CI233" s="1671"/>
      <c r="CJ233" s="1671"/>
      <c r="CK233" s="1671"/>
      <c r="CL233" s="1671"/>
      <c r="CM233" s="1671"/>
      <c r="CN233" s="1671"/>
      <c r="CO233" s="1671"/>
      <c r="CP233" s="1671"/>
      <c r="CQ233" s="1671"/>
      <c r="CR233" s="1671"/>
      <c r="CS233" s="1671"/>
      <c r="CT233" s="1671"/>
      <c r="CU233" s="1671"/>
      <c r="CV233" s="1671"/>
      <c r="CW233" s="1671"/>
      <c r="CX233" s="1671"/>
      <c r="CY233" s="1671"/>
      <c r="CZ233" s="1671"/>
      <c r="DA233" s="1671"/>
      <c r="DB233" s="1671"/>
      <c r="DC233" s="1671"/>
      <c r="DD233" s="1671"/>
      <c r="DE233" s="1671"/>
      <c r="DF233" s="1671"/>
      <c r="DG233" s="1671"/>
      <c r="DH233" s="1671"/>
      <c r="DI233" s="1671"/>
      <c r="DJ233" s="1671"/>
      <c r="DK233" s="1671"/>
      <c r="DL233" s="1671"/>
      <c r="DM233" s="1671"/>
      <c r="DN233" s="1671"/>
      <c r="DO233" s="1671"/>
      <c r="DP233" s="1671"/>
      <c r="DQ233" s="1671"/>
      <c r="DR233" s="1671"/>
      <c r="DS233" s="1671"/>
      <c r="DT233" s="1671"/>
      <c r="DU233" s="1671"/>
      <c r="DV233" s="1671"/>
      <c r="DW233" s="1671"/>
      <c r="DX233" s="1671"/>
      <c r="DY233" s="1671"/>
      <c r="DZ233" s="1671"/>
      <c r="EA233" s="1671"/>
      <c r="EB233" s="1671"/>
      <c r="EC233" s="1671"/>
      <c r="ED233" s="1671"/>
      <c r="EE233" s="1671"/>
      <c r="EF233" s="1671"/>
      <c r="EG233" s="1671"/>
      <c r="EH233" s="1671"/>
      <c r="EI233" s="1671"/>
    </row>
    <row r="234" spans="1:139" s="1673" customFormat="1" ht="12.5" x14ac:dyDescent="0.35">
      <c r="A234" s="1670" t="s">
        <v>6264</v>
      </c>
      <c r="B234" s="1670" t="s">
        <v>6265</v>
      </c>
      <c r="C234" s="1653">
        <v>2</v>
      </c>
      <c r="D234" s="1654">
        <v>25087</v>
      </c>
      <c r="E234" s="1654">
        <v>25087</v>
      </c>
      <c r="F234" s="1671"/>
      <c r="G234" s="1671"/>
      <c r="H234" s="1671"/>
      <c r="I234" s="1671"/>
      <c r="J234" s="1672"/>
      <c r="K234" s="1671"/>
      <c r="L234" s="1671"/>
      <c r="M234" s="1671"/>
      <c r="N234" s="1671"/>
      <c r="O234" s="1671"/>
      <c r="P234" s="1671"/>
      <c r="Q234" s="1671"/>
      <c r="R234" s="1671"/>
      <c r="S234" s="1671"/>
      <c r="T234" s="1671"/>
      <c r="U234" s="1671"/>
      <c r="V234" s="1671"/>
      <c r="W234" s="1671"/>
      <c r="X234" s="1671"/>
      <c r="Y234" s="1671"/>
      <c r="Z234" s="1671"/>
      <c r="AA234" s="1671"/>
      <c r="AB234" s="1671"/>
      <c r="AC234" s="1671"/>
      <c r="AD234" s="1671"/>
      <c r="AE234" s="1671"/>
      <c r="AF234" s="1671"/>
      <c r="AG234" s="1671"/>
      <c r="AH234" s="1671"/>
      <c r="AI234" s="1671"/>
      <c r="AJ234" s="1671"/>
      <c r="AK234" s="1671"/>
      <c r="AL234" s="1671"/>
      <c r="AM234" s="1671"/>
      <c r="AN234" s="1671"/>
      <c r="AO234" s="1671"/>
      <c r="AP234" s="1671"/>
      <c r="AQ234" s="1671"/>
      <c r="AR234" s="1671"/>
      <c r="AS234" s="1671"/>
      <c r="AT234" s="1671"/>
      <c r="AU234" s="1671"/>
      <c r="AV234" s="1671"/>
      <c r="AW234" s="1671"/>
      <c r="AX234" s="1671"/>
      <c r="AY234" s="1671"/>
      <c r="AZ234" s="1671"/>
      <c r="BA234" s="1671"/>
      <c r="BB234" s="1671"/>
      <c r="BC234" s="1671"/>
      <c r="BD234" s="1671"/>
      <c r="BE234" s="1671"/>
      <c r="BF234" s="1671"/>
      <c r="BG234" s="1671"/>
      <c r="BH234" s="1671"/>
      <c r="BI234" s="1671"/>
      <c r="BJ234" s="1671"/>
      <c r="BK234" s="1671"/>
      <c r="BL234" s="1671"/>
      <c r="BM234" s="1671"/>
      <c r="BN234" s="1671"/>
      <c r="BO234" s="1671"/>
      <c r="BP234" s="1671"/>
      <c r="BQ234" s="1671"/>
      <c r="BR234" s="1671"/>
      <c r="BS234" s="1671"/>
      <c r="BT234" s="1671"/>
      <c r="BU234" s="1671"/>
      <c r="BV234" s="1671"/>
      <c r="BW234" s="1671"/>
      <c r="BX234" s="1671"/>
      <c r="BY234" s="1671"/>
      <c r="BZ234" s="1671"/>
      <c r="CA234" s="1671"/>
      <c r="CB234" s="1671"/>
      <c r="CC234" s="1671"/>
      <c r="CD234" s="1671"/>
      <c r="CE234" s="1671"/>
      <c r="CF234" s="1671"/>
      <c r="CG234" s="1671"/>
      <c r="CH234" s="1671"/>
      <c r="CI234" s="1671"/>
      <c r="CJ234" s="1671"/>
      <c r="CK234" s="1671"/>
      <c r="CL234" s="1671"/>
      <c r="CM234" s="1671"/>
      <c r="CN234" s="1671"/>
      <c r="CO234" s="1671"/>
      <c r="CP234" s="1671"/>
      <c r="CQ234" s="1671"/>
      <c r="CR234" s="1671"/>
      <c r="CS234" s="1671"/>
      <c r="CT234" s="1671"/>
      <c r="CU234" s="1671"/>
      <c r="CV234" s="1671"/>
      <c r="CW234" s="1671"/>
      <c r="CX234" s="1671"/>
      <c r="CY234" s="1671"/>
      <c r="CZ234" s="1671"/>
      <c r="DA234" s="1671"/>
      <c r="DB234" s="1671"/>
      <c r="DC234" s="1671"/>
      <c r="DD234" s="1671"/>
      <c r="DE234" s="1671"/>
      <c r="DF234" s="1671"/>
      <c r="DG234" s="1671"/>
      <c r="DH234" s="1671"/>
      <c r="DI234" s="1671"/>
      <c r="DJ234" s="1671"/>
      <c r="DK234" s="1671"/>
      <c r="DL234" s="1671"/>
      <c r="DM234" s="1671"/>
      <c r="DN234" s="1671"/>
      <c r="DO234" s="1671"/>
      <c r="DP234" s="1671"/>
      <c r="DQ234" s="1671"/>
      <c r="DR234" s="1671"/>
      <c r="DS234" s="1671"/>
      <c r="DT234" s="1671"/>
      <c r="DU234" s="1671"/>
      <c r="DV234" s="1671"/>
      <c r="DW234" s="1671"/>
      <c r="DX234" s="1671"/>
      <c r="DY234" s="1671"/>
      <c r="DZ234" s="1671"/>
      <c r="EA234" s="1671"/>
      <c r="EB234" s="1671"/>
      <c r="EC234" s="1671"/>
      <c r="ED234" s="1671"/>
      <c r="EE234" s="1671"/>
      <c r="EF234" s="1671"/>
      <c r="EG234" s="1671"/>
      <c r="EH234" s="1671"/>
      <c r="EI234" s="1671"/>
    </row>
    <row r="235" spans="1:139" s="1673" customFormat="1" ht="12.5" x14ac:dyDescent="0.35">
      <c r="A235" s="1670" t="s">
        <v>6266</v>
      </c>
      <c r="B235" s="1670" t="s">
        <v>6089</v>
      </c>
      <c r="C235" s="1653">
        <v>7</v>
      </c>
      <c r="D235" s="1654">
        <v>31784</v>
      </c>
      <c r="E235" s="1654">
        <v>31784</v>
      </c>
      <c r="F235" s="1671"/>
      <c r="G235" s="1671"/>
      <c r="H235" s="1671"/>
      <c r="I235" s="1671"/>
      <c r="J235" s="1672"/>
      <c r="K235" s="1671"/>
      <c r="L235" s="1671"/>
      <c r="M235" s="1671"/>
      <c r="N235" s="1671"/>
      <c r="O235" s="1671"/>
      <c r="P235" s="1671"/>
      <c r="Q235" s="1671"/>
      <c r="R235" s="1671"/>
      <c r="S235" s="1671"/>
      <c r="T235" s="1671"/>
      <c r="U235" s="1671"/>
      <c r="V235" s="1671"/>
      <c r="W235" s="1671"/>
      <c r="X235" s="1671"/>
      <c r="Y235" s="1671"/>
      <c r="Z235" s="1671"/>
      <c r="AA235" s="1671"/>
      <c r="AB235" s="1671"/>
      <c r="AC235" s="1671"/>
      <c r="AD235" s="1671"/>
      <c r="AE235" s="1671"/>
      <c r="AF235" s="1671"/>
      <c r="AG235" s="1671"/>
      <c r="AH235" s="1671"/>
      <c r="AI235" s="1671"/>
      <c r="AJ235" s="1671"/>
      <c r="AK235" s="1671"/>
      <c r="AL235" s="1671"/>
      <c r="AM235" s="1671"/>
      <c r="AN235" s="1671"/>
      <c r="AO235" s="1671"/>
      <c r="AP235" s="1671"/>
      <c r="AQ235" s="1671"/>
      <c r="AR235" s="1671"/>
      <c r="AS235" s="1671"/>
      <c r="AT235" s="1671"/>
      <c r="AU235" s="1671"/>
      <c r="AV235" s="1671"/>
      <c r="AW235" s="1671"/>
      <c r="AX235" s="1671"/>
      <c r="AY235" s="1671"/>
      <c r="AZ235" s="1671"/>
      <c r="BA235" s="1671"/>
      <c r="BB235" s="1671"/>
      <c r="BC235" s="1671"/>
      <c r="BD235" s="1671"/>
      <c r="BE235" s="1671"/>
      <c r="BF235" s="1671"/>
      <c r="BG235" s="1671"/>
      <c r="BH235" s="1671"/>
      <c r="BI235" s="1671"/>
      <c r="BJ235" s="1671"/>
      <c r="BK235" s="1671"/>
      <c r="BL235" s="1671"/>
      <c r="BM235" s="1671"/>
      <c r="BN235" s="1671"/>
      <c r="BO235" s="1671"/>
      <c r="BP235" s="1671"/>
      <c r="BQ235" s="1671"/>
      <c r="BR235" s="1671"/>
      <c r="BS235" s="1671"/>
      <c r="BT235" s="1671"/>
      <c r="BU235" s="1671"/>
      <c r="BV235" s="1671"/>
      <c r="BW235" s="1671"/>
      <c r="BX235" s="1671"/>
      <c r="BY235" s="1671"/>
      <c r="BZ235" s="1671"/>
      <c r="CA235" s="1671"/>
      <c r="CB235" s="1671"/>
      <c r="CC235" s="1671"/>
      <c r="CD235" s="1671"/>
      <c r="CE235" s="1671"/>
      <c r="CF235" s="1671"/>
      <c r="CG235" s="1671"/>
      <c r="CH235" s="1671"/>
      <c r="CI235" s="1671"/>
      <c r="CJ235" s="1671"/>
      <c r="CK235" s="1671"/>
      <c r="CL235" s="1671"/>
      <c r="CM235" s="1671"/>
      <c r="CN235" s="1671"/>
      <c r="CO235" s="1671"/>
      <c r="CP235" s="1671"/>
      <c r="CQ235" s="1671"/>
      <c r="CR235" s="1671"/>
      <c r="CS235" s="1671"/>
      <c r="CT235" s="1671"/>
      <c r="CU235" s="1671"/>
      <c r="CV235" s="1671"/>
      <c r="CW235" s="1671"/>
      <c r="CX235" s="1671"/>
      <c r="CY235" s="1671"/>
      <c r="CZ235" s="1671"/>
      <c r="DA235" s="1671"/>
      <c r="DB235" s="1671"/>
      <c r="DC235" s="1671"/>
      <c r="DD235" s="1671"/>
      <c r="DE235" s="1671"/>
      <c r="DF235" s="1671"/>
      <c r="DG235" s="1671"/>
      <c r="DH235" s="1671"/>
      <c r="DI235" s="1671"/>
      <c r="DJ235" s="1671"/>
      <c r="DK235" s="1671"/>
      <c r="DL235" s="1671"/>
      <c r="DM235" s="1671"/>
      <c r="DN235" s="1671"/>
      <c r="DO235" s="1671"/>
      <c r="DP235" s="1671"/>
      <c r="DQ235" s="1671"/>
      <c r="DR235" s="1671"/>
      <c r="DS235" s="1671"/>
      <c r="DT235" s="1671"/>
      <c r="DU235" s="1671"/>
      <c r="DV235" s="1671"/>
      <c r="DW235" s="1671"/>
      <c r="DX235" s="1671"/>
      <c r="DY235" s="1671"/>
      <c r="DZ235" s="1671"/>
      <c r="EA235" s="1671"/>
      <c r="EB235" s="1671"/>
      <c r="EC235" s="1671"/>
      <c r="ED235" s="1671"/>
      <c r="EE235" s="1671"/>
      <c r="EF235" s="1671"/>
      <c r="EG235" s="1671"/>
      <c r="EH235" s="1671"/>
      <c r="EI235" s="1671"/>
    </row>
    <row r="236" spans="1:139" s="1673" customFormat="1" ht="12.5" x14ac:dyDescent="0.35">
      <c r="A236" s="1670" t="s">
        <v>6267</v>
      </c>
      <c r="B236" s="1670" t="s">
        <v>6089</v>
      </c>
      <c r="C236" s="1653">
        <v>1</v>
      </c>
      <c r="D236" s="1654">
        <v>42201</v>
      </c>
      <c r="E236" s="1654">
        <v>42201</v>
      </c>
      <c r="F236" s="1671"/>
      <c r="G236" s="1671"/>
      <c r="H236" s="1671"/>
      <c r="I236" s="1671"/>
      <c r="J236" s="1672"/>
      <c r="K236" s="1671"/>
      <c r="L236" s="1671"/>
      <c r="M236" s="1671"/>
      <c r="N236" s="1671"/>
      <c r="O236" s="1671"/>
      <c r="P236" s="1671"/>
      <c r="Q236" s="1671"/>
      <c r="R236" s="1671"/>
      <c r="S236" s="1671"/>
      <c r="T236" s="1671"/>
      <c r="U236" s="1671"/>
      <c r="V236" s="1671"/>
      <c r="W236" s="1671"/>
      <c r="X236" s="1671"/>
      <c r="Y236" s="1671"/>
      <c r="Z236" s="1671"/>
      <c r="AA236" s="1671"/>
      <c r="AB236" s="1671"/>
      <c r="AC236" s="1671"/>
      <c r="AD236" s="1671"/>
      <c r="AE236" s="1671"/>
      <c r="AF236" s="1671"/>
      <c r="AG236" s="1671"/>
      <c r="AH236" s="1671"/>
      <c r="AI236" s="1671"/>
      <c r="AJ236" s="1671"/>
      <c r="AK236" s="1671"/>
      <c r="AL236" s="1671"/>
      <c r="AM236" s="1671"/>
      <c r="AN236" s="1671"/>
      <c r="AO236" s="1671"/>
      <c r="AP236" s="1671"/>
      <c r="AQ236" s="1671"/>
      <c r="AR236" s="1671"/>
      <c r="AS236" s="1671"/>
      <c r="AT236" s="1671"/>
      <c r="AU236" s="1671"/>
      <c r="AV236" s="1671"/>
      <c r="AW236" s="1671"/>
      <c r="AX236" s="1671"/>
      <c r="AY236" s="1671"/>
      <c r="AZ236" s="1671"/>
      <c r="BA236" s="1671"/>
      <c r="BB236" s="1671"/>
      <c r="BC236" s="1671"/>
      <c r="BD236" s="1671"/>
      <c r="BE236" s="1671"/>
      <c r="BF236" s="1671"/>
      <c r="BG236" s="1671"/>
      <c r="BH236" s="1671"/>
      <c r="BI236" s="1671"/>
      <c r="BJ236" s="1671"/>
      <c r="BK236" s="1671"/>
      <c r="BL236" s="1671"/>
      <c r="BM236" s="1671"/>
      <c r="BN236" s="1671"/>
      <c r="BO236" s="1671"/>
      <c r="BP236" s="1671"/>
      <c r="BQ236" s="1671"/>
      <c r="BR236" s="1671"/>
      <c r="BS236" s="1671"/>
      <c r="BT236" s="1671"/>
      <c r="BU236" s="1671"/>
      <c r="BV236" s="1671"/>
      <c r="BW236" s="1671"/>
      <c r="BX236" s="1671"/>
      <c r="BY236" s="1671"/>
      <c r="BZ236" s="1671"/>
      <c r="CA236" s="1671"/>
      <c r="CB236" s="1671"/>
      <c r="CC236" s="1671"/>
      <c r="CD236" s="1671"/>
      <c r="CE236" s="1671"/>
      <c r="CF236" s="1671"/>
      <c r="CG236" s="1671"/>
      <c r="CH236" s="1671"/>
      <c r="CI236" s="1671"/>
      <c r="CJ236" s="1671"/>
      <c r="CK236" s="1671"/>
      <c r="CL236" s="1671"/>
      <c r="CM236" s="1671"/>
      <c r="CN236" s="1671"/>
      <c r="CO236" s="1671"/>
      <c r="CP236" s="1671"/>
      <c r="CQ236" s="1671"/>
      <c r="CR236" s="1671"/>
      <c r="CS236" s="1671"/>
      <c r="CT236" s="1671"/>
      <c r="CU236" s="1671"/>
      <c r="CV236" s="1671"/>
      <c r="CW236" s="1671"/>
      <c r="CX236" s="1671"/>
      <c r="CY236" s="1671"/>
      <c r="CZ236" s="1671"/>
      <c r="DA236" s="1671"/>
      <c r="DB236" s="1671"/>
      <c r="DC236" s="1671"/>
      <c r="DD236" s="1671"/>
      <c r="DE236" s="1671"/>
      <c r="DF236" s="1671"/>
      <c r="DG236" s="1671"/>
      <c r="DH236" s="1671"/>
      <c r="DI236" s="1671"/>
      <c r="DJ236" s="1671"/>
      <c r="DK236" s="1671"/>
      <c r="DL236" s="1671"/>
      <c r="DM236" s="1671"/>
      <c r="DN236" s="1671"/>
      <c r="DO236" s="1671"/>
      <c r="DP236" s="1671"/>
      <c r="DQ236" s="1671"/>
      <c r="DR236" s="1671"/>
      <c r="DS236" s="1671"/>
      <c r="DT236" s="1671"/>
      <c r="DU236" s="1671"/>
      <c r="DV236" s="1671"/>
      <c r="DW236" s="1671"/>
      <c r="DX236" s="1671"/>
      <c r="DY236" s="1671"/>
      <c r="DZ236" s="1671"/>
      <c r="EA236" s="1671"/>
      <c r="EB236" s="1671"/>
      <c r="EC236" s="1671"/>
      <c r="ED236" s="1671"/>
      <c r="EE236" s="1671"/>
      <c r="EF236" s="1671"/>
      <c r="EG236" s="1671"/>
      <c r="EH236" s="1671"/>
      <c r="EI236" s="1671"/>
    </row>
    <row r="237" spans="1:139" s="1673" customFormat="1" ht="12.5" x14ac:dyDescent="0.35">
      <c r="A237" s="1670" t="s">
        <v>6268</v>
      </c>
      <c r="B237" s="1670" t="s">
        <v>6095</v>
      </c>
      <c r="C237" s="1653">
        <v>1</v>
      </c>
      <c r="D237" s="1654">
        <v>36198.54</v>
      </c>
      <c r="E237" s="1654">
        <v>36198.54</v>
      </c>
      <c r="F237" s="1671"/>
      <c r="G237" s="1671"/>
      <c r="H237" s="1671"/>
      <c r="I237" s="1671"/>
      <c r="J237" s="1672"/>
      <c r="K237" s="1671"/>
      <c r="L237" s="1671"/>
      <c r="M237" s="1671"/>
      <c r="N237" s="1671"/>
      <c r="O237" s="1671"/>
      <c r="P237" s="1671"/>
      <c r="Q237" s="1671"/>
      <c r="R237" s="1671"/>
      <c r="S237" s="1671"/>
      <c r="T237" s="1671"/>
      <c r="U237" s="1671"/>
      <c r="V237" s="1671"/>
      <c r="W237" s="1671"/>
      <c r="X237" s="1671"/>
      <c r="Y237" s="1671"/>
      <c r="Z237" s="1671"/>
      <c r="AA237" s="1671"/>
      <c r="AB237" s="1671"/>
      <c r="AC237" s="1671"/>
      <c r="AD237" s="1671"/>
      <c r="AE237" s="1671"/>
      <c r="AF237" s="1671"/>
      <c r="AG237" s="1671"/>
      <c r="AH237" s="1671"/>
      <c r="AI237" s="1671"/>
      <c r="AJ237" s="1671"/>
      <c r="AK237" s="1671"/>
      <c r="AL237" s="1671"/>
      <c r="AM237" s="1671"/>
      <c r="AN237" s="1671"/>
      <c r="AO237" s="1671"/>
      <c r="AP237" s="1671"/>
      <c r="AQ237" s="1671"/>
      <c r="AR237" s="1671"/>
      <c r="AS237" s="1671"/>
      <c r="AT237" s="1671"/>
      <c r="AU237" s="1671"/>
      <c r="AV237" s="1671"/>
      <c r="AW237" s="1671"/>
      <c r="AX237" s="1671"/>
      <c r="AY237" s="1671"/>
      <c r="AZ237" s="1671"/>
      <c r="BA237" s="1671"/>
      <c r="BB237" s="1671"/>
      <c r="BC237" s="1671"/>
      <c r="BD237" s="1671"/>
      <c r="BE237" s="1671"/>
      <c r="BF237" s="1671"/>
      <c r="BG237" s="1671"/>
      <c r="BH237" s="1671"/>
      <c r="BI237" s="1671"/>
      <c r="BJ237" s="1671"/>
      <c r="BK237" s="1671"/>
      <c r="BL237" s="1671"/>
      <c r="BM237" s="1671"/>
      <c r="BN237" s="1671"/>
      <c r="BO237" s="1671"/>
      <c r="BP237" s="1671"/>
      <c r="BQ237" s="1671"/>
      <c r="BR237" s="1671"/>
      <c r="BS237" s="1671"/>
      <c r="BT237" s="1671"/>
      <c r="BU237" s="1671"/>
      <c r="BV237" s="1671"/>
      <c r="BW237" s="1671"/>
      <c r="BX237" s="1671"/>
      <c r="BY237" s="1671"/>
      <c r="BZ237" s="1671"/>
      <c r="CA237" s="1671"/>
      <c r="CB237" s="1671"/>
      <c r="CC237" s="1671"/>
      <c r="CD237" s="1671"/>
      <c r="CE237" s="1671"/>
      <c r="CF237" s="1671"/>
      <c r="CG237" s="1671"/>
      <c r="CH237" s="1671"/>
      <c r="CI237" s="1671"/>
      <c r="CJ237" s="1671"/>
      <c r="CK237" s="1671"/>
      <c r="CL237" s="1671"/>
      <c r="CM237" s="1671"/>
      <c r="CN237" s="1671"/>
      <c r="CO237" s="1671"/>
      <c r="CP237" s="1671"/>
      <c r="CQ237" s="1671"/>
      <c r="CR237" s="1671"/>
      <c r="CS237" s="1671"/>
      <c r="CT237" s="1671"/>
      <c r="CU237" s="1671"/>
      <c r="CV237" s="1671"/>
      <c r="CW237" s="1671"/>
      <c r="CX237" s="1671"/>
      <c r="CY237" s="1671"/>
      <c r="CZ237" s="1671"/>
      <c r="DA237" s="1671"/>
      <c r="DB237" s="1671"/>
      <c r="DC237" s="1671"/>
      <c r="DD237" s="1671"/>
      <c r="DE237" s="1671"/>
      <c r="DF237" s="1671"/>
      <c r="DG237" s="1671"/>
      <c r="DH237" s="1671"/>
      <c r="DI237" s="1671"/>
      <c r="DJ237" s="1671"/>
      <c r="DK237" s="1671"/>
      <c r="DL237" s="1671"/>
      <c r="DM237" s="1671"/>
      <c r="DN237" s="1671"/>
      <c r="DO237" s="1671"/>
      <c r="DP237" s="1671"/>
      <c r="DQ237" s="1671"/>
      <c r="DR237" s="1671"/>
      <c r="DS237" s="1671"/>
      <c r="DT237" s="1671"/>
      <c r="DU237" s="1671"/>
      <c r="DV237" s="1671"/>
      <c r="DW237" s="1671"/>
      <c r="DX237" s="1671"/>
      <c r="DY237" s="1671"/>
      <c r="DZ237" s="1671"/>
      <c r="EA237" s="1671"/>
      <c r="EB237" s="1671"/>
      <c r="EC237" s="1671"/>
      <c r="ED237" s="1671"/>
      <c r="EE237" s="1671"/>
      <c r="EF237" s="1671"/>
      <c r="EG237" s="1671"/>
      <c r="EH237" s="1671"/>
      <c r="EI237" s="1671"/>
    </row>
    <row r="238" spans="1:139" s="1675" customFormat="1" ht="12.5" x14ac:dyDescent="0.35">
      <c r="A238" s="1674" t="s">
        <v>6269</v>
      </c>
      <c r="B238" s="1674" t="s">
        <v>6099</v>
      </c>
      <c r="C238" s="1655">
        <v>7</v>
      </c>
      <c r="D238" s="1658">
        <v>25087</v>
      </c>
      <c r="E238" s="1658">
        <v>25087</v>
      </c>
      <c r="J238" s="1676"/>
    </row>
    <row r="239" spans="1:139" s="1673" customFormat="1" ht="12.5" x14ac:dyDescent="0.35">
      <c r="A239" s="1670" t="s">
        <v>6270</v>
      </c>
      <c r="B239" s="1670" t="s">
        <v>6047</v>
      </c>
      <c r="C239" s="1653">
        <v>2</v>
      </c>
      <c r="D239" s="1654">
        <v>45873</v>
      </c>
      <c r="E239" s="1654">
        <v>45873</v>
      </c>
      <c r="F239" s="1671"/>
      <c r="G239" s="1671"/>
      <c r="H239" s="1671"/>
      <c r="I239" s="1671"/>
      <c r="J239" s="1672"/>
      <c r="K239" s="1671"/>
      <c r="L239" s="1671"/>
      <c r="M239" s="1671"/>
      <c r="N239" s="1671"/>
      <c r="O239" s="1671"/>
      <c r="P239" s="1671"/>
      <c r="Q239" s="1671"/>
      <c r="R239" s="1671"/>
      <c r="S239" s="1671"/>
      <c r="T239" s="1671"/>
      <c r="U239" s="1671"/>
      <c r="V239" s="1671"/>
      <c r="W239" s="1671"/>
      <c r="X239" s="1671"/>
      <c r="Y239" s="1671"/>
      <c r="Z239" s="1671"/>
      <c r="AA239" s="1671"/>
      <c r="AB239" s="1671"/>
      <c r="AC239" s="1671"/>
      <c r="AD239" s="1671"/>
      <c r="AE239" s="1671"/>
      <c r="AF239" s="1671"/>
      <c r="AG239" s="1671"/>
      <c r="AH239" s="1671"/>
      <c r="AI239" s="1671"/>
      <c r="AJ239" s="1671"/>
      <c r="AK239" s="1671"/>
      <c r="AL239" s="1671"/>
      <c r="AM239" s="1671"/>
      <c r="AN239" s="1671"/>
      <c r="AO239" s="1671"/>
      <c r="AP239" s="1671"/>
      <c r="AQ239" s="1671"/>
      <c r="AR239" s="1671"/>
      <c r="AS239" s="1671"/>
      <c r="AT239" s="1671"/>
      <c r="AU239" s="1671"/>
      <c r="AV239" s="1671"/>
      <c r="AW239" s="1671"/>
      <c r="AX239" s="1671"/>
      <c r="AY239" s="1671"/>
      <c r="AZ239" s="1671"/>
      <c r="BA239" s="1671"/>
      <c r="BB239" s="1671"/>
      <c r="BC239" s="1671"/>
      <c r="BD239" s="1671"/>
      <c r="BE239" s="1671"/>
      <c r="BF239" s="1671"/>
      <c r="BG239" s="1671"/>
      <c r="BH239" s="1671"/>
      <c r="BI239" s="1671"/>
      <c r="BJ239" s="1671"/>
      <c r="BK239" s="1671"/>
      <c r="BL239" s="1671"/>
      <c r="BM239" s="1671"/>
      <c r="BN239" s="1671"/>
      <c r="BO239" s="1671"/>
      <c r="BP239" s="1671"/>
      <c r="BQ239" s="1671"/>
      <c r="BR239" s="1671"/>
      <c r="BS239" s="1671"/>
      <c r="BT239" s="1671"/>
      <c r="BU239" s="1671"/>
      <c r="BV239" s="1671"/>
      <c r="BW239" s="1671"/>
      <c r="BX239" s="1671"/>
      <c r="BY239" s="1671"/>
      <c r="BZ239" s="1671"/>
      <c r="CA239" s="1671"/>
      <c r="CB239" s="1671"/>
      <c r="CC239" s="1671"/>
      <c r="CD239" s="1671"/>
      <c r="CE239" s="1671"/>
      <c r="CF239" s="1671"/>
      <c r="CG239" s="1671"/>
      <c r="CH239" s="1671"/>
      <c r="CI239" s="1671"/>
      <c r="CJ239" s="1671"/>
      <c r="CK239" s="1671"/>
      <c r="CL239" s="1671"/>
      <c r="CM239" s="1671"/>
      <c r="CN239" s="1671"/>
      <c r="CO239" s="1671"/>
      <c r="CP239" s="1671"/>
      <c r="CQ239" s="1671"/>
      <c r="CR239" s="1671"/>
      <c r="CS239" s="1671"/>
      <c r="CT239" s="1671"/>
      <c r="CU239" s="1671"/>
      <c r="CV239" s="1671"/>
      <c r="CW239" s="1671"/>
      <c r="CX239" s="1671"/>
      <c r="CY239" s="1671"/>
      <c r="CZ239" s="1671"/>
      <c r="DA239" s="1671"/>
      <c r="DB239" s="1671"/>
      <c r="DC239" s="1671"/>
      <c r="DD239" s="1671"/>
      <c r="DE239" s="1671"/>
      <c r="DF239" s="1671"/>
      <c r="DG239" s="1671"/>
      <c r="DH239" s="1671"/>
      <c r="DI239" s="1671"/>
      <c r="DJ239" s="1671"/>
      <c r="DK239" s="1671"/>
      <c r="DL239" s="1671"/>
      <c r="DM239" s="1671"/>
      <c r="DN239" s="1671"/>
      <c r="DO239" s="1671"/>
      <c r="DP239" s="1671"/>
      <c r="DQ239" s="1671"/>
      <c r="DR239" s="1671"/>
      <c r="DS239" s="1671"/>
      <c r="DT239" s="1671"/>
      <c r="DU239" s="1671"/>
      <c r="DV239" s="1671"/>
      <c r="DW239" s="1671"/>
      <c r="DX239" s="1671"/>
      <c r="DY239" s="1671"/>
      <c r="DZ239" s="1671"/>
      <c r="EA239" s="1671"/>
      <c r="EB239" s="1671"/>
      <c r="EC239" s="1671"/>
      <c r="ED239" s="1671"/>
      <c r="EE239" s="1671"/>
      <c r="EF239" s="1671"/>
      <c r="EG239" s="1671"/>
      <c r="EH239" s="1671"/>
      <c r="EI239" s="1671"/>
    </row>
    <row r="240" spans="1:139" s="1673" customFormat="1" ht="12.5" x14ac:dyDescent="0.35">
      <c r="A240" s="1670" t="s">
        <v>6271</v>
      </c>
      <c r="B240" s="1670" t="s">
        <v>6047</v>
      </c>
      <c r="C240" s="1653">
        <v>1</v>
      </c>
      <c r="D240" s="1654">
        <v>50351.020000000004</v>
      </c>
      <c r="E240" s="1654">
        <v>50351.020000000004</v>
      </c>
      <c r="F240" s="1671"/>
      <c r="G240" s="1671"/>
      <c r="H240" s="1671"/>
      <c r="I240" s="1671"/>
      <c r="J240" s="1672"/>
      <c r="K240" s="1671"/>
      <c r="L240" s="1671"/>
      <c r="M240" s="1671"/>
      <c r="N240" s="1671"/>
      <c r="O240" s="1671"/>
      <c r="P240" s="1671"/>
      <c r="Q240" s="1671"/>
      <c r="R240" s="1671"/>
      <c r="S240" s="1671"/>
      <c r="T240" s="1671"/>
      <c r="U240" s="1671"/>
      <c r="V240" s="1671"/>
      <c r="W240" s="1671"/>
      <c r="X240" s="1671"/>
      <c r="Y240" s="1671"/>
      <c r="Z240" s="1671"/>
      <c r="AA240" s="1671"/>
      <c r="AB240" s="1671"/>
      <c r="AC240" s="1671"/>
      <c r="AD240" s="1671"/>
      <c r="AE240" s="1671"/>
      <c r="AF240" s="1671"/>
      <c r="AG240" s="1671"/>
      <c r="AH240" s="1671"/>
      <c r="AI240" s="1671"/>
      <c r="AJ240" s="1671"/>
      <c r="AK240" s="1671"/>
      <c r="AL240" s="1671"/>
      <c r="AM240" s="1671"/>
      <c r="AN240" s="1671"/>
      <c r="AO240" s="1671"/>
      <c r="AP240" s="1671"/>
      <c r="AQ240" s="1671"/>
      <c r="AR240" s="1671"/>
      <c r="AS240" s="1671"/>
      <c r="AT240" s="1671"/>
      <c r="AU240" s="1671"/>
      <c r="AV240" s="1671"/>
      <c r="AW240" s="1671"/>
      <c r="AX240" s="1671"/>
      <c r="AY240" s="1671"/>
      <c r="AZ240" s="1671"/>
      <c r="BA240" s="1671"/>
      <c r="BB240" s="1671"/>
      <c r="BC240" s="1671"/>
      <c r="BD240" s="1671"/>
      <c r="BE240" s="1671"/>
      <c r="BF240" s="1671"/>
      <c r="BG240" s="1671"/>
      <c r="BH240" s="1671"/>
      <c r="BI240" s="1671"/>
      <c r="BJ240" s="1671"/>
      <c r="BK240" s="1671"/>
      <c r="BL240" s="1671"/>
      <c r="BM240" s="1671"/>
      <c r="BN240" s="1671"/>
      <c r="BO240" s="1671"/>
      <c r="BP240" s="1671"/>
      <c r="BQ240" s="1671"/>
      <c r="BR240" s="1671"/>
      <c r="BS240" s="1671"/>
      <c r="BT240" s="1671"/>
      <c r="BU240" s="1671"/>
      <c r="BV240" s="1671"/>
      <c r="BW240" s="1671"/>
      <c r="BX240" s="1671"/>
      <c r="BY240" s="1671"/>
      <c r="BZ240" s="1671"/>
      <c r="CA240" s="1671"/>
      <c r="CB240" s="1671"/>
      <c r="CC240" s="1671"/>
      <c r="CD240" s="1671"/>
      <c r="CE240" s="1671"/>
      <c r="CF240" s="1671"/>
      <c r="CG240" s="1671"/>
      <c r="CH240" s="1671"/>
      <c r="CI240" s="1671"/>
      <c r="CJ240" s="1671"/>
      <c r="CK240" s="1671"/>
      <c r="CL240" s="1671"/>
      <c r="CM240" s="1671"/>
      <c r="CN240" s="1671"/>
      <c r="CO240" s="1671"/>
      <c r="CP240" s="1671"/>
      <c r="CQ240" s="1671"/>
      <c r="CR240" s="1671"/>
      <c r="CS240" s="1671"/>
      <c r="CT240" s="1671"/>
      <c r="CU240" s="1671"/>
      <c r="CV240" s="1671"/>
      <c r="CW240" s="1671"/>
      <c r="CX240" s="1671"/>
      <c r="CY240" s="1671"/>
      <c r="CZ240" s="1671"/>
      <c r="DA240" s="1671"/>
      <c r="DB240" s="1671"/>
      <c r="DC240" s="1671"/>
      <c r="DD240" s="1671"/>
      <c r="DE240" s="1671"/>
      <c r="DF240" s="1671"/>
      <c r="DG240" s="1671"/>
      <c r="DH240" s="1671"/>
      <c r="DI240" s="1671"/>
      <c r="DJ240" s="1671"/>
      <c r="DK240" s="1671"/>
      <c r="DL240" s="1671"/>
      <c r="DM240" s="1671"/>
      <c r="DN240" s="1671"/>
      <c r="DO240" s="1671"/>
      <c r="DP240" s="1671"/>
      <c r="DQ240" s="1671"/>
      <c r="DR240" s="1671"/>
      <c r="DS240" s="1671"/>
      <c r="DT240" s="1671"/>
      <c r="DU240" s="1671"/>
      <c r="DV240" s="1671"/>
      <c r="DW240" s="1671"/>
      <c r="DX240" s="1671"/>
      <c r="DY240" s="1671"/>
      <c r="DZ240" s="1671"/>
      <c r="EA240" s="1671"/>
      <c r="EB240" s="1671"/>
      <c r="EC240" s="1671"/>
      <c r="ED240" s="1671"/>
      <c r="EE240" s="1671"/>
      <c r="EF240" s="1671"/>
      <c r="EG240" s="1671"/>
      <c r="EH240" s="1671"/>
      <c r="EI240" s="1671"/>
    </row>
    <row r="241" spans="1:139" s="1673" customFormat="1" ht="12.5" x14ac:dyDescent="0.35">
      <c r="A241" s="1670" t="s">
        <v>6272</v>
      </c>
      <c r="B241" s="1670" t="s">
        <v>6079</v>
      </c>
      <c r="C241" s="1653">
        <v>15</v>
      </c>
      <c r="D241" s="1654">
        <v>38658</v>
      </c>
      <c r="E241" s="1654">
        <v>38658</v>
      </c>
      <c r="F241" s="1671"/>
      <c r="G241" s="1671"/>
      <c r="H241" s="1671"/>
      <c r="I241" s="1671"/>
      <c r="J241" s="1672"/>
      <c r="K241" s="1671"/>
      <c r="L241" s="1671"/>
      <c r="M241" s="1671"/>
      <c r="N241" s="1671"/>
      <c r="O241" s="1671"/>
      <c r="P241" s="1671"/>
      <c r="Q241" s="1671"/>
      <c r="R241" s="1671"/>
      <c r="S241" s="1671"/>
      <c r="T241" s="1671"/>
      <c r="U241" s="1671"/>
      <c r="V241" s="1671"/>
      <c r="W241" s="1671"/>
      <c r="X241" s="1671"/>
      <c r="Y241" s="1671"/>
      <c r="Z241" s="1671"/>
      <c r="AA241" s="1671"/>
      <c r="AB241" s="1671"/>
      <c r="AC241" s="1671"/>
      <c r="AD241" s="1671"/>
      <c r="AE241" s="1671"/>
      <c r="AF241" s="1671"/>
      <c r="AG241" s="1671"/>
      <c r="AH241" s="1671"/>
      <c r="AI241" s="1671"/>
      <c r="AJ241" s="1671"/>
      <c r="AK241" s="1671"/>
      <c r="AL241" s="1671"/>
      <c r="AM241" s="1671"/>
      <c r="AN241" s="1671"/>
      <c r="AO241" s="1671"/>
      <c r="AP241" s="1671"/>
      <c r="AQ241" s="1671"/>
      <c r="AR241" s="1671"/>
      <c r="AS241" s="1671"/>
      <c r="AT241" s="1671"/>
      <c r="AU241" s="1671"/>
      <c r="AV241" s="1671"/>
      <c r="AW241" s="1671"/>
      <c r="AX241" s="1671"/>
      <c r="AY241" s="1671"/>
      <c r="AZ241" s="1671"/>
      <c r="BA241" s="1671"/>
      <c r="BB241" s="1671"/>
      <c r="BC241" s="1671"/>
      <c r="BD241" s="1671"/>
      <c r="BE241" s="1671"/>
      <c r="BF241" s="1671"/>
      <c r="BG241" s="1671"/>
      <c r="BH241" s="1671"/>
      <c r="BI241" s="1671"/>
      <c r="BJ241" s="1671"/>
      <c r="BK241" s="1671"/>
      <c r="BL241" s="1671"/>
      <c r="BM241" s="1671"/>
      <c r="BN241" s="1671"/>
      <c r="BO241" s="1671"/>
      <c r="BP241" s="1671"/>
      <c r="BQ241" s="1671"/>
      <c r="BR241" s="1671"/>
      <c r="BS241" s="1671"/>
      <c r="BT241" s="1671"/>
      <c r="BU241" s="1671"/>
      <c r="BV241" s="1671"/>
      <c r="BW241" s="1671"/>
      <c r="BX241" s="1671"/>
      <c r="BY241" s="1671"/>
      <c r="BZ241" s="1671"/>
      <c r="CA241" s="1671"/>
      <c r="CB241" s="1671"/>
      <c r="CC241" s="1671"/>
      <c r="CD241" s="1671"/>
      <c r="CE241" s="1671"/>
      <c r="CF241" s="1671"/>
      <c r="CG241" s="1671"/>
      <c r="CH241" s="1671"/>
      <c r="CI241" s="1671"/>
      <c r="CJ241" s="1671"/>
      <c r="CK241" s="1671"/>
      <c r="CL241" s="1671"/>
      <c r="CM241" s="1671"/>
      <c r="CN241" s="1671"/>
      <c r="CO241" s="1671"/>
      <c r="CP241" s="1671"/>
      <c r="CQ241" s="1671"/>
      <c r="CR241" s="1671"/>
      <c r="CS241" s="1671"/>
      <c r="CT241" s="1671"/>
      <c r="CU241" s="1671"/>
      <c r="CV241" s="1671"/>
      <c r="CW241" s="1671"/>
      <c r="CX241" s="1671"/>
      <c r="CY241" s="1671"/>
      <c r="CZ241" s="1671"/>
      <c r="DA241" s="1671"/>
      <c r="DB241" s="1671"/>
      <c r="DC241" s="1671"/>
      <c r="DD241" s="1671"/>
      <c r="DE241" s="1671"/>
      <c r="DF241" s="1671"/>
      <c r="DG241" s="1671"/>
      <c r="DH241" s="1671"/>
      <c r="DI241" s="1671"/>
      <c r="DJ241" s="1671"/>
      <c r="DK241" s="1671"/>
      <c r="DL241" s="1671"/>
      <c r="DM241" s="1671"/>
      <c r="DN241" s="1671"/>
      <c r="DO241" s="1671"/>
      <c r="DP241" s="1671"/>
      <c r="DQ241" s="1671"/>
      <c r="DR241" s="1671"/>
      <c r="DS241" s="1671"/>
      <c r="DT241" s="1671"/>
      <c r="DU241" s="1671"/>
      <c r="DV241" s="1671"/>
      <c r="DW241" s="1671"/>
      <c r="DX241" s="1671"/>
      <c r="DY241" s="1671"/>
      <c r="DZ241" s="1671"/>
      <c r="EA241" s="1671"/>
      <c r="EB241" s="1671"/>
      <c r="EC241" s="1671"/>
      <c r="ED241" s="1671"/>
      <c r="EE241" s="1671"/>
      <c r="EF241" s="1671"/>
      <c r="EG241" s="1671"/>
      <c r="EH241" s="1671"/>
      <c r="EI241" s="1671"/>
    </row>
    <row r="242" spans="1:139" s="1673" customFormat="1" ht="12.5" x14ac:dyDescent="0.35">
      <c r="A242" s="1670" t="s">
        <v>6273</v>
      </c>
      <c r="B242" s="1670" t="s">
        <v>6063</v>
      </c>
      <c r="C242" s="1653">
        <v>13</v>
      </c>
      <c r="D242" s="1654">
        <v>42431</v>
      </c>
      <c r="E242" s="1654">
        <v>42431</v>
      </c>
      <c r="F242" s="1671"/>
      <c r="G242" s="1671"/>
      <c r="H242" s="1671"/>
      <c r="I242" s="1671"/>
      <c r="J242" s="1672"/>
      <c r="K242" s="1671"/>
      <c r="L242" s="1671"/>
      <c r="M242" s="1671"/>
      <c r="N242" s="1671"/>
      <c r="O242" s="1671"/>
      <c r="P242" s="1671"/>
      <c r="Q242" s="1671"/>
      <c r="R242" s="1671"/>
      <c r="S242" s="1671"/>
      <c r="T242" s="1671"/>
      <c r="U242" s="1671"/>
      <c r="V242" s="1671"/>
      <c r="W242" s="1671"/>
      <c r="X242" s="1671"/>
      <c r="Y242" s="1671"/>
      <c r="Z242" s="1671"/>
      <c r="AA242" s="1671"/>
      <c r="AB242" s="1671"/>
      <c r="AC242" s="1671"/>
      <c r="AD242" s="1671"/>
      <c r="AE242" s="1671"/>
      <c r="AF242" s="1671"/>
      <c r="AG242" s="1671"/>
      <c r="AH242" s="1671"/>
      <c r="AI242" s="1671"/>
      <c r="AJ242" s="1671"/>
      <c r="AK242" s="1671"/>
      <c r="AL242" s="1671"/>
      <c r="AM242" s="1671"/>
      <c r="AN242" s="1671"/>
      <c r="AO242" s="1671"/>
      <c r="AP242" s="1671"/>
      <c r="AQ242" s="1671"/>
      <c r="AR242" s="1671"/>
      <c r="AS242" s="1671"/>
      <c r="AT242" s="1671"/>
      <c r="AU242" s="1671"/>
      <c r="AV242" s="1671"/>
      <c r="AW242" s="1671"/>
      <c r="AX242" s="1671"/>
      <c r="AY242" s="1671"/>
      <c r="AZ242" s="1671"/>
      <c r="BA242" s="1671"/>
      <c r="BB242" s="1671"/>
      <c r="BC242" s="1671"/>
      <c r="BD242" s="1671"/>
      <c r="BE242" s="1671"/>
      <c r="BF242" s="1671"/>
      <c r="BG242" s="1671"/>
      <c r="BH242" s="1671"/>
      <c r="BI242" s="1671"/>
      <c r="BJ242" s="1671"/>
      <c r="BK242" s="1671"/>
      <c r="BL242" s="1671"/>
      <c r="BM242" s="1671"/>
      <c r="BN242" s="1671"/>
      <c r="BO242" s="1671"/>
      <c r="BP242" s="1671"/>
      <c r="BQ242" s="1671"/>
      <c r="BR242" s="1671"/>
      <c r="BS242" s="1671"/>
      <c r="BT242" s="1671"/>
      <c r="BU242" s="1671"/>
      <c r="BV242" s="1671"/>
      <c r="BW242" s="1671"/>
      <c r="BX242" s="1671"/>
      <c r="BY242" s="1671"/>
      <c r="BZ242" s="1671"/>
      <c r="CA242" s="1671"/>
      <c r="CB242" s="1671"/>
      <c r="CC242" s="1671"/>
      <c r="CD242" s="1671"/>
      <c r="CE242" s="1671"/>
      <c r="CF242" s="1671"/>
      <c r="CG242" s="1671"/>
      <c r="CH242" s="1671"/>
      <c r="CI242" s="1671"/>
      <c r="CJ242" s="1671"/>
      <c r="CK242" s="1671"/>
      <c r="CL242" s="1671"/>
      <c r="CM242" s="1671"/>
      <c r="CN242" s="1671"/>
      <c r="CO242" s="1671"/>
      <c r="CP242" s="1671"/>
      <c r="CQ242" s="1671"/>
      <c r="CR242" s="1671"/>
      <c r="CS242" s="1671"/>
      <c r="CT242" s="1671"/>
      <c r="CU242" s="1671"/>
      <c r="CV242" s="1671"/>
      <c r="CW242" s="1671"/>
      <c r="CX242" s="1671"/>
      <c r="CY242" s="1671"/>
      <c r="CZ242" s="1671"/>
      <c r="DA242" s="1671"/>
      <c r="DB242" s="1671"/>
      <c r="DC242" s="1671"/>
      <c r="DD242" s="1671"/>
      <c r="DE242" s="1671"/>
      <c r="DF242" s="1671"/>
      <c r="DG242" s="1671"/>
      <c r="DH242" s="1671"/>
      <c r="DI242" s="1671"/>
      <c r="DJ242" s="1671"/>
      <c r="DK242" s="1671"/>
      <c r="DL242" s="1671"/>
      <c r="DM242" s="1671"/>
      <c r="DN242" s="1671"/>
      <c r="DO242" s="1671"/>
      <c r="DP242" s="1671"/>
      <c r="DQ242" s="1671"/>
      <c r="DR242" s="1671"/>
      <c r="DS242" s="1671"/>
      <c r="DT242" s="1671"/>
      <c r="DU242" s="1671"/>
      <c r="DV242" s="1671"/>
      <c r="DW242" s="1671"/>
      <c r="DX242" s="1671"/>
      <c r="DY242" s="1671"/>
      <c r="DZ242" s="1671"/>
      <c r="EA242" s="1671"/>
      <c r="EB242" s="1671"/>
      <c r="EC242" s="1671"/>
      <c r="ED242" s="1671"/>
      <c r="EE242" s="1671"/>
      <c r="EF242" s="1671"/>
      <c r="EG242" s="1671"/>
      <c r="EH242" s="1671"/>
      <c r="EI242" s="1671"/>
    </row>
    <row r="243" spans="1:139" s="1673" customFormat="1" ht="12.5" x14ac:dyDescent="0.35">
      <c r="A243" s="1670" t="s">
        <v>6274</v>
      </c>
      <c r="B243" s="1670" t="s">
        <v>6045</v>
      </c>
      <c r="C243" s="1653">
        <v>11</v>
      </c>
      <c r="D243" s="1654">
        <v>48158</v>
      </c>
      <c r="E243" s="1654">
        <v>48158</v>
      </c>
      <c r="F243" s="1671"/>
      <c r="G243" s="1671"/>
      <c r="H243" s="1671"/>
      <c r="I243" s="1671"/>
      <c r="J243" s="1672"/>
      <c r="K243" s="1671"/>
      <c r="L243" s="1671"/>
      <c r="M243" s="1671"/>
      <c r="N243" s="1671"/>
      <c r="O243" s="1671"/>
      <c r="P243" s="1671"/>
      <c r="Q243" s="1671"/>
      <c r="R243" s="1671"/>
      <c r="S243" s="1671"/>
      <c r="T243" s="1671"/>
      <c r="U243" s="1671"/>
      <c r="V243" s="1671"/>
      <c r="W243" s="1671"/>
      <c r="X243" s="1671"/>
      <c r="Y243" s="1671"/>
      <c r="Z243" s="1671"/>
      <c r="AA243" s="1671"/>
      <c r="AB243" s="1671"/>
      <c r="AC243" s="1671"/>
      <c r="AD243" s="1671"/>
      <c r="AE243" s="1671"/>
      <c r="AF243" s="1671"/>
      <c r="AG243" s="1671"/>
      <c r="AH243" s="1671"/>
      <c r="AI243" s="1671"/>
      <c r="AJ243" s="1671"/>
      <c r="AK243" s="1671"/>
      <c r="AL243" s="1671"/>
      <c r="AM243" s="1671"/>
      <c r="AN243" s="1671"/>
      <c r="AO243" s="1671"/>
      <c r="AP243" s="1671"/>
      <c r="AQ243" s="1671"/>
      <c r="AR243" s="1671"/>
      <c r="AS243" s="1671"/>
      <c r="AT243" s="1671"/>
      <c r="AU243" s="1671"/>
      <c r="AV243" s="1671"/>
      <c r="AW243" s="1671"/>
      <c r="AX243" s="1671"/>
      <c r="AY243" s="1671"/>
      <c r="AZ243" s="1671"/>
      <c r="BA243" s="1671"/>
      <c r="BB243" s="1671"/>
      <c r="BC243" s="1671"/>
      <c r="BD243" s="1671"/>
      <c r="BE243" s="1671"/>
      <c r="BF243" s="1671"/>
      <c r="BG243" s="1671"/>
      <c r="BH243" s="1671"/>
      <c r="BI243" s="1671"/>
      <c r="BJ243" s="1671"/>
      <c r="BK243" s="1671"/>
      <c r="BL243" s="1671"/>
      <c r="BM243" s="1671"/>
      <c r="BN243" s="1671"/>
      <c r="BO243" s="1671"/>
      <c r="BP243" s="1671"/>
      <c r="BQ243" s="1671"/>
      <c r="BR243" s="1671"/>
      <c r="BS243" s="1671"/>
      <c r="BT243" s="1671"/>
      <c r="BU243" s="1671"/>
      <c r="BV243" s="1671"/>
      <c r="BW243" s="1671"/>
      <c r="BX243" s="1671"/>
      <c r="BY243" s="1671"/>
      <c r="BZ243" s="1671"/>
      <c r="CA243" s="1671"/>
      <c r="CB243" s="1671"/>
      <c r="CC243" s="1671"/>
      <c r="CD243" s="1671"/>
      <c r="CE243" s="1671"/>
      <c r="CF243" s="1671"/>
      <c r="CG243" s="1671"/>
      <c r="CH243" s="1671"/>
      <c r="CI243" s="1671"/>
      <c r="CJ243" s="1671"/>
      <c r="CK243" s="1671"/>
      <c r="CL243" s="1671"/>
      <c r="CM243" s="1671"/>
      <c r="CN243" s="1671"/>
      <c r="CO243" s="1671"/>
      <c r="CP243" s="1671"/>
      <c r="CQ243" s="1671"/>
      <c r="CR243" s="1671"/>
      <c r="CS243" s="1671"/>
      <c r="CT243" s="1671"/>
      <c r="CU243" s="1671"/>
      <c r="CV243" s="1671"/>
      <c r="CW243" s="1671"/>
      <c r="CX243" s="1671"/>
      <c r="CY243" s="1671"/>
      <c r="CZ243" s="1671"/>
      <c r="DA243" s="1671"/>
      <c r="DB243" s="1671"/>
      <c r="DC243" s="1671"/>
      <c r="DD243" s="1671"/>
      <c r="DE243" s="1671"/>
      <c r="DF243" s="1671"/>
      <c r="DG243" s="1671"/>
      <c r="DH243" s="1671"/>
      <c r="DI243" s="1671"/>
      <c r="DJ243" s="1671"/>
      <c r="DK243" s="1671"/>
      <c r="DL243" s="1671"/>
      <c r="DM243" s="1671"/>
      <c r="DN243" s="1671"/>
      <c r="DO243" s="1671"/>
      <c r="DP243" s="1671"/>
      <c r="DQ243" s="1671"/>
      <c r="DR243" s="1671"/>
      <c r="DS243" s="1671"/>
      <c r="DT243" s="1671"/>
      <c r="DU243" s="1671"/>
      <c r="DV243" s="1671"/>
      <c r="DW243" s="1671"/>
      <c r="DX243" s="1671"/>
      <c r="DY243" s="1671"/>
      <c r="DZ243" s="1671"/>
      <c r="EA243" s="1671"/>
      <c r="EB243" s="1671"/>
      <c r="EC243" s="1671"/>
      <c r="ED243" s="1671"/>
      <c r="EE243" s="1671"/>
      <c r="EF243" s="1671"/>
      <c r="EG243" s="1671"/>
      <c r="EH243" s="1671"/>
      <c r="EI243" s="1671"/>
    </row>
    <row r="244" spans="1:139" s="1673" customFormat="1" ht="12.5" x14ac:dyDescent="0.35">
      <c r="A244" s="1670" t="s">
        <v>6275</v>
      </c>
      <c r="B244" s="1670" t="s">
        <v>6045</v>
      </c>
      <c r="C244" s="1653">
        <v>1</v>
      </c>
      <c r="D244" s="1654">
        <v>51048.020000000004</v>
      </c>
      <c r="E244" s="1654">
        <v>51048.020000000004</v>
      </c>
      <c r="F244" s="1671"/>
      <c r="G244" s="1671"/>
      <c r="H244" s="1671"/>
      <c r="I244" s="1671"/>
      <c r="J244" s="1672"/>
      <c r="K244" s="1671"/>
      <c r="L244" s="1671"/>
      <c r="M244" s="1671"/>
      <c r="N244" s="1671"/>
      <c r="O244" s="1671"/>
      <c r="P244" s="1671"/>
      <c r="Q244" s="1671"/>
      <c r="R244" s="1671"/>
      <c r="S244" s="1671"/>
      <c r="T244" s="1671"/>
      <c r="U244" s="1671"/>
      <c r="V244" s="1671"/>
      <c r="W244" s="1671"/>
      <c r="X244" s="1671"/>
      <c r="Y244" s="1671"/>
      <c r="Z244" s="1671"/>
      <c r="AA244" s="1671"/>
      <c r="AB244" s="1671"/>
      <c r="AC244" s="1671"/>
      <c r="AD244" s="1671"/>
      <c r="AE244" s="1671"/>
      <c r="AF244" s="1671"/>
      <c r="AG244" s="1671"/>
      <c r="AH244" s="1671"/>
      <c r="AI244" s="1671"/>
      <c r="AJ244" s="1671"/>
      <c r="AK244" s="1671"/>
      <c r="AL244" s="1671"/>
      <c r="AM244" s="1671"/>
      <c r="AN244" s="1671"/>
      <c r="AO244" s="1671"/>
      <c r="AP244" s="1671"/>
      <c r="AQ244" s="1671"/>
      <c r="AR244" s="1671"/>
      <c r="AS244" s="1671"/>
      <c r="AT244" s="1671"/>
      <c r="AU244" s="1671"/>
      <c r="AV244" s="1671"/>
      <c r="AW244" s="1671"/>
      <c r="AX244" s="1671"/>
      <c r="AY244" s="1671"/>
      <c r="AZ244" s="1671"/>
      <c r="BA244" s="1671"/>
      <c r="BB244" s="1671"/>
      <c r="BC244" s="1671"/>
      <c r="BD244" s="1671"/>
      <c r="BE244" s="1671"/>
      <c r="BF244" s="1671"/>
      <c r="BG244" s="1671"/>
      <c r="BH244" s="1671"/>
      <c r="BI244" s="1671"/>
      <c r="BJ244" s="1671"/>
      <c r="BK244" s="1671"/>
      <c r="BL244" s="1671"/>
      <c r="BM244" s="1671"/>
      <c r="BN244" s="1671"/>
      <c r="BO244" s="1671"/>
      <c r="BP244" s="1671"/>
      <c r="BQ244" s="1671"/>
      <c r="BR244" s="1671"/>
      <c r="BS244" s="1671"/>
      <c r="BT244" s="1671"/>
      <c r="BU244" s="1671"/>
      <c r="BV244" s="1671"/>
      <c r="BW244" s="1671"/>
      <c r="BX244" s="1671"/>
      <c r="BY244" s="1671"/>
      <c r="BZ244" s="1671"/>
      <c r="CA244" s="1671"/>
      <c r="CB244" s="1671"/>
      <c r="CC244" s="1671"/>
      <c r="CD244" s="1671"/>
      <c r="CE244" s="1671"/>
      <c r="CF244" s="1671"/>
      <c r="CG244" s="1671"/>
      <c r="CH244" s="1671"/>
      <c r="CI244" s="1671"/>
      <c r="CJ244" s="1671"/>
      <c r="CK244" s="1671"/>
      <c r="CL244" s="1671"/>
      <c r="CM244" s="1671"/>
      <c r="CN244" s="1671"/>
      <c r="CO244" s="1671"/>
      <c r="CP244" s="1671"/>
      <c r="CQ244" s="1671"/>
      <c r="CR244" s="1671"/>
      <c r="CS244" s="1671"/>
      <c r="CT244" s="1671"/>
      <c r="CU244" s="1671"/>
      <c r="CV244" s="1671"/>
      <c r="CW244" s="1671"/>
      <c r="CX244" s="1671"/>
      <c r="CY244" s="1671"/>
      <c r="CZ244" s="1671"/>
      <c r="DA244" s="1671"/>
      <c r="DB244" s="1671"/>
      <c r="DC244" s="1671"/>
      <c r="DD244" s="1671"/>
      <c r="DE244" s="1671"/>
      <c r="DF244" s="1671"/>
      <c r="DG244" s="1671"/>
      <c r="DH244" s="1671"/>
      <c r="DI244" s="1671"/>
      <c r="DJ244" s="1671"/>
      <c r="DK244" s="1671"/>
      <c r="DL244" s="1671"/>
      <c r="DM244" s="1671"/>
      <c r="DN244" s="1671"/>
      <c r="DO244" s="1671"/>
      <c r="DP244" s="1671"/>
      <c r="DQ244" s="1671"/>
      <c r="DR244" s="1671"/>
      <c r="DS244" s="1671"/>
      <c r="DT244" s="1671"/>
      <c r="DU244" s="1671"/>
      <c r="DV244" s="1671"/>
      <c r="DW244" s="1671"/>
      <c r="DX244" s="1671"/>
      <c r="DY244" s="1671"/>
      <c r="DZ244" s="1671"/>
      <c r="EA244" s="1671"/>
      <c r="EB244" s="1671"/>
      <c r="EC244" s="1671"/>
      <c r="ED244" s="1671"/>
      <c r="EE244" s="1671"/>
      <c r="EF244" s="1671"/>
      <c r="EG244" s="1671"/>
      <c r="EH244" s="1671"/>
      <c r="EI244" s="1671"/>
    </row>
    <row r="245" spans="1:139" s="1673" customFormat="1" ht="12.5" x14ac:dyDescent="0.35">
      <c r="A245" s="1670" t="s">
        <v>6276</v>
      </c>
      <c r="B245" s="1670" t="s">
        <v>6045</v>
      </c>
      <c r="C245" s="1653">
        <v>1</v>
      </c>
      <c r="D245" s="1654">
        <v>63705.02</v>
      </c>
      <c r="E245" s="1654">
        <v>63705.02</v>
      </c>
      <c r="F245" s="1671"/>
      <c r="G245" s="1671"/>
      <c r="H245" s="1671"/>
      <c r="I245" s="1671"/>
      <c r="J245" s="1672"/>
      <c r="K245" s="1671"/>
      <c r="L245" s="1671"/>
      <c r="M245" s="1671"/>
      <c r="N245" s="1671"/>
      <c r="O245" s="1671"/>
      <c r="P245" s="1671"/>
      <c r="Q245" s="1671"/>
      <c r="R245" s="1671"/>
      <c r="S245" s="1671"/>
      <c r="T245" s="1671"/>
      <c r="U245" s="1671"/>
      <c r="V245" s="1671"/>
      <c r="W245" s="1671"/>
      <c r="X245" s="1671"/>
      <c r="Y245" s="1671"/>
      <c r="Z245" s="1671"/>
      <c r="AA245" s="1671"/>
      <c r="AB245" s="1671"/>
      <c r="AC245" s="1671"/>
      <c r="AD245" s="1671"/>
      <c r="AE245" s="1671"/>
      <c r="AF245" s="1671"/>
      <c r="AG245" s="1671"/>
      <c r="AH245" s="1671"/>
      <c r="AI245" s="1671"/>
      <c r="AJ245" s="1671"/>
      <c r="AK245" s="1671"/>
      <c r="AL245" s="1671"/>
      <c r="AM245" s="1671"/>
      <c r="AN245" s="1671"/>
      <c r="AO245" s="1671"/>
      <c r="AP245" s="1671"/>
      <c r="AQ245" s="1671"/>
      <c r="AR245" s="1671"/>
      <c r="AS245" s="1671"/>
      <c r="AT245" s="1671"/>
      <c r="AU245" s="1671"/>
      <c r="AV245" s="1671"/>
      <c r="AW245" s="1671"/>
      <c r="AX245" s="1671"/>
      <c r="AY245" s="1671"/>
      <c r="AZ245" s="1671"/>
      <c r="BA245" s="1671"/>
      <c r="BB245" s="1671"/>
      <c r="BC245" s="1671"/>
      <c r="BD245" s="1671"/>
      <c r="BE245" s="1671"/>
      <c r="BF245" s="1671"/>
      <c r="BG245" s="1671"/>
      <c r="BH245" s="1671"/>
      <c r="BI245" s="1671"/>
      <c r="BJ245" s="1671"/>
      <c r="BK245" s="1671"/>
      <c r="BL245" s="1671"/>
      <c r="BM245" s="1671"/>
      <c r="BN245" s="1671"/>
      <c r="BO245" s="1671"/>
      <c r="BP245" s="1671"/>
      <c r="BQ245" s="1671"/>
      <c r="BR245" s="1671"/>
      <c r="BS245" s="1671"/>
      <c r="BT245" s="1671"/>
      <c r="BU245" s="1671"/>
      <c r="BV245" s="1671"/>
      <c r="BW245" s="1671"/>
      <c r="BX245" s="1671"/>
      <c r="BY245" s="1671"/>
      <c r="BZ245" s="1671"/>
      <c r="CA245" s="1671"/>
      <c r="CB245" s="1671"/>
      <c r="CC245" s="1671"/>
      <c r="CD245" s="1671"/>
      <c r="CE245" s="1671"/>
      <c r="CF245" s="1671"/>
      <c r="CG245" s="1671"/>
      <c r="CH245" s="1671"/>
      <c r="CI245" s="1671"/>
      <c r="CJ245" s="1671"/>
      <c r="CK245" s="1671"/>
      <c r="CL245" s="1671"/>
      <c r="CM245" s="1671"/>
      <c r="CN245" s="1671"/>
      <c r="CO245" s="1671"/>
      <c r="CP245" s="1671"/>
      <c r="CQ245" s="1671"/>
      <c r="CR245" s="1671"/>
      <c r="CS245" s="1671"/>
      <c r="CT245" s="1671"/>
      <c r="CU245" s="1671"/>
      <c r="CV245" s="1671"/>
      <c r="CW245" s="1671"/>
      <c r="CX245" s="1671"/>
      <c r="CY245" s="1671"/>
      <c r="CZ245" s="1671"/>
      <c r="DA245" s="1671"/>
      <c r="DB245" s="1671"/>
      <c r="DC245" s="1671"/>
      <c r="DD245" s="1671"/>
      <c r="DE245" s="1671"/>
      <c r="DF245" s="1671"/>
      <c r="DG245" s="1671"/>
      <c r="DH245" s="1671"/>
      <c r="DI245" s="1671"/>
      <c r="DJ245" s="1671"/>
      <c r="DK245" s="1671"/>
      <c r="DL245" s="1671"/>
      <c r="DM245" s="1671"/>
      <c r="DN245" s="1671"/>
      <c r="DO245" s="1671"/>
      <c r="DP245" s="1671"/>
      <c r="DQ245" s="1671"/>
      <c r="DR245" s="1671"/>
      <c r="DS245" s="1671"/>
      <c r="DT245" s="1671"/>
      <c r="DU245" s="1671"/>
      <c r="DV245" s="1671"/>
      <c r="DW245" s="1671"/>
      <c r="DX245" s="1671"/>
      <c r="DY245" s="1671"/>
      <c r="DZ245" s="1671"/>
      <c r="EA245" s="1671"/>
      <c r="EB245" s="1671"/>
      <c r="EC245" s="1671"/>
      <c r="ED245" s="1671"/>
      <c r="EE245" s="1671"/>
      <c r="EF245" s="1671"/>
      <c r="EG245" s="1671"/>
      <c r="EH245" s="1671"/>
      <c r="EI245" s="1671"/>
    </row>
    <row r="246" spans="1:139" s="1673" customFormat="1" ht="12.5" x14ac:dyDescent="0.35">
      <c r="A246" s="1670" t="s">
        <v>6277</v>
      </c>
      <c r="B246" s="1670" t="s">
        <v>6041</v>
      </c>
      <c r="C246" s="1653">
        <v>3</v>
      </c>
      <c r="D246" s="1654">
        <v>56542</v>
      </c>
      <c r="E246" s="1654">
        <v>56542</v>
      </c>
      <c r="F246" s="1671"/>
      <c r="G246" s="1671"/>
      <c r="H246" s="1671"/>
      <c r="I246" s="1671"/>
      <c r="J246" s="1672"/>
      <c r="K246" s="1671"/>
      <c r="L246" s="1671"/>
      <c r="M246" s="1671"/>
      <c r="N246" s="1671"/>
      <c r="O246" s="1671"/>
      <c r="P246" s="1671"/>
      <c r="Q246" s="1671"/>
      <c r="R246" s="1671"/>
      <c r="S246" s="1671"/>
      <c r="T246" s="1671"/>
      <c r="U246" s="1671"/>
      <c r="V246" s="1671"/>
      <c r="W246" s="1671"/>
      <c r="X246" s="1671"/>
      <c r="Y246" s="1671"/>
      <c r="Z246" s="1671"/>
      <c r="AA246" s="1671"/>
      <c r="AB246" s="1671"/>
      <c r="AC246" s="1671"/>
      <c r="AD246" s="1671"/>
      <c r="AE246" s="1671"/>
      <c r="AF246" s="1671"/>
      <c r="AG246" s="1671"/>
      <c r="AH246" s="1671"/>
      <c r="AI246" s="1671"/>
      <c r="AJ246" s="1671"/>
      <c r="AK246" s="1671"/>
      <c r="AL246" s="1671"/>
      <c r="AM246" s="1671"/>
      <c r="AN246" s="1671"/>
      <c r="AO246" s="1671"/>
      <c r="AP246" s="1671"/>
      <c r="AQ246" s="1671"/>
      <c r="AR246" s="1671"/>
      <c r="AS246" s="1671"/>
      <c r="AT246" s="1671"/>
      <c r="AU246" s="1671"/>
      <c r="AV246" s="1671"/>
      <c r="AW246" s="1671"/>
      <c r="AX246" s="1671"/>
      <c r="AY246" s="1671"/>
      <c r="AZ246" s="1671"/>
      <c r="BA246" s="1671"/>
      <c r="BB246" s="1671"/>
      <c r="BC246" s="1671"/>
      <c r="BD246" s="1671"/>
      <c r="BE246" s="1671"/>
      <c r="BF246" s="1671"/>
      <c r="BG246" s="1671"/>
      <c r="BH246" s="1671"/>
      <c r="BI246" s="1671"/>
      <c r="BJ246" s="1671"/>
      <c r="BK246" s="1671"/>
      <c r="BL246" s="1671"/>
      <c r="BM246" s="1671"/>
      <c r="BN246" s="1671"/>
      <c r="BO246" s="1671"/>
      <c r="BP246" s="1671"/>
      <c r="BQ246" s="1671"/>
      <c r="BR246" s="1671"/>
      <c r="BS246" s="1671"/>
      <c r="BT246" s="1671"/>
      <c r="BU246" s="1671"/>
      <c r="BV246" s="1671"/>
      <c r="BW246" s="1671"/>
      <c r="BX246" s="1671"/>
      <c r="BY246" s="1671"/>
      <c r="BZ246" s="1671"/>
      <c r="CA246" s="1671"/>
      <c r="CB246" s="1671"/>
      <c r="CC246" s="1671"/>
      <c r="CD246" s="1671"/>
      <c r="CE246" s="1671"/>
      <c r="CF246" s="1671"/>
      <c r="CG246" s="1671"/>
      <c r="CH246" s="1671"/>
      <c r="CI246" s="1671"/>
      <c r="CJ246" s="1671"/>
      <c r="CK246" s="1671"/>
      <c r="CL246" s="1671"/>
      <c r="CM246" s="1671"/>
      <c r="CN246" s="1671"/>
      <c r="CO246" s="1671"/>
      <c r="CP246" s="1671"/>
      <c r="CQ246" s="1671"/>
      <c r="CR246" s="1671"/>
      <c r="CS246" s="1671"/>
      <c r="CT246" s="1671"/>
      <c r="CU246" s="1671"/>
      <c r="CV246" s="1671"/>
      <c r="CW246" s="1671"/>
      <c r="CX246" s="1671"/>
      <c r="CY246" s="1671"/>
      <c r="CZ246" s="1671"/>
      <c r="DA246" s="1671"/>
      <c r="DB246" s="1671"/>
      <c r="DC246" s="1671"/>
      <c r="DD246" s="1671"/>
      <c r="DE246" s="1671"/>
      <c r="DF246" s="1671"/>
      <c r="DG246" s="1671"/>
      <c r="DH246" s="1671"/>
      <c r="DI246" s="1671"/>
      <c r="DJ246" s="1671"/>
      <c r="DK246" s="1671"/>
      <c r="DL246" s="1671"/>
      <c r="DM246" s="1671"/>
      <c r="DN246" s="1671"/>
      <c r="DO246" s="1671"/>
      <c r="DP246" s="1671"/>
      <c r="DQ246" s="1671"/>
      <c r="DR246" s="1671"/>
      <c r="DS246" s="1671"/>
      <c r="DT246" s="1671"/>
      <c r="DU246" s="1671"/>
      <c r="DV246" s="1671"/>
      <c r="DW246" s="1671"/>
      <c r="DX246" s="1671"/>
      <c r="DY246" s="1671"/>
      <c r="DZ246" s="1671"/>
      <c r="EA246" s="1671"/>
      <c r="EB246" s="1671"/>
      <c r="EC246" s="1671"/>
      <c r="ED246" s="1671"/>
      <c r="EE246" s="1671"/>
      <c r="EF246" s="1671"/>
      <c r="EG246" s="1671"/>
      <c r="EH246" s="1671"/>
      <c r="EI246" s="1671"/>
    </row>
    <row r="247" spans="1:139" s="1673" customFormat="1" ht="12.5" x14ac:dyDescent="0.35">
      <c r="A247" s="1670" t="s">
        <v>6278</v>
      </c>
      <c r="B247" s="1670" t="s">
        <v>4866</v>
      </c>
      <c r="C247" s="1653">
        <v>1</v>
      </c>
      <c r="D247" s="1654">
        <v>60542</v>
      </c>
      <c r="E247" s="1654">
        <v>60542</v>
      </c>
      <c r="F247" s="1671"/>
      <c r="G247" s="1671"/>
      <c r="H247" s="1671"/>
      <c r="I247" s="1671"/>
      <c r="J247" s="1672"/>
      <c r="K247" s="1671"/>
      <c r="L247" s="1671"/>
      <c r="M247" s="1671"/>
      <c r="N247" s="1671"/>
      <c r="O247" s="1671"/>
      <c r="P247" s="1671"/>
      <c r="Q247" s="1671"/>
      <c r="R247" s="1671"/>
      <c r="S247" s="1671"/>
      <c r="T247" s="1671"/>
      <c r="U247" s="1671"/>
      <c r="V247" s="1671"/>
      <c r="W247" s="1671"/>
      <c r="X247" s="1671"/>
      <c r="Y247" s="1671"/>
      <c r="Z247" s="1671"/>
      <c r="AA247" s="1671"/>
      <c r="AB247" s="1671"/>
      <c r="AC247" s="1671"/>
      <c r="AD247" s="1671"/>
      <c r="AE247" s="1671"/>
      <c r="AF247" s="1671"/>
      <c r="AG247" s="1671"/>
      <c r="AH247" s="1671"/>
      <c r="AI247" s="1671"/>
      <c r="AJ247" s="1671"/>
      <c r="AK247" s="1671"/>
      <c r="AL247" s="1671"/>
      <c r="AM247" s="1671"/>
      <c r="AN247" s="1671"/>
      <c r="AO247" s="1671"/>
      <c r="AP247" s="1671"/>
      <c r="AQ247" s="1671"/>
      <c r="AR247" s="1671"/>
      <c r="AS247" s="1671"/>
      <c r="AT247" s="1671"/>
      <c r="AU247" s="1671"/>
      <c r="AV247" s="1671"/>
      <c r="AW247" s="1671"/>
      <c r="AX247" s="1671"/>
      <c r="AY247" s="1671"/>
      <c r="AZ247" s="1671"/>
      <c r="BA247" s="1671"/>
      <c r="BB247" s="1671"/>
      <c r="BC247" s="1671"/>
      <c r="BD247" s="1671"/>
      <c r="BE247" s="1671"/>
      <c r="BF247" s="1671"/>
      <c r="BG247" s="1671"/>
      <c r="BH247" s="1671"/>
      <c r="BI247" s="1671"/>
      <c r="BJ247" s="1671"/>
      <c r="BK247" s="1671"/>
      <c r="BL247" s="1671"/>
      <c r="BM247" s="1671"/>
      <c r="BN247" s="1671"/>
      <c r="BO247" s="1671"/>
      <c r="BP247" s="1671"/>
      <c r="BQ247" s="1671"/>
      <c r="BR247" s="1671"/>
      <c r="BS247" s="1671"/>
      <c r="BT247" s="1671"/>
      <c r="BU247" s="1671"/>
      <c r="BV247" s="1671"/>
      <c r="BW247" s="1671"/>
      <c r="BX247" s="1671"/>
      <c r="BY247" s="1671"/>
      <c r="BZ247" s="1671"/>
      <c r="CA247" s="1671"/>
      <c r="CB247" s="1671"/>
      <c r="CC247" s="1671"/>
      <c r="CD247" s="1671"/>
      <c r="CE247" s="1671"/>
      <c r="CF247" s="1671"/>
      <c r="CG247" s="1671"/>
      <c r="CH247" s="1671"/>
      <c r="CI247" s="1671"/>
      <c r="CJ247" s="1671"/>
      <c r="CK247" s="1671"/>
      <c r="CL247" s="1671"/>
      <c r="CM247" s="1671"/>
      <c r="CN247" s="1671"/>
      <c r="CO247" s="1671"/>
      <c r="CP247" s="1671"/>
      <c r="CQ247" s="1671"/>
      <c r="CR247" s="1671"/>
      <c r="CS247" s="1671"/>
      <c r="CT247" s="1671"/>
      <c r="CU247" s="1671"/>
      <c r="CV247" s="1671"/>
      <c r="CW247" s="1671"/>
      <c r="CX247" s="1671"/>
      <c r="CY247" s="1671"/>
      <c r="CZ247" s="1671"/>
      <c r="DA247" s="1671"/>
      <c r="DB247" s="1671"/>
      <c r="DC247" s="1671"/>
      <c r="DD247" s="1671"/>
      <c r="DE247" s="1671"/>
      <c r="DF247" s="1671"/>
      <c r="DG247" s="1671"/>
      <c r="DH247" s="1671"/>
      <c r="DI247" s="1671"/>
      <c r="DJ247" s="1671"/>
      <c r="DK247" s="1671"/>
      <c r="DL247" s="1671"/>
      <c r="DM247" s="1671"/>
      <c r="DN247" s="1671"/>
      <c r="DO247" s="1671"/>
      <c r="DP247" s="1671"/>
      <c r="DQ247" s="1671"/>
      <c r="DR247" s="1671"/>
      <c r="DS247" s="1671"/>
      <c r="DT247" s="1671"/>
      <c r="DU247" s="1671"/>
      <c r="DV247" s="1671"/>
      <c r="DW247" s="1671"/>
      <c r="DX247" s="1671"/>
      <c r="DY247" s="1671"/>
      <c r="DZ247" s="1671"/>
      <c r="EA247" s="1671"/>
      <c r="EB247" s="1671"/>
      <c r="EC247" s="1671"/>
      <c r="ED247" s="1671"/>
      <c r="EE247" s="1671"/>
      <c r="EF247" s="1671"/>
      <c r="EG247" s="1671"/>
      <c r="EH247" s="1671"/>
      <c r="EI247" s="1671"/>
    </row>
    <row r="248" spans="1:139" s="1673" customFormat="1" ht="12.5" x14ac:dyDescent="0.35">
      <c r="A248" s="1670" t="s">
        <v>6279</v>
      </c>
      <c r="B248" s="1670" t="s">
        <v>6280</v>
      </c>
      <c r="C248" s="1653">
        <v>2</v>
      </c>
      <c r="D248" s="1654">
        <v>25087</v>
      </c>
      <c r="E248" s="1654">
        <v>25087</v>
      </c>
      <c r="F248" s="1671"/>
      <c r="G248" s="1671"/>
      <c r="H248" s="1671"/>
      <c r="I248" s="1671"/>
      <c r="J248" s="1672"/>
      <c r="K248" s="1671"/>
      <c r="L248" s="1671"/>
      <c r="M248" s="1671"/>
      <c r="N248" s="1671"/>
      <c r="O248" s="1671"/>
      <c r="P248" s="1671"/>
      <c r="Q248" s="1671"/>
      <c r="R248" s="1671"/>
      <c r="S248" s="1671"/>
      <c r="T248" s="1671"/>
      <c r="U248" s="1671"/>
      <c r="V248" s="1671"/>
      <c r="W248" s="1671"/>
      <c r="X248" s="1671"/>
      <c r="Y248" s="1671"/>
      <c r="Z248" s="1671"/>
      <c r="AA248" s="1671"/>
      <c r="AB248" s="1671"/>
      <c r="AC248" s="1671"/>
      <c r="AD248" s="1671"/>
      <c r="AE248" s="1671"/>
      <c r="AF248" s="1671"/>
      <c r="AG248" s="1671"/>
      <c r="AH248" s="1671"/>
      <c r="AI248" s="1671"/>
      <c r="AJ248" s="1671"/>
      <c r="AK248" s="1671"/>
      <c r="AL248" s="1671"/>
      <c r="AM248" s="1671"/>
      <c r="AN248" s="1671"/>
      <c r="AO248" s="1671"/>
      <c r="AP248" s="1671"/>
      <c r="AQ248" s="1671"/>
      <c r="AR248" s="1671"/>
      <c r="AS248" s="1671"/>
      <c r="AT248" s="1671"/>
      <c r="AU248" s="1671"/>
      <c r="AV248" s="1671"/>
      <c r="AW248" s="1671"/>
      <c r="AX248" s="1671"/>
      <c r="AY248" s="1671"/>
      <c r="AZ248" s="1671"/>
      <c r="BA248" s="1671"/>
      <c r="BB248" s="1671"/>
      <c r="BC248" s="1671"/>
      <c r="BD248" s="1671"/>
      <c r="BE248" s="1671"/>
      <c r="BF248" s="1671"/>
      <c r="BG248" s="1671"/>
      <c r="BH248" s="1671"/>
      <c r="BI248" s="1671"/>
      <c r="BJ248" s="1671"/>
      <c r="BK248" s="1671"/>
      <c r="BL248" s="1671"/>
      <c r="BM248" s="1671"/>
      <c r="BN248" s="1671"/>
      <c r="BO248" s="1671"/>
      <c r="BP248" s="1671"/>
      <c r="BQ248" s="1671"/>
      <c r="BR248" s="1671"/>
      <c r="BS248" s="1671"/>
      <c r="BT248" s="1671"/>
      <c r="BU248" s="1671"/>
      <c r="BV248" s="1671"/>
      <c r="BW248" s="1671"/>
      <c r="BX248" s="1671"/>
      <c r="BY248" s="1671"/>
      <c r="BZ248" s="1671"/>
      <c r="CA248" s="1671"/>
      <c r="CB248" s="1671"/>
      <c r="CC248" s="1671"/>
      <c r="CD248" s="1671"/>
      <c r="CE248" s="1671"/>
      <c r="CF248" s="1671"/>
      <c r="CG248" s="1671"/>
      <c r="CH248" s="1671"/>
      <c r="CI248" s="1671"/>
      <c r="CJ248" s="1671"/>
      <c r="CK248" s="1671"/>
      <c r="CL248" s="1671"/>
      <c r="CM248" s="1671"/>
      <c r="CN248" s="1671"/>
      <c r="CO248" s="1671"/>
      <c r="CP248" s="1671"/>
      <c r="CQ248" s="1671"/>
      <c r="CR248" s="1671"/>
      <c r="CS248" s="1671"/>
      <c r="CT248" s="1671"/>
      <c r="CU248" s="1671"/>
      <c r="CV248" s="1671"/>
      <c r="CW248" s="1671"/>
      <c r="CX248" s="1671"/>
      <c r="CY248" s="1671"/>
      <c r="CZ248" s="1671"/>
      <c r="DA248" s="1671"/>
      <c r="DB248" s="1671"/>
      <c r="DC248" s="1671"/>
      <c r="DD248" s="1671"/>
      <c r="DE248" s="1671"/>
      <c r="DF248" s="1671"/>
      <c r="DG248" s="1671"/>
      <c r="DH248" s="1671"/>
      <c r="DI248" s="1671"/>
      <c r="DJ248" s="1671"/>
      <c r="DK248" s="1671"/>
      <c r="DL248" s="1671"/>
      <c r="DM248" s="1671"/>
      <c r="DN248" s="1671"/>
      <c r="DO248" s="1671"/>
      <c r="DP248" s="1671"/>
      <c r="DQ248" s="1671"/>
      <c r="DR248" s="1671"/>
      <c r="DS248" s="1671"/>
      <c r="DT248" s="1671"/>
      <c r="DU248" s="1671"/>
      <c r="DV248" s="1671"/>
      <c r="DW248" s="1671"/>
      <c r="DX248" s="1671"/>
      <c r="DY248" s="1671"/>
      <c r="DZ248" s="1671"/>
      <c r="EA248" s="1671"/>
      <c r="EB248" s="1671"/>
      <c r="EC248" s="1671"/>
      <c r="ED248" s="1671"/>
      <c r="EE248" s="1671"/>
      <c r="EF248" s="1671"/>
      <c r="EG248" s="1671"/>
      <c r="EH248" s="1671"/>
      <c r="EI248" s="1671"/>
    </row>
    <row r="249" spans="1:139" s="1673" customFormat="1" ht="12.5" x14ac:dyDescent="0.35">
      <c r="A249" s="1670" t="s">
        <v>6281</v>
      </c>
      <c r="B249" s="1670" t="s">
        <v>6179</v>
      </c>
      <c r="C249" s="1653">
        <v>2</v>
      </c>
      <c r="D249" s="1654">
        <v>42431</v>
      </c>
      <c r="E249" s="1654">
        <v>42431</v>
      </c>
      <c r="F249" s="1671"/>
      <c r="G249" s="1671"/>
      <c r="H249" s="1671"/>
      <c r="I249" s="1671"/>
      <c r="J249" s="1672"/>
      <c r="K249" s="1671"/>
      <c r="L249" s="1671"/>
      <c r="M249" s="1671"/>
      <c r="N249" s="1671"/>
      <c r="O249" s="1671"/>
      <c r="P249" s="1671"/>
      <c r="Q249" s="1671"/>
      <c r="R249" s="1671"/>
      <c r="S249" s="1671"/>
      <c r="T249" s="1671"/>
      <c r="U249" s="1671"/>
      <c r="V249" s="1671"/>
      <c r="W249" s="1671"/>
      <c r="X249" s="1671"/>
      <c r="Y249" s="1671"/>
      <c r="Z249" s="1671"/>
      <c r="AA249" s="1671"/>
      <c r="AB249" s="1671"/>
      <c r="AC249" s="1671"/>
      <c r="AD249" s="1671"/>
      <c r="AE249" s="1671"/>
      <c r="AF249" s="1671"/>
      <c r="AG249" s="1671"/>
      <c r="AH249" s="1671"/>
      <c r="AI249" s="1671"/>
      <c r="AJ249" s="1671"/>
      <c r="AK249" s="1671"/>
      <c r="AL249" s="1671"/>
      <c r="AM249" s="1671"/>
      <c r="AN249" s="1671"/>
      <c r="AO249" s="1671"/>
      <c r="AP249" s="1671"/>
      <c r="AQ249" s="1671"/>
      <c r="AR249" s="1671"/>
      <c r="AS249" s="1671"/>
      <c r="AT249" s="1671"/>
      <c r="AU249" s="1671"/>
      <c r="AV249" s="1671"/>
      <c r="AW249" s="1671"/>
      <c r="AX249" s="1671"/>
      <c r="AY249" s="1671"/>
      <c r="AZ249" s="1671"/>
      <c r="BA249" s="1671"/>
      <c r="BB249" s="1671"/>
      <c r="BC249" s="1671"/>
      <c r="BD249" s="1671"/>
      <c r="BE249" s="1671"/>
      <c r="BF249" s="1671"/>
      <c r="BG249" s="1671"/>
      <c r="BH249" s="1671"/>
      <c r="BI249" s="1671"/>
      <c r="BJ249" s="1671"/>
      <c r="BK249" s="1671"/>
      <c r="BL249" s="1671"/>
      <c r="BM249" s="1671"/>
      <c r="BN249" s="1671"/>
      <c r="BO249" s="1671"/>
      <c r="BP249" s="1671"/>
      <c r="BQ249" s="1671"/>
      <c r="BR249" s="1671"/>
      <c r="BS249" s="1671"/>
      <c r="BT249" s="1671"/>
      <c r="BU249" s="1671"/>
      <c r="BV249" s="1671"/>
      <c r="BW249" s="1671"/>
      <c r="BX249" s="1671"/>
      <c r="BY249" s="1671"/>
      <c r="BZ249" s="1671"/>
      <c r="CA249" s="1671"/>
      <c r="CB249" s="1671"/>
      <c r="CC249" s="1671"/>
      <c r="CD249" s="1671"/>
      <c r="CE249" s="1671"/>
      <c r="CF249" s="1671"/>
      <c r="CG249" s="1671"/>
      <c r="CH249" s="1671"/>
      <c r="CI249" s="1671"/>
      <c r="CJ249" s="1671"/>
      <c r="CK249" s="1671"/>
      <c r="CL249" s="1671"/>
      <c r="CM249" s="1671"/>
      <c r="CN249" s="1671"/>
      <c r="CO249" s="1671"/>
      <c r="CP249" s="1671"/>
      <c r="CQ249" s="1671"/>
      <c r="CR249" s="1671"/>
      <c r="CS249" s="1671"/>
      <c r="CT249" s="1671"/>
      <c r="CU249" s="1671"/>
      <c r="CV249" s="1671"/>
      <c r="CW249" s="1671"/>
      <c r="CX249" s="1671"/>
      <c r="CY249" s="1671"/>
      <c r="CZ249" s="1671"/>
      <c r="DA249" s="1671"/>
      <c r="DB249" s="1671"/>
      <c r="DC249" s="1671"/>
      <c r="DD249" s="1671"/>
      <c r="DE249" s="1671"/>
      <c r="DF249" s="1671"/>
      <c r="DG249" s="1671"/>
      <c r="DH249" s="1671"/>
      <c r="DI249" s="1671"/>
      <c r="DJ249" s="1671"/>
      <c r="DK249" s="1671"/>
      <c r="DL249" s="1671"/>
      <c r="DM249" s="1671"/>
      <c r="DN249" s="1671"/>
      <c r="DO249" s="1671"/>
      <c r="DP249" s="1671"/>
      <c r="DQ249" s="1671"/>
      <c r="DR249" s="1671"/>
      <c r="DS249" s="1671"/>
      <c r="DT249" s="1671"/>
      <c r="DU249" s="1671"/>
      <c r="DV249" s="1671"/>
      <c r="DW249" s="1671"/>
      <c r="DX249" s="1671"/>
      <c r="DY249" s="1671"/>
      <c r="DZ249" s="1671"/>
      <c r="EA249" s="1671"/>
      <c r="EB249" s="1671"/>
      <c r="EC249" s="1671"/>
      <c r="ED249" s="1671"/>
      <c r="EE249" s="1671"/>
      <c r="EF249" s="1671"/>
      <c r="EG249" s="1671"/>
      <c r="EH249" s="1671"/>
      <c r="EI249" s="1671"/>
    </row>
    <row r="250" spans="1:139" s="1673" customFormat="1" ht="12.5" x14ac:dyDescent="0.35">
      <c r="A250" s="1670" t="s">
        <v>6282</v>
      </c>
      <c r="B250" s="1670" t="s">
        <v>6041</v>
      </c>
      <c r="C250" s="1653">
        <v>28</v>
      </c>
      <c r="D250" s="1654">
        <v>56491</v>
      </c>
      <c r="E250" s="1654">
        <v>56491</v>
      </c>
      <c r="F250" s="1671"/>
      <c r="G250" s="1671"/>
      <c r="H250" s="1671"/>
      <c r="I250" s="1671"/>
      <c r="J250" s="1672"/>
      <c r="K250" s="1671"/>
      <c r="L250" s="1671"/>
      <c r="M250" s="1671"/>
      <c r="N250" s="1671"/>
      <c r="O250" s="1671"/>
      <c r="P250" s="1671"/>
      <c r="Q250" s="1671"/>
      <c r="R250" s="1671"/>
      <c r="S250" s="1671"/>
      <c r="T250" s="1671"/>
      <c r="U250" s="1671"/>
      <c r="V250" s="1671"/>
      <c r="W250" s="1671"/>
      <c r="X250" s="1671"/>
      <c r="Y250" s="1671"/>
      <c r="Z250" s="1671"/>
      <c r="AA250" s="1671"/>
      <c r="AB250" s="1671"/>
      <c r="AC250" s="1671"/>
      <c r="AD250" s="1671"/>
      <c r="AE250" s="1671"/>
      <c r="AF250" s="1671"/>
      <c r="AG250" s="1671"/>
      <c r="AH250" s="1671"/>
      <c r="AI250" s="1671"/>
      <c r="AJ250" s="1671"/>
      <c r="AK250" s="1671"/>
      <c r="AL250" s="1671"/>
      <c r="AM250" s="1671"/>
      <c r="AN250" s="1671"/>
      <c r="AO250" s="1671"/>
      <c r="AP250" s="1671"/>
      <c r="AQ250" s="1671"/>
      <c r="AR250" s="1671"/>
      <c r="AS250" s="1671"/>
      <c r="AT250" s="1671"/>
      <c r="AU250" s="1671"/>
      <c r="AV250" s="1671"/>
      <c r="AW250" s="1671"/>
      <c r="AX250" s="1671"/>
      <c r="AY250" s="1671"/>
      <c r="AZ250" s="1671"/>
      <c r="BA250" s="1671"/>
      <c r="BB250" s="1671"/>
      <c r="BC250" s="1671"/>
      <c r="BD250" s="1671"/>
      <c r="BE250" s="1671"/>
      <c r="BF250" s="1671"/>
      <c r="BG250" s="1671"/>
      <c r="BH250" s="1671"/>
      <c r="BI250" s="1671"/>
      <c r="BJ250" s="1671"/>
      <c r="BK250" s="1671"/>
      <c r="BL250" s="1671"/>
      <c r="BM250" s="1671"/>
      <c r="BN250" s="1671"/>
      <c r="BO250" s="1671"/>
      <c r="BP250" s="1671"/>
      <c r="BQ250" s="1671"/>
      <c r="BR250" s="1671"/>
      <c r="BS250" s="1671"/>
      <c r="BT250" s="1671"/>
      <c r="BU250" s="1671"/>
      <c r="BV250" s="1671"/>
      <c r="BW250" s="1671"/>
      <c r="BX250" s="1671"/>
      <c r="BY250" s="1671"/>
      <c r="BZ250" s="1671"/>
      <c r="CA250" s="1671"/>
      <c r="CB250" s="1671"/>
      <c r="CC250" s="1671"/>
      <c r="CD250" s="1671"/>
      <c r="CE250" s="1671"/>
      <c r="CF250" s="1671"/>
      <c r="CG250" s="1671"/>
      <c r="CH250" s="1671"/>
      <c r="CI250" s="1671"/>
      <c r="CJ250" s="1671"/>
      <c r="CK250" s="1671"/>
      <c r="CL250" s="1671"/>
      <c r="CM250" s="1671"/>
      <c r="CN250" s="1671"/>
      <c r="CO250" s="1671"/>
      <c r="CP250" s="1671"/>
      <c r="CQ250" s="1671"/>
      <c r="CR250" s="1671"/>
      <c r="CS250" s="1671"/>
      <c r="CT250" s="1671"/>
      <c r="CU250" s="1671"/>
      <c r="CV250" s="1671"/>
      <c r="CW250" s="1671"/>
      <c r="CX250" s="1671"/>
      <c r="CY250" s="1671"/>
      <c r="CZ250" s="1671"/>
      <c r="DA250" s="1671"/>
      <c r="DB250" s="1671"/>
      <c r="DC250" s="1671"/>
      <c r="DD250" s="1671"/>
      <c r="DE250" s="1671"/>
      <c r="DF250" s="1671"/>
      <c r="DG250" s="1671"/>
      <c r="DH250" s="1671"/>
      <c r="DI250" s="1671"/>
      <c r="DJ250" s="1671"/>
      <c r="DK250" s="1671"/>
      <c r="DL250" s="1671"/>
      <c r="DM250" s="1671"/>
      <c r="DN250" s="1671"/>
      <c r="DO250" s="1671"/>
      <c r="DP250" s="1671"/>
      <c r="DQ250" s="1671"/>
      <c r="DR250" s="1671"/>
      <c r="DS250" s="1671"/>
      <c r="DT250" s="1671"/>
      <c r="DU250" s="1671"/>
      <c r="DV250" s="1671"/>
      <c r="DW250" s="1671"/>
      <c r="DX250" s="1671"/>
      <c r="DY250" s="1671"/>
      <c r="DZ250" s="1671"/>
      <c r="EA250" s="1671"/>
      <c r="EB250" s="1671"/>
      <c r="EC250" s="1671"/>
      <c r="ED250" s="1671"/>
      <c r="EE250" s="1671"/>
      <c r="EF250" s="1671"/>
      <c r="EG250" s="1671"/>
      <c r="EH250" s="1671"/>
      <c r="EI250" s="1671"/>
    </row>
    <row r="251" spans="1:139" s="1673" customFormat="1" ht="12.5" x14ac:dyDescent="0.35">
      <c r="A251" s="1670" t="s">
        <v>6283</v>
      </c>
      <c r="B251" s="1670" t="s">
        <v>6045</v>
      </c>
      <c r="C251" s="1653">
        <v>34</v>
      </c>
      <c r="D251" s="1654">
        <v>48153</v>
      </c>
      <c r="E251" s="1654">
        <v>48153</v>
      </c>
      <c r="F251" s="1671"/>
      <c r="G251" s="1671"/>
      <c r="H251" s="1671"/>
      <c r="I251" s="1671"/>
      <c r="J251" s="1672"/>
      <c r="K251" s="1671"/>
      <c r="L251" s="1671"/>
      <c r="M251" s="1671"/>
      <c r="N251" s="1671"/>
      <c r="O251" s="1671"/>
      <c r="P251" s="1671"/>
      <c r="Q251" s="1671"/>
      <c r="R251" s="1671"/>
      <c r="S251" s="1671"/>
      <c r="T251" s="1671"/>
      <c r="U251" s="1671"/>
      <c r="V251" s="1671"/>
      <c r="W251" s="1671"/>
      <c r="X251" s="1671"/>
      <c r="Y251" s="1671"/>
      <c r="Z251" s="1671"/>
      <c r="AA251" s="1671"/>
      <c r="AB251" s="1671"/>
      <c r="AC251" s="1671"/>
      <c r="AD251" s="1671"/>
      <c r="AE251" s="1671"/>
      <c r="AF251" s="1671"/>
      <c r="AG251" s="1671"/>
      <c r="AH251" s="1671"/>
      <c r="AI251" s="1671"/>
      <c r="AJ251" s="1671"/>
      <c r="AK251" s="1671"/>
      <c r="AL251" s="1671"/>
      <c r="AM251" s="1671"/>
      <c r="AN251" s="1671"/>
      <c r="AO251" s="1671"/>
      <c r="AP251" s="1671"/>
      <c r="AQ251" s="1671"/>
      <c r="AR251" s="1671"/>
      <c r="AS251" s="1671"/>
      <c r="AT251" s="1671"/>
      <c r="AU251" s="1671"/>
      <c r="AV251" s="1671"/>
      <c r="AW251" s="1671"/>
      <c r="AX251" s="1671"/>
      <c r="AY251" s="1671"/>
      <c r="AZ251" s="1671"/>
      <c r="BA251" s="1671"/>
      <c r="BB251" s="1671"/>
      <c r="BC251" s="1671"/>
      <c r="BD251" s="1671"/>
      <c r="BE251" s="1671"/>
      <c r="BF251" s="1671"/>
      <c r="BG251" s="1671"/>
      <c r="BH251" s="1671"/>
      <c r="BI251" s="1671"/>
      <c r="BJ251" s="1671"/>
      <c r="BK251" s="1671"/>
      <c r="BL251" s="1671"/>
      <c r="BM251" s="1671"/>
      <c r="BN251" s="1671"/>
      <c r="BO251" s="1671"/>
      <c r="BP251" s="1671"/>
      <c r="BQ251" s="1671"/>
      <c r="BR251" s="1671"/>
      <c r="BS251" s="1671"/>
      <c r="BT251" s="1671"/>
      <c r="BU251" s="1671"/>
      <c r="BV251" s="1671"/>
      <c r="BW251" s="1671"/>
      <c r="BX251" s="1671"/>
      <c r="BY251" s="1671"/>
      <c r="BZ251" s="1671"/>
      <c r="CA251" s="1671"/>
      <c r="CB251" s="1671"/>
      <c r="CC251" s="1671"/>
      <c r="CD251" s="1671"/>
      <c r="CE251" s="1671"/>
      <c r="CF251" s="1671"/>
      <c r="CG251" s="1671"/>
      <c r="CH251" s="1671"/>
      <c r="CI251" s="1671"/>
      <c r="CJ251" s="1671"/>
      <c r="CK251" s="1671"/>
      <c r="CL251" s="1671"/>
      <c r="CM251" s="1671"/>
      <c r="CN251" s="1671"/>
      <c r="CO251" s="1671"/>
      <c r="CP251" s="1671"/>
      <c r="CQ251" s="1671"/>
      <c r="CR251" s="1671"/>
      <c r="CS251" s="1671"/>
      <c r="CT251" s="1671"/>
      <c r="CU251" s="1671"/>
      <c r="CV251" s="1671"/>
      <c r="CW251" s="1671"/>
      <c r="CX251" s="1671"/>
      <c r="CY251" s="1671"/>
      <c r="CZ251" s="1671"/>
      <c r="DA251" s="1671"/>
      <c r="DB251" s="1671"/>
      <c r="DC251" s="1671"/>
      <c r="DD251" s="1671"/>
      <c r="DE251" s="1671"/>
      <c r="DF251" s="1671"/>
      <c r="DG251" s="1671"/>
      <c r="DH251" s="1671"/>
      <c r="DI251" s="1671"/>
      <c r="DJ251" s="1671"/>
      <c r="DK251" s="1671"/>
      <c r="DL251" s="1671"/>
      <c r="DM251" s="1671"/>
      <c r="DN251" s="1671"/>
      <c r="DO251" s="1671"/>
      <c r="DP251" s="1671"/>
      <c r="DQ251" s="1671"/>
      <c r="DR251" s="1671"/>
      <c r="DS251" s="1671"/>
      <c r="DT251" s="1671"/>
      <c r="DU251" s="1671"/>
      <c r="DV251" s="1671"/>
      <c r="DW251" s="1671"/>
      <c r="DX251" s="1671"/>
      <c r="DY251" s="1671"/>
      <c r="DZ251" s="1671"/>
      <c r="EA251" s="1671"/>
      <c r="EB251" s="1671"/>
      <c r="EC251" s="1671"/>
      <c r="ED251" s="1671"/>
      <c r="EE251" s="1671"/>
      <c r="EF251" s="1671"/>
      <c r="EG251" s="1671"/>
      <c r="EH251" s="1671"/>
      <c r="EI251" s="1671"/>
    </row>
    <row r="252" spans="1:139" s="1673" customFormat="1" ht="12.5" x14ac:dyDescent="0.35">
      <c r="A252" s="1670" t="s">
        <v>6284</v>
      </c>
      <c r="B252" s="1670" t="s">
        <v>6047</v>
      </c>
      <c r="C252" s="1653">
        <v>10</v>
      </c>
      <c r="D252" s="1654">
        <v>45880</v>
      </c>
      <c r="E252" s="1654">
        <v>45880</v>
      </c>
      <c r="F252" s="1671"/>
      <c r="G252" s="1671"/>
      <c r="H252" s="1671"/>
      <c r="I252" s="1671"/>
      <c r="J252" s="1672"/>
      <c r="K252" s="1671"/>
      <c r="L252" s="1671"/>
      <c r="M252" s="1671"/>
      <c r="N252" s="1671"/>
      <c r="O252" s="1671"/>
      <c r="P252" s="1671"/>
      <c r="Q252" s="1671"/>
      <c r="R252" s="1671"/>
      <c r="S252" s="1671"/>
      <c r="T252" s="1671"/>
      <c r="U252" s="1671"/>
      <c r="V252" s="1671"/>
      <c r="W252" s="1671"/>
      <c r="X252" s="1671"/>
      <c r="Y252" s="1671"/>
      <c r="Z252" s="1671"/>
      <c r="AA252" s="1671"/>
      <c r="AB252" s="1671"/>
      <c r="AC252" s="1671"/>
      <c r="AD252" s="1671"/>
      <c r="AE252" s="1671"/>
      <c r="AF252" s="1671"/>
      <c r="AG252" s="1671"/>
      <c r="AH252" s="1671"/>
      <c r="AI252" s="1671"/>
      <c r="AJ252" s="1671"/>
      <c r="AK252" s="1671"/>
      <c r="AL252" s="1671"/>
      <c r="AM252" s="1671"/>
      <c r="AN252" s="1671"/>
      <c r="AO252" s="1671"/>
      <c r="AP252" s="1671"/>
      <c r="AQ252" s="1671"/>
      <c r="AR252" s="1671"/>
      <c r="AS252" s="1671"/>
      <c r="AT252" s="1671"/>
      <c r="AU252" s="1671"/>
      <c r="AV252" s="1671"/>
      <c r="AW252" s="1671"/>
      <c r="AX252" s="1671"/>
      <c r="AY252" s="1671"/>
      <c r="AZ252" s="1671"/>
      <c r="BA252" s="1671"/>
      <c r="BB252" s="1671"/>
      <c r="BC252" s="1671"/>
      <c r="BD252" s="1671"/>
      <c r="BE252" s="1671"/>
      <c r="BF252" s="1671"/>
      <c r="BG252" s="1671"/>
      <c r="BH252" s="1671"/>
      <c r="BI252" s="1671"/>
      <c r="BJ252" s="1671"/>
      <c r="BK252" s="1671"/>
      <c r="BL252" s="1671"/>
      <c r="BM252" s="1671"/>
      <c r="BN252" s="1671"/>
      <c r="BO252" s="1671"/>
      <c r="BP252" s="1671"/>
      <c r="BQ252" s="1671"/>
      <c r="BR252" s="1671"/>
      <c r="BS252" s="1671"/>
      <c r="BT252" s="1671"/>
      <c r="BU252" s="1671"/>
      <c r="BV252" s="1671"/>
      <c r="BW252" s="1671"/>
      <c r="BX252" s="1671"/>
      <c r="BY252" s="1671"/>
      <c r="BZ252" s="1671"/>
      <c r="CA252" s="1671"/>
      <c r="CB252" s="1671"/>
      <c r="CC252" s="1671"/>
      <c r="CD252" s="1671"/>
      <c r="CE252" s="1671"/>
      <c r="CF252" s="1671"/>
      <c r="CG252" s="1671"/>
      <c r="CH252" s="1671"/>
      <c r="CI252" s="1671"/>
      <c r="CJ252" s="1671"/>
      <c r="CK252" s="1671"/>
      <c r="CL252" s="1671"/>
      <c r="CM252" s="1671"/>
      <c r="CN252" s="1671"/>
      <c r="CO252" s="1671"/>
      <c r="CP252" s="1671"/>
      <c r="CQ252" s="1671"/>
      <c r="CR252" s="1671"/>
      <c r="CS252" s="1671"/>
      <c r="CT252" s="1671"/>
      <c r="CU252" s="1671"/>
      <c r="CV252" s="1671"/>
      <c r="CW252" s="1671"/>
      <c r="CX252" s="1671"/>
      <c r="CY252" s="1671"/>
      <c r="CZ252" s="1671"/>
      <c r="DA252" s="1671"/>
      <c r="DB252" s="1671"/>
      <c r="DC252" s="1671"/>
      <c r="DD252" s="1671"/>
      <c r="DE252" s="1671"/>
      <c r="DF252" s="1671"/>
      <c r="DG252" s="1671"/>
      <c r="DH252" s="1671"/>
      <c r="DI252" s="1671"/>
      <c r="DJ252" s="1671"/>
      <c r="DK252" s="1671"/>
      <c r="DL252" s="1671"/>
      <c r="DM252" s="1671"/>
      <c r="DN252" s="1671"/>
      <c r="DO252" s="1671"/>
      <c r="DP252" s="1671"/>
      <c r="DQ252" s="1671"/>
      <c r="DR252" s="1671"/>
      <c r="DS252" s="1671"/>
      <c r="DT252" s="1671"/>
      <c r="DU252" s="1671"/>
      <c r="DV252" s="1671"/>
      <c r="DW252" s="1671"/>
      <c r="DX252" s="1671"/>
      <c r="DY252" s="1671"/>
      <c r="DZ252" s="1671"/>
      <c r="EA252" s="1671"/>
      <c r="EB252" s="1671"/>
      <c r="EC252" s="1671"/>
      <c r="ED252" s="1671"/>
      <c r="EE252" s="1671"/>
      <c r="EF252" s="1671"/>
      <c r="EG252" s="1671"/>
      <c r="EH252" s="1671"/>
      <c r="EI252" s="1671"/>
    </row>
    <row r="253" spans="1:139" s="1673" customFormat="1" ht="12.5" x14ac:dyDescent="0.35">
      <c r="A253" s="1670" t="s">
        <v>6285</v>
      </c>
      <c r="B253" s="1670" t="s">
        <v>6063</v>
      </c>
      <c r="C253" s="1653">
        <v>10</v>
      </c>
      <c r="D253" s="1654">
        <v>42414</v>
      </c>
      <c r="E253" s="1654">
        <v>42414</v>
      </c>
      <c r="F253" s="1671"/>
      <c r="G253" s="1671"/>
      <c r="H253" s="1671"/>
      <c r="I253" s="1671"/>
      <c r="J253" s="1672"/>
      <c r="K253" s="1671"/>
      <c r="L253" s="1671"/>
      <c r="M253" s="1671"/>
      <c r="N253" s="1671"/>
      <c r="O253" s="1671"/>
      <c r="P253" s="1671"/>
      <c r="Q253" s="1671"/>
      <c r="R253" s="1671"/>
      <c r="S253" s="1671"/>
      <c r="T253" s="1671"/>
      <c r="U253" s="1671"/>
      <c r="V253" s="1671"/>
      <c r="W253" s="1671"/>
      <c r="X253" s="1671"/>
      <c r="Y253" s="1671"/>
      <c r="Z253" s="1671"/>
      <c r="AA253" s="1671"/>
      <c r="AB253" s="1671"/>
      <c r="AC253" s="1671"/>
      <c r="AD253" s="1671"/>
      <c r="AE253" s="1671"/>
      <c r="AF253" s="1671"/>
      <c r="AG253" s="1671"/>
      <c r="AH253" s="1671"/>
      <c r="AI253" s="1671"/>
      <c r="AJ253" s="1671"/>
      <c r="AK253" s="1671"/>
      <c r="AL253" s="1671"/>
      <c r="AM253" s="1671"/>
      <c r="AN253" s="1671"/>
      <c r="AO253" s="1671"/>
      <c r="AP253" s="1671"/>
      <c r="AQ253" s="1671"/>
      <c r="AR253" s="1671"/>
      <c r="AS253" s="1671"/>
      <c r="AT253" s="1671"/>
      <c r="AU253" s="1671"/>
      <c r="AV253" s="1671"/>
      <c r="AW253" s="1671"/>
      <c r="AX253" s="1671"/>
      <c r="AY253" s="1671"/>
      <c r="AZ253" s="1671"/>
      <c r="BA253" s="1671"/>
      <c r="BB253" s="1671"/>
      <c r="BC253" s="1671"/>
      <c r="BD253" s="1671"/>
      <c r="BE253" s="1671"/>
      <c r="BF253" s="1671"/>
      <c r="BG253" s="1671"/>
      <c r="BH253" s="1671"/>
      <c r="BI253" s="1671"/>
      <c r="BJ253" s="1671"/>
      <c r="BK253" s="1671"/>
      <c r="BL253" s="1671"/>
      <c r="BM253" s="1671"/>
      <c r="BN253" s="1671"/>
      <c r="BO253" s="1671"/>
      <c r="BP253" s="1671"/>
      <c r="BQ253" s="1671"/>
      <c r="BR253" s="1671"/>
      <c r="BS253" s="1671"/>
      <c r="BT253" s="1671"/>
      <c r="BU253" s="1671"/>
      <c r="BV253" s="1671"/>
      <c r="BW253" s="1671"/>
      <c r="BX253" s="1671"/>
      <c r="BY253" s="1671"/>
      <c r="BZ253" s="1671"/>
      <c r="CA253" s="1671"/>
      <c r="CB253" s="1671"/>
      <c r="CC253" s="1671"/>
      <c r="CD253" s="1671"/>
      <c r="CE253" s="1671"/>
      <c r="CF253" s="1671"/>
      <c r="CG253" s="1671"/>
      <c r="CH253" s="1671"/>
      <c r="CI253" s="1671"/>
      <c r="CJ253" s="1671"/>
      <c r="CK253" s="1671"/>
      <c r="CL253" s="1671"/>
      <c r="CM253" s="1671"/>
      <c r="CN253" s="1671"/>
      <c r="CO253" s="1671"/>
      <c r="CP253" s="1671"/>
      <c r="CQ253" s="1671"/>
      <c r="CR253" s="1671"/>
      <c r="CS253" s="1671"/>
      <c r="CT253" s="1671"/>
      <c r="CU253" s="1671"/>
      <c r="CV253" s="1671"/>
      <c r="CW253" s="1671"/>
      <c r="CX253" s="1671"/>
      <c r="CY253" s="1671"/>
      <c r="CZ253" s="1671"/>
      <c r="DA253" s="1671"/>
      <c r="DB253" s="1671"/>
      <c r="DC253" s="1671"/>
      <c r="DD253" s="1671"/>
      <c r="DE253" s="1671"/>
      <c r="DF253" s="1671"/>
      <c r="DG253" s="1671"/>
      <c r="DH253" s="1671"/>
      <c r="DI253" s="1671"/>
      <c r="DJ253" s="1671"/>
      <c r="DK253" s="1671"/>
      <c r="DL253" s="1671"/>
      <c r="DM253" s="1671"/>
      <c r="DN253" s="1671"/>
      <c r="DO253" s="1671"/>
      <c r="DP253" s="1671"/>
      <c r="DQ253" s="1671"/>
      <c r="DR253" s="1671"/>
      <c r="DS253" s="1671"/>
      <c r="DT253" s="1671"/>
      <c r="DU253" s="1671"/>
      <c r="DV253" s="1671"/>
      <c r="DW253" s="1671"/>
      <c r="DX253" s="1671"/>
      <c r="DY253" s="1671"/>
      <c r="DZ253" s="1671"/>
      <c r="EA253" s="1671"/>
      <c r="EB253" s="1671"/>
      <c r="EC253" s="1671"/>
      <c r="ED253" s="1671"/>
      <c r="EE253" s="1671"/>
      <c r="EF253" s="1671"/>
      <c r="EG253" s="1671"/>
      <c r="EH253" s="1671"/>
      <c r="EI253" s="1671"/>
    </row>
    <row r="254" spans="1:139" s="1673" customFormat="1" ht="12.5" x14ac:dyDescent="0.35">
      <c r="A254" s="1670" t="s">
        <v>6286</v>
      </c>
      <c r="B254" s="1670" t="s">
        <v>6065</v>
      </c>
      <c r="C254" s="1653">
        <v>1</v>
      </c>
      <c r="D254" s="1654">
        <v>42414</v>
      </c>
      <c r="E254" s="1654">
        <v>42414</v>
      </c>
      <c r="F254" s="1671"/>
      <c r="G254" s="1671"/>
      <c r="H254" s="1671"/>
      <c r="I254" s="1671"/>
      <c r="J254" s="1672"/>
      <c r="K254" s="1671"/>
      <c r="L254" s="1671"/>
      <c r="M254" s="1671"/>
      <c r="N254" s="1671"/>
      <c r="O254" s="1671"/>
      <c r="P254" s="1671"/>
      <c r="Q254" s="1671"/>
      <c r="R254" s="1671"/>
      <c r="S254" s="1671"/>
      <c r="T254" s="1671"/>
      <c r="U254" s="1671"/>
      <c r="V254" s="1671"/>
      <c r="W254" s="1671"/>
      <c r="X254" s="1671"/>
      <c r="Y254" s="1671"/>
      <c r="Z254" s="1671"/>
      <c r="AA254" s="1671"/>
      <c r="AB254" s="1671"/>
      <c r="AC254" s="1671"/>
      <c r="AD254" s="1671"/>
      <c r="AE254" s="1671"/>
      <c r="AF254" s="1671"/>
      <c r="AG254" s="1671"/>
      <c r="AH254" s="1671"/>
      <c r="AI254" s="1671"/>
      <c r="AJ254" s="1671"/>
      <c r="AK254" s="1671"/>
      <c r="AL254" s="1671"/>
      <c r="AM254" s="1671"/>
      <c r="AN254" s="1671"/>
      <c r="AO254" s="1671"/>
      <c r="AP254" s="1671"/>
      <c r="AQ254" s="1671"/>
      <c r="AR254" s="1671"/>
      <c r="AS254" s="1671"/>
      <c r="AT254" s="1671"/>
      <c r="AU254" s="1671"/>
      <c r="AV254" s="1671"/>
      <c r="AW254" s="1671"/>
      <c r="AX254" s="1671"/>
      <c r="AY254" s="1671"/>
      <c r="AZ254" s="1671"/>
      <c r="BA254" s="1671"/>
      <c r="BB254" s="1671"/>
      <c r="BC254" s="1671"/>
      <c r="BD254" s="1671"/>
      <c r="BE254" s="1671"/>
      <c r="BF254" s="1671"/>
      <c r="BG254" s="1671"/>
      <c r="BH254" s="1671"/>
      <c r="BI254" s="1671"/>
      <c r="BJ254" s="1671"/>
      <c r="BK254" s="1671"/>
      <c r="BL254" s="1671"/>
      <c r="BM254" s="1671"/>
      <c r="BN254" s="1671"/>
      <c r="BO254" s="1671"/>
      <c r="BP254" s="1671"/>
      <c r="BQ254" s="1671"/>
      <c r="BR254" s="1671"/>
      <c r="BS254" s="1671"/>
      <c r="BT254" s="1671"/>
      <c r="BU254" s="1671"/>
      <c r="BV254" s="1671"/>
      <c r="BW254" s="1671"/>
      <c r="BX254" s="1671"/>
      <c r="BY254" s="1671"/>
      <c r="BZ254" s="1671"/>
      <c r="CA254" s="1671"/>
      <c r="CB254" s="1671"/>
      <c r="CC254" s="1671"/>
      <c r="CD254" s="1671"/>
      <c r="CE254" s="1671"/>
      <c r="CF254" s="1671"/>
      <c r="CG254" s="1671"/>
      <c r="CH254" s="1671"/>
      <c r="CI254" s="1671"/>
      <c r="CJ254" s="1671"/>
      <c r="CK254" s="1671"/>
      <c r="CL254" s="1671"/>
      <c r="CM254" s="1671"/>
      <c r="CN254" s="1671"/>
      <c r="CO254" s="1671"/>
      <c r="CP254" s="1671"/>
      <c r="CQ254" s="1671"/>
      <c r="CR254" s="1671"/>
      <c r="CS254" s="1671"/>
      <c r="CT254" s="1671"/>
      <c r="CU254" s="1671"/>
      <c r="CV254" s="1671"/>
      <c r="CW254" s="1671"/>
      <c r="CX254" s="1671"/>
      <c r="CY254" s="1671"/>
      <c r="CZ254" s="1671"/>
      <c r="DA254" s="1671"/>
      <c r="DB254" s="1671"/>
      <c r="DC254" s="1671"/>
      <c r="DD254" s="1671"/>
      <c r="DE254" s="1671"/>
      <c r="DF254" s="1671"/>
      <c r="DG254" s="1671"/>
      <c r="DH254" s="1671"/>
      <c r="DI254" s="1671"/>
      <c r="DJ254" s="1671"/>
      <c r="DK254" s="1671"/>
      <c r="DL254" s="1671"/>
      <c r="DM254" s="1671"/>
      <c r="DN254" s="1671"/>
      <c r="DO254" s="1671"/>
      <c r="DP254" s="1671"/>
      <c r="DQ254" s="1671"/>
      <c r="DR254" s="1671"/>
      <c r="DS254" s="1671"/>
      <c r="DT254" s="1671"/>
      <c r="DU254" s="1671"/>
      <c r="DV254" s="1671"/>
      <c r="DW254" s="1671"/>
      <c r="DX254" s="1671"/>
      <c r="DY254" s="1671"/>
      <c r="DZ254" s="1671"/>
      <c r="EA254" s="1671"/>
      <c r="EB254" s="1671"/>
      <c r="EC254" s="1671"/>
      <c r="ED254" s="1671"/>
      <c r="EE254" s="1671"/>
      <c r="EF254" s="1671"/>
      <c r="EG254" s="1671"/>
      <c r="EH254" s="1671"/>
      <c r="EI254" s="1671"/>
    </row>
    <row r="255" spans="1:139" s="1673" customFormat="1" ht="12.5" x14ac:dyDescent="0.35">
      <c r="A255" s="1670" t="s">
        <v>6287</v>
      </c>
      <c r="B255" s="1670" t="s">
        <v>6067</v>
      </c>
      <c r="C255" s="1653">
        <v>1</v>
      </c>
      <c r="D255" s="1654">
        <v>25152</v>
      </c>
      <c r="E255" s="1654">
        <v>25152</v>
      </c>
      <c r="F255" s="1671"/>
      <c r="G255" s="1671"/>
      <c r="H255" s="1671"/>
      <c r="I255" s="1671"/>
      <c r="J255" s="1672"/>
      <c r="K255" s="1671"/>
      <c r="L255" s="1671"/>
      <c r="M255" s="1671"/>
      <c r="N255" s="1671"/>
      <c r="O255" s="1671"/>
      <c r="P255" s="1671"/>
      <c r="Q255" s="1671"/>
      <c r="R255" s="1671"/>
      <c r="S255" s="1671"/>
      <c r="T255" s="1671"/>
      <c r="U255" s="1671"/>
      <c r="V255" s="1671"/>
      <c r="W255" s="1671"/>
      <c r="X255" s="1671"/>
      <c r="Y255" s="1671"/>
      <c r="Z255" s="1671"/>
      <c r="AA255" s="1671"/>
      <c r="AB255" s="1671"/>
      <c r="AC255" s="1671"/>
      <c r="AD255" s="1671"/>
      <c r="AE255" s="1671"/>
      <c r="AF255" s="1671"/>
      <c r="AG255" s="1671"/>
      <c r="AH255" s="1671"/>
      <c r="AI255" s="1671"/>
      <c r="AJ255" s="1671"/>
      <c r="AK255" s="1671"/>
      <c r="AL255" s="1671"/>
      <c r="AM255" s="1671"/>
      <c r="AN255" s="1671"/>
      <c r="AO255" s="1671"/>
      <c r="AP255" s="1671"/>
      <c r="AQ255" s="1671"/>
      <c r="AR255" s="1671"/>
      <c r="AS255" s="1671"/>
      <c r="AT255" s="1671"/>
      <c r="AU255" s="1671"/>
      <c r="AV255" s="1671"/>
      <c r="AW255" s="1671"/>
      <c r="AX255" s="1671"/>
      <c r="AY255" s="1671"/>
      <c r="AZ255" s="1671"/>
      <c r="BA255" s="1671"/>
      <c r="BB255" s="1671"/>
      <c r="BC255" s="1671"/>
      <c r="BD255" s="1671"/>
      <c r="BE255" s="1671"/>
      <c r="BF255" s="1671"/>
      <c r="BG255" s="1671"/>
      <c r="BH255" s="1671"/>
      <c r="BI255" s="1671"/>
      <c r="BJ255" s="1671"/>
      <c r="BK255" s="1671"/>
      <c r="BL255" s="1671"/>
      <c r="BM255" s="1671"/>
      <c r="BN255" s="1671"/>
      <c r="BO255" s="1671"/>
      <c r="BP255" s="1671"/>
      <c r="BQ255" s="1671"/>
      <c r="BR255" s="1671"/>
      <c r="BS255" s="1671"/>
      <c r="BT255" s="1671"/>
      <c r="BU255" s="1671"/>
      <c r="BV255" s="1671"/>
      <c r="BW255" s="1671"/>
      <c r="BX255" s="1671"/>
      <c r="BY255" s="1671"/>
      <c r="BZ255" s="1671"/>
      <c r="CA255" s="1671"/>
      <c r="CB255" s="1671"/>
      <c r="CC255" s="1671"/>
      <c r="CD255" s="1671"/>
      <c r="CE255" s="1671"/>
      <c r="CF255" s="1671"/>
      <c r="CG255" s="1671"/>
      <c r="CH255" s="1671"/>
      <c r="CI255" s="1671"/>
      <c r="CJ255" s="1671"/>
      <c r="CK255" s="1671"/>
      <c r="CL255" s="1671"/>
      <c r="CM255" s="1671"/>
      <c r="CN255" s="1671"/>
      <c r="CO255" s="1671"/>
      <c r="CP255" s="1671"/>
      <c r="CQ255" s="1671"/>
      <c r="CR255" s="1671"/>
      <c r="CS255" s="1671"/>
      <c r="CT255" s="1671"/>
      <c r="CU255" s="1671"/>
      <c r="CV255" s="1671"/>
      <c r="CW255" s="1671"/>
      <c r="CX255" s="1671"/>
      <c r="CY255" s="1671"/>
      <c r="CZ255" s="1671"/>
      <c r="DA255" s="1671"/>
      <c r="DB255" s="1671"/>
      <c r="DC255" s="1671"/>
      <c r="DD255" s="1671"/>
      <c r="DE255" s="1671"/>
      <c r="DF255" s="1671"/>
      <c r="DG255" s="1671"/>
      <c r="DH255" s="1671"/>
      <c r="DI255" s="1671"/>
      <c r="DJ255" s="1671"/>
      <c r="DK255" s="1671"/>
      <c r="DL255" s="1671"/>
      <c r="DM255" s="1671"/>
      <c r="DN255" s="1671"/>
      <c r="DO255" s="1671"/>
      <c r="DP255" s="1671"/>
      <c r="DQ255" s="1671"/>
      <c r="DR255" s="1671"/>
      <c r="DS255" s="1671"/>
      <c r="DT255" s="1671"/>
      <c r="DU255" s="1671"/>
      <c r="DV255" s="1671"/>
      <c r="DW255" s="1671"/>
      <c r="DX255" s="1671"/>
      <c r="DY255" s="1671"/>
      <c r="DZ255" s="1671"/>
      <c r="EA255" s="1671"/>
      <c r="EB255" s="1671"/>
      <c r="EC255" s="1671"/>
      <c r="ED255" s="1671"/>
      <c r="EE255" s="1671"/>
      <c r="EF255" s="1671"/>
      <c r="EG255" s="1671"/>
      <c r="EH255" s="1671"/>
      <c r="EI255" s="1671"/>
    </row>
    <row r="256" spans="1:139" s="1673" customFormat="1" ht="12.5" x14ac:dyDescent="0.35">
      <c r="A256" s="1670" t="s">
        <v>6288</v>
      </c>
      <c r="B256" s="1670" t="s">
        <v>6289</v>
      </c>
      <c r="C256" s="1653">
        <v>1</v>
      </c>
      <c r="D256" s="1654">
        <v>25152</v>
      </c>
      <c r="E256" s="1654">
        <v>25152</v>
      </c>
      <c r="F256" s="1671"/>
      <c r="G256" s="1671"/>
      <c r="H256" s="1671"/>
      <c r="I256" s="1671"/>
      <c r="J256" s="1672"/>
      <c r="K256" s="1671"/>
      <c r="L256" s="1671"/>
      <c r="M256" s="1671"/>
      <c r="N256" s="1671"/>
      <c r="O256" s="1671"/>
      <c r="P256" s="1671"/>
      <c r="Q256" s="1671"/>
      <c r="R256" s="1671"/>
      <c r="S256" s="1671"/>
      <c r="T256" s="1671"/>
      <c r="U256" s="1671"/>
      <c r="V256" s="1671"/>
      <c r="W256" s="1671"/>
      <c r="X256" s="1671"/>
      <c r="Y256" s="1671"/>
      <c r="Z256" s="1671"/>
      <c r="AA256" s="1671"/>
      <c r="AB256" s="1671"/>
      <c r="AC256" s="1671"/>
      <c r="AD256" s="1671"/>
      <c r="AE256" s="1671"/>
      <c r="AF256" s="1671"/>
      <c r="AG256" s="1671"/>
      <c r="AH256" s="1671"/>
      <c r="AI256" s="1671"/>
      <c r="AJ256" s="1671"/>
      <c r="AK256" s="1671"/>
      <c r="AL256" s="1671"/>
      <c r="AM256" s="1671"/>
      <c r="AN256" s="1671"/>
      <c r="AO256" s="1671"/>
      <c r="AP256" s="1671"/>
      <c r="AQ256" s="1671"/>
      <c r="AR256" s="1671"/>
      <c r="AS256" s="1671"/>
      <c r="AT256" s="1671"/>
      <c r="AU256" s="1671"/>
      <c r="AV256" s="1671"/>
      <c r="AW256" s="1671"/>
      <c r="AX256" s="1671"/>
      <c r="AY256" s="1671"/>
      <c r="AZ256" s="1671"/>
      <c r="BA256" s="1671"/>
      <c r="BB256" s="1671"/>
      <c r="BC256" s="1671"/>
      <c r="BD256" s="1671"/>
      <c r="BE256" s="1671"/>
      <c r="BF256" s="1671"/>
      <c r="BG256" s="1671"/>
      <c r="BH256" s="1671"/>
      <c r="BI256" s="1671"/>
      <c r="BJ256" s="1671"/>
      <c r="BK256" s="1671"/>
      <c r="BL256" s="1671"/>
      <c r="BM256" s="1671"/>
      <c r="BN256" s="1671"/>
      <c r="BO256" s="1671"/>
      <c r="BP256" s="1671"/>
      <c r="BQ256" s="1671"/>
      <c r="BR256" s="1671"/>
      <c r="BS256" s="1671"/>
      <c r="BT256" s="1671"/>
      <c r="BU256" s="1671"/>
      <c r="BV256" s="1671"/>
      <c r="BW256" s="1671"/>
      <c r="BX256" s="1671"/>
      <c r="BY256" s="1671"/>
      <c r="BZ256" s="1671"/>
      <c r="CA256" s="1671"/>
      <c r="CB256" s="1671"/>
      <c r="CC256" s="1671"/>
      <c r="CD256" s="1671"/>
      <c r="CE256" s="1671"/>
      <c r="CF256" s="1671"/>
      <c r="CG256" s="1671"/>
      <c r="CH256" s="1671"/>
      <c r="CI256" s="1671"/>
      <c r="CJ256" s="1671"/>
      <c r="CK256" s="1671"/>
      <c r="CL256" s="1671"/>
      <c r="CM256" s="1671"/>
      <c r="CN256" s="1671"/>
      <c r="CO256" s="1671"/>
      <c r="CP256" s="1671"/>
      <c r="CQ256" s="1671"/>
      <c r="CR256" s="1671"/>
      <c r="CS256" s="1671"/>
      <c r="CT256" s="1671"/>
      <c r="CU256" s="1671"/>
      <c r="CV256" s="1671"/>
      <c r="CW256" s="1671"/>
      <c r="CX256" s="1671"/>
      <c r="CY256" s="1671"/>
      <c r="CZ256" s="1671"/>
      <c r="DA256" s="1671"/>
      <c r="DB256" s="1671"/>
      <c r="DC256" s="1671"/>
      <c r="DD256" s="1671"/>
      <c r="DE256" s="1671"/>
      <c r="DF256" s="1671"/>
      <c r="DG256" s="1671"/>
      <c r="DH256" s="1671"/>
      <c r="DI256" s="1671"/>
      <c r="DJ256" s="1671"/>
      <c r="DK256" s="1671"/>
      <c r="DL256" s="1671"/>
      <c r="DM256" s="1671"/>
      <c r="DN256" s="1671"/>
      <c r="DO256" s="1671"/>
      <c r="DP256" s="1671"/>
      <c r="DQ256" s="1671"/>
      <c r="DR256" s="1671"/>
      <c r="DS256" s="1671"/>
      <c r="DT256" s="1671"/>
      <c r="DU256" s="1671"/>
      <c r="DV256" s="1671"/>
      <c r="DW256" s="1671"/>
      <c r="DX256" s="1671"/>
      <c r="DY256" s="1671"/>
      <c r="DZ256" s="1671"/>
      <c r="EA256" s="1671"/>
      <c r="EB256" s="1671"/>
      <c r="EC256" s="1671"/>
      <c r="ED256" s="1671"/>
      <c r="EE256" s="1671"/>
      <c r="EF256" s="1671"/>
      <c r="EG256" s="1671"/>
      <c r="EH256" s="1671"/>
      <c r="EI256" s="1671"/>
    </row>
    <row r="257" spans="1:139" s="1673" customFormat="1" ht="12.5" x14ac:dyDescent="0.35">
      <c r="A257" s="1670" t="s">
        <v>6290</v>
      </c>
      <c r="B257" s="1670" t="s">
        <v>6069</v>
      </c>
      <c r="C257" s="1653">
        <v>1</v>
      </c>
      <c r="D257" s="1654">
        <v>21879</v>
      </c>
      <c r="E257" s="1654">
        <v>21879</v>
      </c>
      <c r="F257" s="1671"/>
      <c r="G257" s="1671"/>
      <c r="H257" s="1671"/>
      <c r="I257" s="1671"/>
      <c r="J257" s="1672"/>
      <c r="K257" s="1671"/>
      <c r="L257" s="1671"/>
      <c r="M257" s="1671"/>
      <c r="N257" s="1671"/>
      <c r="O257" s="1671"/>
      <c r="P257" s="1671"/>
      <c r="Q257" s="1671"/>
      <c r="R257" s="1671"/>
      <c r="S257" s="1671"/>
      <c r="T257" s="1671"/>
      <c r="U257" s="1671"/>
      <c r="V257" s="1671"/>
      <c r="W257" s="1671"/>
      <c r="X257" s="1671"/>
      <c r="Y257" s="1671"/>
      <c r="Z257" s="1671"/>
      <c r="AA257" s="1671"/>
      <c r="AB257" s="1671"/>
      <c r="AC257" s="1671"/>
      <c r="AD257" s="1671"/>
      <c r="AE257" s="1671"/>
      <c r="AF257" s="1671"/>
      <c r="AG257" s="1671"/>
      <c r="AH257" s="1671"/>
      <c r="AI257" s="1671"/>
      <c r="AJ257" s="1671"/>
      <c r="AK257" s="1671"/>
      <c r="AL257" s="1671"/>
      <c r="AM257" s="1671"/>
      <c r="AN257" s="1671"/>
      <c r="AO257" s="1671"/>
      <c r="AP257" s="1671"/>
      <c r="AQ257" s="1671"/>
      <c r="AR257" s="1671"/>
      <c r="AS257" s="1671"/>
      <c r="AT257" s="1671"/>
      <c r="AU257" s="1671"/>
      <c r="AV257" s="1671"/>
      <c r="AW257" s="1671"/>
      <c r="AX257" s="1671"/>
      <c r="AY257" s="1671"/>
      <c r="AZ257" s="1671"/>
      <c r="BA257" s="1671"/>
      <c r="BB257" s="1671"/>
      <c r="BC257" s="1671"/>
      <c r="BD257" s="1671"/>
      <c r="BE257" s="1671"/>
      <c r="BF257" s="1671"/>
      <c r="BG257" s="1671"/>
      <c r="BH257" s="1671"/>
      <c r="BI257" s="1671"/>
      <c r="BJ257" s="1671"/>
      <c r="BK257" s="1671"/>
      <c r="BL257" s="1671"/>
      <c r="BM257" s="1671"/>
      <c r="BN257" s="1671"/>
      <c r="BO257" s="1671"/>
      <c r="BP257" s="1671"/>
      <c r="BQ257" s="1671"/>
      <c r="BR257" s="1671"/>
      <c r="BS257" s="1671"/>
      <c r="BT257" s="1671"/>
      <c r="BU257" s="1671"/>
      <c r="BV257" s="1671"/>
      <c r="BW257" s="1671"/>
      <c r="BX257" s="1671"/>
      <c r="BY257" s="1671"/>
      <c r="BZ257" s="1671"/>
      <c r="CA257" s="1671"/>
      <c r="CB257" s="1671"/>
      <c r="CC257" s="1671"/>
      <c r="CD257" s="1671"/>
      <c r="CE257" s="1671"/>
      <c r="CF257" s="1671"/>
      <c r="CG257" s="1671"/>
      <c r="CH257" s="1671"/>
      <c r="CI257" s="1671"/>
      <c r="CJ257" s="1671"/>
      <c r="CK257" s="1671"/>
      <c r="CL257" s="1671"/>
      <c r="CM257" s="1671"/>
      <c r="CN257" s="1671"/>
      <c r="CO257" s="1671"/>
      <c r="CP257" s="1671"/>
      <c r="CQ257" s="1671"/>
      <c r="CR257" s="1671"/>
      <c r="CS257" s="1671"/>
      <c r="CT257" s="1671"/>
      <c r="CU257" s="1671"/>
      <c r="CV257" s="1671"/>
      <c r="CW257" s="1671"/>
      <c r="CX257" s="1671"/>
      <c r="CY257" s="1671"/>
      <c r="CZ257" s="1671"/>
      <c r="DA257" s="1671"/>
      <c r="DB257" s="1671"/>
      <c r="DC257" s="1671"/>
      <c r="DD257" s="1671"/>
      <c r="DE257" s="1671"/>
      <c r="DF257" s="1671"/>
      <c r="DG257" s="1671"/>
      <c r="DH257" s="1671"/>
      <c r="DI257" s="1671"/>
      <c r="DJ257" s="1671"/>
      <c r="DK257" s="1671"/>
      <c r="DL257" s="1671"/>
      <c r="DM257" s="1671"/>
      <c r="DN257" s="1671"/>
      <c r="DO257" s="1671"/>
      <c r="DP257" s="1671"/>
      <c r="DQ257" s="1671"/>
      <c r="DR257" s="1671"/>
      <c r="DS257" s="1671"/>
      <c r="DT257" s="1671"/>
      <c r="DU257" s="1671"/>
      <c r="DV257" s="1671"/>
      <c r="DW257" s="1671"/>
      <c r="DX257" s="1671"/>
      <c r="DY257" s="1671"/>
      <c r="DZ257" s="1671"/>
      <c r="EA257" s="1671"/>
      <c r="EB257" s="1671"/>
      <c r="EC257" s="1671"/>
      <c r="ED257" s="1671"/>
      <c r="EE257" s="1671"/>
      <c r="EF257" s="1671"/>
      <c r="EG257" s="1671"/>
      <c r="EH257" s="1671"/>
      <c r="EI257" s="1671"/>
    </row>
    <row r="258" spans="1:139" s="1673" customFormat="1" ht="12.5" x14ac:dyDescent="0.35">
      <c r="A258" s="1670" t="s">
        <v>6291</v>
      </c>
      <c r="B258" s="1670" t="s">
        <v>6071</v>
      </c>
      <c r="C258" s="1653">
        <v>1</v>
      </c>
      <c r="D258" s="1654">
        <v>25539</v>
      </c>
      <c r="E258" s="1654">
        <v>25539</v>
      </c>
      <c r="F258" s="1671"/>
      <c r="G258" s="1671"/>
      <c r="H258" s="1671"/>
      <c r="I258" s="1671"/>
      <c r="J258" s="1672"/>
      <c r="K258" s="1671"/>
      <c r="L258" s="1671"/>
      <c r="M258" s="1671"/>
      <c r="N258" s="1671"/>
      <c r="O258" s="1671"/>
      <c r="P258" s="1671"/>
      <c r="Q258" s="1671"/>
      <c r="R258" s="1671"/>
      <c r="S258" s="1671"/>
      <c r="T258" s="1671"/>
      <c r="U258" s="1671"/>
      <c r="V258" s="1671"/>
      <c r="W258" s="1671"/>
      <c r="X258" s="1671"/>
      <c r="Y258" s="1671"/>
      <c r="Z258" s="1671"/>
      <c r="AA258" s="1671"/>
      <c r="AB258" s="1671"/>
      <c r="AC258" s="1671"/>
      <c r="AD258" s="1671"/>
      <c r="AE258" s="1671"/>
      <c r="AF258" s="1671"/>
      <c r="AG258" s="1671"/>
      <c r="AH258" s="1671"/>
      <c r="AI258" s="1671"/>
      <c r="AJ258" s="1671"/>
      <c r="AK258" s="1671"/>
      <c r="AL258" s="1671"/>
      <c r="AM258" s="1671"/>
      <c r="AN258" s="1671"/>
      <c r="AO258" s="1671"/>
      <c r="AP258" s="1671"/>
      <c r="AQ258" s="1671"/>
      <c r="AR258" s="1671"/>
      <c r="AS258" s="1671"/>
      <c r="AT258" s="1671"/>
      <c r="AU258" s="1671"/>
      <c r="AV258" s="1671"/>
      <c r="AW258" s="1671"/>
      <c r="AX258" s="1671"/>
      <c r="AY258" s="1671"/>
      <c r="AZ258" s="1671"/>
      <c r="BA258" s="1671"/>
      <c r="BB258" s="1671"/>
      <c r="BC258" s="1671"/>
      <c r="BD258" s="1671"/>
      <c r="BE258" s="1671"/>
      <c r="BF258" s="1671"/>
      <c r="BG258" s="1671"/>
      <c r="BH258" s="1671"/>
      <c r="BI258" s="1671"/>
      <c r="BJ258" s="1671"/>
      <c r="BK258" s="1671"/>
      <c r="BL258" s="1671"/>
      <c r="BM258" s="1671"/>
      <c r="BN258" s="1671"/>
      <c r="BO258" s="1671"/>
      <c r="BP258" s="1671"/>
      <c r="BQ258" s="1671"/>
      <c r="BR258" s="1671"/>
      <c r="BS258" s="1671"/>
      <c r="BT258" s="1671"/>
      <c r="BU258" s="1671"/>
      <c r="BV258" s="1671"/>
      <c r="BW258" s="1671"/>
      <c r="BX258" s="1671"/>
      <c r="BY258" s="1671"/>
      <c r="BZ258" s="1671"/>
      <c r="CA258" s="1671"/>
      <c r="CB258" s="1671"/>
      <c r="CC258" s="1671"/>
      <c r="CD258" s="1671"/>
      <c r="CE258" s="1671"/>
      <c r="CF258" s="1671"/>
      <c r="CG258" s="1671"/>
      <c r="CH258" s="1671"/>
      <c r="CI258" s="1671"/>
      <c r="CJ258" s="1671"/>
      <c r="CK258" s="1671"/>
      <c r="CL258" s="1671"/>
      <c r="CM258" s="1671"/>
      <c r="CN258" s="1671"/>
      <c r="CO258" s="1671"/>
      <c r="CP258" s="1671"/>
      <c r="CQ258" s="1671"/>
      <c r="CR258" s="1671"/>
      <c r="CS258" s="1671"/>
      <c r="CT258" s="1671"/>
      <c r="CU258" s="1671"/>
      <c r="CV258" s="1671"/>
      <c r="CW258" s="1671"/>
      <c r="CX258" s="1671"/>
      <c r="CY258" s="1671"/>
      <c r="CZ258" s="1671"/>
      <c r="DA258" s="1671"/>
      <c r="DB258" s="1671"/>
      <c r="DC258" s="1671"/>
      <c r="DD258" s="1671"/>
      <c r="DE258" s="1671"/>
      <c r="DF258" s="1671"/>
      <c r="DG258" s="1671"/>
      <c r="DH258" s="1671"/>
      <c r="DI258" s="1671"/>
      <c r="DJ258" s="1671"/>
      <c r="DK258" s="1671"/>
      <c r="DL258" s="1671"/>
      <c r="DM258" s="1671"/>
      <c r="DN258" s="1671"/>
      <c r="DO258" s="1671"/>
      <c r="DP258" s="1671"/>
      <c r="DQ258" s="1671"/>
      <c r="DR258" s="1671"/>
      <c r="DS258" s="1671"/>
      <c r="DT258" s="1671"/>
      <c r="DU258" s="1671"/>
      <c r="DV258" s="1671"/>
      <c r="DW258" s="1671"/>
      <c r="DX258" s="1671"/>
      <c r="DY258" s="1671"/>
      <c r="DZ258" s="1671"/>
      <c r="EA258" s="1671"/>
      <c r="EB258" s="1671"/>
      <c r="EC258" s="1671"/>
      <c r="ED258" s="1671"/>
      <c r="EE258" s="1671"/>
      <c r="EF258" s="1671"/>
      <c r="EG258" s="1671"/>
      <c r="EH258" s="1671"/>
      <c r="EI258" s="1671"/>
    </row>
    <row r="259" spans="1:139" s="1673" customFormat="1" ht="12.5" x14ac:dyDescent="0.35">
      <c r="A259" s="1670" t="s">
        <v>6292</v>
      </c>
      <c r="B259" s="1670" t="s">
        <v>6077</v>
      </c>
      <c r="C259" s="1653">
        <v>1</v>
      </c>
      <c r="D259" s="1654">
        <v>25152</v>
      </c>
      <c r="E259" s="1654">
        <v>25152</v>
      </c>
      <c r="F259" s="1671"/>
      <c r="G259" s="1671"/>
      <c r="H259" s="1671"/>
      <c r="I259" s="1671"/>
      <c r="J259" s="1672"/>
      <c r="K259" s="1671"/>
      <c r="L259" s="1671"/>
      <c r="M259" s="1671"/>
      <c r="N259" s="1671"/>
      <c r="O259" s="1671"/>
      <c r="P259" s="1671"/>
      <c r="Q259" s="1671"/>
      <c r="R259" s="1671"/>
      <c r="S259" s="1671"/>
      <c r="T259" s="1671"/>
      <c r="U259" s="1671"/>
      <c r="V259" s="1671"/>
      <c r="W259" s="1671"/>
      <c r="X259" s="1671"/>
      <c r="Y259" s="1671"/>
      <c r="Z259" s="1671"/>
      <c r="AA259" s="1671"/>
      <c r="AB259" s="1671"/>
      <c r="AC259" s="1671"/>
      <c r="AD259" s="1671"/>
      <c r="AE259" s="1671"/>
      <c r="AF259" s="1671"/>
      <c r="AG259" s="1671"/>
      <c r="AH259" s="1671"/>
      <c r="AI259" s="1671"/>
      <c r="AJ259" s="1671"/>
      <c r="AK259" s="1671"/>
      <c r="AL259" s="1671"/>
      <c r="AM259" s="1671"/>
      <c r="AN259" s="1671"/>
      <c r="AO259" s="1671"/>
      <c r="AP259" s="1671"/>
      <c r="AQ259" s="1671"/>
      <c r="AR259" s="1671"/>
      <c r="AS259" s="1671"/>
      <c r="AT259" s="1671"/>
      <c r="AU259" s="1671"/>
      <c r="AV259" s="1671"/>
      <c r="AW259" s="1671"/>
      <c r="AX259" s="1671"/>
      <c r="AY259" s="1671"/>
      <c r="AZ259" s="1671"/>
      <c r="BA259" s="1671"/>
      <c r="BB259" s="1671"/>
      <c r="BC259" s="1671"/>
      <c r="BD259" s="1671"/>
      <c r="BE259" s="1671"/>
      <c r="BF259" s="1671"/>
      <c r="BG259" s="1671"/>
      <c r="BH259" s="1671"/>
      <c r="BI259" s="1671"/>
      <c r="BJ259" s="1671"/>
      <c r="BK259" s="1671"/>
      <c r="BL259" s="1671"/>
      <c r="BM259" s="1671"/>
      <c r="BN259" s="1671"/>
      <c r="BO259" s="1671"/>
      <c r="BP259" s="1671"/>
      <c r="BQ259" s="1671"/>
      <c r="BR259" s="1671"/>
      <c r="BS259" s="1671"/>
      <c r="BT259" s="1671"/>
      <c r="BU259" s="1671"/>
      <c r="BV259" s="1671"/>
      <c r="BW259" s="1671"/>
      <c r="BX259" s="1671"/>
      <c r="BY259" s="1671"/>
      <c r="BZ259" s="1671"/>
      <c r="CA259" s="1671"/>
      <c r="CB259" s="1671"/>
      <c r="CC259" s="1671"/>
      <c r="CD259" s="1671"/>
      <c r="CE259" s="1671"/>
      <c r="CF259" s="1671"/>
      <c r="CG259" s="1671"/>
      <c r="CH259" s="1671"/>
      <c r="CI259" s="1671"/>
      <c r="CJ259" s="1671"/>
      <c r="CK259" s="1671"/>
      <c r="CL259" s="1671"/>
      <c r="CM259" s="1671"/>
      <c r="CN259" s="1671"/>
      <c r="CO259" s="1671"/>
      <c r="CP259" s="1671"/>
      <c r="CQ259" s="1671"/>
      <c r="CR259" s="1671"/>
      <c r="CS259" s="1671"/>
      <c r="CT259" s="1671"/>
      <c r="CU259" s="1671"/>
      <c r="CV259" s="1671"/>
      <c r="CW259" s="1671"/>
      <c r="CX259" s="1671"/>
      <c r="CY259" s="1671"/>
      <c r="CZ259" s="1671"/>
      <c r="DA259" s="1671"/>
      <c r="DB259" s="1671"/>
      <c r="DC259" s="1671"/>
      <c r="DD259" s="1671"/>
      <c r="DE259" s="1671"/>
      <c r="DF259" s="1671"/>
      <c r="DG259" s="1671"/>
      <c r="DH259" s="1671"/>
      <c r="DI259" s="1671"/>
      <c r="DJ259" s="1671"/>
      <c r="DK259" s="1671"/>
      <c r="DL259" s="1671"/>
      <c r="DM259" s="1671"/>
      <c r="DN259" s="1671"/>
      <c r="DO259" s="1671"/>
      <c r="DP259" s="1671"/>
      <c r="DQ259" s="1671"/>
      <c r="DR259" s="1671"/>
      <c r="DS259" s="1671"/>
      <c r="DT259" s="1671"/>
      <c r="DU259" s="1671"/>
      <c r="DV259" s="1671"/>
      <c r="DW259" s="1671"/>
      <c r="DX259" s="1671"/>
      <c r="DY259" s="1671"/>
      <c r="DZ259" s="1671"/>
      <c r="EA259" s="1671"/>
      <c r="EB259" s="1671"/>
      <c r="EC259" s="1671"/>
      <c r="ED259" s="1671"/>
      <c r="EE259" s="1671"/>
      <c r="EF259" s="1671"/>
      <c r="EG259" s="1671"/>
      <c r="EH259" s="1671"/>
      <c r="EI259" s="1671"/>
    </row>
    <row r="260" spans="1:139" s="1673" customFormat="1" ht="12.5" x14ac:dyDescent="0.35">
      <c r="A260" s="1670" t="s">
        <v>6293</v>
      </c>
      <c r="B260" s="1670" t="s">
        <v>6079</v>
      </c>
      <c r="C260" s="1653">
        <v>23</v>
      </c>
      <c r="D260" s="1654">
        <v>38648</v>
      </c>
      <c r="E260" s="1654">
        <v>38648</v>
      </c>
      <c r="F260" s="1671"/>
      <c r="G260" s="1671"/>
      <c r="H260" s="1671"/>
      <c r="I260" s="1671"/>
      <c r="J260" s="1672"/>
      <c r="K260" s="1671"/>
      <c r="L260" s="1671"/>
      <c r="M260" s="1671"/>
      <c r="N260" s="1671"/>
      <c r="O260" s="1671"/>
      <c r="P260" s="1671"/>
      <c r="Q260" s="1671"/>
      <c r="R260" s="1671"/>
      <c r="S260" s="1671"/>
      <c r="T260" s="1671"/>
      <c r="U260" s="1671"/>
      <c r="V260" s="1671"/>
      <c r="W260" s="1671"/>
      <c r="X260" s="1671"/>
      <c r="Y260" s="1671"/>
      <c r="Z260" s="1671"/>
      <c r="AA260" s="1671"/>
      <c r="AB260" s="1671"/>
      <c r="AC260" s="1671"/>
      <c r="AD260" s="1671"/>
      <c r="AE260" s="1671"/>
      <c r="AF260" s="1671"/>
      <c r="AG260" s="1671"/>
      <c r="AH260" s="1671"/>
      <c r="AI260" s="1671"/>
      <c r="AJ260" s="1671"/>
      <c r="AK260" s="1671"/>
      <c r="AL260" s="1671"/>
      <c r="AM260" s="1671"/>
      <c r="AN260" s="1671"/>
      <c r="AO260" s="1671"/>
      <c r="AP260" s="1671"/>
      <c r="AQ260" s="1671"/>
      <c r="AR260" s="1671"/>
      <c r="AS260" s="1671"/>
      <c r="AT260" s="1671"/>
      <c r="AU260" s="1671"/>
      <c r="AV260" s="1671"/>
      <c r="AW260" s="1671"/>
      <c r="AX260" s="1671"/>
      <c r="AY260" s="1671"/>
      <c r="AZ260" s="1671"/>
      <c r="BA260" s="1671"/>
      <c r="BB260" s="1671"/>
      <c r="BC260" s="1671"/>
      <c r="BD260" s="1671"/>
      <c r="BE260" s="1671"/>
      <c r="BF260" s="1671"/>
      <c r="BG260" s="1671"/>
      <c r="BH260" s="1671"/>
      <c r="BI260" s="1671"/>
      <c r="BJ260" s="1671"/>
      <c r="BK260" s="1671"/>
      <c r="BL260" s="1671"/>
      <c r="BM260" s="1671"/>
      <c r="BN260" s="1671"/>
      <c r="BO260" s="1671"/>
      <c r="BP260" s="1671"/>
      <c r="BQ260" s="1671"/>
      <c r="BR260" s="1671"/>
      <c r="BS260" s="1671"/>
      <c r="BT260" s="1671"/>
      <c r="BU260" s="1671"/>
      <c r="BV260" s="1671"/>
      <c r="BW260" s="1671"/>
      <c r="BX260" s="1671"/>
      <c r="BY260" s="1671"/>
      <c r="BZ260" s="1671"/>
      <c r="CA260" s="1671"/>
      <c r="CB260" s="1671"/>
      <c r="CC260" s="1671"/>
      <c r="CD260" s="1671"/>
      <c r="CE260" s="1671"/>
      <c r="CF260" s="1671"/>
      <c r="CG260" s="1671"/>
      <c r="CH260" s="1671"/>
      <c r="CI260" s="1671"/>
      <c r="CJ260" s="1671"/>
      <c r="CK260" s="1671"/>
      <c r="CL260" s="1671"/>
      <c r="CM260" s="1671"/>
      <c r="CN260" s="1671"/>
      <c r="CO260" s="1671"/>
      <c r="CP260" s="1671"/>
      <c r="CQ260" s="1671"/>
      <c r="CR260" s="1671"/>
      <c r="CS260" s="1671"/>
      <c r="CT260" s="1671"/>
      <c r="CU260" s="1671"/>
      <c r="CV260" s="1671"/>
      <c r="CW260" s="1671"/>
      <c r="CX260" s="1671"/>
      <c r="CY260" s="1671"/>
      <c r="CZ260" s="1671"/>
      <c r="DA260" s="1671"/>
      <c r="DB260" s="1671"/>
      <c r="DC260" s="1671"/>
      <c r="DD260" s="1671"/>
      <c r="DE260" s="1671"/>
      <c r="DF260" s="1671"/>
      <c r="DG260" s="1671"/>
      <c r="DH260" s="1671"/>
      <c r="DI260" s="1671"/>
      <c r="DJ260" s="1671"/>
      <c r="DK260" s="1671"/>
      <c r="DL260" s="1671"/>
      <c r="DM260" s="1671"/>
      <c r="DN260" s="1671"/>
      <c r="DO260" s="1671"/>
      <c r="DP260" s="1671"/>
      <c r="DQ260" s="1671"/>
      <c r="DR260" s="1671"/>
      <c r="DS260" s="1671"/>
      <c r="DT260" s="1671"/>
      <c r="DU260" s="1671"/>
      <c r="DV260" s="1671"/>
      <c r="DW260" s="1671"/>
      <c r="DX260" s="1671"/>
      <c r="DY260" s="1671"/>
      <c r="DZ260" s="1671"/>
      <c r="EA260" s="1671"/>
      <c r="EB260" s="1671"/>
      <c r="EC260" s="1671"/>
      <c r="ED260" s="1671"/>
      <c r="EE260" s="1671"/>
      <c r="EF260" s="1671"/>
      <c r="EG260" s="1671"/>
      <c r="EH260" s="1671"/>
      <c r="EI260" s="1671"/>
    </row>
    <row r="261" spans="1:139" s="1673" customFormat="1" ht="12.5" x14ac:dyDescent="0.35">
      <c r="A261" s="1670" t="s">
        <v>6294</v>
      </c>
      <c r="B261" s="1670" t="s">
        <v>6087</v>
      </c>
      <c r="C261" s="1653">
        <v>8</v>
      </c>
      <c r="D261" s="1654">
        <v>33785</v>
      </c>
      <c r="E261" s="1654">
        <v>33785</v>
      </c>
      <c r="F261" s="1671"/>
      <c r="G261" s="1671"/>
      <c r="H261" s="1671"/>
      <c r="I261" s="1671"/>
      <c r="J261" s="1672"/>
      <c r="K261" s="1671"/>
      <c r="L261" s="1671"/>
      <c r="M261" s="1671"/>
      <c r="N261" s="1671"/>
      <c r="O261" s="1671"/>
      <c r="P261" s="1671"/>
      <c r="Q261" s="1671"/>
      <c r="R261" s="1671"/>
      <c r="S261" s="1671"/>
      <c r="T261" s="1671"/>
      <c r="U261" s="1671"/>
      <c r="V261" s="1671"/>
      <c r="W261" s="1671"/>
      <c r="X261" s="1671"/>
      <c r="Y261" s="1671"/>
      <c r="Z261" s="1671"/>
      <c r="AA261" s="1671"/>
      <c r="AB261" s="1671"/>
      <c r="AC261" s="1671"/>
      <c r="AD261" s="1671"/>
      <c r="AE261" s="1671"/>
      <c r="AF261" s="1671"/>
      <c r="AG261" s="1671"/>
      <c r="AH261" s="1671"/>
      <c r="AI261" s="1671"/>
      <c r="AJ261" s="1671"/>
      <c r="AK261" s="1671"/>
      <c r="AL261" s="1671"/>
      <c r="AM261" s="1671"/>
      <c r="AN261" s="1671"/>
      <c r="AO261" s="1671"/>
      <c r="AP261" s="1671"/>
      <c r="AQ261" s="1671"/>
      <c r="AR261" s="1671"/>
      <c r="AS261" s="1671"/>
      <c r="AT261" s="1671"/>
      <c r="AU261" s="1671"/>
      <c r="AV261" s="1671"/>
      <c r="AW261" s="1671"/>
      <c r="AX261" s="1671"/>
      <c r="AY261" s="1671"/>
      <c r="AZ261" s="1671"/>
      <c r="BA261" s="1671"/>
      <c r="BB261" s="1671"/>
      <c r="BC261" s="1671"/>
      <c r="BD261" s="1671"/>
      <c r="BE261" s="1671"/>
      <c r="BF261" s="1671"/>
      <c r="BG261" s="1671"/>
      <c r="BH261" s="1671"/>
      <c r="BI261" s="1671"/>
      <c r="BJ261" s="1671"/>
      <c r="BK261" s="1671"/>
      <c r="BL261" s="1671"/>
      <c r="BM261" s="1671"/>
      <c r="BN261" s="1671"/>
      <c r="BO261" s="1671"/>
      <c r="BP261" s="1671"/>
      <c r="BQ261" s="1671"/>
      <c r="BR261" s="1671"/>
      <c r="BS261" s="1671"/>
      <c r="BT261" s="1671"/>
      <c r="BU261" s="1671"/>
      <c r="BV261" s="1671"/>
      <c r="BW261" s="1671"/>
      <c r="BX261" s="1671"/>
      <c r="BY261" s="1671"/>
      <c r="BZ261" s="1671"/>
      <c r="CA261" s="1671"/>
      <c r="CB261" s="1671"/>
      <c r="CC261" s="1671"/>
      <c r="CD261" s="1671"/>
      <c r="CE261" s="1671"/>
      <c r="CF261" s="1671"/>
      <c r="CG261" s="1671"/>
      <c r="CH261" s="1671"/>
      <c r="CI261" s="1671"/>
      <c r="CJ261" s="1671"/>
      <c r="CK261" s="1671"/>
      <c r="CL261" s="1671"/>
      <c r="CM261" s="1671"/>
      <c r="CN261" s="1671"/>
      <c r="CO261" s="1671"/>
      <c r="CP261" s="1671"/>
      <c r="CQ261" s="1671"/>
      <c r="CR261" s="1671"/>
      <c r="CS261" s="1671"/>
      <c r="CT261" s="1671"/>
      <c r="CU261" s="1671"/>
      <c r="CV261" s="1671"/>
      <c r="CW261" s="1671"/>
      <c r="CX261" s="1671"/>
      <c r="CY261" s="1671"/>
      <c r="CZ261" s="1671"/>
      <c r="DA261" s="1671"/>
      <c r="DB261" s="1671"/>
      <c r="DC261" s="1671"/>
      <c r="DD261" s="1671"/>
      <c r="DE261" s="1671"/>
      <c r="DF261" s="1671"/>
      <c r="DG261" s="1671"/>
      <c r="DH261" s="1671"/>
      <c r="DI261" s="1671"/>
      <c r="DJ261" s="1671"/>
      <c r="DK261" s="1671"/>
      <c r="DL261" s="1671"/>
      <c r="DM261" s="1671"/>
      <c r="DN261" s="1671"/>
      <c r="DO261" s="1671"/>
      <c r="DP261" s="1671"/>
      <c r="DQ261" s="1671"/>
      <c r="DR261" s="1671"/>
      <c r="DS261" s="1671"/>
      <c r="DT261" s="1671"/>
      <c r="DU261" s="1671"/>
      <c r="DV261" s="1671"/>
      <c r="DW261" s="1671"/>
      <c r="DX261" s="1671"/>
      <c r="DY261" s="1671"/>
      <c r="DZ261" s="1671"/>
      <c r="EA261" s="1671"/>
      <c r="EB261" s="1671"/>
      <c r="EC261" s="1671"/>
      <c r="ED261" s="1671"/>
      <c r="EE261" s="1671"/>
      <c r="EF261" s="1671"/>
      <c r="EG261" s="1671"/>
      <c r="EH261" s="1671"/>
      <c r="EI261" s="1671"/>
    </row>
    <row r="262" spans="1:139" s="1673" customFormat="1" ht="12.5" x14ac:dyDescent="0.35">
      <c r="A262" s="1670" t="s">
        <v>6295</v>
      </c>
      <c r="B262" s="1670" t="s">
        <v>6089</v>
      </c>
      <c r="C262" s="1653">
        <v>37</v>
      </c>
      <c r="D262" s="1654">
        <v>31926</v>
      </c>
      <c r="E262" s="1654">
        <v>31926</v>
      </c>
      <c r="F262" s="1671"/>
      <c r="G262" s="1671"/>
      <c r="H262" s="1671"/>
      <c r="I262" s="1671"/>
      <c r="J262" s="1672"/>
      <c r="K262" s="1671"/>
      <c r="L262" s="1671"/>
      <c r="M262" s="1671"/>
      <c r="N262" s="1671"/>
      <c r="O262" s="1671"/>
      <c r="P262" s="1671"/>
      <c r="Q262" s="1671"/>
      <c r="R262" s="1671"/>
      <c r="S262" s="1671"/>
      <c r="T262" s="1671"/>
      <c r="U262" s="1671"/>
      <c r="V262" s="1671"/>
      <c r="W262" s="1671"/>
      <c r="X262" s="1671"/>
      <c r="Y262" s="1671"/>
      <c r="Z262" s="1671"/>
      <c r="AA262" s="1671"/>
      <c r="AB262" s="1671"/>
      <c r="AC262" s="1671"/>
      <c r="AD262" s="1671"/>
      <c r="AE262" s="1671"/>
      <c r="AF262" s="1671"/>
      <c r="AG262" s="1671"/>
      <c r="AH262" s="1671"/>
      <c r="AI262" s="1671"/>
      <c r="AJ262" s="1671"/>
      <c r="AK262" s="1671"/>
      <c r="AL262" s="1671"/>
      <c r="AM262" s="1671"/>
      <c r="AN262" s="1671"/>
      <c r="AO262" s="1671"/>
      <c r="AP262" s="1671"/>
      <c r="AQ262" s="1671"/>
      <c r="AR262" s="1671"/>
      <c r="AS262" s="1671"/>
      <c r="AT262" s="1671"/>
      <c r="AU262" s="1671"/>
      <c r="AV262" s="1671"/>
      <c r="AW262" s="1671"/>
      <c r="AX262" s="1671"/>
      <c r="AY262" s="1671"/>
      <c r="AZ262" s="1671"/>
      <c r="BA262" s="1671"/>
      <c r="BB262" s="1671"/>
      <c r="BC262" s="1671"/>
      <c r="BD262" s="1671"/>
      <c r="BE262" s="1671"/>
      <c r="BF262" s="1671"/>
      <c r="BG262" s="1671"/>
      <c r="BH262" s="1671"/>
      <c r="BI262" s="1671"/>
      <c r="BJ262" s="1671"/>
      <c r="BK262" s="1671"/>
      <c r="BL262" s="1671"/>
      <c r="BM262" s="1671"/>
      <c r="BN262" s="1671"/>
      <c r="BO262" s="1671"/>
      <c r="BP262" s="1671"/>
      <c r="BQ262" s="1671"/>
      <c r="BR262" s="1671"/>
      <c r="BS262" s="1671"/>
      <c r="BT262" s="1671"/>
      <c r="BU262" s="1671"/>
      <c r="BV262" s="1671"/>
      <c r="BW262" s="1671"/>
      <c r="BX262" s="1671"/>
      <c r="BY262" s="1671"/>
      <c r="BZ262" s="1671"/>
      <c r="CA262" s="1671"/>
      <c r="CB262" s="1671"/>
      <c r="CC262" s="1671"/>
      <c r="CD262" s="1671"/>
      <c r="CE262" s="1671"/>
      <c r="CF262" s="1671"/>
      <c r="CG262" s="1671"/>
      <c r="CH262" s="1671"/>
      <c r="CI262" s="1671"/>
      <c r="CJ262" s="1671"/>
      <c r="CK262" s="1671"/>
      <c r="CL262" s="1671"/>
      <c r="CM262" s="1671"/>
      <c r="CN262" s="1671"/>
      <c r="CO262" s="1671"/>
      <c r="CP262" s="1671"/>
      <c r="CQ262" s="1671"/>
      <c r="CR262" s="1671"/>
      <c r="CS262" s="1671"/>
      <c r="CT262" s="1671"/>
      <c r="CU262" s="1671"/>
      <c r="CV262" s="1671"/>
      <c r="CW262" s="1671"/>
      <c r="CX262" s="1671"/>
      <c r="CY262" s="1671"/>
      <c r="CZ262" s="1671"/>
      <c r="DA262" s="1671"/>
      <c r="DB262" s="1671"/>
      <c r="DC262" s="1671"/>
      <c r="DD262" s="1671"/>
      <c r="DE262" s="1671"/>
      <c r="DF262" s="1671"/>
      <c r="DG262" s="1671"/>
      <c r="DH262" s="1671"/>
      <c r="DI262" s="1671"/>
      <c r="DJ262" s="1671"/>
      <c r="DK262" s="1671"/>
      <c r="DL262" s="1671"/>
      <c r="DM262" s="1671"/>
      <c r="DN262" s="1671"/>
      <c r="DO262" s="1671"/>
      <c r="DP262" s="1671"/>
      <c r="DQ262" s="1671"/>
      <c r="DR262" s="1671"/>
      <c r="DS262" s="1671"/>
      <c r="DT262" s="1671"/>
      <c r="DU262" s="1671"/>
      <c r="DV262" s="1671"/>
      <c r="DW262" s="1671"/>
      <c r="DX262" s="1671"/>
      <c r="DY262" s="1671"/>
      <c r="DZ262" s="1671"/>
      <c r="EA262" s="1671"/>
      <c r="EB262" s="1671"/>
      <c r="EC262" s="1671"/>
      <c r="ED262" s="1671"/>
      <c r="EE262" s="1671"/>
      <c r="EF262" s="1671"/>
      <c r="EG262" s="1671"/>
      <c r="EH262" s="1671"/>
      <c r="EI262" s="1671"/>
    </row>
    <row r="263" spans="1:139" s="1673" customFormat="1" ht="12.5" x14ac:dyDescent="0.35">
      <c r="A263" s="1670" t="s">
        <v>6296</v>
      </c>
      <c r="B263" s="1670" t="s">
        <v>6091</v>
      </c>
      <c r="C263" s="1653">
        <v>105</v>
      </c>
      <c r="D263" s="1654">
        <v>28234</v>
      </c>
      <c r="E263" s="1654">
        <v>28234</v>
      </c>
      <c r="F263" s="1671"/>
      <c r="G263" s="1671"/>
      <c r="H263" s="1671"/>
      <c r="I263" s="1671"/>
      <c r="J263" s="1672"/>
      <c r="K263" s="1671"/>
      <c r="L263" s="1671"/>
      <c r="M263" s="1671"/>
      <c r="N263" s="1671"/>
      <c r="O263" s="1671"/>
      <c r="P263" s="1671"/>
      <c r="Q263" s="1671"/>
      <c r="R263" s="1671"/>
      <c r="S263" s="1671"/>
      <c r="T263" s="1671"/>
      <c r="U263" s="1671"/>
      <c r="V263" s="1671"/>
      <c r="W263" s="1671"/>
      <c r="X263" s="1671"/>
      <c r="Y263" s="1671"/>
      <c r="Z263" s="1671"/>
      <c r="AA263" s="1671"/>
      <c r="AB263" s="1671"/>
      <c r="AC263" s="1671"/>
      <c r="AD263" s="1671"/>
      <c r="AE263" s="1671"/>
      <c r="AF263" s="1671"/>
      <c r="AG263" s="1671"/>
      <c r="AH263" s="1671"/>
      <c r="AI263" s="1671"/>
      <c r="AJ263" s="1671"/>
      <c r="AK263" s="1671"/>
      <c r="AL263" s="1671"/>
      <c r="AM263" s="1671"/>
      <c r="AN263" s="1671"/>
      <c r="AO263" s="1671"/>
      <c r="AP263" s="1671"/>
      <c r="AQ263" s="1671"/>
      <c r="AR263" s="1671"/>
      <c r="AS263" s="1671"/>
      <c r="AT263" s="1671"/>
      <c r="AU263" s="1671"/>
      <c r="AV263" s="1671"/>
      <c r="AW263" s="1671"/>
      <c r="AX263" s="1671"/>
      <c r="AY263" s="1671"/>
      <c r="AZ263" s="1671"/>
      <c r="BA263" s="1671"/>
      <c r="BB263" s="1671"/>
      <c r="BC263" s="1671"/>
      <c r="BD263" s="1671"/>
      <c r="BE263" s="1671"/>
      <c r="BF263" s="1671"/>
      <c r="BG263" s="1671"/>
      <c r="BH263" s="1671"/>
      <c r="BI263" s="1671"/>
      <c r="BJ263" s="1671"/>
      <c r="BK263" s="1671"/>
      <c r="BL263" s="1671"/>
      <c r="BM263" s="1671"/>
      <c r="BN263" s="1671"/>
      <c r="BO263" s="1671"/>
      <c r="BP263" s="1671"/>
      <c r="BQ263" s="1671"/>
      <c r="BR263" s="1671"/>
      <c r="BS263" s="1671"/>
      <c r="BT263" s="1671"/>
      <c r="BU263" s="1671"/>
      <c r="BV263" s="1671"/>
      <c r="BW263" s="1671"/>
      <c r="BX263" s="1671"/>
      <c r="BY263" s="1671"/>
      <c r="BZ263" s="1671"/>
      <c r="CA263" s="1671"/>
      <c r="CB263" s="1671"/>
      <c r="CC263" s="1671"/>
      <c r="CD263" s="1671"/>
      <c r="CE263" s="1671"/>
      <c r="CF263" s="1671"/>
      <c r="CG263" s="1671"/>
      <c r="CH263" s="1671"/>
      <c r="CI263" s="1671"/>
      <c r="CJ263" s="1671"/>
      <c r="CK263" s="1671"/>
      <c r="CL263" s="1671"/>
      <c r="CM263" s="1671"/>
      <c r="CN263" s="1671"/>
      <c r="CO263" s="1671"/>
      <c r="CP263" s="1671"/>
      <c r="CQ263" s="1671"/>
      <c r="CR263" s="1671"/>
      <c r="CS263" s="1671"/>
      <c r="CT263" s="1671"/>
      <c r="CU263" s="1671"/>
      <c r="CV263" s="1671"/>
      <c r="CW263" s="1671"/>
      <c r="CX263" s="1671"/>
      <c r="CY263" s="1671"/>
      <c r="CZ263" s="1671"/>
      <c r="DA263" s="1671"/>
      <c r="DB263" s="1671"/>
      <c r="DC263" s="1671"/>
      <c r="DD263" s="1671"/>
      <c r="DE263" s="1671"/>
      <c r="DF263" s="1671"/>
      <c r="DG263" s="1671"/>
      <c r="DH263" s="1671"/>
      <c r="DI263" s="1671"/>
      <c r="DJ263" s="1671"/>
      <c r="DK263" s="1671"/>
      <c r="DL263" s="1671"/>
      <c r="DM263" s="1671"/>
      <c r="DN263" s="1671"/>
      <c r="DO263" s="1671"/>
      <c r="DP263" s="1671"/>
      <c r="DQ263" s="1671"/>
      <c r="DR263" s="1671"/>
      <c r="DS263" s="1671"/>
      <c r="DT263" s="1671"/>
      <c r="DU263" s="1671"/>
      <c r="DV263" s="1671"/>
      <c r="DW263" s="1671"/>
      <c r="DX263" s="1671"/>
      <c r="DY263" s="1671"/>
      <c r="DZ263" s="1671"/>
      <c r="EA263" s="1671"/>
      <c r="EB263" s="1671"/>
      <c r="EC263" s="1671"/>
      <c r="ED263" s="1671"/>
      <c r="EE263" s="1671"/>
      <c r="EF263" s="1671"/>
      <c r="EG263" s="1671"/>
      <c r="EH263" s="1671"/>
      <c r="EI263" s="1671"/>
    </row>
    <row r="264" spans="1:139" s="1673" customFormat="1" ht="12.5" x14ac:dyDescent="0.35">
      <c r="A264" s="1670" t="s">
        <v>6297</v>
      </c>
      <c r="B264" s="1670" t="s">
        <v>6093</v>
      </c>
      <c r="C264" s="1653">
        <v>1</v>
      </c>
      <c r="D264" s="1654">
        <v>25152</v>
      </c>
      <c r="E264" s="1654">
        <v>25152</v>
      </c>
      <c r="F264" s="1671"/>
      <c r="G264" s="1671"/>
      <c r="H264" s="1671"/>
      <c r="I264" s="1671"/>
      <c r="J264" s="1672"/>
      <c r="K264" s="1671"/>
      <c r="L264" s="1671"/>
      <c r="M264" s="1671"/>
      <c r="N264" s="1671"/>
      <c r="O264" s="1671"/>
      <c r="P264" s="1671"/>
      <c r="Q264" s="1671"/>
      <c r="R264" s="1671"/>
      <c r="S264" s="1671"/>
      <c r="T264" s="1671"/>
      <c r="U264" s="1671"/>
      <c r="V264" s="1671"/>
      <c r="W264" s="1671"/>
      <c r="X264" s="1671"/>
      <c r="Y264" s="1671"/>
      <c r="Z264" s="1671"/>
      <c r="AA264" s="1671"/>
      <c r="AB264" s="1671"/>
      <c r="AC264" s="1671"/>
      <c r="AD264" s="1671"/>
      <c r="AE264" s="1671"/>
      <c r="AF264" s="1671"/>
      <c r="AG264" s="1671"/>
      <c r="AH264" s="1671"/>
      <c r="AI264" s="1671"/>
      <c r="AJ264" s="1671"/>
      <c r="AK264" s="1671"/>
      <c r="AL264" s="1671"/>
      <c r="AM264" s="1671"/>
      <c r="AN264" s="1671"/>
      <c r="AO264" s="1671"/>
      <c r="AP264" s="1671"/>
      <c r="AQ264" s="1671"/>
      <c r="AR264" s="1671"/>
      <c r="AS264" s="1671"/>
      <c r="AT264" s="1671"/>
      <c r="AU264" s="1671"/>
      <c r="AV264" s="1671"/>
      <c r="AW264" s="1671"/>
      <c r="AX264" s="1671"/>
      <c r="AY264" s="1671"/>
      <c r="AZ264" s="1671"/>
      <c r="BA264" s="1671"/>
      <c r="BB264" s="1671"/>
      <c r="BC264" s="1671"/>
      <c r="BD264" s="1671"/>
      <c r="BE264" s="1671"/>
      <c r="BF264" s="1671"/>
      <c r="BG264" s="1671"/>
      <c r="BH264" s="1671"/>
      <c r="BI264" s="1671"/>
      <c r="BJ264" s="1671"/>
      <c r="BK264" s="1671"/>
      <c r="BL264" s="1671"/>
      <c r="BM264" s="1671"/>
      <c r="BN264" s="1671"/>
      <c r="BO264" s="1671"/>
      <c r="BP264" s="1671"/>
      <c r="BQ264" s="1671"/>
      <c r="BR264" s="1671"/>
      <c r="BS264" s="1671"/>
      <c r="BT264" s="1671"/>
      <c r="BU264" s="1671"/>
      <c r="BV264" s="1671"/>
      <c r="BW264" s="1671"/>
      <c r="BX264" s="1671"/>
      <c r="BY264" s="1671"/>
      <c r="BZ264" s="1671"/>
      <c r="CA264" s="1671"/>
      <c r="CB264" s="1671"/>
      <c r="CC264" s="1671"/>
      <c r="CD264" s="1671"/>
      <c r="CE264" s="1671"/>
      <c r="CF264" s="1671"/>
      <c r="CG264" s="1671"/>
      <c r="CH264" s="1671"/>
      <c r="CI264" s="1671"/>
      <c r="CJ264" s="1671"/>
      <c r="CK264" s="1671"/>
      <c r="CL264" s="1671"/>
      <c r="CM264" s="1671"/>
      <c r="CN264" s="1671"/>
      <c r="CO264" s="1671"/>
      <c r="CP264" s="1671"/>
      <c r="CQ264" s="1671"/>
      <c r="CR264" s="1671"/>
      <c r="CS264" s="1671"/>
      <c r="CT264" s="1671"/>
      <c r="CU264" s="1671"/>
      <c r="CV264" s="1671"/>
      <c r="CW264" s="1671"/>
      <c r="CX264" s="1671"/>
      <c r="CY264" s="1671"/>
      <c r="CZ264" s="1671"/>
      <c r="DA264" s="1671"/>
      <c r="DB264" s="1671"/>
      <c r="DC264" s="1671"/>
      <c r="DD264" s="1671"/>
      <c r="DE264" s="1671"/>
      <c r="DF264" s="1671"/>
      <c r="DG264" s="1671"/>
      <c r="DH264" s="1671"/>
      <c r="DI264" s="1671"/>
      <c r="DJ264" s="1671"/>
      <c r="DK264" s="1671"/>
      <c r="DL264" s="1671"/>
      <c r="DM264" s="1671"/>
      <c r="DN264" s="1671"/>
      <c r="DO264" s="1671"/>
      <c r="DP264" s="1671"/>
      <c r="DQ264" s="1671"/>
      <c r="DR264" s="1671"/>
      <c r="DS264" s="1671"/>
      <c r="DT264" s="1671"/>
      <c r="DU264" s="1671"/>
      <c r="DV264" s="1671"/>
      <c r="DW264" s="1671"/>
      <c r="DX264" s="1671"/>
      <c r="DY264" s="1671"/>
      <c r="DZ264" s="1671"/>
      <c r="EA264" s="1671"/>
      <c r="EB264" s="1671"/>
      <c r="EC264" s="1671"/>
      <c r="ED264" s="1671"/>
      <c r="EE264" s="1671"/>
      <c r="EF264" s="1671"/>
      <c r="EG264" s="1671"/>
      <c r="EH264" s="1671"/>
      <c r="EI264" s="1671"/>
    </row>
    <row r="265" spans="1:139" s="1673" customFormat="1" ht="12.5" x14ac:dyDescent="0.35">
      <c r="A265" s="1670" t="s">
        <v>6298</v>
      </c>
      <c r="B265" s="1670" t="s">
        <v>6095</v>
      </c>
      <c r="C265" s="1653">
        <v>4</v>
      </c>
      <c r="D265" s="1654">
        <v>28537</v>
      </c>
      <c r="E265" s="1654">
        <v>28537</v>
      </c>
      <c r="F265" s="1671"/>
      <c r="G265" s="1671"/>
      <c r="H265" s="1671"/>
      <c r="I265" s="1671"/>
      <c r="J265" s="1672"/>
      <c r="K265" s="1671"/>
      <c r="L265" s="1671"/>
      <c r="M265" s="1671"/>
      <c r="N265" s="1671"/>
      <c r="O265" s="1671"/>
      <c r="P265" s="1671"/>
      <c r="Q265" s="1671"/>
      <c r="R265" s="1671"/>
      <c r="S265" s="1671"/>
      <c r="T265" s="1671"/>
      <c r="U265" s="1671"/>
      <c r="V265" s="1671"/>
      <c r="W265" s="1671"/>
      <c r="X265" s="1671"/>
      <c r="Y265" s="1671"/>
      <c r="Z265" s="1671"/>
      <c r="AA265" s="1671"/>
      <c r="AB265" s="1671"/>
      <c r="AC265" s="1671"/>
      <c r="AD265" s="1671"/>
      <c r="AE265" s="1671"/>
      <c r="AF265" s="1671"/>
      <c r="AG265" s="1671"/>
      <c r="AH265" s="1671"/>
      <c r="AI265" s="1671"/>
      <c r="AJ265" s="1671"/>
      <c r="AK265" s="1671"/>
      <c r="AL265" s="1671"/>
      <c r="AM265" s="1671"/>
      <c r="AN265" s="1671"/>
      <c r="AO265" s="1671"/>
      <c r="AP265" s="1671"/>
      <c r="AQ265" s="1671"/>
      <c r="AR265" s="1671"/>
      <c r="AS265" s="1671"/>
      <c r="AT265" s="1671"/>
      <c r="AU265" s="1671"/>
      <c r="AV265" s="1671"/>
      <c r="AW265" s="1671"/>
      <c r="AX265" s="1671"/>
      <c r="AY265" s="1671"/>
      <c r="AZ265" s="1671"/>
      <c r="BA265" s="1671"/>
      <c r="BB265" s="1671"/>
      <c r="BC265" s="1671"/>
      <c r="BD265" s="1671"/>
      <c r="BE265" s="1671"/>
      <c r="BF265" s="1671"/>
      <c r="BG265" s="1671"/>
      <c r="BH265" s="1671"/>
      <c r="BI265" s="1671"/>
      <c r="BJ265" s="1671"/>
      <c r="BK265" s="1671"/>
      <c r="BL265" s="1671"/>
      <c r="BM265" s="1671"/>
      <c r="BN265" s="1671"/>
      <c r="BO265" s="1671"/>
      <c r="BP265" s="1671"/>
      <c r="BQ265" s="1671"/>
      <c r="BR265" s="1671"/>
      <c r="BS265" s="1671"/>
      <c r="BT265" s="1671"/>
      <c r="BU265" s="1671"/>
      <c r="BV265" s="1671"/>
      <c r="BW265" s="1671"/>
      <c r="BX265" s="1671"/>
      <c r="BY265" s="1671"/>
      <c r="BZ265" s="1671"/>
      <c r="CA265" s="1671"/>
      <c r="CB265" s="1671"/>
      <c r="CC265" s="1671"/>
      <c r="CD265" s="1671"/>
      <c r="CE265" s="1671"/>
      <c r="CF265" s="1671"/>
      <c r="CG265" s="1671"/>
      <c r="CH265" s="1671"/>
      <c r="CI265" s="1671"/>
      <c r="CJ265" s="1671"/>
      <c r="CK265" s="1671"/>
      <c r="CL265" s="1671"/>
      <c r="CM265" s="1671"/>
      <c r="CN265" s="1671"/>
      <c r="CO265" s="1671"/>
      <c r="CP265" s="1671"/>
      <c r="CQ265" s="1671"/>
      <c r="CR265" s="1671"/>
      <c r="CS265" s="1671"/>
      <c r="CT265" s="1671"/>
      <c r="CU265" s="1671"/>
      <c r="CV265" s="1671"/>
      <c r="CW265" s="1671"/>
      <c r="CX265" s="1671"/>
      <c r="CY265" s="1671"/>
      <c r="CZ265" s="1671"/>
      <c r="DA265" s="1671"/>
      <c r="DB265" s="1671"/>
      <c r="DC265" s="1671"/>
      <c r="DD265" s="1671"/>
      <c r="DE265" s="1671"/>
      <c r="DF265" s="1671"/>
      <c r="DG265" s="1671"/>
      <c r="DH265" s="1671"/>
      <c r="DI265" s="1671"/>
      <c r="DJ265" s="1671"/>
      <c r="DK265" s="1671"/>
      <c r="DL265" s="1671"/>
      <c r="DM265" s="1671"/>
      <c r="DN265" s="1671"/>
      <c r="DO265" s="1671"/>
      <c r="DP265" s="1671"/>
      <c r="DQ265" s="1671"/>
      <c r="DR265" s="1671"/>
      <c r="DS265" s="1671"/>
      <c r="DT265" s="1671"/>
      <c r="DU265" s="1671"/>
      <c r="DV265" s="1671"/>
      <c r="DW265" s="1671"/>
      <c r="DX265" s="1671"/>
      <c r="DY265" s="1671"/>
      <c r="DZ265" s="1671"/>
      <c r="EA265" s="1671"/>
      <c r="EB265" s="1671"/>
      <c r="EC265" s="1671"/>
      <c r="ED265" s="1671"/>
      <c r="EE265" s="1671"/>
      <c r="EF265" s="1671"/>
      <c r="EG265" s="1671"/>
      <c r="EH265" s="1671"/>
      <c r="EI265" s="1671"/>
    </row>
    <row r="266" spans="1:139" s="1673" customFormat="1" ht="12.5" x14ac:dyDescent="0.35">
      <c r="A266" s="1670" t="s">
        <v>6299</v>
      </c>
      <c r="B266" s="1670" t="s">
        <v>6105</v>
      </c>
      <c r="C266" s="1653">
        <v>1</v>
      </c>
      <c r="D266" s="1654">
        <v>20557</v>
      </c>
      <c r="E266" s="1654">
        <v>20557</v>
      </c>
      <c r="F266" s="1671"/>
      <c r="G266" s="1671"/>
      <c r="H266" s="1671"/>
      <c r="I266" s="1671"/>
      <c r="J266" s="1672"/>
      <c r="K266" s="1671"/>
      <c r="L266" s="1671"/>
      <c r="M266" s="1671"/>
      <c r="N266" s="1671"/>
      <c r="O266" s="1671"/>
      <c r="P266" s="1671"/>
      <c r="Q266" s="1671"/>
      <c r="R266" s="1671"/>
      <c r="S266" s="1671"/>
      <c r="T266" s="1671"/>
      <c r="U266" s="1671"/>
      <c r="V266" s="1671"/>
      <c r="W266" s="1671"/>
      <c r="X266" s="1671"/>
      <c r="Y266" s="1671"/>
      <c r="Z266" s="1671"/>
      <c r="AA266" s="1671"/>
      <c r="AB266" s="1671"/>
      <c r="AC266" s="1671"/>
      <c r="AD266" s="1671"/>
      <c r="AE266" s="1671"/>
      <c r="AF266" s="1671"/>
      <c r="AG266" s="1671"/>
      <c r="AH266" s="1671"/>
      <c r="AI266" s="1671"/>
      <c r="AJ266" s="1671"/>
      <c r="AK266" s="1671"/>
      <c r="AL266" s="1671"/>
      <c r="AM266" s="1671"/>
      <c r="AN266" s="1671"/>
      <c r="AO266" s="1671"/>
      <c r="AP266" s="1671"/>
      <c r="AQ266" s="1671"/>
      <c r="AR266" s="1671"/>
      <c r="AS266" s="1671"/>
      <c r="AT266" s="1671"/>
      <c r="AU266" s="1671"/>
      <c r="AV266" s="1671"/>
      <c r="AW266" s="1671"/>
      <c r="AX266" s="1671"/>
      <c r="AY266" s="1671"/>
      <c r="AZ266" s="1671"/>
      <c r="BA266" s="1671"/>
      <c r="BB266" s="1671"/>
      <c r="BC266" s="1671"/>
      <c r="BD266" s="1671"/>
      <c r="BE266" s="1671"/>
      <c r="BF266" s="1671"/>
      <c r="BG266" s="1671"/>
      <c r="BH266" s="1671"/>
      <c r="BI266" s="1671"/>
      <c r="BJ266" s="1671"/>
      <c r="BK266" s="1671"/>
      <c r="BL266" s="1671"/>
      <c r="BM266" s="1671"/>
      <c r="BN266" s="1671"/>
      <c r="BO266" s="1671"/>
      <c r="BP266" s="1671"/>
      <c r="BQ266" s="1671"/>
      <c r="BR266" s="1671"/>
      <c r="BS266" s="1671"/>
      <c r="BT266" s="1671"/>
      <c r="BU266" s="1671"/>
      <c r="BV266" s="1671"/>
      <c r="BW266" s="1671"/>
      <c r="BX266" s="1671"/>
      <c r="BY266" s="1671"/>
      <c r="BZ266" s="1671"/>
      <c r="CA266" s="1671"/>
      <c r="CB266" s="1671"/>
      <c r="CC266" s="1671"/>
      <c r="CD266" s="1671"/>
      <c r="CE266" s="1671"/>
      <c r="CF266" s="1671"/>
      <c r="CG266" s="1671"/>
      <c r="CH266" s="1671"/>
      <c r="CI266" s="1671"/>
      <c r="CJ266" s="1671"/>
      <c r="CK266" s="1671"/>
      <c r="CL266" s="1671"/>
      <c r="CM266" s="1671"/>
      <c r="CN266" s="1671"/>
      <c r="CO266" s="1671"/>
      <c r="CP266" s="1671"/>
      <c r="CQ266" s="1671"/>
      <c r="CR266" s="1671"/>
      <c r="CS266" s="1671"/>
      <c r="CT266" s="1671"/>
      <c r="CU266" s="1671"/>
      <c r="CV266" s="1671"/>
      <c r="CW266" s="1671"/>
      <c r="CX266" s="1671"/>
      <c r="CY266" s="1671"/>
      <c r="CZ266" s="1671"/>
      <c r="DA266" s="1671"/>
      <c r="DB266" s="1671"/>
      <c r="DC266" s="1671"/>
      <c r="DD266" s="1671"/>
      <c r="DE266" s="1671"/>
      <c r="DF266" s="1671"/>
      <c r="DG266" s="1671"/>
      <c r="DH266" s="1671"/>
      <c r="DI266" s="1671"/>
      <c r="DJ266" s="1671"/>
      <c r="DK266" s="1671"/>
      <c r="DL266" s="1671"/>
      <c r="DM266" s="1671"/>
      <c r="DN266" s="1671"/>
      <c r="DO266" s="1671"/>
      <c r="DP266" s="1671"/>
      <c r="DQ266" s="1671"/>
      <c r="DR266" s="1671"/>
      <c r="DS266" s="1671"/>
      <c r="DT266" s="1671"/>
      <c r="DU266" s="1671"/>
      <c r="DV266" s="1671"/>
      <c r="DW266" s="1671"/>
      <c r="DX266" s="1671"/>
      <c r="DY266" s="1671"/>
      <c r="DZ266" s="1671"/>
      <c r="EA266" s="1671"/>
      <c r="EB266" s="1671"/>
      <c r="EC266" s="1671"/>
      <c r="ED266" s="1671"/>
      <c r="EE266" s="1671"/>
      <c r="EF266" s="1671"/>
      <c r="EG266" s="1671"/>
      <c r="EH266" s="1671"/>
      <c r="EI266" s="1671"/>
    </row>
    <row r="267" spans="1:139" s="1673" customFormat="1" ht="12.5" x14ac:dyDescent="0.35">
      <c r="A267" s="1670" t="s">
        <v>6300</v>
      </c>
      <c r="B267" s="1670" t="s">
        <v>6107</v>
      </c>
      <c r="C267" s="1653">
        <v>2</v>
      </c>
      <c r="D267" s="1654">
        <v>35402</v>
      </c>
      <c r="E267" s="1654">
        <v>35402</v>
      </c>
      <c r="F267" s="1671"/>
      <c r="G267" s="1671"/>
      <c r="H267" s="1671"/>
      <c r="I267" s="1671"/>
      <c r="J267" s="1672"/>
      <c r="K267" s="1671"/>
      <c r="L267" s="1671"/>
      <c r="M267" s="1671"/>
      <c r="N267" s="1671"/>
      <c r="O267" s="1671"/>
      <c r="P267" s="1671"/>
      <c r="Q267" s="1671"/>
      <c r="R267" s="1671"/>
      <c r="S267" s="1671"/>
      <c r="T267" s="1671"/>
      <c r="U267" s="1671"/>
      <c r="V267" s="1671"/>
      <c r="W267" s="1671"/>
      <c r="X267" s="1671"/>
      <c r="Y267" s="1671"/>
      <c r="Z267" s="1671"/>
      <c r="AA267" s="1671"/>
      <c r="AB267" s="1671"/>
      <c r="AC267" s="1671"/>
      <c r="AD267" s="1671"/>
      <c r="AE267" s="1671"/>
      <c r="AF267" s="1671"/>
      <c r="AG267" s="1671"/>
      <c r="AH267" s="1671"/>
      <c r="AI267" s="1671"/>
      <c r="AJ267" s="1671"/>
      <c r="AK267" s="1671"/>
      <c r="AL267" s="1671"/>
      <c r="AM267" s="1671"/>
      <c r="AN267" s="1671"/>
      <c r="AO267" s="1671"/>
      <c r="AP267" s="1671"/>
      <c r="AQ267" s="1671"/>
      <c r="AR267" s="1671"/>
      <c r="AS267" s="1671"/>
      <c r="AT267" s="1671"/>
      <c r="AU267" s="1671"/>
      <c r="AV267" s="1671"/>
      <c r="AW267" s="1671"/>
      <c r="AX267" s="1671"/>
      <c r="AY267" s="1671"/>
      <c r="AZ267" s="1671"/>
      <c r="BA267" s="1671"/>
      <c r="BB267" s="1671"/>
      <c r="BC267" s="1671"/>
      <c r="BD267" s="1671"/>
      <c r="BE267" s="1671"/>
      <c r="BF267" s="1671"/>
      <c r="BG267" s="1671"/>
      <c r="BH267" s="1671"/>
      <c r="BI267" s="1671"/>
      <c r="BJ267" s="1671"/>
      <c r="BK267" s="1671"/>
      <c r="BL267" s="1671"/>
      <c r="BM267" s="1671"/>
      <c r="BN267" s="1671"/>
      <c r="BO267" s="1671"/>
      <c r="BP267" s="1671"/>
      <c r="BQ267" s="1671"/>
      <c r="BR267" s="1671"/>
      <c r="BS267" s="1671"/>
      <c r="BT267" s="1671"/>
      <c r="BU267" s="1671"/>
      <c r="BV267" s="1671"/>
      <c r="BW267" s="1671"/>
      <c r="BX267" s="1671"/>
      <c r="BY267" s="1671"/>
      <c r="BZ267" s="1671"/>
      <c r="CA267" s="1671"/>
      <c r="CB267" s="1671"/>
      <c r="CC267" s="1671"/>
      <c r="CD267" s="1671"/>
      <c r="CE267" s="1671"/>
      <c r="CF267" s="1671"/>
      <c r="CG267" s="1671"/>
      <c r="CH267" s="1671"/>
      <c r="CI267" s="1671"/>
      <c r="CJ267" s="1671"/>
      <c r="CK267" s="1671"/>
      <c r="CL267" s="1671"/>
      <c r="CM267" s="1671"/>
      <c r="CN267" s="1671"/>
      <c r="CO267" s="1671"/>
      <c r="CP267" s="1671"/>
      <c r="CQ267" s="1671"/>
      <c r="CR267" s="1671"/>
      <c r="CS267" s="1671"/>
      <c r="CT267" s="1671"/>
      <c r="CU267" s="1671"/>
      <c r="CV267" s="1671"/>
      <c r="CW267" s="1671"/>
      <c r="CX267" s="1671"/>
      <c r="CY267" s="1671"/>
      <c r="CZ267" s="1671"/>
      <c r="DA267" s="1671"/>
      <c r="DB267" s="1671"/>
      <c r="DC267" s="1671"/>
      <c r="DD267" s="1671"/>
      <c r="DE267" s="1671"/>
      <c r="DF267" s="1671"/>
      <c r="DG267" s="1671"/>
      <c r="DH267" s="1671"/>
      <c r="DI267" s="1671"/>
      <c r="DJ267" s="1671"/>
      <c r="DK267" s="1671"/>
      <c r="DL267" s="1671"/>
      <c r="DM267" s="1671"/>
      <c r="DN267" s="1671"/>
      <c r="DO267" s="1671"/>
      <c r="DP267" s="1671"/>
      <c r="DQ267" s="1671"/>
      <c r="DR267" s="1671"/>
      <c r="DS267" s="1671"/>
      <c r="DT267" s="1671"/>
      <c r="DU267" s="1671"/>
      <c r="DV267" s="1671"/>
      <c r="DW267" s="1671"/>
      <c r="DX267" s="1671"/>
      <c r="DY267" s="1671"/>
      <c r="DZ267" s="1671"/>
      <c r="EA267" s="1671"/>
      <c r="EB267" s="1671"/>
      <c r="EC267" s="1671"/>
      <c r="ED267" s="1671"/>
      <c r="EE267" s="1671"/>
      <c r="EF267" s="1671"/>
      <c r="EG267" s="1671"/>
      <c r="EH267" s="1671"/>
      <c r="EI267" s="1671"/>
    </row>
    <row r="268" spans="1:139" s="1673" customFormat="1" ht="12.5" x14ac:dyDescent="0.35">
      <c r="A268" s="1670" t="s">
        <v>6301</v>
      </c>
      <c r="B268" s="1670" t="s">
        <v>6302</v>
      </c>
      <c r="C268" s="1653">
        <v>2</v>
      </c>
      <c r="D268" s="1654">
        <v>26311</v>
      </c>
      <c r="E268" s="1654">
        <v>26311</v>
      </c>
      <c r="F268" s="1671"/>
      <c r="G268" s="1671"/>
      <c r="H268" s="1671"/>
      <c r="I268" s="1671"/>
      <c r="J268" s="1672"/>
      <c r="K268" s="1671"/>
      <c r="L268" s="1671"/>
      <c r="M268" s="1671"/>
      <c r="N268" s="1671"/>
      <c r="O268" s="1671"/>
      <c r="P268" s="1671"/>
      <c r="Q268" s="1671"/>
      <c r="R268" s="1671"/>
      <c r="S268" s="1671"/>
      <c r="T268" s="1671"/>
      <c r="U268" s="1671"/>
      <c r="V268" s="1671"/>
      <c r="W268" s="1671"/>
      <c r="X268" s="1671"/>
      <c r="Y268" s="1671"/>
      <c r="Z268" s="1671"/>
      <c r="AA268" s="1671"/>
      <c r="AB268" s="1671"/>
      <c r="AC268" s="1671"/>
      <c r="AD268" s="1671"/>
      <c r="AE268" s="1671"/>
      <c r="AF268" s="1671"/>
      <c r="AG268" s="1671"/>
      <c r="AH268" s="1671"/>
      <c r="AI268" s="1671"/>
      <c r="AJ268" s="1671"/>
      <c r="AK268" s="1671"/>
      <c r="AL268" s="1671"/>
      <c r="AM268" s="1671"/>
      <c r="AN268" s="1671"/>
      <c r="AO268" s="1671"/>
      <c r="AP268" s="1671"/>
      <c r="AQ268" s="1671"/>
      <c r="AR268" s="1671"/>
      <c r="AS268" s="1671"/>
      <c r="AT268" s="1671"/>
      <c r="AU268" s="1671"/>
      <c r="AV268" s="1671"/>
      <c r="AW268" s="1671"/>
      <c r="AX268" s="1671"/>
      <c r="AY268" s="1671"/>
      <c r="AZ268" s="1671"/>
      <c r="BA268" s="1671"/>
      <c r="BB268" s="1671"/>
      <c r="BC268" s="1671"/>
      <c r="BD268" s="1671"/>
      <c r="BE268" s="1671"/>
      <c r="BF268" s="1671"/>
      <c r="BG268" s="1671"/>
      <c r="BH268" s="1671"/>
      <c r="BI268" s="1671"/>
      <c r="BJ268" s="1671"/>
      <c r="BK268" s="1671"/>
      <c r="BL268" s="1671"/>
      <c r="BM268" s="1671"/>
      <c r="BN268" s="1671"/>
      <c r="BO268" s="1671"/>
      <c r="BP268" s="1671"/>
      <c r="BQ268" s="1671"/>
      <c r="BR268" s="1671"/>
      <c r="BS268" s="1671"/>
      <c r="BT268" s="1671"/>
      <c r="BU268" s="1671"/>
      <c r="BV268" s="1671"/>
      <c r="BW268" s="1671"/>
      <c r="BX268" s="1671"/>
      <c r="BY268" s="1671"/>
      <c r="BZ268" s="1671"/>
      <c r="CA268" s="1671"/>
      <c r="CB268" s="1671"/>
      <c r="CC268" s="1671"/>
      <c r="CD268" s="1671"/>
      <c r="CE268" s="1671"/>
      <c r="CF268" s="1671"/>
      <c r="CG268" s="1671"/>
      <c r="CH268" s="1671"/>
      <c r="CI268" s="1671"/>
      <c r="CJ268" s="1671"/>
      <c r="CK268" s="1671"/>
      <c r="CL268" s="1671"/>
      <c r="CM268" s="1671"/>
      <c r="CN268" s="1671"/>
      <c r="CO268" s="1671"/>
      <c r="CP268" s="1671"/>
      <c r="CQ268" s="1671"/>
      <c r="CR268" s="1671"/>
      <c r="CS268" s="1671"/>
      <c r="CT268" s="1671"/>
      <c r="CU268" s="1671"/>
      <c r="CV268" s="1671"/>
      <c r="CW268" s="1671"/>
      <c r="CX268" s="1671"/>
      <c r="CY268" s="1671"/>
      <c r="CZ268" s="1671"/>
      <c r="DA268" s="1671"/>
      <c r="DB268" s="1671"/>
      <c r="DC268" s="1671"/>
      <c r="DD268" s="1671"/>
      <c r="DE268" s="1671"/>
      <c r="DF268" s="1671"/>
      <c r="DG268" s="1671"/>
      <c r="DH268" s="1671"/>
      <c r="DI268" s="1671"/>
      <c r="DJ268" s="1671"/>
      <c r="DK268" s="1671"/>
      <c r="DL268" s="1671"/>
      <c r="DM268" s="1671"/>
      <c r="DN268" s="1671"/>
      <c r="DO268" s="1671"/>
      <c r="DP268" s="1671"/>
      <c r="DQ268" s="1671"/>
      <c r="DR268" s="1671"/>
      <c r="DS268" s="1671"/>
      <c r="DT268" s="1671"/>
      <c r="DU268" s="1671"/>
      <c r="DV268" s="1671"/>
      <c r="DW268" s="1671"/>
      <c r="DX268" s="1671"/>
      <c r="DY268" s="1671"/>
      <c r="DZ268" s="1671"/>
      <c r="EA268" s="1671"/>
      <c r="EB268" s="1671"/>
      <c r="EC268" s="1671"/>
      <c r="ED268" s="1671"/>
      <c r="EE268" s="1671"/>
      <c r="EF268" s="1671"/>
      <c r="EG268" s="1671"/>
      <c r="EH268" s="1671"/>
      <c r="EI268" s="1671"/>
    </row>
    <row r="269" spans="1:139" s="1673" customFormat="1" ht="12.5" x14ac:dyDescent="0.35">
      <c r="A269" s="1670" t="s">
        <v>6303</v>
      </c>
      <c r="B269" s="1670" t="s">
        <v>6119</v>
      </c>
      <c r="C269" s="1653">
        <v>1</v>
      </c>
      <c r="D269" s="1654">
        <v>23980</v>
      </c>
      <c r="E269" s="1654">
        <v>23980</v>
      </c>
      <c r="F269" s="1671"/>
      <c r="G269" s="1671"/>
      <c r="H269" s="1671"/>
      <c r="I269" s="1671"/>
      <c r="J269" s="1672"/>
      <c r="K269" s="1671"/>
      <c r="L269" s="1671"/>
      <c r="M269" s="1671"/>
      <c r="N269" s="1671"/>
      <c r="O269" s="1671"/>
      <c r="P269" s="1671"/>
      <c r="Q269" s="1671"/>
      <c r="R269" s="1671"/>
      <c r="S269" s="1671"/>
      <c r="T269" s="1671"/>
      <c r="U269" s="1671"/>
      <c r="V269" s="1671"/>
      <c r="W269" s="1671"/>
      <c r="X269" s="1671"/>
      <c r="Y269" s="1671"/>
      <c r="Z269" s="1671"/>
      <c r="AA269" s="1671"/>
      <c r="AB269" s="1671"/>
      <c r="AC269" s="1671"/>
      <c r="AD269" s="1671"/>
      <c r="AE269" s="1671"/>
      <c r="AF269" s="1671"/>
      <c r="AG269" s="1671"/>
      <c r="AH269" s="1671"/>
      <c r="AI269" s="1671"/>
      <c r="AJ269" s="1671"/>
      <c r="AK269" s="1671"/>
      <c r="AL269" s="1671"/>
      <c r="AM269" s="1671"/>
      <c r="AN269" s="1671"/>
      <c r="AO269" s="1671"/>
      <c r="AP269" s="1671"/>
      <c r="AQ269" s="1671"/>
      <c r="AR269" s="1671"/>
      <c r="AS269" s="1671"/>
      <c r="AT269" s="1671"/>
      <c r="AU269" s="1671"/>
      <c r="AV269" s="1671"/>
      <c r="AW269" s="1671"/>
      <c r="AX269" s="1671"/>
      <c r="AY269" s="1671"/>
      <c r="AZ269" s="1671"/>
      <c r="BA269" s="1671"/>
      <c r="BB269" s="1671"/>
      <c r="BC269" s="1671"/>
      <c r="BD269" s="1671"/>
      <c r="BE269" s="1671"/>
      <c r="BF269" s="1671"/>
      <c r="BG269" s="1671"/>
      <c r="BH269" s="1671"/>
      <c r="BI269" s="1671"/>
      <c r="BJ269" s="1671"/>
      <c r="BK269" s="1671"/>
      <c r="BL269" s="1671"/>
      <c r="BM269" s="1671"/>
      <c r="BN269" s="1671"/>
      <c r="BO269" s="1671"/>
      <c r="BP269" s="1671"/>
      <c r="BQ269" s="1671"/>
      <c r="BR269" s="1671"/>
      <c r="BS269" s="1671"/>
      <c r="BT269" s="1671"/>
      <c r="BU269" s="1671"/>
      <c r="BV269" s="1671"/>
      <c r="BW269" s="1671"/>
      <c r="BX269" s="1671"/>
      <c r="BY269" s="1671"/>
      <c r="BZ269" s="1671"/>
      <c r="CA269" s="1671"/>
      <c r="CB269" s="1671"/>
      <c r="CC269" s="1671"/>
      <c r="CD269" s="1671"/>
      <c r="CE269" s="1671"/>
      <c r="CF269" s="1671"/>
      <c r="CG269" s="1671"/>
      <c r="CH269" s="1671"/>
      <c r="CI269" s="1671"/>
      <c r="CJ269" s="1671"/>
      <c r="CK269" s="1671"/>
      <c r="CL269" s="1671"/>
      <c r="CM269" s="1671"/>
      <c r="CN269" s="1671"/>
      <c r="CO269" s="1671"/>
      <c r="CP269" s="1671"/>
      <c r="CQ269" s="1671"/>
      <c r="CR269" s="1671"/>
      <c r="CS269" s="1671"/>
      <c r="CT269" s="1671"/>
      <c r="CU269" s="1671"/>
      <c r="CV269" s="1671"/>
      <c r="CW269" s="1671"/>
      <c r="CX269" s="1671"/>
      <c r="CY269" s="1671"/>
      <c r="CZ269" s="1671"/>
      <c r="DA269" s="1671"/>
      <c r="DB269" s="1671"/>
      <c r="DC269" s="1671"/>
      <c r="DD269" s="1671"/>
      <c r="DE269" s="1671"/>
      <c r="DF269" s="1671"/>
      <c r="DG269" s="1671"/>
      <c r="DH269" s="1671"/>
      <c r="DI269" s="1671"/>
      <c r="DJ269" s="1671"/>
      <c r="DK269" s="1671"/>
      <c r="DL269" s="1671"/>
      <c r="DM269" s="1671"/>
      <c r="DN269" s="1671"/>
      <c r="DO269" s="1671"/>
      <c r="DP269" s="1671"/>
      <c r="DQ269" s="1671"/>
      <c r="DR269" s="1671"/>
      <c r="DS269" s="1671"/>
      <c r="DT269" s="1671"/>
      <c r="DU269" s="1671"/>
      <c r="DV269" s="1671"/>
      <c r="DW269" s="1671"/>
      <c r="DX269" s="1671"/>
      <c r="DY269" s="1671"/>
      <c r="DZ269" s="1671"/>
      <c r="EA269" s="1671"/>
      <c r="EB269" s="1671"/>
      <c r="EC269" s="1671"/>
      <c r="ED269" s="1671"/>
      <c r="EE269" s="1671"/>
      <c r="EF269" s="1671"/>
      <c r="EG269" s="1671"/>
      <c r="EH269" s="1671"/>
      <c r="EI269" s="1671"/>
    </row>
    <row r="270" spans="1:139" s="1673" customFormat="1" ht="12.5" x14ac:dyDescent="0.35">
      <c r="A270" s="1670" t="s">
        <v>6304</v>
      </c>
      <c r="B270" s="1670" t="s">
        <v>6132</v>
      </c>
      <c r="C270" s="1653">
        <v>11</v>
      </c>
      <c r="D270" s="1654">
        <v>25152</v>
      </c>
      <c r="E270" s="1654">
        <v>25152</v>
      </c>
      <c r="F270" s="1671"/>
      <c r="G270" s="1671"/>
      <c r="H270" s="1671"/>
      <c r="I270" s="1671"/>
      <c r="J270" s="1672"/>
      <c r="K270" s="1671"/>
      <c r="L270" s="1671"/>
      <c r="M270" s="1671"/>
      <c r="N270" s="1671"/>
      <c r="O270" s="1671"/>
      <c r="P270" s="1671"/>
      <c r="Q270" s="1671"/>
      <c r="R270" s="1671"/>
      <c r="S270" s="1671"/>
      <c r="T270" s="1671"/>
      <c r="U270" s="1671"/>
      <c r="V270" s="1671"/>
      <c r="W270" s="1671"/>
      <c r="X270" s="1671"/>
      <c r="Y270" s="1671"/>
      <c r="Z270" s="1671"/>
      <c r="AA270" s="1671"/>
      <c r="AB270" s="1671"/>
      <c r="AC270" s="1671"/>
      <c r="AD270" s="1671"/>
      <c r="AE270" s="1671"/>
      <c r="AF270" s="1671"/>
      <c r="AG270" s="1671"/>
      <c r="AH270" s="1671"/>
      <c r="AI270" s="1671"/>
      <c r="AJ270" s="1671"/>
      <c r="AK270" s="1671"/>
      <c r="AL270" s="1671"/>
      <c r="AM270" s="1671"/>
      <c r="AN270" s="1671"/>
      <c r="AO270" s="1671"/>
      <c r="AP270" s="1671"/>
      <c r="AQ270" s="1671"/>
      <c r="AR270" s="1671"/>
      <c r="AS270" s="1671"/>
      <c r="AT270" s="1671"/>
      <c r="AU270" s="1671"/>
      <c r="AV270" s="1671"/>
      <c r="AW270" s="1671"/>
      <c r="AX270" s="1671"/>
      <c r="AY270" s="1671"/>
      <c r="AZ270" s="1671"/>
      <c r="BA270" s="1671"/>
      <c r="BB270" s="1671"/>
      <c r="BC270" s="1671"/>
      <c r="BD270" s="1671"/>
      <c r="BE270" s="1671"/>
      <c r="BF270" s="1671"/>
      <c r="BG270" s="1671"/>
      <c r="BH270" s="1671"/>
      <c r="BI270" s="1671"/>
      <c r="BJ270" s="1671"/>
      <c r="BK270" s="1671"/>
      <c r="BL270" s="1671"/>
      <c r="BM270" s="1671"/>
      <c r="BN270" s="1671"/>
      <c r="BO270" s="1671"/>
      <c r="BP270" s="1671"/>
      <c r="BQ270" s="1671"/>
      <c r="BR270" s="1671"/>
      <c r="BS270" s="1671"/>
      <c r="BT270" s="1671"/>
      <c r="BU270" s="1671"/>
      <c r="BV270" s="1671"/>
      <c r="BW270" s="1671"/>
      <c r="BX270" s="1671"/>
      <c r="BY270" s="1671"/>
      <c r="BZ270" s="1671"/>
      <c r="CA270" s="1671"/>
      <c r="CB270" s="1671"/>
      <c r="CC270" s="1671"/>
      <c r="CD270" s="1671"/>
      <c r="CE270" s="1671"/>
      <c r="CF270" s="1671"/>
      <c r="CG270" s="1671"/>
      <c r="CH270" s="1671"/>
      <c r="CI270" s="1671"/>
      <c r="CJ270" s="1671"/>
      <c r="CK270" s="1671"/>
      <c r="CL270" s="1671"/>
      <c r="CM270" s="1671"/>
      <c r="CN270" s="1671"/>
      <c r="CO270" s="1671"/>
      <c r="CP270" s="1671"/>
      <c r="CQ270" s="1671"/>
      <c r="CR270" s="1671"/>
      <c r="CS270" s="1671"/>
      <c r="CT270" s="1671"/>
      <c r="CU270" s="1671"/>
      <c r="CV270" s="1671"/>
      <c r="CW270" s="1671"/>
      <c r="CX270" s="1671"/>
      <c r="CY270" s="1671"/>
      <c r="CZ270" s="1671"/>
      <c r="DA270" s="1671"/>
      <c r="DB270" s="1671"/>
      <c r="DC270" s="1671"/>
      <c r="DD270" s="1671"/>
      <c r="DE270" s="1671"/>
      <c r="DF270" s="1671"/>
      <c r="DG270" s="1671"/>
      <c r="DH270" s="1671"/>
      <c r="DI270" s="1671"/>
      <c r="DJ270" s="1671"/>
      <c r="DK270" s="1671"/>
      <c r="DL270" s="1671"/>
      <c r="DM270" s="1671"/>
      <c r="DN270" s="1671"/>
      <c r="DO270" s="1671"/>
      <c r="DP270" s="1671"/>
      <c r="DQ270" s="1671"/>
      <c r="DR270" s="1671"/>
      <c r="DS270" s="1671"/>
      <c r="DT270" s="1671"/>
      <c r="DU270" s="1671"/>
      <c r="DV270" s="1671"/>
      <c r="DW270" s="1671"/>
      <c r="DX270" s="1671"/>
      <c r="DY270" s="1671"/>
      <c r="DZ270" s="1671"/>
      <c r="EA270" s="1671"/>
      <c r="EB270" s="1671"/>
      <c r="EC270" s="1671"/>
      <c r="ED270" s="1671"/>
      <c r="EE270" s="1671"/>
      <c r="EF270" s="1671"/>
      <c r="EG270" s="1671"/>
      <c r="EH270" s="1671"/>
      <c r="EI270" s="1671"/>
    </row>
    <row r="271" spans="1:139" s="1673" customFormat="1" ht="12.5" x14ac:dyDescent="0.35">
      <c r="A271" s="1670" t="s">
        <v>6305</v>
      </c>
      <c r="B271" s="1670" t="s">
        <v>6138</v>
      </c>
      <c r="C271" s="1653">
        <v>143</v>
      </c>
      <c r="D271" s="1654">
        <v>21879</v>
      </c>
      <c r="E271" s="1654">
        <v>21879</v>
      </c>
      <c r="F271" s="1671"/>
      <c r="G271" s="1671"/>
      <c r="H271" s="1671"/>
      <c r="I271" s="1671"/>
      <c r="J271" s="1672"/>
      <c r="K271" s="1671"/>
      <c r="L271" s="1671"/>
      <c r="M271" s="1671"/>
      <c r="N271" s="1671"/>
      <c r="O271" s="1671"/>
      <c r="P271" s="1671"/>
      <c r="Q271" s="1671"/>
      <c r="R271" s="1671"/>
      <c r="S271" s="1671"/>
      <c r="T271" s="1671"/>
      <c r="U271" s="1671"/>
      <c r="V271" s="1671"/>
      <c r="W271" s="1671"/>
      <c r="X271" s="1671"/>
      <c r="Y271" s="1671"/>
      <c r="Z271" s="1671"/>
      <c r="AA271" s="1671"/>
      <c r="AB271" s="1671"/>
      <c r="AC271" s="1671"/>
      <c r="AD271" s="1671"/>
      <c r="AE271" s="1671"/>
      <c r="AF271" s="1671"/>
      <c r="AG271" s="1671"/>
      <c r="AH271" s="1671"/>
      <c r="AI271" s="1671"/>
      <c r="AJ271" s="1671"/>
      <c r="AK271" s="1671"/>
      <c r="AL271" s="1671"/>
      <c r="AM271" s="1671"/>
      <c r="AN271" s="1671"/>
      <c r="AO271" s="1671"/>
      <c r="AP271" s="1671"/>
      <c r="AQ271" s="1671"/>
      <c r="AR271" s="1671"/>
      <c r="AS271" s="1671"/>
      <c r="AT271" s="1671"/>
      <c r="AU271" s="1671"/>
      <c r="AV271" s="1671"/>
      <c r="AW271" s="1671"/>
      <c r="AX271" s="1671"/>
      <c r="AY271" s="1671"/>
      <c r="AZ271" s="1671"/>
      <c r="BA271" s="1671"/>
      <c r="BB271" s="1671"/>
      <c r="BC271" s="1671"/>
      <c r="BD271" s="1671"/>
      <c r="BE271" s="1671"/>
      <c r="BF271" s="1671"/>
      <c r="BG271" s="1671"/>
      <c r="BH271" s="1671"/>
      <c r="BI271" s="1671"/>
      <c r="BJ271" s="1671"/>
      <c r="BK271" s="1671"/>
      <c r="BL271" s="1671"/>
      <c r="BM271" s="1671"/>
      <c r="BN271" s="1671"/>
      <c r="BO271" s="1671"/>
      <c r="BP271" s="1671"/>
      <c r="BQ271" s="1671"/>
      <c r="BR271" s="1671"/>
      <c r="BS271" s="1671"/>
      <c r="BT271" s="1671"/>
      <c r="BU271" s="1671"/>
      <c r="BV271" s="1671"/>
      <c r="BW271" s="1671"/>
      <c r="BX271" s="1671"/>
      <c r="BY271" s="1671"/>
      <c r="BZ271" s="1671"/>
      <c r="CA271" s="1671"/>
      <c r="CB271" s="1671"/>
      <c r="CC271" s="1671"/>
      <c r="CD271" s="1671"/>
      <c r="CE271" s="1671"/>
      <c r="CF271" s="1671"/>
      <c r="CG271" s="1671"/>
      <c r="CH271" s="1671"/>
      <c r="CI271" s="1671"/>
      <c r="CJ271" s="1671"/>
      <c r="CK271" s="1671"/>
      <c r="CL271" s="1671"/>
      <c r="CM271" s="1671"/>
      <c r="CN271" s="1671"/>
      <c r="CO271" s="1671"/>
      <c r="CP271" s="1671"/>
      <c r="CQ271" s="1671"/>
      <c r="CR271" s="1671"/>
      <c r="CS271" s="1671"/>
      <c r="CT271" s="1671"/>
      <c r="CU271" s="1671"/>
      <c r="CV271" s="1671"/>
      <c r="CW271" s="1671"/>
      <c r="CX271" s="1671"/>
      <c r="CY271" s="1671"/>
      <c r="CZ271" s="1671"/>
      <c r="DA271" s="1671"/>
      <c r="DB271" s="1671"/>
      <c r="DC271" s="1671"/>
      <c r="DD271" s="1671"/>
      <c r="DE271" s="1671"/>
      <c r="DF271" s="1671"/>
      <c r="DG271" s="1671"/>
      <c r="DH271" s="1671"/>
      <c r="DI271" s="1671"/>
      <c r="DJ271" s="1671"/>
      <c r="DK271" s="1671"/>
      <c r="DL271" s="1671"/>
      <c r="DM271" s="1671"/>
      <c r="DN271" s="1671"/>
      <c r="DO271" s="1671"/>
      <c r="DP271" s="1671"/>
      <c r="DQ271" s="1671"/>
      <c r="DR271" s="1671"/>
      <c r="DS271" s="1671"/>
      <c r="DT271" s="1671"/>
      <c r="DU271" s="1671"/>
      <c r="DV271" s="1671"/>
      <c r="DW271" s="1671"/>
      <c r="DX271" s="1671"/>
      <c r="DY271" s="1671"/>
      <c r="DZ271" s="1671"/>
      <c r="EA271" s="1671"/>
      <c r="EB271" s="1671"/>
      <c r="EC271" s="1671"/>
      <c r="ED271" s="1671"/>
      <c r="EE271" s="1671"/>
      <c r="EF271" s="1671"/>
      <c r="EG271" s="1671"/>
      <c r="EH271" s="1671"/>
      <c r="EI271" s="1671"/>
    </row>
    <row r="272" spans="1:139" s="1673" customFormat="1" ht="12.5" x14ac:dyDescent="0.35">
      <c r="A272" s="1670" t="s">
        <v>6306</v>
      </c>
      <c r="B272" s="1670" t="s">
        <v>6167</v>
      </c>
      <c r="C272" s="1653">
        <v>1</v>
      </c>
      <c r="D272" s="1654">
        <v>38648</v>
      </c>
      <c r="E272" s="1654">
        <v>38648</v>
      </c>
      <c r="F272" s="1671"/>
      <c r="G272" s="1671"/>
      <c r="H272" s="1671"/>
      <c r="I272" s="1671"/>
      <c r="J272" s="1672"/>
      <c r="K272" s="1671"/>
      <c r="L272" s="1671"/>
      <c r="M272" s="1671"/>
      <c r="N272" s="1671"/>
      <c r="O272" s="1671"/>
      <c r="P272" s="1671"/>
      <c r="Q272" s="1671"/>
      <c r="R272" s="1671"/>
      <c r="S272" s="1671"/>
      <c r="T272" s="1671"/>
      <c r="U272" s="1671"/>
      <c r="V272" s="1671"/>
      <c r="W272" s="1671"/>
      <c r="X272" s="1671"/>
      <c r="Y272" s="1671"/>
      <c r="Z272" s="1671"/>
      <c r="AA272" s="1671"/>
      <c r="AB272" s="1671"/>
      <c r="AC272" s="1671"/>
      <c r="AD272" s="1671"/>
      <c r="AE272" s="1671"/>
      <c r="AF272" s="1671"/>
      <c r="AG272" s="1671"/>
      <c r="AH272" s="1671"/>
      <c r="AI272" s="1671"/>
      <c r="AJ272" s="1671"/>
      <c r="AK272" s="1671"/>
      <c r="AL272" s="1671"/>
      <c r="AM272" s="1671"/>
      <c r="AN272" s="1671"/>
      <c r="AO272" s="1671"/>
      <c r="AP272" s="1671"/>
      <c r="AQ272" s="1671"/>
      <c r="AR272" s="1671"/>
      <c r="AS272" s="1671"/>
      <c r="AT272" s="1671"/>
      <c r="AU272" s="1671"/>
      <c r="AV272" s="1671"/>
      <c r="AW272" s="1671"/>
      <c r="AX272" s="1671"/>
      <c r="AY272" s="1671"/>
      <c r="AZ272" s="1671"/>
      <c r="BA272" s="1671"/>
      <c r="BB272" s="1671"/>
      <c r="BC272" s="1671"/>
      <c r="BD272" s="1671"/>
      <c r="BE272" s="1671"/>
      <c r="BF272" s="1671"/>
      <c r="BG272" s="1671"/>
      <c r="BH272" s="1671"/>
      <c r="BI272" s="1671"/>
      <c r="BJ272" s="1671"/>
      <c r="BK272" s="1671"/>
      <c r="BL272" s="1671"/>
      <c r="BM272" s="1671"/>
      <c r="BN272" s="1671"/>
      <c r="BO272" s="1671"/>
      <c r="BP272" s="1671"/>
      <c r="BQ272" s="1671"/>
      <c r="BR272" s="1671"/>
      <c r="BS272" s="1671"/>
      <c r="BT272" s="1671"/>
      <c r="BU272" s="1671"/>
      <c r="BV272" s="1671"/>
      <c r="BW272" s="1671"/>
      <c r="BX272" s="1671"/>
      <c r="BY272" s="1671"/>
      <c r="BZ272" s="1671"/>
      <c r="CA272" s="1671"/>
      <c r="CB272" s="1671"/>
      <c r="CC272" s="1671"/>
      <c r="CD272" s="1671"/>
      <c r="CE272" s="1671"/>
      <c r="CF272" s="1671"/>
      <c r="CG272" s="1671"/>
      <c r="CH272" s="1671"/>
      <c r="CI272" s="1671"/>
      <c r="CJ272" s="1671"/>
      <c r="CK272" s="1671"/>
      <c r="CL272" s="1671"/>
      <c r="CM272" s="1671"/>
      <c r="CN272" s="1671"/>
      <c r="CO272" s="1671"/>
      <c r="CP272" s="1671"/>
      <c r="CQ272" s="1671"/>
      <c r="CR272" s="1671"/>
      <c r="CS272" s="1671"/>
      <c r="CT272" s="1671"/>
      <c r="CU272" s="1671"/>
      <c r="CV272" s="1671"/>
      <c r="CW272" s="1671"/>
      <c r="CX272" s="1671"/>
      <c r="CY272" s="1671"/>
      <c r="CZ272" s="1671"/>
      <c r="DA272" s="1671"/>
      <c r="DB272" s="1671"/>
      <c r="DC272" s="1671"/>
      <c r="DD272" s="1671"/>
      <c r="DE272" s="1671"/>
      <c r="DF272" s="1671"/>
      <c r="DG272" s="1671"/>
      <c r="DH272" s="1671"/>
      <c r="DI272" s="1671"/>
      <c r="DJ272" s="1671"/>
      <c r="DK272" s="1671"/>
      <c r="DL272" s="1671"/>
      <c r="DM272" s="1671"/>
      <c r="DN272" s="1671"/>
      <c r="DO272" s="1671"/>
      <c r="DP272" s="1671"/>
      <c r="DQ272" s="1671"/>
      <c r="DR272" s="1671"/>
      <c r="DS272" s="1671"/>
      <c r="DT272" s="1671"/>
      <c r="DU272" s="1671"/>
      <c r="DV272" s="1671"/>
      <c r="DW272" s="1671"/>
      <c r="DX272" s="1671"/>
      <c r="DY272" s="1671"/>
      <c r="DZ272" s="1671"/>
      <c r="EA272" s="1671"/>
      <c r="EB272" s="1671"/>
      <c r="EC272" s="1671"/>
      <c r="ED272" s="1671"/>
      <c r="EE272" s="1671"/>
      <c r="EF272" s="1671"/>
      <c r="EG272" s="1671"/>
      <c r="EH272" s="1671"/>
      <c r="EI272" s="1671"/>
    </row>
    <row r="273" spans="1:139" s="1673" customFormat="1" ht="12.5" x14ac:dyDescent="0.35">
      <c r="A273" s="1670" t="s">
        <v>6307</v>
      </c>
      <c r="B273" s="1670" t="s">
        <v>6177</v>
      </c>
      <c r="C273" s="1653">
        <v>10</v>
      </c>
      <c r="D273" s="1654">
        <v>35402</v>
      </c>
      <c r="E273" s="1654">
        <v>35402</v>
      </c>
      <c r="F273" s="1671"/>
      <c r="G273" s="1671"/>
      <c r="H273" s="1671"/>
      <c r="I273" s="1671"/>
      <c r="J273" s="1672"/>
      <c r="K273" s="1671"/>
      <c r="L273" s="1671"/>
      <c r="M273" s="1671"/>
      <c r="N273" s="1671"/>
      <c r="O273" s="1671"/>
      <c r="P273" s="1671"/>
      <c r="Q273" s="1671"/>
      <c r="R273" s="1671"/>
      <c r="S273" s="1671"/>
      <c r="T273" s="1671"/>
      <c r="U273" s="1671"/>
      <c r="V273" s="1671"/>
      <c r="W273" s="1671"/>
      <c r="X273" s="1671"/>
      <c r="Y273" s="1671"/>
      <c r="Z273" s="1671"/>
      <c r="AA273" s="1671"/>
      <c r="AB273" s="1671"/>
      <c r="AC273" s="1671"/>
      <c r="AD273" s="1671"/>
      <c r="AE273" s="1671"/>
      <c r="AF273" s="1671"/>
      <c r="AG273" s="1671"/>
      <c r="AH273" s="1671"/>
      <c r="AI273" s="1671"/>
      <c r="AJ273" s="1671"/>
      <c r="AK273" s="1671"/>
      <c r="AL273" s="1671"/>
      <c r="AM273" s="1671"/>
      <c r="AN273" s="1671"/>
      <c r="AO273" s="1671"/>
      <c r="AP273" s="1671"/>
      <c r="AQ273" s="1671"/>
      <c r="AR273" s="1671"/>
      <c r="AS273" s="1671"/>
      <c r="AT273" s="1671"/>
      <c r="AU273" s="1671"/>
      <c r="AV273" s="1671"/>
      <c r="AW273" s="1671"/>
      <c r="AX273" s="1671"/>
      <c r="AY273" s="1671"/>
      <c r="AZ273" s="1671"/>
      <c r="BA273" s="1671"/>
      <c r="BB273" s="1671"/>
      <c r="BC273" s="1671"/>
      <c r="BD273" s="1671"/>
      <c r="BE273" s="1671"/>
      <c r="BF273" s="1671"/>
      <c r="BG273" s="1671"/>
      <c r="BH273" s="1671"/>
      <c r="BI273" s="1671"/>
      <c r="BJ273" s="1671"/>
      <c r="BK273" s="1671"/>
      <c r="BL273" s="1671"/>
      <c r="BM273" s="1671"/>
      <c r="BN273" s="1671"/>
      <c r="BO273" s="1671"/>
      <c r="BP273" s="1671"/>
      <c r="BQ273" s="1671"/>
      <c r="BR273" s="1671"/>
      <c r="BS273" s="1671"/>
      <c r="BT273" s="1671"/>
      <c r="BU273" s="1671"/>
      <c r="BV273" s="1671"/>
      <c r="BW273" s="1671"/>
      <c r="BX273" s="1671"/>
      <c r="BY273" s="1671"/>
      <c r="BZ273" s="1671"/>
      <c r="CA273" s="1671"/>
      <c r="CB273" s="1671"/>
      <c r="CC273" s="1671"/>
      <c r="CD273" s="1671"/>
      <c r="CE273" s="1671"/>
      <c r="CF273" s="1671"/>
      <c r="CG273" s="1671"/>
      <c r="CH273" s="1671"/>
      <c r="CI273" s="1671"/>
      <c r="CJ273" s="1671"/>
      <c r="CK273" s="1671"/>
      <c r="CL273" s="1671"/>
      <c r="CM273" s="1671"/>
      <c r="CN273" s="1671"/>
      <c r="CO273" s="1671"/>
      <c r="CP273" s="1671"/>
      <c r="CQ273" s="1671"/>
      <c r="CR273" s="1671"/>
      <c r="CS273" s="1671"/>
      <c r="CT273" s="1671"/>
      <c r="CU273" s="1671"/>
      <c r="CV273" s="1671"/>
      <c r="CW273" s="1671"/>
      <c r="CX273" s="1671"/>
      <c r="CY273" s="1671"/>
      <c r="CZ273" s="1671"/>
      <c r="DA273" s="1671"/>
      <c r="DB273" s="1671"/>
      <c r="DC273" s="1671"/>
      <c r="DD273" s="1671"/>
      <c r="DE273" s="1671"/>
      <c r="DF273" s="1671"/>
      <c r="DG273" s="1671"/>
      <c r="DH273" s="1671"/>
      <c r="DI273" s="1671"/>
      <c r="DJ273" s="1671"/>
      <c r="DK273" s="1671"/>
      <c r="DL273" s="1671"/>
      <c r="DM273" s="1671"/>
      <c r="DN273" s="1671"/>
      <c r="DO273" s="1671"/>
      <c r="DP273" s="1671"/>
      <c r="DQ273" s="1671"/>
      <c r="DR273" s="1671"/>
      <c r="DS273" s="1671"/>
      <c r="DT273" s="1671"/>
      <c r="DU273" s="1671"/>
      <c r="DV273" s="1671"/>
      <c r="DW273" s="1671"/>
      <c r="DX273" s="1671"/>
      <c r="DY273" s="1671"/>
      <c r="DZ273" s="1671"/>
      <c r="EA273" s="1671"/>
      <c r="EB273" s="1671"/>
      <c r="EC273" s="1671"/>
      <c r="ED273" s="1671"/>
      <c r="EE273" s="1671"/>
      <c r="EF273" s="1671"/>
      <c r="EG273" s="1671"/>
      <c r="EH273" s="1671"/>
      <c r="EI273" s="1671"/>
    </row>
    <row r="274" spans="1:139" s="1673" customFormat="1" ht="12.5" x14ac:dyDescent="0.35">
      <c r="A274" s="1670" t="s">
        <v>6308</v>
      </c>
      <c r="B274" s="1670" t="s">
        <v>6179</v>
      </c>
      <c r="C274" s="1653">
        <v>3</v>
      </c>
      <c r="D274" s="1654">
        <v>42414</v>
      </c>
      <c r="E274" s="1654">
        <v>42414</v>
      </c>
      <c r="F274" s="1671"/>
      <c r="G274" s="1671"/>
      <c r="H274" s="1671"/>
      <c r="I274" s="1671"/>
      <c r="J274" s="1672"/>
      <c r="K274" s="1671"/>
      <c r="L274" s="1671"/>
      <c r="M274" s="1671"/>
      <c r="N274" s="1671"/>
      <c r="O274" s="1671"/>
      <c r="P274" s="1671"/>
      <c r="Q274" s="1671"/>
      <c r="R274" s="1671"/>
      <c r="S274" s="1671"/>
      <c r="T274" s="1671"/>
      <c r="U274" s="1671"/>
      <c r="V274" s="1671"/>
      <c r="W274" s="1671"/>
      <c r="X274" s="1671"/>
      <c r="Y274" s="1671"/>
      <c r="Z274" s="1671"/>
      <c r="AA274" s="1671"/>
      <c r="AB274" s="1671"/>
      <c r="AC274" s="1671"/>
      <c r="AD274" s="1671"/>
      <c r="AE274" s="1671"/>
      <c r="AF274" s="1671"/>
      <c r="AG274" s="1671"/>
      <c r="AH274" s="1671"/>
      <c r="AI274" s="1671"/>
      <c r="AJ274" s="1671"/>
      <c r="AK274" s="1671"/>
      <c r="AL274" s="1671"/>
      <c r="AM274" s="1671"/>
      <c r="AN274" s="1671"/>
      <c r="AO274" s="1671"/>
      <c r="AP274" s="1671"/>
      <c r="AQ274" s="1671"/>
      <c r="AR274" s="1671"/>
      <c r="AS274" s="1671"/>
      <c r="AT274" s="1671"/>
      <c r="AU274" s="1671"/>
      <c r="AV274" s="1671"/>
      <c r="AW274" s="1671"/>
      <c r="AX274" s="1671"/>
      <c r="AY274" s="1671"/>
      <c r="AZ274" s="1671"/>
      <c r="BA274" s="1671"/>
      <c r="BB274" s="1671"/>
      <c r="BC274" s="1671"/>
      <c r="BD274" s="1671"/>
      <c r="BE274" s="1671"/>
      <c r="BF274" s="1671"/>
      <c r="BG274" s="1671"/>
      <c r="BH274" s="1671"/>
      <c r="BI274" s="1671"/>
      <c r="BJ274" s="1671"/>
      <c r="BK274" s="1671"/>
      <c r="BL274" s="1671"/>
      <c r="BM274" s="1671"/>
      <c r="BN274" s="1671"/>
      <c r="BO274" s="1671"/>
      <c r="BP274" s="1671"/>
      <c r="BQ274" s="1671"/>
      <c r="BR274" s="1671"/>
      <c r="BS274" s="1671"/>
      <c r="BT274" s="1671"/>
      <c r="BU274" s="1671"/>
      <c r="BV274" s="1671"/>
      <c r="BW274" s="1671"/>
      <c r="BX274" s="1671"/>
      <c r="BY274" s="1671"/>
      <c r="BZ274" s="1671"/>
      <c r="CA274" s="1671"/>
      <c r="CB274" s="1671"/>
      <c r="CC274" s="1671"/>
      <c r="CD274" s="1671"/>
      <c r="CE274" s="1671"/>
      <c r="CF274" s="1671"/>
      <c r="CG274" s="1671"/>
      <c r="CH274" s="1671"/>
      <c r="CI274" s="1671"/>
      <c r="CJ274" s="1671"/>
      <c r="CK274" s="1671"/>
      <c r="CL274" s="1671"/>
      <c r="CM274" s="1671"/>
      <c r="CN274" s="1671"/>
      <c r="CO274" s="1671"/>
      <c r="CP274" s="1671"/>
      <c r="CQ274" s="1671"/>
      <c r="CR274" s="1671"/>
      <c r="CS274" s="1671"/>
      <c r="CT274" s="1671"/>
      <c r="CU274" s="1671"/>
      <c r="CV274" s="1671"/>
      <c r="CW274" s="1671"/>
      <c r="CX274" s="1671"/>
      <c r="CY274" s="1671"/>
      <c r="CZ274" s="1671"/>
      <c r="DA274" s="1671"/>
      <c r="DB274" s="1671"/>
      <c r="DC274" s="1671"/>
      <c r="DD274" s="1671"/>
      <c r="DE274" s="1671"/>
      <c r="DF274" s="1671"/>
      <c r="DG274" s="1671"/>
      <c r="DH274" s="1671"/>
      <c r="DI274" s="1671"/>
      <c r="DJ274" s="1671"/>
      <c r="DK274" s="1671"/>
      <c r="DL274" s="1671"/>
      <c r="DM274" s="1671"/>
      <c r="DN274" s="1671"/>
      <c r="DO274" s="1671"/>
      <c r="DP274" s="1671"/>
      <c r="DQ274" s="1671"/>
      <c r="DR274" s="1671"/>
      <c r="DS274" s="1671"/>
      <c r="DT274" s="1671"/>
      <c r="DU274" s="1671"/>
      <c r="DV274" s="1671"/>
      <c r="DW274" s="1671"/>
      <c r="DX274" s="1671"/>
      <c r="DY274" s="1671"/>
      <c r="DZ274" s="1671"/>
      <c r="EA274" s="1671"/>
      <c r="EB274" s="1671"/>
      <c r="EC274" s="1671"/>
      <c r="ED274" s="1671"/>
      <c r="EE274" s="1671"/>
      <c r="EF274" s="1671"/>
      <c r="EG274" s="1671"/>
      <c r="EH274" s="1671"/>
      <c r="EI274" s="1671"/>
    </row>
    <row r="275" spans="1:139" s="1673" customFormat="1" ht="12.5" x14ac:dyDescent="0.35">
      <c r="A275" s="1670" t="s">
        <v>6309</v>
      </c>
      <c r="B275" s="1670" t="s">
        <v>6181</v>
      </c>
      <c r="C275" s="1653">
        <v>5</v>
      </c>
      <c r="D275" s="1654">
        <v>25152</v>
      </c>
      <c r="E275" s="1654">
        <v>25152</v>
      </c>
      <c r="F275" s="1671"/>
      <c r="G275" s="1671"/>
      <c r="H275" s="1671"/>
      <c r="I275" s="1671"/>
      <c r="J275" s="1672"/>
      <c r="K275" s="1671"/>
      <c r="L275" s="1671"/>
      <c r="M275" s="1671"/>
      <c r="N275" s="1671"/>
      <c r="O275" s="1671"/>
      <c r="P275" s="1671"/>
      <c r="Q275" s="1671"/>
      <c r="R275" s="1671"/>
      <c r="S275" s="1671"/>
      <c r="T275" s="1671"/>
      <c r="U275" s="1671"/>
      <c r="V275" s="1671"/>
      <c r="W275" s="1671"/>
      <c r="X275" s="1671"/>
      <c r="Y275" s="1671"/>
      <c r="Z275" s="1671"/>
      <c r="AA275" s="1671"/>
      <c r="AB275" s="1671"/>
      <c r="AC275" s="1671"/>
      <c r="AD275" s="1671"/>
      <c r="AE275" s="1671"/>
      <c r="AF275" s="1671"/>
      <c r="AG275" s="1671"/>
      <c r="AH275" s="1671"/>
      <c r="AI275" s="1671"/>
      <c r="AJ275" s="1671"/>
      <c r="AK275" s="1671"/>
      <c r="AL275" s="1671"/>
      <c r="AM275" s="1671"/>
      <c r="AN275" s="1671"/>
      <c r="AO275" s="1671"/>
      <c r="AP275" s="1671"/>
      <c r="AQ275" s="1671"/>
      <c r="AR275" s="1671"/>
      <c r="AS275" s="1671"/>
      <c r="AT275" s="1671"/>
      <c r="AU275" s="1671"/>
      <c r="AV275" s="1671"/>
      <c r="AW275" s="1671"/>
      <c r="AX275" s="1671"/>
      <c r="AY275" s="1671"/>
      <c r="AZ275" s="1671"/>
      <c r="BA275" s="1671"/>
      <c r="BB275" s="1671"/>
      <c r="BC275" s="1671"/>
      <c r="BD275" s="1671"/>
      <c r="BE275" s="1671"/>
      <c r="BF275" s="1671"/>
      <c r="BG275" s="1671"/>
      <c r="BH275" s="1671"/>
      <c r="BI275" s="1671"/>
      <c r="BJ275" s="1671"/>
      <c r="BK275" s="1671"/>
      <c r="BL275" s="1671"/>
      <c r="BM275" s="1671"/>
      <c r="BN275" s="1671"/>
      <c r="BO275" s="1671"/>
      <c r="BP275" s="1671"/>
      <c r="BQ275" s="1671"/>
      <c r="BR275" s="1671"/>
      <c r="BS275" s="1671"/>
      <c r="BT275" s="1671"/>
      <c r="BU275" s="1671"/>
      <c r="BV275" s="1671"/>
      <c r="BW275" s="1671"/>
      <c r="BX275" s="1671"/>
      <c r="BY275" s="1671"/>
      <c r="BZ275" s="1671"/>
      <c r="CA275" s="1671"/>
      <c r="CB275" s="1671"/>
      <c r="CC275" s="1671"/>
      <c r="CD275" s="1671"/>
      <c r="CE275" s="1671"/>
      <c r="CF275" s="1671"/>
      <c r="CG275" s="1671"/>
      <c r="CH275" s="1671"/>
      <c r="CI275" s="1671"/>
      <c r="CJ275" s="1671"/>
      <c r="CK275" s="1671"/>
      <c r="CL275" s="1671"/>
      <c r="CM275" s="1671"/>
      <c r="CN275" s="1671"/>
      <c r="CO275" s="1671"/>
      <c r="CP275" s="1671"/>
      <c r="CQ275" s="1671"/>
      <c r="CR275" s="1671"/>
      <c r="CS275" s="1671"/>
      <c r="CT275" s="1671"/>
      <c r="CU275" s="1671"/>
      <c r="CV275" s="1671"/>
      <c r="CW275" s="1671"/>
      <c r="CX275" s="1671"/>
      <c r="CY275" s="1671"/>
      <c r="CZ275" s="1671"/>
      <c r="DA275" s="1671"/>
      <c r="DB275" s="1671"/>
      <c r="DC275" s="1671"/>
      <c r="DD275" s="1671"/>
      <c r="DE275" s="1671"/>
      <c r="DF275" s="1671"/>
      <c r="DG275" s="1671"/>
      <c r="DH275" s="1671"/>
      <c r="DI275" s="1671"/>
      <c r="DJ275" s="1671"/>
      <c r="DK275" s="1671"/>
      <c r="DL275" s="1671"/>
      <c r="DM275" s="1671"/>
      <c r="DN275" s="1671"/>
      <c r="DO275" s="1671"/>
      <c r="DP275" s="1671"/>
      <c r="DQ275" s="1671"/>
      <c r="DR275" s="1671"/>
      <c r="DS275" s="1671"/>
      <c r="DT275" s="1671"/>
      <c r="DU275" s="1671"/>
      <c r="DV275" s="1671"/>
      <c r="DW275" s="1671"/>
      <c r="DX275" s="1671"/>
      <c r="DY275" s="1671"/>
      <c r="DZ275" s="1671"/>
      <c r="EA275" s="1671"/>
      <c r="EB275" s="1671"/>
      <c r="EC275" s="1671"/>
      <c r="ED275" s="1671"/>
      <c r="EE275" s="1671"/>
      <c r="EF275" s="1671"/>
      <c r="EG275" s="1671"/>
      <c r="EH275" s="1671"/>
      <c r="EI275" s="1671"/>
    </row>
    <row r="276" spans="1:139" s="1673" customFormat="1" ht="12.5" x14ac:dyDescent="0.35">
      <c r="A276" s="1670" t="s">
        <v>6310</v>
      </c>
      <c r="B276" s="1670" t="s">
        <v>6183</v>
      </c>
      <c r="C276" s="1653">
        <v>59</v>
      </c>
      <c r="D276" s="1654">
        <v>20557</v>
      </c>
      <c r="E276" s="1654">
        <v>20557</v>
      </c>
      <c r="F276" s="1671"/>
      <c r="G276" s="1671"/>
      <c r="H276" s="1671"/>
      <c r="I276" s="1671"/>
      <c r="J276" s="1672"/>
      <c r="K276" s="1671"/>
      <c r="L276" s="1671"/>
      <c r="M276" s="1671"/>
      <c r="N276" s="1671"/>
      <c r="O276" s="1671"/>
      <c r="P276" s="1671"/>
      <c r="Q276" s="1671"/>
      <c r="R276" s="1671"/>
      <c r="S276" s="1671"/>
      <c r="T276" s="1671"/>
      <c r="U276" s="1671"/>
      <c r="V276" s="1671"/>
      <c r="W276" s="1671"/>
      <c r="X276" s="1671"/>
      <c r="Y276" s="1671"/>
      <c r="Z276" s="1671"/>
      <c r="AA276" s="1671"/>
      <c r="AB276" s="1671"/>
      <c r="AC276" s="1671"/>
      <c r="AD276" s="1671"/>
      <c r="AE276" s="1671"/>
      <c r="AF276" s="1671"/>
      <c r="AG276" s="1671"/>
      <c r="AH276" s="1671"/>
      <c r="AI276" s="1671"/>
      <c r="AJ276" s="1671"/>
      <c r="AK276" s="1671"/>
      <c r="AL276" s="1671"/>
      <c r="AM276" s="1671"/>
      <c r="AN276" s="1671"/>
      <c r="AO276" s="1671"/>
      <c r="AP276" s="1671"/>
      <c r="AQ276" s="1671"/>
      <c r="AR276" s="1671"/>
      <c r="AS276" s="1671"/>
      <c r="AT276" s="1671"/>
      <c r="AU276" s="1671"/>
      <c r="AV276" s="1671"/>
      <c r="AW276" s="1671"/>
      <c r="AX276" s="1671"/>
      <c r="AY276" s="1671"/>
      <c r="AZ276" s="1671"/>
      <c r="BA276" s="1671"/>
      <c r="BB276" s="1671"/>
      <c r="BC276" s="1671"/>
      <c r="BD276" s="1671"/>
      <c r="BE276" s="1671"/>
      <c r="BF276" s="1671"/>
      <c r="BG276" s="1671"/>
      <c r="BH276" s="1671"/>
      <c r="BI276" s="1671"/>
      <c r="BJ276" s="1671"/>
      <c r="BK276" s="1671"/>
      <c r="BL276" s="1671"/>
      <c r="BM276" s="1671"/>
      <c r="BN276" s="1671"/>
      <c r="BO276" s="1671"/>
      <c r="BP276" s="1671"/>
      <c r="BQ276" s="1671"/>
      <c r="BR276" s="1671"/>
      <c r="BS276" s="1671"/>
      <c r="BT276" s="1671"/>
      <c r="BU276" s="1671"/>
      <c r="BV276" s="1671"/>
      <c r="BW276" s="1671"/>
      <c r="BX276" s="1671"/>
      <c r="BY276" s="1671"/>
      <c r="BZ276" s="1671"/>
      <c r="CA276" s="1671"/>
      <c r="CB276" s="1671"/>
      <c r="CC276" s="1671"/>
      <c r="CD276" s="1671"/>
      <c r="CE276" s="1671"/>
      <c r="CF276" s="1671"/>
      <c r="CG276" s="1671"/>
      <c r="CH276" s="1671"/>
      <c r="CI276" s="1671"/>
      <c r="CJ276" s="1671"/>
      <c r="CK276" s="1671"/>
      <c r="CL276" s="1671"/>
      <c r="CM276" s="1671"/>
      <c r="CN276" s="1671"/>
      <c r="CO276" s="1671"/>
      <c r="CP276" s="1671"/>
      <c r="CQ276" s="1671"/>
      <c r="CR276" s="1671"/>
      <c r="CS276" s="1671"/>
      <c r="CT276" s="1671"/>
      <c r="CU276" s="1671"/>
      <c r="CV276" s="1671"/>
      <c r="CW276" s="1671"/>
      <c r="CX276" s="1671"/>
      <c r="CY276" s="1671"/>
      <c r="CZ276" s="1671"/>
      <c r="DA276" s="1671"/>
      <c r="DB276" s="1671"/>
      <c r="DC276" s="1671"/>
      <c r="DD276" s="1671"/>
      <c r="DE276" s="1671"/>
      <c r="DF276" s="1671"/>
      <c r="DG276" s="1671"/>
      <c r="DH276" s="1671"/>
      <c r="DI276" s="1671"/>
      <c r="DJ276" s="1671"/>
      <c r="DK276" s="1671"/>
      <c r="DL276" s="1671"/>
      <c r="DM276" s="1671"/>
      <c r="DN276" s="1671"/>
      <c r="DO276" s="1671"/>
      <c r="DP276" s="1671"/>
      <c r="DQ276" s="1671"/>
      <c r="DR276" s="1671"/>
      <c r="DS276" s="1671"/>
      <c r="DT276" s="1671"/>
      <c r="DU276" s="1671"/>
      <c r="DV276" s="1671"/>
      <c r="DW276" s="1671"/>
      <c r="DX276" s="1671"/>
      <c r="DY276" s="1671"/>
      <c r="DZ276" s="1671"/>
      <c r="EA276" s="1671"/>
      <c r="EB276" s="1671"/>
      <c r="EC276" s="1671"/>
      <c r="ED276" s="1671"/>
      <c r="EE276" s="1671"/>
      <c r="EF276" s="1671"/>
      <c r="EG276" s="1671"/>
      <c r="EH276" s="1671"/>
      <c r="EI276" s="1671"/>
    </row>
    <row r="277" spans="1:139" s="1673" customFormat="1" ht="12.5" x14ac:dyDescent="0.35">
      <c r="A277" s="1670" t="s">
        <v>6311</v>
      </c>
      <c r="B277" s="1670" t="s">
        <v>6185</v>
      </c>
      <c r="C277" s="1653">
        <v>7</v>
      </c>
      <c r="D277" s="1654">
        <v>20557</v>
      </c>
      <c r="E277" s="1654">
        <v>20557</v>
      </c>
      <c r="F277" s="1671"/>
      <c r="G277" s="1671"/>
      <c r="H277" s="1671"/>
      <c r="I277" s="1671"/>
      <c r="J277" s="1672"/>
      <c r="K277" s="1671"/>
      <c r="L277" s="1671"/>
      <c r="M277" s="1671"/>
      <c r="N277" s="1671"/>
      <c r="O277" s="1671"/>
      <c r="P277" s="1671"/>
      <c r="Q277" s="1671"/>
      <c r="R277" s="1671"/>
      <c r="S277" s="1671"/>
      <c r="T277" s="1671"/>
      <c r="U277" s="1671"/>
      <c r="V277" s="1671"/>
      <c r="W277" s="1671"/>
      <c r="X277" s="1671"/>
      <c r="Y277" s="1671"/>
      <c r="Z277" s="1671"/>
      <c r="AA277" s="1671"/>
      <c r="AB277" s="1671"/>
      <c r="AC277" s="1671"/>
      <c r="AD277" s="1671"/>
      <c r="AE277" s="1671"/>
      <c r="AF277" s="1671"/>
      <c r="AG277" s="1671"/>
      <c r="AH277" s="1671"/>
      <c r="AI277" s="1671"/>
      <c r="AJ277" s="1671"/>
      <c r="AK277" s="1671"/>
      <c r="AL277" s="1671"/>
      <c r="AM277" s="1671"/>
      <c r="AN277" s="1671"/>
      <c r="AO277" s="1671"/>
      <c r="AP277" s="1671"/>
      <c r="AQ277" s="1671"/>
      <c r="AR277" s="1671"/>
      <c r="AS277" s="1671"/>
      <c r="AT277" s="1671"/>
      <c r="AU277" s="1671"/>
      <c r="AV277" s="1671"/>
      <c r="AW277" s="1671"/>
      <c r="AX277" s="1671"/>
      <c r="AY277" s="1671"/>
      <c r="AZ277" s="1671"/>
      <c r="BA277" s="1671"/>
      <c r="BB277" s="1671"/>
      <c r="BC277" s="1671"/>
      <c r="BD277" s="1671"/>
      <c r="BE277" s="1671"/>
      <c r="BF277" s="1671"/>
      <c r="BG277" s="1671"/>
      <c r="BH277" s="1671"/>
      <c r="BI277" s="1671"/>
      <c r="BJ277" s="1671"/>
      <c r="BK277" s="1671"/>
      <c r="BL277" s="1671"/>
      <c r="BM277" s="1671"/>
      <c r="BN277" s="1671"/>
      <c r="BO277" s="1671"/>
      <c r="BP277" s="1671"/>
      <c r="BQ277" s="1671"/>
      <c r="BR277" s="1671"/>
      <c r="BS277" s="1671"/>
      <c r="BT277" s="1671"/>
      <c r="BU277" s="1671"/>
      <c r="BV277" s="1671"/>
      <c r="BW277" s="1671"/>
      <c r="BX277" s="1671"/>
      <c r="BY277" s="1671"/>
      <c r="BZ277" s="1671"/>
      <c r="CA277" s="1671"/>
      <c r="CB277" s="1671"/>
      <c r="CC277" s="1671"/>
      <c r="CD277" s="1671"/>
      <c r="CE277" s="1671"/>
      <c r="CF277" s="1671"/>
      <c r="CG277" s="1671"/>
      <c r="CH277" s="1671"/>
      <c r="CI277" s="1671"/>
      <c r="CJ277" s="1671"/>
      <c r="CK277" s="1671"/>
      <c r="CL277" s="1671"/>
      <c r="CM277" s="1671"/>
      <c r="CN277" s="1671"/>
      <c r="CO277" s="1671"/>
      <c r="CP277" s="1671"/>
      <c r="CQ277" s="1671"/>
      <c r="CR277" s="1671"/>
      <c r="CS277" s="1671"/>
      <c r="CT277" s="1671"/>
      <c r="CU277" s="1671"/>
      <c r="CV277" s="1671"/>
      <c r="CW277" s="1671"/>
      <c r="CX277" s="1671"/>
      <c r="CY277" s="1671"/>
      <c r="CZ277" s="1671"/>
      <c r="DA277" s="1671"/>
      <c r="DB277" s="1671"/>
      <c r="DC277" s="1671"/>
      <c r="DD277" s="1671"/>
      <c r="DE277" s="1671"/>
      <c r="DF277" s="1671"/>
      <c r="DG277" s="1671"/>
      <c r="DH277" s="1671"/>
      <c r="DI277" s="1671"/>
      <c r="DJ277" s="1671"/>
      <c r="DK277" s="1671"/>
      <c r="DL277" s="1671"/>
      <c r="DM277" s="1671"/>
      <c r="DN277" s="1671"/>
      <c r="DO277" s="1671"/>
      <c r="DP277" s="1671"/>
      <c r="DQ277" s="1671"/>
      <c r="DR277" s="1671"/>
      <c r="DS277" s="1671"/>
      <c r="DT277" s="1671"/>
      <c r="DU277" s="1671"/>
      <c r="DV277" s="1671"/>
      <c r="DW277" s="1671"/>
      <c r="DX277" s="1671"/>
      <c r="DY277" s="1671"/>
      <c r="DZ277" s="1671"/>
      <c r="EA277" s="1671"/>
      <c r="EB277" s="1671"/>
      <c r="EC277" s="1671"/>
      <c r="ED277" s="1671"/>
      <c r="EE277" s="1671"/>
      <c r="EF277" s="1671"/>
      <c r="EG277" s="1671"/>
      <c r="EH277" s="1671"/>
      <c r="EI277" s="1671"/>
    </row>
    <row r="278" spans="1:139" s="1673" customFormat="1" ht="12.5" x14ac:dyDescent="0.35">
      <c r="A278" s="1670" t="s">
        <v>6312</v>
      </c>
      <c r="B278" s="1670" t="s">
        <v>6207</v>
      </c>
      <c r="C278" s="1653">
        <v>87</v>
      </c>
      <c r="D278" s="1654">
        <v>19492</v>
      </c>
      <c r="E278" s="1654">
        <v>19492</v>
      </c>
      <c r="F278" s="1671"/>
      <c r="G278" s="1671"/>
      <c r="H278" s="1671"/>
      <c r="I278" s="1671"/>
      <c r="J278" s="1672"/>
      <c r="K278" s="1671"/>
      <c r="L278" s="1671"/>
      <c r="M278" s="1671"/>
      <c r="N278" s="1671"/>
      <c r="O278" s="1671"/>
      <c r="P278" s="1671"/>
      <c r="Q278" s="1671"/>
      <c r="R278" s="1671"/>
      <c r="S278" s="1671"/>
      <c r="T278" s="1671"/>
      <c r="U278" s="1671"/>
      <c r="V278" s="1671"/>
      <c r="W278" s="1671"/>
      <c r="X278" s="1671"/>
      <c r="Y278" s="1671"/>
      <c r="Z278" s="1671"/>
      <c r="AA278" s="1671"/>
      <c r="AB278" s="1671"/>
      <c r="AC278" s="1671"/>
      <c r="AD278" s="1671"/>
      <c r="AE278" s="1671"/>
      <c r="AF278" s="1671"/>
      <c r="AG278" s="1671"/>
      <c r="AH278" s="1671"/>
      <c r="AI278" s="1671"/>
      <c r="AJ278" s="1671"/>
      <c r="AK278" s="1671"/>
      <c r="AL278" s="1671"/>
      <c r="AM278" s="1671"/>
      <c r="AN278" s="1671"/>
      <c r="AO278" s="1671"/>
      <c r="AP278" s="1671"/>
      <c r="AQ278" s="1671"/>
      <c r="AR278" s="1671"/>
      <c r="AS278" s="1671"/>
      <c r="AT278" s="1671"/>
      <c r="AU278" s="1671"/>
      <c r="AV278" s="1671"/>
      <c r="AW278" s="1671"/>
      <c r="AX278" s="1671"/>
      <c r="AY278" s="1671"/>
      <c r="AZ278" s="1671"/>
      <c r="BA278" s="1671"/>
      <c r="BB278" s="1671"/>
      <c r="BC278" s="1671"/>
      <c r="BD278" s="1671"/>
      <c r="BE278" s="1671"/>
      <c r="BF278" s="1671"/>
      <c r="BG278" s="1671"/>
      <c r="BH278" s="1671"/>
      <c r="BI278" s="1671"/>
      <c r="BJ278" s="1671"/>
      <c r="BK278" s="1671"/>
      <c r="BL278" s="1671"/>
      <c r="BM278" s="1671"/>
      <c r="BN278" s="1671"/>
      <c r="BO278" s="1671"/>
      <c r="BP278" s="1671"/>
      <c r="BQ278" s="1671"/>
      <c r="BR278" s="1671"/>
      <c r="BS278" s="1671"/>
      <c r="BT278" s="1671"/>
      <c r="BU278" s="1671"/>
      <c r="BV278" s="1671"/>
      <c r="BW278" s="1671"/>
      <c r="BX278" s="1671"/>
      <c r="BY278" s="1671"/>
      <c r="BZ278" s="1671"/>
      <c r="CA278" s="1671"/>
      <c r="CB278" s="1671"/>
      <c r="CC278" s="1671"/>
      <c r="CD278" s="1671"/>
      <c r="CE278" s="1671"/>
      <c r="CF278" s="1671"/>
      <c r="CG278" s="1671"/>
      <c r="CH278" s="1671"/>
      <c r="CI278" s="1671"/>
      <c r="CJ278" s="1671"/>
      <c r="CK278" s="1671"/>
      <c r="CL278" s="1671"/>
      <c r="CM278" s="1671"/>
      <c r="CN278" s="1671"/>
      <c r="CO278" s="1671"/>
      <c r="CP278" s="1671"/>
      <c r="CQ278" s="1671"/>
      <c r="CR278" s="1671"/>
      <c r="CS278" s="1671"/>
      <c r="CT278" s="1671"/>
      <c r="CU278" s="1671"/>
      <c r="CV278" s="1671"/>
      <c r="CW278" s="1671"/>
      <c r="CX278" s="1671"/>
      <c r="CY278" s="1671"/>
      <c r="CZ278" s="1671"/>
      <c r="DA278" s="1671"/>
      <c r="DB278" s="1671"/>
      <c r="DC278" s="1671"/>
      <c r="DD278" s="1671"/>
      <c r="DE278" s="1671"/>
      <c r="DF278" s="1671"/>
      <c r="DG278" s="1671"/>
      <c r="DH278" s="1671"/>
      <c r="DI278" s="1671"/>
      <c r="DJ278" s="1671"/>
      <c r="DK278" s="1671"/>
      <c r="DL278" s="1671"/>
      <c r="DM278" s="1671"/>
      <c r="DN278" s="1671"/>
      <c r="DO278" s="1671"/>
      <c r="DP278" s="1671"/>
      <c r="DQ278" s="1671"/>
      <c r="DR278" s="1671"/>
      <c r="DS278" s="1671"/>
      <c r="DT278" s="1671"/>
      <c r="DU278" s="1671"/>
      <c r="DV278" s="1671"/>
      <c r="DW278" s="1671"/>
      <c r="DX278" s="1671"/>
      <c r="DY278" s="1671"/>
      <c r="DZ278" s="1671"/>
      <c r="EA278" s="1671"/>
      <c r="EB278" s="1671"/>
      <c r="EC278" s="1671"/>
      <c r="ED278" s="1671"/>
      <c r="EE278" s="1671"/>
      <c r="EF278" s="1671"/>
      <c r="EG278" s="1671"/>
      <c r="EH278" s="1671"/>
      <c r="EI278" s="1671"/>
    </row>
    <row r="279" spans="1:139" s="1673" customFormat="1" ht="12.5" x14ac:dyDescent="0.35">
      <c r="A279" s="1670" t="s">
        <v>6313</v>
      </c>
      <c r="B279" s="1670" t="s">
        <v>6041</v>
      </c>
      <c r="C279" s="1653">
        <v>28</v>
      </c>
      <c r="D279" s="1654">
        <v>56491</v>
      </c>
      <c r="E279" s="1654">
        <v>56491</v>
      </c>
      <c r="F279" s="1671"/>
      <c r="G279" s="1671"/>
      <c r="H279" s="1671"/>
      <c r="I279" s="1671"/>
      <c r="J279" s="1672"/>
      <c r="K279" s="1671"/>
      <c r="L279" s="1671"/>
      <c r="M279" s="1671"/>
      <c r="N279" s="1671"/>
      <c r="O279" s="1671"/>
      <c r="P279" s="1671"/>
      <c r="Q279" s="1671"/>
      <c r="R279" s="1671"/>
      <c r="S279" s="1671"/>
      <c r="T279" s="1671"/>
      <c r="U279" s="1671"/>
      <c r="V279" s="1671"/>
      <c r="W279" s="1671"/>
      <c r="X279" s="1671"/>
      <c r="Y279" s="1671"/>
      <c r="Z279" s="1671"/>
      <c r="AA279" s="1671"/>
      <c r="AB279" s="1671"/>
      <c r="AC279" s="1671"/>
      <c r="AD279" s="1671"/>
      <c r="AE279" s="1671"/>
      <c r="AF279" s="1671"/>
      <c r="AG279" s="1671"/>
      <c r="AH279" s="1671"/>
      <c r="AI279" s="1671"/>
      <c r="AJ279" s="1671"/>
      <c r="AK279" s="1671"/>
      <c r="AL279" s="1671"/>
      <c r="AM279" s="1671"/>
      <c r="AN279" s="1671"/>
      <c r="AO279" s="1671"/>
      <c r="AP279" s="1671"/>
      <c r="AQ279" s="1671"/>
      <c r="AR279" s="1671"/>
      <c r="AS279" s="1671"/>
      <c r="AT279" s="1671"/>
      <c r="AU279" s="1671"/>
      <c r="AV279" s="1671"/>
      <c r="AW279" s="1671"/>
      <c r="AX279" s="1671"/>
      <c r="AY279" s="1671"/>
      <c r="AZ279" s="1671"/>
      <c r="BA279" s="1671"/>
      <c r="BB279" s="1671"/>
      <c r="BC279" s="1671"/>
      <c r="BD279" s="1671"/>
      <c r="BE279" s="1671"/>
      <c r="BF279" s="1671"/>
      <c r="BG279" s="1671"/>
      <c r="BH279" s="1671"/>
      <c r="BI279" s="1671"/>
      <c r="BJ279" s="1671"/>
      <c r="BK279" s="1671"/>
      <c r="BL279" s="1671"/>
      <c r="BM279" s="1671"/>
      <c r="BN279" s="1671"/>
      <c r="BO279" s="1671"/>
      <c r="BP279" s="1671"/>
      <c r="BQ279" s="1671"/>
      <c r="BR279" s="1671"/>
      <c r="BS279" s="1671"/>
      <c r="BT279" s="1671"/>
      <c r="BU279" s="1671"/>
      <c r="BV279" s="1671"/>
      <c r="BW279" s="1671"/>
      <c r="BX279" s="1671"/>
      <c r="BY279" s="1671"/>
      <c r="BZ279" s="1671"/>
      <c r="CA279" s="1671"/>
      <c r="CB279" s="1671"/>
      <c r="CC279" s="1671"/>
      <c r="CD279" s="1671"/>
      <c r="CE279" s="1671"/>
      <c r="CF279" s="1671"/>
      <c r="CG279" s="1671"/>
      <c r="CH279" s="1671"/>
      <c r="CI279" s="1671"/>
      <c r="CJ279" s="1671"/>
      <c r="CK279" s="1671"/>
      <c r="CL279" s="1671"/>
      <c r="CM279" s="1671"/>
      <c r="CN279" s="1671"/>
      <c r="CO279" s="1671"/>
      <c r="CP279" s="1671"/>
      <c r="CQ279" s="1671"/>
      <c r="CR279" s="1671"/>
      <c r="CS279" s="1671"/>
      <c r="CT279" s="1671"/>
      <c r="CU279" s="1671"/>
      <c r="CV279" s="1671"/>
      <c r="CW279" s="1671"/>
      <c r="CX279" s="1671"/>
      <c r="CY279" s="1671"/>
      <c r="CZ279" s="1671"/>
      <c r="DA279" s="1671"/>
      <c r="DB279" s="1671"/>
      <c r="DC279" s="1671"/>
      <c r="DD279" s="1671"/>
      <c r="DE279" s="1671"/>
      <c r="DF279" s="1671"/>
      <c r="DG279" s="1671"/>
      <c r="DH279" s="1671"/>
      <c r="DI279" s="1671"/>
      <c r="DJ279" s="1671"/>
      <c r="DK279" s="1671"/>
      <c r="DL279" s="1671"/>
      <c r="DM279" s="1671"/>
      <c r="DN279" s="1671"/>
      <c r="DO279" s="1671"/>
      <c r="DP279" s="1671"/>
      <c r="DQ279" s="1671"/>
      <c r="DR279" s="1671"/>
      <c r="DS279" s="1671"/>
      <c r="DT279" s="1671"/>
      <c r="DU279" s="1671"/>
      <c r="DV279" s="1671"/>
      <c r="DW279" s="1671"/>
      <c r="DX279" s="1671"/>
      <c r="DY279" s="1671"/>
      <c r="DZ279" s="1671"/>
      <c r="EA279" s="1671"/>
      <c r="EB279" s="1671"/>
      <c r="EC279" s="1671"/>
      <c r="ED279" s="1671"/>
      <c r="EE279" s="1671"/>
      <c r="EF279" s="1671"/>
      <c r="EG279" s="1671"/>
      <c r="EH279" s="1671"/>
      <c r="EI279" s="1671"/>
    </row>
    <row r="280" spans="1:139" s="1673" customFormat="1" ht="12.5" x14ac:dyDescent="0.35">
      <c r="A280" s="1670" t="s">
        <v>6314</v>
      </c>
      <c r="B280" s="1670" t="s">
        <v>6045</v>
      </c>
      <c r="C280" s="1653">
        <v>57</v>
      </c>
      <c r="D280" s="1654">
        <v>48153</v>
      </c>
      <c r="E280" s="1654">
        <v>48153</v>
      </c>
      <c r="F280" s="1671"/>
      <c r="G280" s="1671"/>
      <c r="H280" s="1671"/>
      <c r="I280" s="1671"/>
      <c r="J280" s="1672"/>
      <c r="K280" s="1671"/>
      <c r="L280" s="1671"/>
      <c r="M280" s="1671"/>
      <c r="N280" s="1671"/>
      <c r="O280" s="1671"/>
      <c r="P280" s="1671"/>
      <c r="Q280" s="1671"/>
      <c r="R280" s="1671"/>
      <c r="S280" s="1671"/>
      <c r="T280" s="1671"/>
      <c r="U280" s="1671"/>
      <c r="V280" s="1671"/>
      <c r="W280" s="1671"/>
      <c r="X280" s="1671"/>
      <c r="Y280" s="1671"/>
      <c r="Z280" s="1671"/>
      <c r="AA280" s="1671"/>
      <c r="AB280" s="1671"/>
      <c r="AC280" s="1671"/>
      <c r="AD280" s="1671"/>
      <c r="AE280" s="1671"/>
      <c r="AF280" s="1671"/>
      <c r="AG280" s="1671"/>
      <c r="AH280" s="1671"/>
      <c r="AI280" s="1671"/>
      <c r="AJ280" s="1671"/>
      <c r="AK280" s="1671"/>
      <c r="AL280" s="1671"/>
      <c r="AM280" s="1671"/>
      <c r="AN280" s="1671"/>
      <c r="AO280" s="1671"/>
      <c r="AP280" s="1671"/>
      <c r="AQ280" s="1671"/>
      <c r="AR280" s="1671"/>
      <c r="AS280" s="1671"/>
      <c r="AT280" s="1671"/>
      <c r="AU280" s="1671"/>
      <c r="AV280" s="1671"/>
      <c r="AW280" s="1671"/>
      <c r="AX280" s="1671"/>
      <c r="AY280" s="1671"/>
      <c r="AZ280" s="1671"/>
      <c r="BA280" s="1671"/>
      <c r="BB280" s="1671"/>
      <c r="BC280" s="1671"/>
      <c r="BD280" s="1671"/>
      <c r="BE280" s="1671"/>
      <c r="BF280" s="1671"/>
      <c r="BG280" s="1671"/>
      <c r="BH280" s="1671"/>
      <c r="BI280" s="1671"/>
      <c r="BJ280" s="1671"/>
      <c r="BK280" s="1671"/>
      <c r="BL280" s="1671"/>
      <c r="BM280" s="1671"/>
      <c r="BN280" s="1671"/>
      <c r="BO280" s="1671"/>
      <c r="BP280" s="1671"/>
      <c r="BQ280" s="1671"/>
      <c r="BR280" s="1671"/>
      <c r="BS280" s="1671"/>
      <c r="BT280" s="1671"/>
      <c r="BU280" s="1671"/>
      <c r="BV280" s="1671"/>
      <c r="BW280" s="1671"/>
      <c r="BX280" s="1671"/>
      <c r="BY280" s="1671"/>
      <c r="BZ280" s="1671"/>
      <c r="CA280" s="1671"/>
      <c r="CB280" s="1671"/>
      <c r="CC280" s="1671"/>
      <c r="CD280" s="1671"/>
      <c r="CE280" s="1671"/>
      <c r="CF280" s="1671"/>
      <c r="CG280" s="1671"/>
      <c r="CH280" s="1671"/>
      <c r="CI280" s="1671"/>
      <c r="CJ280" s="1671"/>
      <c r="CK280" s="1671"/>
      <c r="CL280" s="1671"/>
      <c r="CM280" s="1671"/>
      <c r="CN280" s="1671"/>
      <c r="CO280" s="1671"/>
      <c r="CP280" s="1671"/>
      <c r="CQ280" s="1671"/>
      <c r="CR280" s="1671"/>
      <c r="CS280" s="1671"/>
      <c r="CT280" s="1671"/>
      <c r="CU280" s="1671"/>
      <c r="CV280" s="1671"/>
      <c r="CW280" s="1671"/>
      <c r="CX280" s="1671"/>
      <c r="CY280" s="1671"/>
      <c r="CZ280" s="1671"/>
      <c r="DA280" s="1671"/>
      <c r="DB280" s="1671"/>
      <c r="DC280" s="1671"/>
      <c r="DD280" s="1671"/>
      <c r="DE280" s="1671"/>
      <c r="DF280" s="1671"/>
      <c r="DG280" s="1671"/>
      <c r="DH280" s="1671"/>
      <c r="DI280" s="1671"/>
      <c r="DJ280" s="1671"/>
      <c r="DK280" s="1671"/>
      <c r="DL280" s="1671"/>
      <c r="DM280" s="1671"/>
      <c r="DN280" s="1671"/>
      <c r="DO280" s="1671"/>
      <c r="DP280" s="1671"/>
      <c r="DQ280" s="1671"/>
      <c r="DR280" s="1671"/>
      <c r="DS280" s="1671"/>
      <c r="DT280" s="1671"/>
      <c r="DU280" s="1671"/>
      <c r="DV280" s="1671"/>
      <c r="DW280" s="1671"/>
      <c r="DX280" s="1671"/>
      <c r="DY280" s="1671"/>
      <c r="DZ280" s="1671"/>
      <c r="EA280" s="1671"/>
      <c r="EB280" s="1671"/>
      <c r="EC280" s="1671"/>
      <c r="ED280" s="1671"/>
      <c r="EE280" s="1671"/>
      <c r="EF280" s="1671"/>
      <c r="EG280" s="1671"/>
      <c r="EH280" s="1671"/>
      <c r="EI280" s="1671"/>
    </row>
    <row r="281" spans="1:139" s="1673" customFormat="1" ht="12.5" x14ac:dyDescent="0.35">
      <c r="A281" s="1670" t="s">
        <v>6315</v>
      </c>
      <c r="B281" s="1670" t="s">
        <v>6047</v>
      </c>
      <c r="C281" s="1653">
        <v>9</v>
      </c>
      <c r="D281" s="1654">
        <v>45880</v>
      </c>
      <c r="E281" s="1654">
        <v>45880</v>
      </c>
      <c r="F281" s="1671"/>
      <c r="G281" s="1671"/>
      <c r="H281" s="1671"/>
      <c r="I281" s="1671"/>
      <c r="J281" s="1672"/>
      <c r="K281" s="1671"/>
      <c r="L281" s="1671"/>
      <c r="M281" s="1671"/>
      <c r="N281" s="1671"/>
      <c r="O281" s="1671"/>
      <c r="P281" s="1671"/>
      <c r="Q281" s="1671"/>
      <c r="R281" s="1671"/>
      <c r="S281" s="1671"/>
      <c r="T281" s="1671"/>
      <c r="U281" s="1671"/>
      <c r="V281" s="1671"/>
      <c r="W281" s="1671"/>
      <c r="X281" s="1671"/>
      <c r="Y281" s="1671"/>
      <c r="Z281" s="1671"/>
      <c r="AA281" s="1671"/>
      <c r="AB281" s="1671"/>
      <c r="AC281" s="1671"/>
      <c r="AD281" s="1671"/>
      <c r="AE281" s="1671"/>
      <c r="AF281" s="1671"/>
      <c r="AG281" s="1671"/>
      <c r="AH281" s="1671"/>
      <c r="AI281" s="1671"/>
      <c r="AJ281" s="1671"/>
      <c r="AK281" s="1671"/>
      <c r="AL281" s="1671"/>
      <c r="AM281" s="1671"/>
      <c r="AN281" s="1671"/>
      <c r="AO281" s="1671"/>
      <c r="AP281" s="1671"/>
      <c r="AQ281" s="1671"/>
      <c r="AR281" s="1671"/>
      <c r="AS281" s="1671"/>
      <c r="AT281" s="1671"/>
      <c r="AU281" s="1671"/>
      <c r="AV281" s="1671"/>
      <c r="AW281" s="1671"/>
      <c r="AX281" s="1671"/>
      <c r="AY281" s="1671"/>
      <c r="AZ281" s="1671"/>
      <c r="BA281" s="1671"/>
      <c r="BB281" s="1671"/>
      <c r="BC281" s="1671"/>
      <c r="BD281" s="1671"/>
      <c r="BE281" s="1671"/>
      <c r="BF281" s="1671"/>
      <c r="BG281" s="1671"/>
      <c r="BH281" s="1671"/>
      <c r="BI281" s="1671"/>
      <c r="BJ281" s="1671"/>
      <c r="BK281" s="1671"/>
      <c r="BL281" s="1671"/>
      <c r="BM281" s="1671"/>
      <c r="BN281" s="1671"/>
      <c r="BO281" s="1671"/>
      <c r="BP281" s="1671"/>
      <c r="BQ281" s="1671"/>
      <c r="BR281" s="1671"/>
      <c r="BS281" s="1671"/>
      <c r="BT281" s="1671"/>
      <c r="BU281" s="1671"/>
      <c r="BV281" s="1671"/>
      <c r="BW281" s="1671"/>
      <c r="BX281" s="1671"/>
      <c r="BY281" s="1671"/>
      <c r="BZ281" s="1671"/>
      <c r="CA281" s="1671"/>
      <c r="CB281" s="1671"/>
      <c r="CC281" s="1671"/>
      <c r="CD281" s="1671"/>
      <c r="CE281" s="1671"/>
      <c r="CF281" s="1671"/>
      <c r="CG281" s="1671"/>
      <c r="CH281" s="1671"/>
      <c r="CI281" s="1671"/>
      <c r="CJ281" s="1671"/>
      <c r="CK281" s="1671"/>
      <c r="CL281" s="1671"/>
      <c r="CM281" s="1671"/>
      <c r="CN281" s="1671"/>
      <c r="CO281" s="1671"/>
      <c r="CP281" s="1671"/>
      <c r="CQ281" s="1671"/>
      <c r="CR281" s="1671"/>
      <c r="CS281" s="1671"/>
      <c r="CT281" s="1671"/>
      <c r="CU281" s="1671"/>
      <c r="CV281" s="1671"/>
      <c r="CW281" s="1671"/>
      <c r="CX281" s="1671"/>
      <c r="CY281" s="1671"/>
      <c r="CZ281" s="1671"/>
      <c r="DA281" s="1671"/>
      <c r="DB281" s="1671"/>
      <c r="DC281" s="1671"/>
      <c r="DD281" s="1671"/>
      <c r="DE281" s="1671"/>
      <c r="DF281" s="1671"/>
      <c r="DG281" s="1671"/>
      <c r="DH281" s="1671"/>
      <c r="DI281" s="1671"/>
      <c r="DJ281" s="1671"/>
      <c r="DK281" s="1671"/>
      <c r="DL281" s="1671"/>
      <c r="DM281" s="1671"/>
      <c r="DN281" s="1671"/>
      <c r="DO281" s="1671"/>
      <c r="DP281" s="1671"/>
      <c r="DQ281" s="1671"/>
      <c r="DR281" s="1671"/>
      <c r="DS281" s="1671"/>
      <c r="DT281" s="1671"/>
      <c r="DU281" s="1671"/>
      <c r="DV281" s="1671"/>
      <c r="DW281" s="1671"/>
      <c r="DX281" s="1671"/>
      <c r="DY281" s="1671"/>
      <c r="DZ281" s="1671"/>
      <c r="EA281" s="1671"/>
      <c r="EB281" s="1671"/>
      <c r="EC281" s="1671"/>
      <c r="ED281" s="1671"/>
      <c r="EE281" s="1671"/>
      <c r="EF281" s="1671"/>
      <c r="EG281" s="1671"/>
      <c r="EH281" s="1671"/>
      <c r="EI281" s="1671"/>
    </row>
    <row r="282" spans="1:139" s="1673" customFormat="1" ht="12.5" x14ac:dyDescent="0.35">
      <c r="A282" s="1670" t="s">
        <v>6316</v>
      </c>
      <c r="B282" s="1670" t="s">
        <v>6063</v>
      </c>
      <c r="C282" s="1653">
        <v>16</v>
      </c>
      <c r="D282" s="1654">
        <v>42414</v>
      </c>
      <c r="E282" s="1654">
        <v>42414</v>
      </c>
      <c r="F282" s="1671"/>
      <c r="G282" s="1671"/>
      <c r="H282" s="1671"/>
      <c r="I282" s="1671"/>
      <c r="J282" s="1672"/>
      <c r="K282" s="1671"/>
      <c r="L282" s="1671"/>
      <c r="M282" s="1671"/>
      <c r="N282" s="1671"/>
      <c r="O282" s="1671"/>
      <c r="P282" s="1671"/>
      <c r="Q282" s="1671"/>
      <c r="R282" s="1671"/>
      <c r="S282" s="1671"/>
      <c r="T282" s="1671"/>
      <c r="U282" s="1671"/>
      <c r="V282" s="1671"/>
      <c r="W282" s="1671"/>
      <c r="X282" s="1671"/>
      <c r="Y282" s="1671"/>
      <c r="Z282" s="1671"/>
      <c r="AA282" s="1671"/>
      <c r="AB282" s="1671"/>
      <c r="AC282" s="1671"/>
      <c r="AD282" s="1671"/>
      <c r="AE282" s="1671"/>
      <c r="AF282" s="1671"/>
      <c r="AG282" s="1671"/>
      <c r="AH282" s="1671"/>
      <c r="AI282" s="1671"/>
      <c r="AJ282" s="1671"/>
      <c r="AK282" s="1671"/>
      <c r="AL282" s="1671"/>
      <c r="AM282" s="1671"/>
      <c r="AN282" s="1671"/>
      <c r="AO282" s="1671"/>
      <c r="AP282" s="1671"/>
      <c r="AQ282" s="1671"/>
      <c r="AR282" s="1671"/>
      <c r="AS282" s="1671"/>
      <c r="AT282" s="1671"/>
      <c r="AU282" s="1671"/>
      <c r="AV282" s="1671"/>
      <c r="AW282" s="1671"/>
      <c r="AX282" s="1671"/>
      <c r="AY282" s="1671"/>
      <c r="AZ282" s="1671"/>
      <c r="BA282" s="1671"/>
      <c r="BB282" s="1671"/>
      <c r="BC282" s="1671"/>
      <c r="BD282" s="1671"/>
      <c r="BE282" s="1671"/>
      <c r="BF282" s="1671"/>
      <c r="BG282" s="1671"/>
      <c r="BH282" s="1671"/>
      <c r="BI282" s="1671"/>
      <c r="BJ282" s="1671"/>
      <c r="BK282" s="1671"/>
      <c r="BL282" s="1671"/>
      <c r="BM282" s="1671"/>
      <c r="BN282" s="1671"/>
      <c r="BO282" s="1671"/>
      <c r="BP282" s="1671"/>
      <c r="BQ282" s="1671"/>
      <c r="BR282" s="1671"/>
      <c r="BS282" s="1671"/>
      <c r="BT282" s="1671"/>
      <c r="BU282" s="1671"/>
      <c r="BV282" s="1671"/>
      <c r="BW282" s="1671"/>
      <c r="BX282" s="1671"/>
      <c r="BY282" s="1671"/>
      <c r="BZ282" s="1671"/>
      <c r="CA282" s="1671"/>
      <c r="CB282" s="1671"/>
      <c r="CC282" s="1671"/>
      <c r="CD282" s="1671"/>
      <c r="CE282" s="1671"/>
      <c r="CF282" s="1671"/>
      <c r="CG282" s="1671"/>
      <c r="CH282" s="1671"/>
      <c r="CI282" s="1671"/>
      <c r="CJ282" s="1671"/>
      <c r="CK282" s="1671"/>
      <c r="CL282" s="1671"/>
      <c r="CM282" s="1671"/>
      <c r="CN282" s="1671"/>
      <c r="CO282" s="1671"/>
      <c r="CP282" s="1671"/>
      <c r="CQ282" s="1671"/>
      <c r="CR282" s="1671"/>
      <c r="CS282" s="1671"/>
      <c r="CT282" s="1671"/>
      <c r="CU282" s="1671"/>
      <c r="CV282" s="1671"/>
      <c r="CW282" s="1671"/>
      <c r="CX282" s="1671"/>
      <c r="CY282" s="1671"/>
      <c r="CZ282" s="1671"/>
      <c r="DA282" s="1671"/>
      <c r="DB282" s="1671"/>
      <c r="DC282" s="1671"/>
      <c r="DD282" s="1671"/>
      <c r="DE282" s="1671"/>
      <c r="DF282" s="1671"/>
      <c r="DG282" s="1671"/>
      <c r="DH282" s="1671"/>
      <c r="DI282" s="1671"/>
      <c r="DJ282" s="1671"/>
      <c r="DK282" s="1671"/>
      <c r="DL282" s="1671"/>
      <c r="DM282" s="1671"/>
      <c r="DN282" s="1671"/>
      <c r="DO282" s="1671"/>
      <c r="DP282" s="1671"/>
      <c r="DQ282" s="1671"/>
      <c r="DR282" s="1671"/>
      <c r="DS282" s="1671"/>
      <c r="DT282" s="1671"/>
      <c r="DU282" s="1671"/>
      <c r="DV282" s="1671"/>
      <c r="DW282" s="1671"/>
      <c r="DX282" s="1671"/>
      <c r="DY282" s="1671"/>
      <c r="DZ282" s="1671"/>
      <c r="EA282" s="1671"/>
      <c r="EB282" s="1671"/>
      <c r="EC282" s="1671"/>
      <c r="ED282" s="1671"/>
      <c r="EE282" s="1671"/>
      <c r="EF282" s="1671"/>
      <c r="EG282" s="1671"/>
      <c r="EH282" s="1671"/>
      <c r="EI282" s="1671"/>
    </row>
    <row r="283" spans="1:139" s="1673" customFormat="1" ht="12.5" x14ac:dyDescent="0.35">
      <c r="A283" s="1670" t="s">
        <v>6317</v>
      </c>
      <c r="B283" s="1670" t="s">
        <v>6065</v>
      </c>
      <c r="C283" s="1653">
        <v>1</v>
      </c>
      <c r="D283" s="1654">
        <v>42414</v>
      </c>
      <c r="E283" s="1654">
        <v>42414</v>
      </c>
      <c r="F283" s="1671"/>
      <c r="G283" s="1671"/>
      <c r="H283" s="1671"/>
      <c r="I283" s="1671"/>
      <c r="J283" s="1672"/>
      <c r="K283" s="1671"/>
      <c r="L283" s="1671"/>
      <c r="M283" s="1671"/>
      <c r="N283" s="1671"/>
      <c r="O283" s="1671"/>
      <c r="P283" s="1671"/>
      <c r="Q283" s="1671"/>
      <c r="R283" s="1671"/>
      <c r="S283" s="1671"/>
      <c r="T283" s="1671"/>
      <c r="U283" s="1671"/>
      <c r="V283" s="1671"/>
      <c r="W283" s="1671"/>
      <c r="X283" s="1671"/>
      <c r="Y283" s="1671"/>
      <c r="Z283" s="1671"/>
      <c r="AA283" s="1671"/>
      <c r="AB283" s="1671"/>
      <c r="AC283" s="1671"/>
      <c r="AD283" s="1671"/>
      <c r="AE283" s="1671"/>
      <c r="AF283" s="1671"/>
      <c r="AG283" s="1671"/>
      <c r="AH283" s="1671"/>
      <c r="AI283" s="1671"/>
      <c r="AJ283" s="1671"/>
      <c r="AK283" s="1671"/>
      <c r="AL283" s="1671"/>
      <c r="AM283" s="1671"/>
      <c r="AN283" s="1671"/>
      <c r="AO283" s="1671"/>
      <c r="AP283" s="1671"/>
      <c r="AQ283" s="1671"/>
      <c r="AR283" s="1671"/>
      <c r="AS283" s="1671"/>
      <c r="AT283" s="1671"/>
      <c r="AU283" s="1671"/>
      <c r="AV283" s="1671"/>
      <c r="AW283" s="1671"/>
      <c r="AX283" s="1671"/>
      <c r="AY283" s="1671"/>
      <c r="AZ283" s="1671"/>
      <c r="BA283" s="1671"/>
      <c r="BB283" s="1671"/>
      <c r="BC283" s="1671"/>
      <c r="BD283" s="1671"/>
      <c r="BE283" s="1671"/>
      <c r="BF283" s="1671"/>
      <c r="BG283" s="1671"/>
      <c r="BH283" s="1671"/>
      <c r="BI283" s="1671"/>
      <c r="BJ283" s="1671"/>
      <c r="BK283" s="1671"/>
      <c r="BL283" s="1671"/>
      <c r="BM283" s="1671"/>
      <c r="BN283" s="1671"/>
      <c r="BO283" s="1671"/>
      <c r="BP283" s="1671"/>
      <c r="BQ283" s="1671"/>
      <c r="BR283" s="1671"/>
      <c r="BS283" s="1671"/>
      <c r="BT283" s="1671"/>
      <c r="BU283" s="1671"/>
      <c r="BV283" s="1671"/>
      <c r="BW283" s="1671"/>
      <c r="BX283" s="1671"/>
      <c r="BY283" s="1671"/>
      <c r="BZ283" s="1671"/>
      <c r="CA283" s="1671"/>
      <c r="CB283" s="1671"/>
      <c r="CC283" s="1671"/>
      <c r="CD283" s="1671"/>
      <c r="CE283" s="1671"/>
      <c r="CF283" s="1671"/>
      <c r="CG283" s="1671"/>
      <c r="CH283" s="1671"/>
      <c r="CI283" s="1671"/>
      <c r="CJ283" s="1671"/>
      <c r="CK283" s="1671"/>
      <c r="CL283" s="1671"/>
      <c r="CM283" s="1671"/>
      <c r="CN283" s="1671"/>
      <c r="CO283" s="1671"/>
      <c r="CP283" s="1671"/>
      <c r="CQ283" s="1671"/>
      <c r="CR283" s="1671"/>
      <c r="CS283" s="1671"/>
      <c r="CT283" s="1671"/>
      <c r="CU283" s="1671"/>
      <c r="CV283" s="1671"/>
      <c r="CW283" s="1671"/>
      <c r="CX283" s="1671"/>
      <c r="CY283" s="1671"/>
      <c r="CZ283" s="1671"/>
      <c r="DA283" s="1671"/>
      <c r="DB283" s="1671"/>
      <c r="DC283" s="1671"/>
      <c r="DD283" s="1671"/>
      <c r="DE283" s="1671"/>
      <c r="DF283" s="1671"/>
      <c r="DG283" s="1671"/>
      <c r="DH283" s="1671"/>
      <c r="DI283" s="1671"/>
      <c r="DJ283" s="1671"/>
      <c r="DK283" s="1671"/>
      <c r="DL283" s="1671"/>
      <c r="DM283" s="1671"/>
      <c r="DN283" s="1671"/>
      <c r="DO283" s="1671"/>
      <c r="DP283" s="1671"/>
      <c r="DQ283" s="1671"/>
      <c r="DR283" s="1671"/>
      <c r="DS283" s="1671"/>
      <c r="DT283" s="1671"/>
      <c r="DU283" s="1671"/>
      <c r="DV283" s="1671"/>
      <c r="DW283" s="1671"/>
      <c r="DX283" s="1671"/>
      <c r="DY283" s="1671"/>
      <c r="DZ283" s="1671"/>
      <c r="EA283" s="1671"/>
      <c r="EB283" s="1671"/>
      <c r="EC283" s="1671"/>
      <c r="ED283" s="1671"/>
      <c r="EE283" s="1671"/>
      <c r="EF283" s="1671"/>
      <c r="EG283" s="1671"/>
      <c r="EH283" s="1671"/>
      <c r="EI283" s="1671"/>
    </row>
    <row r="284" spans="1:139" s="1673" customFormat="1" ht="12.5" x14ac:dyDescent="0.35">
      <c r="A284" s="1670" t="s">
        <v>6318</v>
      </c>
      <c r="B284" s="1670" t="s">
        <v>6067</v>
      </c>
      <c r="C284" s="1653">
        <v>1</v>
      </c>
      <c r="D284" s="1654">
        <v>25152</v>
      </c>
      <c r="E284" s="1654">
        <v>25152</v>
      </c>
      <c r="F284" s="1671"/>
      <c r="G284" s="1671"/>
      <c r="H284" s="1671"/>
      <c r="I284" s="1671"/>
      <c r="J284" s="1672"/>
      <c r="K284" s="1671"/>
      <c r="L284" s="1671"/>
      <c r="M284" s="1671"/>
      <c r="N284" s="1671"/>
      <c r="O284" s="1671"/>
      <c r="P284" s="1671"/>
      <c r="Q284" s="1671"/>
      <c r="R284" s="1671"/>
      <c r="S284" s="1671"/>
      <c r="T284" s="1671"/>
      <c r="U284" s="1671"/>
      <c r="V284" s="1671"/>
      <c r="W284" s="1671"/>
      <c r="X284" s="1671"/>
      <c r="Y284" s="1671"/>
      <c r="Z284" s="1671"/>
      <c r="AA284" s="1671"/>
      <c r="AB284" s="1671"/>
      <c r="AC284" s="1671"/>
      <c r="AD284" s="1671"/>
      <c r="AE284" s="1671"/>
      <c r="AF284" s="1671"/>
      <c r="AG284" s="1671"/>
      <c r="AH284" s="1671"/>
      <c r="AI284" s="1671"/>
      <c r="AJ284" s="1671"/>
      <c r="AK284" s="1671"/>
      <c r="AL284" s="1671"/>
      <c r="AM284" s="1671"/>
      <c r="AN284" s="1671"/>
      <c r="AO284" s="1671"/>
      <c r="AP284" s="1671"/>
      <c r="AQ284" s="1671"/>
      <c r="AR284" s="1671"/>
      <c r="AS284" s="1671"/>
      <c r="AT284" s="1671"/>
      <c r="AU284" s="1671"/>
      <c r="AV284" s="1671"/>
      <c r="AW284" s="1671"/>
      <c r="AX284" s="1671"/>
      <c r="AY284" s="1671"/>
      <c r="AZ284" s="1671"/>
      <c r="BA284" s="1671"/>
      <c r="BB284" s="1671"/>
      <c r="BC284" s="1671"/>
      <c r="BD284" s="1671"/>
      <c r="BE284" s="1671"/>
      <c r="BF284" s="1671"/>
      <c r="BG284" s="1671"/>
      <c r="BH284" s="1671"/>
      <c r="BI284" s="1671"/>
      <c r="BJ284" s="1671"/>
      <c r="BK284" s="1671"/>
      <c r="BL284" s="1671"/>
      <c r="BM284" s="1671"/>
      <c r="BN284" s="1671"/>
      <c r="BO284" s="1671"/>
      <c r="BP284" s="1671"/>
      <c r="BQ284" s="1671"/>
      <c r="BR284" s="1671"/>
      <c r="BS284" s="1671"/>
      <c r="BT284" s="1671"/>
      <c r="BU284" s="1671"/>
      <c r="BV284" s="1671"/>
      <c r="BW284" s="1671"/>
      <c r="BX284" s="1671"/>
      <c r="BY284" s="1671"/>
      <c r="BZ284" s="1671"/>
      <c r="CA284" s="1671"/>
      <c r="CB284" s="1671"/>
      <c r="CC284" s="1671"/>
      <c r="CD284" s="1671"/>
      <c r="CE284" s="1671"/>
      <c r="CF284" s="1671"/>
      <c r="CG284" s="1671"/>
      <c r="CH284" s="1671"/>
      <c r="CI284" s="1671"/>
      <c r="CJ284" s="1671"/>
      <c r="CK284" s="1671"/>
      <c r="CL284" s="1671"/>
      <c r="CM284" s="1671"/>
      <c r="CN284" s="1671"/>
      <c r="CO284" s="1671"/>
      <c r="CP284" s="1671"/>
      <c r="CQ284" s="1671"/>
      <c r="CR284" s="1671"/>
      <c r="CS284" s="1671"/>
      <c r="CT284" s="1671"/>
      <c r="CU284" s="1671"/>
      <c r="CV284" s="1671"/>
      <c r="CW284" s="1671"/>
      <c r="CX284" s="1671"/>
      <c r="CY284" s="1671"/>
      <c r="CZ284" s="1671"/>
      <c r="DA284" s="1671"/>
      <c r="DB284" s="1671"/>
      <c r="DC284" s="1671"/>
      <c r="DD284" s="1671"/>
      <c r="DE284" s="1671"/>
      <c r="DF284" s="1671"/>
      <c r="DG284" s="1671"/>
      <c r="DH284" s="1671"/>
      <c r="DI284" s="1671"/>
      <c r="DJ284" s="1671"/>
      <c r="DK284" s="1671"/>
      <c r="DL284" s="1671"/>
      <c r="DM284" s="1671"/>
      <c r="DN284" s="1671"/>
      <c r="DO284" s="1671"/>
      <c r="DP284" s="1671"/>
      <c r="DQ284" s="1671"/>
      <c r="DR284" s="1671"/>
      <c r="DS284" s="1671"/>
      <c r="DT284" s="1671"/>
      <c r="DU284" s="1671"/>
      <c r="DV284" s="1671"/>
      <c r="DW284" s="1671"/>
      <c r="DX284" s="1671"/>
      <c r="DY284" s="1671"/>
      <c r="DZ284" s="1671"/>
      <c r="EA284" s="1671"/>
      <c r="EB284" s="1671"/>
      <c r="EC284" s="1671"/>
      <c r="ED284" s="1671"/>
      <c r="EE284" s="1671"/>
      <c r="EF284" s="1671"/>
      <c r="EG284" s="1671"/>
      <c r="EH284" s="1671"/>
      <c r="EI284" s="1671"/>
    </row>
    <row r="285" spans="1:139" s="1673" customFormat="1" ht="12.5" x14ac:dyDescent="0.35">
      <c r="A285" s="1670" t="s">
        <v>6319</v>
      </c>
      <c r="B285" s="1670" t="s">
        <v>6071</v>
      </c>
      <c r="C285" s="1653">
        <v>1</v>
      </c>
      <c r="D285" s="1654">
        <v>25539</v>
      </c>
      <c r="E285" s="1654">
        <v>25539</v>
      </c>
      <c r="F285" s="1671"/>
      <c r="G285" s="1671"/>
      <c r="H285" s="1671"/>
      <c r="I285" s="1671"/>
      <c r="J285" s="1672"/>
      <c r="K285" s="1671"/>
      <c r="L285" s="1671"/>
      <c r="M285" s="1671"/>
      <c r="N285" s="1671"/>
      <c r="O285" s="1671"/>
      <c r="P285" s="1671"/>
      <c r="Q285" s="1671"/>
      <c r="R285" s="1671"/>
      <c r="S285" s="1671"/>
      <c r="T285" s="1671"/>
      <c r="U285" s="1671"/>
      <c r="V285" s="1671"/>
      <c r="W285" s="1671"/>
      <c r="X285" s="1671"/>
      <c r="Y285" s="1671"/>
      <c r="Z285" s="1671"/>
      <c r="AA285" s="1671"/>
      <c r="AB285" s="1671"/>
      <c r="AC285" s="1671"/>
      <c r="AD285" s="1671"/>
      <c r="AE285" s="1671"/>
      <c r="AF285" s="1671"/>
      <c r="AG285" s="1671"/>
      <c r="AH285" s="1671"/>
      <c r="AI285" s="1671"/>
      <c r="AJ285" s="1671"/>
      <c r="AK285" s="1671"/>
      <c r="AL285" s="1671"/>
      <c r="AM285" s="1671"/>
      <c r="AN285" s="1671"/>
      <c r="AO285" s="1671"/>
      <c r="AP285" s="1671"/>
      <c r="AQ285" s="1671"/>
      <c r="AR285" s="1671"/>
      <c r="AS285" s="1671"/>
      <c r="AT285" s="1671"/>
      <c r="AU285" s="1671"/>
      <c r="AV285" s="1671"/>
      <c r="AW285" s="1671"/>
      <c r="AX285" s="1671"/>
      <c r="AY285" s="1671"/>
      <c r="AZ285" s="1671"/>
      <c r="BA285" s="1671"/>
      <c r="BB285" s="1671"/>
      <c r="BC285" s="1671"/>
      <c r="BD285" s="1671"/>
      <c r="BE285" s="1671"/>
      <c r="BF285" s="1671"/>
      <c r="BG285" s="1671"/>
      <c r="BH285" s="1671"/>
      <c r="BI285" s="1671"/>
      <c r="BJ285" s="1671"/>
      <c r="BK285" s="1671"/>
      <c r="BL285" s="1671"/>
      <c r="BM285" s="1671"/>
      <c r="BN285" s="1671"/>
      <c r="BO285" s="1671"/>
      <c r="BP285" s="1671"/>
      <c r="BQ285" s="1671"/>
      <c r="BR285" s="1671"/>
      <c r="BS285" s="1671"/>
      <c r="BT285" s="1671"/>
      <c r="BU285" s="1671"/>
      <c r="BV285" s="1671"/>
      <c r="BW285" s="1671"/>
      <c r="BX285" s="1671"/>
      <c r="BY285" s="1671"/>
      <c r="BZ285" s="1671"/>
      <c r="CA285" s="1671"/>
      <c r="CB285" s="1671"/>
      <c r="CC285" s="1671"/>
      <c r="CD285" s="1671"/>
      <c r="CE285" s="1671"/>
      <c r="CF285" s="1671"/>
      <c r="CG285" s="1671"/>
      <c r="CH285" s="1671"/>
      <c r="CI285" s="1671"/>
      <c r="CJ285" s="1671"/>
      <c r="CK285" s="1671"/>
      <c r="CL285" s="1671"/>
      <c r="CM285" s="1671"/>
      <c r="CN285" s="1671"/>
      <c r="CO285" s="1671"/>
      <c r="CP285" s="1671"/>
      <c r="CQ285" s="1671"/>
      <c r="CR285" s="1671"/>
      <c r="CS285" s="1671"/>
      <c r="CT285" s="1671"/>
      <c r="CU285" s="1671"/>
      <c r="CV285" s="1671"/>
      <c r="CW285" s="1671"/>
      <c r="CX285" s="1671"/>
      <c r="CY285" s="1671"/>
      <c r="CZ285" s="1671"/>
      <c r="DA285" s="1671"/>
      <c r="DB285" s="1671"/>
      <c r="DC285" s="1671"/>
      <c r="DD285" s="1671"/>
      <c r="DE285" s="1671"/>
      <c r="DF285" s="1671"/>
      <c r="DG285" s="1671"/>
      <c r="DH285" s="1671"/>
      <c r="DI285" s="1671"/>
      <c r="DJ285" s="1671"/>
      <c r="DK285" s="1671"/>
      <c r="DL285" s="1671"/>
      <c r="DM285" s="1671"/>
      <c r="DN285" s="1671"/>
      <c r="DO285" s="1671"/>
      <c r="DP285" s="1671"/>
      <c r="DQ285" s="1671"/>
      <c r="DR285" s="1671"/>
      <c r="DS285" s="1671"/>
      <c r="DT285" s="1671"/>
      <c r="DU285" s="1671"/>
      <c r="DV285" s="1671"/>
      <c r="DW285" s="1671"/>
      <c r="DX285" s="1671"/>
      <c r="DY285" s="1671"/>
      <c r="DZ285" s="1671"/>
      <c r="EA285" s="1671"/>
      <c r="EB285" s="1671"/>
      <c r="EC285" s="1671"/>
      <c r="ED285" s="1671"/>
      <c r="EE285" s="1671"/>
      <c r="EF285" s="1671"/>
      <c r="EG285" s="1671"/>
      <c r="EH285" s="1671"/>
      <c r="EI285" s="1671"/>
    </row>
    <row r="286" spans="1:139" s="1673" customFormat="1" ht="12.5" x14ac:dyDescent="0.35">
      <c r="A286" s="1670" t="s">
        <v>6320</v>
      </c>
      <c r="B286" s="1670" t="s">
        <v>6079</v>
      </c>
      <c r="C286" s="1653">
        <v>20</v>
      </c>
      <c r="D286" s="1654">
        <v>38648</v>
      </c>
      <c r="E286" s="1654">
        <v>38648</v>
      </c>
      <c r="F286" s="1671"/>
      <c r="G286" s="1671"/>
      <c r="H286" s="1671"/>
      <c r="I286" s="1671"/>
      <c r="J286" s="1672"/>
      <c r="K286" s="1671"/>
      <c r="L286" s="1671"/>
      <c r="M286" s="1671"/>
      <c r="N286" s="1671"/>
      <c r="O286" s="1671"/>
      <c r="P286" s="1671"/>
      <c r="Q286" s="1671"/>
      <c r="R286" s="1671"/>
      <c r="S286" s="1671"/>
      <c r="T286" s="1671"/>
      <c r="U286" s="1671"/>
      <c r="V286" s="1671"/>
      <c r="W286" s="1671"/>
      <c r="X286" s="1671"/>
      <c r="Y286" s="1671"/>
      <c r="Z286" s="1671"/>
      <c r="AA286" s="1671"/>
      <c r="AB286" s="1671"/>
      <c r="AC286" s="1671"/>
      <c r="AD286" s="1671"/>
      <c r="AE286" s="1671"/>
      <c r="AF286" s="1671"/>
      <c r="AG286" s="1671"/>
      <c r="AH286" s="1671"/>
      <c r="AI286" s="1671"/>
      <c r="AJ286" s="1671"/>
      <c r="AK286" s="1671"/>
      <c r="AL286" s="1671"/>
      <c r="AM286" s="1671"/>
      <c r="AN286" s="1671"/>
      <c r="AO286" s="1671"/>
      <c r="AP286" s="1671"/>
      <c r="AQ286" s="1671"/>
      <c r="AR286" s="1671"/>
      <c r="AS286" s="1671"/>
      <c r="AT286" s="1671"/>
      <c r="AU286" s="1671"/>
      <c r="AV286" s="1671"/>
      <c r="AW286" s="1671"/>
      <c r="AX286" s="1671"/>
      <c r="AY286" s="1671"/>
      <c r="AZ286" s="1671"/>
      <c r="BA286" s="1671"/>
      <c r="BB286" s="1671"/>
      <c r="BC286" s="1671"/>
      <c r="BD286" s="1671"/>
      <c r="BE286" s="1671"/>
      <c r="BF286" s="1671"/>
      <c r="BG286" s="1671"/>
      <c r="BH286" s="1671"/>
      <c r="BI286" s="1671"/>
      <c r="BJ286" s="1671"/>
      <c r="BK286" s="1671"/>
      <c r="BL286" s="1671"/>
      <c r="BM286" s="1671"/>
      <c r="BN286" s="1671"/>
      <c r="BO286" s="1671"/>
      <c r="BP286" s="1671"/>
      <c r="BQ286" s="1671"/>
      <c r="BR286" s="1671"/>
      <c r="BS286" s="1671"/>
      <c r="BT286" s="1671"/>
      <c r="BU286" s="1671"/>
      <c r="BV286" s="1671"/>
      <c r="BW286" s="1671"/>
      <c r="BX286" s="1671"/>
      <c r="BY286" s="1671"/>
      <c r="BZ286" s="1671"/>
      <c r="CA286" s="1671"/>
      <c r="CB286" s="1671"/>
      <c r="CC286" s="1671"/>
      <c r="CD286" s="1671"/>
      <c r="CE286" s="1671"/>
      <c r="CF286" s="1671"/>
      <c r="CG286" s="1671"/>
      <c r="CH286" s="1671"/>
      <c r="CI286" s="1671"/>
      <c r="CJ286" s="1671"/>
      <c r="CK286" s="1671"/>
      <c r="CL286" s="1671"/>
      <c r="CM286" s="1671"/>
      <c r="CN286" s="1671"/>
      <c r="CO286" s="1671"/>
      <c r="CP286" s="1671"/>
      <c r="CQ286" s="1671"/>
      <c r="CR286" s="1671"/>
      <c r="CS286" s="1671"/>
      <c r="CT286" s="1671"/>
      <c r="CU286" s="1671"/>
      <c r="CV286" s="1671"/>
      <c r="CW286" s="1671"/>
      <c r="CX286" s="1671"/>
      <c r="CY286" s="1671"/>
      <c r="CZ286" s="1671"/>
      <c r="DA286" s="1671"/>
      <c r="DB286" s="1671"/>
      <c r="DC286" s="1671"/>
      <c r="DD286" s="1671"/>
      <c r="DE286" s="1671"/>
      <c r="DF286" s="1671"/>
      <c r="DG286" s="1671"/>
      <c r="DH286" s="1671"/>
      <c r="DI286" s="1671"/>
      <c r="DJ286" s="1671"/>
      <c r="DK286" s="1671"/>
      <c r="DL286" s="1671"/>
      <c r="DM286" s="1671"/>
      <c r="DN286" s="1671"/>
      <c r="DO286" s="1671"/>
      <c r="DP286" s="1671"/>
      <c r="DQ286" s="1671"/>
      <c r="DR286" s="1671"/>
      <c r="DS286" s="1671"/>
      <c r="DT286" s="1671"/>
      <c r="DU286" s="1671"/>
      <c r="DV286" s="1671"/>
      <c r="DW286" s="1671"/>
      <c r="DX286" s="1671"/>
      <c r="DY286" s="1671"/>
      <c r="DZ286" s="1671"/>
      <c r="EA286" s="1671"/>
      <c r="EB286" s="1671"/>
      <c r="EC286" s="1671"/>
      <c r="ED286" s="1671"/>
      <c r="EE286" s="1671"/>
      <c r="EF286" s="1671"/>
      <c r="EG286" s="1671"/>
      <c r="EH286" s="1671"/>
      <c r="EI286" s="1671"/>
    </row>
    <row r="287" spans="1:139" s="1673" customFormat="1" ht="12.5" x14ac:dyDescent="0.35">
      <c r="A287" s="1670" t="s">
        <v>6321</v>
      </c>
      <c r="B287" s="1670" t="s">
        <v>6087</v>
      </c>
      <c r="C287" s="1653">
        <v>1</v>
      </c>
      <c r="D287" s="1654">
        <v>33785</v>
      </c>
      <c r="E287" s="1654">
        <v>33785</v>
      </c>
      <c r="F287" s="1671"/>
      <c r="G287" s="1671"/>
      <c r="H287" s="1671"/>
      <c r="I287" s="1671"/>
      <c r="J287" s="1672"/>
      <c r="K287" s="1671"/>
      <c r="L287" s="1671"/>
      <c r="M287" s="1671"/>
      <c r="N287" s="1671"/>
      <c r="O287" s="1671"/>
      <c r="P287" s="1671"/>
      <c r="Q287" s="1671"/>
      <c r="R287" s="1671"/>
      <c r="S287" s="1671"/>
      <c r="T287" s="1671"/>
      <c r="U287" s="1671"/>
      <c r="V287" s="1671"/>
      <c r="W287" s="1671"/>
      <c r="X287" s="1671"/>
      <c r="Y287" s="1671"/>
      <c r="Z287" s="1671"/>
      <c r="AA287" s="1671"/>
      <c r="AB287" s="1671"/>
      <c r="AC287" s="1671"/>
      <c r="AD287" s="1671"/>
      <c r="AE287" s="1671"/>
      <c r="AF287" s="1671"/>
      <c r="AG287" s="1671"/>
      <c r="AH287" s="1671"/>
      <c r="AI287" s="1671"/>
      <c r="AJ287" s="1671"/>
      <c r="AK287" s="1671"/>
      <c r="AL287" s="1671"/>
      <c r="AM287" s="1671"/>
      <c r="AN287" s="1671"/>
      <c r="AO287" s="1671"/>
      <c r="AP287" s="1671"/>
      <c r="AQ287" s="1671"/>
      <c r="AR287" s="1671"/>
      <c r="AS287" s="1671"/>
      <c r="AT287" s="1671"/>
      <c r="AU287" s="1671"/>
      <c r="AV287" s="1671"/>
      <c r="AW287" s="1671"/>
      <c r="AX287" s="1671"/>
      <c r="AY287" s="1671"/>
      <c r="AZ287" s="1671"/>
      <c r="BA287" s="1671"/>
      <c r="BB287" s="1671"/>
      <c r="BC287" s="1671"/>
      <c r="BD287" s="1671"/>
      <c r="BE287" s="1671"/>
      <c r="BF287" s="1671"/>
      <c r="BG287" s="1671"/>
      <c r="BH287" s="1671"/>
      <c r="BI287" s="1671"/>
      <c r="BJ287" s="1671"/>
      <c r="BK287" s="1671"/>
      <c r="BL287" s="1671"/>
      <c r="BM287" s="1671"/>
      <c r="BN287" s="1671"/>
      <c r="BO287" s="1671"/>
      <c r="BP287" s="1671"/>
      <c r="BQ287" s="1671"/>
      <c r="BR287" s="1671"/>
      <c r="BS287" s="1671"/>
      <c r="BT287" s="1671"/>
      <c r="BU287" s="1671"/>
      <c r="BV287" s="1671"/>
      <c r="BW287" s="1671"/>
      <c r="BX287" s="1671"/>
      <c r="BY287" s="1671"/>
      <c r="BZ287" s="1671"/>
      <c r="CA287" s="1671"/>
      <c r="CB287" s="1671"/>
      <c r="CC287" s="1671"/>
      <c r="CD287" s="1671"/>
      <c r="CE287" s="1671"/>
      <c r="CF287" s="1671"/>
      <c r="CG287" s="1671"/>
      <c r="CH287" s="1671"/>
      <c r="CI287" s="1671"/>
      <c r="CJ287" s="1671"/>
      <c r="CK287" s="1671"/>
      <c r="CL287" s="1671"/>
      <c r="CM287" s="1671"/>
      <c r="CN287" s="1671"/>
      <c r="CO287" s="1671"/>
      <c r="CP287" s="1671"/>
      <c r="CQ287" s="1671"/>
      <c r="CR287" s="1671"/>
      <c r="CS287" s="1671"/>
      <c r="CT287" s="1671"/>
      <c r="CU287" s="1671"/>
      <c r="CV287" s="1671"/>
      <c r="CW287" s="1671"/>
      <c r="CX287" s="1671"/>
      <c r="CY287" s="1671"/>
      <c r="CZ287" s="1671"/>
      <c r="DA287" s="1671"/>
      <c r="DB287" s="1671"/>
      <c r="DC287" s="1671"/>
      <c r="DD287" s="1671"/>
      <c r="DE287" s="1671"/>
      <c r="DF287" s="1671"/>
      <c r="DG287" s="1671"/>
      <c r="DH287" s="1671"/>
      <c r="DI287" s="1671"/>
      <c r="DJ287" s="1671"/>
      <c r="DK287" s="1671"/>
      <c r="DL287" s="1671"/>
      <c r="DM287" s="1671"/>
      <c r="DN287" s="1671"/>
      <c r="DO287" s="1671"/>
      <c r="DP287" s="1671"/>
      <c r="DQ287" s="1671"/>
      <c r="DR287" s="1671"/>
      <c r="DS287" s="1671"/>
      <c r="DT287" s="1671"/>
      <c r="DU287" s="1671"/>
      <c r="DV287" s="1671"/>
      <c r="DW287" s="1671"/>
      <c r="DX287" s="1671"/>
      <c r="DY287" s="1671"/>
      <c r="DZ287" s="1671"/>
      <c r="EA287" s="1671"/>
      <c r="EB287" s="1671"/>
      <c r="EC287" s="1671"/>
      <c r="ED287" s="1671"/>
      <c r="EE287" s="1671"/>
      <c r="EF287" s="1671"/>
      <c r="EG287" s="1671"/>
      <c r="EH287" s="1671"/>
      <c r="EI287" s="1671"/>
    </row>
    <row r="288" spans="1:139" s="1673" customFormat="1" ht="12.5" x14ac:dyDescent="0.35">
      <c r="A288" s="1670" t="s">
        <v>6322</v>
      </c>
      <c r="B288" s="1670" t="s">
        <v>6089</v>
      </c>
      <c r="C288" s="1653">
        <v>36</v>
      </c>
      <c r="D288" s="1654">
        <v>31926</v>
      </c>
      <c r="E288" s="1654">
        <v>31926</v>
      </c>
      <c r="F288" s="1671"/>
      <c r="G288" s="1671"/>
      <c r="H288" s="1671"/>
      <c r="I288" s="1671"/>
      <c r="J288" s="1672"/>
      <c r="K288" s="1671"/>
      <c r="L288" s="1671"/>
      <c r="M288" s="1671"/>
      <c r="N288" s="1671"/>
      <c r="O288" s="1671"/>
      <c r="P288" s="1671"/>
      <c r="Q288" s="1671"/>
      <c r="R288" s="1671"/>
      <c r="S288" s="1671"/>
      <c r="T288" s="1671"/>
      <c r="U288" s="1671"/>
      <c r="V288" s="1671"/>
      <c r="W288" s="1671"/>
      <c r="X288" s="1671"/>
      <c r="Y288" s="1671"/>
      <c r="Z288" s="1671"/>
      <c r="AA288" s="1671"/>
      <c r="AB288" s="1671"/>
      <c r="AC288" s="1671"/>
      <c r="AD288" s="1671"/>
      <c r="AE288" s="1671"/>
      <c r="AF288" s="1671"/>
      <c r="AG288" s="1671"/>
      <c r="AH288" s="1671"/>
      <c r="AI288" s="1671"/>
      <c r="AJ288" s="1671"/>
      <c r="AK288" s="1671"/>
      <c r="AL288" s="1671"/>
      <c r="AM288" s="1671"/>
      <c r="AN288" s="1671"/>
      <c r="AO288" s="1671"/>
      <c r="AP288" s="1671"/>
      <c r="AQ288" s="1671"/>
      <c r="AR288" s="1671"/>
      <c r="AS288" s="1671"/>
      <c r="AT288" s="1671"/>
      <c r="AU288" s="1671"/>
      <c r="AV288" s="1671"/>
      <c r="AW288" s="1671"/>
      <c r="AX288" s="1671"/>
      <c r="AY288" s="1671"/>
      <c r="AZ288" s="1671"/>
      <c r="BA288" s="1671"/>
      <c r="BB288" s="1671"/>
      <c r="BC288" s="1671"/>
      <c r="BD288" s="1671"/>
      <c r="BE288" s="1671"/>
      <c r="BF288" s="1671"/>
      <c r="BG288" s="1671"/>
      <c r="BH288" s="1671"/>
      <c r="BI288" s="1671"/>
      <c r="BJ288" s="1671"/>
      <c r="BK288" s="1671"/>
      <c r="BL288" s="1671"/>
      <c r="BM288" s="1671"/>
      <c r="BN288" s="1671"/>
      <c r="BO288" s="1671"/>
      <c r="BP288" s="1671"/>
      <c r="BQ288" s="1671"/>
      <c r="BR288" s="1671"/>
      <c r="BS288" s="1671"/>
      <c r="BT288" s="1671"/>
      <c r="BU288" s="1671"/>
      <c r="BV288" s="1671"/>
      <c r="BW288" s="1671"/>
      <c r="BX288" s="1671"/>
      <c r="BY288" s="1671"/>
      <c r="BZ288" s="1671"/>
      <c r="CA288" s="1671"/>
      <c r="CB288" s="1671"/>
      <c r="CC288" s="1671"/>
      <c r="CD288" s="1671"/>
      <c r="CE288" s="1671"/>
      <c r="CF288" s="1671"/>
      <c r="CG288" s="1671"/>
      <c r="CH288" s="1671"/>
      <c r="CI288" s="1671"/>
      <c r="CJ288" s="1671"/>
      <c r="CK288" s="1671"/>
      <c r="CL288" s="1671"/>
      <c r="CM288" s="1671"/>
      <c r="CN288" s="1671"/>
      <c r="CO288" s="1671"/>
      <c r="CP288" s="1671"/>
      <c r="CQ288" s="1671"/>
      <c r="CR288" s="1671"/>
      <c r="CS288" s="1671"/>
      <c r="CT288" s="1671"/>
      <c r="CU288" s="1671"/>
      <c r="CV288" s="1671"/>
      <c r="CW288" s="1671"/>
      <c r="CX288" s="1671"/>
      <c r="CY288" s="1671"/>
      <c r="CZ288" s="1671"/>
      <c r="DA288" s="1671"/>
      <c r="DB288" s="1671"/>
      <c r="DC288" s="1671"/>
      <c r="DD288" s="1671"/>
      <c r="DE288" s="1671"/>
      <c r="DF288" s="1671"/>
      <c r="DG288" s="1671"/>
      <c r="DH288" s="1671"/>
      <c r="DI288" s="1671"/>
      <c r="DJ288" s="1671"/>
      <c r="DK288" s="1671"/>
      <c r="DL288" s="1671"/>
      <c r="DM288" s="1671"/>
      <c r="DN288" s="1671"/>
      <c r="DO288" s="1671"/>
      <c r="DP288" s="1671"/>
      <c r="DQ288" s="1671"/>
      <c r="DR288" s="1671"/>
      <c r="DS288" s="1671"/>
      <c r="DT288" s="1671"/>
      <c r="DU288" s="1671"/>
      <c r="DV288" s="1671"/>
      <c r="DW288" s="1671"/>
      <c r="DX288" s="1671"/>
      <c r="DY288" s="1671"/>
      <c r="DZ288" s="1671"/>
      <c r="EA288" s="1671"/>
      <c r="EB288" s="1671"/>
      <c r="EC288" s="1671"/>
      <c r="ED288" s="1671"/>
      <c r="EE288" s="1671"/>
      <c r="EF288" s="1671"/>
      <c r="EG288" s="1671"/>
      <c r="EH288" s="1671"/>
      <c r="EI288" s="1671"/>
    </row>
    <row r="289" spans="1:139" s="1673" customFormat="1" ht="12.5" x14ac:dyDescent="0.35">
      <c r="A289" s="1670" t="s">
        <v>6323</v>
      </c>
      <c r="B289" s="1670" t="s">
        <v>6091</v>
      </c>
      <c r="C289" s="1653">
        <v>65</v>
      </c>
      <c r="D289" s="1654">
        <v>28234</v>
      </c>
      <c r="E289" s="1654">
        <v>28234</v>
      </c>
      <c r="F289" s="1671"/>
      <c r="G289" s="1671"/>
      <c r="H289" s="1671"/>
      <c r="I289" s="1671"/>
      <c r="J289" s="1672"/>
      <c r="K289" s="1671"/>
      <c r="L289" s="1671"/>
      <c r="M289" s="1671"/>
      <c r="N289" s="1671"/>
      <c r="O289" s="1671"/>
      <c r="P289" s="1671"/>
      <c r="Q289" s="1671"/>
      <c r="R289" s="1671"/>
      <c r="S289" s="1671"/>
      <c r="T289" s="1671"/>
      <c r="U289" s="1671"/>
      <c r="V289" s="1671"/>
      <c r="W289" s="1671"/>
      <c r="X289" s="1671"/>
      <c r="Y289" s="1671"/>
      <c r="Z289" s="1671"/>
      <c r="AA289" s="1671"/>
      <c r="AB289" s="1671"/>
      <c r="AC289" s="1671"/>
      <c r="AD289" s="1671"/>
      <c r="AE289" s="1671"/>
      <c r="AF289" s="1671"/>
      <c r="AG289" s="1671"/>
      <c r="AH289" s="1671"/>
      <c r="AI289" s="1671"/>
      <c r="AJ289" s="1671"/>
      <c r="AK289" s="1671"/>
      <c r="AL289" s="1671"/>
      <c r="AM289" s="1671"/>
      <c r="AN289" s="1671"/>
      <c r="AO289" s="1671"/>
      <c r="AP289" s="1671"/>
      <c r="AQ289" s="1671"/>
      <c r="AR289" s="1671"/>
      <c r="AS289" s="1671"/>
      <c r="AT289" s="1671"/>
      <c r="AU289" s="1671"/>
      <c r="AV289" s="1671"/>
      <c r="AW289" s="1671"/>
      <c r="AX289" s="1671"/>
      <c r="AY289" s="1671"/>
      <c r="AZ289" s="1671"/>
      <c r="BA289" s="1671"/>
      <c r="BB289" s="1671"/>
      <c r="BC289" s="1671"/>
      <c r="BD289" s="1671"/>
      <c r="BE289" s="1671"/>
      <c r="BF289" s="1671"/>
      <c r="BG289" s="1671"/>
      <c r="BH289" s="1671"/>
      <c r="BI289" s="1671"/>
      <c r="BJ289" s="1671"/>
      <c r="BK289" s="1671"/>
      <c r="BL289" s="1671"/>
      <c r="BM289" s="1671"/>
      <c r="BN289" s="1671"/>
      <c r="BO289" s="1671"/>
      <c r="BP289" s="1671"/>
      <c r="BQ289" s="1671"/>
      <c r="BR289" s="1671"/>
      <c r="BS289" s="1671"/>
      <c r="BT289" s="1671"/>
      <c r="BU289" s="1671"/>
      <c r="BV289" s="1671"/>
      <c r="BW289" s="1671"/>
      <c r="BX289" s="1671"/>
      <c r="BY289" s="1671"/>
      <c r="BZ289" s="1671"/>
      <c r="CA289" s="1671"/>
      <c r="CB289" s="1671"/>
      <c r="CC289" s="1671"/>
      <c r="CD289" s="1671"/>
      <c r="CE289" s="1671"/>
      <c r="CF289" s="1671"/>
      <c r="CG289" s="1671"/>
      <c r="CH289" s="1671"/>
      <c r="CI289" s="1671"/>
      <c r="CJ289" s="1671"/>
      <c r="CK289" s="1671"/>
      <c r="CL289" s="1671"/>
      <c r="CM289" s="1671"/>
      <c r="CN289" s="1671"/>
      <c r="CO289" s="1671"/>
      <c r="CP289" s="1671"/>
      <c r="CQ289" s="1671"/>
      <c r="CR289" s="1671"/>
      <c r="CS289" s="1671"/>
      <c r="CT289" s="1671"/>
      <c r="CU289" s="1671"/>
      <c r="CV289" s="1671"/>
      <c r="CW289" s="1671"/>
      <c r="CX289" s="1671"/>
      <c r="CY289" s="1671"/>
      <c r="CZ289" s="1671"/>
      <c r="DA289" s="1671"/>
      <c r="DB289" s="1671"/>
      <c r="DC289" s="1671"/>
      <c r="DD289" s="1671"/>
      <c r="DE289" s="1671"/>
      <c r="DF289" s="1671"/>
      <c r="DG289" s="1671"/>
      <c r="DH289" s="1671"/>
      <c r="DI289" s="1671"/>
      <c r="DJ289" s="1671"/>
      <c r="DK289" s="1671"/>
      <c r="DL289" s="1671"/>
      <c r="DM289" s="1671"/>
      <c r="DN289" s="1671"/>
      <c r="DO289" s="1671"/>
      <c r="DP289" s="1671"/>
      <c r="DQ289" s="1671"/>
      <c r="DR289" s="1671"/>
      <c r="DS289" s="1671"/>
      <c r="DT289" s="1671"/>
      <c r="DU289" s="1671"/>
      <c r="DV289" s="1671"/>
      <c r="DW289" s="1671"/>
      <c r="DX289" s="1671"/>
      <c r="DY289" s="1671"/>
      <c r="DZ289" s="1671"/>
      <c r="EA289" s="1671"/>
      <c r="EB289" s="1671"/>
      <c r="EC289" s="1671"/>
      <c r="ED289" s="1671"/>
      <c r="EE289" s="1671"/>
      <c r="EF289" s="1671"/>
      <c r="EG289" s="1671"/>
      <c r="EH289" s="1671"/>
      <c r="EI289" s="1671"/>
    </row>
    <row r="290" spans="1:139" s="1673" customFormat="1" ht="12.5" x14ac:dyDescent="0.35">
      <c r="A290" s="1670" t="s">
        <v>6324</v>
      </c>
      <c r="B290" s="1670" t="s">
        <v>6093</v>
      </c>
      <c r="C290" s="1653">
        <v>1</v>
      </c>
      <c r="D290" s="1654">
        <v>25152</v>
      </c>
      <c r="E290" s="1654">
        <v>25152</v>
      </c>
      <c r="F290" s="1671"/>
      <c r="G290" s="1671"/>
      <c r="H290" s="1671"/>
      <c r="I290" s="1671"/>
      <c r="J290" s="1672"/>
      <c r="K290" s="1671"/>
      <c r="L290" s="1671"/>
      <c r="M290" s="1671"/>
      <c r="N290" s="1671"/>
      <c r="O290" s="1671"/>
      <c r="P290" s="1671"/>
      <c r="Q290" s="1671"/>
      <c r="R290" s="1671"/>
      <c r="S290" s="1671"/>
      <c r="T290" s="1671"/>
      <c r="U290" s="1671"/>
      <c r="V290" s="1671"/>
      <c r="W290" s="1671"/>
      <c r="X290" s="1671"/>
      <c r="Y290" s="1671"/>
      <c r="Z290" s="1671"/>
      <c r="AA290" s="1671"/>
      <c r="AB290" s="1671"/>
      <c r="AC290" s="1671"/>
      <c r="AD290" s="1671"/>
      <c r="AE290" s="1671"/>
      <c r="AF290" s="1671"/>
      <c r="AG290" s="1671"/>
      <c r="AH290" s="1671"/>
      <c r="AI290" s="1671"/>
      <c r="AJ290" s="1671"/>
      <c r="AK290" s="1671"/>
      <c r="AL290" s="1671"/>
      <c r="AM290" s="1671"/>
      <c r="AN290" s="1671"/>
      <c r="AO290" s="1671"/>
      <c r="AP290" s="1671"/>
      <c r="AQ290" s="1671"/>
      <c r="AR290" s="1671"/>
      <c r="AS290" s="1671"/>
      <c r="AT290" s="1671"/>
      <c r="AU290" s="1671"/>
      <c r="AV290" s="1671"/>
      <c r="AW290" s="1671"/>
      <c r="AX290" s="1671"/>
      <c r="AY290" s="1671"/>
      <c r="AZ290" s="1671"/>
      <c r="BA290" s="1671"/>
      <c r="BB290" s="1671"/>
      <c r="BC290" s="1671"/>
      <c r="BD290" s="1671"/>
      <c r="BE290" s="1671"/>
      <c r="BF290" s="1671"/>
      <c r="BG290" s="1671"/>
      <c r="BH290" s="1671"/>
      <c r="BI290" s="1671"/>
      <c r="BJ290" s="1671"/>
      <c r="BK290" s="1671"/>
      <c r="BL290" s="1671"/>
      <c r="BM290" s="1671"/>
      <c r="BN290" s="1671"/>
      <c r="BO290" s="1671"/>
      <c r="BP290" s="1671"/>
      <c r="BQ290" s="1671"/>
      <c r="BR290" s="1671"/>
      <c r="BS290" s="1671"/>
      <c r="BT290" s="1671"/>
      <c r="BU290" s="1671"/>
      <c r="BV290" s="1671"/>
      <c r="BW290" s="1671"/>
      <c r="BX290" s="1671"/>
      <c r="BY290" s="1671"/>
      <c r="BZ290" s="1671"/>
      <c r="CA290" s="1671"/>
      <c r="CB290" s="1671"/>
      <c r="CC290" s="1671"/>
      <c r="CD290" s="1671"/>
      <c r="CE290" s="1671"/>
      <c r="CF290" s="1671"/>
      <c r="CG290" s="1671"/>
      <c r="CH290" s="1671"/>
      <c r="CI290" s="1671"/>
      <c r="CJ290" s="1671"/>
      <c r="CK290" s="1671"/>
      <c r="CL290" s="1671"/>
      <c r="CM290" s="1671"/>
      <c r="CN290" s="1671"/>
      <c r="CO290" s="1671"/>
      <c r="CP290" s="1671"/>
      <c r="CQ290" s="1671"/>
      <c r="CR290" s="1671"/>
      <c r="CS290" s="1671"/>
      <c r="CT290" s="1671"/>
      <c r="CU290" s="1671"/>
      <c r="CV290" s="1671"/>
      <c r="CW290" s="1671"/>
      <c r="CX290" s="1671"/>
      <c r="CY290" s="1671"/>
      <c r="CZ290" s="1671"/>
      <c r="DA290" s="1671"/>
      <c r="DB290" s="1671"/>
      <c r="DC290" s="1671"/>
      <c r="DD290" s="1671"/>
      <c r="DE290" s="1671"/>
      <c r="DF290" s="1671"/>
      <c r="DG290" s="1671"/>
      <c r="DH290" s="1671"/>
      <c r="DI290" s="1671"/>
      <c r="DJ290" s="1671"/>
      <c r="DK290" s="1671"/>
      <c r="DL290" s="1671"/>
      <c r="DM290" s="1671"/>
      <c r="DN290" s="1671"/>
      <c r="DO290" s="1671"/>
      <c r="DP290" s="1671"/>
      <c r="DQ290" s="1671"/>
      <c r="DR290" s="1671"/>
      <c r="DS290" s="1671"/>
      <c r="DT290" s="1671"/>
      <c r="DU290" s="1671"/>
      <c r="DV290" s="1671"/>
      <c r="DW290" s="1671"/>
      <c r="DX290" s="1671"/>
      <c r="DY290" s="1671"/>
      <c r="DZ290" s="1671"/>
      <c r="EA290" s="1671"/>
      <c r="EB290" s="1671"/>
      <c r="EC290" s="1671"/>
      <c r="ED290" s="1671"/>
      <c r="EE290" s="1671"/>
      <c r="EF290" s="1671"/>
      <c r="EG290" s="1671"/>
      <c r="EH290" s="1671"/>
      <c r="EI290" s="1671"/>
    </row>
    <row r="291" spans="1:139" s="1673" customFormat="1" ht="12.5" x14ac:dyDescent="0.35">
      <c r="A291" s="1670" t="s">
        <v>6325</v>
      </c>
      <c r="B291" s="1670" t="s">
        <v>6095</v>
      </c>
      <c r="C291" s="1653">
        <v>7</v>
      </c>
      <c r="D291" s="1654">
        <v>28537</v>
      </c>
      <c r="E291" s="1654">
        <v>28537</v>
      </c>
      <c r="F291" s="1671"/>
      <c r="G291" s="1671"/>
      <c r="H291" s="1671"/>
      <c r="I291" s="1671"/>
      <c r="J291" s="1672"/>
      <c r="K291" s="1671"/>
      <c r="L291" s="1671"/>
      <c r="M291" s="1671"/>
      <c r="N291" s="1671"/>
      <c r="O291" s="1671"/>
      <c r="P291" s="1671"/>
      <c r="Q291" s="1671"/>
      <c r="R291" s="1671"/>
      <c r="S291" s="1671"/>
      <c r="T291" s="1671"/>
      <c r="U291" s="1671"/>
      <c r="V291" s="1671"/>
      <c r="W291" s="1671"/>
      <c r="X291" s="1671"/>
      <c r="Y291" s="1671"/>
      <c r="Z291" s="1671"/>
      <c r="AA291" s="1671"/>
      <c r="AB291" s="1671"/>
      <c r="AC291" s="1671"/>
      <c r="AD291" s="1671"/>
      <c r="AE291" s="1671"/>
      <c r="AF291" s="1671"/>
      <c r="AG291" s="1671"/>
      <c r="AH291" s="1671"/>
      <c r="AI291" s="1671"/>
      <c r="AJ291" s="1671"/>
      <c r="AK291" s="1671"/>
      <c r="AL291" s="1671"/>
      <c r="AM291" s="1671"/>
      <c r="AN291" s="1671"/>
      <c r="AO291" s="1671"/>
      <c r="AP291" s="1671"/>
      <c r="AQ291" s="1671"/>
      <c r="AR291" s="1671"/>
      <c r="AS291" s="1671"/>
      <c r="AT291" s="1671"/>
      <c r="AU291" s="1671"/>
      <c r="AV291" s="1671"/>
      <c r="AW291" s="1671"/>
      <c r="AX291" s="1671"/>
      <c r="AY291" s="1671"/>
      <c r="AZ291" s="1671"/>
      <c r="BA291" s="1671"/>
      <c r="BB291" s="1671"/>
      <c r="BC291" s="1671"/>
      <c r="BD291" s="1671"/>
      <c r="BE291" s="1671"/>
      <c r="BF291" s="1671"/>
      <c r="BG291" s="1671"/>
      <c r="BH291" s="1671"/>
      <c r="BI291" s="1671"/>
      <c r="BJ291" s="1671"/>
      <c r="BK291" s="1671"/>
      <c r="BL291" s="1671"/>
      <c r="BM291" s="1671"/>
      <c r="BN291" s="1671"/>
      <c r="BO291" s="1671"/>
      <c r="BP291" s="1671"/>
      <c r="BQ291" s="1671"/>
      <c r="BR291" s="1671"/>
      <c r="BS291" s="1671"/>
      <c r="BT291" s="1671"/>
      <c r="BU291" s="1671"/>
      <c r="BV291" s="1671"/>
      <c r="BW291" s="1671"/>
      <c r="BX291" s="1671"/>
      <c r="BY291" s="1671"/>
      <c r="BZ291" s="1671"/>
      <c r="CA291" s="1671"/>
      <c r="CB291" s="1671"/>
      <c r="CC291" s="1671"/>
      <c r="CD291" s="1671"/>
      <c r="CE291" s="1671"/>
      <c r="CF291" s="1671"/>
      <c r="CG291" s="1671"/>
      <c r="CH291" s="1671"/>
      <c r="CI291" s="1671"/>
      <c r="CJ291" s="1671"/>
      <c r="CK291" s="1671"/>
      <c r="CL291" s="1671"/>
      <c r="CM291" s="1671"/>
      <c r="CN291" s="1671"/>
      <c r="CO291" s="1671"/>
      <c r="CP291" s="1671"/>
      <c r="CQ291" s="1671"/>
      <c r="CR291" s="1671"/>
      <c r="CS291" s="1671"/>
      <c r="CT291" s="1671"/>
      <c r="CU291" s="1671"/>
      <c r="CV291" s="1671"/>
      <c r="CW291" s="1671"/>
      <c r="CX291" s="1671"/>
      <c r="CY291" s="1671"/>
      <c r="CZ291" s="1671"/>
      <c r="DA291" s="1671"/>
      <c r="DB291" s="1671"/>
      <c r="DC291" s="1671"/>
      <c r="DD291" s="1671"/>
      <c r="DE291" s="1671"/>
      <c r="DF291" s="1671"/>
      <c r="DG291" s="1671"/>
      <c r="DH291" s="1671"/>
      <c r="DI291" s="1671"/>
      <c r="DJ291" s="1671"/>
      <c r="DK291" s="1671"/>
      <c r="DL291" s="1671"/>
      <c r="DM291" s="1671"/>
      <c r="DN291" s="1671"/>
      <c r="DO291" s="1671"/>
      <c r="DP291" s="1671"/>
      <c r="DQ291" s="1671"/>
      <c r="DR291" s="1671"/>
      <c r="DS291" s="1671"/>
      <c r="DT291" s="1671"/>
      <c r="DU291" s="1671"/>
      <c r="DV291" s="1671"/>
      <c r="DW291" s="1671"/>
      <c r="DX291" s="1671"/>
      <c r="DY291" s="1671"/>
      <c r="DZ291" s="1671"/>
      <c r="EA291" s="1671"/>
      <c r="EB291" s="1671"/>
      <c r="EC291" s="1671"/>
      <c r="ED291" s="1671"/>
      <c r="EE291" s="1671"/>
      <c r="EF291" s="1671"/>
      <c r="EG291" s="1671"/>
      <c r="EH291" s="1671"/>
      <c r="EI291" s="1671"/>
    </row>
    <row r="292" spans="1:139" s="1673" customFormat="1" ht="12.5" x14ac:dyDescent="0.35">
      <c r="A292" s="1670" t="s">
        <v>6326</v>
      </c>
      <c r="B292" s="1670" t="s">
        <v>6105</v>
      </c>
      <c r="C292" s="1653">
        <v>1</v>
      </c>
      <c r="D292" s="1654">
        <v>20557</v>
      </c>
      <c r="E292" s="1654">
        <v>20557</v>
      </c>
      <c r="F292" s="1671"/>
      <c r="G292" s="1671"/>
      <c r="H292" s="1671"/>
      <c r="I292" s="1671"/>
      <c r="J292" s="1672"/>
      <c r="K292" s="1671"/>
      <c r="L292" s="1671"/>
      <c r="M292" s="1671"/>
      <c r="N292" s="1671"/>
      <c r="O292" s="1671"/>
      <c r="P292" s="1671"/>
      <c r="Q292" s="1671"/>
      <c r="R292" s="1671"/>
      <c r="S292" s="1671"/>
      <c r="T292" s="1671"/>
      <c r="U292" s="1671"/>
      <c r="V292" s="1671"/>
      <c r="W292" s="1671"/>
      <c r="X292" s="1671"/>
      <c r="Y292" s="1671"/>
      <c r="Z292" s="1671"/>
      <c r="AA292" s="1671"/>
      <c r="AB292" s="1671"/>
      <c r="AC292" s="1671"/>
      <c r="AD292" s="1671"/>
      <c r="AE292" s="1671"/>
      <c r="AF292" s="1671"/>
      <c r="AG292" s="1671"/>
      <c r="AH292" s="1671"/>
      <c r="AI292" s="1671"/>
      <c r="AJ292" s="1671"/>
      <c r="AK292" s="1671"/>
      <c r="AL292" s="1671"/>
      <c r="AM292" s="1671"/>
      <c r="AN292" s="1671"/>
      <c r="AO292" s="1671"/>
      <c r="AP292" s="1671"/>
      <c r="AQ292" s="1671"/>
      <c r="AR292" s="1671"/>
      <c r="AS292" s="1671"/>
      <c r="AT292" s="1671"/>
      <c r="AU292" s="1671"/>
      <c r="AV292" s="1671"/>
      <c r="AW292" s="1671"/>
      <c r="AX292" s="1671"/>
      <c r="AY292" s="1671"/>
      <c r="AZ292" s="1671"/>
      <c r="BA292" s="1671"/>
      <c r="BB292" s="1671"/>
      <c r="BC292" s="1671"/>
      <c r="BD292" s="1671"/>
      <c r="BE292" s="1671"/>
      <c r="BF292" s="1671"/>
      <c r="BG292" s="1671"/>
      <c r="BH292" s="1671"/>
      <c r="BI292" s="1671"/>
      <c r="BJ292" s="1671"/>
      <c r="BK292" s="1671"/>
      <c r="BL292" s="1671"/>
      <c r="BM292" s="1671"/>
      <c r="BN292" s="1671"/>
      <c r="BO292" s="1671"/>
      <c r="BP292" s="1671"/>
      <c r="BQ292" s="1671"/>
      <c r="BR292" s="1671"/>
      <c r="BS292" s="1671"/>
      <c r="BT292" s="1671"/>
      <c r="BU292" s="1671"/>
      <c r="BV292" s="1671"/>
      <c r="BW292" s="1671"/>
      <c r="BX292" s="1671"/>
      <c r="BY292" s="1671"/>
      <c r="BZ292" s="1671"/>
      <c r="CA292" s="1671"/>
      <c r="CB292" s="1671"/>
      <c r="CC292" s="1671"/>
      <c r="CD292" s="1671"/>
      <c r="CE292" s="1671"/>
      <c r="CF292" s="1671"/>
      <c r="CG292" s="1671"/>
      <c r="CH292" s="1671"/>
      <c r="CI292" s="1671"/>
      <c r="CJ292" s="1671"/>
      <c r="CK292" s="1671"/>
      <c r="CL292" s="1671"/>
      <c r="CM292" s="1671"/>
      <c r="CN292" s="1671"/>
      <c r="CO292" s="1671"/>
      <c r="CP292" s="1671"/>
      <c r="CQ292" s="1671"/>
      <c r="CR292" s="1671"/>
      <c r="CS292" s="1671"/>
      <c r="CT292" s="1671"/>
      <c r="CU292" s="1671"/>
      <c r="CV292" s="1671"/>
      <c r="CW292" s="1671"/>
      <c r="CX292" s="1671"/>
      <c r="CY292" s="1671"/>
      <c r="CZ292" s="1671"/>
      <c r="DA292" s="1671"/>
      <c r="DB292" s="1671"/>
      <c r="DC292" s="1671"/>
      <c r="DD292" s="1671"/>
      <c r="DE292" s="1671"/>
      <c r="DF292" s="1671"/>
      <c r="DG292" s="1671"/>
      <c r="DH292" s="1671"/>
      <c r="DI292" s="1671"/>
      <c r="DJ292" s="1671"/>
      <c r="DK292" s="1671"/>
      <c r="DL292" s="1671"/>
      <c r="DM292" s="1671"/>
      <c r="DN292" s="1671"/>
      <c r="DO292" s="1671"/>
      <c r="DP292" s="1671"/>
      <c r="DQ292" s="1671"/>
      <c r="DR292" s="1671"/>
      <c r="DS292" s="1671"/>
      <c r="DT292" s="1671"/>
      <c r="DU292" s="1671"/>
      <c r="DV292" s="1671"/>
      <c r="DW292" s="1671"/>
      <c r="DX292" s="1671"/>
      <c r="DY292" s="1671"/>
      <c r="DZ292" s="1671"/>
      <c r="EA292" s="1671"/>
      <c r="EB292" s="1671"/>
      <c r="EC292" s="1671"/>
      <c r="ED292" s="1671"/>
      <c r="EE292" s="1671"/>
      <c r="EF292" s="1671"/>
      <c r="EG292" s="1671"/>
      <c r="EH292" s="1671"/>
      <c r="EI292" s="1671"/>
    </row>
    <row r="293" spans="1:139" s="1673" customFormat="1" ht="12.5" x14ac:dyDescent="0.35">
      <c r="A293" s="1670" t="s">
        <v>6327</v>
      </c>
      <c r="B293" s="1670" t="s">
        <v>6107</v>
      </c>
      <c r="C293" s="1653">
        <v>5</v>
      </c>
      <c r="D293" s="1654">
        <v>35402</v>
      </c>
      <c r="E293" s="1654">
        <v>35402</v>
      </c>
      <c r="F293" s="1671"/>
      <c r="G293" s="1671"/>
      <c r="H293" s="1671"/>
      <c r="I293" s="1671"/>
      <c r="J293" s="1672"/>
      <c r="K293" s="1671"/>
      <c r="L293" s="1671"/>
      <c r="M293" s="1671"/>
      <c r="N293" s="1671"/>
      <c r="O293" s="1671"/>
      <c r="P293" s="1671"/>
      <c r="Q293" s="1671"/>
      <c r="R293" s="1671"/>
      <c r="S293" s="1671"/>
      <c r="T293" s="1671"/>
      <c r="U293" s="1671"/>
      <c r="V293" s="1671"/>
      <c r="W293" s="1671"/>
      <c r="X293" s="1671"/>
      <c r="Y293" s="1671"/>
      <c r="Z293" s="1671"/>
      <c r="AA293" s="1671"/>
      <c r="AB293" s="1671"/>
      <c r="AC293" s="1671"/>
      <c r="AD293" s="1671"/>
      <c r="AE293" s="1671"/>
      <c r="AF293" s="1671"/>
      <c r="AG293" s="1671"/>
      <c r="AH293" s="1671"/>
      <c r="AI293" s="1671"/>
      <c r="AJ293" s="1671"/>
      <c r="AK293" s="1671"/>
      <c r="AL293" s="1671"/>
      <c r="AM293" s="1671"/>
      <c r="AN293" s="1671"/>
      <c r="AO293" s="1671"/>
      <c r="AP293" s="1671"/>
      <c r="AQ293" s="1671"/>
      <c r="AR293" s="1671"/>
      <c r="AS293" s="1671"/>
      <c r="AT293" s="1671"/>
      <c r="AU293" s="1671"/>
      <c r="AV293" s="1671"/>
      <c r="AW293" s="1671"/>
      <c r="AX293" s="1671"/>
      <c r="AY293" s="1671"/>
      <c r="AZ293" s="1671"/>
      <c r="BA293" s="1671"/>
      <c r="BB293" s="1671"/>
      <c r="BC293" s="1671"/>
      <c r="BD293" s="1671"/>
      <c r="BE293" s="1671"/>
      <c r="BF293" s="1671"/>
      <c r="BG293" s="1671"/>
      <c r="BH293" s="1671"/>
      <c r="BI293" s="1671"/>
      <c r="BJ293" s="1671"/>
      <c r="BK293" s="1671"/>
      <c r="BL293" s="1671"/>
      <c r="BM293" s="1671"/>
      <c r="BN293" s="1671"/>
      <c r="BO293" s="1671"/>
      <c r="BP293" s="1671"/>
      <c r="BQ293" s="1671"/>
      <c r="BR293" s="1671"/>
      <c r="BS293" s="1671"/>
      <c r="BT293" s="1671"/>
      <c r="BU293" s="1671"/>
      <c r="BV293" s="1671"/>
      <c r="BW293" s="1671"/>
      <c r="BX293" s="1671"/>
      <c r="BY293" s="1671"/>
      <c r="BZ293" s="1671"/>
      <c r="CA293" s="1671"/>
      <c r="CB293" s="1671"/>
      <c r="CC293" s="1671"/>
      <c r="CD293" s="1671"/>
      <c r="CE293" s="1671"/>
      <c r="CF293" s="1671"/>
      <c r="CG293" s="1671"/>
      <c r="CH293" s="1671"/>
      <c r="CI293" s="1671"/>
      <c r="CJ293" s="1671"/>
      <c r="CK293" s="1671"/>
      <c r="CL293" s="1671"/>
      <c r="CM293" s="1671"/>
      <c r="CN293" s="1671"/>
      <c r="CO293" s="1671"/>
      <c r="CP293" s="1671"/>
      <c r="CQ293" s="1671"/>
      <c r="CR293" s="1671"/>
      <c r="CS293" s="1671"/>
      <c r="CT293" s="1671"/>
      <c r="CU293" s="1671"/>
      <c r="CV293" s="1671"/>
      <c r="CW293" s="1671"/>
      <c r="CX293" s="1671"/>
      <c r="CY293" s="1671"/>
      <c r="CZ293" s="1671"/>
      <c r="DA293" s="1671"/>
      <c r="DB293" s="1671"/>
      <c r="DC293" s="1671"/>
      <c r="DD293" s="1671"/>
      <c r="DE293" s="1671"/>
      <c r="DF293" s="1671"/>
      <c r="DG293" s="1671"/>
      <c r="DH293" s="1671"/>
      <c r="DI293" s="1671"/>
      <c r="DJ293" s="1671"/>
      <c r="DK293" s="1671"/>
      <c r="DL293" s="1671"/>
      <c r="DM293" s="1671"/>
      <c r="DN293" s="1671"/>
      <c r="DO293" s="1671"/>
      <c r="DP293" s="1671"/>
      <c r="DQ293" s="1671"/>
      <c r="DR293" s="1671"/>
      <c r="DS293" s="1671"/>
      <c r="DT293" s="1671"/>
      <c r="DU293" s="1671"/>
      <c r="DV293" s="1671"/>
      <c r="DW293" s="1671"/>
      <c r="DX293" s="1671"/>
      <c r="DY293" s="1671"/>
      <c r="DZ293" s="1671"/>
      <c r="EA293" s="1671"/>
      <c r="EB293" s="1671"/>
      <c r="EC293" s="1671"/>
      <c r="ED293" s="1671"/>
      <c r="EE293" s="1671"/>
      <c r="EF293" s="1671"/>
      <c r="EG293" s="1671"/>
      <c r="EH293" s="1671"/>
      <c r="EI293" s="1671"/>
    </row>
    <row r="294" spans="1:139" s="1673" customFormat="1" ht="12.5" x14ac:dyDescent="0.35">
      <c r="A294" s="1670" t="s">
        <v>6328</v>
      </c>
      <c r="B294" s="1670" t="s">
        <v>6302</v>
      </c>
      <c r="C294" s="1653">
        <v>3</v>
      </c>
      <c r="D294" s="1654">
        <v>26311</v>
      </c>
      <c r="E294" s="1654">
        <v>26311</v>
      </c>
      <c r="F294" s="1671"/>
      <c r="G294" s="1671"/>
      <c r="H294" s="1671"/>
      <c r="I294" s="1671"/>
      <c r="J294" s="1672"/>
      <c r="K294" s="1671"/>
      <c r="L294" s="1671"/>
      <c r="M294" s="1671"/>
      <c r="N294" s="1671"/>
      <c r="O294" s="1671"/>
      <c r="P294" s="1671"/>
      <c r="Q294" s="1671"/>
      <c r="R294" s="1671"/>
      <c r="S294" s="1671"/>
      <c r="T294" s="1671"/>
      <c r="U294" s="1671"/>
      <c r="V294" s="1671"/>
      <c r="W294" s="1671"/>
      <c r="X294" s="1671"/>
      <c r="Y294" s="1671"/>
      <c r="Z294" s="1671"/>
      <c r="AA294" s="1671"/>
      <c r="AB294" s="1671"/>
      <c r="AC294" s="1671"/>
      <c r="AD294" s="1671"/>
      <c r="AE294" s="1671"/>
      <c r="AF294" s="1671"/>
      <c r="AG294" s="1671"/>
      <c r="AH294" s="1671"/>
      <c r="AI294" s="1671"/>
      <c r="AJ294" s="1671"/>
      <c r="AK294" s="1671"/>
      <c r="AL294" s="1671"/>
      <c r="AM294" s="1671"/>
      <c r="AN294" s="1671"/>
      <c r="AO294" s="1671"/>
      <c r="AP294" s="1671"/>
      <c r="AQ294" s="1671"/>
      <c r="AR294" s="1671"/>
      <c r="AS294" s="1671"/>
      <c r="AT294" s="1671"/>
      <c r="AU294" s="1671"/>
      <c r="AV294" s="1671"/>
      <c r="AW294" s="1671"/>
      <c r="AX294" s="1671"/>
      <c r="AY294" s="1671"/>
      <c r="AZ294" s="1671"/>
      <c r="BA294" s="1671"/>
      <c r="BB294" s="1671"/>
      <c r="BC294" s="1671"/>
      <c r="BD294" s="1671"/>
      <c r="BE294" s="1671"/>
      <c r="BF294" s="1671"/>
      <c r="BG294" s="1671"/>
      <c r="BH294" s="1671"/>
      <c r="BI294" s="1671"/>
      <c r="BJ294" s="1671"/>
      <c r="BK294" s="1671"/>
      <c r="BL294" s="1671"/>
      <c r="BM294" s="1671"/>
      <c r="BN294" s="1671"/>
      <c r="BO294" s="1671"/>
      <c r="BP294" s="1671"/>
      <c r="BQ294" s="1671"/>
      <c r="BR294" s="1671"/>
      <c r="BS294" s="1671"/>
      <c r="BT294" s="1671"/>
      <c r="BU294" s="1671"/>
      <c r="BV294" s="1671"/>
      <c r="BW294" s="1671"/>
      <c r="BX294" s="1671"/>
      <c r="BY294" s="1671"/>
      <c r="BZ294" s="1671"/>
      <c r="CA294" s="1671"/>
      <c r="CB294" s="1671"/>
      <c r="CC294" s="1671"/>
      <c r="CD294" s="1671"/>
      <c r="CE294" s="1671"/>
      <c r="CF294" s="1671"/>
      <c r="CG294" s="1671"/>
      <c r="CH294" s="1671"/>
      <c r="CI294" s="1671"/>
      <c r="CJ294" s="1671"/>
      <c r="CK294" s="1671"/>
      <c r="CL294" s="1671"/>
      <c r="CM294" s="1671"/>
      <c r="CN294" s="1671"/>
      <c r="CO294" s="1671"/>
      <c r="CP294" s="1671"/>
      <c r="CQ294" s="1671"/>
      <c r="CR294" s="1671"/>
      <c r="CS294" s="1671"/>
      <c r="CT294" s="1671"/>
      <c r="CU294" s="1671"/>
      <c r="CV294" s="1671"/>
      <c r="CW294" s="1671"/>
      <c r="CX294" s="1671"/>
      <c r="CY294" s="1671"/>
      <c r="CZ294" s="1671"/>
      <c r="DA294" s="1671"/>
      <c r="DB294" s="1671"/>
      <c r="DC294" s="1671"/>
      <c r="DD294" s="1671"/>
      <c r="DE294" s="1671"/>
      <c r="DF294" s="1671"/>
      <c r="DG294" s="1671"/>
      <c r="DH294" s="1671"/>
      <c r="DI294" s="1671"/>
      <c r="DJ294" s="1671"/>
      <c r="DK294" s="1671"/>
      <c r="DL294" s="1671"/>
      <c r="DM294" s="1671"/>
      <c r="DN294" s="1671"/>
      <c r="DO294" s="1671"/>
      <c r="DP294" s="1671"/>
      <c r="DQ294" s="1671"/>
      <c r="DR294" s="1671"/>
      <c r="DS294" s="1671"/>
      <c r="DT294" s="1671"/>
      <c r="DU294" s="1671"/>
      <c r="DV294" s="1671"/>
      <c r="DW294" s="1671"/>
      <c r="DX294" s="1671"/>
      <c r="DY294" s="1671"/>
      <c r="DZ294" s="1671"/>
      <c r="EA294" s="1671"/>
      <c r="EB294" s="1671"/>
      <c r="EC294" s="1671"/>
      <c r="ED294" s="1671"/>
      <c r="EE294" s="1671"/>
      <c r="EF294" s="1671"/>
      <c r="EG294" s="1671"/>
      <c r="EH294" s="1671"/>
      <c r="EI294" s="1671"/>
    </row>
    <row r="295" spans="1:139" s="1673" customFormat="1" ht="12.5" x14ac:dyDescent="0.35">
      <c r="A295" s="1670" t="s">
        <v>6329</v>
      </c>
      <c r="B295" s="1670" t="s">
        <v>6132</v>
      </c>
      <c r="C295" s="1653">
        <v>2</v>
      </c>
      <c r="D295" s="1654">
        <v>25152</v>
      </c>
      <c r="E295" s="1654">
        <v>25152</v>
      </c>
      <c r="F295" s="1671"/>
      <c r="G295" s="1671"/>
      <c r="H295" s="1671"/>
      <c r="I295" s="1671"/>
      <c r="J295" s="1672"/>
      <c r="K295" s="1671"/>
      <c r="L295" s="1671"/>
      <c r="M295" s="1671"/>
      <c r="N295" s="1671"/>
      <c r="O295" s="1671"/>
      <c r="P295" s="1671"/>
      <c r="Q295" s="1671"/>
      <c r="R295" s="1671"/>
      <c r="S295" s="1671"/>
      <c r="T295" s="1671"/>
      <c r="U295" s="1671"/>
      <c r="V295" s="1671"/>
      <c r="W295" s="1671"/>
      <c r="X295" s="1671"/>
      <c r="Y295" s="1671"/>
      <c r="Z295" s="1671"/>
      <c r="AA295" s="1671"/>
      <c r="AB295" s="1671"/>
      <c r="AC295" s="1671"/>
      <c r="AD295" s="1671"/>
      <c r="AE295" s="1671"/>
      <c r="AF295" s="1671"/>
      <c r="AG295" s="1671"/>
      <c r="AH295" s="1671"/>
      <c r="AI295" s="1671"/>
      <c r="AJ295" s="1671"/>
      <c r="AK295" s="1671"/>
      <c r="AL295" s="1671"/>
      <c r="AM295" s="1671"/>
      <c r="AN295" s="1671"/>
      <c r="AO295" s="1671"/>
      <c r="AP295" s="1671"/>
      <c r="AQ295" s="1671"/>
      <c r="AR295" s="1671"/>
      <c r="AS295" s="1671"/>
      <c r="AT295" s="1671"/>
      <c r="AU295" s="1671"/>
      <c r="AV295" s="1671"/>
      <c r="AW295" s="1671"/>
      <c r="AX295" s="1671"/>
      <c r="AY295" s="1671"/>
      <c r="AZ295" s="1671"/>
      <c r="BA295" s="1671"/>
      <c r="BB295" s="1671"/>
      <c r="BC295" s="1671"/>
      <c r="BD295" s="1671"/>
      <c r="BE295" s="1671"/>
      <c r="BF295" s="1671"/>
      <c r="BG295" s="1671"/>
      <c r="BH295" s="1671"/>
      <c r="BI295" s="1671"/>
      <c r="BJ295" s="1671"/>
      <c r="BK295" s="1671"/>
      <c r="BL295" s="1671"/>
      <c r="BM295" s="1671"/>
      <c r="BN295" s="1671"/>
      <c r="BO295" s="1671"/>
      <c r="BP295" s="1671"/>
      <c r="BQ295" s="1671"/>
      <c r="BR295" s="1671"/>
      <c r="BS295" s="1671"/>
      <c r="BT295" s="1671"/>
      <c r="BU295" s="1671"/>
      <c r="BV295" s="1671"/>
      <c r="BW295" s="1671"/>
      <c r="BX295" s="1671"/>
      <c r="BY295" s="1671"/>
      <c r="BZ295" s="1671"/>
      <c r="CA295" s="1671"/>
      <c r="CB295" s="1671"/>
      <c r="CC295" s="1671"/>
      <c r="CD295" s="1671"/>
      <c r="CE295" s="1671"/>
      <c r="CF295" s="1671"/>
      <c r="CG295" s="1671"/>
      <c r="CH295" s="1671"/>
      <c r="CI295" s="1671"/>
      <c r="CJ295" s="1671"/>
      <c r="CK295" s="1671"/>
      <c r="CL295" s="1671"/>
      <c r="CM295" s="1671"/>
      <c r="CN295" s="1671"/>
      <c r="CO295" s="1671"/>
      <c r="CP295" s="1671"/>
      <c r="CQ295" s="1671"/>
      <c r="CR295" s="1671"/>
      <c r="CS295" s="1671"/>
      <c r="CT295" s="1671"/>
      <c r="CU295" s="1671"/>
      <c r="CV295" s="1671"/>
      <c r="CW295" s="1671"/>
      <c r="CX295" s="1671"/>
      <c r="CY295" s="1671"/>
      <c r="CZ295" s="1671"/>
      <c r="DA295" s="1671"/>
      <c r="DB295" s="1671"/>
      <c r="DC295" s="1671"/>
      <c r="DD295" s="1671"/>
      <c r="DE295" s="1671"/>
      <c r="DF295" s="1671"/>
      <c r="DG295" s="1671"/>
      <c r="DH295" s="1671"/>
      <c r="DI295" s="1671"/>
      <c r="DJ295" s="1671"/>
      <c r="DK295" s="1671"/>
      <c r="DL295" s="1671"/>
      <c r="DM295" s="1671"/>
      <c r="DN295" s="1671"/>
      <c r="DO295" s="1671"/>
      <c r="DP295" s="1671"/>
      <c r="DQ295" s="1671"/>
      <c r="DR295" s="1671"/>
      <c r="DS295" s="1671"/>
      <c r="DT295" s="1671"/>
      <c r="DU295" s="1671"/>
      <c r="DV295" s="1671"/>
      <c r="DW295" s="1671"/>
      <c r="DX295" s="1671"/>
      <c r="DY295" s="1671"/>
      <c r="DZ295" s="1671"/>
      <c r="EA295" s="1671"/>
      <c r="EB295" s="1671"/>
      <c r="EC295" s="1671"/>
      <c r="ED295" s="1671"/>
      <c r="EE295" s="1671"/>
      <c r="EF295" s="1671"/>
      <c r="EG295" s="1671"/>
      <c r="EH295" s="1671"/>
      <c r="EI295" s="1671"/>
    </row>
    <row r="296" spans="1:139" s="1673" customFormat="1" ht="12.5" x14ac:dyDescent="0.35">
      <c r="A296" s="1670" t="s">
        <v>6330</v>
      </c>
      <c r="B296" s="1670" t="s">
        <v>6138</v>
      </c>
      <c r="C296" s="1653">
        <v>80</v>
      </c>
      <c r="D296" s="1654">
        <v>21879</v>
      </c>
      <c r="E296" s="1654">
        <v>21879</v>
      </c>
      <c r="F296" s="1671"/>
      <c r="G296" s="1671"/>
      <c r="H296" s="1671"/>
      <c r="I296" s="1671"/>
      <c r="J296" s="1672"/>
      <c r="K296" s="1671"/>
      <c r="L296" s="1671"/>
      <c r="M296" s="1671"/>
      <c r="N296" s="1671"/>
      <c r="O296" s="1671"/>
      <c r="P296" s="1671"/>
      <c r="Q296" s="1671"/>
      <c r="R296" s="1671"/>
      <c r="S296" s="1671"/>
      <c r="T296" s="1671"/>
      <c r="U296" s="1671"/>
      <c r="V296" s="1671"/>
      <c r="W296" s="1671"/>
      <c r="X296" s="1671"/>
      <c r="Y296" s="1671"/>
      <c r="Z296" s="1671"/>
      <c r="AA296" s="1671"/>
      <c r="AB296" s="1671"/>
      <c r="AC296" s="1671"/>
      <c r="AD296" s="1671"/>
      <c r="AE296" s="1671"/>
      <c r="AF296" s="1671"/>
      <c r="AG296" s="1671"/>
      <c r="AH296" s="1671"/>
      <c r="AI296" s="1671"/>
      <c r="AJ296" s="1671"/>
      <c r="AK296" s="1671"/>
      <c r="AL296" s="1671"/>
      <c r="AM296" s="1671"/>
      <c r="AN296" s="1671"/>
      <c r="AO296" s="1671"/>
      <c r="AP296" s="1671"/>
      <c r="AQ296" s="1671"/>
      <c r="AR296" s="1671"/>
      <c r="AS296" s="1671"/>
      <c r="AT296" s="1671"/>
      <c r="AU296" s="1671"/>
      <c r="AV296" s="1671"/>
      <c r="AW296" s="1671"/>
      <c r="AX296" s="1671"/>
      <c r="AY296" s="1671"/>
      <c r="AZ296" s="1671"/>
      <c r="BA296" s="1671"/>
      <c r="BB296" s="1671"/>
      <c r="BC296" s="1671"/>
      <c r="BD296" s="1671"/>
      <c r="BE296" s="1671"/>
      <c r="BF296" s="1671"/>
      <c r="BG296" s="1671"/>
      <c r="BH296" s="1671"/>
      <c r="BI296" s="1671"/>
      <c r="BJ296" s="1671"/>
      <c r="BK296" s="1671"/>
      <c r="BL296" s="1671"/>
      <c r="BM296" s="1671"/>
      <c r="BN296" s="1671"/>
      <c r="BO296" s="1671"/>
      <c r="BP296" s="1671"/>
      <c r="BQ296" s="1671"/>
      <c r="BR296" s="1671"/>
      <c r="BS296" s="1671"/>
      <c r="BT296" s="1671"/>
      <c r="BU296" s="1671"/>
      <c r="BV296" s="1671"/>
      <c r="BW296" s="1671"/>
      <c r="BX296" s="1671"/>
      <c r="BY296" s="1671"/>
      <c r="BZ296" s="1671"/>
      <c r="CA296" s="1671"/>
      <c r="CB296" s="1671"/>
      <c r="CC296" s="1671"/>
      <c r="CD296" s="1671"/>
      <c r="CE296" s="1671"/>
      <c r="CF296" s="1671"/>
      <c r="CG296" s="1671"/>
      <c r="CH296" s="1671"/>
      <c r="CI296" s="1671"/>
      <c r="CJ296" s="1671"/>
      <c r="CK296" s="1671"/>
      <c r="CL296" s="1671"/>
      <c r="CM296" s="1671"/>
      <c r="CN296" s="1671"/>
      <c r="CO296" s="1671"/>
      <c r="CP296" s="1671"/>
      <c r="CQ296" s="1671"/>
      <c r="CR296" s="1671"/>
      <c r="CS296" s="1671"/>
      <c r="CT296" s="1671"/>
      <c r="CU296" s="1671"/>
      <c r="CV296" s="1671"/>
      <c r="CW296" s="1671"/>
      <c r="CX296" s="1671"/>
      <c r="CY296" s="1671"/>
      <c r="CZ296" s="1671"/>
      <c r="DA296" s="1671"/>
      <c r="DB296" s="1671"/>
      <c r="DC296" s="1671"/>
      <c r="DD296" s="1671"/>
      <c r="DE296" s="1671"/>
      <c r="DF296" s="1671"/>
      <c r="DG296" s="1671"/>
      <c r="DH296" s="1671"/>
      <c r="DI296" s="1671"/>
      <c r="DJ296" s="1671"/>
      <c r="DK296" s="1671"/>
      <c r="DL296" s="1671"/>
      <c r="DM296" s="1671"/>
      <c r="DN296" s="1671"/>
      <c r="DO296" s="1671"/>
      <c r="DP296" s="1671"/>
      <c r="DQ296" s="1671"/>
      <c r="DR296" s="1671"/>
      <c r="DS296" s="1671"/>
      <c r="DT296" s="1671"/>
      <c r="DU296" s="1671"/>
      <c r="DV296" s="1671"/>
      <c r="DW296" s="1671"/>
      <c r="DX296" s="1671"/>
      <c r="DY296" s="1671"/>
      <c r="DZ296" s="1671"/>
      <c r="EA296" s="1671"/>
      <c r="EB296" s="1671"/>
      <c r="EC296" s="1671"/>
      <c r="ED296" s="1671"/>
      <c r="EE296" s="1671"/>
      <c r="EF296" s="1671"/>
      <c r="EG296" s="1671"/>
      <c r="EH296" s="1671"/>
      <c r="EI296" s="1671"/>
    </row>
    <row r="297" spans="1:139" s="1673" customFormat="1" ht="12.5" x14ac:dyDescent="0.35">
      <c r="A297" s="1670" t="s">
        <v>6331</v>
      </c>
      <c r="B297" s="1670" t="s">
        <v>6177</v>
      </c>
      <c r="C297" s="1653">
        <v>22</v>
      </c>
      <c r="D297" s="1654">
        <v>35402</v>
      </c>
      <c r="E297" s="1654">
        <v>35402</v>
      </c>
      <c r="F297" s="1671"/>
      <c r="G297" s="1671"/>
      <c r="H297" s="1671"/>
      <c r="I297" s="1671"/>
      <c r="J297" s="1672"/>
      <c r="K297" s="1671"/>
      <c r="L297" s="1671"/>
      <c r="M297" s="1671"/>
      <c r="N297" s="1671"/>
      <c r="O297" s="1671"/>
      <c r="P297" s="1671"/>
      <c r="Q297" s="1671"/>
      <c r="R297" s="1671"/>
      <c r="S297" s="1671"/>
      <c r="T297" s="1671"/>
      <c r="U297" s="1671"/>
      <c r="V297" s="1671"/>
      <c r="W297" s="1671"/>
      <c r="X297" s="1671"/>
      <c r="Y297" s="1671"/>
      <c r="Z297" s="1671"/>
      <c r="AA297" s="1671"/>
      <c r="AB297" s="1671"/>
      <c r="AC297" s="1671"/>
      <c r="AD297" s="1671"/>
      <c r="AE297" s="1671"/>
      <c r="AF297" s="1671"/>
      <c r="AG297" s="1671"/>
      <c r="AH297" s="1671"/>
      <c r="AI297" s="1671"/>
      <c r="AJ297" s="1671"/>
      <c r="AK297" s="1671"/>
      <c r="AL297" s="1671"/>
      <c r="AM297" s="1671"/>
      <c r="AN297" s="1671"/>
      <c r="AO297" s="1671"/>
      <c r="AP297" s="1671"/>
      <c r="AQ297" s="1671"/>
      <c r="AR297" s="1671"/>
      <c r="AS297" s="1671"/>
      <c r="AT297" s="1671"/>
      <c r="AU297" s="1671"/>
      <c r="AV297" s="1671"/>
      <c r="AW297" s="1671"/>
      <c r="AX297" s="1671"/>
      <c r="AY297" s="1671"/>
      <c r="AZ297" s="1671"/>
      <c r="BA297" s="1671"/>
      <c r="BB297" s="1671"/>
      <c r="BC297" s="1671"/>
      <c r="BD297" s="1671"/>
      <c r="BE297" s="1671"/>
      <c r="BF297" s="1671"/>
      <c r="BG297" s="1671"/>
      <c r="BH297" s="1671"/>
      <c r="BI297" s="1671"/>
      <c r="BJ297" s="1671"/>
      <c r="BK297" s="1671"/>
      <c r="BL297" s="1671"/>
      <c r="BM297" s="1671"/>
      <c r="BN297" s="1671"/>
      <c r="BO297" s="1671"/>
      <c r="BP297" s="1671"/>
      <c r="BQ297" s="1671"/>
      <c r="BR297" s="1671"/>
      <c r="BS297" s="1671"/>
      <c r="BT297" s="1671"/>
      <c r="BU297" s="1671"/>
      <c r="BV297" s="1671"/>
      <c r="BW297" s="1671"/>
      <c r="BX297" s="1671"/>
      <c r="BY297" s="1671"/>
      <c r="BZ297" s="1671"/>
      <c r="CA297" s="1671"/>
      <c r="CB297" s="1671"/>
      <c r="CC297" s="1671"/>
      <c r="CD297" s="1671"/>
      <c r="CE297" s="1671"/>
      <c r="CF297" s="1671"/>
      <c r="CG297" s="1671"/>
      <c r="CH297" s="1671"/>
      <c r="CI297" s="1671"/>
      <c r="CJ297" s="1671"/>
      <c r="CK297" s="1671"/>
      <c r="CL297" s="1671"/>
      <c r="CM297" s="1671"/>
      <c r="CN297" s="1671"/>
      <c r="CO297" s="1671"/>
      <c r="CP297" s="1671"/>
      <c r="CQ297" s="1671"/>
      <c r="CR297" s="1671"/>
      <c r="CS297" s="1671"/>
      <c r="CT297" s="1671"/>
      <c r="CU297" s="1671"/>
      <c r="CV297" s="1671"/>
      <c r="CW297" s="1671"/>
      <c r="CX297" s="1671"/>
      <c r="CY297" s="1671"/>
      <c r="CZ297" s="1671"/>
      <c r="DA297" s="1671"/>
      <c r="DB297" s="1671"/>
      <c r="DC297" s="1671"/>
      <c r="DD297" s="1671"/>
      <c r="DE297" s="1671"/>
      <c r="DF297" s="1671"/>
      <c r="DG297" s="1671"/>
      <c r="DH297" s="1671"/>
      <c r="DI297" s="1671"/>
      <c r="DJ297" s="1671"/>
      <c r="DK297" s="1671"/>
      <c r="DL297" s="1671"/>
      <c r="DM297" s="1671"/>
      <c r="DN297" s="1671"/>
      <c r="DO297" s="1671"/>
      <c r="DP297" s="1671"/>
      <c r="DQ297" s="1671"/>
      <c r="DR297" s="1671"/>
      <c r="DS297" s="1671"/>
      <c r="DT297" s="1671"/>
      <c r="DU297" s="1671"/>
      <c r="DV297" s="1671"/>
      <c r="DW297" s="1671"/>
      <c r="DX297" s="1671"/>
      <c r="DY297" s="1671"/>
      <c r="DZ297" s="1671"/>
      <c r="EA297" s="1671"/>
      <c r="EB297" s="1671"/>
      <c r="EC297" s="1671"/>
      <c r="ED297" s="1671"/>
      <c r="EE297" s="1671"/>
      <c r="EF297" s="1671"/>
      <c r="EG297" s="1671"/>
      <c r="EH297" s="1671"/>
      <c r="EI297" s="1671"/>
    </row>
    <row r="298" spans="1:139" s="1673" customFormat="1" ht="12.5" x14ac:dyDescent="0.35">
      <c r="A298" s="1670" t="s">
        <v>6332</v>
      </c>
      <c r="B298" s="1670" t="s">
        <v>6333</v>
      </c>
      <c r="C298" s="1653">
        <v>1</v>
      </c>
      <c r="D298" s="1654">
        <v>36607</v>
      </c>
      <c r="E298" s="1654">
        <v>36607</v>
      </c>
      <c r="F298" s="1671"/>
      <c r="G298" s="1671"/>
      <c r="H298" s="1671"/>
      <c r="I298" s="1671"/>
      <c r="J298" s="1672"/>
      <c r="K298" s="1671"/>
      <c r="L298" s="1671"/>
      <c r="M298" s="1671"/>
      <c r="N298" s="1671"/>
      <c r="O298" s="1671"/>
      <c r="P298" s="1671"/>
      <c r="Q298" s="1671"/>
      <c r="R298" s="1671"/>
      <c r="S298" s="1671"/>
      <c r="T298" s="1671"/>
      <c r="U298" s="1671"/>
      <c r="V298" s="1671"/>
      <c r="W298" s="1671"/>
      <c r="X298" s="1671"/>
      <c r="Y298" s="1671"/>
      <c r="Z298" s="1671"/>
      <c r="AA298" s="1671"/>
      <c r="AB298" s="1671"/>
      <c r="AC298" s="1671"/>
      <c r="AD298" s="1671"/>
      <c r="AE298" s="1671"/>
      <c r="AF298" s="1671"/>
      <c r="AG298" s="1671"/>
      <c r="AH298" s="1671"/>
      <c r="AI298" s="1671"/>
      <c r="AJ298" s="1671"/>
      <c r="AK298" s="1671"/>
      <c r="AL298" s="1671"/>
      <c r="AM298" s="1671"/>
      <c r="AN298" s="1671"/>
      <c r="AO298" s="1671"/>
      <c r="AP298" s="1671"/>
      <c r="AQ298" s="1671"/>
      <c r="AR298" s="1671"/>
      <c r="AS298" s="1671"/>
      <c r="AT298" s="1671"/>
      <c r="AU298" s="1671"/>
      <c r="AV298" s="1671"/>
      <c r="AW298" s="1671"/>
      <c r="AX298" s="1671"/>
      <c r="AY298" s="1671"/>
      <c r="AZ298" s="1671"/>
      <c r="BA298" s="1671"/>
      <c r="BB298" s="1671"/>
      <c r="BC298" s="1671"/>
      <c r="BD298" s="1671"/>
      <c r="BE298" s="1671"/>
      <c r="BF298" s="1671"/>
      <c r="BG298" s="1671"/>
      <c r="BH298" s="1671"/>
      <c r="BI298" s="1671"/>
      <c r="BJ298" s="1671"/>
      <c r="BK298" s="1671"/>
      <c r="BL298" s="1671"/>
      <c r="BM298" s="1671"/>
      <c r="BN298" s="1671"/>
      <c r="BO298" s="1671"/>
      <c r="BP298" s="1671"/>
      <c r="BQ298" s="1671"/>
      <c r="BR298" s="1671"/>
      <c r="BS298" s="1671"/>
      <c r="BT298" s="1671"/>
      <c r="BU298" s="1671"/>
      <c r="BV298" s="1671"/>
      <c r="BW298" s="1671"/>
      <c r="BX298" s="1671"/>
      <c r="BY298" s="1671"/>
      <c r="BZ298" s="1671"/>
      <c r="CA298" s="1671"/>
      <c r="CB298" s="1671"/>
      <c r="CC298" s="1671"/>
      <c r="CD298" s="1671"/>
      <c r="CE298" s="1671"/>
      <c r="CF298" s="1671"/>
      <c r="CG298" s="1671"/>
      <c r="CH298" s="1671"/>
      <c r="CI298" s="1671"/>
      <c r="CJ298" s="1671"/>
      <c r="CK298" s="1671"/>
      <c r="CL298" s="1671"/>
      <c r="CM298" s="1671"/>
      <c r="CN298" s="1671"/>
      <c r="CO298" s="1671"/>
      <c r="CP298" s="1671"/>
      <c r="CQ298" s="1671"/>
      <c r="CR298" s="1671"/>
      <c r="CS298" s="1671"/>
      <c r="CT298" s="1671"/>
      <c r="CU298" s="1671"/>
      <c r="CV298" s="1671"/>
      <c r="CW298" s="1671"/>
      <c r="CX298" s="1671"/>
      <c r="CY298" s="1671"/>
      <c r="CZ298" s="1671"/>
      <c r="DA298" s="1671"/>
      <c r="DB298" s="1671"/>
      <c r="DC298" s="1671"/>
      <c r="DD298" s="1671"/>
      <c r="DE298" s="1671"/>
      <c r="DF298" s="1671"/>
      <c r="DG298" s="1671"/>
      <c r="DH298" s="1671"/>
      <c r="DI298" s="1671"/>
      <c r="DJ298" s="1671"/>
      <c r="DK298" s="1671"/>
      <c r="DL298" s="1671"/>
      <c r="DM298" s="1671"/>
      <c r="DN298" s="1671"/>
      <c r="DO298" s="1671"/>
      <c r="DP298" s="1671"/>
      <c r="DQ298" s="1671"/>
      <c r="DR298" s="1671"/>
      <c r="DS298" s="1671"/>
      <c r="DT298" s="1671"/>
      <c r="DU298" s="1671"/>
      <c r="DV298" s="1671"/>
      <c r="DW298" s="1671"/>
      <c r="DX298" s="1671"/>
      <c r="DY298" s="1671"/>
      <c r="DZ298" s="1671"/>
      <c r="EA298" s="1671"/>
      <c r="EB298" s="1671"/>
      <c r="EC298" s="1671"/>
      <c r="ED298" s="1671"/>
      <c r="EE298" s="1671"/>
      <c r="EF298" s="1671"/>
      <c r="EG298" s="1671"/>
      <c r="EH298" s="1671"/>
      <c r="EI298" s="1671"/>
    </row>
    <row r="299" spans="1:139" s="1673" customFormat="1" ht="12.5" x14ac:dyDescent="0.35">
      <c r="A299" s="1670" t="s">
        <v>6334</v>
      </c>
      <c r="B299" s="1670" t="s">
        <v>6181</v>
      </c>
      <c r="C299" s="1653">
        <v>10</v>
      </c>
      <c r="D299" s="1654">
        <v>25152</v>
      </c>
      <c r="E299" s="1654">
        <v>25152</v>
      </c>
      <c r="F299" s="1671"/>
      <c r="G299" s="1671"/>
      <c r="H299" s="1671"/>
      <c r="I299" s="1671"/>
      <c r="J299" s="1672"/>
      <c r="K299" s="1671"/>
      <c r="L299" s="1671"/>
      <c r="M299" s="1671"/>
      <c r="N299" s="1671"/>
      <c r="O299" s="1671"/>
      <c r="P299" s="1671"/>
      <c r="Q299" s="1671"/>
      <c r="R299" s="1671"/>
      <c r="S299" s="1671"/>
      <c r="T299" s="1671"/>
      <c r="U299" s="1671"/>
      <c r="V299" s="1671"/>
      <c r="W299" s="1671"/>
      <c r="X299" s="1671"/>
      <c r="Y299" s="1671"/>
      <c r="Z299" s="1671"/>
      <c r="AA299" s="1671"/>
      <c r="AB299" s="1671"/>
      <c r="AC299" s="1671"/>
      <c r="AD299" s="1671"/>
      <c r="AE299" s="1671"/>
      <c r="AF299" s="1671"/>
      <c r="AG299" s="1671"/>
      <c r="AH299" s="1671"/>
      <c r="AI299" s="1671"/>
      <c r="AJ299" s="1671"/>
      <c r="AK299" s="1671"/>
      <c r="AL299" s="1671"/>
      <c r="AM299" s="1671"/>
      <c r="AN299" s="1671"/>
      <c r="AO299" s="1671"/>
      <c r="AP299" s="1671"/>
      <c r="AQ299" s="1671"/>
      <c r="AR299" s="1671"/>
      <c r="AS299" s="1671"/>
      <c r="AT299" s="1671"/>
      <c r="AU299" s="1671"/>
      <c r="AV299" s="1671"/>
      <c r="AW299" s="1671"/>
      <c r="AX299" s="1671"/>
      <c r="AY299" s="1671"/>
      <c r="AZ299" s="1671"/>
      <c r="BA299" s="1671"/>
      <c r="BB299" s="1671"/>
      <c r="BC299" s="1671"/>
      <c r="BD299" s="1671"/>
      <c r="BE299" s="1671"/>
      <c r="BF299" s="1671"/>
      <c r="BG299" s="1671"/>
      <c r="BH299" s="1671"/>
      <c r="BI299" s="1671"/>
      <c r="BJ299" s="1671"/>
      <c r="BK299" s="1671"/>
      <c r="BL299" s="1671"/>
      <c r="BM299" s="1671"/>
      <c r="BN299" s="1671"/>
      <c r="BO299" s="1671"/>
      <c r="BP299" s="1671"/>
      <c r="BQ299" s="1671"/>
      <c r="BR299" s="1671"/>
      <c r="BS299" s="1671"/>
      <c r="BT299" s="1671"/>
      <c r="BU299" s="1671"/>
      <c r="BV299" s="1671"/>
      <c r="BW299" s="1671"/>
      <c r="BX299" s="1671"/>
      <c r="BY299" s="1671"/>
      <c r="BZ299" s="1671"/>
      <c r="CA299" s="1671"/>
      <c r="CB299" s="1671"/>
      <c r="CC299" s="1671"/>
      <c r="CD299" s="1671"/>
      <c r="CE299" s="1671"/>
      <c r="CF299" s="1671"/>
      <c r="CG299" s="1671"/>
      <c r="CH299" s="1671"/>
      <c r="CI299" s="1671"/>
      <c r="CJ299" s="1671"/>
      <c r="CK299" s="1671"/>
      <c r="CL299" s="1671"/>
      <c r="CM299" s="1671"/>
      <c r="CN299" s="1671"/>
      <c r="CO299" s="1671"/>
      <c r="CP299" s="1671"/>
      <c r="CQ299" s="1671"/>
      <c r="CR299" s="1671"/>
      <c r="CS299" s="1671"/>
      <c r="CT299" s="1671"/>
      <c r="CU299" s="1671"/>
      <c r="CV299" s="1671"/>
      <c r="CW299" s="1671"/>
      <c r="CX299" s="1671"/>
      <c r="CY299" s="1671"/>
      <c r="CZ299" s="1671"/>
      <c r="DA299" s="1671"/>
      <c r="DB299" s="1671"/>
      <c r="DC299" s="1671"/>
      <c r="DD299" s="1671"/>
      <c r="DE299" s="1671"/>
      <c r="DF299" s="1671"/>
      <c r="DG299" s="1671"/>
      <c r="DH299" s="1671"/>
      <c r="DI299" s="1671"/>
      <c r="DJ299" s="1671"/>
      <c r="DK299" s="1671"/>
      <c r="DL299" s="1671"/>
      <c r="DM299" s="1671"/>
      <c r="DN299" s="1671"/>
      <c r="DO299" s="1671"/>
      <c r="DP299" s="1671"/>
      <c r="DQ299" s="1671"/>
      <c r="DR299" s="1671"/>
      <c r="DS299" s="1671"/>
      <c r="DT299" s="1671"/>
      <c r="DU299" s="1671"/>
      <c r="DV299" s="1671"/>
      <c r="DW299" s="1671"/>
      <c r="DX299" s="1671"/>
      <c r="DY299" s="1671"/>
      <c r="DZ299" s="1671"/>
      <c r="EA299" s="1671"/>
      <c r="EB299" s="1671"/>
      <c r="EC299" s="1671"/>
      <c r="ED299" s="1671"/>
      <c r="EE299" s="1671"/>
      <c r="EF299" s="1671"/>
      <c r="EG299" s="1671"/>
      <c r="EH299" s="1671"/>
      <c r="EI299" s="1671"/>
    </row>
    <row r="300" spans="1:139" s="1673" customFormat="1" ht="12.5" x14ac:dyDescent="0.35">
      <c r="A300" s="1670" t="s">
        <v>6335</v>
      </c>
      <c r="B300" s="1670" t="s">
        <v>6183</v>
      </c>
      <c r="C300" s="1653">
        <v>63</v>
      </c>
      <c r="D300" s="1654">
        <v>20557</v>
      </c>
      <c r="E300" s="1654">
        <v>20557</v>
      </c>
      <c r="F300" s="1671"/>
      <c r="G300" s="1671"/>
      <c r="H300" s="1671"/>
      <c r="I300" s="1671"/>
      <c r="J300" s="1672"/>
      <c r="K300" s="1671"/>
      <c r="L300" s="1671"/>
      <c r="M300" s="1671"/>
      <c r="N300" s="1671"/>
      <c r="O300" s="1671"/>
      <c r="P300" s="1671"/>
      <c r="Q300" s="1671"/>
      <c r="R300" s="1671"/>
      <c r="S300" s="1671"/>
      <c r="T300" s="1671"/>
      <c r="U300" s="1671"/>
      <c r="V300" s="1671"/>
      <c r="W300" s="1671"/>
      <c r="X300" s="1671"/>
      <c r="Y300" s="1671"/>
      <c r="Z300" s="1671"/>
      <c r="AA300" s="1671"/>
      <c r="AB300" s="1671"/>
      <c r="AC300" s="1671"/>
      <c r="AD300" s="1671"/>
      <c r="AE300" s="1671"/>
      <c r="AF300" s="1671"/>
      <c r="AG300" s="1671"/>
      <c r="AH300" s="1671"/>
      <c r="AI300" s="1671"/>
      <c r="AJ300" s="1671"/>
      <c r="AK300" s="1671"/>
      <c r="AL300" s="1671"/>
      <c r="AM300" s="1671"/>
      <c r="AN300" s="1671"/>
      <c r="AO300" s="1671"/>
      <c r="AP300" s="1671"/>
      <c r="AQ300" s="1671"/>
      <c r="AR300" s="1671"/>
      <c r="AS300" s="1671"/>
      <c r="AT300" s="1671"/>
      <c r="AU300" s="1671"/>
      <c r="AV300" s="1671"/>
      <c r="AW300" s="1671"/>
      <c r="AX300" s="1671"/>
      <c r="AY300" s="1671"/>
      <c r="AZ300" s="1671"/>
      <c r="BA300" s="1671"/>
      <c r="BB300" s="1671"/>
      <c r="BC300" s="1671"/>
      <c r="BD300" s="1671"/>
      <c r="BE300" s="1671"/>
      <c r="BF300" s="1671"/>
      <c r="BG300" s="1671"/>
      <c r="BH300" s="1671"/>
      <c r="BI300" s="1671"/>
      <c r="BJ300" s="1671"/>
      <c r="BK300" s="1671"/>
      <c r="BL300" s="1671"/>
      <c r="BM300" s="1671"/>
      <c r="BN300" s="1671"/>
      <c r="BO300" s="1671"/>
      <c r="BP300" s="1671"/>
      <c r="BQ300" s="1671"/>
      <c r="BR300" s="1671"/>
      <c r="BS300" s="1671"/>
      <c r="BT300" s="1671"/>
      <c r="BU300" s="1671"/>
      <c r="BV300" s="1671"/>
      <c r="BW300" s="1671"/>
      <c r="BX300" s="1671"/>
      <c r="BY300" s="1671"/>
      <c r="BZ300" s="1671"/>
      <c r="CA300" s="1671"/>
      <c r="CB300" s="1671"/>
      <c r="CC300" s="1671"/>
      <c r="CD300" s="1671"/>
      <c r="CE300" s="1671"/>
      <c r="CF300" s="1671"/>
      <c r="CG300" s="1671"/>
      <c r="CH300" s="1671"/>
      <c r="CI300" s="1671"/>
      <c r="CJ300" s="1671"/>
      <c r="CK300" s="1671"/>
      <c r="CL300" s="1671"/>
      <c r="CM300" s="1671"/>
      <c r="CN300" s="1671"/>
      <c r="CO300" s="1671"/>
      <c r="CP300" s="1671"/>
      <c r="CQ300" s="1671"/>
      <c r="CR300" s="1671"/>
      <c r="CS300" s="1671"/>
      <c r="CT300" s="1671"/>
      <c r="CU300" s="1671"/>
      <c r="CV300" s="1671"/>
      <c r="CW300" s="1671"/>
      <c r="CX300" s="1671"/>
      <c r="CY300" s="1671"/>
      <c r="CZ300" s="1671"/>
      <c r="DA300" s="1671"/>
      <c r="DB300" s="1671"/>
      <c r="DC300" s="1671"/>
      <c r="DD300" s="1671"/>
      <c r="DE300" s="1671"/>
      <c r="DF300" s="1671"/>
      <c r="DG300" s="1671"/>
      <c r="DH300" s="1671"/>
      <c r="DI300" s="1671"/>
      <c r="DJ300" s="1671"/>
      <c r="DK300" s="1671"/>
      <c r="DL300" s="1671"/>
      <c r="DM300" s="1671"/>
      <c r="DN300" s="1671"/>
      <c r="DO300" s="1671"/>
      <c r="DP300" s="1671"/>
      <c r="DQ300" s="1671"/>
      <c r="DR300" s="1671"/>
      <c r="DS300" s="1671"/>
      <c r="DT300" s="1671"/>
      <c r="DU300" s="1671"/>
      <c r="DV300" s="1671"/>
      <c r="DW300" s="1671"/>
      <c r="DX300" s="1671"/>
      <c r="DY300" s="1671"/>
      <c r="DZ300" s="1671"/>
      <c r="EA300" s="1671"/>
      <c r="EB300" s="1671"/>
      <c r="EC300" s="1671"/>
      <c r="ED300" s="1671"/>
      <c r="EE300" s="1671"/>
      <c r="EF300" s="1671"/>
      <c r="EG300" s="1671"/>
      <c r="EH300" s="1671"/>
      <c r="EI300" s="1671"/>
    </row>
    <row r="301" spans="1:139" s="1673" customFormat="1" ht="12.5" x14ac:dyDescent="0.35">
      <c r="A301" s="1670" t="s">
        <v>6336</v>
      </c>
      <c r="B301" s="1670" t="s">
        <v>6185</v>
      </c>
      <c r="C301" s="1653">
        <v>7</v>
      </c>
      <c r="D301" s="1654">
        <v>20557</v>
      </c>
      <c r="E301" s="1654">
        <v>20557</v>
      </c>
      <c r="F301" s="1671"/>
      <c r="G301" s="1671"/>
      <c r="H301" s="1671"/>
      <c r="I301" s="1671"/>
      <c r="J301" s="1672"/>
      <c r="K301" s="1671"/>
      <c r="L301" s="1671"/>
      <c r="M301" s="1671"/>
      <c r="N301" s="1671"/>
      <c r="O301" s="1671"/>
      <c r="P301" s="1671"/>
      <c r="Q301" s="1671"/>
      <c r="R301" s="1671"/>
      <c r="S301" s="1671"/>
      <c r="T301" s="1671"/>
      <c r="U301" s="1671"/>
      <c r="V301" s="1671"/>
      <c r="W301" s="1671"/>
      <c r="X301" s="1671"/>
      <c r="Y301" s="1671"/>
      <c r="Z301" s="1671"/>
      <c r="AA301" s="1671"/>
      <c r="AB301" s="1671"/>
      <c r="AC301" s="1671"/>
      <c r="AD301" s="1671"/>
      <c r="AE301" s="1671"/>
      <c r="AF301" s="1671"/>
      <c r="AG301" s="1671"/>
      <c r="AH301" s="1671"/>
      <c r="AI301" s="1671"/>
      <c r="AJ301" s="1671"/>
      <c r="AK301" s="1671"/>
      <c r="AL301" s="1671"/>
      <c r="AM301" s="1671"/>
      <c r="AN301" s="1671"/>
      <c r="AO301" s="1671"/>
      <c r="AP301" s="1671"/>
      <c r="AQ301" s="1671"/>
      <c r="AR301" s="1671"/>
      <c r="AS301" s="1671"/>
      <c r="AT301" s="1671"/>
      <c r="AU301" s="1671"/>
      <c r="AV301" s="1671"/>
      <c r="AW301" s="1671"/>
      <c r="AX301" s="1671"/>
      <c r="AY301" s="1671"/>
      <c r="AZ301" s="1671"/>
      <c r="BA301" s="1671"/>
      <c r="BB301" s="1671"/>
      <c r="BC301" s="1671"/>
      <c r="BD301" s="1671"/>
      <c r="BE301" s="1671"/>
      <c r="BF301" s="1671"/>
      <c r="BG301" s="1671"/>
      <c r="BH301" s="1671"/>
      <c r="BI301" s="1671"/>
      <c r="BJ301" s="1671"/>
      <c r="BK301" s="1671"/>
      <c r="BL301" s="1671"/>
      <c r="BM301" s="1671"/>
      <c r="BN301" s="1671"/>
      <c r="BO301" s="1671"/>
      <c r="BP301" s="1671"/>
      <c r="BQ301" s="1671"/>
      <c r="BR301" s="1671"/>
      <c r="BS301" s="1671"/>
      <c r="BT301" s="1671"/>
      <c r="BU301" s="1671"/>
      <c r="BV301" s="1671"/>
      <c r="BW301" s="1671"/>
      <c r="BX301" s="1671"/>
      <c r="BY301" s="1671"/>
      <c r="BZ301" s="1671"/>
      <c r="CA301" s="1671"/>
      <c r="CB301" s="1671"/>
      <c r="CC301" s="1671"/>
      <c r="CD301" s="1671"/>
      <c r="CE301" s="1671"/>
      <c r="CF301" s="1671"/>
      <c r="CG301" s="1671"/>
      <c r="CH301" s="1671"/>
      <c r="CI301" s="1671"/>
      <c r="CJ301" s="1671"/>
      <c r="CK301" s="1671"/>
      <c r="CL301" s="1671"/>
      <c r="CM301" s="1671"/>
      <c r="CN301" s="1671"/>
      <c r="CO301" s="1671"/>
      <c r="CP301" s="1671"/>
      <c r="CQ301" s="1671"/>
      <c r="CR301" s="1671"/>
      <c r="CS301" s="1671"/>
      <c r="CT301" s="1671"/>
      <c r="CU301" s="1671"/>
      <c r="CV301" s="1671"/>
      <c r="CW301" s="1671"/>
      <c r="CX301" s="1671"/>
      <c r="CY301" s="1671"/>
      <c r="CZ301" s="1671"/>
      <c r="DA301" s="1671"/>
      <c r="DB301" s="1671"/>
      <c r="DC301" s="1671"/>
      <c r="DD301" s="1671"/>
      <c r="DE301" s="1671"/>
      <c r="DF301" s="1671"/>
      <c r="DG301" s="1671"/>
      <c r="DH301" s="1671"/>
      <c r="DI301" s="1671"/>
      <c r="DJ301" s="1671"/>
      <c r="DK301" s="1671"/>
      <c r="DL301" s="1671"/>
      <c r="DM301" s="1671"/>
      <c r="DN301" s="1671"/>
      <c r="DO301" s="1671"/>
      <c r="DP301" s="1671"/>
      <c r="DQ301" s="1671"/>
      <c r="DR301" s="1671"/>
      <c r="DS301" s="1671"/>
      <c r="DT301" s="1671"/>
      <c r="DU301" s="1671"/>
      <c r="DV301" s="1671"/>
      <c r="DW301" s="1671"/>
      <c r="DX301" s="1671"/>
      <c r="DY301" s="1671"/>
      <c r="DZ301" s="1671"/>
      <c r="EA301" s="1671"/>
      <c r="EB301" s="1671"/>
      <c r="EC301" s="1671"/>
      <c r="ED301" s="1671"/>
      <c r="EE301" s="1671"/>
      <c r="EF301" s="1671"/>
      <c r="EG301" s="1671"/>
      <c r="EH301" s="1671"/>
      <c r="EI301" s="1671"/>
    </row>
    <row r="302" spans="1:139" s="1673" customFormat="1" ht="12.5" x14ac:dyDescent="0.35">
      <c r="A302" s="1670" t="s">
        <v>6337</v>
      </c>
      <c r="B302" s="1670" t="s">
        <v>6187</v>
      </c>
      <c r="C302" s="1653">
        <v>1</v>
      </c>
      <c r="D302" s="1654">
        <v>19129</v>
      </c>
      <c r="E302" s="1654">
        <v>19129</v>
      </c>
      <c r="F302" s="1671"/>
      <c r="G302" s="1671"/>
      <c r="H302" s="1671"/>
      <c r="I302" s="1671"/>
      <c r="J302" s="1672"/>
      <c r="K302" s="1671"/>
      <c r="L302" s="1671"/>
      <c r="M302" s="1671"/>
      <c r="N302" s="1671"/>
      <c r="O302" s="1671"/>
      <c r="P302" s="1671"/>
      <c r="Q302" s="1671"/>
      <c r="R302" s="1671"/>
      <c r="S302" s="1671"/>
      <c r="T302" s="1671"/>
      <c r="U302" s="1671"/>
      <c r="V302" s="1671"/>
      <c r="W302" s="1671"/>
      <c r="X302" s="1671"/>
      <c r="Y302" s="1671"/>
      <c r="Z302" s="1671"/>
      <c r="AA302" s="1671"/>
      <c r="AB302" s="1671"/>
      <c r="AC302" s="1671"/>
      <c r="AD302" s="1671"/>
      <c r="AE302" s="1671"/>
      <c r="AF302" s="1671"/>
      <c r="AG302" s="1671"/>
      <c r="AH302" s="1671"/>
      <c r="AI302" s="1671"/>
      <c r="AJ302" s="1671"/>
      <c r="AK302" s="1671"/>
      <c r="AL302" s="1671"/>
      <c r="AM302" s="1671"/>
      <c r="AN302" s="1671"/>
      <c r="AO302" s="1671"/>
      <c r="AP302" s="1671"/>
      <c r="AQ302" s="1671"/>
      <c r="AR302" s="1671"/>
      <c r="AS302" s="1671"/>
      <c r="AT302" s="1671"/>
      <c r="AU302" s="1671"/>
      <c r="AV302" s="1671"/>
      <c r="AW302" s="1671"/>
      <c r="AX302" s="1671"/>
      <c r="AY302" s="1671"/>
      <c r="AZ302" s="1671"/>
      <c r="BA302" s="1671"/>
      <c r="BB302" s="1671"/>
      <c r="BC302" s="1671"/>
      <c r="BD302" s="1671"/>
      <c r="BE302" s="1671"/>
      <c r="BF302" s="1671"/>
      <c r="BG302" s="1671"/>
      <c r="BH302" s="1671"/>
      <c r="BI302" s="1671"/>
      <c r="BJ302" s="1671"/>
      <c r="BK302" s="1671"/>
      <c r="BL302" s="1671"/>
      <c r="BM302" s="1671"/>
      <c r="BN302" s="1671"/>
      <c r="BO302" s="1671"/>
      <c r="BP302" s="1671"/>
      <c r="BQ302" s="1671"/>
      <c r="BR302" s="1671"/>
      <c r="BS302" s="1671"/>
      <c r="BT302" s="1671"/>
      <c r="BU302" s="1671"/>
      <c r="BV302" s="1671"/>
      <c r="BW302" s="1671"/>
      <c r="BX302" s="1671"/>
      <c r="BY302" s="1671"/>
      <c r="BZ302" s="1671"/>
      <c r="CA302" s="1671"/>
      <c r="CB302" s="1671"/>
      <c r="CC302" s="1671"/>
      <c r="CD302" s="1671"/>
      <c r="CE302" s="1671"/>
      <c r="CF302" s="1671"/>
      <c r="CG302" s="1671"/>
      <c r="CH302" s="1671"/>
      <c r="CI302" s="1671"/>
      <c r="CJ302" s="1671"/>
      <c r="CK302" s="1671"/>
      <c r="CL302" s="1671"/>
      <c r="CM302" s="1671"/>
      <c r="CN302" s="1671"/>
      <c r="CO302" s="1671"/>
      <c r="CP302" s="1671"/>
      <c r="CQ302" s="1671"/>
      <c r="CR302" s="1671"/>
      <c r="CS302" s="1671"/>
      <c r="CT302" s="1671"/>
      <c r="CU302" s="1671"/>
      <c r="CV302" s="1671"/>
      <c r="CW302" s="1671"/>
      <c r="CX302" s="1671"/>
      <c r="CY302" s="1671"/>
      <c r="CZ302" s="1671"/>
      <c r="DA302" s="1671"/>
      <c r="DB302" s="1671"/>
      <c r="DC302" s="1671"/>
      <c r="DD302" s="1671"/>
      <c r="DE302" s="1671"/>
      <c r="DF302" s="1671"/>
      <c r="DG302" s="1671"/>
      <c r="DH302" s="1671"/>
      <c r="DI302" s="1671"/>
      <c r="DJ302" s="1671"/>
      <c r="DK302" s="1671"/>
      <c r="DL302" s="1671"/>
      <c r="DM302" s="1671"/>
      <c r="DN302" s="1671"/>
      <c r="DO302" s="1671"/>
      <c r="DP302" s="1671"/>
      <c r="DQ302" s="1671"/>
      <c r="DR302" s="1671"/>
      <c r="DS302" s="1671"/>
      <c r="DT302" s="1671"/>
      <c r="DU302" s="1671"/>
      <c r="DV302" s="1671"/>
      <c r="DW302" s="1671"/>
      <c r="DX302" s="1671"/>
      <c r="DY302" s="1671"/>
      <c r="DZ302" s="1671"/>
      <c r="EA302" s="1671"/>
      <c r="EB302" s="1671"/>
      <c r="EC302" s="1671"/>
      <c r="ED302" s="1671"/>
      <c r="EE302" s="1671"/>
      <c r="EF302" s="1671"/>
      <c r="EG302" s="1671"/>
      <c r="EH302" s="1671"/>
      <c r="EI302" s="1671"/>
    </row>
    <row r="303" spans="1:139" s="1673" customFormat="1" ht="12.5" x14ac:dyDescent="0.35">
      <c r="A303" s="1670" t="s">
        <v>6338</v>
      </c>
      <c r="B303" s="1670" t="s">
        <v>6207</v>
      </c>
      <c r="C303" s="1653">
        <v>163</v>
      </c>
      <c r="D303" s="1654">
        <v>19492</v>
      </c>
      <c r="E303" s="1654">
        <v>19492</v>
      </c>
      <c r="F303" s="1671"/>
      <c r="G303" s="1671"/>
      <c r="H303" s="1671"/>
      <c r="I303" s="1671"/>
      <c r="J303" s="1672"/>
      <c r="K303" s="1671"/>
      <c r="L303" s="1671"/>
      <c r="M303" s="1671"/>
      <c r="N303" s="1671"/>
      <c r="O303" s="1671"/>
      <c r="P303" s="1671"/>
      <c r="Q303" s="1671"/>
      <c r="R303" s="1671"/>
      <c r="S303" s="1671"/>
      <c r="T303" s="1671"/>
      <c r="U303" s="1671"/>
      <c r="V303" s="1671"/>
      <c r="W303" s="1671"/>
      <c r="X303" s="1671"/>
      <c r="Y303" s="1671"/>
      <c r="Z303" s="1671"/>
      <c r="AA303" s="1671"/>
      <c r="AB303" s="1671"/>
      <c r="AC303" s="1671"/>
      <c r="AD303" s="1671"/>
      <c r="AE303" s="1671"/>
      <c r="AF303" s="1671"/>
      <c r="AG303" s="1671"/>
      <c r="AH303" s="1671"/>
      <c r="AI303" s="1671"/>
      <c r="AJ303" s="1671"/>
      <c r="AK303" s="1671"/>
      <c r="AL303" s="1671"/>
      <c r="AM303" s="1671"/>
      <c r="AN303" s="1671"/>
      <c r="AO303" s="1671"/>
      <c r="AP303" s="1671"/>
      <c r="AQ303" s="1671"/>
      <c r="AR303" s="1671"/>
      <c r="AS303" s="1671"/>
      <c r="AT303" s="1671"/>
      <c r="AU303" s="1671"/>
      <c r="AV303" s="1671"/>
      <c r="AW303" s="1671"/>
      <c r="AX303" s="1671"/>
      <c r="AY303" s="1671"/>
      <c r="AZ303" s="1671"/>
      <c r="BA303" s="1671"/>
      <c r="BB303" s="1671"/>
      <c r="BC303" s="1671"/>
      <c r="BD303" s="1671"/>
      <c r="BE303" s="1671"/>
      <c r="BF303" s="1671"/>
      <c r="BG303" s="1671"/>
      <c r="BH303" s="1671"/>
      <c r="BI303" s="1671"/>
      <c r="BJ303" s="1671"/>
      <c r="BK303" s="1671"/>
      <c r="BL303" s="1671"/>
      <c r="BM303" s="1671"/>
      <c r="BN303" s="1671"/>
      <c r="BO303" s="1671"/>
      <c r="BP303" s="1671"/>
      <c r="BQ303" s="1671"/>
      <c r="BR303" s="1671"/>
      <c r="BS303" s="1671"/>
      <c r="BT303" s="1671"/>
      <c r="BU303" s="1671"/>
      <c r="BV303" s="1671"/>
      <c r="BW303" s="1671"/>
      <c r="BX303" s="1671"/>
      <c r="BY303" s="1671"/>
      <c r="BZ303" s="1671"/>
      <c r="CA303" s="1671"/>
      <c r="CB303" s="1671"/>
      <c r="CC303" s="1671"/>
      <c r="CD303" s="1671"/>
      <c r="CE303" s="1671"/>
      <c r="CF303" s="1671"/>
      <c r="CG303" s="1671"/>
      <c r="CH303" s="1671"/>
      <c r="CI303" s="1671"/>
      <c r="CJ303" s="1671"/>
      <c r="CK303" s="1671"/>
      <c r="CL303" s="1671"/>
      <c r="CM303" s="1671"/>
      <c r="CN303" s="1671"/>
      <c r="CO303" s="1671"/>
      <c r="CP303" s="1671"/>
      <c r="CQ303" s="1671"/>
      <c r="CR303" s="1671"/>
      <c r="CS303" s="1671"/>
      <c r="CT303" s="1671"/>
      <c r="CU303" s="1671"/>
      <c r="CV303" s="1671"/>
      <c r="CW303" s="1671"/>
      <c r="CX303" s="1671"/>
      <c r="CY303" s="1671"/>
      <c r="CZ303" s="1671"/>
      <c r="DA303" s="1671"/>
      <c r="DB303" s="1671"/>
      <c r="DC303" s="1671"/>
      <c r="DD303" s="1671"/>
      <c r="DE303" s="1671"/>
      <c r="DF303" s="1671"/>
      <c r="DG303" s="1671"/>
      <c r="DH303" s="1671"/>
      <c r="DI303" s="1671"/>
      <c r="DJ303" s="1671"/>
      <c r="DK303" s="1671"/>
      <c r="DL303" s="1671"/>
      <c r="DM303" s="1671"/>
      <c r="DN303" s="1671"/>
      <c r="DO303" s="1671"/>
      <c r="DP303" s="1671"/>
      <c r="DQ303" s="1671"/>
      <c r="DR303" s="1671"/>
      <c r="DS303" s="1671"/>
      <c r="DT303" s="1671"/>
      <c r="DU303" s="1671"/>
      <c r="DV303" s="1671"/>
      <c r="DW303" s="1671"/>
      <c r="DX303" s="1671"/>
      <c r="DY303" s="1671"/>
      <c r="DZ303" s="1671"/>
      <c r="EA303" s="1671"/>
      <c r="EB303" s="1671"/>
      <c r="EC303" s="1671"/>
      <c r="ED303" s="1671"/>
      <c r="EE303" s="1671"/>
      <c r="EF303" s="1671"/>
      <c r="EG303" s="1671"/>
      <c r="EH303" s="1671"/>
      <c r="EI303" s="1671"/>
    </row>
    <row r="304" spans="1:139" s="1673" customFormat="1" ht="12.5" x14ac:dyDescent="0.35">
      <c r="A304" s="1670" t="s">
        <v>6339</v>
      </c>
      <c r="B304" s="1670" t="s">
        <v>6045</v>
      </c>
      <c r="C304" s="1653">
        <v>82</v>
      </c>
      <c r="D304" s="1654">
        <v>48153</v>
      </c>
      <c r="E304" s="1654">
        <v>48153</v>
      </c>
      <c r="F304" s="1671"/>
      <c r="G304" s="1671"/>
      <c r="H304" s="1671"/>
      <c r="I304" s="1671"/>
      <c r="J304" s="1672"/>
      <c r="K304" s="1671"/>
      <c r="L304" s="1671"/>
      <c r="M304" s="1671"/>
      <c r="N304" s="1671"/>
      <c r="O304" s="1671"/>
      <c r="P304" s="1671"/>
      <c r="Q304" s="1671"/>
      <c r="R304" s="1671"/>
      <c r="S304" s="1671"/>
      <c r="T304" s="1671"/>
      <c r="U304" s="1671"/>
      <c r="V304" s="1671"/>
      <c r="W304" s="1671"/>
      <c r="X304" s="1671"/>
      <c r="Y304" s="1671"/>
      <c r="Z304" s="1671"/>
      <c r="AA304" s="1671"/>
      <c r="AB304" s="1671"/>
      <c r="AC304" s="1671"/>
      <c r="AD304" s="1671"/>
      <c r="AE304" s="1671"/>
      <c r="AF304" s="1671"/>
      <c r="AG304" s="1671"/>
      <c r="AH304" s="1671"/>
      <c r="AI304" s="1671"/>
      <c r="AJ304" s="1671"/>
      <c r="AK304" s="1671"/>
      <c r="AL304" s="1671"/>
      <c r="AM304" s="1671"/>
      <c r="AN304" s="1671"/>
      <c r="AO304" s="1671"/>
      <c r="AP304" s="1671"/>
      <c r="AQ304" s="1671"/>
      <c r="AR304" s="1671"/>
      <c r="AS304" s="1671"/>
      <c r="AT304" s="1671"/>
      <c r="AU304" s="1671"/>
      <c r="AV304" s="1671"/>
      <c r="AW304" s="1671"/>
      <c r="AX304" s="1671"/>
      <c r="AY304" s="1671"/>
      <c r="AZ304" s="1671"/>
      <c r="BA304" s="1671"/>
      <c r="BB304" s="1671"/>
      <c r="BC304" s="1671"/>
      <c r="BD304" s="1671"/>
      <c r="BE304" s="1671"/>
      <c r="BF304" s="1671"/>
      <c r="BG304" s="1671"/>
      <c r="BH304" s="1671"/>
      <c r="BI304" s="1671"/>
      <c r="BJ304" s="1671"/>
      <c r="BK304" s="1671"/>
      <c r="BL304" s="1671"/>
      <c r="BM304" s="1671"/>
      <c r="BN304" s="1671"/>
      <c r="BO304" s="1671"/>
      <c r="BP304" s="1671"/>
      <c r="BQ304" s="1671"/>
      <c r="BR304" s="1671"/>
      <c r="BS304" s="1671"/>
      <c r="BT304" s="1671"/>
      <c r="BU304" s="1671"/>
      <c r="BV304" s="1671"/>
      <c r="BW304" s="1671"/>
      <c r="BX304" s="1671"/>
      <c r="BY304" s="1671"/>
      <c r="BZ304" s="1671"/>
      <c r="CA304" s="1671"/>
      <c r="CB304" s="1671"/>
      <c r="CC304" s="1671"/>
      <c r="CD304" s="1671"/>
      <c r="CE304" s="1671"/>
      <c r="CF304" s="1671"/>
      <c r="CG304" s="1671"/>
      <c r="CH304" s="1671"/>
      <c r="CI304" s="1671"/>
      <c r="CJ304" s="1671"/>
      <c r="CK304" s="1671"/>
      <c r="CL304" s="1671"/>
      <c r="CM304" s="1671"/>
      <c r="CN304" s="1671"/>
      <c r="CO304" s="1671"/>
      <c r="CP304" s="1671"/>
      <c r="CQ304" s="1671"/>
      <c r="CR304" s="1671"/>
      <c r="CS304" s="1671"/>
      <c r="CT304" s="1671"/>
      <c r="CU304" s="1671"/>
      <c r="CV304" s="1671"/>
      <c r="CW304" s="1671"/>
      <c r="CX304" s="1671"/>
      <c r="CY304" s="1671"/>
      <c r="CZ304" s="1671"/>
      <c r="DA304" s="1671"/>
      <c r="DB304" s="1671"/>
      <c r="DC304" s="1671"/>
      <c r="DD304" s="1671"/>
      <c r="DE304" s="1671"/>
      <c r="DF304" s="1671"/>
      <c r="DG304" s="1671"/>
      <c r="DH304" s="1671"/>
      <c r="DI304" s="1671"/>
      <c r="DJ304" s="1671"/>
      <c r="DK304" s="1671"/>
      <c r="DL304" s="1671"/>
      <c r="DM304" s="1671"/>
      <c r="DN304" s="1671"/>
      <c r="DO304" s="1671"/>
      <c r="DP304" s="1671"/>
      <c r="DQ304" s="1671"/>
      <c r="DR304" s="1671"/>
      <c r="DS304" s="1671"/>
      <c r="DT304" s="1671"/>
      <c r="DU304" s="1671"/>
      <c r="DV304" s="1671"/>
      <c r="DW304" s="1671"/>
      <c r="DX304" s="1671"/>
      <c r="DY304" s="1671"/>
      <c r="DZ304" s="1671"/>
      <c r="EA304" s="1671"/>
      <c r="EB304" s="1671"/>
      <c r="EC304" s="1671"/>
      <c r="ED304" s="1671"/>
      <c r="EE304" s="1671"/>
      <c r="EF304" s="1671"/>
      <c r="EG304" s="1671"/>
      <c r="EH304" s="1671"/>
      <c r="EI304" s="1671"/>
    </row>
    <row r="305" spans="1:139" s="1673" customFormat="1" ht="12.5" x14ac:dyDescent="0.35">
      <c r="A305" s="1670" t="s">
        <v>6340</v>
      </c>
      <c r="B305" s="1670" t="s">
        <v>6047</v>
      </c>
      <c r="C305" s="1653">
        <v>11</v>
      </c>
      <c r="D305" s="1654">
        <v>45880</v>
      </c>
      <c r="E305" s="1654">
        <v>45880</v>
      </c>
      <c r="F305" s="1671"/>
      <c r="G305" s="1671"/>
      <c r="H305" s="1671"/>
      <c r="I305" s="1671"/>
      <c r="J305" s="1672"/>
      <c r="K305" s="1671"/>
      <c r="L305" s="1671"/>
      <c r="M305" s="1671"/>
      <c r="N305" s="1671"/>
      <c r="O305" s="1671"/>
      <c r="P305" s="1671"/>
      <c r="Q305" s="1671"/>
      <c r="R305" s="1671"/>
      <c r="S305" s="1671"/>
      <c r="T305" s="1671"/>
      <c r="U305" s="1671"/>
      <c r="V305" s="1671"/>
      <c r="W305" s="1671"/>
      <c r="X305" s="1671"/>
      <c r="Y305" s="1671"/>
      <c r="Z305" s="1671"/>
      <c r="AA305" s="1671"/>
      <c r="AB305" s="1671"/>
      <c r="AC305" s="1671"/>
      <c r="AD305" s="1671"/>
      <c r="AE305" s="1671"/>
      <c r="AF305" s="1671"/>
      <c r="AG305" s="1671"/>
      <c r="AH305" s="1671"/>
      <c r="AI305" s="1671"/>
      <c r="AJ305" s="1671"/>
      <c r="AK305" s="1671"/>
      <c r="AL305" s="1671"/>
      <c r="AM305" s="1671"/>
      <c r="AN305" s="1671"/>
      <c r="AO305" s="1671"/>
      <c r="AP305" s="1671"/>
      <c r="AQ305" s="1671"/>
      <c r="AR305" s="1671"/>
      <c r="AS305" s="1671"/>
      <c r="AT305" s="1671"/>
      <c r="AU305" s="1671"/>
      <c r="AV305" s="1671"/>
      <c r="AW305" s="1671"/>
      <c r="AX305" s="1671"/>
      <c r="AY305" s="1671"/>
      <c r="AZ305" s="1671"/>
      <c r="BA305" s="1671"/>
      <c r="BB305" s="1671"/>
      <c r="BC305" s="1671"/>
      <c r="BD305" s="1671"/>
      <c r="BE305" s="1671"/>
      <c r="BF305" s="1671"/>
      <c r="BG305" s="1671"/>
      <c r="BH305" s="1671"/>
      <c r="BI305" s="1671"/>
      <c r="BJ305" s="1671"/>
      <c r="BK305" s="1671"/>
      <c r="BL305" s="1671"/>
      <c r="BM305" s="1671"/>
      <c r="BN305" s="1671"/>
      <c r="BO305" s="1671"/>
      <c r="BP305" s="1671"/>
      <c r="BQ305" s="1671"/>
      <c r="BR305" s="1671"/>
      <c r="BS305" s="1671"/>
      <c r="BT305" s="1671"/>
      <c r="BU305" s="1671"/>
      <c r="BV305" s="1671"/>
      <c r="BW305" s="1671"/>
      <c r="BX305" s="1671"/>
      <c r="BY305" s="1671"/>
      <c r="BZ305" s="1671"/>
      <c r="CA305" s="1671"/>
      <c r="CB305" s="1671"/>
      <c r="CC305" s="1671"/>
      <c r="CD305" s="1671"/>
      <c r="CE305" s="1671"/>
      <c r="CF305" s="1671"/>
      <c r="CG305" s="1671"/>
      <c r="CH305" s="1671"/>
      <c r="CI305" s="1671"/>
      <c r="CJ305" s="1671"/>
      <c r="CK305" s="1671"/>
      <c r="CL305" s="1671"/>
      <c r="CM305" s="1671"/>
      <c r="CN305" s="1671"/>
      <c r="CO305" s="1671"/>
      <c r="CP305" s="1671"/>
      <c r="CQ305" s="1671"/>
      <c r="CR305" s="1671"/>
      <c r="CS305" s="1671"/>
      <c r="CT305" s="1671"/>
      <c r="CU305" s="1671"/>
      <c r="CV305" s="1671"/>
      <c r="CW305" s="1671"/>
      <c r="CX305" s="1671"/>
      <c r="CY305" s="1671"/>
      <c r="CZ305" s="1671"/>
      <c r="DA305" s="1671"/>
      <c r="DB305" s="1671"/>
      <c r="DC305" s="1671"/>
      <c r="DD305" s="1671"/>
      <c r="DE305" s="1671"/>
      <c r="DF305" s="1671"/>
      <c r="DG305" s="1671"/>
      <c r="DH305" s="1671"/>
      <c r="DI305" s="1671"/>
      <c r="DJ305" s="1671"/>
      <c r="DK305" s="1671"/>
      <c r="DL305" s="1671"/>
      <c r="DM305" s="1671"/>
      <c r="DN305" s="1671"/>
      <c r="DO305" s="1671"/>
      <c r="DP305" s="1671"/>
      <c r="DQ305" s="1671"/>
      <c r="DR305" s="1671"/>
      <c r="DS305" s="1671"/>
      <c r="DT305" s="1671"/>
      <c r="DU305" s="1671"/>
      <c r="DV305" s="1671"/>
      <c r="DW305" s="1671"/>
      <c r="DX305" s="1671"/>
      <c r="DY305" s="1671"/>
      <c r="DZ305" s="1671"/>
      <c r="EA305" s="1671"/>
      <c r="EB305" s="1671"/>
      <c r="EC305" s="1671"/>
      <c r="ED305" s="1671"/>
      <c r="EE305" s="1671"/>
      <c r="EF305" s="1671"/>
      <c r="EG305" s="1671"/>
      <c r="EH305" s="1671"/>
      <c r="EI305" s="1671"/>
    </row>
    <row r="306" spans="1:139" s="1673" customFormat="1" ht="12.5" x14ac:dyDescent="0.35">
      <c r="A306" s="1670" t="s">
        <v>6341</v>
      </c>
      <c r="B306" s="1670" t="s">
        <v>6063</v>
      </c>
      <c r="C306" s="1653">
        <v>8</v>
      </c>
      <c r="D306" s="1654">
        <v>42414</v>
      </c>
      <c r="E306" s="1654">
        <v>42414</v>
      </c>
      <c r="F306" s="1671"/>
      <c r="G306" s="1671"/>
      <c r="H306" s="1671"/>
      <c r="I306" s="1671"/>
      <c r="J306" s="1672"/>
      <c r="K306" s="1671"/>
      <c r="L306" s="1671"/>
      <c r="M306" s="1671"/>
      <c r="N306" s="1671"/>
      <c r="O306" s="1671"/>
      <c r="P306" s="1671"/>
      <c r="Q306" s="1671"/>
      <c r="R306" s="1671"/>
      <c r="S306" s="1671"/>
      <c r="T306" s="1671"/>
      <c r="U306" s="1671"/>
      <c r="V306" s="1671"/>
      <c r="W306" s="1671"/>
      <c r="X306" s="1671"/>
      <c r="Y306" s="1671"/>
      <c r="Z306" s="1671"/>
      <c r="AA306" s="1671"/>
      <c r="AB306" s="1671"/>
      <c r="AC306" s="1671"/>
      <c r="AD306" s="1671"/>
      <c r="AE306" s="1671"/>
      <c r="AF306" s="1671"/>
      <c r="AG306" s="1671"/>
      <c r="AH306" s="1671"/>
      <c r="AI306" s="1671"/>
      <c r="AJ306" s="1671"/>
      <c r="AK306" s="1671"/>
      <c r="AL306" s="1671"/>
      <c r="AM306" s="1671"/>
      <c r="AN306" s="1671"/>
      <c r="AO306" s="1671"/>
      <c r="AP306" s="1671"/>
      <c r="AQ306" s="1671"/>
      <c r="AR306" s="1671"/>
      <c r="AS306" s="1671"/>
      <c r="AT306" s="1671"/>
      <c r="AU306" s="1671"/>
      <c r="AV306" s="1671"/>
      <c r="AW306" s="1671"/>
      <c r="AX306" s="1671"/>
      <c r="AY306" s="1671"/>
      <c r="AZ306" s="1671"/>
      <c r="BA306" s="1671"/>
      <c r="BB306" s="1671"/>
      <c r="BC306" s="1671"/>
      <c r="BD306" s="1671"/>
      <c r="BE306" s="1671"/>
      <c r="BF306" s="1671"/>
      <c r="BG306" s="1671"/>
      <c r="BH306" s="1671"/>
      <c r="BI306" s="1671"/>
      <c r="BJ306" s="1671"/>
      <c r="BK306" s="1671"/>
      <c r="BL306" s="1671"/>
      <c r="BM306" s="1671"/>
      <c r="BN306" s="1671"/>
      <c r="BO306" s="1671"/>
      <c r="BP306" s="1671"/>
      <c r="BQ306" s="1671"/>
      <c r="BR306" s="1671"/>
      <c r="BS306" s="1671"/>
      <c r="BT306" s="1671"/>
      <c r="BU306" s="1671"/>
      <c r="BV306" s="1671"/>
      <c r="BW306" s="1671"/>
      <c r="BX306" s="1671"/>
      <c r="BY306" s="1671"/>
      <c r="BZ306" s="1671"/>
      <c r="CA306" s="1671"/>
      <c r="CB306" s="1671"/>
      <c r="CC306" s="1671"/>
      <c r="CD306" s="1671"/>
      <c r="CE306" s="1671"/>
      <c r="CF306" s="1671"/>
      <c r="CG306" s="1671"/>
      <c r="CH306" s="1671"/>
      <c r="CI306" s="1671"/>
      <c r="CJ306" s="1671"/>
      <c r="CK306" s="1671"/>
      <c r="CL306" s="1671"/>
      <c r="CM306" s="1671"/>
      <c r="CN306" s="1671"/>
      <c r="CO306" s="1671"/>
      <c r="CP306" s="1671"/>
      <c r="CQ306" s="1671"/>
      <c r="CR306" s="1671"/>
      <c r="CS306" s="1671"/>
      <c r="CT306" s="1671"/>
      <c r="CU306" s="1671"/>
      <c r="CV306" s="1671"/>
      <c r="CW306" s="1671"/>
      <c r="CX306" s="1671"/>
      <c r="CY306" s="1671"/>
      <c r="CZ306" s="1671"/>
      <c r="DA306" s="1671"/>
      <c r="DB306" s="1671"/>
      <c r="DC306" s="1671"/>
      <c r="DD306" s="1671"/>
      <c r="DE306" s="1671"/>
      <c r="DF306" s="1671"/>
      <c r="DG306" s="1671"/>
      <c r="DH306" s="1671"/>
      <c r="DI306" s="1671"/>
      <c r="DJ306" s="1671"/>
      <c r="DK306" s="1671"/>
      <c r="DL306" s="1671"/>
      <c r="DM306" s="1671"/>
      <c r="DN306" s="1671"/>
      <c r="DO306" s="1671"/>
      <c r="DP306" s="1671"/>
      <c r="DQ306" s="1671"/>
      <c r="DR306" s="1671"/>
      <c r="DS306" s="1671"/>
      <c r="DT306" s="1671"/>
      <c r="DU306" s="1671"/>
      <c r="DV306" s="1671"/>
      <c r="DW306" s="1671"/>
      <c r="DX306" s="1671"/>
      <c r="DY306" s="1671"/>
      <c r="DZ306" s="1671"/>
      <c r="EA306" s="1671"/>
      <c r="EB306" s="1671"/>
      <c r="EC306" s="1671"/>
      <c r="ED306" s="1671"/>
      <c r="EE306" s="1671"/>
      <c r="EF306" s="1671"/>
      <c r="EG306" s="1671"/>
      <c r="EH306" s="1671"/>
      <c r="EI306" s="1671"/>
    </row>
    <row r="307" spans="1:139" s="1673" customFormat="1" ht="12.5" x14ac:dyDescent="0.35">
      <c r="A307" s="1670" t="s">
        <v>6342</v>
      </c>
      <c r="B307" s="1670" t="s">
        <v>6065</v>
      </c>
      <c r="C307" s="1653">
        <v>1</v>
      </c>
      <c r="D307" s="1654">
        <v>42414</v>
      </c>
      <c r="E307" s="1654">
        <v>42414</v>
      </c>
      <c r="F307" s="1671"/>
      <c r="G307" s="1671"/>
      <c r="H307" s="1671"/>
      <c r="I307" s="1671"/>
      <c r="J307" s="1672"/>
      <c r="K307" s="1671"/>
      <c r="L307" s="1671"/>
      <c r="M307" s="1671"/>
      <c r="N307" s="1671"/>
      <c r="O307" s="1671"/>
      <c r="P307" s="1671"/>
      <c r="Q307" s="1671"/>
      <c r="R307" s="1671"/>
      <c r="S307" s="1671"/>
      <c r="T307" s="1671"/>
      <c r="U307" s="1671"/>
      <c r="V307" s="1671"/>
      <c r="W307" s="1671"/>
      <c r="X307" s="1671"/>
      <c r="Y307" s="1671"/>
      <c r="Z307" s="1671"/>
      <c r="AA307" s="1671"/>
      <c r="AB307" s="1671"/>
      <c r="AC307" s="1671"/>
      <c r="AD307" s="1671"/>
      <c r="AE307" s="1671"/>
      <c r="AF307" s="1671"/>
      <c r="AG307" s="1671"/>
      <c r="AH307" s="1671"/>
      <c r="AI307" s="1671"/>
      <c r="AJ307" s="1671"/>
      <c r="AK307" s="1671"/>
      <c r="AL307" s="1671"/>
      <c r="AM307" s="1671"/>
      <c r="AN307" s="1671"/>
      <c r="AO307" s="1671"/>
      <c r="AP307" s="1671"/>
      <c r="AQ307" s="1671"/>
      <c r="AR307" s="1671"/>
      <c r="AS307" s="1671"/>
      <c r="AT307" s="1671"/>
      <c r="AU307" s="1671"/>
      <c r="AV307" s="1671"/>
      <c r="AW307" s="1671"/>
      <c r="AX307" s="1671"/>
      <c r="AY307" s="1671"/>
      <c r="AZ307" s="1671"/>
      <c r="BA307" s="1671"/>
      <c r="BB307" s="1671"/>
      <c r="BC307" s="1671"/>
      <c r="BD307" s="1671"/>
      <c r="BE307" s="1671"/>
      <c r="BF307" s="1671"/>
      <c r="BG307" s="1671"/>
      <c r="BH307" s="1671"/>
      <c r="BI307" s="1671"/>
      <c r="BJ307" s="1671"/>
      <c r="BK307" s="1671"/>
      <c r="BL307" s="1671"/>
      <c r="BM307" s="1671"/>
      <c r="BN307" s="1671"/>
      <c r="BO307" s="1671"/>
      <c r="BP307" s="1671"/>
      <c r="BQ307" s="1671"/>
      <c r="BR307" s="1671"/>
      <c r="BS307" s="1671"/>
      <c r="BT307" s="1671"/>
      <c r="BU307" s="1671"/>
      <c r="BV307" s="1671"/>
      <c r="BW307" s="1671"/>
      <c r="BX307" s="1671"/>
      <c r="BY307" s="1671"/>
      <c r="BZ307" s="1671"/>
      <c r="CA307" s="1671"/>
      <c r="CB307" s="1671"/>
      <c r="CC307" s="1671"/>
      <c r="CD307" s="1671"/>
      <c r="CE307" s="1671"/>
      <c r="CF307" s="1671"/>
      <c r="CG307" s="1671"/>
      <c r="CH307" s="1671"/>
      <c r="CI307" s="1671"/>
      <c r="CJ307" s="1671"/>
      <c r="CK307" s="1671"/>
      <c r="CL307" s="1671"/>
      <c r="CM307" s="1671"/>
      <c r="CN307" s="1671"/>
      <c r="CO307" s="1671"/>
      <c r="CP307" s="1671"/>
      <c r="CQ307" s="1671"/>
      <c r="CR307" s="1671"/>
      <c r="CS307" s="1671"/>
      <c r="CT307" s="1671"/>
      <c r="CU307" s="1671"/>
      <c r="CV307" s="1671"/>
      <c r="CW307" s="1671"/>
      <c r="CX307" s="1671"/>
      <c r="CY307" s="1671"/>
      <c r="CZ307" s="1671"/>
      <c r="DA307" s="1671"/>
      <c r="DB307" s="1671"/>
      <c r="DC307" s="1671"/>
      <c r="DD307" s="1671"/>
      <c r="DE307" s="1671"/>
      <c r="DF307" s="1671"/>
      <c r="DG307" s="1671"/>
      <c r="DH307" s="1671"/>
      <c r="DI307" s="1671"/>
      <c r="DJ307" s="1671"/>
      <c r="DK307" s="1671"/>
      <c r="DL307" s="1671"/>
      <c r="DM307" s="1671"/>
      <c r="DN307" s="1671"/>
      <c r="DO307" s="1671"/>
      <c r="DP307" s="1671"/>
      <c r="DQ307" s="1671"/>
      <c r="DR307" s="1671"/>
      <c r="DS307" s="1671"/>
      <c r="DT307" s="1671"/>
      <c r="DU307" s="1671"/>
      <c r="DV307" s="1671"/>
      <c r="DW307" s="1671"/>
      <c r="DX307" s="1671"/>
      <c r="DY307" s="1671"/>
      <c r="DZ307" s="1671"/>
      <c r="EA307" s="1671"/>
      <c r="EB307" s="1671"/>
      <c r="EC307" s="1671"/>
      <c r="ED307" s="1671"/>
      <c r="EE307" s="1671"/>
      <c r="EF307" s="1671"/>
      <c r="EG307" s="1671"/>
      <c r="EH307" s="1671"/>
      <c r="EI307" s="1671"/>
    </row>
    <row r="308" spans="1:139" s="1673" customFormat="1" ht="12.5" x14ac:dyDescent="0.35">
      <c r="A308" s="1670" t="s">
        <v>6343</v>
      </c>
      <c r="B308" s="1670" t="s">
        <v>6067</v>
      </c>
      <c r="C308" s="1653">
        <v>11</v>
      </c>
      <c r="D308" s="1654">
        <v>25152</v>
      </c>
      <c r="E308" s="1654">
        <v>25152</v>
      </c>
      <c r="F308" s="1671"/>
      <c r="G308" s="1671"/>
      <c r="H308" s="1671"/>
      <c r="I308" s="1671"/>
      <c r="J308" s="1672"/>
      <c r="K308" s="1671"/>
      <c r="L308" s="1671"/>
      <c r="M308" s="1671"/>
      <c r="N308" s="1671"/>
      <c r="O308" s="1671"/>
      <c r="P308" s="1671"/>
      <c r="Q308" s="1671"/>
      <c r="R308" s="1671"/>
      <c r="S308" s="1671"/>
      <c r="T308" s="1671"/>
      <c r="U308" s="1671"/>
      <c r="V308" s="1671"/>
      <c r="W308" s="1671"/>
      <c r="X308" s="1671"/>
      <c r="Y308" s="1671"/>
      <c r="Z308" s="1671"/>
      <c r="AA308" s="1671"/>
      <c r="AB308" s="1671"/>
      <c r="AC308" s="1671"/>
      <c r="AD308" s="1671"/>
      <c r="AE308" s="1671"/>
      <c r="AF308" s="1671"/>
      <c r="AG308" s="1671"/>
      <c r="AH308" s="1671"/>
      <c r="AI308" s="1671"/>
      <c r="AJ308" s="1671"/>
      <c r="AK308" s="1671"/>
      <c r="AL308" s="1671"/>
      <c r="AM308" s="1671"/>
      <c r="AN308" s="1671"/>
      <c r="AO308" s="1671"/>
      <c r="AP308" s="1671"/>
      <c r="AQ308" s="1671"/>
      <c r="AR308" s="1671"/>
      <c r="AS308" s="1671"/>
      <c r="AT308" s="1671"/>
      <c r="AU308" s="1671"/>
      <c r="AV308" s="1671"/>
      <c r="AW308" s="1671"/>
      <c r="AX308" s="1671"/>
      <c r="AY308" s="1671"/>
      <c r="AZ308" s="1671"/>
      <c r="BA308" s="1671"/>
      <c r="BB308" s="1671"/>
      <c r="BC308" s="1671"/>
      <c r="BD308" s="1671"/>
      <c r="BE308" s="1671"/>
      <c r="BF308" s="1671"/>
      <c r="BG308" s="1671"/>
      <c r="BH308" s="1671"/>
      <c r="BI308" s="1671"/>
      <c r="BJ308" s="1671"/>
      <c r="BK308" s="1671"/>
      <c r="BL308" s="1671"/>
      <c r="BM308" s="1671"/>
      <c r="BN308" s="1671"/>
      <c r="BO308" s="1671"/>
      <c r="BP308" s="1671"/>
      <c r="BQ308" s="1671"/>
      <c r="BR308" s="1671"/>
      <c r="BS308" s="1671"/>
      <c r="BT308" s="1671"/>
      <c r="BU308" s="1671"/>
      <c r="BV308" s="1671"/>
      <c r="BW308" s="1671"/>
      <c r="BX308" s="1671"/>
      <c r="BY308" s="1671"/>
      <c r="BZ308" s="1671"/>
      <c r="CA308" s="1671"/>
      <c r="CB308" s="1671"/>
      <c r="CC308" s="1671"/>
      <c r="CD308" s="1671"/>
      <c r="CE308" s="1671"/>
      <c r="CF308" s="1671"/>
      <c r="CG308" s="1671"/>
      <c r="CH308" s="1671"/>
      <c r="CI308" s="1671"/>
      <c r="CJ308" s="1671"/>
      <c r="CK308" s="1671"/>
      <c r="CL308" s="1671"/>
      <c r="CM308" s="1671"/>
      <c r="CN308" s="1671"/>
      <c r="CO308" s="1671"/>
      <c r="CP308" s="1671"/>
      <c r="CQ308" s="1671"/>
      <c r="CR308" s="1671"/>
      <c r="CS308" s="1671"/>
      <c r="CT308" s="1671"/>
      <c r="CU308" s="1671"/>
      <c r="CV308" s="1671"/>
      <c r="CW308" s="1671"/>
      <c r="CX308" s="1671"/>
      <c r="CY308" s="1671"/>
      <c r="CZ308" s="1671"/>
      <c r="DA308" s="1671"/>
      <c r="DB308" s="1671"/>
      <c r="DC308" s="1671"/>
      <c r="DD308" s="1671"/>
      <c r="DE308" s="1671"/>
      <c r="DF308" s="1671"/>
      <c r="DG308" s="1671"/>
      <c r="DH308" s="1671"/>
      <c r="DI308" s="1671"/>
      <c r="DJ308" s="1671"/>
      <c r="DK308" s="1671"/>
      <c r="DL308" s="1671"/>
      <c r="DM308" s="1671"/>
      <c r="DN308" s="1671"/>
      <c r="DO308" s="1671"/>
      <c r="DP308" s="1671"/>
      <c r="DQ308" s="1671"/>
      <c r="DR308" s="1671"/>
      <c r="DS308" s="1671"/>
      <c r="DT308" s="1671"/>
      <c r="DU308" s="1671"/>
      <c r="DV308" s="1671"/>
      <c r="DW308" s="1671"/>
      <c r="DX308" s="1671"/>
      <c r="DY308" s="1671"/>
      <c r="DZ308" s="1671"/>
      <c r="EA308" s="1671"/>
      <c r="EB308" s="1671"/>
      <c r="EC308" s="1671"/>
      <c r="ED308" s="1671"/>
      <c r="EE308" s="1671"/>
      <c r="EF308" s="1671"/>
      <c r="EG308" s="1671"/>
      <c r="EH308" s="1671"/>
      <c r="EI308" s="1671"/>
    </row>
    <row r="309" spans="1:139" s="1673" customFormat="1" ht="12.5" x14ac:dyDescent="0.35">
      <c r="A309" s="1670" t="s">
        <v>6344</v>
      </c>
      <c r="B309" s="1670" t="s">
        <v>6071</v>
      </c>
      <c r="C309" s="1653">
        <v>1</v>
      </c>
      <c r="D309" s="1654">
        <v>25539</v>
      </c>
      <c r="E309" s="1654">
        <v>25539</v>
      </c>
      <c r="F309" s="1671"/>
      <c r="G309" s="1671"/>
      <c r="H309" s="1671"/>
      <c r="I309" s="1671"/>
      <c r="J309" s="1672"/>
      <c r="K309" s="1671"/>
      <c r="L309" s="1671"/>
      <c r="M309" s="1671"/>
      <c r="N309" s="1671"/>
      <c r="O309" s="1671"/>
      <c r="P309" s="1671"/>
      <c r="Q309" s="1671"/>
      <c r="R309" s="1671"/>
      <c r="S309" s="1671"/>
      <c r="T309" s="1671"/>
      <c r="U309" s="1671"/>
      <c r="V309" s="1671"/>
      <c r="W309" s="1671"/>
      <c r="X309" s="1671"/>
      <c r="Y309" s="1671"/>
      <c r="Z309" s="1671"/>
      <c r="AA309" s="1671"/>
      <c r="AB309" s="1671"/>
      <c r="AC309" s="1671"/>
      <c r="AD309" s="1671"/>
      <c r="AE309" s="1671"/>
      <c r="AF309" s="1671"/>
      <c r="AG309" s="1671"/>
      <c r="AH309" s="1671"/>
      <c r="AI309" s="1671"/>
      <c r="AJ309" s="1671"/>
      <c r="AK309" s="1671"/>
      <c r="AL309" s="1671"/>
      <c r="AM309" s="1671"/>
      <c r="AN309" s="1671"/>
      <c r="AO309" s="1671"/>
      <c r="AP309" s="1671"/>
      <c r="AQ309" s="1671"/>
      <c r="AR309" s="1671"/>
      <c r="AS309" s="1671"/>
      <c r="AT309" s="1671"/>
      <c r="AU309" s="1671"/>
      <c r="AV309" s="1671"/>
      <c r="AW309" s="1671"/>
      <c r="AX309" s="1671"/>
      <c r="AY309" s="1671"/>
      <c r="AZ309" s="1671"/>
      <c r="BA309" s="1671"/>
      <c r="BB309" s="1671"/>
      <c r="BC309" s="1671"/>
      <c r="BD309" s="1671"/>
      <c r="BE309" s="1671"/>
      <c r="BF309" s="1671"/>
      <c r="BG309" s="1671"/>
      <c r="BH309" s="1671"/>
      <c r="BI309" s="1671"/>
      <c r="BJ309" s="1671"/>
      <c r="BK309" s="1671"/>
      <c r="BL309" s="1671"/>
      <c r="BM309" s="1671"/>
      <c r="BN309" s="1671"/>
      <c r="BO309" s="1671"/>
      <c r="BP309" s="1671"/>
      <c r="BQ309" s="1671"/>
      <c r="BR309" s="1671"/>
      <c r="BS309" s="1671"/>
      <c r="BT309" s="1671"/>
      <c r="BU309" s="1671"/>
      <c r="BV309" s="1671"/>
      <c r="BW309" s="1671"/>
      <c r="BX309" s="1671"/>
      <c r="BY309" s="1671"/>
      <c r="BZ309" s="1671"/>
      <c r="CA309" s="1671"/>
      <c r="CB309" s="1671"/>
      <c r="CC309" s="1671"/>
      <c r="CD309" s="1671"/>
      <c r="CE309" s="1671"/>
      <c r="CF309" s="1671"/>
      <c r="CG309" s="1671"/>
      <c r="CH309" s="1671"/>
      <c r="CI309" s="1671"/>
      <c r="CJ309" s="1671"/>
      <c r="CK309" s="1671"/>
      <c r="CL309" s="1671"/>
      <c r="CM309" s="1671"/>
      <c r="CN309" s="1671"/>
      <c r="CO309" s="1671"/>
      <c r="CP309" s="1671"/>
      <c r="CQ309" s="1671"/>
      <c r="CR309" s="1671"/>
      <c r="CS309" s="1671"/>
      <c r="CT309" s="1671"/>
      <c r="CU309" s="1671"/>
      <c r="CV309" s="1671"/>
      <c r="CW309" s="1671"/>
      <c r="CX309" s="1671"/>
      <c r="CY309" s="1671"/>
      <c r="CZ309" s="1671"/>
      <c r="DA309" s="1671"/>
      <c r="DB309" s="1671"/>
      <c r="DC309" s="1671"/>
      <c r="DD309" s="1671"/>
      <c r="DE309" s="1671"/>
      <c r="DF309" s="1671"/>
      <c r="DG309" s="1671"/>
      <c r="DH309" s="1671"/>
      <c r="DI309" s="1671"/>
      <c r="DJ309" s="1671"/>
      <c r="DK309" s="1671"/>
      <c r="DL309" s="1671"/>
      <c r="DM309" s="1671"/>
      <c r="DN309" s="1671"/>
      <c r="DO309" s="1671"/>
      <c r="DP309" s="1671"/>
      <c r="DQ309" s="1671"/>
      <c r="DR309" s="1671"/>
      <c r="DS309" s="1671"/>
      <c r="DT309" s="1671"/>
      <c r="DU309" s="1671"/>
      <c r="DV309" s="1671"/>
      <c r="DW309" s="1671"/>
      <c r="DX309" s="1671"/>
      <c r="DY309" s="1671"/>
      <c r="DZ309" s="1671"/>
      <c r="EA309" s="1671"/>
      <c r="EB309" s="1671"/>
      <c r="EC309" s="1671"/>
      <c r="ED309" s="1671"/>
      <c r="EE309" s="1671"/>
      <c r="EF309" s="1671"/>
      <c r="EG309" s="1671"/>
      <c r="EH309" s="1671"/>
      <c r="EI309" s="1671"/>
    </row>
    <row r="310" spans="1:139" s="1673" customFormat="1" ht="12.5" x14ac:dyDescent="0.35">
      <c r="A310" s="1670" t="s">
        <v>6345</v>
      </c>
      <c r="B310" s="1670" t="s">
        <v>6079</v>
      </c>
      <c r="C310" s="1653">
        <v>45</v>
      </c>
      <c r="D310" s="1654">
        <v>38648</v>
      </c>
      <c r="E310" s="1654">
        <v>38648</v>
      </c>
      <c r="F310" s="1671"/>
      <c r="G310" s="1671"/>
      <c r="H310" s="1671"/>
      <c r="I310" s="1671"/>
      <c r="J310" s="1672"/>
      <c r="K310" s="1671"/>
      <c r="L310" s="1671"/>
      <c r="M310" s="1671"/>
      <c r="N310" s="1671"/>
      <c r="O310" s="1671"/>
      <c r="P310" s="1671"/>
      <c r="Q310" s="1671"/>
      <c r="R310" s="1671"/>
      <c r="S310" s="1671"/>
      <c r="T310" s="1671"/>
      <c r="U310" s="1671"/>
      <c r="V310" s="1671"/>
      <c r="W310" s="1671"/>
      <c r="X310" s="1671"/>
      <c r="Y310" s="1671"/>
      <c r="Z310" s="1671"/>
      <c r="AA310" s="1671"/>
      <c r="AB310" s="1671"/>
      <c r="AC310" s="1671"/>
      <c r="AD310" s="1671"/>
      <c r="AE310" s="1671"/>
      <c r="AF310" s="1671"/>
      <c r="AG310" s="1671"/>
      <c r="AH310" s="1671"/>
      <c r="AI310" s="1671"/>
      <c r="AJ310" s="1671"/>
      <c r="AK310" s="1671"/>
      <c r="AL310" s="1671"/>
      <c r="AM310" s="1671"/>
      <c r="AN310" s="1671"/>
      <c r="AO310" s="1671"/>
      <c r="AP310" s="1671"/>
      <c r="AQ310" s="1671"/>
      <c r="AR310" s="1671"/>
      <c r="AS310" s="1671"/>
      <c r="AT310" s="1671"/>
      <c r="AU310" s="1671"/>
      <c r="AV310" s="1671"/>
      <c r="AW310" s="1671"/>
      <c r="AX310" s="1671"/>
      <c r="AY310" s="1671"/>
      <c r="AZ310" s="1671"/>
      <c r="BA310" s="1671"/>
      <c r="BB310" s="1671"/>
      <c r="BC310" s="1671"/>
      <c r="BD310" s="1671"/>
      <c r="BE310" s="1671"/>
      <c r="BF310" s="1671"/>
      <c r="BG310" s="1671"/>
      <c r="BH310" s="1671"/>
      <c r="BI310" s="1671"/>
      <c r="BJ310" s="1671"/>
      <c r="BK310" s="1671"/>
      <c r="BL310" s="1671"/>
      <c r="BM310" s="1671"/>
      <c r="BN310" s="1671"/>
      <c r="BO310" s="1671"/>
      <c r="BP310" s="1671"/>
      <c r="BQ310" s="1671"/>
      <c r="BR310" s="1671"/>
      <c r="BS310" s="1671"/>
      <c r="BT310" s="1671"/>
      <c r="BU310" s="1671"/>
      <c r="BV310" s="1671"/>
      <c r="BW310" s="1671"/>
      <c r="BX310" s="1671"/>
      <c r="BY310" s="1671"/>
      <c r="BZ310" s="1671"/>
      <c r="CA310" s="1671"/>
      <c r="CB310" s="1671"/>
      <c r="CC310" s="1671"/>
      <c r="CD310" s="1671"/>
      <c r="CE310" s="1671"/>
      <c r="CF310" s="1671"/>
      <c r="CG310" s="1671"/>
      <c r="CH310" s="1671"/>
      <c r="CI310" s="1671"/>
      <c r="CJ310" s="1671"/>
      <c r="CK310" s="1671"/>
      <c r="CL310" s="1671"/>
      <c r="CM310" s="1671"/>
      <c r="CN310" s="1671"/>
      <c r="CO310" s="1671"/>
      <c r="CP310" s="1671"/>
      <c r="CQ310" s="1671"/>
      <c r="CR310" s="1671"/>
      <c r="CS310" s="1671"/>
      <c r="CT310" s="1671"/>
      <c r="CU310" s="1671"/>
      <c r="CV310" s="1671"/>
      <c r="CW310" s="1671"/>
      <c r="CX310" s="1671"/>
      <c r="CY310" s="1671"/>
      <c r="CZ310" s="1671"/>
      <c r="DA310" s="1671"/>
      <c r="DB310" s="1671"/>
      <c r="DC310" s="1671"/>
      <c r="DD310" s="1671"/>
      <c r="DE310" s="1671"/>
      <c r="DF310" s="1671"/>
      <c r="DG310" s="1671"/>
      <c r="DH310" s="1671"/>
      <c r="DI310" s="1671"/>
      <c r="DJ310" s="1671"/>
      <c r="DK310" s="1671"/>
      <c r="DL310" s="1671"/>
      <c r="DM310" s="1671"/>
      <c r="DN310" s="1671"/>
      <c r="DO310" s="1671"/>
      <c r="DP310" s="1671"/>
      <c r="DQ310" s="1671"/>
      <c r="DR310" s="1671"/>
      <c r="DS310" s="1671"/>
      <c r="DT310" s="1671"/>
      <c r="DU310" s="1671"/>
      <c r="DV310" s="1671"/>
      <c r="DW310" s="1671"/>
      <c r="DX310" s="1671"/>
      <c r="DY310" s="1671"/>
      <c r="DZ310" s="1671"/>
      <c r="EA310" s="1671"/>
      <c r="EB310" s="1671"/>
      <c r="EC310" s="1671"/>
      <c r="ED310" s="1671"/>
      <c r="EE310" s="1671"/>
      <c r="EF310" s="1671"/>
      <c r="EG310" s="1671"/>
      <c r="EH310" s="1671"/>
      <c r="EI310" s="1671"/>
    </row>
    <row r="311" spans="1:139" s="1673" customFormat="1" ht="12.5" x14ac:dyDescent="0.35">
      <c r="A311" s="1670" t="s">
        <v>6346</v>
      </c>
      <c r="B311" s="1670" t="s">
        <v>6091</v>
      </c>
      <c r="C311" s="1653">
        <v>157</v>
      </c>
      <c r="D311" s="1654">
        <v>28234</v>
      </c>
      <c r="E311" s="1654">
        <v>28234</v>
      </c>
      <c r="F311" s="1671"/>
      <c r="G311" s="1671"/>
      <c r="H311" s="1671"/>
      <c r="I311" s="1671"/>
      <c r="J311" s="1672"/>
      <c r="K311" s="1671"/>
      <c r="L311" s="1671"/>
      <c r="M311" s="1671"/>
      <c r="N311" s="1671"/>
      <c r="O311" s="1671"/>
      <c r="P311" s="1671"/>
      <c r="Q311" s="1671"/>
      <c r="R311" s="1671"/>
      <c r="S311" s="1671"/>
      <c r="T311" s="1671"/>
      <c r="U311" s="1671"/>
      <c r="V311" s="1671"/>
      <c r="W311" s="1671"/>
      <c r="X311" s="1671"/>
      <c r="Y311" s="1671"/>
      <c r="Z311" s="1671"/>
      <c r="AA311" s="1671"/>
      <c r="AB311" s="1671"/>
      <c r="AC311" s="1671"/>
      <c r="AD311" s="1671"/>
      <c r="AE311" s="1671"/>
      <c r="AF311" s="1671"/>
      <c r="AG311" s="1671"/>
      <c r="AH311" s="1671"/>
      <c r="AI311" s="1671"/>
      <c r="AJ311" s="1671"/>
      <c r="AK311" s="1671"/>
      <c r="AL311" s="1671"/>
      <c r="AM311" s="1671"/>
      <c r="AN311" s="1671"/>
      <c r="AO311" s="1671"/>
      <c r="AP311" s="1671"/>
      <c r="AQ311" s="1671"/>
      <c r="AR311" s="1671"/>
      <c r="AS311" s="1671"/>
      <c r="AT311" s="1671"/>
      <c r="AU311" s="1671"/>
      <c r="AV311" s="1671"/>
      <c r="AW311" s="1671"/>
      <c r="AX311" s="1671"/>
      <c r="AY311" s="1671"/>
      <c r="AZ311" s="1671"/>
      <c r="BA311" s="1671"/>
      <c r="BB311" s="1671"/>
      <c r="BC311" s="1671"/>
      <c r="BD311" s="1671"/>
      <c r="BE311" s="1671"/>
      <c r="BF311" s="1671"/>
      <c r="BG311" s="1671"/>
      <c r="BH311" s="1671"/>
      <c r="BI311" s="1671"/>
      <c r="BJ311" s="1671"/>
      <c r="BK311" s="1671"/>
      <c r="BL311" s="1671"/>
      <c r="BM311" s="1671"/>
      <c r="BN311" s="1671"/>
      <c r="BO311" s="1671"/>
      <c r="BP311" s="1671"/>
      <c r="BQ311" s="1671"/>
      <c r="BR311" s="1671"/>
      <c r="BS311" s="1671"/>
      <c r="BT311" s="1671"/>
      <c r="BU311" s="1671"/>
      <c r="BV311" s="1671"/>
      <c r="BW311" s="1671"/>
      <c r="BX311" s="1671"/>
      <c r="BY311" s="1671"/>
      <c r="BZ311" s="1671"/>
      <c r="CA311" s="1671"/>
      <c r="CB311" s="1671"/>
      <c r="CC311" s="1671"/>
      <c r="CD311" s="1671"/>
      <c r="CE311" s="1671"/>
      <c r="CF311" s="1671"/>
      <c r="CG311" s="1671"/>
      <c r="CH311" s="1671"/>
      <c r="CI311" s="1671"/>
      <c r="CJ311" s="1671"/>
      <c r="CK311" s="1671"/>
      <c r="CL311" s="1671"/>
      <c r="CM311" s="1671"/>
      <c r="CN311" s="1671"/>
      <c r="CO311" s="1671"/>
      <c r="CP311" s="1671"/>
      <c r="CQ311" s="1671"/>
      <c r="CR311" s="1671"/>
      <c r="CS311" s="1671"/>
      <c r="CT311" s="1671"/>
      <c r="CU311" s="1671"/>
      <c r="CV311" s="1671"/>
      <c r="CW311" s="1671"/>
      <c r="CX311" s="1671"/>
      <c r="CY311" s="1671"/>
      <c r="CZ311" s="1671"/>
      <c r="DA311" s="1671"/>
      <c r="DB311" s="1671"/>
      <c r="DC311" s="1671"/>
      <c r="DD311" s="1671"/>
      <c r="DE311" s="1671"/>
      <c r="DF311" s="1671"/>
      <c r="DG311" s="1671"/>
      <c r="DH311" s="1671"/>
      <c r="DI311" s="1671"/>
      <c r="DJ311" s="1671"/>
      <c r="DK311" s="1671"/>
      <c r="DL311" s="1671"/>
      <c r="DM311" s="1671"/>
      <c r="DN311" s="1671"/>
      <c r="DO311" s="1671"/>
      <c r="DP311" s="1671"/>
      <c r="DQ311" s="1671"/>
      <c r="DR311" s="1671"/>
      <c r="DS311" s="1671"/>
      <c r="DT311" s="1671"/>
      <c r="DU311" s="1671"/>
      <c r="DV311" s="1671"/>
      <c r="DW311" s="1671"/>
      <c r="DX311" s="1671"/>
      <c r="DY311" s="1671"/>
      <c r="DZ311" s="1671"/>
      <c r="EA311" s="1671"/>
      <c r="EB311" s="1671"/>
      <c r="EC311" s="1671"/>
      <c r="ED311" s="1671"/>
      <c r="EE311" s="1671"/>
      <c r="EF311" s="1671"/>
      <c r="EG311" s="1671"/>
      <c r="EH311" s="1671"/>
      <c r="EI311" s="1671"/>
    </row>
    <row r="312" spans="1:139" s="1673" customFormat="1" ht="12.5" x14ac:dyDescent="0.35">
      <c r="A312" s="1670" t="s">
        <v>6347</v>
      </c>
      <c r="B312" s="1670" t="s">
        <v>6093</v>
      </c>
      <c r="C312" s="1653">
        <v>1</v>
      </c>
      <c r="D312" s="1654">
        <v>25152</v>
      </c>
      <c r="E312" s="1654">
        <v>25152</v>
      </c>
      <c r="F312" s="1671"/>
      <c r="G312" s="1671"/>
      <c r="H312" s="1671"/>
      <c r="I312" s="1671"/>
      <c r="J312" s="1672"/>
      <c r="K312" s="1671"/>
      <c r="L312" s="1671"/>
      <c r="M312" s="1671"/>
      <c r="N312" s="1671"/>
      <c r="O312" s="1671"/>
      <c r="P312" s="1671"/>
      <c r="Q312" s="1671"/>
      <c r="R312" s="1671"/>
      <c r="S312" s="1671"/>
      <c r="T312" s="1671"/>
      <c r="U312" s="1671"/>
      <c r="V312" s="1671"/>
      <c r="W312" s="1671"/>
      <c r="X312" s="1671"/>
      <c r="Y312" s="1671"/>
      <c r="Z312" s="1671"/>
      <c r="AA312" s="1671"/>
      <c r="AB312" s="1671"/>
      <c r="AC312" s="1671"/>
      <c r="AD312" s="1671"/>
      <c r="AE312" s="1671"/>
      <c r="AF312" s="1671"/>
      <c r="AG312" s="1671"/>
      <c r="AH312" s="1671"/>
      <c r="AI312" s="1671"/>
      <c r="AJ312" s="1671"/>
      <c r="AK312" s="1671"/>
      <c r="AL312" s="1671"/>
      <c r="AM312" s="1671"/>
      <c r="AN312" s="1671"/>
      <c r="AO312" s="1671"/>
      <c r="AP312" s="1671"/>
      <c r="AQ312" s="1671"/>
      <c r="AR312" s="1671"/>
      <c r="AS312" s="1671"/>
      <c r="AT312" s="1671"/>
      <c r="AU312" s="1671"/>
      <c r="AV312" s="1671"/>
      <c r="AW312" s="1671"/>
      <c r="AX312" s="1671"/>
      <c r="AY312" s="1671"/>
      <c r="AZ312" s="1671"/>
      <c r="BA312" s="1671"/>
      <c r="BB312" s="1671"/>
      <c r="BC312" s="1671"/>
      <c r="BD312" s="1671"/>
      <c r="BE312" s="1671"/>
      <c r="BF312" s="1671"/>
      <c r="BG312" s="1671"/>
      <c r="BH312" s="1671"/>
      <c r="BI312" s="1671"/>
      <c r="BJ312" s="1671"/>
      <c r="BK312" s="1671"/>
      <c r="BL312" s="1671"/>
      <c r="BM312" s="1671"/>
      <c r="BN312" s="1671"/>
      <c r="BO312" s="1671"/>
      <c r="BP312" s="1671"/>
      <c r="BQ312" s="1671"/>
      <c r="BR312" s="1671"/>
      <c r="BS312" s="1671"/>
      <c r="BT312" s="1671"/>
      <c r="BU312" s="1671"/>
      <c r="BV312" s="1671"/>
      <c r="BW312" s="1671"/>
      <c r="BX312" s="1671"/>
      <c r="BY312" s="1671"/>
      <c r="BZ312" s="1671"/>
      <c r="CA312" s="1671"/>
      <c r="CB312" s="1671"/>
      <c r="CC312" s="1671"/>
      <c r="CD312" s="1671"/>
      <c r="CE312" s="1671"/>
      <c r="CF312" s="1671"/>
      <c r="CG312" s="1671"/>
      <c r="CH312" s="1671"/>
      <c r="CI312" s="1671"/>
      <c r="CJ312" s="1671"/>
      <c r="CK312" s="1671"/>
      <c r="CL312" s="1671"/>
      <c r="CM312" s="1671"/>
      <c r="CN312" s="1671"/>
      <c r="CO312" s="1671"/>
      <c r="CP312" s="1671"/>
      <c r="CQ312" s="1671"/>
      <c r="CR312" s="1671"/>
      <c r="CS312" s="1671"/>
      <c r="CT312" s="1671"/>
      <c r="CU312" s="1671"/>
      <c r="CV312" s="1671"/>
      <c r="CW312" s="1671"/>
      <c r="CX312" s="1671"/>
      <c r="CY312" s="1671"/>
      <c r="CZ312" s="1671"/>
      <c r="DA312" s="1671"/>
      <c r="DB312" s="1671"/>
      <c r="DC312" s="1671"/>
      <c r="DD312" s="1671"/>
      <c r="DE312" s="1671"/>
      <c r="DF312" s="1671"/>
      <c r="DG312" s="1671"/>
      <c r="DH312" s="1671"/>
      <c r="DI312" s="1671"/>
      <c r="DJ312" s="1671"/>
      <c r="DK312" s="1671"/>
      <c r="DL312" s="1671"/>
      <c r="DM312" s="1671"/>
      <c r="DN312" s="1671"/>
      <c r="DO312" s="1671"/>
      <c r="DP312" s="1671"/>
      <c r="DQ312" s="1671"/>
      <c r="DR312" s="1671"/>
      <c r="DS312" s="1671"/>
      <c r="DT312" s="1671"/>
      <c r="DU312" s="1671"/>
      <c r="DV312" s="1671"/>
      <c r="DW312" s="1671"/>
      <c r="DX312" s="1671"/>
      <c r="DY312" s="1671"/>
      <c r="DZ312" s="1671"/>
      <c r="EA312" s="1671"/>
      <c r="EB312" s="1671"/>
      <c r="EC312" s="1671"/>
      <c r="ED312" s="1671"/>
      <c r="EE312" s="1671"/>
      <c r="EF312" s="1671"/>
      <c r="EG312" s="1671"/>
      <c r="EH312" s="1671"/>
      <c r="EI312" s="1671"/>
    </row>
    <row r="313" spans="1:139" s="1673" customFormat="1" ht="12.5" x14ac:dyDescent="0.35">
      <c r="A313" s="1670" t="s">
        <v>6348</v>
      </c>
      <c r="B313" s="1670" t="s">
        <v>6105</v>
      </c>
      <c r="C313" s="1653">
        <v>8</v>
      </c>
      <c r="D313" s="1654">
        <v>20557</v>
      </c>
      <c r="E313" s="1654">
        <v>20557</v>
      </c>
      <c r="F313" s="1671"/>
      <c r="G313" s="1671"/>
      <c r="H313" s="1671"/>
      <c r="I313" s="1671"/>
      <c r="J313" s="1672"/>
      <c r="K313" s="1671"/>
      <c r="L313" s="1671"/>
      <c r="M313" s="1671"/>
      <c r="N313" s="1671"/>
      <c r="O313" s="1671"/>
      <c r="P313" s="1671"/>
      <c r="Q313" s="1671"/>
      <c r="R313" s="1671"/>
      <c r="S313" s="1671"/>
      <c r="T313" s="1671"/>
      <c r="U313" s="1671"/>
      <c r="V313" s="1671"/>
      <c r="W313" s="1671"/>
      <c r="X313" s="1671"/>
      <c r="Y313" s="1671"/>
      <c r="Z313" s="1671"/>
      <c r="AA313" s="1671"/>
      <c r="AB313" s="1671"/>
      <c r="AC313" s="1671"/>
      <c r="AD313" s="1671"/>
      <c r="AE313" s="1671"/>
      <c r="AF313" s="1671"/>
      <c r="AG313" s="1671"/>
      <c r="AH313" s="1671"/>
      <c r="AI313" s="1671"/>
      <c r="AJ313" s="1671"/>
      <c r="AK313" s="1671"/>
      <c r="AL313" s="1671"/>
      <c r="AM313" s="1671"/>
      <c r="AN313" s="1671"/>
      <c r="AO313" s="1671"/>
      <c r="AP313" s="1671"/>
      <c r="AQ313" s="1671"/>
      <c r="AR313" s="1671"/>
      <c r="AS313" s="1671"/>
      <c r="AT313" s="1671"/>
      <c r="AU313" s="1671"/>
      <c r="AV313" s="1671"/>
      <c r="AW313" s="1671"/>
      <c r="AX313" s="1671"/>
      <c r="AY313" s="1671"/>
      <c r="AZ313" s="1671"/>
      <c r="BA313" s="1671"/>
      <c r="BB313" s="1671"/>
      <c r="BC313" s="1671"/>
      <c r="BD313" s="1671"/>
      <c r="BE313" s="1671"/>
      <c r="BF313" s="1671"/>
      <c r="BG313" s="1671"/>
      <c r="BH313" s="1671"/>
      <c r="BI313" s="1671"/>
      <c r="BJ313" s="1671"/>
      <c r="BK313" s="1671"/>
      <c r="BL313" s="1671"/>
      <c r="BM313" s="1671"/>
      <c r="BN313" s="1671"/>
      <c r="BO313" s="1671"/>
      <c r="BP313" s="1671"/>
      <c r="BQ313" s="1671"/>
      <c r="BR313" s="1671"/>
      <c r="BS313" s="1671"/>
      <c r="BT313" s="1671"/>
      <c r="BU313" s="1671"/>
      <c r="BV313" s="1671"/>
      <c r="BW313" s="1671"/>
      <c r="BX313" s="1671"/>
      <c r="BY313" s="1671"/>
      <c r="BZ313" s="1671"/>
      <c r="CA313" s="1671"/>
      <c r="CB313" s="1671"/>
      <c r="CC313" s="1671"/>
      <c r="CD313" s="1671"/>
      <c r="CE313" s="1671"/>
      <c r="CF313" s="1671"/>
      <c r="CG313" s="1671"/>
      <c r="CH313" s="1671"/>
      <c r="CI313" s="1671"/>
      <c r="CJ313" s="1671"/>
      <c r="CK313" s="1671"/>
      <c r="CL313" s="1671"/>
      <c r="CM313" s="1671"/>
      <c r="CN313" s="1671"/>
      <c r="CO313" s="1671"/>
      <c r="CP313" s="1671"/>
      <c r="CQ313" s="1671"/>
      <c r="CR313" s="1671"/>
      <c r="CS313" s="1671"/>
      <c r="CT313" s="1671"/>
      <c r="CU313" s="1671"/>
      <c r="CV313" s="1671"/>
      <c r="CW313" s="1671"/>
      <c r="CX313" s="1671"/>
      <c r="CY313" s="1671"/>
      <c r="CZ313" s="1671"/>
      <c r="DA313" s="1671"/>
      <c r="DB313" s="1671"/>
      <c r="DC313" s="1671"/>
      <c r="DD313" s="1671"/>
      <c r="DE313" s="1671"/>
      <c r="DF313" s="1671"/>
      <c r="DG313" s="1671"/>
      <c r="DH313" s="1671"/>
      <c r="DI313" s="1671"/>
      <c r="DJ313" s="1671"/>
      <c r="DK313" s="1671"/>
      <c r="DL313" s="1671"/>
      <c r="DM313" s="1671"/>
      <c r="DN313" s="1671"/>
      <c r="DO313" s="1671"/>
      <c r="DP313" s="1671"/>
      <c r="DQ313" s="1671"/>
      <c r="DR313" s="1671"/>
      <c r="DS313" s="1671"/>
      <c r="DT313" s="1671"/>
      <c r="DU313" s="1671"/>
      <c r="DV313" s="1671"/>
      <c r="DW313" s="1671"/>
      <c r="DX313" s="1671"/>
      <c r="DY313" s="1671"/>
      <c r="DZ313" s="1671"/>
      <c r="EA313" s="1671"/>
      <c r="EB313" s="1671"/>
      <c r="EC313" s="1671"/>
      <c r="ED313" s="1671"/>
      <c r="EE313" s="1671"/>
      <c r="EF313" s="1671"/>
      <c r="EG313" s="1671"/>
      <c r="EH313" s="1671"/>
      <c r="EI313" s="1671"/>
    </row>
    <row r="314" spans="1:139" s="1673" customFormat="1" ht="12.5" x14ac:dyDescent="0.35">
      <c r="A314" s="1670" t="s">
        <v>6349</v>
      </c>
      <c r="B314" s="1670" t="s">
        <v>6302</v>
      </c>
      <c r="C314" s="1653">
        <v>8</v>
      </c>
      <c r="D314" s="1654">
        <v>26311</v>
      </c>
      <c r="E314" s="1654">
        <v>26311</v>
      </c>
      <c r="F314" s="1671"/>
      <c r="G314" s="1671"/>
      <c r="H314" s="1671"/>
      <c r="I314" s="1671"/>
      <c r="J314" s="1672"/>
      <c r="K314" s="1671"/>
      <c r="L314" s="1671"/>
      <c r="M314" s="1671"/>
      <c r="N314" s="1671"/>
      <c r="O314" s="1671"/>
      <c r="P314" s="1671"/>
      <c r="Q314" s="1671"/>
      <c r="R314" s="1671"/>
      <c r="S314" s="1671"/>
      <c r="T314" s="1671"/>
      <c r="U314" s="1671"/>
      <c r="V314" s="1671"/>
      <c r="W314" s="1671"/>
      <c r="X314" s="1671"/>
      <c r="Y314" s="1671"/>
      <c r="Z314" s="1671"/>
      <c r="AA314" s="1671"/>
      <c r="AB314" s="1671"/>
      <c r="AC314" s="1671"/>
      <c r="AD314" s="1671"/>
      <c r="AE314" s="1671"/>
      <c r="AF314" s="1671"/>
      <c r="AG314" s="1671"/>
      <c r="AH314" s="1671"/>
      <c r="AI314" s="1671"/>
      <c r="AJ314" s="1671"/>
      <c r="AK314" s="1671"/>
      <c r="AL314" s="1671"/>
      <c r="AM314" s="1671"/>
      <c r="AN314" s="1671"/>
      <c r="AO314" s="1671"/>
      <c r="AP314" s="1671"/>
      <c r="AQ314" s="1671"/>
      <c r="AR314" s="1671"/>
      <c r="AS314" s="1671"/>
      <c r="AT314" s="1671"/>
      <c r="AU314" s="1671"/>
      <c r="AV314" s="1671"/>
      <c r="AW314" s="1671"/>
      <c r="AX314" s="1671"/>
      <c r="AY314" s="1671"/>
      <c r="AZ314" s="1671"/>
      <c r="BA314" s="1671"/>
      <c r="BB314" s="1671"/>
      <c r="BC314" s="1671"/>
      <c r="BD314" s="1671"/>
      <c r="BE314" s="1671"/>
      <c r="BF314" s="1671"/>
      <c r="BG314" s="1671"/>
      <c r="BH314" s="1671"/>
      <c r="BI314" s="1671"/>
      <c r="BJ314" s="1671"/>
      <c r="BK314" s="1671"/>
      <c r="BL314" s="1671"/>
      <c r="BM314" s="1671"/>
      <c r="BN314" s="1671"/>
      <c r="BO314" s="1671"/>
      <c r="BP314" s="1671"/>
      <c r="BQ314" s="1671"/>
      <c r="BR314" s="1671"/>
      <c r="BS314" s="1671"/>
      <c r="BT314" s="1671"/>
      <c r="BU314" s="1671"/>
      <c r="BV314" s="1671"/>
      <c r="BW314" s="1671"/>
      <c r="BX314" s="1671"/>
      <c r="BY314" s="1671"/>
      <c r="BZ314" s="1671"/>
      <c r="CA314" s="1671"/>
      <c r="CB314" s="1671"/>
      <c r="CC314" s="1671"/>
      <c r="CD314" s="1671"/>
      <c r="CE314" s="1671"/>
      <c r="CF314" s="1671"/>
      <c r="CG314" s="1671"/>
      <c r="CH314" s="1671"/>
      <c r="CI314" s="1671"/>
      <c r="CJ314" s="1671"/>
      <c r="CK314" s="1671"/>
      <c r="CL314" s="1671"/>
      <c r="CM314" s="1671"/>
      <c r="CN314" s="1671"/>
      <c r="CO314" s="1671"/>
      <c r="CP314" s="1671"/>
      <c r="CQ314" s="1671"/>
      <c r="CR314" s="1671"/>
      <c r="CS314" s="1671"/>
      <c r="CT314" s="1671"/>
      <c r="CU314" s="1671"/>
      <c r="CV314" s="1671"/>
      <c r="CW314" s="1671"/>
      <c r="CX314" s="1671"/>
      <c r="CY314" s="1671"/>
      <c r="CZ314" s="1671"/>
      <c r="DA314" s="1671"/>
      <c r="DB314" s="1671"/>
      <c r="DC314" s="1671"/>
      <c r="DD314" s="1671"/>
      <c r="DE314" s="1671"/>
      <c r="DF314" s="1671"/>
      <c r="DG314" s="1671"/>
      <c r="DH314" s="1671"/>
      <c r="DI314" s="1671"/>
      <c r="DJ314" s="1671"/>
      <c r="DK314" s="1671"/>
      <c r="DL314" s="1671"/>
      <c r="DM314" s="1671"/>
      <c r="DN314" s="1671"/>
      <c r="DO314" s="1671"/>
      <c r="DP314" s="1671"/>
      <c r="DQ314" s="1671"/>
      <c r="DR314" s="1671"/>
      <c r="DS314" s="1671"/>
      <c r="DT314" s="1671"/>
      <c r="DU314" s="1671"/>
      <c r="DV314" s="1671"/>
      <c r="DW314" s="1671"/>
      <c r="DX314" s="1671"/>
      <c r="DY314" s="1671"/>
      <c r="DZ314" s="1671"/>
      <c r="EA314" s="1671"/>
      <c r="EB314" s="1671"/>
      <c r="EC314" s="1671"/>
      <c r="ED314" s="1671"/>
      <c r="EE314" s="1671"/>
      <c r="EF314" s="1671"/>
      <c r="EG314" s="1671"/>
      <c r="EH314" s="1671"/>
      <c r="EI314" s="1671"/>
    </row>
    <row r="315" spans="1:139" s="1673" customFormat="1" ht="12.5" x14ac:dyDescent="0.35">
      <c r="A315" s="1670" t="s">
        <v>6350</v>
      </c>
      <c r="B315" s="1670" t="s">
        <v>6132</v>
      </c>
      <c r="C315" s="1653">
        <v>35</v>
      </c>
      <c r="D315" s="1654">
        <v>25152</v>
      </c>
      <c r="E315" s="1654">
        <v>25152</v>
      </c>
      <c r="F315" s="1671"/>
      <c r="G315" s="1671"/>
      <c r="H315" s="1671"/>
      <c r="I315" s="1671"/>
      <c r="J315" s="1672"/>
      <c r="K315" s="1671"/>
      <c r="L315" s="1671"/>
      <c r="M315" s="1671"/>
      <c r="N315" s="1671"/>
      <c r="O315" s="1671"/>
      <c r="P315" s="1671"/>
      <c r="Q315" s="1671"/>
      <c r="R315" s="1671"/>
      <c r="S315" s="1671"/>
      <c r="T315" s="1671"/>
      <c r="U315" s="1671"/>
      <c r="V315" s="1671"/>
      <c r="W315" s="1671"/>
      <c r="X315" s="1671"/>
      <c r="Y315" s="1671"/>
      <c r="Z315" s="1671"/>
      <c r="AA315" s="1671"/>
      <c r="AB315" s="1671"/>
      <c r="AC315" s="1671"/>
      <c r="AD315" s="1671"/>
      <c r="AE315" s="1671"/>
      <c r="AF315" s="1671"/>
      <c r="AG315" s="1671"/>
      <c r="AH315" s="1671"/>
      <c r="AI315" s="1671"/>
      <c r="AJ315" s="1671"/>
      <c r="AK315" s="1671"/>
      <c r="AL315" s="1671"/>
      <c r="AM315" s="1671"/>
      <c r="AN315" s="1671"/>
      <c r="AO315" s="1671"/>
      <c r="AP315" s="1671"/>
      <c r="AQ315" s="1671"/>
      <c r="AR315" s="1671"/>
      <c r="AS315" s="1671"/>
      <c r="AT315" s="1671"/>
      <c r="AU315" s="1671"/>
      <c r="AV315" s="1671"/>
      <c r="AW315" s="1671"/>
      <c r="AX315" s="1671"/>
      <c r="AY315" s="1671"/>
      <c r="AZ315" s="1671"/>
      <c r="BA315" s="1671"/>
      <c r="BB315" s="1671"/>
      <c r="BC315" s="1671"/>
      <c r="BD315" s="1671"/>
      <c r="BE315" s="1671"/>
      <c r="BF315" s="1671"/>
      <c r="BG315" s="1671"/>
      <c r="BH315" s="1671"/>
      <c r="BI315" s="1671"/>
      <c r="BJ315" s="1671"/>
      <c r="BK315" s="1671"/>
      <c r="BL315" s="1671"/>
      <c r="BM315" s="1671"/>
      <c r="BN315" s="1671"/>
      <c r="BO315" s="1671"/>
      <c r="BP315" s="1671"/>
      <c r="BQ315" s="1671"/>
      <c r="BR315" s="1671"/>
      <c r="BS315" s="1671"/>
      <c r="BT315" s="1671"/>
      <c r="BU315" s="1671"/>
      <c r="BV315" s="1671"/>
      <c r="BW315" s="1671"/>
      <c r="BX315" s="1671"/>
      <c r="BY315" s="1671"/>
      <c r="BZ315" s="1671"/>
      <c r="CA315" s="1671"/>
      <c r="CB315" s="1671"/>
      <c r="CC315" s="1671"/>
      <c r="CD315" s="1671"/>
      <c r="CE315" s="1671"/>
      <c r="CF315" s="1671"/>
      <c r="CG315" s="1671"/>
      <c r="CH315" s="1671"/>
      <c r="CI315" s="1671"/>
      <c r="CJ315" s="1671"/>
      <c r="CK315" s="1671"/>
      <c r="CL315" s="1671"/>
      <c r="CM315" s="1671"/>
      <c r="CN315" s="1671"/>
      <c r="CO315" s="1671"/>
      <c r="CP315" s="1671"/>
      <c r="CQ315" s="1671"/>
      <c r="CR315" s="1671"/>
      <c r="CS315" s="1671"/>
      <c r="CT315" s="1671"/>
      <c r="CU315" s="1671"/>
      <c r="CV315" s="1671"/>
      <c r="CW315" s="1671"/>
      <c r="CX315" s="1671"/>
      <c r="CY315" s="1671"/>
      <c r="CZ315" s="1671"/>
      <c r="DA315" s="1671"/>
      <c r="DB315" s="1671"/>
      <c r="DC315" s="1671"/>
      <c r="DD315" s="1671"/>
      <c r="DE315" s="1671"/>
      <c r="DF315" s="1671"/>
      <c r="DG315" s="1671"/>
      <c r="DH315" s="1671"/>
      <c r="DI315" s="1671"/>
      <c r="DJ315" s="1671"/>
      <c r="DK315" s="1671"/>
      <c r="DL315" s="1671"/>
      <c r="DM315" s="1671"/>
      <c r="DN315" s="1671"/>
      <c r="DO315" s="1671"/>
      <c r="DP315" s="1671"/>
      <c r="DQ315" s="1671"/>
      <c r="DR315" s="1671"/>
      <c r="DS315" s="1671"/>
      <c r="DT315" s="1671"/>
      <c r="DU315" s="1671"/>
      <c r="DV315" s="1671"/>
      <c r="DW315" s="1671"/>
      <c r="DX315" s="1671"/>
      <c r="DY315" s="1671"/>
      <c r="DZ315" s="1671"/>
      <c r="EA315" s="1671"/>
      <c r="EB315" s="1671"/>
      <c r="EC315" s="1671"/>
      <c r="ED315" s="1671"/>
      <c r="EE315" s="1671"/>
      <c r="EF315" s="1671"/>
      <c r="EG315" s="1671"/>
      <c r="EH315" s="1671"/>
      <c r="EI315" s="1671"/>
    </row>
    <row r="316" spans="1:139" s="1673" customFormat="1" ht="12.5" x14ac:dyDescent="0.35">
      <c r="A316" s="1670" t="s">
        <v>6351</v>
      </c>
      <c r="B316" s="1670" t="s">
        <v>6138</v>
      </c>
      <c r="C316" s="1653">
        <v>86</v>
      </c>
      <c r="D316" s="1654">
        <v>21879</v>
      </c>
      <c r="E316" s="1654">
        <v>21879</v>
      </c>
      <c r="F316" s="1671"/>
      <c r="G316" s="1671"/>
      <c r="H316" s="1671"/>
      <c r="I316" s="1671"/>
      <c r="J316" s="1672"/>
      <c r="K316" s="1671"/>
      <c r="L316" s="1671"/>
      <c r="M316" s="1671"/>
      <c r="N316" s="1671"/>
      <c r="O316" s="1671"/>
      <c r="P316" s="1671"/>
      <c r="Q316" s="1671"/>
      <c r="R316" s="1671"/>
      <c r="S316" s="1671"/>
      <c r="T316" s="1671"/>
      <c r="U316" s="1671"/>
      <c r="V316" s="1671"/>
      <c r="W316" s="1671"/>
      <c r="X316" s="1671"/>
      <c r="Y316" s="1671"/>
      <c r="Z316" s="1671"/>
      <c r="AA316" s="1671"/>
      <c r="AB316" s="1671"/>
      <c r="AC316" s="1671"/>
      <c r="AD316" s="1671"/>
      <c r="AE316" s="1671"/>
      <c r="AF316" s="1671"/>
      <c r="AG316" s="1671"/>
      <c r="AH316" s="1671"/>
      <c r="AI316" s="1671"/>
      <c r="AJ316" s="1671"/>
      <c r="AK316" s="1671"/>
      <c r="AL316" s="1671"/>
      <c r="AM316" s="1671"/>
      <c r="AN316" s="1671"/>
      <c r="AO316" s="1671"/>
      <c r="AP316" s="1671"/>
      <c r="AQ316" s="1671"/>
      <c r="AR316" s="1671"/>
      <c r="AS316" s="1671"/>
      <c r="AT316" s="1671"/>
      <c r="AU316" s="1671"/>
      <c r="AV316" s="1671"/>
      <c r="AW316" s="1671"/>
      <c r="AX316" s="1671"/>
      <c r="AY316" s="1671"/>
      <c r="AZ316" s="1671"/>
      <c r="BA316" s="1671"/>
      <c r="BB316" s="1671"/>
      <c r="BC316" s="1671"/>
      <c r="BD316" s="1671"/>
      <c r="BE316" s="1671"/>
      <c r="BF316" s="1671"/>
      <c r="BG316" s="1671"/>
      <c r="BH316" s="1671"/>
      <c r="BI316" s="1671"/>
      <c r="BJ316" s="1671"/>
      <c r="BK316" s="1671"/>
      <c r="BL316" s="1671"/>
      <c r="BM316" s="1671"/>
      <c r="BN316" s="1671"/>
      <c r="BO316" s="1671"/>
      <c r="BP316" s="1671"/>
      <c r="BQ316" s="1671"/>
      <c r="BR316" s="1671"/>
      <c r="BS316" s="1671"/>
      <c r="BT316" s="1671"/>
      <c r="BU316" s="1671"/>
      <c r="BV316" s="1671"/>
      <c r="BW316" s="1671"/>
      <c r="BX316" s="1671"/>
      <c r="BY316" s="1671"/>
      <c r="BZ316" s="1671"/>
      <c r="CA316" s="1671"/>
      <c r="CB316" s="1671"/>
      <c r="CC316" s="1671"/>
      <c r="CD316" s="1671"/>
      <c r="CE316" s="1671"/>
      <c r="CF316" s="1671"/>
      <c r="CG316" s="1671"/>
      <c r="CH316" s="1671"/>
      <c r="CI316" s="1671"/>
      <c r="CJ316" s="1671"/>
      <c r="CK316" s="1671"/>
      <c r="CL316" s="1671"/>
      <c r="CM316" s="1671"/>
      <c r="CN316" s="1671"/>
      <c r="CO316" s="1671"/>
      <c r="CP316" s="1671"/>
      <c r="CQ316" s="1671"/>
      <c r="CR316" s="1671"/>
      <c r="CS316" s="1671"/>
      <c r="CT316" s="1671"/>
      <c r="CU316" s="1671"/>
      <c r="CV316" s="1671"/>
      <c r="CW316" s="1671"/>
      <c r="CX316" s="1671"/>
      <c r="CY316" s="1671"/>
      <c r="CZ316" s="1671"/>
      <c r="DA316" s="1671"/>
      <c r="DB316" s="1671"/>
      <c r="DC316" s="1671"/>
      <c r="DD316" s="1671"/>
      <c r="DE316" s="1671"/>
      <c r="DF316" s="1671"/>
      <c r="DG316" s="1671"/>
      <c r="DH316" s="1671"/>
      <c r="DI316" s="1671"/>
      <c r="DJ316" s="1671"/>
      <c r="DK316" s="1671"/>
      <c r="DL316" s="1671"/>
      <c r="DM316" s="1671"/>
      <c r="DN316" s="1671"/>
      <c r="DO316" s="1671"/>
      <c r="DP316" s="1671"/>
      <c r="DQ316" s="1671"/>
      <c r="DR316" s="1671"/>
      <c r="DS316" s="1671"/>
      <c r="DT316" s="1671"/>
      <c r="DU316" s="1671"/>
      <c r="DV316" s="1671"/>
      <c r="DW316" s="1671"/>
      <c r="DX316" s="1671"/>
      <c r="DY316" s="1671"/>
      <c r="DZ316" s="1671"/>
      <c r="EA316" s="1671"/>
      <c r="EB316" s="1671"/>
      <c r="EC316" s="1671"/>
      <c r="ED316" s="1671"/>
      <c r="EE316" s="1671"/>
      <c r="EF316" s="1671"/>
      <c r="EG316" s="1671"/>
      <c r="EH316" s="1671"/>
      <c r="EI316" s="1671"/>
    </row>
    <row r="317" spans="1:139" s="1673" customFormat="1" ht="12.5" x14ac:dyDescent="0.35">
      <c r="A317" s="1670" t="s">
        <v>6352</v>
      </c>
      <c r="B317" s="1670" t="s">
        <v>6353</v>
      </c>
      <c r="C317" s="1653">
        <v>3</v>
      </c>
      <c r="D317" s="1654">
        <v>24958</v>
      </c>
      <c r="E317" s="1654">
        <v>24958</v>
      </c>
      <c r="F317" s="1671"/>
      <c r="G317" s="1671"/>
      <c r="H317" s="1671"/>
      <c r="I317" s="1671"/>
      <c r="J317" s="1672"/>
      <c r="K317" s="1671"/>
      <c r="L317" s="1671"/>
      <c r="M317" s="1671"/>
      <c r="N317" s="1671"/>
      <c r="O317" s="1671"/>
      <c r="P317" s="1671"/>
      <c r="Q317" s="1671"/>
      <c r="R317" s="1671"/>
      <c r="S317" s="1671"/>
      <c r="T317" s="1671"/>
      <c r="U317" s="1671"/>
      <c r="V317" s="1671"/>
      <c r="W317" s="1671"/>
      <c r="X317" s="1671"/>
      <c r="Y317" s="1671"/>
      <c r="Z317" s="1671"/>
      <c r="AA317" s="1671"/>
      <c r="AB317" s="1671"/>
      <c r="AC317" s="1671"/>
      <c r="AD317" s="1671"/>
      <c r="AE317" s="1671"/>
      <c r="AF317" s="1671"/>
      <c r="AG317" s="1671"/>
      <c r="AH317" s="1671"/>
      <c r="AI317" s="1671"/>
      <c r="AJ317" s="1671"/>
      <c r="AK317" s="1671"/>
      <c r="AL317" s="1671"/>
      <c r="AM317" s="1671"/>
      <c r="AN317" s="1671"/>
      <c r="AO317" s="1671"/>
      <c r="AP317" s="1671"/>
      <c r="AQ317" s="1671"/>
      <c r="AR317" s="1671"/>
      <c r="AS317" s="1671"/>
      <c r="AT317" s="1671"/>
      <c r="AU317" s="1671"/>
      <c r="AV317" s="1671"/>
      <c r="AW317" s="1671"/>
      <c r="AX317" s="1671"/>
      <c r="AY317" s="1671"/>
      <c r="AZ317" s="1671"/>
      <c r="BA317" s="1671"/>
      <c r="BB317" s="1671"/>
      <c r="BC317" s="1671"/>
      <c r="BD317" s="1671"/>
      <c r="BE317" s="1671"/>
      <c r="BF317" s="1671"/>
      <c r="BG317" s="1671"/>
      <c r="BH317" s="1671"/>
      <c r="BI317" s="1671"/>
      <c r="BJ317" s="1671"/>
      <c r="BK317" s="1671"/>
      <c r="BL317" s="1671"/>
      <c r="BM317" s="1671"/>
      <c r="BN317" s="1671"/>
      <c r="BO317" s="1671"/>
      <c r="BP317" s="1671"/>
      <c r="BQ317" s="1671"/>
      <c r="BR317" s="1671"/>
      <c r="BS317" s="1671"/>
      <c r="BT317" s="1671"/>
      <c r="BU317" s="1671"/>
      <c r="BV317" s="1671"/>
      <c r="BW317" s="1671"/>
      <c r="BX317" s="1671"/>
      <c r="BY317" s="1671"/>
      <c r="BZ317" s="1671"/>
      <c r="CA317" s="1671"/>
      <c r="CB317" s="1671"/>
      <c r="CC317" s="1671"/>
      <c r="CD317" s="1671"/>
      <c r="CE317" s="1671"/>
      <c r="CF317" s="1671"/>
      <c r="CG317" s="1671"/>
      <c r="CH317" s="1671"/>
      <c r="CI317" s="1671"/>
      <c r="CJ317" s="1671"/>
      <c r="CK317" s="1671"/>
      <c r="CL317" s="1671"/>
      <c r="CM317" s="1671"/>
      <c r="CN317" s="1671"/>
      <c r="CO317" s="1671"/>
      <c r="CP317" s="1671"/>
      <c r="CQ317" s="1671"/>
      <c r="CR317" s="1671"/>
      <c r="CS317" s="1671"/>
      <c r="CT317" s="1671"/>
      <c r="CU317" s="1671"/>
      <c r="CV317" s="1671"/>
      <c r="CW317" s="1671"/>
      <c r="CX317" s="1671"/>
      <c r="CY317" s="1671"/>
      <c r="CZ317" s="1671"/>
      <c r="DA317" s="1671"/>
      <c r="DB317" s="1671"/>
      <c r="DC317" s="1671"/>
      <c r="DD317" s="1671"/>
      <c r="DE317" s="1671"/>
      <c r="DF317" s="1671"/>
      <c r="DG317" s="1671"/>
      <c r="DH317" s="1671"/>
      <c r="DI317" s="1671"/>
      <c r="DJ317" s="1671"/>
      <c r="DK317" s="1671"/>
      <c r="DL317" s="1671"/>
      <c r="DM317" s="1671"/>
      <c r="DN317" s="1671"/>
      <c r="DO317" s="1671"/>
      <c r="DP317" s="1671"/>
      <c r="DQ317" s="1671"/>
      <c r="DR317" s="1671"/>
      <c r="DS317" s="1671"/>
      <c r="DT317" s="1671"/>
      <c r="DU317" s="1671"/>
      <c r="DV317" s="1671"/>
      <c r="DW317" s="1671"/>
      <c r="DX317" s="1671"/>
      <c r="DY317" s="1671"/>
      <c r="DZ317" s="1671"/>
      <c r="EA317" s="1671"/>
      <c r="EB317" s="1671"/>
      <c r="EC317" s="1671"/>
      <c r="ED317" s="1671"/>
      <c r="EE317" s="1671"/>
      <c r="EF317" s="1671"/>
      <c r="EG317" s="1671"/>
      <c r="EH317" s="1671"/>
      <c r="EI317" s="1671"/>
    </row>
    <row r="318" spans="1:139" s="1673" customFormat="1" ht="12.5" x14ac:dyDescent="0.35">
      <c r="A318" s="1670" t="s">
        <v>6354</v>
      </c>
      <c r="B318" s="1670" t="s">
        <v>6181</v>
      </c>
      <c r="C318" s="1653">
        <v>11</v>
      </c>
      <c r="D318" s="1654">
        <v>25152</v>
      </c>
      <c r="E318" s="1654">
        <v>25152</v>
      </c>
      <c r="F318" s="1671"/>
      <c r="G318" s="1671"/>
      <c r="H318" s="1671"/>
      <c r="I318" s="1671"/>
      <c r="J318" s="1672"/>
      <c r="K318" s="1671"/>
      <c r="L318" s="1671"/>
      <c r="M318" s="1671"/>
      <c r="N318" s="1671"/>
      <c r="O318" s="1671"/>
      <c r="P318" s="1671"/>
      <c r="Q318" s="1671"/>
      <c r="R318" s="1671"/>
      <c r="S318" s="1671"/>
      <c r="T318" s="1671"/>
      <c r="U318" s="1671"/>
      <c r="V318" s="1671"/>
      <c r="W318" s="1671"/>
      <c r="X318" s="1671"/>
      <c r="Y318" s="1671"/>
      <c r="Z318" s="1671"/>
      <c r="AA318" s="1671"/>
      <c r="AB318" s="1671"/>
      <c r="AC318" s="1671"/>
      <c r="AD318" s="1671"/>
      <c r="AE318" s="1671"/>
      <c r="AF318" s="1671"/>
      <c r="AG318" s="1671"/>
      <c r="AH318" s="1671"/>
      <c r="AI318" s="1671"/>
      <c r="AJ318" s="1671"/>
      <c r="AK318" s="1671"/>
      <c r="AL318" s="1671"/>
      <c r="AM318" s="1671"/>
      <c r="AN318" s="1671"/>
      <c r="AO318" s="1671"/>
      <c r="AP318" s="1671"/>
      <c r="AQ318" s="1671"/>
      <c r="AR318" s="1671"/>
      <c r="AS318" s="1671"/>
      <c r="AT318" s="1671"/>
      <c r="AU318" s="1671"/>
      <c r="AV318" s="1671"/>
      <c r="AW318" s="1671"/>
      <c r="AX318" s="1671"/>
      <c r="AY318" s="1671"/>
      <c r="AZ318" s="1671"/>
      <c r="BA318" s="1671"/>
      <c r="BB318" s="1671"/>
      <c r="BC318" s="1671"/>
      <c r="BD318" s="1671"/>
      <c r="BE318" s="1671"/>
      <c r="BF318" s="1671"/>
      <c r="BG318" s="1671"/>
      <c r="BH318" s="1671"/>
      <c r="BI318" s="1671"/>
      <c r="BJ318" s="1671"/>
      <c r="BK318" s="1671"/>
      <c r="BL318" s="1671"/>
      <c r="BM318" s="1671"/>
      <c r="BN318" s="1671"/>
      <c r="BO318" s="1671"/>
      <c r="BP318" s="1671"/>
      <c r="BQ318" s="1671"/>
      <c r="BR318" s="1671"/>
      <c r="BS318" s="1671"/>
      <c r="BT318" s="1671"/>
      <c r="BU318" s="1671"/>
      <c r="BV318" s="1671"/>
      <c r="BW318" s="1671"/>
      <c r="BX318" s="1671"/>
      <c r="BY318" s="1671"/>
      <c r="BZ318" s="1671"/>
      <c r="CA318" s="1671"/>
      <c r="CB318" s="1671"/>
      <c r="CC318" s="1671"/>
      <c r="CD318" s="1671"/>
      <c r="CE318" s="1671"/>
      <c r="CF318" s="1671"/>
      <c r="CG318" s="1671"/>
      <c r="CH318" s="1671"/>
      <c r="CI318" s="1671"/>
      <c r="CJ318" s="1671"/>
      <c r="CK318" s="1671"/>
      <c r="CL318" s="1671"/>
      <c r="CM318" s="1671"/>
      <c r="CN318" s="1671"/>
      <c r="CO318" s="1671"/>
      <c r="CP318" s="1671"/>
      <c r="CQ318" s="1671"/>
      <c r="CR318" s="1671"/>
      <c r="CS318" s="1671"/>
      <c r="CT318" s="1671"/>
      <c r="CU318" s="1671"/>
      <c r="CV318" s="1671"/>
      <c r="CW318" s="1671"/>
      <c r="CX318" s="1671"/>
      <c r="CY318" s="1671"/>
      <c r="CZ318" s="1671"/>
      <c r="DA318" s="1671"/>
      <c r="DB318" s="1671"/>
      <c r="DC318" s="1671"/>
      <c r="DD318" s="1671"/>
      <c r="DE318" s="1671"/>
      <c r="DF318" s="1671"/>
      <c r="DG318" s="1671"/>
      <c r="DH318" s="1671"/>
      <c r="DI318" s="1671"/>
      <c r="DJ318" s="1671"/>
      <c r="DK318" s="1671"/>
      <c r="DL318" s="1671"/>
      <c r="DM318" s="1671"/>
      <c r="DN318" s="1671"/>
      <c r="DO318" s="1671"/>
      <c r="DP318" s="1671"/>
      <c r="DQ318" s="1671"/>
      <c r="DR318" s="1671"/>
      <c r="DS318" s="1671"/>
      <c r="DT318" s="1671"/>
      <c r="DU318" s="1671"/>
      <c r="DV318" s="1671"/>
      <c r="DW318" s="1671"/>
      <c r="DX318" s="1671"/>
      <c r="DY318" s="1671"/>
      <c r="DZ318" s="1671"/>
      <c r="EA318" s="1671"/>
      <c r="EB318" s="1671"/>
      <c r="EC318" s="1671"/>
      <c r="ED318" s="1671"/>
      <c r="EE318" s="1671"/>
      <c r="EF318" s="1671"/>
      <c r="EG318" s="1671"/>
      <c r="EH318" s="1671"/>
      <c r="EI318" s="1671"/>
    </row>
    <row r="319" spans="1:139" s="1673" customFormat="1" ht="12.5" x14ac:dyDescent="0.35">
      <c r="A319" s="1670" t="s">
        <v>6355</v>
      </c>
      <c r="B319" s="1670" t="s">
        <v>6183</v>
      </c>
      <c r="C319" s="1653">
        <v>42</v>
      </c>
      <c r="D319" s="1654">
        <v>20557</v>
      </c>
      <c r="E319" s="1654">
        <v>20557</v>
      </c>
      <c r="F319" s="1671"/>
      <c r="G319" s="1671"/>
      <c r="H319" s="1671"/>
      <c r="I319" s="1671"/>
      <c r="J319" s="1672"/>
      <c r="K319" s="1671"/>
      <c r="L319" s="1671"/>
      <c r="M319" s="1671"/>
      <c r="N319" s="1671"/>
      <c r="O319" s="1671"/>
      <c r="P319" s="1671"/>
      <c r="Q319" s="1671"/>
      <c r="R319" s="1671"/>
      <c r="S319" s="1671"/>
      <c r="T319" s="1671"/>
      <c r="U319" s="1671"/>
      <c r="V319" s="1671"/>
      <c r="W319" s="1671"/>
      <c r="X319" s="1671"/>
      <c r="Y319" s="1671"/>
      <c r="Z319" s="1671"/>
      <c r="AA319" s="1671"/>
      <c r="AB319" s="1671"/>
      <c r="AC319" s="1671"/>
      <c r="AD319" s="1671"/>
      <c r="AE319" s="1671"/>
      <c r="AF319" s="1671"/>
      <c r="AG319" s="1671"/>
      <c r="AH319" s="1671"/>
      <c r="AI319" s="1671"/>
      <c r="AJ319" s="1671"/>
      <c r="AK319" s="1671"/>
      <c r="AL319" s="1671"/>
      <c r="AM319" s="1671"/>
      <c r="AN319" s="1671"/>
      <c r="AO319" s="1671"/>
      <c r="AP319" s="1671"/>
      <c r="AQ319" s="1671"/>
      <c r="AR319" s="1671"/>
      <c r="AS319" s="1671"/>
      <c r="AT319" s="1671"/>
      <c r="AU319" s="1671"/>
      <c r="AV319" s="1671"/>
      <c r="AW319" s="1671"/>
      <c r="AX319" s="1671"/>
      <c r="AY319" s="1671"/>
      <c r="AZ319" s="1671"/>
      <c r="BA319" s="1671"/>
      <c r="BB319" s="1671"/>
      <c r="BC319" s="1671"/>
      <c r="BD319" s="1671"/>
      <c r="BE319" s="1671"/>
      <c r="BF319" s="1671"/>
      <c r="BG319" s="1671"/>
      <c r="BH319" s="1671"/>
      <c r="BI319" s="1671"/>
      <c r="BJ319" s="1671"/>
      <c r="BK319" s="1671"/>
      <c r="BL319" s="1671"/>
      <c r="BM319" s="1671"/>
      <c r="BN319" s="1671"/>
      <c r="BO319" s="1671"/>
      <c r="BP319" s="1671"/>
      <c r="BQ319" s="1671"/>
      <c r="BR319" s="1671"/>
      <c r="BS319" s="1671"/>
      <c r="BT319" s="1671"/>
      <c r="BU319" s="1671"/>
      <c r="BV319" s="1671"/>
      <c r="BW319" s="1671"/>
      <c r="BX319" s="1671"/>
      <c r="BY319" s="1671"/>
      <c r="BZ319" s="1671"/>
      <c r="CA319" s="1671"/>
      <c r="CB319" s="1671"/>
      <c r="CC319" s="1671"/>
      <c r="CD319" s="1671"/>
      <c r="CE319" s="1671"/>
      <c r="CF319" s="1671"/>
      <c r="CG319" s="1671"/>
      <c r="CH319" s="1671"/>
      <c r="CI319" s="1671"/>
      <c r="CJ319" s="1671"/>
      <c r="CK319" s="1671"/>
      <c r="CL319" s="1671"/>
      <c r="CM319" s="1671"/>
      <c r="CN319" s="1671"/>
      <c r="CO319" s="1671"/>
      <c r="CP319" s="1671"/>
      <c r="CQ319" s="1671"/>
      <c r="CR319" s="1671"/>
      <c r="CS319" s="1671"/>
      <c r="CT319" s="1671"/>
      <c r="CU319" s="1671"/>
      <c r="CV319" s="1671"/>
      <c r="CW319" s="1671"/>
      <c r="CX319" s="1671"/>
      <c r="CY319" s="1671"/>
      <c r="CZ319" s="1671"/>
      <c r="DA319" s="1671"/>
      <c r="DB319" s="1671"/>
      <c r="DC319" s="1671"/>
      <c r="DD319" s="1671"/>
      <c r="DE319" s="1671"/>
      <c r="DF319" s="1671"/>
      <c r="DG319" s="1671"/>
      <c r="DH319" s="1671"/>
      <c r="DI319" s="1671"/>
      <c r="DJ319" s="1671"/>
      <c r="DK319" s="1671"/>
      <c r="DL319" s="1671"/>
      <c r="DM319" s="1671"/>
      <c r="DN319" s="1671"/>
      <c r="DO319" s="1671"/>
      <c r="DP319" s="1671"/>
      <c r="DQ319" s="1671"/>
      <c r="DR319" s="1671"/>
      <c r="DS319" s="1671"/>
      <c r="DT319" s="1671"/>
      <c r="DU319" s="1671"/>
      <c r="DV319" s="1671"/>
      <c r="DW319" s="1671"/>
      <c r="DX319" s="1671"/>
      <c r="DY319" s="1671"/>
      <c r="DZ319" s="1671"/>
      <c r="EA319" s="1671"/>
      <c r="EB319" s="1671"/>
      <c r="EC319" s="1671"/>
      <c r="ED319" s="1671"/>
      <c r="EE319" s="1671"/>
      <c r="EF319" s="1671"/>
      <c r="EG319" s="1671"/>
      <c r="EH319" s="1671"/>
      <c r="EI319" s="1671"/>
    </row>
    <row r="320" spans="1:139" s="1673" customFormat="1" ht="12.5" x14ac:dyDescent="0.35">
      <c r="A320" s="1670" t="s">
        <v>6356</v>
      </c>
      <c r="B320" s="1670" t="s">
        <v>6185</v>
      </c>
      <c r="C320" s="1653">
        <v>10</v>
      </c>
      <c r="D320" s="1654">
        <v>20557</v>
      </c>
      <c r="E320" s="1654">
        <v>20557</v>
      </c>
      <c r="F320" s="1671"/>
      <c r="G320" s="1671"/>
      <c r="H320" s="1671"/>
      <c r="I320" s="1671"/>
      <c r="J320" s="1672"/>
      <c r="K320" s="1671"/>
      <c r="L320" s="1671"/>
      <c r="M320" s="1671"/>
      <c r="N320" s="1671"/>
      <c r="O320" s="1671"/>
      <c r="P320" s="1671"/>
      <c r="Q320" s="1671"/>
      <c r="R320" s="1671"/>
      <c r="S320" s="1671"/>
      <c r="T320" s="1671"/>
      <c r="U320" s="1671"/>
      <c r="V320" s="1671"/>
      <c r="W320" s="1671"/>
      <c r="X320" s="1671"/>
      <c r="Y320" s="1671"/>
      <c r="Z320" s="1671"/>
      <c r="AA320" s="1671"/>
      <c r="AB320" s="1671"/>
      <c r="AC320" s="1671"/>
      <c r="AD320" s="1671"/>
      <c r="AE320" s="1671"/>
      <c r="AF320" s="1671"/>
      <c r="AG320" s="1671"/>
      <c r="AH320" s="1671"/>
      <c r="AI320" s="1671"/>
      <c r="AJ320" s="1671"/>
      <c r="AK320" s="1671"/>
      <c r="AL320" s="1671"/>
      <c r="AM320" s="1671"/>
      <c r="AN320" s="1671"/>
      <c r="AO320" s="1671"/>
      <c r="AP320" s="1671"/>
      <c r="AQ320" s="1671"/>
      <c r="AR320" s="1671"/>
      <c r="AS320" s="1671"/>
      <c r="AT320" s="1671"/>
      <c r="AU320" s="1671"/>
      <c r="AV320" s="1671"/>
      <c r="AW320" s="1671"/>
      <c r="AX320" s="1671"/>
      <c r="AY320" s="1671"/>
      <c r="AZ320" s="1671"/>
      <c r="BA320" s="1671"/>
      <c r="BB320" s="1671"/>
      <c r="BC320" s="1671"/>
      <c r="BD320" s="1671"/>
      <c r="BE320" s="1671"/>
      <c r="BF320" s="1671"/>
      <c r="BG320" s="1671"/>
      <c r="BH320" s="1671"/>
      <c r="BI320" s="1671"/>
      <c r="BJ320" s="1671"/>
      <c r="BK320" s="1671"/>
      <c r="BL320" s="1671"/>
      <c r="BM320" s="1671"/>
      <c r="BN320" s="1671"/>
      <c r="BO320" s="1671"/>
      <c r="BP320" s="1671"/>
      <c r="BQ320" s="1671"/>
      <c r="BR320" s="1671"/>
      <c r="BS320" s="1671"/>
      <c r="BT320" s="1671"/>
      <c r="BU320" s="1671"/>
      <c r="BV320" s="1671"/>
      <c r="BW320" s="1671"/>
      <c r="BX320" s="1671"/>
      <c r="BY320" s="1671"/>
      <c r="BZ320" s="1671"/>
      <c r="CA320" s="1671"/>
      <c r="CB320" s="1671"/>
      <c r="CC320" s="1671"/>
      <c r="CD320" s="1671"/>
      <c r="CE320" s="1671"/>
      <c r="CF320" s="1671"/>
      <c r="CG320" s="1671"/>
      <c r="CH320" s="1671"/>
      <c r="CI320" s="1671"/>
      <c r="CJ320" s="1671"/>
      <c r="CK320" s="1671"/>
      <c r="CL320" s="1671"/>
      <c r="CM320" s="1671"/>
      <c r="CN320" s="1671"/>
      <c r="CO320" s="1671"/>
      <c r="CP320" s="1671"/>
      <c r="CQ320" s="1671"/>
      <c r="CR320" s="1671"/>
      <c r="CS320" s="1671"/>
      <c r="CT320" s="1671"/>
      <c r="CU320" s="1671"/>
      <c r="CV320" s="1671"/>
      <c r="CW320" s="1671"/>
      <c r="CX320" s="1671"/>
      <c r="CY320" s="1671"/>
      <c r="CZ320" s="1671"/>
      <c r="DA320" s="1671"/>
      <c r="DB320" s="1671"/>
      <c r="DC320" s="1671"/>
      <c r="DD320" s="1671"/>
      <c r="DE320" s="1671"/>
      <c r="DF320" s="1671"/>
      <c r="DG320" s="1671"/>
      <c r="DH320" s="1671"/>
      <c r="DI320" s="1671"/>
      <c r="DJ320" s="1671"/>
      <c r="DK320" s="1671"/>
      <c r="DL320" s="1671"/>
      <c r="DM320" s="1671"/>
      <c r="DN320" s="1671"/>
      <c r="DO320" s="1671"/>
      <c r="DP320" s="1671"/>
      <c r="DQ320" s="1671"/>
      <c r="DR320" s="1671"/>
      <c r="DS320" s="1671"/>
      <c r="DT320" s="1671"/>
      <c r="DU320" s="1671"/>
      <c r="DV320" s="1671"/>
      <c r="DW320" s="1671"/>
      <c r="DX320" s="1671"/>
      <c r="DY320" s="1671"/>
      <c r="DZ320" s="1671"/>
      <c r="EA320" s="1671"/>
      <c r="EB320" s="1671"/>
      <c r="EC320" s="1671"/>
      <c r="ED320" s="1671"/>
      <c r="EE320" s="1671"/>
      <c r="EF320" s="1671"/>
      <c r="EG320" s="1671"/>
      <c r="EH320" s="1671"/>
      <c r="EI320" s="1671"/>
    </row>
    <row r="321" spans="1:139" s="1673" customFormat="1" ht="12.5" x14ac:dyDescent="0.35">
      <c r="A321" s="1670" t="s">
        <v>6357</v>
      </c>
      <c r="B321" s="1670" t="s">
        <v>6207</v>
      </c>
      <c r="C321" s="1653">
        <v>107</v>
      </c>
      <c r="D321" s="1654">
        <v>19492</v>
      </c>
      <c r="E321" s="1654">
        <v>19492</v>
      </c>
      <c r="F321" s="1671"/>
      <c r="G321" s="1671"/>
      <c r="H321" s="1671"/>
      <c r="I321" s="1671"/>
      <c r="J321" s="1672"/>
      <c r="K321" s="1671"/>
      <c r="L321" s="1671"/>
      <c r="M321" s="1671"/>
      <c r="N321" s="1671"/>
      <c r="O321" s="1671"/>
      <c r="P321" s="1671"/>
      <c r="Q321" s="1671"/>
      <c r="R321" s="1671"/>
      <c r="S321" s="1671"/>
      <c r="T321" s="1671"/>
      <c r="U321" s="1671"/>
      <c r="V321" s="1671"/>
      <c r="W321" s="1671"/>
      <c r="X321" s="1671"/>
      <c r="Y321" s="1671"/>
      <c r="Z321" s="1671"/>
      <c r="AA321" s="1671"/>
      <c r="AB321" s="1671"/>
      <c r="AC321" s="1671"/>
      <c r="AD321" s="1671"/>
      <c r="AE321" s="1671"/>
      <c r="AF321" s="1671"/>
      <c r="AG321" s="1671"/>
      <c r="AH321" s="1671"/>
      <c r="AI321" s="1671"/>
      <c r="AJ321" s="1671"/>
      <c r="AK321" s="1671"/>
      <c r="AL321" s="1671"/>
      <c r="AM321" s="1671"/>
      <c r="AN321" s="1671"/>
      <c r="AO321" s="1671"/>
      <c r="AP321" s="1671"/>
      <c r="AQ321" s="1671"/>
      <c r="AR321" s="1671"/>
      <c r="AS321" s="1671"/>
      <c r="AT321" s="1671"/>
      <c r="AU321" s="1671"/>
      <c r="AV321" s="1671"/>
      <c r="AW321" s="1671"/>
      <c r="AX321" s="1671"/>
      <c r="AY321" s="1671"/>
      <c r="AZ321" s="1671"/>
      <c r="BA321" s="1671"/>
      <c r="BB321" s="1671"/>
      <c r="BC321" s="1671"/>
      <c r="BD321" s="1671"/>
      <c r="BE321" s="1671"/>
      <c r="BF321" s="1671"/>
      <c r="BG321" s="1671"/>
      <c r="BH321" s="1671"/>
      <c r="BI321" s="1671"/>
      <c r="BJ321" s="1671"/>
      <c r="BK321" s="1671"/>
      <c r="BL321" s="1671"/>
      <c r="BM321" s="1671"/>
      <c r="BN321" s="1671"/>
      <c r="BO321" s="1671"/>
      <c r="BP321" s="1671"/>
      <c r="BQ321" s="1671"/>
      <c r="BR321" s="1671"/>
      <c r="BS321" s="1671"/>
      <c r="BT321" s="1671"/>
      <c r="BU321" s="1671"/>
      <c r="BV321" s="1671"/>
      <c r="BW321" s="1671"/>
      <c r="BX321" s="1671"/>
      <c r="BY321" s="1671"/>
      <c r="BZ321" s="1671"/>
      <c r="CA321" s="1671"/>
      <c r="CB321" s="1671"/>
      <c r="CC321" s="1671"/>
      <c r="CD321" s="1671"/>
      <c r="CE321" s="1671"/>
      <c r="CF321" s="1671"/>
      <c r="CG321" s="1671"/>
      <c r="CH321" s="1671"/>
      <c r="CI321" s="1671"/>
      <c r="CJ321" s="1671"/>
      <c r="CK321" s="1671"/>
      <c r="CL321" s="1671"/>
      <c r="CM321" s="1671"/>
      <c r="CN321" s="1671"/>
      <c r="CO321" s="1671"/>
      <c r="CP321" s="1671"/>
      <c r="CQ321" s="1671"/>
      <c r="CR321" s="1671"/>
      <c r="CS321" s="1671"/>
      <c r="CT321" s="1671"/>
      <c r="CU321" s="1671"/>
      <c r="CV321" s="1671"/>
      <c r="CW321" s="1671"/>
      <c r="CX321" s="1671"/>
      <c r="CY321" s="1671"/>
      <c r="CZ321" s="1671"/>
      <c r="DA321" s="1671"/>
      <c r="DB321" s="1671"/>
      <c r="DC321" s="1671"/>
      <c r="DD321" s="1671"/>
      <c r="DE321" s="1671"/>
      <c r="DF321" s="1671"/>
      <c r="DG321" s="1671"/>
      <c r="DH321" s="1671"/>
      <c r="DI321" s="1671"/>
      <c r="DJ321" s="1671"/>
      <c r="DK321" s="1671"/>
      <c r="DL321" s="1671"/>
      <c r="DM321" s="1671"/>
      <c r="DN321" s="1671"/>
      <c r="DO321" s="1671"/>
      <c r="DP321" s="1671"/>
      <c r="DQ321" s="1671"/>
      <c r="DR321" s="1671"/>
      <c r="DS321" s="1671"/>
      <c r="DT321" s="1671"/>
      <c r="DU321" s="1671"/>
      <c r="DV321" s="1671"/>
      <c r="DW321" s="1671"/>
      <c r="DX321" s="1671"/>
      <c r="DY321" s="1671"/>
      <c r="DZ321" s="1671"/>
      <c r="EA321" s="1671"/>
      <c r="EB321" s="1671"/>
      <c r="EC321" s="1671"/>
      <c r="ED321" s="1671"/>
      <c r="EE321" s="1671"/>
      <c r="EF321" s="1671"/>
      <c r="EG321" s="1671"/>
      <c r="EH321" s="1671"/>
      <c r="EI321" s="1671"/>
    </row>
    <row r="322" spans="1:139" s="1673" customFormat="1" ht="12.5" x14ac:dyDescent="0.35">
      <c r="A322" s="1670" t="s">
        <v>6358</v>
      </c>
      <c r="B322" s="1670" t="s">
        <v>6212</v>
      </c>
      <c r="C322" s="1653">
        <v>4</v>
      </c>
      <c r="D322" s="1654">
        <v>33065</v>
      </c>
      <c r="E322" s="1654">
        <v>33065</v>
      </c>
      <c r="F322" s="1671"/>
      <c r="G322" s="1671"/>
      <c r="H322" s="1671"/>
      <c r="I322" s="1671"/>
      <c r="J322" s="1672"/>
      <c r="K322" s="1671"/>
      <c r="L322" s="1671"/>
      <c r="M322" s="1671"/>
      <c r="N322" s="1671"/>
      <c r="O322" s="1671"/>
      <c r="P322" s="1671"/>
      <c r="Q322" s="1671"/>
      <c r="R322" s="1671"/>
      <c r="S322" s="1671"/>
      <c r="T322" s="1671"/>
      <c r="U322" s="1671"/>
      <c r="V322" s="1671"/>
      <c r="W322" s="1671"/>
      <c r="X322" s="1671"/>
      <c r="Y322" s="1671"/>
      <c r="Z322" s="1671"/>
      <c r="AA322" s="1671"/>
      <c r="AB322" s="1671"/>
      <c r="AC322" s="1671"/>
      <c r="AD322" s="1671"/>
      <c r="AE322" s="1671"/>
      <c r="AF322" s="1671"/>
      <c r="AG322" s="1671"/>
      <c r="AH322" s="1671"/>
      <c r="AI322" s="1671"/>
      <c r="AJ322" s="1671"/>
      <c r="AK322" s="1671"/>
      <c r="AL322" s="1671"/>
      <c r="AM322" s="1671"/>
      <c r="AN322" s="1671"/>
      <c r="AO322" s="1671"/>
      <c r="AP322" s="1671"/>
      <c r="AQ322" s="1671"/>
      <c r="AR322" s="1671"/>
      <c r="AS322" s="1671"/>
      <c r="AT322" s="1671"/>
      <c r="AU322" s="1671"/>
      <c r="AV322" s="1671"/>
      <c r="AW322" s="1671"/>
      <c r="AX322" s="1671"/>
      <c r="AY322" s="1671"/>
      <c r="AZ322" s="1671"/>
      <c r="BA322" s="1671"/>
      <c r="BB322" s="1671"/>
      <c r="BC322" s="1671"/>
      <c r="BD322" s="1671"/>
      <c r="BE322" s="1671"/>
      <c r="BF322" s="1671"/>
      <c r="BG322" s="1671"/>
      <c r="BH322" s="1671"/>
      <c r="BI322" s="1671"/>
      <c r="BJ322" s="1671"/>
      <c r="BK322" s="1671"/>
      <c r="BL322" s="1671"/>
      <c r="BM322" s="1671"/>
      <c r="BN322" s="1671"/>
      <c r="BO322" s="1671"/>
      <c r="BP322" s="1671"/>
      <c r="BQ322" s="1671"/>
      <c r="BR322" s="1671"/>
      <c r="BS322" s="1671"/>
      <c r="BT322" s="1671"/>
      <c r="BU322" s="1671"/>
      <c r="BV322" s="1671"/>
      <c r="BW322" s="1671"/>
      <c r="BX322" s="1671"/>
      <c r="BY322" s="1671"/>
      <c r="BZ322" s="1671"/>
      <c r="CA322" s="1671"/>
      <c r="CB322" s="1671"/>
      <c r="CC322" s="1671"/>
      <c r="CD322" s="1671"/>
      <c r="CE322" s="1671"/>
      <c r="CF322" s="1671"/>
      <c r="CG322" s="1671"/>
      <c r="CH322" s="1671"/>
      <c r="CI322" s="1671"/>
      <c r="CJ322" s="1671"/>
      <c r="CK322" s="1671"/>
      <c r="CL322" s="1671"/>
      <c r="CM322" s="1671"/>
      <c r="CN322" s="1671"/>
      <c r="CO322" s="1671"/>
      <c r="CP322" s="1671"/>
      <c r="CQ322" s="1671"/>
      <c r="CR322" s="1671"/>
      <c r="CS322" s="1671"/>
      <c r="CT322" s="1671"/>
      <c r="CU322" s="1671"/>
      <c r="CV322" s="1671"/>
      <c r="CW322" s="1671"/>
      <c r="CX322" s="1671"/>
      <c r="CY322" s="1671"/>
      <c r="CZ322" s="1671"/>
      <c r="DA322" s="1671"/>
      <c r="DB322" s="1671"/>
      <c r="DC322" s="1671"/>
      <c r="DD322" s="1671"/>
      <c r="DE322" s="1671"/>
      <c r="DF322" s="1671"/>
      <c r="DG322" s="1671"/>
      <c r="DH322" s="1671"/>
      <c r="DI322" s="1671"/>
      <c r="DJ322" s="1671"/>
      <c r="DK322" s="1671"/>
      <c r="DL322" s="1671"/>
      <c r="DM322" s="1671"/>
      <c r="DN322" s="1671"/>
      <c r="DO322" s="1671"/>
      <c r="DP322" s="1671"/>
      <c r="DQ322" s="1671"/>
      <c r="DR322" s="1671"/>
      <c r="DS322" s="1671"/>
      <c r="DT322" s="1671"/>
      <c r="DU322" s="1671"/>
      <c r="DV322" s="1671"/>
      <c r="DW322" s="1671"/>
      <c r="DX322" s="1671"/>
      <c r="DY322" s="1671"/>
      <c r="DZ322" s="1671"/>
      <c r="EA322" s="1671"/>
      <c r="EB322" s="1671"/>
      <c r="EC322" s="1671"/>
      <c r="ED322" s="1671"/>
      <c r="EE322" s="1671"/>
      <c r="EF322" s="1671"/>
      <c r="EG322" s="1671"/>
      <c r="EH322" s="1671"/>
      <c r="EI322" s="1671"/>
    </row>
    <row r="323" spans="1:139" s="1673" customFormat="1" ht="12.5" x14ac:dyDescent="0.35">
      <c r="A323" s="1670" t="s">
        <v>6359</v>
      </c>
      <c r="B323" s="1670" t="s">
        <v>6219</v>
      </c>
      <c r="C323" s="1653">
        <v>2</v>
      </c>
      <c r="D323" s="1654">
        <v>23280</v>
      </c>
      <c r="E323" s="1654">
        <v>23280</v>
      </c>
      <c r="F323" s="1671"/>
      <c r="G323" s="1671"/>
      <c r="H323" s="1671"/>
      <c r="I323" s="1671"/>
      <c r="J323" s="1672"/>
      <c r="K323" s="1671"/>
      <c r="L323" s="1671"/>
      <c r="M323" s="1671"/>
      <c r="N323" s="1671"/>
      <c r="O323" s="1671"/>
      <c r="P323" s="1671"/>
      <c r="Q323" s="1671"/>
      <c r="R323" s="1671"/>
      <c r="S323" s="1671"/>
      <c r="T323" s="1671"/>
      <c r="U323" s="1671"/>
      <c r="V323" s="1671"/>
      <c r="W323" s="1671"/>
      <c r="X323" s="1671"/>
      <c r="Y323" s="1671"/>
      <c r="Z323" s="1671"/>
      <c r="AA323" s="1671"/>
      <c r="AB323" s="1671"/>
      <c r="AC323" s="1671"/>
      <c r="AD323" s="1671"/>
      <c r="AE323" s="1671"/>
      <c r="AF323" s="1671"/>
      <c r="AG323" s="1671"/>
      <c r="AH323" s="1671"/>
      <c r="AI323" s="1671"/>
      <c r="AJ323" s="1671"/>
      <c r="AK323" s="1671"/>
      <c r="AL323" s="1671"/>
      <c r="AM323" s="1671"/>
      <c r="AN323" s="1671"/>
      <c r="AO323" s="1671"/>
      <c r="AP323" s="1671"/>
      <c r="AQ323" s="1671"/>
      <c r="AR323" s="1671"/>
      <c r="AS323" s="1671"/>
      <c r="AT323" s="1671"/>
      <c r="AU323" s="1671"/>
      <c r="AV323" s="1671"/>
      <c r="AW323" s="1671"/>
      <c r="AX323" s="1671"/>
      <c r="AY323" s="1671"/>
      <c r="AZ323" s="1671"/>
      <c r="BA323" s="1671"/>
      <c r="BB323" s="1671"/>
      <c r="BC323" s="1671"/>
      <c r="BD323" s="1671"/>
      <c r="BE323" s="1671"/>
      <c r="BF323" s="1671"/>
      <c r="BG323" s="1671"/>
      <c r="BH323" s="1671"/>
      <c r="BI323" s="1671"/>
      <c r="BJ323" s="1671"/>
      <c r="BK323" s="1671"/>
      <c r="BL323" s="1671"/>
      <c r="BM323" s="1671"/>
      <c r="BN323" s="1671"/>
      <c r="BO323" s="1671"/>
      <c r="BP323" s="1671"/>
      <c r="BQ323" s="1671"/>
      <c r="BR323" s="1671"/>
      <c r="BS323" s="1671"/>
      <c r="BT323" s="1671"/>
      <c r="BU323" s="1671"/>
      <c r="BV323" s="1671"/>
      <c r="BW323" s="1671"/>
      <c r="BX323" s="1671"/>
      <c r="BY323" s="1671"/>
      <c r="BZ323" s="1671"/>
      <c r="CA323" s="1671"/>
      <c r="CB323" s="1671"/>
      <c r="CC323" s="1671"/>
      <c r="CD323" s="1671"/>
      <c r="CE323" s="1671"/>
      <c r="CF323" s="1671"/>
      <c r="CG323" s="1671"/>
      <c r="CH323" s="1671"/>
      <c r="CI323" s="1671"/>
      <c r="CJ323" s="1671"/>
      <c r="CK323" s="1671"/>
      <c r="CL323" s="1671"/>
      <c r="CM323" s="1671"/>
      <c r="CN323" s="1671"/>
      <c r="CO323" s="1671"/>
      <c r="CP323" s="1671"/>
      <c r="CQ323" s="1671"/>
      <c r="CR323" s="1671"/>
      <c r="CS323" s="1671"/>
      <c r="CT323" s="1671"/>
      <c r="CU323" s="1671"/>
      <c r="CV323" s="1671"/>
      <c r="CW323" s="1671"/>
      <c r="CX323" s="1671"/>
      <c r="CY323" s="1671"/>
      <c r="CZ323" s="1671"/>
      <c r="DA323" s="1671"/>
      <c r="DB323" s="1671"/>
      <c r="DC323" s="1671"/>
      <c r="DD323" s="1671"/>
      <c r="DE323" s="1671"/>
      <c r="DF323" s="1671"/>
      <c r="DG323" s="1671"/>
      <c r="DH323" s="1671"/>
      <c r="DI323" s="1671"/>
      <c r="DJ323" s="1671"/>
      <c r="DK323" s="1671"/>
      <c r="DL323" s="1671"/>
      <c r="DM323" s="1671"/>
      <c r="DN323" s="1671"/>
      <c r="DO323" s="1671"/>
      <c r="DP323" s="1671"/>
      <c r="DQ323" s="1671"/>
      <c r="DR323" s="1671"/>
      <c r="DS323" s="1671"/>
      <c r="DT323" s="1671"/>
      <c r="DU323" s="1671"/>
      <c r="DV323" s="1671"/>
      <c r="DW323" s="1671"/>
      <c r="DX323" s="1671"/>
      <c r="DY323" s="1671"/>
      <c r="DZ323" s="1671"/>
      <c r="EA323" s="1671"/>
      <c r="EB323" s="1671"/>
      <c r="EC323" s="1671"/>
      <c r="ED323" s="1671"/>
      <c r="EE323" s="1671"/>
      <c r="EF323" s="1671"/>
      <c r="EG323" s="1671"/>
      <c r="EH323" s="1671"/>
      <c r="EI323" s="1671"/>
    </row>
    <row r="324" spans="1:139" s="1673" customFormat="1" ht="12.5" x14ac:dyDescent="0.35">
      <c r="A324" s="1670" t="s">
        <v>6360</v>
      </c>
      <c r="B324" s="1670" t="s">
        <v>6219</v>
      </c>
      <c r="C324" s="1653">
        <v>2</v>
      </c>
      <c r="D324" s="1654">
        <v>24480</v>
      </c>
      <c r="E324" s="1654">
        <v>24480</v>
      </c>
      <c r="F324" s="1671"/>
      <c r="G324" s="1671"/>
      <c r="H324" s="1671"/>
      <c r="I324" s="1671"/>
      <c r="J324" s="1672"/>
      <c r="K324" s="1671"/>
      <c r="L324" s="1671"/>
      <c r="M324" s="1671"/>
      <c r="N324" s="1671"/>
      <c r="O324" s="1671"/>
      <c r="P324" s="1671"/>
      <c r="Q324" s="1671"/>
      <c r="R324" s="1671"/>
      <c r="S324" s="1671"/>
      <c r="T324" s="1671"/>
      <c r="U324" s="1671"/>
      <c r="V324" s="1671"/>
      <c r="W324" s="1671"/>
      <c r="X324" s="1671"/>
      <c r="Y324" s="1671"/>
      <c r="Z324" s="1671"/>
      <c r="AA324" s="1671"/>
      <c r="AB324" s="1671"/>
      <c r="AC324" s="1671"/>
      <c r="AD324" s="1671"/>
      <c r="AE324" s="1671"/>
      <c r="AF324" s="1671"/>
      <c r="AG324" s="1671"/>
      <c r="AH324" s="1671"/>
      <c r="AI324" s="1671"/>
      <c r="AJ324" s="1671"/>
      <c r="AK324" s="1671"/>
      <c r="AL324" s="1671"/>
      <c r="AM324" s="1671"/>
      <c r="AN324" s="1671"/>
      <c r="AO324" s="1671"/>
      <c r="AP324" s="1671"/>
      <c r="AQ324" s="1671"/>
      <c r="AR324" s="1671"/>
      <c r="AS324" s="1671"/>
      <c r="AT324" s="1671"/>
      <c r="AU324" s="1671"/>
      <c r="AV324" s="1671"/>
      <c r="AW324" s="1671"/>
      <c r="AX324" s="1671"/>
      <c r="AY324" s="1671"/>
      <c r="AZ324" s="1671"/>
      <c r="BA324" s="1671"/>
      <c r="BB324" s="1671"/>
      <c r="BC324" s="1671"/>
      <c r="BD324" s="1671"/>
      <c r="BE324" s="1671"/>
      <c r="BF324" s="1671"/>
      <c r="BG324" s="1671"/>
      <c r="BH324" s="1671"/>
      <c r="BI324" s="1671"/>
      <c r="BJ324" s="1671"/>
      <c r="BK324" s="1671"/>
      <c r="BL324" s="1671"/>
      <c r="BM324" s="1671"/>
      <c r="BN324" s="1671"/>
      <c r="BO324" s="1671"/>
      <c r="BP324" s="1671"/>
      <c r="BQ324" s="1671"/>
      <c r="BR324" s="1671"/>
      <c r="BS324" s="1671"/>
      <c r="BT324" s="1671"/>
      <c r="BU324" s="1671"/>
      <c r="BV324" s="1671"/>
      <c r="BW324" s="1671"/>
      <c r="BX324" s="1671"/>
      <c r="BY324" s="1671"/>
      <c r="BZ324" s="1671"/>
      <c r="CA324" s="1671"/>
      <c r="CB324" s="1671"/>
      <c r="CC324" s="1671"/>
      <c r="CD324" s="1671"/>
      <c r="CE324" s="1671"/>
      <c r="CF324" s="1671"/>
      <c r="CG324" s="1671"/>
      <c r="CH324" s="1671"/>
      <c r="CI324" s="1671"/>
      <c r="CJ324" s="1671"/>
      <c r="CK324" s="1671"/>
      <c r="CL324" s="1671"/>
      <c r="CM324" s="1671"/>
      <c r="CN324" s="1671"/>
      <c r="CO324" s="1671"/>
      <c r="CP324" s="1671"/>
      <c r="CQ324" s="1671"/>
      <c r="CR324" s="1671"/>
      <c r="CS324" s="1671"/>
      <c r="CT324" s="1671"/>
      <c r="CU324" s="1671"/>
      <c r="CV324" s="1671"/>
      <c r="CW324" s="1671"/>
      <c r="CX324" s="1671"/>
      <c r="CY324" s="1671"/>
      <c r="CZ324" s="1671"/>
      <c r="DA324" s="1671"/>
      <c r="DB324" s="1671"/>
      <c r="DC324" s="1671"/>
      <c r="DD324" s="1671"/>
      <c r="DE324" s="1671"/>
      <c r="DF324" s="1671"/>
      <c r="DG324" s="1671"/>
      <c r="DH324" s="1671"/>
      <c r="DI324" s="1671"/>
      <c r="DJ324" s="1671"/>
      <c r="DK324" s="1671"/>
      <c r="DL324" s="1671"/>
      <c r="DM324" s="1671"/>
      <c r="DN324" s="1671"/>
      <c r="DO324" s="1671"/>
      <c r="DP324" s="1671"/>
      <c r="DQ324" s="1671"/>
      <c r="DR324" s="1671"/>
      <c r="DS324" s="1671"/>
      <c r="DT324" s="1671"/>
      <c r="DU324" s="1671"/>
      <c r="DV324" s="1671"/>
      <c r="DW324" s="1671"/>
      <c r="DX324" s="1671"/>
      <c r="DY324" s="1671"/>
      <c r="DZ324" s="1671"/>
      <c r="EA324" s="1671"/>
      <c r="EB324" s="1671"/>
      <c r="EC324" s="1671"/>
      <c r="ED324" s="1671"/>
      <c r="EE324" s="1671"/>
      <c r="EF324" s="1671"/>
      <c r="EG324" s="1671"/>
      <c r="EH324" s="1671"/>
      <c r="EI324" s="1671"/>
    </row>
    <row r="325" spans="1:139" s="1673" customFormat="1" ht="12.5" x14ac:dyDescent="0.35">
      <c r="A325" s="1670" t="s">
        <v>6361</v>
      </c>
      <c r="B325" s="1670" t="s">
        <v>6219</v>
      </c>
      <c r="C325" s="1653">
        <v>3</v>
      </c>
      <c r="D325" s="1654">
        <v>27749</v>
      </c>
      <c r="E325" s="1654">
        <v>27749</v>
      </c>
      <c r="F325" s="1671"/>
      <c r="G325" s="1671"/>
      <c r="H325" s="1671"/>
      <c r="I325" s="1671"/>
      <c r="J325" s="1672"/>
      <c r="K325" s="1671"/>
      <c r="L325" s="1671"/>
      <c r="M325" s="1671"/>
      <c r="N325" s="1671"/>
      <c r="O325" s="1671"/>
      <c r="P325" s="1671"/>
      <c r="Q325" s="1671"/>
      <c r="R325" s="1671"/>
      <c r="S325" s="1671"/>
      <c r="T325" s="1671"/>
      <c r="U325" s="1671"/>
      <c r="V325" s="1671"/>
      <c r="W325" s="1671"/>
      <c r="X325" s="1671"/>
      <c r="Y325" s="1671"/>
      <c r="Z325" s="1671"/>
      <c r="AA325" s="1671"/>
      <c r="AB325" s="1671"/>
      <c r="AC325" s="1671"/>
      <c r="AD325" s="1671"/>
      <c r="AE325" s="1671"/>
      <c r="AF325" s="1671"/>
      <c r="AG325" s="1671"/>
      <c r="AH325" s="1671"/>
      <c r="AI325" s="1671"/>
      <c r="AJ325" s="1671"/>
      <c r="AK325" s="1671"/>
      <c r="AL325" s="1671"/>
      <c r="AM325" s="1671"/>
      <c r="AN325" s="1671"/>
      <c r="AO325" s="1671"/>
      <c r="AP325" s="1671"/>
      <c r="AQ325" s="1671"/>
      <c r="AR325" s="1671"/>
      <c r="AS325" s="1671"/>
      <c r="AT325" s="1671"/>
      <c r="AU325" s="1671"/>
      <c r="AV325" s="1671"/>
      <c r="AW325" s="1671"/>
      <c r="AX325" s="1671"/>
      <c r="AY325" s="1671"/>
      <c r="AZ325" s="1671"/>
      <c r="BA325" s="1671"/>
      <c r="BB325" s="1671"/>
      <c r="BC325" s="1671"/>
      <c r="BD325" s="1671"/>
      <c r="BE325" s="1671"/>
      <c r="BF325" s="1671"/>
      <c r="BG325" s="1671"/>
      <c r="BH325" s="1671"/>
      <c r="BI325" s="1671"/>
      <c r="BJ325" s="1671"/>
      <c r="BK325" s="1671"/>
      <c r="BL325" s="1671"/>
      <c r="BM325" s="1671"/>
      <c r="BN325" s="1671"/>
      <c r="BO325" s="1671"/>
      <c r="BP325" s="1671"/>
      <c r="BQ325" s="1671"/>
      <c r="BR325" s="1671"/>
      <c r="BS325" s="1671"/>
      <c r="BT325" s="1671"/>
      <c r="BU325" s="1671"/>
      <c r="BV325" s="1671"/>
      <c r="BW325" s="1671"/>
      <c r="BX325" s="1671"/>
      <c r="BY325" s="1671"/>
      <c r="BZ325" s="1671"/>
      <c r="CA325" s="1671"/>
      <c r="CB325" s="1671"/>
      <c r="CC325" s="1671"/>
      <c r="CD325" s="1671"/>
      <c r="CE325" s="1671"/>
      <c r="CF325" s="1671"/>
      <c r="CG325" s="1671"/>
      <c r="CH325" s="1671"/>
      <c r="CI325" s="1671"/>
      <c r="CJ325" s="1671"/>
      <c r="CK325" s="1671"/>
      <c r="CL325" s="1671"/>
      <c r="CM325" s="1671"/>
      <c r="CN325" s="1671"/>
      <c r="CO325" s="1671"/>
      <c r="CP325" s="1671"/>
      <c r="CQ325" s="1671"/>
      <c r="CR325" s="1671"/>
      <c r="CS325" s="1671"/>
      <c r="CT325" s="1671"/>
      <c r="CU325" s="1671"/>
      <c r="CV325" s="1671"/>
      <c r="CW325" s="1671"/>
      <c r="CX325" s="1671"/>
      <c r="CY325" s="1671"/>
      <c r="CZ325" s="1671"/>
      <c r="DA325" s="1671"/>
      <c r="DB325" s="1671"/>
      <c r="DC325" s="1671"/>
      <c r="DD325" s="1671"/>
      <c r="DE325" s="1671"/>
      <c r="DF325" s="1671"/>
      <c r="DG325" s="1671"/>
      <c r="DH325" s="1671"/>
      <c r="DI325" s="1671"/>
      <c r="DJ325" s="1671"/>
      <c r="DK325" s="1671"/>
      <c r="DL325" s="1671"/>
      <c r="DM325" s="1671"/>
      <c r="DN325" s="1671"/>
      <c r="DO325" s="1671"/>
      <c r="DP325" s="1671"/>
      <c r="DQ325" s="1671"/>
      <c r="DR325" s="1671"/>
      <c r="DS325" s="1671"/>
      <c r="DT325" s="1671"/>
      <c r="DU325" s="1671"/>
      <c r="DV325" s="1671"/>
      <c r="DW325" s="1671"/>
      <c r="DX325" s="1671"/>
      <c r="DY325" s="1671"/>
      <c r="DZ325" s="1671"/>
      <c r="EA325" s="1671"/>
      <c r="EB325" s="1671"/>
      <c r="EC325" s="1671"/>
      <c r="ED325" s="1671"/>
      <c r="EE325" s="1671"/>
      <c r="EF325" s="1671"/>
      <c r="EG325" s="1671"/>
      <c r="EH325" s="1671"/>
      <c r="EI325" s="1671"/>
    </row>
    <row r="326" spans="1:139" s="1673" customFormat="1" ht="12.5" x14ac:dyDescent="0.35">
      <c r="A326" s="1670" t="s">
        <v>6362</v>
      </c>
      <c r="B326" s="1670" t="s">
        <v>6219</v>
      </c>
      <c r="C326" s="1653">
        <v>1</v>
      </c>
      <c r="D326" s="1654">
        <v>30300</v>
      </c>
      <c r="E326" s="1654">
        <v>30300</v>
      </c>
      <c r="F326" s="1671"/>
      <c r="G326" s="1671"/>
      <c r="H326" s="1671"/>
      <c r="I326" s="1671"/>
      <c r="J326" s="1672"/>
      <c r="K326" s="1671"/>
      <c r="L326" s="1671"/>
      <c r="M326" s="1671"/>
      <c r="N326" s="1671"/>
      <c r="O326" s="1671"/>
      <c r="P326" s="1671"/>
      <c r="Q326" s="1671"/>
      <c r="R326" s="1671"/>
      <c r="S326" s="1671"/>
      <c r="T326" s="1671"/>
      <c r="U326" s="1671"/>
      <c r="V326" s="1671"/>
      <c r="W326" s="1671"/>
      <c r="X326" s="1671"/>
      <c r="Y326" s="1671"/>
      <c r="Z326" s="1671"/>
      <c r="AA326" s="1671"/>
      <c r="AB326" s="1671"/>
      <c r="AC326" s="1671"/>
      <c r="AD326" s="1671"/>
      <c r="AE326" s="1671"/>
      <c r="AF326" s="1671"/>
      <c r="AG326" s="1671"/>
      <c r="AH326" s="1671"/>
      <c r="AI326" s="1671"/>
      <c r="AJ326" s="1671"/>
      <c r="AK326" s="1671"/>
      <c r="AL326" s="1671"/>
      <c r="AM326" s="1671"/>
      <c r="AN326" s="1671"/>
      <c r="AO326" s="1671"/>
      <c r="AP326" s="1671"/>
      <c r="AQ326" s="1671"/>
      <c r="AR326" s="1671"/>
      <c r="AS326" s="1671"/>
      <c r="AT326" s="1671"/>
      <c r="AU326" s="1671"/>
      <c r="AV326" s="1671"/>
      <c r="AW326" s="1671"/>
      <c r="AX326" s="1671"/>
      <c r="AY326" s="1671"/>
      <c r="AZ326" s="1671"/>
      <c r="BA326" s="1671"/>
      <c r="BB326" s="1671"/>
      <c r="BC326" s="1671"/>
      <c r="BD326" s="1671"/>
      <c r="BE326" s="1671"/>
      <c r="BF326" s="1671"/>
      <c r="BG326" s="1671"/>
      <c r="BH326" s="1671"/>
      <c r="BI326" s="1671"/>
      <c r="BJ326" s="1671"/>
      <c r="BK326" s="1671"/>
      <c r="BL326" s="1671"/>
      <c r="BM326" s="1671"/>
      <c r="BN326" s="1671"/>
      <c r="BO326" s="1671"/>
      <c r="BP326" s="1671"/>
      <c r="BQ326" s="1671"/>
      <c r="BR326" s="1671"/>
      <c r="BS326" s="1671"/>
      <c r="BT326" s="1671"/>
      <c r="BU326" s="1671"/>
      <c r="BV326" s="1671"/>
      <c r="BW326" s="1671"/>
      <c r="BX326" s="1671"/>
      <c r="BY326" s="1671"/>
      <c r="BZ326" s="1671"/>
      <c r="CA326" s="1671"/>
      <c r="CB326" s="1671"/>
      <c r="CC326" s="1671"/>
      <c r="CD326" s="1671"/>
      <c r="CE326" s="1671"/>
      <c r="CF326" s="1671"/>
      <c r="CG326" s="1671"/>
      <c r="CH326" s="1671"/>
      <c r="CI326" s="1671"/>
      <c r="CJ326" s="1671"/>
      <c r="CK326" s="1671"/>
      <c r="CL326" s="1671"/>
      <c r="CM326" s="1671"/>
      <c r="CN326" s="1671"/>
      <c r="CO326" s="1671"/>
      <c r="CP326" s="1671"/>
      <c r="CQ326" s="1671"/>
      <c r="CR326" s="1671"/>
      <c r="CS326" s="1671"/>
      <c r="CT326" s="1671"/>
      <c r="CU326" s="1671"/>
      <c r="CV326" s="1671"/>
      <c r="CW326" s="1671"/>
      <c r="CX326" s="1671"/>
      <c r="CY326" s="1671"/>
      <c r="CZ326" s="1671"/>
      <c r="DA326" s="1671"/>
      <c r="DB326" s="1671"/>
      <c r="DC326" s="1671"/>
      <c r="DD326" s="1671"/>
      <c r="DE326" s="1671"/>
      <c r="DF326" s="1671"/>
      <c r="DG326" s="1671"/>
      <c r="DH326" s="1671"/>
      <c r="DI326" s="1671"/>
      <c r="DJ326" s="1671"/>
      <c r="DK326" s="1671"/>
      <c r="DL326" s="1671"/>
      <c r="DM326" s="1671"/>
      <c r="DN326" s="1671"/>
      <c r="DO326" s="1671"/>
      <c r="DP326" s="1671"/>
      <c r="DQ326" s="1671"/>
      <c r="DR326" s="1671"/>
      <c r="DS326" s="1671"/>
      <c r="DT326" s="1671"/>
      <c r="DU326" s="1671"/>
      <c r="DV326" s="1671"/>
      <c r="DW326" s="1671"/>
      <c r="DX326" s="1671"/>
      <c r="DY326" s="1671"/>
      <c r="DZ326" s="1671"/>
      <c r="EA326" s="1671"/>
      <c r="EB326" s="1671"/>
      <c r="EC326" s="1671"/>
      <c r="ED326" s="1671"/>
      <c r="EE326" s="1671"/>
      <c r="EF326" s="1671"/>
      <c r="EG326" s="1671"/>
      <c r="EH326" s="1671"/>
      <c r="EI326" s="1671"/>
    </row>
    <row r="327" spans="1:139" s="1673" customFormat="1" ht="12.5" x14ac:dyDescent="0.35">
      <c r="A327" s="1670" t="s">
        <v>6363</v>
      </c>
      <c r="B327" s="1670" t="s">
        <v>6219</v>
      </c>
      <c r="C327" s="1653">
        <v>1</v>
      </c>
      <c r="D327" s="1654">
        <v>36686.68</v>
      </c>
      <c r="E327" s="1654">
        <v>36686.68</v>
      </c>
      <c r="F327" s="1671"/>
      <c r="G327" s="1671"/>
      <c r="H327" s="1671"/>
      <c r="I327" s="1671"/>
      <c r="J327" s="1672"/>
      <c r="K327" s="1671"/>
      <c r="L327" s="1671"/>
      <c r="M327" s="1671"/>
      <c r="N327" s="1671"/>
      <c r="O327" s="1671"/>
      <c r="P327" s="1671"/>
      <c r="Q327" s="1671"/>
      <c r="R327" s="1671"/>
      <c r="S327" s="1671"/>
      <c r="T327" s="1671"/>
      <c r="U327" s="1671"/>
      <c r="V327" s="1671"/>
      <c r="W327" s="1671"/>
      <c r="X327" s="1671"/>
      <c r="Y327" s="1671"/>
      <c r="Z327" s="1671"/>
      <c r="AA327" s="1671"/>
      <c r="AB327" s="1671"/>
      <c r="AC327" s="1671"/>
      <c r="AD327" s="1671"/>
      <c r="AE327" s="1671"/>
      <c r="AF327" s="1671"/>
      <c r="AG327" s="1671"/>
      <c r="AH327" s="1671"/>
      <c r="AI327" s="1671"/>
      <c r="AJ327" s="1671"/>
      <c r="AK327" s="1671"/>
      <c r="AL327" s="1671"/>
      <c r="AM327" s="1671"/>
      <c r="AN327" s="1671"/>
      <c r="AO327" s="1671"/>
      <c r="AP327" s="1671"/>
      <c r="AQ327" s="1671"/>
      <c r="AR327" s="1671"/>
      <c r="AS327" s="1671"/>
      <c r="AT327" s="1671"/>
      <c r="AU327" s="1671"/>
      <c r="AV327" s="1671"/>
      <c r="AW327" s="1671"/>
      <c r="AX327" s="1671"/>
      <c r="AY327" s="1671"/>
      <c r="AZ327" s="1671"/>
      <c r="BA327" s="1671"/>
      <c r="BB327" s="1671"/>
      <c r="BC327" s="1671"/>
      <c r="BD327" s="1671"/>
      <c r="BE327" s="1671"/>
      <c r="BF327" s="1671"/>
      <c r="BG327" s="1671"/>
      <c r="BH327" s="1671"/>
      <c r="BI327" s="1671"/>
      <c r="BJ327" s="1671"/>
      <c r="BK327" s="1671"/>
      <c r="BL327" s="1671"/>
      <c r="BM327" s="1671"/>
      <c r="BN327" s="1671"/>
      <c r="BO327" s="1671"/>
      <c r="BP327" s="1671"/>
      <c r="BQ327" s="1671"/>
      <c r="BR327" s="1671"/>
      <c r="BS327" s="1671"/>
      <c r="BT327" s="1671"/>
      <c r="BU327" s="1671"/>
      <c r="BV327" s="1671"/>
      <c r="BW327" s="1671"/>
      <c r="BX327" s="1671"/>
      <c r="BY327" s="1671"/>
      <c r="BZ327" s="1671"/>
      <c r="CA327" s="1671"/>
      <c r="CB327" s="1671"/>
      <c r="CC327" s="1671"/>
      <c r="CD327" s="1671"/>
      <c r="CE327" s="1671"/>
      <c r="CF327" s="1671"/>
      <c r="CG327" s="1671"/>
      <c r="CH327" s="1671"/>
      <c r="CI327" s="1671"/>
      <c r="CJ327" s="1671"/>
      <c r="CK327" s="1671"/>
      <c r="CL327" s="1671"/>
      <c r="CM327" s="1671"/>
      <c r="CN327" s="1671"/>
      <c r="CO327" s="1671"/>
      <c r="CP327" s="1671"/>
      <c r="CQ327" s="1671"/>
      <c r="CR327" s="1671"/>
      <c r="CS327" s="1671"/>
      <c r="CT327" s="1671"/>
      <c r="CU327" s="1671"/>
      <c r="CV327" s="1671"/>
      <c r="CW327" s="1671"/>
      <c r="CX327" s="1671"/>
      <c r="CY327" s="1671"/>
      <c r="CZ327" s="1671"/>
      <c r="DA327" s="1671"/>
      <c r="DB327" s="1671"/>
      <c r="DC327" s="1671"/>
      <c r="DD327" s="1671"/>
      <c r="DE327" s="1671"/>
      <c r="DF327" s="1671"/>
      <c r="DG327" s="1671"/>
      <c r="DH327" s="1671"/>
      <c r="DI327" s="1671"/>
      <c r="DJ327" s="1671"/>
      <c r="DK327" s="1671"/>
      <c r="DL327" s="1671"/>
      <c r="DM327" s="1671"/>
      <c r="DN327" s="1671"/>
      <c r="DO327" s="1671"/>
      <c r="DP327" s="1671"/>
      <c r="DQ327" s="1671"/>
      <c r="DR327" s="1671"/>
      <c r="DS327" s="1671"/>
      <c r="DT327" s="1671"/>
      <c r="DU327" s="1671"/>
      <c r="DV327" s="1671"/>
      <c r="DW327" s="1671"/>
      <c r="DX327" s="1671"/>
      <c r="DY327" s="1671"/>
      <c r="DZ327" s="1671"/>
      <c r="EA327" s="1671"/>
      <c r="EB327" s="1671"/>
      <c r="EC327" s="1671"/>
      <c r="ED327" s="1671"/>
      <c r="EE327" s="1671"/>
      <c r="EF327" s="1671"/>
      <c r="EG327" s="1671"/>
      <c r="EH327" s="1671"/>
      <c r="EI327" s="1671"/>
    </row>
    <row r="328" spans="1:139" s="1673" customFormat="1" ht="12.5" x14ac:dyDescent="0.35">
      <c r="A328" s="1670" t="s">
        <v>6364</v>
      </c>
      <c r="B328" s="1670" t="s">
        <v>6226</v>
      </c>
      <c r="C328" s="1653">
        <v>1</v>
      </c>
      <c r="D328" s="1654">
        <v>23163</v>
      </c>
      <c r="E328" s="1654">
        <v>23163</v>
      </c>
      <c r="F328" s="1671"/>
      <c r="G328" s="1671"/>
      <c r="H328" s="1671"/>
      <c r="I328" s="1671"/>
      <c r="J328" s="1672"/>
      <c r="K328" s="1671"/>
      <c r="L328" s="1671"/>
      <c r="M328" s="1671"/>
      <c r="N328" s="1671"/>
      <c r="O328" s="1671"/>
      <c r="P328" s="1671"/>
      <c r="Q328" s="1671"/>
      <c r="R328" s="1671"/>
      <c r="S328" s="1671"/>
      <c r="T328" s="1671"/>
      <c r="U328" s="1671"/>
      <c r="V328" s="1671"/>
      <c r="W328" s="1671"/>
      <c r="X328" s="1671"/>
      <c r="Y328" s="1671"/>
      <c r="Z328" s="1671"/>
      <c r="AA328" s="1671"/>
      <c r="AB328" s="1671"/>
      <c r="AC328" s="1671"/>
      <c r="AD328" s="1671"/>
      <c r="AE328" s="1671"/>
      <c r="AF328" s="1671"/>
      <c r="AG328" s="1671"/>
      <c r="AH328" s="1671"/>
      <c r="AI328" s="1671"/>
      <c r="AJ328" s="1671"/>
      <c r="AK328" s="1671"/>
      <c r="AL328" s="1671"/>
      <c r="AM328" s="1671"/>
      <c r="AN328" s="1671"/>
      <c r="AO328" s="1671"/>
      <c r="AP328" s="1671"/>
      <c r="AQ328" s="1671"/>
      <c r="AR328" s="1671"/>
      <c r="AS328" s="1671"/>
      <c r="AT328" s="1671"/>
      <c r="AU328" s="1671"/>
      <c r="AV328" s="1671"/>
      <c r="AW328" s="1671"/>
      <c r="AX328" s="1671"/>
      <c r="AY328" s="1671"/>
      <c r="AZ328" s="1671"/>
      <c r="BA328" s="1671"/>
      <c r="BB328" s="1671"/>
      <c r="BC328" s="1671"/>
      <c r="BD328" s="1671"/>
      <c r="BE328" s="1671"/>
      <c r="BF328" s="1671"/>
      <c r="BG328" s="1671"/>
      <c r="BH328" s="1671"/>
      <c r="BI328" s="1671"/>
      <c r="BJ328" s="1671"/>
      <c r="BK328" s="1671"/>
      <c r="BL328" s="1671"/>
      <c r="BM328" s="1671"/>
      <c r="BN328" s="1671"/>
      <c r="BO328" s="1671"/>
      <c r="BP328" s="1671"/>
      <c r="BQ328" s="1671"/>
      <c r="BR328" s="1671"/>
      <c r="BS328" s="1671"/>
      <c r="BT328" s="1671"/>
      <c r="BU328" s="1671"/>
      <c r="BV328" s="1671"/>
      <c r="BW328" s="1671"/>
      <c r="BX328" s="1671"/>
      <c r="BY328" s="1671"/>
      <c r="BZ328" s="1671"/>
      <c r="CA328" s="1671"/>
      <c r="CB328" s="1671"/>
      <c r="CC328" s="1671"/>
      <c r="CD328" s="1671"/>
      <c r="CE328" s="1671"/>
      <c r="CF328" s="1671"/>
      <c r="CG328" s="1671"/>
      <c r="CH328" s="1671"/>
      <c r="CI328" s="1671"/>
      <c r="CJ328" s="1671"/>
      <c r="CK328" s="1671"/>
      <c r="CL328" s="1671"/>
      <c r="CM328" s="1671"/>
      <c r="CN328" s="1671"/>
      <c r="CO328" s="1671"/>
      <c r="CP328" s="1671"/>
      <c r="CQ328" s="1671"/>
      <c r="CR328" s="1671"/>
      <c r="CS328" s="1671"/>
      <c r="CT328" s="1671"/>
      <c r="CU328" s="1671"/>
      <c r="CV328" s="1671"/>
      <c r="CW328" s="1671"/>
      <c r="CX328" s="1671"/>
      <c r="CY328" s="1671"/>
      <c r="CZ328" s="1671"/>
      <c r="DA328" s="1671"/>
      <c r="DB328" s="1671"/>
      <c r="DC328" s="1671"/>
      <c r="DD328" s="1671"/>
      <c r="DE328" s="1671"/>
      <c r="DF328" s="1671"/>
      <c r="DG328" s="1671"/>
      <c r="DH328" s="1671"/>
      <c r="DI328" s="1671"/>
      <c r="DJ328" s="1671"/>
      <c r="DK328" s="1671"/>
      <c r="DL328" s="1671"/>
      <c r="DM328" s="1671"/>
      <c r="DN328" s="1671"/>
      <c r="DO328" s="1671"/>
      <c r="DP328" s="1671"/>
      <c r="DQ328" s="1671"/>
      <c r="DR328" s="1671"/>
      <c r="DS328" s="1671"/>
      <c r="DT328" s="1671"/>
      <c r="DU328" s="1671"/>
      <c r="DV328" s="1671"/>
      <c r="DW328" s="1671"/>
      <c r="DX328" s="1671"/>
      <c r="DY328" s="1671"/>
      <c r="DZ328" s="1671"/>
      <c r="EA328" s="1671"/>
      <c r="EB328" s="1671"/>
      <c r="EC328" s="1671"/>
      <c r="ED328" s="1671"/>
      <c r="EE328" s="1671"/>
      <c r="EF328" s="1671"/>
      <c r="EG328" s="1671"/>
      <c r="EH328" s="1671"/>
      <c r="EI328" s="1671"/>
    </row>
    <row r="329" spans="1:139" s="1673" customFormat="1" ht="12.5" x14ac:dyDescent="0.35">
      <c r="A329" s="1670" t="s">
        <v>6365</v>
      </c>
      <c r="B329" s="1670" t="s">
        <v>6226</v>
      </c>
      <c r="C329" s="1653">
        <v>4</v>
      </c>
      <c r="D329" s="1654">
        <v>22663</v>
      </c>
      <c r="E329" s="1654">
        <v>22663</v>
      </c>
      <c r="F329" s="1671"/>
      <c r="G329" s="1671"/>
      <c r="H329" s="1671"/>
      <c r="I329" s="1671"/>
      <c r="J329" s="1672"/>
      <c r="K329" s="1671"/>
      <c r="L329" s="1671"/>
      <c r="M329" s="1671"/>
      <c r="N329" s="1671"/>
      <c r="O329" s="1671"/>
      <c r="P329" s="1671"/>
      <c r="Q329" s="1671"/>
      <c r="R329" s="1671"/>
      <c r="S329" s="1671"/>
      <c r="T329" s="1671"/>
      <c r="U329" s="1671"/>
      <c r="V329" s="1671"/>
      <c r="W329" s="1671"/>
      <c r="X329" s="1671"/>
      <c r="Y329" s="1671"/>
      <c r="Z329" s="1671"/>
      <c r="AA329" s="1671"/>
      <c r="AB329" s="1671"/>
      <c r="AC329" s="1671"/>
      <c r="AD329" s="1671"/>
      <c r="AE329" s="1671"/>
      <c r="AF329" s="1671"/>
      <c r="AG329" s="1671"/>
      <c r="AH329" s="1671"/>
      <c r="AI329" s="1671"/>
      <c r="AJ329" s="1671"/>
      <c r="AK329" s="1671"/>
      <c r="AL329" s="1671"/>
      <c r="AM329" s="1671"/>
      <c r="AN329" s="1671"/>
      <c r="AO329" s="1671"/>
      <c r="AP329" s="1671"/>
      <c r="AQ329" s="1671"/>
      <c r="AR329" s="1671"/>
      <c r="AS329" s="1671"/>
      <c r="AT329" s="1671"/>
      <c r="AU329" s="1671"/>
      <c r="AV329" s="1671"/>
      <c r="AW329" s="1671"/>
      <c r="AX329" s="1671"/>
      <c r="AY329" s="1671"/>
      <c r="AZ329" s="1671"/>
      <c r="BA329" s="1671"/>
      <c r="BB329" s="1671"/>
      <c r="BC329" s="1671"/>
      <c r="BD329" s="1671"/>
      <c r="BE329" s="1671"/>
      <c r="BF329" s="1671"/>
      <c r="BG329" s="1671"/>
      <c r="BH329" s="1671"/>
      <c r="BI329" s="1671"/>
      <c r="BJ329" s="1671"/>
      <c r="BK329" s="1671"/>
      <c r="BL329" s="1671"/>
      <c r="BM329" s="1671"/>
      <c r="BN329" s="1671"/>
      <c r="BO329" s="1671"/>
      <c r="BP329" s="1671"/>
      <c r="BQ329" s="1671"/>
      <c r="BR329" s="1671"/>
      <c r="BS329" s="1671"/>
      <c r="BT329" s="1671"/>
      <c r="BU329" s="1671"/>
      <c r="BV329" s="1671"/>
      <c r="BW329" s="1671"/>
      <c r="BX329" s="1671"/>
      <c r="BY329" s="1671"/>
      <c r="BZ329" s="1671"/>
      <c r="CA329" s="1671"/>
      <c r="CB329" s="1671"/>
      <c r="CC329" s="1671"/>
      <c r="CD329" s="1671"/>
      <c r="CE329" s="1671"/>
      <c r="CF329" s="1671"/>
      <c r="CG329" s="1671"/>
      <c r="CH329" s="1671"/>
      <c r="CI329" s="1671"/>
      <c r="CJ329" s="1671"/>
      <c r="CK329" s="1671"/>
      <c r="CL329" s="1671"/>
      <c r="CM329" s="1671"/>
      <c r="CN329" s="1671"/>
      <c r="CO329" s="1671"/>
      <c r="CP329" s="1671"/>
      <c r="CQ329" s="1671"/>
      <c r="CR329" s="1671"/>
      <c r="CS329" s="1671"/>
      <c r="CT329" s="1671"/>
      <c r="CU329" s="1671"/>
      <c r="CV329" s="1671"/>
      <c r="CW329" s="1671"/>
      <c r="CX329" s="1671"/>
      <c r="CY329" s="1671"/>
      <c r="CZ329" s="1671"/>
      <c r="DA329" s="1671"/>
      <c r="DB329" s="1671"/>
      <c r="DC329" s="1671"/>
      <c r="DD329" s="1671"/>
      <c r="DE329" s="1671"/>
      <c r="DF329" s="1671"/>
      <c r="DG329" s="1671"/>
      <c r="DH329" s="1671"/>
      <c r="DI329" s="1671"/>
      <c r="DJ329" s="1671"/>
      <c r="DK329" s="1671"/>
      <c r="DL329" s="1671"/>
      <c r="DM329" s="1671"/>
      <c r="DN329" s="1671"/>
      <c r="DO329" s="1671"/>
      <c r="DP329" s="1671"/>
      <c r="DQ329" s="1671"/>
      <c r="DR329" s="1671"/>
      <c r="DS329" s="1671"/>
      <c r="DT329" s="1671"/>
      <c r="DU329" s="1671"/>
      <c r="DV329" s="1671"/>
      <c r="DW329" s="1671"/>
      <c r="DX329" s="1671"/>
      <c r="DY329" s="1671"/>
      <c r="DZ329" s="1671"/>
      <c r="EA329" s="1671"/>
      <c r="EB329" s="1671"/>
      <c r="EC329" s="1671"/>
      <c r="ED329" s="1671"/>
      <c r="EE329" s="1671"/>
      <c r="EF329" s="1671"/>
      <c r="EG329" s="1671"/>
      <c r="EH329" s="1671"/>
      <c r="EI329" s="1671"/>
    </row>
    <row r="330" spans="1:139" s="1673" customFormat="1" ht="12.5" x14ac:dyDescent="0.35">
      <c r="A330" s="1670" t="s">
        <v>6366</v>
      </c>
      <c r="B330" s="1670" t="s">
        <v>6226</v>
      </c>
      <c r="C330" s="1653">
        <v>2</v>
      </c>
      <c r="D330" s="1654">
        <v>21163</v>
      </c>
      <c r="E330" s="1654">
        <v>21163</v>
      </c>
      <c r="F330" s="1671"/>
      <c r="G330" s="1671"/>
      <c r="H330" s="1671"/>
      <c r="I330" s="1671"/>
      <c r="J330" s="1672"/>
      <c r="K330" s="1671"/>
      <c r="L330" s="1671"/>
      <c r="M330" s="1671"/>
      <c r="N330" s="1671"/>
      <c r="O330" s="1671"/>
      <c r="P330" s="1671"/>
      <c r="Q330" s="1671"/>
      <c r="R330" s="1671"/>
      <c r="S330" s="1671"/>
      <c r="T330" s="1671"/>
      <c r="U330" s="1671"/>
      <c r="V330" s="1671"/>
      <c r="W330" s="1671"/>
      <c r="X330" s="1671"/>
      <c r="Y330" s="1671"/>
      <c r="Z330" s="1671"/>
      <c r="AA330" s="1671"/>
      <c r="AB330" s="1671"/>
      <c r="AC330" s="1671"/>
      <c r="AD330" s="1671"/>
      <c r="AE330" s="1671"/>
      <c r="AF330" s="1671"/>
      <c r="AG330" s="1671"/>
      <c r="AH330" s="1671"/>
      <c r="AI330" s="1671"/>
      <c r="AJ330" s="1671"/>
      <c r="AK330" s="1671"/>
      <c r="AL330" s="1671"/>
      <c r="AM330" s="1671"/>
      <c r="AN330" s="1671"/>
      <c r="AO330" s="1671"/>
      <c r="AP330" s="1671"/>
      <c r="AQ330" s="1671"/>
      <c r="AR330" s="1671"/>
      <c r="AS330" s="1671"/>
      <c r="AT330" s="1671"/>
      <c r="AU330" s="1671"/>
      <c r="AV330" s="1671"/>
      <c r="AW330" s="1671"/>
      <c r="AX330" s="1671"/>
      <c r="AY330" s="1671"/>
      <c r="AZ330" s="1671"/>
      <c r="BA330" s="1671"/>
      <c r="BB330" s="1671"/>
      <c r="BC330" s="1671"/>
      <c r="BD330" s="1671"/>
      <c r="BE330" s="1671"/>
      <c r="BF330" s="1671"/>
      <c r="BG330" s="1671"/>
      <c r="BH330" s="1671"/>
      <c r="BI330" s="1671"/>
      <c r="BJ330" s="1671"/>
      <c r="BK330" s="1671"/>
      <c r="BL330" s="1671"/>
      <c r="BM330" s="1671"/>
      <c r="BN330" s="1671"/>
      <c r="BO330" s="1671"/>
      <c r="BP330" s="1671"/>
      <c r="BQ330" s="1671"/>
      <c r="BR330" s="1671"/>
      <c r="BS330" s="1671"/>
      <c r="BT330" s="1671"/>
      <c r="BU330" s="1671"/>
      <c r="BV330" s="1671"/>
      <c r="BW330" s="1671"/>
      <c r="BX330" s="1671"/>
      <c r="BY330" s="1671"/>
      <c r="BZ330" s="1671"/>
      <c r="CA330" s="1671"/>
      <c r="CB330" s="1671"/>
      <c r="CC330" s="1671"/>
      <c r="CD330" s="1671"/>
      <c r="CE330" s="1671"/>
      <c r="CF330" s="1671"/>
      <c r="CG330" s="1671"/>
      <c r="CH330" s="1671"/>
      <c r="CI330" s="1671"/>
      <c r="CJ330" s="1671"/>
      <c r="CK330" s="1671"/>
      <c r="CL330" s="1671"/>
      <c r="CM330" s="1671"/>
      <c r="CN330" s="1671"/>
      <c r="CO330" s="1671"/>
      <c r="CP330" s="1671"/>
      <c r="CQ330" s="1671"/>
      <c r="CR330" s="1671"/>
      <c r="CS330" s="1671"/>
      <c r="CT330" s="1671"/>
      <c r="CU330" s="1671"/>
      <c r="CV330" s="1671"/>
      <c r="CW330" s="1671"/>
      <c r="CX330" s="1671"/>
      <c r="CY330" s="1671"/>
      <c r="CZ330" s="1671"/>
      <c r="DA330" s="1671"/>
      <c r="DB330" s="1671"/>
      <c r="DC330" s="1671"/>
      <c r="DD330" s="1671"/>
      <c r="DE330" s="1671"/>
      <c r="DF330" s="1671"/>
      <c r="DG330" s="1671"/>
      <c r="DH330" s="1671"/>
      <c r="DI330" s="1671"/>
      <c r="DJ330" s="1671"/>
      <c r="DK330" s="1671"/>
      <c r="DL330" s="1671"/>
      <c r="DM330" s="1671"/>
      <c r="DN330" s="1671"/>
      <c r="DO330" s="1671"/>
      <c r="DP330" s="1671"/>
      <c r="DQ330" s="1671"/>
      <c r="DR330" s="1671"/>
      <c r="DS330" s="1671"/>
      <c r="DT330" s="1671"/>
      <c r="DU330" s="1671"/>
      <c r="DV330" s="1671"/>
      <c r="DW330" s="1671"/>
      <c r="DX330" s="1671"/>
      <c r="DY330" s="1671"/>
      <c r="DZ330" s="1671"/>
      <c r="EA330" s="1671"/>
      <c r="EB330" s="1671"/>
      <c r="EC330" s="1671"/>
      <c r="ED330" s="1671"/>
      <c r="EE330" s="1671"/>
      <c r="EF330" s="1671"/>
      <c r="EG330" s="1671"/>
      <c r="EH330" s="1671"/>
      <c r="EI330" s="1671"/>
    </row>
    <row r="331" spans="1:139" s="1673" customFormat="1" ht="12.5" x14ac:dyDescent="0.35">
      <c r="A331" s="1670" t="s">
        <v>6367</v>
      </c>
      <c r="B331" s="1670" t="s">
        <v>6226</v>
      </c>
      <c r="C331" s="1653">
        <v>2</v>
      </c>
      <c r="D331" s="1654">
        <v>25944</v>
      </c>
      <c r="E331" s="1654">
        <v>25944</v>
      </c>
      <c r="F331" s="1671"/>
      <c r="G331" s="1671"/>
      <c r="H331" s="1671"/>
      <c r="I331" s="1671"/>
      <c r="J331" s="1672"/>
      <c r="K331" s="1671"/>
      <c r="L331" s="1671"/>
      <c r="M331" s="1671"/>
      <c r="N331" s="1671"/>
      <c r="O331" s="1671"/>
      <c r="P331" s="1671"/>
      <c r="Q331" s="1671"/>
      <c r="R331" s="1671"/>
      <c r="S331" s="1671"/>
      <c r="T331" s="1671"/>
      <c r="U331" s="1671"/>
      <c r="V331" s="1671"/>
      <c r="W331" s="1671"/>
      <c r="X331" s="1671"/>
      <c r="Y331" s="1671"/>
      <c r="Z331" s="1671"/>
      <c r="AA331" s="1671"/>
      <c r="AB331" s="1671"/>
      <c r="AC331" s="1671"/>
      <c r="AD331" s="1671"/>
      <c r="AE331" s="1671"/>
      <c r="AF331" s="1671"/>
      <c r="AG331" s="1671"/>
      <c r="AH331" s="1671"/>
      <c r="AI331" s="1671"/>
      <c r="AJ331" s="1671"/>
      <c r="AK331" s="1671"/>
      <c r="AL331" s="1671"/>
      <c r="AM331" s="1671"/>
      <c r="AN331" s="1671"/>
      <c r="AO331" s="1671"/>
      <c r="AP331" s="1671"/>
      <c r="AQ331" s="1671"/>
      <c r="AR331" s="1671"/>
      <c r="AS331" s="1671"/>
      <c r="AT331" s="1671"/>
      <c r="AU331" s="1671"/>
      <c r="AV331" s="1671"/>
      <c r="AW331" s="1671"/>
      <c r="AX331" s="1671"/>
      <c r="AY331" s="1671"/>
      <c r="AZ331" s="1671"/>
      <c r="BA331" s="1671"/>
      <c r="BB331" s="1671"/>
      <c r="BC331" s="1671"/>
      <c r="BD331" s="1671"/>
      <c r="BE331" s="1671"/>
      <c r="BF331" s="1671"/>
      <c r="BG331" s="1671"/>
      <c r="BH331" s="1671"/>
      <c r="BI331" s="1671"/>
      <c r="BJ331" s="1671"/>
      <c r="BK331" s="1671"/>
      <c r="BL331" s="1671"/>
      <c r="BM331" s="1671"/>
      <c r="BN331" s="1671"/>
      <c r="BO331" s="1671"/>
      <c r="BP331" s="1671"/>
      <c r="BQ331" s="1671"/>
      <c r="BR331" s="1671"/>
      <c r="BS331" s="1671"/>
      <c r="BT331" s="1671"/>
      <c r="BU331" s="1671"/>
      <c r="BV331" s="1671"/>
      <c r="BW331" s="1671"/>
      <c r="BX331" s="1671"/>
      <c r="BY331" s="1671"/>
      <c r="BZ331" s="1671"/>
      <c r="CA331" s="1671"/>
      <c r="CB331" s="1671"/>
      <c r="CC331" s="1671"/>
      <c r="CD331" s="1671"/>
      <c r="CE331" s="1671"/>
      <c r="CF331" s="1671"/>
      <c r="CG331" s="1671"/>
      <c r="CH331" s="1671"/>
      <c r="CI331" s="1671"/>
      <c r="CJ331" s="1671"/>
      <c r="CK331" s="1671"/>
      <c r="CL331" s="1671"/>
      <c r="CM331" s="1671"/>
      <c r="CN331" s="1671"/>
      <c r="CO331" s="1671"/>
      <c r="CP331" s="1671"/>
      <c r="CQ331" s="1671"/>
      <c r="CR331" s="1671"/>
      <c r="CS331" s="1671"/>
      <c r="CT331" s="1671"/>
      <c r="CU331" s="1671"/>
      <c r="CV331" s="1671"/>
      <c r="CW331" s="1671"/>
      <c r="CX331" s="1671"/>
      <c r="CY331" s="1671"/>
      <c r="CZ331" s="1671"/>
      <c r="DA331" s="1671"/>
      <c r="DB331" s="1671"/>
      <c r="DC331" s="1671"/>
      <c r="DD331" s="1671"/>
      <c r="DE331" s="1671"/>
      <c r="DF331" s="1671"/>
      <c r="DG331" s="1671"/>
      <c r="DH331" s="1671"/>
      <c r="DI331" s="1671"/>
      <c r="DJ331" s="1671"/>
      <c r="DK331" s="1671"/>
      <c r="DL331" s="1671"/>
      <c r="DM331" s="1671"/>
      <c r="DN331" s="1671"/>
      <c r="DO331" s="1671"/>
      <c r="DP331" s="1671"/>
      <c r="DQ331" s="1671"/>
      <c r="DR331" s="1671"/>
      <c r="DS331" s="1671"/>
      <c r="DT331" s="1671"/>
      <c r="DU331" s="1671"/>
      <c r="DV331" s="1671"/>
      <c r="DW331" s="1671"/>
      <c r="DX331" s="1671"/>
      <c r="DY331" s="1671"/>
      <c r="DZ331" s="1671"/>
      <c r="EA331" s="1671"/>
      <c r="EB331" s="1671"/>
      <c r="EC331" s="1671"/>
      <c r="ED331" s="1671"/>
      <c r="EE331" s="1671"/>
      <c r="EF331" s="1671"/>
      <c r="EG331" s="1671"/>
      <c r="EH331" s="1671"/>
      <c r="EI331" s="1671"/>
    </row>
    <row r="332" spans="1:139" s="1673" customFormat="1" ht="12.5" x14ac:dyDescent="0.35">
      <c r="A332" s="1670" t="s">
        <v>6368</v>
      </c>
      <c r="B332" s="1670" t="s">
        <v>6234</v>
      </c>
      <c r="C332" s="1653">
        <v>56</v>
      </c>
      <c r="D332" s="1654">
        <v>20128</v>
      </c>
      <c r="E332" s="1654">
        <v>20128</v>
      </c>
      <c r="F332" s="1671"/>
      <c r="G332" s="1671"/>
      <c r="H332" s="1671"/>
      <c r="I332" s="1671"/>
      <c r="J332" s="1672"/>
      <c r="K332" s="1671"/>
      <c r="L332" s="1671"/>
      <c r="M332" s="1671"/>
      <c r="N332" s="1671"/>
      <c r="O332" s="1671"/>
      <c r="P332" s="1671"/>
      <c r="Q332" s="1671"/>
      <c r="R332" s="1671"/>
      <c r="S332" s="1671"/>
      <c r="T332" s="1671"/>
      <c r="U332" s="1671"/>
      <c r="V332" s="1671"/>
      <c r="W332" s="1671"/>
      <c r="X332" s="1671"/>
      <c r="Y332" s="1671"/>
      <c r="Z332" s="1671"/>
      <c r="AA332" s="1671"/>
      <c r="AB332" s="1671"/>
      <c r="AC332" s="1671"/>
      <c r="AD332" s="1671"/>
      <c r="AE332" s="1671"/>
      <c r="AF332" s="1671"/>
      <c r="AG332" s="1671"/>
      <c r="AH332" s="1671"/>
      <c r="AI332" s="1671"/>
      <c r="AJ332" s="1671"/>
      <c r="AK332" s="1671"/>
      <c r="AL332" s="1671"/>
      <c r="AM332" s="1671"/>
      <c r="AN332" s="1671"/>
      <c r="AO332" s="1671"/>
      <c r="AP332" s="1671"/>
      <c r="AQ332" s="1671"/>
      <c r="AR332" s="1671"/>
      <c r="AS332" s="1671"/>
      <c r="AT332" s="1671"/>
      <c r="AU332" s="1671"/>
      <c r="AV332" s="1671"/>
      <c r="AW332" s="1671"/>
      <c r="AX332" s="1671"/>
      <c r="AY332" s="1671"/>
      <c r="AZ332" s="1671"/>
      <c r="BA332" s="1671"/>
      <c r="BB332" s="1671"/>
      <c r="BC332" s="1671"/>
      <c r="BD332" s="1671"/>
      <c r="BE332" s="1671"/>
      <c r="BF332" s="1671"/>
      <c r="BG332" s="1671"/>
      <c r="BH332" s="1671"/>
      <c r="BI332" s="1671"/>
      <c r="BJ332" s="1671"/>
      <c r="BK332" s="1671"/>
      <c r="BL332" s="1671"/>
      <c r="BM332" s="1671"/>
      <c r="BN332" s="1671"/>
      <c r="BO332" s="1671"/>
      <c r="BP332" s="1671"/>
      <c r="BQ332" s="1671"/>
      <c r="BR332" s="1671"/>
      <c r="BS332" s="1671"/>
      <c r="BT332" s="1671"/>
      <c r="BU332" s="1671"/>
      <c r="BV332" s="1671"/>
      <c r="BW332" s="1671"/>
      <c r="BX332" s="1671"/>
      <c r="BY332" s="1671"/>
      <c r="BZ332" s="1671"/>
      <c r="CA332" s="1671"/>
      <c r="CB332" s="1671"/>
      <c r="CC332" s="1671"/>
      <c r="CD332" s="1671"/>
      <c r="CE332" s="1671"/>
      <c r="CF332" s="1671"/>
      <c r="CG332" s="1671"/>
      <c r="CH332" s="1671"/>
      <c r="CI332" s="1671"/>
      <c r="CJ332" s="1671"/>
      <c r="CK332" s="1671"/>
      <c r="CL332" s="1671"/>
      <c r="CM332" s="1671"/>
      <c r="CN332" s="1671"/>
      <c r="CO332" s="1671"/>
      <c r="CP332" s="1671"/>
      <c r="CQ332" s="1671"/>
      <c r="CR332" s="1671"/>
      <c r="CS332" s="1671"/>
      <c r="CT332" s="1671"/>
      <c r="CU332" s="1671"/>
      <c r="CV332" s="1671"/>
      <c r="CW332" s="1671"/>
      <c r="CX332" s="1671"/>
      <c r="CY332" s="1671"/>
      <c r="CZ332" s="1671"/>
      <c r="DA332" s="1671"/>
      <c r="DB332" s="1671"/>
      <c r="DC332" s="1671"/>
      <c r="DD332" s="1671"/>
      <c r="DE332" s="1671"/>
      <c r="DF332" s="1671"/>
      <c r="DG332" s="1671"/>
      <c r="DH332" s="1671"/>
      <c r="DI332" s="1671"/>
      <c r="DJ332" s="1671"/>
      <c r="DK332" s="1671"/>
      <c r="DL332" s="1671"/>
      <c r="DM332" s="1671"/>
      <c r="DN332" s="1671"/>
      <c r="DO332" s="1671"/>
      <c r="DP332" s="1671"/>
      <c r="DQ332" s="1671"/>
      <c r="DR332" s="1671"/>
      <c r="DS332" s="1671"/>
      <c r="DT332" s="1671"/>
      <c r="DU332" s="1671"/>
      <c r="DV332" s="1671"/>
      <c r="DW332" s="1671"/>
      <c r="DX332" s="1671"/>
      <c r="DY332" s="1671"/>
      <c r="DZ332" s="1671"/>
      <c r="EA332" s="1671"/>
      <c r="EB332" s="1671"/>
      <c r="EC332" s="1671"/>
      <c r="ED332" s="1671"/>
      <c r="EE332" s="1671"/>
      <c r="EF332" s="1671"/>
      <c r="EG332" s="1671"/>
      <c r="EH332" s="1671"/>
      <c r="EI332" s="1671"/>
    </row>
    <row r="333" spans="1:139" s="1673" customFormat="1" ht="12.5" x14ac:dyDescent="0.35">
      <c r="A333" s="1670" t="s">
        <v>6369</v>
      </c>
      <c r="B333" s="1670" t="s">
        <v>6199</v>
      </c>
      <c r="C333" s="1653">
        <v>6</v>
      </c>
      <c r="D333" s="1654">
        <v>28812</v>
      </c>
      <c r="E333" s="1654">
        <v>28812</v>
      </c>
      <c r="F333" s="1671"/>
      <c r="G333" s="1671"/>
      <c r="H333" s="1671"/>
      <c r="I333" s="1671"/>
      <c r="J333" s="1672"/>
      <c r="K333" s="1671"/>
      <c r="L333" s="1671"/>
      <c r="M333" s="1671"/>
      <c r="N333" s="1671"/>
      <c r="O333" s="1671"/>
      <c r="P333" s="1671"/>
      <c r="Q333" s="1671"/>
      <c r="R333" s="1671"/>
      <c r="S333" s="1671"/>
      <c r="T333" s="1671"/>
      <c r="U333" s="1671"/>
      <c r="V333" s="1671"/>
      <c r="W333" s="1671"/>
      <c r="X333" s="1671"/>
      <c r="Y333" s="1671"/>
      <c r="Z333" s="1671"/>
      <c r="AA333" s="1671"/>
      <c r="AB333" s="1671"/>
      <c r="AC333" s="1671"/>
      <c r="AD333" s="1671"/>
      <c r="AE333" s="1671"/>
      <c r="AF333" s="1671"/>
      <c r="AG333" s="1671"/>
      <c r="AH333" s="1671"/>
      <c r="AI333" s="1671"/>
      <c r="AJ333" s="1671"/>
      <c r="AK333" s="1671"/>
      <c r="AL333" s="1671"/>
      <c r="AM333" s="1671"/>
      <c r="AN333" s="1671"/>
      <c r="AO333" s="1671"/>
      <c r="AP333" s="1671"/>
      <c r="AQ333" s="1671"/>
      <c r="AR333" s="1671"/>
      <c r="AS333" s="1671"/>
      <c r="AT333" s="1671"/>
      <c r="AU333" s="1671"/>
      <c r="AV333" s="1671"/>
      <c r="AW333" s="1671"/>
      <c r="AX333" s="1671"/>
      <c r="AY333" s="1671"/>
      <c r="AZ333" s="1671"/>
      <c r="BA333" s="1671"/>
      <c r="BB333" s="1671"/>
      <c r="BC333" s="1671"/>
      <c r="BD333" s="1671"/>
      <c r="BE333" s="1671"/>
      <c r="BF333" s="1671"/>
      <c r="BG333" s="1671"/>
      <c r="BH333" s="1671"/>
      <c r="BI333" s="1671"/>
      <c r="BJ333" s="1671"/>
      <c r="BK333" s="1671"/>
      <c r="BL333" s="1671"/>
      <c r="BM333" s="1671"/>
      <c r="BN333" s="1671"/>
      <c r="BO333" s="1671"/>
      <c r="BP333" s="1671"/>
      <c r="BQ333" s="1671"/>
      <c r="BR333" s="1671"/>
      <c r="BS333" s="1671"/>
      <c r="BT333" s="1671"/>
      <c r="BU333" s="1671"/>
      <c r="BV333" s="1671"/>
      <c r="BW333" s="1671"/>
      <c r="BX333" s="1671"/>
      <c r="BY333" s="1671"/>
      <c r="BZ333" s="1671"/>
      <c r="CA333" s="1671"/>
      <c r="CB333" s="1671"/>
      <c r="CC333" s="1671"/>
      <c r="CD333" s="1671"/>
      <c r="CE333" s="1671"/>
      <c r="CF333" s="1671"/>
      <c r="CG333" s="1671"/>
      <c r="CH333" s="1671"/>
      <c r="CI333" s="1671"/>
      <c r="CJ333" s="1671"/>
      <c r="CK333" s="1671"/>
      <c r="CL333" s="1671"/>
      <c r="CM333" s="1671"/>
      <c r="CN333" s="1671"/>
      <c r="CO333" s="1671"/>
      <c r="CP333" s="1671"/>
      <c r="CQ333" s="1671"/>
      <c r="CR333" s="1671"/>
      <c r="CS333" s="1671"/>
      <c r="CT333" s="1671"/>
      <c r="CU333" s="1671"/>
      <c r="CV333" s="1671"/>
      <c r="CW333" s="1671"/>
      <c r="CX333" s="1671"/>
      <c r="CY333" s="1671"/>
      <c r="CZ333" s="1671"/>
      <c r="DA333" s="1671"/>
      <c r="DB333" s="1671"/>
      <c r="DC333" s="1671"/>
      <c r="DD333" s="1671"/>
      <c r="DE333" s="1671"/>
      <c r="DF333" s="1671"/>
      <c r="DG333" s="1671"/>
      <c r="DH333" s="1671"/>
      <c r="DI333" s="1671"/>
      <c r="DJ333" s="1671"/>
      <c r="DK333" s="1671"/>
      <c r="DL333" s="1671"/>
      <c r="DM333" s="1671"/>
      <c r="DN333" s="1671"/>
      <c r="DO333" s="1671"/>
      <c r="DP333" s="1671"/>
      <c r="DQ333" s="1671"/>
      <c r="DR333" s="1671"/>
      <c r="DS333" s="1671"/>
      <c r="DT333" s="1671"/>
      <c r="DU333" s="1671"/>
      <c r="DV333" s="1671"/>
      <c r="DW333" s="1671"/>
      <c r="DX333" s="1671"/>
      <c r="DY333" s="1671"/>
      <c r="DZ333" s="1671"/>
      <c r="EA333" s="1671"/>
      <c r="EB333" s="1671"/>
      <c r="EC333" s="1671"/>
      <c r="ED333" s="1671"/>
      <c r="EE333" s="1671"/>
      <c r="EF333" s="1671"/>
      <c r="EG333" s="1671"/>
      <c r="EH333" s="1671"/>
      <c r="EI333" s="1671"/>
    </row>
    <row r="334" spans="1:139" s="1673" customFormat="1" ht="12.5" x14ac:dyDescent="0.35">
      <c r="A334" s="1670" t="s">
        <v>6370</v>
      </c>
      <c r="B334" s="1670" t="s">
        <v>6237</v>
      </c>
      <c r="C334" s="1653">
        <v>1</v>
      </c>
      <c r="D334" s="1654">
        <v>19290</v>
      </c>
      <c r="E334" s="1654">
        <v>19290</v>
      </c>
      <c r="F334" s="1671"/>
      <c r="G334" s="1671"/>
      <c r="H334" s="1671"/>
      <c r="I334" s="1671"/>
      <c r="J334" s="1672"/>
      <c r="K334" s="1671"/>
      <c r="L334" s="1671"/>
      <c r="M334" s="1671"/>
      <c r="N334" s="1671"/>
      <c r="O334" s="1671"/>
      <c r="P334" s="1671"/>
      <c r="Q334" s="1671"/>
      <c r="R334" s="1671"/>
      <c r="S334" s="1671"/>
      <c r="T334" s="1671"/>
      <c r="U334" s="1671"/>
      <c r="V334" s="1671"/>
      <c r="W334" s="1671"/>
      <c r="X334" s="1671"/>
      <c r="Y334" s="1671"/>
      <c r="Z334" s="1671"/>
      <c r="AA334" s="1671"/>
      <c r="AB334" s="1671"/>
      <c r="AC334" s="1671"/>
      <c r="AD334" s="1671"/>
      <c r="AE334" s="1671"/>
      <c r="AF334" s="1671"/>
      <c r="AG334" s="1671"/>
      <c r="AH334" s="1671"/>
      <c r="AI334" s="1671"/>
      <c r="AJ334" s="1671"/>
      <c r="AK334" s="1671"/>
      <c r="AL334" s="1671"/>
      <c r="AM334" s="1671"/>
      <c r="AN334" s="1671"/>
      <c r="AO334" s="1671"/>
      <c r="AP334" s="1671"/>
      <c r="AQ334" s="1671"/>
      <c r="AR334" s="1671"/>
      <c r="AS334" s="1671"/>
      <c r="AT334" s="1671"/>
      <c r="AU334" s="1671"/>
      <c r="AV334" s="1671"/>
      <c r="AW334" s="1671"/>
      <c r="AX334" s="1671"/>
      <c r="AY334" s="1671"/>
      <c r="AZ334" s="1671"/>
      <c r="BA334" s="1671"/>
      <c r="BB334" s="1671"/>
      <c r="BC334" s="1671"/>
      <c r="BD334" s="1671"/>
      <c r="BE334" s="1671"/>
      <c r="BF334" s="1671"/>
      <c r="BG334" s="1671"/>
      <c r="BH334" s="1671"/>
      <c r="BI334" s="1671"/>
      <c r="BJ334" s="1671"/>
      <c r="BK334" s="1671"/>
      <c r="BL334" s="1671"/>
      <c r="BM334" s="1671"/>
      <c r="BN334" s="1671"/>
      <c r="BO334" s="1671"/>
      <c r="BP334" s="1671"/>
      <c r="BQ334" s="1671"/>
      <c r="BR334" s="1671"/>
      <c r="BS334" s="1671"/>
      <c r="BT334" s="1671"/>
      <c r="BU334" s="1671"/>
      <c r="BV334" s="1671"/>
      <c r="BW334" s="1671"/>
      <c r="BX334" s="1671"/>
      <c r="BY334" s="1671"/>
      <c r="BZ334" s="1671"/>
      <c r="CA334" s="1671"/>
      <c r="CB334" s="1671"/>
      <c r="CC334" s="1671"/>
      <c r="CD334" s="1671"/>
      <c r="CE334" s="1671"/>
      <c r="CF334" s="1671"/>
      <c r="CG334" s="1671"/>
      <c r="CH334" s="1671"/>
      <c r="CI334" s="1671"/>
      <c r="CJ334" s="1671"/>
      <c r="CK334" s="1671"/>
      <c r="CL334" s="1671"/>
      <c r="CM334" s="1671"/>
      <c r="CN334" s="1671"/>
      <c r="CO334" s="1671"/>
      <c r="CP334" s="1671"/>
      <c r="CQ334" s="1671"/>
      <c r="CR334" s="1671"/>
      <c r="CS334" s="1671"/>
      <c r="CT334" s="1671"/>
      <c r="CU334" s="1671"/>
      <c r="CV334" s="1671"/>
      <c r="CW334" s="1671"/>
      <c r="CX334" s="1671"/>
      <c r="CY334" s="1671"/>
      <c r="CZ334" s="1671"/>
      <c r="DA334" s="1671"/>
      <c r="DB334" s="1671"/>
      <c r="DC334" s="1671"/>
      <c r="DD334" s="1671"/>
      <c r="DE334" s="1671"/>
      <c r="DF334" s="1671"/>
      <c r="DG334" s="1671"/>
      <c r="DH334" s="1671"/>
      <c r="DI334" s="1671"/>
      <c r="DJ334" s="1671"/>
      <c r="DK334" s="1671"/>
      <c r="DL334" s="1671"/>
      <c r="DM334" s="1671"/>
      <c r="DN334" s="1671"/>
      <c r="DO334" s="1671"/>
      <c r="DP334" s="1671"/>
      <c r="DQ334" s="1671"/>
      <c r="DR334" s="1671"/>
      <c r="DS334" s="1671"/>
      <c r="DT334" s="1671"/>
      <c r="DU334" s="1671"/>
      <c r="DV334" s="1671"/>
      <c r="DW334" s="1671"/>
      <c r="DX334" s="1671"/>
      <c r="DY334" s="1671"/>
      <c r="DZ334" s="1671"/>
      <c r="EA334" s="1671"/>
      <c r="EB334" s="1671"/>
      <c r="EC334" s="1671"/>
      <c r="ED334" s="1671"/>
      <c r="EE334" s="1671"/>
      <c r="EF334" s="1671"/>
      <c r="EG334" s="1671"/>
      <c r="EH334" s="1671"/>
      <c r="EI334" s="1671"/>
    </row>
    <row r="335" spans="1:139" s="1673" customFormat="1" ht="12.5" x14ac:dyDescent="0.35">
      <c r="A335" s="1670" t="s">
        <v>6371</v>
      </c>
      <c r="B335" s="1670" t="s">
        <v>6237</v>
      </c>
      <c r="C335" s="1653">
        <v>1</v>
      </c>
      <c r="D335" s="1654">
        <v>20490</v>
      </c>
      <c r="E335" s="1654">
        <v>20490</v>
      </c>
      <c r="F335" s="1671"/>
      <c r="G335" s="1671"/>
      <c r="H335" s="1671"/>
      <c r="I335" s="1671"/>
      <c r="J335" s="1672"/>
      <c r="K335" s="1671"/>
      <c r="L335" s="1671"/>
      <c r="M335" s="1671"/>
      <c r="N335" s="1671"/>
      <c r="O335" s="1671"/>
      <c r="P335" s="1671"/>
      <c r="Q335" s="1671"/>
      <c r="R335" s="1671"/>
      <c r="S335" s="1671"/>
      <c r="T335" s="1671"/>
      <c r="U335" s="1671"/>
      <c r="V335" s="1671"/>
      <c r="W335" s="1671"/>
      <c r="X335" s="1671"/>
      <c r="Y335" s="1671"/>
      <c r="Z335" s="1671"/>
      <c r="AA335" s="1671"/>
      <c r="AB335" s="1671"/>
      <c r="AC335" s="1671"/>
      <c r="AD335" s="1671"/>
      <c r="AE335" s="1671"/>
      <c r="AF335" s="1671"/>
      <c r="AG335" s="1671"/>
      <c r="AH335" s="1671"/>
      <c r="AI335" s="1671"/>
      <c r="AJ335" s="1671"/>
      <c r="AK335" s="1671"/>
      <c r="AL335" s="1671"/>
      <c r="AM335" s="1671"/>
      <c r="AN335" s="1671"/>
      <c r="AO335" s="1671"/>
      <c r="AP335" s="1671"/>
      <c r="AQ335" s="1671"/>
      <c r="AR335" s="1671"/>
      <c r="AS335" s="1671"/>
      <c r="AT335" s="1671"/>
      <c r="AU335" s="1671"/>
      <c r="AV335" s="1671"/>
      <c r="AW335" s="1671"/>
      <c r="AX335" s="1671"/>
      <c r="AY335" s="1671"/>
      <c r="AZ335" s="1671"/>
      <c r="BA335" s="1671"/>
      <c r="BB335" s="1671"/>
      <c r="BC335" s="1671"/>
      <c r="BD335" s="1671"/>
      <c r="BE335" s="1671"/>
      <c r="BF335" s="1671"/>
      <c r="BG335" s="1671"/>
      <c r="BH335" s="1671"/>
      <c r="BI335" s="1671"/>
      <c r="BJ335" s="1671"/>
      <c r="BK335" s="1671"/>
      <c r="BL335" s="1671"/>
      <c r="BM335" s="1671"/>
      <c r="BN335" s="1671"/>
      <c r="BO335" s="1671"/>
      <c r="BP335" s="1671"/>
      <c r="BQ335" s="1671"/>
      <c r="BR335" s="1671"/>
      <c r="BS335" s="1671"/>
      <c r="BT335" s="1671"/>
      <c r="BU335" s="1671"/>
      <c r="BV335" s="1671"/>
      <c r="BW335" s="1671"/>
      <c r="BX335" s="1671"/>
      <c r="BY335" s="1671"/>
      <c r="BZ335" s="1671"/>
      <c r="CA335" s="1671"/>
      <c r="CB335" s="1671"/>
      <c r="CC335" s="1671"/>
      <c r="CD335" s="1671"/>
      <c r="CE335" s="1671"/>
      <c r="CF335" s="1671"/>
      <c r="CG335" s="1671"/>
      <c r="CH335" s="1671"/>
      <c r="CI335" s="1671"/>
      <c r="CJ335" s="1671"/>
      <c r="CK335" s="1671"/>
      <c r="CL335" s="1671"/>
      <c r="CM335" s="1671"/>
      <c r="CN335" s="1671"/>
      <c r="CO335" s="1671"/>
      <c r="CP335" s="1671"/>
      <c r="CQ335" s="1671"/>
      <c r="CR335" s="1671"/>
      <c r="CS335" s="1671"/>
      <c r="CT335" s="1671"/>
      <c r="CU335" s="1671"/>
      <c r="CV335" s="1671"/>
      <c r="CW335" s="1671"/>
      <c r="CX335" s="1671"/>
      <c r="CY335" s="1671"/>
      <c r="CZ335" s="1671"/>
      <c r="DA335" s="1671"/>
      <c r="DB335" s="1671"/>
      <c r="DC335" s="1671"/>
      <c r="DD335" s="1671"/>
      <c r="DE335" s="1671"/>
      <c r="DF335" s="1671"/>
      <c r="DG335" s="1671"/>
      <c r="DH335" s="1671"/>
      <c r="DI335" s="1671"/>
      <c r="DJ335" s="1671"/>
      <c r="DK335" s="1671"/>
      <c r="DL335" s="1671"/>
      <c r="DM335" s="1671"/>
      <c r="DN335" s="1671"/>
      <c r="DO335" s="1671"/>
      <c r="DP335" s="1671"/>
      <c r="DQ335" s="1671"/>
      <c r="DR335" s="1671"/>
      <c r="DS335" s="1671"/>
      <c r="DT335" s="1671"/>
      <c r="DU335" s="1671"/>
      <c r="DV335" s="1671"/>
      <c r="DW335" s="1671"/>
      <c r="DX335" s="1671"/>
      <c r="DY335" s="1671"/>
      <c r="DZ335" s="1671"/>
      <c r="EA335" s="1671"/>
      <c r="EB335" s="1671"/>
      <c r="EC335" s="1671"/>
      <c r="ED335" s="1671"/>
      <c r="EE335" s="1671"/>
      <c r="EF335" s="1671"/>
      <c r="EG335" s="1671"/>
      <c r="EH335" s="1671"/>
      <c r="EI335" s="1671"/>
    </row>
    <row r="336" spans="1:139" s="1673" customFormat="1" ht="12.5" x14ac:dyDescent="0.35">
      <c r="A336" s="1670" t="s">
        <v>6372</v>
      </c>
      <c r="B336" s="1670" t="s">
        <v>6242</v>
      </c>
      <c r="C336" s="1653">
        <v>12</v>
      </c>
      <c r="D336" s="1654">
        <v>19121</v>
      </c>
      <c r="E336" s="1654">
        <v>19121</v>
      </c>
      <c r="F336" s="1671"/>
      <c r="G336" s="1671"/>
      <c r="H336" s="1671"/>
      <c r="I336" s="1671"/>
      <c r="J336" s="1672"/>
      <c r="K336" s="1671"/>
      <c r="L336" s="1671"/>
      <c r="M336" s="1671"/>
      <c r="N336" s="1671"/>
      <c r="O336" s="1671"/>
      <c r="P336" s="1671"/>
      <c r="Q336" s="1671"/>
      <c r="R336" s="1671"/>
      <c r="S336" s="1671"/>
      <c r="T336" s="1671"/>
      <c r="U336" s="1671"/>
      <c r="V336" s="1671"/>
      <c r="W336" s="1671"/>
      <c r="X336" s="1671"/>
      <c r="Y336" s="1671"/>
      <c r="Z336" s="1671"/>
      <c r="AA336" s="1671"/>
      <c r="AB336" s="1671"/>
      <c r="AC336" s="1671"/>
      <c r="AD336" s="1671"/>
      <c r="AE336" s="1671"/>
      <c r="AF336" s="1671"/>
      <c r="AG336" s="1671"/>
      <c r="AH336" s="1671"/>
      <c r="AI336" s="1671"/>
      <c r="AJ336" s="1671"/>
      <c r="AK336" s="1671"/>
      <c r="AL336" s="1671"/>
      <c r="AM336" s="1671"/>
      <c r="AN336" s="1671"/>
      <c r="AO336" s="1671"/>
      <c r="AP336" s="1671"/>
      <c r="AQ336" s="1671"/>
      <c r="AR336" s="1671"/>
      <c r="AS336" s="1671"/>
      <c r="AT336" s="1671"/>
      <c r="AU336" s="1671"/>
      <c r="AV336" s="1671"/>
      <c r="AW336" s="1671"/>
      <c r="AX336" s="1671"/>
      <c r="AY336" s="1671"/>
      <c r="AZ336" s="1671"/>
      <c r="BA336" s="1671"/>
      <c r="BB336" s="1671"/>
      <c r="BC336" s="1671"/>
      <c r="BD336" s="1671"/>
      <c r="BE336" s="1671"/>
      <c r="BF336" s="1671"/>
      <c r="BG336" s="1671"/>
      <c r="BH336" s="1671"/>
      <c r="BI336" s="1671"/>
      <c r="BJ336" s="1671"/>
      <c r="BK336" s="1671"/>
      <c r="BL336" s="1671"/>
      <c r="BM336" s="1671"/>
      <c r="BN336" s="1671"/>
      <c r="BO336" s="1671"/>
      <c r="BP336" s="1671"/>
      <c r="BQ336" s="1671"/>
      <c r="BR336" s="1671"/>
      <c r="BS336" s="1671"/>
      <c r="BT336" s="1671"/>
      <c r="BU336" s="1671"/>
      <c r="BV336" s="1671"/>
      <c r="BW336" s="1671"/>
      <c r="BX336" s="1671"/>
      <c r="BY336" s="1671"/>
      <c r="BZ336" s="1671"/>
      <c r="CA336" s="1671"/>
      <c r="CB336" s="1671"/>
      <c r="CC336" s="1671"/>
      <c r="CD336" s="1671"/>
      <c r="CE336" s="1671"/>
      <c r="CF336" s="1671"/>
      <c r="CG336" s="1671"/>
      <c r="CH336" s="1671"/>
      <c r="CI336" s="1671"/>
      <c r="CJ336" s="1671"/>
      <c r="CK336" s="1671"/>
      <c r="CL336" s="1671"/>
      <c r="CM336" s="1671"/>
      <c r="CN336" s="1671"/>
      <c r="CO336" s="1671"/>
      <c r="CP336" s="1671"/>
      <c r="CQ336" s="1671"/>
      <c r="CR336" s="1671"/>
      <c r="CS336" s="1671"/>
      <c r="CT336" s="1671"/>
      <c r="CU336" s="1671"/>
      <c r="CV336" s="1671"/>
      <c r="CW336" s="1671"/>
      <c r="CX336" s="1671"/>
      <c r="CY336" s="1671"/>
      <c r="CZ336" s="1671"/>
      <c r="DA336" s="1671"/>
      <c r="DB336" s="1671"/>
      <c r="DC336" s="1671"/>
      <c r="DD336" s="1671"/>
      <c r="DE336" s="1671"/>
      <c r="DF336" s="1671"/>
      <c r="DG336" s="1671"/>
      <c r="DH336" s="1671"/>
      <c r="DI336" s="1671"/>
      <c r="DJ336" s="1671"/>
      <c r="DK336" s="1671"/>
      <c r="DL336" s="1671"/>
      <c r="DM336" s="1671"/>
      <c r="DN336" s="1671"/>
      <c r="DO336" s="1671"/>
      <c r="DP336" s="1671"/>
      <c r="DQ336" s="1671"/>
      <c r="DR336" s="1671"/>
      <c r="DS336" s="1671"/>
      <c r="DT336" s="1671"/>
      <c r="DU336" s="1671"/>
      <c r="DV336" s="1671"/>
      <c r="DW336" s="1671"/>
      <c r="DX336" s="1671"/>
      <c r="DY336" s="1671"/>
      <c r="DZ336" s="1671"/>
      <c r="EA336" s="1671"/>
      <c r="EB336" s="1671"/>
      <c r="EC336" s="1671"/>
      <c r="ED336" s="1671"/>
      <c r="EE336" s="1671"/>
      <c r="EF336" s="1671"/>
      <c r="EG336" s="1671"/>
      <c r="EH336" s="1671"/>
      <c r="EI336" s="1671"/>
    </row>
    <row r="337" spans="1:139" s="1673" customFormat="1" ht="12.5" x14ac:dyDescent="0.35">
      <c r="A337" s="1670" t="s">
        <v>6373</v>
      </c>
      <c r="B337" s="1670" t="s">
        <v>6242</v>
      </c>
      <c r="C337" s="1653">
        <v>1</v>
      </c>
      <c r="D337" s="1654">
        <v>19571</v>
      </c>
      <c r="E337" s="1654">
        <v>19571</v>
      </c>
      <c r="F337" s="1671"/>
      <c r="G337" s="1671"/>
      <c r="H337" s="1671"/>
      <c r="I337" s="1671"/>
      <c r="J337" s="1672"/>
      <c r="K337" s="1671"/>
      <c r="L337" s="1671"/>
      <c r="M337" s="1671"/>
      <c r="N337" s="1671"/>
      <c r="O337" s="1671"/>
      <c r="P337" s="1671"/>
      <c r="Q337" s="1671"/>
      <c r="R337" s="1671"/>
      <c r="S337" s="1671"/>
      <c r="T337" s="1671"/>
      <c r="U337" s="1671"/>
      <c r="V337" s="1671"/>
      <c r="W337" s="1671"/>
      <c r="X337" s="1671"/>
      <c r="Y337" s="1671"/>
      <c r="Z337" s="1671"/>
      <c r="AA337" s="1671"/>
      <c r="AB337" s="1671"/>
      <c r="AC337" s="1671"/>
      <c r="AD337" s="1671"/>
      <c r="AE337" s="1671"/>
      <c r="AF337" s="1671"/>
      <c r="AG337" s="1671"/>
      <c r="AH337" s="1671"/>
      <c r="AI337" s="1671"/>
      <c r="AJ337" s="1671"/>
      <c r="AK337" s="1671"/>
      <c r="AL337" s="1671"/>
      <c r="AM337" s="1671"/>
      <c r="AN337" s="1671"/>
      <c r="AO337" s="1671"/>
      <c r="AP337" s="1671"/>
      <c r="AQ337" s="1671"/>
      <c r="AR337" s="1671"/>
      <c r="AS337" s="1671"/>
      <c r="AT337" s="1671"/>
      <c r="AU337" s="1671"/>
      <c r="AV337" s="1671"/>
      <c r="AW337" s="1671"/>
      <c r="AX337" s="1671"/>
      <c r="AY337" s="1671"/>
      <c r="AZ337" s="1671"/>
      <c r="BA337" s="1671"/>
      <c r="BB337" s="1671"/>
      <c r="BC337" s="1671"/>
      <c r="BD337" s="1671"/>
      <c r="BE337" s="1671"/>
      <c r="BF337" s="1671"/>
      <c r="BG337" s="1671"/>
      <c r="BH337" s="1671"/>
      <c r="BI337" s="1671"/>
      <c r="BJ337" s="1671"/>
      <c r="BK337" s="1671"/>
      <c r="BL337" s="1671"/>
      <c r="BM337" s="1671"/>
      <c r="BN337" s="1671"/>
      <c r="BO337" s="1671"/>
      <c r="BP337" s="1671"/>
      <c r="BQ337" s="1671"/>
      <c r="BR337" s="1671"/>
      <c r="BS337" s="1671"/>
      <c r="BT337" s="1671"/>
      <c r="BU337" s="1671"/>
      <c r="BV337" s="1671"/>
      <c r="BW337" s="1671"/>
      <c r="BX337" s="1671"/>
      <c r="BY337" s="1671"/>
      <c r="BZ337" s="1671"/>
      <c r="CA337" s="1671"/>
      <c r="CB337" s="1671"/>
      <c r="CC337" s="1671"/>
      <c r="CD337" s="1671"/>
      <c r="CE337" s="1671"/>
      <c r="CF337" s="1671"/>
      <c r="CG337" s="1671"/>
      <c r="CH337" s="1671"/>
      <c r="CI337" s="1671"/>
      <c r="CJ337" s="1671"/>
      <c r="CK337" s="1671"/>
      <c r="CL337" s="1671"/>
      <c r="CM337" s="1671"/>
      <c r="CN337" s="1671"/>
      <c r="CO337" s="1671"/>
      <c r="CP337" s="1671"/>
      <c r="CQ337" s="1671"/>
      <c r="CR337" s="1671"/>
      <c r="CS337" s="1671"/>
      <c r="CT337" s="1671"/>
      <c r="CU337" s="1671"/>
      <c r="CV337" s="1671"/>
      <c r="CW337" s="1671"/>
      <c r="CX337" s="1671"/>
      <c r="CY337" s="1671"/>
      <c r="CZ337" s="1671"/>
      <c r="DA337" s="1671"/>
      <c r="DB337" s="1671"/>
      <c r="DC337" s="1671"/>
      <c r="DD337" s="1671"/>
      <c r="DE337" s="1671"/>
      <c r="DF337" s="1671"/>
      <c r="DG337" s="1671"/>
      <c r="DH337" s="1671"/>
      <c r="DI337" s="1671"/>
      <c r="DJ337" s="1671"/>
      <c r="DK337" s="1671"/>
      <c r="DL337" s="1671"/>
      <c r="DM337" s="1671"/>
      <c r="DN337" s="1671"/>
      <c r="DO337" s="1671"/>
      <c r="DP337" s="1671"/>
      <c r="DQ337" s="1671"/>
      <c r="DR337" s="1671"/>
      <c r="DS337" s="1671"/>
      <c r="DT337" s="1671"/>
      <c r="DU337" s="1671"/>
      <c r="DV337" s="1671"/>
      <c r="DW337" s="1671"/>
      <c r="DX337" s="1671"/>
      <c r="DY337" s="1671"/>
      <c r="DZ337" s="1671"/>
      <c r="EA337" s="1671"/>
      <c r="EB337" s="1671"/>
      <c r="EC337" s="1671"/>
      <c r="ED337" s="1671"/>
      <c r="EE337" s="1671"/>
      <c r="EF337" s="1671"/>
      <c r="EG337" s="1671"/>
      <c r="EH337" s="1671"/>
      <c r="EI337" s="1671"/>
    </row>
    <row r="338" spans="1:139" s="1673" customFormat="1" ht="12.5" x14ac:dyDescent="0.35">
      <c r="A338" s="1670" t="s">
        <v>6374</v>
      </c>
      <c r="B338" s="1670" t="s">
        <v>6242</v>
      </c>
      <c r="C338" s="1653">
        <v>5</v>
      </c>
      <c r="D338" s="1654">
        <v>19121</v>
      </c>
      <c r="E338" s="1654">
        <v>19121</v>
      </c>
      <c r="F338" s="1671"/>
      <c r="G338" s="1671"/>
      <c r="H338" s="1671"/>
      <c r="I338" s="1671"/>
      <c r="J338" s="1672"/>
      <c r="K338" s="1671"/>
      <c r="L338" s="1671"/>
      <c r="M338" s="1671"/>
      <c r="N338" s="1671"/>
      <c r="O338" s="1671"/>
      <c r="P338" s="1671"/>
      <c r="Q338" s="1671"/>
      <c r="R338" s="1671"/>
      <c r="S338" s="1671"/>
      <c r="T338" s="1671"/>
      <c r="U338" s="1671"/>
      <c r="V338" s="1671"/>
      <c r="W338" s="1671"/>
      <c r="X338" s="1671"/>
      <c r="Y338" s="1671"/>
      <c r="Z338" s="1671"/>
      <c r="AA338" s="1671"/>
      <c r="AB338" s="1671"/>
      <c r="AC338" s="1671"/>
      <c r="AD338" s="1671"/>
      <c r="AE338" s="1671"/>
      <c r="AF338" s="1671"/>
      <c r="AG338" s="1671"/>
      <c r="AH338" s="1671"/>
      <c r="AI338" s="1671"/>
      <c r="AJ338" s="1671"/>
      <c r="AK338" s="1671"/>
      <c r="AL338" s="1671"/>
      <c r="AM338" s="1671"/>
      <c r="AN338" s="1671"/>
      <c r="AO338" s="1671"/>
      <c r="AP338" s="1671"/>
      <c r="AQ338" s="1671"/>
      <c r="AR338" s="1671"/>
      <c r="AS338" s="1671"/>
      <c r="AT338" s="1671"/>
      <c r="AU338" s="1671"/>
      <c r="AV338" s="1671"/>
      <c r="AW338" s="1671"/>
      <c r="AX338" s="1671"/>
      <c r="AY338" s="1671"/>
      <c r="AZ338" s="1671"/>
      <c r="BA338" s="1671"/>
      <c r="BB338" s="1671"/>
      <c r="BC338" s="1671"/>
      <c r="BD338" s="1671"/>
      <c r="BE338" s="1671"/>
      <c r="BF338" s="1671"/>
      <c r="BG338" s="1671"/>
      <c r="BH338" s="1671"/>
      <c r="BI338" s="1671"/>
      <c r="BJ338" s="1671"/>
      <c r="BK338" s="1671"/>
      <c r="BL338" s="1671"/>
      <c r="BM338" s="1671"/>
      <c r="BN338" s="1671"/>
      <c r="BO338" s="1671"/>
      <c r="BP338" s="1671"/>
      <c r="BQ338" s="1671"/>
      <c r="BR338" s="1671"/>
      <c r="BS338" s="1671"/>
      <c r="BT338" s="1671"/>
      <c r="BU338" s="1671"/>
      <c r="BV338" s="1671"/>
      <c r="BW338" s="1671"/>
      <c r="BX338" s="1671"/>
      <c r="BY338" s="1671"/>
      <c r="BZ338" s="1671"/>
      <c r="CA338" s="1671"/>
      <c r="CB338" s="1671"/>
      <c r="CC338" s="1671"/>
      <c r="CD338" s="1671"/>
      <c r="CE338" s="1671"/>
      <c r="CF338" s="1671"/>
      <c r="CG338" s="1671"/>
      <c r="CH338" s="1671"/>
      <c r="CI338" s="1671"/>
      <c r="CJ338" s="1671"/>
      <c r="CK338" s="1671"/>
      <c r="CL338" s="1671"/>
      <c r="CM338" s="1671"/>
      <c r="CN338" s="1671"/>
      <c r="CO338" s="1671"/>
      <c r="CP338" s="1671"/>
      <c r="CQ338" s="1671"/>
      <c r="CR338" s="1671"/>
      <c r="CS338" s="1671"/>
      <c r="CT338" s="1671"/>
      <c r="CU338" s="1671"/>
      <c r="CV338" s="1671"/>
      <c r="CW338" s="1671"/>
      <c r="CX338" s="1671"/>
      <c r="CY338" s="1671"/>
      <c r="CZ338" s="1671"/>
      <c r="DA338" s="1671"/>
      <c r="DB338" s="1671"/>
      <c r="DC338" s="1671"/>
      <c r="DD338" s="1671"/>
      <c r="DE338" s="1671"/>
      <c r="DF338" s="1671"/>
      <c r="DG338" s="1671"/>
      <c r="DH338" s="1671"/>
      <c r="DI338" s="1671"/>
      <c r="DJ338" s="1671"/>
      <c r="DK338" s="1671"/>
      <c r="DL338" s="1671"/>
      <c r="DM338" s="1671"/>
      <c r="DN338" s="1671"/>
      <c r="DO338" s="1671"/>
      <c r="DP338" s="1671"/>
      <c r="DQ338" s="1671"/>
      <c r="DR338" s="1671"/>
      <c r="DS338" s="1671"/>
      <c r="DT338" s="1671"/>
      <c r="DU338" s="1671"/>
      <c r="DV338" s="1671"/>
      <c r="DW338" s="1671"/>
      <c r="DX338" s="1671"/>
      <c r="DY338" s="1671"/>
      <c r="DZ338" s="1671"/>
      <c r="EA338" s="1671"/>
      <c r="EB338" s="1671"/>
      <c r="EC338" s="1671"/>
      <c r="ED338" s="1671"/>
      <c r="EE338" s="1671"/>
      <c r="EF338" s="1671"/>
      <c r="EG338" s="1671"/>
      <c r="EH338" s="1671"/>
      <c r="EI338" s="1671"/>
    </row>
    <row r="339" spans="1:139" s="1673" customFormat="1" ht="12.5" x14ac:dyDescent="0.35">
      <c r="A339" s="1670" t="s">
        <v>6375</v>
      </c>
      <c r="B339" s="1670" t="s">
        <v>6242</v>
      </c>
      <c r="C339" s="1653">
        <v>3</v>
      </c>
      <c r="D339" s="1654">
        <v>21621</v>
      </c>
      <c r="E339" s="1654">
        <v>21621</v>
      </c>
      <c r="F339" s="1671"/>
      <c r="G339" s="1671"/>
      <c r="H339" s="1671"/>
      <c r="I339" s="1671"/>
      <c r="J339" s="1672"/>
      <c r="K339" s="1671"/>
      <c r="L339" s="1671"/>
      <c r="M339" s="1671"/>
      <c r="N339" s="1671"/>
      <c r="O339" s="1671"/>
      <c r="P339" s="1671"/>
      <c r="Q339" s="1671"/>
      <c r="R339" s="1671"/>
      <c r="S339" s="1671"/>
      <c r="T339" s="1671"/>
      <c r="U339" s="1671"/>
      <c r="V339" s="1671"/>
      <c r="W339" s="1671"/>
      <c r="X339" s="1671"/>
      <c r="Y339" s="1671"/>
      <c r="Z339" s="1671"/>
      <c r="AA339" s="1671"/>
      <c r="AB339" s="1671"/>
      <c r="AC339" s="1671"/>
      <c r="AD339" s="1671"/>
      <c r="AE339" s="1671"/>
      <c r="AF339" s="1671"/>
      <c r="AG339" s="1671"/>
      <c r="AH339" s="1671"/>
      <c r="AI339" s="1671"/>
      <c r="AJ339" s="1671"/>
      <c r="AK339" s="1671"/>
      <c r="AL339" s="1671"/>
      <c r="AM339" s="1671"/>
      <c r="AN339" s="1671"/>
      <c r="AO339" s="1671"/>
      <c r="AP339" s="1671"/>
      <c r="AQ339" s="1671"/>
      <c r="AR339" s="1671"/>
      <c r="AS339" s="1671"/>
      <c r="AT339" s="1671"/>
      <c r="AU339" s="1671"/>
      <c r="AV339" s="1671"/>
      <c r="AW339" s="1671"/>
      <c r="AX339" s="1671"/>
      <c r="AY339" s="1671"/>
      <c r="AZ339" s="1671"/>
      <c r="BA339" s="1671"/>
      <c r="BB339" s="1671"/>
      <c r="BC339" s="1671"/>
      <c r="BD339" s="1671"/>
      <c r="BE339" s="1671"/>
      <c r="BF339" s="1671"/>
      <c r="BG339" s="1671"/>
      <c r="BH339" s="1671"/>
      <c r="BI339" s="1671"/>
      <c r="BJ339" s="1671"/>
      <c r="BK339" s="1671"/>
      <c r="BL339" s="1671"/>
      <c r="BM339" s="1671"/>
      <c r="BN339" s="1671"/>
      <c r="BO339" s="1671"/>
      <c r="BP339" s="1671"/>
      <c r="BQ339" s="1671"/>
      <c r="BR339" s="1671"/>
      <c r="BS339" s="1671"/>
      <c r="BT339" s="1671"/>
      <c r="BU339" s="1671"/>
      <c r="BV339" s="1671"/>
      <c r="BW339" s="1671"/>
      <c r="BX339" s="1671"/>
      <c r="BY339" s="1671"/>
      <c r="BZ339" s="1671"/>
      <c r="CA339" s="1671"/>
      <c r="CB339" s="1671"/>
      <c r="CC339" s="1671"/>
      <c r="CD339" s="1671"/>
      <c r="CE339" s="1671"/>
      <c r="CF339" s="1671"/>
      <c r="CG339" s="1671"/>
      <c r="CH339" s="1671"/>
      <c r="CI339" s="1671"/>
      <c r="CJ339" s="1671"/>
      <c r="CK339" s="1671"/>
      <c r="CL339" s="1671"/>
      <c r="CM339" s="1671"/>
      <c r="CN339" s="1671"/>
      <c r="CO339" s="1671"/>
      <c r="CP339" s="1671"/>
      <c r="CQ339" s="1671"/>
      <c r="CR339" s="1671"/>
      <c r="CS339" s="1671"/>
      <c r="CT339" s="1671"/>
      <c r="CU339" s="1671"/>
      <c r="CV339" s="1671"/>
      <c r="CW339" s="1671"/>
      <c r="CX339" s="1671"/>
      <c r="CY339" s="1671"/>
      <c r="CZ339" s="1671"/>
      <c r="DA339" s="1671"/>
      <c r="DB339" s="1671"/>
      <c r="DC339" s="1671"/>
      <c r="DD339" s="1671"/>
      <c r="DE339" s="1671"/>
      <c r="DF339" s="1671"/>
      <c r="DG339" s="1671"/>
      <c r="DH339" s="1671"/>
      <c r="DI339" s="1671"/>
      <c r="DJ339" s="1671"/>
      <c r="DK339" s="1671"/>
      <c r="DL339" s="1671"/>
      <c r="DM339" s="1671"/>
      <c r="DN339" s="1671"/>
      <c r="DO339" s="1671"/>
      <c r="DP339" s="1671"/>
      <c r="DQ339" s="1671"/>
      <c r="DR339" s="1671"/>
      <c r="DS339" s="1671"/>
      <c r="DT339" s="1671"/>
      <c r="DU339" s="1671"/>
      <c r="DV339" s="1671"/>
      <c r="DW339" s="1671"/>
      <c r="DX339" s="1671"/>
      <c r="DY339" s="1671"/>
      <c r="DZ339" s="1671"/>
      <c r="EA339" s="1671"/>
      <c r="EB339" s="1671"/>
      <c r="EC339" s="1671"/>
      <c r="ED339" s="1671"/>
      <c r="EE339" s="1671"/>
      <c r="EF339" s="1671"/>
      <c r="EG339" s="1671"/>
      <c r="EH339" s="1671"/>
      <c r="EI339" s="1671"/>
    </row>
    <row r="340" spans="1:139" s="1673" customFormat="1" ht="12.5" x14ac:dyDescent="0.35">
      <c r="A340" s="1670" t="s">
        <v>6376</v>
      </c>
      <c r="B340" s="1670" t="s">
        <v>6242</v>
      </c>
      <c r="C340" s="1653">
        <v>4</v>
      </c>
      <c r="D340" s="1654">
        <v>21121</v>
      </c>
      <c r="E340" s="1654">
        <v>21121</v>
      </c>
      <c r="F340" s="1671"/>
      <c r="G340" s="1671"/>
      <c r="H340" s="1671"/>
      <c r="I340" s="1671"/>
      <c r="J340" s="1672"/>
      <c r="K340" s="1671"/>
      <c r="L340" s="1671"/>
      <c r="M340" s="1671"/>
      <c r="N340" s="1671"/>
      <c r="O340" s="1671"/>
      <c r="P340" s="1671"/>
      <c r="Q340" s="1671"/>
      <c r="R340" s="1671"/>
      <c r="S340" s="1671"/>
      <c r="T340" s="1671"/>
      <c r="U340" s="1671"/>
      <c r="V340" s="1671"/>
      <c r="W340" s="1671"/>
      <c r="X340" s="1671"/>
      <c r="Y340" s="1671"/>
      <c r="Z340" s="1671"/>
      <c r="AA340" s="1671"/>
      <c r="AB340" s="1671"/>
      <c r="AC340" s="1671"/>
      <c r="AD340" s="1671"/>
      <c r="AE340" s="1671"/>
      <c r="AF340" s="1671"/>
      <c r="AG340" s="1671"/>
      <c r="AH340" s="1671"/>
      <c r="AI340" s="1671"/>
      <c r="AJ340" s="1671"/>
      <c r="AK340" s="1671"/>
      <c r="AL340" s="1671"/>
      <c r="AM340" s="1671"/>
      <c r="AN340" s="1671"/>
      <c r="AO340" s="1671"/>
      <c r="AP340" s="1671"/>
      <c r="AQ340" s="1671"/>
      <c r="AR340" s="1671"/>
      <c r="AS340" s="1671"/>
      <c r="AT340" s="1671"/>
      <c r="AU340" s="1671"/>
      <c r="AV340" s="1671"/>
      <c r="AW340" s="1671"/>
      <c r="AX340" s="1671"/>
      <c r="AY340" s="1671"/>
      <c r="AZ340" s="1671"/>
      <c r="BA340" s="1671"/>
      <c r="BB340" s="1671"/>
      <c r="BC340" s="1671"/>
      <c r="BD340" s="1671"/>
      <c r="BE340" s="1671"/>
      <c r="BF340" s="1671"/>
      <c r="BG340" s="1671"/>
      <c r="BH340" s="1671"/>
      <c r="BI340" s="1671"/>
      <c r="BJ340" s="1671"/>
      <c r="BK340" s="1671"/>
      <c r="BL340" s="1671"/>
      <c r="BM340" s="1671"/>
      <c r="BN340" s="1671"/>
      <c r="BO340" s="1671"/>
      <c r="BP340" s="1671"/>
      <c r="BQ340" s="1671"/>
      <c r="BR340" s="1671"/>
      <c r="BS340" s="1671"/>
      <c r="BT340" s="1671"/>
      <c r="BU340" s="1671"/>
      <c r="BV340" s="1671"/>
      <c r="BW340" s="1671"/>
      <c r="BX340" s="1671"/>
      <c r="BY340" s="1671"/>
      <c r="BZ340" s="1671"/>
      <c r="CA340" s="1671"/>
      <c r="CB340" s="1671"/>
      <c r="CC340" s="1671"/>
      <c r="CD340" s="1671"/>
      <c r="CE340" s="1671"/>
      <c r="CF340" s="1671"/>
      <c r="CG340" s="1671"/>
      <c r="CH340" s="1671"/>
      <c r="CI340" s="1671"/>
      <c r="CJ340" s="1671"/>
      <c r="CK340" s="1671"/>
      <c r="CL340" s="1671"/>
      <c r="CM340" s="1671"/>
      <c r="CN340" s="1671"/>
      <c r="CO340" s="1671"/>
      <c r="CP340" s="1671"/>
      <c r="CQ340" s="1671"/>
      <c r="CR340" s="1671"/>
      <c r="CS340" s="1671"/>
      <c r="CT340" s="1671"/>
      <c r="CU340" s="1671"/>
      <c r="CV340" s="1671"/>
      <c r="CW340" s="1671"/>
      <c r="CX340" s="1671"/>
      <c r="CY340" s="1671"/>
      <c r="CZ340" s="1671"/>
      <c r="DA340" s="1671"/>
      <c r="DB340" s="1671"/>
      <c r="DC340" s="1671"/>
      <c r="DD340" s="1671"/>
      <c r="DE340" s="1671"/>
      <c r="DF340" s="1671"/>
      <c r="DG340" s="1671"/>
      <c r="DH340" s="1671"/>
      <c r="DI340" s="1671"/>
      <c r="DJ340" s="1671"/>
      <c r="DK340" s="1671"/>
      <c r="DL340" s="1671"/>
      <c r="DM340" s="1671"/>
      <c r="DN340" s="1671"/>
      <c r="DO340" s="1671"/>
      <c r="DP340" s="1671"/>
      <c r="DQ340" s="1671"/>
      <c r="DR340" s="1671"/>
      <c r="DS340" s="1671"/>
      <c r="DT340" s="1671"/>
      <c r="DU340" s="1671"/>
      <c r="DV340" s="1671"/>
      <c r="DW340" s="1671"/>
      <c r="DX340" s="1671"/>
      <c r="DY340" s="1671"/>
      <c r="DZ340" s="1671"/>
      <c r="EA340" s="1671"/>
      <c r="EB340" s="1671"/>
      <c r="EC340" s="1671"/>
      <c r="ED340" s="1671"/>
      <c r="EE340" s="1671"/>
      <c r="EF340" s="1671"/>
      <c r="EG340" s="1671"/>
      <c r="EH340" s="1671"/>
      <c r="EI340" s="1671"/>
    </row>
    <row r="341" spans="1:139" s="1673" customFormat="1" ht="12.5" x14ac:dyDescent="0.35">
      <c r="A341" s="1670" t="s">
        <v>6377</v>
      </c>
      <c r="B341" s="1670" t="s">
        <v>6242</v>
      </c>
      <c r="C341" s="1653">
        <v>2</v>
      </c>
      <c r="D341" s="1654">
        <v>21346</v>
      </c>
      <c r="E341" s="1654">
        <v>21346</v>
      </c>
      <c r="F341" s="1671"/>
      <c r="G341" s="1671"/>
      <c r="H341" s="1671"/>
      <c r="I341" s="1671"/>
      <c r="J341" s="1672"/>
      <c r="K341" s="1671"/>
      <c r="L341" s="1671"/>
      <c r="M341" s="1671"/>
      <c r="N341" s="1671"/>
      <c r="O341" s="1671"/>
      <c r="P341" s="1671"/>
      <c r="Q341" s="1671"/>
      <c r="R341" s="1671"/>
      <c r="S341" s="1671"/>
      <c r="T341" s="1671"/>
      <c r="U341" s="1671"/>
      <c r="V341" s="1671"/>
      <c r="W341" s="1671"/>
      <c r="X341" s="1671"/>
      <c r="Y341" s="1671"/>
      <c r="Z341" s="1671"/>
      <c r="AA341" s="1671"/>
      <c r="AB341" s="1671"/>
      <c r="AC341" s="1671"/>
      <c r="AD341" s="1671"/>
      <c r="AE341" s="1671"/>
      <c r="AF341" s="1671"/>
      <c r="AG341" s="1671"/>
      <c r="AH341" s="1671"/>
      <c r="AI341" s="1671"/>
      <c r="AJ341" s="1671"/>
      <c r="AK341" s="1671"/>
      <c r="AL341" s="1671"/>
      <c r="AM341" s="1671"/>
      <c r="AN341" s="1671"/>
      <c r="AO341" s="1671"/>
      <c r="AP341" s="1671"/>
      <c r="AQ341" s="1671"/>
      <c r="AR341" s="1671"/>
      <c r="AS341" s="1671"/>
      <c r="AT341" s="1671"/>
      <c r="AU341" s="1671"/>
      <c r="AV341" s="1671"/>
      <c r="AW341" s="1671"/>
      <c r="AX341" s="1671"/>
      <c r="AY341" s="1671"/>
      <c r="AZ341" s="1671"/>
      <c r="BA341" s="1671"/>
      <c r="BB341" s="1671"/>
      <c r="BC341" s="1671"/>
      <c r="BD341" s="1671"/>
      <c r="BE341" s="1671"/>
      <c r="BF341" s="1671"/>
      <c r="BG341" s="1671"/>
      <c r="BH341" s="1671"/>
      <c r="BI341" s="1671"/>
      <c r="BJ341" s="1671"/>
      <c r="BK341" s="1671"/>
      <c r="BL341" s="1671"/>
      <c r="BM341" s="1671"/>
      <c r="BN341" s="1671"/>
      <c r="BO341" s="1671"/>
      <c r="BP341" s="1671"/>
      <c r="BQ341" s="1671"/>
      <c r="BR341" s="1671"/>
      <c r="BS341" s="1671"/>
      <c r="BT341" s="1671"/>
      <c r="BU341" s="1671"/>
      <c r="BV341" s="1671"/>
      <c r="BW341" s="1671"/>
      <c r="BX341" s="1671"/>
      <c r="BY341" s="1671"/>
      <c r="BZ341" s="1671"/>
      <c r="CA341" s="1671"/>
      <c r="CB341" s="1671"/>
      <c r="CC341" s="1671"/>
      <c r="CD341" s="1671"/>
      <c r="CE341" s="1671"/>
      <c r="CF341" s="1671"/>
      <c r="CG341" s="1671"/>
      <c r="CH341" s="1671"/>
      <c r="CI341" s="1671"/>
      <c r="CJ341" s="1671"/>
      <c r="CK341" s="1671"/>
      <c r="CL341" s="1671"/>
      <c r="CM341" s="1671"/>
      <c r="CN341" s="1671"/>
      <c r="CO341" s="1671"/>
      <c r="CP341" s="1671"/>
      <c r="CQ341" s="1671"/>
      <c r="CR341" s="1671"/>
      <c r="CS341" s="1671"/>
      <c r="CT341" s="1671"/>
      <c r="CU341" s="1671"/>
      <c r="CV341" s="1671"/>
      <c r="CW341" s="1671"/>
      <c r="CX341" s="1671"/>
      <c r="CY341" s="1671"/>
      <c r="CZ341" s="1671"/>
      <c r="DA341" s="1671"/>
      <c r="DB341" s="1671"/>
      <c r="DC341" s="1671"/>
      <c r="DD341" s="1671"/>
      <c r="DE341" s="1671"/>
      <c r="DF341" s="1671"/>
      <c r="DG341" s="1671"/>
      <c r="DH341" s="1671"/>
      <c r="DI341" s="1671"/>
      <c r="DJ341" s="1671"/>
      <c r="DK341" s="1671"/>
      <c r="DL341" s="1671"/>
      <c r="DM341" s="1671"/>
      <c r="DN341" s="1671"/>
      <c r="DO341" s="1671"/>
      <c r="DP341" s="1671"/>
      <c r="DQ341" s="1671"/>
      <c r="DR341" s="1671"/>
      <c r="DS341" s="1671"/>
      <c r="DT341" s="1671"/>
      <c r="DU341" s="1671"/>
      <c r="DV341" s="1671"/>
      <c r="DW341" s="1671"/>
      <c r="DX341" s="1671"/>
      <c r="DY341" s="1671"/>
      <c r="DZ341" s="1671"/>
      <c r="EA341" s="1671"/>
      <c r="EB341" s="1671"/>
      <c r="EC341" s="1671"/>
      <c r="ED341" s="1671"/>
      <c r="EE341" s="1671"/>
      <c r="EF341" s="1671"/>
      <c r="EG341" s="1671"/>
      <c r="EH341" s="1671"/>
      <c r="EI341" s="1671"/>
    </row>
    <row r="342" spans="1:139" s="1673" customFormat="1" ht="12.5" x14ac:dyDescent="0.35">
      <c r="A342" s="1670" t="s">
        <v>6378</v>
      </c>
      <c r="B342" s="1670" t="s">
        <v>6242</v>
      </c>
      <c r="C342" s="1653">
        <v>1</v>
      </c>
      <c r="D342" s="1654">
        <v>22081</v>
      </c>
      <c r="E342" s="1654">
        <v>22081</v>
      </c>
      <c r="F342" s="1671"/>
      <c r="G342" s="1671"/>
      <c r="H342" s="1671"/>
      <c r="I342" s="1671"/>
      <c r="J342" s="1672"/>
      <c r="K342" s="1671"/>
      <c r="L342" s="1671"/>
      <c r="M342" s="1671"/>
      <c r="N342" s="1671"/>
      <c r="O342" s="1671"/>
      <c r="P342" s="1671"/>
      <c r="Q342" s="1671"/>
      <c r="R342" s="1671"/>
      <c r="S342" s="1671"/>
      <c r="T342" s="1671"/>
      <c r="U342" s="1671"/>
      <c r="V342" s="1671"/>
      <c r="W342" s="1671"/>
      <c r="X342" s="1671"/>
      <c r="Y342" s="1671"/>
      <c r="Z342" s="1671"/>
      <c r="AA342" s="1671"/>
      <c r="AB342" s="1671"/>
      <c r="AC342" s="1671"/>
      <c r="AD342" s="1671"/>
      <c r="AE342" s="1671"/>
      <c r="AF342" s="1671"/>
      <c r="AG342" s="1671"/>
      <c r="AH342" s="1671"/>
      <c r="AI342" s="1671"/>
      <c r="AJ342" s="1671"/>
      <c r="AK342" s="1671"/>
      <c r="AL342" s="1671"/>
      <c r="AM342" s="1671"/>
      <c r="AN342" s="1671"/>
      <c r="AO342" s="1671"/>
      <c r="AP342" s="1671"/>
      <c r="AQ342" s="1671"/>
      <c r="AR342" s="1671"/>
      <c r="AS342" s="1671"/>
      <c r="AT342" s="1671"/>
      <c r="AU342" s="1671"/>
      <c r="AV342" s="1671"/>
      <c r="AW342" s="1671"/>
      <c r="AX342" s="1671"/>
      <c r="AY342" s="1671"/>
      <c r="AZ342" s="1671"/>
      <c r="BA342" s="1671"/>
      <c r="BB342" s="1671"/>
      <c r="BC342" s="1671"/>
      <c r="BD342" s="1671"/>
      <c r="BE342" s="1671"/>
      <c r="BF342" s="1671"/>
      <c r="BG342" s="1671"/>
      <c r="BH342" s="1671"/>
      <c r="BI342" s="1671"/>
      <c r="BJ342" s="1671"/>
      <c r="BK342" s="1671"/>
      <c r="BL342" s="1671"/>
      <c r="BM342" s="1671"/>
      <c r="BN342" s="1671"/>
      <c r="BO342" s="1671"/>
      <c r="BP342" s="1671"/>
      <c r="BQ342" s="1671"/>
      <c r="BR342" s="1671"/>
      <c r="BS342" s="1671"/>
      <c r="BT342" s="1671"/>
      <c r="BU342" s="1671"/>
      <c r="BV342" s="1671"/>
      <c r="BW342" s="1671"/>
      <c r="BX342" s="1671"/>
      <c r="BY342" s="1671"/>
      <c r="BZ342" s="1671"/>
      <c r="CA342" s="1671"/>
      <c r="CB342" s="1671"/>
      <c r="CC342" s="1671"/>
      <c r="CD342" s="1671"/>
      <c r="CE342" s="1671"/>
      <c r="CF342" s="1671"/>
      <c r="CG342" s="1671"/>
      <c r="CH342" s="1671"/>
      <c r="CI342" s="1671"/>
      <c r="CJ342" s="1671"/>
      <c r="CK342" s="1671"/>
      <c r="CL342" s="1671"/>
      <c r="CM342" s="1671"/>
      <c r="CN342" s="1671"/>
      <c r="CO342" s="1671"/>
      <c r="CP342" s="1671"/>
      <c r="CQ342" s="1671"/>
      <c r="CR342" s="1671"/>
      <c r="CS342" s="1671"/>
      <c r="CT342" s="1671"/>
      <c r="CU342" s="1671"/>
      <c r="CV342" s="1671"/>
      <c r="CW342" s="1671"/>
      <c r="CX342" s="1671"/>
      <c r="CY342" s="1671"/>
      <c r="CZ342" s="1671"/>
      <c r="DA342" s="1671"/>
      <c r="DB342" s="1671"/>
      <c r="DC342" s="1671"/>
      <c r="DD342" s="1671"/>
      <c r="DE342" s="1671"/>
      <c r="DF342" s="1671"/>
      <c r="DG342" s="1671"/>
      <c r="DH342" s="1671"/>
      <c r="DI342" s="1671"/>
      <c r="DJ342" s="1671"/>
      <c r="DK342" s="1671"/>
      <c r="DL342" s="1671"/>
      <c r="DM342" s="1671"/>
      <c r="DN342" s="1671"/>
      <c r="DO342" s="1671"/>
      <c r="DP342" s="1671"/>
      <c r="DQ342" s="1671"/>
      <c r="DR342" s="1671"/>
      <c r="DS342" s="1671"/>
      <c r="DT342" s="1671"/>
      <c r="DU342" s="1671"/>
      <c r="DV342" s="1671"/>
      <c r="DW342" s="1671"/>
      <c r="DX342" s="1671"/>
      <c r="DY342" s="1671"/>
      <c r="DZ342" s="1671"/>
      <c r="EA342" s="1671"/>
      <c r="EB342" s="1671"/>
      <c r="EC342" s="1671"/>
      <c r="ED342" s="1671"/>
      <c r="EE342" s="1671"/>
      <c r="EF342" s="1671"/>
      <c r="EG342" s="1671"/>
      <c r="EH342" s="1671"/>
      <c r="EI342" s="1671"/>
    </row>
    <row r="343" spans="1:139" s="1673" customFormat="1" ht="12.5" x14ac:dyDescent="0.35">
      <c r="A343" s="1670" t="s">
        <v>6379</v>
      </c>
      <c r="B343" s="1670" t="s">
        <v>6249</v>
      </c>
      <c r="C343" s="1653">
        <v>2</v>
      </c>
      <c r="D343" s="1654">
        <v>19491</v>
      </c>
      <c r="E343" s="1654">
        <v>19491</v>
      </c>
      <c r="F343" s="1671"/>
      <c r="G343" s="1671"/>
      <c r="H343" s="1671"/>
      <c r="I343" s="1671"/>
      <c r="J343" s="1672"/>
      <c r="K343" s="1671"/>
      <c r="L343" s="1671"/>
      <c r="M343" s="1671"/>
      <c r="N343" s="1671"/>
      <c r="O343" s="1671"/>
      <c r="P343" s="1671"/>
      <c r="Q343" s="1671"/>
      <c r="R343" s="1671"/>
      <c r="S343" s="1671"/>
      <c r="T343" s="1671"/>
      <c r="U343" s="1671"/>
      <c r="V343" s="1671"/>
      <c r="W343" s="1671"/>
      <c r="X343" s="1671"/>
      <c r="Y343" s="1671"/>
      <c r="Z343" s="1671"/>
      <c r="AA343" s="1671"/>
      <c r="AB343" s="1671"/>
      <c r="AC343" s="1671"/>
      <c r="AD343" s="1671"/>
      <c r="AE343" s="1671"/>
      <c r="AF343" s="1671"/>
      <c r="AG343" s="1671"/>
      <c r="AH343" s="1671"/>
      <c r="AI343" s="1671"/>
      <c r="AJ343" s="1671"/>
      <c r="AK343" s="1671"/>
      <c r="AL343" s="1671"/>
      <c r="AM343" s="1671"/>
      <c r="AN343" s="1671"/>
      <c r="AO343" s="1671"/>
      <c r="AP343" s="1671"/>
      <c r="AQ343" s="1671"/>
      <c r="AR343" s="1671"/>
      <c r="AS343" s="1671"/>
      <c r="AT343" s="1671"/>
      <c r="AU343" s="1671"/>
      <c r="AV343" s="1671"/>
      <c r="AW343" s="1671"/>
      <c r="AX343" s="1671"/>
      <c r="AY343" s="1671"/>
      <c r="AZ343" s="1671"/>
      <c r="BA343" s="1671"/>
      <c r="BB343" s="1671"/>
      <c r="BC343" s="1671"/>
      <c r="BD343" s="1671"/>
      <c r="BE343" s="1671"/>
      <c r="BF343" s="1671"/>
      <c r="BG343" s="1671"/>
      <c r="BH343" s="1671"/>
      <c r="BI343" s="1671"/>
      <c r="BJ343" s="1671"/>
      <c r="BK343" s="1671"/>
      <c r="BL343" s="1671"/>
      <c r="BM343" s="1671"/>
      <c r="BN343" s="1671"/>
      <c r="BO343" s="1671"/>
      <c r="BP343" s="1671"/>
      <c r="BQ343" s="1671"/>
      <c r="BR343" s="1671"/>
      <c r="BS343" s="1671"/>
      <c r="BT343" s="1671"/>
      <c r="BU343" s="1671"/>
      <c r="BV343" s="1671"/>
      <c r="BW343" s="1671"/>
      <c r="BX343" s="1671"/>
      <c r="BY343" s="1671"/>
      <c r="BZ343" s="1671"/>
      <c r="CA343" s="1671"/>
      <c r="CB343" s="1671"/>
      <c r="CC343" s="1671"/>
      <c r="CD343" s="1671"/>
      <c r="CE343" s="1671"/>
      <c r="CF343" s="1671"/>
      <c r="CG343" s="1671"/>
      <c r="CH343" s="1671"/>
      <c r="CI343" s="1671"/>
      <c r="CJ343" s="1671"/>
      <c r="CK343" s="1671"/>
      <c r="CL343" s="1671"/>
      <c r="CM343" s="1671"/>
      <c r="CN343" s="1671"/>
      <c r="CO343" s="1671"/>
      <c r="CP343" s="1671"/>
      <c r="CQ343" s="1671"/>
      <c r="CR343" s="1671"/>
      <c r="CS343" s="1671"/>
      <c r="CT343" s="1671"/>
      <c r="CU343" s="1671"/>
      <c r="CV343" s="1671"/>
      <c r="CW343" s="1671"/>
      <c r="CX343" s="1671"/>
      <c r="CY343" s="1671"/>
      <c r="CZ343" s="1671"/>
      <c r="DA343" s="1671"/>
      <c r="DB343" s="1671"/>
      <c r="DC343" s="1671"/>
      <c r="DD343" s="1671"/>
      <c r="DE343" s="1671"/>
      <c r="DF343" s="1671"/>
      <c r="DG343" s="1671"/>
      <c r="DH343" s="1671"/>
      <c r="DI343" s="1671"/>
      <c r="DJ343" s="1671"/>
      <c r="DK343" s="1671"/>
      <c r="DL343" s="1671"/>
      <c r="DM343" s="1671"/>
      <c r="DN343" s="1671"/>
      <c r="DO343" s="1671"/>
      <c r="DP343" s="1671"/>
      <c r="DQ343" s="1671"/>
      <c r="DR343" s="1671"/>
      <c r="DS343" s="1671"/>
      <c r="DT343" s="1671"/>
      <c r="DU343" s="1671"/>
      <c r="DV343" s="1671"/>
      <c r="DW343" s="1671"/>
      <c r="DX343" s="1671"/>
      <c r="DY343" s="1671"/>
      <c r="DZ343" s="1671"/>
      <c r="EA343" s="1671"/>
      <c r="EB343" s="1671"/>
      <c r="EC343" s="1671"/>
      <c r="ED343" s="1671"/>
      <c r="EE343" s="1671"/>
      <c r="EF343" s="1671"/>
      <c r="EG343" s="1671"/>
      <c r="EH343" s="1671"/>
      <c r="EI343" s="1671"/>
    </row>
    <row r="344" spans="1:139" s="1673" customFormat="1" ht="12.5" x14ac:dyDescent="0.35">
      <c r="A344" s="1670" t="s">
        <v>6380</v>
      </c>
      <c r="B344" s="1670" t="s">
        <v>6249</v>
      </c>
      <c r="C344" s="1653">
        <v>22</v>
      </c>
      <c r="D344" s="1654">
        <v>19041</v>
      </c>
      <c r="E344" s="1654">
        <v>19041</v>
      </c>
      <c r="F344" s="1671"/>
      <c r="G344" s="1671"/>
      <c r="H344" s="1671"/>
      <c r="I344" s="1671"/>
      <c r="J344" s="1672"/>
      <c r="K344" s="1671"/>
      <c r="L344" s="1671"/>
      <c r="M344" s="1671"/>
      <c r="N344" s="1671"/>
      <c r="O344" s="1671"/>
      <c r="P344" s="1671"/>
      <c r="Q344" s="1671"/>
      <c r="R344" s="1671"/>
      <c r="S344" s="1671"/>
      <c r="T344" s="1671"/>
      <c r="U344" s="1671"/>
      <c r="V344" s="1671"/>
      <c r="W344" s="1671"/>
      <c r="X344" s="1671"/>
      <c r="Y344" s="1671"/>
      <c r="Z344" s="1671"/>
      <c r="AA344" s="1671"/>
      <c r="AB344" s="1671"/>
      <c r="AC344" s="1671"/>
      <c r="AD344" s="1671"/>
      <c r="AE344" s="1671"/>
      <c r="AF344" s="1671"/>
      <c r="AG344" s="1671"/>
      <c r="AH344" s="1671"/>
      <c r="AI344" s="1671"/>
      <c r="AJ344" s="1671"/>
      <c r="AK344" s="1671"/>
      <c r="AL344" s="1671"/>
      <c r="AM344" s="1671"/>
      <c r="AN344" s="1671"/>
      <c r="AO344" s="1671"/>
      <c r="AP344" s="1671"/>
      <c r="AQ344" s="1671"/>
      <c r="AR344" s="1671"/>
      <c r="AS344" s="1671"/>
      <c r="AT344" s="1671"/>
      <c r="AU344" s="1671"/>
      <c r="AV344" s="1671"/>
      <c r="AW344" s="1671"/>
      <c r="AX344" s="1671"/>
      <c r="AY344" s="1671"/>
      <c r="AZ344" s="1671"/>
      <c r="BA344" s="1671"/>
      <c r="BB344" s="1671"/>
      <c r="BC344" s="1671"/>
      <c r="BD344" s="1671"/>
      <c r="BE344" s="1671"/>
      <c r="BF344" s="1671"/>
      <c r="BG344" s="1671"/>
      <c r="BH344" s="1671"/>
      <c r="BI344" s="1671"/>
      <c r="BJ344" s="1671"/>
      <c r="BK344" s="1671"/>
      <c r="BL344" s="1671"/>
      <c r="BM344" s="1671"/>
      <c r="BN344" s="1671"/>
      <c r="BO344" s="1671"/>
      <c r="BP344" s="1671"/>
      <c r="BQ344" s="1671"/>
      <c r="BR344" s="1671"/>
      <c r="BS344" s="1671"/>
      <c r="BT344" s="1671"/>
      <c r="BU344" s="1671"/>
      <c r="BV344" s="1671"/>
      <c r="BW344" s="1671"/>
      <c r="BX344" s="1671"/>
      <c r="BY344" s="1671"/>
      <c r="BZ344" s="1671"/>
      <c r="CA344" s="1671"/>
      <c r="CB344" s="1671"/>
      <c r="CC344" s="1671"/>
      <c r="CD344" s="1671"/>
      <c r="CE344" s="1671"/>
      <c r="CF344" s="1671"/>
      <c r="CG344" s="1671"/>
      <c r="CH344" s="1671"/>
      <c r="CI344" s="1671"/>
      <c r="CJ344" s="1671"/>
      <c r="CK344" s="1671"/>
      <c r="CL344" s="1671"/>
      <c r="CM344" s="1671"/>
      <c r="CN344" s="1671"/>
      <c r="CO344" s="1671"/>
      <c r="CP344" s="1671"/>
      <c r="CQ344" s="1671"/>
      <c r="CR344" s="1671"/>
      <c r="CS344" s="1671"/>
      <c r="CT344" s="1671"/>
      <c r="CU344" s="1671"/>
      <c r="CV344" s="1671"/>
      <c r="CW344" s="1671"/>
      <c r="CX344" s="1671"/>
      <c r="CY344" s="1671"/>
      <c r="CZ344" s="1671"/>
      <c r="DA344" s="1671"/>
      <c r="DB344" s="1671"/>
      <c r="DC344" s="1671"/>
      <c r="DD344" s="1671"/>
      <c r="DE344" s="1671"/>
      <c r="DF344" s="1671"/>
      <c r="DG344" s="1671"/>
      <c r="DH344" s="1671"/>
      <c r="DI344" s="1671"/>
      <c r="DJ344" s="1671"/>
      <c r="DK344" s="1671"/>
      <c r="DL344" s="1671"/>
      <c r="DM344" s="1671"/>
      <c r="DN344" s="1671"/>
      <c r="DO344" s="1671"/>
      <c r="DP344" s="1671"/>
      <c r="DQ344" s="1671"/>
      <c r="DR344" s="1671"/>
      <c r="DS344" s="1671"/>
      <c r="DT344" s="1671"/>
      <c r="DU344" s="1671"/>
      <c r="DV344" s="1671"/>
      <c r="DW344" s="1671"/>
      <c r="DX344" s="1671"/>
      <c r="DY344" s="1671"/>
      <c r="DZ344" s="1671"/>
      <c r="EA344" s="1671"/>
      <c r="EB344" s="1671"/>
      <c r="EC344" s="1671"/>
      <c r="ED344" s="1671"/>
      <c r="EE344" s="1671"/>
      <c r="EF344" s="1671"/>
      <c r="EG344" s="1671"/>
      <c r="EH344" s="1671"/>
      <c r="EI344" s="1671"/>
    </row>
    <row r="345" spans="1:139" s="1673" customFormat="1" ht="12.5" x14ac:dyDescent="0.35">
      <c r="A345" s="1670" t="s">
        <v>6381</v>
      </c>
      <c r="B345" s="1670" t="s">
        <v>6249</v>
      </c>
      <c r="C345" s="1653">
        <v>20</v>
      </c>
      <c r="D345" s="1654">
        <v>19041</v>
      </c>
      <c r="E345" s="1654">
        <v>19041</v>
      </c>
      <c r="F345" s="1671"/>
      <c r="G345" s="1671"/>
      <c r="H345" s="1671"/>
      <c r="I345" s="1671"/>
      <c r="J345" s="1672"/>
      <c r="K345" s="1671"/>
      <c r="L345" s="1671"/>
      <c r="M345" s="1671"/>
      <c r="N345" s="1671"/>
      <c r="O345" s="1671"/>
      <c r="P345" s="1671"/>
      <c r="Q345" s="1671"/>
      <c r="R345" s="1671"/>
      <c r="S345" s="1671"/>
      <c r="T345" s="1671"/>
      <c r="U345" s="1671"/>
      <c r="V345" s="1671"/>
      <c r="W345" s="1671"/>
      <c r="X345" s="1671"/>
      <c r="Y345" s="1671"/>
      <c r="Z345" s="1671"/>
      <c r="AA345" s="1671"/>
      <c r="AB345" s="1671"/>
      <c r="AC345" s="1671"/>
      <c r="AD345" s="1671"/>
      <c r="AE345" s="1671"/>
      <c r="AF345" s="1671"/>
      <c r="AG345" s="1671"/>
      <c r="AH345" s="1671"/>
      <c r="AI345" s="1671"/>
      <c r="AJ345" s="1671"/>
      <c r="AK345" s="1671"/>
      <c r="AL345" s="1671"/>
      <c r="AM345" s="1671"/>
      <c r="AN345" s="1671"/>
      <c r="AO345" s="1671"/>
      <c r="AP345" s="1671"/>
      <c r="AQ345" s="1671"/>
      <c r="AR345" s="1671"/>
      <c r="AS345" s="1671"/>
      <c r="AT345" s="1671"/>
      <c r="AU345" s="1671"/>
      <c r="AV345" s="1671"/>
      <c r="AW345" s="1671"/>
      <c r="AX345" s="1671"/>
      <c r="AY345" s="1671"/>
      <c r="AZ345" s="1671"/>
      <c r="BA345" s="1671"/>
      <c r="BB345" s="1671"/>
      <c r="BC345" s="1671"/>
      <c r="BD345" s="1671"/>
      <c r="BE345" s="1671"/>
      <c r="BF345" s="1671"/>
      <c r="BG345" s="1671"/>
      <c r="BH345" s="1671"/>
      <c r="BI345" s="1671"/>
      <c r="BJ345" s="1671"/>
      <c r="BK345" s="1671"/>
      <c r="BL345" s="1671"/>
      <c r="BM345" s="1671"/>
      <c r="BN345" s="1671"/>
      <c r="BO345" s="1671"/>
      <c r="BP345" s="1671"/>
      <c r="BQ345" s="1671"/>
      <c r="BR345" s="1671"/>
      <c r="BS345" s="1671"/>
      <c r="BT345" s="1671"/>
      <c r="BU345" s="1671"/>
      <c r="BV345" s="1671"/>
      <c r="BW345" s="1671"/>
      <c r="BX345" s="1671"/>
      <c r="BY345" s="1671"/>
      <c r="BZ345" s="1671"/>
      <c r="CA345" s="1671"/>
      <c r="CB345" s="1671"/>
      <c r="CC345" s="1671"/>
      <c r="CD345" s="1671"/>
      <c r="CE345" s="1671"/>
      <c r="CF345" s="1671"/>
      <c r="CG345" s="1671"/>
      <c r="CH345" s="1671"/>
      <c r="CI345" s="1671"/>
      <c r="CJ345" s="1671"/>
      <c r="CK345" s="1671"/>
      <c r="CL345" s="1671"/>
      <c r="CM345" s="1671"/>
      <c r="CN345" s="1671"/>
      <c r="CO345" s="1671"/>
      <c r="CP345" s="1671"/>
      <c r="CQ345" s="1671"/>
      <c r="CR345" s="1671"/>
      <c r="CS345" s="1671"/>
      <c r="CT345" s="1671"/>
      <c r="CU345" s="1671"/>
      <c r="CV345" s="1671"/>
      <c r="CW345" s="1671"/>
      <c r="CX345" s="1671"/>
      <c r="CY345" s="1671"/>
      <c r="CZ345" s="1671"/>
      <c r="DA345" s="1671"/>
      <c r="DB345" s="1671"/>
      <c r="DC345" s="1671"/>
      <c r="DD345" s="1671"/>
      <c r="DE345" s="1671"/>
      <c r="DF345" s="1671"/>
      <c r="DG345" s="1671"/>
      <c r="DH345" s="1671"/>
      <c r="DI345" s="1671"/>
      <c r="DJ345" s="1671"/>
      <c r="DK345" s="1671"/>
      <c r="DL345" s="1671"/>
      <c r="DM345" s="1671"/>
      <c r="DN345" s="1671"/>
      <c r="DO345" s="1671"/>
      <c r="DP345" s="1671"/>
      <c r="DQ345" s="1671"/>
      <c r="DR345" s="1671"/>
      <c r="DS345" s="1671"/>
      <c r="DT345" s="1671"/>
      <c r="DU345" s="1671"/>
      <c r="DV345" s="1671"/>
      <c r="DW345" s="1671"/>
      <c r="DX345" s="1671"/>
      <c r="DY345" s="1671"/>
      <c r="DZ345" s="1671"/>
      <c r="EA345" s="1671"/>
      <c r="EB345" s="1671"/>
      <c r="EC345" s="1671"/>
      <c r="ED345" s="1671"/>
      <c r="EE345" s="1671"/>
      <c r="EF345" s="1671"/>
      <c r="EG345" s="1671"/>
      <c r="EH345" s="1671"/>
      <c r="EI345" s="1671"/>
    </row>
    <row r="346" spans="1:139" s="1673" customFormat="1" ht="12.5" x14ac:dyDescent="0.35">
      <c r="A346" s="1670" t="s">
        <v>6382</v>
      </c>
      <c r="B346" s="1670" t="s">
        <v>6249</v>
      </c>
      <c r="C346" s="1653">
        <v>5</v>
      </c>
      <c r="D346" s="1654">
        <v>21041</v>
      </c>
      <c r="E346" s="1654">
        <v>21041</v>
      </c>
      <c r="F346" s="1671"/>
      <c r="G346" s="1671"/>
      <c r="H346" s="1671"/>
      <c r="I346" s="1671"/>
      <c r="J346" s="1672"/>
      <c r="K346" s="1671"/>
      <c r="L346" s="1671"/>
      <c r="M346" s="1671"/>
      <c r="N346" s="1671"/>
      <c r="O346" s="1671"/>
      <c r="P346" s="1671"/>
      <c r="Q346" s="1671"/>
      <c r="R346" s="1671"/>
      <c r="S346" s="1671"/>
      <c r="T346" s="1671"/>
      <c r="U346" s="1671"/>
      <c r="V346" s="1671"/>
      <c r="W346" s="1671"/>
      <c r="X346" s="1671"/>
      <c r="Y346" s="1671"/>
      <c r="Z346" s="1671"/>
      <c r="AA346" s="1671"/>
      <c r="AB346" s="1671"/>
      <c r="AC346" s="1671"/>
      <c r="AD346" s="1671"/>
      <c r="AE346" s="1671"/>
      <c r="AF346" s="1671"/>
      <c r="AG346" s="1671"/>
      <c r="AH346" s="1671"/>
      <c r="AI346" s="1671"/>
      <c r="AJ346" s="1671"/>
      <c r="AK346" s="1671"/>
      <c r="AL346" s="1671"/>
      <c r="AM346" s="1671"/>
      <c r="AN346" s="1671"/>
      <c r="AO346" s="1671"/>
      <c r="AP346" s="1671"/>
      <c r="AQ346" s="1671"/>
      <c r="AR346" s="1671"/>
      <c r="AS346" s="1671"/>
      <c r="AT346" s="1671"/>
      <c r="AU346" s="1671"/>
      <c r="AV346" s="1671"/>
      <c r="AW346" s="1671"/>
      <c r="AX346" s="1671"/>
      <c r="AY346" s="1671"/>
      <c r="AZ346" s="1671"/>
      <c r="BA346" s="1671"/>
      <c r="BB346" s="1671"/>
      <c r="BC346" s="1671"/>
      <c r="BD346" s="1671"/>
      <c r="BE346" s="1671"/>
      <c r="BF346" s="1671"/>
      <c r="BG346" s="1671"/>
      <c r="BH346" s="1671"/>
      <c r="BI346" s="1671"/>
      <c r="BJ346" s="1671"/>
      <c r="BK346" s="1671"/>
      <c r="BL346" s="1671"/>
      <c r="BM346" s="1671"/>
      <c r="BN346" s="1671"/>
      <c r="BO346" s="1671"/>
      <c r="BP346" s="1671"/>
      <c r="BQ346" s="1671"/>
      <c r="BR346" s="1671"/>
      <c r="BS346" s="1671"/>
      <c r="BT346" s="1671"/>
      <c r="BU346" s="1671"/>
      <c r="BV346" s="1671"/>
      <c r="BW346" s="1671"/>
      <c r="BX346" s="1671"/>
      <c r="BY346" s="1671"/>
      <c r="BZ346" s="1671"/>
      <c r="CA346" s="1671"/>
      <c r="CB346" s="1671"/>
      <c r="CC346" s="1671"/>
      <c r="CD346" s="1671"/>
      <c r="CE346" s="1671"/>
      <c r="CF346" s="1671"/>
      <c r="CG346" s="1671"/>
      <c r="CH346" s="1671"/>
      <c r="CI346" s="1671"/>
      <c r="CJ346" s="1671"/>
      <c r="CK346" s="1671"/>
      <c r="CL346" s="1671"/>
      <c r="CM346" s="1671"/>
      <c r="CN346" s="1671"/>
      <c r="CO346" s="1671"/>
      <c r="CP346" s="1671"/>
      <c r="CQ346" s="1671"/>
      <c r="CR346" s="1671"/>
      <c r="CS346" s="1671"/>
      <c r="CT346" s="1671"/>
      <c r="CU346" s="1671"/>
      <c r="CV346" s="1671"/>
      <c r="CW346" s="1671"/>
      <c r="CX346" s="1671"/>
      <c r="CY346" s="1671"/>
      <c r="CZ346" s="1671"/>
      <c r="DA346" s="1671"/>
      <c r="DB346" s="1671"/>
      <c r="DC346" s="1671"/>
      <c r="DD346" s="1671"/>
      <c r="DE346" s="1671"/>
      <c r="DF346" s="1671"/>
      <c r="DG346" s="1671"/>
      <c r="DH346" s="1671"/>
      <c r="DI346" s="1671"/>
      <c r="DJ346" s="1671"/>
      <c r="DK346" s="1671"/>
      <c r="DL346" s="1671"/>
      <c r="DM346" s="1671"/>
      <c r="DN346" s="1671"/>
      <c r="DO346" s="1671"/>
      <c r="DP346" s="1671"/>
      <c r="DQ346" s="1671"/>
      <c r="DR346" s="1671"/>
      <c r="DS346" s="1671"/>
      <c r="DT346" s="1671"/>
      <c r="DU346" s="1671"/>
      <c r="DV346" s="1671"/>
      <c r="DW346" s="1671"/>
      <c r="DX346" s="1671"/>
      <c r="DY346" s="1671"/>
      <c r="DZ346" s="1671"/>
      <c r="EA346" s="1671"/>
      <c r="EB346" s="1671"/>
      <c r="EC346" s="1671"/>
      <c r="ED346" s="1671"/>
      <c r="EE346" s="1671"/>
      <c r="EF346" s="1671"/>
      <c r="EG346" s="1671"/>
      <c r="EH346" s="1671"/>
      <c r="EI346" s="1671"/>
    </row>
    <row r="347" spans="1:139" s="1673" customFormat="1" ht="12.5" x14ac:dyDescent="0.35">
      <c r="A347" s="1670" t="s">
        <v>6383</v>
      </c>
      <c r="B347" s="1670" t="s">
        <v>6249</v>
      </c>
      <c r="C347" s="1653">
        <v>1</v>
      </c>
      <c r="D347" s="1654">
        <v>23041</v>
      </c>
      <c r="E347" s="1654">
        <v>23041</v>
      </c>
      <c r="F347" s="1671"/>
      <c r="G347" s="1671"/>
      <c r="H347" s="1671"/>
      <c r="I347" s="1671"/>
      <c r="J347" s="1672"/>
      <c r="K347" s="1671"/>
      <c r="L347" s="1671"/>
      <c r="M347" s="1671"/>
      <c r="N347" s="1671"/>
      <c r="O347" s="1671"/>
      <c r="P347" s="1671"/>
      <c r="Q347" s="1671"/>
      <c r="R347" s="1671"/>
      <c r="S347" s="1671"/>
      <c r="T347" s="1671"/>
      <c r="U347" s="1671"/>
      <c r="V347" s="1671"/>
      <c r="W347" s="1671"/>
      <c r="X347" s="1671"/>
      <c r="Y347" s="1671"/>
      <c r="Z347" s="1671"/>
      <c r="AA347" s="1671"/>
      <c r="AB347" s="1671"/>
      <c r="AC347" s="1671"/>
      <c r="AD347" s="1671"/>
      <c r="AE347" s="1671"/>
      <c r="AF347" s="1671"/>
      <c r="AG347" s="1671"/>
      <c r="AH347" s="1671"/>
      <c r="AI347" s="1671"/>
      <c r="AJ347" s="1671"/>
      <c r="AK347" s="1671"/>
      <c r="AL347" s="1671"/>
      <c r="AM347" s="1671"/>
      <c r="AN347" s="1671"/>
      <c r="AO347" s="1671"/>
      <c r="AP347" s="1671"/>
      <c r="AQ347" s="1671"/>
      <c r="AR347" s="1671"/>
      <c r="AS347" s="1671"/>
      <c r="AT347" s="1671"/>
      <c r="AU347" s="1671"/>
      <c r="AV347" s="1671"/>
      <c r="AW347" s="1671"/>
      <c r="AX347" s="1671"/>
      <c r="AY347" s="1671"/>
      <c r="AZ347" s="1671"/>
      <c r="BA347" s="1671"/>
      <c r="BB347" s="1671"/>
      <c r="BC347" s="1671"/>
      <c r="BD347" s="1671"/>
      <c r="BE347" s="1671"/>
      <c r="BF347" s="1671"/>
      <c r="BG347" s="1671"/>
      <c r="BH347" s="1671"/>
      <c r="BI347" s="1671"/>
      <c r="BJ347" s="1671"/>
      <c r="BK347" s="1671"/>
      <c r="BL347" s="1671"/>
      <c r="BM347" s="1671"/>
      <c r="BN347" s="1671"/>
      <c r="BO347" s="1671"/>
      <c r="BP347" s="1671"/>
      <c r="BQ347" s="1671"/>
      <c r="BR347" s="1671"/>
      <c r="BS347" s="1671"/>
      <c r="BT347" s="1671"/>
      <c r="BU347" s="1671"/>
      <c r="BV347" s="1671"/>
      <c r="BW347" s="1671"/>
      <c r="BX347" s="1671"/>
      <c r="BY347" s="1671"/>
      <c r="BZ347" s="1671"/>
      <c r="CA347" s="1671"/>
      <c r="CB347" s="1671"/>
      <c r="CC347" s="1671"/>
      <c r="CD347" s="1671"/>
      <c r="CE347" s="1671"/>
      <c r="CF347" s="1671"/>
      <c r="CG347" s="1671"/>
      <c r="CH347" s="1671"/>
      <c r="CI347" s="1671"/>
      <c r="CJ347" s="1671"/>
      <c r="CK347" s="1671"/>
      <c r="CL347" s="1671"/>
      <c r="CM347" s="1671"/>
      <c r="CN347" s="1671"/>
      <c r="CO347" s="1671"/>
      <c r="CP347" s="1671"/>
      <c r="CQ347" s="1671"/>
      <c r="CR347" s="1671"/>
      <c r="CS347" s="1671"/>
      <c r="CT347" s="1671"/>
      <c r="CU347" s="1671"/>
      <c r="CV347" s="1671"/>
      <c r="CW347" s="1671"/>
      <c r="CX347" s="1671"/>
      <c r="CY347" s="1671"/>
      <c r="CZ347" s="1671"/>
      <c r="DA347" s="1671"/>
      <c r="DB347" s="1671"/>
      <c r="DC347" s="1671"/>
      <c r="DD347" s="1671"/>
      <c r="DE347" s="1671"/>
      <c r="DF347" s="1671"/>
      <c r="DG347" s="1671"/>
      <c r="DH347" s="1671"/>
      <c r="DI347" s="1671"/>
      <c r="DJ347" s="1671"/>
      <c r="DK347" s="1671"/>
      <c r="DL347" s="1671"/>
      <c r="DM347" s="1671"/>
      <c r="DN347" s="1671"/>
      <c r="DO347" s="1671"/>
      <c r="DP347" s="1671"/>
      <c r="DQ347" s="1671"/>
      <c r="DR347" s="1671"/>
      <c r="DS347" s="1671"/>
      <c r="DT347" s="1671"/>
      <c r="DU347" s="1671"/>
      <c r="DV347" s="1671"/>
      <c r="DW347" s="1671"/>
      <c r="DX347" s="1671"/>
      <c r="DY347" s="1671"/>
      <c r="DZ347" s="1671"/>
      <c r="EA347" s="1671"/>
      <c r="EB347" s="1671"/>
      <c r="EC347" s="1671"/>
      <c r="ED347" s="1671"/>
      <c r="EE347" s="1671"/>
      <c r="EF347" s="1671"/>
      <c r="EG347" s="1671"/>
      <c r="EH347" s="1671"/>
      <c r="EI347" s="1671"/>
    </row>
    <row r="348" spans="1:139" s="1673" customFormat="1" ht="12.5" x14ac:dyDescent="0.35">
      <c r="A348" s="1670" t="s">
        <v>6384</v>
      </c>
      <c r="B348" s="1670" t="s">
        <v>6249</v>
      </c>
      <c r="C348" s="1653">
        <v>3</v>
      </c>
      <c r="D348" s="1654">
        <v>24345</v>
      </c>
      <c r="E348" s="1654">
        <v>24345</v>
      </c>
      <c r="F348" s="1671"/>
      <c r="G348" s="1671"/>
      <c r="H348" s="1671"/>
      <c r="I348" s="1671"/>
      <c r="J348" s="1672"/>
      <c r="K348" s="1671"/>
      <c r="L348" s="1671"/>
      <c r="M348" s="1671"/>
      <c r="N348" s="1671"/>
      <c r="O348" s="1671"/>
      <c r="P348" s="1671"/>
      <c r="Q348" s="1671"/>
      <c r="R348" s="1671"/>
      <c r="S348" s="1671"/>
      <c r="T348" s="1671"/>
      <c r="U348" s="1671"/>
      <c r="V348" s="1671"/>
      <c r="W348" s="1671"/>
      <c r="X348" s="1671"/>
      <c r="Y348" s="1671"/>
      <c r="Z348" s="1671"/>
      <c r="AA348" s="1671"/>
      <c r="AB348" s="1671"/>
      <c r="AC348" s="1671"/>
      <c r="AD348" s="1671"/>
      <c r="AE348" s="1671"/>
      <c r="AF348" s="1671"/>
      <c r="AG348" s="1671"/>
      <c r="AH348" s="1671"/>
      <c r="AI348" s="1671"/>
      <c r="AJ348" s="1671"/>
      <c r="AK348" s="1671"/>
      <c r="AL348" s="1671"/>
      <c r="AM348" s="1671"/>
      <c r="AN348" s="1671"/>
      <c r="AO348" s="1671"/>
      <c r="AP348" s="1671"/>
      <c r="AQ348" s="1671"/>
      <c r="AR348" s="1671"/>
      <c r="AS348" s="1671"/>
      <c r="AT348" s="1671"/>
      <c r="AU348" s="1671"/>
      <c r="AV348" s="1671"/>
      <c r="AW348" s="1671"/>
      <c r="AX348" s="1671"/>
      <c r="AY348" s="1671"/>
      <c r="AZ348" s="1671"/>
      <c r="BA348" s="1671"/>
      <c r="BB348" s="1671"/>
      <c r="BC348" s="1671"/>
      <c r="BD348" s="1671"/>
      <c r="BE348" s="1671"/>
      <c r="BF348" s="1671"/>
      <c r="BG348" s="1671"/>
      <c r="BH348" s="1671"/>
      <c r="BI348" s="1671"/>
      <c r="BJ348" s="1671"/>
      <c r="BK348" s="1671"/>
      <c r="BL348" s="1671"/>
      <c r="BM348" s="1671"/>
      <c r="BN348" s="1671"/>
      <c r="BO348" s="1671"/>
      <c r="BP348" s="1671"/>
      <c r="BQ348" s="1671"/>
      <c r="BR348" s="1671"/>
      <c r="BS348" s="1671"/>
      <c r="BT348" s="1671"/>
      <c r="BU348" s="1671"/>
      <c r="BV348" s="1671"/>
      <c r="BW348" s="1671"/>
      <c r="BX348" s="1671"/>
      <c r="BY348" s="1671"/>
      <c r="BZ348" s="1671"/>
      <c r="CA348" s="1671"/>
      <c r="CB348" s="1671"/>
      <c r="CC348" s="1671"/>
      <c r="CD348" s="1671"/>
      <c r="CE348" s="1671"/>
      <c r="CF348" s="1671"/>
      <c r="CG348" s="1671"/>
      <c r="CH348" s="1671"/>
      <c r="CI348" s="1671"/>
      <c r="CJ348" s="1671"/>
      <c r="CK348" s="1671"/>
      <c r="CL348" s="1671"/>
      <c r="CM348" s="1671"/>
      <c r="CN348" s="1671"/>
      <c r="CO348" s="1671"/>
      <c r="CP348" s="1671"/>
      <c r="CQ348" s="1671"/>
      <c r="CR348" s="1671"/>
      <c r="CS348" s="1671"/>
      <c r="CT348" s="1671"/>
      <c r="CU348" s="1671"/>
      <c r="CV348" s="1671"/>
      <c r="CW348" s="1671"/>
      <c r="CX348" s="1671"/>
      <c r="CY348" s="1671"/>
      <c r="CZ348" s="1671"/>
      <c r="DA348" s="1671"/>
      <c r="DB348" s="1671"/>
      <c r="DC348" s="1671"/>
      <c r="DD348" s="1671"/>
      <c r="DE348" s="1671"/>
      <c r="DF348" s="1671"/>
      <c r="DG348" s="1671"/>
      <c r="DH348" s="1671"/>
      <c r="DI348" s="1671"/>
      <c r="DJ348" s="1671"/>
      <c r="DK348" s="1671"/>
      <c r="DL348" s="1671"/>
      <c r="DM348" s="1671"/>
      <c r="DN348" s="1671"/>
      <c r="DO348" s="1671"/>
      <c r="DP348" s="1671"/>
      <c r="DQ348" s="1671"/>
      <c r="DR348" s="1671"/>
      <c r="DS348" s="1671"/>
      <c r="DT348" s="1671"/>
      <c r="DU348" s="1671"/>
      <c r="DV348" s="1671"/>
      <c r="DW348" s="1671"/>
      <c r="DX348" s="1671"/>
      <c r="DY348" s="1671"/>
      <c r="DZ348" s="1671"/>
      <c r="EA348" s="1671"/>
      <c r="EB348" s="1671"/>
      <c r="EC348" s="1671"/>
      <c r="ED348" s="1671"/>
      <c r="EE348" s="1671"/>
      <c r="EF348" s="1671"/>
      <c r="EG348" s="1671"/>
      <c r="EH348" s="1671"/>
      <c r="EI348" s="1671"/>
    </row>
    <row r="349" spans="1:139" s="1673" customFormat="1" ht="12.5" x14ac:dyDescent="0.35">
      <c r="A349" s="1670" t="s">
        <v>6385</v>
      </c>
      <c r="B349" s="1670" t="s">
        <v>6249</v>
      </c>
      <c r="C349" s="1653">
        <v>1</v>
      </c>
      <c r="D349" s="1654">
        <v>18416</v>
      </c>
      <c r="E349" s="1654">
        <v>18416</v>
      </c>
      <c r="F349" s="1671"/>
      <c r="G349" s="1671"/>
      <c r="H349" s="1671"/>
      <c r="I349" s="1671"/>
      <c r="J349" s="1672"/>
      <c r="K349" s="1671"/>
      <c r="L349" s="1671"/>
      <c r="M349" s="1671"/>
      <c r="N349" s="1671"/>
      <c r="O349" s="1671"/>
      <c r="P349" s="1671"/>
      <c r="Q349" s="1671"/>
      <c r="R349" s="1671"/>
      <c r="S349" s="1671"/>
      <c r="T349" s="1671"/>
      <c r="U349" s="1671"/>
      <c r="V349" s="1671"/>
      <c r="W349" s="1671"/>
      <c r="X349" s="1671"/>
      <c r="Y349" s="1671"/>
      <c r="Z349" s="1671"/>
      <c r="AA349" s="1671"/>
      <c r="AB349" s="1671"/>
      <c r="AC349" s="1671"/>
      <c r="AD349" s="1671"/>
      <c r="AE349" s="1671"/>
      <c r="AF349" s="1671"/>
      <c r="AG349" s="1671"/>
      <c r="AH349" s="1671"/>
      <c r="AI349" s="1671"/>
      <c r="AJ349" s="1671"/>
      <c r="AK349" s="1671"/>
      <c r="AL349" s="1671"/>
      <c r="AM349" s="1671"/>
      <c r="AN349" s="1671"/>
      <c r="AO349" s="1671"/>
      <c r="AP349" s="1671"/>
      <c r="AQ349" s="1671"/>
      <c r="AR349" s="1671"/>
      <c r="AS349" s="1671"/>
      <c r="AT349" s="1671"/>
      <c r="AU349" s="1671"/>
      <c r="AV349" s="1671"/>
      <c r="AW349" s="1671"/>
      <c r="AX349" s="1671"/>
      <c r="AY349" s="1671"/>
      <c r="AZ349" s="1671"/>
      <c r="BA349" s="1671"/>
      <c r="BB349" s="1671"/>
      <c r="BC349" s="1671"/>
      <c r="BD349" s="1671"/>
      <c r="BE349" s="1671"/>
      <c r="BF349" s="1671"/>
      <c r="BG349" s="1671"/>
      <c r="BH349" s="1671"/>
      <c r="BI349" s="1671"/>
      <c r="BJ349" s="1671"/>
      <c r="BK349" s="1671"/>
      <c r="BL349" s="1671"/>
      <c r="BM349" s="1671"/>
      <c r="BN349" s="1671"/>
      <c r="BO349" s="1671"/>
      <c r="BP349" s="1671"/>
      <c r="BQ349" s="1671"/>
      <c r="BR349" s="1671"/>
      <c r="BS349" s="1671"/>
      <c r="BT349" s="1671"/>
      <c r="BU349" s="1671"/>
      <c r="BV349" s="1671"/>
      <c r="BW349" s="1671"/>
      <c r="BX349" s="1671"/>
      <c r="BY349" s="1671"/>
      <c r="BZ349" s="1671"/>
      <c r="CA349" s="1671"/>
      <c r="CB349" s="1671"/>
      <c r="CC349" s="1671"/>
      <c r="CD349" s="1671"/>
      <c r="CE349" s="1671"/>
      <c r="CF349" s="1671"/>
      <c r="CG349" s="1671"/>
      <c r="CH349" s="1671"/>
      <c r="CI349" s="1671"/>
      <c r="CJ349" s="1671"/>
      <c r="CK349" s="1671"/>
      <c r="CL349" s="1671"/>
      <c r="CM349" s="1671"/>
      <c r="CN349" s="1671"/>
      <c r="CO349" s="1671"/>
      <c r="CP349" s="1671"/>
      <c r="CQ349" s="1671"/>
      <c r="CR349" s="1671"/>
      <c r="CS349" s="1671"/>
      <c r="CT349" s="1671"/>
      <c r="CU349" s="1671"/>
      <c r="CV349" s="1671"/>
      <c r="CW349" s="1671"/>
      <c r="CX349" s="1671"/>
      <c r="CY349" s="1671"/>
      <c r="CZ349" s="1671"/>
      <c r="DA349" s="1671"/>
      <c r="DB349" s="1671"/>
      <c r="DC349" s="1671"/>
      <c r="DD349" s="1671"/>
      <c r="DE349" s="1671"/>
      <c r="DF349" s="1671"/>
      <c r="DG349" s="1671"/>
      <c r="DH349" s="1671"/>
      <c r="DI349" s="1671"/>
      <c r="DJ349" s="1671"/>
      <c r="DK349" s="1671"/>
      <c r="DL349" s="1671"/>
      <c r="DM349" s="1671"/>
      <c r="DN349" s="1671"/>
      <c r="DO349" s="1671"/>
      <c r="DP349" s="1671"/>
      <c r="DQ349" s="1671"/>
      <c r="DR349" s="1671"/>
      <c r="DS349" s="1671"/>
      <c r="DT349" s="1671"/>
      <c r="DU349" s="1671"/>
      <c r="DV349" s="1671"/>
      <c r="DW349" s="1671"/>
      <c r="DX349" s="1671"/>
      <c r="DY349" s="1671"/>
      <c r="DZ349" s="1671"/>
      <c r="EA349" s="1671"/>
      <c r="EB349" s="1671"/>
      <c r="EC349" s="1671"/>
      <c r="ED349" s="1671"/>
      <c r="EE349" s="1671"/>
      <c r="EF349" s="1671"/>
      <c r="EG349" s="1671"/>
      <c r="EH349" s="1671"/>
      <c r="EI349" s="1671"/>
    </row>
    <row r="350" spans="1:139" s="1673" customFormat="1" ht="12.5" x14ac:dyDescent="0.35">
      <c r="A350" s="1670" t="s">
        <v>6386</v>
      </c>
      <c r="B350" s="1670" t="s">
        <v>6249</v>
      </c>
      <c r="C350" s="1653">
        <v>1</v>
      </c>
      <c r="D350" s="1654">
        <v>21681.360000000001</v>
      </c>
      <c r="E350" s="1654">
        <v>21681.360000000001</v>
      </c>
      <c r="F350" s="1671"/>
      <c r="G350" s="1671"/>
      <c r="H350" s="1671"/>
      <c r="I350" s="1671"/>
      <c r="J350" s="1672"/>
      <c r="K350" s="1671"/>
      <c r="L350" s="1671"/>
      <c r="M350" s="1671"/>
      <c r="N350" s="1671"/>
      <c r="O350" s="1671"/>
      <c r="P350" s="1671"/>
      <c r="Q350" s="1671"/>
      <c r="R350" s="1671"/>
      <c r="S350" s="1671"/>
      <c r="T350" s="1671"/>
      <c r="U350" s="1671"/>
      <c r="V350" s="1671"/>
      <c r="W350" s="1671"/>
      <c r="X350" s="1671"/>
      <c r="Y350" s="1671"/>
      <c r="Z350" s="1671"/>
      <c r="AA350" s="1671"/>
      <c r="AB350" s="1671"/>
      <c r="AC350" s="1671"/>
      <c r="AD350" s="1671"/>
      <c r="AE350" s="1671"/>
      <c r="AF350" s="1671"/>
      <c r="AG350" s="1671"/>
      <c r="AH350" s="1671"/>
      <c r="AI350" s="1671"/>
      <c r="AJ350" s="1671"/>
      <c r="AK350" s="1671"/>
      <c r="AL350" s="1671"/>
      <c r="AM350" s="1671"/>
      <c r="AN350" s="1671"/>
      <c r="AO350" s="1671"/>
      <c r="AP350" s="1671"/>
      <c r="AQ350" s="1671"/>
      <c r="AR350" s="1671"/>
      <c r="AS350" s="1671"/>
      <c r="AT350" s="1671"/>
      <c r="AU350" s="1671"/>
      <c r="AV350" s="1671"/>
      <c r="AW350" s="1671"/>
      <c r="AX350" s="1671"/>
      <c r="AY350" s="1671"/>
      <c r="AZ350" s="1671"/>
      <c r="BA350" s="1671"/>
      <c r="BB350" s="1671"/>
      <c r="BC350" s="1671"/>
      <c r="BD350" s="1671"/>
      <c r="BE350" s="1671"/>
      <c r="BF350" s="1671"/>
      <c r="BG350" s="1671"/>
      <c r="BH350" s="1671"/>
      <c r="BI350" s="1671"/>
      <c r="BJ350" s="1671"/>
      <c r="BK350" s="1671"/>
      <c r="BL350" s="1671"/>
      <c r="BM350" s="1671"/>
      <c r="BN350" s="1671"/>
      <c r="BO350" s="1671"/>
      <c r="BP350" s="1671"/>
      <c r="BQ350" s="1671"/>
      <c r="BR350" s="1671"/>
      <c r="BS350" s="1671"/>
      <c r="BT350" s="1671"/>
      <c r="BU350" s="1671"/>
      <c r="BV350" s="1671"/>
      <c r="BW350" s="1671"/>
      <c r="BX350" s="1671"/>
      <c r="BY350" s="1671"/>
      <c r="BZ350" s="1671"/>
      <c r="CA350" s="1671"/>
      <c r="CB350" s="1671"/>
      <c r="CC350" s="1671"/>
      <c r="CD350" s="1671"/>
      <c r="CE350" s="1671"/>
      <c r="CF350" s="1671"/>
      <c r="CG350" s="1671"/>
      <c r="CH350" s="1671"/>
      <c r="CI350" s="1671"/>
      <c r="CJ350" s="1671"/>
      <c r="CK350" s="1671"/>
      <c r="CL350" s="1671"/>
      <c r="CM350" s="1671"/>
      <c r="CN350" s="1671"/>
      <c r="CO350" s="1671"/>
      <c r="CP350" s="1671"/>
      <c r="CQ350" s="1671"/>
      <c r="CR350" s="1671"/>
      <c r="CS350" s="1671"/>
      <c r="CT350" s="1671"/>
      <c r="CU350" s="1671"/>
      <c r="CV350" s="1671"/>
      <c r="CW350" s="1671"/>
      <c r="CX350" s="1671"/>
      <c r="CY350" s="1671"/>
      <c r="CZ350" s="1671"/>
      <c r="DA350" s="1671"/>
      <c r="DB350" s="1671"/>
      <c r="DC350" s="1671"/>
      <c r="DD350" s="1671"/>
      <c r="DE350" s="1671"/>
      <c r="DF350" s="1671"/>
      <c r="DG350" s="1671"/>
      <c r="DH350" s="1671"/>
      <c r="DI350" s="1671"/>
      <c r="DJ350" s="1671"/>
      <c r="DK350" s="1671"/>
      <c r="DL350" s="1671"/>
      <c r="DM350" s="1671"/>
      <c r="DN350" s="1671"/>
      <c r="DO350" s="1671"/>
      <c r="DP350" s="1671"/>
      <c r="DQ350" s="1671"/>
      <c r="DR350" s="1671"/>
      <c r="DS350" s="1671"/>
      <c r="DT350" s="1671"/>
      <c r="DU350" s="1671"/>
      <c r="DV350" s="1671"/>
      <c r="DW350" s="1671"/>
      <c r="DX350" s="1671"/>
      <c r="DY350" s="1671"/>
      <c r="DZ350" s="1671"/>
      <c r="EA350" s="1671"/>
      <c r="EB350" s="1671"/>
      <c r="EC350" s="1671"/>
      <c r="ED350" s="1671"/>
      <c r="EE350" s="1671"/>
      <c r="EF350" s="1671"/>
      <c r="EG350" s="1671"/>
      <c r="EH350" s="1671"/>
      <c r="EI350" s="1671"/>
    </row>
    <row r="351" spans="1:139" s="1673" customFormat="1" ht="12.5" x14ac:dyDescent="0.35">
      <c r="A351" s="1670" t="s">
        <v>6387</v>
      </c>
      <c r="B351" s="1670" t="s">
        <v>6105</v>
      </c>
      <c r="C351" s="1653">
        <v>15</v>
      </c>
      <c r="D351" s="1654">
        <v>20428</v>
      </c>
      <c r="E351" s="1654">
        <v>20428</v>
      </c>
      <c r="F351" s="1671"/>
      <c r="G351" s="1671"/>
      <c r="H351" s="1671"/>
      <c r="I351" s="1671"/>
      <c r="J351" s="1672"/>
      <c r="K351" s="1671"/>
      <c r="L351" s="1671"/>
      <c r="M351" s="1671"/>
      <c r="N351" s="1671"/>
      <c r="O351" s="1671"/>
      <c r="P351" s="1671"/>
      <c r="Q351" s="1671"/>
      <c r="R351" s="1671"/>
      <c r="S351" s="1671"/>
      <c r="T351" s="1671"/>
      <c r="U351" s="1671"/>
      <c r="V351" s="1671"/>
      <c r="W351" s="1671"/>
      <c r="X351" s="1671"/>
      <c r="Y351" s="1671"/>
      <c r="Z351" s="1671"/>
      <c r="AA351" s="1671"/>
      <c r="AB351" s="1671"/>
      <c r="AC351" s="1671"/>
      <c r="AD351" s="1671"/>
      <c r="AE351" s="1671"/>
      <c r="AF351" s="1671"/>
      <c r="AG351" s="1671"/>
      <c r="AH351" s="1671"/>
      <c r="AI351" s="1671"/>
      <c r="AJ351" s="1671"/>
      <c r="AK351" s="1671"/>
      <c r="AL351" s="1671"/>
      <c r="AM351" s="1671"/>
      <c r="AN351" s="1671"/>
      <c r="AO351" s="1671"/>
      <c r="AP351" s="1671"/>
      <c r="AQ351" s="1671"/>
      <c r="AR351" s="1671"/>
      <c r="AS351" s="1671"/>
      <c r="AT351" s="1671"/>
      <c r="AU351" s="1671"/>
      <c r="AV351" s="1671"/>
      <c r="AW351" s="1671"/>
      <c r="AX351" s="1671"/>
      <c r="AY351" s="1671"/>
      <c r="AZ351" s="1671"/>
      <c r="BA351" s="1671"/>
      <c r="BB351" s="1671"/>
      <c r="BC351" s="1671"/>
      <c r="BD351" s="1671"/>
      <c r="BE351" s="1671"/>
      <c r="BF351" s="1671"/>
      <c r="BG351" s="1671"/>
      <c r="BH351" s="1671"/>
      <c r="BI351" s="1671"/>
      <c r="BJ351" s="1671"/>
      <c r="BK351" s="1671"/>
      <c r="BL351" s="1671"/>
      <c r="BM351" s="1671"/>
      <c r="BN351" s="1671"/>
      <c r="BO351" s="1671"/>
      <c r="BP351" s="1671"/>
      <c r="BQ351" s="1671"/>
      <c r="BR351" s="1671"/>
      <c r="BS351" s="1671"/>
      <c r="BT351" s="1671"/>
      <c r="BU351" s="1671"/>
      <c r="BV351" s="1671"/>
      <c r="BW351" s="1671"/>
      <c r="BX351" s="1671"/>
      <c r="BY351" s="1671"/>
      <c r="BZ351" s="1671"/>
      <c r="CA351" s="1671"/>
      <c r="CB351" s="1671"/>
      <c r="CC351" s="1671"/>
      <c r="CD351" s="1671"/>
      <c r="CE351" s="1671"/>
      <c r="CF351" s="1671"/>
      <c r="CG351" s="1671"/>
      <c r="CH351" s="1671"/>
      <c r="CI351" s="1671"/>
      <c r="CJ351" s="1671"/>
      <c r="CK351" s="1671"/>
      <c r="CL351" s="1671"/>
      <c r="CM351" s="1671"/>
      <c r="CN351" s="1671"/>
      <c r="CO351" s="1671"/>
      <c r="CP351" s="1671"/>
      <c r="CQ351" s="1671"/>
      <c r="CR351" s="1671"/>
      <c r="CS351" s="1671"/>
      <c r="CT351" s="1671"/>
      <c r="CU351" s="1671"/>
      <c r="CV351" s="1671"/>
      <c r="CW351" s="1671"/>
      <c r="CX351" s="1671"/>
      <c r="CY351" s="1671"/>
      <c r="CZ351" s="1671"/>
      <c r="DA351" s="1671"/>
      <c r="DB351" s="1671"/>
      <c r="DC351" s="1671"/>
      <c r="DD351" s="1671"/>
      <c r="DE351" s="1671"/>
      <c r="DF351" s="1671"/>
      <c r="DG351" s="1671"/>
      <c r="DH351" s="1671"/>
      <c r="DI351" s="1671"/>
      <c r="DJ351" s="1671"/>
      <c r="DK351" s="1671"/>
      <c r="DL351" s="1671"/>
      <c r="DM351" s="1671"/>
      <c r="DN351" s="1671"/>
      <c r="DO351" s="1671"/>
      <c r="DP351" s="1671"/>
      <c r="DQ351" s="1671"/>
      <c r="DR351" s="1671"/>
      <c r="DS351" s="1671"/>
      <c r="DT351" s="1671"/>
      <c r="DU351" s="1671"/>
      <c r="DV351" s="1671"/>
      <c r="DW351" s="1671"/>
      <c r="DX351" s="1671"/>
      <c r="DY351" s="1671"/>
      <c r="DZ351" s="1671"/>
      <c r="EA351" s="1671"/>
      <c r="EB351" s="1671"/>
      <c r="EC351" s="1671"/>
      <c r="ED351" s="1671"/>
      <c r="EE351" s="1671"/>
      <c r="EF351" s="1671"/>
      <c r="EG351" s="1671"/>
      <c r="EH351" s="1671"/>
      <c r="EI351" s="1671"/>
    </row>
    <row r="352" spans="1:139" s="1673" customFormat="1" ht="12.5" x14ac:dyDescent="0.35">
      <c r="A352" s="1670" t="s">
        <v>6388</v>
      </c>
      <c r="B352" s="1670" t="s">
        <v>6091</v>
      </c>
      <c r="C352" s="1653">
        <v>45</v>
      </c>
      <c r="D352" s="1654">
        <v>28061</v>
      </c>
      <c r="E352" s="1654">
        <v>28061</v>
      </c>
      <c r="F352" s="1671"/>
      <c r="G352" s="1671"/>
      <c r="H352" s="1671"/>
      <c r="I352" s="1671"/>
      <c r="J352" s="1672"/>
      <c r="K352" s="1671"/>
      <c r="L352" s="1671"/>
      <c r="M352" s="1671"/>
      <c r="N352" s="1671"/>
      <c r="O352" s="1671"/>
      <c r="P352" s="1671"/>
      <c r="Q352" s="1671"/>
      <c r="R352" s="1671"/>
      <c r="S352" s="1671"/>
      <c r="T352" s="1671"/>
      <c r="U352" s="1671"/>
      <c r="V352" s="1671"/>
      <c r="W352" s="1671"/>
      <c r="X352" s="1671"/>
      <c r="Y352" s="1671"/>
      <c r="Z352" s="1671"/>
      <c r="AA352" s="1671"/>
      <c r="AB352" s="1671"/>
      <c r="AC352" s="1671"/>
      <c r="AD352" s="1671"/>
      <c r="AE352" s="1671"/>
      <c r="AF352" s="1671"/>
      <c r="AG352" s="1671"/>
      <c r="AH352" s="1671"/>
      <c r="AI352" s="1671"/>
      <c r="AJ352" s="1671"/>
      <c r="AK352" s="1671"/>
      <c r="AL352" s="1671"/>
      <c r="AM352" s="1671"/>
      <c r="AN352" s="1671"/>
      <c r="AO352" s="1671"/>
      <c r="AP352" s="1671"/>
      <c r="AQ352" s="1671"/>
      <c r="AR352" s="1671"/>
      <c r="AS352" s="1671"/>
      <c r="AT352" s="1671"/>
      <c r="AU352" s="1671"/>
      <c r="AV352" s="1671"/>
      <c r="AW352" s="1671"/>
      <c r="AX352" s="1671"/>
      <c r="AY352" s="1671"/>
      <c r="AZ352" s="1671"/>
      <c r="BA352" s="1671"/>
      <c r="BB352" s="1671"/>
      <c r="BC352" s="1671"/>
      <c r="BD352" s="1671"/>
      <c r="BE352" s="1671"/>
      <c r="BF352" s="1671"/>
      <c r="BG352" s="1671"/>
      <c r="BH352" s="1671"/>
      <c r="BI352" s="1671"/>
      <c r="BJ352" s="1671"/>
      <c r="BK352" s="1671"/>
      <c r="BL352" s="1671"/>
      <c r="BM352" s="1671"/>
      <c r="BN352" s="1671"/>
      <c r="BO352" s="1671"/>
      <c r="BP352" s="1671"/>
      <c r="BQ352" s="1671"/>
      <c r="BR352" s="1671"/>
      <c r="BS352" s="1671"/>
      <c r="BT352" s="1671"/>
      <c r="BU352" s="1671"/>
      <c r="BV352" s="1671"/>
      <c r="BW352" s="1671"/>
      <c r="BX352" s="1671"/>
      <c r="BY352" s="1671"/>
      <c r="BZ352" s="1671"/>
      <c r="CA352" s="1671"/>
      <c r="CB352" s="1671"/>
      <c r="CC352" s="1671"/>
      <c r="CD352" s="1671"/>
      <c r="CE352" s="1671"/>
      <c r="CF352" s="1671"/>
      <c r="CG352" s="1671"/>
      <c r="CH352" s="1671"/>
      <c r="CI352" s="1671"/>
      <c r="CJ352" s="1671"/>
      <c r="CK352" s="1671"/>
      <c r="CL352" s="1671"/>
      <c r="CM352" s="1671"/>
      <c r="CN352" s="1671"/>
      <c r="CO352" s="1671"/>
      <c r="CP352" s="1671"/>
      <c r="CQ352" s="1671"/>
      <c r="CR352" s="1671"/>
      <c r="CS352" s="1671"/>
      <c r="CT352" s="1671"/>
      <c r="CU352" s="1671"/>
      <c r="CV352" s="1671"/>
      <c r="CW352" s="1671"/>
      <c r="CX352" s="1671"/>
      <c r="CY352" s="1671"/>
      <c r="CZ352" s="1671"/>
      <c r="DA352" s="1671"/>
      <c r="DB352" s="1671"/>
      <c r="DC352" s="1671"/>
      <c r="DD352" s="1671"/>
      <c r="DE352" s="1671"/>
      <c r="DF352" s="1671"/>
      <c r="DG352" s="1671"/>
      <c r="DH352" s="1671"/>
      <c r="DI352" s="1671"/>
      <c r="DJ352" s="1671"/>
      <c r="DK352" s="1671"/>
      <c r="DL352" s="1671"/>
      <c r="DM352" s="1671"/>
      <c r="DN352" s="1671"/>
      <c r="DO352" s="1671"/>
      <c r="DP352" s="1671"/>
      <c r="DQ352" s="1671"/>
      <c r="DR352" s="1671"/>
      <c r="DS352" s="1671"/>
      <c r="DT352" s="1671"/>
      <c r="DU352" s="1671"/>
      <c r="DV352" s="1671"/>
      <c r="DW352" s="1671"/>
      <c r="DX352" s="1671"/>
      <c r="DY352" s="1671"/>
      <c r="DZ352" s="1671"/>
      <c r="EA352" s="1671"/>
      <c r="EB352" s="1671"/>
      <c r="EC352" s="1671"/>
      <c r="ED352" s="1671"/>
      <c r="EE352" s="1671"/>
      <c r="EF352" s="1671"/>
      <c r="EG352" s="1671"/>
      <c r="EH352" s="1671"/>
      <c r="EI352" s="1671"/>
    </row>
    <row r="353" spans="1:139" s="1673" customFormat="1" ht="12.5" x14ac:dyDescent="0.35">
      <c r="A353" s="1670" t="s">
        <v>6389</v>
      </c>
      <c r="B353" s="1670" t="s">
        <v>6091</v>
      </c>
      <c r="C353" s="1653">
        <v>22</v>
      </c>
      <c r="D353" s="1654">
        <v>30061</v>
      </c>
      <c r="E353" s="1654">
        <v>30061</v>
      </c>
      <c r="F353" s="1671"/>
      <c r="G353" s="1671"/>
      <c r="H353" s="1671"/>
      <c r="I353" s="1671"/>
      <c r="J353" s="1672"/>
      <c r="K353" s="1671"/>
      <c r="L353" s="1671"/>
      <c r="M353" s="1671"/>
      <c r="N353" s="1671"/>
      <c r="O353" s="1671"/>
      <c r="P353" s="1671"/>
      <c r="Q353" s="1671"/>
      <c r="R353" s="1671"/>
      <c r="S353" s="1671"/>
      <c r="T353" s="1671"/>
      <c r="U353" s="1671"/>
      <c r="V353" s="1671"/>
      <c r="W353" s="1671"/>
      <c r="X353" s="1671"/>
      <c r="Y353" s="1671"/>
      <c r="Z353" s="1671"/>
      <c r="AA353" s="1671"/>
      <c r="AB353" s="1671"/>
      <c r="AC353" s="1671"/>
      <c r="AD353" s="1671"/>
      <c r="AE353" s="1671"/>
      <c r="AF353" s="1671"/>
      <c r="AG353" s="1671"/>
      <c r="AH353" s="1671"/>
      <c r="AI353" s="1671"/>
      <c r="AJ353" s="1671"/>
      <c r="AK353" s="1671"/>
      <c r="AL353" s="1671"/>
      <c r="AM353" s="1671"/>
      <c r="AN353" s="1671"/>
      <c r="AO353" s="1671"/>
      <c r="AP353" s="1671"/>
      <c r="AQ353" s="1671"/>
      <c r="AR353" s="1671"/>
      <c r="AS353" s="1671"/>
      <c r="AT353" s="1671"/>
      <c r="AU353" s="1671"/>
      <c r="AV353" s="1671"/>
      <c r="AW353" s="1671"/>
      <c r="AX353" s="1671"/>
      <c r="AY353" s="1671"/>
      <c r="AZ353" s="1671"/>
      <c r="BA353" s="1671"/>
      <c r="BB353" s="1671"/>
      <c r="BC353" s="1671"/>
      <c r="BD353" s="1671"/>
      <c r="BE353" s="1671"/>
      <c r="BF353" s="1671"/>
      <c r="BG353" s="1671"/>
      <c r="BH353" s="1671"/>
      <c r="BI353" s="1671"/>
      <c r="BJ353" s="1671"/>
      <c r="BK353" s="1671"/>
      <c r="BL353" s="1671"/>
      <c r="BM353" s="1671"/>
      <c r="BN353" s="1671"/>
      <c r="BO353" s="1671"/>
      <c r="BP353" s="1671"/>
      <c r="BQ353" s="1671"/>
      <c r="BR353" s="1671"/>
      <c r="BS353" s="1671"/>
      <c r="BT353" s="1671"/>
      <c r="BU353" s="1671"/>
      <c r="BV353" s="1671"/>
      <c r="BW353" s="1671"/>
      <c r="BX353" s="1671"/>
      <c r="BY353" s="1671"/>
      <c r="BZ353" s="1671"/>
      <c r="CA353" s="1671"/>
      <c r="CB353" s="1671"/>
      <c r="CC353" s="1671"/>
      <c r="CD353" s="1671"/>
      <c r="CE353" s="1671"/>
      <c r="CF353" s="1671"/>
      <c r="CG353" s="1671"/>
      <c r="CH353" s="1671"/>
      <c r="CI353" s="1671"/>
      <c r="CJ353" s="1671"/>
      <c r="CK353" s="1671"/>
      <c r="CL353" s="1671"/>
      <c r="CM353" s="1671"/>
      <c r="CN353" s="1671"/>
      <c r="CO353" s="1671"/>
      <c r="CP353" s="1671"/>
      <c r="CQ353" s="1671"/>
      <c r="CR353" s="1671"/>
      <c r="CS353" s="1671"/>
      <c r="CT353" s="1671"/>
      <c r="CU353" s="1671"/>
      <c r="CV353" s="1671"/>
      <c r="CW353" s="1671"/>
      <c r="CX353" s="1671"/>
      <c r="CY353" s="1671"/>
      <c r="CZ353" s="1671"/>
      <c r="DA353" s="1671"/>
      <c r="DB353" s="1671"/>
      <c r="DC353" s="1671"/>
      <c r="DD353" s="1671"/>
      <c r="DE353" s="1671"/>
      <c r="DF353" s="1671"/>
      <c r="DG353" s="1671"/>
      <c r="DH353" s="1671"/>
      <c r="DI353" s="1671"/>
      <c r="DJ353" s="1671"/>
      <c r="DK353" s="1671"/>
      <c r="DL353" s="1671"/>
      <c r="DM353" s="1671"/>
      <c r="DN353" s="1671"/>
      <c r="DO353" s="1671"/>
      <c r="DP353" s="1671"/>
      <c r="DQ353" s="1671"/>
      <c r="DR353" s="1671"/>
      <c r="DS353" s="1671"/>
      <c r="DT353" s="1671"/>
      <c r="DU353" s="1671"/>
      <c r="DV353" s="1671"/>
      <c r="DW353" s="1671"/>
      <c r="DX353" s="1671"/>
      <c r="DY353" s="1671"/>
      <c r="DZ353" s="1671"/>
      <c r="EA353" s="1671"/>
      <c r="EB353" s="1671"/>
      <c r="EC353" s="1671"/>
      <c r="ED353" s="1671"/>
      <c r="EE353" s="1671"/>
      <c r="EF353" s="1671"/>
      <c r="EG353" s="1671"/>
      <c r="EH353" s="1671"/>
      <c r="EI353" s="1671"/>
    </row>
    <row r="354" spans="1:139" s="1673" customFormat="1" ht="12.5" x14ac:dyDescent="0.35">
      <c r="A354" s="1670" t="s">
        <v>6390</v>
      </c>
      <c r="B354" s="1670" t="s">
        <v>6138</v>
      </c>
      <c r="C354" s="1653">
        <v>2</v>
      </c>
      <c r="D354" s="1654">
        <v>23094</v>
      </c>
      <c r="E354" s="1654">
        <v>23094</v>
      </c>
      <c r="F354" s="1671"/>
      <c r="G354" s="1671"/>
      <c r="H354" s="1671"/>
      <c r="I354" s="1671"/>
      <c r="J354" s="1672"/>
      <c r="K354" s="1671"/>
      <c r="L354" s="1671"/>
      <c r="M354" s="1671"/>
      <c r="N354" s="1671"/>
      <c r="O354" s="1671"/>
      <c r="P354" s="1671"/>
      <c r="Q354" s="1671"/>
      <c r="R354" s="1671"/>
      <c r="S354" s="1671"/>
      <c r="T354" s="1671"/>
      <c r="U354" s="1671"/>
      <c r="V354" s="1671"/>
      <c r="W354" s="1671"/>
      <c r="X354" s="1671"/>
      <c r="Y354" s="1671"/>
      <c r="Z354" s="1671"/>
      <c r="AA354" s="1671"/>
      <c r="AB354" s="1671"/>
      <c r="AC354" s="1671"/>
      <c r="AD354" s="1671"/>
      <c r="AE354" s="1671"/>
      <c r="AF354" s="1671"/>
      <c r="AG354" s="1671"/>
      <c r="AH354" s="1671"/>
      <c r="AI354" s="1671"/>
      <c r="AJ354" s="1671"/>
      <c r="AK354" s="1671"/>
      <c r="AL354" s="1671"/>
      <c r="AM354" s="1671"/>
      <c r="AN354" s="1671"/>
      <c r="AO354" s="1671"/>
      <c r="AP354" s="1671"/>
      <c r="AQ354" s="1671"/>
      <c r="AR354" s="1671"/>
      <c r="AS354" s="1671"/>
      <c r="AT354" s="1671"/>
      <c r="AU354" s="1671"/>
      <c r="AV354" s="1671"/>
      <c r="AW354" s="1671"/>
      <c r="AX354" s="1671"/>
      <c r="AY354" s="1671"/>
      <c r="AZ354" s="1671"/>
      <c r="BA354" s="1671"/>
      <c r="BB354" s="1671"/>
      <c r="BC354" s="1671"/>
      <c r="BD354" s="1671"/>
      <c r="BE354" s="1671"/>
      <c r="BF354" s="1671"/>
      <c r="BG354" s="1671"/>
      <c r="BH354" s="1671"/>
      <c r="BI354" s="1671"/>
      <c r="BJ354" s="1671"/>
      <c r="BK354" s="1671"/>
      <c r="BL354" s="1671"/>
      <c r="BM354" s="1671"/>
      <c r="BN354" s="1671"/>
      <c r="BO354" s="1671"/>
      <c r="BP354" s="1671"/>
      <c r="BQ354" s="1671"/>
      <c r="BR354" s="1671"/>
      <c r="BS354" s="1671"/>
      <c r="BT354" s="1671"/>
      <c r="BU354" s="1671"/>
      <c r="BV354" s="1671"/>
      <c r="BW354" s="1671"/>
      <c r="BX354" s="1671"/>
      <c r="BY354" s="1671"/>
      <c r="BZ354" s="1671"/>
      <c r="CA354" s="1671"/>
      <c r="CB354" s="1671"/>
      <c r="CC354" s="1671"/>
      <c r="CD354" s="1671"/>
      <c r="CE354" s="1671"/>
      <c r="CF354" s="1671"/>
      <c r="CG354" s="1671"/>
      <c r="CH354" s="1671"/>
      <c r="CI354" s="1671"/>
      <c r="CJ354" s="1671"/>
      <c r="CK354" s="1671"/>
      <c r="CL354" s="1671"/>
      <c r="CM354" s="1671"/>
      <c r="CN354" s="1671"/>
      <c r="CO354" s="1671"/>
      <c r="CP354" s="1671"/>
      <c r="CQ354" s="1671"/>
      <c r="CR354" s="1671"/>
      <c r="CS354" s="1671"/>
      <c r="CT354" s="1671"/>
      <c r="CU354" s="1671"/>
      <c r="CV354" s="1671"/>
      <c r="CW354" s="1671"/>
      <c r="CX354" s="1671"/>
      <c r="CY354" s="1671"/>
      <c r="CZ354" s="1671"/>
      <c r="DA354" s="1671"/>
      <c r="DB354" s="1671"/>
      <c r="DC354" s="1671"/>
      <c r="DD354" s="1671"/>
      <c r="DE354" s="1671"/>
      <c r="DF354" s="1671"/>
      <c r="DG354" s="1671"/>
      <c r="DH354" s="1671"/>
      <c r="DI354" s="1671"/>
      <c r="DJ354" s="1671"/>
      <c r="DK354" s="1671"/>
      <c r="DL354" s="1671"/>
      <c r="DM354" s="1671"/>
      <c r="DN354" s="1671"/>
      <c r="DO354" s="1671"/>
      <c r="DP354" s="1671"/>
      <c r="DQ354" s="1671"/>
      <c r="DR354" s="1671"/>
      <c r="DS354" s="1671"/>
      <c r="DT354" s="1671"/>
      <c r="DU354" s="1671"/>
      <c r="DV354" s="1671"/>
      <c r="DW354" s="1671"/>
      <c r="DX354" s="1671"/>
      <c r="DY354" s="1671"/>
      <c r="DZ354" s="1671"/>
      <c r="EA354" s="1671"/>
      <c r="EB354" s="1671"/>
      <c r="EC354" s="1671"/>
      <c r="ED354" s="1671"/>
      <c r="EE354" s="1671"/>
      <c r="EF354" s="1671"/>
      <c r="EG354" s="1671"/>
      <c r="EH354" s="1671"/>
      <c r="EI354" s="1671"/>
    </row>
    <row r="355" spans="1:139" s="1673" customFormat="1" ht="12.5" x14ac:dyDescent="0.35">
      <c r="A355" s="1670" t="s">
        <v>6391</v>
      </c>
      <c r="B355" s="1670" t="s">
        <v>6392</v>
      </c>
      <c r="C355" s="1653">
        <v>7</v>
      </c>
      <c r="D355" s="1654">
        <v>20434</v>
      </c>
      <c r="E355" s="1654">
        <v>20434</v>
      </c>
      <c r="F355" s="1671"/>
      <c r="G355" s="1671"/>
      <c r="H355" s="1671"/>
      <c r="I355" s="1671"/>
      <c r="J355" s="1672"/>
      <c r="K355" s="1671"/>
      <c r="L355" s="1671"/>
      <c r="M355" s="1671"/>
      <c r="N355" s="1671"/>
      <c r="O355" s="1671"/>
      <c r="P355" s="1671"/>
      <c r="Q355" s="1671"/>
      <c r="R355" s="1671"/>
      <c r="S355" s="1671"/>
      <c r="T355" s="1671"/>
      <c r="U355" s="1671"/>
      <c r="V355" s="1671"/>
      <c r="W355" s="1671"/>
      <c r="X355" s="1671"/>
      <c r="Y355" s="1671"/>
      <c r="Z355" s="1671"/>
      <c r="AA355" s="1671"/>
      <c r="AB355" s="1671"/>
      <c r="AC355" s="1671"/>
      <c r="AD355" s="1671"/>
      <c r="AE355" s="1671"/>
      <c r="AF355" s="1671"/>
      <c r="AG355" s="1671"/>
      <c r="AH355" s="1671"/>
      <c r="AI355" s="1671"/>
      <c r="AJ355" s="1671"/>
      <c r="AK355" s="1671"/>
      <c r="AL355" s="1671"/>
      <c r="AM355" s="1671"/>
      <c r="AN355" s="1671"/>
      <c r="AO355" s="1671"/>
      <c r="AP355" s="1671"/>
      <c r="AQ355" s="1671"/>
      <c r="AR355" s="1671"/>
      <c r="AS355" s="1671"/>
      <c r="AT355" s="1671"/>
      <c r="AU355" s="1671"/>
      <c r="AV355" s="1671"/>
      <c r="AW355" s="1671"/>
      <c r="AX355" s="1671"/>
      <c r="AY355" s="1671"/>
      <c r="AZ355" s="1671"/>
      <c r="BA355" s="1671"/>
      <c r="BB355" s="1671"/>
      <c r="BC355" s="1671"/>
      <c r="BD355" s="1671"/>
      <c r="BE355" s="1671"/>
      <c r="BF355" s="1671"/>
      <c r="BG355" s="1671"/>
      <c r="BH355" s="1671"/>
      <c r="BI355" s="1671"/>
      <c r="BJ355" s="1671"/>
      <c r="BK355" s="1671"/>
      <c r="BL355" s="1671"/>
      <c r="BM355" s="1671"/>
      <c r="BN355" s="1671"/>
      <c r="BO355" s="1671"/>
      <c r="BP355" s="1671"/>
      <c r="BQ355" s="1671"/>
      <c r="BR355" s="1671"/>
      <c r="BS355" s="1671"/>
      <c r="BT355" s="1671"/>
      <c r="BU355" s="1671"/>
      <c r="BV355" s="1671"/>
      <c r="BW355" s="1671"/>
      <c r="BX355" s="1671"/>
      <c r="BY355" s="1671"/>
      <c r="BZ355" s="1671"/>
      <c r="CA355" s="1671"/>
      <c r="CB355" s="1671"/>
      <c r="CC355" s="1671"/>
      <c r="CD355" s="1671"/>
      <c r="CE355" s="1671"/>
      <c r="CF355" s="1671"/>
      <c r="CG355" s="1671"/>
      <c r="CH355" s="1671"/>
      <c r="CI355" s="1671"/>
      <c r="CJ355" s="1671"/>
      <c r="CK355" s="1671"/>
      <c r="CL355" s="1671"/>
      <c r="CM355" s="1671"/>
      <c r="CN355" s="1671"/>
      <c r="CO355" s="1671"/>
      <c r="CP355" s="1671"/>
      <c r="CQ355" s="1671"/>
      <c r="CR355" s="1671"/>
      <c r="CS355" s="1671"/>
      <c r="CT355" s="1671"/>
      <c r="CU355" s="1671"/>
      <c r="CV355" s="1671"/>
      <c r="CW355" s="1671"/>
      <c r="CX355" s="1671"/>
      <c r="CY355" s="1671"/>
      <c r="CZ355" s="1671"/>
      <c r="DA355" s="1671"/>
      <c r="DB355" s="1671"/>
      <c r="DC355" s="1671"/>
      <c r="DD355" s="1671"/>
      <c r="DE355" s="1671"/>
      <c r="DF355" s="1671"/>
      <c r="DG355" s="1671"/>
      <c r="DH355" s="1671"/>
      <c r="DI355" s="1671"/>
      <c r="DJ355" s="1671"/>
      <c r="DK355" s="1671"/>
      <c r="DL355" s="1671"/>
      <c r="DM355" s="1671"/>
      <c r="DN355" s="1671"/>
      <c r="DO355" s="1671"/>
      <c r="DP355" s="1671"/>
      <c r="DQ355" s="1671"/>
      <c r="DR355" s="1671"/>
      <c r="DS355" s="1671"/>
      <c r="DT355" s="1671"/>
      <c r="DU355" s="1671"/>
      <c r="DV355" s="1671"/>
      <c r="DW355" s="1671"/>
      <c r="DX355" s="1671"/>
      <c r="DY355" s="1671"/>
      <c r="DZ355" s="1671"/>
      <c r="EA355" s="1671"/>
      <c r="EB355" s="1671"/>
      <c r="EC355" s="1671"/>
      <c r="ED355" s="1671"/>
      <c r="EE355" s="1671"/>
      <c r="EF355" s="1671"/>
      <c r="EG355" s="1671"/>
      <c r="EH355" s="1671"/>
      <c r="EI355" s="1671"/>
    </row>
    <row r="356" spans="1:139" s="1673" customFormat="1" ht="12.5" x14ac:dyDescent="0.35">
      <c r="A356" s="1670" t="s">
        <v>6393</v>
      </c>
      <c r="B356" s="1670" t="s">
        <v>6077</v>
      </c>
      <c r="C356" s="1653">
        <v>2</v>
      </c>
      <c r="D356" s="1654">
        <v>25087</v>
      </c>
      <c r="E356" s="1654">
        <v>25087</v>
      </c>
      <c r="F356" s="1671"/>
      <c r="G356" s="1671"/>
      <c r="H356" s="1671"/>
      <c r="I356" s="1671"/>
      <c r="J356" s="1672"/>
      <c r="K356" s="1671"/>
      <c r="L356" s="1671"/>
      <c r="M356" s="1671"/>
      <c r="N356" s="1671"/>
      <c r="O356" s="1671"/>
      <c r="P356" s="1671"/>
      <c r="Q356" s="1671"/>
      <c r="R356" s="1671"/>
      <c r="S356" s="1671"/>
      <c r="T356" s="1671"/>
      <c r="U356" s="1671"/>
      <c r="V356" s="1671"/>
      <c r="W356" s="1671"/>
      <c r="X356" s="1671"/>
      <c r="Y356" s="1671"/>
      <c r="Z356" s="1671"/>
      <c r="AA356" s="1671"/>
      <c r="AB356" s="1671"/>
      <c r="AC356" s="1671"/>
      <c r="AD356" s="1671"/>
      <c r="AE356" s="1671"/>
      <c r="AF356" s="1671"/>
      <c r="AG356" s="1671"/>
      <c r="AH356" s="1671"/>
      <c r="AI356" s="1671"/>
      <c r="AJ356" s="1671"/>
      <c r="AK356" s="1671"/>
      <c r="AL356" s="1671"/>
      <c r="AM356" s="1671"/>
      <c r="AN356" s="1671"/>
      <c r="AO356" s="1671"/>
      <c r="AP356" s="1671"/>
      <c r="AQ356" s="1671"/>
      <c r="AR356" s="1671"/>
      <c r="AS356" s="1671"/>
      <c r="AT356" s="1671"/>
      <c r="AU356" s="1671"/>
      <c r="AV356" s="1671"/>
      <c r="AW356" s="1671"/>
      <c r="AX356" s="1671"/>
      <c r="AY356" s="1671"/>
      <c r="AZ356" s="1671"/>
      <c r="BA356" s="1671"/>
      <c r="BB356" s="1671"/>
      <c r="BC356" s="1671"/>
      <c r="BD356" s="1671"/>
      <c r="BE356" s="1671"/>
      <c r="BF356" s="1671"/>
      <c r="BG356" s="1671"/>
      <c r="BH356" s="1671"/>
      <c r="BI356" s="1671"/>
      <c r="BJ356" s="1671"/>
      <c r="BK356" s="1671"/>
      <c r="BL356" s="1671"/>
      <c r="BM356" s="1671"/>
      <c r="BN356" s="1671"/>
      <c r="BO356" s="1671"/>
      <c r="BP356" s="1671"/>
      <c r="BQ356" s="1671"/>
      <c r="BR356" s="1671"/>
      <c r="BS356" s="1671"/>
      <c r="BT356" s="1671"/>
      <c r="BU356" s="1671"/>
      <c r="BV356" s="1671"/>
      <c r="BW356" s="1671"/>
      <c r="BX356" s="1671"/>
      <c r="BY356" s="1671"/>
      <c r="BZ356" s="1671"/>
      <c r="CA356" s="1671"/>
      <c r="CB356" s="1671"/>
      <c r="CC356" s="1671"/>
      <c r="CD356" s="1671"/>
      <c r="CE356" s="1671"/>
      <c r="CF356" s="1671"/>
      <c r="CG356" s="1671"/>
      <c r="CH356" s="1671"/>
      <c r="CI356" s="1671"/>
      <c r="CJ356" s="1671"/>
      <c r="CK356" s="1671"/>
      <c r="CL356" s="1671"/>
      <c r="CM356" s="1671"/>
      <c r="CN356" s="1671"/>
      <c r="CO356" s="1671"/>
      <c r="CP356" s="1671"/>
      <c r="CQ356" s="1671"/>
      <c r="CR356" s="1671"/>
      <c r="CS356" s="1671"/>
      <c r="CT356" s="1671"/>
      <c r="CU356" s="1671"/>
      <c r="CV356" s="1671"/>
      <c r="CW356" s="1671"/>
      <c r="CX356" s="1671"/>
      <c r="CY356" s="1671"/>
      <c r="CZ356" s="1671"/>
      <c r="DA356" s="1671"/>
      <c r="DB356" s="1671"/>
      <c r="DC356" s="1671"/>
      <c r="DD356" s="1671"/>
      <c r="DE356" s="1671"/>
      <c r="DF356" s="1671"/>
      <c r="DG356" s="1671"/>
      <c r="DH356" s="1671"/>
      <c r="DI356" s="1671"/>
      <c r="DJ356" s="1671"/>
      <c r="DK356" s="1671"/>
      <c r="DL356" s="1671"/>
      <c r="DM356" s="1671"/>
      <c r="DN356" s="1671"/>
      <c r="DO356" s="1671"/>
      <c r="DP356" s="1671"/>
      <c r="DQ356" s="1671"/>
      <c r="DR356" s="1671"/>
      <c r="DS356" s="1671"/>
      <c r="DT356" s="1671"/>
      <c r="DU356" s="1671"/>
      <c r="DV356" s="1671"/>
      <c r="DW356" s="1671"/>
      <c r="DX356" s="1671"/>
      <c r="DY356" s="1671"/>
      <c r="DZ356" s="1671"/>
      <c r="EA356" s="1671"/>
      <c r="EB356" s="1671"/>
      <c r="EC356" s="1671"/>
      <c r="ED356" s="1671"/>
      <c r="EE356" s="1671"/>
      <c r="EF356" s="1671"/>
      <c r="EG356" s="1671"/>
      <c r="EH356" s="1671"/>
      <c r="EI356" s="1671"/>
    </row>
    <row r="357" spans="1:139" s="1673" customFormat="1" ht="12.5" x14ac:dyDescent="0.35">
      <c r="A357" s="1670" t="s">
        <v>6394</v>
      </c>
      <c r="B357" s="1670" t="s">
        <v>6075</v>
      </c>
      <c r="C357" s="1653">
        <v>3</v>
      </c>
      <c r="D357" s="1654">
        <v>26248</v>
      </c>
      <c r="E357" s="1654">
        <v>26248</v>
      </c>
      <c r="F357" s="1671"/>
      <c r="G357" s="1671"/>
      <c r="H357" s="1671"/>
      <c r="I357" s="1671"/>
      <c r="J357" s="1672"/>
      <c r="K357" s="1671"/>
      <c r="L357" s="1671"/>
      <c r="M357" s="1671"/>
      <c r="N357" s="1671"/>
      <c r="O357" s="1671"/>
      <c r="P357" s="1671"/>
      <c r="Q357" s="1671"/>
      <c r="R357" s="1671"/>
      <c r="S357" s="1671"/>
      <c r="T357" s="1671"/>
      <c r="U357" s="1671"/>
      <c r="V357" s="1671"/>
      <c r="W357" s="1671"/>
      <c r="X357" s="1671"/>
      <c r="Y357" s="1671"/>
      <c r="Z357" s="1671"/>
      <c r="AA357" s="1671"/>
      <c r="AB357" s="1671"/>
      <c r="AC357" s="1671"/>
      <c r="AD357" s="1671"/>
      <c r="AE357" s="1671"/>
      <c r="AF357" s="1671"/>
      <c r="AG357" s="1671"/>
      <c r="AH357" s="1671"/>
      <c r="AI357" s="1671"/>
      <c r="AJ357" s="1671"/>
      <c r="AK357" s="1671"/>
      <c r="AL357" s="1671"/>
      <c r="AM357" s="1671"/>
      <c r="AN357" s="1671"/>
      <c r="AO357" s="1671"/>
      <c r="AP357" s="1671"/>
      <c r="AQ357" s="1671"/>
      <c r="AR357" s="1671"/>
      <c r="AS357" s="1671"/>
      <c r="AT357" s="1671"/>
      <c r="AU357" s="1671"/>
      <c r="AV357" s="1671"/>
      <c r="AW357" s="1671"/>
      <c r="AX357" s="1671"/>
      <c r="AY357" s="1671"/>
      <c r="AZ357" s="1671"/>
      <c r="BA357" s="1671"/>
      <c r="BB357" s="1671"/>
      <c r="BC357" s="1671"/>
      <c r="BD357" s="1671"/>
      <c r="BE357" s="1671"/>
      <c r="BF357" s="1671"/>
      <c r="BG357" s="1671"/>
      <c r="BH357" s="1671"/>
      <c r="BI357" s="1671"/>
      <c r="BJ357" s="1671"/>
      <c r="BK357" s="1671"/>
      <c r="BL357" s="1671"/>
      <c r="BM357" s="1671"/>
      <c r="BN357" s="1671"/>
      <c r="BO357" s="1671"/>
      <c r="BP357" s="1671"/>
      <c r="BQ357" s="1671"/>
      <c r="BR357" s="1671"/>
      <c r="BS357" s="1671"/>
      <c r="BT357" s="1671"/>
      <c r="BU357" s="1671"/>
      <c r="BV357" s="1671"/>
      <c r="BW357" s="1671"/>
      <c r="BX357" s="1671"/>
      <c r="BY357" s="1671"/>
      <c r="BZ357" s="1671"/>
      <c r="CA357" s="1671"/>
      <c r="CB357" s="1671"/>
      <c r="CC357" s="1671"/>
      <c r="CD357" s="1671"/>
      <c r="CE357" s="1671"/>
      <c r="CF357" s="1671"/>
      <c r="CG357" s="1671"/>
      <c r="CH357" s="1671"/>
      <c r="CI357" s="1671"/>
      <c r="CJ357" s="1671"/>
      <c r="CK357" s="1671"/>
      <c r="CL357" s="1671"/>
      <c r="CM357" s="1671"/>
      <c r="CN357" s="1671"/>
      <c r="CO357" s="1671"/>
      <c r="CP357" s="1671"/>
      <c r="CQ357" s="1671"/>
      <c r="CR357" s="1671"/>
      <c r="CS357" s="1671"/>
      <c r="CT357" s="1671"/>
      <c r="CU357" s="1671"/>
      <c r="CV357" s="1671"/>
      <c r="CW357" s="1671"/>
      <c r="CX357" s="1671"/>
      <c r="CY357" s="1671"/>
      <c r="CZ357" s="1671"/>
      <c r="DA357" s="1671"/>
      <c r="DB357" s="1671"/>
      <c r="DC357" s="1671"/>
      <c r="DD357" s="1671"/>
      <c r="DE357" s="1671"/>
      <c r="DF357" s="1671"/>
      <c r="DG357" s="1671"/>
      <c r="DH357" s="1671"/>
      <c r="DI357" s="1671"/>
      <c r="DJ357" s="1671"/>
      <c r="DK357" s="1671"/>
      <c r="DL357" s="1671"/>
      <c r="DM357" s="1671"/>
      <c r="DN357" s="1671"/>
      <c r="DO357" s="1671"/>
      <c r="DP357" s="1671"/>
      <c r="DQ357" s="1671"/>
      <c r="DR357" s="1671"/>
      <c r="DS357" s="1671"/>
      <c r="DT357" s="1671"/>
      <c r="DU357" s="1671"/>
      <c r="DV357" s="1671"/>
      <c r="DW357" s="1671"/>
      <c r="DX357" s="1671"/>
      <c r="DY357" s="1671"/>
      <c r="DZ357" s="1671"/>
      <c r="EA357" s="1671"/>
      <c r="EB357" s="1671"/>
      <c r="EC357" s="1671"/>
      <c r="ED357" s="1671"/>
      <c r="EE357" s="1671"/>
      <c r="EF357" s="1671"/>
      <c r="EG357" s="1671"/>
      <c r="EH357" s="1671"/>
      <c r="EI357" s="1671"/>
    </row>
    <row r="358" spans="1:139" s="1673" customFormat="1" ht="12.5" x14ac:dyDescent="0.35">
      <c r="A358" s="1670" t="s">
        <v>6395</v>
      </c>
      <c r="B358" s="1670" t="s">
        <v>6263</v>
      </c>
      <c r="C358" s="1653">
        <v>9</v>
      </c>
      <c r="D358" s="1654">
        <v>25087</v>
      </c>
      <c r="E358" s="1654">
        <v>25087</v>
      </c>
      <c r="F358" s="1671"/>
      <c r="G358" s="1671"/>
      <c r="H358" s="1671"/>
      <c r="I358" s="1671"/>
      <c r="J358" s="1672"/>
      <c r="K358" s="1671"/>
      <c r="L358" s="1671"/>
      <c r="M358" s="1671"/>
      <c r="N358" s="1671"/>
      <c r="O358" s="1671"/>
      <c r="P358" s="1671"/>
      <c r="Q358" s="1671"/>
      <c r="R358" s="1671"/>
      <c r="S358" s="1671"/>
      <c r="T358" s="1671"/>
      <c r="U358" s="1671"/>
      <c r="V358" s="1671"/>
      <c r="W358" s="1671"/>
      <c r="X358" s="1671"/>
      <c r="Y358" s="1671"/>
      <c r="Z358" s="1671"/>
      <c r="AA358" s="1671"/>
      <c r="AB358" s="1671"/>
      <c r="AC358" s="1671"/>
      <c r="AD358" s="1671"/>
      <c r="AE358" s="1671"/>
      <c r="AF358" s="1671"/>
      <c r="AG358" s="1671"/>
      <c r="AH358" s="1671"/>
      <c r="AI358" s="1671"/>
      <c r="AJ358" s="1671"/>
      <c r="AK358" s="1671"/>
      <c r="AL358" s="1671"/>
      <c r="AM358" s="1671"/>
      <c r="AN358" s="1671"/>
      <c r="AO358" s="1671"/>
      <c r="AP358" s="1671"/>
      <c r="AQ358" s="1671"/>
      <c r="AR358" s="1671"/>
      <c r="AS358" s="1671"/>
      <c r="AT358" s="1671"/>
      <c r="AU358" s="1671"/>
      <c r="AV358" s="1671"/>
      <c r="AW358" s="1671"/>
      <c r="AX358" s="1671"/>
      <c r="AY358" s="1671"/>
      <c r="AZ358" s="1671"/>
      <c r="BA358" s="1671"/>
      <c r="BB358" s="1671"/>
      <c r="BC358" s="1671"/>
      <c r="BD358" s="1671"/>
      <c r="BE358" s="1671"/>
      <c r="BF358" s="1671"/>
      <c r="BG358" s="1671"/>
      <c r="BH358" s="1671"/>
      <c r="BI358" s="1671"/>
      <c r="BJ358" s="1671"/>
      <c r="BK358" s="1671"/>
      <c r="BL358" s="1671"/>
      <c r="BM358" s="1671"/>
      <c r="BN358" s="1671"/>
      <c r="BO358" s="1671"/>
      <c r="BP358" s="1671"/>
      <c r="BQ358" s="1671"/>
      <c r="BR358" s="1671"/>
      <c r="BS358" s="1671"/>
      <c r="BT358" s="1671"/>
      <c r="BU358" s="1671"/>
      <c r="BV358" s="1671"/>
      <c r="BW358" s="1671"/>
      <c r="BX358" s="1671"/>
      <c r="BY358" s="1671"/>
      <c r="BZ358" s="1671"/>
      <c r="CA358" s="1671"/>
      <c r="CB358" s="1671"/>
      <c r="CC358" s="1671"/>
      <c r="CD358" s="1671"/>
      <c r="CE358" s="1671"/>
      <c r="CF358" s="1671"/>
      <c r="CG358" s="1671"/>
      <c r="CH358" s="1671"/>
      <c r="CI358" s="1671"/>
      <c r="CJ358" s="1671"/>
      <c r="CK358" s="1671"/>
      <c r="CL358" s="1671"/>
      <c r="CM358" s="1671"/>
      <c r="CN358" s="1671"/>
      <c r="CO358" s="1671"/>
      <c r="CP358" s="1671"/>
      <c r="CQ358" s="1671"/>
      <c r="CR358" s="1671"/>
      <c r="CS358" s="1671"/>
      <c r="CT358" s="1671"/>
      <c r="CU358" s="1671"/>
      <c r="CV358" s="1671"/>
      <c r="CW358" s="1671"/>
      <c r="CX358" s="1671"/>
      <c r="CY358" s="1671"/>
      <c r="CZ358" s="1671"/>
      <c r="DA358" s="1671"/>
      <c r="DB358" s="1671"/>
      <c r="DC358" s="1671"/>
      <c r="DD358" s="1671"/>
      <c r="DE358" s="1671"/>
      <c r="DF358" s="1671"/>
      <c r="DG358" s="1671"/>
      <c r="DH358" s="1671"/>
      <c r="DI358" s="1671"/>
      <c r="DJ358" s="1671"/>
      <c r="DK358" s="1671"/>
      <c r="DL358" s="1671"/>
      <c r="DM358" s="1671"/>
      <c r="DN358" s="1671"/>
      <c r="DO358" s="1671"/>
      <c r="DP358" s="1671"/>
      <c r="DQ358" s="1671"/>
      <c r="DR358" s="1671"/>
      <c r="DS358" s="1671"/>
      <c r="DT358" s="1671"/>
      <c r="DU358" s="1671"/>
      <c r="DV358" s="1671"/>
      <c r="DW358" s="1671"/>
      <c r="DX358" s="1671"/>
      <c r="DY358" s="1671"/>
      <c r="DZ358" s="1671"/>
      <c r="EA358" s="1671"/>
      <c r="EB358" s="1671"/>
      <c r="EC358" s="1671"/>
      <c r="ED358" s="1671"/>
      <c r="EE358" s="1671"/>
      <c r="EF358" s="1671"/>
      <c r="EG358" s="1671"/>
      <c r="EH358" s="1671"/>
      <c r="EI358" s="1671"/>
    </row>
    <row r="359" spans="1:139" s="1673" customFormat="1" ht="12.5" x14ac:dyDescent="0.35">
      <c r="A359" s="1670" t="s">
        <v>6396</v>
      </c>
      <c r="B359" s="1670" t="s">
        <v>6265</v>
      </c>
      <c r="C359" s="1653">
        <v>1</v>
      </c>
      <c r="D359" s="1654">
        <v>25087</v>
      </c>
      <c r="E359" s="1654">
        <v>25087</v>
      </c>
      <c r="F359" s="1671"/>
      <c r="G359" s="1671"/>
      <c r="H359" s="1671"/>
      <c r="I359" s="1671"/>
      <c r="J359" s="1672"/>
      <c r="K359" s="1671"/>
      <c r="L359" s="1671"/>
      <c r="M359" s="1671"/>
      <c r="N359" s="1671"/>
      <c r="O359" s="1671"/>
      <c r="P359" s="1671"/>
      <c r="Q359" s="1671"/>
      <c r="R359" s="1671"/>
      <c r="S359" s="1671"/>
      <c r="T359" s="1671"/>
      <c r="U359" s="1671"/>
      <c r="V359" s="1671"/>
      <c r="W359" s="1671"/>
      <c r="X359" s="1671"/>
      <c r="Y359" s="1671"/>
      <c r="Z359" s="1671"/>
      <c r="AA359" s="1671"/>
      <c r="AB359" s="1671"/>
      <c r="AC359" s="1671"/>
      <c r="AD359" s="1671"/>
      <c r="AE359" s="1671"/>
      <c r="AF359" s="1671"/>
      <c r="AG359" s="1671"/>
      <c r="AH359" s="1671"/>
      <c r="AI359" s="1671"/>
      <c r="AJ359" s="1671"/>
      <c r="AK359" s="1671"/>
      <c r="AL359" s="1671"/>
      <c r="AM359" s="1671"/>
      <c r="AN359" s="1671"/>
      <c r="AO359" s="1671"/>
      <c r="AP359" s="1671"/>
      <c r="AQ359" s="1671"/>
      <c r="AR359" s="1671"/>
      <c r="AS359" s="1671"/>
      <c r="AT359" s="1671"/>
      <c r="AU359" s="1671"/>
      <c r="AV359" s="1671"/>
      <c r="AW359" s="1671"/>
      <c r="AX359" s="1671"/>
      <c r="AY359" s="1671"/>
      <c r="AZ359" s="1671"/>
      <c r="BA359" s="1671"/>
      <c r="BB359" s="1671"/>
      <c r="BC359" s="1671"/>
      <c r="BD359" s="1671"/>
      <c r="BE359" s="1671"/>
      <c r="BF359" s="1671"/>
      <c r="BG359" s="1671"/>
      <c r="BH359" s="1671"/>
      <c r="BI359" s="1671"/>
      <c r="BJ359" s="1671"/>
      <c r="BK359" s="1671"/>
      <c r="BL359" s="1671"/>
      <c r="BM359" s="1671"/>
      <c r="BN359" s="1671"/>
      <c r="BO359" s="1671"/>
      <c r="BP359" s="1671"/>
      <c r="BQ359" s="1671"/>
      <c r="BR359" s="1671"/>
      <c r="BS359" s="1671"/>
      <c r="BT359" s="1671"/>
      <c r="BU359" s="1671"/>
      <c r="BV359" s="1671"/>
      <c r="BW359" s="1671"/>
      <c r="BX359" s="1671"/>
      <c r="BY359" s="1671"/>
      <c r="BZ359" s="1671"/>
      <c r="CA359" s="1671"/>
      <c r="CB359" s="1671"/>
      <c r="CC359" s="1671"/>
      <c r="CD359" s="1671"/>
      <c r="CE359" s="1671"/>
      <c r="CF359" s="1671"/>
      <c r="CG359" s="1671"/>
      <c r="CH359" s="1671"/>
      <c r="CI359" s="1671"/>
      <c r="CJ359" s="1671"/>
      <c r="CK359" s="1671"/>
      <c r="CL359" s="1671"/>
      <c r="CM359" s="1671"/>
      <c r="CN359" s="1671"/>
      <c r="CO359" s="1671"/>
      <c r="CP359" s="1671"/>
      <c r="CQ359" s="1671"/>
      <c r="CR359" s="1671"/>
      <c r="CS359" s="1671"/>
      <c r="CT359" s="1671"/>
      <c r="CU359" s="1671"/>
      <c r="CV359" s="1671"/>
      <c r="CW359" s="1671"/>
      <c r="CX359" s="1671"/>
      <c r="CY359" s="1671"/>
      <c r="CZ359" s="1671"/>
      <c r="DA359" s="1671"/>
      <c r="DB359" s="1671"/>
      <c r="DC359" s="1671"/>
      <c r="DD359" s="1671"/>
      <c r="DE359" s="1671"/>
      <c r="DF359" s="1671"/>
      <c r="DG359" s="1671"/>
      <c r="DH359" s="1671"/>
      <c r="DI359" s="1671"/>
      <c r="DJ359" s="1671"/>
      <c r="DK359" s="1671"/>
      <c r="DL359" s="1671"/>
      <c r="DM359" s="1671"/>
      <c r="DN359" s="1671"/>
      <c r="DO359" s="1671"/>
      <c r="DP359" s="1671"/>
      <c r="DQ359" s="1671"/>
      <c r="DR359" s="1671"/>
      <c r="DS359" s="1671"/>
      <c r="DT359" s="1671"/>
      <c r="DU359" s="1671"/>
      <c r="DV359" s="1671"/>
      <c r="DW359" s="1671"/>
      <c r="DX359" s="1671"/>
      <c r="DY359" s="1671"/>
      <c r="DZ359" s="1671"/>
      <c r="EA359" s="1671"/>
      <c r="EB359" s="1671"/>
      <c r="EC359" s="1671"/>
      <c r="ED359" s="1671"/>
      <c r="EE359" s="1671"/>
      <c r="EF359" s="1671"/>
      <c r="EG359" s="1671"/>
      <c r="EH359" s="1671"/>
      <c r="EI359" s="1671"/>
    </row>
    <row r="360" spans="1:139" s="1673" customFormat="1" ht="12.5" x14ac:dyDescent="0.35">
      <c r="A360" s="1670" t="s">
        <v>6397</v>
      </c>
      <c r="B360" s="1670" t="s">
        <v>6128</v>
      </c>
      <c r="C360" s="1653">
        <v>1</v>
      </c>
      <c r="D360" s="1654">
        <v>21764</v>
      </c>
      <c r="E360" s="1654">
        <v>21764</v>
      </c>
      <c r="F360" s="1671"/>
      <c r="G360" s="1671"/>
      <c r="H360" s="1671"/>
      <c r="I360" s="1671"/>
      <c r="J360" s="1672"/>
      <c r="K360" s="1671"/>
      <c r="L360" s="1671"/>
      <c r="M360" s="1671"/>
      <c r="N360" s="1671"/>
      <c r="O360" s="1671"/>
      <c r="P360" s="1671"/>
      <c r="Q360" s="1671"/>
      <c r="R360" s="1671"/>
      <c r="S360" s="1671"/>
      <c r="T360" s="1671"/>
      <c r="U360" s="1671"/>
      <c r="V360" s="1671"/>
      <c r="W360" s="1671"/>
      <c r="X360" s="1671"/>
      <c r="Y360" s="1671"/>
      <c r="Z360" s="1671"/>
      <c r="AA360" s="1671"/>
      <c r="AB360" s="1671"/>
      <c r="AC360" s="1671"/>
      <c r="AD360" s="1671"/>
      <c r="AE360" s="1671"/>
      <c r="AF360" s="1671"/>
      <c r="AG360" s="1671"/>
      <c r="AH360" s="1671"/>
      <c r="AI360" s="1671"/>
      <c r="AJ360" s="1671"/>
      <c r="AK360" s="1671"/>
      <c r="AL360" s="1671"/>
      <c r="AM360" s="1671"/>
      <c r="AN360" s="1671"/>
      <c r="AO360" s="1671"/>
      <c r="AP360" s="1671"/>
      <c r="AQ360" s="1671"/>
      <c r="AR360" s="1671"/>
      <c r="AS360" s="1671"/>
      <c r="AT360" s="1671"/>
      <c r="AU360" s="1671"/>
      <c r="AV360" s="1671"/>
      <c r="AW360" s="1671"/>
      <c r="AX360" s="1671"/>
      <c r="AY360" s="1671"/>
      <c r="AZ360" s="1671"/>
      <c r="BA360" s="1671"/>
      <c r="BB360" s="1671"/>
      <c r="BC360" s="1671"/>
      <c r="BD360" s="1671"/>
      <c r="BE360" s="1671"/>
      <c r="BF360" s="1671"/>
      <c r="BG360" s="1671"/>
      <c r="BH360" s="1671"/>
      <c r="BI360" s="1671"/>
      <c r="BJ360" s="1671"/>
      <c r="BK360" s="1671"/>
      <c r="BL360" s="1671"/>
      <c r="BM360" s="1671"/>
      <c r="BN360" s="1671"/>
      <c r="BO360" s="1671"/>
      <c r="BP360" s="1671"/>
      <c r="BQ360" s="1671"/>
      <c r="BR360" s="1671"/>
      <c r="BS360" s="1671"/>
      <c r="BT360" s="1671"/>
      <c r="BU360" s="1671"/>
      <c r="BV360" s="1671"/>
      <c r="BW360" s="1671"/>
      <c r="BX360" s="1671"/>
      <c r="BY360" s="1671"/>
      <c r="BZ360" s="1671"/>
      <c r="CA360" s="1671"/>
      <c r="CB360" s="1671"/>
      <c r="CC360" s="1671"/>
      <c r="CD360" s="1671"/>
      <c r="CE360" s="1671"/>
      <c r="CF360" s="1671"/>
      <c r="CG360" s="1671"/>
      <c r="CH360" s="1671"/>
      <c r="CI360" s="1671"/>
      <c r="CJ360" s="1671"/>
      <c r="CK360" s="1671"/>
      <c r="CL360" s="1671"/>
      <c r="CM360" s="1671"/>
      <c r="CN360" s="1671"/>
      <c r="CO360" s="1671"/>
      <c r="CP360" s="1671"/>
      <c r="CQ360" s="1671"/>
      <c r="CR360" s="1671"/>
      <c r="CS360" s="1671"/>
      <c r="CT360" s="1671"/>
      <c r="CU360" s="1671"/>
      <c r="CV360" s="1671"/>
      <c r="CW360" s="1671"/>
      <c r="CX360" s="1671"/>
      <c r="CY360" s="1671"/>
      <c r="CZ360" s="1671"/>
      <c r="DA360" s="1671"/>
      <c r="DB360" s="1671"/>
      <c r="DC360" s="1671"/>
      <c r="DD360" s="1671"/>
      <c r="DE360" s="1671"/>
      <c r="DF360" s="1671"/>
      <c r="DG360" s="1671"/>
      <c r="DH360" s="1671"/>
      <c r="DI360" s="1671"/>
      <c r="DJ360" s="1671"/>
      <c r="DK360" s="1671"/>
      <c r="DL360" s="1671"/>
      <c r="DM360" s="1671"/>
      <c r="DN360" s="1671"/>
      <c r="DO360" s="1671"/>
      <c r="DP360" s="1671"/>
      <c r="DQ360" s="1671"/>
      <c r="DR360" s="1671"/>
      <c r="DS360" s="1671"/>
      <c r="DT360" s="1671"/>
      <c r="DU360" s="1671"/>
      <c r="DV360" s="1671"/>
      <c r="DW360" s="1671"/>
      <c r="DX360" s="1671"/>
      <c r="DY360" s="1671"/>
      <c r="DZ360" s="1671"/>
      <c r="EA360" s="1671"/>
      <c r="EB360" s="1671"/>
      <c r="EC360" s="1671"/>
      <c r="ED360" s="1671"/>
      <c r="EE360" s="1671"/>
      <c r="EF360" s="1671"/>
      <c r="EG360" s="1671"/>
      <c r="EH360" s="1671"/>
      <c r="EI360" s="1671"/>
    </row>
    <row r="361" spans="1:139" s="1673" customFormat="1" ht="12.5" x14ac:dyDescent="0.35">
      <c r="A361" s="1670" t="s">
        <v>6398</v>
      </c>
      <c r="B361" s="1670" t="s">
        <v>6399</v>
      </c>
      <c r="C361" s="1653">
        <v>1</v>
      </c>
      <c r="D361" s="1654">
        <v>29591</v>
      </c>
      <c r="E361" s="1654">
        <v>29591</v>
      </c>
      <c r="F361" s="1671"/>
      <c r="G361" s="1671"/>
      <c r="H361" s="1671"/>
      <c r="I361" s="1671"/>
      <c r="J361" s="1672"/>
      <c r="K361" s="1671"/>
      <c r="L361" s="1671"/>
      <c r="M361" s="1671"/>
      <c r="N361" s="1671"/>
      <c r="O361" s="1671"/>
      <c r="P361" s="1671"/>
      <c r="Q361" s="1671"/>
      <c r="R361" s="1671"/>
      <c r="S361" s="1671"/>
      <c r="T361" s="1671"/>
      <c r="U361" s="1671"/>
      <c r="V361" s="1671"/>
      <c r="W361" s="1671"/>
      <c r="X361" s="1671"/>
      <c r="Y361" s="1671"/>
      <c r="Z361" s="1671"/>
      <c r="AA361" s="1671"/>
      <c r="AB361" s="1671"/>
      <c r="AC361" s="1671"/>
      <c r="AD361" s="1671"/>
      <c r="AE361" s="1671"/>
      <c r="AF361" s="1671"/>
      <c r="AG361" s="1671"/>
      <c r="AH361" s="1671"/>
      <c r="AI361" s="1671"/>
      <c r="AJ361" s="1671"/>
      <c r="AK361" s="1671"/>
      <c r="AL361" s="1671"/>
      <c r="AM361" s="1671"/>
      <c r="AN361" s="1671"/>
      <c r="AO361" s="1671"/>
      <c r="AP361" s="1671"/>
      <c r="AQ361" s="1671"/>
      <c r="AR361" s="1671"/>
      <c r="AS361" s="1671"/>
      <c r="AT361" s="1671"/>
      <c r="AU361" s="1671"/>
      <c r="AV361" s="1671"/>
      <c r="AW361" s="1671"/>
      <c r="AX361" s="1671"/>
      <c r="AY361" s="1671"/>
      <c r="AZ361" s="1671"/>
      <c r="BA361" s="1671"/>
      <c r="BB361" s="1671"/>
      <c r="BC361" s="1671"/>
      <c r="BD361" s="1671"/>
      <c r="BE361" s="1671"/>
      <c r="BF361" s="1671"/>
      <c r="BG361" s="1671"/>
      <c r="BH361" s="1671"/>
      <c r="BI361" s="1671"/>
      <c r="BJ361" s="1671"/>
      <c r="BK361" s="1671"/>
      <c r="BL361" s="1671"/>
      <c r="BM361" s="1671"/>
      <c r="BN361" s="1671"/>
      <c r="BO361" s="1671"/>
      <c r="BP361" s="1671"/>
      <c r="BQ361" s="1671"/>
      <c r="BR361" s="1671"/>
      <c r="BS361" s="1671"/>
      <c r="BT361" s="1671"/>
      <c r="BU361" s="1671"/>
      <c r="BV361" s="1671"/>
      <c r="BW361" s="1671"/>
      <c r="BX361" s="1671"/>
      <c r="BY361" s="1671"/>
      <c r="BZ361" s="1671"/>
      <c r="CA361" s="1671"/>
      <c r="CB361" s="1671"/>
      <c r="CC361" s="1671"/>
      <c r="CD361" s="1671"/>
      <c r="CE361" s="1671"/>
      <c r="CF361" s="1671"/>
      <c r="CG361" s="1671"/>
      <c r="CH361" s="1671"/>
      <c r="CI361" s="1671"/>
      <c r="CJ361" s="1671"/>
      <c r="CK361" s="1671"/>
      <c r="CL361" s="1671"/>
      <c r="CM361" s="1671"/>
      <c r="CN361" s="1671"/>
      <c r="CO361" s="1671"/>
      <c r="CP361" s="1671"/>
      <c r="CQ361" s="1671"/>
      <c r="CR361" s="1671"/>
      <c r="CS361" s="1671"/>
      <c r="CT361" s="1671"/>
      <c r="CU361" s="1671"/>
      <c r="CV361" s="1671"/>
      <c r="CW361" s="1671"/>
      <c r="CX361" s="1671"/>
      <c r="CY361" s="1671"/>
      <c r="CZ361" s="1671"/>
      <c r="DA361" s="1671"/>
      <c r="DB361" s="1671"/>
      <c r="DC361" s="1671"/>
      <c r="DD361" s="1671"/>
      <c r="DE361" s="1671"/>
      <c r="DF361" s="1671"/>
      <c r="DG361" s="1671"/>
      <c r="DH361" s="1671"/>
      <c r="DI361" s="1671"/>
      <c r="DJ361" s="1671"/>
      <c r="DK361" s="1671"/>
      <c r="DL361" s="1671"/>
      <c r="DM361" s="1671"/>
      <c r="DN361" s="1671"/>
      <c r="DO361" s="1671"/>
      <c r="DP361" s="1671"/>
      <c r="DQ361" s="1671"/>
      <c r="DR361" s="1671"/>
      <c r="DS361" s="1671"/>
      <c r="DT361" s="1671"/>
      <c r="DU361" s="1671"/>
      <c r="DV361" s="1671"/>
      <c r="DW361" s="1671"/>
      <c r="DX361" s="1671"/>
      <c r="DY361" s="1671"/>
      <c r="DZ361" s="1671"/>
      <c r="EA361" s="1671"/>
      <c r="EB361" s="1671"/>
      <c r="EC361" s="1671"/>
      <c r="ED361" s="1671"/>
      <c r="EE361" s="1671"/>
      <c r="EF361" s="1671"/>
      <c r="EG361" s="1671"/>
      <c r="EH361" s="1671"/>
      <c r="EI361" s="1671"/>
    </row>
    <row r="362" spans="1:139" s="1673" customFormat="1" ht="12.5" x14ac:dyDescent="0.35">
      <c r="A362" s="1670" t="s">
        <v>6400</v>
      </c>
      <c r="B362" s="1670" t="s">
        <v>6089</v>
      </c>
      <c r="C362" s="1653">
        <v>52</v>
      </c>
      <c r="D362" s="1654">
        <v>31784</v>
      </c>
      <c r="E362" s="1654">
        <v>31784</v>
      </c>
      <c r="F362" s="1671"/>
      <c r="G362" s="1671"/>
      <c r="H362" s="1671"/>
      <c r="I362" s="1671"/>
      <c r="J362" s="1672"/>
      <c r="K362" s="1671"/>
      <c r="L362" s="1671"/>
      <c r="M362" s="1671"/>
      <c r="N362" s="1671"/>
      <c r="O362" s="1671"/>
      <c r="P362" s="1671"/>
      <c r="Q362" s="1671"/>
      <c r="R362" s="1671"/>
      <c r="S362" s="1671"/>
      <c r="T362" s="1671"/>
      <c r="U362" s="1671"/>
      <c r="V362" s="1671"/>
      <c r="W362" s="1671"/>
      <c r="X362" s="1671"/>
      <c r="Y362" s="1671"/>
      <c r="Z362" s="1671"/>
      <c r="AA362" s="1671"/>
      <c r="AB362" s="1671"/>
      <c r="AC362" s="1671"/>
      <c r="AD362" s="1671"/>
      <c r="AE362" s="1671"/>
      <c r="AF362" s="1671"/>
      <c r="AG362" s="1671"/>
      <c r="AH362" s="1671"/>
      <c r="AI362" s="1671"/>
      <c r="AJ362" s="1671"/>
      <c r="AK362" s="1671"/>
      <c r="AL362" s="1671"/>
      <c r="AM362" s="1671"/>
      <c r="AN362" s="1671"/>
      <c r="AO362" s="1671"/>
      <c r="AP362" s="1671"/>
      <c r="AQ362" s="1671"/>
      <c r="AR362" s="1671"/>
      <c r="AS362" s="1671"/>
      <c r="AT362" s="1671"/>
      <c r="AU362" s="1671"/>
      <c r="AV362" s="1671"/>
      <c r="AW362" s="1671"/>
      <c r="AX362" s="1671"/>
      <c r="AY362" s="1671"/>
      <c r="AZ362" s="1671"/>
      <c r="BA362" s="1671"/>
      <c r="BB362" s="1671"/>
      <c r="BC362" s="1671"/>
      <c r="BD362" s="1671"/>
      <c r="BE362" s="1671"/>
      <c r="BF362" s="1671"/>
      <c r="BG362" s="1671"/>
      <c r="BH362" s="1671"/>
      <c r="BI362" s="1671"/>
      <c r="BJ362" s="1671"/>
      <c r="BK362" s="1671"/>
      <c r="BL362" s="1671"/>
      <c r="BM362" s="1671"/>
      <c r="BN362" s="1671"/>
      <c r="BO362" s="1671"/>
      <c r="BP362" s="1671"/>
      <c r="BQ362" s="1671"/>
      <c r="BR362" s="1671"/>
      <c r="BS362" s="1671"/>
      <c r="BT362" s="1671"/>
      <c r="BU362" s="1671"/>
      <c r="BV362" s="1671"/>
      <c r="BW362" s="1671"/>
      <c r="BX362" s="1671"/>
      <c r="BY362" s="1671"/>
      <c r="BZ362" s="1671"/>
      <c r="CA362" s="1671"/>
      <c r="CB362" s="1671"/>
      <c r="CC362" s="1671"/>
      <c r="CD362" s="1671"/>
      <c r="CE362" s="1671"/>
      <c r="CF362" s="1671"/>
      <c r="CG362" s="1671"/>
      <c r="CH362" s="1671"/>
      <c r="CI362" s="1671"/>
      <c r="CJ362" s="1671"/>
      <c r="CK362" s="1671"/>
      <c r="CL362" s="1671"/>
      <c r="CM362" s="1671"/>
      <c r="CN362" s="1671"/>
      <c r="CO362" s="1671"/>
      <c r="CP362" s="1671"/>
      <c r="CQ362" s="1671"/>
      <c r="CR362" s="1671"/>
      <c r="CS362" s="1671"/>
      <c r="CT362" s="1671"/>
      <c r="CU362" s="1671"/>
      <c r="CV362" s="1671"/>
      <c r="CW362" s="1671"/>
      <c r="CX362" s="1671"/>
      <c r="CY362" s="1671"/>
      <c r="CZ362" s="1671"/>
      <c r="DA362" s="1671"/>
      <c r="DB362" s="1671"/>
      <c r="DC362" s="1671"/>
      <c r="DD362" s="1671"/>
      <c r="DE362" s="1671"/>
      <c r="DF362" s="1671"/>
      <c r="DG362" s="1671"/>
      <c r="DH362" s="1671"/>
      <c r="DI362" s="1671"/>
      <c r="DJ362" s="1671"/>
      <c r="DK362" s="1671"/>
      <c r="DL362" s="1671"/>
      <c r="DM362" s="1671"/>
      <c r="DN362" s="1671"/>
      <c r="DO362" s="1671"/>
      <c r="DP362" s="1671"/>
      <c r="DQ362" s="1671"/>
      <c r="DR362" s="1671"/>
      <c r="DS362" s="1671"/>
      <c r="DT362" s="1671"/>
      <c r="DU362" s="1671"/>
      <c r="DV362" s="1671"/>
      <c r="DW362" s="1671"/>
      <c r="DX362" s="1671"/>
      <c r="DY362" s="1671"/>
      <c r="DZ362" s="1671"/>
      <c r="EA362" s="1671"/>
      <c r="EB362" s="1671"/>
      <c r="EC362" s="1671"/>
      <c r="ED362" s="1671"/>
      <c r="EE362" s="1671"/>
      <c r="EF362" s="1671"/>
      <c r="EG362" s="1671"/>
      <c r="EH362" s="1671"/>
      <c r="EI362" s="1671"/>
    </row>
    <row r="363" spans="1:139" s="1673" customFormat="1" ht="12.5" x14ac:dyDescent="0.35">
      <c r="A363" s="1670" t="s">
        <v>6401</v>
      </c>
      <c r="B363" s="1670" t="s">
        <v>6089</v>
      </c>
      <c r="C363" s="1653">
        <v>13</v>
      </c>
      <c r="D363" s="1654">
        <v>42201</v>
      </c>
      <c r="E363" s="1654">
        <v>42201</v>
      </c>
      <c r="F363" s="1671"/>
      <c r="G363" s="1671"/>
      <c r="H363" s="1671"/>
      <c r="I363" s="1671"/>
      <c r="J363" s="1672"/>
      <c r="K363" s="1671"/>
      <c r="L363" s="1671"/>
      <c r="M363" s="1671"/>
      <c r="N363" s="1671"/>
      <c r="O363" s="1671"/>
      <c r="P363" s="1671"/>
      <c r="Q363" s="1671"/>
      <c r="R363" s="1671"/>
      <c r="S363" s="1671"/>
      <c r="T363" s="1671"/>
      <c r="U363" s="1671"/>
      <c r="V363" s="1671"/>
      <c r="W363" s="1671"/>
      <c r="X363" s="1671"/>
      <c r="Y363" s="1671"/>
      <c r="Z363" s="1671"/>
      <c r="AA363" s="1671"/>
      <c r="AB363" s="1671"/>
      <c r="AC363" s="1671"/>
      <c r="AD363" s="1671"/>
      <c r="AE363" s="1671"/>
      <c r="AF363" s="1671"/>
      <c r="AG363" s="1671"/>
      <c r="AH363" s="1671"/>
      <c r="AI363" s="1671"/>
      <c r="AJ363" s="1671"/>
      <c r="AK363" s="1671"/>
      <c r="AL363" s="1671"/>
      <c r="AM363" s="1671"/>
      <c r="AN363" s="1671"/>
      <c r="AO363" s="1671"/>
      <c r="AP363" s="1671"/>
      <c r="AQ363" s="1671"/>
      <c r="AR363" s="1671"/>
      <c r="AS363" s="1671"/>
      <c r="AT363" s="1671"/>
      <c r="AU363" s="1671"/>
      <c r="AV363" s="1671"/>
      <c r="AW363" s="1671"/>
      <c r="AX363" s="1671"/>
      <c r="AY363" s="1671"/>
      <c r="AZ363" s="1671"/>
      <c r="BA363" s="1671"/>
      <c r="BB363" s="1671"/>
      <c r="BC363" s="1671"/>
      <c r="BD363" s="1671"/>
      <c r="BE363" s="1671"/>
      <c r="BF363" s="1671"/>
      <c r="BG363" s="1671"/>
      <c r="BH363" s="1671"/>
      <c r="BI363" s="1671"/>
      <c r="BJ363" s="1671"/>
      <c r="BK363" s="1671"/>
      <c r="BL363" s="1671"/>
      <c r="BM363" s="1671"/>
      <c r="BN363" s="1671"/>
      <c r="BO363" s="1671"/>
      <c r="BP363" s="1671"/>
      <c r="BQ363" s="1671"/>
      <c r="BR363" s="1671"/>
      <c r="BS363" s="1671"/>
      <c r="BT363" s="1671"/>
      <c r="BU363" s="1671"/>
      <c r="BV363" s="1671"/>
      <c r="BW363" s="1671"/>
      <c r="BX363" s="1671"/>
      <c r="BY363" s="1671"/>
      <c r="BZ363" s="1671"/>
      <c r="CA363" s="1671"/>
      <c r="CB363" s="1671"/>
      <c r="CC363" s="1671"/>
      <c r="CD363" s="1671"/>
      <c r="CE363" s="1671"/>
      <c r="CF363" s="1671"/>
      <c r="CG363" s="1671"/>
      <c r="CH363" s="1671"/>
      <c r="CI363" s="1671"/>
      <c r="CJ363" s="1671"/>
      <c r="CK363" s="1671"/>
      <c r="CL363" s="1671"/>
      <c r="CM363" s="1671"/>
      <c r="CN363" s="1671"/>
      <c r="CO363" s="1671"/>
      <c r="CP363" s="1671"/>
      <c r="CQ363" s="1671"/>
      <c r="CR363" s="1671"/>
      <c r="CS363" s="1671"/>
      <c r="CT363" s="1671"/>
      <c r="CU363" s="1671"/>
      <c r="CV363" s="1671"/>
      <c r="CW363" s="1671"/>
      <c r="CX363" s="1671"/>
      <c r="CY363" s="1671"/>
      <c r="CZ363" s="1671"/>
      <c r="DA363" s="1671"/>
      <c r="DB363" s="1671"/>
      <c r="DC363" s="1671"/>
      <c r="DD363" s="1671"/>
      <c r="DE363" s="1671"/>
      <c r="DF363" s="1671"/>
      <c r="DG363" s="1671"/>
      <c r="DH363" s="1671"/>
      <c r="DI363" s="1671"/>
      <c r="DJ363" s="1671"/>
      <c r="DK363" s="1671"/>
      <c r="DL363" s="1671"/>
      <c r="DM363" s="1671"/>
      <c r="DN363" s="1671"/>
      <c r="DO363" s="1671"/>
      <c r="DP363" s="1671"/>
      <c r="DQ363" s="1671"/>
      <c r="DR363" s="1671"/>
      <c r="DS363" s="1671"/>
      <c r="DT363" s="1671"/>
      <c r="DU363" s="1671"/>
      <c r="DV363" s="1671"/>
      <c r="DW363" s="1671"/>
      <c r="DX363" s="1671"/>
      <c r="DY363" s="1671"/>
      <c r="DZ363" s="1671"/>
      <c r="EA363" s="1671"/>
      <c r="EB363" s="1671"/>
      <c r="EC363" s="1671"/>
      <c r="ED363" s="1671"/>
      <c r="EE363" s="1671"/>
      <c r="EF363" s="1671"/>
      <c r="EG363" s="1671"/>
      <c r="EH363" s="1671"/>
      <c r="EI363" s="1671"/>
    </row>
    <row r="364" spans="1:139" s="1673" customFormat="1" ht="12.5" x14ac:dyDescent="0.35">
      <c r="A364" s="1670" t="s">
        <v>6402</v>
      </c>
      <c r="B364" s="1670" t="s">
        <v>6095</v>
      </c>
      <c r="C364" s="1653">
        <v>14</v>
      </c>
      <c r="D364" s="1654">
        <v>28396</v>
      </c>
      <c r="E364" s="1654">
        <v>28396</v>
      </c>
      <c r="F364" s="1671"/>
      <c r="G364" s="1671"/>
      <c r="H364" s="1671"/>
      <c r="I364" s="1671"/>
      <c r="J364" s="1672"/>
      <c r="K364" s="1671"/>
      <c r="L364" s="1671"/>
      <c r="M364" s="1671"/>
      <c r="N364" s="1671"/>
      <c r="O364" s="1671"/>
      <c r="P364" s="1671"/>
      <c r="Q364" s="1671"/>
      <c r="R364" s="1671"/>
      <c r="S364" s="1671"/>
      <c r="T364" s="1671"/>
      <c r="U364" s="1671"/>
      <c r="V364" s="1671"/>
      <c r="W364" s="1671"/>
      <c r="X364" s="1671"/>
      <c r="Y364" s="1671"/>
      <c r="Z364" s="1671"/>
      <c r="AA364" s="1671"/>
      <c r="AB364" s="1671"/>
      <c r="AC364" s="1671"/>
      <c r="AD364" s="1671"/>
      <c r="AE364" s="1671"/>
      <c r="AF364" s="1671"/>
      <c r="AG364" s="1671"/>
      <c r="AH364" s="1671"/>
      <c r="AI364" s="1671"/>
      <c r="AJ364" s="1671"/>
      <c r="AK364" s="1671"/>
      <c r="AL364" s="1671"/>
      <c r="AM364" s="1671"/>
      <c r="AN364" s="1671"/>
      <c r="AO364" s="1671"/>
      <c r="AP364" s="1671"/>
      <c r="AQ364" s="1671"/>
      <c r="AR364" s="1671"/>
      <c r="AS364" s="1671"/>
      <c r="AT364" s="1671"/>
      <c r="AU364" s="1671"/>
      <c r="AV364" s="1671"/>
      <c r="AW364" s="1671"/>
      <c r="AX364" s="1671"/>
      <c r="AY364" s="1671"/>
      <c r="AZ364" s="1671"/>
      <c r="BA364" s="1671"/>
      <c r="BB364" s="1671"/>
      <c r="BC364" s="1671"/>
      <c r="BD364" s="1671"/>
      <c r="BE364" s="1671"/>
      <c r="BF364" s="1671"/>
      <c r="BG364" s="1671"/>
      <c r="BH364" s="1671"/>
      <c r="BI364" s="1671"/>
      <c r="BJ364" s="1671"/>
      <c r="BK364" s="1671"/>
      <c r="BL364" s="1671"/>
      <c r="BM364" s="1671"/>
      <c r="BN364" s="1671"/>
      <c r="BO364" s="1671"/>
      <c r="BP364" s="1671"/>
      <c r="BQ364" s="1671"/>
      <c r="BR364" s="1671"/>
      <c r="BS364" s="1671"/>
      <c r="BT364" s="1671"/>
      <c r="BU364" s="1671"/>
      <c r="BV364" s="1671"/>
      <c r="BW364" s="1671"/>
      <c r="BX364" s="1671"/>
      <c r="BY364" s="1671"/>
      <c r="BZ364" s="1671"/>
      <c r="CA364" s="1671"/>
      <c r="CB364" s="1671"/>
      <c r="CC364" s="1671"/>
      <c r="CD364" s="1671"/>
      <c r="CE364" s="1671"/>
      <c r="CF364" s="1671"/>
      <c r="CG364" s="1671"/>
      <c r="CH364" s="1671"/>
      <c r="CI364" s="1671"/>
      <c r="CJ364" s="1671"/>
      <c r="CK364" s="1671"/>
      <c r="CL364" s="1671"/>
      <c r="CM364" s="1671"/>
      <c r="CN364" s="1671"/>
      <c r="CO364" s="1671"/>
      <c r="CP364" s="1671"/>
      <c r="CQ364" s="1671"/>
      <c r="CR364" s="1671"/>
      <c r="CS364" s="1671"/>
      <c r="CT364" s="1671"/>
      <c r="CU364" s="1671"/>
      <c r="CV364" s="1671"/>
      <c r="CW364" s="1671"/>
      <c r="CX364" s="1671"/>
      <c r="CY364" s="1671"/>
      <c r="CZ364" s="1671"/>
      <c r="DA364" s="1671"/>
      <c r="DB364" s="1671"/>
      <c r="DC364" s="1671"/>
      <c r="DD364" s="1671"/>
      <c r="DE364" s="1671"/>
      <c r="DF364" s="1671"/>
      <c r="DG364" s="1671"/>
      <c r="DH364" s="1671"/>
      <c r="DI364" s="1671"/>
      <c r="DJ364" s="1671"/>
      <c r="DK364" s="1671"/>
      <c r="DL364" s="1671"/>
      <c r="DM364" s="1671"/>
      <c r="DN364" s="1671"/>
      <c r="DO364" s="1671"/>
      <c r="DP364" s="1671"/>
      <c r="DQ364" s="1671"/>
      <c r="DR364" s="1671"/>
      <c r="DS364" s="1671"/>
      <c r="DT364" s="1671"/>
      <c r="DU364" s="1671"/>
      <c r="DV364" s="1671"/>
      <c r="DW364" s="1671"/>
      <c r="DX364" s="1671"/>
      <c r="DY364" s="1671"/>
      <c r="DZ364" s="1671"/>
      <c r="EA364" s="1671"/>
      <c r="EB364" s="1671"/>
      <c r="EC364" s="1671"/>
      <c r="ED364" s="1671"/>
      <c r="EE364" s="1671"/>
      <c r="EF364" s="1671"/>
      <c r="EG364" s="1671"/>
      <c r="EH364" s="1671"/>
      <c r="EI364" s="1671"/>
    </row>
    <row r="365" spans="1:139" s="1673" customFormat="1" ht="12.5" x14ac:dyDescent="0.35">
      <c r="A365" s="1670" t="s">
        <v>6403</v>
      </c>
      <c r="B365" s="1670" t="s">
        <v>6095</v>
      </c>
      <c r="C365" s="1653">
        <v>1</v>
      </c>
      <c r="D365" s="1654">
        <v>36198.54</v>
      </c>
      <c r="E365" s="1654">
        <v>36198.54</v>
      </c>
      <c r="F365" s="1671"/>
      <c r="G365" s="1671"/>
      <c r="H365" s="1671"/>
      <c r="I365" s="1671"/>
      <c r="J365" s="1672"/>
      <c r="K365" s="1671"/>
      <c r="L365" s="1671"/>
      <c r="M365" s="1671"/>
      <c r="N365" s="1671"/>
      <c r="O365" s="1671"/>
      <c r="P365" s="1671"/>
      <c r="Q365" s="1671"/>
      <c r="R365" s="1671"/>
      <c r="S365" s="1671"/>
      <c r="T365" s="1671"/>
      <c r="U365" s="1671"/>
      <c r="V365" s="1671"/>
      <c r="W365" s="1671"/>
      <c r="X365" s="1671"/>
      <c r="Y365" s="1671"/>
      <c r="Z365" s="1671"/>
      <c r="AA365" s="1671"/>
      <c r="AB365" s="1671"/>
      <c r="AC365" s="1671"/>
      <c r="AD365" s="1671"/>
      <c r="AE365" s="1671"/>
      <c r="AF365" s="1671"/>
      <c r="AG365" s="1671"/>
      <c r="AH365" s="1671"/>
      <c r="AI365" s="1671"/>
      <c r="AJ365" s="1671"/>
      <c r="AK365" s="1671"/>
      <c r="AL365" s="1671"/>
      <c r="AM365" s="1671"/>
      <c r="AN365" s="1671"/>
      <c r="AO365" s="1671"/>
      <c r="AP365" s="1671"/>
      <c r="AQ365" s="1671"/>
      <c r="AR365" s="1671"/>
      <c r="AS365" s="1671"/>
      <c r="AT365" s="1671"/>
      <c r="AU365" s="1671"/>
      <c r="AV365" s="1671"/>
      <c r="AW365" s="1671"/>
      <c r="AX365" s="1671"/>
      <c r="AY365" s="1671"/>
      <c r="AZ365" s="1671"/>
      <c r="BA365" s="1671"/>
      <c r="BB365" s="1671"/>
      <c r="BC365" s="1671"/>
      <c r="BD365" s="1671"/>
      <c r="BE365" s="1671"/>
      <c r="BF365" s="1671"/>
      <c r="BG365" s="1671"/>
      <c r="BH365" s="1671"/>
      <c r="BI365" s="1671"/>
      <c r="BJ365" s="1671"/>
      <c r="BK365" s="1671"/>
      <c r="BL365" s="1671"/>
      <c r="BM365" s="1671"/>
      <c r="BN365" s="1671"/>
      <c r="BO365" s="1671"/>
      <c r="BP365" s="1671"/>
      <c r="BQ365" s="1671"/>
      <c r="BR365" s="1671"/>
      <c r="BS365" s="1671"/>
      <c r="BT365" s="1671"/>
      <c r="BU365" s="1671"/>
      <c r="BV365" s="1671"/>
      <c r="BW365" s="1671"/>
      <c r="BX365" s="1671"/>
      <c r="BY365" s="1671"/>
      <c r="BZ365" s="1671"/>
      <c r="CA365" s="1671"/>
      <c r="CB365" s="1671"/>
      <c r="CC365" s="1671"/>
      <c r="CD365" s="1671"/>
      <c r="CE365" s="1671"/>
      <c r="CF365" s="1671"/>
      <c r="CG365" s="1671"/>
      <c r="CH365" s="1671"/>
      <c r="CI365" s="1671"/>
      <c r="CJ365" s="1671"/>
      <c r="CK365" s="1671"/>
      <c r="CL365" s="1671"/>
      <c r="CM365" s="1671"/>
      <c r="CN365" s="1671"/>
      <c r="CO365" s="1671"/>
      <c r="CP365" s="1671"/>
      <c r="CQ365" s="1671"/>
      <c r="CR365" s="1671"/>
      <c r="CS365" s="1671"/>
      <c r="CT365" s="1671"/>
      <c r="CU365" s="1671"/>
      <c r="CV365" s="1671"/>
      <c r="CW365" s="1671"/>
      <c r="CX365" s="1671"/>
      <c r="CY365" s="1671"/>
      <c r="CZ365" s="1671"/>
      <c r="DA365" s="1671"/>
      <c r="DB365" s="1671"/>
      <c r="DC365" s="1671"/>
      <c r="DD365" s="1671"/>
      <c r="DE365" s="1671"/>
      <c r="DF365" s="1671"/>
      <c r="DG365" s="1671"/>
      <c r="DH365" s="1671"/>
      <c r="DI365" s="1671"/>
      <c r="DJ365" s="1671"/>
      <c r="DK365" s="1671"/>
      <c r="DL365" s="1671"/>
      <c r="DM365" s="1671"/>
      <c r="DN365" s="1671"/>
      <c r="DO365" s="1671"/>
      <c r="DP365" s="1671"/>
      <c r="DQ365" s="1671"/>
      <c r="DR365" s="1671"/>
      <c r="DS365" s="1671"/>
      <c r="DT365" s="1671"/>
      <c r="DU365" s="1671"/>
      <c r="DV365" s="1671"/>
      <c r="DW365" s="1671"/>
      <c r="DX365" s="1671"/>
      <c r="DY365" s="1671"/>
      <c r="DZ365" s="1671"/>
      <c r="EA365" s="1671"/>
      <c r="EB365" s="1671"/>
      <c r="EC365" s="1671"/>
      <c r="ED365" s="1671"/>
      <c r="EE365" s="1671"/>
      <c r="EF365" s="1671"/>
      <c r="EG365" s="1671"/>
      <c r="EH365" s="1671"/>
      <c r="EI365" s="1671"/>
    </row>
    <row r="366" spans="1:139" s="1673" customFormat="1" ht="12.5" x14ac:dyDescent="0.35">
      <c r="A366" s="1670" t="s">
        <v>6404</v>
      </c>
      <c r="B366" s="1670" t="s">
        <v>6099</v>
      </c>
      <c r="C366" s="1653">
        <v>1</v>
      </c>
      <c r="D366" s="1654">
        <v>25087</v>
      </c>
      <c r="E366" s="1654">
        <v>25087</v>
      </c>
      <c r="F366" s="1671"/>
      <c r="G366" s="1671"/>
      <c r="H366" s="1671"/>
      <c r="I366" s="1671"/>
      <c r="J366" s="1672"/>
      <c r="K366" s="1671"/>
      <c r="L366" s="1671"/>
      <c r="M366" s="1671"/>
      <c r="N366" s="1671"/>
      <c r="O366" s="1671"/>
      <c r="P366" s="1671"/>
      <c r="Q366" s="1671"/>
      <c r="R366" s="1671"/>
      <c r="S366" s="1671"/>
      <c r="T366" s="1671"/>
      <c r="U366" s="1671"/>
      <c r="V366" s="1671"/>
      <c r="W366" s="1671"/>
      <c r="X366" s="1671"/>
      <c r="Y366" s="1671"/>
      <c r="Z366" s="1671"/>
      <c r="AA366" s="1671"/>
      <c r="AB366" s="1671"/>
      <c r="AC366" s="1671"/>
      <c r="AD366" s="1671"/>
      <c r="AE366" s="1671"/>
      <c r="AF366" s="1671"/>
      <c r="AG366" s="1671"/>
      <c r="AH366" s="1671"/>
      <c r="AI366" s="1671"/>
      <c r="AJ366" s="1671"/>
      <c r="AK366" s="1671"/>
      <c r="AL366" s="1671"/>
      <c r="AM366" s="1671"/>
      <c r="AN366" s="1671"/>
      <c r="AO366" s="1671"/>
      <c r="AP366" s="1671"/>
      <c r="AQ366" s="1671"/>
      <c r="AR366" s="1671"/>
      <c r="AS366" s="1671"/>
      <c r="AT366" s="1671"/>
      <c r="AU366" s="1671"/>
      <c r="AV366" s="1671"/>
      <c r="AW366" s="1671"/>
      <c r="AX366" s="1671"/>
      <c r="AY366" s="1671"/>
      <c r="AZ366" s="1671"/>
      <c r="BA366" s="1671"/>
      <c r="BB366" s="1671"/>
      <c r="BC366" s="1671"/>
      <c r="BD366" s="1671"/>
      <c r="BE366" s="1671"/>
      <c r="BF366" s="1671"/>
      <c r="BG366" s="1671"/>
      <c r="BH366" s="1671"/>
      <c r="BI366" s="1671"/>
      <c r="BJ366" s="1671"/>
      <c r="BK366" s="1671"/>
      <c r="BL366" s="1671"/>
      <c r="BM366" s="1671"/>
      <c r="BN366" s="1671"/>
      <c r="BO366" s="1671"/>
      <c r="BP366" s="1671"/>
      <c r="BQ366" s="1671"/>
      <c r="BR366" s="1671"/>
      <c r="BS366" s="1671"/>
      <c r="BT366" s="1671"/>
      <c r="BU366" s="1671"/>
      <c r="BV366" s="1671"/>
      <c r="BW366" s="1671"/>
      <c r="BX366" s="1671"/>
      <c r="BY366" s="1671"/>
      <c r="BZ366" s="1671"/>
      <c r="CA366" s="1671"/>
      <c r="CB366" s="1671"/>
      <c r="CC366" s="1671"/>
      <c r="CD366" s="1671"/>
      <c r="CE366" s="1671"/>
      <c r="CF366" s="1671"/>
      <c r="CG366" s="1671"/>
      <c r="CH366" s="1671"/>
      <c r="CI366" s="1671"/>
      <c r="CJ366" s="1671"/>
      <c r="CK366" s="1671"/>
      <c r="CL366" s="1671"/>
      <c r="CM366" s="1671"/>
      <c r="CN366" s="1671"/>
      <c r="CO366" s="1671"/>
      <c r="CP366" s="1671"/>
      <c r="CQ366" s="1671"/>
      <c r="CR366" s="1671"/>
      <c r="CS366" s="1671"/>
      <c r="CT366" s="1671"/>
      <c r="CU366" s="1671"/>
      <c r="CV366" s="1671"/>
      <c r="CW366" s="1671"/>
      <c r="CX366" s="1671"/>
      <c r="CY366" s="1671"/>
      <c r="CZ366" s="1671"/>
      <c r="DA366" s="1671"/>
      <c r="DB366" s="1671"/>
      <c r="DC366" s="1671"/>
      <c r="DD366" s="1671"/>
      <c r="DE366" s="1671"/>
      <c r="DF366" s="1671"/>
      <c r="DG366" s="1671"/>
      <c r="DH366" s="1671"/>
      <c r="DI366" s="1671"/>
      <c r="DJ366" s="1671"/>
      <c r="DK366" s="1671"/>
      <c r="DL366" s="1671"/>
      <c r="DM366" s="1671"/>
      <c r="DN366" s="1671"/>
      <c r="DO366" s="1671"/>
      <c r="DP366" s="1671"/>
      <c r="DQ366" s="1671"/>
      <c r="DR366" s="1671"/>
      <c r="DS366" s="1671"/>
      <c r="DT366" s="1671"/>
      <c r="DU366" s="1671"/>
      <c r="DV366" s="1671"/>
      <c r="DW366" s="1671"/>
      <c r="DX366" s="1671"/>
      <c r="DY366" s="1671"/>
      <c r="DZ366" s="1671"/>
      <c r="EA366" s="1671"/>
      <c r="EB366" s="1671"/>
      <c r="EC366" s="1671"/>
      <c r="ED366" s="1671"/>
      <c r="EE366" s="1671"/>
      <c r="EF366" s="1671"/>
      <c r="EG366" s="1671"/>
      <c r="EH366" s="1671"/>
      <c r="EI366" s="1671"/>
    </row>
    <row r="367" spans="1:139" s="1673" customFormat="1" ht="12.5" x14ac:dyDescent="0.35">
      <c r="A367" s="1670" t="s">
        <v>6405</v>
      </c>
      <c r="B367" s="1670" t="s">
        <v>6047</v>
      </c>
      <c r="C367" s="1653">
        <v>28</v>
      </c>
      <c r="D367" s="1654">
        <v>45873</v>
      </c>
      <c r="E367" s="1654">
        <v>45873</v>
      </c>
      <c r="F367" s="1671"/>
      <c r="G367" s="1671"/>
      <c r="H367" s="1671"/>
      <c r="I367" s="1671"/>
      <c r="J367" s="1672"/>
      <c r="K367" s="1671"/>
      <c r="L367" s="1671"/>
      <c r="M367" s="1671"/>
      <c r="N367" s="1671"/>
      <c r="O367" s="1671"/>
      <c r="P367" s="1671"/>
      <c r="Q367" s="1671"/>
      <c r="R367" s="1671"/>
      <c r="S367" s="1671"/>
      <c r="T367" s="1671"/>
      <c r="U367" s="1671"/>
      <c r="V367" s="1671"/>
      <c r="W367" s="1671"/>
      <c r="X367" s="1671"/>
      <c r="Y367" s="1671"/>
      <c r="Z367" s="1671"/>
      <c r="AA367" s="1671"/>
      <c r="AB367" s="1671"/>
      <c r="AC367" s="1671"/>
      <c r="AD367" s="1671"/>
      <c r="AE367" s="1671"/>
      <c r="AF367" s="1671"/>
      <c r="AG367" s="1671"/>
      <c r="AH367" s="1671"/>
      <c r="AI367" s="1671"/>
      <c r="AJ367" s="1671"/>
      <c r="AK367" s="1671"/>
      <c r="AL367" s="1671"/>
      <c r="AM367" s="1671"/>
      <c r="AN367" s="1671"/>
      <c r="AO367" s="1671"/>
      <c r="AP367" s="1671"/>
      <c r="AQ367" s="1671"/>
      <c r="AR367" s="1671"/>
      <c r="AS367" s="1671"/>
      <c r="AT367" s="1671"/>
      <c r="AU367" s="1671"/>
      <c r="AV367" s="1671"/>
      <c r="AW367" s="1671"/>
      <c r="AX367" s="1671"/>
      <c r="AY367" s="1671"/>
      <c r="AZ367" s="1671"/>
      <c r="BA367" s="1671"/>
      <c r="BB367" s="1671"/>
      <c r="BC367" s="1671"/>
      <c r="BD367" s="1671"/>
      <c r="BE367" s="1671"/>
      <c r="BF367" s="1671"/>
      <c r="BG367" s="1671"/>
      <c r="BH367" s="1671"/>
      <c r="BI367" s="1671"/>
      <c r="BJ367" s="1671"/>
      <c r="BK367" s="1671"/>
      <c r="BL367" s="1671"/>
      <c r="BM367" s="1671"/>
      <c r="BN367" s="1671"/>
      <c r="BO367" s="1671"/>
      <c r="BP367" s="1671"/>
      <c r="BQ367" s="1671"/>
      <c r="BR367" s="1671"/>
      <c r="BS367" s="1671"/>
      <c r="BT367" s="1671"/>
      <c r="BU367" s="1671"/>
      <c r="BV367" s="1671"/>
      <c r="BW367" s="1671"/>
      <c r="BX367" s="1671"/>
      <c r="BY367" s="1671"/>
      <c r="BZ367" s="1671"/>
      <c r="CA367" s="1671"/>
      <c r="CB367" s="1671"/>
      <c r="CC367" s="1671"/>
      <c r="CD367" s="1671"/>
      <c r="CE367" s="1671"/>
      <c r="CF367" s="1671"/>
      <c r="CG367" s="1671"/>
      <c r="CH367" s="1671"/>
      <c r="CI367" s="1671"/>
      <c r="CJ367" s="1671"/>
      <c r="CK367" s="1671"/>
      <c r="CL367" s="1671"/>
      <c r="CM367" s="1671"/>
      <c r="CN367" s="1671"/>
      <c r="CO367" s="1671"/>
      <c r="CP367" s="1671"/>
      <c r="CQ367" s="1671"/>
      <c r="CR367" s="1671"/>
      <c r="CS367" s="1671"/>
      <c r="CT367" s="1671"/>
      <c r="CU367" s="1671"/>
      <c r="CV367" s="1671"/>
      <c r="CW367" s="1671"/>
      <c r="CX367" s="1671"/>
      <c r="CY367" s="1671"/>
      <c r="CZ367" s="1671"/>
      <c r="DA367" s="1671"/>
      <c r="DB367" s="1671"/>
      <c r="DC367" s="1671"/>
      <c r="DD367" s="1671"/>
      <c r="DE367" s="1671"/>
      <c r="DF367" s="1671"/>
      <c r="DG367" s="1671"/>
      <c r="DH367" s="1671"/>
      <c r="DI367" s="1671"/>
      <c r="DJ367" s="1671"/>
      <c r="DK367" s="1671"/>
      <c r="DL367" s="1671"/>
      <c r="DM367" s="1671"/>
      <c r="DN367" s="1671"/>
      <c r="DO367" s="1671"/>
      <c r="DP367" s="1671"/>
      <c r="DQ367" s="1671"/>
      <c r="DR367" s="1671"/>
      <c r="DS367" s="1671"/>
      <c r="DT367" s="1671"/>
      <c r="DU367" s="1671"/>
      <c r="DV367" s="1671"/>
      <c r="DW367" s="1671"/>
      <c r="DX367" s="1671"/>
      <c r="DY367" s="1671"/>
      <c r="DZ367" s="1671"/>
      <c r="EA367" s="1671"/>
      <c r="EB367" s="1671"/>
      <c r="EC367" s="1671"/>
      <c r="ED367" s="1671"/>
      <c r="EE367" s="1671"/>
      <c r="EF367" s="1671"/>
      <c r="EG367" s="1671"/>
      <c r="EH367" s="1671"/>
      <c r="EI367" s="1671"/>
    </row>
    <row r="368" spans="1:139" s="1673" customFormat="1" ht="12.5" x14ac:dyDescent="0.35">
      <c r="A368" s="1670" t="s">
        <v>6406</v>
      </c>
      <c r="B368" s="1670" t="s">
        <v>6079</v>
      </c>
      <c r="C368" s="1653">
        <v>27</v>
      </c>
      <c r="D368" s="1654">
        <v>38658</v>
      </c>
      <c r="E368" s="1654">
        <v>38658</v>
      </c>
      <c r="F368" s="1671"/>
      <c r="G368" s="1671"/>
      <c r="H368" s="1671"/>
      <c r="I368" s="1671"/>
      <c r="J368" s="1672"/>
      <c r="K368" s="1671"/>
      <c r="L368" s="1671"/>
      <c r="M368" s="1671"/>
      <c r="N368" s="1671"/>
      <c r="O368" s="1671"/>
      <c r="P368" s="1671"/>
      <c r="Q368" s="1671"/>
      <c r="R368" s="1671"/>
      <c r="S368" s="1671"/>
      <c r="T368" s="1671"/>
      <c r="U368" s="1671"/>
      <c r="V368" s="1671"/>
      <c r="W368" s="1671"/>
      <c r="X368" s="1671"/>
      <c r="Y368" s="1671"/>
      <c r="Z368" s="1671"/>
      <c r="AA368" s="1671"/>
      <c r="AB368" s="1671"/>
      <c r="AC368" s="1671"/>
      <c r="AD368" s="1671"/>
      <c r="AE368" s="1671"/>
      <c r="AF368" s="1671"/>
      <c r="AG368" s="1671"/>
      <c r="AH368" s="1671"/>
      <c r="AI368" s="1671"/>
      <c r="AJ368" s="1671"/>
      <c r="AK368" s="1671"/>
      <c r="AL368" s="1671"/>
      <c r="AM368" s="1671"/>
      <c r="AN368" s="1671"/>
      <c r="AO368" s="1671"/>
      <c r="AP368" s="1671"/>
      <c r="AQ368" s="1671"/>
      <c r="AR368" s="1671"/>
      <c r="AS368" s="1671"/>
      <c r="AT368" s="1671"/>
      <c r="AU368" s="1671"/>
      <c r="AV368" s="1671"/>
      <c r="AW368" s="1671"/>
      <c r="AX368" s="1671"/>
      <c r="AY368" s="1671"/>
      <c r="AZ368" s="1671"/>
      <c r="BA368" s="1671"/>
      <c r="BB368" s="1671"/>
      <c r="BC368" s="1671"/>
      <c r="BD368" s="1671"/>
      <c r="BE368" s="1671"/>
      <c r="BF368" s="1671"/>
      <c r="BG368" s="1671"/>
      <c r="BH368" s="1671"/>
      <c r="BI368" s="1671"/>
      <c r="BJ368" s="1671"/>
      <c r="BK368" s="1671"/>
      <c r="BL368" s="1671"/>
      <c r="BM368" s="1671"/>
      <c r="BN368" s="1671"/>
      <c r="BO368" s="1671"/>
      <c r="BP368" s="1671"/>
      <c r="BQ368" s="1671"/>
      <c r="BR368" s="1671"/>
      <c r="BS368" s="1671"/>
      <c r="BT368" s="1671"/>
      <c r="BU368" s="1671"/>
      <c r="BV368" s="1671"/>
      <c r="BW368" s="1671"/>
      <c r="BX368" s="1671"/>
      <c r="BY368" s="1671"/>
      <c r="BZ368" s="1671"/>
      <c r="CA368" s="1671"/>
      <c r="CB368" s="1671"/>
      <c r="CC368" s="1671"/>
      <c r="CD368" s="1671"/>
      <c r="CE368" s="1671"/>
      <c r="CF368" s="1671"/>
      <c r="CG368" s="1671"/>
      <c r="CH368" s="1671"/>
      <c r="CI368" s="1671"/>
      <c r="CJ368" s="1671"/>
      <c r="CK368" s="1671"/>
      <c r="CL368" s="1671"/>
      <c r="CM368" s="1671"/>
      <c r="CN368" s="1671"/>
      <c r="CO368" s="1671"/>
      <c r="CP368" s="1671"/>
      <c r="CQ368" s="1671"/>
      <c r="CR368" s="1671"/>
      <c r="CS368" s="1671"/>
      <c r="CT368" s="1671"/>
      <c r="CU368" s="1671"/>
      <c r="CV368" s="1671"/>
      <c r="CW368" s="1671"/>
      <c r="CX368" s="1671"/>
      <c r="CY368" s="1671"/>
      <c r="CZ368" s="1671"/>
      <c r="DA368" s="1671"/>
      <c r="DB368" s="1671"/>
      <c r="DC368" s="1671"/>
      <c r="DD368" s="1671"/>
      <c r="DE368" s="1671"/>
      <c r="DF368" s="1671"/>
      <c r="DG368" s="1671"/>
      <c r="DH368" s="1671"/>
      <c r="DI368" s="1671"/>
      <c r="DJ368" s="1671"/>
      <c r="DK368" s="1671"/>
      <c r="DL368" s="1671"/>
      <c r="DM368" s="1671"/>
      <c r="DN368" s="1671"/>
      <c r="DO368" s="1671"/>
      <c r="DP368" s="1671"/>
      <c r="DQ368" s="1671"/>
      <c r="DR368" s="1671"/>
      <c r="DS368" s="1671"/>
      <c r="DT368" s="1671"/>
      <c r="DU368" s="1671"/>
      <c r="DV368" s="1671"/>
      <c r="DW368" s="1671"/>
      <c r="DX368" s="1671"/>
      <c r="DY368" s="1671"/>
      <c r="DZ368" s="1671"/>
      <c r="EA368" s="1671"/>
      <c r="EB368" s="1671"/>
      <c r="EC368" s="1671"/>
      <c r="ED368" s="1671"/>
      <c r="EE368" s="1671"/>
      <c r="EF368" s="1671"/>
      <c r="EG368" s="1671"/>
      <c r="EH368" s="1671"/>
      <c r="EI368" s="1671"/>
    </row>
    <row r="369" spans="1:139" s="1673" customFormat="1" ht="12.5" x14ac:dyDescent="0.35">
      <c r="A369" s="1670" t="s">
        <v>6407</v>
      </c>
      <c r="B369" s="1670" t="s">
        <v>6063</v>
      </c>
      <c r="C369" s="1653">
        <v>12</v>
      </c>
      <c r="D369" s="1654">
        <v>42431</v>
      </c>
      <c r="E369" s="1654">
        <v>42431</v>
      </c>
      <c r="F369" s="1671"/>
      <c r="G369" s="1671"/>
      <c r="H369" s="1671"/>
      <c r="I369" s="1671"/>
      <c r="J369" s="1672"/>
      <c r="K369" s="1671"/>
      <c r="L369" s="1671"/>
      <c r="M369" s="1671"/>
      <c r="N369" s="1671"/>
      <c r="O369" s="1671"/>
      <c r="P369" s="1671"/>
      <c r="Q369" s="1671"/>
      <c r="R369" s="1671"/>
      <c r="S369" s="1671"/>
      <c r="T369" s="1671"/>
      <c r="U369" s="1671"/>
      <c r="V369" s="1671"/>
      <c r="W369" s="1671"/>
      <c r="X369" s="1671"/>
      <c r="Y369" s="1671"/>
      <c r="Z369" s="1671"/>
      <c r="AA369" s="1671"/>
      <c r="AB369" s="1671"/>
      <c r="AC369" s="1671"/>
      <c r="AD369" s="1671"/>
      <c r="AE369" s="1671"/>
      <c r="AF369" s="1671"/>
      <c r="AG369" s="1671"/>
      <c r="AH369" s="1671"/>
      <c r="AI369" s="1671"/>
      <c r="AJ369" s="1671"/>
      <c r="AK369" s="1671"/>
      <c r="AL369" s="1671"/>
      <c r="AM369" s="1671"/>
      <c r="AN369" s="1671"/>
      <c r="AO369" s="1671"/>
      <c r="AP369" s="1671"/>
      <c r="AQ369" s="1671"/>
      <c r="AR369" s="1671"/>
      <c r="AS369" s="1671"/>
      <c r="AT369" s="1671"/>
      <c r="AU369" s="1671"/>
      <c r="AV369" s="1671"/>
      <c r="AW369" s="1671"/>
      <c r="AX369" s="1671"/>
      <c r="AY369" s="1671"/>
      <c r="AZ369" s="1671"/>
      <c r="BA369" s="1671"/>
      <c r="BB369" s="1671"/>
      <c r="BC369" s="1671"/>
      <c r="BD369" s="1671"/>
      <c r="BE369" s="1671"/>
      <c r="BF369" s="1671"/>
      <c r="BG369" s="1671"/>
      <c r="BH369" s="1671"/>
      <c r="BI369" s="1671"/>
      <c r="BJ369" s="1671"/>
      <c r="BK369" s="1671"/>
      <c r="BL369" s="1671"/>
      <c r="BM369" s="1671"/>
      <c r="BN369" s="1671"/>
      <c r="BO369" s="1671"/>
      <c r="BP369" s="1671"/>
      <c r="BQ369" s="1671"/>
      <c r="BR369" s="1671"/>
      <c r="BS369" s="1671"/>
      <c r="BT369" s="1671"/>
      <c r="BU369" s="1671"/>
      <c r="BV369" s="1671"/>
      <c r="BW369" s="1671"/>
      <c r="BX369" s="1671"/>
      <c r="BY369" s="1671"/>
      <c r="BZ369" s="1671"/>
      <c r="CA369" s="1671"/>
      <c r="CB369" s="1671"/>
      <c r="CC369" s="1671"/>
      <c r="CD369" s="1671"/>
      <c r="CE369" s="1671"/>
      <c r="CF369" s="1671"/>
      <c r="CG369" s="1671"/>
      <c r="CH369" s="1671"/>
      <c r="CI369" s="1671"/>
      <c r="CJ369" s="1671"/>
      <c r="CK369" s="1671"/>
      <c r="CL369" s="1671"/>
      <c r="CM369" s="1671"/>
      <c r="CN369" s="1671"/>
      <c r="CO369" s="1671"/>
      <c r="CP369" s="1671"/>
      <c r="CQ369" s="1671"/>
      <c r="CR369" s="1671"/>
      <c r="CS369" s="1671"/>
      <c r="CT369" s="1671"/>
      <c r="CU369" s="1671"/>
      <c r="CV369" s="1671"/>
      <c r="CW369" s="1671"/>
      <c r="CX369" s="1671"/>
      <c r="CY369" s="1671"/>
      <c r="CZ369" s="1671"/>
      <c r="DA369" s="1671"/>
      <c r="DB369" s="1671"/>
      <c r="DC369" s="1671"/>
      <c r="DD369" s="1671"/>
      <c r="DE369" s="1671"/>
      <c r="DF369" s="1671"/>
      <c r="DG369" s="1671"/>
      <c r="DH369" s="1671"/>
      <c r="DI369" s="1671"/>
      <c r="DJ369" s="1671"/>
      <c r="DK369" s="1671"/>
      <c r="DL369" s="1671"/>
      <c r="DM369" s="1671"/>
      <c r="DN369" s="1671"/>
      <c r="DO369" s="1671"/>
      <c r="DP369" s="1671"/>
      <c r="DQ369" s="1671"/>
      <c r="DR369" s="1671"/>
      <c r="DS369" s="1671"/>
      <c r="DT369" s="1671"/>
      <c r="DU369" s="1671"/>
      <c r="DV369" s="1671"/>
      <c r="DW369" s="1671"/>
      <c r="DX369" s="1671"/>
      <c r="DY369" s="1671"/>
      <c r="DZ369" s="1671"/>
      <c r="EA369" s="1671"/>
      <c r="EB369" s="1671"/>
      <c r="EC369" s="1671"/>
      <c r="ED369" s="1671"/>
      <c r="EE369" s="1671"/>
      <c r="EF369" s="1671"/>
      <c r="EG369" s="1671"/>
      <c r="EH369" s="1671"/>
      <c r="EI369" s="1671"/>
    </row>
    <row r="370" spans="1:139" s="1673" customFormat="1" ht="12.5" x14ac:dyDescent="0.35">
      <c r="A370" s="1670" t="s">
        <v>6408</v>
      </c>
      <c r="B370" s="1670" t="s">
        <v>6045</v>
      </c>
      <c r="C370" s="1653">
        <v>66</v>
      </c>
      <c r="D370" s="1654">
        <v>48158</v>
      </c>
      <c r="E370" s="1654">
        <v>48158</v>
      </c>
      <c r="F370" s="1671"/>
      <c r="G370" s="1671"/>
      <c r="H370" s="1671"/>
      <c r="I370" s="1671"/>
      <c r="J370" s="1672"/>
      <c r="K370" s="1671"/>
      <c r="L370" s="1671"/>
      <c r="M370" s="1671"/>
      <c r="N370" s="1671"/>
      <c r="O370" s="1671"/>
      <c r="P370" s="1671"/>
      <c r="Q370" s="1671"/>
      <c r="R370" s="1671"/>
      <c r="S370" s="1671"/>
      <c r="T370" s="1671"/>
      <c r="U370" s="1671"/>
      <c r="V370" s="1671"/>
      <c r="W370" s="1671"/>
      <c r="X370" s="1671"/>
      <c r="Y370" s="1671"/>
      <c r="Z370" s="1671"/>
      <c r="AA370" s="1671"/>
      <c r="AB370" s="1671"/>
      <c r="AC370" s="1671"/>
      <c r="AD370" s="1671"/>
      <c r="AE370" s="1671"/>
      <c r="AF370" s="1671"/>
      <c r="AG370" s="1671"/>
      <c r="AH370" s="1671"/>
      <c r="AI370" s="1671"/>
      <c r="AJ370" s="1671"/>
      <c r="AK370" s="1671"/>
      <c r="AL370" s="1671"/>
      <c r="AM370" s="1671"/>
      <c r="AN370" s="1671"/>
      <c r="AO370" s="1671"/>
      <c r="AP370" s="1671"/>
      <c r="AQ370" s="1671"/>
      <c r="AR370" s="1671"/>
      <c r="AS370" s="1671"/>
      <c r="AT370" s="1671"/>
      <c r="AU370" s="1671"/>
      <c r="AV370" s="1671"/>
      <c r="AW370" s="1671"/>
      <c r="AX370" s="1671"/>
      <c r="AY370" s="1671"/>
      <c r="AZ370" s="1671"/>
      <c r="BA370" s="1671"/>
      <c r="BB370" s="1671"/>
      <c r="BC370" s="1671"/>
      <c r="BD370" s="1671"/>
      <c r="BE370" s="1671"/>
      <c r="BF370" s="1671"/>
      <c r="BG370" s="1671"/>
      <c r="BH370" s="1671"/>
      <c r="BI370" s="1671"/>
      <c r="BJ370" s="1671"/>
      <c r="BK370" s="1671"/>
      <c r="BL370" s="1671"/>
      <c r="BM370" s="1671"/>
      <c r="BN370" s="1671"/>
      <c r="BO370" s="1671"/>
      <c r="BP370" s="1671"/>
      <c r="BQ370" s="1671"/>
      <c r="BR370" s="1671"/>
      <c r="BS370" s="1671"/>
      <c r="BT370" s="1671"/>
      <c r="BU370" s="1671"/>
      <c r="BV370" s="1671"/>
      <c r="BW370" s="1671"/>
      <c r="BX370" s="1671"/>
      <c r="BY370" s="1671"/>
      <c r="BZ370" s="1671"/>
      <c r="CA370" s="1671"/>
      <c r="CB370" s="1671"/>
      <c r="CC370" s="1671"/>
      <c r="CD370" s="1671"/>
      <c r="CE370" s="1671"/>
      <c r="CF370" s="1671"/>
      <c r="CG370" s="1671"/>
      <c r="CH370" s="1671"/>
      <c r="CI370" s="1671"/>
      <c r="CJ370" s="1671"/>
      <c r="CK370" s="1671"/>
      <c r="CL370" s="1671"/>
      <c r="CM370" s="1671"/>
      <c r="CN370" s="1671"/>
      <c r="CO370" s="1671"/>
      <c r="CP370" s="1671"/>
      <c r="CQ370" s="1671"/>
      <c r="CR370" s="1671"/>
      <c r="CS370" s="1671"/>
      <c r="CT370" s="1671"/>
      <c r="CU370" s="1671"/>
      <c r="CV370" s="1671"/>
      <c r="CW370" s="1671"/>
      <c r="CX370" s="1671"/>
      <c r="CY370" s="1671"/>
      <c r="CZ370" s="1671"/>
      <c r="DA370" s="1671"/>
      <c r="DB370" s="1671"/>
      <c r="DC370" s="1671"/>
      <c r="DD370" s="1671"/>
      <c r="DE370" s="1671"/>
      <c r="DF370" s="1671"/>
      <c r="DG370" s="1671"/>
      <c r="DH370" s="1671"/>
      <c r="DI370" s="1671"/>
      <c r="DJ370" s="1671"/>
      <c r="DK370" s="1671"/>
      <c r="DL370" s="1671"/>
      <c r="DM370" s="1671"/>
      <c r="DN370" s="1671"/>
      <c r="DO370" s="1671"/>
      <c r="DP370" s="1671"/>
      <c r="DQ370" s="1671"/>
      <c r="DR370" s="1671"/>
      <c r="DS370" s="1671"/>
      <c r="DT370" s="1671"/>
      <c r="DU370" s="1671"/>
      <c r="DV370" s="1671"/>
      <c r="DW370" s="1671"/>
      <c r="DX370" s="1671"/>
      <c r="DY370" s="1671"/>
      <c r="DZ370" s="1671"/>
      <c r="EA370" s="1671"/>
      <c r="EB370" s="1671"/>
      <c r="EC370" s="1671"/>
      <c r="ED370" s="1671"/>
      <c r="EE370" s="1671"/>
      <c r="EF370" s="1671"/>
      <c r="EG370" s="1671"/>
      <c r="EH370" s="1671"/>
      <c r="EI370" s="1671"/>
    </row>
    <row r="371" spans="1:139" s="1673" customFormat="1" ht="12.5" x14ac:dyDescent="0.35">
      <c r="A371" s="1670" t="s">
        <v>6409</v>
      </c>
      <c r="B371" s="1670" t="s">
        <v>6045</v>
      </c>
      <c r="C371" s="1653">
        <v>10</v>
      </c>
      <c r="D371" s="1654">
        <v>51048.020000000004</v>
      </c>
      <c r="E371" s="1654">
        <v>51048.020000000004</v>
      </c>
      <c r="F371" s="1671"/>
      <c r="G371" s="1671"/>
      <c r="H371" s="1671"/>
      <c r="I371" s="1671"/>
      <c r="J371" s="1672"/>
      <c r="K371" s="1671"/>
      <c r="L371" s="1671"/>
      <c r="M371" s="1671"/>
      <c r="N371" s="1671"/>
      <c r="O371" s="1671"/>
      <c r="P371" s="1671"/>
      <c r="Q371" s="1671"/>
      <c r="R371" s="1671"/>
      <c r="S371" s="1671"/>
      <c r="T371" s="1671"/>
      <c r="U371" s="1671"/>
      <c r="V371" s="1671"/>
      <c r="W371" s="1671"/>
      <c r="X371" s="1671"/>
      <c r="Y371" s="1671"/>
      <c r="Z371" s="1671"/>
      <c r="AA371" s="1671"/>
      <c r="AB371" s="1671"/>
      <c r="AC371" s="1671"/>
      <c r="AD371" s="1671"/>
      <c r="AE371" s="1671"/>
      <c r="AF371" s="1671"/>
      <c r="AG371" s="1671"/>
      <c r="AH371" s="1671"/>
      <c r="AI371" s="1671"/>
      <c r="AJ371" s="1671"/>
      <c r="AK371" s="1671"/>
      <c r="AL371" s="1671"/>
      <c r="AM371" s="1671"/>
      <c r="AN371" s="1671"/>
      <c r="AO371" s="1671"/>
      <c r="AP371" s="1671"/>
      <c r="AQ371" s="1671"/>
      <c r="AR371" s="1671"/>
      <c r="AS371" s="1671"/>
      <c r="AT371" s="1671"/>
      <c r="AU371" s="1671"/>
      <c r="AV371" s="1671"/>
      <c r="AW371" s="1671"/>
      <c r="AX371" s="1671"/>
      <c r="AY371" s="1671"/>
      <c r="AZ371" s="1671"/>
      <c r="BA371" s="1671"/>
      <c r="BB371" s="1671"/>
      <c r="BC371" s="1671"/>
      <c r="BD371" s="1671"/>
      <c r="BE371" s="1671"/>
      <c r="BF371" s="1671"/>
      <c r="BG371" s="1671"/>
      <c r="BH371" s="1671"/>
      <c r="BI371" s="1671"/>
      <c r="BJ371" s="1671"/>
      <c r="BK371" s="1671"/>
      <c r="BL371" s="1671"/>
      <c r="BM371" s="1671"/>
      <c r="BN371" s="1671"/>
      <c r="BO371" s="1671"/>
      <c r="BP371" s="1671"/>
      <c r="BQ371" s="1671"/>
      <c r="BR371" s="1671"/>
      <c r="BS371" s="1671"/>
      <c r="BT371" s="1671"/>
      <c r="BU371" s="1671"/>
      <c r="BV371" s="1671"/>
      <c r="BW371" s="1671"/>
      <c r="BX371" s="1671"/>
      <c r="BY371" s="1671"/>
      <c r="BZ371" s="1671"/>
      <c r="CA371" s="1671"/>
      <c r="CB371" s="1671"/>
      <c r="CC371" s="1671"/>
      <c r="CD371" s="1671"/>
      <c r="CE371" s="1671"/>
      <c r="CF371" s="1671"/>
      <c r="CG371" s="1671"/>
      <c r="CH371" s="1671"/>
      <c r="CI371" s="1671"/>
      <c r="CJ371" s="1671"/>
      <c r="CK371" s="1671"/>
      <c r="CL371" s="1671"/>
      <c r="CM371" s="1671"/>
      <c r="CN371" s="1671"/>
      <c r="CO371" s="1671"/>
      <c r="CP371" s="1671"/>
      <c r="CQ371" s="1671"/>
      <c r="CR371" s="1671"/>
      <c r="CS371" s="1671"/>
      <c r="CT371" s="1671"/>
      <c r="CU371" s="1671"/>
      <c r="CV371" s="1671"/>
      <c r="CW371" s="1671"/>
      <c r="CX371" s="1671"/>
      <c r="CY371" s="1671"/>
      <c r="CZ371" s="1671"/>
      <c r="DA371" s="1671"/>
      <c r="DB371" s="1671"/>
      <c r="DC371" s="1671"/>
      <c r="DD371" s="1671"/>
      <c r="DE371" s="1671"/>
      <c r="DF371" s="1671"/>
      <c r="DG371" s="1671"/>
      <c r="DH371" s="1671"/>
      <c r="DI371" s="1671"/>
      <c r="DJ371" s="1671"/>
      <c r="DK371" s="1671"/>
      <c r="DL371" s="1671"/>
      <c r="DM371" s="1671"/>
      <c r="DN371" s="1671"/>
      <c r="DO371" s="1671"/>
      <c r="DP371" s="1671"/>
      <c r="DQ371" s="1671"/>
      <c r="DR371" s="1671"/>
      <c r="DS371" s="1671"/>
      <c r="DT371" s="1671"/>
      <c r="DU371" s="1671"/>
      <c r="DV371" s="1671"/>
      <c r="DW371" s="1671"/>
      <c r="DX371" s="1671"/>
      <c r="DY371" s="1671"/>
      <c r="DZ371" s="1671"/>
      <c r="EA371" s="1671"/>
      <c r="EB371" s="1671"/>
      <c r="EC371" s="1671"/>
      <c r="ED371" s="1671"/>
      <c r="EE371" s="1671"/>
      <c r="EF371" s="1671"/>
      <c r="EG371" s="1671"/>
      <c r="EH371" s="1671"/>
      <c r="EI371" s="1671"/>
    </row>
    <row r="372" spans="1:139" s="1673" customFormat="1" ht="12.5" x14ac:dyDescent="0.35">
      <c r="A372" s="1670" t="s">
        <v>6410</v>
      </c>
      <c r="B372" s="1670" t="s">
        <v>6411</v>
      </c>
      <c r="C372" s="1653">
        <v>2</v>
      </c>
      <c r="D372" s="1654">
        <v>52158.020000000004</v>
      </c>
      <c r="E372" s="1654">
        <v>52158.020000000004</v>
      </c>
      <c r="F372" s="1671"/>
      <c r="G372" s="1671"/>
      <c r="H372" s="1671"/>
      <c r="I372" s="1671"/>
      <c r="J372" s="1672"/>
      <c r="K372" s="1671"/>
      <c r="L372" s="1671"/>
      <c r="M372" s="1671"/>
      <c r="N372" s="1671"/>
      <c r="O372" s="1671"/>
      <c r="P372" s="1671"/>
      <c r="Q372" s="1671"/>
      <c r="R372" s="1671"/>
      <c r="S372" s="1671"/>
      <c r="T372" s="1671"/>
      <c r="U372" s="1671"/>
      <c r="V372" s="1671"/>
      <c r="W372" s="1671"/>
      <c r="X372" s="1671"/>
      <c r="Y372" s="1671"/>
      <c r="Z372" s="1671"/>
      <c r="AA372" s="1671"/>
      <c r="AB372" s="1671"/>
      <c r="AC372" s="1671"/>
      <c r="AD372" s="1671"/>
      <c r="AE372" s="1671"/>
      <c r="AF372" s="1671"/>
      <c r="AG372" s="1671"/>
      <c r="AH372" s="1671"/>
      <c r="AI372" s="1671"/>
      <c r="AJ372" s="1671"/>
      <c r="AK372" s="1671"/>
      <c r="AL372" s="1671"/>
      <c r="AM372" s="1671"/>
      <c r="AN372" s="1671"/>
      <c r="AO372" s="1671"/>
      <c r="AP372" s="1671"/>
      <c r="AQ372" s="1671"/>
      <c r="AR372" s="1671"/>
      <c r="AS372" s="1671"/>
      <c r="AT372" s="1671"/>
      <c r="AU372" s="1671"/>
      <c r="AV372" s="1671"/>
      <c r="AW372" s="1671"/>
      <c r="AX372" s="1671"/>
      <c r="AY372" s="1671"/>
      <c r="AZ372" s="1671"/>
      <c r="BA372" s="1671"/>
      <c r="BB372" s="1671"/>
      <c r="BC372" s="1671"/>
      <c r="BD372" s="1671"/>
      <c r="BE372" s="1671"/>
      <c r="BF372" s="1671"/>
      <c r="BG372" s="1671"/>
      <c r="BH372" s="1671"/>
      <c r="BI372" s="1671"/>
      <c r="BJ372" s="1671"/>
      <c r="BK372" s="1671"/>
      <c r="BL372" s="1671"/>
      <c r="BM372" s="1671"/>
      <c r="BN372" s="1671"/>
      <c r="BO372" s="1671"/>
      <c r="BP372" s="1671"/>
      <c r="BQ372" s="1671"/>
      <c r="BR372" s="1671"/>
      <c r="BS372" s="1671"/>
      <c r="BT372" s="1671"/>
      <c r="BU372" s="1671"/>
      <c r="BV372" s="1671"/>
      <c r="BW372" s="1671"/>
      <c r="BX372" s="1671"/>
      <c r="BY372" s="1671"/>
      <c r="BZ372" s="1671"/>
      <c r="CA372" s="1671"/>
      <c r="CB372" s="1671"/>
      <c r="CC372" s="1671"/>
      <c r="CD372" s="1671"/>
      <c r="CE372" s="1671"/>
      <c r="CF372" s="1671"/>
      <c r="CG372" s="1671"/>
      <c r="CH372" s="1671"/>
      <c r="CI372" s="1671"/>
      <c r="CJ372" s="1671"/>
      <c r="CK372" s="1671"/>
      <c r="CL372" s="1671"/>
      <c r="CM372" s="1671"/>
      <c r="CN372" s="1671"/>
      <c r="CO372" s="1671"/>
      <c r="CP372" s="1671"/>
      <c r="CQ372" s="1671"/>
      <c r="CR372" s="1671"/>
      <c r="CS372" s="1671"/>
      <c r="CT372" s="1671"/>
      <c r="CU372" s="1671"/>
      <c r="CV372" s="1671"/>
      <c r="CW372" s="1671"/>
      <c r="CX372" s="1671"/>
      <c r="CY372" s="1671"/>
      <c r="CZ372" s="1671"/>
      <c r="DA372" s="1671"/>
      <c r="DB372" s="1671"/>
      <c r="DC372" s="1671"/>
      <c r="DD372" s="1671"/>
      <c r="DE372" s="1671"/>
      <c r="DF372" s="1671"/>
      <c r="DG372" s="1671"/>
      <c r="DH372" s="1671"/>
      <c r="DI372" s="1671"/>
      <c r="DJ372" s="1671"/>
      <c r="DK372" s="1671"/>
      <c r="DL372" s="1671"/>
      <c r="DM372" s="1671"/>
      <c r="DN372" s="1671"/>
      <c r="DO372" s="1671"/>
      <c r="DP372" s="1671"/>
      <c r="DQ372" s="1671"/>
      <c r="DR372" s="1671"/>
      <c r="DS372" s="1671"/>
      <c r="DT372" s="1671"/>
      <c r="DU372" s="1671"/>
      <c r="DV372" s="1671"/>
      <c r="DW372" s="1671"/>
      <c r="DX372" s="1671"/>
      <c r="DY372" s="1671"/>
      <c r="DZ372" s="1671"/>
      <c r="EA372" s="1671"/>
      <c r="EB372" s="1671"/>
      <c r="EC372" s="1671"/>
      <c r="ED372" s="1671"/>
      <c r="EE372" s="1671"/>
      <c r="EF372" s="1671"/>
      <c r="EG372" s="1671"/>
      <c r="EH372" s="1671"/>
      <c r="EI372" s="1671"/>
    </row>
    <row r="373" spans="1:139" s="1673" customFormat="1" ht="12.5" x14ac:dyDescent="0.35">
      <c r="A373" s="1670" t="s">
        <v>6412</v>
      </c>
      <c r="B373" s="1670" t="s">
        <v>6101</v>
      </c>
      <c r="C373" s="1653">
        <v>1</v>
      </c>
      <c r="D373" s="1654">
        <v>23982.940000000002</v>
      </c>
      <c r="E373" s="1654">
        <v>23982.940000000002</v>
      </c>
      <c r="F373" s="1671"/>
      <c r="G373" s="1671"/>
      <c r="H373" s="1671"/>
      <c r="I373" s="1671"/>
      <c r="J373" s="1672"/>
      <c r="K373" s="1671"/>
      <c r="L373" s="1671"/>
      <c r="M373" s="1671"/>
      <c r="N373" s="1671"/>
      <c r="O373" s="1671"/>
      <c r="P373" s="1671"/>
      <c r="Q373" s="1671"/>
      <c r="R373" s="1671"/>
      <c r="S373" s="1671"/>
      <c r="T373" s="1671"/>
      <c r="U373" s="1671"/>
      <c r="V373" s="1671"/>
      <c r="W373" s="1671"/>
      <c r="X373" s="1671"/>
      <c r="Y373" s="1671"/>
      <c r="Z373" s="1671"/>
      <c r="AA373" s="1671"/>
      <c r="AB373" s="1671"/>
      <c r="AC373" s="1671"/>
      <c r="AD373" s="1671"/>
      <c r="AE373" s="1671"/>
      <c r="AF373" s="1671"/>
      <c r="AG373" s="1671"/>
      <c r="AH373" s="1671"/>
      <c r="AI373" s="1671"/>
      <c r="AJ373" s="1671"/>
      <c r="AK373" s="1671"/>
      <c r="AL373" s="1671"/>
      <c r="AM373" s="1671"/>
      <c r="AN373" s="1671"/>
      <c r="AO373" s="1671"/>
      <c r="AP373" s="1671"/>
      <c r="AQ373" s="1671"/>
      <c r="AR373" s="1671"/>
      <c r="AS373" s="1671"/>
      <c r="AT373" s="1671"/>
      <c r="AU373" s="1671"/>
      <c r="AV373" s="1671"/>
      <c r="AW373" s="1671"/>
      <c r="AX373" s="1671"/>
      <c r="AY373" s="1671"/>
      <c r="AZ373" s="1671"/>
      <c r="BA373" s="1671"/>
      <c r="BB373" s="1671"/>
      <c r="BC373" s="1671"/>
      <c r="BD373" s="1671"/>
      <c r="BE373" s="1671"/>
      <c r="BF373" s="1671"/>
      <c r="BG373" s="1671"/>
      <c r="BH373" s="1671"/>
      <c r="BI373" s="1671"/>
      <c r="BJ373" s="1671"/>
      <c r="BK373" s="1671"/>
      <c r="BL373" s="1671"/>
      <c r="BM373" s="1671"/>
      <c r="BN373" s="1671"/>
      <c r="BO373" s="1671"/>
      <c r="BP373" s="1671"/>
      <c r="BQ373" s="1671"/>
      <c r="BR373" s="1671"/>
      <c r="BS373" s="1671"/>
      <c r="BT373" s="1671"/>
      <c r="BU373" s="1671"/>
      <c r="BV373" s="1671"/>
      <c r="BW373" s="1671"/>
      <c r="BX373" s="1671"/>
      <c r="BY373" s="1671"/>
      <c r="BZ373" s="1671"/>
      <c r="CA373" s="1671"/>
      <c r="CB373" s="1671"/>
      <c r="CC373" s="1671"/>
      <c r="CD373" s="1671"/>
      <c r="CE373" s="1671"/>
      <c r="CF373" s="1671"/>
      <c r="CG373" s="1671"/>
      <c r="CH373" s="1671"/>
      <c r="CI373" s="1671"/>
      <c r="CJ373" s="1671"/>
      <c r="CK373" s="1671"/>
      <c r="CL373" s="1671"/>
      <c r="CM373" s="1671"/>
      <c r="CN373" s="1671"/>
      <c r="CO373" s="1671"/>
      <c r="CP373" s="1671"/>
      <c r="CQ373" s="1671"/>
      <c r="CR373" s="1671"/>
      <c r="CS373" s="1671"/>
      <c r="CT373" s="1671"/>
      <c r="CU373" s="1671"/>
      <c r="CV373" s="1671"/>
      <c r="CW373" s="1671"/>
      <c r="CX373" s="1671"/>
      <c r="CY373" s="1671"/>
      <c r="CZ373" s="1671"/>
      <c r="DA373" s="1671"/>
      <c r="DB373" s="1671"/>
      <c r="DC373" s="1671"/>
      <c r="DD373" s="1671"/>
      <c r="DE373" s="1671"/>
      <c r="DF373" s="1671"/>
      <c r="DG373" s="1671"/>
      <c r="DH373" s="1671"/>
      <c r="DI373" s="1671"/>
      <c r="DJ373" s="1671"/>
      <c r="DK373" s="1671"/>
      <c r="DL373" s="1671"/>
      <c r="DM373" s="1671"/>
      <c r="DN373" s="1671"/>
      <c r="DO373" s="1671"/>
      <c r="DP373" s="1671"/>
      <c r="DQ373" s="1671"/>
      <c r="DR373" s="1671"/>
      <c r="DS373" s="1671"/>
      <c r="DT373" s="1671"/>
      <c r="DU373" s="1671"/>
      <c r="DV373" s="1671"/>
      <c r="DW373" s="1671"/>
      <c r="DX373" s="1671"/>
      <c r="DY373" s="1671"/>
      <c r="DZ373" s="1671"/>
      <c r="EA373" s="1671"/>
      <c r="EB373" s="1671"/>
      <c r="EC373" s="1671"/>
      <c r="ED373" s="1671"/>
      <c r="EE373" s="1671"/>
      <c r="EF373" s="1671"/>
      <c r="EG373" s="1671"/>
      <c r="EH373" s="1671"/>
      <c r="EI373" s="1671"/>
    </row>
    <row r="374" spans="1:139" s="1673" customFormat="1" ht="12.5" x14ac:dyDescent="0.35">
      <c r="A374" s="1670" t="s">
        <v>6413</v>
      </c>
      <c r="B374" s="1670" t="s">
        <v>6041</v>
      </c>
      <c r="C374" s="1653">
        <v>36</v>
      </c>
      <c r="D374" s="1654">
        <v>56542</v>
      </c>
      <c r="E374" s="1654">
        <v>56542</v>
      </c>
      <c r="F374" s="1671"/>
      <c r="G374" s="1671"/>
      <c r="H374" s="1671"/>
      <c r="I374" s="1671"/>
      <c r="J374" s="1672"/>
      <c r="K374" s="1671"/>
      <c r="L374" s="1671"/>
      <c r="M374" s="1671"/>
      <c r="N374" s="1671"/>
      <c r="O374" s="1671"/>
      <c r="P374" s="1671"/>
      <c r="Q374" s="1671"/>
      <c r="R374" s="1671"/>
      <c r="S374" s="1671"/>
      <c r="T374" s="1671"/>
      <c r="U374" s="1671"/>
      <c r="V374" s="1671"/>
      <c r="W374" s="1671"/>
      <c r="X374" s="1671"/>
      <c r="Y374" s="1671"/>
      <c r="Z374" s="1671"/>
      <c r="AA374" s="1671"/>
      <c r="AB374" s="1671"/>
      <c r="AC374" s="1671"/>
      <c r="AD374" s="1671"/>
      <c r="AE374" s="1671"/>
      <c r="AF374" s="1671"/>
      <c r="AG374" s="1671"/>
      <c r="AH374" s="1671"/>
      <c r="AI374" s="1671"/>
      <c r="AJ374" s="1671"/>
      <c r="AK374" s="1671"/>
      <c r="AL374" s="1671"/>
      <c r="AM374" s="1671"/>
      <c r="AN374" s="1671"/>
      <c r="AO374" s="1671"/>
      <c r="AP374" s="1671"/>
      <c r="AQ374" s="1671"/>
      <c r="AR374" s="1671"/>
      <c r="AS374" s="1671"/>
      <c r="AT374" s="1671"/>
      <c r="AU374" s="1671"/>
      <c r="AV374" s="1671"/>
      <c r="AW374" s="1671"/>
      <c r="AX374" s="1671"/>
      <c r="AY374" s="1671"/>
      <c r="AZ374" s="1671"/>
      <c r="BA374" s="1671"/>
      <c r="BB374" s="1671"/>
      <c r="BC374" s="1671"/>
      <c r="BD374" s="1671"/>
      <c r="BE374" s="1671"/>
      <c r="BF374" s="1671"/>
      <c r="BG374" s="1671"/>
      <c r="BH374" s="1671"/>
      <c r="BI374" s="1671"/>
      <c r="BJ374" s="1671"/>
      <c r="BK374" s="1671"/>
      <c r="BL374" s="1671"/>
      <c r="BM374" s="1671"/>
      <c r="BN374" s="1671"/>
      <c r="BO374" s="1671"/>
      <c r="BP374" s="1671"/>
      <c r="BQ374" s="1671"/>
      <c r="BR374" s="1671"/>
      <c r="BS374" s="1671"/>
      <c r="BT374" s="1671"/>
      <c r="BU374" s="1671"/>
      <c r="BV374" s="1671"/>
      <c r="BW374" s="1671"/>
      <c r="BX374" s="1671"/>
      <c r="BY374" s="1671"/>
      <c r="BZ374" s="1671"/>
      <c r="CA374" s="1671"/>
      <c r="CB374" s="1671"/>
      <c r="CC374" s="1671"/>
      <c r="CD374" s="1671"/>
      <c r="CE374" s="1671"/>
      <c r="CF374" s="1671"/>
      <c r="CG374" s="1671"/>
      <c r="CH374" s="1671"/>
      <c r="CI374" s="1671"/>
      <c r="CJ374" s="1671"/>
      <c r="CK374" s="1671"/>
      <c r="CL374" s="1671"/>
      <c r="CM374" s="1671"/>
      <c r="CN374" s="1671"/>
      <c r="CO374" s="1671"/>
      <c r="CP374" s="1671"/>
      <c r="CQ374" s="1671"/>
      <c r="CR374" s="1671"/>
      <c r="CS374" s="1671"/>
      <c r="CT374" s="1671"/>
      <c r="CU374" s="1671"/>
      <c r="CV374" s="1671"/>
      <c r="CW374" s="1671"/>
      <c r="CX374" s="1671"/>
      <c r="CY374" s="1671"/>
      <c r="CZ374" s="1671"/>
      <c r="DA374" s="1671"/>
      <c r="DB374" s="1671"/>
      <c r="DC374" s="1671"/>
      <c r="DD374" s="1671"/>
      <c r="DE374" s="1671"/>
      <c r="DF374" s="1671"/>
      <c r="DG374" s="1671"/>
      <c r="DH374" s="1671"/>
      <c r="DI374" s="1671"/>
      <c r="DJ374" s="1671"/>
      <c r="DK374" s="1671"/>
      <c r="DL374" s="1671"/>
      <c r="DM374" s="1671"/>
      <c r="DN374" s="1671"/>
      <c r="DO374" s="1671"/>
      <c r="DP374" s="1671"/>
      <c r="DQ374" s="1671"/>
      <c r="DR374" s="1671"/>
      <c r="DS374" s="1671"/>
      <c r="DT374" s="1671"/>
      <c r="DU374" s="1671"/>
      <c r="DV374" s="1671"/>
      <c r="DW374" s="1671"/>
      <c r="DX374" s="1671"/>
      <c r="DY374" s="1671"/>
      <c r="DZ374" s="1671"/>
      <c r="EA374" s="1671"/>
      <c r="EB374" s="1671"/>
      <c r="EC374" s="1671"/>
      <c r="ED374" s="1671"/>
      <c r="EE374" s="1671"/>
      <c r="EF374" s="1671"/>
      <c r="EG374" s="1671"/>
      <c r="EH374" s="1671"/>
      <c r="EI374" s="1671"/>
    </row>
    <row r="375" spans="1:139" s="1673" customFormat="1" ht="12.5" x14ac:dyDescent="0.35">
      <c r="A375" s="1670" t="s">
        <v>6414</v>
      </c>
      <c r="B375" s="1670" t="s">
        <v>4866</v>
      </c>
      <c r="C375" s="1653">
        <v>7</v>
      </c>
      <c r="D375" s="1654">
        <v>61542</v>
      </c>
      <c r="E375" s="1654">
        <v>61542</v>
      </c>
      <c r="F375" s="1671"/>
      <c r="G375" s="1671"/>
      <c r="H375" s="1671"/>
      <c r="I375" s="1671"/>
      <c r="J375" s="1672"/>
      <c r="K375" s="1671"/>
      <c r="L375" s="1671"/>
      <c r="M375" s="1671"/>
      <c r="N375" s="1671"/>
      <c r="O375" s="1671"/>
      <c r="P375" s="1671"/>
      <c r="Q375" s="1671"/>
      <c r="R375" s="1671"/>
      <c r="S375" s="1671"/>
      <c r="T375" s="1671"/>
      <c r="U375" s="1671"/>
      <c r="V375" s="1671"/>
      <c r="W375" s="1671"/>
      <c r="X375" s="1671"/>
      <c r="Y375" s="1671"/>
      <c r="Z375" s="1671"/>
      <c r="AA375" s="1671"/>
      <c r="AB375" s="1671"/>
      <c r="AC375" s="1671"/>
      <c r="AD375" s="1671"/>
      <c r="AE375" s="1671"/>
      <c r="AF375" s="1671"/>
      <c r="AG375" s="1671"/>
      <c r="AH375" s="1671"/>
      <c r="AI375" s="1671"/>
      <c r="AJ375" s="1671"/>
      <c r="AK375" s="1671"/>
      <c r="AL375" s="1671"/>
      <c r="AM375" s="1671"/>
      <c r="AN375" s="1671"/>
      <c r="AO375" s="1671"/>
      <c r="AP375" s="1671"/>
      <c r="AQ375" s="1671"/>
      <c r="AR375" s="1671"/>
      <c r="AS375" s="1671"/>
      <c r="AT375" s="1671"/>
      <c r="AU375" s="1671"/>
      <c r="AV375" s="1671"/>
      <c r="AW375" s="1671"/>
      <c r="AX375" s="1671"/>
      <c r="AY375" s="1671"/>
      <c r="AZ375" s="1671"/>
      <c r="BA375" s="1671"/>
      <c r="BB375" s="1671"/>
      <c r="BC375" s="1671"/>
      <c r="BD375" s="1671"/>
      <c r="BE375" s="1671"/>
      <c r="BF375" s="1671"/>
      <c r="BG375" s="1671"/>
      <c r="BH375" s="1671"/>
      <c r="BI375" s="1671"/>
      <c r="BJ375" s="1671"/>
      <c r="BK375" s="1671"/>
      <c r="BL375" s="1671"/>
      <c r="BM375" s="1671"/>
      <c r="BN375" s="1671"/>
      <c r="BO375" s="1671"/>
      <c r="BP375" s="1671"/>
      <c r="BQ375" s="1671"/>
      <c r="BR375" s="1671"/>
      <c r="BS375" s="1671"/>
      <c r="BT375" s="1671"/>
      <c r="BU375" s="1671"/>
      <c r="BV375" s="1671"/>
      <c r="BW375" s="1671"/>
      <c r="BX375" s="1671"/>
      <c r="BY375" s="1671"/>
      <c r="BZ375" s="1671"/>
      <c r="CA375" s="1671"/>
      <c r="CB375" s="1671"/>
      <c r="CC375" s="1671"/>
      <c r="CD375" s="1671"/>
      <c r="CE375" s="1671"/>
      <c r="CF375" s="1671"/>
      <c r="CG375" s="1671"/>
      <c r="CH375" s="1671"/>
      <c r="CI375" s="1671"/>
      <c r="CJ375" s="1671"/>
      <c r="CK375" s="1671"/>
      <c r="CL375" s="1671"/>
      <c r="CM375" s="1671"/>
      <c r="CN375" s="1671"/>
      <c r="CO375" s="1671"/>
      <c r="CP375" s="1671"/>
      <c r="CQ375" s="1671"/>
      <c r="CR375" s="1671"/>
      <c r="CS375" s="1671"/>
      <c r="CT375" s="1671"/>
      <c r="CU375" s="1671"/>
      <c r="CV375" s="1671"/>
      <c r="CW375" s="1671"/>
      <c r="CX375" s="1671"/>
      <c r="CY375" s="1671"/>
      <c r="CZ375" s="1671"/>
      <c r="DA375" s="1671"/>
      <c r="DB375" s="1671"/>
      <c r="DC375" s="1671"/>
      <c r="DD375" s="1671"/>
      <c r="DE375" s="1671"/>
      <c r="DF375" s="1671"/>
      <c r="DG375" s="1671"/>
      <c r="DH375" s="1671"/>
      <c r="DI375" s="1671"/>
      <c r="DJ375" s="1671"/>
      <c r="DK375" s="1671"/>
      <c r="DL375" s="1671"/>
      <c r="DM375" s="1671"/>
      <c r="DN375" s="1671"/>
      <c r="DO375" s="1671"/>
      <c r="DP375" s="1671"/>
      <c r="DQ375" s="1671"/>
      <c r="DR375" s="1671"/>
      <c r="DS375" s="1671"/>
      <c r="DT375" s="1671"/>
      <c r="DU375" s="1671"/>
      <c r="DV375" s="1671"/>
      <c r="DW375" s="1671"/>
      <c r="DX375" s="1671"/>
      <c r="DY375" s="1671"/>
      <c r="DZ375" s="1671"/>
      <c r="EA375" s="1671"/>
      <c r="EB375" s="1671"/>
      <c r="EC375" s="1671"/>
      <c r="ED375" s="1671"/>
      <c r="EE375" s="1671"/>
      <c r="EF375" s="1671"/>
      <c r="EG375" s="1671"/>
      <c r="EH375" s="1671"/>
      <c r="EI375" s="1671"/>
    </row>
    <row r="376" spans="1:139" s="1673" customFormat="1" ht="12.5" x14ac:dyDescent="0.35">
      <c r="A376" s="1670" t="s">
        <v>6415</v>
      </c>
      <c r="B376" s="1670" t="s">
        <v>4866</v>
      </c>
      <c r="C376" s="1653">
        <v>5</v>
      </c>
      <c r="D376" s="1654">
        <v>60542</v>
      </c>
      <c r="E376" s="1654">
        <v>60542</v>
      </c>
      <c r="F376" s="1671"/>
      <c r="G376" s="1671"/>
      <c r="H376" s="1671"/>
      <c r="I376" s="1671"/>
      <c r="J376" s="1672"/>
      <c r="K376" s="1671"/>
      <c r="L376" s="1671"/>
      <c r="M376" s="1671"/>
      <c r="N376" s="1671"/>
      <c r="O376" s="1671"/>
      <c r="P376" s="1671"/>
      <c r="Q376" s="1671"/>
      <c r="R376" s="1671"/>
      <c r="S376" s="1671"/>
      <c r="T376" s="1671"/>
      <c r="U376" s="1671"/>
      <c r="V376" s="1671"/>
      <c r="W376" s="1671"/>
      <c r="X376" s="1671"/>
      <c r="Y376" s="1671"/>
      <c r="Z376" s="1671"/>
      <c r="AA376" s="1671"/>
      <c r="AB376" s="1671"/>
      <c r="AC376" s="1671"/>
      <c r="AD376" s="1671"/>
      <c r="AE376" s="1671"/>
      <c r="AF376" s="1671"/>
      <c r="AG376" s="1671"/>
      <c r="AH376" s="1671"/>
      <c r="AI376" s="1671"/>
      <c r="AJ376" s="1671"/>
      <c r="AK376" s="1671"/>
      <c r="AL376" s="1671"/>
      <c r="AM376" s="1671"/>
      <c r="AN376" s="1671"/>
      <c r="AO376" s="1671"/>
      <c r="AP376" s="1671"/>
      <c r="AQ376" s="1671"/>
      <c r="AR376" s="1671"/>
      <c r="AS376" s="1671"/>
      <c r="AT376" s="1671"/>
      <c r="AU376" s="1671"/>
      <c r="AV376" s="1671"/>
      <c r="AW376" s="1671"/>
      <c r="AX376" s="1671"/>
      <c r="AY376" s="1671"/>
      <c r="AZ376" s="1671"/>
      <c r="BA376" s="1671"/>
      <c r="BB376" s="1671"/>
      <c r="BC376" s="1671"/>
      <c r="BD376" s="1671"/>
      <c r="BE376" s="1671"/>
      <c r="BF376" s="1671"/>
      <c r="BG376" s="1671"/>
      <c r="BH376" s="1671"/>
      <c r="BI376" s="1671"/>
      <c r="BJ376" s="1671"/>
      <c r="BK376" s="1671"/>
      <c r="BL376" s="1671"/>
      <c r="BM376" s="1671"/>
      <c r="BN376" s="1671"/>
      <c r="BO376" s="1671"/>
      <c r="BP376" s="1671"/>
      <c r="BQ376" s="1671"/>
      <c r="BR376" s="1671"/>
      <c r="BS376" s="1671"/>
      <c r="BT376" s="1671"/>
      <c r="BU376" s="1671"/>
      <c r="BV376" s="1671"/>
      <c r="BW376" s="1671"/>
      <c r="BX376" s="1671"/>
      <c r="BY376" s="1671"/>
      <c r="BZ376" s="1671"/>
      <c r="CA376" s="1671"/>
      <c r="CB376" s="1671"/>
      <c r="CC376" s="1671"/>
      <c r="CD376" s="1671"/>
      <c r="CE376" s="1671"/>
      <c r="CF376" s="1671"/>
      <c r="CG376" s="1671"/>
      <c r="CH376" s="1671"/>
      <c r="CI376" s="1671"/>
      <c r="CJ376" s="1671"/>
      <c r="CK376" s="1671"/>
      <c r="CL376" s="1671"/>
      <c r="CM376" s="1671"/>
      <c r="CN376" s="1671"/>
      <c r="CO376" s="1671"/>
      <c r="CP376" s="1671"/>
      <c r="CQ376" s="1671"/>
      <c r="CR376" s="1671"/>
      <c r="CS376" s="1671"/>
      <c r="CT376" s="1671"/>
      <c r="CU376" s="1671"/>
      <c r="CV376" s="1671"/>
      <c r="CW376" s="1671"/>
      <c r="CX376" s="1671"/>
      <c r="CY376" s="1671"/>
      <c r="CZ376" s="1671"/>
      <c r="DA376" s="1671"/>
      <c r="DB376" s="1671"/>
      <c r="DC376" s="1671"/>
      <c r="DD376" s="1671"/>
      <c r="DE376" s="1671"/>
      <c r="DF376" s="1671"/>
      <c r="DG376" s="1671"/>
      <c r="DH376" s="1671"/>
      <c r="DI376" s="1671"/>
      <c r="DJ376" s="1671"/>
      <c r="DK376" s="1671"/>
      <c r="DL376" s="1671"/>
      <c r="DM376" s="1671"/>
      <c r="DN376" s="1671"/>
      <c r="DO376" s="1671"/>
      <c r="DP376" s="1671"/>
      <c r="DQ376" s="1671"/>
      <c r="DR376" s="1671"/>
      <c r="DS376" s="1671"/>
      <c r="DT376" s="1671"/>
      <c r="DU376" s="1671"/>
      <c r="DV376" s="1671"/>
      <c r="DW376" s="1671"/>
      <c r="DX376" s="1671"/>
      <c r="DY376" s="1671"/>
      <c r="DZ376" s="1671"/>
      <c r="EA376" s="1671"/>
      <c r="EB376" s="1671"/>
      <c r="EC376" s="1671"/>
      <c r="ED376" s="1671"/>
      <c r="EE376" s="1671"/>
      <c r="EF376" s="1671"/>
      <c r="EG376" s="1671"/>
      <c r="EH376" s="1671"/>
      <c r="EI376" s="1671"/>
    </row>
    <row r="377" spans="1:139" s="1673" customFormat="1" ht="12.5" x14ac:dyDescent="0.35">
      <c r="A377" s="1670" t="s">
        <v>6416</v>
      </c>
      <c r="B377" s="1670" t="s">
        <v>6280</v>
      </c>
      <c r="C377" s="1653">
        <v>1</v>
      </c>
      <c r="D377" s="1654">
        <v>25087</v>
      </c>
      <c r="E377" s="1654">
        <v>25087</v>
      </c>
      <c r="F377" s="1671"/>
      <c r="G377" s="1671"/>
      <c r="H377" s="1671"/>
      <c r="I377" s="1671"/>
      <c r="J377" s="1672"/>
      <c r="K377" s="1671"/>
      <c r="L377" s="1671"/>
      <c r="M377" s="1671"/>
      <c r="N377" s="1671"/>
      <c r="O377" s="1671"/>
      <c r="P377" s="1671"/>
      <c r="Q377" s="1671"/>
      <c r="R377" s="1671"/>
      <c r="S377" s="1671"/>
      <c r="T377" s="1671"/>
      <c r="U377" s="1671"/>
      <c r="V377" s="1671"/>
      <c r="W377" s="1671"/>
      <c r="X377" s="1671"/>
      <c r="Y377" s="1671"/>
      <c r="Z377" s="1671"/>
      <c r="AA377" s="1671"/>
      <c r="AB377" s="1671"/>
      <c r="AC377" s="1671"/>
      <c r="AD377" s="1671"/>
      <c r="AE377" s="1671"/>
      <c r="AF377" s="1671"/>
      <c r="AG377" s="1671"/>
      <c r="AH377" s="1671"/>
      <c r="AI377" s="1671"/>
      <c r="AJ377" s="1671"/>
      <c r="AK377" s="1671"/>
      <c r="AL377" s="1671"/>
      <c r="AM377" s="1671"/>
      <c r="AN377" s="1671"/>
      <c r="AO377" s="1671"/>
      <c r="AP377" s="1671"/>
      <c r="AQ377" s="1671"/>
      <c r="AR377" s="1671"/>
      <c r="AS377" s="1671"/>
      <c r="AT377" s="1671"/>
      <c r="AU377" s="1671"/>
      <c r="AV377" s="1671"/>
      <c r="AW377" s="1671"/>
      <c r="AX377" s="1671"/>
      <c r="AY377" s="1671"/>
      <c r="AZ377" s="1671"/>
      <c r="BA377" s="1671"/>
      <c r="BB377" s="1671"/>
      <c r="BC377" s="1671"/>
      <c r="BD377" s="1671"/>
      <c r="BE377" s="1671"/>
      <c r="BF377" s="1671"/>
      <c r="BG377" s="1671"/>
      <c r="BH377" s="1671"/>
      <c r="BI377" s="1671"/>
      <c r="BJ377" s="1671"/>
      <c r="BK377" s="1671"/>
      <c r="BL377" s="1671"/>
      <c r="BM377" s="1671"/>
      <c r="BN377" s="1671"/>
      <c r="BO377" s="1671"/>
      <c r="BP377" s="1671"/>
      <c r="BQ377" s="1671"/>
      <c r="BR377" s="1671"/>
      <c r="BS377" s="1671"/>
      <c r="BT377" s="1671"/>
      <c r="BU377" s="1671"/>
      <c r="BV377" s="1671"/>
      <c r="BW377" s="1671"/>
      <c r="BX377" s="1671"/>
      <c r="BY377" s="1671"/>
      <c r="BZ377" s="1671"/>
      <c r="CA377" s="1671"/>
      <c r="CB377" s="1671"/>
      <c r="CC377" s="1671"/>
      <c r="CD377" s="1671"/>
      <c r="CE377" s="1671"/>
      <c r="CF377" s="1671"/>
      <c r="CG377" s="1671"/>
      <c r="CH377" s="1671"/>
      <c r="CI377" s="1671"/>
      <c r="CJ377" s="1671"/>
      <c r="CK377" s="1671"/>
      <c r="CL377" s="1671"/>
      <c r="CM377" s="1671"/>
      <c r="CN377" s="1671"/>
      <c r="CO377" s="1671"/>
      <c r="CP377" s="1671"/>
      <c r="CQ377" s="1671"/>
      <c r="CR377" s="1671"/>
      <c r="CS377" s="1671"/>
      <c r="CT377" s="1671"/>
      <c r="CU377" s="1671"/>
      <c r="CV377" s="1671"/>
      <c r="CW377" s="1671"/>
      <c r="CX377" s="1671"/>
      <c r="CY377" s="1671"/>
      <c r="CZ377" s="1671"/>
      <c r="DA377" s="1671"/>
      <c r="DB377" s="1671"/>
      <c r="DC377" s="1671"/>
      <c r="DD377" s="1671"/>
      <c r="DE377" s="1671"/>
      <c r="DF377" s="1671"/>
      <c r="DG377" s="1671"/>
      <c r="DH377" s="1671"/>
      <c r="DI377" s="1671"/>
      <c r="DJ377" s="1671"/>
      <c r="DK377" s="1671"/>
      <c r="DL377" s="1671"/>
      <c r="DM377" s="1671"/>
      <c r="DN377" s="1671"/>
      <c r="DO377" s="1671"/>
      <c r="DP377" s="1671"/>
      <c r="DQ377" s="1671"/>
      <c r="DR377" s="1671"/>
      <c r="DS377" s="1671"/>
      <c r="DT377" s="1671"/>
      <c r="DU377" s="1671"/>
      <c r="DV377" s="1671"/>
      <c r="DW377" s="1671"/>
      <c r="DX377" s="1671"/>
      <c r="DY377" s="1671"/>
      <c r="DZ377" s="1671"/>
      <c r="EA377" s="1671"/>
      <c r="EB377" s="1671"/>
      <c r="EC377" s="1671"/>
      <c r="ED377" s="1671"/>
      <c r="EE377" s="1671"/>
      <c r="EF377" s="1671"/>
      <c r="EG377" s="1671"/>
      <c r="EH377" s="1671"/>
      <c r="EI377" s="1671"/>
    </row>
    <row r="378" spans="1:139" s="1673" customFormat="1" ht="12.5" x14ac:dyDescent="0.35">
      <c r="A378" s="1670" t="s">
        <v>6417</v>
      </c>
      <c r="B378" s="1670" t="s">
        <v>4900</v>
      </c>
      <c r="C378" s="1653">
        <v>1</v>
      </c>
      <c r="D378" s="1654">
        <v>27488</v>
      </c>
      <c r="E378" s="1654">
        <v>27488</v>
      </c>
      <c r="F378" s="1671"/>
      <c r="G378" s="1671"/>
      <c r="H378" s="1671"/>
      <c r="I378" s="1671"/>
      <c r="J378" s="1672"/>
      <c r="K378" s="1671"/>
      <c r="L378" s="1671"/>
      <c r="M378" s="1671"/>
      <c r="N378" s="1671"/>
      <c r="O378" s="1671"/>
      <c r="P378" s="1671"/>
      <c r="Q378" s="1671"/>
      <c r="R378" s="1671"/>
      <c r="S378" s="1671"/>
      <c r="T378" s="1671"/>
      <c r="U378" s="1671"/>
      <c r="V378" s="1671"/>
      <c r="W378" s="1671"/>
      <c r="X378" s="1671"/>
      <c r="Y378" s="1671"/>
      <c r="Z378" s="1671"/>
      <c r="AA378" s="1671"/>
      <c r="AB378" s="1671"/>
      <c r="AC378" s="1671"/>
      <c r="AD378" s="1671"/>
      <c r="AE378" s="1671"/>
      <c r="AF378" s="1671"/>
      <c r="AG378" s="1671"/>
      <c r="AH378" s="1671"/>
      <c r="AI378" s="1671"/>
      <c r="AJ378" s="1671"/>
      <c r="AK378" s="1671"/>
      <c r="AL378" s="1671"/>
      <c r="AM378" s="1671"/>
      <c r="AN378" s="1671"/>
      <c r="AO378" s="1671"/>
      <c r="AP378" s="1671"/>
      <c r="AQ378" s="1671"/>
      <c r="AR378" s="1671"/>
      <c r="AS378" s="1671"/>
      <c r="AT378" s="1671"/>
      <c r="AU378" s="1671"/>
      <c r="AV378" s="1671"/>
      <c r="AW378" s="1671"/>
      <c r="AX378" s="1671"/>
      <c r="AY378" s="1671"/>
      <c r="AZ378" s="1671"/>
      <c r="BA378" s="1671"/>
      <c r="BB378" s="1671"/>
      <c r="BC378" s="1671"/>
      <c r="BD378" s="1671"/>
      <c r="BE378" s="1671"/>
      <c r="BF378" s="1671"/>
      <c r="BG378" s="1671"/>
      <c r="BH378" s="1671"/>
      <c r="BI378" s="1671"/>
      <c r="BJ378" s="1671"/>
      <c r="BK378" s="1671"/>
      <c r="BL378" s="1671"/>
      <c r="BM378" s="1671"/>
      <c r="BN378" s="1671"/>
      <c r="BO378" s="1671"/>
      <c r="BP378" s="1671"/>
      <c r="BQ378" s="1671"/>
      <c r="BR378" s="1671"/>
      <c r="BS378" s="1671"/>
      <c r="BT378" s="1671"/>
      <c r="BU378" s="1671"/>
      <c r="BV378" s="1671"/>
      <c r="BW378" s="1671"/>
      <c r="BX378" s="1671"/>
      <c r="BY378" s="1671"/>
      <c r="BZ378" s="1671"/>
      <c r="CA378" s="1671"/>
      <c r="CB378" s="1671"/>
      <c r="CC378" s="1671"/>
      <c r="CD378" s="1671"/>
      <c r="CE378" s="1671"/>
      <c r="CF378" s="1671"/>
      <c r="CG378" s="1671"/>
      <c r="CH378" s="1671"/>
      <c r="CI378" s="1671"/>
      <c r="CJ378" s="1671"/>
      <c r="CK378" s="1671"/>
      <c r="CL378" s="1671"/>
      <c r="CM378" s="1671"/>
      <c r="CN378" s="1671"/>
      <c r="CO378" s="1671"/>
      <c r="CP378" s="1671"/>
      <c r="CQ378" s="1671"/>
      <c r="CR378" s="1671"/>
      <c r="CS378" s="1671"/>
      <c r="CT378" s="1671"/>
      <c r="CU378" s="1671"/>
      <c r="CV378" s="1671"/>
      <c r="CW378" s="1671"/>
      <c r="CX378" s="1671"/>
      <c r="CY378" s="1671"/>
      <c r="CZ378" s="1671"/>
      <c r="DA378" s="1671"/>
      <c r="DB378" s="1671"/>
      <c r="DC378" s="1671"/>
      <c r="DD378" s="1671"/>
      <c r="DE378" s="1671"/>
      <c r="DF378" s="1671"/>
      <c r="DG378" s="1671"/>
      <c r="DH378" s="1671"/>
      <c r="DI378" s="1671"/>
      <c r="DJ378" s="1671"/>
      <c r="DK378" s="1671"/>
      <c r="DL378" s="1671"/>
      <c r="DM378" s="1671"/>
      <c r="DN378" s="1671"/>
      <c r="DO378" s="1671"/>
      <c r="DP378" s="1671"/>
      <c r="DQ378" s="1671"/>
      <c r="DR378" s="1671"/>
      <c r="DS378" s="1671"/>
      <c r="DT378" s="1671"/>
      <c r="DU378" s="1671"/>
      <c r="DV378" s="1671"/>
      <c r="DW378" s="1671"/>
      <c r="DX378" s="1671"/>
      <c r="DY378" s="1671"/>
      <c r="DZ378" s="1671"/>
      <c r="EA378" s="1671"/>
      <c r="EB378" s="1671"/>
      <c r="EC378" s="1671"/>
      <c r="ED378" s="1671"/>
      <c r="EE378" s="1671"/>
      <c r="EF378" s="1671"/>
      <c r="EG378" s="1671"/>
      <c r="EH378" s="1671"/>
      <c r="EI378" s="1671"/>
    </row>
    <row r="379" spans="1:139" s="1673" customFormat="1" ht="12.5" x14ac:dyDescent="0.35">
      <c r="A379" s="1670" t="s">
        <v>6418</v>
      </c>
      <c r="B379" s="1670" t="s">
        <v>4900</v>
      </c>
      <c r="C379" s="1653">
        <v>1</v>
      </c>
      <c r="D379" s="1654">
        <v>26808.32</v>
      </c>
      <c r="E379" s="1654">
        <v>26808.32</v>
      </c>
      <c r="F379" s="1671"/>
      <c r="G379" s="1671"/>
      <c r="H379" s="1671"/>
      <c r="I379" s="1671"/>
      <c r="J379" s="1672"/>
      <c r="K379" s="1671"/>
      <c r="L379" s="1671"/>
      <c r="M379" s="1671"/>
      <c r="N379" s="1671"/>
      <c r="O379" s="1671"/>
      <c r="P379" s="1671"/>
      <c r="Q379" s="1671"/>
      <c r="R379" s="1671"/>
      <c r="S379" s="1671"/>
      <c r="T379" s="1671"/>
      <c r="U379" s="1671"/>
      <c r="V379" s="1671"/>
      <c r="W379" s="1671"/>
      <c r="X379" s="1671"/>
      <c r="Y379" s="1671"/>
      <c r="Z379" s="1671"/>
      <c r="AA379" s="1671"/>
      <c r="AB379" s="1671"/>
      <c r="AC379" s="1671"/>
      <c r="AD379" s="1671"/>
      <c r="AE379" s="1671"/>
      <c r="AF379" s="1671"/>
      <c r="AG379" s="1671"/>
      <c r="AH379" s="1671"/>
      <c r="AI379" s="1671"/>
      <c r="AJ379" s="1671"/>
      <c r="AK379" s="1671"/>
      <c r="AL379" s="1671"/>
      <c r="AM379" s="1671"/>
      <c r="AN379" s="1671"/>
      <c r="AO379" s="1671"/>
      <c r="AP379" s="1671"/>
      <c r="AQ379" s="1671"/>
      <c r="AR379" s="1671"/>
      <c r="AS379" s="1671"/>
      <c r="AT379" s="1671"/>
      <c r="AU379" s="1671"/>
      <c r="AV379" s="1671"/>
      <c r="AW379" s="1671"/>
      <c r="AX379" s="1671"/>
      <c r="AY379" s="1671"/>
      <c r="AZ379" s="1671"/>
      <c r="BA379" s="1671"/>
      <c r="BB379" s="1671"/>
      <c r="BC379" s="1671"/>
      <c r="BD379" s="1671"/>
      <c r="BE379" s="1671"/>
      <c r="BF379" s="1671"/>
      <c r="BG379" s="1671"/>
      <c r="BH379" s="1671"/>
      <c r="BI379" s="1671"/>
      <c r="BJ379" s="1671"/>
      <c r="BK379" s="1671"/>
      <c r="BL379" s="1671"/>
      <c r="BM379" s="1671"/>
      <c r="BN379" s="1671"/>
      <c r="BO379" s="1671"/>
      <c r="BP379" s="1671"/>
      <c r="BQ379" s="1671"/>
      <c r="BR379" s="1671"/>
      <c r="BS379" s="1671"/>
      <c r="BT379" s="1671"/>
      <c r="BU379" s="1671"/>
      <c r="BV379" s="1671"/>
      <c r="BW379" s="1671"/>
      <c r="BX379" s="1671"/>
      <c r="BY379" s="1671"/>
      <c r="BZ379" s="1671"/>
      <c r="CA379" s="1671"/>
      <c r="CB379" s="1671"/>
      <c r="CC379" s="1671"/>
      <c r="CD379" s="1671"/>
      <c r="CE379" s="1671"/>
      <c r="CF379" s="1671"/>
      <c r="CG379" s="1671"/>
      <c r="CH379" s="1671"/>
      <c r="CI379" s="1671"/>
      <c r="CJ379" s="1671"/>
      <c r="CK379" s="1671"/>
      <c r="CL379" s="1671"/>
      <c r="CM379" s="1671"/>
      <c r="CN379" s="1671"/>
      <c r="CO379" s="1671"/>
      <c r="CP379" s="1671"/>
      <c r="CQ379" s="1671"/>
      <c r="CR379" s="1671"/>
      <c r="CS379" s="1671"/>
      <c r="CT379" s="1671"/>
      <c r="CU379" s="1671"/>
      <c r="CV379" s="1671"/>
      <c r="CW379" s="1671"/>
      <c r="CX379" s="1671"/>
      <c r="CY379" s="1671"/>
      <c r="CZ379" s="1671"/>
      <c r="DA379" s="1671"/>
      <c r="DB379" s="1671"/>
      <c r="DC379" s="1671"/>
      <c r="DD379" s="1671"/>
      <c r="DE379" s="1671"/>
      <c r="DF379" s="1671"/>
      <c r="DG379" s="1671"/>
      <c r="DH379" s="1671"/>
      <c r="DI379" s="1671"/>
      <c r="DJ379" s="1671"/>
      <c r="DK379" s="1671"/>
      <c r="DL379" s="1671"/>
      <c r="DM379" s="1671"/>
      <c r="DN379" s="1671"/>
      <c r="DO379" s="1671"/>
      <c r="DP379" s="1671"/>
      <c r="DQ379" s="1671"/>
      <c r="DR379" s="1671"/>
      <c r="DS379" s="1671"/>
      <c r="DT379" s="1671"/>
      <c r="DU379" s="1671"/>
      <c r="DV379" s="1671"/>
      <c r="DW379" s="1671"/>
      <c r="DX379" s="1671"/>
      <c r="DY379" s="1671"/>
      <c r="DZ379" s="1671"/>
      <c r="EA379" s="1671"/>
      <c r="EB379" s="1671"/>
      <c r="EC379" s="1671"/>
      <c r="ED379" s="1671"/>
      <c r="EE379" s="1671"/>
      <c r="EF379" s="1671"/>
      <c r="EG379" s="1671"/>
      <c r="EH379" s="1671"/>
      <c r="EI379" s="1671"/>
    </row>
    <row r="380" spans="1:139" s="1673" customFormat="1" ht="12.5" x14ac:dyDescent="0.35">
      <c r="A380" s="1670" t="s">
        <v>6419</v>
      </c>
      <c r="B380" s="1670" t="s">
        <v>6041</v>
      </c>
      <c r="C380" s="1653">
        <v>1</v>
      </c>
      <c r="D380" s="1654">
        <v>56491</v>
      </c>
      <c r="E380" s="1654">
        <v>56491</v>
      </c>
      <c r="F380" s="1671"/>
      <c r="G380" s="1671"/>
      <c r="H380" s="1671"/>
      <c r="I380" s="1671"/>
      <c r="J380" s="1672"/>
      <c r="K380" s="1671"/>
      <c r="L380" s="1671"/>
      <c r="M380" s="1671"/>
      <c r="N380" s="1671"/>
      <c r="O380" s="1671"/>
      <c r="P380" s="1671"/>
      <c r="Q380" s="1671"/>
      <c r="R380" s="1671"/>
      <c r="S380" s="1671"/>
      <c r="T380" s="1671"/>
      <c r="U380" s="1671"/>
      <c r="V380" s="1671"/>
      <c r="W380" s="1671"/>
      <c r="X380" s="1671"/>
      <c r="Y380" s="1671"/>
      <c r="Z380" s="1671"/>
      <c r="AA380" s="1671"/>
      <c r="AB380" s="1671"/>
      <c r="AC380" s="1671"/>
      <c r="AD380" s="1671"/>
      <c r="AE380" s="1671"/>
      <c r="AF380" s="1671"/>
      <c r="AG380" s="1671"/>
      <c r="AH380" s="1671"/>
      <c r="AI380" s="1671"/>
      <c r="AJ380" s="1671"/>
      <c r="AK380" s="1671"/>
      <c r="AL380" s="1671"/>
      <c r="AM380" s="1671"/>
      <c r="AN380" s="1671"/>
      <c r="AO380" s="1671"/>
      <c r="AP380" s="1671"/>
      <c r="AQ380" s="1671"/>
      <c r="AR380" s="1671"/>
      <c r="AS380" s="1671"/>
      <c r="AT380" s="1671"/>
      <c r="AU380" s="1671"/>
      <c r="AV380" s="1671"/>
      <c r="AW380" s="1671"/>
      <c r="AX380" s="1671"/>
      <c r="AY380" s="1671"/>
      <c r="AZ380" s="1671"/>
      <c r="BA380" s="1671"/>
      <c r="BB380" s="1671"/>
      <c r="BC380" s="1671"/>
      <c r="BD380" s="1671"/>
      <c r="BE380" s="1671"/>
      <c r="BF380" s="1671"/>
      <c r="BG380" s="1671"/>
      <c r="BH380" s="1671"/>
      <c r="BI380" s="1671"/>
      <c r="BJ380" s="1671"/>
      <c r="BK380" s="1671"/>
      <c r="BL380" s="1671"/>
      <c r="BM380" s="1671"/>
      <c r="BN380" s="1671"/>
      <c r="BO380" s="1671"/>
      <c r="BP380" s="1671"/>
      <c r="BQ380" s="1671"/>
      <c r="BR380" s="1671"/>
      <c r="BS380" s="1671"/>
      <c r="BT380" s="1671"/>
      <c r="BU380" s="1671"/>
      <c r="BV380" s="1671"/>
      <c r="BW380" s="1671"/>
      <c r="BX380" s="1671"/>
      <c r="BY380" s="1671"/>
      <c r="BZ380" s="1671"/>
      <c r="CA380" s="1671"/>
      <c r="CB380" s="1671"/>
      <c r="CC380" s="1671"/>
      <c r="CD380" s="1671"/>
      <c r="CE380" s="1671"/>
      <c r="CF380" s="1671"/>
      <c r="CG380" s="1671"/>
      <c r="CH380" s="1671"/>
      <c r="CI380" s="1671"/>
      <c r="CJ380" s="1671"/>
      <c r="CK380" s="1671"/>
      <c r="CL380" s="1671"/>
      <c r="CM380" s="1671"/>
      <c r="CN380" s="1671"/>
      <c r="CO380" s="1671"/>
      <c r="CP380" s="1671"/>
      <c r="CQ380" s="1671"/>
      <c r="CR380" s="1671"/>
      <c r="CS380" s="1671"/>
      <c r="CT380" s="1671"/>
      <c r="CU380" s="1671"/>
      <c r="CV380" s="1671"/>
      <c r="CW380" s="1671"/>
      <c r="CX380" s="1671"/>
      <c r="CY380" s="1671"/>
      <c r="CZ380" s="1671"/>
      <c r="DA380" s="1671"/>
      <c r="DB380" s="1671"/>
      <c r="DC380" s="1671"/>
      <c r="DD380" s="1671"/>
      <c r="DE380" s="1671"/>
      <c r="DF380" s="1671"/>
      <c r="DG380" s="1671"/>
      <c r="DH380" s="1671"/>
      <c r="DI380" s="1671"/>
      <c r="DJ380" s="1671"/>
      <c r="DK380" s="1671"/>
      <c r="DL380" s="1671"/>
      <c r="DM380" s="1671"/>
      <c r="DN380" s="1671"/>
      <c r="DO380" s="1671"/>
      <c r="DP380" s="1671"/>
      <c r="DQ380" s="1671"/>
      <c r="DR380" s="1671"/>
      <c r="DS380" s="1671"/>
      <c r="DT380" s="1671"/>
      <c r="DU380" s="1671"/>
      <c r="DV380" s="1671"/>
      <c r="DW380" s="1671"/>
      <c r="DX380" s="1671"/>
      <c r="DY380" s="1671"/>
      <c r="DZ380" s="1671"/>
      <c r="EA380" s="1671"/>
      <c r="EB380" s="1671"/>
      <c r="EC380" s="1671"/>
      <c r="ED380" s="1671"/>
      <c r="EE380" s="1671"/>
      <c r="EF380" s="1671"/>
      <c r="EG380" s="1671"/>
      <c r="EH380" s="1671"/>
      <c r="EI380" s="1671"/>
    </row>
    <row r="381" spans="1:139" s="1673" customFormat="1" ht="12.5" x14ac:dyDescent="0.35">
      <c r="A381" s="1670" t="s">
        <v>6420</v>
      </c>
      <c r="B381" s="1670" t="s">
        <v>6045</v>
      </c>
      <c r="C381" s="1653">
        <v>121</v>
      </c>
      <c r="D381" s="1654">
        <v>48153</v>
      </c>
      <c r="E381" s="1654">
        <v>48153</v>
      </c>
      <c r="F381" s="1671"/>
      <c r="G381" s="1671"/>
      <c r="H381" s="1671"/>
      <c r="I381" s="1671"/>
      <c r="J381" s="1672"/>
      <c r="K381" s="1671"/>
      <c r="L381" s="1671"/>
      <c r="M381" s="1671"/>
      <c r="N381" s="1671"/>
      <c r="O381" s="1671"/>
      <c r="P381" s="1671"/>
      <c r="Q381" s="1671"/>
      <c r="R381" s="1671"/>
      <c r="S381" s="1671"/>
      <c r="T381" s="1671"/>
      <c r="U381" s="1671"/>
      <c r="V381" s="1671"/>
      <c r="W381" s="1671"/>
      <c r="X381" s="1671"/>
      <c r="Y381" s="1671"/>
      <c r="Z381" s="1671"/>
      <c r="AA381" s="1671"/>
      <c r="AB381" s="1671"/>
      <c r="AC381" s="1671"/>
      <c r="AD381" s="1671"/>
      <c r="AE381" s="1671"/>
      <c r="AF381" s="1671"/>
      <c r="AG381" s="1671"/>
      <c r="AH381" s="1671"/>
      <c r="AI381" s="1671"/>
      <c r="AJ381" s="1671"/>
      <c r="AK381" s="1671"/>
      <c r="AL381" s="1671"/>
      <c r="AM381" s="1671"/>
      <c r="AN381" s="1671"/>
      <c r="AO381" s="1671"/>
      <c r="AP381" s="1671"/>
      <c r="AQ381" s="1671"/>
      <c r="AR381" s="1671"/>
      <c r="AS381" s="1671"/>
      <c r="AT381" s="1671"/>
      <c r="AU381" s="1671"/>
      <c r="AV381" s="1671"/>
      <c r="AW381" s="1671"/>
      <c r="AX381" s="1671"/>
      <c r="AY381" s="1671"/>
      <c r="AZ381" s="1671"/>
      <c r="BA381" s="1671"/>
      <c r="BB381" s="1671"/>
      <c r="BC381" s="1671"/>
      <c r="BD381" s="1671"/>
      <c r="BE381" s="1671"/>
      <c r="BF381" s="1671"/>
      <c r="BG381" s="1671"/>
      <c r="BH381" s="1671"/>
      <c r="BI381" s="1671"/>
      <c r="BJ381" s="1671"/>
      <c r="BK381" s="1671"/>
      <c r="BL381" s="1671"/>
      <c r="BM381" s="1671"/>
      <c r="BN381" s="1671"/>
      <c r="BO381" s="1671"/>
      <c r="BP381" s="1671"/>
      <c r="BQ381" s="1671"/>
      <c r="BR381" s="1671"/>
      <c r="BS381" s="1671"/>
      <c r="BT381" s="1671"/>
      <c r="BU381" s="1671"/>
      <c r="BV381" s="1671"/>
      <c r="BW381" s="1671"/>
      <c r="BX381" s="1671"/>
      <c r="BY381" s="1671"/>
      <c r="BZ381" s="1671"/>
      <c r="CA381" s="1671"/>
      <c r="CB381" s="1671"/>
      <c r="CC381" s="1671"/>
      <c r="CD381" s="1671"/>
      <c r="CE381" s="1671"/>
      <c r="CF381" s="1671"/>
      <c r="CG381" s="1671"/>
      <c r="CH381" s="1671"/>
      <c r="CI381" s="1671"/>
      <c r="CJ381" s="1671"/>
      <c r="CK381" s="1671"/>
      <c r="CL381" s="1671"/>
      <c r="CM381" s="1671"/>
      <c r="CN381" s="1671"/>
      <c r="CO381" s="1671"/>
      <c r="CP381" s="1671"/>
      <c r="CQ381" s="1671"/>
      <c r="CR381" s="1671"/>
      <c r="CS381" s="1671"/>
      <c r="CT381" s="1671"/>
      <c r="CU381" s="1671"/>
      <c r="CV381" s="1671"/>
      <c r="CW381" s="1671"/>
      <c r="CX381" s="1671"/>
      <c r="CY381" s="1671"/>
      <c r="CZ381" s="1671"/>
      <c r="DA381" s="1671"/>
      <c r="DB381" s="1671"/>
      <c r="DC381" s="1671"/>
      <c r="DD381" s="1671"/>
      <c r="DE381" s="1671"/>
      <c r="DF381" s="1671"/>
      <c r="DG381" s="1671"/>
      <c r="DH381" s="1671"/>
      <c r="DI381" s="1671"/>
      <c r="DJ381" s="1671"/>
      <c r="DK381" s="1671"/>
      <c r="DL381" s="1671"/>
      <c r="DM381" s="1671"/>
      <c r="DN381" s="1671"/>
      <c r="DO381" s="1671"/>
      <c r="DP381" s="1671"/>
      <c r="DQ381" s="1671"/>
      <c r="DR381" s="1671"/>
      <c r="DS381" s="1671"/>
      <c r="DT381" s="1671"/>
      <c r="DU381" s="1671"/>
      <c r="DV381" s="1671"/>
      <c r="DW381" s="1671"/>
      <c r="DX381" s="1671"/>
      <c r="DY381" s="1671"/>
      <c r="DZ381" s="1671"/>
      <c r="EA381" s="1671"/>
      <c r="EB381" s="1671"/>
      <c r="EC381" s="1671"/>
      <c r="ED381" s="1671"/>
      <c r="EE381" s="1671"/>
      <c r="EF381" s="1671"/>
      <c r="EG381" s="1671"/>
      <c r="EH381" s="1671"/>
      <c r="EI381" s="1671"/>
    </row>
    <row r="382" spans="1:139" s="1673" customFormat="1" ht="12.5" x14ac:dyDescent="0.35">
      <c r="A382" s="1670" t="s">
        <v>6421</v>
      </c>
      <c r="B382" s="1670" t="s">
        <v>6047</v>
      </c>
      <c r="C382" s="1653">
        <v>9</v>
      </c>
      <c r="D382" s="1654">
        <v>45880</v>
      </c>
      <c r="E382" s="1654">
        <v>45880</v>
      </c>
      <c r="F382" s="1671"/>
      <c r="G382" s="1671"/>
      <c r="H382" s="1671"/>
      <c r="I382" s="1671"/>
      <c r="J382" s="1672"/>
      <c r="K382" s="1671"/>
      <c r="L382" s="1671"/>
      <c r="M382" s="1671"/>
      <c r="N382" s="1671"/>
      <c r="O382" s="1671"/>
      <c r="P382" s="1671"/>
      <c r="Q382" s="1671"/>
      <c r="R382" s="1671"/>
      <c r="S382" s="1671"/>
      <c r="T382" s="1671"/>
      <c r="U382" s="1671"/>
      <c r="V382" s="1671"/>
      <c r="W382" s="1671"/>
      <c r="X382" s="1671"/>
      <c r="Y382" s="1671"/>
      <c r="Z382" s="1671"/>
      <c r="AA382" s="1671"/>
      <c r="AB382" s="1671"/>
      <c r="AC382" s="1671"/>
      <c r="AD382" s="1671"/>
      <c r="AE382" s="1671"/>
      <c r="AF382" s="1671"/>
      <c r="AG382" s="1671"/>
      <c r="AH382" s="1671"/>
      <c r="AI382" s="1671"/>
      <c r="AJ382" s="1671"/>
      <c r="AK382" s="1671"/>
      <c r="AL382" s="1671"/>
      <c r="AM382" s="1671"/>
      <c r="AN382" s="1671"/>
      <c r="AO382" s="1671"/>
      <c r="AP382" s="1671"/>
      <c r="AQ382" s="1671"/>
      <c r="AR382" s="1671"/>
      <c r="AS382" s="1671"/>
      <c r="AT382" s="1671"/>
      <c r="AU382" s="1671"/>
      <c r="AV382" s="1671"/>
      <c r="AW382" s="1671"/>
      <c r="AX382" s="1671"/>
      <c r="AY382" s="1671"/>
      <c r="AZ382" s="1671"/>
      <c r="BA382" s="1671"/>
      <c r="BB382" s="1671"/>
      <c r="BC382" s="1671"/>
      <c r="BD382" s="1671"/>
      <c r="BE382" s="1671"/>
      <c r="BF382" s="1671"/>
      <c r="BG382" s="1671"/>
      <c r="BH382" s="1671"/>
      <c r="BI382" s="1671"/>
      <c r="BJ382" s="1671"/>
      <c r="BK382" s="1671"/>
      <c r="BL382" s="1671"/>
      <c r="BM382" s="1671"/>
      <c r="BN382" s="1671"/>
      <c r="BO382" s="1671"/>
      <c r="BP382" s="1671"/>
      <c r="BQ382" s="1671"/>
      <c r="BR382" s="1671"/>
      <c r="BS382" s="1671"/>
      <c r="BT382" s="1671"/>
      <c r="BU382" s="1671"/>
      <c r="BV382" s="1671"/>
      <c r="BW382" s="1671"/>
      <c r="BX382" s="1671"/>
      <c r="BY382" s="1671"/>
      <c r="BZ382" s="1671"/>
      <c r="CA382" s="1671"/>
      <c r="CB382" s="1671"/>
      <c r="CC382" s="1671"/>
      <c r="CD382" s="1671"/>
      <c r="CE382" s="1671"/>
      <c r="CF382" s="1671"/>
      <c r="CG382" s="1671"/>
      <c r="CH382" s="1671"/>
      <c r="CI382" s="1671"/>
      <c r="CJ382" s="1671"/>
      <c r="CK382" s="1671"/>
      <c r="CL382" s="1671"/>
      <c r="CM382" s="1671"/>
      <c r="CN382" s="1671"/>
      <c r="CO382" s="1671"/>
      <c r="CP382" s="1671"/>
      <c r="CQ382" s="1671"/>
      <c r="CR382" s="1671"/>
      <c r="CS382" s="1671"/>
      <c r="CT382" s="1671"/>
      <c r="CU382" s="1671"/>
      <c r="CV382" s="1671"/>
      <c r="CW382" s="1671"/>
      <c r="CX382" s="1671"/>
      <c r="CY382" s="1671"/>
      <c r="CZ382" s="1671"/>
      <c r="DA382" s="1671"/>
      <c r="DB382" s="1671"/>
      <c r="DC382" s="1671"/>
      <c r="DD382" s="1671"/>
      <c r="DE382" s="1671"/>
      <c r="DF382" s="1671"/>
      <c r="DG382" s="1671"/>
      <c r="DH382" s="1671"/>
      <c r="DI382" s="1671"/>
      <c r="DJ382" s="1671"/>
      <c r="DK382" s="1671"/>
      <c r="DL382" s="1671"/>
      <c r="DM382" s="1671"/>
      <c r="DN382" s="1671"/>
      <c r="DO382" s="1671"/>
      <c r="DP382" s="1671"/>
      <c r="DQ382" s="1671"/>
      <c r="DR382" s="1671"/>
      <c r="DS382" s="1671"/>
      <c r="DT382" s="1671"/>
      <c r="DU382" s="1671"/>
      <c r="DV382" s="1671"/>
      <c r="DW382" s="1671"/>
      <c r="DX382" s="1671"/>
      <c r="DY382" s="1671"/>
      <c r="DZ382" s="1671"/>
      <c r="EA382" s="1671"/>
      <c r="EB382" s="1671"/>
      <c r="EC382" s="1671"/>
      <c r="ED382" s="1671"/>
      <c r="EE382" s="1671"/>
      <c r="EF382" s="1671"/>
      <c r="EG382" s="1671"/>
      <c r="EH382" s="1671"/>
      <c r="EI382" s="1671"/>
    </row>
    <row r="383" spans="1:139" s="1673" customFormat="1" ht="12.5" x14ac:dyDescent="0.35">
      <c r="A383" s="1670" t="s">
        <v>6422</v>
      </c>
      <c r="B383" s="1670" t="s">
        <v>6057</v>
      </c>
      <c r="C383" s="1653">
        <v>1</v>
      </c>
      <c r="D383" s="1654">
        <v>56489</v>
      </c>
      <c r="E383" s="1654">
        <v>56489</v>
      </c>
      <c r="F383" s="1671"/>
      <c r="G383" s="1671"/>
      <c r="H383" s="1671"/>
      <c r="I383" s="1671"/>
      <c r="J383" s="1672"/>
      <c r="K383" s="1671"/>
      <c r="L383" s="1671"/>
      <c r="M383" s="1671"/>
      <c r="N383" s="1671"/>
      <c r="O383" s="1671"/>
      <c r="P383" s="1671"/>
      <c r="Q383" s="1671"/>
      <c r="R383" s="1671"/>
      <c r="S383" s="1671"/>
      <c r="T383" s="1671"/>
      <c r="U383" s="1671"/>
      <c r="V383" s="1671"/>
      <c r="W383" s="1671"/>
      <c r="X383" s="1671"/>
      <c r="Y383" s="1671"/>
      <c r="Z383" s="1671"/>
      <c r="AA383" s="1671"/>
      <c r="AB383" s="1671"/>
      <c r="AC383" s="1671"/>
      <c r="AD383" s="1671"/>
      <c r="AE383" s="1671"/>
      <c r="AF383" s="1671"/>
      <c r="AG383" s="1671"/>
      <c r="AH383" s="1671"/>
      <c r="AI383" s="1671"/>
      <c r="AJ383" s="1671"/>
      <c r="AK383" s="1671"/>
      <c r="AL383" s="1671"/>
      <c r="AM383" s="1671"/>
      <c r="AN383" s="1671"/>
      <c r="AO383" s="1671"/>
      <c r="AP383" s="1671"/>
      <c r="AQ383" s="1671"/>
      <c r="AR383" s="1671"/>
      <c r="AS383" s="1671"/>
      <c r="AT383" s="1671"/>
      <c r="AU383" s="1671"/>
      <c r="AV383" s="1671"/>
      <c r="AW383" s="1671"/>
      <c r="AX383" s="1671"/>
      <c r="AY383" s="1671"/>
      <c r="AZ383" s="1671"/>
      <c r="BA383" s="1671"/>
      <c r="BB383" s="1671"/>
      <c r="BC383" s="1671"/>
      <c r="BD383" s="1671"/>
      <c r="BE383" s="1671"/>
      <c r="BF383" s="1671"/>
      <c r="BG383" s="1671"/>
      <c r="BH383" s="1671"/>
      <c r="BI383" s="1671"/>
      <c r="BJ383" s="1671"/>
      <c r="BK383" s="1671"/>
      <c r="BL383" s="1671"/>
      <c r="BM383" s="1671"/>
      <c r="BN383" s="1671"/>
      <c r="BO383" s="1671"/>
      <c r="BP383" s="1671"/>
      <c r="BQ383" s="1671"/>
      <c r="BR383" s="1671"/>
      <c r="BS383" s="1671"/>
      <c r="BT383" s="1671"/>
      <c r="BU383" s="1671"/>
      <c r="BV383" s="1671"/>
      <c r="BW383" s="1671"/>
      <c r="BX383" s="1671"/>
      <c r="BY383" s="1671"/>
      <c r="BZ383" s="1671"/>
      <c r="CA383" s="1671"/>
      <c r="CB383" s="1671"/>
      <c r="CC383" s="1671"/>
      <c r="CD383" s="1671"/>
      <c r="CE383" s="1671"/>
      <c r="CF383" s="1671"/>
      <c r="CG383" s="1671"/>
      <c r="CH383" s="1671"/>
      <c r="CI383" s="1671"/>
      <c r="CJ383" s="1671"/>
      <c r="CK383" s="1671"/>
      <c r="CL383" s="1671"/>
      <c r="CM383" s="1671"/>
      <c r="CN383" s="1671"/>
      <c r="CO383" s="1671"/>
      <c r="CP383" s="1671"/>
      <c r="CQ383" s="1671"/>
      <c r="CR383" s="1671"/>
      <c r="CS383" s="1671"/>
      <c r="CT383" s="1671"/>
      <c r="CU383" s="1671"/>
      <c r="CV383" s="1671"/>
      <c r="CW383" s="1671"/>
      <c r="CX383" s="1671"/>
      <c r="CY383" s="1671"/>
      <c r="CZ383" s="1671"/>
      <c r="DA383" s="1671"/>
      <c r="DB383" s="1671"/>
      <c r="DC383" s="1671"/>
      <c r="DD383" s="1671"/>
      <c r="DE383" s="1671"/>
      <c r="DF383" s="1671"/>
      <c r="DG383" s="1671"/>
      <c r="DH383" s="1671"/>
      <c r="DI383" s="1671"/>
      <c r="DJ383" s="1671"/>
      <c r="DK383" s="1671"/>
      <c r="DL383" s="1671"/>
      <c r="DM383" s="1671"/>
      <c r="DN383" s="1671"/>
      <c r="DO383" s="1671"/>
      <c r="DP383" s="1671"/>
      <c r="DQ383" s="1671"/>
      <c r="DR383" s="1671"/>
      <c r="DS383" s="1671"/>
      <c r="DT383" s="1671"/>
      <c r="DU383" s="1671"/>
      <c r="DV383" s="1671"/>
      <c r="DW383" s="1671"/>
      <c r="DX383" s="1671"/>
      <c r="DY383" s="1671"/>
      <c r="DZ383" s="1671"/>
      <c r="EA383" s="1671"/>
      <c r="EB383" s="1671"/>
      <c r="EC383" s="1671"/>
      <c r="ED383" s="1671"/>
      <c r="EE383" s="1671"/>
      <c r="EF383" s="1671"/>
      <c r="EG383" s="1671"/>
      <c r="EH383" s="1671"/>
      <c r="EI383" s="1671"/>
    </row>
    <row r="384" spans="1:139" s="1673" customFormat="1" ht="12.5" x14ac:dyDescent="0.35">
      <c r="A384" s="1670" t="s">
        <v>6423</v>
      </c>
      <c r="B384" s="1670" t="s">
        <v>6063</v>
      </c>
      <c r="C384" s="1653">
        <v>16</v>
      </c>
      <c r="D384" s="1654">
        <v>42414</v>
      </c>
      <c r="E384" s="1654">
        <v>42414</v>
      </c>
      <c r="F384" s="1671"/>
      <c r="G384" s="1671"/>
      <c r="H384" s="1671"/>
      <c r="I384" s="1671"/>
      <c r="J384" s="1672"/>
      <c r="K384" s="1671"/>
      <c r="L384" s="1671"/>
      <c r="M384" s="1671"/>
      <c r="N384" s="1671"/>
      <c r="O384" s="1671"/>
      <c r="P384" s="1671"/>
      <c r="Q384" s="1671"/>
      <c r="R384" s="1671"/>
      <c r="S384" s="1671"/>
      <c r="T384" s="1671"/>
      <c r="U384" s="1671"/>
      <c r="V384" s="1671"/>
      <c r="W384" s="1671"/>
      <c r="X384" s="1671"/>
      <c r="Y384" s="1671"/>
      <c r="Z384" s="1671"/>
      <c r="AA384" s="1671"/>
      <c r="AB384" s="1671"/>
      <c r="AC384" s="1671"/>
      <c r="AD384" s="1671"/>
      <c r="AE384" s="1671"/>
      <c r="AF384" s="1671"/>
      <c r="AG384" s="1671"/>
      <c r="AH384" s="1671"/>
      <c r="AI384" s="1671"/>
      <c r="AJ384" s="1671"/>
      <c r="AK384" s="1671"/>
      <c r="AL384" s="1671"/>
      <c r="AM384" s="1671"/>
      <c r="AN384" s="1671"/>
      <c r="AO384" s="1671"/>
      <c r="AP384" s="1671"/>
      <c r="AQ384" s="1671"/>
      <c r="AR384" s="1671"/>
      <c r="AS384" s="1671"/>
      <c r="AT384" s="1671"/>
      <c r="AU384" s="1671"/>
      <c r="AV384" s="1671"/>
      <c r="AW384" s="1671"/>
      <c r="AX384" s="1671"/>
      <c r="AY384" s="1671"/>
      <c r="AZ384" s="1671"/>
      <c r="BA384" s="1671"/>
      <c r="BB384" s="1671"/>
      <c r="BC384" s="1671"/>
      <c r="BD384" s="1671"/>
      <c r="BE384" s="1671"/>
      <c r="BF384" s="1671"/>
      <c r="BG384" s="1671"/>
      <c r="BH384" s="1671"/>
      <c r="BI384" s="1671"/>
      <c r="BJ384" s="1671"/>
      <c r="BK384" s="1671"/>
      <c r="BL384" s="1671"/>
      <c r="BM384" s="1671"/>
      <c r="BN384" s="1671"/>
      <c r="BO384" s="1671"/>
      <c r="BP384" s="1671"/>
      <c r="BQ384" s="1671"/>
      <c r="BR384" s="1671"/>
      <c r="BS384" s="1671"/>
      <c r="BT384" s="1671"/>
      <c r="BU384" s="1671"/>
      <c r="BV384" s="1671"/>
      <c r="BW384" s="1671"/>
      <c r="BX384" s="1671"/>
      <c r="BY384" s="1671"/>
      <c r="BZ384" s="1671"/>
      <c r="CA384" s="1671"/>
      <c r="CB384" s="1671"/>
      <c r="CC384" s="1671"/>
      <c r="CD384" s="1671"/>
      <c r="CE384" s="1671"/>
      <c r="CF384" s="1671"/>
      <c r="CG384" s="1671"/>
      <c r="CH384" s="1671"/>
      <c r="CI384" s="1671"/>
      <c r="CJ384" s="1671"/>
      <c r="CK384" s="1671"/>
      <c r="CL384" s="1671"/>
      <c r="CM384" s="1671"/>
      <c r="CN384" s="1671"/>
      <c r="CO384" s="1671"/>
      <c r="CP384" s="1671"/>
      <c r="CQ384" s="1671"/>
      <c r="CR384" s="1671"/>
      <c r="CS384" s="1671"/>
      <c r="CT384" s="1671"/>
      <c r="CU384" s="1671"/>
      <c r="CV384" s="1671"/>
      <c r="CW384" s="1671"/>
      <c r="CX384" s="1671"/>
      <c r="CY384" s="1671"/>
      <c r="CZ384" s="1671"/>
      <c r="DA384" s="1671"/>
      <c r="DB384" s="1671"/>
      <c r="DC384" s="1671"/>
      <c r="DD384" s="1671"/>
      <c r="DE384" s="1671"/>
      <c r="DF384" s="1671"/>
      <c r="DG384" s="1671"/>
      <c r="DH384" s="1671"/>
      <c r="DI384" s="1671"/>
      <c r="DJ384" s="1671"/>
      <c r="DK384" s="1671"/>
      <c r="DL384" s="1671"/>
      <c r="DM384" s="1671"/>
      <c r="DN384" s="1671"/>
      <c r="DO384" s="1671"/>
      <c r="DP384" s="1671"/>
      <c r="DQ384" s="1671"/>
      <c r="DR384" s="1671"/>
      <c r="DS384" s="1671"/>
      <c r="DT384" s="1671"/>
      <c r="DU384" s="1671"/>
      <c r="DV384" s="1671"/>
      <c r="DW384" s="1671"/>
      <c r="DX384" s="1671"/>
      <c r="DY384" s="1671"/>
      <c r="DZ384" s="1671"/>
      <c r="EA384" s="1671"/>
      <c r="EB384" s="1671"/>
      <c r="EC384" s="1671"/>
      <c r="ED384" s="1671"/>
      <c r="EE384" s="1671"/>
      <c r="EF384" s="1671"/>
      <c r="EG384" s="1671"/>
      <c r="EH384" s="1671"/>
      <c r="EI384" s="1671"/>
    </row>
    <row r="385" spans="1:139" s="1673" customFormat="1" ht="12.5" x14ac:dyDescent="0.35">
      <c r="A385" s="1670" t="s">
        <v>6424</v>
      </c>
      <c r="B385" s="1670" t="s">
        <v>6067</v>
      </c>
      <c r="C385" s="1653">
        <v>15</v>
      </c>
      <c r="D385" s="1654">
        <v>25152</v>
      </c>
      <c r="E385" s="1654">
        <v>25152</v>
      </c>
      <c r="F385" s="1671"/>
      <c r="G385" s="1671"/>
      <c r="H385" s="1671"/>
      <c r="I385" s="1671"/>
      <c r="J385" s="1672"/>
      <c r="K385" s="1671"/>
      <c r="L385" s="1671"/>
      <c r="M385" s="1671"/>
      <c r="N385" s="1671"/>
      <c r="O385" s="1671"/>
      <c r="P385" s="1671"/>
      <c r="Q385" s="1671"/>
      <c r="R385" s="1671"/>
      <c r="S385" s="1671"/>
      <c r="T385" s="1671"/>
      <c r="U385" s="1671"/>
      <c r="V385" s="1671"/>
      <c r="W385" s="1671"/>
      <c r="X385" s="1671"/>
      <c r="Y385" s="1671"/>
      <c r="Z385" s="1671"/>
      <c r="AA385" s="1671"/>
      <c r="AB385" s="1671"/>
      <c r="AC385" s="1671"/>
      <c r="AD385" s="1671"/>
      <c r="AE385" s="1671"/>
      <c r="AF385" s="1671"/>
      <c r="AG385" s="1671"/>
      <c r="AH385" s="1671"/>
      <c r="AI385" s="1671"/>
      <c r="AJ385" s="1671"/>
      <c r="AK385" s="1671"/>
      <c r="AL385" s="1671"/>
      <c r="AM385" s="1671"/>
      <c r="AN385" s="1671"/>
      <c r="AO385" s="1671"/>
      <c r="AP385" s="1671"/>
      <c r="AQ385" s="1671"/>
      <c r="AR385" s="1671"/>
      <c r="AS385" s="1671"/>
      <c r="AT385" s="1671"/>
      <c r="AU385" s="1671"/>
      <c r="AV385" s="1671"/>
      <c r="AW385" s="1671"/>
      <c r="AX385" s="1671"/>
      <c r="AY385" s="1671"/>
      <c r="AZ385" s="1671"/>
      <c r="BA385" s="1671"/>
      <c r="BB385" s="1671"/>
      <c r="BC385" s="1671"/>
      <c r="BD385" s="1671"/>
      <c r="BE385" s="1671"/>
      <c r="BF385" s="1671"/>
      <c r="BG385" s="1671"/>
      <c r="BH385" s="1671"/>
      <c r="BI385" s="1671"/>
      <c r="BJ385" s="1671"/>
      <c r="BK385" s="1671"/>
      <c r="BL385" s="1671"/>
      <c r="BM385" s="1671"/>
      <c r="BN385" s="1671"/>
      <c r="BO385" s="1671"/>
      <c r="BP385" s="1671"/>
      <c r="BQ385" s="1671"/>
      <c r="BR385" s="1671"/>
      <c r="BS385" s="1671"/>
      <c r="BT385" s="1671"/>
      <c r="BU385" s="1671"/>
      <c r="BV385" s="1671"/>
      <c r="BW385" s="1671"/>
      <c r="BX385" s="1671"/>
      <c r="BY385" s="1671"/>
      <c r="BZ385" s="1671"/>
      <c r="CA385" s="1671"/>
      <c r="CB385" s="1671"/>
      <c r="CC385" s="1671"/>
      <c r="CD385" s="1671"/>
      <c r="CE385" s="1671"/>
      <c r="CF385" s="1671"/>
      <c r="CG385" s="1671"/>
      <c r="CH385" s="1671"/>
      <c r="CI385" s="1671"/>
      <c r="CJ385" s="1671"/>
      <c r="CK385" s="1671"/>
      <c r="CL385" s="1671"/>
      <c r="CM385" s="1671"/>
      <c r="CN385" s="1671"/>
      <c r="CO385" s="1671"/>
      <c r="CP385" s="1671"/>
      <c r="CQ385" s="1671"/>
      <c r="CR385" s="1671"/>
      <c r="CS385" s="1671"/>
      <c r="CT385" s="1671"/>
      <c r="CU385" s="1671"/>
      <c r="CV385" s="1671"/>
      <c r="CW385" s="1671"/>
      <c r="CX385" s="1671"/>
      <c r="CY385" s="1671"/>
      <c r="CZ385" s="1671"/>
      <c r="DA385" s="1671"/>
      <c r="DB385" s="1671"/>
      <c r="DC385" s="1671"/>
      <c r="DD385" s="1671"/>
      <c r="DE385" s="1671"/>
      <c r="DF385" s="1671"/>
      <c r="DG385" s="1671"/>
      <c r="DH385" s="1671"/>
      <c r="DI385" s="1671"/>
      <c r="DJ385" s="1671"/>
      <c r="DK385" s="1671"/>
      <c r="DL385" s="1671"/>
      <c r="DM385" s="1671"/>
      <c r="DN385" s="1671"/>
      <c r="DO385" s="1671"/>
      <c r="DP385" s="1671"/>
      <c r="DQ385" s="1671"/>
      <c r="DR385" s="1671"/>
      <c r="DS385" s="1671"/>
      <c r="DT385" s="1671"/>
      <c r="DU385" s="1671"/>
      <c r="DV385" s="1671"/>
      <c r="DW385" s="1671"/>
      <c r="DX385" s="1671"/>
      <c r="DY385" s="1671"/>
      <c r="DZ385" s="1671"/>
      <c r="EA385" s="1671"/>
      <c r="EB385" s="1671"/>
      <c r="EC385" s="1671"/>
      <c r="ED385" s="1671"/>
      <c r="EE385" s="1671"/>
      <c r="EF385" s="1671"/>
      <c r="EG385" s="1671"/>
      <c r="EH385" s="1671"/>
      <c r="EI385" s="1671"/>
    </row>
    <row r="386" spans="1:139" s="1673" customFormat="1" ht="12.5" x14ac:dyDescent="0.35">
      <c r="A386" s="1670" t="s">
        <v>6425</v>
      </c>
      <c r="B386" s="1670" t="s">
        <v>6071</v>
      </c>
      <c r="C386" s="1653">
        <v>11</v>
      </c>
      <c r="D386" s="1654">
        <v>25539</v>
      </c>
      <c r="E386" s="1654">
        <v>25539</v>
      </c>
      <c r="F386" s="1671"/>
      <c r="G386" s="1671"/>
      <c r="H386" s="1671"/>
      <c r="I386" s="1671"/>
      <c r="J386" s="1672"/>
      <c r="K386" s="1671"/>
      <c r="L386" s="1671"/>
      <c r="M386" s="1671"/>
      <c r="N386" s="1671"/>
      <c r="O386" s="1671"/>
      <c r="P386" s="1671"/>
      <c r="Q386" s="1671"/>
      <c r="R386" s="1671"/>
      <c r="S386" s="1671"/>
      <c r="T386" s="1671"/>
      <c r="U386" s="1671"/>
      <c r="V386" s="1671"/>
      <c r="W386" s="1671"/>
      <c r="X386" s="1671"/>
      <c r="Y386" s="1671"/>
      <c r="Z386" s="1671"/>
      <c r="AA386" s="1671"/>
      <c r="AB386" s="1671"/>
      <c r="AC386" s="1671"/>
      <c r="AD386" s="1671"/>
      <c r="AE386" s="1671"/>
      <c r="AF386" s="1671"/>
      <c r="AG386" s="1671"/>
      <c r="AH386" s="1671"/>
      <c r="AI386" s="1671"/>
      <c r="AJ386" s="1671"/>
      <c r="AK386" s="1671"/>
      <c r="AL386" s="1671"/>
      <c r="AM386" s="1671"/>
      <c r="AN386" s="1671"/>
      <c r="AO386" s="1671"/>
      <c r="AP386" s="1671"/>
      <c r="AQ386" s="1671"/>
      <c r="AR386" s="1671"/>
      <c r="AS386" s="1671"/>
      <c r="AT386" s="1671"/>
      <c r="AU386" s="1671"/>
      <c r="AV386" s="1671"/>
      <c r="AW386" s="1671"/>
      <c r="AX386" s="1671"/>
      <c r="AY386" s="1671"/>
      <c r="AZ386" s="1671"/>
      <c r="BA386" s="1671"/>
      <c r="BB386" s="1671"/>
      <c r="BC386" s="1671"/>
      <c r="BD386" s="1671"/>
      <c r="BE386" s="1671"/>
      <c r="BF386" s="1671"/>
      <c r="BG386" s="1671"/>
      <c r="BH386" s="1671"/>
      <c r="BI386" s="1671"/>
      <c r="BJ386" s="1671"/>
      <c r="BK386" s="1671"/>
      <c r="BL386" s="1671"/>
      <c r="BM386" s="1671"/>
      <c r="BN386" s="1671"/>
      <c r="BO386" s="1671"/>
      <c r="BP386" s="1671"/>
      <c r="BQ386" s="1671"/>
      <c r="BR386" s="1671"/>
      <c r="BS386" s="1671"/>
      <c r="BT386" s="1671"/>
      <c r="BU386" s="1671"/>
      <c r="BV386" s="1671"/>
      <c r="BW386" s="1671"/>
      <c r="BX386" s="1671"/>
      <c r="BY386" s="1671"/>
      <c r="BZ386" s="1671"/>
      <c r="CA386" s="1671"/>
      <c r="CB386" s="1671"/>
      <c r="CC386" s="1671"/>
      <c r="CD386" s="1671"/>
      <c r="CE386" s="1671"/>
      <c r="CF386" s="1671"/>
      <c r="CG386" s="1671"/>
      <c r="CH386" s="1671"/>
      <c r="CI386" s="1671"/>
      <c r="CJ386" s="1671"/>
      <c r="CK386" s="1671"/>
      <c r="CL386" s="1671"/>
      <c r="CM386" s="1671"/>
      <c r="CN386" s="1671"/>
      <c r="CO386" s="1671"/>
      <c r="CP386" s="1671"/>
      <c r="CQ386" s="1671"/>
      <c r="CR386" s="1671"/>
      <c r="CS386" s="1671"/>
      <c r="CT386" s="1671"/>
      <c r="CU386" s="1671"/>
      <c r="CV386" s="1671"/>
      <c r="CW386" s="1671"/>
      <c r="CX386" s="1671"/>
      <c r="CY386" s="1671"/>
      <c r="CZ386" s="1671"/>
      <c r="DA386" s="1671"/>
      <c r="DB386" s="1671"/>
      <c r="DC386" s="1671"/>
      <c r="DD386" s="1671"/>
      <c r="DE386" s="1671"/>
      <c r="DF386" s="1671"/>
      <c r="DG386" s="1671"/>
      <c r="DH386" s="1671"/>
      <c r="DI386" s="1671"/>
      <c r="DJ386" s="1671"/>
      <c r="DK386" s="1671"/>
      <c r="DL386" s="1671"/>
      <c r="DM386" s="1671"/>
      <c r="DN386" s="1671"/>
      <c r="DO386" s="1671"/>
      <c r="DP386" s="1671"/>
      <c r="DQ386" s="1671"/>
      <c r="DR386" s="1671"/>
      <c r="DS386" s="1671"/>
      <c r="DT386" s="1671"/>
      <c r="DU386" s="1671"/>
      <c r="DV386" s="1671"/>
      <c r="DW386" s="1671"/>
      <c r="DX386" s="1671"/>
      <c r="DY386" s="1671"/>
      <c r="DZ386" s="1671"/>
      <c r="EA386" s="1671"/>
      <c r="EB386" s="1671"/>
      <c r="EC386" s="1671"/>
      <c r="ED386" s="1671"/>
      <c r="EE386" s="1671"/>
      <c r="EF386" s="1671"/>
      <c r="EG386" s="1671"/>
      <c r="EH386" s="1671"/>
      <c r="EI386" s="1671"/>
    </row>
    <row r="387" spans="1:139" s="1673" customFormat="1" ht="12.5" x14ac:dyDescent="0.35">
      <c r="A387" s="1670" t="s">
        <v>6426</v>
      </c>
      <c r="B387" s="1670" t="s">
        <v>6079</v>
      </c>
      <c r="C387" s="1653">
        <v>26</v>
      </c>
      <c r="D387" s="1654">
        <v>38648</v>
      </c>
      <c r="E387" s="1654">
        <v>38648</v>
      </c>
      <c r="F387" s="1671"/>
      <c r="G387" s="1671"/>
      <c r="H387" s="1671"/>
      <c r="I387" s="1671"/>
      <c r="J387" s="1672"/>
      <c r="K387" s="1671"/>
      <c r="L387" s="1671"/>
      <c r="M387" s="1671"/>
      <c r="N387" s="1671"/>
      <c r="O387" s="1671"/>
      <c r="P387" s="1671"/>
      <c r="Q387" s="1671"/>
      <c r="R387" s="1671"/>
      <c r="S387" s="1671"/>
      <c r="T387" s="1671"/>
      <c r="U387" s="1671"/>
      <c r="V387" s="1671"/>
      <c r="W387" s="1671"/>
      <c r="X387" s="1671"/>
      <c r="Y387" s="1671"/>
      <c r="Z387" s="1671"/>
      <c r="AA387" s="1671"/>
      <c r="AB387" s="1671"/>
      <c r="AC387" s="1671"/>
      <c r="AD387" s="1671"/>
      <c r="AE387" s="1671"/>
      <c r="AF387" s="1671"/>
      <c r="AG387" s="1671"/>
      <c r="AH387" s="1671"/>
      <c r="AI387" s="1671"/>
      <c r="AJ387" s="1671"/>
      <c r="AK387" s="1671"/>
      <c r="AL387" s="1671"/>
      <c r="AM387" s="1671"/>
      <c r="AN387" s="1671"/>
      <c r="AO387" s="1671"/>
      <c r="AP387" s="1671"/>
      <c r="AQ387" s="1671"/>
      <c r="AR387" s="1671"/>
      <c r="AS387" s="1671"/>
      <c r="AT387" s="1671"/>
      <c r="AU387" s="1671"/>
      <c r="AV387" s="1671"/>
      <c r="AW387" s="1671"/>
      <c r="AX387" s="1671"/>
      <c r="AY387" s="1671"/>
      <c r="AZ387" s="1671"/>
      <c r="BA387" s="1671"/>
      <c r="BB387" s="1671"/>
      <c r="BC387" s="1671"/>
      <c r="BD387" s="1671"/>
      <c r="BE387" s="1671"/>
      <c r="BF387" s="1671"/>
      <c r="BG387" s="1671"/>
      <c r="BH387" s="1671"/>
      <c r="BI387" s="1671"/>
      <c r="BJ387" s="1671"/>
      <c r="BK387" s="1671"/>
      <c r="BL387" s="1671"/>
      <c r="BM387" s="1671"/>
      <c r="BN387" s="1671"/>
      <c r="BO387" s="1671"/>
      <c r="BP387" s="1671"/>
      <c r="BQ387" s="1671"/>
      <c r="BR387" s="1671"/>
      <c r="BS387" s="1671"/>
      <c r="BT387" s="1671"/>
      <c r="BU387" s="1671"/>
      <c r="BV387" s="1671"/>
      <c r="BW387" s="1671"/>
      <c r="BX387" s="1671"/>
      <c r="BY387" s="1671"/>
      <c r="BZ387" s="1671"/>
      <c r="CA387" s="1671"/>
      <c r="CB387" s="1671"/>
      <c r="CC387" s="1671"/>
      <c r="CD387" s="1671"/>
      <c r="CE387" s="1671"/>
      <c r="CF387" s="1671"/>
      <c r="CG387" s="1671"/>
      <c r="CH387" s="1671"/>
      <c r="CI387" s="1671"/>
      <c r="CJ387" s="1671"/>
      <c r="CK387" s="1671"/>
      <c r="CL387" s="1671"/>
      <c r="CM387" s="1671"/>
      <c r="CN387" s="1671"/>
      <c r="CO387" s="1671"/>
      <c r="CP387" s="1671"/>
      <c r="CQ387" s="1671"/>
      <c r="CR387" s="1671"/>
      <c r="CS387" s="1671"/>
      <c r="CT387" s="1671"/>
      <c r="CU387" s="1671"/>
      <c r="CV387" s="1671"/>
      <c r="CW387" s="1671"/>
      <c r="CX387" s="1671"/>
      <c r="CY387" s="1671"/>
      <c r="CZ387" s="1671"/>
      <c r="DA387" s="1671"/>
      <c r="DB387" s="1671"/>
      <c r="DC387" s="1671"/>
      <c r="DD387" s="1671"/>
      <c r="DE387" s="1671"/>
      <c r="DF387" s="1671"/>
      <c r="DG387" s="1671"/>
      <c r="DH387" s="1671"/>
      <c r="DI387" s="1671"/>
      <c r="DJ387" s="1671"/>
      <c r="DK387" s="1671"/>
      <c r="DL387" s="1671"/>
      <c r="DM387" s="1671"/>
      <c r="DN387" s="1671"/>
      <c r="DO387" s="1671"/>
      <c r="DP387" s="1671"/>
      <c r="DQ387" s="1671"/>
      <c r="DR387" s="1671"/>
      <c r="DS387" s="1671"/>
      <c r="DT387" s="1671"/>
      <c r="DU387" s="1671"/>
      <c r="DV387" s="1671"/>
      <c r="DW387" s="1671"/>
      <c r="DX387" s="1671"/>
      <c r="DY387" s="1671"/>
      <c r="DZ387" s="1671"/>
      <c r="EA387" s="1671"/>
      <c r="EB387" s="1671"/>
      <c r="EC387" s="1671"/>
      <c r="ED387" s="1671"/>
      <c r="EE387" s="1671"/>
      <c r="EF387" s="1671"/>
      <c r="EG387" s="1671"/>
      <c r="EH387" s="1671"/>
      <c r="EI387" s="1671"/>
    </row>
    <row r="388" spans="1:139" s="1673" customFormat="1" ht="12.5" x14ac:dyDescent="0.35">
      <c r="A388" s="1670" t="s">
        <v>6427</v>
      </c>
      <c r="B388" s="1670" t="s">
        <v>6091</v>
      </c>
      <c r="C388" s="1653">
        <v>307</v>
      </c>
      <c r="D388" s="1654">
        <v>28234</v>
      </c>
      <c r="E388" s="1654">
        <v>28234</v>
      </c>
      <c r="F388" s="1671"/>
      <c r="G388" s="1671"/>
      <c r="H388" s="1671"/>
      <c r="I388" s="1671"/>
      <c r="J388" s="1672"/>
      <c r="K388" s="1671"/>
      <c r="L388" s="1671"/>
      <c r="M388" s="1671"/>
      <c r="N388" s="1671"/>
      <c r="O388" s="1671"/>
      <c r="P388" s="1671"/>
      <c r="Q388" s="1671"/>
      <c r="R388" s="1671"/>
      <c r="S388" s="1671"/>
      <c r="T388" s="1671"/>
      <c r="U388" s="1671"/>
      <c r="V388" s="1671"/>
      <c r="W388" s="1671"/>
      <c r="X388" s="1671"/>
      <c r="Y388" s="1671"/>
      <c r="Z388" s="1671"/>
      <c r="AA388" s="1671"/>
      <c r="AB388" s="1671"/>
      <c r="AC388" s="1671"/>
      <c r="AD388" s="1671"/>
      <c r="AE388" s="1671"/>
      <c r="AF388" s="1671"/>
      <c r="AG388" s="1671"/>
      <c r="AH388" s="1671"/>
      <c r="AI388" s="1671"/>
      <c r="AJ388" s="1671"/>
      <c r="AK388" s="1671"/>
      <c r="AL388" s="1671"/>
      <c r="AM388" s="1671"/>
      <c r="AN388" s="1671"/>
      <c r="AO388" s="1671"/>
      <c r="AP388" s="1671"/>
      <c r="AQ388" s="1671"/>
      <c r="AR388" s="1671"/>
      <c r="AS388" s="1671"/>
      <c r="AT388" s="1671"/>
      <c r="AU388" s="1671"/>
      <c r="AV388" s="1671"/>
      <c r="AW388" s="1671"/>
      <c r="AX388" s="1671"/>
      <c r="AY388" s="1671"/>
      <c r="AZ388" s="1671"/>
      <c r="BA388" s="1671"/>
      <c r="BB388" s="1671"/>
      <c r="BC388" s="1671"/>
      <c r="BD388" s="1671"/>
      <c r="BE388" s="1671"/>
      <c r="BF388" s="1671"/>
      <c r="BG388" s="1671"/>
      <c r="BH388" s="1671"/>
      <c r="BI388" s="1671"/>
      <c r="BJ388" s="1671"/>
      <c r="BK388" s="1671"/>
      <c r="BL388" s="1671"/>
      <c r="BM388" s="1671"/>
      <c r="BN388" s="1671"/>
      <c r="BO388" s="1671"/>
      <c r="BP388" s="1671"/>
      <c r="BQ388" s="1671"/>
      <c r="BR388" s="1671"/>
      <c r="BS388" s="1671"/>
      <c r="BT388" s="1671"/>
      <c r="BU388" s="1671"/>
      <c r="BV388" s="1671"/>
      <c r="BW388" s="1671"/>
      <c r="BX388" s="1671"/>
      <c r="BY388" s="1671"/>
      <c r="BZ388" s="1671"/>
      <c r="CA388" s="1671"/>
      <c r="CB388" s="1671"/>
      <c r="CC388" s="1671"/>
      <c r="CD388" s="1671"/>
      <c r="CE388" s="1671"/>
      <c r="CF388" s="1671"/>
      <c r="CG388" s="1671"/>
      <c r="CH388" s="1671"/>
      <c r="CI388" s="1671"/>
      <c r="CJ388" s="1671"/>
      <c r="CK388" s="1671"/>
      <c r="CL388" s="1671"/>
      <c r="CM388" s="1671"/>
      <c r="CN388" s="1671"/>
      <c r="CO388" s="1671"/>
      <c r="CP388" s="1671"/>
      <c r="CQ388" s="1671"/>
      <c r="CR388" s="1671"/>
      <c r="CS388" s="1671"/>
      <c r="CT388" s="1671"/>
      <c r="CU388" s="1671"/>
      <c r="CV388" s="1671"/>
      <c r="CW388" s="1671"/>
      <c r="CX388" s="1671"/>
      <c r="CY388" s="1671"/>
      <c r="CZ388" s="1671"/>
      <c r="DA388" s="1671"/>
      <c r="DB388" s="1671"/>
      <c r="DC388" s="1671"/>
      <c r="DD388" s="1671"/>
      <c r="DE388" s="1671"/>
      <c r="DF388" s="1671"/>
      <c r="DG388" s="1671"/>
      <c r="DH388" s="1671"/>
      <c r="DI388" s="1671"/>
      <c r="DJ388" s="1671"/>
      <c r="DK388" s="1671"/>
      <c r="DL388" s="1671"/>
      <c r="DM388" s="1671"/>
      <c r="DN388" s="1671"/>
      <c r="DO388" s="1671"/>
      <c r="DP388" s="1671"/>
      <c r="DQ388" s="1671"/>
      <c r="DR388" s="1671"/>
      <c r="DS388" s="1671"/>
      <c r="DT388" s="1671"/>
      <c r="DU388" s="1671"/>
      <c r="DV388" s="1671"/>
      <c r="DW388" s="1671"/>
      <c r="DX388" s="1671"/>
      <c r="DY388" s="1671"/>
      <c r="DZ388" s="1671"/>
      <c r="EA388" s="1671"/>
      <c r="EB388" s="1671"/>
      <c r="EC388" s="1671"/>
      <c r="ED388" s="1671"/>
      <c r="EE388" s="1671"/>
      <c r="EF388" s="1671"/>
      <c r="EG388" s="1671"/>
      <c r="EH388" s="1671"/>
      <c r="EI388" s="1671"/>
    </row>
    <row r="389" spans="1:139" s="1673" customFormat="1" ht="12.5" x14ac:dyDescent="0.35">
      <c r="A389" s="1670" t="s">
        <v>6428</v>
      </c>
      <c r="B389" s="1670" t="s">
        <v>6105</v>
      </c>
      <c r="C389" s="1653">
        <v>9</v>
      </c>
      <c r="D389" s="1654">
        <v>20557</v>
      </c>
      <c r="E389" s="1654">
        <v>20557</v>
      </c>
      <c r="F389" s="1671"/>
      <c r="G389" s="1671"/>
      <c r="H389" s="1671"/>
      <c r="I389" s="1671"/>
      <c r="J389" s="1672"/>
      <c r="K389" s="1671"/>
      <c r="L389" s="1671"/>
      <c r="M389" s="1671"/>
      <c r="N389" s="1671"/>
      <c r="O389" s="1671"/>
      <c r="P389" s="1671"/>
      <c r="Q389" s="1671"/>
      <c r="R389" s="1671"/>
      <c r="S389" s="1671"/>
      <c r="T389" s="1671"/>
      <c r="U389" s="1671"/>
      <c r="V389" s="1671"/>
      <c r="W389" s="1671"/>
      <c r="X389" s="1671"/>
      <c r="Y389" s="1671"/>
      <c r="Z389" s="1671"/>
      <c r="AA389" s="1671"/>
      <c r="AB389" s="1671"/>
      <c r="AC389" s="1671"/>
      <c r="AD389" s="1671"/>
      <c r="AE389" s="1671"/>
      <c r="AF389" s="1671"/>
      <c r="AG389" s="1671"/>
      <c r="AH389" s="1671"/>
      <c r="AI389" s="1671"/>
      <c r="AJ389" s="1671"/>
      <c r="AK389" s="1671"/>
      <c r="AL389" s="1671"/>
      <c r="AM389" s="1671"/>
      <c r="AN389" s="1671"/>
      <c r="AO389" s="1671"/>
      <c r="AP389" s="1671"/>
      <c r="AQ389" s="1671"/>
      <c r="AR389" s="1671"/>
      <c r="AS389" s="1671"/>
      <c r="AT389" s="1671"/>
      <c r="AU389" s="1671"/>
      <c r="AV389" s="1671"/>
      <c r="AW389" s="1671"/>
      <c r="AX389" s="1671"/>
      <c r="AY389" s="1671"/>
      <c r="AZ389" s="1671"/>
      <c r="BA389" s="1671"/>
      <c r="BB389" s="1671"/>
      <c r="BC389" s="1671"/>
      <c r="BD389" s="1671"/>
      <c r="BE389" s="1671"/>
      <c r="BF389" s="1671"/>
      <c r="BG389" s="1671"/>
      <c r="BH389" s="1671"/>
      <c r="BI389" s="1671"/>
      <c r="BJ389" s="1671"/>
      <c r="BK389" s="1671"/>
      <c r="BL389" s="1671"/>
      <c r="BM389" s="1671"/>
      <c r="BN389" s="1671"/>
      <c r="BO389" s="1671"/>
      <c r="BP389" s="1671"/>
      <c r="BQ389" s="1671"/>
      <c r="BR389" s="1671"/>
      <c r="BS389" s="1671"/>
      <c r="BT389" s="1671"/>
      <c r="BU389" s="1671"/>
      <c r="BV389" s="1671"/>
      <c r="BW389" s="1671"/>
      <c r="BX389" s="1671"/>
      <c r="BY389" s="1671"/>
      <c r="BZ389" s="1671"/>
      <c r="CA389" s="1671"/>
      <c r="CB389" s="1671"/>
      <c r="CC389" s="1671"/>
      <c r="CD389" s="1671"/>
      <c r="CE389" s="1671"/>
      <c r="CF389" s="1671"/>
      <c r="CG389" s="1671"/>
      <c r="CH389" s="1671"/>
      <c r="CI389" s="1671"/>
      <c r="CJ389" s="1671"/>
      <c r="CK389" s="1671"/>
      <c r="CL389" s="1671"/>
      <c r="CM389" s="1671"/>
      <c r="CN389" s="1671"/>
      <c r="CO389" s="1671"/>
      <c r="CP389" s="1671"/>
      <c r="CQ389" s="1671"/>
      <c r="CR389" s="1671"/>
      <c r="CS389" s="1671"/>
      <c r="CT389" s="1671"/>
      <c r="CU389" s="1671"/>
      <c r="CV389" s="1671"/>
      <c r="CW389" s="1671"/>
      <c r="CX389" s="1671"/>
      <c r="CY389" s="1671"/>
      <c r="CZ389" s="1671"/>
      <c r="DA389" s="1671"/>
      <c r="DB389" s="1671"/>
      <c r="DC389" s="1671"/>
      <c r="DD389" s="1671"/>
      <c r="DE389" s="1671"/>
      <c r="DF389" s="1671"/>
      <c r="DG389" s="1671"/>
      <c r="DH389" s="1671"/>
      <c r="DI389" s="1671"/>
      <c r="DJ389" s="1671"/>
      <c r="DK389" s="1671"/>
      <c r="DL389" s="1671"/>
      <c r="DM389" s="1671"/>
      <c r="DN389" s="1671"/>
      <c r="DO389" s="1671"/>
      <c r="DP389" s="1671"/>
      <c r="DQ389" s="1671"/>
      <c r="DR389" s="1671"/>
      <c r="DS389" s="1671"/>
      <c r="DT389" s="1671"/>
      <c r="DU389" s="1671"/>
      <c r="DV389" s="1671"/>
      <c r="DW389" s="1671"/>
      <c r="DX389" s="1671"/>
      <c r="DY389" s="1671"/>
      <c r="DZ389" s="1671"/>
      <c r="EA389" s="1671"/>
      <c r="EB389" s="1671"/>
      <c r="EC389" s="1671"/>
      <c r="ED389" s="1671"/>
      <c r="EE389" s="1671"/>
      <c r="EF389" s="1671"/>
      <c r="EG389" s="1671"/>
      <c r="EH389" s="1671"/>
      <c r="EI389" s="1671"/>
    </row>
    <row r="390" spans="1:139" s="1673" customFormat="1" ht="12.5" x14ac:dyDescent="0.35">
      <c r="A390" s="1670" t="s">
        <v>6429</v>
      </c>
      <c r="B390" s="1670" t="s">
        <v>6302</v>
      </c>
      <c r="C390" s="1653">
        <v>15</v>
      </c>
      <c r="D390" s="1654">
        <v>26311</v>
      </c>
      <c r="E390" s="1654">
        <v>26311</v>
      </c>
      <c r="F390" s="1671"/>
      <c r="G390" s="1671"/>
      <c r="H390" s="1671"/>
      <c r="I390" s="1671"/>
      <c r="J390" s="1672"/>
      <c r="K390" s="1671"/>
      <c r="L390" s="1671"/>
      <c r="M390" s="1671"/>
      <c r="N390" s="1671"/>
      <c r="O390" s="1671"/>
      <c r="P390" s="1671"/>
      <c r="Q390" s="1671"/>
      <c r="R390" s="1671"/>
      <c r="S390" s="1671"/>
      <c r="T390" s="1671"/>
      <c r="U390" s="1671"/>
      <c r="V390" s="1671"/>
      <c r="W390" s="1671"/>
      <c r="X390" s="1671"/>
      <c r="Y390" s="1671"/>
      <c r="Z390" s="1671"/>
      <c r="AA390" s="1671"/>
      <c r="AB390" s="1671"/>
      <c r="AC390" s="1671"/>
      <c r="AD390" s="1671"/>
      <c r="AE390" s="1671"/>
      <c r="AF390" s="1671"/>
      <c r="AG390" s="1671"/>
      <c r="AH390" s="1671"/>
      <c r="AI390" s="1671"/>
      <c r="AJ390" s="1671"/>
      <c r="AK390" s="1671"/>
      <c r="AL390" s="1671"/>
      <c r="AM390" s="1671"/>
      <c r="AN390" s="1671"/>
      <c r="AO390" s="1671"/>
      <c r="AP390" s="1671"/>
      <c r="AQ390" s="1671"/>
      <c r="AR390" s="1671"/>
      <c r="AS390" s="1671"/>
      <c r="AT390" s="1671"/>
      <c r="AU390" s="1671"/>
      <c r="AV390" s="1671"/>
      <c r="AW390" s="1671"/>
      <c r="AX390" s="1671"/>
      <c r="AY390" s="1671"/>
      <c r="AZ390" s="1671"/>
      <c r="BA390" s="1671"/>
      <c r="BB390" s="1671"/>
      <c r="BC390" s="1671"/>
      <c r="BD390" s="1671"/>
      <c r="BE390" s="1671"/>
      <c r="BF390" s="1671"/>
      <c r="BG390" s="1671"/>
      <c r="BH390" s="1671"/>
      <c r="BI390" s="1671"/>
      <c r="BJ390" s="1671"/>
      <c r="BK390" s="1671"/>
      <c r="BL390" s="1671"/>
      <c r="BM390" s="1671"/>
      <c r="BN390" s="1671"/>
      <c r="BO390" s="1671"/>
      <c r="BP390" s="1671"/>
      <c r="BQ390" s="1671"/>
      <c r="BR390" s="1671"/>
      <c r="BS390" s="1671"/>
      <c r="BT390" s="1671"/>
      <c r="BU390" s="1671"/>
      <c r="BV390" s="1671"/>
      <c r="BW390" s="1671"/>
      <c r="BX390" s="1671"/>
      <c r="BY390" s="1671"/>
      <c r="BZ390" s="1671"/>
      <c r="CA390" s="1671"/>
      <c r="CB390" s="1671"/>
      <c r="CC390" s="1671"/>
      <c r="CD390" s="1671"/>
      <c r="CE390" s="1671"/>
      <c r="CF390" s="1671"/>
      <c r="CG390" s="1671"/>
      <c r="CH390" s="1671"/>
      <c r="CI390" s="1671"/>
      <c r="CJ390" s="1671"/>
      <c r="CK390" s="1671"/>
      <c r="CL390" s="1671"/>
      <c r="CM390" s="1671"/>
      <c r="CN390" s="1671"/>
      <c r="CO390" s="1671"/>
      <c r="CP390" s="1671"/>
      <c r="CQ390" s="1671"/>
      <c r="CR390" s="1671"/>
      <c r="CS390" s="1671"/>
      <c r="CT390" s="1671"/>
      <c r="CU390" s="1671"/>
      <c r="CV390" s="1671"/>
      <c r="CW390" s="1671"/>
      <c r="CX390" s="1671"/>
      <c r="CY390" s="1671"/>
      <c r="CZ390" s="1671"/>
      <c r="DA390" s="1671"/>
      <c r="DB390" s="1671"/>
      <c r="DC390" s="1671"/>
      <c r="DD390" s="1671"/>
      <c r="DE390" s="1671"/>
      <c r="DF390" s="1671"/>
      <c r="DG390" s="1671"/>
      <c r="DH390" s="1671"/>
      <c r="DI390" s="1671"/>
      <c r="DJ390" s="1671"/>
      <c r="DK390" s="1671"/>
      <c r="DL390" s="1671"/>
      <c r="DM390" s="1671"/>
      <c r="DN390" s="1671"/>
      <c r="DO390" s="1671"/>
      <c r="DP390" s="1671"/>
      <c r="DQ390" s="1671"/>
      <c r="DR390" s="1671"/>
      <c r="DS390" s="1671"/>
      <c r="DT390" s="1671"/>
      <c r="DU390" s="1671"/>
      <c r="DV390" s="1671"/>
      <c r="DW390" s="1671"/>
      <c r="DX390" s="1671"/>
      <c r="DY390" s="1671"/>
      <c r="DZ390" s="1671"/>
      <c r="EA390" s="1671"/>
      <c r="EB390" s="1671"/>
      <c r="EC390" s="1671"/>
      <c r="ED390" s="1671"/>
      <c r="EE390" s="1671"/>
      <c r="EF390" s="1671"/>
      <c r="EG390" s="1671"/>
      <c r="EH390" s="1671"/>
      <c r="EI390" s="1671"/>
    </row>
    <row r="391" spans="1:139" s="1673" customFormat="1" ht="12.5" x14ac:dyDescent="0.35">
      <c r="A391" s="1670" t="s">
        <v>6430</v>
      </c>
      <c r="B391" s="1670" t="s">
        <v>6125</v>
      </c>
      <c r="C391" s="1653">
        <v>4</v>
      </c>
      <c r="D391" s="1654">
        <v>20731</v>
      </c>
      <c r="E391" s="1654">
        <v>20731</v>
      </c>
      <c r="F391" s="1671"/>
      <c r="G391" s="1671"/>
      <c r="H391" s="1671"/>
      <c r="I391" s="1671"/>
      <c r="J391" s="1672"/>
      <c r="K391" s="1671"/>
      <c r="L391" s="1671"/>
      <c r="M391" s="1671"/>
      <c r="N391" s="1671"/>
      <c r="O391" s="1671"/>
      <c r="P391" s="1671"/>
      <c r="Q391" s="1671"/>
      <c r="R391" s="1671"/>
      <c r="S391" s="1671"/>
      <c r="T391" s="1671"/>
      <c r="U391" s="1671"/>
      <c r="V391" s="1671"/>
      <c r="W391" s="1671"/>
      <c r="X391" s="1671"/>
      <c r="Y391" s="1671"/>
      <c r="Z391" s="1671"/>
      <c r="AA391" s="1671"/>
      <c r="AB391" s="1671"/>
      <c r="AC391" s="1671"/>
      <c r="AD391" s="1671"/>
      <c r="AE391" s="1671"/>
      <c r="AF391" s="1671"/>
      <c r="AG391" s="1671"/>
      <c r="AH391" s="1671"/>
      <c r="AI391" s="1671"/>
      <c r="AJ391" s="1671"/>
      <c r="AK391" s="1671"/>
      <c r="AL391" s="1671"/>
      <c r="AM391" s="1671"/>
      <c r="AN391" s="1671"/>
      <c r="AO391" s="1671"/>
      <c r="AP391" s="1671"/>
      <c r="AQ391" s="1671"/>
      <c r="AR391" s="1671"/>
      <c r="AS391" s="1671"/>
      <c r="AT391" s="1671"/>
      <c r="AU391" s="1671"/>
      <c r="AV391" s="1671"/>
      <c r="AW391" s="1671"/>
      <c r="AX391" s="1671"/>
      <c r="AY391" s="1671"/>
      <c r="AZ391" s="1671"/>
      <c r="BA391" s="1671"/>
      <c r="BB391" s="1671"/>
      <c r="BC391" s="1671"/>
      <c r="BD391" s="1671"/>
      <c r="BE391" s="1671"/>
      <c r="BF391" s="1671"/>
      <c r="BG391" s="1671"/>
      <c r="BH391" s="1671"/>
      <c r="BI391" s="1671"/>
      <c r="BJ391" s="1671"/>
      <c r="BK391" s="1671"/>
      <c r="BL391" s="1671"/>
      <c r="BM391" s="1671"/>
      <c r="BN391" s="1671"/>
      <c r="BO391" s="1671"/>
      <c r="BP391" s="1671"/>
      <c r="BQ391" s="1671"/>
      <c r="BR391" s="1671"/>
      <c r="BS391" s="1671"/>
      <c r="BT391" s="1671"/>
      <c r="BU391" s="1671"/>
      <c r="BV391" s="1671"/>
      <c r="BW391" s="1671"/>
      <c r="BX391" s="1671"/>
      <c r="BY391" s="1671"/>
      <c r="BZ391" s="1671"/>
      <c r="CA391" s="1671"/>
      <c r="CB391" s="1671"/>
      <c r="CC391" s="1671"/>
      <c r="CD391" s="1671"/>
      <c r="CE391" s="1671"/>
      <c r="CF391" s="1671"/>
      <c r="CG391" s="1671"/>
      <c r="CH391" s="1671"/>
      <c r="CI391" s="1671"/>
      <c r="CJ391" s="1671"/>
      <c r="CK391" s="1671"/>
      <c r="CL391" s="1671"/>
      <c r="CM391" s="1671"/>
      <c r="CN391" s="1671"/>
      <c r="CO391" s="1671"/>
      <c r="CP391" s="1671"/>
      <c r="CQ391" s="1671"/>
      <c r="CR391" s="1671"/>
      <c r="CS391" s="1671"/>
      <c r="CT391" s="1671"/>
      <c r="CU391" s="1671"/>
      <c r="CV391" s="1671"/>
      <c r="CW391" s="1671"/>
      <c r="CX391" s="1671"/>
      <c r="CY391" s="1671"/>
      <c r="CZ391" s="1671"/>
      <c r="DA391" s="1671"/>
      <c r="DB391" s="1671"/>
      <c r="DC391" s="1671"/>
      <c r="DD391" s="1671"/>
      <c r="DE391" s="1671"/>
      <c r="DF391" s="1671"/>
      <c r="DG391" s="1671"/>
      <c r="DH391" s="1671"/>
      <c r="DI391" s="1671"/>
      <c r="DJ391" s="1671"/>
      <c r="DK391" s="1671"/>
      <c r="DL391" s="1671"/>
      <c r="DM391" s="1671"/>
      <c r="DN391" s="1671"/>
      <c r="DO391" s="1671"/>
      <c r="DP391" s="1671"/>
      <c r="DQ391" s="1671"/>
      <c r="DR391" s="1671"/>
      <c r="DS391" s="1671"/>
      <c r="DT391" s="1671"/>
      <c r="DU391" s="1671"/>
      <c r="DV391" s="1671"/>
      <c r="DW391" s="1671"/>
      <c r="DX391" s="1671"/>
      <c r="DY391" s="1671"/>
      <c r="DZ391" s="1671"/>
      <c r="EA391" s="1671"/>
      <c r="EB391" s="1671"/>
      <c r="EC391" s="1671"/>
      <c r="ED391" s="1671"/>
      <c r="EE391" s="1671"/>
      <c r="EF391" s="1671"/>
      <c r="EG391" s="1671"/>
      <c r="EH391" s="1671"/>
      <c r="EI391" s="1671"/>
    </row>
    <row r="392" spans="1:139" s="1673" customFormat="1" ht="12.5" x14ac:dyDescent="0.35">
      <c r="A392" s="1670" t="s">
        <v>6431</v>
      </c>
      <c r="B392" s="1670" t="s">
        <v>6132</v>
      </c>
      <c r="C392" s="1653">
        <v>5</v>
      </c>
      <c r="D392" s="1654">
        <v>25152</v>
      </c>
      <c r="E392" s="1654">
        <v>25152</v>
      </c>
      <c r="F392" s="1671"/>
      <c r="G392" s="1671"/>
      <c r="H392" s="1671"/>
      <c r="I392" s="1671"/>
      <c r="J392" s="1672"/>
      <c r="K392" s="1671"/>
      <c r="L392" s="1671"/>
      <c r="M392" s="1671"/>
      <c r="N392" s="1671"/>
      <c r="O392" s="1671"/>
      <c r="P392" s="1671"/>
      <c r="Q392" s="1671"/>
      <c r="R392" s="1671"/>
      <c r="S392" s="1671"/>
      <c r="T392" s="1671"/>
      <c r="U392" s="1671"/>
      <c r="V392" s="1671"/>
      <c r="W392" s="1671"/>
      <c r="X392" s="1671"/>
      <c r="Y392" s="1671"/>
      <c r="Z392" s="1671"/>
      <c r="AA392" s="1671"/>
      <c r="AB392" s="1671"/>
      <c r="AC392" s="1671"/>
      <c r="AD392" s="1671"/>
      <c r="AE392" s="1671"/>
      <c r="AF392" s="1671"/>
      <c r="AG392" s="1671"/>
      <c r="AH392" s="1671"/>
      <c r="AI392" s="1671"/>
      <c r="AJ392" s="1671"/>
      <c r="AK392" s="1671"/>
      <c r="AL392" s="1671"/>
      <c r="AM392" s="1671"/>
      <c r="AN392" s="1671"/>
      <c r="AO392" s="1671"/>
      <c r="AP392" s="1671"/>
      <c r="AQ392" s="1671"/>
      <c r="AR392" s="1671"/>
      <c r="AS392" s="1671"/>
      <c r="AT392" s="1671"/>
      <c r="AU392" s="1671"/>
      <c r="AV392" s="1671"/>
      <c r="AW392" s="1671"/>
      <c r="AX392" s="1671"/>
      <c r="AY392" s="1671"/>
      <c r="AZ392" s="1671"/>
      <c r="BA392" s="1671"/>
      <c r="BB392" s="1671"/>
      <c r="BC392" s="1671"/>
      <c r="BD392" s="1671"/>
      <c r="BE392" s="1671"/>
      <c r="BF392" s="1671"/>
      <c r="BG392" s="1671"/>
      <c r="BH392" s="1671"/>
      <c r="BI392" s="1671"/>
      <c r="BJ392" s="1671"/>
      <c r="BK392" s="1671"/>
      <c r="BL392" s="1671"/>
      <c r="BM392" s="1671"/>
      <c r="BN392" s="1671"/>
      <c r="BO392" s="1671"/>
      <c r="BP392" s="1671"/>
      <c r="BQ392" s="1671"/>
      <c r="BR392" s="1671"/>
      <c r="BS392" s="1671"/>
      <c r="BT392" s="1671"/>
      <c r="BU392" s="1671"/>
      <c r="BV392" s="1671"/>
      <c r="BW392" s="1671"/>
      <c r="BX392" s="1671"/>
      <c r="BY392" s="1671"/>
      <c r="BZ392" s="1671"/>
      <c r="CA392" s="1671"/>
      <c r="CB392" s="1671"/>
      <c r="CC392" s="1671"/>
      <c r="CD392" s="1671"/>
      <c r="CE392" s="1671"/>
      <c r="CF392" s="1671"/>
      <c r="CG392" s="1671"/>
      <c r="CH392" s="1671"/>
      <c r="CI392" s="1671"/>
      <c r="CJ392" s="1671"/>
      <c r="CK392" s="1671"/>
      <c r="CL392" s="1671"/>
      <c r="CM392" s="1671"/>
      <c r="CN392" s="1671"/>
      <c r="CO392" s="1671"/>
      <c r="CP392" s="1671"/>
      <c r="CQ392" s="1671"/>
      <c r="CR392" s="1671"/>
      <c r="CS392" s="1671"/>
      <c r="CT392" s="1671"/>
      <c r="CU392" s="1671"/>
      <c r="CV392" s="1671"/>
      <c r="CW392" s="1671"/>
      <c r="CX392" s="1671"/>
      <c r="CY392" s="1671"/>
      <c r="CZ392" s="1671"/>
      <c r="DA392" s="1671"/>
      <c r="DB392" s="1671"/>
      <c r="DC392" s="1671"/>
      <c r="DD392" s="1671"/>
      <c r="DE392" s="1671"/>
      <c r="DF392" s="1671"/>
      <c r="DG392" s="1671"/>
      <c r="DH392" s="1671"/>
      <c r="DI392" s="1671"/>
      <c r="DJ392" s="1671"/>
      <c r="DK392" s="1671"/>
      <c r="DL392" s="1671"/>
      <c r="DM392" s="1671"/>
      <c r="DN392" s="1671"/>
      <c r="DO392" s="1671"/>
      <c r="DP392" s="1671"/>
      <c r="DQ392" s="1671"/>
      <c r="DR392" s="1671"/>
      <c r="DS392" s="1671"/>
      <c r="DT392" s="1671"/>
      <c r="DU392" s="1671"/>
      <c r="DV392" s="1671"/>
      <c r="DW392" s="1671"/>
      <c r="DX392" s="1671"/>
      <c r="DY392" s="1671"/>
      <c r="DZ392" s="1671"/>
      <c r="EA392" s="1671"/>
      <c r="EB392" s="1671"/>
      <c r="EC392" s="1671"/>
      <c r="ED392" s="1671"/>
      <c r="EE392" s="1671"/>
      <c r="EF392" s="1671"/>
      <c r="EG392" s="1671"/>
      <c r="EH392" s="1671"/>
      <c r="EI392" s="1671"/>
    </row>
    <row r="393" spans="1:139" s="1673" customFormat="1" ht="12.5" x14ac:dyDescent="0.35">
      <c r="A393" s="1670" t="s">
        <v>6432</v>
      </c>
      <c r="B393" s="1670" t="s">
        <v>6136</v>
      </c>
      <c r="C393" s="1653">
        <v>2</v>
      </c>
      <c r="D393" s="1654">
        <v>32026</v>
      </c>
      <c r="E393" s="1654">
        <v>32026</v>
      </c>
      <c r="F393" s="1671"/>
      <c r="G393" s="1671"/>
      <c r="H393" s="1671"/>
      <c r="I393" s="1671"/>
      <c r="J393" s="1672"/>
      <c r="K393" s="1671"/>
      <c r="L393" s="1671"/>
      <c r="M393" s="1671"/>
      <c r="N393" s="1671"/>
      <c r="O393" s="1671"/>
      <c r="P393" s="1671"/>
      <c r="Q393" s="1671"/>
      <c r="R393" s="1671"/>
      <c r="S393" s="1671"/>
      <c r="T393" s="1671"/>
      <c r="U393" s="1671"/>
      <c r="V393" s="1671"/>
      <c r="W393" s="1671"/>
      <c r="X393" s="1671"/>
      <c r="Y393" s="1671"/>
      <c r="Z393" s="1671"/>
      <c r="AA393" s="1671"/>
      <c r="AB393" s="1671"/>
      <c r="AC393" s="1671"/>
      <c r="AD393" s="1671"/>
      <c r="AE393" s="1671"/>
      <c r="AF393" s="1671"/>
      <c r="AG393" s="1671"/>
      <c r="AH393" s="1671"/>
      <c r="AI393" s="1671"/>
      <c r="AJ393" s="1671"/>
      <c r="AK393" s="1671"/>
      <c r="AL393" s="1671"/>
      <c r="AM393" s="1671"/>
      <c r="AN393" s="1671"/>
      <c r="AO393" s="1671"/>
      <c r="AP393" s="1671"/>
      <c r="AQ393" s="1671"/>
      <c r="AR393" s="1671"/>
      <c r="AS393" s="1671"/>
      <c r="AT393" s="1671"/>
      <c r="AU393" s="1671"/>
      <c r="AV393" s="1671"/>
      <c r="AW393" s="1671"/>
      <c r="AX393" s="1671"/>
      <c r="AY393" s="1671"/>
      <c r="AZ393" s="1671"/>
      <c r="BA393" s="1671"/>
      <c r="BB393" s="1671"/>
      <c r="BC393" s="1671"/>
      <c r="BD393" s="1671"/>
      <c r="BE393" s="1671"/>
      <c r="BF393" s="1671"/>
      <c r="BG393" s="1671"/>
      <c r="BH393" s="1671"/>
      <c r="BI393" s="1671"/>
      <c r="BJ393" s="1671"/>
      <c r="BK393" s="1671"/>
      <c r="BL393" s="1671"/>
      <c r="BM393" s="1671"/>
      <c r="BN393" s="1671"/>
      <c r="BO393" s="1671"/>
      <c r="BP393" s="1671"/>
      <c r="BQ393" s="1671"/>
      <c r="BR393" s="1671"/>
      <c r="BS393" s="1671"/>
      <c r="BT393" s="1671"/>
      <c r="BU393" s="1671"/>
      <c r="BV393" s="1671"/>
      <c r="BW393" s="1671"/>
      <c r="BX393" s="1671"/>
      <c r="BY393" s="1671"/>
      <c r="BZ393" s="1671"/>
      <c r="CA393" s="1671"/>
      <c r="CB393" s="1671"/>
      <c r="CC393" s="1671"/>
      <c r="CD393" s="1671"/>
      <c r="CE393" s="1671"/>
      <c r="CF393" s="1671"/>
      <c r="CG393" s="1671"/>
      <c r="CH393" s="1671"/>
      <c r="CI393" s="1671"/>
      <c r="CJ393" s="1671"/>
      <c r="CK393" s="1671"/>
      <c r="CL393" s="1671"/>
      <c r="CM393" s="1671"/>
      <c r="CN393" s="1671"/>
      <c r="CO393" s="1671"/>
      <c r="CP393" s="1671"/>
      <c r="CQ393" s="1671"/>
      <c r="CR393" s="1671"/>
      <c r="CS393" s="1671"/>
      <c r="CT393" s="1671"/>
      <c r="CU393" s="1671"/>
      <c r="CV393" s="1671"/>
      <c r="CW393" s="1671"/>
      <c r="CX393" s="1671"/>
      <c r="CY393" s="1671"/>
      <c r="CZ393" s="1671"/>
      <c r="DA393" s="1671"/>
      <c r="DB393" s="1671"/>
      <c r="DC393" s="1671"/>
      <c r="DD393" s="1671"/>
      <c r="DE393" s="1671"/>
      <c r="DF393" s="1671"/>
      <c r="DG393" s="1671"/>
      <c r="DH393" s="1671"/>
      <c r="DI393" s="1671"/>
      <c r="DJ393" s="1671"/>
      <c r="DK393" s="1671"/>
      <c r="DL393" s="1671"/>
      <c r="DM393" s="1671"/>
      <c r="DN393" s="1671"/>
      <c r="DO393" s="1671"/>
      <c r="DP393" s="1671"/>
      <c r="DQ393" s="1671"/>
      <c r="DR393" s="1671"/>
      <c r="DS393" s="1671"/>
      <c r="DT393" s="1671"/>
      <c r="DU393" s="1671"/>
      <c r="DV393" s="1671"/>
      <c r="DW393" s="1671"/>
      <c r="DX393" s="1671"/>
      <c r="DY393" s="1671"/>
      <c r="DZ393" s="1671"/>
      <c r="EA393" s="1671"/>
      <c r="EB393" s="1671"/>
      <c r="EC393" s="1671"/>
      <c r="ED393" s="1671"/>
      <c r="EE393" s="1671"/>
      <c r="EF393" s="1671"/>
      <c r="EG393" s="1671"/>
      <c r="EH393" s="1671"/>
      <c r="EI393" s="1671"/>
    </row>
    <row r="394" spans="1:139" s="1673" customFormat="1" ht="12.5" x14ac:dyDescent="0.35">
      <c r="A394" s="1670" t="s">
        <v>6433</v>
      </c>
      <c r="B394" s="1670" t="s">
        <v>6138</v>
      </c>
      <c r="C394" s="1653">
        <v>78</v>
      </c>
      <c r="D394" s="1654">
        <v>21879</v>
      </c>
      <c r="E394" s="1654">
        <v>21879</v>
      </c>
      <c r="F394" s="1671"/>
      <c r="G394" s="1671"/>
      <c r="H394" s="1671"/>
      <c r="I394" s="1671"/>
      <c r="J394" s="1672"/>
      <c r="K394" s="1671"/>
      <c r="L394" s="1671"/>
      <c r="M394" s="1671"/>
      <c r="N394" s="1671"/>
      <c r="O394" s="1671"/>
      <c r="P394" s="1671"/>
      <c r="Q394" s="1671"/>
      <c r="R394" s="1671"/>
      <c r="S394" s="1671"/>
      <c r="T394" s="1671"/>
      <c r="U394" s="1671"/>
      <c r="V394" s="1671"/>
      <c r="W394" s="1671"/>
      <c r="X394" s="1671"/>
      <c r="Y394" s="1671"/>
      <c r="Z394" s="1671"/>
      <c r="AA394" s="1671"/>
      <c r="AB394" s="1671"/>
      <c r="AC394" s="1671"/>
      <c r="AD394" s="1671"/>
      <c r="AE394" s="1671"/>
      <c r="AF394" s="1671"/>
      <c r="AG394" s="1671"/>
      <c r="AH394" s="1671"/>
      <c r="AI394" s="1671"/>
      <c r="AJ394" s="1671"/>
      <c r="AK394" s="1671"/>
      <c r="AL394" s="1671"/>
      <c r="AM394" s="1671"/>
      <c r="AN394" s="1671"/>
      <c r="AO394" s="1671"/>
      <c r="AP394" s="1671"/>
      <c r="AQ394" s="1671"/>
      <c r="AR394" s="1671"/>
      <c r="AS394" s="1671"/>
      <c r="AT394" s="1671"/>
      <c r="AU394" s="1671"/>
      <c r="AV394" s="1671"/>
      <c r="AW394" s="1671"/>
      <c r="AX394" s="1671"/>
      <c r="AY394" s="1671"/>
      <c r="AZ394" s="1671"/>
      <c r="BA394" s="1671"/>
      <c r="BB394" s="1671"/>
      <c r="BC394" s="1671"/>
      <c r="BD394" s="1671"/>
      <c r="BE394" s="1671"/>
      <c r="BF394" s="1671"/>
      <c r="BG394" s="1671"/>
      <c r="BH394" s="1671"/>
      <c r="BI394" s="1671"/>
      <c r="BJ394" s="1671"/>
      <c r="BK394" s="1671"/>
      <c r="BL394" s="1671"/>
      <c r="BM394" s="1671"/>
      <c r="BN394" s="1671"/>
      <c r="BO394" s="1671"/>
      <c r="BP394" s="1671"/>
      <c r="BQ394" s="1671"/>
      <c r="BR394" s="1671"/>
      <c r="BS394" s="1671"/>
      <c r="BT394" s="1671"/>
      <c r="BU394" s="1671"/>
      <c r="BV394" s="1671"/>
      <c r="BW394" s="1671"/>
      <c r="BX394" s="1671"/>
      <c r="BY394" s="1671"/>
      <c r="BZ394" s="1671"/>
      <c r="CA394" s="1671"/>
      <c r="CB394" s="1671"/>
      <c r="CC394" s="1671"/>
      <c r="CD394" s="1671"/>
      <c r="CE394" s="1671"/>
      <c r="CF394" s="1671"/>
      <c r="CG394" s="1671"/>
      <c r="CH394" s="1671"/>
      <c r="CI394" s="1671"/>
      <c r="CJ394" s="1671"/>
      <c r="CK394" s="1671"/>
      <c r="CL394" s="1671"/>
      <c r="CM394" s="1671"/>
      <c r="CN394" s="1671"/>
      <c r="CO394" s="1671"/>
      <c r="CP394" s="1671"/>
      <c r="CQ394" s="1671"/>
      <c r="CR394" s="1671"/>
      <c r="CS394" s="1671"/>
      <c r="CT394" s="1671"/>
      <c r="CU394" s="1671"/>
      <c r="CV394" s="1671"/>
      <c r="CW394" s="1671"/>
      <c r="CX394" s="1671"/>
      <c r="CY394" s="1671"/>
      <c r="CZ394" s="1671"/>
      <c r="DA394" s="1671"/>
      <c r="DB394" s="1671"/>
      <c r="DC394" s="1671"/>
      <c r="DD394" s="1671"/>
      <c r="DE394" s="1671"/>
      <c r="DF394" s="1671"/>
      <c r="DG394" s="1671"/>
      <c r="DH394" s="1671"/>
      <c r="DI394" s="1671"/>
      <c r="DJ394" s="1671"/>
      <c r="DK394" s="1671"/>
      <c r="DL394" s="1671"/>
      <c r="DM394" s="1671"/>
      <c r="DN394" s="1671"/>
      <c r="DO394" s="1671"/>
      <c r="DP394" s="1671"/>
      <c r="DQ394" s="1671"/>
      <c r="DR394" s="1671"/>
      <c r="DS394" s="1671"/>
      <c r="DT394" s="1671"/>
      <c r="DU394" s="1671"/>
      <c r="DV394" s="1671"/>
      <c r="DW394" s="1671"/>
      <c r="DX394" s="1671"/>
      <c r="DY394" s="1671"/>
      <c r="DZ394" s="1671"/>
      <c r="EA394" s="1671"/>
      <c r="EB394" s="1671"/>
      <c r="EC394" s="1671"/>
      <c r="ED394" s="1671"/>
      <c r="EE394" s="1671"/>
      <c r="EF394" s="1671"/>
      <c r="EG394" s="1671"/>
      <c r="EH394" s="1671"/>
      <c r="EI394" s="1671"/>
    </row>
    <row r="395" spans="1:139" s="1673" customFormat="1" ht="12.5" x14ac:dyDescent="0.35">
      <c r="A395" s="1670" t="s">
        <v>6434</v>
      </c>
      <c r="B395" s="1670" t="s">
        <v>6163</v>
      </c>
      <c r="C395" s="1653">
        <v>80</v>
      </c>
      <c r="D395" s="1654">
        <v>38649</v>
      </c>
      <c r="E395" s="1654">
        <v>38649</v>
      </c>
      <c r="F395" s="1671"/>
      <c r="G395" s="1671"/>
      <c r="H395" s="1671"/>
      <c r="I395" s="1671"/>
      <c r="J395" s="1672"/>
      <c r="K395" s="1671"/>
      <c r="L395" s="1671"/>
      <c r="M395" s="1671"/>
      <c r="N395" s="1671"/>
      <c r="O395" s="1671"/>
      <c r="P395" s="1671"/>
      <c r="Q395" s="1671"/>
      <c r="R395" s="1671"/>
      <c r="S395" s="1671"/>
      <c r="T395" s="1671"/>
      <c r="U395" s="1671"/>
      <c r="V395" s="1671"/>
      <c r="W395" s="1671"/>
      <c r="X395" s="1671"/>
      <c r="Y395" s="1671"/>
      <c r="Z395" s="1671"/>
      <c r="AA395" s="1671"/>
      <c r="AB395" s="1671"/>
      <c r="AC395" s="1671"/>
      <c r="AD395" s="1671"/>
      <c r="AE395" s="1671"/>
      <c r="AF395" s="1671"/>
      <c r="AG395" s="1671"/>
      <c r="AH395" s="1671"/>
      <c r="AI395" s="1671"/>
      <c r="AJ395" s="1671"/>
      <c r="AK395" s="1671"/>
      <c r="AL395" s="1671"/>
      <c r="AM395" s="1671"/>
      <c r="AN395" s="1671"/>
      <c r="AO395" s="1671"/>
      <c r="AP395" s="1671"/>
      <c r="AQ395" s="1671"/>
      <c r="AR395" s="1671"/>
      <c r="AS395" s="1671"/>
      <c r="AT395" s="1671"/>
      <c r="AU395" s="1671"/>
      <c r="AV395" s="1671"/>
      <c r="AW395" s="1671"/>
      <c r="AX395" s="1671"/>
      <c r="AY395" s="1671"/>
      <c r="AZ395" s="1671"/>
      <c r="BA395" s="1671"/>
      <c r="BB395" s="1671"/>
      <c r="BC395" s="1671"/>
      <c r="BD395" s="1671"/>
      <c r="BE395" s="1671"/>
      <c r="BF395" s="1671"/>
      <c r="BG395" s="1671"/>
      <c r="BH395" s="1671"/>
      <c r="BI395" s="1671"/>
      <c r="BJ395" s="1671"/>
      <c r="BK395" s="1671"/>
      <c r="BL395" s="1671"/>
      <c r="BM395" s="1671"/>
      <c r="BN395" s="1671"/>
      <c r="BO395" s="1671"/>
      <c r="BP395" s="1671"/>
      <c r="BQ395" s="1671"/>
      <c r="BR395" s="1671"/>
      <c r="BS395" s="1671"/>
      <c r="BT395" s="1671"/>
      <c r="BU395" s="1671"/>
      <c r="BV395" s="1671"/>
      <c r="BW395" s="1671"/>
      <c r="BX395" s="1671"/>
      <c r="BY395" s="1671"/>
      <c r="BZ395" s="1671"/>
      <c r="CA395" s="1671"/>
      <c r="CB395" s="1671"/>
      <c r="CC395" s="1671"/>
      <c r="CD395" s="1671"/>
      <c r="CE395" s="1671"/>
      <c r="CF395" s="1671"/>
      <c r="CG395" s="1671"/>
      <c r="CH395" s="1671"/>
      <c r="CI395" s="1671"/>
      <c r="CJ395" s="1671"/>
      <c r="CK395" s="1671"/>
      <c r="CL395" s="1671"/>
      <c r="CM395" s="1671"/>
      <c r="CN395" s="1671"/>
      <c r="CO395" s="1671"/>
      <c r="CP395" s="1671"/>
      <c r="CQ395" s="1671"/>
      <c r="CR395" s="1671"/>
      <c r="CS395" s="1671"/>
      <c r="CT395" s="1671"/>
      <c r="CU395" s="1671"/>
      <c r="CV395" s="1671"/>
      <c r="CW395" s="1671"/>
      <c r="CX395" s="1671"/>
      <c r="CY395" s="1671"/>
      <c r="CZ395" s="1671"/>
      <c r="DA395" s="1671"/>
      <c r="DB395" s="1671"/>
      <c r="DC395" s="1671"/>
      <c r="DD395" s="1671"/>
      <c r="DE395" s="1671"/>
      <c r="DF395" s="1671"/>
      <c r="DG395" s="1671"/>
      <c r="DH395" s="1671"/>
      <c r="DI395" s="1671"/>
      <c r="DJ395" s="1671"/>
      <c r="DK395" s="1671"/>
      <c r="DL395" s="1671"/>
      <c r="DM395" s="1671"/>
      <c r="DN395" s="1671"/>
      <c r="DO395" s="1671"/>
      <c r="DP395" s="1671"/>
      <c r="DQ395" s="1671"/>
      <c r="DR395" s="1671"/>
      <c r="DS395" s="1671"/>
      <c r="DT395" s="1671"/>
      <c r="DU395" s="1671"/>
      <c r="DV395" s="1671"/>
      <c r="DW395" s="1671"/>
      <c r="DX395" s="1671"/>
      <c r="DY395" s="1671"/>
      <c r="DZ395" s="1671"/>
      <c r="EA395" s="1671"/>
      <c r="EB395" s="1671"/>
      <c r="EC395" s="1671"/>
      <c r="ED395" s="1671"/>
      <c r="EE395" s="1671"/>
      <c r="EF395" s="1671"/>
      <c r="EG395" s="1671"/>
      <c r="EH395" s="1671"/>
      <c r="EI395" s="1671"/>
    </row>
    <row r="396" spans="1:139" s="1673" customFormat="1" ht="12.5" x14ac:dyDescent="0.35">
      <c r="A396" s="1670" t="s">
        <v>6435</v>
      </c>
      <c r="B396" s="1670" t="s">
        <v>6165</v>
      </c>
      <c r="C396" s="1653">
        <v>7</v>
      </c>
      <c r="D396" s="1654">
        <v>41767</v>
      </c>
      <c r="E396" s="1654">
        <v>41767</v>
      </c>
      <c r="F396" s="1671"/>
      <c r="G396" s="1671"/>
      <c r="H396" s="1671"/>
      <c r="I396" s="1671"/>
      <c r="J396" s="1672"/>
      <c r="K396" s="1671"/>
      <c r="L396" s="1671"/>
      <c r="M396" s="1671"/>
      <c r="N396" s="1671"/>
      <c r="O396" s="1671"/>
      <c r="P396" s="1671"/>
      <c r="Q396" s="1671"/>
      <c r="R396" s="1671"/>
      <c r="S396" s="1671"/>
      <c r="T396" s="1671"/>
      <c r="U396" s="1671"/>
      <c r="V396" s="1671"/>
      <c r="W396" s="1671"/>
      <c r="X396" s="1671"/>
      <c r="Y396" s="1671"/>
      <c r="Z396" s="1671"/>
      <c r="AA396" s="1671"/>
      <c r="AB396" s="1671"/>
      <c r="AC396" s="1671"/>
      <c r="AD396" s="1671"/>
      <c r="AE396" s="1671"/>
      <c r="AF396" s="1671"/>
      <c r="AG396" s="1671"/>
      <c r="AH396" s="1671"/>
      <c r="AI396" s="1671"/>
      <c r="AJ396" s="1671"/>
      <c r="AK396" s="1671"/>
      <c r="AL396" s="1671"/>
      <c r="AM396" s="1671"/>
      <c r="AN396" s="1671"/>
      <c r="AO396" s="1671"/>
      <c r="AP396" s="1671"/>
      <c r="AQ396" s="1671"/>
      <c r="AR396" s="1671"/>
      <c r="AS396" s="1671"/>
      <c r="AT396" s="1671"/>
      <c r="AU396" s="1671"/>
      <c r="AV396" s="1671"/>
      <c r="AW396" s="1671"/>
      <c r="AX396" s="1671"/>
      <c r="AY396" s="1671"/>
      <c r="AZ396" s="1671"/>
      <c r="BA396" s="1671"/>
      <c r="BB396" s="1671"/>
      <c r="BC396" s="1671"/>
      <c r="BD396" s="1671"/>
      <c r="BE396" s="1671"/>
      <c r="BF396" s="1671"/>
      <c r="BG396" s="1671"/>
      <c r="BH396" s="1671"/>
      <c r="BI396" s="1671"/>
      <c r="BJ396" s="1671"/>
      <c r="BK396" s="1671"/>
      <c r="BL396" s="1671"/>
      <c r="BM396" s="1671"/>
      <c r="BN396" s="1671"/>
      <c r="BO396" s="1671"/>
      <c r="BP396" s="1671"/>
      <c r="BQ396" s="1671"/>
      <c r="BR396" s="1671"/>
      <c r="BS396" s="1671"/>
      <c r="BT396" s="1671"/>
      <c r="BU396" s="1671"/>
      <c r="BV396" s="1671"/>
      <c r="BW396" s="1671"/>
      <c r="BX396" s="1671"/>
      <c r="BY396" s="1671"/>
      <c r="BZ396" s="1671"/>
      <c r="CA396" s="1671"/>
      <c r="CB396" s="1671"/>
      <c r="CC396" s="1671"/>
      <c r="CD396" s="1671"/>
      <c r="CE396" s="1671"/>
      <c r="CF396" s="1671"/>
      <c r="CG396" s="1671"/>
      <c r="CH396" s="1671"/>
      <c r="CI396" s="1671"/>
      <c r="CJ396" s="1671"/>
      <c r="CK396" s="1671"/>
      <c r="CL396" s="1671"/>
      <c r="CM396" s="1671"/>
      <c r="CN396" s="1671"/>
      <c r="CO396" s="1671"/>
      <c r="CP396" s="1671"/>
      <c r="CQ396" s="1671"/>
      <c r="CR396" s="1671"/>
      <c r="CS396" s="1671"/>
      <c r="CT396" s="1671"/>
      <c r="CU396" s="1671"/>
      <c r="CV396" s="1671"/>
      <c r="CW396" s="1671"/>
      <c r="CX396" s="1671"/>
      <c r="CY396" s="1671"/>
      <c r="CZ396" s="1671"/>
      <c r="DA396" s="1671"/>
      <c r="DB396" s="1671"/>
      <c r="DC396" s="1671"/>
      <c r="DD396" s="1671"/>
      <c r="DE396" s="1671"/>
      <c r="DF396" s="1671"/>
      <c r="DG396" s="1671"/>
      <c r="DH396" s="1671"/>
      <c r="DI396" s="1671"/>
      <c r="DJ396" s="1671"/>
      <c r="DK396" s="1671"/>
      <c r="DL396" s="1671"/>
      <c r="DM396" s="1671"/>
      <c r="DN396" s="1671"/>
      <c r="DO396" s="1671"/>
      <c r="DP396" s="1671"/>
      <c r="DQ396" s="1671"/>
      <c r="DR396" s="1671"/>
      <c r="DS396" s="1671"/>
      <c r="DT396" s="1671"/>
      <c r="DU396" s="1671"/>
      <c r="DV396" s="1671"/>
      <c r="DW396" s="1671"/>
      <c r="DX396" s="1671"/>
      <c r="DY396" s="1671"/>
      <c r="DZ396" s="1671"/>
      <c r="EA396" s="1671"/>
      <c r="EB396" s="1671"/>
      <c r="EC396" s="1671"/>
      <c r="ED396" s="1671"/>
      <c r="EE396" s="1671"/>
      <c r="EF396" s="1671"/>
      <c r="EG396" s="1671"/>
      <c r="EH396" s="1671"/>
      <c r="EI396" s="1671"/>
    </row>
    <row r="397" spans="1:139" s="1673" customFormat="1" ht="12.5" x14ac:dyDescent="0.35">
      <c r="A397" s="1670" t="s">
        <v>6436</v>
      </c>
      <c r="B397" s="1670" t="s">
        <v>6169</v>
      </c>
      <c r="C397" s="1653">
        <v>13</v>
      </c>
      <c r="D397" s="1654">
        <v>35382</v>
      </c>
      <c r="E397" s="1654">
        <v>35382</v>
      </c>
      <c r="F397" s="1671"/>
      <c r="G397" s="1671"/>
      <c r="H397" s="1671"/>
      <c r="I397" s="1671"/>
      <c r="J397" s="1672"/>
      <c r="K397" s="1671"/>
      <c r="L397" s="1671"/>
      <c r="M397" s="1671"/>
      <c r="N397" s="1671"/>
      <c r="O397" s="1671"/>
      <c r="P397" s="1671"/>
      <c r="Q397" s="1671"/>
      <c r="R397" s="1671"/>
      <c r="S397" s="1671"/>
      <c r="T397" s="1671"/>
      <c r="U397" s="1671"/>
      <c r="V397" s="1671"/>
      <c r="W397" s="1671"/>
      <c r="X397" s="1671"/>
      <c r="Y397" s="1671"/>
      <c r="Z397" s="1671"/>
      <c r="AA397" s="1671"/>
      <c r="AB397" s="1671"/>
      <c r="AC397" s="1671"/>
      <c r="AD397" s="1671"/>
      <c r="AE397" s="1671"/>
      <c r="AF397" s="1671"/>
      <c r="AG397" s="1671"/>
      <c r="AH397" s="1671"/>
      <c r="AI397" s="1671"/>
      <c r="AJ397" s="1671"/>
      <c r="AK397" s="1671"/>
      <c r="AL397" s="1671"/>
      <c r="AM397" s="1671"/>
      <c r="AN397" s="1671"/>
      <c r="AO397" s="1671"/>
      <c r="AP397" s="1671"/>
      <c r="AQ397" s="1671"/>
      <c r="AR397" s="1671"/>
      <c r="AS397" s="1671"/>
      <c r="AT397" s="1671"/>
      <c r="AU397" s="1671"/>
      <c r="AV397" s="1671"/>
      <c r="AW397" s="1671"/>
      <c r="AX397" s="1671"/>
      <c r="AY397" s="1671"/>
      <c r="AZ397" s="1671"/>
      <c r="BA397" s="1671"/>
      <c r="BB397" s="1671"/>
      <c r="BC397" s="1671"/>
      <c r="BD397" s="1671"/>
      <c r="BE397" s="1671"/>
      <c r="BF397" s="1671"/>
      <c r="BG397" s="1671"/>
      <c r="BH397" s="1671"/>
      <c r="BI397" s="1671"/>
      <c r="BJ397" s="1671"/>
      <c r="BK397" s="1671"/>
      <c r="BL397" s="1671"/>
      <c r="BM397" s="1671"/>
      <c r="BN397" s="1671"/>
      <c r="BO397" s="1671"/>
      <c r="BP397" s="1671"/>
      <c r="BQ397" s="1671"/>
      <c r="BR397" s="1671"/>
      <c r="BS397" s="1671"/>
      <c r="BT397" s="1671"/>
      <c r="BU397" s="1671"/>
      <c r="BV397" s="1671"/>
      <c r="BW397" s="1671"/>
      <c r="BX397" s="1671"/>
      <c r="BY397" s="1671"/>
      <c r="BZ397" s="1671"/>
      <c r="CA397" s="1671"/>
      <c r="CB397" s="1671"/>
      <c r="CC397" s="1671"/>
      <c r="CD397" s="1671"/>
      <c r="CE397" s="1671"/>
      <c r="CF397" s="1671"/>
      <c r="CG397" s="1671"/>
      <c r="CH397" s="1671"/>
      <c r="CI397" s="1671"/>
      <c r="CJ397" s="1671"/>
      <c r="CK397" s="1671"/>
      <c r="CL397" s="1671"/>
      <c r="CM397" s="1671"/>
      <c r="CN397" s="1671"/>
      <c r="CO397" s="1671"/>
      <c r="CP397" s="1671"/>
      <c r="CQ397" s="1671"/>
      <c r="CR397" s="1671"/>
      <c r="CS397" s="1671"/>
      <c r="CT397" s="1671"/>
      <c r="CU397" s="1671"/>
      <c r="CV397" s="1671"/>
      <c r="CW397" s="1671"/>
      <c r="CX397" s="1671"/>
      <c r="CY397" s="1671"/>
      <c r="CZ397" s="1671"/>
      <c r="DA397" s="1671"/>
      <c r="DB397" s="1671"/>
      <c r="DC397" s="1671"/>
      <c r="DD397" s="1671"/>
      <c r="DE397" s="1671"/>
      <c r="DF397" s="1671"/>
      <c r="DG397" s="1671"/>
      <c r="DH397" s="1671"/>
      <c r="DI397" s="1671"/>
      <c r="DJ397" s="1671"/>
      <c r="DK397" s="1671"/>
      <c r="DL397" s="1671"/>
      <c r="DM397" s="1671"/>
      <c r="DN397" s="1671"/>
      <c r="DO397" s="1671"/>
      <c r="DP397" s="1671"/>
      <c r="DQ397" s="1671"/>
      <c r="DR397" s="1671"/>
      <c r="DS397" s="1671"/>
      <c r="DT397" s="1671"/>
      <c r="DU397" s="1671"/>
      <c r="DV397" s="1671"/>
      <c r="DW397" s="1671"/>
      <c r="DX397" s="1671"/>
      <c r="DY397" s="1671"/>
      <c r="DZ397" s="1671"/>
      <c r="EA397" s="1671"/>
      <c r="EB397" s="1671"/>
      <c r="EC397" s="1671"/>
      <c r="ED397" s="1671"/>
      <c r="EE397" s="1671"/>
      <c r="EF397" s="1671"/>
      <c r="EG397" s="1671"/>
      <c r="EH397" s="1671"/>
      <c r="EI397" s="1671"/>
    </row>
    <row r="398" spans="1:139" s="1673" customFormat="1" ht="12.5" x14ac:dyDescent="0.35">
      <c r="A398" s="1670" t="s">
        <v>6437</v>
      </c>
      <c r="B398" s="1670" t="s">
        <v>6181</v>
      </c>
      <c r="C398" s="1653">
        <v>10</v>
      </c>
      <c r="D398" s="1654">
        <v>25152</v>
      </c>
      <c r="E398" s="1654">
        <v>25152</v>
      </c>
      <c r="F398" s="1671"/>
      <c r="G398" s="1671"/>
      <c r="H398" s="1671"/>
      <c r="I398" s="1671"/>
      <c r="J398" s="1672"/>
      <c r="K398" s="1671"/>
      <c r="L398" s="1671"/>
      <c r="M398" s="1671"/>
      <c r="N398" s="1671"/>
      <c r="O398" s="1671"/>
      <c r="P398" s="1671"/>
      <c r="Q398" s="1671"/>
      <c r="R398" s="1671"/>
      <c r="S398" s="1671"/>
      <c r="T398" s="1671"/>
      <c r="U398" s="1671"/>
      <c r="V398" s="1671"/>
      <c r="W398" s="1671"/>
      <c r="X398" s="1671"/>
      <c r="Y398" s="1671"/>
      <c r="Z398" s="1671"/>
      <c r="AA398" s="1671"/>
      <c r="AB398" s="1671"/>
      <c r="AC398" s="1671"/>
      <c r="AD398" s="1671"/>
      <c r="AE398" s="1671"/>
      <c r="AF398" s="1671"/>
      <c r="AG398" s="1671"/>
      <c r="AH398" s="1671"/>
      <c r="AI398" s="1671"/>
      <c r="AJ398" s="1671"/>
      <c r="AK398" s="1671"/>
      <c r="AL398" s="1671"/>
      <c r="AM398" s="1671"/>
      <c r="AN398" s="1671"/>
      <c r="AO398" s="1671"/>
      <c r="AP398" s="1671"/>
      <c r="AQ398" s="1671"/>
      <c r="AR398" s="1671"/>
      <c r="AS398" s="1671"/>
      <c r="AT398" s="1671"/>
      <c r="AU398" s="1671"/>
      <c r="AV398" s="1671"/>
      <c r="AW398" s="1671"/>
      <c r="AX398" s="1671"/>
      <c r="AY398" s="1671"/>
      <c r="AZ398" s="1671"/>
      <c r="BA398" s="1671"/>
      <c r="BB398" s="1671"/>
      <c r="BC398" s="1671"/>
      <c r="BD398" s="1671"/>
      <c r="BE398" s="1671"/>
      <c r="BF398" s="1671"/>
      <c r="BG398" s="1671"/>
      <c r="BH398" s="1671"/>
      <c r="BI398" s="1671"/>
      <c r="BJ398" s="1671"/>
      <c r="BK398" s="1671"/>
      <c r="BL398" s="1671"/>
      <c r="BM398" s="1671"/>
      <c r="BN398" s="1671"/>
      <c r="BO398" s="1671"/>
      <c r="BP398" s="1671"/>
      <c r="BQ398" s="1671"/>
      <c r="BR398" s="1671"/>
      <c r="BS398" s="1671"/>
      <c r="BT398" s="1671"/>
      <c r="BU398" s="1671"/>
      <c r="BV398" s="1671"/>
      <c r="BW398" s="1671"/>
      <c r="BX398" s="1671"/>
      <c r="BY398" s="1671"/>
      <c r="BZ398" s="1671"/>
      <c r="CA398" s="1671"/>
      <c r="CB398" s="1671"/>
      <c r="CC398" s="1671"/>
      <c r="CD398" s="1671"/>
      <c r="CE398" s="1671"/>
      <c r="CF398" s="1671"/>
      <c r="CG398" s="1671"/>
      <c r="CH398" s="1671"/>
      <c r="CI398" s="1671"/>
      <c r="CJ398" s="1671"/>
      <c r="CK398" s="1671"/>
      <c r="CL398" s="1671"/>
      <c r="CM398" s="1671"/>
      <c r="CN398" s="1671"/>
      <c r="CO398" s="1671"/>
      <c r="CP398" s="1671"/>
      <c r="CQ398" s="1671"/>
      <c r="CR398" s="1671"/>
      <c r="CS398" s="1671"/>
      <c r="CT398" s="1671"/>
      <c r="CU398" s="1671"/>
      <c r="CV398" s="1671"/>
      <c r="CW398" s="1671"/>
      <c r="CX398" s="1671"/>
      <c r="CY398" s="1671"/>
      <c r="CZ398" s="1671"/>
      <c r="DA398" s="1671"/>
      <c r="DB398" s="1671"/>
      <c r="DC398" s="1671"/>
      <c r="DD398" s="1671"/>
      <c r="DE398" s="1671"/>
      <c r="DF398" s="1671"/>
      <c r="DG398" s="1671"/>
      <c r="DH398" s="1671"/>
      <c r="DI398" s="1671"/>
      <c r="DJ398" s="1671"/>
      <c r="DK398" s="1671"/>
      <c r="DL398" s="1671"/>
      <c r="DM398" s="1671"/>
      <c r="DN398" s="1671"/>
      <c r="DO398" s="1671"/>
      <c r="DP398" s="1671"/>
      <c r="DQ398" s="1671"/>
      <c r="DR398" s="1671"/>
      <c r="DS398" s="1671"/>
      <c r="DT398" s="1671"/>
      <c r="DU398" s="1671"/>
      <c r="DV398" s="1671"/>
      <c r="DW398" s="1671"/>
      <c r="DX398" s="1671"/>
      <c r="DY398" s="1671"/>
      <c r="DZ398" s="1671"/>
      <c r="EA398" s="1671"/>
      <c r="EB398" s="1671"/>
      <c r="EC398" s="1671"/>
      <c r="ED398" s="1671"/>
      <c r="EE398" s="1671"/>
      <c r="EF398" s="1671"/>
      <c r="EG398" s="1671"/>
      <c r="EH398" s="1671"/>
      <c r="EI398" s="1671"/>
    </row>
    <row r="399" spans="1:139" s="1673" customFormat="1" ht="12.5" x14ac:dyDescent="0.35">
      <c r="A399" s="1670" t="s">
        <v>6438</v>
      </c>
      <c r="B399" s="1670" t="s">
        <v>6183</v>
      </c>
      <c r="C399" s="1653">
        <v>112</v>
      </c>
      <c r="D399" s="1654">
        <v>20557</v>
      </c>
      <c r="E399" s="1654">
        <v>20557</v>
      </c>
      <c r="F399" s="1671"/>
      <c r="G399" s="1671"/>
      <c r="H399" s="1671"/>
      <c r="I399" s="1671"/>
      <c r="J399" s="1672"/>
      <c r="K399" s="1671"/>
      <c r="L399" s="1671"/>
      <c r="M399" s="1671"/>
      <c r="N399" s="1671"/>
      <c r="O399" s="1671"/>
      <c r="P399" s="1671"/>
      <c r="Q399" s="1671"/>
      <c r="R399" s="1671"/>
      <c r="S399" s="1671"/>
      <c r="T399" s="1671"/>
      <c r="U399" s="1671"/>
      <c r="V399" s="1671"/>
      <c r="W399" s="1671"/>
      <c r="X399" s="1671"/>
      <c r="Y399" s="1671"/>
      <c r="Z399" s="1671"/>
      <c r="AA399" s="1671"/>
      <c r="AB399" s="1671"/>
      <c r="AC399" s="1671"/>
      <c r="AD399" s="1671"/>
      <c r="AE399" s="1671"/>
      <c r="AF399" s="1671"/>
      <c r="AG399" s="1671"/>
      <c r="AH399" s="1671"/>
      <c r="AI399" s="1671"/>
      <c r="AJ399" s="1671"/>
      <c r="AK399" s="1671"/>
      <c r="AL399" s="1671"/>
      <c r="AM399" s="1671"/>
      <c r="AN399" s="1671"/>
      <c r="AO399" s="1671"/>
      <c r="AP399" s="1671"/>
      <c r="AQ399" s="1671"/>
      <c r="AR399" s="1671"/>
      <c r="AS399" s="1671"/>
      <c r="AT399" s="1671"/>
      <c r="AU399" s="1671"/>
      <c r="AV399" s="1671"/>
      <c r="AW399" s="1671"/>
      <c r="AX399" s="1671"/>
      <c r="AY399" s="1671"/>
      <c r="AZ399" s="1671"/>
      <c r="BA399" s="1671"/>
      <c r="BB399" s="1671"/>
      <c r="BC399" s="1671"/>
      <c r="BD399" s="1671"/>
      <c r="BE399" s="1671"/>
      <c r="BF399" s="1671"/>
      <c r="BG399" s="1671"/>
      <c r="BH399" s="1671"/>
      <c r="BI399" s="1671"/>
      <c r="BJ399" s="1671"/>
      <c r="BK399" s="1671"/>
      <c r="BL399" s="1671"/>
      <c r="BM399" s="1671"/>
      <c r="BN399" s="1671"/>
      <c r="BO399" s="1671"/>
      <c r="BP399" s="1671"/>
      <c r="BQ399" s="1671"/>
      <c r="BR399" s="1671"/>
      <c r="BS399" s="1671"/>
      <c r="BT399" s="1671"/>
      <c r="BU399" s="1671"/>
      <c r="BV399" s="1671"/>
      <c r="BW399" s="1671"/>
      <c r="BX399" s="1671"/>
      <c r="BY399" s="1671"/>
      <c r="BZ399" s="1671"/>
      <c r="CA399" s="1671"/>
      <c r="CB399" s="1671"/>
      <c r="CC399" s="1671"/>
      <c r="CD399" s="1671"/>
      <c r="CE399" s="1671"/>
      <c r="CF399" s="1671"/>
      <c r="CG399" s="1671"/>
      <c r="CH399" s="1671"/>
      <c r="CI399" s="1671"/>
      <c r="CJ399" s="1671"/>
      <c r="CK399" s="1671"/>
      <c r="CL399" s="1671"/>
      <c r="CM399" s="1671"/>
      <c r="CN399" s="1671"/>
      <c r="CO399" s="1671"/>
      <c r="CP399" s="1671"/>
      <c r="CQ399" s="1671"/>
      <c r="CR399" s="1671"/>
      <c r="CS399" s="1671"/>
      <c r="CT399" s="1671"/>
      <c r="CU399" s="1671"/>
      <c r="CV399" s="1671"/>
      <c r="CW399" s="1671"/>
      <c r="CX399" s="1671"/>
      <c r="CY399" s="1671"/>
      <c r="CZ399" s="1671"/>
      <c r="DA399" s="1671"/>
      <c r="DB399" s="1671"/>
      <c r="DC399" s="1671"/>
      <c r="DD399" s="1671"/>
      <c r="DE399" s="1671"/>
      <c r="DF399" s="1671"/>
      <c r="DG399" s="1671"/>
      <c r="DH399" s="1671"/>
      <c r="DI399" s="1671"/>
      <c r="DJ399" s="1671"/>
      <c r="DK399" s="1671"/>
      <c r="DL399" s="1671"/>
      <c r="DM399" s="1671"/>
      <c r="DN399" s="1671"/>
      <c r="DO399" s="1671"/>
      <c r="DP399" s="1671"/>
      <c r="DQ399" s="1671"/>
      <c r="DR399" s="1671"/>
      <c r="DS399" s="1671"/>
      <c r="DT399" s="1671"/>
      <c r="DU399" s="1671"/>
      <c r="DV399" s="1671"/>
      <c r="DW399" s="1671"/>
      <c r="DX399" s="1671"/>
      <c r="DY399" s="1671"/>
      <c r="DZ399" s="1671"/>
      <c r="EA399" s="1671"/>
      <c r="EB399" s="1671"/>
      <c r="EC399" s="1671"/>
      <c r="ED399" s="1671"/>
      <c r="EE399" s="1671"/>
      <c r="EF399" s="1671"/>
      <c r="EG399" s="1671"/>
      <c r="EH399" s="1671"/>
      <c r="EI399" s="1671"/>
    </row>
    <row r="400" spans="1:139" s="1673" customFormat="1" ht="12.5" x14ac:dyDescent="0.35">
      <c r="A400" s="1670" t="s">
        <v>6439</v>
      </c>
      <c r="B400" s="1670" t="s">
        <v>6185</v>
      </c>
      <c r="C400" s="1653">
        <v>4</v>
      </c>
      <c r="D400" s="1654">
        <v>20557</v>
      </c>
      <c r="E400" s="1654">
        <v>20557</v>
      </c>
      <c r="F400" s="1671"/>
      <c r="G400" s="1671"/>
      <c r="H400" s="1671"/>
      <c r="I400" s="1671"/>
      <c r="J400" s="1672"/>
      <c r="K400" s="1671"/>
      <c r="L400" s="1671"/>
      <c r="M400" s="1671"/>
      <c r="N400" s="1671"/>
      <c r="O400" s="1671"/>
      <c r="P400" s="1671"/>
      <c r="Q400" s="1671"/>
      <c r="R400" s="1671"/>
      <c r="S400" s="1671"/>
      <c r="T400" s="1671"/>
      <c r="U400" s="1671"/>
      <c r="V400" s="1671"/>
      <c r="W400" s="1671"/>
      <c r="X400" s="1671"/>
      <c r="Y400" s="1671"/>
      <c r="Z400" s="1671"/>
      <c r="AA400" s="1671"/>
      <c r="AB400" s="1671"/>
      <c r="AC400" s="1671"/>
      <c r="AD400" s="1671"/>
      <c r="AE400" s="1671"/>
      <c r="AF400" s="1671"/>
      <c r="AG400" s="1671"/>
      <c r="AH400" s="1671"/>
      <c r="AI400" s="1671"/>
      <c r="AJ400" s="1671"/>
      <c r="AK400" s="1671"/>
      <c r="AL400" s="1671"/>
      <c r="AM400" s="1671"/>
      <c r="AN400" s="1671"/>
      <c r="AO400" s="1671"/>
      <c r="AP400" s="1671"/>
      <c r="AQ400" s="1671"/>
      <c r="AR400" s="1671"/>
      <c r="AS400" s="1671"/>
      <c r="AT400" s="1671"/>
      <c r="AU400" s="1671"/>
      <c r="AV400" s="1671"/>
      <c r="AW400" s="1671"/>
      <c r="AX400" s="1671"/>
      <c r="AY400" s="1671"/>
      <c r="AZ400" s="1671"/>
      <c r="BA400" s="1671"/>
      <c r="BB400" s="1671"/>
      <c r="BC400" s="1671"/>
      <c r="BD400" s="1671"/>
      <c r="BE400" s="1671"/>
      <c r="BF400" s="1671"/>
      <c r="BG400" s="1671"/>
      <c r="BH400" s="1671"/>
      <c r="BI400" s="1671"/>
      <c r="BJ400" s="1671"/>
      <c r="BK400" s="1671"/>
      <c r="BL400" s="1671"/>
      <c r="BM400" s="1671"/>
      <c r="BN400" s="1671"/>
      <c r="BO400" s="1671"/>
      <c r="BP400" s="1671"/>
      <c r="BQ400" s="1671"/>
      <c r="BR400" s="1671"/>
      <c r="BS400" s="1671"/>
      <c r="BT400" s="1671"/>
      <c r="BU400" s="1671"/>
      <c r="BV400" s="1671"/>
      <c r="BW400" s="1671"/>
      <c r="BX400" s="1671"/>
      <c r="BY400" s="1671"/>
      <c r="BZ400" s="1671"/>
      <c r="CA400" s="1671"/>
      <c r="CB400" s="1671"/>
      <c r="CC400" s="1671"/>
      <c r="CD400" s="1671"/>
      <c r="CE400" s="1671"/>
      <c r="CF400" s="1671"/>
      <c r="CG400" s="1671"/>
      <c r="CH400" s="1671"/>
      <c r="CI400" s="1671"/>
      <c r="CJ400" s="1671"/>
      <c r="CK400" s="1671"/>
      <c r="CL400" s="1671"/>
      <c r="CM400" s="1671"/>
      <c r="CN400" s="1671"/>
      <c r="CO400" s="1671"/>
      <c r="CP400" s="1671"/>
      <c r="CQ400" s="1671"/>
      <c r="CR400" s="1671"/>
      <c r="CS400" s="1671"/>
      <c r="CT400" s="1671"/>
      <c r="CU400" s="1671"/>
      <c r="CV400" s="1671"/>
      <c r="CW400" s="1671"/>
      <c r="CX400" s="1671"/>
      <c r="CY400" s="1671"/>
      <c r="CZ400" s="1671"/>
      <c r="DA400" s="1671"/>
      <c r="DB400" s="1671"/>
      <c r="DC400" s="1671"/>
      <c r="DD400" s="1671"/>
      <c r="DE400" s="1671"/>
      <c r="DF400" s="1671"/>
      <c r="DG400" s="1671"/>
      <c r="DH400" s="1671"/>
      <c r="DI400" s="1671"/>
      <c r="DJ400" s="1671"/>
      <c r="DK400" s="1671"/>
      <c r="DL400" s="1671"/>
      <c r="DM400" s="1671"/>
      <c r="DN400" s="1671"/>
      <c r="DO400" s="1671"/>
      <c r="DP400" s="1671"/>
      <c r="DQ400" s="1671"/>
      <c r="DR400" s="1671"/>
      <c r="DS400" s="1671"/>
      <c r="DT400" s="1671"/>
      <c r="DU400" s="1671"/>
      <c r="DV400" s="1671"/>
      <c r="DW400" s="1671"/>
      <c r="DX400" s="1671"/>
      <c r="DY400" s="1671"/>
      <c r="DZ400" s="1671"/>
      <c r="EA400" s="1671"/>
      <c r="EB400" s="1671"/>
      <c r="EC400" s="1671"/>
      <c r="ED400" s="1671"/>
      <c r="EE400" s="1671"/>
      <c r="EF400" s="1671"/>
      <c r="EG400" s="1671"/>
      <c r="EH400" s="1671"/>
      <c r="EI400" s="1671"/>
    </row>
    <row r="401" spans="1:139" s="1673" customFormat="1" ht="12.5" x14ac:dyDescent="0.35">
      <c r="A401" s="1670" t="s">
        <v>6440</v>
      </c>
      <c r="B401" s="1670" t="s">
        <v>6189</v>
      </c>
      <c r="C401" s="1653">
        <v>1</v>
      </c>
      <c r="D401" s="1654">
        <v>19129</v>
      </c>
      <c r="E401" s="1654">
        <v>19129</v>
      </c>
      <c r="F401" s="1671"/>
      <c r="G401" s="1671"/>
      <c r="H401" s="1671"/>
      <c r="I401" s="1671"/>
      <c r="J401" s="1672"/>
      <c r="K401" s="1671"/>
      <c r="L401" s="1671"/>
      <c r="M401" s="1671"/>
      <c r="N401" s="1671"/>
      <c r="O401" s="1671"/>
      <c r="P401" s="1671"/>
      <c r="Q401" s="1671"/>
      <c r="R401" s="1671"/>
      <c r="S401" s="1671"/>
      <c r="T401" s="1671"/>
      <c r="U401" s="1671"/>
      <c r="V401" s="1671"/>
      <c r="W401" s="1671"/>
      <c r="X401" s="1671"/>
      <c r="Y401" s="1671"/>
      <c r="Z401" s="1671"/>
      <c r="AA401" s="1671"/>
      <c r="AB401" s="1671"/>
      <c r="AC401" s="1671"/>
      <c r="AD401" s="1671"/>
      <c r="AE401" s="1671"/>
      <c r="AF401" s="1671"/>
      <c r="AG401" s="1671"/>
      <c r="AH401" s="1671"/>
      <c r="AI401" s="1671"/>
      <c r="AJ401" s="1671"/>
      <c r="AK401" s="1671"/>
      <c r="AL401" s="1671"/>
      <c r="AM401" s="1671"/>
      <c r="AN401" s="1671"/>
      <c r="AO401" s="1671"/>
      <c r="AP401" s="1671"/>
      <c r="AQ401" s="1671"/>
      <c r="AR401" s="1671"/>
      <c r="AS401" s="1671"/>
      <c r="AT401" s="1671"/>
      <c r="AU401" s="1671"/>
      <c r="AV401" s="1671"/>
      <c r="AW401" s="1671"/>
      <c r="AX401" s="1671"/>
      <c r="AY401" s="1671"/>
      <c r="AZ401" s="1671"/>
      <c r="BA401" s="1671"/>
      <c r="BB401" s="1671"/>
      <c r="BC401" s="1671"/>
      <c r="BD401" s="1671"/>
      <c r="BE401" s="1671"/>
      <c r="BF401" s="1671"/>
      <c r="BG401" s="1671"/>
      <c r="BH401" s="1671"/>
      <c r="BI401" s="1671"/>
      <c r="BJ401" s="1671"/>
      <c r="BK401" s="1671"/>
      <c r="BL401" s="1671"/>
      <c r="BM401" s="1671"/>
      <c r="BN401" s="1671"/>
      <c r="BO401" s="1671"/>
      <c r="BP401" s="1671"/>
      <c r="BQ401" s="1671"/>
      <c r="BR401" s="1671"/>
      <c r="BS401" s="1671"/>
      <c r="BT401" s="1671"/>
      <c r="BU401" s="1671"/>
      <c r="BV401" s="1671"/>
      <c r="BW401" s="1671"/>
      <c r="BX401" s="1671"/>
      <c r="BY401" s="1671"/>
      <c r="BZ401" s="1671"/>
      <c r="CA401" s="1671"/>
      <c r="CB401" s="1671"/>
      <c r="CC401" s="1671"/>
      <c r="CD401" s="1671"/>
      <c r="CE401" s="1671"/>
      <c r="CF401" s="1671"/>
      <c r="CG401" s="1671"/>
      <c r="CH401" s="1671"/>
      <c r="CI401" s="1671"/>
      <c r="CJ401" s="1671"/>
      <c r="CK401" s="1671"/>
      <c r="CL401" s="1671"/>
      <c r="CM401" s="1671"/>
      <c r="CN401" s="1671"/>
      <c r="CO401" s="1671"/>
      <c r="CP401" s="1671"/>
      <c r="CQ401" s="1671"/>
      <c r="CR401" s="1671"/>
      <c r="CS401" s="1671"/>
      <c r="CT401" s="1671"/>
      <c r="CU401" s="1671"/>
      <c r="CV401" s="1671"/>
      <c r="CW401" s="1671"/>
      <c r="CX401" s="1671"/>
      <c r="CY401" s="1671"/>
      <c r="CZ401" s="1671"/>
      <c r="DA401" s="1671"/>
      <c r="DB401" s="1671"/>
      <c r="DC401" s="1671"/>
      <c r="DD401" s="1671"/>
      <c r="DE401" s="1671"/>
      <c r="DF401" s="1671"/>
      <c r="DG401" s="1671"/>
      <c r="DH401" s="1671"/>
      <c r="DI401" s="1671"/>
      <c r="DJ401" s="1671"/>
      <c r="DK401" s="1671"/>
      <c r="DL401" s="1671"/>
      <c r="DM401" s="1671"/>
      <c r="DN401" s="1671"/>
      <c r="DO401" s="1671"/>
      <c r="DP401" s="1671"/>
      <c r="DQ401" s="1671"/>
      <c r="DR401" s="1671"/>
      <c r="DS401" s="1671"/>
      <c r="DT401" s="1671"/>
      <c r="DU401" s="1671"/>
      <c r="DV401" s="1671"/>
      <c r="DW401" s="1671"/>
      <c r="DX401" s="1671"/>
      <c r="DY401" s="1671"/>
      <c r="DZ401" s="1671"/>
      <c r="EA401" s="1671"/>
      <c r="EB401" s="1671"/>
      <c r="EC401" s="1671"/>
      <c r="ED401" s="1671"/>
      <c r="EE401" s="1671"/>
      <c r="EF401" s="1671"/>
      <c r="EG401" s="1671"/>
      <c r="EH401" s="1671"/>
      <c r="EI401" s="1671"/>
    </row>
    <row r="402" spans="1:139" s="1673" customFormat="1" ht="12.5" x14ac:dyDescent="0.35">
      <c r="A402" s="1670" t="s">
        <v>6441</v>
      </c>
      <c r="B402" s="1670" t="s">
        <v>6191</v>
      </c>
      <c r="C402" s="1653">
        <v>3</v>
      </c>
      <c r="D402" s="1654">
        <v>21879</v>
      </c>
      <c r="E402" s="1654">
        <v>21879</v>
      </c>
      <c r="F402" s="1671"/>
      <c r="G402" s="1671"/>
      <c r="H402" s="1671"/>
      <c r="I402" s="1671"/>
      <c r="J402" s="1672"/>
      <c r="K402" s="1671"/>
      <c r="L402" s="1671"/>
      <c r="M402" s="1671"/>
      <c r="N402" s="1671"/>
      <c r="O402" s="1671"/>
      <c r="P402" s="1671"/>
      <c r="Q402" s="1671"/>
      <c r="R402" s="1671"/>
      <c r="S402" s="1671"/>
      <c r="T402" s="1671"/>
      <c r="U402" s="1671"/>
      <c r="V402" s="1671"/>
      <c r="W402" s="1671"/>
      <c r="X402" s="1671"/>
      <c r="Y402" s="1671"/>
      <c r="Z402" s="1671"/>
      <c r="AA402" s="1671"/>
      <c r="AB402" s="1671"/>
      <c r="AC402" s="1671"/>
      <c r="AD402" s="1671"/>
      <c r="AE402" s="1671"/>
      <c r="AF402" s="1671"/>
      <c r="AG402" s="1671"/>
      <c r="AH402" s="1671"/>
      <c r="AI402" s="1671"/>
      <c r="AJ402" s="1671"/>
      <c r="AK402" s="1671"/>
      <c r="AL402" s="1671"/>
      <c r="AM402" s="1671"/>
      <c r="AN402" s="1671"/>
      <c r="AO402" s="1671"/>
      <c r="AP402" s="1671"/>
      <c r="AQ402" s="1671"/>
      <c r="AR402" s="1671"/>
      <c r="AS402" s="1671"/>
      <c r="AT402" s="1671"/>
      <c r="AU402" s="1671"/>
      <c r="AV402" s="1671"/>
      <c r="AW402" s="1671"/>
      <c r="AX402" s="1671"/>
      <c r="AY402" s="1671"/>
      <c r="AZ402" s="1671"/>
      <c r="BA402" s="1671"/>
      <c r="BB402" s="1671"/>
      <c r="BC402" s="1671"/>
      <c r="BD402" s="1671"/>
      <c r="BE402" s="1671"/>
      <c r="BF402" s="1671"/>
      <c r="BG402" s="1671"/>
      <c r="BH402" s="1671"/>
      <c r="BI402" s="1671"/>
      <c r="BJ402" s="1671"/>
      <c r="BK402" s="1671"/>
      <c r="BL402" s="1671"/>
      <c r="BM402" s="1671"/>
      <c r="BN402" s="1671"/>
      <c r="BO402" s="1671"/>
      <c r="BP402" s="1671"/>
      <c r="BQ402" s="1671"/>
      <c r="BR402" s="1671"/>
      <c r="BS402" s="1671"/>
      <c r="BT402" s="1671"/>
      <c r="BU402" s="1671"/>
      <c r="BV402" s="1671"/>
      <c r="BW402" s="1671"/>
      <c r="BX402" s="1671"/>
      <c r="BY402" s="1671"/>
      <c r="BZ402" s="1671"/>
      <c r="CA402" s="1671"/>
      <c r="CB402" s="1671"/>
      <c r="CC402" s="1671"/>
      <c r="CD402" s="1671"/>
      <c r="CE402" s="1671"/>
      <c r="CF402" s="1671"/>
      <c r="CG402" s="1671"/>
      <c r="CH402" s="1671"/>
      <c r="CI402" s="1671"/>
      <c r="CJ402" s="1671"/>
      <c r="CK402" s="1671"/>
      <c r="CL402" s="1671"/>
      <c r="CM402" s="1671"/>
      <c r="CN402" s="1671"/>
      <c r="CO402" s="1671"/>
      <c r="CP402" s="1671"/>
      <c r="CQ402" s="1671"/>
      <c r="CR402" s="1671"/>
      <c r="CS402" s="1671"/>
      <c r="CT402" s="1671"/>
      <c r="CU402" s="1671"/>
      <c r="CV402" s="1671"/>
      <c r="CW402" s="1671"/>
      <c r="CX402" s="1671"/>
      <c r="CY402" s="1671"/>
      <c r="CZ402" s="1671"/>
      <c r="DA402" s="1671"/>
      <c r="DB402" s="1671"/>
      <c r="DC402" s="1671"/>
      <c r="DD402" s="1671"/>
      <c r="DE402" s="1671"/>
      <c r="DF402" s="1671"/>
      <c r="DG402" s="1671"/>
      <c r="DH402" s="1671"/>
      <c r="DI402" s="1671"/>
      <c r="DJ402" s="1671"/>
      <c r="DK402" s="1671"/>
      <c r="DL402" s="1671"/>
      <c r="DM402" s="1671"/>
      <c r="DN402" s="1671"/>
      <c r="DO402" s="1671"/>
      <c r="DP402" s="1671"/>
      <c r="DQ402" s="1671"/>
      <c r="DR402" s="1671"/>
      <c r="DS402" s="1671"/>
      <c r="DT402" s="1671"/>
      <c r="DU402" s="1671"/>
      <c r="DV402" s="1671"/>
      <c r="DW402" s="1671"/>
      <c r="DX402" s="1671"/>
      <c r="DY402" s="1671"/>
      <c r="DZ402" s="1671"/>
      <c r="EA402" s="1671"/>
      <c r="EB402" s="1671"/>
      <c r="EC402" s="1671"/>
      <c r="ED402" s="1671"/>
      <c r="EE402" s="1671"/>
      <c r="EF402" s="1671"/>
      <c r="EG402" s="1671"/>
      <c r="EH402" s="1671"/>
      <c r="EI402" s="1671"/>
    </row>
    <row r="403" spans="1:139" s="1673" customFormat="1" ht="12.5" x14ac:dyDescent="0.35">
      <c r="A403" s="1670" t="s">
        <v>6442</v>
      </c>
      <c r="B403" s="1670" t="s">
        <v>6193</v>
      </c>
      <c r="C403" s="1653">
        <v>11</v>
      </c>
      <c r="D403" s="1654">
        <v>22985</v>
      </c>
      <c r="E403" s="1654">
        <v>22985</v>
      </c>
      <c r="F403" s="1671"/>
      <c r="G403" s="1671"/>
      <c r="H403" s="1671"/>
      <c r="I403" s="1671"/>
      <c r="J403" s="1672"/>
      <c r="K403" s="1671"/>
      <c r="L403" s="1671"/>
      <c r="M403" s="1671"/>
      <c r="N403" s="1671"/>
      <c r="O403" s="1671"/>
      <c r="P403" s="1671"/>
      <c r="Q403" s="1671"/>
      <c r="R403" s="1671"/>
      <c r="S403" s="1671"/>
      <c r="T403" s="1671"/>
      <c r="U403" s="1671"/>
      <c r="V403" s="1671"/>
      <c r="W403" s="1671"/>
      <c r="X403" s="1671"/>
      <c r="Y403" s="1671"/>
      <c r="Z403" s="1671"/>
      <c r="AA403" s="1671"/>
      <c r="AB403" s="1671"/>
      <c r="AC403" s="1671"/>
      <c r="AD403" s="1671"/>
      <c r="AE403" s="1671"/>
      <c r="AF403" s="1671"/>
      <c r="AG403" s="1671"/>
      <c r="AH403" s="1671"/>
      <c r="AI403" s="1671"/>
      <c r="AJ403" s="1671"/>
      <c r="AK403" s="1671"/>
      <c r="AL403" s="1671"/>
      <c r="AM403" s="1671"/>
      <c r="AN403" s="1671"/>
      <c r="AO403" s="1671"/>
      <c r="AP403" s="1671"/>
      <c r="AQ403" s="1671"/>
      <c r="AR403" s="1671"/>
      <c r="AS403" s="1671"/>
      <c r="AT403" s="1671"/>
      <c r="AU403" s="1671"/>
      <c r="AV403" s="1671"/>
      <c r="AW403" s="1671"/>
      <c r="AX403" s="1671"/>
      <c r="AY403" s="1671"/>
      <c r="AZ403" s="1671"/>
      <c r="BA403" s="1671"/>
      <c r="BB403" s="1671"/>
      <c r="BC403" s="1671"/>
      <c r="BD403" s="1671"/>
      <c r="BE403" s="1671"/>
      <c r="BF403" s="1671"/>
      <c r="BG403" s="1671"/>
      <c r="BH403" s="1671"/>
      <c r="BI403" s="1671"/>
      <c r="BJ403" s="1671"/>
      <c r="BK403" s="1671"/>
      <c r="BL403" s="1671"/>
      <c r="BM403" s="1671"/>
      <c r="BN403" s="1671"/>
      <c r="BO403" s="1671"/>
      <c r="BP403" s="1671"/>
      <c r="BQ403" s="1671"/>
      <c r="BR403" s="1671"/>
      <c r="BS403" s="1671"/>
      <c r="BT403" s="1671"/>
      <c r="BU403" s="1671"/>
      <c r="BV403" s="1671"/>
      <c r="BW403" s="1671"/>
      <c r="BX403" s="1671"/>
      <c r="BY403" s="1671"/>
      <c r="BZ403" s="1671"/>
      <c r="CA403" s="1671"/>
      <c r="CB403" s="1671"/>
      <c r="CC403" s="1671"/>
      <c r="CD403" s="1671"/>
      <c r="CE403" s="1671"/>
      <c r="CF403" s="1671"/>
      <c r="CG403" s="1671"/>
      <c r="CH403" s="1671"/>
      <c r="CI403" s="1671"/>
      <c r="CJ403" s="1671"/>
      <c r="CK403" s="1671"/>
      <c r="CL403" s="1671"/>
      <c r="CM403" s="1671"/>
      <c r="CN403" s="1671"/>
      <c r="CO403" s="1671"/>
      <c r="CP403" s="1671"/>
      <c r="CQ403" s="1671"/>
      <c r="CR403" s="1671"/>
      <c r="CS403" s="1671"/>
      <c r="CT403" s="1671"/>
      <c r="CU403" s="1671"/>
      <c r="CV403" s="1671"/>
      <c r="CW403" s="1671"/>
      <c r="CX403" s="1671"/>
      <c r="CY403" s="1671"/>
      <c r="CZ403" s="1671"/>
      <c r="DA403" s="1671"/>
      <c r="DB403" s="1671"/>
      <c r="DC403" s="1671"/>
      <c r="DD403" s="1671"/>
      <c r="DE403" s="1671"/>
      <c r="DF403" s="1671"/>
      <c r="DG403" s="1671"/>
      <c r="DH403" s="1671"/>
      <c r="DI403" s="1671"/>
      <c r="DJ403" s="1671"/>
      <c r="DK403" s="1671"/>
      <c r="DL403" s="1671"/>
      <c r="DM403" s="1671"/>
      <c r="DN403" s="1671"/>
      <c r="DO403" s="1671"/>
      <c r="DP403" s="1671"/>
      <c r="DQ403" s="1671"/>
      <c r="DR403" s="1671"/>
      <c r="DS403" s="1671"/>
      <c r="DT403" s="1671"/>
      <c r="DU403" s="1671"/>
      <c r="DV403" s="1671"/>
      <c r="DW403" s="1671"/>
      <c r="DX403" s="1671"/>
      <c r="DY403" s="1671"/>
      <c r="DZ403" s="1671"/>
      <c r="EA403" s="1671"/>
      <c r="EB403" s="1671"/>
      <c r="EC403" s="1671"/>
      <c r="ED403" s="1671"/>
      <c r="EE403" s="1671"/>
      <c r="EF403" s="1671"/>
      <c r="EG403" s="1671"/>
      <c r="EH403" s="1671"/>
      <c r="EI403" s="1671"/>
    </row>
    <row r="404" spans="1:139" s="1673" customFormat="1" ht="12.5" x14ac:dyDescent="0.35">
      <c r="A404" s="1670" t="s">
        <v>6443</v>
      </c>
      <c r="B404" s="1670" t="s">
        <v>6195</v>
      </c>
      <c r="C404" s="1653">
        <v>12</v>
      </c>
      <c r="D404" s="1654">
        <v>21800</v>
      </c>
      <c r="E404" s="1654">
        <v>21800</v>
      </c>
      <c r="F404" s="1671"/>
      <c r="G404" s="1671"/>
      <c r="H404" s="1671"/>
      <c r="I404" s="1671"/>
      <c r="J404" s="1672"/>
      <c r="K404" s="1671"/>
      <c r="L404" s="1671"/>
      <c r="M404" s="1671"/>
      <c r="N404" s="1671"/>
      <c r="O404" s="1671"/>
      <c r="P404" s="1671"/>
      <c r="Q404" s="1671"/>
      <c r="R404" s="1671"/>
      <c r="S404" s="1671"/>
      <c r="T404" s="1671"/>
      <c r="U404" s="1671"/>
      <c r="V404" s="1671"/>
      <c r="W404" s="1671"/>
      <c r="X404" s="1671"/>
      <c r="Y404" s="1671"/>
      <c r="Z404" s="1671"/>
      <c r="AA404" s="1671"/>
      <c r="AB404" s="1671"/>
      <c r="AC404" s="1671"/>
      <c r="AD404" s="1671"/>
      <c r="AE404" s="1671"/>
      <c r="AF404" s="1671"/>
      <c r="AG404" s="1671"/>
      <c r="AH404" s="1671"/>
      <c r="AI404" s="1671"/>
      <c r="AJ404" s="1671"/>
      <c r="AK404" s="1671"/>
      <c r="AL404" s="1671"/>
      <c r="AM404" s="1671"/>
      <c r="AN404" s="1671"/>
      <c r="AO404" s="1671"/>
      <c r="AP404" s="1671"/>
      <c r="AQ404" s="1671"/>
      <c r="AR404" s="1671"/>
      <c r="AS404" s="1671"/>
      <c r="AT404" s="1671"/>
      <c r="AU404" s="1671"/>
      <c r="AV404" s="1671"/>
      <c r="AW404" s="1671"/>
      <c r="AX404" s="1671"/>
      <c r="AY404" s="1671"/>
      <c r="AZ404" s="1671"/>
      <c r="BA404" s="1671"/>
      <c r="BB404" s="1671"/>
      <c r="BC404" s="1671"/>
      <c r="BD404" s="1671"/>
      <c r="BE404" s="1671"/>
      <c r="BF404" s="1671"/>
      <c r="BG404" s="1671"/>
      <c r="BH404" s="1671"/>
      <c r="BI404" s="1671"/>
      <c r="BJ404" s="1671"/>
      <c r="BK404" s="1671"/>
      <c r="BL404" s="1671"/>
      <c r="BM404" s="1671"/>
      <c r="BN404" s="1671"/>
      <c r="BO404" s="1671"/>
      <c r="BP404" s="1671"/>
      <c r="BQ404" s="1671"/>
      <c r="BR404" s="1671"/>
      <c r="BS404" s="1671"/>
      <c r="BT404" s="1671"/>
      <c r="BU404" s="1671"/>
      <c r="BV404" s="1671"/>
      <c r="BW404" s="1671"/>
      <c r="BX404" s="1671"/>
      <c r="BY404" s="1671"/>
      <c r="BZ404" s="1671"/>
      <c r="CA404" s="1671"/>
      <c r="CB404" s="1671"/>
      <c r="CC404" s="1671"/>
      <c r="CD404" s="1671"/>
      <c r="CE404" s="1671"/>
      <c r="CF404" s="1671"/>
      <c r="CG404" s="1671"/>
      <c r="CH404" s="1671"/>
      <c r="CI404" s="1671"/>
      <c r="CJ404" s="1671"/>
      <c r="CK404" s="1671"/>
      <c r="CL404" s="1671"/>
      <c r="CM404" s="1671"/>
      <c r="CN404" s="1671"/>
      <c r="CO404" s="1671"/>
      <c r="CP404" s="1671"/>
      <c r="CQ404" s="1671"/>
      <c r="CR404" s="1671"/>
      <c r="CS404" s="1671"/>
      <c r="CT404" s="1671"/>
      <c r="CU404" s="1671"/>
      <c r="CV404" s="1671"/>
      <c r="CW404" s="1671"/>
      <c r="CX404" s="1671"/>
      <c r="CY404" s="1671"/>
      <c r="CZ404" s="1671"/>
      <c r="DA404" s="1671"/>
      <c r="DB404" s="1671"/>
      <c r="DC404" s="1671"/>
      <c r="DD404" s="1671"/>
      <c r="DE404" s="1671"/>
      <c r="DF404" s="1671"/>
      <c r="DG404" s="1671"/>
      <c r="DH404" s="1671"/>
      <c r="DI404" s="1671"/>
      <c r="DJ404" s="1671"/>
      <c r="DK404" s="1671"/>
      <c r="DL404" s="1671"/>
      <c r="DM404" s="1671"/>
      <c r="DN404" s="1671"/>
      <c r="DO404" s="1671"/>
      <c r="DP404" s="1671"/>
      <c r="DQ404" s="1671"/>
      <c r="DR404" s="1671"/>
      <c r="DS404" s="1671"/>
      <c r="DT404" s="1671"/>
      <c r="DU404" s="1671"/>
      <c r="DV404" s="1671"/>
      <c r="DW404" s="1671"/>
      <c r="DX404" s="1671"/>
      <c r="DY404" s="1671"/>
      <c r="DZ404" s="1671"/>
      <c r="EA404" s="1671"/>
      <c r="EB404" s="1671"/>
      <c r="EC404" s="1671"/>
      <c r="ED404" s="1671"/>
      <c r="EE404" s="1671"/>
      <c r="EF404" s="1671"/>
      <c r="EG404" s="1671"/>
      <c r="EH404" s="1671"/>
      <c r="EI404" s="1671"/>
    </row>
    <row r="405" spans="1:139" s="1673" customFormat="1" ht="12.5" x14ac:dyDescent="0.35">
      <c r="A405" s="1670" t="s">
        <v>6444</v>
      </c>
      <c r="B405" s="1670" t="s">
        <v>6197</v>
      </c>
      <c r="C405" s="1653">
        <v>4</v>
      </c>
      <c r="D405" s="1654">
        <v>21609</v>
      </c>
      <c r="E405" s="1654">
        <v>21609</v>
      </c>
      <c r="F405" s="1671"/>
      <c r="G405" s="1671"/>
      <c r="H405" s="1671"/>
      <c r="I405" s="1671"/>
      <c r="J405" s="1672"/>
      <c r="K405" s="1671"/>
      <c r="L405" s="1671"/>
      <c r="M405" s="1671"/>
      <c r="N405" s="1671"/>
      <c r="O405" s="1671"/>
      <c r="P405" s="1671"/>
      <c r="Q405" s="1671"/>
      <c r="R405" s="1671"/>
      <c r="S405" s="1671"/>
      <c r="T405" s="1671"/>
      <c r="U405" s="1671"/>
      <c r="V405" s="1671"/>
      <c r="W405" s="1671"/>
      <c r="X405" s="1671"/>
      <c r="Y405" s="1671"/>
      <c r="Z405" s="1671"/>
      <c r="AA405" s="1671"/>
      <c r="AB405" s="1671"/>
      <c r="AC405" s="1671"/>
      <c r="AD405" s="1671"/>
      <c r="AE405" s="1671"/>
      <c r="AF405" s="1671"/>
      <c r="AG405" s="1671"/>
      <c r="AH405" s="1671"/>
      <c r="AI405" s="1671"/>
      <c r="AJ405" s="1671"/>
      <c r="AK405" s="1671"/>
      <c r="AL405" s="1671"/>
      <c r="AM405" s="1671"/>
      <c r="AN405" s="1671"/>
      <c r="AO405" s="1671"/>
      <c r="AP405" s="1671"/>
      <c r="AQ405" s="1671"/>
      <c r="AR405" s="1671"/>
      <c r="AS405" s="1671"/>
      <c r="AT405" s="1671"/>
      <c r="AU405" s="1671"/>
      <c r="AV405" s="1671"/>
      <c r="AW405" s="1671"/>
      <c r="AX405" s="1671"/>
      <c r="AY405" s="1671"/>
      <c r="AZ405" s="1671"/>
      <c r="BA405" s="1671"/>
      <c r="BB405" s="1671"/>
      <c r="BC405" s="1671"/>
      <c r="BD405" s="1671"/>
      <c r="BE405" s="1671"/>
      <c r="BF405" s="1671"/>
      <c r="BG405" s="1671"/>
      <c r="BH405" s="1671"/>
      <c r="BI405" s="1671"/>
      <c r="BJ405" s="1671"/>
      <c r="BK405" s="1671"/>
      <c r="BL405" s="1671"/>
      <c r="BM405" s="1671"/>
      <c r="BN405" s="1671"/>
      <c r="BO405" s="1671"/>
      <c r="BP405" s="1671"/>
      <c r="BQ405" s="1671"/>
      <c r="BR405" s="1671"/>
      <c r="BS405" s="1671"/>
      <c r="BT405" s="1671"/>
      <c r="BU405" s="1671"/>
      <c r="BV405" s="1671"/>
      <c r="BW405" s="1671"/>
      <c r="BX405" s="1671"/>
      <c r="BY405" s="1671"/>
      <c r="BZ405" s="1671"/>
      <c r="CA405" s="1671"/>
      <c r="CB405" s="1671"/>
      <c r="CC405" s="1671"/>
      <c r="CD405" s="1671"/>
      <c r="CE405" s="1671"/>
      <c r="CF405" s="1671"/>
      <c r="CG405" s="1671"/>
      <c r="CH405" s="1671"/>
      <c r="CI405" s="1671"/>
      <c r="CJ405" s="1671"/>
      <c r="CK405" s="1671"/>
      <c r="CL405" s="1671"/>
      <c r="CM405" s="1671"/>
      <c r="CN405" s="1671"/>
      <c r="CO405" s="1671"/>
      <c r="CP405" s="1671"/>
      <c r="CQ405" s="1671"/>
      <c r="CR405" s="1671"/>
      <c r="CS405" s="1671"/>
      <c r="CT405" s="1671"/>
      <c r="CU405" s="1671"/>
      <c r="CV405" s="1671"/>
      <c r="CW405" s="1671"/>
      <c r="CX405" s="1671"/>
      <c r="CY405" s="1671"/>
      <c r="CZ405" s="1671"/>
      <c r="DA405" s="1671"/>
      <c r="DB405" s="1671"/>
      <c r="DC405" s="1671"/>
      <c r="DD405" s="1671"/>
      <c r="DE405" s="1671"/>
      <c r="DF405" s="1671"/>
      <c r="DG405" s="1671"/>
      <c r="DH405" s="1671"/>
      <c r="DI405" s="1671"/>
      <c r="DJ405" s="1671"/>
      <c r="DK405" s="1671"/>
      <c r="DL405" s="1671"/>
      <c r="DM405" s="1671"/>
      <c r="DN405" s="1671"/>
      <c r="DO405" s="1671"/>
      <c r="DP405" s="1671"/>
      <c r="DQ405" s="1671"/>
      <c r="DR405" s="1671"/>
      <c r="DS405" s="1671"/>
      <c r="DT405" s="1671"/>
      <c r="DU405" s="1671"/>
      <c r="DV405" s="1671"/>
      <c r="DW405" s="1671"/>
      <c r="DX405" s="1671"/>
      <c r="DY405" s="1671"/>
      <c r="DZ405" s="1671"/>
      <c r="EA405" s="1671"/>
      <c r="EB405" s="1671"/>
      <c r="EC405" s="1671"/>
      <c r="ED405" s="1671"/>
      <c r="EE405" s="1671"/>
      <c r="EF405" s="1671"/>
      <c r="EG405" s="1671"/>
      <c r="EH405" s="1671"/>
      <c r="EI405" s="1671"/>
    </row>
    <row r="406" spans="1:139" s="1673" customFormat="1" ht="12.5" x14ac:dyDescent="0.35">
      <c r="A406" s="1670" t="s">
        <v>6445</v>
      </c>
      <c r="B406" s="1670" t="s">
        <v>6199</v>
      </c>
      <c r="C406" s="1653">
        <v>3</v>
      </c>
      <c r="D406" s="1654">
        <v>21142</v>
      </c>
      <c r="E406" s="1654">
        <v>21142</v>
      </c>
      <c r="F406" s="1671"/>
      <c r="G406" s="1671"/>
      <c r="H406" s="1671"/>
      <c r="I406" s="1671"/>
      <c r="J406" s="1672"/>
      <c r="K406" s="1671"/>
      <c r="L406" s="1671"/>
      <c r="M406" s="1671"/>
      <c r="N406" s="1671"/>
      <c r="O406" s="1671"/>
      <c r="P406" s="1671"/>
      <c r="Q406" s="1671"/>
      <c r="R406" s="1671"/>
      <c r="S406" s="1671"/>
      <c r="T406" s="1671"/>
      <c r="U406" s="1671"/>
      <c r="V406" s="1671"/>
      <c r="W406" s="1671"/>
      <c r="X406" s="1671"/>
      <c r="Y406" s="1671"/>
      <c r="Z406" s="1671"/>
      <c r="AA406" s="1671"/>
      <c r="AB406" s="1671"/>
      <c r="AC406" s="1671"/>
      <c r="AD406" s="1671"/>
      <c r="AE406" s="1671"/>
      <c r="AF406" s="1671"/>
      <c r="AG406" s="1671"/>
      <c r="AH406" s="1671"/>
      <c r="AI406" s="1671"/>
      <c r="AJ406" s="1671"/>
      <c r="AK406" s="1671"/>
      <c r="AL406" s="1671"/>
      <c r="AM406" s="1671"/>
      <c r="AN406" s="1671"/>
      <c r="AO406" s="1671"/>
      <c r="AP406" s="1671"/>
      <c r="AQ406" s="1671"/>
      <c r="AR406" s="1671"/>
      <c r="AS406" s="1671"/>
      <c r="AT406" s="1671"/>
      <c r="AU406" s="1671"/>
      <c r="AV406" s="1671"/>
      <c r="AW406" s="1671"/>
      <c r="AX406" s="1671"/>
      <c r="AY406" s="1671"/>
      <c r="AZ406" s="1671"/>
      <c r="BA406" s="1671"/>
      <c r="BB406" s="1671"/>
      <c r="BC406" s="1671"/>
      <c r="BD406" s="1671"/>
      <c r="BE406" s="1671"/>
      <c r="BF406" s="1671"/>
      <c r="BG406" s="1671"/>
      <c r="BH406" s="1671"/>
      <c r="BI406" s="1671"/>
      <c r="BJ406" s="1671"/>
      <c r="BK406" s="1671"/>
      <c r="BL406" s="1671"/>
      <c r="BM406" s="1671"/>
      <c r="BN406" s="1671"/>
      <c r="BO406" s="1671"/>
      <c r="BP406" s="1671"/>
      <c r="BQ406" s="1671"/>
      <c r="BR406" s="1671"/>
      <c r="BS406" s="1671"/>
      <c r="BT406" s="1671"/>
      <c r="BU406" s="1671"/>
      <c r="BV406" s="1671"/>
      <c r="BW406" s="1671"/>
      <c r="BX406" s="1671"/>
      <c r="BY406" s="1671"/>
      <c r="BZ406" s="1671"/>
      <c r="CA406" s="1671"/>
      <c r="CB406" s="1671"/>
      <c r="CC406" s="1671"/>
      <c r="CD406" s="1671"/>
      <c r="CE406" s="1671"/>
      <c r="CF406" s="1671"/>
      <c r="CG406" s="1671"/>
      <c r="CH406" s="1671"/>
      <c r="CI406" s="1671"/>
      <c r="CJ406" s="1671"/>
      <c r="CK406" s="1671"/>
      <c r="CL406" s="1671"/>
      <c r="CM406" s="1671"/>
      <c r="CN406" s="1671"/>
      <c r="CO406" s="1671"/>
      <c r="CP406" s="1671"/>
      <c r="CQ406" s="1671"/>
      <c r="CR406" s="1671"/>
      <c r="CS406" s="1671"/>
      <c r="CT406" s="1671"/>
      <c r="CU406" s="1671"/>
      <c r="CV406" s="1671"/>
      <c r="CW406" s="1671"/>
      <c r="CX406" s="1671"/>
      <c r="CY406" s="1671"/>
      <c r="CZ406" s="1671"/>
      <c r="DA406" s="1671"/>
      <c r="DB406" s="1671"/>
      <c r="DC406" s="1671"/>
      <c r="DD406" s="1671"/>
      <c r="DE406" s="1671"/>
      <c r="DF406" s="1671"/>
      <c r="DG406" s="1671"/>
      <c r="DH406" s="1671"/>
      <c r="DI406" s="1671"/>
      <c r="DJ406" s="1671"/>
      <c r="DK406" s="1671"/>
      <c r="DL406" s="1671"/>
      <c r="DM406" s="1671"/>
      <c r="DN406" s="1671"/>
      <c r="DO406" s="1671"/>
      <c r="DP406" s="1671"/>
      <c r="DQ406" s="1671"/>
      <c r="DR406" s="1671"/>
      <c r="DS406" s="1671"/>
      <c r="DT406" s="1671"/>
      <c r="DU406" s="1671"/>
      <c r="DV406" s="1671"/>
      <c r="DW406" s="1671"/>
      <c r="DX406" s="1671"/>
      <c r="DY406" s="1671"/>
      <c r="DZ406" s="1671"/>
      <c r="EA406" s="1671"/>
      <c r="EB406" s="1671"/>
      <c r="EC406" s="1671"/>
      <c r="ED406" s="1671"/>
      <c r="EE406" s="1671"/>
      <c r="EF406" s="1671"/>
      <c r="EG406" s="1671"/>
      <c r="EH406" s="1671"/>
      <c r="EI406" s="1671"/>
    </row>
    <row r="407" spans="1:139" s="1673" customFormat="1" ht="12.5" x14ac:dyDescent="0.35">
      <c r="A407" s="1670" t="s">
        <v>6446</v>
      </c>
      <c r="B407" s="1670" t="s">
        <v>6201</v>
      </c>
      <c r="C407" s="1653">
        <v>17</v>
      </c>
      <c r="D407" s="1654">
        <v>20303</v>
      </c>
      <c r="E407" s="1654">
        <v>20303</v>
      </c>
      <c r="F407" s="1671"/>
      <c r="G407" s="1671"/>
      <c r="H407" s="1671"/>
      <c r="I407" s="1671"/>
      <c r="J407" s="1672"/>
      <c r="K407" s="1671"/>
      <c r="L407" s="1671"/>
      <c r="M407" s="1671"/>
      <c r="N407" s="1671"/>
      <c r="O407" s="1671"/>
      <c r="P407" s="1671"/>
      <c r="Q407" s="1671"/>
      <c r="R407" s="1671"/>
      <c r="S407" s="1671"/>
      <c r="T407" s="1671"/>
      <c r="U407" s="1671"/>
      <c r="V407" s="1671"/>
      <c r="W407" s="1671"/>
      <c r="X407" s="1671"/>
      <c r="Y407" s="1671"/>
      <c r="Z407" s="1671"/>
      <c r="AA407" s="1671"/>
      <c r="AB407" s="1671"/>
      <c r="AC407" s="1671"/>
      <c r="AD407" s="1671"/>
      <c r="AE407" s="1671"/>
      <c r="AF407" s="1671"/>
      <c r="AG407" s="1671"/>
      <c r="AH407" s="1671"/>
      <c r="AI407" s="1671"/>
      <c r="AJ407" s="1671"/>
      <c r="AK407" s="1671"/>
      <c r="AL407" s="1671"/>
      <c r="AM407" s="1671"/>
      <c r="AN407" s="1671"/>
      <c r="AO407" s="1671"/>
      <c r="AP407" s="1671"/>
      <c r="AQ407" s="1671"/>
      <c r="AR407" s="1671"/>
      <c r="AS407" s="1671"/>
      <c r="AT407" s="1671"/>
      <c r="AU407" s="1671"/>
      <c r="AV407" s="1671"/>
      <c r="AW407" s="1671"/>
      <c r="AX407" s="1671"/>
      <c r="AY407" s="1671"/>
      <c r="AZ407" s="1671"/>
      <c r="BA407" s="1671"/>
      <c r="BB407" s="1671"/>
      <c r="BC407" s="1671"/>
      <c r="BD407" s="1671"/>
      <c r="BE407" s="1671"/>
      <c r="BF407" s="1671"/>
      <c r="BG407" s="1671"/>
      <c r="BH407" s="1671"/>
      <c r="BI407" s="1671"/>
      <c r="BJ407" s="1671"/>
      <c r="BK407" s="1671"/>
      <c r="BL407" s="1671"/>
      <c r="BM407" s="1671"/>
      <c r="BN407" s="1671"/>
      <c r="BO407" s="1671"/>
      <c r="BP407" s="1671"/>
      <c r="BQ407" s="1671"/>
      <c r="BR407" s="1671"/>
      <c r="BS407" s="1671"/>
      <c r="BT407" s="1671"/>
      <c r="BU407" s="1671"/>
      <c r="BV407" s="1671"/>
      <c r="BW407" s="1671"/>
      <c r="BX407" s="1671"/>
      <c r="BY407" s="1671"/>
      <c r="BZ407" s="1671"/>
      <c r="CA407" s="1671"/>
      <c r="CB407" s="1671"/>
      <c r="CC407" s="1671"/>
      <c r="CD407" s="1671"/>
      <c r="CE407" s="1671"/>
      <c r="CF407" s="1671"/>
      <c r="CG407" s="1671"/>
      <c r="CH407" s="1671"/>
      <c r="CI407" s="1671"/>
      <c r="CJ407" s="1671"/>
      <c r="CK407" s="1671"/>
      <c r="CL407" s="1671"/>
      <c r="CM407" s="1671"/>
      <c r="CN407" s="1671"/>
      <c r="CO407" s="1671"/>
      <c r="CP407" s="1671"/>
      <c r="CQ407" s="1671"/>
      <c r="CR407" s="1671"/>
      <c r="CS407" s="1671"/>
      <c r="CT407" s="1671"/>
      <c r="CU407" s="1671"/>
      <c r="CV407" s="1671"/>
      <c r="CW407" s="1671"/>
      <c r="CX407" s="1671"/>
      <c r="CY407" s="1671"/>
      <c r="CZ407" s="1671"/>
      <c r="DA407" s="1671"/>
      <c r="DB407" s="1671"/>
      <c r="DC407" s="1671"/>
      <c r="DD407" s="1671"/>
      <c r="DE407" s="1671"/>
      <c r="DF407" s="1671"/>
      <c r="DG407" s="1671"/>
      <c r="DH407" s="1671"/>
      <c r="DI407" s="1671"/>
      <c r="DJ407" s="1671"/>
      <c r="DK407" s="1671"/>
      <c r="DL407" s="1671"/>
      <c r="DM407" s="1671"/>
      <c r="DN407" s="1671"/>
      <c r="DO407" s="1671"/>
      <c r="DP407" s="1671"/>
      <c r="DQ407" s="1671"/>
      <c r="DR407" s="1671"/>
      <c r="DS407" s="1671"/>
      <c r="DT407" s="1671"/>
      <c r="DU407" s="1671"/>
      <c r="DV407" s="1671"/>
      <c r="DW407" s="1671"/>
      <c r="DX407" s="1671"/>
      <c r="DY407" s="1671"/>
      <c r="DZ407" s="1671"/>
      <c r="EA407" s="1671"/>
      <c r="EB407" s="1671"/>
      <c r="EC407" s="1671"/>
      <c r="ED407" s="1671"/>
      <c r="EE407" s="1671"/>
      <c r="EF407" s="1671"/>
      <c r="EG407" s="1671"/>
      <c r="EH407" s="1671"/>
      <c r="EI407" s="1671"/>
    </row>
    <row r="408" spans="1:139" s="1673" customFormat="1" ht="12.5" x14ac:dyDescent="0.35">
      <c r="A408" s="1670" t="s">
        <v>6447</v>
      </c>
      <c r="B408" s="1670" t="s">
        <v>6203</v>
      </c>
      <c r="C408" s="1653">
        <v>5</v>
      </c>
      <c r="D408" s="1654">
        <v>19613</v>
      </c>
      <c r="E408" s="1654">
        <v>19613</v>
      </c>
      <c r="F408" s="1671"/>
      <c r="G408" s="1671"/>
      <c r="H408" s="1671"/>
      <c r="I408" s="1671"/>
      <c r="J408" s="1672"/>
      <c r="K408" s="1671"/>
      <c r="L408" s="1671"/>
      <c r="M408" s="1671"/>
      <c r="N408" s="1671"/>
      <c r="O408" s="1671"/>
      <c r="P408" s="1671"/>
      <c r="Q408" s="1671"/>
      <c r="R408" s="1671"/>
      <c r="S408" s="1671"/>
      <c r="T408" s="1671"/>
      <c r="U408" s="1671"/>
      <c r="V408" s="1671"/>
      <c r="W408" s="1671"/>
      <c r="X408" s="1671"/>
      <c r="Y408" s="1671"/>
      <c r="Z408" s="1671"/>
      <c r="AA408" s="1671"/>
      <c r="AB408" s="1671"/>
      <c r="AC408" s="1671"/>
      <c r="AD408" s="1671"/>
      <c r="AE408" s="1671"/>
      <c r="AF408" s="1671"/>
      <c r="AG408" s="1671"/>
      <c r="AH408" s="1671"/>
      <c r="AI408" s="1671"/>
      <c r="AJ408" s="1671"/>
      <c r="AK408" s="1671"/>
      <c r="AL408" s="1671"/>
      <c r="AM408" s="1671"/>
      <c r="AN408" s="1671"/>
      <c r="AO408" s="1671"/>
      <c r="AP408" s="1671"/>
      <c r="AQ408" s="1671"/>
      <c r="AR408" s="1671"/>
      <c r="AS408" s="1671"/>
      <c r="AT408" s="1671"/>
      <c r="AU408" s="1671"/>
      <c r="AV408" s="1671"/>
      <c r="AW408" s="1671"/>
      <c r="AX408" s="1671"/>
      <c r="AY408" s="1671"/>
      <c r="AZ408" s="1671"/>
      <c r="BA408" s="1671"/>
      <c r="BB408" s="1671"/>
      <c r="BC408" s="1671"/>
      <c r="BD408" s="1671"/>
      <c r="BE408" s="1671"/>
      <c r="BF408" s="1671"/>
      <c r="BG408" s="1671"/>
      <c r="BH408" s="1671"/>
      <c r="BI408" s="1671"/>
      <c r="BJ408" s="1671"/>
      <c r="BK408" s="1671"/>
      <c r="BL408" s="1671"/>
      <c r="BM408" s="1671"/>
      <c r="BN408" s="1671"/>
      <c r="BO408" s="1671"/>
      <c r="BP408" s="1671"/>
      <c r="BQ408" s="1671"/>
      <c r="BR408" s="1671"/>
      <c r="BS408" s="1671"/>
      <c r="BT408" s="1671"/>
      <c r="BU408" s="1671"/>
      <c r="BV408" s="1671"/>
      <c r="BW408" s="1671"/>
      <c r="BX408" s="1671"/>
      <c r="BY408" s="1671"/>
      <c r="BZ408" s="1671"/>
      <c r="CA408" s="1671"/>
      <c r="CB408" s="1671"/>
      <c r="CC408" s="1671"/>
      <c r="CD408" s="1671"/>
      <c r="CE408" s="1671"/>
      <c r="CF408" s="1671"/>
      <c r="CG408" s="1671"/>
      <c r="CH408" s="1671"/>
      <c r="CI408" s="1671"/>
      <c r="CJ408" s="1671"/>
      <c r="CK408" s="1671"/>
      <c r="CL408" s="1671"/>
      <c r="CM408" s="1671"/>
      <c r="CN408" s="1671"/>
      <c r="CO408" s="1671"/>
      <c r="CP408" s="1671"/>
      <c r="CQ408" s="1671"/>
      <c r="CR408" s="1671"/>
      <c r="CS408" s="1671"/>
      <c r="CT408" s="1671"/>
      <c r="CU408" s="1671"/>
      <c r="CV408" s="1671"/>
      <c r="CW408" s="1671"/>
      <c r="CX408" s="1671"/>
      <c r="CY408" s="1671"/>
      <c r="CZ408" s="1671"/>
      <c r="DA408" s="1671"/>
      <c r="DB408" s="1671"/>
      <c r="DC408" s="1671"/>
      <c r="DD408" s="1671"/>
      <c r="DE408" s="1671"/>
      <c r="DF408" s="1671"/>
      <c r="DG408" s="1671"/>
      <c r="DH408" s="1671"/>
      <c r="DI408" s="1671"/>
      <c r="DJ408" s="1671"/>
      <c r="DK408" s="1671"/>
      <c r="DL408" s="1671"/>
      <c r="DM408" s="1671"/>
      <c r="DN408" s="1671"/>
      <c r="DO408" s="1671"/>
      <c r="DP408" s="1671"/>
      <c r="DQ408" s="1671"/>
      <c r="DR408" s="1671"/>
      <c r="DS408" s="1671"/>
      <c r="DT408" s="1671"/>
      <c r="DU408" s="1671"/>
      <c r="DV408" s="1671"/>
      <c r="DW408" s="1671"/>
      <c r="DX408" s="1671"/>
      <c r="DY408" s="1671"/>
      <c r="DZ408" s="1671"/>
      <c r="EA408" s="1671"/>
      <c r="EB408" s="1671"/>
      <c r="EC408" s="1671"/>
      <c r="ED408" s="1671"/>
      <c r="EE408" s="1671"/>
      <c r="EF408" s="1671"/>
      <c r="EG408" s="1671"/>
      <c r="EH408" s="1671"/>
      <c r="EI408" s="1671"/>
    </row>
    <row r="409" spans="1:139" s="1673" customFormat="1" ht="12.5" x14ac:dyDescent="0.35">
      <c r="A409" s="1670" t="s">
        <v>6448</v>
      </c>
      <c r="B409" s="1670" t="s">
        <v>6205</v>
      </c>
      <c r="C409" s="1653">
        <v>2</v>
      </c>
      <c r="D409" s="1654">
        <v>19553</v>
      </c>
      <c r="E409" s="1654">
        <v>19553</v>
      </c>
      <c r="F409" s="1671"/>
      <c r="G409" s="1671"/>
      <c r="H409" s="1671"/>
      <c r="I409" s="1671"/>
      <c r="J409" s="1672"/>
      <c r="K409" s="1671"/>
      <c r="L409" s="1671"/>
      <c r="M409" s="1671"/>
      <c r="N409" s="1671"/>
      <c r="O409" s="1671"/>
      <c r="P409" s="1671"/>
      <c r="Q409" s="1671"/>
      <c r="R409" s="1671"/>
      <c r="S409" s="1671"/>
      <c r="T409" s="1671"/>
      <c r="U409" s="1671"/>
      <c r="V409" s="1671"/>
      <c r="W409" s="1671"/>
      <c r="X409" s="1671"/>
      <c r="Y409" s="1671"/>
      <c r="Z409" s="1671"/>
      <c r="AA409" s="1671"/>
      <c r="AB409" s="1671"/>
      <c r="AC409" s="1671"/>
      <c r="AD409" s="1671"/>
      <c r="AE409" s="1671"/>
      <c r="AF409" s="1671"/>
      <c r="AG409" s="1671"/>
      <c r="AH409" s="1671"/>
      <c r="AI409" s="1671"/>
      <c r="AJ409" s="1671"/>
      <c r="AK409" s="1671"/>
      <c r="AL409" s="1671"/>
      <c r="AM409" s="1671"/>
      <c r="AN409" s="1671"/>
      <c r="AO409" s="1671"/>
      <c r="AP409" s="1671"/>
      <c r="AQ409" s="1671"/>
      <c r="AR409" s="1671"/>
      <c r="AS409" s="1671"/>
      <c r="AT409" s="1671"/>
      <c r="AU409" s="1671"/>
      <c r="AV409" s="1671"/>
      <c r="AW409" s="1671"/>
      <c r="AX409" s="1671"/>
      <c r="AY409" s="1671"/>
      <c r="AZ409" s="1671"/>
      <c r="BA409" s="1671"/>
      <c r="BB409" s="1671"/>
      <c r="BC409" s="1671"/>
      <c r="BD409" s="1671"/>
      <c r="BE409" s="1671"/>
      <c r="BF409" s="1671"/>
      <c r="BG409" s="1671"/>
      <c r="BH409" s="1671"/>
      <c r="BI409" s="1671"/>
      <c r="BJ409" s="1671"/>
      <c r="BK409" s="1671"/>
      <c r="BL409" s="1671"/>
      <c r="BM409" s="1671"/>
      <c r="BN409" s="1671"/>
      <c r="BO409" s="1671"/>
      <c r="BP409" s="1671"/>
      <c r="BQ409" s="1671"/>
      <c r="BR409" s="1671"/>
      <c r="BS409" s="1671"/>
      <c r="BT409" s="1671"/>
      <c r="BU409" s="1671"/>
      <c r="BV409" s="1671"/>
      <c r="BW409" s="1671"/>
      <c r="BX409" s="1671"/>
      <c r="BY409" s="1671"/>
      <c r="BZ409" s="1671"/>
      <c r="CA409" s="1671"/>
      <c r="CB409" s="1671"/>
      <c r="CC409" s="1671"/>
      <c r="CD409" s="1671"/>
      <c r="CE409" s="1671"/>
      <c r="CF409" s="1671"/>
      <c r="CG409" s="1671"/>
      <c r="CH409" s="1671"/>
      <c r="CI409" s="1671"/>
      <c r="CJ409" s="1671"/>
      <c r="CK409" s="1671"/>
      <c r="CL409" s="1671"/>
      <c r="CM409" s="1671"/>
      <c r="CN409" s="1671"/>
      <c r="CO409" s="1671"/>
      <c r="CP409" s="1671"/>
      <c r="CQ409" s="1671"/>
      <c r="CR409" s="1671"/>
      <c r="CS409" s="1671"/>
      <c r="CT409" s="1671"/>
      <c r="CU409" s="1671"/>
      <c r="CV409" s="1671"/>
      <c r="CW409" s="1671"/>
      <c r="CX409" s="1671"/>
      <c r="CY409" s="1671"/>
      <c r="CZ409" s="1671"/>
      <c r="DA409" s="1671"/>
      <c r="DB409" s="1671"/>
      <c r="DC409" s="1671"/>
      <c r="DD409" s="1671"/>
      <c r="DE409" s="1671"/>
      <c r="DF409" s="1671"/>
      <c r="DG409" s="1671"/>
      <c r="DH409" s="1671"/>
      <c r="DI409" s="1671"/>
      <c r="DJ409" s="1671"/>
      <c r="DK409" s="1671"/>
      <c r="DL409" s="1671"/>
      <c r="DM409" s="1671"/>
      <c r="DN409" s="1671"/>
      <c r="DO409" s="1671"/>
      <c r="DP409" s="1671"/>
      <c r="DQ409" s="1671"/>
      <c r="DR409" s="1671"/>
      <c r="DS409" s="1671"/>
      <c r="DT409" s="1671"/>
      <c r="DU409" s="1671"/>
      <c r="DV409" s="1671"/>
      <c r="DW409" s="1671"/>
      <c r="DX409" s="1671"/>
      <c r="DY409" s="1671"/>
      <c r="DZ409" s="1671"/>
      <c r="EA409" s="1671"/>
      <c r="EB409" s="1671"/>
      <c r="EC409" s="1671"/>
      <c r="ED409" s="1671"/>
      <c r="EE409" s="1671"/>
      <c r="EF409" s="1671"/>
      <c r="EG409" s="1671"/>
      <c r="EH409" s="1671"/>
      <c r="EI409" s="1671"/>
    </row>
    <row r="410" spans="1:139" s="1673" customFormat="1" ht="12.5" x14ac:dyDescent="0.35">
      <c r="A410" s="1670" t="s">
        <v>6449</v>
      </c>
      <c r="B410" s="1670" t="s">
        <v>6207</v>
      </c>
      <c r="C410" s="1653">
        <v>173</v>
      </c>
      <c r="D410" s="1654">
        <v>19492</v>
      </c>
      <c r="E410" s="1654">
        <v>19492</v>
      </c>
      <c r="F410" s="1671"/>
      <c r="G410" s="1671"/>
      <c r="H410" s="1671"/>
      <c r="I410" s="1671"/>
      <c r="J410" s="1672"/>
      <c r="K410" s="1671"/>
      <c r="L410" s="1671"/>
      <c r="M410" s="1671"/>
      <c r="N410" s="1671"/>
      <c r="O410" s="1671"/>
      <c r="P410" s="1671"/>
      <c r="Q410" s="1671"/>
      <c r="R410" s="1671"/>
      <c r="S410" s="1671"/>
      <c r="T410" s="1671"/>
      <c r="U410" s="1671"/>
      <c r="V410" s="1671"/>
      <c r="W410" s="1671"/>
      <c r="X410" s="1671"/>
      <c r="Y410" s="1671"/>
      <c r="Z410" s="1671"/>
      <c r="AA410" s="1671"/>
      <c r="AB410" s="1671"/>
      <c r="AC410" s="1671"/>
      <c r="AD410" s="1671"/>
      <c r="AE410" s="1671"/>
      <c r="AF410" s="1671"/>
      <c r="AG410" s="1671"/>
      <c r="AH410" s="1671"/>
      <c r="AI410" s="1671"/>
      <c r="AJ410" s="1671"/>
      <c r="AK410" s="1671"/>
      <c r="AL410" s="1671"/>
      <c r="AM410" s="1671"/>
      <c r="AN410" s="1671"/>
      <c r="AO410" s="1671"/>
      <c r="AP410" s="1671"/>
      <c r="AQ410" s="1671"/>
      <c r="AR410" s="1671"/>
      <c r="AS410" s="1671"/>
      <c r="AT410" s="1671"/>
      <c r="AU410" s="1671"/>
      <c r="AV410" s="1671"/>
      <c r="AW410" s="1671"/>
      <c r="AX410" s="1671"/>
      <c r="AY410" s="1671"/>
      <c r="AZ410" s="1671"/>
      <c r="BA410" s="1671"/>
      <c r="BB410" s="1671"/>
      <c r="BC410" s="1671"/>
      <c r="BD410" s="1671"/>
      <c r="BE410" s="1671"/>
      <c r="BF410" s="1671"/>
      <c r="BG410" s="1671"/>
      <c r="BH410" s="1671"/>
      <c r="BI410" s="1671"/>
      <c r="BJ410" s="1671"/>
      <c r="BK410" s="1671"/>
      <c r="BL410" s="1671"/>
      <c r="BM410" s="1671"/>
      <c r="BN410" s="1671"/>
      <c r="BO410" s="1671"/>
      <c r="BP410" s="1671"/>
      <c r="BQ410" s="1671"/>
      <c r="BR410" s="1671"/>
      <c r="BS410" s="1671"/>
      <c r="BT410" s="1671"/>
      <c r="BU410" s="1671"/>
      <c r="BV410" s="1671"/>
      <c r="BW410" s="1671"/>
      <c r="BX410" s="1671"/>
      <c r="BY410" s="1671"/>
      <c r="BZ410" s="1671"/>
      <c r="CA410" s="1671"/>
      <c r="CB410" s="1671"/>
      <c r="CC410" s="1671"/>
      <c r="CD410" s="1671"/>
      <c r="CE410" s="1671"/>
      <c r="CF410" s="1671"/>
      <c r="CG410" s="1671"/>
      <c r="CH410" s="1671"/>
      <c r="CI410" s="1671"/>
      <c r="CJ410" s="1671"/>
      <c r="CK410" s="1671"/>
      <c r="CL410" s="1671"/>
      <c r="CM410" s="1671"/>
      <c r="CN410" s="1671"/>
      <c r="CO410" s="1671"/>
      <c r="CP410" s="1671"/>
      <c r="CQ410" s="1671"/>
      <c r="CR410" s="1671"/>
      <c r="CS410" s="1671"/>
      <c r="CT410" s="1671"/>
      <c r="CU410" s="1671"/>
      <c r="CV410" s="1671"/>
      <c r="CW410" s="1671"/>
      <c r="CX410" s="1671"/>
      <c r="CY410" s="1671"/>
      <c r="CZ410" s="1671"/>
      <c r="DA410" s="1671"/>
      <c r="DB410" s="1671"/>
      <c r="DC410" s="1671"/>
      <c r="DD410" s="1671"/>
      <c r="DE410" s="1671"/>
      <c r="DF410" s="1671"/>
      <c r="DG410" s="1671"/>
      <c r="DH410" s="1671"/>
      <c r="DI410" s="1671"/>
      <c r="DJ410" s="1671"/>
      <c r="DK410" s="1671"/>
      <c r="DL410" s="1671"/>
      <c r="DM410" s="1671"/>
      <c r="DN410" s="1671"/>
      <c r="DO410" s="1671"/>
      <c r="DP410" s="1671"/>
      <c r="DQ410" s="1671"/>
      <c r="DR410" s="1671"/>
      <c r="DS410" s="1671"/>
      <c r="DT410" s="1671"/>
      <c r="DU410" s="1671"/>
      <c r="DV410" s="1671"/>
      <c r="DW410" s="1671"/>
      <c r="DX410" s="1671"/>
      <c r="DY410" s="1671"/>
      <c r="DZ410" s="1671"/>
      <c r="EA410" s="1671"/>
      <c r="EB410" s="1671"/>
      <c r="EC410" s="1671"/>
      <c r="ED410" s="1671"/>
      <c r="EE410" s="1671"/>
      <c r="EF410" s="1671"/>
      <c r="EG410" s="1671"/>
      <c r="EH410" s="1671"/>
      <c r="EI410" s="1671"/>
    </row>
    <row r="411" spans="1:139" s="1673" customFormat="1" ht="12.5" x14ac:dyDescent="0.35">
      <c r="A411" s="1670" t="s">
        <v>6450</v>
      </c>
      <c r="B411" s="1670" t="s">
        <v>6138</v>
      </c>
      <c r="C411" s="1653">
        <v>65</v>
      </c>
      <c r="D411" s="1654">
        <v>10401</v>
      </c>
      <c r="E411" s="1654">
        <v>10401</v>
      </c>
      <c r="F411" s="1671"/>
      <c r="G411" s="1671"/>
      <c r="H411" s="1671"/>
      <c r="I411" s="1671"/>
      <c r="J411" s="1672"/>
      <c r="K411" s="1671"/>
      <c r="L411" s="1671"/>
      <c r="M411" s="1671"/>
      <c r="N411" s="1671"/>
      <c r="O411" s="1671"/>
      <c r="P411" s="1671"/>
      <c r="Q411" s="1671"/>
      <c r="R411" s="1671"/>
      <c r="S411" s="1671"/>
      <c r="T411" s="1671"/>
      <c r="U411" s="1671"/>
      <c r="V411" s="1671"/>
      <c r="W411" s="1671"/>
      <c r="X411" s="1671"/>
      <c r="Y411" s="1671"/>
      <c r="Z411" s="1671"/>
      <c r="AA411" s="1671"/>
      <c r="AB411" s="1671"/>
      <c r="AC411" s="1671"/>
      <c r="AD411" s="1671"/>
      <c r="AE411" s="1671"/>
      <c r="AF411" s="1671"/>
      <c r="AG411" s="1671"/>
      <c r="AH411" s="1671"/>
      <c r="AI411" s="1671"/>
      <c r="AJ411" s="1671"/>
      <c r="AK411" s="1671"/>
      <c r="AL411" s="1671"/>
      <c r="AM411" s="1671"/>
      <c r="AN411" s="1671"/>
      <c r="AO411" s="1671"/>
      <c r="AP411" s="1671"/>
      <c r="AQ411" s="1671"/>
      <c r="AR411" s="1671"/>
      <c r="AS411" s="1671"/>
      <c r="AT411" s="1671"/>
      <c r="AU411" s="1671"/>
      <c r="AV411" s="1671"/>
      <c r="AW411" s="1671"/>
      <c r="AX411" s="1671"/>
      <c r="AY411" s="1671"/>
      <c r="AZ411" s="1671"/>
      <c r="BA411" s="1671"/>
      <c r="BB411" s="1671"/>
      <c r="BC411" s="1671"/>
      <c r="BD411" s="1671"/>
      <c r="BE411" s="1671"/>
      <c r="BF411" s="1671"/>
      <c r="BG411" s="1671"/>
      <c r="BH411" s="1671"/>
      <c r="BI411" s="1671"/>
      <c r="BJ411" s="1671"/>
      <c r="BK411" s="1671"/>
      <c r="BL411" s="1671"/>
      <c r="BM411" s="1671"/>
      <c r="BN411" s="1671"/>
      <c r="BO411" s="1671"/>
      <c r="BP411" s="1671"/>
      <c r="BQ411" s="1671"/>
      <c r="BR411" s="1671"/>
      <c r="BS411" s="1671"/>
      <c r="BT411" s="1671"/>
      <c r="BU411" s="1671"/>
      <c r="BV411" s="1671"/>
      <c r="BW411" s="1671"/>
      <c r="BX411" s="1671"/>
      <c r="BY411" s="1671"/>
      <c r="BZ411" s="1671"/>
      <c r="CA411" s="1671"/>
      <c r="CB411" s="1671"/>
      <c r="CC411" s="1671"/>
      <c r="CD411" s="1671"/>
      <c r="CE411" s="1671"/>
      <c r="CF411" s="1671"/>
      <c r="CG411" s="1671"/>
      <c r="CH411" s="1671"/>
      <c r="CI411" s="1671"/>
      <c r="CJ411" s="1671"/>
      <c r="CK411" s="1671"/>
      <c r="CL411" s="1671"/>
      <c r="CM411" s="1671"/>
      <c r="CN411" s="1671"/>
      <c r="CO411" s="1671"/>
      <c r="CP411" s="1671"/>
      <c r="CQ411" s="1671"/>
      <c r="CR411" s="1671"/>
      <c r="CS411" s="1671"/>
      <c r="CT411" s="1671"/>
      <c r="CU411" s="1671"/>
      <c r="CV411" s="1671"/>
      <c r="CW411" s="1671"/>
      <c r="CX411" s="1671"/>
      <c r="CY411" s="1671"/>
      <c r="CZ411" s="1671"/>
      <c r="DA411" s="1671"/>
      <c r="DB411" s="1671"/>
      <c r="DC411" s="1671"/>
      <c r="DD411" s="1671"/>
      <c r="DE411" s="1671"/>
      <c r="DF411" s="1671"/>
      <c r="DG411" s="1671"/>
      <c r="DH411" s="1671"/>
      <c r="DI411" s="1671"/>
      <c r="DJ411" s="1671"/>
      <c r="DK411" s="1671"/>
      <c r="DL411" s="1671"/>
      <c r="DM411" s="1671"/>
      <c r="DN411" s="1671"/>
      <c r="DO411" s="1671"/>
      <c r="DP411" s="1671"/>
      <c r="DQ411" s="1671"/>
      <c r="DR411" s="1671"/>
      <c r="DS411" s="1671"/>
      <c r="DT411" s="1671"/>
      <c r="DU411" s="1671"/>
      <c r="DV411" s="1671"/>
      <c r="DW411" s="1671"/>
      <c r="DX411" s="1671"/>
      <c r="DY411" s="1671"/>
      <c r="DZ411" s="1671"/>
      <c r="EA411" s="1671"/>
      <c r="EB411" s="1671"/>
      <c r="EC411" s="1671"/>
      <c r="ED411" s="1671"/>
      <c r="EE411" s="1671"/>
      <c r="EF411" s="1671"/>
      <c r="EG411" s="1671"/>
      <c r="EH411" s="1671"/>
      <c r="EI411" s="1671"/>
    </row>
    <row r="412" spans="1:139" s="222" customFormat="1" ht="12.5" x14ac:dyDescent="0.25">
      <c r="A412" s="1663"/>
      <c r="B412" s="56" t="s">
        <v>4241</v>
      </c>
      <c r="C412" s="57">
        <f>SUM(C102:C411)</f>
        <v>6729</v>
      </c>
      <c r="D412" s="1677"/>
      <c r="E412" s="1677"/>
      <c r="F412" s="105"/>
      <c r="G412" s="308"/>
      <c r="H412" s="308"/>
      <c r="I412" s="308"/>
      <c r="J412" s="335"/>
      <c r="K412" s="105"/>
      <c r="L412" s="105"/>
      <c r="M412" s="105"/>
      <c r="N412" s="105"/>
      <c r="O412" s="105"/>
      <c r="P412" s="105"/>
      <c r="Q412" s="105"/>
      <c r="R412" s="105"/>
      <c r="S412" s="105"/>
      <c r="T412" s="105"/>
      <c r="U412" s="105"/>
      <c r="V412" s="105"/>
      <c r="W412" s="105"/>
      <c r="X412" s="105"/>
      <c r="Y412" s="105"/>
      <c r="Z412" s="105"/>
      <c r="AA412" s="105"/>
      <c r="AB412" s="105"/>
      <c r="AC412" s="105"/>
      <c r="AD412" s="105"/>
      <c r="AE412" s="105"/>
      <c r="AF412" s="105"/>
      <c r="AG412" s="105"/>
      <c r="AH412" s="105"/>
      <c r="AI412" s="105"/>
      <c r="AJ412" s="105"/>
      <c r="AK412" s="105"/>
      <c r="AL412" s="105"/>
      <c r="AM412" s="105"/>
      <c r="AN412" s="105"/>
      <c r="AO412" s="105"/>
      <c r="AP412" s="105"/>
      <c r="AQ412" s="105"/>
      <c r="AR412" s="105"/>
      <c r="AS412" s="105"/>
      <c r="AT412" s="105"/>
      <c r="AU412" s="105"/>
      <c r="AV412" s="105"/>
      <c r="AW412" s="105"/>
      <c r="AX412" s="105"/>
      <c r="AY412" s="105"/>
      <c r="AZ412" s="105"/>
      <c r="BA412" s="105"/>
      <c r="BB412" s="105"/>
      <c r="BC412" s="105"/>
      <c r="BD412" s="105"/>
      <c r="BE412" s="105"/>
      <c r="BF412" s="105"/>
      <c r="BG412" s="105"/>
      <c r="BH412" s="105"/>
      <c r="BI412" s="105"/>
      <c r="BJ412" s="105"/>
      <c r="BK412" s="105"/>
      <c r="BL412" s="105"/>
      <c r="BM412" s="105"/>
      <c r="BN412" s="105"/>
      <c r="BO412" s="105"/>
      <c r="BP412" s="105"/>
      <c r="BQ412" s="105"/>
      <c r="BR412" s="105"/>
      <c r="BS412" s="105"/>
      <c r="BT412" s="105"/>
      <c r="BU412" s="105"/>
      <c r="BV412" s="105"/>
      <c r="BW412" s="105"/>
      <c r="BX412" s="105"/>
      <c r="BY412" s="105"/>
      <c r="BZ412" s="105"/>
      <c r="CA412" s="105"/>
      <c r="CB412" s="105"/>
      <c r="CC412" s="105"/>
      <c r="CD412" s="105"/>
      <c r="CE412" s="105"/>
      <c r="CF412" s="105"/>
      <c r="CG412" s="105"/>
      <c r="CH412" s="105"/>
      <c r="CI412" s="105"/>
      <c r="CJ412" s="105"/>
      <c r="CK412" s="105"/>
      <c r="CL412" s="105"/>
      <c r="CM412" s="105"/>
      <c r="CN412" s="105"/>
      <c r="CO412" s="105"/>
      <c r="CP412" s="105"/>
      <c r="CQ412" s="105"/>
      <c r="CR412" s="105"/>
      <c r="CS412" s="105"/>
      <c r="CT412" s="105"/>
      <c r="CU412" s="105"/>
      <c r="CV412" s="105"/>
      <c r="CW412" s="105"/>
      <c r="CX412" s="105"/>
      <c r="CY412" s="105"/>
      <c r="CZ412" s="105"/>
      <c r="DA412" s="105"/>
      <c r="DB412" s="105"/>
      <c r="DC412" s="105"/>
      <c r="DD412" s="105"/>
      <c r="DE412" s="105"/>
      <c r="DF412" s="105"/>
      <c r="DG412" s="105"/>
      <c r="DH412" s="105"/>
      <c r="DI412" s="105"/>
      <c r="DJ412" s="105"/>
      <c r="DK412" s="105"/>
      <c r="DL412" s="105"/>
      <c r="DM412" s="105"/>
      <c r="DN412" s="105"/>
      <c r="DO412" s="105"/>
      <c r="DP412" s="105"/>
      <c r="DQ412" s="105"/>
      <c r="DR412" s="105"/>
      <c r="DS412" s="105"/>
      <c r="DT412" s="105"/>
      <c r="DU412" s="105"/>
      <c r="DV412" s="105"/>
      <c r="DW412" s="105"/>
      <c r="DX412" s="105"/>
      <c r="DY412" s="105"/>
      <c r="DZ412" s="105"/>
      <c r="EA412" s="105"/>
      <c r="EB412" s="105"/>
      <c r="EC412" s="105"/>
      <c r="ED412" s="105"/>
      <c r="EE412" s="105"/>
      <c r="EF412" s="105"/>
      <c r="EG412" s="105"/>
      <c r="EH412" s="105"/>
      <c r="EI412" s="105"/>
    </row>
    <row r="413" spans="1:139" s="243" customFormat="1" ht="12.5" x14ac:dyDescent="0.25">
      <c r="A413" s="1663"/>
      <c r="B413" s="1678"/>
      <c r="C413" s="1679"/>
      <c r="D413" s="1680"/>
      <c r="E413" s="1680"/>
      <c r="G413" s="337"/>
      <c r="H413" s="337"/>
      <c r="I413" s="337"/>
      <c r="J413" s="338"/>
    </row>
    <row r="414" spans="1:139" s="222" customFormat="1" ht="12.5" x14ac:dyDescent="0.25">
      <c r="A414" s="1681"/>
      <c r="B414" s="1682"/>
      <c r="C414" s="1681"/>
      <c r="D414" s="1677"/>
      <c r="E414" s="1677"/>
      <c r="F414" s="105"/>
      <c r="G414" s="308"/>
      <c r="H414" s="308"/>
      <c r="I414" s="308"/>
      <c r="J414" s="335"/>
      <c r="K414" s="105"/>
      <c r="L414" s="105"/>
      <c r="M414" s="105"/>
      <c r="N414" s="105"/>
      <c r="O414" s="105"/>
      <c r="P414" s="105"/>
      <c r="Q414" s="105"/>
      <c r="R414" s="105"/>
      <c r="S414" s="105"/>
      <c r="T414" s="105"/>
      <c r="U414" s="105"/>
      <c r="V414" s="105"/>
      <c r="W414" s="105"/>
      <c r="X414" s="105"/>
      <c r="Y414" s="105"/>
      <c r="Z414" s="105"/>
      <c r="AA414" s="105"/>
      <c r="AB414" s="105"/>
      <c r="AC414" s="105"/>
      <c r="AD414" s="105"/>
      <c r="AE414" s="105"/>
      <c r="AF414" s="105"/>
      <c r="AG414" s="105"/>
      <c r="AH414" s="105"/>
      <c r="AI414" s="105"/>
      <c r="AJ414" s="105"/>
      <c r="AK414" s="105"/>
      <c r="AL414" s="105"/>
      <c r="AM414" s="105"/>
      <c r="AN414" s="105"/>
      <c r="AO414" s="105"/>
      <c r="AP414" s="105"/>
      <c r="AQ414" s="105"/>
      <c r="AR414" s="105"/>
      <c r="AS414" s="105"/>
      <c r="AT414" s="105"/>
      <c r="AU414" s="105"/>
      <c r="AV414" s="105"/>
      <c r="AW414" s="105"/>
      <c r="AX414" s="105"/>
      <c r="AY414" s="105"/>
      <c r="AZ414" s="105"/>
      <c r="BA414" s="105"/>
      <c r="BB414" s="105"/>
      <c r="BC414" s="105"/>
      <c r="BD414" s="105"/>
      <c r="BE414" s="105"/>
      <c r="BF414" s="105"/>
      <c r="BG414" s="105"/>
      <c r="BH414" s="105"/>
      <c r="BI414" s="105"/>
      <c r="BJ414" s="105"/>
      <c r="BK414" s="105"/>
      <c r="BL414" s="105"/>
      <c r="BM414" s="105"/>
      <c r="BN414" s="105"/>
      <c r="BO414" s="105"/>
      <c r="BP414" s="105"/>
      <c r="BQ414" s="105"/>
      <c r="BR414" s="105"/>
      <c r="BS414" s="105"/>
      <c r="BT414" s="105"/>
      <c r="BU414" s="105"/>
      <c r="BV414" s="105"/>
      <c r="BW414" s="105"/>
      <c r="BX414" s="105"/>
      <c r="BY414" s="105"/>
      <c r="BZ414" s="105"/>
      <c r="CA414" s="105"/>
      <c r="CB414" s="105"/>
      <c r="CC414" s="105"/>
      <c r="CD414" s="105"/>
      <c r="CE414" s="105"/>
      <c r="CF414" s="105"/>
      <c r="CG414" s="105"/>
      <c r="CH414" s="105"/>
      <c r="CI414" s="105"/>
      <c r="CJ414" s="105"/>
      <c r="CK414" s="105"/>
      <c r="CL414" s="105"/>
      <c r="CM414" s="105"/>
      <c r="CN414" s="105"/>
      <c r="CO414" s="105"/>
      <c r="CP414" s="105"/>
      <c r="CQ414" s="105"/>
      <c r="CR414" s="105"/>
      <c r="CS414" s="105"/>
      <c r="CT414" s="105"/>
      <c r="CU414" s="105"/>
      <c r="CV414" s="105"/>
      <c r="CW414" s="105"/>
      <c r="CX414" s="105"/>
      <c r="CY414" s="105"/>
      <c r="CZ414" s="105"/>
      <c r="DA414" s="105"/>
      <c r="DB414" s="105"/>
      <c r="DC414" s="105"/>
      <c r="DD414" s="105"/>
      <c r="DE414" s="105"/>
      <c r="DF414" s="105"/>
      <c r="DG414" s="105"/>
      <c r="DH414" s="105"/>
      <c r="DI414" s="105"/>
      <c r="DJ414" s="105"/>
      <c r="DK414" s="105"/>
      <c r="DL414" s="105"/>
      <c r="DM414" s="105"/>
      <c r="DN414" s="105"/>
      <c r="DO414" s="105"/>
      <c r="DP414" s="105"/>
      <c r="DQ414" s="105"/>
      <c r="DR414" s="105"/>
      <c r="DS414" s="105"/>
      <c r="DT414" s="105"/>
      <c r="DU414" s="105"/>
      <c r="DV414" s="105"/>
      <c r="DW414" s="105"/>
      <c r="DX414" s="105"/>
      <c r="DY414" s="105"/>
      <c r="DZ414" s="105"/>
      <c r="EA414" s="105"/>
      <c r="EB414" s="105"/>
      <c r="EC414" s="105"/>
      <c r="ED414" s="105"/>
      <c r="EE414" s="105"/>
      <c r="EF414" s="105"/>
      <c r="EG414" s="105"/>
      <c r="EH414" s="105"/>
      <c r="EI414" s="105"/>
    </row>
    <row r="415" spans="1:139" s="1641" customFormat="1" ht="15" customHeight="1" x14ac:dyDescent="0.25">
      <c r="A415" s="628" t="s">
        <v>4169</v>
      </c>
      <c r="B415" s="628" t="s">
        <v>4168</v>
      </c>
      <c r="C415" s="1683" t="s">
        <v>533</v>
      </c>
      <c r="D415" s="1684" t="s">
        <v>533</v>
      </c>
      <c r="E415" s="1684" t="s">
        <v>533</v>
      </c>
      <c r="G415" s="1642"/>
      <c r="H415" s="1642"/>
      <c r="I415" s="1642"/>
      <c r="J415" s="1643"/>
    </row>
    <row r="416" spans="1:139" s="222" customFormat="1" ht="12.5" x14ac:dyDescent="0.25">
      <c r="A416" s="1652" t="s">
        <v>6451</v>
      </c>
      <c r="B416" s="1652" t="s">
        <v>5901</v>
      </c>
      <c r="C416" s="1653">
        <v>1</v>
      </c>
      <c r="D416" s="1654">
        <v>32500</v>
      </c>
      <c r="E416" s="1654">
        <v>32500</v>
      </c>
      <c r="F416" s="105"/>
      <c r="G416" s="308"/>
      <c r="H416" s="308"/>
      <c r="I416" s="308"/>
      <c r="J416" s="335"/>
      <c r="K416" s="105"/>
      <c r="L416" s="105"/>
      <c r="M416" s="105"/>
      <c r="N416" s="105"/>
      <c r="O416" s="105"/>
      <c r="P416" s="105"/>
      <c r="Q416" s="105"/>
      <c r="R416" s="105"/>
      <c r="S416" s="105"/>
      <c r="T416" s="105"/>
      <c r="U416" s="105"/>
      <c r="V416" s="105"/>
      <c r="W416" s="105"/>
      <c r="X416" s="105"/>
      <c r="Y416" s="105"/>
      <c r="Z416" s="105"/>
      <c r="AA416" s="105"/>
      <c r="AB416" s="105"/>
      <c r="AC416" s="105"/>
      <c r="AD416" s="105"/>
      <c r="AE416" s="105"/>
      <c r="AF416" s="105"/>
      <c r="AG416" s="105"/>
      <c r="AH416" s="105"/>
      <c r="AI416" s="105"/>
      <c r="AJ416" s="105"/>
      <c r="AK416" s="105"/>
      <c r="AL416" s="105"/>
      <c r="AM416" s="105"/>
      <c r="AN416" s="105"/>
      <c r="AO416" s="105"/>
      <c r="AP416" s="105"/>
      <c r="AQ416" s="105"/>
      <c r="AR416" s="105"/>
      <c r="AS416" s="105"/>
      <c r="AT416" s="105"/>
      <c r="AU416" s="105"/>
      <c r="AV416" s="105"/>
      <c r="AW416" s="105"/>
      <c r="AX416" s="105"/>
      <c r="AY416" s="105"/>
      <c r="AZ416" s="105"/>
      <c r="BA416" s="105"/>
      <c r="BB416" s="105"/>
      <c r="BC416" s="105"/>
      <c r="BD416" s="105"/>
      <c r="BE416" s="105"/>
      <c r="BF416" s="105"/>
      <c r="BG416" s="105"/>
      <c r="BH416" s="105"/>
      <c r="BI416" s="105"/>
      <c r="BJ416" s="105"/>
      <c r="BK416" s="105"/>
      <c r="BL416" s="105"/>
      <c r="BM416" s="105"/>
      <c r="BN416" s="105"/>
      <c r="BO416" s="105"/>
      <c r="BP416" s="105"/>
      <c r="BQ416" s="105"/>
      <c r="BR416" s="105"/>
      <c r="BS416" s="105"/>
      <c r="BT416" s="105"/>
      <c r="BU416" s="105"/>
      <c r="BV416" s="105"/>
      <c r="BW416" s="105"/>
      <c r="BX416" s="105"/>
      <c r="BY416" s="105"/>
      <c r="BZ416" s="105"/>
      <c r="CA416" s="105"/>
      <c r="CB416" s="105"/>
      <c r="CC416" s="105"/>
      <c r="CD416" s="105"/>
      <c r="CE416" s="105"/>
      <c r="CF416" s="105"/>
      <c r="CG416" s="105"/>
      <c r="CH416" s="105"/>
      <c r="CI416" s="105"/>
      <c r="CJ416" s="105"/>
      <c r="CK416" s="105"/>
      <c r="CL416" s="105"/>
      <c r="CM416" s="105"/>
      <c r="CN416" s="105"/>
      <c r="CO416" s="105"/>
      <c r="CP416" s="105"/>
      <c r="CQ416" s="105"/>
      <c r="CR416" s="105"/>
      <c r="CS416" s="105"/>
      <c r="CT416" s="105"/>
      <c r="CU416" s="105"/>
      <c r="CV416" s="105"/>
      <c r="CW416" s="105"/>
      <c r="CX416" s="105"/>
      <c r="CY416" s="105"/>
      <c r="CZ416" s="105"/>
      <c r="DA416" s="105"/>
      <c r="DB416" s="105"/>
      <c r="DC416" s="105"/>
      <c r="DD416" s="105"/>
      <c r="DE416" s="105"/>
      <c r="DF416" s="105"/>
      <c r="DG416" s="105"/>
      <c r="DH416" s="105"/>
      <c r="DI416" s="105"/>
      <c r="DJ416" s="105"/>
      <c r="DK416" s="105"/>
      <c r="DL416" s="105"/>
      <c r="DM416" s="105"/>
      <c r="DN416" s="105"/>
      <c r="DO416" s="105"/>
      <c r="DP416" s="105"/>
      <c r="DQ416" s="105"/>
      <c r="DR416" s="105"/>
      <c r="DS416" s="105"/>
      <c r="DT416" s="105"/>
      <c r="DU416" s="105"/>
      <c r="DV416" s="105"/>
      <c r="DW416" s="105"/>
      <c r="DX416" s="105"/>
      <c r="DY416" s="105"/>
      <c r="DZ416" s="105"/>
      <c r="EA416" s="105"/>
      <c r="EB416" s="105"/>
      <c r="EC416" s="105"/>
      <c r="ED416" s="105"/>
      <c r="EE416" s="105"/>
      <c r="EF416" s="105"/>
      <c r="EG416" s="105"/>
      <c r="EH416" s="105"/>
      <c r="EI416" s="105"/>
    </row>
    <row r="417" spans="1:139" s="222" customFormat="1" ht="12.5" x14ac:dyDescent="0.25">
      <c r="A417" s="1652" t="s">
        <v>6452</v>
      </c>
      <c r="B417" s="1652" t="s">
        <v>5904</v>
      </c>
      <c r="C417" s="1653">
        <v>1</v>
      </c>
      <c r="D417" s="1654">
        <v>24885</v>
      </c>
      <c r="E417" s="1654">
        <v>24885</v>
      </c>
      <c r="F417" s="105"/>
      <c r="G417" s="308"/>
      <c r="H417" s="308"/>
      <c r="I417" s="308"/>
      <c r="J417" s="335"/>
      <c r="K417" s="105"/>
      <c r="L417" s="105"/>
      <c r="M417" s="105"/>
      <c r="N417" s="105"/>
      <c r="O417" s="105"/>
      <c r="P417" s="105"/>
      <c r="Q417" s="105"/>
      <c r="R417" s="105"/>
      <c r="S417" s="105"/>
      <c r="T417" s="105"/>
      <c r="U417" s="105"/>
      <c r="V417" s="105"/>
      <c r="W417" s="105"/>
      <c r="X417" s="105"/>
      <c r="Y417" s="105"/>
      <c r="Z417" s="105"/>
      <c r="AA417" s="105"/>
      <c r="AB417" s="105"/>
      <c r="AC417" s="105"/>
      <c r="AD417" s="105"/>
      <c r="AE417" s="105"/>
      <c r="AF417" s="105"/>
      <c r="AG417" s="105"/>
      <c r="AH417" s="105"/>
      <c r="AI417" s="105"/>
      <c r="AJ417" s="105"/>
      <c r="AK417" s="105"/>
      <c r="AL417" s="105"/>
      <c r="AM417" s="105"/>
      <c r="AN417" s="105"/>
      <c r="AO417" s="105"/>
      <c r="AP417" s="105"/>
      <c r="AQ417" s="105"/>
      <c r="AR417" s="105"/>
      <c r="AS417" s="105"/>
      <c r="AT417" s="105"/>
      <c r="AU417" s="105"/>
      <c r="AV417" s="105"/>
      <c r="AW417" s="105"/>
      <c r="AX417" s="105"/>
      <c r="AY417" s="105"/>
      <c r="AZ417" s="105"/>
      <c r="BA417" s="105"/>
      <c r="BB417" s="105"/>
      <c r="BC417" s="105"/>
      <c r="BD417" s="105"/>
      <c r="BE417" s="105"/>
      <c r="BF417" s="105"/>
      <c r="BG417" s="105"/>
      <c r="BH417" s="105"/>
      <c r="BI417" s="105"/>
      <c r="BJ417" s="105"/>
      <c r="BK417" s="105"/>
      <c r="BL417" s="105"/>
      <c r="BM417" s="105"/>
      <c r="BN417" s="105"/>
      <c r="BO417" s="105"/>
      <c r="BP417" s="105"/>
      <c r="BQ417" s="105"/>
      <c r="BR417" s="105"/>
      <c r="BS417" s="105"/>
      <c r="BT417" s="105"/>
      <c r="BU417" s="105"/>
      <c r="BV417" s="105"/>
      <c r="BW417" s="105"/>
      <c r="BX417" s="105"/>
      <c r="BY417" s="105"/>
      <c r="BZ417" s="105"/>
      <c r="CA417" s="105"/>
      <c r="CB417" s="105"/>
      <c r="CC417" s="105"/>
      <c r="CD417" s="105"/>
      <c r="CE417" s="105"/>
      <c r="CF417" s="105"/>
      <c r="CG417" s="105"/>
      <c r="CH417" s="105"/>
      <c r="CI417" s="105"/>
      <c r="CJ417" s="105"/>
      <c r="CK417" s="105"/>
      <c r="CL417" s="105"/>
      <c r="CM417" s="105"/>
      <c r="CN417" s="105"/>
      <c r="CO417" s="105"/>
      <c r="CP417" s="105"/>
      <c r="CQ417" s="105"/>
      <c r="CR417" s="105"/>
      <c r="CS417" s="105"/>
      <c r="CT417" s="105"/>
      <c r="CU417" s="105"/>
      <c r="CV417" s="105"/>
      <c r="CW417" s="105"/>
      <c r="CX417" s="105"/>
      <c r="CY417" s="105"/>
      <c r="CZ417" s="105"/>
      <c r="DA417" s="105"/>
      <c r="DB417" s="105"/>
      <c r="DC417" s="105"/>
      <c r="DD417" s="105"/>
      <c r="DE417" s="105"/>
      <c r="DF417" s="105"/>
      <c r="DG417" s="105"/>
      <c r="DH417" s="105"/>
      <c r="DI417" s="105"/>
      <c r="DJ417" s="105"/>
      <c r="DK417" s="105"/>
      <c r="DL417" s="105"/>
      <c r="DM417" s="105"/>
      <c r="DN417" s="105"/>
      <c r="DO417" s="105"/>
      <c r="DP417" s="105"/>
      <c r="DQ417" s="105"/>
      <c r="DR417" s="105"/>
      <c r="DS417" s="105"/>
      <c r="DT417" s="105"/>
      <c r="DU417" s="105"/>
      <c r="DV417" s="105"/>
      <c r="DW417" s="105"/>
      <c r="DX417" s="105"/>
      <c r="DY417" s="105"/>
      <c r="DZ417" s="105"/>
      <c r="EA417" s="105"/>
      <c r="EB417" s="105"/>
      <c r="EC417" s="105"/>
      <c r="ED417" s="105"/>
      <c r="EE417" s="105"/>
      <c r="EF417" s="105"/>
      <c r="EG417" s="105"/>
      <c r="EH417" s="105"/>
      <c r="EI417" s="105"/>
    </row>
    <row r="418" spans="1:139" s="222" customFormat="1" ht="12.5" x14ac:dyDescent="0.25">
      <c r="A418" s="1652" t="s">
        <v>6453</v>
      </c>
      <c r="B418" s="1652" t="s">
        <v>5906</v>
      </c>
      <c r="C418" s="1653">
        <v>1</v>
      </c>
      <c r="D418" s="1654">
        <v>22152.52</v>
      </c>
      <c r="E418" s="1654">
        <v>22152.52</v>
      </c>
      <c r="F418" s="105"/>
      <c r="G418" s="308"/>
      <c r="H418" s="308"/>
      <c r="I418" s="308"/>
      <c r="J418" s="335"/>
      <c r="K418" s="105"/>
      <c r="L418" s="105"/>
      <c r="M418" s="105"/>
      <c r="N418" s="105"/>
      <c r="O418" s="105"/>
      <c r="P418" s="105"/>
      <c r="Q418" s="105"/>
      <c r="R418" s="105"/>
      <c r="S418" s="105"/>
      <c r="T418" s="105"/>
      <c r="U418" s="105"/>
      <c r="V418" s="105"/>
      <c r="W418" s="105"/>
      <c r="X418" s="105"/>
      <c r="Y418" s="105"/>
      <c r="Z418" s="105"/>
      <c r="AA418" s="105"/>
      <c r="AB418" s="105"/>
      <c r="AC418" s="105"/>
      <c r="AD418" s="105"/>
      <c r="AE418" s="105"/>
      <c r="AF418" s="105"/>
      <c r="AG418" s="105"/>
      <c r="AH418" s="105"/>
      <c r="AI418" s="105"/>
      <c r="AJ418" s="105"/>
      <c r="AK418" s="105"/>
      <c r="AL418" s="105"/>
      <c r="AM418" s="105"/>
      <c r="AN418" s="105"/>
      <c r="AO418" s="105"/>
      <c r="AP418" s="105"/>
      <c r="AQ418" s="105"/>
      <c r="AR418" s="105"/>
      <c r="AS418" s="105"/>
      <c r="AT418" s="105"/>
      <c r="AU418" s="105"/>
      <c r="AV418" s="105"/>
      <c r="AW418" s="105"/>
      <c r="AX418" s="105"/>
      <c r="AY418" s="105"/>
      <c r="AZ418" s="105"/>
      <c r="BA418" s="105"/>
      <c r="BB418" s="105"/>
      <c r="BC418" s="105"/>
      <c r="BD418" s="105"/>
      <c r="BE418" s="105"/>
      <c r="BF418" s="105"/>
      <c r="BG418" s="105"/>
      <c r="BH418" s="105"/>
      <c r="BI418" s="105"/>
      <c r="BJ418" s="105"/>
      <c r="BK418" s="105"/>
      <c r="BL418" s="105"/>
      <c r="BM418" s="105"/>
      <c r="BN418" s="105"/>
      <c r="BO418" s="105"/>
      <c r="BP418" s="105"/>
      <c r="BQ418" s="105"/>
      <c r="BR418" s="105"/>
      <c r="BS418" s="105"/>
      <c r="BT418" s="105"/>
      <c r="BU418" s="105"/>
      <c r="BV418" s="105"/>
      <c r="BW418" s="105"/>
      <c r="BX418" s="105"/>
      <c r="BY418" s="105"/>
      <c r="BZ418" s="105"/>
      <c r="CA418" s="105"/>
      <c r="CB418" s="105"/>
      <c r="CC418" s="105"/>
      <c r="CD418" s="105"/>
      <c r="CE418" s="105"/>
      <c r="CF418" s="105"/>
      <c r="CG418" s="105"/>
      <c r="CH418" s="105"/>
      <c r="CI418" s="105"/>
      <c r="CJ418" s="105"/>
      <c r="CK418" s="105"/>
      <c r="CL418" s="105"/>
      <c r="CM418" s="105"/>
      <c r="CN418" s="105"/>
      <c r="CO418" s="105"/>
      <c r="CP418" s="105"/>
      <c r="CQ418" s="105"/>
      <c r="CR418" s="105"/>
      <c r="CS418" s="105"/>
      <c r="CT418" s="105"/>
      <c r="CU418" s="105"/>
      <c r="CV418" s="105"/>
      <c r="CW418" s="105"/>
      <c r="CX418" s="105"/>
      <c r="CY418" s="105"/>
      <c r="CZ418" s="105"/>
      <c r="DA418" s="105"/>
      <c r="DB418" s="105"/>
      <c r="DC418" s="105"/>
      <c r="DD418" s="105"/>
      <c r="DE418" s="105"/>
      <c r="DF418" s="105"/>
      <c r="DG418" s="105"/>
      <c r="DH418" s="105"/>
      <c r="DI418" s="105"/>
      <c r="DJ418" s="105"/>
      <c r="DK418" s="105"/>
      <c r="DL418" s="105"/>
      <c r="DM418" s="105"/>
      <c r="DN418" s="105"/>
      <c r="DO418" s="105"/>
      <c r="DP418" s="105"/>
      <c r="DQ418" s="105"/>
      <c r="DR418" s="105"/>
      <c r="DS418" s="105"/>
      <c r="DT418" s="105"/>
      <c r="DU418" s="105"/>
      <c r="DV418" s="105"/>
      <c r="DW418" s="105"/>
      <c r="DX418" s="105"/>
      <c r="DY418" s="105"/>
      <c r="DZ418" s="105"/>
      <c r="EA418" s="105"/>
      <c r="EB418" s="105"/>
      <c r="EC418" s="105"/>
      <c r="ED418" s="105"/>
      <c r="EE418" s="105"/>
      <c r="EF418" s="105"/>
      <c r="EG418" s="105"/>
      <c r="EH418" s="105"/>
      <c r="EI418" s="105"/>
    </row>
    <row r="419" spans="1:139" s="222" customFormat="1" ht="12.5" x14ac:dyDescent="0.25">
      <c r="A419" s="1652" t="s">
        <v>6454</v>
      </c>
      <c r="B419" s="1652" t="s">
        <v>6455</v>
      </c>
      <c r="C419" s="1653">
        <v>2</v>
      </c>
      <c r="D419" s="1654">
        <v>21666.6</v>
      </c>
      <c r="E419" s="1654">
        <v>21666.6</v>
      </c>
      <c r="F419" s="105"/>
      <c r="G419" s="308"/>
      <c r="H419" s="308"/>
      <c r="I419" s="308"/>
      <c r="J419" s="335"/>
      <c r="K419" s="105"/>
      <c r="L419" s="105"/>
      <c r="M419" s="105"/>
      <c r="N419" s="105"/>
      <c r="O419" s="105"/>
      <c r="P419" s="105"/>
      <c r="Q419" s="105"/>
      <c r="R419" s="105"/>
      <c r="S419" s="105"/>
      <c r="T419" s="105"/>
      <c r="U419" s="105"/>
      <c r="V419" s="105"/>
      <c r="W419" s="105"/>
      <c r="X419" s="105"/>
      <c r="Y419" s="105"/>
      <c r="Z419" s="105"/>
      <c r="AA419" s="105"/>
      <c r="AB419" s="105"/>
      <c r="AC419" s="105"/>
      <c r="AD419" s="105"/>
      <c r="AE419" s="105"/>
      <c r="AF419" s="105"/>
      <c r="AG419" s="105"/>
      <c r="AH419" s="105"/>
      <c r="AI419" s="105"/>
      <c r="AJ419" s="105"/>
      <c r="AK419" s="105"/>
      <c r="AL419" s="105"/>
      <c r="AM419" s="105"/>
      <c r="AN419" s="105"/>
      <c r="AO419" s="105"/>
      <c r="AP419" s="105"/>
      <c r="AQ419" s="105"/>
      <c r="AR419" s="105"/>
      <c r="AS419" s="105"/>
      <c r="AT419" s="105"/>
      <c r="AU419" s="105"/>
      <c r="AV419" s="105"/>
      <c r="AW419" s="105"/>
      <c r="AX419" s="105"/>
      <c r="AY419" s="105"/>
      <c r="AZ419" s="105"/>
      <c r="BA419" s="105"/>
      <c r="BB419" s="105"/>
      <c r="BC419" s="105"/>
      <c r="BD419" s="105"/>
      <c r="BE419" s="105"/>
      <c r="BF419" s="105"/>
      <c r="BG419" s="105"/>
      <c r="BH419" s="105"/>
      <c r="BI419" s="105"/>
      <c r="BJ419" s="105"/>
      <c r="BK419" s="105"/>
      <c r="BL419" s="105"/>
      <c r="BM419" s="105"/>
      <c r="BN419" s="105"/>
      <c r="BO419" s="105"/>
      <c r="BP419" s="105"/>
      <c r="BQ419" s="105"/>
      <c r="BR419" s="105"/>
      <c r="BS419" s="105"/>
      <c r="BT419" s="105"/>
      <c r="BU419" s="105"/>
      <c r="BV419" s="105"/>
      <c r="BW419" s="105"/>
      <c r="BX419" s="105"/>
      <c r="BY419" s="105"/>
      <c r="BZ419" s="105"/>
      <c r="CA419" s="105"/>
      <c r="CB419" s="105"/>
      <c r="CC419" s="105"/>
      <c r="CD419" s="105"/>
      <c r="CE419" s="105"/>
      <c r="CF419" s="105"/>
      <c r="CG419" s="105"/>
      <c r="CH419" s="105"/>
      <c r="CI419" s="105"/>
      <c r="CJ419" s="105"/>
      <c r="CK419" s="105"/>
      <c r="CL419" s="105"/>
      <c r="CM419" s="105"/>
      <c r="CN419" s="105"/>
      <c r="CO419" s="105"/>
      <c r="CP419" s="105"/>
      <c r="CQ419" s="105"/>
      <c r="CR419" s="105"/>
      <c r="CS419" s="105"/>
      <c r="CT419" s="105"/>
      <c r="CU419" s="105"/>
      <c r="CV419" s="105"/>
      <c r="CW419" s="105"/>
      <c r="CX419" s="105"/>
      <c r="CY419" s="105"/>
      <c r="CZ419" s="105"/>
      <c r="DA419" s="105"/>
      <c r="DB419" s="105"/>
      <c r="DC419" s="105"/>
      <c r="DD419" s="105"/>
      <c r="DE419" s="105"/>
      <c r="DF419" s="105"/>
      <c r="DG419" s="105"/>
      <c r="DH419" s="105"/>
      <c r="DI419" s="105"/>
      <c r="DJ419" s="105"/>
      <c r="DK419" s="105"/>
      <c r="DL419" s="105"/>
      <c r="DM419" s="105"/>
      <c r="DN419" s="105"/>
      <c r="DO419" s="105"/>
      <c r="DP419" s="105"/>
      <c r="DQ419" s="105"/>
      <c r="DR419" s="105"/>
      <c r="DS419" s="105"/>
      <c r="DT419" s="105"/>
      <c r="DU419" s="105"/>
      <c r="DV419" s="105"/>
      <c r="DW419" s="105"/>
      <c r="DX419" s="105"/>
      <c r="DY419" s="105"/>
      <c r="DZ419" s="105"/>
      <c r="EA419" s="105"/>
      <c r="EB419" s="105"/>
      <c r="EC419" s="105"/>
      <c r="ED419" s="105"/>
      <c r="EE419" s="105"/>
      <c r="EF419" s="105"/>
      <c r="EG419" s="105"/>
      <c r="EH419" s="105"/>
      <c r="EI419" s="105"/>
    </row>
    <row r="420" spans="1:139" s="222" customFormat="1" ht="12.5" x14ac:dyDescent="0.25">
      <c r="A420" s="1652" t="s">
        <v>6456</v>
      </c>
      <c r="B420" s="1652" t="s">
        <v>6041</v>
      </c>
      <c r="C420" s="1653">
        <v>53</v>
      </c>
      <c r="D420" s="1654">
        <v>23148.959999999999</v>
      </c>
      <c r="E420" s="1654">
        <v>23148.959999999999</v>
      </c>
      <c r="F420" s="105"/>
      <c r="G420" s="308"/>
      <c r="H420" s="308"/>
      <c r="I420" s="308"/>
      <c r="J420" s="335"/>
      <c r="K420" s="105"/>
      <c r="L420" s="105"/>
      <c r="M420" s="105"/>
      <c r="N420" s="105"/>
      <c r="O420" s="105"/>
      <c r="P420" s="105"/>
      <c r="Q420" s="105"/>
      <c r="R420" s="105"/>
      <c r="S420" s="105"/>
      <c r="T420" s="105"/>
      <c r="U420" s="105"/>
      <c r="V420" s="105"/>
      <c r="W420" s="105"/>
      <c r="X420" s="105"/>
      <c r="Y420" s="105"/>
      <c r="Z420" s="105"/>
      <c r="AA420" s="105"/>
      <c r="AB420" s="105"/>
      <c r="AC420" s="105"/>
      <c r="AD420" s="105"/>
      <c r="AE420" s="105"/>
      <c r="AF420" s="105"/>
      <c r="AG420" s="105"/>
      <c r="AH420" s="105"/>
      <c r="AI420" s="105"/>
      <c r="AJ420" s="105"/>
      <c r="AK420" s="105"/>
      <c r="AL420" s="105"/>
      <c r="AM420" s="105"/>
      <c r="AN420" s="105"/>
      <c r="AO420" s="105"/>
      <c r="AP420" s="105"/>
      <c r="AQ420" s="105"/>
      <c r="AR420" s="105"/>
      <c r="AS420" s="105"/>
      <c r="AT420" s="105"/>
      <c r="AU420" s="105"/>
      <c r="AV420" s="105"/>
      <c r="AW420" s="105"/>
      <c r="AX420" s="105"/>
      <c r="AY420" s="105"/>
      <c r="AZ420" s="105"/>
      <c r="BA420" s="105"/>
      <c r="BB420" s="105"/>
      <c r="BC420" s="105"/>
      <c r="BD420" s="105"/>
      <c r="BE420" s="105"/>
      <c r="BF420" s="105"/>
      <c r="BG420" s="105"/>
      <c r="BH420" s="105"/>
      <c r="BI420" s="105"/>
      <c r="BJ420" s="105"/>
      <c r="BK420" s="105"/>
      <c r="BL420" s="105"/>
      <c r="BM420" s="105"/>
      <c r="BN420" s="105"/>
      <c r="BO420" s="105"/>
      <c r="BP420" s="105"/>
      <c r="BQ420" s="105"/>
      <c r="BR420" s="105"/>
      <c r="BS420" s="105"/>
      <c r="BT420" s="105"/>
      <c r="BU420" s="105"/>
      <c r="BV420" s="105"/>
      <c r="BW420" s="105"/>
      <c r="BX420" s="105"/>
      <c r="BY420" s="105"/>
      <c r="BZ420" s="105"/>
      <c r="CA420" s="105"/>
      <c r="CB420" s="105"/>
      <c r="CC420" s="105"/>
      <c r="CD420" s="105"/>
      <c r="CE420" s="105"/>
      <c r="CF420" s="105"/>
      <c r="CG420" s="105"/>
      <c r="CH420" s="105"/>
      <c r="CI420" s="105"/>
      <c r="CJ420" s="105"/>
      <c r="CK420" s="105"/>
      <c r="CL420" s="105"/>
      <c r="CM420" s="105"/>
      <c r="CN420" s="105"/>
      <c r="CO420" s="105"/>
      <c r="CP420" s="105"/>
      <c r="CQ420" s="105"/>
      <c r="CR420" s="105"/>
      <c r="CS420" s="105"/>
      <c r="CT420" s="105"/>
      <c r="CU420" s="105"/>
      <c r="CV420" s="105"/>
      <c r="CW420" s="105"/>
      <c r="CX420" s="105"/>
      <c r="CY420" s="105"/>
      <c r="CZ420" s="105"/>
      <c r="DA420" s="105"/>
      <c r="DB420" s="105"/>
      <c r="DC420" s="105"/>
      <c r="DD420" s="105"/>
      <c r="DE420" s="105"/>
      <c r="DF420" s="105"/>
      <c r="DG420" s="105"/>
      <c r="DH420" s="105"/>
      <c r="DI420" s="105"/>
      <c r="DJ420" s="105"/>
      <c r="DK420" s="105"/>
      <c r="DL420" s="105"/>
      <c r="DM420" s="105"/>
      <c r="DN420" s="105"/>
      <c r="DO420" s="105"/>
      <c r="DP420" s="105"/>
      <c r="DQ420" s="105"/>
      <c r="DR420" s="105"/>
      <c r="DS420" s="105"/>
      <c r="DT420" s="105"/>
      <c r="DU420" s="105"/>
      <c r="DV420" s="105"/>
      <c r="DW420" s="105"/>
      <c r="DX420" s="105"/>
      <c r="DY420" s="105"/>
      <c r="DZ420" s="105"/>
      <c r="EA420" s="105"/>
      <c r="EB420" s="105"/>
      <c r="EC420" s="105"/>
      <c r="ED420" s="105"/>
      <c r="EE420" s="105"/>
      <c r="EF420" s="105"/>
      <c r="EG420" s="105"/>
      <c r="EH420" s="105"/>
      <c r="EI420" s="105"/>
    </row>
    <row r="421" spans="1:139" s="222" customFormat="1" ht="12.5" x14ac:dyDescent="0.25">
      <c r="A421" s="1652" t="s">
        <v>6457</v>
      </c>
      <c r="B421" s="1652" t="s">
        <v>6041</v>
      </c>
      <c r="C421" s="1653">
        <v>1</v>
      </c>
      <c r="D421" s="1654">
        <v>23855.5</v>
      </c>
      <c r="E421" s="1654">
        <v>23855.5</v>
      </c>
      <c r="F421" s="105"/>
      <c r="G421" s="308"/>
      <c r="H421" s="308"/>
      <c r="I421" s="308"/>
      <c r="J421" s="335"/>
      <c r="K421" s="105"/>
      <c r="L421" s="105"/>
      <c r="M421" s="105"/>
      <c r="N421" s="105"/>
      <c r="O421" s="105"/>
      <c r="P421" s="105"/>
      <c r="Q421" s="105"/>
      <c r="R421" s="105"/>
      <c r="S421" s="105"/>
      <c r="T421" s="105"/>
      <c r="U421" s="105"/>
      <c r="V421" s="105"/>
      <c r="W421" s="105"/>
      <c r="X421" s="105"/>
      <c r="Y421" s="105"/>
      <c r="Z421" s="105"/>
      <c r="AA421" s="105"/>
      <c r="AB421" s="105"/>
      <c r="AC421" s="105"/>
      <c r="AD421" s="105"/>
      <c r="AE421" s="105"/>
      <c r="AF421" s="105"/>
      <c r="AG421" s="105"/>
      <c r="AH421" s="105"/>
      <c r="AI421" s="105"/>
      <c r="AJ421" s="105"/>
      <c r="AK421" s="105"/>
      <c r="AL421" s="105"/>
      <c r="AM421" s="105"/>
      <c r="AN421" s="105"/>
      <c r="AO421" s="105"/>
      <c r="AP421" s="105"/>
      <c r="AQ421" s="105"/>
      <c r="AR421" s="105"/>
      <c r="AS421" s="105"/>
      <c r="AT421" s="105"/>
      <c r="AU421" s="105"/>
      <c r="AV421" s="105"/>
      <c r="AW421" s="105"/>
      <c r="AX421" s="105"/>
      <c r="AY421" s="105"/>
      <c r="AZ421" s="105"/>
      <c r="BA421" s="105"/>
      <c r="BB421" s="105"/>
      <c r="BC421" s="105"/>
      <c r="BD421" s="105"/>
      <c r="BE421" s="105"/>
      <c r="BF421" s="105"/>
      <c r="BG421" s="105"/>
      <c r="BH421" s="105"/>
      <c r="BI421" s="105"/>
      <c r="BJ421" s="105"/>
      <c r="BK421" s="105"/>
      <c r="BL421" s="105"/>
      <c r="BM421" s="105"/>
      <c r="BN421" s="105"/>
      <c r="BO421" s="105"/>
      <c r="BP421" s="105"/>
      <c r="BQ421" s="105"/>
      <c r="BR421" s="105"/>
      <c r="BS421" s="105"/>
      <c r="BT421" s="105"/>
      <c r="BU421" s="105"/>
      <c r="BV421" s="105"/>
      <c r="BW421" s="105"/>
      <c r="BX421" s="105"/>
      <c r="BY421" s="105"/>
      <c r="BZ421" s="105"/>
      <c r="CA421" s="105"/>
      <c r="CB421" s="105"/>
      <c r="CC421" s="105"/>
      <c r="CD421" s="105"/>
      <c r="CE421" s="105"/>
      <c r="CF421" s="105"/>
      <c r="CG421" s="105"/>
      <c r="CH421" s="105"/>
      <c r="CI421" s="105"/>
      <c r="CJ421" s="105"/>
      <c r="CK421" s="105"/>
      <c r="CL421" s="105"/>
      <c r="CM421" s="105"/>
      <c r="CN421" s="105"/>
      <c r="CO421" s="105"/>
      <c r="CP421" s="105"/>
      <c r="CQ421" s="105"/>
      <c r="CR421" s="105"/>
      <c r="CS421" s="105"/>
      <c r="CT421" s="105"/>
      <c r="CU421" s="105"/>
      <c r="CV421" s="105"/>
      <c r="CW421" s="105"/>
      <c r="CX421" s="105"/>
      <c r="CY421" s="105"/>
      <c r="CZ421" s="105"/>
      <c r="DA421" s="105"/>
      <c r="DB421" s="105"/>
      <c r="DC421" s="105"/>
      <c r="DD421" s="105"/>
      <c r="DE421" s="105"/>
      <c r="DF421" s="105"/>
      <c r="DG421" s="105"/>
      <c r="DH421" s="105"/>
      <c r="DI421" s="105"/>
      <c r="DJ421" s="105"/>
      <c r="DK421" s="105"/>
      <c r="DL421" s="105"/>
      <c r="DM421" s="105"/>
      <c r="DN421" s="105"/>
      <c r="DO421" s="105"/>
      <c r="DP421" s="105"/>
      <c r="DQ421" s="105"/>
      <c r="DR421" s="105"/>
      <c r="DS421" s="105"/>
      <c r="DT421" s="105"/>
      <c r="DU421" s="105"/>
      <c r="DV421" s="105"/>
      <c r="DW421" s="105"/>
      <c r="DX421" s="105"/>
      <c r="DY421" s="105"/>
      <c r="DZ421" s="105"/>
      <c r="EA421" s="105"/>
      <c r="EB421" s="105"/>
      <c r="EC421" s="105"/>
      <c r="ED421" s="105"/>
      <c r="EE421" s="105"/>
      <c r="EF421" s="105"/>
      <c r="EG421" s="105"/>
      <c r="EH421" s="105"/>
      <c r="EI421" s="105"/>
    </row>
    <row r="422" spans="1:139" s="222" customFormat="1" ht="12.5" x14ac:dyDescent="0.25">
      <c r="A422" s="1652" t="s">
        <v>6458</v>
      </c>
      <c r="B422" s="1652" t="s">
        <v>6045</v>
      </c>
      <c r="C422" s="1653">
        <v>1</v>
      </c>
      <c r="D422" s="1654">
        <v>23592</v>
      </c>
      <c r="E422" s="1654">
        <v>23592</v>
      </c>
      <c r="F422" s="105"/>
      <c r="G422" s="308"/>
      <c r="H422" s="308"/>
      <c r="I422" s="308"/>
      <c r="J422" s="335"/>
      <c r="K422" s="105"/>
      <c r="L422" s="105"/>
      <c r="M422" s="105"/>
      <c r="N422" s="105"/>
      <c r="O422" s="105"/>
      <c r="P422" s="105"/>
      <c r="Q422" s="105"/>
      <c r="R422" s="105"/>
      <c r="S422" s="105"/>
      <c r="T422" s="105"/>
      <c r="U422" s="105"/>
      <c r="V422" s="105"/>
      <c r="W422" s="105"/>
      <c r="X422" s="105"/>
      <c r="Y422" s="105"/>
      <c r="Z422" s="105"/>
      <c r="AA422" s="105"/>
      <c r="AB422" s="105"/>
      <c r="AC422" s="105"/>
      <c r="AD422" s="105"/>
      <c r="AE422" s="105"/>
      <c r="AF422" s="105"/>
      <c r="AG422" s="105"/>
      <c r="AH422" s="105"/>
      <c r="AI422" s="105"/>
      <c r="AJ422" s="105"/>
      <c r="AK422" s="105"/>
      <c r="AL422" s="105"/>
      <c r="AM422" s="105"/>
      <c r="AN422" s="105"/>
      <c r="AO422" s="105"/>
      <c r="AP422" s="105"/>
      <c r="AQ422" s="105"/>
      <c r="AR422" s="105"/>
      <c r="AS422" s="105"/>
      <c r="AT422" s="105"/>
      <c r="AU422" s="105"/>
      <c r="AV422" s="105"/>
      <c r="AW422" s="105"/>
      <c r="AX422" s="105"/>
      <c r="AY422" s="105"/>
      <c r="AZ422" s="105"/>
      <c r="BA422" s="105"/>
      <c r="BB422" s="105"/>
      <c r="BC422" s="105"/>
      <c r="BD422" s="105"/>
      <c r="BE422" s="105"/>
      <c r="BF422" s="105"/>
      <c r="BG422" s="105"/>
      <c r="BH422" s="105"/>
      <c r="BI422" s="105"/>
      <c r="BJ422" s="105"/>
      <c r="BK422" s="105"/>
      <c r="BL422" s="105"/>
      <c r="BM422" s="105"/>
      <c r="BN422" s="105"/>
      <c r="BO422" s="105"/>
      <c r="BP422" s="105"/>
      <c r="BQ422" s="105"/>
      <c r="BR422" s="105"/>
      <c r="BS422" s="105"/>
      <c r="BT422" s="105"/>
      <c r="BU422" s="105"/>
      <c r="BV422" s="105"/>
      <c r="BW422" s="105"/>
      <c r="BX422" s="105"/>
      <c r="BY422" s="105"/>
      <c r="BZ422" s="105"/>
      <c r="CA422" s="105"/>
      <c r="CB422" s="105"/>
      <c r="CC422" s="105"/>
      <c r="CD422" s="105"/>
      <c r="CE422" s="105"/>
      <c r="CF422" s="105"/>
      <c r="CG422" s="105"/>
      <c r="CH422" s="105"/>
      <c r="CI422" s="105"/>
      <c r="CJ422" s="105"/>
      <c r="CK422" s="105"/>
      <c r="CL422" s="105"/>
      <c r="CM422" s="105"/>
      <c r="CN422" s="105"/>
      <c r="CO422" s="105"/>
      <c r="CP422" s="105"/>
      <c r="CQ422" s="105"/>
      <c r="CR422" s="105"/>
      <c r="CS422" s="105"/>
      <c r="CT422" s="105"/>
      <c r="CU422" s="105"/>
      <c r="CV422" s="105"/>
      <c r="CW422" s="105"/>
      <c r="CX422" s="105"/>
      <c r="CY422" s="105"/>
      <c r="CZ422" s="105"/>
      <c r="DA422" s="105"/>
      <c r="DB422" s="105"/>
      <c r="DC422" s="105"/>
      <c r="DD422" s="105"/>
      <c r="DE422" s="105"/>
      <c r="DF422" s="105"/>
      <c r="DG422" s="105"/>
      <c r="DH422" s="105"/>
      <c r="DI422" s="105"/>
      <c r="DJ422" s="105"/>
      <c r="DK422" s="105"/>
      <c r="DL422" s="105"/>
      <c r="DM422" s="105"/>
      <c r="DN422" s="105"/>
      <c r="DO422" s="105"/>
      <c r="DP422" s="105"/>
      <c r="DQ422" s="105"/>
      <c r="DR422" s="105"/>
      <c r="DS422" s="105"/>
      <c r="DT422" s="105"/>
      <c r="DU422" s="105"/>
      <c r="DV422" s="105"/>
      <c r="DW422" s="105"/>
      <c r="DX422" s="105"/>
      <c r="DY422" s="105"/>
      <c r="DZ422" s="105"/>
      <c r="EA422" s="105"/>
      <c r="EB422" s="105"/>
      <c r="EC422" s="105"/>
      <c r="ED422" s="105"/>
      <c r="EE422" s="105"/>
      <c r="EF422" s="105"/>
      <c r="EG422" s="105"/>
      <c r="EH422" s="105"/>
      <c r="EI422" s="105"/>
    </row>
    <row r="423" spans="1:139" s="222" customFormat="1" ht="12.5" x14ac:dyDescent="0.25">
      <c r="A423" s="1652" t="s">
        <v>6459</v>
      </c>
      <c r="B423" s="1652" t="s">
        <v>6045</v>
      </c>
      <c r="C423" s="1653">
        <v>150</v>
      </c>
      <c r="D423" s="1654">
        <v>17650</v>
      </c>
      <c r="E423" s="1654">
        <v>17650</v>
      </c>
      <c r="F423" s="105"/>
      <c r="G423" s="308"/>
      <c r="H423" s="308"/>
      <c r="I423" s="308"/>
      <c r="J423" s="335"/>
      <c r="K423" s="105"/>
      <c r="L423" s="105"/>
      <c r="M423" s="105"/>
      <c r="N423" s="105"/>
      <c r="O423" s="105"/>
      <c r="P423" s="105"/>
      <c r="Q423" s="105"/>
      <c r="R423" s="105"/>
      <c r="S423" s="105"/>
      <c r="T423" s="105"/>
      <c r="U423" s="105"/>
      <c r="V423" s="105"/>
      <c r="W423" s="105"/>
      <c r="X423" s="105"/>
      <c r="Y423" s="105"/>
      <c r="Z423" s="105"/>
      <c r="AA423" s="105"/>
      <c r="AB423" s="105"/>
      <c r="AC423" s="105"/>
      <c r="AD423" s="105"/>
      <c r="AE423" s="105"/>
      <c r="AF423" s="105"/>
      <c r="AG423" s="105"/>
      <c r="AH423" s="105"/>
      <c r="AI423" s="105"/>
      <c r="AJ423" s="105"/>
      <c r="AK423" s="105"/>
      <c r="AL423" s="105"/>
      <c r="AM423" s="105"/>
      <c r="AN423" s="105"/>
      <c r="AO423" s="105"/>
      <c r="AP423" s="105"/>
      <c r="AQ423" s="105"/>
      <c r="AR423" s="105"/>
      <c r="AS423" s="105"/>
      <c r="AT423" s="105"/>
      <c r="AU423" s="105"/>
      <c r="AV423" s="105"/>
      <c r="AW423" s="105"/>
      <c r="AX423" s="105"/>
      <c r="AY423" s="105"/>
      <c r="AZ423" s="105"/>
      <c r="BA423" s="105"/>
      <c r="BB423" s="105"/>
      <c r="BC423" s="105"/>
      <c r="BD423" s="105"/>
      <c r="BE423" s="105"/>
      <c r="BF423" s="105"/>
      <c r="BG423" s="105"/>
      <c r="BH423" s="105"/>
      <c r="BI423" s="105"/>
      <c r="BJ423" s="105"/>
      <c r="BK423" s="105"/>
      <c r="BL423" s="105"/>
      <c r="BM423" s="105"/>
      <c r="BN423" s="105"/>
      <c r="BO423" s="105"/>
      <c r="BP423" s="105"/>
      <c r="BQ423" s="105"/>
      <c r="BR423" s="105"/>
      <c r="BS423" s="105"/>
      <c r="BT423" s="105"/>
      <c r="BU423" s="105"/>
      <c r="BV423" s="105"/>
      <c r="BW423" s="105"/>
      <c r="BX423" s="105"/>
      <c r="BY423" s="105"/>
      <c r="BZ423" s="105"/>
      <c r="CA423" s="105"/>
      <c r="CB423" s="105"/>
      <c r="CC423" s="105"/>
      <c r="CD423" s="105"/>
      <c r="CE423" s="105"/>
      <c r="CF423" s="105"/>
      <c r="CG423" s="105"/>
      <c r="CH423" s="105"/>
      <c r="CI423" s="105"/>
      <c r="CJ423" s="105"/>
      <c r="CK423" s="105"/>
      <c r="CL423" s="105"/>
      <c r="CM423" s="105"/>
      <c r="CN423" s="105"/>
      <c r="CO423" s="105"/>
      <c r="CP423" s="105"/>
      <c r="CQ423" s="105"/>
      <c r="CR423" s="105"/>
      <c r="CS423" s="105"/>
      <c r="CT423" s="105"/>
      <c r="CU423" s="105"/>
      <c r="CV423" s="105"/>
      <c r="CW423" s="105"/>
      <c r="CX423" s="105"/>
      <c r="CY423" s="105"/>
      <c r="CZ423" s="105"/>
      <c r="DA423" s="105"/>
      <c r="DB423" s="105"/>
      <c r="DC423" s="105"/>
      <c r="DD423" s="105"/>
      <c r="DE423" s="105"/>
      <c r="DF423" s="105"/>
      <c r="DG423" s="105"/>
      <c r="DH423" s="105"/>
      <c r="DI423" s="105"/>
      <c r="DJ423" s="105"/>
      <c r="DK423" s="105"/>
      <c r="DL423" s="105"/>
      <c r="DM423" s="105"/>
      <c r="DN423" s="105"/>
      <c r="DO423" s="105"/>
      <c r="DP423" s="105"/>
      <c r="DQ423" s="105"/>
      <c r="DR423" s="105"/>
      <c r="DS423" s="105"/>
      <c r="DT423" s="105"/>
      <c r="DU423" s="105"/>
      <c r="DV423" s="105"/>
      <c r="DW423" s="105"/>
      <c r="DX423" s="105"/>
      <c r="DY423" s="105"/>
      <c r="DZ423" s="105"/>
      <c r="EA423" s="105"/>
      <c r="EB423" s="105"/>
      <c r="EC423" s="105"/>
      <c r="ED423" s="105"/>
      <c r="EE423" s="105"/>
      <c r="EF423" s="105"/>
      <c r="EG423" s="105"/>
      <c r="EH423" s="105"/>
      <c r="EI423" s="105"/>
    </row>
    <row r="424" spans="1:139" s="222" customFormat="1" ht="12.5" x14ac:dyDescent="0.25">
      <c r="A424" s="1652" t="s">
        <v>6460</v>
      </c>
      <c r="B424" s="1652" t="s">
        <v>6045</v>
      </c>
      <c r="C424" s="1653">
        <v>1</v>
      </c>
      <c r="D424" s="1654">
        <v>23792</v>
      </c>
      <c r="E424" s="1654">
        <v>23792</v>
      </c>
      <c r="F424" s="105"/>
      <c r="G424" s="308"/>
      <c r="H424" s="308"/>
      <c r="I424" s="308"/>
      <c r="J424" s="335"/>
      <c r="K424" s="105"/>
      <c r="L424" s="105"/>
      <c r="M424" s="105"/>
      <c r="N424" s="105"/>
      <c r="O424" s="105"/>
      <c r="P424" s="105"/>
      <c r="Q424" s="105"/>
      <c r="R424" s="105"/>
      <c r="S424" s="105"/>
      <c r="T424" s="105"/>
      <c r="U424" s="105"/>
      <c r="V424" s="105"/>
      <c r="W424" s="105"/>
      <c r="X424" s="105"/>
      <c r="Y424" s="105"/>
      <c r="Z424" s="105"/>
      <c r="AA424" s="105"/>
      <c r="AB424" s="105"/>
      <c r="AC424" s="105"/>
      <c r="AD424" s="105"/>
      <c r="AE424" s="105"/>
      <c r="AF424" s="105"/>
      <c r="AG424" s="105"/>
      <c r="AH424" s="105"/>
      <c r="AI424" s="105"/>
      <c r="AJ424" s="105"/>
      <c r="AK424" s="105"/>
      <c r="AL424" s="105"/>
      <c r="AM424" s="105"/>
      <c r="AN424" s="105"/>
      <c r="AO424" s="105"/>
      <c r="AP424" s="105"/>
      <c r="AQ424" s="105"/>
      <c r="AR424" s="105"/>
      <c r="AS424" s="105"/>
      <c r="AT424" s="105"/>
      <c r="AU424" s="105"/>
      <c r="AV424" s="105"/>
      <c r="AW424" s="105"/>
      <c r="AX424" s="105"/>
      <c r="AY424" s="105"/>
      <c r="AZ424" s="105"/>
      <c r="BA424" s="105"/>
      <c r="BB424" s="105"/>
      <c r="BC424" s="105"/>
      <c r="BD424" s="105"/>
      <c r="BE424" s="105"/>
      <c r="BF424" s="105"/>
      <c r="BG424" s="105"/>
      <c r="BH424" s="105"/>
      <c r="BI424" s="105"/>
      <c r="BJ424" s="105"/>
      <c r="BK424" s="105"/>
      <c r="BL424" s="105"/>
      <c r="BM424" s="105"/>
      <c r="BN424" s="105"/>
      <c r="BO424" s="105"/>
      <c r="BP424" s="105"/>
      <c r="BQ424" s="105"/>
      <c r="BR424" s="105"/>
      <c r="BS424" s="105"/>
      <c r="BT424" s="105"/>
      <c r="BU424" s="105"/>
      <c r="BV424" s="105"/>
      <c r="BW424" s="105"/>
      <c r="BX424" s="105"/>
      <c r="BY424" s="105"/>
      <c r="BZ424" s="105"/>
      <c r="CA424" s="105"/>
      <c r="CB424" s="105"/>
      <c r="CC424" s="105"/>
      <c r="CD424" s="105"/>
      <c r="CE424" s="105"/>
      <c r="CF424" s="105"/>
      <c r="CG424" s="105"/>
      <c r="CH424" s="105"/>
      <c r="CI424" s="105"/>
      <c r="CJ424" s="105"/>
      <c r="CK424" s="105"/>
      <c r="CL424" s="105"/>
      <c r="CM424" s="105"/>
      <c r="CN424" s="105"/>
      <c r="CO424" s="105"/>
      <c r="CP424" s="105"/>
      <c r="CQ424" s="105"/>
      <c r="CR424" s="105"/>
      <c r="CS424" s="105"/>
      <c r="CT424" s="105"/>
      <c r="CU424" s="105"/>
      <c r="CV424" s="105"/>
      <c r="CW424" s="105"/>
      <c r="CX424" s="105"/>
      <c r="CY424" s="105"/>
      <c r="CZ424" s="105"/>
      <c r="DA424" s="105"/>
      <c r="DB424" s="105"/>
      <c r="DC424" s="105"/>
      <c r="DD424" s="105"/>
      <c r="DE424" s="105"/>
      <c r="DF424" s="105"/>
      <c r="DG424" s="105"/>
      <c r="DH424" s="105"/>
      <c r="DI424" s="105"/>
      <c r="DJ424" s="105"/>
      <c r="DK424" s="105"/>
      <c r="DL424" s="105"/>
      <c r="DM424" s="105"/>
      <c r="DN424" s="105"/>
      <c r="DO424" s="105"/>
      <c r="DP424" s="105"/>
      <c r="DQ424" s="105"/>
      <c r="DR424" s="105"/>
      <c r="DS424" s="105"/>
      <c r="DT424" s="105"/>
      <c r="DU424" s="105"/>
      <c r="DV424" s="105"/>
      <c r="DW424" s="105"/>
      <c r="DX424" s="105"/>
      <c r="DY424" s="105"/>
      <c r="DZ424" s="105"/>
      <c r="EA424" s="105"/>
      <c r="EB424" s="105"/>
      <c r="EC424" s="105"/>
      <c r="ED424" s="105"/>
      <c r="EE424" s="105"/>
      <c r="EF424" s="105"/>
      <c r="EG424" s="105"/>
      <c r="EH424" s="105"/>
      <c r="EI424" s="105"/>
    </row>
    <row r="425" spans="1:139" s="222" customFormat="1" ht="12.5" x14ac:dyDescent="0.25">
      <c r="A425" s="1652" t="s">
        <v>6461</v>
      </c>
      <c r="B425" s="1652" t="s">
        <v>6045</v>
      </c>
      <c r="C425" s="1653">
        <v>1</v>
      </c>
      <c r="D425" s="1654">
        <v>23855.5</v>
      </c>
      <c r="E425" s="1654">
        <v>23855.5</v>
      </c>
      <c r="F425" s="105"/>
      <c r="G425" s="308"/>
      <c r="H425" s="308"/>
      <c r="I425" s="308"/>
      <c r="J425" s="335"/>
      <c r="K425" s="105"/>
      <c r="L425" s="105"/>
      <c r="M425" s="105"/>
      <c r="N425" s="105"/>
      <c r="O425" s="105"/>
      <c r="P425" s="105"/>
      <c r="Q425" s="105"/>
      <c r="R425" s="105"/>
      <c r="S425" s="105"/>
      <c r="T425" s="105"/>
      <c r="U425" s="105"/>
      <c r="V425" s="105"/>
      <c r="W425" s="105"/>
      <c r="X425" s="105"/>
      <c r="Y425" s="105"/>
      <c r="Z425" s="105"/>
      <c r="AA425" s="105"/>
      <c r="AB425" s="105"/>
      <c r="AC425" s="105"/>
      <c r="AD425" s="105"/>
      <c r="AE425" s="105"/>
      <c r="AF425" s="105"/>
      <c r="AG425" s="105"/>
      <c r="AH425" s="105"/>
      <c r="AI425" s="105"/>
      <c r="AJ425" s="105"/>
      <c r="AK425" s="105"/>
      <c r="AL425" s="105"/>
      <c r="AM425" s="105"/>
      <c r="AN425" s="105"/>
      <c r="AO425" s="105"/>
      <c r="AP425" s="105"/>
      <c r="AQ425" s="105"/>
      <c r="AR425" s="105"/>
      <c r="AS425" s="105"/>
      <c r="AT425" s="105"/>
      <c r="AU425" s="105"/>
      <c r="AV425" s="105"/>
      <c r="AW425" s="105"/>
      <c r="AX425" s="105"/>
      <c r="AY425" s="105"/>
      <c r="AZ425" s="105"/>
      <c r="BA425" s="105"/>
      <c r="BB425" s="105"/>
      <c r="BC425" s="105"/>
      <c r="BD425" s="105"/>
      <c r="BE425" s="105"/>
      <c r="BF425" s="105"/>
      <c r="BG425" s="105"/>
      <c r="BH425" s="105"/>
      <c r="BI425" s="105"/>
      <c r="BJ425" s="105"/>
      <c r="BK425" s="105"/>
      <c r="BL425" s="105"/>
      <c r="BM425" s="105"/>
      <c r="BN425" s="105"/>
      <c r="BO425" s="105"/>
      <c r="BP425" s="105"/>
      <c r="BQ425" s="105"/>
      <c r="BR425" s="105"/>
      <c r="BS425" s="105"/>
      <c r="BT425" s="105"/>
      <c r="BU425" s="105"/>
      <c r="BV425" s="105"/>
      <c r="BW425" s="105"/>
      <c r="BX425" s="105"/>
      <c r="BY425" s="105"/>
      <c r="BZ425" s="105"/>
      <c r="CA425" s="105"/>
      <c r="CB425" s="105"/>
      <c r="CC425" s="105"/>
      <c r="CD425" s="105"/>
      <c r="CE425" s="105"/>
      <c r="CF425" s="105"/>
      <c r="CG425" s="105"/>
      <c r="CH425" s="105"/>
      <c r="CI425" s="105"/>
      <c r="CJ425" s="105"/>
      <c r="CK425" s="105"/>
      <c r="CL425" s="105"/>
      <c r="CM425" s="105"/>
      <c r="CN425" s="105"/>
      <c r="CO425" s="105"/>
      <c r="CP425" s="105"/>
      <c r="CQ425" s="105"/>
      <c r="CR425" s="105"/>
      <c r="CS425" s="105"/>
      <c r="CT425" s="105"/>
      <c r="CU425" s="105"/>
      <c r="CV425" s="105"/>
      <c r="CW425" s="105"/>
      <c r="CX425" s="105"/>
      <c r="CY425" s="105"/>
      <c r="CZ425" s="105"/>
      <c r="DA425" s="105"/>
      <c r="DB425" s="105"/>
      <c r="DC425" s="105"/>
      <c r="DD425" s="105"/>
      <c r="DE425" s="105"/>
      <c r="DF425" s="105"/>
      <c r="DG425" s="105"/>
      <c r="DH425" s="105"/>
      <c r="DI425" s="105"/>
      <c r="DJ425" s="105"/>
      <c r="DK425" s="105"/>
      <c r="DL425" s="105"/>
      <c r="DM425" s="105"/>
      <c r="DN425" s="105"/>
      <c r="DO425" s="105"/>
      <c r="DP425" s="105"/>
      <c r="DQ425" s="105"/>
      <c r="DR425" s="105"/>
      <c r="DS425" s="105"/>
      <c r="DT425" s="105"/>
      <c r="DU425" s="105"/>
      <c r="DV425" s="105"/>
      <c r="DW425" s="105"/>
      <c r="DX425" s="105"/>
      <c r="DY425" s="105"/>
      <c r="DZ425" s="105"/>
      <c r="EA425" s="105"/>
      <c r="EB425" s="105"/>
      <c r="EC425" s="105"/>
      <c r="ED425" s="105"/>
      <c r="EE425" s="105"/>
      <c r="EF425" s="105"/>
      <c r="EG425" s="105"/>
      <c r="EH425" s="105"/>
      <c r="EI425" s="105"/>
    </row>
    <row r="426" spans="1:139" s="222" customFormat="1" ht="12.5" x14ac:dyDescent="0.25">
      <c r="A426" s="1652" t="s">
        <v>6462</v>
      </c>
      <c r="B426" s="1652" t="s">
        <v>6045</v>
      </c>
      <c r="C426" s="1653">
        <v>1</v>
      </c>
      <c r="D426" s="1654">
        <v>20000</v>
      </c>
      <c r="E426" s="1654">
        <v>20000</v>
      </c>
      <c r="F426" s="105"/>
      <c r="G426" s="308"/>
      <c r="H426" s="308"/>
      <c r="I426" s="308"/>
      <c r="J426" s="335"/>
      <c r="K426" s="105"/>
      <c r="L426" s="105"/>
      <c r="M426" s="105"/>
      <c r="N426" s="105"/>
      <c r="O426" s="105"/>
      <c r="P426" s="105"/>
      <c r="Q426" s="105"/>
      <c r="R426" s="105"/>
      <c r="S426" s="105"/>
      <c r="T426" s="105"/>
      <c r="U426" s="105"/>
      <c r="V426" s="105"/>
      <c r="W426" s="105"/>
      <c r="X426" s="105"/>
      <c r="Y426" s="105"/>
      <c r="Z426" s="105"/>
      <c r="AA426" s="105"/>
      <c r="AB426" s="105"/>
      <c r="AC426" s="105"/>
      <c r="AD426" s="105"/>
      <c r="AE426" s="105"/>
      <c r="AF426" s="105"/>
      <c r="AG426" s="105"/>
      <c r="AH426" s="105"/>
      <c r="AI426" s="105"/>
      <c r="AJ426" s="105"/>
      <c r="AK426" s="105"/>
      <c r="AL426" s="105"/>
      <c r="AM426" s="105"/>
      <c r="AN426" s="105"/>
      <c r="AO426" s="105"/>
      <c r="AP426" s="105"/>
      <c r="AQ426" s="105"/>
      <c r="AR426" s="105"/>
      <c r="AS426" s="105"/>
      <c r="AT426" s="105"/>
      <c r="AU426" s="105"/>
      <c r="AV426" s="105"/>
      <c r="AW426" s="105"/>
      <c r="AX426" s="105"/>
      <c r="AY426" s="105"/>
      <c r="AZ426" s="105"/>
      <c r="BA426" s="105"/>
      <c r="BB426" s="105"/>
      <c r="BC426" s="105"/>
      <c r="BD426" s="105"/>
      <c r="BE426" s="105"/>
      <c r="BF426" s="105"/>
      <c r="BG426" s="105"/>
      <c r="BH426" s="105"/>
      <c r="BI426" s="105"/>
      <c r="BJ426" s="105"/>
      <c r="BK426" s="105"/>
      <c r="BL426" s="105"/>
      <c r="BM426" s="105"/>
      <c r="BN426" s="105"/>
      <c r="BO426" s="105"/>
      <c r="BP426" s="105"/>
      <c r="BQ426" s="105"/>
      <c r="BR426" s="105"/>
      <c r="BS426" s="105"/>
      <c r="BT426" s="105"/>
      <c r="BU426" s="105"/>
      <c r="BV426" s="105"/>
      <c r="BW426" s="105"/>
      <c r="BX426" s="105"/>
      <c r="BY426" s="105"/>
      <c r="BZ426" s="105"/>
      <c r="CA426" s="105"/>
      <c r="CB426" s="105"/>
      <c r="CC426" s="105"/>
      <c r="CD426" s="105"/>
      <c r="CE426" s="105"/>
      <c r="CF426" s="105"/>
      <c r="CG426" s="105"/>
      <c r="CH426" s="105"/>
      <c r="CI426" s="105"/>
      <c r="CJ426" s="105"/>
      <c r="CK426" s="105"/>
      <c r="CL426" s="105"/>
      <c r="CM426" s="105"/>
      <c r="CN426" s="105"/>
      <c r="CO426" s="105"/>
      <c r="CP426" s="105"/>
      <c r="CQ426" s="105"/>
      <c r="CR426" s="105"/>
      <c r="CS426" s="105"/>
      <c r="CT426" s="105"/>
      <c r="CU426" s="105"/>
      <c r="CV426" s="105"/>
      <c r="CW426" s="105"/>
      <c r="CX426" s="105"/>
      <c r="CY426" s="105"/>
      <c r="CZ426" s="105"/>
      <c r="DA426" s="105"/>
      <c r="DB426" s="105"/>
      <c r="DC426" s="105"/>
      <c r="DD426" s="105"/>
      <c r="DE426" s="105"/>
      <c r="DF426" s="105"/>
      <c r="DG426" s="105"/>
      <c r="DH426" s="105"/>
      <c r="DI426" s="105"/>
      <c r="DJ426" s="105"/>
      <c r="DK426" s="105"/>
      <c r="DL426" s="105"/>
      <c r="DM426" s="105"/>
      <c r="DN426" s="105"/>
      <c r="DO426" s="105"/>
      <c r="DP426" s="105"/>
      <c r="DQ426" s="105"/>
      <c r="DR426" s="105"/>
      <c r="DS426" s="105"/>
      <c r="DT426" s="105"/>
      <c r="DU426" s="105"/>
      <c r="DV426" s="105"/>
      <c r="DW426" s="105"/>
      <c r="DX426" s="105"/>
      <c r="DY426" s="105"/>
      <c r="DZ426" s="105"/>
      <c r="EA426" s="105"/>
      <c r="EB426" s="105"/>
      <c r="EC426" s="105"/>
      <c r="ED426" s="105"/>
      <c r="EE426" s="105"/>
      <c r="EF426" s="105"/>
      <c r="EG426" s="105"/>
      <c r="EH426" s="105"/>
      <c r="EI426" s="105"/>
    </row>
    <row r="427" spans="1:139" s="222" customFormat="1" ht="12.5" x14ac:dyDescent="0.25">
      <c r="A427" s="1652" t="s">
        <v>6463</v>
      </c>
      <c r="B427" s="1652" t="s">
        <v>6047</v>
      </c>
      <c r="C427" s="1653">
        <v>7</v>
      </c>
      <c r="D427" s="1654">
        <v>11288</v>
      </c>
      <c r="E427" s="1654">
        <v>11288</v>
      </c>
      <c r="F427" s="105"/>
      <c r="G427" s="308"/>
      <c r="H427" s="308"/>
      <c r="I427" s="308"/>
      <c r="J427" s="335"/>
      <c r="K427" s="105"/>
      <c r="L427" s="105"/>
      <c r="M427" s="105"/>
      <c r="N427" s="105"/>
      <c r="O427" s="105"/>
      <c r="P427" s="105"/>
      <c r="Q427" s="105"/>
      <c r="R427" s="105"/>
      <c r="S427" s="105"/>
      <c r="T427" s="105"/>
      <c r="U427" s="105"/>
      <c r="V427" s="105"/>
      <c r="W427" s="105"/>
      <c r="X427" s="105"/>
      <c r="Y427" s="105"/>
      <c r="Z427" s="105"/>
      <c r="AA427" s="105"/>
      <c r="AB427" s="105"/>
      <c r="AC427" s="105"/>
      <c r="AD427" s="105"/>
      <c r="AE427" s="105"/>
      <c r="AF427" s="105"/>
      <c r="AG427" s="105"/>
      <c r="AH427" s="105"/>
      <c r="AI427" s="105"/>
      <c r="AJ427" s="105"/>
      <c r="AK427" s="105"/>
      <c r="AL427" s="105"/>
      <c r="AM427" s="105"/>
      <c r="AN427" s="105"/>
      <c r="AO427" s="105"/>
      <c r="AP427" s="105"/>
      <c r="AQ427" s="105"/>
      <c r="AR427" s="105"/>
      <c r="AS427" s="105"/>
      <c r="AT427" s="105"/>
      <c r="AU427" s="105"/>
      <c r="AV427" s="105"/>
      <c r="AW427" s="105"/>
      <c r="AX427" s="105"/>
      <c r="AY427" s="105"/>
      <c r="AZ427" s="105"/>
      <c r="BA427" s="105"/>
      <c r="BB427" s="105"/>
      <c r="BC427" s="105"/>
      <c r="BD427" s="105"/>
      <c r="BE427" s="105"/>
      <c r="BF427" s="105"/>
      <c r="BG427" s="105"/>
      <c r="BH427" s="105"/>
      <c r="BI427" s="105"/>
      <c r="BJ427" s="105"/>
      <c r="BK427" s="105"/>
      <c r="BL427" s="105"/>
      <c r="BM427" s="105"/>
      <c r="BN427" s="105"/>
      <c r="BO427" s="105"/>
      <c r="BP427" s="105"/>
      <c r="BQ427" s="105"/>
      <c r="BR427" s="105"/>
      <c r="BS427" s="105"/>
      <c r="BT427" s="105"/>
      <c r="BU427" s="105"/>
      <c r="BV427" s="105"/>
      <c r="BW427" s="105"/>
      <c r="BX427" s="105"/>
      <c r="BY427" s="105"/>
      <c r="BZ427" s="105"/>
      <c r="CA427" s="105"/>
      <c r="CB427" s="105"/>
      <c r="CC427" s="105"/>
      <c r="CD427" s="105"/>
      <c r="CE427" s="105"/>
      <c r="CF427" s="105"/>
      <c r="CG427" s="105"/>
      <c r="CH427" s="105"/>
      <c r="CI427" s="105"/>
      <c r="CJ427" s="105"/>
      <c r="CK427" s="105"/>
      <c r="CL427" s="105"/>
      <c r="CM427" s="105"/>
      <c r="CN427" s="105"/>
      <c r="CO427" s="105"/>
      <c r="CP427" s="105"/>
      <c r="CQ427" s="105"/>
      <c r="CR427" s="105"/>
      <c r="CS427" s="105"/>
      <c r="CT427" s="105"/>
      <c r="CU427" s="105"/>
      <c r="CV427" s="105"/>
      <c r="CW427" s="105"/>
      <c r="CX427" s="105"/>
      <c r="CY427" s="105"/>
      <c r="CZ427" s="105"/>
      <c r="DA427" s="105"/>
      <c r="DB427" s="105"/>
      <c r="DC427" s="105"/>
      <c r="DD427" s="105"/>
      <c r="DE427" s="105"/>
      <c r="DF427" s="105"/>
      <c r="DG427" s="105"/>
      <c r="DH427" s="105"/>
      <c r="DI427" s="105"/>
      <c r="DJ427" s="105"/>
      <c r="DK427" s="105"/>
      <c r="DL427" s="105"/>
      <c r="DM427" s="105"/>
      <c r="DN427" s="105"/>
      <c r="DO427" s="105"/>
      <c r="DP427" s="105"/>
      <c r="DQ427" s="105"/>
      <c r="DR427" s="105"/>
      <c r="DS427" s="105"/>
      <c r="DT427" s="105"/>
      <c r="DU427" s="105"/>
      <c r="DV427" s="105"/>
      <c r="DW427" s="105"/>
      <c r="DX427" s="105"/>
      <c r="DY427" s="105"/>
      <c r="DZ427" s="105"/>
      <c r="EA427" s="105"/>
      <c r="EB427" s="105"/>
      <c r="EC427" s="105"/>
      <c r="ED427" s="105"/>
      <c r="EE427" s="105"/>
      <c r="EF427" s="105"/>
      <c r="EG427" s="105"/>
      <c r="EH427" s="105"/>
      <c r="EI427" s="105"/>
    </row>
    <row r="428" spans="1:139" s="222" customFormat="1" ht="12.5" x14ac:dyDescent="0.25">
      <c r="A428" s="1652" t="s">
        <v>6464</v>
      </c>
      <c r="B428" s="1652" t="s">
        <v>6047</v>
      </c>
      <c r="C428" s="1653">
        <v>25</v>
      </c>
      <c r="D428" s="1654">
        <v>12782</v>
      </c>
      <c r="E428" s="1654">
        <v>12782</v>
      </c>
      <c r="F428" s="105"/>
      <c r="G428" s="308"/>
      <c r="H428" s="308"/>
      <c r="I428" s="308"/>
      <c r="J428" s="335"/>
      <c r="K428" s="105"/>
      <c r="L428" s="105"/>
      <c r="M428" s="105"/>
      <c r="N428" s="105"/>
      <c r="O428" s="105"/>
      <c r="P428" s="105"/>
      <c r="Q428" s="105"/>
      <c r="R428" s="105"/>
      <c r="S428" s="105"/>
      <c r="T428" s="105"/>
      <c r="U428" s="105"/>
      <c r="V428" s="105"/>
      <c r="W428" s="105"/>
      <c r="X428" s="105"/>
      <c r="Y428" s="105"/>
      <c r="Z428" s="105"/>
      <c r="AA428" s="105"/>
      <c r="AB428" s="105"/>
      <c r="AC428" s="105"/>
      <c r="AD428" s="105"/>
      <c r="AE428" s="105"/>
      <c r="AF428" s="105"/>
      <c r="AG428" s="105"/>
      <c r="AH428" s="105"/>
      <c r="AI428" s="105"/>
      <c r="AJ428" s="105"/>
      <c r="AK428" s="105"/>
      <c r="AL428" s="105"/>
      <c r="AM428" s="105"/>
      <c r="AN428" s="105"/>
      <c r="AO428" s="105"/>
      <c r="AP428" s="105"/>
      <c r="AQ428" s="105"/>
      <c r="AR428" s="105"/>
      <c r="AS428" s="105"/>
      <c r="AT428" s="105"/>
      <c r="AU428" s="105"/>
      <c r="AV428" s="105"/>
      <c r="AW428" s="105"/>
      <c r="AX428" s="105"/>
      <c r="AY428" s="105"/>
      <c r="AZ428" s="105"/>
      <c r="BA428" s="105"/>
      <c r="BB428" s="105"/>
      <c r="BC428" s="105"/>
      <c r="BD428" s="105"/>
      <c r="BE428" s="105"/>
      <c r="BF428" s="105"/>
      <c r="BG428" s="105"/>
      <c r="BH428" s="105"/>
      <c r="BI428" s="105"/>
      <c r="BJ428" s="105"/>
      <c r="BK428" s="105"/>
      <c r="BL428" s="105"/>
      <c r="BM428" s="105"/>
      <c r="BN428" s="105"/>
      <c r="BO428" s="105"/>
      <c r="BP428" s="105"/>
      <c r="BQ428" s="105"/>
      <c r="BR428" s="105"/>
      <c r="BS428" s="105"/>
      <c r="BT428" s="105"/>
      <c r="BU428" s="105"/>
      <c r="BV428" s="105"/>
      <c r="BW428" s="105"/>
      <c r="BX428" s="105"/>
      <c r="BY428" s="105"/>
      <c r="BZ428" s="105"/>
      <c r="CA428" s="105"/>
      <c r="CB428" s="105"/>
      <c r="CC428" s="105"/>
      <c r="CD428" s="105"/>
      <c r="CE428" s="105"/>
      <c r="CF428" s="105"/>
      <c r="CG428" s="105"/>
      <c r="CH428" s="105"/>
      <c r="CI428" s="105"/>
      <c r="CJ428" s="105"/>
      <c r="CK428" s="105"/>
      <c r="CL428" s="105"/>
      <c r="CM428" s="105"/>
      <c r="CN428" s="105"/>
      <c r="CO428" s="105"/>
      <c r="CP428" s="105"/>
      <c r="CQ428" s="105"/>
      <c r="CR428" s="105"/>
      <c r="CS428" s="105"/>
      <c r="CT428" s="105"/>
      <c r="CU428" s="105"/>
      <c r="CV428" s="105"/>
      <c r="CW428" s="105"/>
      <c r="CX428" s="105"/>
      <c r="CY428" s="105"/>
      <c r="CZ428" s="105"/>
      <c r="DA428" s="105"/>
      <c r="DB428" s="105"/>
      <c r="DC428" s="105"/>
      <c r="DD428" s="105"/>
      <c r="DE428" s="105"/>
      <c r="DF428" s="105"/>
      <c r="DG428" s="105"/>
      <c r="DH428" s="105"/>
      <c r="DI428" s="105"/>
      <c r="DJ428" s="105"/>
      <c r="DK428" s="105"/>
      <c r="DL428" s="105"/>
      <c r="DM428" s="105"/>
      <c r="DN428" s="105"/>
      <c r="DO428" s="105"/>
      <c r="DP428" s="105"/>
      <c r="DQ428" s="105"/>
      <c r="DR428" s="105"/>
      <c r="DS428" s="105"/>
      <c r="DT428" s="105"/>
      <c r="DU428" s="105"/>
      <c r="DV428" s="105"/>
      <c r="DW428" s="105"/>
      <c r="DX428" s="105"/>
      <c r="DY428" s="105"/>
      <c r="DZ428" s="105"/>
      <c r="EA428" s="105"/>
      <c r="EB428" s="105"/>
      <c r="EC428" s="105"/>
      <c r="ED428" s="105"/>
      <c r="EE428" s="105"/>
      <c r="EF428" s="105"/>
      <c r="EG428" s="105"/>
      <c r="EH428" s="105"/>
      <c r="EI428" s="105"/>
    </row>
    <row r="429" spans="1:139" s="222" customFormat="1" ht="12.5" x14ac:dyDescent="0.25">
      <c r="A429" s="1652" t="s">
        <v>6465</v>
      </c>
      <c r="B429" s="1652" t="s">
        <v>6063</v>
      </c>
      <c r="C429" s="1653">
        <v>15</v>
      </c>
      <c r="D429" s="1654">
        <v>11733</v>
      </c>
      <c r="E429" s="1654">
        <v>11733</v>
      </c>
      <c r="F429" s="105"/>
      <c r="G429" s="308"/>
      <c r="H429" s="308"/>
      <c r="I429" s="308"/>
      <c r="J429" s="335"/>
      <c r="K429" s="105"/>
      <c r="L429" s="105"/>
      <c r="M429" s="105"/>
      <c r="N429" s="105"/>
      <c r="O429" s="105"/>
      <c r="P429" s="105"/>
      <c r="Q429" s="105"/>
      <c r="R429" s="105"/>
      <c r="S429" s="105"/>
      <c r="T429" s="105"/>
      <c r="U429" s="105"/>
      <c r="V429" s="105"/>
      <c r="W429" s="105"/>
      <c r="X429" s="105"/>
      <c r="Y429" s="105"/>
      <c r="Z429" s="105"/>
      <c r="AA429" s="105"/>
      <c r="AB429" s="105"/>
      <c r="AC429" s="105"/>
      <c r="AD429" s="105"/>
      <c r="AE429" s="105"/>
      <c r="AF429" s="105"/>
      <c r="AG429" s="105"/>
      <c r="AH429" s="105"/>
      <c r="AI429" s="105"/>
      <c r="AJ429" s="105"/>
      <c r="AK429" s="105"/>
      <c r="AL429" s="105"/>
      <c r="AM429" s="105"/>
      <c r="AN429" s="105"/>
      <c r="AO429" s="105"/>
      <c r="AP429" s="105"/>
      <c r="AQ429" s="105"/>
      <c r="AR429" s="105"/>
      <c r="AS429" s="105"/>
      <c r="AT429" s="105"/>
      <c r="AU429" s="105"/>
      <c r="AV429" s="105"/>
      <c r="AW429" s="105"/>
      <c r="AX429" s="105"/>
      <c r="AY429" s="105"/>
      <c r="AZ429" s="105"/>
      <c r="BA429" s="105"/>
      <c r="BB429" s="105"/>
      <c r="BC429" s="105"/>
      <c r="BD429" s="105"/>
      <c r="BE429" s="105"/>
      <c r="BF429" s="105"/>
      <c r="BG429" s="105"/>
      <c r="BH429" s="105"/>
      <c r="BI429" s="105"/>
      <c r="BJ429" s="105"/>
      <c r="BK429" s="105"/>
      <c r="BL429" s="105"/>
      <c r="BM429" s="105"/>
      <c r="BN429" s="105"/>
      <c r="BO429" s="105"/>
      <c r="BP429" s="105"/>
      <c r="BQ429" s="105"/>
      <c r="BR429" s="105"/>
      <c r="BS429" s="105"/>
      <c r="BT429" s="105"/>
      <c r="BU429" s="105"/>
      <c r="BV429" s="105"/>
      <c r="BW429" s="105"/>
      <c r="BX429" s="105"/>
      <c r="BY429" s="105"/>
      <c r="BZ429" s="105"/>
      <c r="CA429" s="105"/>
      <c r="CB429" s="105"/>
      <c r="CC429" s="105"/>
      <c r="CD429" s="105"/>
      <c r="CE429" s="105"/>
      <c r="CF429" s="105"/>
      <c r="CG429" s="105"/>
      <c r="CH429" s="105"/>
      <c r="CI429" s="105"/>
      <c r="CJ429" s="105"/>
      <c r="CK429" s="105"/>
      <c r="CL429" s="105"/>
      <c r="CM429" s="105"/>
      <c r="CN429" s="105"/>
      <c r="CO429" s="105"/>
      <c r="CP429" s="105"/>
      <c r="CQ429" s="105"/>
      <c r="CR429" s="105"/>
      <c r="CS429" s="105"/>
      <c r="CT429" s="105"/>
      <c r="CU429" s="105"/>
      <c r="CV429" s="105"/>
      <c r="CW429" s="105"/>
      <c r="CX429" s="105"/>
      <c r="CY429" s="105"/>
      <c r="CZ429" s="105"/>
      <c r="DA429" s="105"/>
      <c r="DB429" s="105"/>
      <c r="DC429" s="105"/>
      <c r="DD429" s="105"/>
      <c r="DE429" s="105"/>
      <c r="DF429" s="105"/>
      <c r="DG429" s="105"/>
      <c r="DH429" s="105"/>
      <c r="DI429" s="105"/>
      <c r="DJ429" s="105"/>
      <c r="DK429" s="105"/>
      <c r="DL429" s="105"/>
      <c r="DM429" s="105"/>
      <c r="DN429" s="105"/>
      <c r="DO429" s="105"/>
      <c r="DP429" s="105"/>
      <c r="DQ429" s="105"/>
      <c r="DR429" s="105"/>
      <c r="DS429" s="105"/>
      <c r="DT429" s="105"/>
      <c r="DU429" s="105"/>
      <c r="DV429" s="105"/>
      <c r="DW429" s="105"/>
      <c r="DX429" s="105"/>
      <c r="DY429" s="105"/>
      <c r="DZ429" s="105"/>
      <c r="EA429" s="105"/>
      <c r="EB429" s="105"/>
      <c r="EC429" s="105"/>
      <c r="ED429" s="105"/>
      <c r="EE429" s="105"/>
      <c r="EF429" s="105"/>
      <c r="EG429" s="105"/>
      <c r="EH429" s="105"/>
      <c r="EI429" s="105"/>
    </row>
    <row r="430" spans="1:139" s="222" customFormat="1" ht="12.5" x14ac:dyDescent="0.25">
      <c r="A430" s="1652" t="s">
        <v>6466</v>
      </c>
      <c r="B430" s="1652" t="s">
        <v>6063</v>
      </c>
      <c r="C430" s="1653">
        <v>2</v>
      </c>
      <c r="D430" s="1654">
        <v>12296</v>
      </c>
      <c r="E430" s="1654">
        <v>12296</v>
      </c>
      <c r="F430" s="105"/>
      <c r="G430" s="308"/>
      <c r="H430" s="308"/>
      <c r="I430" s="308"/>
      <c r="J430" s="335"/>
      <c r="K430" s="105"/>
      <c r="L430" s="105"/>
      <c r="M430" s="105"/>
      <c r="N430" s="105"/>
      <c r="O430" s="105"/>
      <c r="P430" s="105"/>
      <c r="Q430" s="105"/>
      <c r="R430" s="105"/>
      <c r="S430" s="105"/>
      <c r="T430" s="105"/>
      <c r="U430" s="105"/>
      <c r="V430" s="105"/>
      <c r="W430" s="105"/>
      <c r="X430" s="105"/>
      <c r="Y430" s="105"/>
      <c r="Z430" s="105"/>
      <c r="AA430" s="105"/>
      <c r="AB430" s="105"/>
      <c r="AC430" s="105"/>
      <c r="AD430" s="105"/>
      <c r="AE430" s="105"/>
      <c r="AF430" s="105"/>
      <c r="AG430" s="105"/>
      <c r="AH430" s="105"/>
      <c r="AI430" s="105"/>
      <c r="AJ430" s="105"/>
      <c r="AK430" s="105"/>
      <c r="AL430" s="105"/>
      <c r="AM430" s="105"/>
      <c r="AN430" s="105"/>
      <c r="AO430" s="105"/>
      <c r="AP430" s="105"/>
      <c r="AQ430" s="105"/>
      <c r="AR430" s="105"/>
      <c r="AS430" s="105"/>
      <c r="AT430" s="105"/>
      <c r="AU430" s="105"/>
      <c r="AV430" s="105"/>
      <c r="AW430" s="105"/>
      <c r="AX430" s="105"/>
      <c r="AY430" s="105"/>
      <c r="AZ430" s="105"/>
      <c r="BA430" s="105"/>
      <c r="BB430" s="105"/>
      <c r="BC430" s="105"/>
      <c r="BD430" s="105"/>
      <c r="BE430" s="105"/>
      <c r="BF430" s="105"/>
      <c r="BG430" s="105"/>
      <c r="BH430" s="105"/>
      <c r="BI430" s="105"/>
      <c r="BJ430" s="105"/>
      <c r="BK430" s="105"/>
      <c r="BL430" s="105"/>
      <c r="BM430" s="105"/>
      <c r="BN430" s="105"/>
      <c r="BO430" s="105"/>
      <c r="BP430" s="105"/>
      <c r="BQ430" s="105"/>
      <c r="BR430" s="105"/>
      <c r="BS430" s="105"/>
      <c r="BT430" s="105"/>
      <c r="BU430" s="105"/>
      <c r="BV430" s="105"/>
      <c r="BW430" s="105"/>
      <c r="BX430" s="105"/>
      <c r="BY430" s="105"/>
      <c r="BZ430" s="105"/>
      <c r="CA430" s="105"/>
      <c r="CB430" s="105"/>
      <c r="CC430" s="105"/>
      <c r="CD430" s="105"/>
      <c r="CE430" s="105"/>
      <c r="CF430" s="105"/>
      <c r="CG430" s="105"/>
      <c r="CH430" s="105"/>
      <c r="CI430" s="105"/>
      <c r="CJ430" s="105"/>
      <c r="CK430" s="105"/>
      <c r="CL430" s="105"/>
      <c r="CM430" s="105"/>
      <c r="CN430" s="105"/>
      <c r="CO430" s="105"/>
      <c r="CP430" s="105"/>
      <c r="CQ430" s="105"/>
      <c r="CR430" s="105"/>
      <c r="CS430" s="105"/>
      <c r="CT430" s="105"/>
      <c r="CU430" s="105"/>
      <c r="CV430" s="105"/>
      <c r="CW430" s="105"/>
      <c r="CX430" s="105"/>
      <c r="CY430" s="105"/>
      <c r="CZ430" s="105"/>
      <c r="DA430" s="105"/>
      <c r="DB430" s="105"/>
      <c r="DC430" s="105"/>
      <c r="DD430" s="105"/>
      <c r="DE430" s="105"/>
      <c r="DF430" s="105"/>
      <c r="DG430" s="105"/>
      <c r="DH430" s="105"/>
      <c r="DI430" s="105"/>
      <c r="DJ430" s="105"/>
      <c r="DK430" s="105"/>
      <c r="DL430" s="105"/>
      <c r="DM430" s="105"/>
      <c r="DN430" s="105"/>
      <c r="DO430" s="105"/>
      <c r="DP430" s="105"/>
      <c r="DQ430" s="105"/>
      <c r="DR430" s="105"/>
      <c r="DS430" s="105"/>
      <c r="DT430" s="105"/>
      <c r="DU430" s="105"/>
      <c r="DV430" s="105"/>
      <c r="DW430" s="105"/>
      <c r="DX430" s="105"/>
      <c r="DY430" s="105"/>
      <c r="DZ430" s="105"/>
      <c r="EA430" s="105"/>
      <c r="EB430" s="105"/>
      <c r="EC430" s="105"/>
      <c r="ED430" s="105"/>
      <c r="EE430" s="105"/>
      <c r="EF430" s="105"/>
      <c r="EG430" s="105"/>
      <c r="EH430" s="105"/>
      <c r="EI430" s="105"/>
    </row>
    <row r="431" spans="1:139" s="222" customFormat="1" ht="12.5" x14ac:dyDescent="0.25">
      <c r="A431" s="1652" t="s">
        <v>6467</v>
      </c>
      <c r="B431" s="1652" t="s">
        <v>6063</v>
      </c>
      <c r="C431" s="1653">
        <v>10</v>
      </c>
      <c r="D431" s="1654">
        <v>7632</v>
      </c>
      <c r="E431" s="1654">
        <v>7632</v>
      </c>
      <c r="F431" s="105"/>
      <c r="G431" s="308"/>
      <c r="H431" s="308"/>
      <c r="I431" s="308"/>
      <c r="J431" s="335"/>
      <c r="K431" s="105"/>
      <c r="L431" s="105"/>
      <c r="M431" s="105"/>
      <c r="N431" s="105"/>
      <c r="O431" s="105"/>
      <c r="P431" s="105"/>
      <c r="Q431" s="105"/>
      <c r="R431" s="105"/>
      <c r="S431" s="105"/>
      <c r="T431" s="105"/>
      <c r="U431" s="105"/>
      <c r="V431" s="105"/>
      <c r="W431" s="105"/>
      <c r="X431" s="105"/>
      <c r="Y431" s="105"/>
      <c r="Z431" s="105"/>
      <c r="AA431" s="105"/>
      <c r="AB431" s="105"/>
      <c r="AC431" s="105"/>
      <c r="AD431" s="105"/>
      <c r="AE431" s="105"/>
      <c r="AF431" s="105"/>
      <c r="AG431" s="105"/>
      <c r="AH431" s="105"/>
      <c r="AI431" s="105"/>
      <c r="AJ431" s="105"/>
      <c r="AK431" s="105"/>
      <c r="AL431" s="105"/>
      <c r="AM431" s="105"/>
      <c r="AN431" s="105"/>
      <c r="AO431" s="105"/>
      <c r="AP431" s="105"/>
      <c r="AQ431" s="105"/>
      <c r="AR431" s="105"/>
      <c r="AS431" s="105"/>
      <c r="AT431" s="105"/>
      <c r="AU431" s="105"/>
      <c r="AV431" s="105"/>
      <c r="AW431" s="105"/>
      <c r="AX431" s="105"/>
      <c r="AY431" s="105"/>
      <c r="AZ431" s="105"/>
      <c r="BA431" s="105"/>
      <c r="BB431" s="105"/>
      <c r="BC431" s="105"/>
      <c r="BD431" s="105"/>
      <c r="BE431" s="105"/>
      <c r="BF431" s="105"/>
      <c r="BG431" s="105"/>
      <c r="BH431" s="105"/>
      <c r="BI431" s="105"/>
      <c r="BJ431" s="105"/>
      <c r="BK431" s="105"/>
      <c r="BL431" s="105"/>
      <c r="BM431" s="105"/>
      <c r="BN431" s="105"/>
      <c r="BO431" s="105"/>
      <c r="BP431" s="105"/>
      <c r="BQ431" s="105"/>
      <c r="BR431" s="105"/>
      <c r="BS431" s="105"/>
      <c r="BT431" s="105"/>
      <c r="BU431" s="105"/>
      <c r="BV431" s="105"/>
      <c r="BW431" s="105"/>
      <c r="BX431" s="105"/>
      <c r="BY431" s="105"/>
      <c r="BZ431" s="105"/>
      <c r="CA431" s="105"/>
      <c r="CB431" s="105"/>
      <c r="CC431" s="105"/>
      <c r="CD431" s="105"/>
      <c r="CE431" s="105"/>
      <c r="CF431" s="105"/>
      <c r="CG431" s="105"/>
      <c r="CH431" s="105"/>
      <c r="CI431" s="105"/>
      <c r="CJ431" s="105"/>
      <c r="CK431" s="105"/>
      <c r="CL431" s="105"/>
      <c r="CM431" s="105"/>
      <c r="CN431" s="105"/>
      <c r="CO431" s="105"/>
      <c r="CP431" s="105"/>
      <c r="CQ431" s="105"/>
      <c r="CR431" s="105"/>
      <c r="CS431" s="105"/>
      <c r="CT431" s="105"/>
      <c r="CU431" s="105"/>
      <c r="CV431" s="105"/>
      <c r="CW431" s="105"/>
      <c r="CX431" s="105"/>
      <c r="CY431" s="105"/>
      <c r="CZ431" s="105"/>
      <c r="DA431" s="105"/>
      <c r="DB431" s="105"/>
      <c r="DC431" s="105"/>
      <c r="DD431" s="105"/>
      <c r="DE431" s="105"/>
      <c r="DF431" s="105"/>
      <c r="DG431" s="105"/>
      <c r="DH431" s="105"/>
      <c r="DI431" s="105"/>
      <c r="DJ431" s="105"/>
      <c r="DK431" s="105"/>
      <c r="DL431" s="105"/>
      <c r="DM431" s="105"/>
      <c r="DN431" s="105"/>
      <c r="DO431" s="105"/>
      <c r="DP431" s="105"/>
      <c r="DQ431" s="105"/>
      <c r="DR431" s="105"/>
      <c r="DS431" s="105"/>
      <c r="DT431" s="105"/>
      <c r="DU431" s="105"/>
      <c r="DV431" s="105"/>
      <c r="DW431" s="105"/>
      <c r="DX431" s="105"/>
      <c r="DY431" s="105"/>
      <c r="DZ431" s="105"/>
      <c r="EA431" s="105"/>
      <c r="EB431" s="105"/>
      <c r="EC431" s="105"/>
      <c r="ED431" s="105"/>
      <c r="EE431" s="105"/>
      <c r="EF431" s="105"/>
      <c r="EG431" s="105"/>
      <c r="EH431" s="105"/>
      <c r="EI431" s="105"/>
    </row>
    <row r="432" spans="1:139" s="222" customFormat="1" ht="12.5" x14ac:dyDescent="0.25">
      <c r="A432" s="1652" t="s">
        <v>6468</v>
      </c>
      <c r="B432" s="1652" t="s">
        <v>6063</v>
      </c>
      <c r="C432" s="1653">
        <v>24</v>
      </c>
      <c r="D432" s="1654">
        <v>12900</v>
      </c>
      <c r="E432" s="1654">
        <v>12900</v>
      </c>
      <c r="F432" s="105"/>
      <c r="G432" s="308"/>
      <c r="H432" s="308"/>
      <c r="I432" s="308"/>
      <c r="J432" s="335"/>
      <c r="K432" s="105"/>
      <c r="L432" s="105"/>
      <c r="M432" s="105"/>
      <c r="N432" s="105"/>
      <c r="O432" s="105"/>
      <c r="P432" s="105"/>
      <c r="Q432" s="105"/>
      <c r="R432" s="105"/>
      <c r="S432" s="105"/>
      <c r="T432" s="105"/>
      <c r="U432" s="105"/>
      <c r="V432" s="105"/>
      <c r="W432" s="105"/>
      <c r="X432" s="105"/>
      <c r="Y432" s="105"/>
      <c r="Z432" s="105"/>
      <c r="AA432" s="105"/>
      <c r="AB432" s="105"/>
      <c r="AC432" s="105"/>
      <c r="AD432" s="105"/>
      <c r="AE432" s="105"/>
      <c r="AF432" s="105"/>
      <c r="AG432" s="105"/>
      <c r="AH432" s="105"/>
      <c r="AI432" s="105"/>
      <c r="AJ432" s="105"/>
      <c r="AK432" s="105"/>
      <c r="AL432" s="105"/>
      <c r="AM432" s="105"/>
      <c r="AN432" s="105"/>
      <c r="AO432" s="105"/>
      <c r="AP432" s="105"/>
      <c r="AQ432" s="105"/>
      <c r="AR432" s="105"/>
      <c r="AS432" s="105"/>
      <c r="AT432" s="105"/>
      <c r="AU432" s="105"/>
      <c r="AV432" s="105"/>
      <c r="AW432" s="105"/>
      <c r="AX432" s="105"/>
      <c r="AY432" s="105"/>
      <c r="AZ432" s="105"/>
      <c r="BA432" s="105"/>
      <c r="BB432" s="105"/>
      <c r="BC432" s="105"/>
      <c r="BD432" s="105"/>
      <c r="BE432" s="105"/>
      <c r="BF432" s="105"/>
      <c r="BG432" s="105"/>
      <c r="BH432" s="105"/>
      <c r="BI432" s="105"/>
      <c r="BJ432" s="105"/>
      <c r="BK432" s="105"/>
      <c r="BL432" s="105"/>
      <c r="BM432" s="105"/>
      <c r="BN432" s="105"/>
      <c r="BO432" s="105"/>
      <c r="BP432" s="105"/>
      <c r="BQ432" s="105"/>
      <c r="BR432" s="105"/>
      <c r="BS432" s="105"/>
      <c r="BT432" s="105"/>
      <c r="BU432" s="105"/>
      <c r="BV432" s="105"/>
      <c r="BW432" s="105"/>
      <c r="BX432" s="105"/>
      <c r="BY432" s="105"/>
      <c r="BZ432" s="105"/>
      <c r="CA432" s="105"/>
      <c r="CB432" s="105"/>
      <c r="CC432" s="105"/>
      <c r="CD432" s="105"/>
      <c r="CE432" s="105"/>
      <c r="CF432" s="105"/>
      <c r="CG432" s="105"/>
      <c r="CH432" s="105"/>
      <c r="CI432" s="105"/>
      <c r="CJ432" s="105"/>
      <c r="CK432" s="105"/>
      <c r="CL432" s="105"/>
      <c r="CM432" s="105"/>
      <c r="CN432" s="105"/>
      <c r="CO432" s="105"/>
      <c r="CP432" s="105"/>
      <c r="CQ432" s="105"/>
      <c r="CR432" s="105"/>
      <c r="CS432" s="105"/>
      <c r="CT432" s="105"/>
      <c r="CU432" s="105"/>
      <c r="CV432" s="105"/>
      <c r="CW432" s="105"/>
      <c r="CX432" s="105"/>
      <c r="CY432" s="105"/>
      <c r="CZ432" s="105"/>
      <c r="DA432" s="105"/>
      <c r="DB432" s="105"/>
      <c r="DC432" s="105"/>
      <c r="DD432" s="105"/>
      <c r="DE432" s="105"/>
      <c r="DF432" s="105"/>
      <c r="DG432" s="105"/>
      <c r="DH432" s="105"/>
      <c r="DI432" s="105"/>
      <c r="DJ432" s="105"/>
      <c r="DK432" s="105"/>
      <c r="DL432" s="105"/>
      <c r="DM432" s="105"/>
      <c r="DN432" s="105"/>
      <c r="DO432" s="105"/>
      <c r="DP432" s="105"/>
      <c r="DQ432" s="105"/>
      <c r="DR432" s="105"/>
      <c r="DS432" s="105"/>
      <c r="DT432" s="105"/>
      <c r="DU432" s="105"/>
      <c r="DV432" s="105"/>
      <c r="DW432" s="105"/>
      <c r="DX432" s="105"/>
      <c r="DY432" s="105"/>
      <c r="DZ432" s="105"/>
      <c r="EA432" s="105"/>
      <c r="EB432" s="105"/>
      <c r="EC432" s="105"/>
      <c r="ED432" s="105"/>
      <c r="EE432" s="105"/>
      <c r="EF432" s="105"/>
      <c r="EG432" s="105"/>
      <c r="EH432" s="105"/>
      <c r="EI432" s="105"/>
    </row>
    <row r="433" spans="1:139" s="222" customFormat="1" ht="12.5" x14ac:dyDescent="0.25">
      <c r="A433" s="1652" t="s">
        <v>6469</v>
      </c>
      <c r="B433" s="1652" t="s">
        <v>6067</v>
      </c>
      <c r="C433" s="1653">
        <v>1</v>
      </c>
      <c r="D433" s="1654">
        <v>7194.5</v>
      </c>
      <c r="E433" s="1654">
        <v>7194.5</v>
      </c>
      <c r="F433" s="105"/>
      <c r="G433" s="308"/>
      <c r="H433" s="308"/>
      <c r="I433" s="308"/>
      <c r="J433" s="335"/>
      <c r="K433" s="105"/>
      <c r="L433" s="105"/>
      <c r="M433" s="105"/>
      <c r="N433" s="105"/>
      <c r="O433" s="105"/>
      <c r="P433" s="105"/>
      <c r="Q433" s="105"/>
      <c r="R433" s="105"/>
      <c r="S433" s="105"/>
      <c r="T433" s="105"/>
      <c r="U433" s="105"/>
      <c r="V433" s="105"/>
      <c r="W433" s="105"/>
      <c r="X433" s="105"/>
      <c r="Y433" s="105"/>
      <c r="Z433" s="105"/>
      <c r="AA433" s="105"/>
      <c r="AB433" s="105"/>
      <c r="AC433" s="105"/>
      <c r="AD433" s="105"/>
      <c r="AE433" s="105"/>
      <c r="AF433" s="105"/>
      <c r="AG433" s="105"/>
      <c r="AH433" s="105"/>
      <c r="AI433" s="105"/>
      <c r="AJ433" s="105"/>
      <c r="AK433" s="105"/>
      <c r="AL433" s="105"/>
      <c r="AM433" s="105"/>
      <c r="AN433" s="105"/>
      <c r="AO433" s="105"/>
      <c r="AP433" s="105"/>
      <c r="AQ433" s="105"/>
      <c r="AR433" s="105"/>
      <c r="AS433" s="105"/>
      <c r="AT433" s="105"/>
      <c r="AU433" s="105"/>
      <c r="AV433" s="105"/>
      <c r="AW433" s="105"/>
      <c r="AX433" s="105"/>
      <c r="AY433" s="105"/>
      <c r="AZ433" s="105"/>
      <c r="BA433" s="105"/>
      <c r="BB433" s="105"/>
      <c r="BC433" s="105"/>
      <c r="BD433" s="105"/>
      <c r="BE433" s="105"/>
      <c r="BF433" s="105"/>
      <c r="BG433" s="105"/>
      <c r="BH433" s="105"/>
      <c r="BI433" s="105"/>
      <c r="BJ433" s="105"/>
      <c r="BK433" s="105"/>
      <c r="BL433" s="105"/>
      <c r="BM433" s="105"/>
      <c r="BN433" s="105"/>
      <c r="BO433" s="105"/>
      <c r="BP433" s="105"/>
      <c r="BQ433" s="105"/>
      <c r="BR433" s="105"/>
      <c r="BS433" s="105"/>
      <c r="BT433" s="105"/>
      <c r="BU433" s="105"/>
      <c r="BV433" s="105"/>
      <c r="BW433" s="105"/>
      <c r="BX433" s="105"/>
      <c r="BY433" s="105"/>
      <c r="BZ433" s="105"/>
      <c r="CA433" s="105"/>
      <c r="CB433" s="105"/>
      <c r="CC433" s="105"/>
      <c r="CD433" s="105"/>
      <c r="CE433" s="105"/>
      <c r="CF433" s="105"/>
      <c r="CG433" s="105"/>
      <c r="CH433" s="105"/>
      <c r="CI433" s="105"/>
      <c r="CJ433" s="105"/>
      <c r="CK433" s="105"/>
      <c r="CL433" s="105"/>
      <c r="CM433" s="105"/>
      <c r="CN433" s="105"/>
      <c r="CO433" s="105"/>
      <c r="CP433" s="105"/>
      <c r="CQ433" s="105"/>
      <c r="CR433" s="105"/>
      <c r="CS433" s="105"/>
      <c r="CT433" s="105"/>
      <c r="CU433" s="105"/>
      <c r="CV433" s="105"/>
      <c r="CW433" s="105"/>
      <c r="CX433" s="105"/>
      <c r="CY433" s="105"/>
      <c r="CZ433" s="105"/>
      <c r="DA433" s="105"/>
      <c r="DB433" s="105"/>
      <c r="DC433" s="105"/>
      <c r="DD433" s="105"/>
      <c r="DE433" s="105"/>
      <c r="DF433" s="105"/>
      <c r="DG433" s="105"/>
      <c r="DH433" s="105"/>
      <c r="DI433" s="105"/>
      <c r="DJ433" s="105"/>
      <c r="DK433" s="105"/>
      <c r="DL433" s="105"/>
      <c r="DM433" s="105"/>
      <c r="DN433" s="105"/>
      <c r="DO433" s="105"/>
      <c r="DP433" s="105"/>
      <c r="DQ433" s="105"/>
      <c r="DR433" s="105"/>
      <c r="DS433" s="105"/>
      <c r="DT433" s="105"/>
      <c r="DU433" s="105"/>
      <c r="DV433" s="105"/>
      <c r="DW433" s="105"/>
      <c r="DX433" s="105"/>
      <c r="DY433" s="105"/>
      <c r="DZ433" s="105"/>
      <c r="EA433" s="105"/>
      <c r="EB433" s="105"/>
      <c r="EC433" s="105"/>
      <c r="ED433" s="105"/>
      <c r="EE433" s="105"/>
      <c r="EF433" s="105"/>
      <c r="EG433" s="105"/>
      <c r="EH433" s="105"/>
      <c r="EI433" s="105"/>
    </row>
    <row r="434" spans="1:139" s="222" customFormat="1" ht="12.5" x14ac:dyDescent="0.25">
      <c r="A434" s="1652" t="s">
        <v>6470</v>
      </c>
      <c r="B434" s="1652" t="s">
        <v>6471</v>
      </c>
      <c r="C434" s="1653">
        <v>1</v>
      </c>
      <c r="D434" s="1654">
        <v>6837.5</v>
      </c>
      <c r="E434" s="1654">
        <v>6837.5</v>
      </c>
      <c r="F434" s="105"/>
      <c r="G434" s="308"/>
      <c r="H434" s="308"/>
      <c r="I434" s="308"/>
      <c r="J434" s="335"/>
      <c r="K434" s="105"/>
      <c r="L434" s="105"/>
      <c r="M434" s="105"/>
      <c r="N434" s="105"/>
      <c r="O434" s="105"/>
      <c r="P434" s="105"/>
      <c r="Q434" s="105"/>
      <c r="R434" s="105"/>
      <c r="S434" s="105"/>
      <c r="T434" s="105"/>
      <c r="U434" s="105"/>
      <c r="V434" s="105"/>
      <c r="W434" s="105"/>
      <c r="X434" s="105"/>
      <c r="Y434" s="105"/>
      <c r="Z434" s="105"/>
      <c r="AA434" s="105"/>
      <c r="AB434" s="105"/>
      <c r="AC434" s="105"/>
      <c r="AD434" s="105"/>
      <c r="AE434" s="105"/>
      <c r="AF434" s="105"/>
      <c r="AG434" s="105"/>
      <c r="AH434" s="105"/>
      <c r="AI434" s="105"/>
      <c r="AJ434" s="105"/>
      <c r="AK434" s="105"/>
      <c r="AL434" s="105"/>
      <c r="AM434" s="105"/>
      <c r="AN434" s="105"/>
      <c r="AO434" s="105"/>
      <c r="AP434" s="105"/>
      <c r="AQ434" s="105"/>
      <c r="AR434" s="105"/>
      <c r="AS434" s="105"/>
      <c r="AT434" s="105"/>
      <c r="AU434" s="105"/>
      <c r="AV434" s="105"/>
      <c r="AW434" s="105"/>
      <c r="AX434" s="105"/>
      <c r="AY434" s="105"/>
      <c r="AZ434" s="105"/>
      <c r="BA434" s="105"/>
      <c r="BB434" s="105"/>
      <c r="BC434" s="105"/>
      <c r="BD434" s="105"/>
      <c r="BE434" s="105"/>
      <c r="BF434" s="105"/>
      <c r="BG434" s="105"/>
      <c r="BH434" s="105"/>
      <c r="BI434" s="105"/>
      <c r="BJ434" s="105"/>
      <c r="BK434" s="105"/>
      <c r="BL434" s="105"/>
      <c r="BM434" s="105"/>
      <c r="BN434" s="105"/>
      <c r="BO434" s="105"/>
      <c r="BP434" s="105"/>
      <c r="BQ434" s="105"/>
      <c r="BR434" s="105"/>
      <c r="BS434" s="105"/>
      <c r="BT434" s="105"/>
      <c r="BU434" s="105"/>
      <c r="BV434" s="105"/>
      <c r="BW434" s="105"/>
      <c r="BX434" s="105"/>
      <c r="BY434" s="105"/>
      <c r="BZ434" s="105"/>
      <c r="CA434" s="105"/>
      <c r="CB434" s="105"/>
      <c r="CC434" s="105"/>
      <c r="CD434" s="105"/>
      <c r="CE434" s="105"/>
      <c r="CF434" s="105"/>
      <c r="CG434" s="105"/>
      <c r="CH434" s="105"/>
      <c r="CI434" s="105"/>
      <c r="CJ434" s="105"/>
      <c r="CK434" s="105"/>
      <c r="CL434" s="105"/>
      <c r="CM434" s="105"/>
      <c r="CN434" s="105"/>
      <c r="CO434" s="105"/>
      <c r="CP434" s="105"/>
      <c r="CQ434" s="105"/>
      <c r="CR434" s="105"/>
      <c r="CS434" s="105"/>
      <c r="CT434" s="105"/>
      <c r="CU434" s="105"/>
      <c r="CV434" s="105"/>
      <c r="CW434" s="105"/>
      <c r="CX434" s="105"/>
      <c r="CY434" s="105"/>
      <c r="CZ434" s="105"/>
      <c r="DA434" s="105"/>
      <c r="DB434" s="105"/>
      <c r="DC434" s="105"/>
      <c r="DD434" s="105"/>
      <c r="DE434" s="105"/>
      <c r="DF434" s="105"/>
      <c r="DG434" s="105"/>
      <c r="DH434" s="105"/>
      <c r="DI434" s="105"/>
      <c r="DJ434" s="105"/>
      <c r="DK434" s="105"/>
      <c r="DL434" s="105"/>
      <c r="DM434" s="105"/>
      <c r="DN434" s="105"/>
      <c r="DO434" s="105"/>
      <c r="DP434" s="105"/>
      <c r="DQ434" s="105"/>
      <c r="DR434" s="105"/>
      <c r="DS434" s="105"/>
      <c r="DT434" s="105"/>
      <c r="DU434" s="105"/>
      <c r="DV434" s="105"/>
      <c r="DW434" s="105"/>
      <c r="DX434" s="105"/>
      <c r="DY434" s="105"/>
      <c r="DZ434" s="105"/>
      <c r="EA434" s="105"/>
      <c r="EB434" s="105"/>
      <c r="EC434" s="105"/>
      <c r="ED434" s="105"/>
      <c r="EE434" s="105"/>
      <c r="EF434" s="105"/>
      <c r="EG434" s="105"/>
      <c r="EH434" s="105"/>
      <c r="EI434" s="105"/>
    </row>
    <row r="435" spans="1:139" s="222" customFormat="1" ht="12.5" x14ac:dyDescent="0.25">
      <c r="A435" s="1652" t="s">
        <v>6472</v>
      </c>
      <c r="B435" s="1652" t="s">
        <v>6071</v>
      </c>
      <c r="C435" s="1653">
        <v>2</v>
      </c>
      <c r="D435" s="1654">
        <v>6487.2</v>
      </c>
      <c r="E435" s="1654">
        <v>6487.2</v>
      </c>
      <c r="F435" s="105"/>
      <c r="G435" s="308"/>
      <c r="H435" s="308"/>
      <c r="I435" s="308"/>
      <c r="J435" s="335"/>
      <c r="K435" s="105"/>
      <c r="L435" s="105"/>
      <c r="M435" s="105"/>
      <c r="N435" s="105"/>
      <c r="O435" s="105"/>
      <c r="P435" s="105"/>
      <c r="Q435" s="105"/>
      <c r="R435" s="105"/>
      <c r="S435" s="105"/>
      <c r="T435" s="105"/>
      <c r="U435" s="105"/>
      <c r="V435" s="105"/>
      <c r="W435" s="105"/>
      <c r="X435" s="105"/>
      <c r="Y435" s="105"/>
      <c r="Z435" s="105"/>
      <c r="AA435" s="105"/>
      <c r="AB435" s="105"/>
      <c r="AC435" s="105"/>
      <c r="AD435" s="105"/>
      <c r="AE435" s="105"/>
      <c r="AF435" s="105"/>
      <c r="AG435" s="105"/>
      <c r="AH435" s="105"/>
      <c r="AI435" s="105"/>
      <c r="AJ435" s="105"/>
      <c r="AK435" s="105"/>
      <c r="AL435" s="105"/>
      <c r="AM435" s="105"/>
      <c r="AN435" s="105"/>
      <c r="AO435" s="105"/>
      <c r="AP435" s="105"/>
      <c r="AQ435" s="105"/>
      <c r="AR435" s="105"/>
      <c r="AS435" s="105"/>
      <c r="AT435" s="105"/>
      <c r="AU435" s="105"/>
      <c r="AV435" s="105"/>
      <c r="AW435" s="105"/>
      <c r="AX435" s="105"/>
      <c r="AY435" s="105"/>
      <c r="AZ435" s="105"/>
      <c r="BA435" s="105"/>
      <c r="BB435" s="105"/>
      <c r="BC435" s="105"/>
      <c r="BD435" s="105"/>
      <c r="BE435" s="105"/>
      <c r="BF435" s="105"/>
      <c r="BG435" s="105"/>
      <c r="BH435" s="105"/>
      <c r="BI435" s="105"/>
      <c r="BJ435" s="105"/>
      <c r="BK435" s="105"/>
      <c r="BL435" s="105"/>
      <c r="BM435" s="105"/>
      <c r="BN435" s="105"/>
      <c r="BO435" s="105"/>
      <c r="BP435" s="105"/>
      <c r="BQ435" s="105"/>
      <c r="BR435" s="105"/>
      <c r="BS435" s="105"/>
      <c r="BT435" s="105"/>
      <c r="BU435" s="105"/>
      <c r="BV435" s="105"/>
      <c r="BW435" s="105"/>
      <c r="BX435" s="105"/>
      <c r="BY435" s="105"/>
      <c r="BZ435" s="105"/>
      <c r="CA435" s="105"/>
      <c r="CB435" s="105"/>
      <c r="CC435" s="105"/>
      <c r="CD435" s="105"/>
      <c r="CE435" s="105"/>
      <c r="CF435" s="105"/>
      <c r="CG435" s="105"/>
      <c r="CH435" s="105"/>
      <c r="CI435" s="105"/>
      <c r="CJ435" s="105"/>
      <c r="CK435" s="105"/>
      <c r="CL435" s="105"/>
      <c r="CM435" s="105"/>
      <c r="CN435" s="105"/>
      <c r="CO435" s="105"/>
      <c r="CP435" s="105"/>
      <c r="CQ435" s="105"/>
      <c r="CR435" s="105"/>
      <c r="CS435" s="105"/>
      <c r="CT435" s="105"/>
      <c r="CU435" s="105"/>
      <c r="CV435" s="105"/>
      <c r="CW435" s="105"/>
      <c r="CX435" s="105"/>
      <c r="CY435" s="105"/>
      <c r="CZ435" s="105"/>
      <c r="DA435" s="105"/>
      <c r="DB435" s="105"/>
      <c r="DC435" s="105"/>
      <c r="DD435" s="105"/>
      <c r="DE435" s="105"/>
      <c r="DF435" s="105"/>
      <c r="DG435" s="105"/>
      <c r="DH435" s="105"/>
      <c r="DI435" s="105"/>
      <c r="DJ435" s="105"/>
      <c r="DK435" s="105"/>
      <c r="DL435" s="105"/>
      <c r="DM435" s="105"/>
      <c r="DN435" s="105"/>
      <c r="DO435" s="105"/>
      <c r="DP435" s="105"/>
      <c r="DQ435" s="105"/>
      <c r="DR435" s="105"/>
      <c r="DS435" s="105"/>
      <c r="DT435" s="105"/>
      <c r="DU435" s="105"/>
      <c r="DV435" s="105"/>
      <c r="DW435" s="105"/>
      <c r="DX435" s="105"/>
      <c r="DY435" s="105"/>
      <c r="DZ435" s="105"/>
      <c r="EA435" s="105"/>
      <c r="EB435" s="105"/>
      <c r="EC435" s="105"/>
      <c r="ED435" s="105"/>
      <c r="EE435" s="105"/>
      <c r="EF435" s="105"/>
      <c r="EG435" s="105"/>
      <c r="EH435" s="105"/>
      <c r="EI435" s="105"/>
    </row>
    <row r="436" spans="1:139" s="222" customFormat="1" ht="12.5" x14ac:dyDescent="0.25">
      <c r="A436" s="1652" t="s">
        <v>6473</v>
      </c>
      <c r="B436" s="1652" t="s">
        <v>6071</v>
      </c>
      <c r="C436" s="1653">
        <v>2</v>
      </c>
      <c r="D436" s="1654">
        <v>7963</v>
      </c>
      <c r="E436" s="1654">
        <v>7963</v>
      </c>
      <c r="F436" s="105"/>
      <c r="G436" s="308"/>
      <c r="H436" s="308"/>
      <c r="I436" s="308"/>
      <c r="J436" s="335"/>
      <c r="K436" s="105"/>
      <c r="L436" s="105"/>
      <c r="M436" s="105"/>
      <c r="N436" s="105"/>
      <c r="O436" s="105"/>
      <c r="P436" s="105"/>
      <c r="Q436" s="105"/>
      <c r="R436" s="105"/>
      <c r="S436" s="105"/>
      <c r="T436" s="105"/>
      <c r="U436" s="105"/>
      <c r="V436" s="105"/>
      <c r="W436" s="105"/>
      <c r="X436" s="105"/>
      <c r="Y436" s="105"/>
      <c r="Z436" s="105"/>
      <c r="AA436" s="105"/>
      <c r="AB436" s="105"/>
      <c r="AC436" s="105"/>
      <c r="AD436" s="105"/>
      <c r="AE436" s="105"/>
      <c r="AF436" s="105"/>
      <c r="AG436" s="105"/>
      <c r="AH436" s="105"/>
      <c r="AI436" s="105"/>
      <c r="AJ436" s="105"/>
      <c r="AK436" s="105"/>
      <c r="AL436" s="105"/>
      <c r="AM436" s="105"/>
      <c r="AN436" s="105"/>
      <c r="AO436" s="105"/>
      <c r="AP436" s="105"/>
      <c r="AQ436" s="105"/>
      <c r="AR436" s="105"/>
      <c r="AS436" s="105"/>
      <c r="AT436" s="105"/>
      <c r="AU436" s="105"/>
      <c r="AV436" s="105"/>
      <c r="AW436" s="105"/>
      <c r="AX436" s="105"/>
      <c r="AY436" s="105"/>
      <c r="AZ436" s="105"/>
      <c r="BA436" s="105"/>
      <c r="BB436" s="105"/>
      <c r="BC436" s="105"/>
      <c r="BD436" s="105"/>
      <c r="BE436" s="105"/>
      <c r="BF436" s="105"/>
      <c r="BG436" s="105"/>
      <c r="BH436" s="105"/>
      <c r="BI436" s="105"/>
      <c r="BJ436" s="105"/>
      <c r="BK436" s="105"/>
      <c r="BL436" s="105"/>
      <c r="BM436" s="105"/>
      <c r="BN436" s="105"/>
      <c r="BO436" s="105"/>
      <c r="BP436" s="105"/>
      <c r="BQ436" s="105"/>
      <c r="BR436" s="105"/>
      <c r="BS436" s="105"/>
      <c r="BT436" s="105"/>
      <c r="BU436" s="105"/>
      <c r="BV436" s="105"/>
      <c r="BW436" s="105"/>
      <c r="BX436" s="105"/>
      <c r="BY436" s="105"/>
      <c r="BZ436" s="105"/>
      <c r="CA436" s="105"/>
      <c r="CB436" s="105"/>
      <c r="CC436" s="105"/>
      <c r="CD436" s="105"/>
      <c r="CE436" s="105"/>
      <c r="CF436" s="105"/>
      <c r="CG436" s="105"/>
      <c r="CH436" s="105"/>
      <c r="CI436" s="105"/>
      <c r="CJ436" s="105"/>
      <c r="CK436" s="105"/>
      <c r="CL436" s="105"/>
      <c r="CM436" s="105"/>
      <c r="CN436" s="105"/>
      <c r="CO436" s="105"/>
      <c r="CP436" s="105"/>
      <c r="CQ436" s="105"/>
      <c r="CR436" s="105"/>
      <c r="CS436" s="105"/>
      <c r="CT436" s="105"/>
      <c r="CU436" s="105"/>
      <c r="CV436" s="105"/>
      <c r="CW436" s="105"/>
      <c r="CX436" s="105"/>
      <c r="CY436" s="105"/>
      <c r="CZ436" s="105"/>
      <c r="DA436" s="105"/>
      <c r="DB436" s="105"/>
      <c r="DC436" s="105"/>
      <c r="DD436" s="105"/>
      <c r="DE436" s="105"/>
      <c r="DF436" s="105"/>
      <c r="DG436" s="105"/>
      <c r="DH436" s="105"/>
      <c r="DI436" s="105"/>
      <c r="DJ436" s="105"/>
      <c r="DK436" s="105"/>
      <c r="DL436" s="105"/>
      <c r="DM436" s="105"/>
      <c r="DN436" s="105"/>
      <c r="DO436" s="105"/>
      <c r="DP436" s="105"/>
      <c r="DQ436" s="105"/>
      <c r="DR436" s="105"/>
      <c r="DS436" s="105"/>
      <c r="DT436" s="105"/>
      <c r="DU436" s="105"/>
      <c r="DV436" s="105"/>
      <c r="DW436" s="105"/>
      <c r="DX436" s="105"/>
      <c r="DY436" s="105"/>
      <c r="DZ436" s="105"/>
      <c r="EA436" s="105"/>
      <c r="EB436" s="105"/>
      <c r="EC436" s="105"/>
      <c r="ED436" s="105"/>
      <c r="EE436" s="105"/>
      <c r="EF436" s="105"/>
      <c r="EG436" s="105"/>
      <c r="EH436" s="105"/>
      <c r="EI436" s="105"/>
    </row>
    <row r="437" spans="1:139" s="222" customFormat="1" ht="12.5" x14ac:dyDescent="0.25">
      <c r="A437" s="1652" t="s">
        <v>6474</v>
      </c>
      <c r="B437" s="1652" t="s">
        <v>6071</v>
      </c>
      <c r="C437" s="1653">
        <v>6</v>
      </c>
      <c r="D437" s="1654">
        <v>14638</v>
      </c>
      <c r="E437" s="1654">
        <v>14638</v>
      </c>
      <c r="F437" s="105"/>
      <c r="G437" s="308"/>
      <c r="H437" s="308"/>
      <c r="I437" s="308"/>
      <c r="J437" s="335"/>
      <c r="K437" s="105"/>
      <c r="L437" s="105"/>
      <c r="M437" s="105"/>
      <c r="N437" s="105"/>
      <c r="O437" s="105"/>
      <c r="P437" s="105"/>
      <c r="Q437" s="105"/>
      <c r="R437" s="105"/>
      <c r="S437" s="105"/>
      <c r="T437" s="105"/>
      <c r="U437" s="105"/>
      <c r="V437" s="105"/>
      <c r="W437" s="105"/>
      <c r="X437" s="105"/>
      <c r="Y437" s="105"/>
      <c r="Z437" s="105"/>
      <c r="AA437" s="105"/>
      <c r="AB437" s="105"/>
      <c r="AC437" s="105"/>
      <c r="AD437" s="105"/>
      <c r="AE437" s="105"/>
      <c r="AF437" s="105"/>
      <c r="AG437" s="105"/>
      <c r="AH437" s="105"/>
      <c r="AI437" s="105"/>
      <c r="AJ437" s="105"/>
      <c r="AK437" s="105"/>
      <c r="AL437" s="105"/>
      <c r="AM437" s="105"/>
      <c r="AN437" s="105"/>
      <c r="AO437" s="105"/>
      <c r="AP437" s="105"/>
      <c r="AQ437" s="105"/>
      <c r="AR437" s="105"/>
      <c r="AS437" s="105"/>
      <c r="AT437" s="105"/>
      <c r="AU437" s="105"/>
      <c r="AV437" s="105"/>
      <c r="AW437" s="105"/>
      <c r="AX437" s="105"/>
      <c r="AY437" s="105"/>
      <c r="AZ437" s="105"/>
      <c r="BA437" s="105"/>
      <c r="BB437" s="105"/>
      <c r="BC437" s="105"/>
      <c r="BD437" s="105"/>
      <c r="BE437" s="105"/>
      <c r="BF437" s="105"/>
      <c r="BG437" s="105"/>
      <c r="BH437" s="105"/>
      <c r="BI437" s="105"/>
      <c r="BJ437" s="105"/>
      <c r="BK437" s="105"/>
      <c r="BL437" s="105"/>
      <c r="BM437" s="105"/>
      <c r="BN437" s="105"/>
      <c r="BO437" s="105"/>
      <c r="BP437" s="105"/>
      <c r="BQ437" s="105"/>
      <c r="BR437" s="105"/>
      <c r="BS437" s="105"/>
      <c r="BT437" s="105"/>
      <c r="BU437" s="105"/>
      <c r="BV437" s="105"/>
      <c r="BW437" s="105"/>
      <c r="BX437" s="105"/>
      <c r="BY437" s="105"/>
      <c r="BZ437" s="105"/>
      <c r="CA437" s="105"/>
      <c r="CB437" s="105"/>
      <c r="CC437" s="105"/>
      <c r="CD437" s="105"/>
      <c r="CE437" s="105"/>
      <c r="CF437" s="105"/>
      <c r="CG437" s="105"/>
      <c r="CH437" s="105"/>
      <c r="CI437" s="105"/>
      <c r="CJ437" s="105"/>
      <c r="CK437" s="105"/>
      <c r="CL437" s="105"/>
      <c r="CM437" s="105"/>
      <c r="CN437" s="105"/>
      <c r="CO437" s="105"/>
      <c r="CP437" s="105"/>
      <c r="CQ437" s="105"/>
      <c r="CR437" s="105"/>
      <c r="CS437" s="105"/>
      <c r="CT437" s="105"/>
      <c r="CU437" s="105"/>
      <c r="CV437" s="105"/>
      <c r="CW437" s="105"/>
      <c r="CX437" s="105"/>
      <c r="CY437" s="105"/>
      <c r="CZ437" s="105"/>
      <c r="DA437" s="105"/>
      <c r="DB437" s="105"/>
      <c r="DC437" s="105"/>
      <c r="DD437" s="105"/>
      <c r="DE437" s="105"/>
      <c r="DF437" s="105"/>
      <c r="DG437" s="105"/>
      <c r="DH437" s="105"/>
      <c r="DI437" s="105"/>
      <c r="DJ437" s="105"/>
      <c r="DK437" s="105"/>
      <c r="DL437" s="105"/>
      <c r="DM437" s="105"/>
      <c r="DN437" s="105"/>
      <c r="DO437" s="105"/>
      <c r="DP437" s="105"/>
      <c r="DQ437" s="105"/>
      <c r="DR437" s="105"/>
      <c r="DS437" s="105"/>
      <c r="DT437" s="105"/>
      <c r="DU437" s="105"/>
      <c r="DV437" s="105"/>
      <c r="DW437" s="105"/>
      <c r="DX437" s="105"/>
      <c r="DY437" s="105"/>
      <c r="DZ437" s="105"/>
      <c r="EA437" s="105"/>
      <c r="EB437" s="105"/>
      <c r="EC437" s="105"/>
      <c r="ED437" s="105"/>
      <c r="EE437" s="105"/>
      <c r="EF437" s="105"/>
      <c r="EG437" s="105"/>
      <c r="EH437" s="105"/>
      <c r="EI437" s="105"/>
    </row>
    <row r="438" spans="1:139" s="222" customFormat="1" ht="12.5" x14ac:dyDescent="0.25">
      <c r="A438" s="1652" t="s">
        <v>6475</v>
      </c>
      <c r="B438" s="1652" t="s">
        <v>6077</v>
      </c>
      <c r="C438" s="1653">
        <v>1</v>
      </c>
      <c r="D438" s="1654">
        <v>12879</v>
      </c>
      <c r="E438" s="1654">
        <v>12879</v>
      </c>
      <c r="F438" s="105"/>
      <c r="G438" s="308"/>
      <c r="H438" s="308"/>
      <c r="I438" s="308"/>
      <c r="J438" s="335"/>
      <c r="K438" s="105"/>
      <c r="L438" s="105"/>
      <c r="M438" s="105"/>
      <c r="N438" s="105"/>
      <c r="O438" s="105"/>
      <c r="P438" s="105"/>
      <c r="Q438" s="105"/>
      <c r="R438" s="105"/>
      <c r="S438" s="105"/>
      <c r="T438" s="105"/>
      <c r="U438" s="105"/>
      <c r="V438" s="105"/>
      <c r="W438" s="105"/>
      <c r="X438" s="105"/>
      <c r="Y438" s="105"/>
      <c r="Z438" s="105"/>
      <c r="AA438" s="105"/>
      <c r="AB438" s="105"/>
      <c r="AC438" s="105"/>
      <c r="AD438" s="105"/>
      <c r="AE438" s="105"/>
      <c r="AF438" s="105"/>
      <c r="AG438" s="105"/>
      <c r="AH438" s="105"/>
      <c r="AI438" s="105"/>
      <c r="AJ438" s="105"/>
      <c r="AK438" s="105"/>
      <c r="AL438" s="105"/>
      <c r="AM438" s="105"/>
      <c r="AN438" s="105"/>
      <c r="AO438" s="105"/>
      <c r="AP438" s="105"/>
      <c r="AQ438" s="105"/>
      <c r="AR438" s="105"/>
      <c r="AS438" s="105"/>
      <c r="AT438" s="105"/>
      <c r="AU438" s="105"/>
      <c r="AV438" s="105"/>
      <c r="AW438" s="105"/>
      <c r="AX438" s="105"/>
      <c r="AY438" s="105"/>
      <c r="AZ438" s="105"/>
      <c r="BA438" s="105"/>
      <c r="BB438" s="105"/>
      <c r="BC438" s="105"/>
      <c r="BD438" s="105"/>
      <c r="BE438" s="105"/>
      <c r="BF438" s="105"/>
      <c r="BG438" s="105"/>
      <c r="BH438" s="105"/>
      <c r="BI438" s="105"/>
      <c r="BJ438" s="105"/>
      <c r="BK438" s="105"/>
      <c r="BL438" s="105"/>
      <c r="BM438" s="105"/>
      <c r="BN438" s="105"/>
      <c r="BO438" s="105"/>
      <c r="BP438" s="105"/>
      <c r="BQ438" s="105"/>
      <c r="BR438" s="105"/>
      <c r="BS438" s="105"/>
      <c r="BT438" s="105"/>
      <c r="BU438" s="105"/>
      <c r="BV438" s="105"/>
      <c r="BW438" s="105"/>
      <c r="BX438" s="105"/>
      <c r="BY438" s="105"/>
      <c r="BZ438" s="105"/>
      <c r="CA438" s="105"/>
      <c r="CB438" s="105"/>
      <c r="CC438" s="105"/>
      <c r="CD438" s="105"/>
      <c r="CE438" s="105"/>
      <c r="CF438" s="105"/>
      <c r="CG438" s="105"/>
      <c r="CH438" s="105"/>
      <c r="CI438" s="105"/>
      <c r="CJ438" s="105"/>
      <c r="CK438" s="105"/>
      <c r="CL438" s="105"/>
      <c r="CM438" s="105"/>
      <c r="CN438" s="105"/>
      <c r="CO438" s="105"/>
      <c r="CP438" s="105"/>
      <c r="CQ438" s="105"/>
      <c r="CR438" s="105"/>
      <c r="CS438" s="105"/>
      <c r="CT438" s="105"/>
      <c r="CU438" s="105"/>
      <c r="CV438" s="105"/>
      <c r="CW438" s="105"/>
      <c r="CX438" s="105"/>
      <c r="CY438" s="105"/>
      <c r="CZ438" s="105"/>
      <c r="DA438" s="105"/>
      <c r="DB438" s="105"/>
      <c r="DC438" s="105"/>
      <c r="DD438" s="105"/>
      <c r="DE438" s="105"/>
      <c r="DF438" s="105"/>
      <c r="DG438" s="105"/>
      <c r="DH438" s="105"/>
      <c r="DI438" s="105"/>
      <c r="DJ438" s="105"/>
      <c r="DK438" s="105"/>
      <c r="DL438" s="105"/>
      <c r="DM438" s="105"/>
      <c r="DN438" s="105"/>
      <c r="DO438" s="105"/>
      <c r="DP438" s="105"/>
      <c r="DQ438" s="105"/>
      <c r="DR438" s="105"/>
      <c r="DS438" s="105"/>
      <c r="DT438" s="105"/>
      <c r="DU438" s="105"/>
      <c r="DV438" s="105"/>
      <c r="DW438" s="105"/>
      <c r="DX438" s="105"/>
      <c r="DY438" s="105"/>
      <c r="DZ438" s="105"/>
      <c r="EA438" s="105"/>
      <c r="EB438" s="105"/>
      <c r="EC438" s="105"/>
      <c r="ED438" s="105"/>
      <c r="EE438" s="105"/>
      <c r="EF438" s="105"/>
      <c r="EG438" s="105"/>
      <c r="EH438" s="105"/>
      <c r="EI438" s="105"/>
    </row>
    <row r="439" spans="1:139" s="222" customFormat="1" ht="12.5" x14ac:dyDescent="0.25">
      <c r="A439" s="1652" t="s">
        <v>6476</v>
      </c>
      <c r="B439" s="1652" t="s">
        <v>6079</v>
      </c>
      <c r="C439" s="1653">
        <v>5</v>
      </c>
      <c r="D439" s="1654">
        <v>22049</v>
      </c>
      <c r="E439" s="1654">
        <v>22049</v>
      </c>
      <c r="F439" s="105"/>
      <c r="G439" s="308"/>
      <c r="H439" s="308"/>
      <c r="I439" s="308"/>
      <c r="J439" s="335"/>
      <c r="K439" s="105"/>
      <c r="L439" s="105"/>
      <c r="M439" s="105"/>
      <c r="N439" s="105"/>
      <c r="O439" s="105"/>
      <c r="P439" s="105"/>
      <c r="Q439" s="105"/>
      <c r="R439" s="105"/>
      <c r="S439" s="105"/>
      <c r="T439" s="105"/>
      <c r="U439" s="105"/>
      <c r="V439" s="105"/>
      <c r="W439" s="105"/>
      <c r="X439" s="105"/>
      <c r="Y439" s="105"/>
      <c r="Z439" s="105"/>
      <c r="AA439" s="105"/>
      <c r="AB439" s="105"/>
      <c r="AC439" s="105"/>
      <c r="AD439" s="105"/>
      <c r="AE439" s="105"/>
      <c r="AF439" s="105"/>
      <c r="AG439" s="105"/>
      <c r="AH439" s="105"/>
      <c r="AI439" s="105"/>
      <c r="AJ439" s="105"/>
      <c r="AK439" s="105"/>
      <c r="AL439" s="105"/>
      <c r="AM439" s="105"/>
      <c r="AN439" s="105"/>
      <c r="AO439" s="105"/>
      <c r="AP439" s="105"/>
      <c r="AQ439" s="105"/>
      <c r="AR439" s="105"/>
      <c r="AS439" s="105"/>
      <c r="AT439" s="105"/>
      <c r="AU439" s="105"/>
      <c r="AV439" s="105"/>
      <c r="AW439" s="105"/>
      <c r="AX439" s="105"/>
      <c r="AY439" s="105"/>
      <c r="AZ439" s="105"/>
      <c r="BA439" s="105"/>
      <c r="BB439" s="105"/>
      <c r="BC439" s="105"/>
      <c r="BD439" s="105"/>
      <c r="BE439" s="105"/>
      <c r="BF439" s="105"/>
      <c r="BG439" s="105"/>
      <c r="BH439" s="105"/>
      <c r="BI439" s="105"/>
      <c r="BJ439" s="105"/>
      <c r="BK439" s="105"/>
      <c r="BL439" s="105"/>
      <c r="BM439" s="105"/>
      <c r="BN439" s="105"/>
      <c r="BO439" s="105"/>
      <c r="BP439" s="105"/>
      <c r="BQ439" s="105"/>
      <c r="BR439" s="105"/>
      <c r="BS439" s="105"/>
      <c r="BT439" s="105"/>
      <c r="BU439" s="105"/>
      <c r="BV439" s="105"/>
      <c r="BW439" s="105"/>
      <c r="BX439" s="105"/>
      <c r="BY439" s="105"/>
      <c r="BZ439" s="105"/>
      <c r="CA439" s="105"/>
      <c r="CB439" s="105"/>
      <c r="CC439" s="105"/>
      <c r="CD439" s="105"/>
      <c r="CE439" s="105"/>
      <c r="CF439" s="105"/>
      <c r="CG439" s="105"/>
      <c r="CH439" s="105"/>
      <c r="CI439" s="105"/>
      <c r="CJ439" s="105"/>
      <c r="CK439" s="105"/>
      <c r="CL439" s="105"/>
      <c r="CM439" s="105"/>
      <c r="CN439" s="105"/>
      <c r="CO439" s="105"/>
      <c r="CP439" s="105"/>
      <c r="CQ439" s="105"/>
      <c r="CR439" s="105"/>
      <c r="CS439" s="105"/>
      <c r="CT439" s="105"/>
      <c r="CU439" s="105"/>
      <c r="CV439" s="105"/>
      <c r="CW439" s="105"/>
      <c r="CX439" s="105"/>
      <c r="CY439" s="105"/>
      <c r="CZ439" s="105"/>
      <c r="DA439" s="105"/>
      <c r="DB439" s="105"/>
      <c r="DC439" s="105"/>
      <c r="DD439" s="105"/>
      <c r="DE439" s="105"/>
      <c r="DF439" s="105"/>
      <c r="DG439" s="105"/>
      <c r="DH439" s="105"/>
      <c r="DI439" s="105"/>
      <c r="DJ439" s="105"/>
      <c r="DK439" s="105"/>
      <c r="DL439" s="105"/>
      <c r="DM439" s="105"/>
      <c r="DN439" s="105"/>
      <c r="DO439" s="105"/>
      <c r="DP439" s="105"/>
      <c r="DQ439" s="105"/>
      <c r="DR439" s="105"/>
      <c r="DS439" s="105"/>
      <c r="DT439" s="105"/>
      <c r="DU439" s="105"/>
      <c r="DV439" s="105"/>
      <c r="DW439" s="105"/>
      <c r="DX439" s="105"/>
      <c r="DY439" s="105"/>
      <c r="DZ439" s="105"/>
      <c r="EA439" s="105"/>
      <c r="EB439" s="105"/>
      <c r="EC439" s="105"/>
      <c r="ED439" s="105"/>
      <c r="EE439" s="105"/>
      <c r="EF439" s="105"/>
      <c r="EG439" s="105"/>
      <c r="EH439" s="105"/>
      <c r="EI439" s="105"/>
    </row>
    <row r="440" spans="1:139" s="222" customFormat="1" ht="12.5" x14ac:dyDescent="0.25">
      <c r="A440" s="1652" t="s">
        <v>6477</v>
      </c>
      <c r="B440" s="1652" t="s">
        <v>6079</v>
      </c>
      <c r="C440" s="1653">
        <v>4</v>
      </c>
      <c r="D440" s="1654">
        <v>8000</v>
      </c>
      <c r="E440" s="1654">
        <v>8000</v>
      </c>
      <c r="F440" s="105"/>
      <c r="G440" s="308"/>
      <c r="H440" s="308"/>
      <c r="I440" s="308"/>
      <c r="J440" s="335"/>
      <c r="K440" s="105"/>
      <c r="L440" s="105"/>
      <c r="M440" s="105"/>
      <c r="N440" s="105"/>
      <c r="O440" s="105"/>
      <c r="P440" s="105"/>
      <c r="Q440" s="105"/>
      <c r="R440" s="105"/>
      <c r="S440" s="105"/>
      <c r="T440" s="105"/>
      <c r="U440" s="105"/>
      <c r="V440" s="105"/>
      <c r="W440" s="105"/>
      <c r="X440" s="105"/>
      <c r="Y440" s="105"/>
      <c r="Z440" s="105"/>
      <c r="AA440" s="105"/>
      <c r="AB440" s="105"/>
      <c r="AC440" s="105"/>
      <c r="AD440" s="105"/>
      <c r="AE440" s="105"/>
      <c r="AF440" s="105"/>
      <c r="AG440" s="105"/>
      <c r="AH440" s="105"/>
      <c r="AI440" s="105"/>
      <c r="AJ440" s="105"/>
      <c r="AK440" s="105"/>
      <c r="AL440" s="105"/>
      <c r="AM440" s="105"/>
      <c r="AN440" s="105"/>
      <c r="AO440" s="105"/>
      <c r="AP440" s="105"/>
      <c r="AQ440" s="105"/>
      <c r="AR440" s="105"/>
      <c r="AS440" s="105"/>
      <c r="AT440" s="105"/>
      <c r="AU440" s="105"/>
      <c r="AV440" s="105"/>
      <c r="AW440" s="105"/>
      <c r="AX440" s="105"/>
      <c r="AY440" s="105"/>
      <c r="AZ440" s="105"/>
      <c r="BA440" s="105"/>
      <c r="BB440" s="105"/>
      <c r="BC440" s="105"/>
      <c r="BD440" s="105"/>
      <c r="BE440" s="105"/>
      <c r="BF440" s="105"/>
      <c r="BG440" s="105"/>
      <c r="BH440" s="105"/>
      <c r="BI440" s="105"/>
      <c r="BJ440" s="105"/>
      <c r="BK440" s="105"/>
      <c r="BL440" s="105"/>
      <c r="BM440" s="105"/>
      <c r="BN440" s="105"/>
      <c r="BO440" s="105"/>
      <c r="BP440" s="105"/>
      <c r="BQ440" s="105"/>
      <c r="BR440" s="105"/>
      <c r="BS440" s="105"/>
      <c r="BT440" s="105"/>
      <c r="BU440" s="105"/>
      <c r="BV440" s="105"/>
      <c r="BW440" s="105"/>
      <c r="BX440" s="105"/>
      <c r="BY440" s="105"/>
      <c r="BZ440" s="105"/>
      <c r="CA440" s="105"/>
      <c r="CB440" s="105"/>
      <c r="CC440" s="105"/>
      <c r="CD440" s="105"/>
      <c r="CE440" s="105"/>
      <c r="CF440" s="105"/>
      <c r="CG440" s="105"/>
      <c r="CH440" s="105"/>
      <c r="CI440" s="105"/>
      <c r="CJ440" s="105"/>
      <c r="CK440" s="105"/>
      <c r="CL440" s="105"/>
      <c r="CM440" s="105"/>
      <c r="CN440" s="105"/>
      <c r="CO440" s="105"/>
      <c r="CP440" s="105"/>
      <c r="CQ440" s="105"/>
      <c r="CR440" s="105"/>
      <c r="CS440" s="105"/>
      <c r="CT440" s="105"/>
      <c r="CU440" s="105"/>
      <c r="CV440" s="105"/>
      <c r="CW440" s="105"/>
      <c r="CX440" s="105"/>
      <c r="CY440" s="105"/>
      <c r="CZ440" s="105"/>
      <c r="DA440" s="105"/>
      <c r="DB440" s="105"/>
      <c r="DC440" s="105"/>
      <c r="DD440" s="105"/>
      <c r="DE440" s="105"/>
      <c r="DF440" s="105"/>
      <c r="DG440" s="105"/>
      <c r="DH440" s="105"/>
      <c r="DI440" s="105"/>
      <c r="DJ440" s="105"/>
      <c r="DK440" s="105"/>
      <c r="DL440" s="105"/>
      <c r="DM440" s="105"/>
      <c r="DN440" s="105"/>
      <c r="DO440" s="105"/>
      <c r="DP440" s="105"/>
      <c r="DQ440" s="105"/>
      <c r="DR440" s="105"/>
      <c r="DS440" s="105"/>
      <c r="DT440" s="105"/>
      <c r="DU440" s="105"/>
      <c r="DV440" s="105"/>
      <c r="DW440" s="105"/>
      <c r="DX440" s="105"/>
      <c r="DY440" s="105"/>
      <c r="DZ440" s="105"/>
      <c r="EA440" s="105"/>
      <c r="EB440" s="105"/>
      <c r="EC440" s="105"/>
      <c r="ED440" s="105"/>
      <c r="EE440" s="105"/>
      <c r="EF440" s="105"/>
      <c r="EG440" s="105"/>
      <c r="EH440" s="105"/>
      <c r="EI440" s="105"/>
    </row>
    <row r="441" spans="1:139" s="222" customFormat="1" ht="12.5" x14ac:dyDescent="0.25">
      <c r="A441" s="1652" t="s">
        <v>6478</v>
      </c>
      <c r="B441" s="1652" t="s">
        <v>6079</v>
      </c>
      <c r="C441" s="1653">
        <v>1</v>
      </c>
      <c r="D441" s="1654">
        <v>8500</v>
      </c>
      <c r="E441" s="1654">
        <v>8500</v>
      </c>
      <c r="F441" s="105"/>
      <c r="G441" s="308"/>
      <c r="H441" s="308"/>
      <c r="I441" s="308"/>
      <c r="J441" s="335"/>
      <c r="K441" s="105"/>
      <c r="L441" s="105"/>
      <c r="M441" s="105"/>
      <c r="N441" s="105"/>
      <c r="O441" s="105"/>
      <c r="P441" s="105"/>
      <c r="Q441" s="105"/>
      <c r="R441" s="105"/>
      <c r="S441" s="105"/>
      <c r="T441" s="105"/>
      <c r="U441" s="105"/>
      <c r="V441" s="105"/>
      <c r="W441" s="105"/>
      <c r="X441" s="105"/>
      <c r="Y441" s="105"/>
      <c r="Z441" s="105"/>
      <c r="AA441" s="105"/>
      <c r="AB441" s="105"/>
      <c r="AC441" s="105"/>
      <c r="AD441" s="105"/>
      <c r="AE441" s="105"/>
      <c r="AF441" s="105"/>
      <c r="AG441" s="105"/>
      <c r="AH441" s="105"/>
      <c r="AI441" s="105"/>
      <c r="AJ441" s="105"/>
      <c r="AK441" s="105"/>
      <c r="AL441" s="105"/>
      <c r="AM441" s="105"/>
      <c r="AN441" s="105"/>
      <c r="AO441" s="105"/>
      <c r="AP441" s="105"/>
      <c r="AQ441" s="105"/>
      <c r="AR441" s="105"/>
      <c r="AS441" s="105"/>
      <c r="AT441" s="105"/>
      <c r="AU441" s="105"/>
      <c r="AV441" s="105"/>
      <c r="AW441" s="105"/>
      <c r="AX441" s="105"/>
      <c r="AY441" s="105"/>
      <c r="AZ441" s="105"/>
      <c r="BA441" s="105"/>
      <c r="BB441" s="105"/>
      <c r="BC441" s="105"/>
      <c r="BD441" s="105"/>
      <c r="BE441" s="105"/>
      <c r="BF441" s="105"/>
      <c r="BG441" s="105"/>
      <c r="BH441" s="105"/>
      <c r="BI441" s="105"/>
      <c r="BJ441" s="105"/>
      <c r="BK441" s="105"/>
      <c r="BL441" s="105"/>
      <c r="BM441" s="105"/>
      <c r="BN441" s="105"/>
      <c r="BO441" s="105"/>
      <c r="BP441" s="105"/>
      <c r="BQ441" s="105"/>
      <c r="BR441" s="105"/>
      <c r="BS441" s="105"/>
      <c r="BT441" s="105"/>
      <c r="BU441" s="105"/>
      <c r="BV441" s="105"/>
      <c r="BW441" s="105"/>
      <c r="BX441" s="105"/>
      <c r="BY441" s="105"/>
      <c r="BZ441" s="105"/>
      <c r="CA441" s="105"/>
      <c r="CB441" s="105"/>
      <c r="CC441" s="105"/>
      <c r="CD441" s="105"/>
      <c r="CE441" s="105"/>
      <c r="CF441" s="105"/>
      <c r="CG441" s="105"/>
      <c r="CH441" s="105"/>
      <c r="CI441" s="105"/>
      <c r="CJ441" s="105"/>
      <c r="CK441" s="105"/>
      <c r="CL441" s="105"/>
      <c r="CM441" s="105"/>
      <c r="CN441" s="105"/>
      <c r="CO441" s="105"/>
      <c r="CP441" s="105"/>
      <c r="CQ441" s="105"/>
      <c r="CR441" s="105"/>
      <c r="CS441" s="105"/>
      <c r="CT441" s="105"/>
      <c r="CU441" s="105"/>
      <c r="CV441" s="105"/>
      <c r="CW441" s="105"/>
      <c r="CX441" s="105"/>
      <c r="CY441" s="105"/>
      <c r="CZ441" s="105"/>
      <c r="DA441" s="105"/>
      <c r="DB441" s="105"/>
      <c r="DC441" s="105"/>
      <c r="DD441" s="105"/>
      <c r="DE441" s="105"/>
      <c r="DF441" s="105"/>
      <c r="DG441" s="105"/>
      <c r="DH441" s="105"/>
      <c r="DI441" s="105"/>
      <c r="DJ441" s="105"/>
      <c r="DK441" s="105"/>
      <c r="DL441" s="105"/>
      <c r="DM441" s="105"/>
      <c r="DN441" s="105"/>
      <c r="DO441" s="105"/>
      <c r="DP441" s="105"/>
      <c r="DQ441" s="105"/>
      <c r="DR441" s="105"/>
      <c r="DS441" s="105"/>
      <c r="DT441" s="105"/>
      <c r="DU441" s="105"/>
      <c r="DV441" s="105"/>
      <c r="DW441" s="105"/>
      <c r="DX441" s="105"/>
      <c r="DY441" s="105"/>
      <c r="DZ441" s="105"/>
      <c r="EA441" s="105"/>
      <c r="EB441" s="105"/>
      <c r="EC441" s="105"/>
      <c r="ED441" s="105"/>
      <c r="EE441" s="105"/>
      <c r="EF441" s="105"/>
      <c r="EG441" s="105"/>
      <c r="EH441" s="105"/>
      <c r="EI441" s="105"/>
    </row>
    <row r="442" spans="1:139" s="222" customFormat="1" ht="12.5" x14ac:dyDescent="0.25">
      <c r="A442" s="1652" t="s">
        <v>6479</v>
      </c>
      <c r="B442" s="1652" t="s">
        <v>6079</v>
      </c>
      <c r="C442" s="1653">
        <v>3</v>
      </c>
      <c r="D442" s="1654">
        <v>10945</v>
      </c>
      <c r="E442" s="1654">
        <v>10945</v>
      </c>
      <c r="F442" s="105"/>
      <c r="G442" s="308"/>
      <c r="H442" s="308"/>
      <c r="I442" s="308"/>
      <c r="J442" s="335"/>
      <c r="K442" s="105"/>
      <c r="L442" s="105"/>
      <c r="M442" s="105"/>
      <c r="N442" s="105"/>
      <c r="O442" s="105"/>
      <c r="P442" s="105"/>
      <c r="Q442" s="105"/>
      <c r="R442" s="105"/>
      <c r="S442" s="105"/>
      <c r="T442" s="105"/>
      <c r="U442" s="105"/>
      <c r="V442" s="105"/>
      <c r="W442" s="105"/>
      <c r="X442" s="105"/>
      <c r="Y442" s="105"/>
      <c r="Z442" s="105"/>
      <c r="AA442" s="105"/>
      <c r="AB442" s="105"/>
      <c r="AC442" s="105"/>
      <c r="AD442" s="105"/>
      <c r="AE442" s="105"/>
      <c r="AF442" s="105"/>
      <c r="AG442" s="105"/>
      <c r="AH442" s="105"/>
      <c r="AI442" s="105"/>
      <c r="AJ442" s="105"/>
      <c r="AK442" s="105"/>
      <c r="AL442" s="105"/>
      <c r="AM442" s="105"/>
      <c r="AN442" s="105"/>
      <c r="AO442" s="105"/>
      <c r="AP442" s="105"/>
      <c r="AQ442" s="105"/>
      <c r="AR442" s="105"/>
      <c r="AS442" s="105"/>
      <c r="AT442" s="105"/>
      <c r="AU442" s="105"/>
      <c r="AV442" s="105"/>
      <c r="AW442" s="105"/>
      <c r="AX442" s="105"/>
      <c r="AY442" s="105"/>
      <c r="AZ442" s="105"/>
      <c r="BA442" s="105"/>
      <c r="BB442" s="105"/>
      <c r="BC442" s="105"/>
      <c r="BD442" s="105"/>
      <c r="BE442" s="105"/>
      <c r="BF442" s="105"/>
      <c r="BG442" s="105"/>
      <c r="BH442" s="105"/>
      <c r="BI442" s="105"/>
      <c r="BJ442" s="105"/>
      <c r="BK442" s="105"/>
      <c r="BL442" s="105"/>
      <c r="BM442" s="105"/>
      <c r="BN442" s="105"/>
      <c r="BO442" s="105"/>
      <c r="BP442" s="105"/>
      <c r="BQ442" s="105"/>
      <c r="BR442" s="105"/>
      <c r="BS442" s="105"/>
      <c r="BT442" s="105"/>
      <c r="BU442" s="105"/>
      <c r="BV442" s="105"/>
      <c r="BW442" s="105"/>
      <c r="BX442" s="105"/>
      <c r="BY442" s="105"/>
      <c r="BZ442" s="105"/>
      <c r="CA442" s="105"/>
      <c r="CB442" s="105"/>
      <c r="CC442" s="105"/>
      <c r="CD442" s="105"/>
      <c r="CE442" s="105"/>
      <c r="CF442" s="105"/>
      <c r="CG442" s="105"/>
      <c r="CH442" s="105"/>
      <c r="CI442" s="105"/>
      <c r="CJ442" s="105"/>
      <c r="CK442" s="105"/>
      <c r="CL442" s="105"/>
      <c r="CM442" s="105"/>
      <c r="CN442" s="105"/>
      <c r="CO442" s="105"/>
      <c r="CP442" s="105"/>
      <c r="CQ442" s="105"/>
      <c r="CR442" s="105"/>
      <c r="CS442" s="105"/>
      <c r="CT442" s="105"/>
      <c r="CU442" s="105"/>
      <c r="CV442" s="105"/>
      <c r="CW442" s="105"/>
      <c r="CX442" s="105"/>
      <c r="CY442" s="105"/>
      <c r="CZ442" s="105"/>
      <c r="DA442" s="105"/>
      <c r="DB442" s="105"/>
      <c r="DC442" s="105"/>
      <c r="DD442" s="105"/>
      <c r="DE442" s="105"/>
      <c r="DF442" s="105"/>
      <c r="DG442" s="105"/>
      <c r="DH442" s="105"/>
      <c r="DI442" s="105"/>
      <c r="DJ442" s="105"/>
      <c r="DK442" s="105"/>
      <c r="DL442" s="105"/>
      <c r="DM442" s="105"/>
      <c r="DN442" s="105"/>
      <c r="DO442" s="105"/>
      <c r="DP442" s="105"/>
      <c r="DQ442" s="105"/>
      <c r="DR442" s="105"/>
      <c r="DS442" s="105"/>
      <c r="DT442" s="105"/>
      <c r="DU442" s="105"/>
      <c r="DV442" s="105"/>
      <c r="DW442" s="105"/>
      <c r="DX442" s="105"/>
      <c r="DY442" s="105"/>
      <c r="DZ442" s="105"/>
      <c r="EA442" s="105"/>
      <c r="EB442" s="105"/>
      <c r="EC442" s="105"/>
      <c r="ED442" s="105"/>
      <c r="EE442" s="105"/>
      <c r="EF442" s="105"/>
      <c r="EG442" s="105"/>
      <c r="EH442" s="105"/>
      <c r="EI442" s="105"/>
    </row>
    <row r="443" spans="1:139" s="222" customFormat="1" ht="12.5" x14ac:dyDescent="0.25">
      <c r="A443" s="1652" t="s">
        <v>6480</v>
      </c>
      <c r="B443" s="1652" t="s">
        <v>6079</v>
      </c>
      <c r="C443" s="1653">
        <v>29</v>
      </c>
      <c r="D443" s="1654">
        <v>11470</v>
      </c>
      <c r="E443" s="1654">
        <v>11470</v>
      </c>
      <c r="F443" s="105"/>
      <c r="G443" s="308"/>
      <c r="H443" s="308"/>
      <c r="I443" s="308"/>
      <c r="J443" s="335"/>
      <c r="K443" s="105"/>
      <c r="L443" s="105"/>
      <c r="M443" s="105"/>
      <c r="N443" s="105"/>
      <c r="O443" s="105"/>
      <c r="P443" s="105"/>
      <c r="Q443" s="105"/>
      <c r="R443" s="105"/>
      <c r="S443" s="105"/>
      <c r="T443" s="105"/>
      <c r="U443" s="105"/>
      <c r="V443" s="105"/>
      <c r="W443" s="105"/>
      <c r="X443" s="105"/>
      <c r="Y443" s="105"/>
      <c r="Z443" s="105"/>
      <c r="AA443" s="105"/>
      <c r="AB443" s="105"/>
      <c r="AC443" s="105"/>
      <c r="AD443" s="105"/>
      <c r="AE443" s="105"/>
      <c r="AF443" s="105"/>
      <c r="AG443" s="105"/>
      <c r="AH443" s="105"/>
      <c r="AI443" s="105"/>
      <c r="AJ443" s="105"/>
      <c r="AK443" s="105"/>
      <c r="AL443" s="105"/>
      <c r="AM443" s="105"/>
      <c r="AN443" s="105"/>
      <c r="AO443" s="105"/>
      <c r="AP443" s="105"/>
      <c r="AQ443" s="105"/>
      <c r="AR443" s="105"/>
      <c r="AS443" s="105"/>
      <c r="AT443" s="105"/>
      <c r="AU443" s="105"/>
      <c r="AV443" s="105"/>
      <c r="AW443" s="105"/>
      <c r="AX443" s="105"/>
      <c r="AY443" s="105"/>
      <c r="AZ443" s="105"/>
      <c r="BA443" s="105"/>
      <c r="BB443" s="105"/>
      <c r="BC443" s="105"/>
      <c r="BD443" s="105"/>
      <c r="BE443" s="105"/>
      <c r="BF443" s="105"/>
      <c r="BG443" s="105"/>
      <c r="BH443" s="105"/>
      <c r="BI443" s="105"/>
      <c r="BJ443" s="105"/>
      <c r="BK443" s="105"/>
      <c r="BL443" s="105"/>
      <c r="BM443" s="105"/>
      <c r="BN443" s="105"/>
      <c r="BO443" s="105"/>
      <c r="BP443" s="105"/>
      <c r="BQ443" s="105"/>
      <c r="BR443" s="105"/>
      <c r="BS443" s="105"/>
      <c r="BT443" s="105"/>
      <c r="BU443" s="105"/>
      <c r="BV443" s="105"/>
      <c r="BW443" s="105"/>
      <c r="BX443" s="105"/>
      <c r="BY443" s="105"/>
      <c r="BZ443" s="105"/>
      <c r="CA443" s="105"/>
      <c r="CB443" s="105"/>
      <c r="CC443" s="105"/>
      <c r="CD443" s="105"/>
      <c r="CE443" s="105"/>
      <c r="CF443" s="105"/>
      <c r="CG443" s="105"/>
      <c r="CH443" s="105"/>
      <c r="CI443" s="105"/>
      <c r="CJ443" s="105"/>
      <c r="CK443" s="105"/>
      <c r="CL443" s="105"/>
      <c r="CM443" s="105"/>
      <c r="CN443" s="105"/>
      <c r="CO443" s="105"/>
      <c r="CP443" s="105"/>
      <c r="CQ443" s="105"/>
      <c r="CR443" s="105"/>
      <c r="CS443" s="105"/>
      <c r="CT443" s="105"/>
      <c r="CU443" s="105"/>
      <c r="CV443" s="105"/>
      <c r="CW443" s="105"/>
      <c r="CX443" s="105"/>
      <c r="CY443" s="105"/>
      <c r="CZ443" s="105"/>
      <c r="DA443" s="105"/>
      <c r="DB443" s="105"/>
      <c r="DC443" s="105"/>
      <c r="DD443" s="105"/>
      <c r="DE443" s="105"/>
      <c r="DF443" s="105"/>
      <c r="DG443" s="105"/>
      <c r="DH443" s="105"/>
      <c r="DI443" s="105"/>
      <c r="DJ443" s="105"/>
      <c r="DK443" s="105"/>
      <c r="DL443" s="105"/>
      <c r="DM443" s="105"/>
      <c r="DN443" s="105"/>
      <c r="DO443" s="105"/>
      <c r="DP443" s="105"/>
      <c r="DQ443" s="105"/>
      <c r="DR443" s="105"/>
      <c r="DS443" s="105"/>
      <c r="DT443" s="105"/>
      <c r="DU443" s="105"/>
      <c r="DV443" s="105"/>
      <c r="DW443" s="105"/>
      <c r="DX443" s="105"/>
      <c r="DY443" s="105"/>
      <c r="DZ443" s="105"/>
      <c r="EA443" s="105"/>
      <c r="EB443" s="105"/>
      <c r="EC443" s="105"/>
      <c r="ED443" s="105"/>
      <c r="EE443" s="105"/>
      <c r="EF443" s="105"/>
      <c r="EG443" s="105"/>
      <c r="EH443" s="105"/>
      <c r="EI443" s="105"/>
    </row>
    <row r="444" spans="1:139" s="222" customFormat="1" ht="12.5" x14ac:dyDescent="0.25">
      <c r="A444" s="1652" t="s">
        <v>6481</v>
      </c>
      <c r="B444" s="1652" t="s">
        <v>6482</v>
      </c>
      <c r="C444" s="1653">
        <v>1</v>
      </c>
      <c r="D444" s="1654">
        <v>12879</v>
      </c>
      <c r="E444" s="1654">
        <v>12879</v>
      </c>
      <c r="F444" s="105"/>
      <c r="G444" s="308"/>
      <c r="H444" s="308"/>
      <c r="I444" s="308"/>
      <c r="J444" s="335"/>
      <c r="K444" s="105"/>
      <c r="L444" s="105"/>
      <c r="M444" s="105"/>
      <c r="N444" s="105"/>
      <c r="O444" s="105"/>
      <c r="P444" s="105"/>
      <c r="Q444" s="105"/>
      <c r="R444" s="105"/>
      <c r="S444" s="105"/>
      <c r="T444" s="105"/>
      <c r="U444" s="105"/>
      <c r="V444" s="105"/>
      <c r="W444" s="105"/>
      <c r="X444" s="105"/>
      <c r="Y444" s="105"/>
      <c r="Z444" s="105"/>
      <c r="AA444" s="105"/>
      <c r="AB444" s="105"/>
      <c r="AC444" s="105"/>
      <c r="AD444" s="105"/>
      <c r="AE444" s="105"/>
      <c r="AF444" s="105"/>
      <c r="AG444" s="105"/>
      <c r="AH444" s="105"/>
      <c r="AI444" s="105"/>
      <c r="AJ444" s="105"/>
      <c r="AK444" s="105"/>
      <c r="AL444" s="105"/>
      <c r="AM444" s="105"/>
      <c r="AN444" s="105"/>
      <c r="AO444" s="105"/>
      <c r="AP444" s="105"/>
      <c r="AQ444" s="105"/>
      <c r="AR444" s="105"/>
      <c r="AS444" s="105"/>
      <c r="AT444" s="105"/>
      <c r="AU444" s="105"/>
      <c r="AV444" s="105"/>
      <c r="AW444" s="105"/>
      <c r="AX444" s="105"/>
      <c r="AY444" s="105"/>
      <c r="AZ444" s="105"/>
      <c r="BA444" s="105"/>
      <c r="BB444" s="105"/>
      <c r="BC444" s="105"/>
      <c r="BD444" s="105"/>
      <c r="BE444" s="105"/>
      <c r="BF444" s="105"/>
      <c r="BG444" s="105"/>
      <c r="BH444" s="105"/>
      <c r="BI444" s="105"/>
      <c r="BJ444" s="105"/>
      <c r="BK444" s="105"/>
      <c r="BL444" s="105"/>
      <c r="BM444" s="105"/>
      <c r="BN444" s="105"/>
      <c r="BO444" s="105"/>
      <c r="BP444" s="105"/>
      <c r="BQ444" s="105"/>
      <c r="BR444" s="105"/>
      <c r="BS444" s="105"/>
      <c r="BT444" s="105"/>
      <c r="BU444" s="105"/>
      <c r="BV444" s="105"/>
      <c r="BW444" s="105"/>
      <c r="BX444" s="105"/>
      <c r="BY444" s="105"/>
      <c r="BZ444" s="105"/>
      <c r="CA444" s="105"/>
      <c r="CB444" s="105"/>
      <c r="CC444" s="105"/>
      <c r="CD444" s="105"/>
      <c r="CE444" s="105"/>
      <c r="CF444" s="105"/>
      <c r="CG444" s="105"/>
      <c r="CH444" s="105"/>
      <c r="CI444" s="105"/>
      <c r="CJ444" s="105"/>
      <c r="CK444" s="105"/>
      <c r="CL444" s="105"/>
      <c r="CM444" s="105"/>
      <c r="CN444" s="105"/>
      <c r="CO444" s="105"/>
      <c r="CP444" s="105"/>
      <c r="CQ444" s="105"/>
      <c r="CR444" s="105"/>
      <c r="CS444" s="105"/>
      <c r="CT444" s="105"/>
      <c r="CU444" s="105"/>
      <c r="CV444" s="105"/>
      <c r="CW444" s="105"/>
      <c r="CX444" s="105"/>
      <c r="CY444" s="105"/>
      <c r="CZ444" s="105"/>
      <c r="DA444" s="105"/>
      <c r="DB444" s="105"/>
      <c r="DC444" s="105"/>
      <c r="DD444" s="105"/>
      <c r="DE444" s="105"/>
      <c r="DF444" s="105"/>
      <c r="DG444" s="105"/>
      <c r="DH444" s="105"/>
      <c r="DI444" s="105"/>
      <c r="DJ444" s="105"/>
      <c r="DK444" s="105"/>
      <c r="DL444" s="105"/>
      <c r="DM444" s="105"/>
      <c r="DN444" s="105"/>
      <c r="DO444" s="105"/>
      <c r="DP444" s="105"/>
      <c r="DQ444" s="105"/>
      <c r="DR444" s="105"/>
      <c r="DS444" s="105"/>
      <c r="DT444" s="105"/>
      <c r="DU444" s="105"/>
      <c r="DV444" s="105"/>
      <c r="DW444" s="105"/>
      <c r="DX444" s="105"/>
      <c r="DY444" s="105"/>
      <c r="DZ444" s="105"/>
      <c r="EA444" s="105"/>
      <c r="EB444" s="105"/>
      <c r="EC444" s="105"/>
      <c r="ED444" s="105"/>
      <c r="EE444" s="105"/>
      <c r="EF444" s="105"/>
      <c r="EG444" s="105"/>
      <c r="EH444" s="105"/>
      <c r="EI444" s="105"/>
    </row>
    <row r="445" spans="1:139" s="222" customFormat="1" ht="12.5" x14ac:dyDescent="0.25">
      <c r="A445" s="1652" t="s">
        <v>6483</v>
      </c>
      <c r="B445" s="1652" t="s">
        <v>6089</v>
      </c>
      <c r="C445" s="1653">
        <v>2</v>
      </c>
      <c r="D445" s="1654">
        <v>8122</v>
      </c>
      <c r="E445" s="1654">
        <v>8122</v>
      </c>
      <c r="F445" s="105"/>
      <c r="G445" s="308"/>
      <c r="H445" s="308"/>
      <c r="I445" s="308"/>
      <c r="J445" s="335"/>
      <c r="K445" s="105"/>
      <c r="L445" s="105"/>
      <c r="M445" s="105"/>
      <c r="N445" s="105"/>
      <c r="O445" s="105"/>
      <c r="P445" s="105"/>
      <c r="Q445" s="105"/>
      <c r="R445" s="105"/>
      <c r="S445" s="105"/>
      <c r="T445" s="105"/>
      <c r="U445" s="105"/>
      <c r="V445" s="105"/>
      <c r="W445" s="105"/>
      <c r="X445" s="105"/>
      <c r="Y445" s="105"/>
      <c r="Z445" s="105"/>
      <c r="AA445" s="105"/>
      <c r="AB445" s="105"/>
      <c r="AC445" s="105"/>
      <c r="AD445" s="105"/>
      <c r="AE445" s="105"/>
      <c r="AF445" s="105"/>
      <c r="AG445" s="105"/>
      <c r="AH445" s="105"/>
      <c r="AI445" s="105"/>
      <c r="AJ445" s="105"/>
      <c r="AK445" s="105"/>
      <c r="AL445" s="105"/>
      <c r="AM445" s="105"/>
      <c r="AN445" s="105"/>
      <c r="AO445" s="105"/>
      <c r="AP445" s="105"/>
      <c r="AQ445" s="105"/>
      <c r="AR445" s="105"/>
      <c r="AS445" s="105"/>
      <c r="AT445" s="105"/>
      <c r="AU445" s="105"/>
      <c r="AV445" s="105"/>
      <c r="AW445" s="105"/>
      <c r="AX445" s="105"/>
      <c r="AY445" s="105"/>
      <c r="AZ445" s="105"/>
      <c r="BA445" s="105"/>
      <c r="BB445" s="105"/>
      <c r="BC445" s="105"/>
      <c r="BD445" s="105"/>
      <c r="BE445" s="105"/>
      <c r="BF445" s="105"/>
      <c r="BG445" s="105"/>
      <c r="BH445" s="105"/>
      <c r="BI445" s="105"/>
      <c r="BJ445" s="105"/>
      <c r="BK445" s="105"/>
      <c r="BL445" s="105"/>
      <c r="BM445" s="105"/>
      <c r="BN445" s="105"/>
      <c r="BO445" s="105"/>
      <c r="BP445" s="105"/>
      <c r="BQ445" s="105"/>
      <c r="BR445" s="105"/>
      <c r="BS445" s="105"/>
      <c r="BT445" s="105"/>
      <c r="BU445" s="105"/>
      <c r="BV445" s="105"/>
      <c r="BW445" s="105"/>
      <c r="BX445" s="105"/>
      <c r="BY445" s="105"/>
      <c r="BZ445" s="105"/>
      <c r="CA445" s="105"/>
      <c r="CB445" s="105"/>
      <c r="CC445" s="105"/>
      <c r="CD445" s="105"/>
      <c r="CE445" s="105"/>
      <c r="CF445" s="105"/>
      <c r="CG445" s="105"/>
      <c r="CH445" s="105"/>
      <c r="CI445" s="105"/>
      <c r="CJ445" s="105"/>
      <c r="CK445" s="105"/>
      <c r="CL445" s="105"/>
      <c r="CM445" s="105"/>
      <c r="CN445" s="105"/>
      <c r="CO445" s="105"/>
      <c r="CP445" s="105"/>
      <c r="CQ445" s="105"/>
      <c r="CR445" s="105"/>
      <c r="CS445" s="105"/>
      <c r="CT445" s="105"/>
      <c r="CU445" s="105"/>
      <c r="CV445" s="105"/>
      <c r="CW445" s="105"/>
      <c r="CX445" s="105"/>
      <c r="CY445" s="105"/>
      <c r="CZ445" s="105"/>
      <c r="DA445" s="105"/>
      <c r="DB445" s="105"/>
      <c r="DC445" s="105"/>
      <c r="DD445" s="105"/>
      <c r="DE445" s="105"/>
      <c r="DF445" s="105"/>
      <c r="DG445" s="105"/>
      <c r="DH445" s="105"/>
      <c r="DI445" s="105"/>
      <c r="DJ445" s="105"/>
      <c r="DK445" s="105"/>
      <c r="DL445" s="105"/>
      <c r="DM445" s="105"/>
      <c r="DN445" s="105"/>
      <c r="DO445" s="105"/>
      <c r="DP445" s="105"/>
      <c r="DQ445" s="105"/>
      <c r="DR445" s="105"/>
      <c r="DS445" s="105"/>
      <c r="DT445" s="105"/>
      <c r="DU445" s="105"/>
      <c r="DV445" s="105"/>
      <c r="DW445" s="105"/>
      <c r="DX445" s="105"/>
      <c r="DY445" s="105"/>
      <c r="DZ445" s="105"/>
      <c r="EA445" s="105"/>
      <c r="EB445" s="105"/>
      <c r="EC445" s="105"/>
      <c r="ED445" s="105"/>
      <c r="EE445" s="105"/>
      <c r="EF445" s="105"/>
      <c r="EG445" s="105"/>
      <c r="EH445" s="105"/>
      <c r="EI445" s="105"/>
    </row>
    <row r="446" spans="1:139" s="222" customFormat="1" ht="12.5" x14ac:dyDescent="0.25">
      <c r="A446" s="1652" t="s">
        <v>6484</v>
      </c>
      <c r="B446" s="1652" t="s">
        <v>6089</v>
      </c>
      <c r="C446" s="1653">
        <v>114</v>
      </c>
      <c r="D446" s="1654">
        <v>8512</v>
      </c>
      <c r="E446" s="1654">
        <v>8512</v>
      </c>
      <c r="F446" s="105"/>
      <c r="G446" s="308"/>
      <c r="H446" s="308"/>
      <c r="I446" s="308"/>
      <c r="J446" s="335"/>
      <c r="K446" s="105"/>
      <c r="L446" s="105"/>
      <c r="M446" s="105"/>
      <c r="N446" s="105"/>
      <c r="O446" s="105"/>
      <c r="P446" s="105"/>
      <c r="Q446" s="105"/>
      <c r="R446" s="105"/>
      <c r="S446" s="105"/>
      <c r="T446" s="105"/>
      <c r="U446" s="105"/>
      <c r="V446" s="105"/>
      <c r="W446" s="105"/>
      <c r="X446" s="105"/>
      <c r="Y446" s="105"/>
      <c r="Z446" s="105"/>
      <c r="AA446" s="105"/>
      <c r="AB446" s="105"/>
      <c r="AC446" s="105"/>
      <c r="AD446" s="105"/>
      <c r="AE446" s="105"/>
      <c r="AF446" s="105"/>
      <c r="AG446" s="105"/>
      <c r="AH446" s="105"/>
      <c r="AI446" s="105"/>
      <c r="AJ446" s="105"/>
      <c r="AK446" s="105"/>
      <c r="AL446" s="105"/>
      <c r="AM446" s="105"/>
      <c r="AN446" s="105"/>
      <c r="AO446" s="105"/>
      <c r="AP446" s="105"/>
      <c r="AQ446" s="105"/>
      <c r="AR446" s="105"/>
      <c r="AS446" s="105"/>
      <c r="AT446" s="105"/>
      <c r="AU446" s="105"/>
      <c r="AV446" s="105"/>
      <c r="AW446" s="105"/>
      <c r="AX446" s="105"/>
      <c r="AY446" s="105"/>
      <c r="AZ446" s="105"/>
      <c r="BA446" s="105"/>
      <c r="BB446" s="105"/>
      <c r="BC446" s="105"/>
      <c r="BD446" s="105"/>
      <c r="BE446" s="105"/>
      <c r="BF446" s="105"/>
      <c r="BG446" s="105"/>
      <c r="BH446" s="105"/>
      <c r="BI446" s="105"/>
      <c r="BJ446" s="105"/>
      <c r="BK446" s="105"/>
      <c r="BL446" s="105"/>
      <c r="BM446" s="105"/>
      <c r="BN446" s="105"/>
      <c r="BO446" s="105"/>
      <c r="BP446" s="105"/>
      <c r="BQ446" s="105"/>
      <c r="BR446" s="105"/>
      <c r="BS446" s="105"/>
      <c r="BT446" s="105"/>
      <c r="BU446" s="105"/>
      <c r="BV446" s="105"/>
      <c r="BW446" s="105"/>
      <c r="BX446" s="105"/>
      <c r="BY446" s="105"/>
      <c r="BZ446" s="105"/>
      <c r="CA446" s="105"/>
      <c r="CB446" s="105"/>
      <c r="CC446" s="105"/>
      <c r="CD446" s="105"/>
      <c r="CE446" s="105"/>
      <c r="CF446" s="105"/>
      <c r="CG446" s="105"/>
      <c r="CH446" s="105"/>
      <c r="CI446" s="105"/>
      <c r="CJ446" s="105"/>
      <c r="CK446" s="105"/>
      <c r="CL446" s="105"/>
      <c r="CM446" s="105"/>
      <c r="CN446" s="105"/>
      <c r="CO446" s="105"/>
      <c r="CP446" s="105"/>
      <c r="CQ446" s="105"/>
      <c r="CR446" s="105"/>
      <c r="CS446" s="105"/>
      <c r="CT446" s="105"/>
      <c r="CU446" s="105"/>
      <c r="CV446" s="105"/>
      <c r="CW446" s="105"/>
      <c r="CX446" s="105"/>
      <c r="CY446" s="105"/>
      <c r="CZ446" s="105"/>
      <c r="DA446" s="105"/>
      <c r="DB446" s="105"/>
      <c r="DC446" s="105"/>
      <c r="DD446" s="105"/>
      <c r="DE446" s="105"/>
      <c r="DF446" s="105"/>
      <c r="DG446" s="105"/>
      <c r="DH446" s="105"/>
      <c r="DI446" s="105"/>
      <c r="DJ446" s="105"/>
      <c r="DK446" s="105"/>
      <c r="DL446" s="105"/>
      <c r="DM446" s="105"/>
      <c r="DN446" s="105"/>
      <c r="DO446" s="105"/>
      <c r="DP446" s="105"/>
      <c r="DQ446" s="105"/>
      <c r="DR446" s="105"/>
      <c r="DS446" s="105"/>
      <c r="DT446" s="105"/>
      <c r="DU446" s="105"/>
      <c r="DV446" s="105"/>
      <c r="DW446" s="105"/>
      <c r="DX446" s="105"/>
      <c r="DY446" s="105"/>
      <c r="DZ446" s="105"/>
      <c r="EA446" s="105"/>
      <c r="EB446" s="105"/>
      <c r="EC446" s="105"/>
      <c r="ED446" s="105"/>
      <c r="EE446" s="105"/>
      <c r="EF446" s="105"/>
      <c r="EG446" s="105"/>
      <c r="EH446" s="105"/>
      <c r="EI446" s="105"/>
    </row>
    <row r="447" spans="1:139" s="222" customFormat="1" ht="12.5" x14ac:dyDescent="0.25">
      <c r="A447" s="1652" t="s">
        <v>6485</v>
      </c>
      <c r="B447" s="1652" t="s">
        <v>6089</v>
      </c>
      <c r="C447" s="1653">
        <v>1</v>
      </c>
      <c r="D447" s="1654">
        <v>17705</v>
      </c>
      <c r="E447" s="1654">
        <v>17705</v>
      </c>
      <c r="F447" s="105"/>
      <c r="G447" s="308"/>
      <c r="H447" s="308"/>
      <c r="I447" s="308"/>
      <c r="J447" s="335"/>
      <c r="K447" s="105"/>
      <c r="L447" s="105"/>
      <c r="M447" s="105"/>
      <c r="N447" s="105"/>
      <c r="O447" s="105"/>
      <c r="P447" s="105"/>
      <c r="Q447" s="105"/>
      <c r="R447" s="105"/>
      <c r="S447" s="105"/>
      <c r="T447" s="105"/>
      <c r="U447" s="105"/>
      <c r="V447" s="105"/>
      <c r="W447" s="105"/>
      <c r="X447" s="105"/>
      <c r="Y447" s="105"/>
      <c r="Z447" s="105"/>
      <c r="AA447" s="105"/>
      <c r="AB447" s="105"/>
      <c r="AC447" s="105"/>
      <c r="AD447" s="105"/>
      <c r="AE447" s="105"/>
      <c r="AF447" s="105"/>
      <c r="AG447" s="105"/>
      <c r="AH447" s="105"/>
      <c r="AI447" s="105"/>
      <c r="AJ447" s="105"/>
      <c r="AK447" s="105"/>
      <c r="AL447" s="105"/>
      <c r="AM447" s="105"/>
      <c r="AN447" s="105"/>
      <c r="AO447" s="105"/>
      <c r="AP447" s="105"/>
      <c r="AQ447" s="105"/>
      <c r="AR447" s="105"/>
      <c r="AS447" s="105"/>
      <c r="AT447" s="105"/>
      <c r="AU447" s="105"/>
      <c r="AV447" s="105"/>
      <c r="AW447" s="105"/>
      <c r="AX447" s="105"/>
      <c r="AY447" s="105"/>
      <c r="AZ447" s="105"/>
      <c r="BA447" s="105"/>
      <c r="BB447" s="105"/>
      <c r="BC447" s="105"/>
      <c r="BD447" s="105"/>
      <c r="BE447" s="105"/>
      <c r="BF447" s="105"/>
      <c r="BG447" s="105"/>
      <c r="BH447" s="105"/>
      <c r="BI447" s="105"/>
      <c r="BJ447" s="105"/>
      <c r="BK447" s="105"/>
      <c r="BL447" s="105"/>
      <c r="BM447" s="105"/>
      <c r="BN447" s="105"/>
      <c r="BO447" s="105"/>
      <c r="BP447" s="105"/>
      <c r="BQ447" s="105"/>
      <c r="BR447" s="105"/>
      <c r="BS447" s="105"/>
      <c r="BT447" s="105"/>
      <c r="BU447" s="105"/>
      <c r="BV447" s="105"/>
      <c r="BW447" s="105"/>
      <c r="BX447" s="105"/>
      <c r="BY447" s="105"/>
      <c r="BZ447" s="105"/>
      <c r="CA447" s="105"/>
      <c r="CB447" s="105"/>
      <c r="CC447" s="105"/>
      <c r="CD447" s="105"/>
      <c r="CE447" s="105"/>
      <c r="CF447" s="105"/>
      <c r="CG447" s="105"/>
      <c r="CH447" s="105"/>
      <c r="CI447" s="105"/>
      <c r="CJ447" s="105"/>
      <c r="CK447" s="105"/>
      <c r="CL447" s="105"/>
      <c r="CM447" s="105"/>
      <c r="CN447" s="105"/>
      <c r="CO447" s="105"/>
      <c r="CP447" s="105"/>
      <c r="CQ447" s="105"/>
      <c r="CR447" s="105"/>
      <c r="CS447" s="105"/>
      <c r="CT447" s="105"/>
      <c r="CU447" s="105"/>
      <c r="CV447" s="105"/>
      <c r="CW447" s="105"/>
      <c r="CX447" s="105"/>
      <c r="CY447" s="105"/>
      <c r="CZ447" s="105"/>
      <c r="DA447" s="105"/>
      <c r="DB447" s="105"/>
      <c r="DC447" s="105"/>
      <c r="DD447" s="105"/>
      <c r="DE447" s="105"/>
      <c r="DF447" s="105"/>
      <c r="DG447" s="105"/>
      <c r="DH447" s="105"/>
      <c r="DI447" s="105"/>
      <c r="DJ447" s="105"/>
      <c r="DK447" s="105"/>
      <c r="DL447" s="105"/>
      <c r="DM447" s="105"/>
      <c r="DN447" s="105"/>
      <c r="DO447" s="105"/>
      <c r="DP447" s="105"/>
      <c r="DQ447" s="105"/>
      <c r="DR447" s="105"/>
      <c r="DS447" s="105"/>
      <c r="DT447" s="105"/>
      <c r="DU447" s="105"/>
      <c r="DV447" s="105"/>
      <c r="DW447" s="105"/>
      <c r="DX447" s="105"/>
      <c r="DY447" s="105"/>
      <c r="DZ447" s="105"/>
      <c r="EA447" s="105"/>
      <c r="EB447" s="105"/>
      <c r="EC447" s="105"/>
      <c r="ED447" s="105"/>
      <c r="EE447" s="105"/>
      <c r="EF447" s="105"/>
      <c r="EG447" s="105"/>
      <c r="EH447" s="105"/>
      <c r="EI447" s="105"/>
    </row>
    <row r="448" spans="1:139" s="222" customFormat="1" ht="12.5" x14ac:dyDescent="0.25">
      <c r="A448" s="1652" t="s">
        <v>6486</v>
      </c>
      <c r="B448" s="1652" t="s">
        <v>6089</v>
      </c>
      <c r="C448" s="1653">
        <v>2</v>
      </c>
      <c r="D448" s="1654">
        <v>12182.68</v>
      </c>
      <c r="E448" s="1654">
        <v>12182.68</v>
      </c>
      <c r="F448" s="105"/>
      <c r="G448" s="308"/>
      <c r="H448" s="308"/>
      <c r="I448" s="308"/>
      <c r="J448" s="335"/>
      <c r="K448" s="105"/>
      <c r="L448" s="105"/>
      <c r="M448" s="105"/>
      <c r="N448" s="105"/>
      <c r="O448" s="105"/>
      <c r="P448" s="105"/>
      <c r="Q448" s="105"/>
      <c r="R448" s="105"/>
      <c r="S448" s="105"/>
      <c r="T448" s="105"/>
      <c r="U448" s="105"/>
      <c r="V448" s="105"/>
      <c r="W448" s="105"/>
      <c r="X448" s="105"/>
      <c r="Y448" s="105"/>
      <c r="Z448" s="105"/>
      <c r="AA448" s="105"/>
      <c r="AB448" s="105"/>
      <c r="AC448" s="105"/>
      <c r="AD448" s="105"/>
      <c r="AE448" s="105"/>
      <c r="AF448" s="105"/>
      <c r="AG448" s="105"/>
      <c r="AH448" s="105"/>
      <c r="AI448" s="105"/>
      <c r="AJ448" s="105"/>
      <c r="AK448" s="105"/>
      <c r="AL448" s="105"/>
      <c r="AM448" s="105"/>
      <c r="AN448" s="105"/>
      <c r="AO448" s="105"/>
      <c r="AP448" s="105"/>
      <c r="AQ448" s="105"/>
      <c r="AR448" s="105"/>
      <c r="AS448" s="105"/>
      <c r="AT448" s="105"/>
      <c r="AU448" s="105"/>
      <c r="AV448" s="105"/>
      <c r="AW448" s="105"/>
      <c r="AX448" s="105"/>
      <c r="AY448" s="105"/>
      <c r="AZ448" s="105"/>
      <c r="BA448" s="105"/>
      <c r="BB448" s="105"/>
      <c r="BC448" s="105"/>
      <c r="BD448" s="105"/>
      <c r="BE448" s="105"/>
      <c r="BF448" s="105"/>
      <c r="BG448" s="105"/>
      <c r="BH448" s="105"/>
      <c r="BI448" s="105"/>
      <c r="BJ448" s="105"/>
      <c r="BK448" s="105"/>
      <c r="BL448" s="105"/>
      <c r="BM448" s="105"/>
      <c r="BN448" s="105"/>
      <c r="BO448" s="105"/>
      <c r="BP448" s="105"/>
      <c r="BQ448" s="105"/>
      <c r="BR448" s="105"/>
      <c r="BS448" s="105"/>
      <c r="BT448" s="105"/>
      <c r="BU448" s="105"/>
      <c r="BV448" s="105"/>
      <c r="BW448" s="105"/>
      <c r="BX448" s="105"/>
      <c r="BY448" s="105"/>
      <c r="BZ448" s="105"/>
      <c r="CA448" s="105"/>
      <c r="CB448" s="105"/>
      <c r="CC448" s="105"/>
      <c r="CD448" s="105"/>
      <c r="CE448" s="105"/>
      <c r="CF448" s="105"/>
      <c r="CG448" s="105"/>
      <c r="CH448" s="105"/>
      <c r="CI448" s="105"/>
      <c r="CJ448" s="105"/>
      <c r="CK448" s="105"/>
      <c r="CL448" s="105"/>
      <c r="CM448" s="105"/>
      <c r="CN448" s="105"/>
      <c r="CO448" s="105"/>
      <c r="CP448" s="105"/>
      <c r="CQ448" s="105"/>
      <c r="CR448" s="105"/>
      <c r="CS448" s="105"/>
      <c r="CT448" s="105"/>
      <c r="CU448" s="105"/>
      <c r="CV448" s="105"/>
      <c r="CW448" s="105"/>
      <c r="CX448" s="105"/>
      <c r="CY448" s="105"/>
      <c r="CZ448" s="105"/>
      <c r="DA448" s="105"/>
      <c r="DB448" s="105"/>
      <c r="DC448" s="105"/>
      <c r="DD448" s="105"/>
      <c r="DE448" s="105"/>
      <c r="DF448" s="105"/>
      <c r="DG448" s="105"/>
      <c r="DH448" s="105"/>
      <c r="DI448" s="105"/>
      <c r="DJ448" s="105"/>
      <c r="DK448" s="105"/>
      <c r="DL448" s="105"/>
      <c r="DM448" s="105"/>
      <c r="DN448" s="105"/>
      <c r="DO448" s="105"/>
      <c r="DP448" s="105"/>
      <c r="DQ448" s="105"/>
      <c r="DR448" s="105"/>
      <c r="DS448" s="105"/>
      <c r="DT448" s="105"/>
      <c r="DU448" s="105"/>
      <c r="DV448" s="105"/>
      <c r="DW448" s="105"/>
      <c r="DX448" s="105"/>
      <c r="DY448" s="105"/>
      <c r="DZ448" s="105"/>
      <c r="EA448" s="105"/>
      <c r="EB448" s="105"/>
      <c r="EC448" s="105"/>
      <c r="ED448" s="105"/>
      <c r="EE448" s="105"/>
      <c r="EF448" s="105"/>
      <c r="EG448" s="105"/>
      <c r="EH448" s="105"/>
      <c r="EI448" s="105"/>
    </row>
    <row r="449" spans="1:139" s="222" customFormat="1" ht="12.5" x14ac:dyDescent="0.25">
      <c r="A449" s="1652" t="s">
        <v>6487</v>
      </c>
      <c r="B449" s="1652" t="s">
        <v>6089</v>
      </c>
      <c r="C449" s="1653">
        <v>6</v>
      </c>
      <c r="D449" s="1654">
        <v>8257.82</v>
      </c>
      <c r="E449" s="1654">
        <v>8257.82</v>
      </c>
      <c r="F449" s="105"/>
      <c r="G449" s="308"/>
      <c r="H449" s="308"/>
      <c r="I449" s="308"/>
      <c r="J449" s="335"/>
      <c r="K449" s="105"/>
      <c r="L449" s="105"/>
      <c r="M449" s="105"/>
      <c r="N449" s="105"/>
      <c r="O449" s="105"/>
      <c r="P449" s="105"/>
      <c r="Q449" s="105"/>
      <c r="R449" s="105"/>
      <c r="S449" s="105"/>
      <c r="T449" s="105"/>
      <c r="U449" s="105"/>
      <c r="V449" s="105"/>
      <c r="W449" s="105"/>
      <c r="X449" s="105"/>
      <c r="Y449" s="105"/>
      <c r="Z449" s="105"/>
      <c r="AA449" s="105"/>
      <c r="AB449" s="105"/>
      <c r="AC449" s="105"/>
      <c r="AD449" s="105"/>
      <c r="AE449" s="105"/>
      <c r="AF449" s="105"/>
      <c r="AG449" s="105"/>
      <c r="AH449" s="105"/>
      <c r="AI449" s="105"/>
      <c r="AJ449" s="105"/>
      <c r="AK449" s="105"/>
      <c r="AL449" s="105"/>
      <c r="AM449" s="105"/>
      <c r="AN449" s="105"/>
      <c r="AO449" s="105"/>
      <c r="AP449" s="105"/>
      <c r="AQ449" s="105"/>
      <c r="AR449" s="105"/>
      <c r="AS449" s="105"/>
      <c r="AT449" s="105"/>
      <c r="AU449" s="105"/>
      <c r="AV449" s="105"/>
      <c r="AW449" s="105"/>
      <c r="AX449" s="105"/>
      <c r="AY449" s="105"/>
      <c r="AZ449" s="105"/>
      <c r="BA449" s="105"/>
      <c r="BB449" s="105"/>
      <c r="BC449" s="105"/>
      <c r="BD449" s="105"/>
      <c r="BE449" s="105"/>
      <c r="BF449" s="105"/>
      <c r="BG449" s="105"/>
      <c r="BH449" s="105"/>
      <c r="BI449" s="105"/>
      <c r="BJ449" s="105"/>
      <c r="BK449" s="105"/>
      <c r="BL449" s="105"/>
      <c r="BM449" s="105"/>
      <c r="BN449" s="105"/>
      <c r="BO449" s="105"/>
      <c r="BP449" s="105"/>
      <c r="BQ449" s="105"/>
      <c r="BR449" s="105"/>
      <c r="BS449" s="105"/>
      <c r="BT449" s="105"/>
      <c r="BU449" s="105"/>
      <c r="BV449" s="105"/>
      <c r="BW449" s="105"/>
      <c r="BX449" s="105"/>
      <c r="BY449" s="105"/>
      <c r="BZ449" s="105"/>
      <c r="CA449" s="105"/>
      <c r="CB449" s="105"/>
      <c r="CC449" s="105"/>
      <c r="CD449" s="105"/>
      <c r="CE449" s="105"/>
      <c r="CF449" s="105"/>
      <c r="CG449" s="105"/>
      <c r="CH449" s="105"/>
      <c r="CI449" s="105"/>
      <c r="CJ449" s="105"/>
      <c r="CK449" s="105"/>
      <c r="CL449" s="105"/>
      <c r="CM449" s="105"/>
      <c r="CN449" s="105"/>
      <c r="CO449" s="105"/>
      <c r="CP449" s="105"/>
      <c r="CQ449" s="105"/>
      <c r="CR449" s="105"/>
      <c r="CS449" s="105"/>
      <c r="CT449" s="105"/>
      <c r="CU449" s="105"/>
      <c r="CV449" s="105"/>
      <c r="CW449" s="105"/>
      <c r="CX449" s="105"/>
      <c r="CY449" s="105"/>
      <c r="CZ449" s="105"/>
      <c r="DA449" s="105"/>
      <c r="DB449" s="105"/>
      <c r="DC449" s="105"/>
      <c r="DD449" s="105"/>
      <c r="DE449" s="105"/>
      <c r="DF449" s="105"/>
      <c r="DG449" s="105"/>
      <c r="DH449" s="105"/>
      <c r="DI449" s="105"/>
      <c r="DJ449" s="105"/>
      <c r="DK449" s="105"/>
      <c r="DL449" s="105"/>
      <c r="DM449" s="105"/>
      <c r="DN449" s="105"/>
      <c r="DO449" s="105"/>
      <c r="DP449" s="105"/>
      <c r="DQ449" s="105"/>
      <c r="DR449" s="105"/>
      <c r="DS449" s="105"/>
      <c r="DT449" s="105"/>
      <c r="DU449" s="105"/>
      <c r="DV449" s="105"/>
      <c r="DW449" s="105"/>
      <c r="DX449" s="105"/>
      <c r="DY449" s="105"/>
      <c r="DZ449" s="105"/>
      <c r="EA449" s="105"/>
      <c r="EB449" s="105"/>
      <c r="EC449" s="105"/>
      <c r="ED449" s="105"/>
      <c r="EE449" s="105"/>
      <c r="EF449" s="105"/>
      <c r="EG449" s="105"/>
      <c r="EH449" s="105"/>
      <c r="EI449" s="105"/>
    </row>
    <row r="450" spans="1:139" s="222" customFormat="1" ht="12.5" x14ac:dyDescent="0.25">
      <c r="A450" s="1652" t="s">
        <v>6488</v>
      </c>
      <c r="B450" s="1652" t="s">
        <v>6089</v>
      </c>
      <c r="C450" s="1653">
        <v>1</v>
      </c>
      <c r="D450" s="1654">
        <v>24096</v>
      </c>
      <c r="E450" s="1654">
        <v>24096</v>
      </c>
      <c r="F450" s="105"/>
      <c r="G450" s="308"/>
      <c r="H450" s="308"/>
      <c r="I450" s="308"/>
      <c r="J450" s="335"/>
      <c r="K450" s="105"/>
      <c r="L450" s="105"/>
      <c r="M450" s="105"/>
      <c r="N450" s="105"/>
      <c r="O450" s="105"/>
      <c r="P450" s="105"/>
      <c r="Q450" s="105"/>
      <c r="R450" s="105"/>
      <c r="S450" s="105"/>
      <c r="T450" s="105"/>
      <c r="U450" s="105"/>
      <c r="V450" s="105"/>
      <c r="W450" s="105"/>
      <c r="X450" s="105"/>
      <c r="Y450" s="105"/>
      <c r="Z450" s="105"/>
      <c r="AA450" s="105"/>
      <c r="AB450" s="105"/>
      <c r="AC450" s="105"/>
      <c r="AD450" s="105"/>
      <c r="AE450" s="105"/>
      <c r="AF450" s="105"/>
      <c r="AG450" s="105"/>
      <c r="AH450" s="105"/>
      <c r="AI450" s="105"/>
      <c r="AJ450" s="105"/>
      <c r="AK450" s="105"/>
      <c r="AL450" s="105"/>
      <c r="AM450" s="105"/>
      <c r="AN450" s="105"/>
      <c r="AO450" s="105"/>
      <c r="AP450" s="105"/>
      <c r="AQ450" s="105"/>
      <c r="AR450" s="105"/>
      <c r="AS450" s="105"/>
      <c r="AT450" s="105"/>
      <c r="AU450" s="105"/>
      <c r="AV450" s="105"/>
      <c r="AW450" s="105"/>
      <c r="AX450" s="105"/>
      <c r="AY450" s="105"/>
      <c r="AZ450" s="105"/>
      <c r="BA450" s="105"/>
      <c r="BB450" s="105"/>
      <c r="BC450" s="105"/>
      <c r="BD450" s="105"/>
      <c r="BE450" s="105"/>
      <c r="BF450" s="105"/>
      <c r="BG450" s="105"/>
      <c r="BH450" s="105"/>
      <c r="BI450" s="105"/>
      <c r="BJ450" s="105"/>
      <c r="BK450" s="105"/>
      <c r="BL450" s="105"/>
      <c r="BM450" s="105"/>
      <c r="BN450" s="105"/>
      <c r="BO450" s="105"/>
      <c r="BP450" s="105"/>
      <c r="BQ450" s="105"/>
      <c r="BR450" s="105"/>
      <c r="BS450" s="105"/>
      <c r="BT450" s="105"/>
      <c r="BU450" s="105"/>
      <c r="BV450" s="105"/>
      <c r="BW450" s="105"/>
      <c r="BX450" s="105"/>
      <c r="BY450" s="105"/>
      <c r="BZ450" s="105"/>
      <c r="CA450" s="105"/>
      <c r="CB450" s="105"/>
      <c r="CC450" s="105"/>
      <c r="CD450" s="105"/>
      <c r="CE450" s="105"/>
      <c r="CF450" s="105"/>
      <c r="CG450" s="105"/>
      <c r="CH450" s="105"/>
      <c r="CI450" s="105"/>
      <c r="CJ450" s="105"/>
      <c r="CK450" s="105"/>
      <c r="CL450" s="105"/>
      <c r="CM450" s="105"/>
      <c r="CN450" s="105"/>
      <c r="CO450" s="105"/>
      <c r="CP450" s="105"/>
      <c r="CQ450" s="105"/>
      <c r="CR450" s="105"/>
      <c r="CS450" s="105"/>
      <c r="CT450" s="105"/>
      <c r="CU450" s="105"/>
      <c r="CV450" s="105"/>
      <c r="CW450" s="105"/>
      <c r="CX450" s="105"/>
      <c r="CY450" s="105"/>
      <c r="CZ450" s="105"/>
      <c r="DA450" s="105"/>
      <c r="DB450" s="105"/>
      <c r="DC450" s="105"/>
      <c r="DD450" s="105"/>
      <c r="DE450" s="105"/>
      <c r="DF450" s="105"/>
      <c r="DG450" s="105"/>
      <c r="DH450" s="105"/>
      <c r="DI450" s="105"/>
      <c r="DJ450" s="105"/>
      <c r="DK450" s="105"/>
      <c r="DL450" s="105"/>
      <c r="DM450" s="105"/>
      <c r="DN450" s="105"/>
      <c r="DO450" s="105"/>
      <c r="DP450" s="105"/>
      <c r="DQ450" s="105"/>
      <c r="DR450" s="105"/>
      <c r="DS450" s="105"/>
      <c r="DT450" s="105"/>
      <c r="DU450" s="105"/>
      <c r="DV450" s="105"/>
      <c r="DW450" s="105"/>
      <c r="DX450" s="105"/>
      <c r="DY450" s="105"/>
      <c r="DZ450" s="105"/>
      <c r="EA450" s="105"/>
      <c r="EB450" s="105"/>
      <c r="EC450" s="105"/>
      <c r="ED450" s="105"/>
      <c r="EE450" s="105"/>
      <c r="EF450" s="105"/>
      <c r="EG450" s="105"/>
      <c r="EH450" s="105"/>
      <c r="EI450" s="105"/>
    </row>
    <row r="451" spans="1:139" s="222" customFormat="1" ht="12.5" x14ac:dyDescent="0.25">
      <c r="A451" s="1652" t="s">
        <v>6489</v>
      </c>
      <c r="B451" s="1652" t="s">
        <v>6089</v>
      </c>
      <c r="C451" s="1653">
        <v>4</v>
      </c>
      <c r="D451" s="1654">
        <v>9920</v>
      </c>
      <c r="E451" s="1654">
        <v>9920</v>
      </c>
      <c r="F451" s="105"/>
      <c r="G451" s="308"/>
      <c r="H451" s="308"/>
      <c r="I451" s="308"/>
      <c r="J451" s="335"/>
      <c r="K451" s="105"/>
      <c r="L451" s="105"/>
      <c r="M451" s="105"/>
      <c r="N451" s="105"/>
      <c r="O451" s="105"/>
      <c r="P451" s="105"/>
      <c r="Q451" s="105"/>
      <c r="R451" s="105"/>
      <c r="S451" s="105"/>
      <c r="T451" s="105"/>
      <c r="U451" s="105"/>
      <c r="V451" s="105"/>
      <c r="W451" s="105"/>
      <c r="X451" s="105"/>
      <c r="Y451" s="105"/>
      <c r="Z451" s="105"/>
      <c r="AA451" s="105"/>
      <c r="AB451" s="105"/>
      <c r="AC451" s="105"/>
      <c r="AD451" s="105"/>
      <c r="AE451" s="105"/>
      <c r="AF451" s="105"/>
      <c r="AG451" s="105"/>
      <c r="AH451" s="105"/>
      <c r="AI451" s="105"/>
      <c r="AJ451" s="105"/>
      <c r="AK451" s="105"/>
      <c r="AL451" s="105"/>
      <c r="AM451" s="105"/>
      <c r="AN451" s="105"/>
      <c r="AO451" s="105"/>
      <c r="AP451" s="105"/>
      <c r="AQ451" s="105"/>
      <c r="AR451" s="105"/>
      <c r="AS451" s="105"/>
      <c r="AT451" s="105"/>
      <c r="AU451" s="105"/>
      <c r="AV451" s="105"/>
      <c r="AW451" s="105"/>
      <c r="AX451" s="105"/>
      <c r="AY451" s="105"/>
      <c r="AZ451" s="105"/>
      <c r="BA451" s="105"/>
      <c r="BB451" s="105"/>
      <c r="BC451" s="105"/>
      <c r="BD451" s="105"/>
      <c r="BE451" s="105"/>
      <c r="BF451" s="105"/>
      <c r="BG451" s="105"/>
      <c r="BH451" s="105"/>
      <c r="BI451" s="105"/>
      <c r="BJ451" s="105"/>
      <c r="BK451" s="105"/>
      <c r="BL451" s="105"/>
      <c r="BM451" s="105"/>
      <c r="BN451" s="105"/>
      <c r="BO451" s="105"/>
      <c r="BP451" s="105"/>
      <c r="BQ451" s="105"/>
      <c r="BR451" s="105"/>
      <c r="BS451" s="105"/>
      <c r="BT451" s="105"/>
      <c r="BU451" s="105"/>
      <c r="BV451" s="105"/>
      <c r="BW451" s="105"/>
      <c r="BX451" s="105"/>
      <c r="BY451" s="105"/>
      <c r="BZ451" s="105"/>
      <c r="CA451" s="105"/>
      <c r="CB451" s="105"/>
      <c r="CC451" s="105"/>
      <c r="CD451" s="105"/>
      <c r="CE451" s="105"/>
      <c r="CF451" s="105"/>
      <c r="CG451" s="105"/>
      <c r="CH451" s="105"/>
      <c r="CI451" s="105"/>
      <c r="CJ451" s="105"/>
      <c r="CK451" s="105"/>
      <c r="CL451" s="105"/>
      <c r="CM451" s="105"/>
      <c r="CN451" s="105"/>
      <c r="CO451" s="105"/>
      <c r="CP451" s="105"/>
      <c r="CQ451" s="105"/>
      <c r="CR451" s="105"/>
      <c r="CS451" s="105"/>
      <c r="CT451" s="105"/>
      <c r="CU451" s="105"/>
      <c r="CV451" s="105"/>
      <c r="CW451" s="105"/>
      <c r="CX451" s="105"/>
      <c r="CY451" s="105"/>
      <c r="CZ451" s="105"/>
      <c r="DA451" s="105"/>
      <c r="DB451" s="105"/>
      <c r="DC451" s="105"/>
      <c r="DD451" s="105"/>
      <c r="DE451" s="105"/>
      <c r="DF451" s="105"/>
      <c r="DG451" s="105"/>
      <c r="DH451" s="105"/>
      <c r="DI451" s="105"/>
      <c r="DJ451" s="105"/>
      <c r="DK451" s="105"/>
      <c r="DL451" s="105"/>
      <c r="DM451" s="105"/>
      <c r="DN451" s="105"/>
      <c r="DO451" s="105"/>
      <c r="DP451" s="105"/>
      <c r="DQ451" s="105"/>
      <c r="DR451" s="105"/>
      <c r="DS451" s="105"/>
      <c r="DT451" s="105"/>
      <c r="DU451" s="105"/>
      <c r="DV451" s="105"/>
      <c r="DW451" s="105"/>
      <c r="DX451" s="105"/>
      <c r="DY451" s="105"/>
      <c r="DZ451" s="105"/>
      <c r="EA451" s="105"/>
      <c r="EB451" s="105"/>
      <c r="EC451" s="105"/>
      <c r="ED451" s="105"/>
      <c r="EE451" s="105"/>
      <c r="EF451" s="105"/>
      <c r="EG451" s="105"/>
      <c r="EH451" s="105"/>
      <c r="EI451" s="105"/>
    </row>
    <row r="452" spans="1:139" s="222" customFormat="1" ht="12.5" x14ac:dyDescent="0.25">
      <c r="A452" s="1652" t="s">
        <v>6490</v>
      </c>
      <c r="B452" s="1652" t="s">
        <v>6091</v>
      </c>
      <c r="C452" s="1653">
        <v>2</v>
      </c>
      <c r="D452" s="1654">
        <v>12694</v>
      </c>
      <c r="E452" s="1654">
        <v>12694</v>
      </c>
      <c r="F452" s="105"/>
      <c r="G452" s="308"/>
      <c r="H452" s="308"/>
      <c r="I452" s="308"/>
      <c r="J452" s="335"/>
      <c r="K452" s="105"/>
      <c r="L452" s="105"/>
      <c r="M452" s="105"/>
      <c r="N452" s="105"/>
      <c r="O452" s="105"/>
      <c r="P452" s="105"/>
      <c r="Q452" s="105"/>
      <c r="R452" s="105"/>
      <c r="S452" s="105"/>
      <c r="T452" s="105"/>
      <c r="U452" s="105"/>
      <c r="V452" s="105"/>
      <c r="W452" s="105"/>
      <c r="X452" s="105"/>
      <c r="Y452" s="105"/>
      <c r="Z452" s="105"/>
      <c r="AA452" s="105"/>
      <c r="AB452" s="105"/>
      <c r="AC452" s="105"/>
      <c r="AD452" s="105"/>
      <c r="AE452" s="105"/>
      <c r="AF452" s="105"/>
      <c r="AG452" s="105"/>
      <c r="AH452" s="105"/>
      <c r="AI452" s="105"/>
      <c r="AJ452" s="105"/>
      <c r="AK452" s="105"/>
      <c r="AL452" s="105"/>
      <c r="AM452" s="105"/>
      <c r="AN452" s="105"/>
      <c r="AO452" s="105"/>
      <c r="AP452" s="105"/>
      <c r="AQ452" s="105"/>
      <c r="AR452" s="105"/>
      <c r="AS452" s="105"/>
      <c r="AT452" s="105"/>
      <c r="AU452" s="105"/>
      <c r="AV452" s="105"/>
      <c r="AW452" s="105"/>
      <c r="AX452" s="105"/>
      <c r="AY452" s="105"/>
      <c r="AZ452" s="105"/>
      <c r="BA452" s="105"/>
      <c r="BB452" s="105"/>
      <c r="BC452" s="105"/>
      <c r="BD452" s="105"/>
      <c r="BE452" s="105"/>
      <c r="BF452" s="105"/>
      <c r="BG452" s="105"/>
      <c r="BH452" s="105"/>
      <c r="BI452" s="105"/>
      <c r="BJ452" s="105"/>
      <c r="BK452" s="105"/>
      <c r="BL452" s="105"/>
      <c r="BM452" s="105"/>
      <c r="BN452" s="105"/>
      <c r="BO452" s="105"/>
      <c r="BP452" s="105"/>
      <c r="BQ452" s="105"/>
      <c r="BR452" s="105"/>
      <c r="BS452" s="105"/>
      <c r="BT452" s="105"/>
      <c r="BU452" s="105"/>
      <c r="BV452" s="105"/>
      <c r="BW452" s="105"/>
      <c r="BX452" s="105"/>
      <c r="BY452" s="105"/>
      <c r="BZ452" s="105"/>
      <c r="CA452" s="105"/>
      <c r="CB452" s="105"/>
      <c r="CC452" s="105"/>
      <c r="CD452" s="105"/>
      <c r="CE452" s="105"/>
      <c r="CF452" s="105"/>
      <c r="CG452" s="105"/>
      <c r="CH452" s="105"/>
      <c r="CI452" s="105"/>
      <c r="CJ452" s="105"/>
      <c r="CK452" s="105"/>
      <c r="CL452" s="105"/>
      <c r="CM452" s="105"/>
      <c r="CN452" s="105"/>
      <c r="CO452" s="105"/>
      <c r="CP452" s="105"/>
      <c r="CQ452" s="105"/>
      <c r="CR452" s="105"/>
      <c r="CS452" s="105"/>
      <c r="CT452" s="105"/>
      <c r="CU452" s="105"/>
      <c r="CV452" s="105"/>
      <c r="CW452" s="105"/>
      <c r="CX452" s="105"/>
      <c r="CY452" s="105"/>
      <c r="CZ452" s="105"/>
      <c r="DA452" s="105"/>
      <c r="DB452" s="105"/>
      <c r="DC452" s="105"/>
      <c r="DD452" s="105"/>
      <c r="DE452" s="105"/>
      <c r="DF452" s="105"/>
      <c r="DG452" s="105"/>
      <c r="DH452" s="105"/>
      <c r="DI452" s="105"/>
      <c r="DJ452" s="105"/>
      <c r="DK452" s="105"/>
      <c r="DL452" s="105"/>
      <c r="DM452" s="105"/>
      <c r="DN452" s="105"/>
      <c r="DO452" s="105"/>
      <c r="DP452" s="105"/>
      <c r="DQ452" s="105"/>
      <c r="DR452" s="105"/>
      <c r="DS452" s="105"/>
      <c r="DT452" s="105"/>
      <c r="DU452" s="105"/>
      <c r="DV452" s="105"/>
      <c r="DW452" s="105"/>
      <c r="DX452" s="105"/>
      <c r="DY452" s="105"/>
      <c r="DZ452" s="105"/>
      <c r="EA452" s="105"/>
      <c r="EB452" s="105"/>
      <c r="EC452" s="105"/>
      <c r="ED452" s="105"/>
      <c r="EE452" s="105"/>
      <c r="EF452" s="105"/>
      <c r="EG452" s="105"/>
      <c r="EH452" s="105"/>
      <c r="EI452" s="105"/>
    </row>
    <row r="453" spans="1:139" s="222" customFormat="1" ht="12.5" x14ac:dyDescent="0.25">
      <c r="A453" s="1652" t="s">
        <v>6491</v>
      </c>
      <c r="B453" s="1652" t="s">
        <v>6091</v>
      </c>
      <c r="C453" s="1653">
        <v>1</v>
      </c>
      <c r="D453" s="1654">
        <v>6487.2</v>
      </c>
      <c r="E453" s="1654">
        <v>6487.2</v>
      </c>
      <c r="F453" s="105"/>
      <c r="G453" s="308"/>
      <c r="H453" s="308"/>
      <c r="I453" s="308"/>
      <c r="J453" s="335"/>
      <c r="K453" s="105"/>
      <c r="L453" s="105"/>
      <c r="M453" s="105"/>
      <c r="N453" s="105"/>
      <c r="O453" s="105"/>
      <c r="P453" s="105"/>
      <c r="Q453" s="105"/>
      <c r="R453" s="105"/>
      <c r="S453" s="105"/>
      <c r="T453" s="105"/>
      <c r="U453" s="105"/>
      <c r="V453" s="105"/>
      <c r="W453" s="105"/>
      <c r="X453" s="105"/>
      <c r="Y453" s="105"/>
      <c r="Z453" s="105"/>
      <c r="AA453" s="105"/>
      <c r="AB453" s="105"/>
      <c r="AC453" s="105"/>
      <c r="AD453" s="105"/>
      <c r="AE453" s="105"/>
      <c r="AF453" s="105"/>
      <c r="AG453" s="105"/>
      <c r="AH453" s="105"/>
      <c r="AI453" s="105"/>
      <c r="AJ453" s="105"/>
      <c r="AK453" s="105"/>
      <c r="AL453" s="105"/>
      <c r="AM453" s="105"/>
      <c r="AN453" s="105"/>
      <c r="AO453" s="105"/>
      <c r="AP453" s="105"/>
      <c r="AQ453" s="105"/>
      <c r="AR453" s="105"/>
      <c r="AS453" s="105"/>
      <c r="AT453" s="105"/>
      <c r="AU453" s="105"/>
      <c r="AV453" s="105"/>
      <c r="AW453" s="105"/>
      <c r="AX453" s="105"/>
      <c r="AY453" s="105"/>
      <c r="AZ453" s="105"/>
      <c r="BA453" s="105"/>
      <c r="BB453" s="105"/>
      <c r="BC453" s="105"/>
      <c r="BD453" s="105"/>
      <c r="BE453" s="105"/>
      <c r="BF453" s="105"/>
      <c r="BG453" s="105"/>
      <c r="BH453" s="105"/>
      <c r="BI453" s="105"/>
      <c r="BJ453" s="105"/>
      <c r="BK453" s="105"/>
      <c r="BL453" s="105"/>
      <c r="BM453" s="105"/>
      <c r="BN453" s="105"/>
      <c r="BO453" s="105"/>
      <c r="BP453" s="105"/>
      <c r="BQ453" s="105"/>
      <c r="BR453" s="105"/>
      <c r="BS453" s="105"/>
      <c r="BT453" s="105"/>
      <c r="BU453" s="105"/>
      <c r="BV453" s="105"/>
      <c r="BW453" s="105"/>
      <c r="BX453" s="105"/>
      <c r="BY453" s="105"/>
      <c r="BZ453" s="105"/>
      <c r="CA453" s="105"/>
      <c r="CB453" s="105"/>
      <c r="CC453" s="105"/>
      <c r="CD453" s="105"/>
      <c r="CE453" s="105"/>
      <c r="CF453" s="105"/>
      <c r="CG453" s="105"/>
      <c r="CH453" s="105"/>
      <c r="CI453" s="105"/>
      <c r="CJ453" s="105"/>
      <c r="CK453" s="105"/>
      <c r="CL453" s="105"/>
      <c r="CM453" s="105"/>
      <c r="CN453" s="105"/>
      <c r="CO453" s="105"/>
      <c r="CP453" s="105"/>
      <c r="CQ453" s="105"/>
      <c r="CR453" s="105"/>
      <c r="CS453" s="105"/>
      <c r="CT453" s="105"/>
      <c r="CU453" s="105"/>
      <c r="CV453" s="105"/>
      <c r="CW453" s="105"/>
      <c r="CX453" s="105"/>
      <c r="CY453" s="105"/>
      <c r="CZ453" s="105"/>
      <c r="DA453" s="105"/>
      <c r="DB453" s="105"/>
      <c r="DC453" s="105"/>
      <c r="DD453" s="105"/>
      <c r="DE453" s="105"/>
      <c r="DF453" s="105"/>
      <c r="DG453" s="105"/>
      <c r="DH453" s="105"/>
      <c r="DI453" s="105"/>
      <c r="DJ453" s="105"/>
      <c r="DK453" s="105"/>
      <c r="DL453" s="105"/>
      <c r="DM453" s="105"/>
      <c r="DN453" s="105"/>
      <c r="DO453" s="105"/>
      <c r="DP453" s="105"/>
      <c r="DQ453" s="105"/>
      <c r="DR453" s="105"/>
      <c r="DS453" s="105"/>
      <c r="DT453" s="105"/>
      <c r="DU453" s="105"/>
      <c r="DV453" s="105"/>
      <c r="DW453" s="105"/>
      <c r="DX453" s="105"/>
      <c r="DY453" s="105"/>
      <c r="DZ453" s="105"/>
      <c r="EA453" s="105"/>
      <c r="EB453" s="105"/>
      <c r="EC453" s="105"/>
      <c r="ED453" s="105"/>
      <c r="EE453" s="105"/>
      <c r="EF453" s="105"/>
      <c r="EG453" s="105"/>
      <c r="EH453" s="105"/>
      <c r="EI453" s="105"/>
    </row>
    <row r="454" spans="1:139" s="222" customFormat="1" ht="12.5" x14ac:dyDescent="0.25">
      <c r="A454" s="1652" t="s">
        <v>6492</v>
      </c>
      <c r="B454" s="1652" t="s">
        <v>6091</v>
      </c>
      <c r="C454" s="1653">
        <v>1</v>
      </c>
      <c r="D454" s="1654">
        <v>7284.5</v>
      </c>
      <c r="E454" s="1654">
        <v>7284.5</v>
      </c>
      <c r="F454" s="105"/>
      <c r="G454" s="308"/>
      <c r="H454" s="308"/>
      <c r="I454" s="308"/>
      <c r="J454" s="335"/>
      <c r="K454" s="105"/>
      <c r="L454" s="105"/>
      <c r="M454" s="105"/>
      <c r="N454" s="105"/>
      <c r="O454" s="105"/>
      <c r="P454" s="105"/>
      <c r="Q454" s="105"/>
      <c r="R454" s="105"/>
      <c r="S454" s="105"/>
      <c r="T454" s="105"/>
      <c r="U454" s="105"/>
      <c r="V454" s="105"/>
      <c r="W454" s="105"/>
      <c r="X454" s="105"/>
      <c r="Y454" s="105"/>
      <c r="Z454" s="105"/>
      <c r="AA454" s="105"/>
      <c r="AB454" s="105"/>
      <c r="AC454" s="105"/>
      <c r="AD454" s="105"/>
      <c r="AE454" s="105"/>
      <c r="AF454" s="105"/>
      <c r="AG454" s="105"/>
      <c r="AH454" s="105"/>
      <c r="AI454" s="105"/>
      <c r="AJ454" s="105"/>
      <c r="AK454" s="105"/>
      <c r="AL454" s="105"/>
      <c r="AM454" s="105"/>
      <c r="AN454" s="105"/>
      <c r="AO454" s="105"/>
      <c r="AP454" s="105"/>
      <c r="AQ454" s="105"/>
      <c r="AR454" s="105"/>
      <c r="AS454" s="105"/>
      <c r="AT454" s="105"/>
      <c r="AU454" s="105"/>
      <c r="AV454" s="105"/>
      <c r="AW454" s="105"/>
      <c r="AX454" s="105"/>
      <c r="AY454" s="105"/>
      <c r="AZ454" s="105"/>
      <c r="BA454" s="105"/>
      <c r="BB454" s="105"/>
      <c r="BC454" s="105"/>
      <c r="BD454" s="105"/>
      <c r="BE454" s="105"/>
      <c r="BF454" s="105"/>
      <c r="BG454" s="105"/>
      <c r="BH454" s="105"/>
      <c r="BI454" s="105"/>
      <c r="BJ454" s="105"/>
      <c r="BK454" s="105"/>
      <c r="BL454" s="105"/>
      <c r="BM454" s="105"/>
      <c r="BN454" s="105"/>
      <c r="BO454" s="105"/>
      <c r="BP454" s="105"/>
      <c r="BQ454" s="105"/>
      <c r="BR454" s="105"/>
      <c r="BS454" s="105"/>
      <c r="BT454" s="105"/>
      <c r="BU454" s="105"/>
      <c r="BV454" s="105"/>
      <c r="BW454" s="105"/>
      <c r="BX454" s="105"/>
      <c r="BY454" s="105"/>
      <c r="BZ454" s="105"/>
      <c r="CA454" s="105"/>
      <c r="CB454" s="105"/>
      <c r="CC454" s="105"/>
      <c r="CD454" s="105"/>
      <c r="CE454" s="105"/>
      <c r="CF454" s="105"/>
      <c r="CG454" s="105"/>
      <c r="CH454" s="105"/>
      <c r="CI454" s="105"/>
      <c r="CJ454" s="105"/>
      <c r="CK454" s="105"/>
      <c r="CL454" s="105"/>
      <c r="CM454" s="105"/>
      <c r="CN454" s="105"/>
      <c r="CO454" s="105"/>
      <c r="CP454" s="105"/>
      <c r="CQ454" s="105"/>
      <c r="CR454" s="105"/>
      <c r="CS454" s="105"/>
      <c r="CT454" s="105"/>
      <c r="CU454" s="105"/>
      <c r="CV454" s="105"/>
      <c r="CW454" s="105"/>
      <c r="CX454" s="105"/>
      <c r="CY454" s="105"/>
      <c r="CZ454" s="105"/>
      <c r="DA454" s="105"/>
      <c r="DB454" s="105"/>
      <c r="DC454" s="105"/>
      <c r="DD454" s="105"/>
      <c r="DE454" s="105"/>
      <c r="DF454" s="105"/>
      <c r="DG454" s="105"/>
      <c r="DH454" s="105"/>
      <c r="DI454" s="105"/>
      <c r="DJ454" s="105"/>
      <c r="DK454" s="105"/>
      <c r="DL454" s="105"/>
      <c r="DM454" s="105"/>
      <c r="DN454" s="105"/>
      <c r="DO454" s="105"/>
      <c r="DP454" s="105"/>
      <c r="DQ454" s="105"/>
      <c r="DR454" s="105"/>
      <c r="DS454" s="105"/>
      <c r="DT454" s="105"/>
      <c r="DU454" s="105"/>
      <c r="DV454" s="105"/>
      <c r="DW454" s="105"/>
      <c r="DX454" s="105"/>
      <c r="DY454" s="105"/>
      <c r="DZ454" s="105"/>
      <c r="EA454" s="105"/>
      <c r="EB454" s="105"/>
      <c r="EC454" s="105"/>
      <c r="ED454" s="105"/>
      <c r="EE454" s="105"/>
      <c r="EF454" s="105"/>
      <c r="EG454" s="105"/>
      <c r="EH454" s="105"/>
      <c r="EI454" s="105"/>
    </row>
    <row r="455" spans="1:139" s="222" customFormat="1" ht="12.5" x14ac:dyDescent="0.25">
      <c r="A455" s="1652" t="s">
        <v>6493</v>
      </c>
      <c r="B455" s="1652" t="s">
        <v>6091</v>
      </c>
      <c r="C455" s="1653">
        <v>2</v>
      </c>
      <c r="D455" s="1654">
        <v>7359.18</v>
      </c>
      <c r="E455" s="1654">
        <v>7359.18</v>
      </c>
      <c r="F455" s="105"/>
      <c r="G455" s="308"/>
      <c r="H455" s="308"/>
      <c r="I455" s="308"/>
      <c r="J455" s="335"/>
      <c r="K455" s="105"/>
      <c r="L455" s="105"/>
      <c r="M455" s="105"/>
      <c r="N455" s="105"/>
      <c r="O455" s="105"/>
      <c r="P455" s="105"/>
      <c r="Q455" s="105"/>
      <c r="R455" s="105"/>
      <c r="S455" s="105"/>
      <c r="T455" s="105"/>
      <c r="U455" s="105"/>
      <c r="V455" s="105"/>
      <c r="W455" s="105"/>
      <c r="X455" s="105"/>
      <c r="Y455" s="105"/>
      <c r="Z455" s="105"/>
      <c r="AA455" s="105"/>
      <c r="AB455" s="105"/>
      <c r="AC455" s="105"/>
      <c r="AD455" s="105"/>
      <c r="AE455" s="105"/>
      <c r="AF455" s="105"/>
      <c r="AG455" s="105"/>
      <c r="AH455" s="105"/>
      <c r="AI455" s="105"/>
      <c r="AJ455" s="105"/>
      <c r="AK455" s="105"/>
      <c r="AL455" s="105"/>
      <c r="AM455" s="105"/>
      <c r="AN455" s="105"/>
      <c r="AO455" s="105"/>
      <c r="AP455" s="105"/>
      <c r="AQ455" s="105"/>
      <c r="AR455" s="105"/>
      <c r="AS455" s="105"/>
      <c r="AT455" s="105"/>
      <c r="AU455" s="105"/>
      <c r="AV455" s="105"/>
      <c r="AW455" s="105"/>
      <c r="AX455" s="105"/>
      <c r="AY455" s="105"/>
      <c r="AZ455" s="105"/>
      <c r="BA455" s="105"/>
      <c r="BB455" s="105"/>
      <c r="BC455" s="105"/>
      <c r="BD455" s="105"/>
      <c r="BE455" s="105"/>
      <c r="BF455" s="105"/>
      <c r="BG455" s="105"/>
      <c r="BH455" s="105"/>
      <c r="BI455" s="105"/>
      <c r="BJ455" s="105"/>
      <c r="BK455" s="105"/>
      <c r="BL455" s="105"/>
      <c r="BM455" s="105"/>
      <c r="BN455" s="105"/>
      <c r="BO455" s="105"/>
      <c r="BP455" s="105"/>
      <c r="BQ455" s="105"/>
      <c r="BR455" s="105"/>
      <c r="BS455" s="105"/>
      <c r="BT455" s="105"/>
      <c r="BU455" s="105"/>
      <c r="BV455" s="105"/>
      <c r="BW455" s="105"/>
      <c r="BX455" s="105"/>
      <c r="BY455" s="105"/>
      <c r="BZ455" s="105"/>
      <c r="CA455" s="105"/>
      <c r="CB455" s="105"/>
      <c r="CC455" s="105"/>
      <c r="CD455" s="105"/>
      <c r="CE455" s="105"/>
      <c r="CF455" s="105"/>
      <c r="CG455" s="105"/>
      <c r="CH455" s="105"/>
      <c r="CI455" s="105"/>
      <c r="CJ455" s="105"/>
      <c r="CK455" s="105"/>
      <c r="CL455" s="105"/>
      <c r="CM455" s="105"/>
      <c r="CN455" s="105"/>
      <c r="CO455" s="105"/>
      <c r="CP455" s="105"/>
      <c r="CQ455" s="105"/>
      <c r="CR455" s="105"/>
      <c r="CS455" s="105"/>
      <c r="CT455" s="105"/>
      <c r="CU455" s="105"/>
      <c r="CV455" s="105"/>
      <c r="CW455" s="105"/>
      <c r="CX455" s="105"/>
      <c r="CY455" s="105"/>
      <c r="CZ455" s="105"/>
      <c r="DA455" s="105"/>
      <c r="DB455" s="105"/>
      <c r="DC455" s="105"/>
      <c r="DD455" s="105"/>
      <c r="DE455" s="105"/>
      <c r="DF455" s="105"/>
      <c r="DG455" s="105"/>
      <c r="DH455" s="105"/>
      <c r="DI455" s="105"/>
      <c r="DJ455" s="105"/>
      <c r="DK455" s="105"/>
      <c r="DL455" s="105"/>
      <c r="DM455" s="105"/>
      <c r="DN455" s="105"/>
      <c r="DO455" s="105"/>
      <c r="DP455" s="105"/>
      <c r="DQ455" s="105"/>
      <c r="DR455" s="105"/>
      <c r="DS455" s="105"/>
      <c r="DT455" s="105"/>
      <c r="DU455" s="105"/>
      <c r="DV455" s="105"/>
      <c r="DW455" s="105"/>
      <c r="DX455" s="105"/>
      <c r="DY455" s="105"/>
      <c r="DZ455" s="105"/>
      <c r="EA455" s="105"/>
      <c r="EB455" s="105"/>
      <c r="EC455" s="105"/>
      <c r="ED455" s="105"/>
      <c r="EE455" s="105"/>
      <c r="EF455" s="105"/>
      <c r="EG455" s="105"/>
      <c r="EH455" s="105"/>
      <c r="EI455" s="105"/>
    </row>
    <row r="456" spans="1:139" s="222" customFormat="1" ht="12.5" x14ac:dyDescent="0.25">
      <c r="A456" s="1652" t="s">
        <v>6494</v>
      </c>
      <c r="B456" s="1652" t="s">
        <v>6091</v>
      </c>
      <c r="C456" s="1653">
        <v>1</v>
      </c>
      <c r="D456" s="1654">
        <v>6165</v>
      </c>
      <c r="E456" s="1654">
        <v>6165</v>
      </c>
      <c r="F456" s="105"/>
      <c r="G456" s="308"/>
      <c r="H456" s="308"/>
      <c r="I456" s="308"/>
      <c r="J456" s="335"/>
      <c r="K456" s="105"/>
      <c r="L456" s="105"/>
      <c r="M456" s="105"/>
      <c r="N456" s="105"/>
      <c r="O456" s="105"/>
      <c r="P456" s="105"/>
      <c r="Q456" s="105"/>
      <c r="R456" s="105"/>
      <c r="S456" s="105"/>
      <c r="T456" s="105"/>
      <c r="U456" s="105"/>
      <c r="V456" s="105"/>
      <c r="W456" s="105"/>
      <c r="X456" s="105"/>
      <c r="Y456" s="105"/>
      <c r="Z456" s="105"/>
      <c r="AA456" s="105"/>
      <c r="AB456" s="105"/>
      <c r="AC456" s="105"/>
      <c r="AD456" s="105"/>
      <c r="AE456" s="105"/>
      <c r="AF456" s="105"/>
      <c r="AG456" s="105"/>
      <c r="AH456" s="105"/>
      <c r="AI456" s="105"/>
      <c r="AJ456" s="105"/>
      <c r="AK456" s="105"/>
      <c r="AL456" s="105"/>
      <c r="AM456" s="105"/>
      <c r="AN456" s="105"/>
      <c r="AO456" s="105"/>
      <c r="AP456" s="105"/>
      <c r="AQ456" s="105"/>
      <c r="AR456" s="105"/>
      <c r="AS456" s="105"/>
      <c r="AT456" s="105"/>
      <c r="AU456" s="105"/>
      <c r="AV456" s="105"/>
      <c r="AW456" s="105"/>
      <c r="AX456" s="105"/>
      <c r="AY456" s="105"/>
      <c r="AZ456" s="105"/>
      <c r="BA456" s="105"/>
      <c r="BB456" s="105"/>
      <c r="BC456" s="105"/>
      <c r="BD456" s="105"/>
      <c r="BE456" s="105"/>
      <c r="BF456" s="105"/>
      <c r="BG456" s="105"/>
      <c r="BH456" s="105"/>
      <c r="BI456" s="105"/>
      <c r="BJ456" s="105"/>
      <c r="BK456" s="105"/>
      <c r="BL456" s="105"/>
      <c r="BM456" s="105"/>
      <c r="BN456" s="105"/>
      <c r="BO456" s="105"/>
      <c r="BP456" s="105"/>
      <c r="BQ456" s="105"/>
      <c r="BR456" s="105"/>
      <c r="BS456" s="105"/>
      <c r="BT456" s="105"/>
      <c r="BU456" s="105"/>
      <c r="BV456" s="105"/>
      <c r="BW456" s="105"/>
      <c r="BX456" s="105"/>
      <c r="BY456" s="105"/>
      <c r="BZ456" s="105"/>
      <c r="CA456" s="105"/>
      <c r="CB456" s="105"/>
      <c r="CC456" s="105"/>
      <c r="CD456" s="105"/>
      <c r="CE456" s="105"/>
      <c r="CF456" s="105"/>
      <c r="CG456" s="105"/>
      <c r="CH456" s="105"/>
      <c r="CI456" s="105"/>
      <c r="CJ456" s="105"/>
      <c r="CK456" s="105"/>
      <c r="CL456" s="105"/>
      <c r="CM456" s="105"/>
      <c r="CN456" s="105"/>
      <c r="CO456" s="105"/>
      <c r="CP456" s="105"/>
      <c r="CQ456" s="105"/>
      <c r="CR456" s="105"/>
      <c r="CS456" s="105"/>
      <c r="CT456" s="105"/>
      <c r="CU456" s="105"/>
      <c r="CV456" s="105"/>
      <c r="CW456" s="105"/>
      <c r="CX456" s="105"/>
      <c r="CY456" s="105"/>
      <c r="CZ456" s="105"/>
      <c r="DA456" s="105"/>
      <c r="DB456" s="105"/>
      <c r="DC456" s="105"/>
      <c r="DD456" s="105"/>
      <c r="DE456" s="105"/>
      <c r="DF456" s="105"/>
      <c r="DG456" s="105"/>
      <c r="DH456" s="105"/>
      <c r="DI456" s="105"/>
      <c r="DJ456" s="105"/>
      <c r="DK456" s="105"/>
      <c r="DL456" s="105"/>
      <c r="DM456" s="105"/>
      <c r="DN456" s="105"/>
      <c r="DO456" s="105"/>
      <c r="DP456" s="105"/>
      <c r="DQ456" s="105"/>
      <c r="DR456" s="105"/>
      <c r="DS456" s="105"/>
      <c r="DT456" s="105"/>
      <c r="DU456" s="105"/>
      <c r="DV456" s="105"/>
      <c r="DW456" s="105"/>
      <c r="DX456" s="105"/>
      <c r="DY456" s="105"/>
      <c r="DZ456" s="105"/>
      <c r="EA456" s="105"/>
      <c r="EB456" s="105"/>
      <c r="EC456" s="105"/>
      <c r="ED456" s="105"/>
      <c r="EE456" s="105"/>
      <c r="EF456" s="105"/>
      <c r="EG456" s="105"/>
      <c r="EH456" s="105"/>
      <c r="EI456" s="105"/>
    </row>
    <row r="457" spans="1:139" s="222" customFormat="1" ht="12.5" x14ac:dyDescent="0.25">
      <c r="A457" s="1652" t="s">
        <v>6495</v>
      </c>
      <c r="B457" s="1652" t="s">
        <v>6091</v>
      </c>
      <c r="C457" s="1653">
        <v>46</v>
      </c>
      <c r="D457" s="1654">
        <v>7783</v>
      </c>
      <c r="E457" s="1654">
        <v>7783</v>
      </c>
      <c r="F457" s="105"/>
      <c r="G457" s="308"/>
      <c r="H457" s="308"/>
      <c r="I457" s="308"/>
      <c r="J457" s="335"/>
      <c r="K457" s="105"/>
      <c r="L457" s="105"/>
      <c r="M457" s="105"/>
      <c r="N457" s="105"/>
      <c r="O457" s="105"/>
      <c r="P457" s="105"/>
      <c r="Q457" s="105"/>
      <c r="R457" s="105"/>
      <c r="S457" s="105"/>
      <c r="T457" s="105"/>
      <c r="U457" s="105"/>
      <c r="V457" s="105"/>
      <c r="W457" s="105"/>
      <c r="X457" s="105"/>
      <c r="Y457" s="105"/>
      <c r="Z457" s="105"/>
      <c r="AA457" s="105"/>
      <c r="AB457" s="105"/>
      <c r="AC457" s="105"/>
      <c r="AD457" s="105"/>
      <c r="AE457" s="105"/>
      <c r="AF457" s="105"/>
      <c r="AG457" s="105"/>
      <c r="AH457" s="105"/>
      <c r="AI457" s="105"/>
      <c r="AJ457" s="105"/>
      <c r="AK457" s="105"/>
      <c r="AL457" s="105"/>
      <c r="AM457" s="105"/>
      <c r="AN457" s="105"/>
      <c r="AO457" s="105"/>
      <c r="AP457" s="105"/>
      <c r="AQ457" s="105"/>
      <c r="AR457" s="105"/>
      <c r="AS457" s="105"/>
      <c r="AT457" s="105"/>
      <c r="AU457" s="105"/>
      <c r="AV457" s="105"/>
      <c r="AW457" s="105"/>
      <c r="AX457" s="105"/>
      <c r="AY457" s="105"/>
      <c r="AZ457" s="105"/>
      <c r="BA457" s="105"/>
      <c r="BB457" s="105"/>
      <c r="BC457" s="105"/>
      <c r="BD457" s="105"/>
      <c r="BE457" s="105"/>
      <c r="BF457" s="105"/>
      <c r="BG457" s="105"/>
      <c r="BH457" s="105"/>
      <c r="BI457" s="105"/>
      <c r="BJ457" s="105"/>
      <c r="BK457" s="105"/>
      <c r="BL457" s="105"/>
      <c r="BM457" s="105"/>
      <c r="BN457" s="105"/>
      <c r="BO457" s="105"/>
      <c r="BP457" s="105"/>
      <c r="BQ457" s="105"/>
      <c r="BR457" s="105"/>
      <c r="BS457" s="105"/>
      <c r="BT457" s="105"/>
      <c r="BU457" s="105"/>
      <c r="BV457" s="105"/>
      <c r="BW457" s="105"/>
      <c r="BX457" s="105"/>
      <c r="BY457" s="105"/>
      <c r="BZ457" s="105"/>
      <c r="CA457" s="105"/>
      <c r="CB457" s="105"/>
      <c r="CC457" s="105"/>
      <c r="CD457" s="105"/>
      <c r="CE457" s="105"/>
      <c r="CF457" s="105"/>
      <c r="CG457" s="105"/>
      <c r="CH457" s="105"/>
      <c r="CI457" s="105"/>
      <c r="CJ457" s="105"/>
      <c r="CK457" s="105"/>
      <c r="CL457" s="105"/>
      <c r="CM457" s="105"/>
      <c r="CN457" s="105"/>
      <c r="CO457" s="105"/>
      <c r="CP457" s="105"/>
      <c r="CQ457" s="105"/>
      <c r="CR457" s="105"/>
      <c r="CS457" s="105"/>
      <c r="CT457" s="105"/>
      <c r="CU457" s="105"/>
      <c r="CV457" s="105"/>
      <c r="CW457" s="105"/>
      <c r="CX457" s="105"/>
      <c r="CY457" s="105"/>
      <c r="CZ457" s="105"/>
      <c r="DA457" s="105"/>
      <c r="DB457" s="105"/>
      <c r="DC457" s="105"/>
      <c r="DD457" s="105"/>
      <c r="DE457" s="105"/>
      <c r="DF457" s="105"/>
      <c r="DG457" s="105"/>
      <c r="DH457" s="105"/>
      <c r="DI457" s="105"/>
      <c r="DJ457" s="105"/>
      <c r="DK457" s="105"/>
      <c r="DL457" s="105"/>
      <c r="DM457" s="105"/>
      <c r="DN457" s="105"/>
      <c r="DO457" s="105"/>
      <c r="DP457" s="105"/>
      <c r="DQ457" s="105"/>
      <c r="DR457" s="105"/>
      <c r="DS457" s="105"/>
      <c r="DT457" s="105"/>
      <c r="DU457" s="105"/>
      <c r="DV457" s="105"/>
      <c r="DW457" s="105"/>
      <c r="DX457" s="105"/>
      <c r="DY457" s="105"/>
      <c r="DZ457" s="105"/>
      <c r="EA457" s="105"/>
      <c r="EB457" s="105"/>
      <c r="EC457" s="105"/>
      <c r="ED457" s="105"/>
      <c r="EE457" s="105"/>
      <c r="EF457" s="105"/>
      <c r="EG457" s="105"/>
      <c r="EH457" s="105"/>
      <c r="EI457" s="105"/>
    </row>
    <row r="458" spans="1:139" s="222" customFormat="1" ht="12.5" x14ac:dyDescent="0.25">
      <c r="A458" s="1652" t="s">
        <v>6496</v>
      </c>
      <c r="B458" s="1652" t="s">
        <v>6091</v>
      </c>
      <c r="C458" s="1653">
        <v>3</v>
      </c>
      <c r="D458" s="1654">
        <v>8257.82</v>
      </c>
      <c r="E458" s="1654">
        <v>8257.82</v>
      </c>
      <c r="F458" s="105"/>
      <c r="G458" s="308"/>
      <c r="H458" s="308"/>
      <c r="I458" s="308"/>
      <c r="J458" s="335"/>
      <c r="K458" s="105"/>
      <c r="L458" s="105"/>
      <c r="M458" s="105"/>
      <c r="N458" s="105"/>
      <c r="O458" s="105"/>
      <c r="P458" s="105"/>
      <c r="Q458" s="105"/>
      <c r="R458" s="105"/>
      <c r="S458" s="105"/>
      <c r="T458" s="105"/>
      <c r="U458" s="105"/>
      <c r="V458" s="105"/>
      <c r="W458" s="105"/>
      <c r="X458" s="105"/>
      <c r="Y458" s="105"/>
      <c r="Z458" s="105"/>
      <c r="AA458" s="105"/>
      <c r="AB458" s="105"/>
      <c r="AC458" s="105"/>
      <c r="AD458" s="105"/>
      <c r="AE458" s="105"/>
      <c r="AF458" s="105"/>
      <c r="AG458" s="105"/>
      <c r="AH458" s="105"/>
      <c r="AI458" s="105"/>
      <c r="AJ458" s="105"/>
      <c r="AK458" s="105"/>
      <c r="AL458" s="105"/>
      <c r="AM458" s="105"/>
      <c r="AN458" s="105"/>
      <c r="AO458" s="105"/>
      <c r="AP458" s="105"/>
      <c r="AQ458" s="105"/>
      <c r="AR458" s="105"/>
      <c r="AS458" s="105"/>
      <c r="AT458" s="105"/>
      <c r="AU458" s="105"/>
      <c r="AV458" s="105"/>
      <c r="AW458" s="105"/>
      <c r="AX458" s="105"/>
      <c r="AY458" s="105"/>
      <c r="AZ458" s="105"/>
      <c r="BA458" s="105"/>
      <c r="BB458" s="105"/>
      <c r="BC458" s="105"/>
      <c r="BD458" s="105"/>
      <c r="BE458" s="105"/>
      <c r="BF458" s="105"/>
      <c r="BG458" s="105"/>
      <c r="BH458" s="105"/>
      <c r="BI458" s="105"/>
      <c r="BJ458" s="105"/>
      <c r="BK458" s="105"/>
      <c r="BL458" s="105"/>
      <c r="BM458" s="105"/>
      <c r="BN458" s="105"/>
      <c r="BO458" s="105"/>
      <c r="BP458" s="105"/>
      <c r="BQ458" s="105"/>
      <c r="BR458" s="105"/>
      <c r="BS458" s="105"/>
      <c r="BT458" s="105"/>
      <c r="BU458" s="105"/>
      <c r="BV458" s="105"/>
      <c r="BW458" s="105"/>
      <c r="BX458" s="105"/>
      <c r="BY458" s="105"/>
      <c r="BZ458" s="105"/>
      <c r="CA458" s="105"/>
      <c r="CB458" s="105"/>
      <c r="CC458" s="105"/>
      <c r="CD458" s="105"/>
      <c r="CE458" s="105"/>
      <c r="CF458" s="105"/>
      <c r="CG458" s="105"/>
      <c r="CH458" s="105"/>
      <c r="CI458" s="105"/>
      <c r="CJ458" s="105"/>
      <c r="CK458" s="105"/>
      <c r="CL458" s="105"/>
      <c r="CM458" s="105"/>
      <c r="CN458" s="105"/>
      <c r="CO458" s="105"/>
      <c r="CP458" s="105"/>
      <c r="CQ458" s="105"/>
      <c r="CR458" s="105"/>
      <c r="CS458" s="105"/>
      <c r="CT458" s="105"/>
      <c r="CU458" s="105"/>
      <c r="CV458" s="105"/>
      <c r="CW458" s="105"/>
      <c r="CX458" s="105"/>
      <c r="CY458" s="105"/>
      <c r="CZ458" s="105"/>
      <c r="DA458" s="105"/>
      <c r="DB458" s="105"/>
      <c r="DC458" s="105"/>
      <c r="DD458" s="105"/>
      <c r="DE458" s="105"/>
      <c r="DF458" s="105"/>
      <c r="DG458" s="105"/>
      <c r="DH458" s="105"/>
      <c r="DI458" s="105"/>
      <c r="DJ458" s="105"/>
      <c r="DK458" s="105"/>
      <c r="DL458" s="105"/>
      <c r="DM458" s="105"/>
      <c r="DN458" s="105"/>
      <c r="DO458" s="105"/>
      <c r="DP458" s="105"/>
      <c r="DQ458" s="105"/>
      <c r="DR458" s="105"/>
      <c r="DS458" s="105"/>
      <c r="DT458" s="105"/>
      <c r="DU458" s="105"/>
      <c r="DV458" s="105"/>
      <c r="DW458" s="105"/>
      <c r="DX458" s="105"/>
      <c r="DY458" s="105"/>
      <c r="DZ458" s="105"/>
      <c r="EA458" s="105"/>
      <c r="EB458" s="105"/>
      <c r="EC458" s="105"/>
      <c r="ED458" s="105"/>
      <c r="EE458" s="105"/>
      <c r="EF458" s="105"/>
      <c r="EG458" s="105"/>
      <c r="EH458" s="105"/>
      <c r="EI458" s="105"/>
    </row>
    <row r="459" spans="1:139" s="222" customFormat="1" ht="12.5" x14ac:dyDescent="0.25">
      <c r="A459" s="1652" t="s">
        <v>6497</v>
      </c>
      <c r="B459" s="1652" t="s">
        <v>6091</v>
      </c>
      <c r="C459" s="1653">
        <v>1</v>
      </c>
      <c r="D459" s="1654">
        <v>7115</v>
      </c>
      <c r="E459" s="1654">
        <v>7115</v>
      </c>
      <c r="F459" s="105"/>
      <c r="G459" s="308"/>
      <c r="H459" s="308"/>
      <c r="I459" s="308"/>
      <c r="J459" s="335"/>
      <c r="K459" s="105"/>
      <c r="L459" s="105"/>
      <c r="M459" s="105"/>
      <c r="N459" s="105"/>
      <c r="O459" s="105"/>
      <c r="P459" s="105"/>
      <c r="Q459" s="105"/>
      <c r="R459" s="105"/>
      <c r="S459" s="105"/>
      <c r="T459" s="105"/>
      <c r="U459" s="105"/>
      <c r="V459" s="105"/>
      <c r="W459" s="105"/>
      <c r="X459" s="105"/>
      <c r="Y459" s="105"/>
      <c r="Z459" s="105"/>
      <c r="AA459" s="105"/>
      <c r="AB459" s="105"/>
      <c r="AC459" s="105"/>
      <c r="AD459" s="105"/>
      <c r="AE459" s="105"/>
      <c r="AF459" s="105"/>
      <c r="AG459" s="105"/>
      <c r="AH459" s="105"/>
      <c r="AI459" s="105"/>
      <c r="AJ459" s="105"/>
      <c r="AK459" s="105"/>
      <c r="AL459" s="105"/>
      <c r="AM459" s="105"/>
      <c r="AN459" s="105"/>
      <c r="AO459" s="105"/>
      <c r="AP459" s="105"/>
      <c r="AQ459" s="105"/>
      <c r="AR459" s="105"/>
      <c r="AS459" s="105"/>
      <c r="AT459" s="105"/>
      <c r="AU459" s="105"/>
      <c r="AV459" s="105"/>
      <c r="AW459" s="105"/>
      <c r="AX459" s="105"/>
      <c r="AY459" s="105"/>
      <c r="AZ459" s="105"/>
      <c r="BA459" s="105"/>
      <c r="BB459" s="105"/>
      <c r="BC459" s="105"/>
      <c r="BD459" s="105"/>
      <c r="BE459" s="105"/>
      <c r="BF459" s="105"/>
      <c r="BG459" s="105"/>
      <c r="BH459" s="105"/>
      <c r="BI459" s="105"/>
      <c r="BJ459" s="105"/>
      <c r="BK459" s="105"/>
      <c r="BL459" s="105"/>
      <c r="BM459" s="105"/>
      <c r="BN459" s="105"/>
      <c r="BO459" s="105"/>
      <c r="BP459" s="105"/>
      <c r="BQ459" s="105"/>
      <c r="BR459" s="105"/>
      <c r="BS459" s="105"/>
      <c r="BT459" s="105"/>
      <c r="BU459" s="105"/>
      <c r="BV459" s="105"/>
      <c r="BW459" s="105"/>
      <c r="BX459" s="105"/>
      <c r="BY459" s="105"/>
      <c r="BZ459" s="105"/>
      <c r="CA459" s="105"/>
      <c r="CB459" s="105"/>
      <c r="CC459" s="105"/>
      <c r="CD459" s="105"/>
      <c r="CE459" s="105"/>
      <c r="CF459" s="105"/>
      <c r="CG459" s="105"/>
      <c r="CH459" s="105"/>
      <c r="CI459" s="105"/>
      <c r="CJ459" s="105"/>
      <c r="CK459" s="105"/>
      <c r="CL459" s="105"/>
      <c r="CM459" s="105"/>
      <c r="CN459" s="105"/>
      <c r="CO459" s="105"/>
      <c r="CP459" s="105"/>
      <c r="CQ459" s="105"/>
      <c r="CR459" s="105"/>
      <c r="CS459" s="105"/>
      <c r="CT459" s="105"/>
      <c r="CU459" s="105"/>
      <c r="CV459" s="105"/>
      <c r="CW459" s="105"/>
      <c r="CX459" s="105"/>
      <c r="CY459" s="105"/>
      <c r="CZ459" s="105"/>
      <c r="DA459" s="105"/>
      <c r="DB459" s="105"/>
      <c r="DC459" s="105"/>
      <c r="DD459" s="105"/>
      <c r="DE459" s="105"/>
      <c r="DF459" s="105"/>
      <c r="DG459" s="105"/>
      <c r="DH459" s="105"/>
      <c r="DI459" s="105"/>
      <c r="DJ459" s="105"/>
      <c r="DK459" s="105"/>
      <c r="DL459" s="105"/>
      <c r="DM459" s="105"/>
      <c r="DN459" s="105"/>
      <c r="DO459" s="105"/>
      <c r="DP459" s="105"/>
      <c r="DQ459" s="105"/>
      <c r="DR459" s="105"/>
      <c r="DS459" s="105"/>
      <c r="DT459" s="105"/>
      <c r="DU459" s="105"/>
      <c r="DV459" s="105"/>
      <c r="DW459" s="105"/>
      <c r="DX459" s="105"/>
      <c r="DY459" s="105"/>
      <c r="DZ459" s="105"/>
      <c r="EA459" s="105"/>
      <c r="EB459" s="105"/>
      <c r="EC459" s="105"/>
      <c r="ED459" s="105"/>
      <c r="EE459" s="105"/>
      <c r="EF459" s="105"/>
      <c r="EG459" s="105"/>
      <c r="EH459" s="105"/>
      <c r="EI459" s="105"/>
    </row>
    <row r="460" spans="1:139" s="222" customFormat="1" ht="12.5" x14ac:dyDescent="0.25">
      <c r="A460" s="1652" t="s">
        <v>6498</v>
      </c>
      <c r="B460" s="1652" t="s">
        <v>6091</v>
      </c>
      <c r="C460" s="1653">
        <v>92</v>
      </c>
      <c r="D460" s="1654">
        <v>7457</v>
      </c>
      <c r="E460" s="1654">
        <v>7457</v>
      </c>
      <c r="F460" s="105"/>
      <c r="G460" s="308"/>
      <c r="H460" s="308"/>
      <c r="I460" s="308"/>
      <c r="J460" s="335"/>
      <c r="K460" s="105"/>
      <c r="L460" s="105"/>
      <c r="M460" s="105"/>
      <c r="N460" s="105"/>
      <c r="O460" s="105"/>
      <c r="P460" s="105"/>
      <c r="Q460" s="105"/>
      <c r="R460" s="105"/>
      <c r="S460" s="105"/>
      <c r="T460" s="105"/>
      <c r="U460" s="105"/>
      <c r="V460" s="105"/>
      <c r="W460" s="105"/>
      <c r="X460" s="105"/>
      <c r="Y460" s="105"/>
      <c r="Z460" s="105"/>
      <c r="AA460" s="105"/>
      <c r="AB460" s="105"/>
      <c r="AC460" s="105"/>
      <c r="AD460" s="105"/>
      <c r="AE460" s="105"/>
      <c r="AF460" s="105"/>
      <c r="AG460" s="105"/>
      <c r="AH460" s="105"/>
      <c r="AI460" s="105"/>
      <c r="AJ460" s="105"/>
      <c r="AK460" s="105"/>
      <c r="AL460" s="105"/>
      <c r="AM460" s="105"/>
      <c r="AN460" s="105"/>
      <c r="AO460" s="105"/>
      <c r="AP460" s="105"/>
      <c r="AQ460" s="105"/>
      <c r="AR460" s="105"/>
      <c r="AS460" s="105"/>
      <c r="AT460" s="105"/>
      <c r="AU460" s="105"/>
      <c r="AV460" s="105"/>
      <c r="AW460" s="105"/>
      <c r="AX460" s="105"/>
      <c r="AY460" s="105"/>
      <c r="AZ460" s="105"/>
      <c r="BA460" s="105"/>
      <c r="BB460" s="105"/>
      <c r="BC460" s="105"/>
      <c r="BD460" s="105"/>
      <c r="BE460" s="105"/>
      <c r="BF460" s="105"/>
      <c r="BG460" s="105"/>
      <c r="BH460" s="105"/>
      <c r="BI460" s="105"/>
      <c r="BJ460" s="105"/>
      <c r="BK460" s="105"/>
      <c r="BL460" s="105"/>
      <c r="BM460" s="105"/>
      <c r="BN460" s="105"/>
      <c r="BO460" s="105"/>
      <c r="BP460" s="105"/>
      <c r="BQ460" s="105"/>
      <c r="BR460" s="105"/>
      <c r="BS460" s="105"/>
      <c r="BT460" s="105"/>
      <c r="BU460" s="105"/>
      <c r="BV460" s="105"/>
      <c r="BW460" s="105"/>
      <c r="BX460" s="105"/>
      <c r="BY460" s="105"/>
      <c r="BZ460" s="105"/>
      <c r="CA460" s="105"/>
      <c r="CB460" s="105"/>
      <c r="CC460" s="105"/>
      <c r="CD460" s="105"/>
      <c r="CE460" s="105"/>
      <c r="CF460" s="105"/>
      <c r="CG460" s="105"/>
      <c r="CH460" s="105"/>
      <c r="CI460" s="105"/>
      <c r="CJ460" s="105"/>
      <c r="CK460" s="105"/>
      <c r="CL460" s="105"/>
      <c r="CM460" s="105"/>
      <c r="CN460" s="105"/>
      <c r="CO460" s="105"/>
      <c r="CP460" s="105"/>
      <c r="CQ460" s="105"/>
      <c r="CR460" s="105"/>
      <c r="CS460" s="105"/>
      <c r="CT460" s="105"/>
      <c r="CU460" s="105"/>
      <c r="CV460" s="105"/>
      <c r="CW460" s="105"/>
      <c r="CX460" s="105"/>
      <c r="CY460" s="105"/>
      <c r="CZ460" s="105"/>
      <c r="DA460" s="105"/>
      <c r="DB460" s="105"/>
      <c r="DC460" s="105"/>
      <c r="DD460" s="105"/>
      <c r="DE460" s="105"/>
      <c r="DF460" s="105"/>
      <c r="DG460" s="105"/>
      <c r="DH460" s="105"/>
      <c r="DI460" s="105"/>
      <c r="DJ460" s="105"/>
      <c r="DK460" s="105"/>
      <c r="DL460" s="105"/>
      <c r="DM460" s="105"/>
      <c r="DN460" s="105"/>
      <c r="DO460" s="105"/>
      <c r="DP460" s="105"/>
      <c r="DQ460" s="105"/>
      <c r="DR460" s="105"/>
      <c r="DS460" s="105"/>
      <c r="DT460" s="105"/>
      <c r="DU460" s="105"/>
      <c r="DV460" s="105"/>
      <c r="DW460" s="105"/>
      <c r="DX460" s="105"/>
      <c r="DY460" s="105"/>
      <c r="DZ460" s="105"/>
      <c r="EA460" s="105"/>
      <c r="EB460" s="105"/>
      <c r="EC460" s="105"/>
      <c r="ED460" s="105"/>
      <c r="EE460" s="105"/>
      <c r="EF460" s="105"/>
      <c r="EG460" s="105"/>
      <c r="EH460" s="105"/>
      <c r="EI460" s="105"/>
    </row>
    <row r="461" spans="1:139" s="222" customFormat="1" ht="12.5" x14ac:dyDescent="0.25">
      <c r="A461" s="1652" t="s">
        <v>6499</v>
      </c>
      <c r="B461" s="1652" t="s">
        <v>6091</v>
      </c>
      <c r="C461" s="1653">
        <v>4</v>
      </c>
      <c r="D461" s="1654">
        <v>14641</v>
      </c>
      <c r="E461" s="1654">
        <v>14641</v>
      </c>
      <c r="F461" s="105"/>
      <c r="G461" s="308"/>
      <c r="H461" s="308"/>
      <c r="I461" s="308"/>
      <c r="J461" s="335"/>
      <c r="K461" s="105"/>
      <c r="L461" s="105"/>
      <c r="M461" s="105"/>
      <c r="N461" s="105"/>
      <c r="O461" s="105"/>
      <c r="P461" s="105"/>
      <c r="Q461" s="105"/>
      <c r="R461" s="105"/>
      <c r="S461" s="105"/>
      <c r="T461" s="105"/>
      <c r="U461" s="105"/>
      <c r="V461" s="105"/>
      <c r="W461" s="105"/>
      <c r="X461" s="105"/>
      <c r="Y461" s="105"/>
      <c r="Z461" s="105"/>
      <c r="AA461" s="105"/>
      <c r="AB461" s="105"/>
      <c r="AC461" s="105"/>
      <c r="AD461" s="105"/>
      <c r="AE461" s="105"/>
      <c r="AF461" s="105"/>
      <c r="AG461" s="105"/>
      <c r="AH461" s="105"/>
      <c r="AI461" s="105"/>
      <c r="AJ461" s="105"/>
      <c r="AK461" s="105"/>
      <c r="AL461" s="105"/>
      <c r="AM461" s="105"/>
      <c r="AN461" s="105"/>
      <c r="AO461" s="105"/>
      <c r="AP461" s="105"/>
      <c r="AQ461" s="105"/>
      <c r="AR461" s="105"/>
      <c r="AS461" s="105"/>
      <c r="AT461" s="105"/>
      <c r="AU461" s="105"/>
      <c r="AV461" s="105"/>
      <c r="AW461" s="105"/>
      <c r="AX461" s="105"/>
      <c r="AY461" s="105"/>
      <c r="AZ461" s="105"/>
      <c r="BA461" s="105"/>
      <c r="BB461" s="105"/>
      <c r="BC461" s="105"/>
      <c r="BD461" s="105"/>
      <c r="BE461" s="105"/>
      <c r="BF461" s="105"/>
      <c r="BG461" s="105"/>
      <c r="BH461" s="105"/>
      <c r="BI461" s="105"/>
      <c r="BJ461" s="105"/>
      <c r="BK461" s="105"/>
      <c r="BL461" s="105"/>
      <c r="BM461" s="105"/>
      <c r="BN461" s="105"/>
      <c r="BO461" s="105"/>
      <c r="BP461" s="105"/>
      <c r="BQ461" s="105"/>
      <c r="BR461" s="105"/>
      <c r="BS461" s="105"/>
      <c r="BT461" s="105"/>
      <c r="BU461" s="105"/>
      <c r="BV461" s="105"/>
      <c r="BW461" s="105"/>
      <c r="BX461" s="105"/>
      <c r="BY461" s="105"/>
      <c r="BZ461" s="105"/>
      <c r="CA461" s="105"/>
      <c r="CB461" s="105"/>
      <c r="CC461" s="105"/>
      <c r="CD461" s="105"/>
      <c r="CE461" s="105"/>
      <c r="CF461" s="105"/>
      <c r="CG461" s="105"/>
      <c r="CH461" s="105"/>
      <c r="CI461" s="105"/>
      <c r="CJ461" s="105"/>
      <c r="CK461" s="105"/>
      <c r="CL461" s="105"/>
      <c r="CM461" s="105"/>
      <c r="CN461" s="105"/>
      <c r="CO461" s="105"/>
      <c r="CP461" s="105"/>
      <c r="CQ461" s="105"/>
      <c r="CR461" s="105"/>
      <c r="CS461" s="105"/>
      <c r="CT461" s="105"/>
      <c r="CU461" s="105"/>
      <c r="CV461" s="105"/>
      <c r="CW461" s="105"/>
      <c r="CX461" s="105"/>
      <c r="CY461" s="105"/>
      <c r="CZ461" s="105"/>
      <c r="DA461" s="105"/>
      <c r="DB461" s="105"/>
      <c r="DC461" s="105"/>
      <c r="DD461" s="105"/>
      <c r="DE461" s="105"/>
      <c r="DF461" s="105"/>
      <c r="DG461" s="105"/>
      <c r="DH461" s="105"/>
      <c r="DI461" s="105"/>
      <c r="DJ461" s="105"/>
      <c r="DK461" s="105"/>
      <c r="DL461" s="105"/>
      <c r="DM461" s="105"/>
      <c r="DN461" s="105"/>
      <c r="DO461" s="105"/>
      <c r="DP461" s="105"/>
      <c r="DQ461" s="105"/>
      <c r="DR461" s="105"/>
      <c r="DS461" s="105"/>
      <c r="DT461" s="105"/>
      <c r="DU461" s="105"/>
      <c r="DV461" s="105"/>
      <c r="DW461" s="105"/>
      <c r="DX461" s="105"/>
      <c r="DY461" s="105"/>
      <c r="DZ461" s="105"/>
      <c r="EA461" s="105"/>
      <c r="EB461" s="105"/>
      <c r="EC461" s="105"/>
      <c r="ED461" s="105"/>
      <c r="EE461" s="105"/>
      <c r="EF461" s="105"/>
      <c r="EG461" s="105"/>
      <c r="EH461" s="105"/>
      <c r="EI461" s="105"/>
    </row>
    <row r="462" spans="1:139" s="222" customFormat="1" ht="12.5" x14ac:dyDescent="0.25">
      <c r="A462" s="1652" t="s">
        <v>6500</v>
      </c>
      <c r="B462" s="1652" t="s">
        <v>6091</v>
      </c>
      <c r="C462" s="1653">
        <v>3</v>
      </c>
      <c r="D462" s="1654">
        <v>15150</v>
      </c>
      <c r="E462" s="1654">
        <v>15150</v>
      </c>
      <c r="F462" s="105"/>
      <c r="G462" s="308"/>
      <c r="H462" s="308"/>
      <c r="I462" s="308"/>
      <c r="J462" s="335"/>
      <c r="K462" s="105"/>
      <c r="L462" s="105"/>
      <c r="M462" s="105"/>
      <c r="N462" s="105"/>
      <c r="O462" s="105"/>
      <c r="P462" s="105"/>
      <c r="Q462" s="105"/>
      <c r="R462" s="105"/>
      <c r="S462" s="105"/>
      <c r="T462" s="105"/>
      <c r="U462" s="105"/>
      <c r="V462" s="105"/>
      <c r="W462" s="105"/>
      <c r="X462" s="105"/>
      <c r="Y462" s="105"/>
      <c r="Z462" s="105"/>
      <c r="AA462" s="105"/>
      <c r="AB462" s="105"/>
      <c r="AC462" s="105"/>
      <c r="AD462" s="105"/>
      <c r="AE462" s="105"/>
      <c r="AF462" s="105"/>
      <c r="AG462" s="105"/>
      <c r="AH462" s="105"/>
      <c r="AI462" s="105"/>
      <c r="AJ462" s="105"/>
      <c r="AK462" s="105"/>
      <c r="AL462" s="105"/>
      <c r="AM462" s="105"/>
      <c r="AN462" s="105"/>
      <c r="AO462" s="105"/>
      <c r="AP462" s="105"/>
      <c r="AQ462" s="105"/>
      <c r="AR462" s="105"/>
      <c r="AS462" s="105"/>
      <c r="AT462" s="105"/>
      <c r="AU462" s="105"/>
      <c r="AV462" s="105"/>
      <c r="AW462" s="105"/>
      <c r="AX462" s="105"/>
      <c r="AY462" s="105"/>
      <c r="AZ462" s="105"/>
      <c r="BA462" s="105"/>
      <c r="BB462" s="105"/>
      <c r="BC462" s="105"/>
      <c r="BD462" s="105"/>
      <c r="BE462" s="105"/>
      <c r="BF462" s="105"/>
      <c r="BG462" s="105"/>
      <c r="BH462" s="105"/>
      <c r="BI462" s="105"/>
      <c r="BJ462" s="105"/>
      <c r="BK462" s="105"/>
      <c r="BL462" s="105"/>
      <c r="BM462" s="105"/>
      <c r="BN462" s="105"/>
      <c r="BO462" s="105"/>
      <c r="BP462" s="105"/>
      <c r="BQ462" s="105"/>
      <c r="BR462" s="105"/>
      <c r="BS462" s="105"/>
      <c r="BT462" s="105"/>
      <c r="BU462" s="105"/>
      <c r="BV462" s="105"/>
      <c r="BW462" s="105"/>
      <c r="BX462" s="105"/>
      <c r="BY462" s="105"/>
      <c r="BZ462" s="105"/>
      <c r="CA462" s="105"/>
      <c r="CB462" s="105"/>
      <c r="CC462" s="105"/>
      <c r="CD462" s="105"/>
      <c r="CE462" s="105"/>
      <c r="CF462" s="105"/>
      <c r="CG462" s="105"/>
      <c r="CH462" s="105"/>
      <c r="CI462" s="105"/>
      <c r="CJ462" s="105"/>
      <c r="CK462" s="105"/>
      <c r="CL462" s="105"/>
      <c r="CM462" s="105"/>
      <c r="CN462" s="105"/>
      <c r="CO462" s="105"/>
      <c r="CP462" s="105"/>
      <c r="CQ462" s="105"/>
      <c r="CR462" s="105"/>
      <c r="CS462" s="105"/>
      <c r="CT462" s="105"/>
      <c r="CU462" s="105"/>
      <c r="CV462" s="105"/>
      <c r="CW462" s="105"/>
      <c r="CX462" s="105"/>
      <c r="CY462" s="105"/>
      <c r="CZ462" s="105"/>
      <c r="DA462" s="105"/>
      <c r="DB462" s="105"/>
      <c r="DC462" s="105"/>
      <c r="DD462" s="105"/>
      <c r="DE462" s="105"/>
      <c r="DF462" s="105"/>
      <c r="DG462" s="105"/>
      <c r="DH462" s="105"/>
      <c r="DI462" s="105"/>
      <c r="DJ462" s="105"/>
      <c r="DK462" s="105"/>
      <c r="DL462" s="105"/>
      <c r="DM462" s="105"/>
      <c r="DN462" s="105"/>
      <c r="DO462" s="105"/>
      <c r="DP462" s="105"/>
      <c r="DQ462" s="105"/>
      <c r="DR462" s="105"/>
      <c r="DS462" s="105"/>
      <c r="DT462" s="105"/>
      <c r="DU462" s="105"/>
      <c r="DV462" s="105"/>
      <c r="DW462" s="105"/>
      <c r="DX462" s="105"/>
      <c r="DY462" s="105"/>
      <c r="DZ462" s="105"/>
      <c r="EA462" s="105"/>
      <c r="EB462" s="105"/>
      <c r="EC462" s="105"/>
      <c r="ED462" s="105"/>
      <c r="EE462" s="105"/>
      <c r="EF462" s="105"/>
      <c r="EG462" s="105"/>
      <c r="EH462" s="105"/>
      <c r="EI462" s="105"/>
    </row>
    <row r="463" spans="1:139" s="222" customFormat="1" ht="12.5" x14ac:dyDescent="0.25">
      <c r="A463" s="1652" t="s">
        <v>6501</v>
      </c>
      <c r="B463" s="1652" t="s">
        <v>6091</v>
      </c>
      <c r="C463" s="1653">
        <v>1</v>
      </c>
      <c r="D463" s="1654">
        <v>9920</v>
      </c>
      <c r="E463" s="1654">
        <v>9920</v>
      </c>
      <c r="F463" s="105"/>
      <c r="G463" s="308"/>
      <c r="H463" s="308"/>
      <c r="I463" s="308"/>
      <c r="J463" s="335"/>
      <c r="K463" s="105"/>
      <c r="L463" s="105"/>
      <c r="M463" s="105"/>
      <c r="N463" s="105"/>
      <c r="O463" s="105"/>
      <c r="P463" s="105"/>
      <c r="Q463" s="105"/>
      <c r="R463" s="105"/>
      <c r="S463" s="105"/>
      <c r="T463" s="105"/>
      <c r="U463" s="105"/>
      <c r="V463" s="105"/>
      <c r="W463" s="105"/>
      <c r="X463" s="105"/>
      <c r="Y463" s="105"/>
      <c r="Z463" s="105"/>
      <c r="AA463" s="105"/>
      <c r="AB463" s="105"/>
      <c r="AC463" s="105"/>
      <c r="AD463" s="105"/>
      <c r="AE463" s="105"/>
      <c r="AF463" s="105"/>
      <c r="AG463" s="105"/>
      <c r="AH463" s="105"/>
      <c r="AI463" s="105"/>
      <c r="AJ463" s="105"/>
      <c r="AK463" s="105"/>
      <c r="AL463" s="105"/>
      <c r="AM463" s="105"/>
      <c r="AN463" s="105"/>
      <c r="AO463" s="105"/>
      <c r="AP463" s="105"/>
      <c r="AQ463" s="105"/>
      <c r="AR463" s="105"/>
      <c r="AS463" s="105"/>
      <c r="AT463" s="105"/>
      <c r="AU463" s="105"/>
      <c r="AV463" s="105"/>
      <c r="AW463" s="105"/>
      <c r="AX463" s="105"/>
      <c r="AY463" s="105"/>
      <c r="AZ463" s="105"/>
      <c r="BA463" s="105"/>
      <c r="BB463" s="105"/>
      <c r="BC463" s="105"/>
      <c r="BD463" s="105"/>
      <c r="BE463" s="105"/>
      <c r="BF463" s="105"/>
      <c r="BG463" s="105"/>
      <c r="BH463" s="105"/>
      <c r="BI463" s="105"/>
      <c r="BJ463" s="105"/>
      <c r="BK463" s="105"/>
      <c r="BL463" s="105"/>
      <c r="BM463" s="105"/>
      <c r="BN463" s="105"/>
      <c r="BO463" s="105"/>
      <c r="BP463" s="105"/>
      <c r="BQ463" s="105"/>
      <c r="BR463" s="105"/>
      <c r="BS463" s="105"/>
      <c r="BT463" s="105"/>
      <c r="BU463" s="105"/>
      <c r="BV463" s="105"/>
      <c r="BW463" s="105"/>
      <c r="BX463" s="105"/>
      <c r="BY463" s="105"/>
      <c r="BZ463" s="105"/>
      <c r="CA463" s="105"/>
      <c r="CB463" s="105"/>
      <c r="CC463" s="105"/>
      <c r="CD463" s="105"/>
      <c r="CE463" s="105"/>
      <c r="CF463" s="105"/>
      <c r="CG463" s="105"/>
      <c r="CH463" s="105"/>
      <c r="CI463" s="105"/>
      <c r="CJ463" s="105"/>
      <c r="CK463" s="105"/>
      <c r="CL463" s="105"/>
      <c r="CM463" s="105"/>
      <c r="CN463" s="105"/>
      <c r="CO463" s="105"/>
      <c r="CP463" s="105"/>
      <c r="CQ463" s="105"/>
      <c r="CR463" s="105"/>
      <c r="CS463" s="105"/>
      <c r="CT463" s="105"/>
      <c r="CU463" s="105"/>
      <c r="CV463" s="105"/>
      <c r="CW463" s="105"/>
      <c r="CX463" s="105"/>
      <c r="CY463" s="105"/>
      <c r="CZ463" s="105"/>
      <c r="DA463" s="105"/>
      <c r="DB463" s="105"/>
      <c r="DC463" s="105"/>
      <c r="DD463" s="105"/>
      <c r="DE463" s="105"/>
      <c r="DF463" s="105"/>
      <c r="DG463" s="105"/>
      <c r="DH463" s="105"/>
      <c r="DI463" s="105"/>
      <c r="DJ463" s="105"/>
      <c r="DK463" s="105"/>
      <c r="DL463" s="105"/>
      <c r="DM463" s="105"/>
      <c r="DN463" s="105"/>
      <c r="DO463" s="105"/>
      <c r="DP463" s="105"/>
      <c r="DQ463" s="105"/>
      <c r="DR463" s="105"/>
      <c r="DS463" s="105"/>
      <c r="DT463" s="105"/>
      <c r="DU463" s="105"/>
      <c r="DV463" s="105"/>
      <c r="DW463" s="105"/>
      <c r="DX463" s="105"/>
      <c r="DY463" s="105"/>
      <c r="DZ463" s="105"/>
      <c r="EA463" s="105"/>
      <c r="EB463" s="105"/>
      <c r="EC463" s="105"/>
      <c r="ED463" s="105"/>
      <c r="EE463" s="105"/>
      <c r="EF463" s="105"/>
      <c r="EG463" s="105"/>
      <c r="EH463" s="105"/>
      <c r="EI463" s="105"/>
    </row>
    <row r="464" spans="1:139" s="222" customFormat="1" ht="12.5" x14ac:dyDescent="0.25">
      <c r="A464" s="1652" t="s">
        <v>6502</v>
      </c>
      <c r="B464" s="1652" t="s">
        <v>6095</v>
      </c>
      <c r="C464" s="1653">
        <v>2</v>
      </c>
      <c r="D464" s="1654">
        <v>7802</v>
      </c>
      <c r="E464" s="1654">
        <v>7802</v>
      </c>
      <c r="F464" s="105"/>
      <c r="G464" s="308"/>
      <c r="H464" s="308"/>
      <c r="I464" s="308"/>
      <c r="J464" s="335"/>
      <c r="K464" s="105"/>
      <c r="L464" s="105"/>
      <c r="M464" s="105"/>
      <c r="N464" s="105"/>
      <c r="O464" s="105"/>
      <c r="P464" s="105"/>
      <c r="Q464" s="105"/>
      <c r="R464" s="105"/>
      <c r="S464" s="105"/>
      <c r="T464" s="105"/>
      <c r="U464" s="105"/>
      <c r="V464" s="105"/>
      <c r="W464" s="105"/>
      <c r="X464" s="105"/>
      <c r="Y464" s="105"/>
      <c r="Z464" s="105"/>
      <c r="AA464" s="105"/>
      <c r="AB464" s="105"/>
      <c r="AC464" s="105"/>
      <c r="AD464" s="105"/>
      <c r="AE464" s="105"/>
      <c r="AF464" s="105"/>
      <c r="AG464" s="105"/>
      <c r="AH464" s="105"/>
      <c r="AI464" s="105"/>
      <c r="AJ464" s="105"/>
      <c r="AK464" s="105"/>
      <c r="AL464" s="105"/>
      <c r="AM464" s="105"/>
      <c r="AN464" s="105"/>
      <c r="AO464" s="105"/>
      <c r="AP464" s="105"/>
      <c r="AQ464" s="105"/>
      <c r="AR464" s="105"/>
      <c r="AS464" s="105"/>
      <c r="AT464" s="105"/>
      <c r="AU464" s="105"/>
      <c r="AV464" s="105"/>
      <c r="AW464" s="105"/>
      <c r="AX464" s="105"/>
      <c r="AY464" s="105"/>
      <c r="AZ464" s="105"/>
      <c r="BA464" s="105"/>
      <c r="BB464" s="105"/>
      <c r="BC464" s="105"/>
      <c r="BD464" s="105"/>
      <c r="BE464" s="105"/>
      <c r="BF464" s="105"/>
      <c r="BG464" s="105"/>
      <c r="BH464" s="105"/>
      <c r="BI464" s="105"/>
      <c r="BJ464" s="105"/>
      <c r="BK464" s="105"/>
      <c r="BL464" s="105"/>
      <c r="BM464" s="105"/>
      <c r="BN464" s="105"/>
      <c r="BO464" s="105"/>
      <c r="BP464" s="105"/>
      <c r="BQ464" s="105"/>
      <c r="BR464" s="105"/>
      <c r="BS464" s="105"/>
      <c r="BT464" s="105"/>
      <c r="BU464" s="105"/>
      <c r="BV464" s="105"/>
      <c r="BW464" s="105"/>
      <c r="BX464" s="105"/>
      <c r="BY464" s="105"/>
      <c r="BZ464" s="105"/>
      <c r="CA464" s="105"/>
      <c r="CB464" s="105"/>
      <c r="CC464" s="105"/>
      <c r="CD464" s="105"/>
      <c r="CE464" s="105"/>
      <c r="CF464" s="105"/>
      <c r="CG464" s="105"/>
      <c r="CH464" s="105"/>
      <c r="CI464" s="105"/>
      <c r="CJ464" s="105"/>
      <c r="CK464" s="105"/>
      <c r="CL464" s="105"/>
      <c r="CM464" s="105"/>
      <c r="CN464" s="105"/>
      <c r="CO464" s="105"/>
      <c r="CP464" s="105"/>
      <c r="CQ464" s="105"/>
      <c r="CR464" s="105"/>
      <c r="CS464" s="105"/>
      <c r="CT464" s="105"/>
      <c r="CU464" s="105"/>
      <c r="CV464" s="105"/>
      <c r="CW464" s="105"/>
      <c r="CX464" s="105"/>
      <c r="CY464" s="105"/>
      <c r="CZ464" s="105"/>
      <c r="DA464" s="105"/>
      <c r="DB464" s="105"/>
      <c r="DC464" s="105"/>
      <c r="DD464" s="105"/>
      <c r="DE464" s="105"/>
      <c r="DF464" s="105"/>
      <c r="DG464" s="105"/>
      <c r="DH464" s="105"/>
      <c r="DI464" s="105"/>
      <c r="DJ464" s="105"/>
      <c r="DK464" s="105"/>
      <c r="DL464" s="105"/>
      <c r="DM464" s="105"/>
      <c r="DN464" s="105"/>
      <c r="DO464" s="105"/>
      <c r="DP464" s="105"/>
      <c r="DQ464" s="105"/>
      <c r="DR464" s="105"/>
      <c r="DS464" s="105"/>
      <c r="DT464" s="105"/>
      <c r="DU464" s="105"/>
      <c r="DV464" s="105"/>
      <c r="DW464" s="105"/>
      <c r="DX464" s="105"/>
      <c r="DY464" s="105"/>
      <c r="DZ464" s="105"/>
      <c r="EA464" s="105"/>
      <c r="EB464" s="105"/>
      <c r="EC464" s="105"/>
      <c r="ED464" s="105"/>
      <c r="EE464" s="105"/>
      <c r="EF464" s="105"/>
      <c r="EG464" s="105"/>
      <c r="EH464" s="105"/>
      <c r="EI464" s="105"/>
    </row>
    <row r="465" spans="1:139" s="222" customFormat="1" ht="12.5" x14ac:dyDescent="0.25">
      <c r="A465" s="1652" t="s">
        <v>6503</v>
      </c>
      <c r="B465" s="1652" t="s">
        <v>6095</v>
      </c>
      <c r="C465" s="1653">
        <v>5</v>
      </c>
      <c r="D465" s="1654">
        <v>9370.4</v>
      </c>
      <c r="E465" s="1654">
        <v>9370.4</v>
      </c>
      <c r="F465" s="105"/>
      <c r="G465" s="308"/>
      <c r="H465" s="308"/>
      <c r="I465" s="308"/>
      <c r="J465" s="335"/>
      <c r="K465" s="105"/>
      <c r="L465" s="105"/>
      <c r="M465" s="105"/>
      <c r="N465" s="105"/>
      <c r="O465" s="105"/>
      <c r="P465" s="105"/>
      <c r="Q465" s="105"/>
      <c r="R465" s="105"/>
      <c r="S465" s="105"/>
      <c r="T465" s="105"/>
      <c r="U465" s="105"/>
      <c r="V465" s="105"/>
      <c r="W465" s="105"/>
      <c r="X465" s="105"/>
      <c r="Y465" s="105"/>
      <c r="Z465" s="105"/>
      <c r="AA465" s="105"/>
      <c r="AB465" s="105"/>
      <c r="AC465" s="105"/>
      <c r="AD465" s="105"/>
      <c r="AE465" s="105"/>
      <c r="AF465" s="105"/>
      <c r="AG465" s="105"/>
      <c r="AH465" s="105"/>
      <c r="AI465" s="105"/>
      <c r="AJ465" s="105"/>
      <c r="AK465" s="105"/>
      <c r="AL465" s="105"/>
      <c r="AM465" s="105"/>
      <c r="AN465" s="105"/>
      <c r="AO465" s="105"/>
      <c r="AP465" s="105"/>
      <c r="AQ465" s="105"/>
      <c r="AR465" s="105"/>
      <c r="AS465" s="105"/>
      <c r="AT465" s="105"/>
      <c r="AU465" s="105"/>
      <c r="AV465" s="105"/>
      <c r="AW465" s="105"/>
      <c r="AX465" s="105"/>
      <c r="AY465" s="105"/>
      <c r="AZ465" s="105"/>
      <c r="BA465" s="105"/>
      <c r="BB465" s="105"/>
      <c r="BC465" s="105"/>
      <c r="BD465" s="105"/>
      <c r="BE465" s="105"/>
      <c r="BF465" s="105"/>
      <c r="BG465" s="105"/>
      <c r="BH465" s="105"/>
      <c r="BI465" s="105"/>
      <c r="BJ465" s="105"/>
      <c r="BK465" s="105"/>
      <c r="BL465" s="105"/>
      <c r="BM465" s="105"/>
      <c r="BN465" s="105"/>
      <c r="BO465" s="105"/>
      <c r="BP465" s="105"/>
      <c r="BQ465" s="105"/>
      <c r="BR465" s="105"/>
      <c r="BS465" s="105"/>
      <c r="BT465" s="105"/>
      <c r="BU465" s="105"/>
      <c r="BV465" s="105"/>
      <c r="BW465" s="105"/>
      <c r="BX465" s="105"/>
      <c r="BY465" s="105"/>
      <c r="BZ465" s="105"/>
      <c r="CA465" s="105"/>
      <c r="CB465" s="105"/>
      <c r="CC465" s="105"/>
      <c r="CD465" s="105"/>
      <c r="CE465" s="105"/>
      <c r="CF465" s="105"/>
      <c r="CG465" s="105"/>
      <c r="CH465" s="105"/>
      <c r="CI465" s="105"/>
      <c r="CJ465" s="105"/>
      <c r="CK465" s="105"/>
      <c r="CL465" s="105"/>
      <c r="CM465" s="105"/>
      <c r="CN465" s="105"/>
      <c r="CO465" s="105"/>
      <c r="CP465" s="105"/>
      <c r="CQ465" s="105"/>
      <c r="CR465" s="105"/>
      <c r="CS465" s="105"/>
      <c r="CT465" s="105"/>
      <c r="CU465" s="105"/>
      <c r="CV465" s="105"/>
      <c r="CW465" s="105"/>
      <c r="CX465" s="105"/>
      <c r="CY465" s="105"/>
      <c r="CZ465" s="105"/>
      <c r="DA465" s="105"/>
      <c r="DB465" s="105"/>
      <c r="DC465" s="105"/>
      <c r="DD465" s="105"/>
      <c r="DE465" s="105"/>
      <c r="DF465" s="105"/>
      <c r="DG465" s="105"/>
      <c r="DH465" s="105"/>
      <c r="DI465" s="105"/>
      <c r="DJ465" s="105"/>
      <c r="DK465" s="105"/>
      <c r="DL465" s="105"/>
      <c r="DM465" s="105"/>
      <c r="DN465" s="105"/>
      <c r="DO465" s="105"/>
      <c r="DP465" s="105"/>
      <c r="DQ465" s="105"/>
      <c r="DR465" s="105"/>
      <c r="DS465" s="105"/>
      <c r="DT465" s="105"/>
      <c r="DU465" s="105"/>
      <c r="DV465" s="105"/>
      <c r="DW465" s="105"/>
      <c r="DX465" s="105"/>
      <c r="DY465" s="105"/>
      <c r="DZ465" s="105"/>
      <c r="EA465" s="105"/>
      <c r="EB465" s="105"/>
      <c r="EC465" s="105"/>
      <c r="ED465" s="105"/>
      <c r="EE465" s="105"/>
      <c r="EF465" s="105"/>
      <c r="EG465" s="105"/>
      <c r="EH465" s="105"/>
      <c r="EI465" s="105"/>
    </row>
    <row r="466" spans="1:139" s="222" customFormat="1" ht="12.5" x14ac:dyDescent="0.25">
      <c r="A466" s="1652" t="s">
        <v>6504</v>
      </c>
      <c r="B466" s="1652" t="s">
        <v>6505</v>
      </c>
      <c r="C466" s="1653">
        <v>1</v>
      </c>
      <c r="D466" s="1654">
        <v>5883</v>
      </c>
      <c r="E466" s="1654">
        <v>5883</v>
      </c>
      <c r="F466" s="105"/>
      <c r="G466" s="308"/>
      <c r="H466" s="308"/>
      <c r="I466" s="308"/>
      <c r="J466" s="335"/>
      <c r="K466" s="105"/>
      <c r="L466" s="105"/>
      <c r="M466" s="105"/>
      <c r="N466" s="105"/>
      <c r="O466" s="105"/>
      <c r="P466" s="105"/>
      <c r="Q466" s="105"/>
      <c r="R466" s="105"/>
      <c r="S466" s="105"/>
      <c r="T466" s="105"/>
      <c r="U466" s="105"/>
      <c r="V466" s="105"/>
      <c r="W466" s="105"/>
      <c r="X466" s="105"/>
      <c r="Y466" s="105"/>
      <c r="Z466" s="105"/>
      <c r="AA466" s="105"/>
      <c r="AB466" s="105"/>
      <c r="AC466" s="105"/>
      <c r="AD466" s="105"/>
      <c r="AE466" s="105"/>
      <c r="AF466" s="105"/>
      <c r="AG466" s="105"/>
      <c r="AH466" s="105"/>
      <c r="AI466" s="105"/>
      <c r="AJ466" s="105"/>
      <c r="AK466" s="105"/>
      <c r="AL466" s="105"/>
      <c r="AM466" s="105"/>
      <c r="AN466" s="105"/>
      <c r="AO466" s="105"/>
      <c r="AP466" s="105"/>
      <c r="AQ466" s="105"/>
      <c r="AR466" s="105"/>
      <c r="AS466" s="105"/>
      <c r="AT466" s="105"/>
      <c r="AU466" s="105"/>
      <c r="AV466" s="105"/>
      <c r="AW466" s="105"/>
      <c r="AX466" s="105"/>
      <c r="AY466" s="105"/>
      <c r="AZ466" s="105"/>
      <c r="BA466" s="105"/>
      <c r="BB466" s="105"/>
      <c r="BC466" s="105"/>
      <c r="BD466" s="105"/>
      <c r="BE466" s="105"/>
      <c r="BF466" s="105"/>
      <c r="BG466" s="105"/>
      <c r="BH466" s="105"/>
      <c r="BI466" s="105"/>
      <c r="BJ466" s="105"/>
      <c r="BK466" s="105"/>
      <c r="BL466" s="105"/>
      <c r="BM466" s="105"/>
      <c r="BN466" s="105"/>
      <c r="BO466" s="105"/>
      <c r="BP466" s="105"/>
      <c r="BQ466" s="105"/>
      <c r="BR466" s="105"/>
      <c r="BS466" s="105"/>
      <c r="BT466" s="105"/>
      <c r="BU466" s="105"/>
      <c r="BV466" s="105"/>
      <c r="BW466" s="105"/>
      <c r="BX466" s="105"/>
      <c r="BY466" s="105"/>
      <c r="BZ466" s="105"/>
      <c r="CA466" s="105"/>
      <c r="CB466" s="105"/>
      <c r="CC466" s="105"/>
      <c r="CD466" s="105"/>
      <c r="CE466" s="105"/>
      <c r="CF466" s="105"/>
      <c r="CG466" s="105"/>
      <c r="CH466" s="105"/>
      <c r="CI466" s="105"/>
      <c r="CJ466" s="105"/>
      <c r="CK466" s="105"/>
      <c r="CL466" s="105"/>
      <c r="CM466" s="105"/>
      <c r="CN466" s="105"/>
      <c r="CO466" s="105"/>
      <c r="CP466" s="105"/>
      <c r="CQ466" s="105"/>
      <c r="CR466" s="105"/>
      <c r="CS466" s="105"/>
      <c r="CT466" s="105"/>
      <c r="CU466" s="105"/>
      <c r="CV466" s="105"/>
      <c r="CW466" s="105"/>
      <c r="CX466" s="105"/>
      <c r="CY466" s="105"/>
      <c r="CZ466" s="105"/>
      <c r="DA466" s="105"/>
      <c r="DB466" s="105"/>
      <c r="DC466" s="105"/>
      <c r="DD466" s="105"/>
      <c r="DE466" s="105"/>
      <c r="DF466" s="105"/>
      <c r="DG466" s="105"/>
      <c r="DH466" s="105"/>
      <c r="DI466" s="105"/>
      <c r="DJ466" s="105"/>
      <c r="DK466" s="105"/>
      <c r="DL466" s="105"/>
      <c r="DM466" s="105"/>
      <c r="DN466" s="105"/>
      <c r="DO466" s="105"/>
      <c r="DP466" s="105"/>
      <c r="DQ466" s="105"/>
      <c r="DR466" s="105"/>
      <c r="DS466" s="105"/>
      <c r="DT466" s="105"/>
      <c r="DU466" s="105"/>
      <c r="DV466" s="105"/>
      <c r="DW466" s="105"/>
      <c r="DX466" s="105"/>
      <c r="DY466" s="105"/>
      <c r="DZ466" s="105"/>
      <c r="EA466" s="105"/>
      <c r="EB466" s="105"/>
      <c r="EC466" s="105"/>
      <c r="ED466" s="105"/>
      <c r="EE466" s="105"/>
      <c r="EF466" s="105"/>
      <c r="EG466" s="105"/>
      <c r="EH466" s="105"/>
      <c r="EI466" s="105"/>
    </row>
    <row r="467" spans="1:139" s="222" customFormat="1" ht="12.5" x14ac:dyDescent="0.25">
      <c r="A467" s="1652" t="s">
        <v>6506</v>
      </c>
      <c r="B467" s="1652" t="s">
        <v>6505</v>
      </c>
      <c r="C467" s="1653">
        <v>4</v>
      </c>
      <c r="D467" s="1654">
        <v>6197.78</v>
      </c>
      <c r="E467" s="1654">
        <v>6197.78</v>
      </c>
      <c r="F467" s="105"/>
      <c r="G467" s="308"/>
      <c r="H467" s="308"/>
      <c r="I467" s="308"/>
      <c r="J467" s="335"/>
      <c r="K467" s="105"/>
      <c r="L467" s="105"/>
      <c r="M467" s="105"/>
      <c r="N467" s="105"/>
      <c r="O467" s="105"/>
      <c r="P467" s="105"/>
      <c r="Q467" s="105"/>
      <c r="R467" s="105"/>
      <c r="S467" s="105"/>
      <c r="T467" s="105"/>
      <c r="U467" s="105"/>
      <c r="V467" s="105"/>
      <c r="W467" s="105"/>
      <c r="X467" s="105"/>
      <c r="Y467" s="105"/>
      <c r="Z467" s="105"/>
      <c r="AA467" s="105"/>
      <c r="AB467" s="105"/>
      <c r="AC467" s="105"/>
      <c r="AD467" s="105"/>
      <c r="AE467" s="105"/>
      <c r="AF467" s="105"/>
      <c r="AG467" s="105"/>
      <c r="AH467" s="105"/>
      <c r="AI467" s="105"/>
      <c r="AJ467" s="105"/>
      <c r="AK467" s="105"/>
      <c r="AL467" s="105"/>
      <c r="AM467" s="105"/>
      <c r="AN467" s="105"/>
      <c r="AO467" s="105"/>
      <c r="AP467" s="105"/>
      <c r="AQ467" s="105"/>
      <c r="AR467" s="105"/>
      <c r="AS467" s="105"/>
      <c r="AT467" s="105"/>
      <c r="AU467" s="105"/>
      <c r="AV467" s="105"/>
      <c r="AW467" s="105"/>
      <c r="AX467" s="105"/>
      <c r="AY467" s="105"/>
      <c r="AZ467" s="105"/>
      <c r="BA467" s="105"/>
      <c r="BB467" s="105"/>
      <c r="BC467" s="105"/>
      <c r="BD467" s="105"/>
      <c r="BE467" s="105"/>
      <c r="BF467" s="105"/>
      <c r="BG467" s="105"/>
      <c r="BH467" s="105"/>
      <c r="BI467" s="105"/>
      <c r="BJ467" s="105"/>
      <c r="BK467" s="105"/>
      <c r="BL467" s="105"/>
      <c r="BM467" s="105"/>
      <c r="BN467" s="105"/>
      <c r="BO467" s="105"/>
      <c r="BP467" s="105"/>
      <c r="BQ467" s="105"/>
      <c r="BR467" s="105"/>
      <c r="BS467" s="105"/>
      <c r="BT467" s="105"/>
      <c r="BU467" s="105"/>
      <c r="BV467" s="105"/>
      <c r="BW467" s="105"/>
      <c r="BX467" s="105"/>
      <c r="BY467" s="105"/>
      <c r="BZ467" s="105"/>
      <c r="CA467" s="105"/>
      <c r="CB467" s="105"/>
      <c r="CC467" s="105"/>
      <c r="CD467" s="105"/>
      <c r="CE467" s="105"/>
      <c r="CF467" s="105"/>
      <c r="CG467" s="105"/>
      <c r="CH467" s="105"/>
      <c r="CI467" s="105"/>
      <c r="CJ467" s="105"/>
      <c r="CK467" s="105"/>
      <c r="CL467" s="105"/>
      <c r="CM467" s="105"/>
      <c r="CN467" s="105"/>
      <c r="CO467" s="105"/>
      <c r="CP467" s="105"/>
      <c r="CQ467" s="105"/>
      <c r="CR467" s="105"/>
      <c r="CS467" s="105"/>
      <c r="CT467" s="105"/>
      <c r="CU467" s="105"/>
      <c r="CV467" s="105"/>
      <c r="CW467" s="105"/>
      <c r="CX467" s="105"/>
      <c r="CY467" s="105"/>
      <c r="CZ467" s="105"/>
      <c r="DA467" s="105"/>
      <c r="DB467" s="105"/>
      <c r="DC467" s="105"/>
      <c r="DD467" s="105"/>
      <c r="DE467" s="105"/>
      <c r="DF467" s="105"/>
      <c r="DG467" s="105"/>
      <c r="DH467" s="105"/>
      <c r="DI467" s="105"/>
      <c r="DJ467" s="105"/>
      <c r="DK467" s="105"/>
      <c r="DL467" s="105"/>
      <c r="DM467" s="105"/>
      <c r="DN467" s="105"/>
      <c r="DO467" s="105"/>
      <c r="DP467" s="105"/>
      <c r="DQ467" s="105"/>
      <c r="DR467" s="105"/>
      <c r="DS467" s="105"/>
      <c r="DT467" s="105"/>
      <c r="DU467" s="105"/>
      <c r="DV467" s="105"/>
      <c r="DW467" s="105"/>
      <c r="DX467" s="105"/>
      <c r="DY467" s="105"/>
      <c r="DZ467" s="105"/>
      <c r="EA467" s="105"/>
      <c r="EB467" s="105"/>
      <c r="EC467" s="105"/>
      <c r="ED467" s="105"/>
      <c r="EE467" s="105"/>
      <c r="EF467" s="105"/>
      <c r="EG467" s="105"/>
      <c r="EH467" s="105"/>
      <c r="EI467" s="105"/>
    </row>
    <row r="468" spans="1:139" s="222" customFormat="1" ht="12.5" x14ac:dyDescent="0.25">
      <c r="A468" s="1652" t="s">
        <v>6507</v>
      </c>
      <c r="B468" s="1652" t="s">
        <v>6505</v>
      </c>
      <c r="C468" s="1653">
        <v>6</v>
      </c>
      <c r="D468" s="1654">
        <v>6165</v>
      </c>
      <c r="E468" s="1654">
        <v>6165</v>
      </c>
      <c r="F468" s="105"/>
      <c r="G468" s="308"/>
      <c r="H468" s="308"/>
      <c r="I468" s="308"/>
      <c r="J468" s="335"/>
      <c r="K468" s="105"/>
      <c r="L468" s="105"/>
      <c r="M468" s="105"/>
      <c r="N468" s="105"/>
      <c r="O468" s="105"/>
      <c r="P468" s="105"/>
      <c r="Q468" s="105"/>
      <c r="R468" s="105"/>
      <c r="S468" s="105"/>
      <c r="T468" s="105"/>
      <c r="U468" s="105"/>
      <c r="V468" s="105"/>
      <c r="W468" s="105"/>
      <c r="X468" s="105"/>
      <c r="Y468" s="105"/>
      <c r="Z468" s="105"/>
      <c r="AA468" s="105"/>
      <c r="AB468" s="105"/>
      <c r="AC468" s="105"/>
      <c r="AD468" s="105"/>
      <c r="AE468" s="105"/>
      <c r="AF468" s="105"/>
      <c r="AG468" s="105"/>
      <c r="AH468" s="105"/>
      <c r="AI468" s="105"/>
      <c r="AJ468" s="105"/>
      <c r="AK468" s="105"/>
      <c r="AL468" s="105"/>
      <c r="AM468" s="105"/>
      <c r="AN468" s="105"/>
      <c r="AO468" s="105"/>
      <c r="AP468" s="105"/>
      <c r="AQ468" s="105"/>
      <c r="AR468" s="105"/>
      <c r="AS468" s="105"/>
      <c r="AT468" s="105"/>
      <c r="AU468" s="105"/>
      <c r="AV468" s="105"/>
      <c r="AW468" s="105"/>
      <c r="AX468" s="105"/>
      <c r="AY468" s="105"/>
      <c r="AZ468" s="105"/>
      <c r="BA468" s="105"/>
      <c r="BB468" s="105"/>
      <c r="BC468" s="105"/>
      <c r="BD468" s="105"/>
      <c r="BE468" s="105"/>
      <c r="BF468" s="105"/>
      <c r="BG468" s="105"/>
      <c r="BH468" s="105"/>
      <c r="BI468" s="105"/>
      <c r="BJ468" s="105"/>
      <c r="BK468" s="105"/>
      <c r="BL468" s="105"/>
      <c r="BM468" s="105"/>
      <c r="BN468" s="105"/>
      <c r="BO468" s="105"/>
      <c r="BP468" s="105"/>
      <c r="BQ468" s="105"/>
      <c r="BR468" s="105"/>
      <c r="BS468" s="105"/>
      <c r="BT468" s="105"/>
      <c r="BU468" s="105"/>
      <c r="BV468" s="105"/>
      <c r="BW468" s="105"/>
      <c r="BX468" s="105"/>
      <c r="BY468" s="105"/>
      <c r="BZ468" s="105"/>
      <c r="CA468" s="105"/>
      <c r="CB468" s="105"/>
      <c r="CC468" s="105"/>
      <c r="CD468" s="105"/>
      <c r="CE468" s="105"/>
      <c r="CF468" s="105"/>
      <c r="CG468" s="105"/>
      <c r="CH468" s="105"/>
      <c r="CI468" s="105"/>
      <c r="CJ468" s="105"/>
      <c r="CK468" s="105"/>
      <c r="CL468" s="105"/>
      <c r="CM468" s="105"/>
      <c r="CN468" s="105"/>
      <c r="CO468" s="105"/>
      <c r="CP468" s="105"/>
      <c r="CQ468" s="105"/>
      <c r="CR468" s="105"/>
      <c r="CS468" s="105"/>
      <c r="CT468" s="105"/>
      <c r="CU468" s="105"/>
      <c r="CV468" s="105"/>
      <c r="CW468" s="105"/>
      <c r="CX468" s="105"/>
      <c r="CY468" s="105"/>
      <c r="CZ468" s="105"/>
      <c r="DA468" s="105"/>
      <c r="DB468" s="105"/>
      <c r="DC468" s="105"/>
      <c r="DD468" s="105"/>
      <c r="DE468" s="105"/>
      <c r="DF468" s="105"/>
      <c r="DG468" s="105"/>
      <c r="DH468" s="105"/>
      <c r="DI468" s="105"/>
      <c r="DJ468" s="105"/>
      <c r="DK468" s="105"/>
      <c r="DL468" s="105"/>
      <c r="DM468" s="105"/>
      <c r="DN468" s="105"/>
      <c r="DO468" s="105"/>
      <c r="DP468" s="105"/>
      <c r="DQ468" s="105"/>
      <c r="DR468" s="105"/>
      <c r="DS468" s="105"/>
      <c r="DT468" s="105"/>
      <c r="DU468" s="105"/>
      <c r="DV468" s="105"/>
      <c r="DW468" s="105"/>
      <c r="DX468" s="105"/>
      <c r="DY468" s="105"/>
      <c r="DZ468" s="105"/>
      <c r="EA468" s="105"/>
      <c r="EB468" s="105"/>
      <c r="EC468" s="105"/>
      <c r="ED468" s="105"/>
      <c r="EE468" s="105"/>
      <c r="EF468" s="105"/>
      <c r="EG468" s="105"/>
      <c r="EH468" s="105"/>
      <c r="EI468" s="105"/>
    </row>
    <row r="469" spans="1:139" s="222" customFormat="1" ht="12.5" x14ac:dyDescent="0.25">
      <c r="A469" s="1652" t="s">
        <v>6508</v>
      </c>
      <c r="B469" s="1652" t="s">
        <v>6505</v>
      </c>
      <c r="C469" s="1653">
        <v>6</v>
      </c>
      <c r="D469" s="1654">
        <v>6487.2</v>
      </c>
      <c r="E469" s="1654">
        <v>6487.2</v>
      </c>
      <c r="F469" s="105"/>
      <c r="G469" s="308"/>
      <c r="H469" s="308"/>
      <c r="I469" s="308"/>
      <c r="J469" s="335"/>
      <c r="K469" s="105"/>
      <c r="L469" s="105"/>
      <c r="M469" s="105"/>
      <c r="N469" s="105"/>
      <c r="O469" s="105"/>
      <c r="P469" s="105"/>
      <c r="Q469" s="105"/>
      <c r="R469" s="105"/>
      <c r="S469" s="105"/>
      <c r="T469" s="105"/>
      <c r="U469" s="105"/>
      <c r="V469" s="105"/>
      <c r="W469" s="105"/>
      <c r="X469" s="105"/>
      <c r="Y469" s="105"/>
      <c r="Z469" s="105"/>
      <c r="AA469" s="105"/>
      <c r="AB469" s="105"/>
      <c r="AC469" s="105"/>
      <c r="AD469" s="105"/>
      <c r="AE469" s="105"/>
      <c r="AF469" s="105"/>
      <c r="AG469" s="105"/>
      <c r="AH469" s="105"/>
      <c r="AI469" s="105"/>
      <c r="AJ469" s="105"/>
      <c r="AK469" s="105"/>
      <c r="AL469" s="105"/>
      <c r="AM469" s="105"/>
      <c r="AN469" s="105"/>
      <c r="AO469" s="105"/>
      <c r="AP469" s="105"/>
      <c r="AQ469" s="105"/>
      <c r="AR469" s="105"/>
      <c r="AS469" s="105"/>
      <c r="AT469" s="105"/>
      <c r="AU469" s="105"/>
      <c r="AV469" s="105"/>
      <c r="AW469" s="105"/>
      <c r="AX469" s="105"/>
      <c r="AY469" s="105"/>
      <c r="AZ469" s="105"/>
      <c r="BA469" s="105"/>
      <c r="BB469" s="105"/>
      <c r="BC469" s="105"/>
      <c r="BD469" s="105"/>
      <c r="BE469" s="105"/>
      <c r="BF469" s="105"/>
      <c r="BG469" s="105"/>
      <c r="BH469" s="105"/>
      <c r="BI469" s="105"/>
      <c r="BJ469" s="105"/>
      <c r="BK469" s="105"/>
      <c r="BL469" s="105"/>
      <c r="BM469" s="105"/>
      <c r="BN469" s="105"/>
      <c r="BO469" s="105"/>
      <c r="BP469" s="105"/>
      <c r="BQ469" s="105"/>
      <c r="BR469" s="105"/>
      <c r="BS469" s="105"/>
      <c r="BT469" s="105"/>
      <c r="BU469" s="105"/>
      <c r="BV469" s="105"/>
      <c r="BW469" s="105"/>
      <c r="BX469" s="105"/>
      <c r="BY469" s="105"/>
      <c r="BZ469" s="105"/>
      <c r="CA469" s="105"/>
      <c r="CB469" s="105"/>
      <c r="CC469" s="105"/>
      <c r="CD469" s="105"/>
      <c r="CE469" s="105"/>
      <c r="CF469" s="105"/>
      <c r="CG469" s="105"/>
      <c r="CH469" s="105"/>
      <c r="CI469" s="105"/>
      <c r="CJ469" s="105"/>
      <c r="CK469" s="105"/>
      <c r="CL469" s="105"/>
      <c r="CM469" s="105"/>
      <c r="CN469" s="105"/>
      <c r="CO469" s="105"/>
      <c r="CP469" s="105"/>
      <c r="CQ469" s="105"/>
      <c r="CR469" s="105"/>
      <c r="CS469" s="105"/>
      <c r="CT469" s="105"/>
      <c r="CU469" s="105"/>
      <c r="CV469" s="105"/>
      <c r="CW469" s="105"/>
      <c r="CX469" s="105"/>
      <c r="CY469" s="105"/>
      <c r="CZ469" s="105"/>
      <c r="DA469" s="105"/>
      <c r="DB469" s="105"/>
      <c r="DC469" s="105"/>
      <c r="DD469" s="105"/>
      <c r="DE469" s="105"/>
      <c r="DF469" s="105"/>
      <c r="DG469" s="105"/>
      <c r="DH469" s="105"/>
      <c r="DI469" s="105"/>
      <c r="DJ469" s="105"/>
      <c r="DK469" s="105"/>
      <c r="DL469" s="105"/>
      <c r="DM469" s="105"/>
      <c r="DN469" s="105"/>
      <c r="DO469" s="105"/>
      <c r="DP469" s="105"/>
      <c r="DQ469" s="105"/>
      <c r="DR469" s="105"/>
      <c r="DS469" s="105"/>
      <c r="DT469" s="105"/>
      <c r="DU469" s="105"/>
      <c r="DV469" s="105"/>
      <c r="DW469" s="105"/>
      <c r="DX469" s="105"/>
      <c r="DY469" s="105"/>
      <c r="DZ469" s="105"/>
      <c r="EA469" s="105"/>
      <c r="EB469" s="105"/>
      <c r="EC469" s="105"/>
      <c r="ED469" s="105"/>
      <c r="EE469" s="105"/>
      <c r="EF469" s="105"/>
      <c r="EG469" s="105"/>
      <c r="EH469" s="105"/>
      <c r="EI469" s="105"/>
    </row>
    <row r="470" spans="1:139" s="222" customFormat="1" ht="12.5" x14ac:dyDescent="0.25">
      <c r="A470" s="1652" t="s">
        <v>6509</v>
      </c>
      <c r="B470" s="1652" t="s">
        <v>6107</v>
      </c>
      <c r="C470" s="1653">
        <v>9</v>
      </c>
      <c r="D470" s="1654">
        <v>11147.68</v>
      </c>
      <c r="E470" s="1654">
        <v>11147.68</v>
      </c>
      <c r="F470" s="105"/>
      <c r="G470" s="308"/>
      <c r="H470" s="308"/>
      <c r="I470" s="308"/>
      <c r="J470" s="335"/>
      <c r="K470" s="105"/>
      <c r="L470" s="105"/>
      <c r="M470" s="105"/>
      <c r="N470" s="105"/>
      <c r="O470" s="105"/>
      <c r="P470" s="105"/>
      <c r="Q470" s="105"/>
      <c r="R470" s="105"/>
      <c r="S470" s="105"/>
      <c r="T470" s="105"/>
      <c r="U470" s="105"/>
      <c r="V470" s="105"/>
      <c r="W470" s="105"/>
      <c r="X470" s="105"/>
      <c r="Y470" s="105"/>
      <c r="Z470" s="105"/>
      <c r="AA470" s="105"/>
      <c r="AB470" s="105"/>
      <c r="AC470" s="105"/>
      <c r="AD470" s="105"/>
      <c r="AE470" s="105"/>
      <c r="AF470" s="105"/>
      <c r="AG470" s="105"/>
      <c r="AH470" s="105"/>
      <c r="AI470" s="105"/>
      <c r="AJ470" s="105"/>
      <c r="AK470" s="105"/>
      <c r="AL470" s="105"/>
      <c r="AM470" s="105"/>
      <c r="AN470" s="105"/>
      <c r="AO470" s="105"/>
      <c r="AP470" s="105"/>
      <c r="AQ470" s="105"/>
      <c r="AR470" s="105"/>
      <c r="AS470" s="105"/>
      <c r="AT470" s="105"/>
      <c r="AU470" s="105"/>
      <c r="AV470" s="105"/>
      <c r="AW470" s="105"/>
      <c r="AX470" s="105"/>
      <c r="AY470" s="105"/>
      <c r="AZ470" s="105"/>
      <c r="BA470" s="105"/>
      <c r="BB470" s="105"/>
      <c r="BC470" s="105"/>
      <c r="BD470" s="105"/>
      <c r="BE470" s="105"/>
      <c r="BF470" s="105"/>
      <c r="BG470" s="105"/>
      <c r="BH470" s="105"/>
      <c r="BI470" s="105"/>
      <c r="BJ470" s="105"/>
      <c r="BK470" s="105"/>
      <c r="BL470" s="105"/>
      <c r="BM470" s="105"/>
      <c r="BN470" s="105"/>
      <c r="BO470" s="105"/>
      <c r="BP470" s="105"/>
      <c r="BQ470" s="105"/>
      <c r="BR470" s="105"/>
      <c r="BS470" s="105"/>
      <c r="BT470" s="105"/>
      <c r="BU470" s="105"/>
      <c r="BV470" s="105"/>
      <c r="BW470" s="105"/>
      <c r="BX470" s="105"/>
      <c r="BY470" s="105"/>
      <c r="BZ470" s="105"/>
      <c r="CA470" s="105"/>
      <c r="CB470" s="105"/>
      <c r="CC470" s="105"/>
      <c r="CD470" s="105"/>
      <c r="CE470" s="105"/>
      <c r="CF470" s="105"/>
      <c r="CG470" s="105"/>
      <c r="CH470" s="105"/>
      <c r="CI470" s="105"/>
      <c r="CJ470" s="105"/>
      <c r="CK470" s="105"/>
      <c r="CL470" s="105"/>
      <c r="CM470" s="105"/>
      <c r="CN470" s="105"/>
      <c r="CO470" s="105"/>
      <c r="CP470" s="105"/>
      <c r="CQ470" s="105"/>
      <c r="CR470" s="105"/>
      <c r="CS470" s="105"/>
      <c r="CT470" s="105"/>
      <c r="CU470" s="105"/>
      <c r="CV470" s="105"/>
      <c r="CW470" s="105"/>
      <c r="CX470" s="105"/>
      <c r="CY470" s="105"/>
      <c r="CZ470" s="105"/>
      <c r="DA470" s="105"/>
      <c r="DB470" s="105"/>
      <c r="DC470" s="105"/>
      <c r="DD470" s="105"/>
      <c r="DE470" s="105"/>
      <c r="DF470" s="105"/>
      <c r="DG470" s="105"/>
      <c r="DH470" s="105"/>
      <c r="DI470" s="105"/>
      <c r="DJ470" s="105"/>
      <c r="DK470" s="105"/>
      <c r="DL470" s="105"/>
      <c r="DM470" s="105"/>
      <c r="DN470" s="105"/>
      <c r="DO470" s="105"/>
      <c r="DP470" s="105"/>
      <c r="DQ470" s="105"/>
      <c r="DR470" s="105"/>
      <c r="DS470" s="105"/>
      <c r="DT470" s="105"/>
      <c r="DU470" s="105"/>
      <c r="DV470" s="105"/>
      <c r="DW470" s="105"/>
      <c r="DX470" s="105"/>
      <c r="DY470" s="105"/>
      <c r="DZ470" s="105"/>
      <c r="EA470" s="105"/>
      <c r="EB470" s="105"/>
      <c r="EC470" s="105"/>
      <c r="ED470" s="105"/>
      <c r="EE470" s="105"/>
      <c r="EF470" s="105"/>
      <c r="EG470" s="105"/>
      <c r="EH470" s="105"/>
      <c r="EI470" s="105"/>
    </row>
    <row r="471" spans="1:139" s="222" customFormat="1" ht="12.5" x14ac:dyDescent="0.25">
      <c r="A471" s="1652" t="s">
        <v>6510</v>
      </c>
      <c r="B471" s="1652" t="s">
        <v>6107</v>
      </c>
      <c r="C471" s="1653">
        <v>6</v>
      </c>
      <c r="D471" s="1654">
        <v>18313</v>
      </c>
      <c r="E471" s="1654">
        <v>18313</v>
      </c>
      <c r="F471" s="105"/>
      <c r="G471" s="308"/>
      <c r="H471" s="308"/>
      <c r="I471" s="308"/>
      <c r="J471" s="335"/>
      <c r="K471" s="105"/>
      <c r="L471" s="105"/>
      <c r="M471" s="105"/>
      <c r="N471" s="105"/>
      <c r="O471" s="105"/>
      <c r="P471" s="105"/>
      <c r="Q471" s="105"/>
      <c r="R471" s="105"/>
      <c r="S471" s="105"/>
      <c r="T471" s="105"/>
      <c r="U471" s="105"/>
      <c r="V471" s="105"/>
      <c r="W471" s="105"/>
      <c r="X471" s="105"/>
      <c r="Y471" s="105"/>
      <c r="Z471" s="105"/>
      <c r="AA471" s="105"/>
      <c r="AB471" s="105"/>
      <c r="AC471" s="105"/>
      <c r="AD471" s="105"/>
      <c r="AE471" s="105"/>
      <c r="AF471" s="105"/>
      <c r="AG471" s="105"/>
      <c r="AH471" s="105"/>
      <c r="AI471" s="105"/>
      <c r="AJ471" s="105"/>
      <c r="AK471" s="105"/>
      <c r="AL471" s="105"/>
      <c r="AM471" s="105"/>
      <c r="AN471" s="105"/>
      <c r="AO471" s="105"/>
      <c r="AP471" s="105"/>
      <c r="AQ471" s="105"/>
      <c r="AR471" s="105"/>
      <c r="AS471" s="105"/>
      <c r="AT471" s="105"/>
      <c r="AU471" s="105"/>
      <c r="AV471" s="105"/>
      <c r="AW471" s="105"/>
      <c r="AX471" s="105"/>
      <c r="AY471" s="105"/>
      <c r="AZ471" s="105"/>
      <c r="BA471" s="105"/>
      <c r="BB471" s="105"/>
      <c r="BC471" s="105"/>
      <c r="BD471" s="105"/>
      <c r="BE471" s="105"/>
      <c r="BF471" s="105"/>
      <c r="BG471" s="105"/>
      <c r="BH471" s="105"/>
      <c r="BI471" s="105"/>
      <c r="BJ471" s="105"/>
      <c r="BK471" s="105"/>
      <c r="BL471" s="105"/>
      <c r="BM471" s="105"/>
      <c r="BN471" s="105"/>
      <c r="BO471" s="105"/>
      <c r="BP471" s="105"/>
      <c r="BQ471" s="105"/>
      <c r="BR471" s="105"/>
      <c r="BS471" s="105"/>
      <c r="BT471" s="105"/>
      <c r="BU471" s="105"/>
      <c r="BV471" s="105"/>
      <c r="BW471" s="105"/>
      <c r="BX471" s="105"/>
      <c r="BY471" s="105"/>
      <c r="BZ471" s="105"/>
      <c r="CA471" s="105"/>
      <c r="CB471" s="105"/>
      <c r="CC471" s="105"/>
      <c r="CD471" s="105"/>
      <c r="CE471" s="105"/>
      <c r="CF471" s="105"/>
      <c r="CG471" s="105"/>
      <c r="CH471" s="105"/>
      <c r="CI471" s="105"/>
      <c r="CJ471" s="105"/>
      <c r="CK471" s="105"/>
      <c r="CL471" s="105"/>
      <c r="CM471" s="105"/>
      <c r="CN471" s="105"/>
      <c r="CO471" s="105"/>
      <c r="CP471" s="105"/>
      <c r="CQ471" s="105"/>
      <c r="CR471" s="105"/>
      <c r="CS471" s="105"/>
      <c r="CT471" s="105"/>
      <c r="CU471" s="105"/>
      <c r="CV471" s="105"/>
      <c r="CW471" s="105"/>
      <c r="CX471" s="105"/>
      <c r="CY471" s="105"/>
      <c r="CZ471" s="105"/>
      <c r="DA471" s="105"/>
      <c r="DB471" s="105"/>
      <c r="DC471" s="105"/>
      <c r="DD471" s="105"/>
      <c r="DE471" s="105"/>
      <c r="DF471" s="105"/>
      <c r="DG471" s="105"/>
      <c r="DH471" s="105"/>
      <c r="DI471" s="105"/>
      <c r="DJ471" s="105"/>
      <c r="DK471" s="105"/>
      <c r="DL471" s="105"/>
      <c r="DM471" s="105"/>
      <c r="DN471" s="105"/>
      <c r="DO471" s="105"/>
      <c r="DP471" s="105"/>
      <c r="DQ471" s="105"/>
      <c r="DR471" s="105"/>
      <c r="DS471" s="105"/>
      <c r="DT471" s="105"/>
      <c r="DU471" s="105"/>
      <c r="DV471" s="105"/>
      <c r="DW471" s="105"/>
      <c r="DX471" s="105"/>
      <c r="DY471" s="105"/>
      <c r="DZ471" s="105"/>
      <c r="EA471" s="105"/>
      <c r="EB471" s="105"/>
      <c r="EC471" s="105"/>
      <c r="ED471" s="105"/>
      <c r="EE471" s="105"/>
      <c r="EF471" s="105"/>
      <c r="EG471" s="105"/>
      <c r="EH471" s="105"/>
      <c r="EI471" s="105"/>
    </row>
    <row r="472" spans="1:139" s="222" customFormat="1" ht="12.5" x14ac:dyDescent="0.25">
      <c r="A472" s="1652" t="s">
        <v>6511</v>
      </c>
      <c r="B472" s="1652" t="s">
        <v>6302</v>
      </c>
      <c r="C472" s="1653">
        <v>2</v>
      </c>
      <c r="D472" s="1654">
        <v>7656</v>
      </c>
      <c r="E472" s="1654">
        <v>7656</v>
      </c>
      <c r="F472" s="105"/>
      <c r="G472" s="308"/>
      <c r="H472" s="308"/>
      <c r="I472" s="308"/>
      <c r="J472" s="335"/>
      <c r="K472" s="105"/>
      <c r="L472" s="105"/>
      <c r="M472" s="105"/>
      <c r="N472" s="105"/>
      <c r="O472" s="105"/>
      <c r="P472" s="105"/>
      <c r="Q472" s="105"/>
      <c r="R472" s="105"/>
      <c r="S472" s="105"/>
      <c r="T472" s="105"/>
      <c r="U472" s="105"/>
      <c r="V472" s="105"/>
      <c r="W472" s="105"/>
      <c r="X472" s="105"/>
      <c r="Y472" s="105"/>
      <c r="Z472" s="105"/>
      <c r="AA472" s="105"/>
      <c r="AB472" s="105"/>
      <c r="AC472" s="105"/>
      <c r="AD472" s="105"/>
      <c r="AE472" s="105"/>
      <c r="AF472" s="105"/>
      <c r="AG472" s="105"/>
      <c r="AH472" s="105"/>
      <c r="AI472" s="105"/>
      <c r="AJ472" s="105"/>
      <c r="AK472" s="105"/>
      <c r="AL472" s="105"/>
      <c r="AM472" s="105"/>
      <c r="AN472" s="105"/>
      <c r="AO472" s="105"/>
      <c r="AP472" s="105"/>
      <c r="AQ472" s="105"/>
      <c r="AR472" s="105"/>
      <c r="AS472" s="105"/>
      <c r="AT472" s="105"/>
      <c r="AU472" s="105"/>
      <c r="AV472" s="105"/>
      <c r="AW472" s="105"/>
      <c r="AX472" s="105"/>
      <c r="AY472" s="105"/>
      <c r="AZ472" s="105"/>
      <c r="BA472" s="105"/>
      <c r="BB472" s="105"/>
      <c r="BC472" s="105"/>
      <c r="BD472" s="105"/>
      <c r="BE472" s="105"/>
      <c r="BF472" s="105"/>
      <c r="BG472" s="105"/>
      <c r="BH472" s="105"/>
      <c r="BI472" s="105"/>
      <c r="BJ472" s="105"/>
      <c r="BK472" s="105"/>
      <c r="BL472" s="105"/>
      <c r="BM472" s="105"/>
      <c r="BN472" s="105"/>
      <c r="BO472" s="105"/>
      <c r="BP472" s="105"/>
      <c r="BQ472" s="105"/>
      <c r="BR472" s="105"/>
      <c r="BS472" s="105"/>
      <c r="BT472" s="105"/>
      <c r="BU472" s="105"/>
      <c r="BV472" s="105"/>
      <c r="BW472" s="105"/>
      <c r="BX472" s="105"/>
      <c r="BY472" s="105"/>
      <c r="BZ472" s="105"/>
      <c r="CA472" s="105"/>
      <c r="CB472" s="105"/>
      <c r="CC472" s="105"/>
      <c r="CD472" s="105"/>
      <c r="CE472" s="105"/>
      <c r="CF472" s="105"/>
      <c r="CG472" s="105"/>
      <c r="CH472" s="105"/>
      <c r="CI472" s="105"/>
      <c r="CJ472" s="105"/>
      <c r="CK472" s="105"/>
      <c r="CL472" s="105"/>
      <c r="CM472" s="105"/>
      <c r="CN472" s="105"/>
      <c r="CO472" s="105"/>
      <c r="CP472" s="105"/>
      <c r="CQ472" s="105"/>
      <c r="CR472" s="105"/>
      <c r="CS472" s="105"/>
      <c r="CT472" s="105"/>
      <c r="CU472" s="105"/>
      <c r="CV472" s="105"/>
      <c r="CW472" s="105"/>
      <c r="CX472" s="105"/>
      <c r="CY472" s="105"/>
      <c r="CZ472" s="105"/>
      <c r="DA472" s="105"/>
      <c r="DB472" s="105"/>
      <c r="DC472" s="105"/>
      <c r="DD472" s="105"/>
      <c r="DE472" s="105"/>
      <c r="DF472" s="105"/>
      <c r="DG472" s="105"/>
      <c r="DH472" s="105"/>
      <c r="DI472" s="105"/>
      <c r="DJ472" s="105"/>
      <c r="DK472" s="105"/>
      <c r="DL472" s="105"/>
      <c r="DM472" s="105"/>
      <c r="DN472" s="105"/>
      <c r="DO472" s="105"/>
      <c r="DP472" s="105"/>
      <c r="DQ472" s="105"/>
      <c r="DR472" s="105"/>
      <c r="DS472" s="105"/>
      <c r="DT472" s="105"/>
      <c r="DU472" s="105"/>
      <c r="DV472" s="105"/>
      <c r="DW472" s="105"/>
      <c r="DX472" s="105"/>
      <c r="DY472" s="105"/>
      <c r="DZ472" s="105"/>
      <c r="EA472" s="105"/>
      <c r="EB472" s="105"/>
      <c r="EC472" s="105"/>
      <c r="ED472" s="105"/>
      <c r="EE472" s="105"/>
      <c r="EF472" s="105"/>
      <c r="EG472" s="105"/>
      <c r="EH472" s="105"/>
      <c r="EI472" s="105"/>
    </row>
    <row r="473" spans="1:139" s="222" customFormat="1" ht="12.5" x14ac:dyDescent="0.25">
      <c r="A473" s="1652" t="s">
        <v>6512</v>
      </c>
      <c r="B473" s="1652" t="s">
        <v>6302</v>
      </c>
      <c r="C473" s="1653">
        <v>1</v>
      </c>
      <c r="D473" s="1654">
        <v>8023</v>
      </c>
      <c r="E473" s="1654">
        <v>8023</v>
      </c>
      <c r="F473" s="105"/>
      <c r="G473" s="308"/>
      <c r="H473" s="308"/>
      <c r="I473" s="308"/>
      <c r="J473" s="335"/>
      <c r="K473" s="105"/>
      <c r="L473" s="105"/>
      <c r="M473" s="105"/>
      <c r="N473" s="105"/>
      <c r="O473" s="105"/>
      <c r="P473" s="105"/>
      <c r="Q473" s="105"/>
      <c r="R473" s="105"/>
      <c r="S473" s="105"/>
      <c r="T473" s="105"/>
      <c r="U473" s="105"/>
      <c r="V473" s="105"/>
      <c r="W473" s="105"/>
      <c r="X473" s="105"/>
      <c r="Y473" s="105"/>
      <c r="Z473" s="105"/>
      <c r="AA473" s="105"/>
      <c r="AB473" s="105"/>
      <c r="AC473" s="105"/>
      <c r="AD473" s="105"/>
      <c r="AE473" s="105"/>
      <c r="AF473" s="105"/>
      <c r="AG473" s="105"/>
      <c r="AH473" s="105"/>
      <c r="AI473" s="105"/>
      <c r="AJ473" s="105"/>
      <c r="AK473" s="105"/>
      <c r="AL473" s="105"/>
      <c r="AM473" s="105"/>
      <c r="AN473" s="105"/>
      <c r="AO473" s="105"/>
      <c r="AP473" s="105"/>
      <c r="AQ473" s="105"/>
      <c r="AR473" s="105"/>
      <c r="AS473" s="105"/>
      <c r="AT473" s="105"/>
      <c r="AU473" s="105"/>
      <c r="AV473" s="105"/>
      <c r="AW473" s="105"/>
      <c r="AX473" s="105"/>
      <c r="AY473" s="105"/>
      <c r="AZ473" s="105"/>
      <c r="BA473" s="105"/>
      <c r="BB473" s="105"/>
      <c r="BC473" s="105"/>
      <c r="BD473" s="105"/>
      <c r="BE473" s="105"/>
      <c r="BF473" s="105"/>
      <c r="BG473" s="105"/>
      <c r="BH473" s="105"/>
      <c r="BI473" s="105"/>
      <c r="BJ473" s="105"/>
      <c r="BK473" s="105"/>
      <c r="BL473" s="105"/>
      <c r="BM473" s="105"/>
      <c r="BN473" s="105"/>
      <c r="BO473" s="105"/>
      <c r="BP473" s="105"/>
      <c r="BQ473" s="105"/>
      <c r="BR473" s="105"/>
      <c r="BS473" s="105"/>
      <c r="BT473" s="105"/>
      <c r="BU473" s="105"/>
      <c r="BV473" s="105"/>
      <c r="BW473" s="105"/>
      <c r="BX473" s="105"/>
      <c r="BY473" s="105"/>
      <c r="BZ473" s="105"/>
      <c r="CA473" s="105"/>
      <c r="CB473" s="105"/>
      <c r="CC473" s="105"/>
      <c r="CD473" s="105"/>
      <c r="CE473" s="105"/>
      <c r="CF473" s="105"/>
      <c r="CG473" s="105"/>
      <c r="CH473" s="105"/>
      <c r="CI473" s="105"/>
      <c r="CJ473" s="105"/>
      <c r="CK473" s="105"/>
      <c r="CL473" s="105"/>
      <c r="CM473" s="105"/>
      <c r="CN473" s="105"/>
      <c r="CO473" s="105"/>
      <c r="CP473" s="105"/>
      <c r="CQ473" s="105"/>
      <c r="CR473" s="105"/>
      <c r="CS473" s="105"/>
      <c r="CT473" s="105"/>
      <c r="CU473" s="105"/>
      <c r="CV473" s="105"/>
      <c r="CW473" s="105"/>
      <c r="CX473" s="105"/>
      <c r="CY473" s="105"/>
      <c r="CZ473" s="105"/>
      <c r="DA473" s="105"/>
      <c r="DB473" s="105"/>
      <c r="DC473" s="105"/>
      <c r="DD473" s="105"/>
      <c r="DE473" s="105"/>
      <c r="DF473" s="105"/>
      <c r="DG473" s="105"/>
      <c r="DH473" s="105"/>
      <c r="DI473" s="105"/>
      <c r="DJ473" s="105"/>
      <c r="DK473" s="105"/>
      <c r="DL473" s="105"/>
      <c r="DM473" s="105"/>
      <c r="DN473" s="105"/>
      <c r="DO473" s="105"/>
      <c r="DP473" s="105"/>
      <c r="DQ473" s="105"/>
      <c r="DR473" s="105"/>
      <c r="DS473" s="105"/>
      <c r="DT473" s="105"/>
      <c r="DU473" s="105"/>
      <c r="DV473" s="105"/>
      <c r="DW473" s="105"/>
      <c r="DX473" s="105"/>
      <c r="DY473" s="105"/>
      <c r="DZ473" s="105"/>
      <c r="EA473" s="105"/>
      <c r="EB473" s="105"/>
      <c r="EC473" s="105"/>
      <c r="ED473" s="105"/>
      <c r="EE473" s="105"/>
      <c r="EF473" s="105"/>
      <c r="EG473" s="105"/>
      <c r="EH473" s="105"/>
      <c r="EI473" s="105"/>
    </row>
    <row r="474" spans="1:139" s="222" customFormat="1" ht="12.5" x14ac:dyDescent="0.25">
      <c r="A474" s="1652" t="s">
        <v>6513</v>
      </c>
      <c r="B474" s="1652" t="s">
        <v>6132</v>
      </c>
      <c r="C474" s="1653">
        <v>1</v>
      </c>
      <c r="D474" s="1654">
        <v>5714.78</v>
      </c>
      <c r="E474" s="1654">
        <v>5714.78</v>
      </c>
      <c r="F474" s="105"/>
      <c r="G474" s="308"/>
      <c r="H474" s="308"/>
      <c r="I474" s="308"/>
      <c r="J474" s="335"/>
      <c r="K474" s="105"/>
      <c r="L474" s="105"/>
      <c r="M474" s="105"/>
      <c r="N474" s="105"/>
      <c r="O474" s="105"/>
      <c r="P474" s="105"/>
      <c r="Q474" s="105"/>
      <c r="R474" s="105"/>
      <c r="S474" s="105"/>
      <c r="T474" s="105"/>
      <c r="U474" s="105"/>
      <c r="V474" s="105"/>
      <c r="W474" s="105"/>
      <c r="X474" s="105"/>
      <c r="Y474" s="105"/>
      <c r="Z474" s="105"/>
      <c r="AA474" s="105"/>
      <c r="AB474" s="105"/>
      <c r="AC474" s="105"/>
      <c r="AD474" s="105"/>
      <c r="AE474" s="105"/>
      <c r="AF474" s="105"/>
      <c r="AG474" s="105"/>
      <c r="AH474" s="105"/>
      <c r="AI474" s="105"/>
      <c r="AJ474" s="105"/>
      <c r="AK474" s="105"/>
      <c r="AL474" s="105"/>
      <c r="AM474" s="105"/>
      <c r="AN474" s="105"/>
      <c r="AO474" s="105"/>
      <c r="AP474" s="105"/>
      <c r="AQ474" s="105"/>
      <c r="AR474" s="105"/>
      <c r="AS474" s="105"/>
      <c r="AT474" s="105"/>
      <c r="AU474" s="105"/>
      <c r="AV474" s="105"/>
      <c r="AW474" s="105"/>
      <c r="AX474" s="105"/>
      <c r="AY474" s="105"/>
      <c r="AZ474" s="105"/>
      <c r="BA474" s="105"/>
      <c r="BB474" s="105"/>
      <c r="BC474" s="105"/>
      <c r="BD474" s="105"/>
      <c r="BE474" s="105"/>
      <c r="BF474" s="105"/>
      <c r="BG474" s="105"/>
      <c r="BH474" s="105"/>
      <c r="BI474" s="105"/>
      <c r="BJ474" s="105"/>
      <c r="BK474" s="105"/>
      <c r="BL474" s="105"/>
      <c r="BM474" s="105"/>
      <c r="BN474" s="105"/>
      <c r="BO474" s="105"/>
      <c r="BP474" s="105"/>
      <c r="BQ474" s="105"/>
      <c r="BR474" s="105"/>
      <c r="BS474" s="105"/>
      <c r="BT474" s="105"/>
      <c r="BU474" s="105"/>
      <c r="BV474" s="105"/>
      <c r="BW474" s="105"/>
      <c r="BX474" s="105"/>
      <c r="BY474" s="105"/>
      <c r="BZ474" s="105"/>
      <c r="CA474" s="105"/>
      <c r="CB474" s="105"/>
      <c r="CC474" s="105"/>
      <c r="CD474" s="105"/>
      <c r="CE474" s="105"/>
      <c r="CF474" s="105"/>
      <c r="CG474" s="105"/>
      <c r="CH474" s="105"/>
      <c r="CI474" s="105"/>
      <c r="CJ474" s="105"/>
      <c r="CK474" s="105"/>
      <c r="CL474" s="105"/>
      <c r="CM474" s="105"/>
      <c r="CN474" s="105"/>
      <c r="CO474" s="105"/>
      <c r="CP474" s="105"/>
      <c r="CQ474" s="105"/>
      <c r="CR474" s="105"/>
      <c r="CS474" s="105"/>
      <c r="CT474" s="105"/>
      <c r="CU474" s="105"/>
      <c r="CV474" s="105"/>
      <c r="CW474" s="105"/>
      <c r="CX474" s="105"/>
      <c r="CY474" s="105"/>
      <c r="CZ474" s="105"/>
      <c r="DA474" s="105"/>
      <c r="DB474" s="105"/>
      <c r="DC474" s="105"/>
      <c r="DD474" s="105"/>
      <c r="DE474" s="105"/>
      <c r="DF474" s="105"/>
      <c r="DG474" s="105"/>
      <c r="DH474" s="105"/>
      <c r="DI474" s="105"/>
      <c r="DJ474" s="105"/>
      <c r="DK474" s="105"/>
      <c r="DL474" s="105"/>
      <c r="DM474" s="105"/>
      <c r="DN474" s="105"/>
      <c r="DO474" s="105"/>
      <c r="DP474" s="105"/>
      <c r="DQ474" s="105"/>
      <c r="DR474" s="105"/>
      <c r="DS474" s="105"/>
      <c r="DT474" s="105"/>
      <c r="DU474" s="105"/>
      <c r="DV474" s="105"/>
      <c r="DW474" s="105"/>
      <c r="DX474" s="105"/>
      <c r="DY474" s="105"/>
      <c r="DZ474" s="105"/>
      <c r="EA474" s="105"/>
      <c r="EB474" s="105"/>
      <c r="EC474" s="105"/>
      <c r="ED474" s="105"/>
      <c r="EE474" s="105"/>
      <c r="EF474" s="105"/>
      <c r="EG474" s="105"/>
      <c r="EH474" s="105"/>
      <c r="EI474" s="105"/>
    </row>
    <row r="475" spans="1:139" s="222" customFormat="1" ht="12.5" x14ac:dyDescent="0.25">
      <c r="A475" s="1652" t="s">
        <v>6514</v>
      </c>
      <c r="B475" s="1652" t="s">
        <v>6132</v>
      </c>
      <c r="C475" s="1653">
        <v>2</v>
      </c>
      <c r="D475" s="1654">
        <v>6884.5</v>
      </c>
      <c r="E475" s="1654">
        <v>6884.5</v>
      </c>
      <c r="F475" s="105"/>
      <c r="G475" s="308"/>
      <c r="H475" s="308"/>
      <c r="I475" s="308"/>
      <c r="J475" s="335"/>
      <c r="K475" s="105"/>
      <c r="L475" s="105"/>
      <c r="M475" s="105"/>
      <c r="N475" s="105"/>
      <c r="O475" s="105"/>
      <c r="P475" s="105"/>
      <c r="Q475" s="105"/>
      <c r="R475" s="105"/>
      <c r="S475" s="105"/>
      <c r="T475" s="105"/>
      <c r="U475" s="105"/>
      <c r="V475" s="105"/>
      <c r="W475" s="105"/>
      <c r="X475" s="105"/>
      <c r="Y475" s="105"/>
      <c r="Z475" s="105"/>
      <c r="AA475" s="105"/>
      <c r="AB475" s="105"/>
      <c r="AC475" s="105"/>
      <c r="AD475" s="105"/>
      <c r="AE475" s="105"/>
      <c r="AF475" s="105"/>
      <c r="AG475" s="105"/>
      <c r="AH475" s="105"/>
      <c r="AI475" s="105"/>
      <c r="AJ475" s="105"/>
      <c r="AK475" s="105"/>
      <c r="AL475" s="105"/>
      <c r="AM475" s="105"/>
      <c r="AN475" s="105"/>
      <c r="AO475" s="105"/>
      <c r="AP475" s="105"/>
      <c r="AQ475" s="105"/>
      <c r="AR475" s="105"/>
      <c r="AS475" s="105"/>
      <c r="AT475" s="105"/>
      <c r="AU475" s="105"/>
      <c r="AV475" s="105"/>
      <c r="AW475" s="105"/>
      <c r="AX475" s="105"/>
      <c r="AY475" s="105"/>
      <c r="AZ475" s="105"/>
      <c r="BA475" s="105"/>
      <c r="BB475" s="105"/>
      <c r="BC475" s="105"/>
      <c r="BD475" s="105"/>
      <c r="BE475" s="105"/>
      <c r="BF475" s="105"/>
      <c r="BG475" s="105"/>
      <c r="BH475" s="105"/>
      <c r="BI475" s="105"/>
      <c r="BJ475" s="105"/>
      <c r="BK475" s="105"/>
      <c r="BL475" s="105"/>
      <c r="BM475" s="105"/>
      <c r="BN475" s="105"/>
      <c r="BO475" s="105"/>
      <c r="BP475" s="105"/>
      <c r="BQ475" s="105"/>
      <c r="BR475" s="105"/>
      <c r="BS475" s="105"/>
      <c r="BT475" s="105"/>
      <c r="BU475" s="105"/>
      <c r="BV475" s="105"/>
      <c r="BW475" s="105"/>
      <c r="BX475" s="105"/>
      <c r="BY475" s="105"/>
      <c r="BZ475" s="105"/>
      <c r="CA475" s="105"/>
      <c r="CB475" s="105"/>
      <c r="CC475" s="105"/>
      <c r="CD475" s="105"/>
      <c r="CE475" s="105"/>
      <c r="CF475" s="105"/>
      <c r="CG475" s="105"/>
      <c r="CH475" s="105"/>
      <c r="CI475" s="105"/>
      <c r="CJ475" s="105"/>
      <c r="CK475" s="105"/>
      <c r="CL475" s="105"/>
      <c r="CM475" s="105"/>
      <c r="CN475" s="105"/>
      <c r="CO475" s="105"/>
      <c r="CP475" s="105"/>
      <c r="CQ475" s="105"/>
      <c r="CR475" s="105"/>
      <c r="CS475" s="105"/>
      <c r="CT475" s="105"/>
      <c r="CU475" s="105"/>
      <c r="CV475" s="105"/>
      <c r="CW475" s="105"/>
      <c r="CX475" s="105"/>
      <c r="CY475" s="105"/>
      <c r="CZ475" s="105"/>
      <c r="DA475" s="105"/>
      <c r="DB475" s="105"/>
      <c r="DC475" s="105"/>
      <c r="DD475" s="105"/>
      <c r="DE475" s="105"/>
      <c r="DF475" s="105"/>
      <c r="DG475" s="105"/>
      <c r="DH475" s="105"/>
      <c r="DI475" s="105"/>
      <c r="DJ475" s="105"/>
      <c r="DK475" s="105"/>
      <c r="DL475" s="105"/>
      <c r="DM475" s="105"/>
      <c r="DN475" s="105"/>
      <c r="DO475" s="105"/>
      <c r="DP475" s="105"/>
      <c r="DQ475" s="105"/>
      <c r="DR475" s="105"/>
      <c r="DS475" s="105"/>
      <c r="DT475" s="105"/>
      <c r="DU475" s="105"/>
      <c r="DV475" s="105"/>
      <c r="DW475" s="105"/>
      <c r="DX475" s="105"/>
      <c r="DY475" s="105"/>
      <c r="DZ475" s="105"/>
      <c r="EA475" s="105"/>
      <c r="EB475" s="105"/>
      <c r="EC475" s="105"/>
      <c r="ED475" s="105"/>
      <c r="EE475" s="105"/>
      <c r="EF475" s="105"/>
      <c r="EG475" s="105"/>
      <c r="EH475" s="105"/>
      <c r="EI475" s="105"/>
    </row>
    <row r="476" spans="1:139" s="222" customFormat="1" ht="12.5" x14ac:dyDescent="0.25">
      <c r="A476" s="1652" t="s">
        <v>6515</v>
      </c>
      <c r="B476" s="1652" t="s">
        <v>6132</v>
      </c>
      <c r="C476" s="1653">
        <v>1</v>
      </c>
      <c r="D476" s="1654">
        <v>6600</v>
      </c>
      <c r="E476" s="1654">
        <v>6600</v>
      </c>
      <c r="F476" s="105"/>
      <c r="G476" s="308"/>
      <c r="H476" s="308"/>
      <c r="I476" s="308"/>
      <c r="J476" s="335"/>
      <c r="K476" s="105"/>
      <c r="L476" s="105"/>
      <c r="M476" s="105"/>
      <c r="N476" s="105"/>
      <c r="O476" s="105"/>
      <c r="P476" s="105"/>
      <c r="Q476" s="105"/>
      <c r="R476" s="105"/>
      <c r="S476" s="105"/>
      <c r="T476" s="105"/>
      <c r="U476" s="105"/>
      <c r="V476" s="105"/>
      <c r="W476" s="105"/>
      <c r="X476" s="105"/>
      <c r="Y476" s="105"/>
      <c r="Z476" s="105"/>
      <c r="AA476" s="105"/>
      <c r="AB476" s="105"/>
      <c r="AC476" s="105"/>
      <c r="AD476" s="105"/>
      <c r="AE476" s="105"/>
      <c r="AF476" s="105"/>
      <c r="AG476" s="105"/>
      <c r="AH476" s="105"/>
      <c r="AI476" s="105"/>
      <c r="AJ476" s="105"/>
      <c r="AK476" s="105"/>
      <c r="AL476" s="105"/>
      <c r="AM476" s="105"/>
      <c r="AN476" s="105"/>
      <c r="AO476" s="105"/>
      <c r="AP476" s="105"/>
      <c r="AQ476" s="105"/>
      <c r="AR476" s="105"/>
      <c r="AS476" s="105"/>
      <c r="AT476" s="105"/>
      <c r="AU476" s="105"/>
      <c r="AV476" s="105"/>
      <c r="AW476" s="105"/>
      <c r="AX476" s="105"/>
      <c r="AY476" s="105"/>
      <c r="AZ476" s="105"/>
      <c r="BA476" s="105"/>
      <c r="BB476" s="105"/>
      <c r="BC476" s="105"/>
      <c r="BD476" s="105"/>
      <c r="BE476" s="105"/>
      <c r="BF476" s="105"/>
      <c r="BG476" s="105"/>
      <c r="BH476" s="105"/>
      <c r="BI476" s="105"/>
      <c r="BJ476" s="105"/>
      <c r="BK476" s="105"/>
      <c r="BL476" s="105"/>
      <c r="BM476" s="105"/>
      <c r="BN476" s="105"/>
      <c r="BO476" s="105"/>
      <c r="BP476" s="105"/>
      <c r="BQ476" s="105"/>
      <c r="BR476" s="105"/>
      <c r="BS476" s="105"/>
      <c r="BT476" s="105"/>
      <c r="BU476" s="105"/>
      <c r="BV476" s="105"/>
      <c r="BW476" s="105"/>
      <c r="BX476" s="105"/>
      <c r="BY476" s="105"/>
      <c r="BZ476" s="105"/>
      <c r="CA476" s="105"/>
      <c r="CB476" s="105"/>
      <c r="CC476" s="105"/>
      <c r="CD476" s="105"/>
      <c r="CE476" s="105"/>
      <c r="CF476" s="105"/>
      <c r="CG476" s="105"/>
      <c r="CH476" s="105"/>
      <c r="CI476" s="105"/>
      <c r="CJ476" s="105"/>
      <c r="CK476" s="105"/>
      <c r="CL476" s="105"/>
      <c r="CM476" s="105"/>
      <c r="CN476" s="105"/>
      <c r="CO476" s="105"/>
      <c r="CP476" s="105"/>
      <c r="CQ476" s="105"/>
      <c r="CR476" s="105"/>
      <c r="CS476" s="105"/>
      <c r="CT476" s="105"/>
      <c r="CU476" s="105"/>
      <c r="CV476" s="105"/>
      <c r="CW476" s="105"/>
      <c r="CX476" s="105"/>
      <c r="CY476" s="105"/>
      <c r="CZ476" s="105"/>
      <c r="DA476" s="105"/>
      <c r="DB476" s="105"/>
      <c r="DC476" s="105"/>
      <c r="DD476" s="105"/>
      <c r="DE476" s="105"/>
      <c r="DF476" s="105"/>
      <c r="DG476" s="105"/>
      <c r="DH476" s="105"/>
      <c r="DI476" s="105"/>
      <c r="DJ476" s="105"/>
      <c r="DK476" s="105"/>
      <c r="DL476" s="105"/>
      <c r="DM476" s="105"/>
      <c r="DN476" s="105"/>
      <c r="DO476" s="105"/>
      <c r="DP476" s="105"/>
      <c r="DQ476" s="105"/>
      <c r="DR476" s="105"/>
      <c r="DS476" s="105"/>
      <c r="DT476" s="105"/>
      <c r="DU476" s="105"/>
      <c r="DV476" s="105"/>
      <c r="DW476" s="105"/>
      <c r="DX476" s="105"/>
      <c r="DY476" s="105"/>
      <c r="DZ476" s="105"/>
      <c r="EA476" s="105"/>
      <c r="EB476" s="105"/>
      <c r="EC476" s="105"/>
      <c r="ED476" s="105"/>
      <c r="EE476" s="105"/>
      <c r="EF476" s="105"/>
      <c r="EG476" s="105"/>
      <c r="EH476" s="105"/>
      <c r="EI476" s="105"/>
    </row>
    <row r="477" spans="1:139" s="222" customFormat="1" ht="12.5" x14ac:dyDescent="0.25">
      <c r="A477" s="1652" t="s">
        <v>6516</v>
      </c>
      <c r="B477" s="1652" t="s">
        <v>6132</v>
      </c>
      <c r="C477" s="1653">
        <v>6</v>
      </c>
      <c r="D477" s="1654">
        <v>7474</v>
      </c>
      <c r="E477" s="1654">
        <v>7474</v>
      </c>
      <c r="F477" s="105"/>
      <c r="G477" s="308"/>
      <c r="H477" s="308"/>
      <c r="I477" s="308"/>
      <c r="J477" s="335"/>
      <c r="K477" s="105"/>
      <c r="L477" s="105"/>
      <c r="M477" s="105"/>
      <c r="N477" s="105"/>
      <c r="O477" s="105"/>
      <c r="P477" s="105"/>
      <c r="Q477" s="105"/>
      <c r="R477" s="105"/>
      <c r="S477" s="105"/>
      <c r="T477" s="105"/>
      <c r="U477" s="105"/>
      <c r="V477" s="105"/>
      <c r="W477" s="105"/>
      <c r="X477" s="105"/>
      <c r="Y477" s="105"/>
      <c r="Z477" s="105"/>
      <c r="AA477" s="105"/>
      <c r="AB477" s="105"/>
      <c r="AC477" s="105"/>
      <c r="AD477" s="105"/>
      <c r="AE477" s="105"/>
      <c r="AF477" s="105"/>
      <c r="AG477" s="105"/>
      <c r="AH477" s="105"/>
      <c r="AI477" s="105"/>
      <c r="AJ477" s="105"/>
      <c r="AK477" s="105"/>
      <c r="AL477" s="105"/>
      <c r="AM477" s="105"/>
      <c r="AN477" s="105"/>
      <c r="AO477" s="105"/>
      <c r="AP477" s="105"/>
      <c r="AQ477" s="105"/>
      <c r="AR477" s="105"/>
      <c r="AS477" s="105"/>
      <c r="AT477" s="105"/>
      <c r="AU477" s="105"/>
      <c r="AV477" s="105"/>
      <c r="AW477" s="105"/>
      <c r="AX477" s="105"/>
      <c r="AY477" s="105"/>
      <c r="AZ477" s="105"/>
      <c r="BA477" s="105"/>
      <c r="BB477" s="105"/>
      <c r="BC477" s="105"/>
      <c r="BD477" s="105"/>
      <c r="BE477" s="105"/>
      <c r="BF477" s="105"/>
      <c r="BG477" s="105"/>
      <c r="BH477" s="105"/>
      <c r="BI477" s="105"/>
      <c r="BJ477" s="105"/>
      <c r="BK477" s="105"/>
      <c r="BL477" s="105"/>
      <c r="BM477" s="105"/>
      <c r="BN477" s="105"/>
      <c r="BO477" s="105"/>
      <c r="BP477" s="105"/>
      <c r="BQ477" s="105"/>
      <c r="BR477" s="105"/>
      <c r="BS477" s="105"/>
      <c r="BT477" s="105"/>
      <c r="BU477" s="105"/>
      <c r="BV477" s="105"/>
      <c r="BW477" s="105"/>
      <c r="BX477" s="105"/>
      <c r="BY477" s="105"/>
      <c r="BZ477" s="105"/>
      <c r="CA477" s="105"/>
      <c r="CB477" s="105"/>
      <c r="CC477" s="105"/>
      <c r="CD477" s="105"/>
      <c r="CE477" s="105"/>
      <c r="CF477" s="105"/>
      <c r="CG477" s="105"/>
      <c r="CH477" s="105"/>
      <c r="CI477" s="105"/>
      <c r="CJ477" s="105"/>
      <c r="CK477" s="105"/>
      <c r="CL477" s="105"/>
      <c r="CM477" s="105"/>
      <c r="CN477" s="105"/>
      <c r="CO477" s="105"/>
      <c r="CP477" s="105"/>
      <c r="CQ477" s="105"/>
      <c r="CR477" s="105"/>
      <c r="CS477" s="105"/>
      <c r="CT477" s="105"/>
      <c r="CU477" s="105"/>
      <c r="CV477" s="105"/>
      <c r="CW477" s="105"/>
      <c r="CX477" s="105"/>
      <c r="CY477" s="105"/>
      <c r="CZ477" s="105"/>
      <c r="DA477" s="105"/>
      <c r="DB477" s="105"/>
      <c r="DC477" s="105"/>
      <c r="DD477" s="105"/>
      <c r="DE477" s="105"/>
      <c r="DF477" s="105"/>
      <c r="DG477" s="105"/>
      <c r="DH477" s="105"/>
      <c r="DI477" s="105"/>
      <c r="DJ477" s="105"/>
      <c r="DK477" s="105"/>
      <c r="DL477" s="105"/>
      <c r="DM477" s="105"/>
      <c r="DN477" s="105"/>
      <c r="DO477" s="105"/>
      <c r="DP477" s="105"/>
      <c r="DQ477" s="105"/>
      <c r="DR477" s="105"/>
      <c r="DS477" s="105"/>
      <c r="DT477" s="105"/>
      <c r="DU477" s="105"/>
      <c r="DV477" s="105"/>
      <c r="DW477" s="105"/>
      <c r="DX477" s="105"/>
      <c r="DY477" s="105"/>
      <c r="DZ477" s="105"/>
      <c r="EA477" s="105"/>
      <c r="EB477" s="105"/>
      <c r="EC477" s="105"/>
      <c r="ED477" s="105"/>
      <c r="EE477" s="105"/>
      <c r="EF477" s="105"/>
      <c r="EG477" s="105"/>
      <c r="EH477" s="105"/>
      <c r="EI477" s="105"/>
    </row>
    <row r="478" spans="1:139" s="222" customFormat="1" ht="12.5" x14ac:dyDescent="0.25">
      <c r="A478" s="1652" t="s">
        <v>6517</v>
      </c>
      <c r="B478" s="1652" t="s">
        <v>5223</v>
      </c>
      <c r="C478" s="1653">
        <v>2</v>
      </c>
      <c r="D478" s="1654">
        <v>7719</v>
      </c>
      <c r="E478" s="1654">
        <v>7719</v>
      </c>
      <c r="F478" s="105"/>
      <c r="G478" s="308"/>
      <c r="H478" s="308"/>
      <c r="I478" s="308"/>
      <c r="J478" s="335"/>
      <c r="K478" s="105"/>
      <c r="L478" s="105"/>
      <c r="M478" s="105"/>
      <c r="N478" s="105"/>
      <c r="O478" s="105"/>
      <c r="P478" s="105"/>
      <c r="Q478" s="105"/>
      <c r="R478" s="105"/>
      <c r="S478" s="105"/>
      <c r="T478" s="105"/>
      <c r="U478" s="105"/>
      <c r="V478" s="105"/>
      <c r="W478" s="105"/>
      <c r="X478" s="105"/>
      <c r="Y478" s="105"/>
      <c r="Z478" s="105"/>
      <c r="AA478" s="105"/>
      <c r="AB478" s="105"/>
      <c r="AC478" s="105"/>
      <c r="AD478" s="105"/>
      <c r="AE478" s="105"/>
      <c r="AF478" s="105"/>
      <c r="AG478" s="105"/>
      <c r="AH478" s="105"/>
      <c r="AI478" s="105"/>
      <c r="AJ478" s="105"/>
      <c r="AK478" s="105"/>
      <c r="AL478" s="105"/>
      <c r="AM478" s="105"/>
      <c r="AN478" s="105"/>
      <c r="AO478" s="105"/>
      <c r="AP478" s="105"/>
      <c r="AQ478" s="105"/>
      <c r="AR478" s="105"/>
      <c r="AS478" s="105"/>
      <c r="AT478" s="105"/>
      <c r="AU478" s="105"/>
      <c r="AV478" s="105"/>
      <c r="AW478" s="105"/>
      <c r="AX478" s="105"/>
      <c r="AY478" s="105"/>
      <c r="AZ478" s="105"/>
      <c r="BA478" s="105"/>
      <c r="BB478" s="105"/>
      <c r="BC478" s="105"/>
      <c r="BD478" s="105"/>
      <c r="BE478" s="105"/>
      <c r="BF478" s="105"/>
      <c r="BG478" s="105"/>
      <c r="BH478" s="105"/>
      <c r="BI478" s="105"/>
      <c r="BJ478" s="105"/>
      <c r="BK478" s="105"/>
      <c r="BL478" s="105"/>
      <c r="BM478" s="105"/>
      <c r="BN478" s="105"/>
      <c r="BO478" s="105"/>
      <c r="BP478" s="105"/>
      <c r="BQ478" s="105"/>
      <c r="BR478" s="105"/>
      <c r="BS478" s="105"/>
      <c r="BT478" s="105"/>
      <c r="BU478" s="105"/>
      <c r="BV478" s="105"/>
      <c r="BW478" s="105"/>
      <c r="BX478" s="105"/>
      <c r="BY478" s="105"/>
      <c r="BZ478" s="105"/>
      <c r="CA478" s="105"/>
      <c r="CB478" s="105"/>
      <c r="CC478" s="105"/>
      <c r="CD478" s="105"/>
      <c r="CE478" s="105"/>
      <c r="CF478" s="105"/>
      <c r="CG478" s="105"/>
      <c r="CH478" s="105"/>
      <c r="CI478" s="105"/>
      <c r="CJ478" s="105"/>
      <c r="CK478" s="105"/>
      <c r="CL478" s="105"/>
      <c r="CM478" s="105"/>
      <c r="CN478" s="105"/>
      <c r="CO478" s="105"/>
      <c r="CP478" s="105"/>
      <c r="CQ478" s="105"/>
      <c r="CR478" s="105"/>
      <c r="CS478" s="105"/>
      <c r="CT478" s="105"/>
      <c r="CU478" s="105"/>
      <c r="CV478" s="105"/>
      <c r="CW478" s="105"/>
      <c r="CX478" s="105"/>
      <c r="CY478" s="105"/>
      <c r="CZ478" s="105"/>
      <c r="DA478" s="105"/>
      <c r="DB478" s="105"/>
      <c r="DC478" s="105"/>
      <c r="DD478" s="105"/>
      <c r="DE478" s="105"/>
      <c r="DF478" s="105"/>
      <c r="DG478" s="105"/>
      <c r="DH478" s="105"/>
      <c r="DI478" s="105"/>
      <c r="DJ478" s="105"/>
      <c r="DK478" s="105"/>
      <c r="DL478" s="105"/>
      <c r="DM478" s="105"/>
      <c r="DN478" s="105"/>
      <c r="DO478" s="105"/>
      <c r="DP478" s="105"/>
      <c r="DQ478" s="105"/>
      <c r="DR478" s="105"/>
      <c r="DS478" s="105"/>
      <c r="DT478" s="105"/>
      <c r="DU478" s="105"/>
      <c r="DV478" s="105"/>
      <c r="DW478" s="105"/>
      <c r="DX478" s="105"/>
      <c r="DY478" s="105"/>
      <c r="DZ478" s="105"/>
      <c r="EA478" s="105"/>
      <c r="EB478" s="105"/>
      <c r="EC478" s="105"/>
      <c r="ED478" s="105"/>
      <c r="EE478" s="105"/>
      <c r="EF478" s="105"/>
      <c r="EG478" s="105"/>
      <c r="EH478" s="105"/>
      <c r="EI478" s="105"/>
    </row>
    <row r="479" spans="1:139" s="222" customFormat="1" ht="12.5" x14ac:dyDescent="0.25">
      <c r="A479" s="1652" t="s">
        <v>6518</v>
      </c>
      <c r="B479" s="1652" t="s">
        <v>6147</v>
      </c>
      <c r="C479" s="1653">
        <v>2</v>
      </c>
      <c r="D479" s="1654">
        <v>7457</v>
      </c>
      <c r="E479" s="1654">
        <v>7457</v>
      </c>
      <c r="F479" s="105"/>
      <c r="G479" s="308"/>
      <c r="H479" s="308"/>
      <c r="I479" s="308"/>
      <c r="J479" s="335"/>
      <c r="K479" s="105"/>
      <c r="L479" s="105"/>
      <c r="M479" s="105"/>
      <c r="N479" s="105"/>
      <c r="O479" s="105"/>
      <c r="P479" s="105"/>
      <c r="Q479" s="105"/>
      <c r="R479" s="105"/>
      <c r="S479" s="105"/>
      <c r="T479" s="105"/>
      <c r="U479" s="105"/>
      <c r="V479" s="105"/>
      <c r="W479" s="105"/>
      <c r="X479" s="105"/>
      <c r="Y479" s="105"/>
      <c r="Z479" s="105"/>
      <c r="AA479" s="105"/>
      <c r="AB479" s="105"/>
      <c r="AC479" s="105"/>
      <c r="AD479" s="105"/>
      <c r="AE479" s="105"/>
      <c r="AF479" s="105"/>
      <c r="AG479" s="105"/>
      <c r="AH479" s="105"/>
      <c r="AI479" s="105"/>
      <c r="AJ479" s="105"/>
      <c r="AK479" s="105"/>
      <c r="AL479" s="105"/>
      <c r="AM479" s="105"/>
      <c r="AN479" s="105"/>
      <c r="AO479" s="105"/>
      <c r="AP479" s="105"/>
      <c r="AQ479" s="105"/>
      <c r="AR479" s="105"/>
      <c r="AS479" s="105"/>
      <c r="AT479" s="105"/>
      <c r="AU479" s="105"/>
      <c r="AV479" s="105"/>
      <c r="AW479" s="105"/>
      <c r="AX479" s="105"/>
      <c r="AY479" s="105"/>
      <c r="AZ479" s="105"/>
      <c r="BA479" s="105"/>
      <c r="BB479" s="105"/>
      <c r="BC479" s="105"/>
      <c r="BD479" s="105"/>
      <c r="BE479" s="105"/>
      <c r="BF479" s="105"/>
      <c r="BG479" s="105"/>
      <c r="BH479" s="105"/>
      <c r="BI479" s="105"/>
      <c r="BJ479" s="105"/>
      <c r="BK479" s="105"/>
      <c r="BL479" s="105"/>
      <c r="BM479" s="105"/>
      <c r="BN479" s="105"/>
      <c r="BO479" s="105"/>
      <c r="BP479" s="105"/>
      <c r="BQ479" s="105"/>
      <c r="BR479" s="105"/>
      <c r="BS479" s="105"/>
      <c r="BT479" s="105"/>
      <c r="BU479" s="105"/>
      <c r="BV479" s="105"/>
      <c r="BW479" s="105"/>
      <c r="BX479" s="105"/>
      <c r="BY479" s="105"/>
      <c r="BZ479" s="105"/>
      <c r="CA479" s="105"/>
      <c r="CB479" s="105"/>
      <c r="CC479" s="105"/>
      <c r="CD479" s="105"/>
      <c r="CE479" s="105"/>
      <c r="CF479" s="105"/>
      <c r="CG479" s="105"/>
      <c r="CH479" s="105"/>
      <c r="CI479" s="105"/>
      <c r="CJ479" s="105"/>
      <c r="CK479" s="105"/>
      <c r="CL479" s="105"/>
      <c r="CM479" s="105"/>
      <c r="CN479" s="105"/>
      <c r="CO479" s="105"/>
      <c r="CP479" s="105"/>
      <c r="CQ479" s="105"/>
      <c r="CR479" s="105"/>
      <c r="CS479" s="105"/>
      <c r="CT479" s="105"/>
      <c r="CU479" s="105"/>
      <c r="CV479" s="105"/>
      <c r="CW479" s="105"/>
      <c r="CX479" s="105"/>
      <c r="CY479" s="105"/>
      <c r="CZ479" s="105"/>
      <c r="DA479" s="105"/>
      <c r="DB479" s="105"/>
      <c r="DC479" s="105"/>
      <c r="DD479" s="105"/>
      <c r="DE479" s="105"/>
      <c r="DF479" s="105"/>
      <c r="DG479" s="105"/>
      <c r="DH479" s="105"/>
      <c r="DI479" s="105"/>
      <c r="DJ479" s="105"/>
      <c r="DK479" s="105"/>
      <c r="DL479" s="105"/>
      <c r="DM479" s="105"/>
      <c r="DN479" s="105"/>
      <c r="DO479" s="105"/>
      <c r="DP479" s="105"/>
      <c r="DQ479" s="105"/>
      <c r="DR479" s="105"/>
      <c r="DS479" s="105"/>
      <c r="DT479" s="105"/>
      <c r="DU479" s="105"/>
      <c r="DV479" s="105"/>
      <c r="DW479" s="105"/>
      <c r="DX479" s="105"/>
      <c r="DY479" s="105"/>
      <c r="DZ479" s="105"/>
      <c r="EA479" s="105"/>
      <c r="EB479" s="105"/>
      <c r="EC479" s="105"/>
      <c r="ED479" s="105"/>
      <c r="EE479" s="105"/>
      <c r="EF479" s="105"/>
      <c r="EG479" s="105"/>
      <c r="EH479" s="105"/>
      <c r="EI479" s="105"/>
    </row>
    <row r="480" spans="1:139" s="222" customFormat="1" ht="12.5" x14ac:dyDescent="0.25">
      <c r="A480" s="1652" t="s">
        <v>6519</v>
      </c>
      <c r="B480" s="1652" t="s">
        <v>6167</v>
      </c>
      <c r="C480" s="1653">
        <v>3</v>
      </c>
      <c r="D480" s="1654">
        <v>11470</v>
      </c>
      <c r="E480" s="1654">
        <v>11470</v>
      </c>
      <c r="F480" s="105"/>
      <c r="G480" s="308"/>
      <c r="H480" s="308"/>
      <c r="I480" s="308"/>
      <c r="J480" s="335"/>
      <c r="K480" s="105"/>
      <c r="L480" s="105"/>
      <c r="M480" s="105"/>
      <c r="N480" s="105"/>
      <c r="O480" s="105"/>
      <c r="P480" s="105"/>
      <c r="Q480" s="105"/>
      <c r="R480" s="105"/>
      <c r="S480" s="105"/>
      <c r="T480" s="105"/>
      <c r="U480" s="105"/>
      <c r="V480" s="105"/>
      <c r="W480" s="105"/>
      <c r="X480" s="105"/>
      <c r="Y480" s="105"/>
      <c r="Z480" s="105"/>
      <c r="AA480" s="105"/>
      <c r="AB480" s="105"/>
      <c r="AC480" s="105"/>
      <c r="AD480" s="105"/>
      <c r="AE480" s="105"/>
      <c r="AF480" s="105"/>
      <c r="AG480" s="105"/>
      <c r="AH480" s="105"/>
      <c r="AI480" s="105"/>
      <c r="AJ480" s="105"/>
      <c r="AK480" s="105"/>
      <c r="AL480" s="105"/>
      <c r="AM480" s="105"/>
      <c r="AN480" s="105"/>
      <c r="AO480" s="105"/>
      <c r="AP480" s="105"/>
      <c r="AQ480" s="105"/>
      <c r="AR480" s="105"/>
      <c r="AS480" s="105"/>
      <c r="AT480" s="105"/>
      <c r="AU480" s="105"/>
      <c r="AV480" s="105"/>
      <c r="AW480" s="105"/>
      <c r="AX480" s="105"/>
      <c r="AY480" s="105"/>
      <c r="AZ480" s="105"/>
      <c r="BA480" s="105"/>
      <c r="BB480" s="105"/>
      <c r="BC480" s="105"/>
      <c r="BD480" s="105"/>
      <c r="BE480" s="105"/>
      <c r="BF480" s="105"/>
      <c r="BG480" s="105"/>
      <c r="BH480" s="105"/>
      <c r="BI480" s="105"/>
      <c r="BJ480" s="105"/>
      <c r="BK480" s="105"/>
      <c r="BL480" s="105"/>
      <c r="BM480" s="105"/>
      <c r="BN480" s="105"/>
      <c r="BO480" s="105"/>
      <c r="BP480" s="105"/>
      <c r="BQ480" s="105"/>
      <c r="BR480" s="105"/>
      <c r="BS480" s="105"/>
      <c r="BT480" s="105"/>
      <c r="BU480" s="105"/>
      <c r="BV480" s="105"/>
      <c r="BW480" s="105"/>
      <c r="BX480" s="105"/>
      <c r="BY480" s="105"/>
      <c r="BZ480" s="105"/>
      <c r="CA480" s="105"/>
      <c r="CB480" s="105"/>
      <c r="CC480" s="105"/>
      <c r="CD480" s="105"/>
      <c r="CE480" s="105"/>
      <c r="CF480" s="105"/>
      <c r="CG480" s="105"/>
      <c r="CH480" s="105"/>
      <c r="CI480" s="105"/>
      <c r="CJ480" s="105"/>
      <c r="CK480" s="105"/>
      <c r="CL480" s="105"/>
      <c r="CM480" s="105"/>
      <c r="CN480" s="105"/>
      <c r="CO480" s="105"/>
      <c r="CP480" s="105"/>
      <c r="CQ480" s="105"/>
      <c r="CR480" s="105"/>
      <c r="CS480" s="105"/>
      <c r="CT480" s="105"/>
      <c r="CU480" s="105"/>
      <c r="CV480" s="105"/>
      <c r="CW480" s="105"/>
      <c r="CX480" s="105"/>
      <c r="CY480" s="105"/>
      <c r="CZ480" s="105"/>
      <c r="DA480" s="105"/>
      <c r="DB480" s="105"/>
      <c r="DC480" s="105"/>
      <c r="DD480" s="105"/>
      <c r="DE480" s="105"/>
      <c r="DF480" s="105"/>
      <c r="DG480" s="105"/>
      <c r="DH480" s="105"/>
      <c r="DI480" s="105"/>
      <c r="DJ480" s="105"/>
      <c r="DK480" s="105"/>
      <c r="DL480" s="105"/>
      <c r="DM480" s="105"/>
      <c r="DN480" s="105"/>
      <c r="DO480" s="105"/>
      <c r="DP480" s="105"/>
      <c r="DQ480" s="105"/>
      <c r="DR480" s="105"/>
      <c r="DS480" s="105"/>
      <c r="DT480" s="105"/>
      <c r="DU480" s="105"/>
      <c r="DV480" s="105"/>
      <c r="DW480" s="105"/>
      <c r="DX480" s="105"/>
      <c r="DY480" s="105"/>
      <c r="DZ480" s="105"/>
      <c r="EA480" s="105"/>
      <c r="EB480" s="105"/>
      <c r="EC480" s="105"/>
      <c r="ED480" s="105"/>
      <c r="EE480" s="105"/>
      <c r="EF480" s="105"/>
      <c r="EG480" s="105"/>
      <c r="EH480" s="105"/>
      <c r="EI480" s="105"/>
    </row>
    <row r="481" spans="1:139" s="222" customFormat="1" ht="12.5" x14ac:dyDescent="0.25">
      <c r="A481" s="1652" t="s">
        <v>6520</v>
      </c>
      <c r="B481" s="1652" t="s">
        <v>6177</v>
      </c>
      <c r="C481" s="1653">
        <v>4</v>
      </c>
      <c r="D481" s="1654">
        <v>10701.76</v>
      </c>
      <c r="E481" s="1654">
        <v>10701.76</v>
      </c>
      <c r="F481" s="105"/>
      <c r="G481" s="308"/>
      <c r="H481" s="308"/>
      <c r="I481" s="308"/>
      <c r="J481" s="335"/>
      <c r="K481" s="105"/>
      <c r="L481" s="105"/>
      <c r="M481" s="105"/>
      <c r="N481" s="105"/>
      <c r="O481" s="105"/>
      <c r="P481" s="105"/>
      <c r="Q481" s="105"/>
      <c r="R481" s="105"/>
      <c r="S481" s="105"/>
      <c r="T481" s="105"/>
      <c r="U481" s="105"/>
      <c r="V481" s="105"/>
      <c r="W481" s="105"/>
      <c r="X481" s="105"/>
      <c r="Y481" s="105"/>
      <c r="Z481" s="105"/>
      <c r="AA481" s="105"/>
      <c r="AB481" s="105"/>
      <c r="AC481" s="105"/>
      <c r="AD481" s="105"/>
      <c r="AE481" s="105"/>
      <c r="AF481" s="105"/>
      <c r="AG481" s="105"/>
      <c r="AH481" s="105"/>
      <c r="AI481" s="105"/>
      <c r="AJ481" s="105"/>
      <c r="AK481" s="105"/>
      <c r="AL481" s="105"/>
      <c r="AM481" s="105"/>
      <c r="AN481" s="105"/>
      <c r="AO481" s="105"/>
      <c r="AP481" s="105"/>
      <c r="AQ481" s="105"/>
      <c r="AR481" s="105"/>
      <c r="AS481" s="105"/>
      <c r="AT481" s="105"/>
      <c r="AU481" s="105"/>
      <c r="AV481" s="105"/>
      <c r="AW481" s="105"/>
      <c r="AX481" s="105"/>
      <c r="AY481" s="105"/>
      <c r="AZ481" s="105"/>
      <c r="BA481" s="105"/>
      <c r="BB481" s="105"/>
      <c r="BC481" s="105"/>
      <c r="BD481" s="105"/>
      <c r="BE481" s="105"/>
      <c r="BF481" s="105"/>
      <c r="BG481" s="105"/>
      <c r="BH481" s="105"/>
      <c r="BI481" s="105"/>
      <c r="BJ481" s="105"/>
      <c r="BK481" s="105"/>
      <c r="BL481" s="105"/>
      <c r="BM481" s="105"/>
      <c r="BN481" s="105"/>
      <c r="BO481" s="105"/>
      <c r="BP481" s="105"/>
      <c r="BQ481" s="105"/>
      <c r="BR481" s="105"/>
      <c r="BS481" s="105"/>
      <c r="BT481" s="105"/>
      <c r="BU481" s="105"/>
      <c r="BV481" s="105"/>
      <c r="BW481" s="105"/>
      <c r="BX481" s="105"/>
      <c r="BY481" s="105"/>
      <c r="BZ481" s="105"/>
      <c r="CA481" s="105"/>
      <c r="CB481" s="105"/>
      <c r="CC481" s="105"/>
      <c r="CD481" s="105"/>
      <c r="CE481" s="105"/>
      <c r="CF481" s="105"/>
      <c r="CG481" s="105"/>
      <c r="CH481" s="105"/>
      <c r="CI481" s="105"/>
      <c r="CJ481" s="105"/>
      <c r="CK481" s="105"/>
      <c r="CL481" s="105"/>
      <c r="CM481" s="105"/>
      <c r="CN481" s="105"/>
      <c r="CO481" s="105"/>
      <c r="CP481" s="105"/>
      <c r="CQ481" s="105"/>
      <c r="CR481" s="105"/>
      <c r="CS481" s="105"/>
      <c r="CT481" s="105"/>
      <c r="CU481" s="105"/>
      <c r="CV481" s="105"/>
      <c r="CW481" s="105"/>
      <c r="CX481" s="105"/>
      <c r="CY481" s="105"/>
      <c r="CZ481" s="105"/>
      <c r="DA481" s="105"/>
      <c r="DB481" s="105"/>
      <c r="DC481" s="105"/>
      <c r="DD481" s="105"/>
      <c r="DE481" s="105"/>
      <c r="DF481" s="105"/>
      <c r="DG481" s="105"/>
      <c r="DH481" s="105"/>
      <c r="DI481" s="105"/>
      <c r="DJ481" s="105"/>
      <c r="DK481" s="105"/>
      <c r="DL481" s="105"/>
      <c r="DM481" s="105"/>
      <c r="DN481" s="105"/>
      <c r="DO481" s="105"/>
      <c r="DP481" s="105"/>
      <c r="DQ481" s="105"/>
      <c r="DR481" s="105"/>
      <c r="DS481" s="105"/>
      <c r="DT481" s="105"/>
      <c r="DU481" s="105"/>
      <c r="DV481" s="105"/>
      <c r="DW481" s="105"/>
      <c r="DX481" s="105"/>
      <c r="DY481" s="105"/>
      <c r="DZ481" s="105"/>
      <c r="EA481" s="105"/>
      <c r="EB481" s="105"/>
      <c r="EC481" s="105"/>
      <c r="ED481" s="105"/>
      <c r="EE481" s="105"/>
      <c r="EF481" s="105"/>
      <c r="EG481" s="105"/>
      <c r="EH481" s="105"/>
      <c r="EI481" s="105"/>
    </row>
    <row r="482" spans="1:139" s="222" customFormat="1" ht="12.5" x14ac:dyDescent="0.25">
      <c r="A482" s="1652" t="s">
        <v>6521</v>
      </c>
      <c r="B482" s="1652" t="s">
        <v>6177</v>
      </c>
      <c r="C482" s="1653">
        <v>6</v>
      </c>
      <c r="D482" s="1654">
        <v>15960</v>
      </c>
      <c r="E482" s="1654">
        <v>15960</v>
      </c>
      <c r="F482" s="105"/>
      <c r="G482" s="308"/>
      <c r="H482" s="308"/>
      <c r="I482" s="308"/>
      <c r="J482" s="335"/>
      <c r="K482" s="105"/>
      <c r="L482" s="105"/>
      <c r="M482" s="105"/>
      <c r="N482" s="105"/>
      <c r="O482" s="105"/>
      <c r="P482" s="105"/>
      <c r="Q482" s="105"/>
      <c r="R482" s="105"/>
      <c r="S482" s="105"/>
      <c r="T482" s="105"/>
      <c r="U482" s="105"/>
      <c r="V482" s="105"/>
      <c r="W482" s="105"/>
      <c r="X482" s="105"/>
      <c r="Y482" s="105"/>
      <c r="Z482" s="105"/>
      <c r="AA482" s="105"/>
      <c r="AB482" s="105"/>
      <c r="AC482" s="105"/>
      <c r="AD482" s="105"/>
      <c r="AE482" s="105"/>
      <c r="AF482" s="105"/>
      <c r="AG482" s="105"/>
      <c r="AH482" s="105"/>
      <c r="AI482" s="105"/>
      <c r="AJ482" s="105"/>
      <c r="AK482" s="105"/>
      <c r="AL482" s="105"/>
      <c r="AM482" s="105"/>
      <c r="AN482" s="105"/>
      <c r="AO482" s="105"/>
      <c r="AP482" s="105"/>
      <c r="AQ482" s="105"/>
      <c r="AR482" s="105"/>
      <c r="AS482" s="105"/>
      <c r="AT482" s="105"/>
      <c r="AU482" s="105"/>
      <c r="AV482" s="105"/>
      <c r="AW482" s="105"/>
      <c r="AX482" s="105"/>
      <c r="AY482" s="105"/>
      <c r="AZ482" s="105"/>
      <c r="BA482" s="105"/>
      <c r="BB482" s="105"/>
      <c r="BC482" s="105"/>
      <c r="BD482" s="105"/>
      <c r="BE482" s="105"/>
      <c r="BF482" s="105"/>
      <c r="BG482" s="105"/>
      <c r="BH482" s="105"/>
      <c r="BI482" s="105"/>
      <c r="BJ482" s="105"/>
      <c r="BK482" s="105"/>
      <c r="BL482" s="105"/>
      <c r="BM482" s="105"/>
      <c r="BN482" s="105"/>
      <c r="BO482" s="105"/>
      <c r="BP482" s="105"/>
      <c r="BQ482" s="105"/>
      <c r="BR482" s="105"/>
      <c r="BS482" s="105"/>
      <c r="BT482" s="105"/>
      <c r="BU482" s="105"/>
      <c r="BV482" s="105"/>
      <c r="BW482" s="105"/>
      <c r="BX482" s="105"/>
      <c r="BY482" s="105"/>
      <c r="BZ482" s="105"/>
      <c r="CA482" s="105"/>
      <c r="CB482" s="105"/>
      <c r="CC482" s="105"/>
      <c r="CD482" s="105"/>
      <c r="CE482" s="105"/>
      <c r="CF482" s="105"/>
      <c r="CG482" s="105"/>
      <c r="CH482" s="105"/>
      <c r="CI482" s="105"/>
      <c r="CJ482" s="105"/>
      <c r="CK482" s="105"/>
      <c r="CL482" s="105"/>
      <c r="CM482" s="105"/>
      <c r="CN482" s="105"/>
      <c r="CO482" s="105"/>
      <c r="CP482" s="105"/>
      <c r="CQ482" s="105"/>
      <c r="CR482" s="105"/>
      <c r="CS482" s="105"/>
      <c r="CT482" s="105"/>
      <c r="CU482" s="105"/>
      <c r="CV482" s="105"/>
      <c r="CW482" s="105"/>
      <c r="CX482" s="105"/>
      <c r="CY482" s="105"/>
      <c r="CZ482" s="105"/>
      <c r="DA482" s="105"/>
      <c r="DB482" s="105"/>
      <c r="DC482" s="105"/>
      <c r="DD482" s="105"/>
      <c r="DE482" s="105"/>
      <c r="DF482" s="105"/>
      <c r="DG482" s="105"/>
      <c r="DH482" s="105"/>
      <c r="DI482" s="105"/>
      <c r="DJ482" s="105"/>
      <c r="DK482" s="105"/>
      <c r="DL482" s="105"/>
      <c r="DM482" s="105"/>
      <c r="DN482" s="105"/>
      <c r="DO482" s="105"/>
      <c r="DP482" s="105"/>
      <c r="DQ482" s="105"/>
      <c r="DR482" s="105"/>
      <c r="DS482" s="105"/>
      <c r="DT482" s="105"/>
      <c r="DU482" s="105"/>
      <c r="DV482" s="105"/>
      <c r="DW482" s="105"/>
      <c r="DX482" s="105"/>
      <c r="DY482" s="105"/>
      <c r="DZ482" s="105"/>
      <c r="EA482" s="105"/>
      <c r="EB482" s="105"/>
      <c r="EC482" s="105"/>
      <c r="ED482" s="105"/>
      <c r="EE482" s="105"/>
      <c r="EF482" s="105"/>
      <c r="EG482" s="105"/>
      <c r="EH482" s="105"/>
      <c r="EI482" s="105"/>
    </row>
    <row r="483" spans="1:139" s="222" customFormat="1" ht="12.5" x14ac:dyDescent="0.25">
      <c r="A483" s="1652" t="s">
        <v>6522</v>
      </c>
      <c r="B483" s="1652" t="s">
        <v>6523</v>
      </c>
      <c r="C483" s="1653">
        <v>4</v>
      </c>
      <c r="D483" s="1654">
        <v>13788</v>
      </c>
      <c r="E483" s="1654">
        <v>13788</v>
      </c>
      <c r="F483" s="105"/>
      <c r="G483" s="308"/>
      <c r="H483" s="308"/>
      <c r="I483" s="308"/>
      <c r="J483" s="335"/>
      <c r="K483" s="105"/>
      <c r="L483" s="105"/>
      <c r="M483" s="105"/>
      <c r="N483" s="105"/>
      <c r="O483" s="105"/>
      <c r="P483" s="105"/>
      <c r="Q483" s="105"/>
      <c r="R483" s="105"/>
      <c r="S483" s="105"/>
      <c r="T483" s="105"/>
      <c r="U483" s="105"/>
      <c r="V483" s="105"/>
      <c r="W483" s="105"/>
      <c r="X483" s="105"/>
      <c r="Y483" s="105"/>
      <c r="Z483" s="105"/>
      <c r="AA483" s="105"/>
      <c r="AB483" s="105"/>
      <c r="AC483" s="105"/>
      <c r="AD483" s="105"/>
      <c r="AE483" s="105"/>
      <c r="AF483" s="105"/>
      <c r="AG483" s="105"/>
      <c r="AH483" s="105"/>
      <c r="AI483" s="105"/>
      <c r="AJ483" s="105"/>
      <c r="AK483" s="105"/>
      <c r="AL483" s="105"/>
      <c r="AM483" s="105"/>
      <c r="AN483" s="105"/>
      <c r="AO483" s="105"/>
      <c r="AP483" s="105"/>
      <c r="AQ483" s="105"/>
      <c r="AR483" s="105"/>
      <c r="AS483" s="105"/>
      <c r="AT483" s="105"/>
      <c r="AU483" s="105"/>
      <c r="AV483" s="105"/>
      <c r="AW483" s="105"/>
      <c r="AX483" s="105"/>
      <c r="AY483" s="105"/>
      <c r="AZ483" s="105"/>
      <c r="BA483" s="105"/>
      <c r="BB483" s="105"/>
      <c r="BC483" s="105"/>
      <c r="BD483" s="105"/>
      <c r="BE483" s="105"/>
      <c r="BF483" s="105"/>
      <c r="BG483" s="105"/>
      <c r="BH483" s="105"/>
      <c r="BI483" s="105"/>
      <c r="BJ483" s="105"/>
      <c r="BK483" s="105"/>
      <c r="BL483" s="105"/>
      <c r="BM483" s="105"/>
      <c r="BN483" s="105"/>
      <c r="BO483" s="105"/>
      <c r="BP483" s="105"/>
      <c r="BQ483" s="105"/>
      <c r="BR483" s="105"/>
      <c r="BS483" s="105"/>
      <c r="BT483" s="105"/>
      <c r="BU483" s="105"/>
      <c r="BV483" s="105"/>
      <c r="BW483" s="105"/>
      <c r="BX483" s="105"/>
      <c r="BY483" s="105"/>
      <c r="BZ483" s="105"/>
      <c r="CA483" s="105"/>
      <c r="CB483" s="105"/>
      <c r="CC483" s="105"/>
      <c r="CD483" s="105"/>
      <c r="CE483" s="105"/>
      <c r="CF483" s="105"/>
      <c r="CG483" s="105"/>
      <c r="CH483" s="105"/>
      <c r="CI483" s="105"/>
      <c r="CJ483" s="105"/>
      <c r="CK483" s="105"/>
      <c r="CL483" s="105"/>
      <c r="CM483" s="105"/>
      <c r="CN483" s="105"/>
      <c r="CO483" s="105"/>
      <c r="CP483" s="105"/>
      <c r="CQ483" s="105"/>
      <c r="CR483" s="105"/>
      <c r="CS483" s="105"/>
      <c r="CT483" s="105"/>
      <c r="CU483" s="105"/>
      <c r="CV483" s="105"/>
      <c r="CW483" s="105"/>
      <c r="CX483" s="105"/>
      <c r="CY483" s="105"/>
      <c r="CZ483" s="105"/>
      <c r="DA483" s="105"/>
      <c r="DB483" s="105"/>
      <c r="DC483" s="105"/>
      <c r="DD483" s="105"/>
      <c r="DE483" s="105"/>
      <c r="DF483" s="105"/>
      <c r="DG483" s="105"/>
      <c r="DH483" s="105"/>
      <c r="DI483" s="105"/>
      <c r="DJ483" s="105"/>
      <c r="DK483" s="105"/>
      <c r="DL483" s="105"/>
      <c r="DM483" s="105"/>
      <c r="DN483" s="105"/>
      <c r="DO483" s="105"/>
      <c r="DP483" s="105"/>
      <c r="DQ483" s="105"/>
      <c r="DR483" s="105"/>
      <c r="DS483" s="105"/>
      <c r="DT483" s="105"/>
      <c r="DU483" s="105"/>
      <c r="DV483" s="105"/>
      <c r="DW483" s="105"/>
      <c r="DX483" s="105"/>
      <c r="DY483" s="105"/>
      <c r="DZ483" s="105"/>
      <c r="EA483" s="105"/>
      <c r="EB483" s="105"/>
      <c r="EC483" s="105"/>
      <c r="ED483" s="105"/>
      <c r="EE483" s="105"/>
      <c r="EF483" s="105"/>
      <c r="EG483" s="105"/>
      <c r="EH483" s="105"/>
      <c r="EI483" s="105"/>
    </row>
    <row r="484" spans="1:139" s="222" customFormat="1" ht="12.5" x14ac:dyDescent="0.25">
      <c r="A484" s="1652" t="s">
        <v>6524</v>
      </c>
      <c r="B484" s="1652" t="s">
        <v>6179</v>
      </c>
      <c r="C484" s="1653">
        <v>1</v>
      </c>
      <c r="D484" s="1654">
        <v>12296</v>
      </c>
      <c r="E484" s="1654">
        <v>12296</v>
      </c>
      <c r="F484" s="105"/>
      <c r="G484" s="308"/>
      <c r="H484" s="308"/>
      <c r="I484" s="308"/>
      <c r="J484" s="335"/>
      <c r="K484" s="105"/>
      <c r="L484" s="105"/>
      <c r="M484" s="105"/>
      <c r="N484" s="105"/>
      <c r="O484" s="105"/>
      <c r="P484" s="105"/>
      <c r="Q484" s="105"/>
      <c r="R484" s="105"/>
      <c r="S484" s="105"/>
      <c r="T484" s="105"/>
      <c r="U484" s="105"/>
      <c r="V484" s="105"/>
      <c r="W484" s="105"/>
      <c r="X484" s="105"/>
      <c r="Y484" s="105"/>
      <c r="Z484" s="105"/>
      <c r="AA484" s="105"/>
      <c r="AB484" s="105"/>
      <c r="AC484" s="105"/>
      <c r="AD484" s="105"/>
      <c r="AE484" s="105"/>
      <c r="AF484" s="105"/>
      <c r="AG484" s="105"/>
      <c r="AH484" s="105"/>
      <c r="AI484" s="105"/>
      <c r="AJ484" s="105"/>
      <c r="AK484" s="105"/>
      <c r="AL484" s="105"/>
      <c r="AM484" s="105"/>
      <c r="AN484" s="105"/>
      <c r="AO484" s="105"/>
      <c r="AP484" s="105"/>
      <c r="AQ484" s="105"/>
      <c r="AR484" s="105"/>
      <c r="AS484" s="105"/>
      <c r="AT484" s="105"/>
      <c r="AU484" s="105"/>
      <c r="AV484" s="105"/>
      <c r="AW484" s="105"/>
      <c r="AX484" s="105"/>
      <c r="AY484" s="105"/>
      <c r="AZ484" s="105"/>
      <c r="BA484" s="105"/>
      <c r="BB484" s="105"/>
      <c r="BC484" s="105"/>
      <c r="BD484" s="105"/>
      <c r="BE484" s="105"/>
      <c r="BF484" s="105"/>
      <c r="BG484" s="105"/>
      <c r="BH484" s="105"/>
      <c r="BI484" s="105"/>
      <c r="BJ484" s="105"/>
      <c r="BK484" s="105"/>
      <c r="BL484" s="105"/>
      <c r="BM484" s="105"/>
      <c r="BN484" s="105"/>
      <c r="BO484" s="105"/>
      <c r="BP484" s="105"/>
      <c r="BQ484" s="105"/>
      <c r="BR484" s="105"/>
      <c r="BS484" s="105"/>
      <c r="BT484" s="105"/>
      <c r="BU484" s="105"/>
      <c r="BV484" s="105"/>
      <c r="BW484" s="105"/>
      <c r="BX484" s="105"/>
      <c r="BY484" s="105"/>
      <c r="BZ484" s="105"/>
      <c r="CA484" s="105"/>
      <c r="CB484" s="105"/>
      <c r="CC484" s="105"/>
      <c r="CD484" s="105"/>
      <c r="CE484" s="105"/>
      <c r="CF484" s="105"/>
      <c r="CG484" s="105"/>
      <c r="CH484" s="105"/>
      <c r="CI484" s="105"/>
      <c r="CJ484" s="105"/>
      <c r="CK484" s="105"/>
      <c r="CL484" s="105"/>
      <c r="CM484" s="105"/>
      <c r="CN484" s="105"/>
      <c r="CO484" s="105"/>
      <c r="CP484" s="105"/>
      <c r="CQ484" s="105"/>
      <c r="CR484" s="105"/>
      <c r="CS484" s="105"/>
      <c r="CT484" s="105"/>
      <c r="CU484" s="105"/>
      <c r="CV484" s="105"/>
      <c r="CW484" s="105"/>
      <c r="CX484" s="105"/>
      <c r="CY484" s="105"/>
      <c r="CZ484" s="105"/>
      <c r="DA484" s="105"/>
      <c r="DB484" s="105"/>
      <c r="DC484" s="105"/>
      <c r="DD484" s="105"/>
      <c r="DE484" s="105"/>
      <c r="DF484" s="105"/>
      <c r="DG484" s="105"/>
      <c r="DH484" s="105"/>
      <c r="DI484" s="105"/>
      <c r="DJ484" s="105"/>
      <c r="DK484" s="105"/>
      <c r="DL484" s="105"/>
      <c r="DM484" s="105"/>
      <c r="DN484" s="105"/>
      <c r="DO484" s="105"/>
      <c r="DP484" s="105"/>
      <c r="DQ484" s="105"/>
      <c r="DR484" s="105"/>
      <c r="DS484" s="105"/>
      <c r="DT484" s="105"/>
      <c r="DU484" s="105"/>
      <c r="DV484" s="105"/>
      <c r="DW484" s="105"/>
      <c r="DX484" s="105"/>
      <c r="DY484" s="105"/>
      <c r="DZ484" s="105"/>
      <c r="EA484" s="105"/>
      <c r="EB484" s="105"/>
      <c r="EC484" s="105"/>
      <c r="ED484" s="105"/>
      <c r="EE484" s="105"/>
      <c r="EF484" s="105"/>
      <c r="EG484" s="105"/>
      <c r="EH484" s="105"/>
      <c r="EI484" s="105"/>
    </row>
    <row r="485" spans="1:139" s="222" customFormat="1" ht="12.5" x14ac:dyDescent="0.25">
      <c r="A485" s="1652" t="s">
        <v>6525</v>
      </c>
      <c r="B485" s="1652" t="s">
        <v>6181</v>
      </c>
      <c r="C485" s="1653">
        <v>3</v>
      </c>
      <c r="D485" s="1654">
        <v>10773</v>
      </c>
      <c r="E485" s="1654">
        <v>10773</v>
      </c>
      <c r="F485" s="105"/>
      <c r="G485" s="308"/>
      <c r="H485" s="308"/>
      <c r="I485" s="308"/>
      <c r="J485" s="335"/>
      <c r="K485" s="105"/>
      <c r="L485" s="105"/>
      <c r="M485" s="105"/>
      <c r="N485" s="105"/>
      <c r="O485" s="105"/>
      <c r="P485" s="105"/>
      <c r="Q485" s="105"/>
      <c r="R485" s="105"/>
      <c r="S485" s="105"/>
      <c r="T485" s="105"/>
      <c r="U485" s="105"/>
      <c r="V485" s="105"/>
      <c r="W485" s="105"/>
      <c r="X485" s="105"/>
      <c r="Y485" s="105"/>
      <c r="Z485" s="105"/>
      <c r="AA485" s="105"/>
      <c r="AB485" s="105"/>
      <c r="AC485" s="105"/>
      <c r="AD485" s="105"/>
      <c r="AE485" s="105"/>
      <c r="AF485" s="105"/>
      <c r="AG485" s="105"/>
      <c r="AH485" s="105"/>
      <c r="AI485" s="105"/>
      <c r="AJ485" s="105"/>
      <c r="AK485" s="105"/>
      <c r="AL485" s="105"/>
      <c r="AM485" s="105"/>
      <c r="AN485" s="105"/>
      <c r="AO485" s="105"/>
      <c r="AP485" s="105"/>
      <c r="AQ485" s="105"/>
      <c r="AR485" s="105"/>
      <c r="AS485" s="105"/>
      <c r="AT485" s="105"/>
      <c r="AU485" s="105"/>
      <c r="AV485" s="105"/>
      <c r="AW485" s="105"/>
      <c r="AX485" s="105"/>
      <c r="AY485" s="105"/>
      <c r="AZ485" s="105"/>
      <c r="BA485" s="105"/>
      <c r="BB485" s="105"/>
      <c r="BC485" s="105"/>
      <c r="BD485" s="105"/>
      <c r="BE485" s="105"/>
      <c r="BF485" s="105"/>
      <c r="BG485" s="105"/>
      <c r="BH485" s="105"/>
      <c r="BI485" s="105"/>
      <c r="BJ485" s="105"/>
      <c r="BK485" s="105"/>
      <c r="BL485" s="105"/>
      <c r="BM485" s="105"/>
      <c r="BN485" s="105"/>
      <c r="BO485" s="105"/>
      <c r="BP485" s="105"/>
      <c r="BQ485" s="105"/>
      <c r="BR485" s="105"/>
      <c r="BS485" s="105"/>
      <c r="BT485" s="105"/>
      <c r="BU485" s="105"/>
      <c r="BV485" s="105"/>
      <c r="BW485" s="105"/>
      <c r="BX485" s="105"/>
      <c r="BY485" s="105"/>
      <c r="BZ485" s="105"/>
      <c r="CA485" s="105"/>
      <c r="CB485" s="105"/>
      <c r="CC485" s="105"/>
      <c r="CD485" s="105"/>
      <c r="CE485" s="105"/>
      <c r="CF485" s="105"/>
      <c r="CG485" s="105"/>
      <c r="CH485" s="105"/>
      <c r="CI485" s="105"/>
      <c r="CJ485" s="105"/>
      <c r="CK485" s="105"/>
      <c r="CL485" s="105"/>
      <c r="CM485" s="105"/>
      <c r="CN485" s="105"/>
      <c r="CO485" s="105"/>
      <c r="CP485" s="105"/>
      <c r="CQ485" s="105"/>
      <c r="CR485" s="105"/>
      <c r="CS485" s="105"/>
      <c r="CT485" s="105"/>
      <c r="CU485" s="105"/>
      <c r="CV485" s="105"/>
      <c r="CW485" s="105"/>
      <c r="CX485" s="105"/>
      <c r="CY485" s="105"/>
      <c r="CZ485" s="105"/>
      <c r="DA485" s="105"/>
      <c r="DB485" s="105"/>
      <c r="DC485" s="105"/>
      <c r="DD485" s="105"/>
      <c r="DE485" s="105"/>
      <c r="DF485" s="105"/>
      <c r="DG485" s="105"/>
      <c r="DH485" s="105"/>
      <c r="DI485" s="105"/>
      <c r="DJ485" s="105"/>
      <c r="DK485" s="105"/>
      <c r="DL485" s="105"/>
      <c r="DM485" s="105"/>
      <c r="DN485" s="105"/>
      <c r="DO485" s="105"/>
      <c r="DP485" s="105"/>
      <c r="DQ485" s="105"/>
      <c r="DR485" s="105"/>
      <c r="DS485" s="105"/>
      <c r="DT485" s="105"/>
      <c r="DU485" s="105"/>
      <c r="DV485" s="105"/>
      <c r="DW485" s="105"/>
      <c r="DX485" s="105"/>
      <c r="DY485" s="105"/>
      <c r="DZ485" s="105"/>
      <c r="EA485" s="105"/>
      <c r="EB485" s="105"/>
      <c r="EC485" s="105"/>
      <c r="ED485" s="105"/>
      <c r="EE485" s="105"/>
      <c r="EF485" s="105"/>
      <c r="EG485" s="105"/>
      <c r="EH485" s="105"/>
      <c r="EI485" s="105"/>
    </row>
    <row r="486" spans="1:139" s="222" customFormat="1" ht="12.5" x14ac:dyDescent="0.25">
      <c r="A486" s="1652" t="s">
        <v>6526</v>
      </c>
      <c r="B486" s="1652" t="s">
        <v>6181</v>
      </c>
      <c r="C486" s="1653">
        <v>2</v>
      </c>
      <c r="D486" s="1654">
        <v>7365</v>
      </c>
      <c r="E486" s="1654">
        <v>7365</v>
      </c>
      <c r="F486" s="105"/>
      <c r="G486" s="308"/>
      <c r="H486" s="308"/>
      <c r="I486" s="308"/>
      <c r="J486" s="335"/>
      <c r="K486" s="105"/>
      <c r="L486" s="105"/>
      <c r="M486" s="105"/>
      <c r="N486" s="105"/>
      <c r="O486" s="105"/>
      <c r="P486" s="105"/>
      <c r="Q486" s="105"/>
      <c r="R486" s="105"/>
      <c r="S486" s="105"/>
      <c r="T486" s="105"/>
      <c r="U486" s="105"/>
      <c r="V486" s="105"/>
      <c r="W486" s="105"/>
      <c r="X486" s="105"/>
      <c r="Y486" s="105"/>
      <c r="Z486" s="105"/>
      <c r="AA486" s="105"/>
      <c r="AB486" s="105"/>
      <c r="AC486" s="105"/>
      <c r="AD486" s="105"/>
      <c r="AE486" s="105"/>
      <c r="AF486" s="105"/>
      <c r="AG486" s="105"/>
      <c r="AH486" s="105"/>
      <c r="AI486" s="105"/>
      <c r="AJ486" s="105"/>
      <c r="AK486" s="105"/>
      <c r="AL486" s="105"/>
      <c r="AM486" s="105"/>
      <c r="AN486" s="105"/>
      <c r="AO486" s="105"/>
      <c r="AP486" s="105"/>
      <c r="AQ486" s="105"/>
      <c r="AR486" s="105"/>
      <c r="AS486" s="105"/>
      <c r="AT486" s="105"/>
      <c r="AU486" s="105"/>
      <c r="AV486" s="105"/>
      <c r="AW486" s="105"/>
      <c r="AX486" s="105"/>
      <c r="AY486" s="105"/>
      <c r="AZ486" s="105"/>
      <c r="BA486" s="105"/>
      <c r="BB486" s="105"/>
      <c r="BC486" s="105"/>
      <c r="BD486" s="105"/>
      <c r="BE486" s="105"/>
      <c r="BF486" s="105"/>
      <c r="BG486" s="105"/>
      <c r="BH486" s="105"/>
      <c r="BI486" s="105"/>
      <c r="BJ486" s="105"/>
      <c r="BK486" s="105"/>
      <c r="BL486" s="105"/>
      <c r="BM486" s="105"/>
      <c r="BN486" s="105"/>
      <c r="BO486" s="105"/>
      <c r="BP486" s="105"/>
      <c r="BQ486" s="105"/>
      <c r="BR486" s="105"/>
      <c r="BS486" s="105"/>
      <c r="BT486" s="105"/>
      <c r="BU486" s="105"/>
      <c r="BV486" s="105"/>
      <c r="BW486" s="105"/>
      <c r="BX486" s="105"/>
      <c r="BY486" s="105"/>
      <c r="BZ486" s="105"/>
      <c r="CA486" s="105"/>
      <c r="CB486" s="105"/>
      <c r="CC486" s="105"/>
      <c r="CD486" s="105"/>
      <c r="CE486" s="105"/>
      <c r="CF486" s="105"/>
      <c r="CG486" s="105"/>
      <c r="CH486" s="105"/>
      <c r="CI486" s="105"/>
      <c r="CJ486" s="105"/>
      <c r="CK486" s="105"/>
      <c r="CL486" s="105"/>
      <c r="CM486" s="105"/>
      <c r="CN486" s="105"/>
      <c r="CO486" s="105"/>
      <c r="CP486" s="105"/>
      <c r="CQ486" s="105"/>
      <c r="CR486" s="105"/>
      <c r="CS486" s="105"/>
      <c r="CT486" s="105"/>
      <c r="CU486" s="105"/>
      <c r="CV486" s="105"/>
      <c r="CW486" s="105"/>
      <c r="CX486" s="105"/>
      <c r="CY486" s="105"/>
      <c r="CZ486" s="105"/>
      <c r="DA486" s="105"/>
      <c r="DB486" s="105"/>
      <c r="DC486" s="105"/>
      <c r="DD486" s="105"/>
      <c r="DE486" s="105"/>
      <c r="DF486" s="105"/>
      <c r="DG486" s="105"/>
      <c r="DH486" s="105"/>
      <c r="DI486" s="105"/>
      <c r="DJ486" s="105"/>
      <c r="DK486" s="105"/>
      <c r="DL486" s="105"/>
      <c r="DM486" s="105"/>
      <c r="DN486" s="105"/>
      <c r="DO486" s="105"/>
      <c r="DP486" s="105"/>
      <c r="DQ486" s="105"/>
      <c r="DR486" s="105"/>
      <c r="DS486" s="105"/>
      <c r="DT486" s="105"/>
      <c r="DU486" s="105"/>
      <c r="DV486" s="105"/>
      <c r="DW486" s="105"/>
      <c r="DX486" s="105"/>
      <c r="DY486" s="105"/>
      <c r="DZ486" s="105"/>
      <c r="EA486" s="105"/>
      <c r="EB486" s="105"/>
      <c r="EC486" s="105"/>
      <c r="ED486" s="105"/>
      <c r="EE486" s="105"/>
      <c r="EF486" s="105"/>
      <c r="EG486" s="105"/>
      <c r="EH486" s="105"/>
      <c r="EI486" s="105"/>
    </row>
    <row r="487" spans="1:139" s="222" customFormat="1" ht="12.5" x14ac:dyDescent="0.25">
      <c r="A487" s="1652" t="s">
        <v>6527</v>
      </c>
      <c r="B487" s="1652" t="s">
        <v>6181</v>
      </c>
      <c r="C487" s="1653">
        <v>1</v>
      </c>
      <c r="D487" s="1654">
        <v>7719</v>
      </c>
      <c r="E487" s="1654">
        <v>7719</v>
      </c>
      <c r="F487" s="105"/>
      <c r="G487" s="308"/>
      <c r="H487" s="308"/>
      <c r="I487" s="308"/>
      <c r="J487" s="335"/>
      <c r="K487" s="105"/>
      <c r="L487" s="105"/>
      <c r="M487" s="105"/>
      <c r="N487" s="105"/>
      <c r="O487" s="105"/>
      <c r="P487" s="105"/>
      <c r="Q487" s="105"/>
      <c r="R487" s="105"/>
      <c r="S487" s="105"/>
      <c r="T487" s="105"/>
      <c r="U487" s="105"/>
      <c r="V487" s="105"/>
      <c r="W487" s="105"/>
      <c r="X487" s="105"/>
      <c r="Y487" s="105"/>
      <c r="Z487" s="105"/>
      <c r="AA487" s="105"/>
      <c r="AB487" s="105"/>
      <c r="AC487" s="105"/>
      <c r="AD487" s="105"/>
      <c r="AE487" s="105"/>
      <c r="AF487" s="105"/>
      <c r="AG487" s="105"/>
      <c r="AH487" s="105"/>
      <c r="AI487" s="105"/>
      <c r="AJ487" s="105"/>
      <c r="AK487" s="105"/>
      <c r="AL487" s="105"/>
      <c r="AM487" s="105"/>
      <c r="AN487" s="105"/>
      <c r="AO487" s="105"/>
      <c r="AP487" s="105"/>
      <c r="AQ487" s="105"/>
      <c r="AR487" s="105"/>
      <c r="AS487" s="105"/>
      <c r="AT487" s="105"/>
      <c r="AU487" s="105"/>
      <c r="AV487" s="105"/>
      <c r="AW487" s="105"/>
      <c r="AX487" s="105"/>
      <c r="AY487" s="105"/>
      <c r="AZ487" s="105"/>
      <c r="BA487" s="105"/>
      <c r="BB487" s="105"/>
      <c r="BC487" s="105"/>
      <c r="BD487" s="105"/>
      <c r="BE487" s="105"/>
      <c r="BF487" s="105"/>
      <c r="BG487" s="105"/>
      <c r="BH487" s="105"/>
      <c r="BI487" s="105"/>
      <c r="BJ487" s="105"/>
      <c r="BK487" s="105"/>
      <c r="BL487" s="105"/>
      <c r="BM487" s="105"/>
      <c r="BN487" s="105"/>
      <c r="BO487" s="105"/>
      <c r="BP487" s="105"/>
      <c r="BQ487" s="105"/>
      <c r="BR487" s="105"/>
      <c r="BS487" s="105"/>
      <c r="BT487" s="105"/>
      <c r="BU487" s="105"/>
      <c r="BV487" s="105"/>
      <c r="BW487" s="105"/>
      <c r="BX487" s="105"/>
      <c r="BY487" s="105"/>
      <c r="BZ487" s="105"/>
      <c r="CA487" s="105"/>
      <c r="CB487" s="105"/>
      <c r="CC487" s="105"/>
      <c r="CD487" s="105"/>
      <c r="CE487" s="105"/>
      <c r="CF487" s="105"/>
      <c r="CG487" s="105"/>
      <c r="CH487" s="105"/>
      <c r="CI487" s="105"/>
      <c r="CJ487" s="105"/>
      <c r="CK487" s="105"/>
      <c r="CL487" s="105"/>
      <c r="CM487" s="105"/>
      <c r="CN487" s="105"/>
      <c r="CO487" s="105"/>
      <c r="CP487" s="105"/>
      <c r="CQ487" s="105"/>
      <c r="CR487" s="105"/>
      <c r="CS487" s="105"/>
      <c r="CT487" s="105"/>
      <c r="CU487" s="105"/>
      <c r="CV487" s="105"/>
      <c r="CW487" s="105"/>
      <c r="CX487" s="105"/>
      <c r="CY487" s="105"/>
      <c r="CZ487" s="105"/>
      <c r="DA487" s="105"/>
      <c r="DB487" s="105"/>
      <c r="DC487" s="105"/>
      <c r="DD487" s="105"/>
      <c r="DE487" s="105"/>
      <c r="DF487" s="105"/>
      <c r="DG487" s="105"/>
      <c r="DH487" s="105"/>
      <c r="DI487" s="105"/>
      <c r="DJ487" s="105"/>
      <c r="DK487" s="105"/>
      <c r="DL487" s="105"/>
      <c r="DM487" s="105"/>
      <c r="DN487" s="105"/>
      <c r="DO487" s="105"/>
      <c r="DP487" s="105"/>
      <c r="DQ487" s="105"/>
      <c r="DR487" s="105"/>
      <c r="DS487" s="105"/>
      <c r="DT487" s="105"/>
      <c r="DU487" s="105"/>
      <c r="DV487" s="105"/>
      <c r="DW487" s="105"/>
      <c r="DX487" s="105"/>
      <c r="DY487" s="105"/>
      <c r="DZ487" s="105"/>
      <c r="EA487" s="105"/>
      <c r="EB487" s="105"/>
      <c r="EC487" s="105"/>
      <c r="ED487" s="105"/>
      <c r="EE487" s="105"/>
      <c r="EF487" s="105"/>
      <c r="EG487" s="105"/>
      <c r="EH487" s="105"/>
      <c r="EI487" s="105"/>
    </row>
    <row r="488" spans="1:139" s="222" customFormat="1" ht="12.5" x14ac:dyDescent="0.25">
      <c r="A488" s="1652" t="s">
        <v>6528</v>
      </c>
      <c r="B488" s="1652" t="s">
        <v>6181</v>
      </c>
      <c r="C488" s="1653">
        <v>1</v>
      </c>
      <c r="D488" s="1654">
        <v>7609.18</v>
      </c>
      <c r="E488" s="1654">
        <v>7609.18</v>
      </c>
      <c r="F488" s="105"/>
      <c r="G488" s="308"/>
      <c r="H488" s="308"/>
      <c r="I488" s="308"/>
      <c r="J488" s="335"/>
      <c r="K488" s="105"/>
      <c r="L488" s="105"/>
      <c r="M488" s="105"/>
      <c r="N488" s="105"/>
      <c r="O488" s="105"/>
      <c r="P488" s="105"/>
      <c r="Q488" s="105"/>
      <c r="R488" s="105"/>
      <c r="S488" s="105"/>
      <c r="T488" s="105"/>
      <c r="U488" s="105"/>
      <c r="V488" s="105"/>
      <c r="W488" s="105"/>
      <c r="X488" s="105"/>
      <c r="Y488" s="105"/>
      <c r="Z488" s="105"/>
      <c r="AA488" s="105"/>
      <c r="AB488" s="105"/>
      <c r="AC488" s="105"/>
      <c r="AD488" s="105"/>
      <c r="AE488" s="105"/>
      <c r="AF488" s="105"/>
      <c r="AG488" s="105"/>
      <c r="AH488" s="105"/>
      <c r="AI488" s="105"/>
      <c r="AJ488" s="105"/>
      <c r="AK488" s="105"/>
      <c r="AL488" s="105"/>
      <c r="AM488" s="105"/>
      <c r="AN488" s="105"/>
      <c r="AO488" s="105"/>
      <c r="AP488" s="105"/>
      <c r="AQ488" s="105"/>
      <c r="AR488" s="105"/>
      <c r="AS488" s="105"/>
      <c r="AT488" s="105"/>
      <c r="AU488" s="105"/>
      <c r="AV488" s="105"/>
      <c r="AW488" s="105"/>
      <c r="AX488" s="105"/>
      <c r="AY488" s="105"/>
      <c r="AZ488" s="105"/>
      <c r="BA488" s="105"/>
      <c r="BB488" s="105"/>
      <c r="BC488" s="105"/>
      <c r="BD488" s="105"/>
      <c r="BE488" s="105"/>
      <c r="BF488" s="105"/>
      <c r="BG488" s="105"/>
      <c r="BH488" s="105"/>
      <c r="BI488" s="105"/>
      <c r="BJ488" s="105"/>
      <c r="BK488" s="105"/>
      <c r="BL488" s="105"/>
      <c r="BM488" s="105"/>
      <c r="BN488" s="105"/>
      <c r="BO488" s="105"/>
      <c r="BP488" s="105"/>
      <c r="BQ488" s="105"/>
      <c r="BR488" s="105"/>
      <c r="BS488" s="105"/>
      <c r="BT488" s="105"/>
      <c r="BU488" s="105"/>
      <c r="BV488" s="105"/>
      <c r="BW488" s="105"/>
      <c r="BX488" s="105"/>
      <c r="BY488" s="105"/>
      <c r="BZ488" s="105"/>
      <c r="CA488" s="105"/>
      <c r="CB488" s="105"/>
      <c r="CC488" s="105"/>
      <c r="CD488" s="105"/>
      <c r="CE488" s="105"/>
      <c r="CF488" s="105"/>
      <c r="CG488" s="105"/>
      <c r="CH488" s="105"/>
      <c r="CI488" s="105"/>
      <c r="CJ488" s="105"/>
      <c r="CK488" s="105"/>
      <c r="CL488" s="105"/>
      <c r="CM488" s="105"/>
      <c r="CN488" s="105"/>
      <c r="CO488" s="105"/>
      <c r="CP488" s="105"/>
      <c r="CQ488" s="105"/>
      <c r="CR488" s="105"/>
      <c r="CS488" s="105"/>
      <c r="CT488" s="105"/>
      <c r="CU488" s="105"/>
      <c r="CV488" s="105"/>
      <c r="CW488" s="105"/>
      <c r="CX488" s="105"/>
      <c r="CY488" s="105"/>
      <c r="CZ488" s="105"/>
      <c r="DA488" s="105"/>
      <c r="DB488" s="105"/>
      <c r="DC488" s="105"/>
      <c r="DD488" s="105"/>
      <c r="DE488" s="105"/>
      <c r="DF488" s="105"/>
      <c r="DG488" s="105"/>
      <c r="DH488" s="105"/>
      <c r="DI488" s="105"/>
      <c r="DJ488" s="105"/>
      <c r="DK488" s="105"/>
      <c r="DL488" s="105"/>
      <c r="DM488" s="105"/>
      <c r="DN488" s="105"/>
      <c r="DO488" s="105"/>
      <c r="DP488" s="105"/>
      <c r="DQ488" s="105"/>
      <c r="DR488" s="105"/>
      <c r="DS488" s="105"/>
      <c r="DT488" s="105"/>
      <c r="DU488" s="105"/>
      <c r="DV488" s="105"/>
      <c r="DW488" s="105"/>
      <c r="DX488" s="105"/>
      <c r="DY488" s="105"/>
      <c r="DZ488" s="105"/>
      <c r="EA488" s="105"/>
      <c r="EB488" s="105"/>
      <c r="EC488" s="105"/>
      <c r="ED488" s="105"/>
      <c r="EE488" s="105"/>
      <c r="EF488" s="105"/>
      <c r="EG488" s="105"/>
      <c r="EH488" s="105"/>
      <c r="EI488" s="105"/>
    </row>
    <row r="489" spans="1:139" s="222" customFormat="1" ht="12.5" x14ac:dyDescent="0.25">
      <c r="A489" s="1652" t="s">
        <v>6529</v>
      </c>
      <c r="B489" s="1652" t="s">
        <v>6181</v>
      </c>
      <c r="C489" s="1653">
        <v>2</v>
      </c>
      <c r="D489" s="1654">
        <v>11364</v>
      </c>
      <c r="E489" s="1654">
        <v>11364</v>
      </c>
      <c r="F489" s="105"/>
      <c r="G489" s="308"/>
      <c r="H489" s="308"/>
      <c r="I489" s="308"/>
      <c r="J489" s="335"/>
      <c r="K489" s="105"/>
      <c r="L489" s="105"/>
      <c r="M489" s="105"/>
      <c r="N489" s="105"/>
      <c r="O489" s="105"/>
      <c r="P489" s="105"/>
      <c r="Q489" s="105"/>
      <c r="R489" s="105"/>
      <c r="S489" s="105"/>
      <c r="T489" s="105"/>
      <c r="U489" s="105"/>
      <c r="V489" s="105"/>
      <c r="W489" s="105"/>
      <c r="X489" s="105"/>
      <c r="Y489" s="105"/>
      <c r="Z489" s="105"/>
      <c r="AA489" s="105"/>
      <c r="AB489" s="105"/>
      <c r="AC489" s="105"/>
      <c r="AD489" s="105"/>
      <c r="AE489" s="105"/>
      <c r="AF489" s="105"/>
      <c r="AG489" s="105"/>
      <c r="AH489" s="105"/>
      <c r="AI489" s="105"/>
      <c r="AJ489" s="105"/>
      <c r="AK489" s="105"/>
      <c r="AL489" s="105"/>
      <c r="AM489" s="105"/>
      <c r="AN489" s="105"/>
      <c r="AO489" s="105"/>
      <c r="AP489" s="105"/>
      <c r="AQ489" s="105"/>
      <c r="AR489" s="105"/>
      <c r="AS489" s="105"/>
      <c r="AT489" s="105"/>
      <c r="AU489" s="105"/>
      <c r="AV489" s="105"/>
      <c r="AW489" s="105"/>
      <c r="AX489" s="105"/>
      <c r="AY489" s="105"/>
      <c r="AZ489" s="105"/>
      <c r="BA489" s="105"/>
      <c r="BB489" s="105"/>
      <c r="BC489" s="105"/>
      <c r="BD489" s="105"/>
      <c r="BE489" s="105"/>
      <c r="BF489" s="105"/>
      <c r="BG489" s="105"/>
      <c r="BH489" s="105"/>
      <c r="BI489" s="105"/>
      <c r="BJ489" s="105"/>
      <c r="BK489" s="105"/>
      <c r="BL489" s="105"/>
      <c r="BM489" s="105"/>
      <c r="BN489" s="105"/>
      <c r="BO489" s="105"/>
      <c r="BP489" s="105"/>
      <c r="BQ489" s="105"/>
      <c r="BR489" s="105"/>
      <c r="BS489" s="105"/>
      <c r="BT489" s="105"/>
      <c r="BU489" s="105"/>
      <c r="BV489" s="105"/>
      <c r="BW489" s="105"/>
      <c r="BX489" s="105"/>
      <c r="BY489" s="105"/>
      <c r="BZ489" s="105"/>
      <c r="CA489" s="105"/>
      <c r="CB489" s="105"/>
      <c r="CC489" s="105"/>
      <c r="CD489" s="105"/>
      <c r="CE489" s="105"/>
      <c r="CF489" s="105"/>
      <c r="CG489" s="105"/>
      <c r="CH489" s="105"/>
      <c r="CI489" s="105"/>
      <c r="CJ489" s="105"/>
      <c r="CK489" s="105"/>
      <c r="CL489" s="105"/>
      <c r="CM489" s="105"/>
      <c r="CN489" s="105"/>
      <c r="CO489" s="105"/>
      <c r="CP489" s="105"/>
      <c r="CQ489" s="105"/>
      <c r="CR489" s="105"/>
      <c r="CS489" s="105"/>
      <c r="CT489" s="105"/>
      <c r="CU489" s="105"/>
      <c r="CV489" s="105"/>
      <c r="CW489" s="105"/>
      <c r="CX489" s="105"/>
      <c r="CY489" s="105"/>
      <c r="CZ489" s="105"/>
      <c r="DA489" s="105"/>
      <c r="DB489" s="105"/>
      <c r="DC489" s="105"/>
      <c r="DD489" s="105"/>
      <c r="DE489" s="105"/>
      <c r="DF489" s="105"/>
      <c r="DG489" s="105"/>
      <c r="DH489" s="105"/>
      <c r="DI489" s="105"/>
      <c r="DJ489" s="105"/>
      <c r="DK489" s="105"/>
      <c r="DL489" s="105"/>
      <c r="DM489" s="105"/>
      <c r="DN489" s="105"/>
      <c r="DO489" s="105"/>
      <c r="DP489" s="105"/>
      <c r="DQ489" s="105"/>
      <c r="DR489" s="105"/>
      <c r="DS489" s="105"/>
      <c r="DT489" s="105"/>
      <c r="DU489" s="105"/>
      <c r="DV489" s="105"/>
      <c r="DW489" s="105"/>
      <c r="DX489" s="105"/>
      <c r="DY489" s="105"/>
      <c r="DZ489" s="105"/>
      <c r="EA489" s="105"/>
      <c r="EB489" s="105"/>
      <c r="EC489" s="105"/>
      <c r="ED489" s="105"/>
      <c r="EE489" s="105"/>
      <c r="EF489" s="105"/>
      <c r="EG489" s="105"/>
      <c r="EH489" s="105"/>
      <c r="EI489" s="105"/>
    </row>
    <row r="490" spans="1:139" s="222" customFormat="1" ht="12.5" x14ac:dyDescent="0.25">
      <c r="A490" s="1652" t="s">
        <v>6530</v>
      </c>
      <c r="B490" s="1652" t="s">
        <v>6183</v>
      </c>
      <c r="C490" s="1653">
        <v>3</v>
      </c>
      <c r="D490" s="1654">
        <v>4680</v>
      </c>
      <c r="E490" s="1654">
        <v>4680</v>
      </c>
      <c r="F490" s="105"/>
      <c r="G490" s="308"/>
      <c r="H490" s="308"/>
      <c r="I490" s="308"/>
      <c r="J490" s="335"/>
      <c r="K490" s="105"/>
      <c r="L490" s="105"/>
      <c r="M490" s="105"/>
      <c r="N490" s="105"/>
      <c r="O490" s="105"/>
      <c r="P490" s="105"/>
      <c r="Q490" s="105"/>
      <c r="R490" s="105"/>
      <c r="S490" s="105"/>
      <c r="T490" s="105"/>
      <c r="U490" s="105"/>
      <c r="V490" s="105"/>
      <c r="W490" s="105"/>
      <c r="X490" s="105"/>
      <c r="Y490" s="105"/>
      <c r="Z490" s="105"/>
      <c r="AA490" s="105"/>
      <c r="AB490" s="105"/>
      <c r="AC490" s="105"/>
      <c r="AD490" s="105"/>
      <c r="AE490" s="105"/>
      <c r="AF490" s="105"/>
      <c r="AG490" s="105"/>
      <c r="AH490" s="105"/>
      <c r="AI490" s="105"/>
      <c r="AJ490" s="105"/>
      <c r="AK490" s="105"/>
      <c r="AL490" s="105"/>
      <c r="AM490" s="105"/>
      <c r="AN490" s="105"/>
      <c r="AO490" s="105"/>
      <c r="AP490" s="105"/>
      <c r="AQ490" s="105"/>
      <c r="AR490" s="105"/>
      <c r="AS490" s="105"/>
      <c r="AT490" s="105"/>
      <c r="AU490" s="105"/>
      <c r="AV490" s="105"/>
      <c r="AW490" s="105"/>
      <c r="AX490" s="105"/>
      <c r="AY490" s="105"/>
      <c r="AZ490" s="105"/>
      <c r="BA490" s="105"/>
      <c r="BB490" s="105"/>
      <c r="BC490" s="105"/>
      <c r="BD490" s="105"/>
      <c r="BE490" s="105"/>
      <c r="BF490" s="105"/>
      <c r="BG490" s="105"/>
      <c r="BH490" s="105"/>
      <c r="BI490" s="105"/>
      <c r="BJ490" s="105"/>
      <c r="BK490" s="105"/>
      <c r="BL490" s="105"/>
      <c r="BM490" s="105"/>
      <c r="BN490" s="105"/>
      <c r="BO490" s="105"/>
      <c r="BP490" s="105"/>
      <c r="BQ490" s="105"/>
      <c r="BR490" s="105"/>
      <c r="BS490" s="105"/>
      <c r="BT490" s="105"/>
      <c r="BU490" s="105"/>
      <c r="BV490" s="105"/>
      <c r="BW490" s="105"/>
      <c r="BX490" s="105"/>
      <c r="BY490" s="105"/>
      <c r="BZ490" s="105"/>
      <c r="CA490" s="105"/>
      <c r="CB490" s="105"/>
      <c r="CC490" s="105"/>
      <c r="CD490" s="105"/>
      <c r="CE490" s="105"/>
      <c r="CF490" s="105"/>
      <c r="CG490" s="105"/>
      <c r="CH490" s="105"/>
      <c r="CI490" s="105"/>
      <c r="CJ490" s="105"/>
      <c r="CK490" s="105"/>
      <c r="CL490" s="105"/>
      <c r="CM490" s="105"/>
      <c r="CN490" s="105"/>
      <c r="CO490" s="105"/>
      <c r="CP490" s="105"/>
      <c r="CQ490" s="105"/>
      <c r="CR490" s="105"/>
      <c r="CS490" s="105"/>
      <c r="CT490" s="105"/>
      <c r="CU490" s="105"/>
      <c r="CV490" s="105"/>
      <c r="CW490" s="105"/>
      <c r="CX490" s="105"/>
      <c r="CY490" s="105"/>
      <c r="CZ490" s="105"/>
      <c r="DA490" s="105"/>
      <c r="DB490" s="105"/>
      <c r="DC490" s="105"/>
      <c r="DD490" s="105"/>
      <c r="DE490" s="105"/>
      <c r="DF490" s="105"/>
      <c r="DG490" s="105"/>
      <c r="DH490" s="105"/>
      <c r="DI490" s="105"/>
      <c r="DJ490" s="105"/>
      <c r="DK490" s="105"/>
      <c r="DL490" s="105"/>
      <c r="DM490" s="105"/>
      <c r="DN490" s="105"/>
      <c r="DO490" s="105"/>
      <c r="DP490" s="105"/>
      <c r="DQ490" s="105"/>
      <c r="DR490" s="105"/>
      <c r="DS490" s="105"/>
      <c r="DT490" s="105"/>
      <c r="DU490" s="105"/>
      <c r="DV490" s="105"/>
      <c r="DW490" s="105"/>
      <c r="DX490" s="105"/>
      <c r="DY490" s="105"/>
      <c r="DZ490" s="105"/>
      <c r="EA490" s="105"/>
      <c r="EB490" s="105"/>
      <c r="EC490" s="105"/>
      <c r="ED490" s="105"/>
      <c r="EE490" s="105"/>
      <c r="EF490" s="105"/>
      <c r="EG490" s="105"/>
      <c r="EH490" s="105"/>
      <c r="EI490" s="105"/>
    </row>
    <row r="491" spans="1:139" s="222" customFormat="1" ht="12.5" x14ac:dyDescent="0.25">
      <c r="A491" s="1652" t="s">
        <v>6531</v>
      </c>
      <c r="B491" s="1652" t="s">
        <v>6183</v>
      </c>
      <c r="C491" s="1653">
        <v>2</v>
      </c>
      <c r="D491" s="1654">
        <v>5357.1</v>
      </c>
      <c r="E491" s="1654">
        <v>5357.1</v>
      </c>
      <c r="F491" s="105"/>
      <c r="G491" s="308"/>
      <c r="H491" s="308"/>
      <c r="I491" s="308"/>
      <c r="J491" s="335"/>
      <c r="K491" s="105"/>
      <c r="L491" s="105"/>
      <c r="M491" s="105"/>
      <c r="N491" s="105"/>
      <c r="O491" s="105"/>
      <c r="P491" s="105"/>
      <c r="Q491" s="105"/>
      <c r="R491" s="105"/>
      <c r="S491" s="105"/>
      <c r="T491" s="105"/>
      <c r="U491" s="105"/>
      <c r="V491" s="105"/>
      <c r="W491" s="105"/>
      <c r="X491" s="105"/>
      <c r="Y491" s="105"/>
      <c r="Z491" s="105"/>
      <c r="AA491" s="105"/>
      <c r="AB491" s="105"/>
      <c r="AC491" s="105"/>
      <c r="AD491" s="105"/>
      <c r="AE491" s="105"/>
      <c r="AF491" s="105"/>
      <c r="AG491" s="105"/>
      <c r="AH491" s="105"/>
      <c r="AI491" s="105"/>
      <c r="AJ491" s="105"/>
      <c r="AK491" s="105"/>
      <c r="AL491" s="105"/>
      <c r="AM491" s="105"/>
      <c r="AN491" s="105"/>
      <c r="AO491" s="105"/>
      <c r="AP491" s="105"/>
      <c r="AQ491" s="105"/>
      <c r="AR491" s="105"/>
      <c r="AS491" s="105"/>
      <c r="AT491" s="105"/>
      <c r="AU491" s="105"/>
      <c r="AV491" s="105"/>
      <c r="AW491" s="105"/>
      <c r="AX491" s="105"/>
      <c r="AY491" s="105"/>
      <c r="AZ491" s="105"/>
      <c r="BA491" s="105"/>
      <c r="BB491" s="105"/>
      <c r="BC491" s="105"/>
      <c r="BD491" s="105"/>
      <c r="BE491" s="105"/>
      <c r="BF491" s="105"/>
      <c r="BG491" s="105"/>
      <c r="BH491" s="105"/>
      <c r="BI491" s="105"/>
      <c r="BJ491" s="105"/>
      <c r="BK491" s="105"/>
      <c r="BL491" s="105"/>
      <c r="BM491" s="105"/>
      <c r="BN491" s="105"/>
      <c r="BO491" s="105"/>
      <c r="BP491" s="105"/>
      <c r="BQ491" s="105"/>
      <c r="BR491" s="105"/>
      <c r="BS491" s="105"/>
      <c r="BT491" s="105"/>
      <c r="BU491" s="105"/>
      <c r="BV491" s="105"/>
      <c r="BW491" s="105"/>
      <c r="BX491" s="105"/>
      <c r="BY491" s="105"/>
      <c r="BZ491" s="105"/>
      <c r="CA491" s="105"/>
      <c r="CB491" s="105"/>
      <c r="CC491" s="105"/>
      <c r="CD491" s="105"/>
      <c r="CE491" s="105"/>
      <c r="CF491" s="105"/>
      <c r="CG491" s="105"/>
      <c r="CH491" s="105"/>
      <c r="CI491" s="105"/>
      <c r="CJ491" s="105"/>
      <c r="CK491" s="105"/>
      <c r="CL491" s="105"/>
      <c r="CM491" s="105"/>
      <c r="CN491" s="105"/>
      <c r="CO491" s="105"/>
      <c r="CP491" s="105"/>
      <c r="CQ491" s="105"/>
      <c r="CR491" s="105"/>
      <c r="CS491" s="105"/>
      <c r="CT491" s="105"/>
      <c r="CU491" s="105"/>
      <c r="CV491" s="105"/>
      <c r="CW491" s="105"/>
      <c r="CX491" s="105"/>
      <c r="CY491" s="105"/>
      <c r="CZ491" s="105"/>
      <c r="DA491" s="105"/>
      <c r="DB491" s="105"/>
      <c r="DC491" s="105"/>
      <c r="DD491" s="105"/>
      <c r="DE491" s="105"/>
      <c r="DF491" s="105"/>
      <c r="DG491" s="105"/>
      <c r="DH491" s="105"/>
      <c r="DI491" s="105"/>
      <c r="DJ491" s="105"/>
      <c r="DK491" s="105"/>
      <c r="DL491" s="105"/>
      <c r="DM491" s="105"/>
      <c r="DN491" s="105"/>
      <c r="DO491" s="105"/>
      <c r="DP491" s="105"/>
      <c r="DQ491" s="105"/>
      <c r="DR491" s="105"/>
      <c r="DS491" s="105"/>
      <c r="DT491" s="105"/>
      <c r="DU491" s="105"/>
      <c r="DV491" s="105"/>
      <c r="DW491" s="105"/>
      <c r="DX491" s="105"/>
      <c r="DY491" s="105"/>
      <c r="DZ491" s="105"/>
      <c r="EA491" s="105"/>
      <c r="EB491" s="105"/>
      <c r="EC491" s="105"/>
      <c r="ED491" s="105"/>
      <c r="EE491" s="105"/>
      <c r="EF491" s="105"/>
      <c r="EG491" s="105"/>
      <c r="EH491" s="105"/>
      <c r="EI491" s="105"/>
    </row>
    <row r="492" spans="1:139" s="222" customFormat="1" ht="12.5" x14ac:dyDescent="0.25">
      <c r="A492" s="1652" t="s">
        <v>6532</v>
      </c>
      <c r="B492" s="1652" t="s">
        <v>6183</v>
      </c>
      <c r="C492" s="1653">
        <v>20</v>
      </c>
      <c r="D492" s="1654">
        <v>6197.78</v>
      </c>
      <c r="E492" s="1654">
        <v>6197.78</v>
      </c>
      <c r="F492" s="105"/>
      <c r="G492" s="308"/>
      <c r="H492" s="308"/>
      <c r="I492" s="308"/>
      <c r="J492" s="335"/>
      <c r="K492" s="105"/>
      <c r="L492" s="105"/>
      <c r="M492" s="105"/>
      <c r="N492" s="105"/>
      <c r="O492" s="105"/>
      <c r="P492" s="105"/>
      <c r="Q492" s="105"/>
      <c r="R492" s="105"/>
      <c r="S492" s="105"/>
      <c r="T492" s="105"/>
      <c r="U492" s="105"/>
      <c r="V492" s="105"/>
      <c r="W492" s="105"/>
      <c r="X492" s="105"/>
      <c r="Y492" s="105"/>
      <c r="Z492" s="105"/>
      <c r="AA492" s="105"/>
      <c r="AB492" s="105"/>
      <c r="AC492" s="105"/>
      <c r="AD492" s="105"/>
      <c r="AE492" s="105"/>
      <c r="AF492" s="105"/>
      <c r="AG492" s="105"/>
      <c r="AH492" s="105"/>
      <c r="AI492" s="105"/>
      <c r="AJ492" s="105"/>
      <c r="AK492" s="105"/>
      <c r="AL492" s="105"/>
      <c r="AM492" s="105"/>
      <c r="AN492" s="105"/>
      <c r="AO492" s="105"/>
      <c r="AP492" s="105"/>
      <c r="AQ492" s="105"/>
      <c r="AR492" s="105"/>
      <c r="AS492" s="105"/>
      <c r="AT492" s="105"/>
      <c r="AU492" s="105"/>
      <c r="AV492" s="105"/>
      <c r="AW492" s="105"/>
      <c r="AX492" s="105"/>
      <c r="AY492" s="105"/>
      <c r="AZ492" s="105"/>
      <c r="BA492" s="105"/>
      <c r="BB492" s="105"/>
      <c r="BC492" s="105"/>
      <c r="BD492" s="105"/>
      <c r="BE492" s="105"/>
      <c r="BF492" s="105"/>
      <c r="BG492" s="105"/>
      <c r="BH492" s="105"/>
      <c r="BI492" s="105"/>
      <c r="BJ492" s="105"/>
      <c r="BK492" s="105"/>
      <c r="BL492" s="105"/>
      <c r="BM492" s="105"/>
      <c r="BN492" s="105"/>
      <c r="BO492" s="105"/>
      <c r="BP492" s="105"/>
      <c r="BQ492" s="105"/>
      <c r="BR492" s="105"/>
      <c r="BS492" s="105"/>
      <c r="BT492" s="105"/>
      <c r="BU492" s="105"/>
      <c r="BV492" s="105"/>
      <c r="BW492" s="105"/>
      <c r="BX492" s="105"/>
      <c r="BY492" s="105"/>
      <c r="BZ492" s="105"/>
      <c r="CA492" s="105"/>
      <c r="CB492" s="105"/>
      <c r="CC492" s="105"/>
      <c r="CD492" s="105"/>
      <c r="CE492" s="105"/>
      <c r="CF492" s="105"/>
      <c r="CG492" s="105"/>
      <c r="CH492" s="105"/>
      <c r="CI492" s="105"/>
      <c r="CJ492" s="105"/>
      <c r="CK492" s="105"/>
      <c r="CL492" s="105"/>
      <c r="CM492" s="105"/>
      <c r="CN492" s="105"/>
      <c r="CO492" s="105"/>
      <c r="CP492" s="105"/>
      <c r="CQ492" s="105"/>
      <c r="CR492" s="105"/>
      <c r="CS492" s="105"/>
      <c r="CT492" s="105"/>
      <c r="CU492" s="105"/>
      <c r="CV492" s="105"/>
      <c r="CW492" s="105"/>
      <c r="CX492" s="105"/>
      <c r="CY492" s="105"/>
      <c r="CZ492" s="105"/>
      <c r="DA492" s="105"/>
      <c r="DB492" s="105"/>
      <c r="DC492" s="105"/>
      <c r="DD492" s="105"/>
      <c r="DE492" s="105"/>
      <c r="DF492" s="105"/>
      <c r="DG492" s="105"/>
      <c r="DH492" s="105"/>
      <c r="DI492" s="105"/>
      <c r="DJ492" s="105"/>
      <c r="DK492" s="105"/>
      <c r="DL492" s="105"/>
      <c r="DM492" s="105"/>
      <c r="DN492" s="105"/>
      <c r="DO492" s="105"/>
      <c r="DP492" s="105"/>
      <c r="DQ492" s="105"/>
      <c r="DR492" s="105"/>
      <c r="DS492" s="105"/>
      <c r="DT492" s="105"/>
      <c r="DU492" s="105"/>
      <c r="DV492" s="105"/>
      <c r="DW492" s="105"/>
      <c r="DX492" s="105"/>
      <c r="DY492" s="105"/>
      <c r="DZ492" s="105"/>
      <c r="EA492" s="105"/>
      <c r="EB492" s="105"/>
      <c r="EC492" s="105"/>
      <c r="ED492" s="105"/>
      <c r="EE492" s="105"/>
      <c r="EF492" s="105"/>
      <c r="EG492" s="105"/>
      <c r="EH492" s="105"/>
      <c r="EI492" s="105"/>
    </row>
    <row r="493" spans="1:139" s="222" customFormat="1" ht="12.5" x14ac:dyDescent="0.25">
      <c r="A493" s="1652" t="s">
        <v>6533</v>
      </c>
      <c r="B493" s="1652" t="s">
        <v>6183</v>
      </c>
      <c r="C493" s="1653">
        <v>10</v>
      </c>
      <c r="D493" s="1654">
        <v>6487.2</v>
      </c>
      <c r="E493" s="1654">
        <v>6487.2</v>
      </c>
      <c r="F493" s="105"/>
      <c r="G493" s="308"/>
      <c r="H493" s="308"/>
      <c r="I493" s="308"/>
      <c r="J493" s="335"/>
      <c r="K493" s="105"/>
      <c r="L493" s="105"/>
      <c r="M493" s="105"/>
      <c r="N493" s="105"/>
      <c r="O493" s="105"/>
      <c r="P493" s="105"/>
      <c r="Q493" s="105"/>
      <c r="R493" s="105"/>
      <c r="S493" s="105"/>
      <c r="T493" s="105"/>
      <c r="U493" s="105"/>
      <c r="V493" s="105"/>
      <c r="W493" s="105"/>
      <c r="X493" s="105"/>
      <c r="Y493" s="105"/>
      <c r="Z493" s="105"/>
      <c r="AA493" s="105"/>
      <c r="AB493" s="105"/>
      <c r="AC493" s="105"/>
      <c r="AD493" s="105"/>
      <c r="AE493" s="105"/>
      <c r="AF493" s="105"/>
      <c r="AG493" s="105"/>
      <c r="AH493" s="105"/>
      <c r="AI493" s="105"/>
      <c r="AJ493" s="105"/>
      <c r="AK493" s="105"/>
      <c r="AL493" s="105"/>
      <c r="AM493" s="105"/>
      <c r="AN493" s="105"/>
      <c r="AO493" s="105"/>
      <c r="AP493" s="105"/>
      <c r="AQ493" s="105"/>
      <c r="AR493" s="105"/>
      <c r="AS493" s="105"/>
      <c r="AT493" s="105"/>
      <c r="AU493" s="105"/>
      <c r="AV493" s="105"/>
      <c r="AW493" s="105"/>
      <c r="AX493" s="105"/>
      <c r="AY493" s="105"/>
      <c r="AZ493" s="105"/>
      <c r="BA493" s="105"/>
      <c r="BB493" s="105"/>
      <c r="BC493" s="105"/>
      <c r="BD493" s="105"/>
      <c r="BE493" s="105"/>
      <c r="BF493" s="105"/>
      <c r="BG493" s="105"/>
      <c r="BH493" s="105"/>
      <c r="BI493" s="105"/>
      <c r="BJ493" s="105"/>
      <c r="BK493" s="105"/>
      <c r="BL493" s="105"/>
      <c r="BM493" s="105"/>
      <c r="BN493" s="105"/>
      <c r="BO493" s="105"/>
      <c r="BP493" s="105"/>
      <c r="BQ493" s="105"/>
      <c r="BR493" s="105"/>
      <c r="BS493" s="105"/>
      <c r="BT493" s="105"/>
      <c r="BU493" s="105"/>
      <c r="BV493" s="105"/>
      <c r="BW493" s="105"/>
      <c r="BX493" s="105"/>
      <c r="BY493" s="105"/>
      <c r="BZ493" s="105"/>
      <c r="CA493" s="105"/>
      <c r="CB493" s="105"/>
      <c r="CC493" s="105"/>
      <c r="CD493" s="105"/>
      <c r="CE493" s="105"/>
      <c r="CF493" s="105"/>
      <c r="CG493" s="105"/>
      <c r="CH493" s="105"/>
      <c r="CI493" s="105"/>
      <c r="CJ493" s="105"/>
      <c r="CK493" s="105"/>
      <c r="CL493" s="105"/>
      <c r="CM493" s="105"/>
      <c r="CN493" s="105"/>
      <c r="CO493" s="105"/>
      <c r="CP493" s="105"/>
      <c r="CQ493" s="105"/>
      <c r="CR493" s="105"/>
      <c r="CS493" s="105"/>
      <c r="CT493" s="105"/>
      <c r="CU493" s="105"/>
      <c r="CV493" s="105"/>
      <c r="CW493" s="105"/>
      <c r="CX493" s="105"/>
      <c r="CY493" s="105"/>
      <c r="CZ493" s="105"/>
      <c r="DA493" s="105"/>
      <c r="DB493" s="105"/>
      <c r="DC493" s="105"/>
      <c r="DD493" s="105"/>
      <c r="DE493" s="105"/>
      <c r="DF493" s="105"/>
      <c r="DG493" s="105"/>
      <c r="DH493" s="105"/>
      <c r="DI493" s="105"/>
      <c r="DJ493" s="105"/>
      <c r="DK493" s="105"/>
      <c r="DL493" s="105"/>
      <c r="DM493" s="105"/>
      <c r="DN493" s="105"/>
      <c r="DO493" s="105"/>
      <c r="DP493" s="105"/>
      <c r="DQ493" s="105"/>
      <c r="DR493" s="105"/>
      <c r="DS493" s="105"/>
      <c r="DT493" s="105"/>
      <c r="DU493" s="105"/>
      <c r="DV493" s="105"/>
      <c r="DW493" s="105"/>
      <c r="DX493" s="105"/>
      <c r="DY493" s="105"/>
      <c r="DZ493" s="105"/>
      <c r="EA493" s="105"/>
      <c r="EB493" s="105"/>
      <c r="EC493" s="105"/>
      <c r="ED493" s="105"/>
      <c r="EE493" s="105"/>
      <c r="EF493" s="105"/>
      <c r="EG493" s="105"/>
      <c r="EH493" s="105"/>
      <c r="EI493" s="105"/>
    </row>
    <row r="494" spans="1:139" s="222" customFormat="1" ht="12.5" x14ac:dyDescent="0.25">
      <c r="A494" s="1652" t="s">
        <v>6534</v>
      </c>
      <c r="B494" s="1652" t="s">
        <v>6183</v>
      </c>
      <c r="C494" s="1653">
        <v>25</v>
      </c>
      <c r="D494" s="1654">
        <v>6165</v>
      </c>
      <c r="E494" s="1654">
        <v>6165</v>
      </c>
      <c r="F494" s="105"/>
      <c r="G494" s="308"/>
      <c r="H494" s="308"/>
      <c r="I494" s="308"/>
      <c r="J494" s="335"/>
      <c r="K494" s="105"/>
      <c r="L494" s="105"/>
      <c r="M494" s="105"/>
      <c r="N494" s="105"/>
      <c r="O494" s="105"/>
      <c r="P494" s="105"/>
      <c r="Q494" s="105"/>
      <c r="R494" s="105"/>
      <c r="S494" s="105"/>
      <c r="T494" s="105"/>
      <c r="U494" s="105"/>
      <c r="V494" s="105"/>
      <c r="W494" s="105"/>
      <c r="X494" s="105"/>
      <c r="Y494" s="105"/>
      <c r="Z494" s="105"/>
      <c r="AA494" s="105"/>
      <c r="AB494" s="105"/>
      <c r="AC494" s="105"/>
      <c r="AD494" s="105"/>
      <c r="AE494" s="105"/>
      <c r="AF494" s="105"/>
      <c r="AG494" s="105"/>
      <c r="AH494" s="105"/>
      <c r="AI494" s="105"/>
      <c r="AJ494" s="105"/>
      <c r="AK494" s="105"/>
      <c r="AL494" s="105"/>
      <c r="AM494" s="105"/>
      <c r="AN494" s="105"/>
      <c r="AO494" s="105"/>
      <c r="AP494" s="105"/>
      <c r="AQ494" s="105"/>
      <c r="AR494" s="105"/>
      <c r="AS494" s="105"/>
      <c r="AT494" s="105"/>
      <c r="AU494" s="105"/>
      <c r="AV494" s="105"/>
      <c r="AW494" s="105"/>
      <c r="AX494" s="105"/>
      <c r="AY494" s="105"/>
      <c r="AZ494" s="105"/>
      <c r="BA494" s="105"/>
      <c r="BB494" s="105"/>
      <c r="BC494" s="105"/>
      <c r="BD494" s="105"/>
      <c r="BE494" s="105"/>
      <c r="BF494" s="105"/>
      <c r="BG494" s="105"/>
      <c r="BH494" s="105"/>
      <c r="BI494" s="105"/>
      <c r="BJ494" s="105"/>
      <c r="BK494" s="105"/>
      <c r="BL494" s="105"/>
      <c r="BM494" s="105"/>
      <c r="BN494" s="105"/>
      <c r="BO494" s="105"/>
      <c r="BP494" s="105"/>
      <c r="BQ494" s="105"/>
      <c r="BR494" s="105"/>
      <c r="BS494" s="105"/>
      <c r="BT494" s="105"/>
      <c r="BU494" s="105"/>
      <c r="BV494" s="105"/>
      <c r="BW494" s="105"/>
      <c r="BX494" s="105"/>
      <c r="BY494" s="105"/>
      <c r="BZ494" s="105"/>
      <c r="CA494" s="105"/>
      <c r="CB494" s="105"/>
      <c r="CC494" s="105"/>
      <c r="CD494" s="105"/>
      <c r="CE494" s="105"/>
      <c r="CF494" s="105"/>
      <c r="CG494" s="105"/>
      <c r="CH494" s="105"/>
      <c r="CI494" s="105"/>
      <c r="CJ494" s="105"/>
      <c r="CK494" s="105"/>
      <c r="CL494" s="105"/>
      <c r="CM494" s="105"/>
      <c r="CN494" s="105"/>
      <c r="CO494" s="105"/>
      <c r="CP494" s="105"/>
      <c r="CQ494" s="105"/>
      <c r="CR494" s="105"/>
      <c r="CS494" s="105"/>
      <c r="CT494" s="105"/>
      <c r="CU494" s="105"/>
      <c r="CV494" s="105"/>
      <c r="CW494" s="105"/>
      <c r="CX494" s="105"/>
      <c r="CY494" s="105"/>
      <c r="CZ494" s="105"/>
      <c r="DA494" s="105"/>
      <c r="DB494" s="105"/>
      <c r="DC494" s="105"/>
      <c r="DD494" s="105"/>
      <c r="DE494" s="105"/>
      <c r="DF494" s="105"/>
      <c r="DG494" s="105"/>
      <c r="DH494" s="105"/>
      <c r="DI494" s="105"/>
      <c r="DJ494" s="105"/>
      <c r="DK494" s="105"/>
      <c r="DL494" s="105"/>
      <c r="DM494" s="105"/>
      <c r="DN494" s="105"/>
      <c r="DO494" s="105"/>
      <c r="DP494" s="105"/>
      <c r="DQ494" s="105"/>
      <c r="DR494" s="105"/>
      <c r="DS494" s="105"/>
      <c r="DT494" s="105"/>
      <c r="DU494" s="105"/>
      <c r="DV494" s="105"/>
      <c r="DW494" s="105"/>
      <c r="DX494" s="105"/>
      <c r="DY494" s="105"/>
      <c r="DZ494" s="105"/>
      <c r="EA494" s="105"/>
      <c r="EB494" s="105"/>
      <c r="EC494" s="105"/>
      <c r="ED494" s="105"/>
      <c r="EE494" s="105"/>
      <c r="EF494" s="105"/>
      <c r="EG494" s="105"/>
      <c r="EH494" s="105"/>
      <c r="EI494" s="105"/>
    </row>
    <row r="495" spans="1:139" s="222" customFormat="1" ht="12.5" x14ac:dyDescent="0.25">
      <c r="A495" s="1652" t="s">
        <v>6535</v>
      </c>
      <c r="B495" s="1652" t="s">
        <v>6183</v>
      </c>
      <c r="C495" s="1653">
        <v>2</v>
      </c>
      <c r="D495" s="1654">
        <v>4271.3999999999996</v>
      </c>
      <c r="E495" s="1654">
        <v>4271.3999999999996</v>
      </c>
      <c r="F495" s="105"/>
      <c r="G495" s="308"/>
      <c r="H495" s="308"/>
      <c r="I495" s="308"/>
      <c r="J495" s="335"/>
      <c r="K495" s="105"/>
      <c r="L495" s="105"/>
      <c r="M495" s="105"/>
      <c r="N495" s="105"/>
      <c r="O495" s="105"/>
      <c r="P495" s="105"/>
      <c r="Q495" s="105"/>
      <c r="R495" s="105"/>
      <c r="S495" s="105"/>
      <c r="T495" s="105"/>
      <c r="U495" s="105"/>
      <c r="V495" s="105"/>
      <c r="W495" s="105"/>
      <c r="X495" s="105"/>
      <c r="Y495" s="105"/>
      <c r="Z495" s="105"/>
      <c r="AA495" s="105"/>
      <c r="AB495" s="105"/>
      <c r="AC495" s="105"/>
      <c r="AD495" s="105"/>
      <c r="AE495" s="105"/>
      <c r="AF495" s="105"/>
      <c r="AG495" s="105"/>
      <c r="AH495" s="105"/>
      <c r="AI495" s="105"/>
      <c r="AJ495" s="105"/>
      <c r="AK495" s="105"/>
      <c r="AL495" s="105"/>
      <c r="AM495" s="105"/>
      <c r="AN495" s="105"/>
      <c r="AO495" s="105"/>
      <c r="AP495" s="105"/>
      <c r="AQ495" s="105"/>
      <c r="AR495" s="105"/>
      <c r="AS495" s="105"/>
      <c r="AT495" s="105"/>
      <c r="AU495" s="105"/>
      <c r="AV495" s="105"/>
      <c r="AW495" s="105"/>
      <c r="AX495" s="105"/>
      <c r="AY495" s="105"/>
      <c r="AZ495" s="105"/>
      <c r="BA495" s="105"/>
      <c r="BB495" s="105"/>
      <c r="BC495" s="105"/>
      <c r="BD495" s="105"/>
      <c r="BE495" s="105"/>
      <c r="BF495" s="105"/>
      <c r="BG495" s="105"/>
      <c r="BH495" s="105"/>
      <c r="BI495" s="105"/>
      <c r="BJ495" s="105"/>
      <c r="BK495" s="105"/>
      <c r="BL495" s="105"/>
      <c r="BM495" s="105"/>
      <c r="BN495" s="105"/>
      <c r="BO495" s="105"/>
      <c r="BP495" s="105"/>
      <c r="BQ495" s="105"/>
      <c r="BR495" s="105"/>
      <c r="BS495" s="105"/>
      <c r="BT495" s="105"/>
      <c r="BU495" s="105"/>
      <c r="BV495" s="105"/>
      <c r="BW495" s="105"/>
      <c r="BX495" s="105"/>
      <c r="BY495" s="105"/>
      <c r="BZ495" s="105"/>
      <c r="CA495" s="105"/>
      <c r="CB495" s="105"/>
      <c r="CC495" s="105"/>
      <c r="CD495" s="105"/>
      <c r="CE495" s="105"/>
      <c r="CF495" s="105"/>
      <c r="CG495" s="105"/>
      <c r="CH495" s="105"/>
      <c r="CI495" s="105"/>
      <c r="CJ495" s="105"/>
      <c r="CK495" s="105"/>
      <c r="CL495" s="105"/>
      <c r="CM495" s="105"/>
      <c r="CN495" s="105"/>
      <c r="CO495" s="105"/>
      <c r="CP495" s="105"/>
      <c r="CQ495" s="105"/>
      <c r="CR495" s="105"/>
      <c r="CS495" s="105"/>
      <c r="CT495" s="105"/>
      <c r="CU495" s="105"/>
      <c r="CV495" s="105"/>
      <c r="CW495" s="105"/>
      <c r="CX495" s="105"/>
      <c r="CY495" s="105"/>
      <c r="CZ495" s="105"/>
      <c r="DA495" s="105"/>
      <c r="DB495" s="105"/>
      <c r="DC495" s="105"/>
      <c r="DD495" s="105"/>
      <c r="DE495" s="105"/>
      <c r="DF495" s="105"/>
      <c r="DG495" s="105"/>
      <c r="DH495" s="105"/>
      <c r="DI495" s="105"/>
      <c r="DJ495" s="105"/>
      <c r="DK495" s="105"/>
      <c r="DL495" s="105"/>
      <c r="DM495" s="105"/>
      <c r="DN495" s="105"/>
      <c r="DO495" s="105"/>
      <c r="DP495" s="105"/>
      <c r="DQ495" s="105"/>
      <c r="DR495" s="105"/>
      <c r="DS495" s="105"/>
      <c r="DT495" s="105"/>
      <c r="DU495" s="105"/>
      <c r="DV495" s="105"/>
      <c r="DW495" s="105"/>
      <c r="DX495" s="105"/>
      <c r="DY495" s="105"/>
      <c r="DZ495" s="105"/>
      <c r="EA495" s="105"/>
      <c r="EB495" s="105"/>
      <c r="EC495" s="105"/>
      <c r="ED495" s="105"/>
      <c r="EE495" s="105"/>
      <c r="EF495" s="105"/>
      <c r="EG495" s="105"/>
      <c r="EH495" s="105"/>
      <c r="EI495" s="105"/>
    </row>
    <row r="496" spans="1:139" s="222" customFormat="1" ht="12.5" x14ac:dyDescent="0.25">
      <c r="A496" s="1652" t="s">
        <v>6536</v>
      </c>
      <c r="B496" s="1652" t="s">
        <v>6183</v>
      </c>
      <c r="C496" s="1653">
        <v>1</v>
      </c>
      <c r="D496" s="1654">
        <v>3388</v>
      </c>
      <c r="E496" s="1654">
        <v>3388</v>
      </c>
      <c r="F496" s="105"/>
      <c r="G496" s="308"/>
      <c r="H496" s="308"/>
      <c r="I496" s="308"/>
      <c r="J496" s="335"/>
      <c r="K496" s="105"/>
      <c r="L496" s="105"/>
      <c r="M496" s="105"/>
      <c r="N496" s="105"/>
      <c r="O496" s="105"/>
      <c r="P496" s="105"/>
      <c r="Q496" s="105"/>
      <c r="R496" s="105"/>
      <c r="S496" s="105"/>
      <c r="T496" s="105"/>
      <c r="U496" s="105"/>
      <c r="V496" s="105"/>
      <c r="W496" s="105"/>
      <c r="X496" s="105"/>
      <c r="Y496" s="105"/>
      <c r="Z496" s="105"/>
      <c r="AA496" s="105"/>
      <c r="AB496" s="105"/>
      <c r="AC496" s="105"/>
      <c r="AD496" s="105"/>
      <c r="AE496" s="105"/>
      <c r="AF496" s="105"/>
      <c r="AG496" s="105"/>
      <c r="AH496" s="105"/>
      <c r="AI496" s="105"/>
      <c r="AJ496" s="105"/>
      <c r="AK496" s="105"/>
      <c r="AL496" s="105"/>
      <c r="AM496" s="105"/>
      <c r="AN496" s="105"/>
      <c r="AO496" s="105"/>
      <c r="AP496" s="105"/>
      <c r="AQ496" s="105"/>
      <c r="AR496" s="105"/>
      <c r="AS496" s="105"/>
      <c r="AT496" s="105"/>
      <c r="AU496" s="105"/>
      <c r="AV496" s="105"/>
      <c r="AW496" s="105"/>
      <c r="AX496" s="105"/>
      <c r="AY496" s="105"/>
      <c r="AZ496" s="105"/>
      <c r="BA496" s="105"/>
      <c r="BB496" s="105"/>
      <c r="BC496" s="105"/>
      <c r="BD496" s="105"/>
      <c r="BE496" s="105"/>
      <c r="BF496" s="105"/>
      <c r="BG496" s="105"/>
      <c r="BH496" s="105"/>
      <c r="BI496" s="105"/>
      <c r="BJ496" s="105"/>
      <c r="BK496" s="105"/>
      <c r="BL496" s="105"/>
      <c r="BM496" s="105"/>
      <c r="BN496" s="105"/>
      <c r="BO496" s="105"/>
      <c r="BP496" s="105"/>
      <c r="BQ496" s="105"/>
      <c r="BR496" s="105"/>
      <c r="BS496" s="105"/>
      <c r="BT496" s="105"/>
      <c r="BU496" s="105"/>
      <c r="BV496" s="105"/>
      <c r="BW496" s="105"/>
      <c r="BX496" s="105"/>
      <c r="BY496" s="105"/>
      <c r="BZ496" s="105"/>
      <c r="CA496" s="105"/>
      <c r="CB496" s="105"/>
      <c r="CC496" s="105"/>
      <c r="CD496" s="105"/>
      <c r="CE496" s="105"/>
      <c r="CF496" s="105"/>
      <c r="CG496" s="105"/>
      <c r="CH496" s="105"/>
      <c r="CI496" s="105"/>
      <c r="CJ496" s="105"/>
      <c r="CK496" s="105"/>
      <c r="CL496" s="105"/>
      <c r="CM496" s="105"/>
      <c r="CN496" s="105"/>
      <c r="CO496" s="105"/>
      <c r="CP496" s="105"/>
      <c r="CQ496" s="105"/>
      <c r="CR496" s="105"/>
      <c r="CS496" s="105"/>
      <c r="CT496" s="105"/>
      <c r="CU496" s="105"/>
      <c r="CV496" s="105"/>
      <c r="CW496" s="105"/>
      <c r="CX496" s="105"/>
      <c r="CY496" s="105"/>
      <c r="CZ496" s="105"/>
      <c r="DA496" s="105"/>
      <c r="DB496" s="105"/>
      <c r="DC496" s="105"/>
      <c r="DD496" s="105"/>
      <c r="DE496" s="105"/>
      <c r="DF496" s="105"/>
      <c r="DG496" s="105"/>
      <c r="DH496" s="105"/>
      <c r="DI496" s="105"/>
      <c r="DJ496" s="105"/>
      <c r="DK496" s="105"/>
      <c r="DL496" s="105"/>
      <c r="DM496" s="105"/>
      <c r="DN496" s="105"/>
      <c r="DO496" s="105"/>
      <c r="DP496" s="105"/>
      <c r="DQ496" s="105"/>
      <c r="DR496" s="105"/>
      <c r="DS496" s="105"/>
      <c r="DT496" s="105"/>
      <c r="DU496" s="105"/>
      <c r="DV496" s="105"/>
      <c r="DW496" s="105"/>
      <c r="DX496" s="105"/>
      <c r="DY496" s="105"/>
      <c r="DZ496" s="105"/>
      <c r="EA496" s="105"/>
      <c r="EB496" s="105"/>
      <c r="EC496" s="105"/>
      <c r="ED496" s="105"/>
      <c r="EE496" s="105"/>
      <c r="EF496" s="105"/>
      <c r="EG496" s="105"/>
      <c r="EH496" s="105"/>
      <c r="EI496" s="105"/>
    </row>
    <row r="497" spans="1:139" s="222" customFormat="1" ht="12.5" x14ac:dyDescent="0.25">
      <c r="A497" s="1652" t="s">
        <v>6537</v>
      </c>
      <c r="B497" s="1652" t="s">
        <v>6185</v>
      </c>
      <c r="C497" s="1653">
        <v>1</v>
      </c>
      <c r="D497" s="1654">
        <v>6062.78</v>
      </c>
      <c r="E497" s="1654">
        <v>6062.78</v>
      </c>
      <c r="F497" s="105"/>
      <c r="G497" s="308"/>
      <c r="H497" s="308"/>
      <c r="I497" s="308"/>
      <c r="J497" s="335"/>
      <c r="K497" s="105"/>
      <c r="L497" s="105"/>
      <c r="M497" s="105"/>
      <c r="N497" s="105"/>
      <c r="O497" s="105"/>
      <c r="P497" s="105"/>
      <c r="Q497" s="105"/>
      <c r="R497" s="105"/>
      <c r="S497" s="105"/>
      <c r="T497" s="105"/>
      <c r="U497" s="105"/>
      <c r="V497" s="105"/>
      <c r="W497" s="105"/>
      <c r="X497" s="105"/>
      <c r="Y497" s="105"/>
      <c r="Z497" s="105"/>
      <c r="AA497" s="105"/>
      <c r="AB497" s="105"/>
      <c r="AC497" s="105"/>
      <c r="AD497" s="105"/>
      <c r="AE497" s="105"/>
      <c r="AF497" s="105"/>
      <c r="AG497" s="105"/>
      <c r="AH497" s="105"/>
      <c r="AI497" s="105"/>
      <c r="AJ497" s="105"/>
      <c r="AK497" s="105"/>
      <c r="AL497" s="105"/>
      <c r="AM497" s="105"/>
      <c r="AN497" s="105"/>
      <c r="AO497" s="105"/>
      <c r="AP497" s="105"/>
      <c r="AQ497" s="105"/>
      <c r="AR497" s="105"/>
      <c r="AS497" s="105"/>
      <c r="AT497" s="105"/>
      <c r="AU497" s="105"/>
      <c r="AV497" s="105"/>
      <c r="AW497" s="105"/>
      <c r="AX497" s="105"/>
      <c r="AY497" s="105"/>
      <c r="AZ497" s="105"/>
      <c r="BA497" s="105"/>
      <c r="BB497" s="105"/>
      <c r="BC497" s="105"/>
      <c r="BD497" s="105"/>
      <c r="BE497" s="105"/>
      <c r="BF497" s="105"/>
      <c r="BG497" s="105"/>
      <c r="BH497" s="105"/>
      <c r="BI497" s="105"/>
      <c r="BJ497" s="105"/>
      <c r="BK497" s="105"/>
      <c r="BL497" s="105"/>
      <c r="BM497" s="105"/>
      <c r="BN497" s="105"/>
      <c r="BO497" s="105"/>
      <c r="BP497" s="105"/>
      <c r="BQ497" s="105"/>
      <c r="BR497" s="105"/>
      <c r="BS497" s="105"/>
      <c r="BT497" s="105"/>
      <c r="BU497" s="105"/>
      <c r="BV497" s="105"/>
      <c r="BW497" s="105"/>
      <c r="BX497" s="105"/>
      <c r="BY497" s="105"/>
      <c r="BZ497" s="105"/>
      <c r="CA497" s="105"/>
      <c r="CB497" s="105"/>
      <c r="CC497" s="105"/>
      <c r="CD497" s="105"/>
      <c r="CE497" s="105"/>
      <c r="CF497" s="105"/>
      <c r="CG497" s="105"/>
      <c r="CH497" s="105"/>
      <c r="CI497" s="105"/>
      <c r="CJ497" s="105"/>
      <c r="CK497" s="105"/>
      <c r="CL497" s="105"/>
      <c r="CM497" s="105"/>
      <c r="CN497" s="105"/>
      <c r="CO497" s="105"/>
      <c r="CP497" s="105"/>
      <c r="CQ497" s="105"/>
      <c r="CR497" s="105"/>
      <c r="CS497" s="105"/>
      <c r="CT497" s="105"/>
      <c r="CU497" s="105"/>
      <c r="CV497" s="105"/>
      <c r="CW497" s="105"/>
      <c r="CX497" s="105"/>
      <c r="CY497" s="105"/>
      <c r="CZ497" s="105"/>
      <c r="DA497" s="105"/>
      <c r="DB497" s="105"/>
      <c r="DC497" s="105"/>
      <c r="DD497" s="105"/>
      <c r="DE497" s="105"/>
      <c r="DF497" s="105"/>
      <c r="DG497" s="105"/>
      <c r="DH497" s="105"/>
      <c r="DI497" s="105"/>
      <c r="DJ497" s="105"/>
      <c r="DK497" s="105"/>
      <c r="DL497" s="105"/>
      <c r="DM497" s="105"/>
      <c r="DN497" s="105"/>
      <c r="DO497" s="105"/>
      <c r="DP497" s="105"/>
      <c r="DQ497" s="105"/>
      <c r="DR497" s="105"/>
      <c r="DS497" s="105"/>
      <c r="DT497" s="105"/>
      <c r="DU497" s="105"/>
      <c r="DV497" s="105"/>
      <c r="DW497" s="105"/>
      <c r="DX497" s="105"/>
      <c r="DY497" s="105"/>
      <c r="DZ497" s="105"/>
      <c r="EA497" s="105"/>
      <c r="EB497" s="105"/>
      <c r="EC497" s="105"/>
      <c r="ED497" s="105"/>
      <c r="EE497" s="105"/>
      <c r="EF497" s="105"/>
      <c r="EG497" s="105"/>
      <c r="EH497" s="105"/>
      <c r="EI497" s="105"/>
    </row>
    <row r="498" spans="1:139" s="222" customFormat="1" ht="12.5" x14ac:dyDescent="0.25">
      <c r="A498" s="1652" t="s">
        <v>6538</v>
      </c>
      <c r="B498" s="1652" t="s">
        <v>6185</v>
      </c>
      <c r="C498" s="1653">
        <v>5</v>
      </c>
      <c r="D498" s="1654">
        <v>6165</v>
      </c>
      <c r="E498" s="1654">
        <v>6165</v>
      </c>
      <c r="F498" s="105"/>
      <c r="G498" s="308"/>
      <c r="H498" s="308"/>
      <c r="I498" s="308"/>
      <c r="J498" s="335"/>
      <c r="K498" s="105"/>
      <c r="L498" s="105"/>
      <c r="M498" s="105"/>
      <c r="N498" s="105"/>
      <c r="O498" s="105"/>
      <c r="P498" s="105"/>
      <c r="Q498" s="105"/>
      <c r="R498" s="105"/>
      <c r="S498" s="105"/>
      <c r="T498" s="105"/>
      <c r="U498" s="105"/>
      <c r="V498" s="105"/>
      <c r="W498" s="105"/>
      <c r="X498" s="105"/>
      <c r="Y498" s="105"/>
      <c r="Z498" s="105"/>
      <c r="AA498" s="105"/>
      <c r="AB498" s="105"/>
      <c r="AC498" s="105"/>
      <c r="AD498" s="105"/>
      <c r="AE498" s="105"/>
      <c r="AF498" s="105"/>
      <c r="AG498" s="105"/>
      <c r="AH498" s="105"/>
      <c r="AI498" s="105"/>
      <c r="AJ498" s="105"/>
      <c r="AK498" s="105"/>
      <c r="AL498" s="105"/>
      <c r="AM498" s="105"/>
      <c r="AN498" s="105"/>
      <c r="AO498" s="105"/>
      <c r="AP498" s="105"/>
      <c r="AQ498" s="105"/>
      <c r="AR498" s="105"/>
      <c r="AS498" s="105"/>
      <c r="AT498" s="105"/>
      <c r="AU498" s="105"/>
      <c r="AV498" s="105"/>
      <c r="AW498" s="105"/>
      <c r="AX498" s="105"/>
      <c r="AY498" s="105"/>
      <c r="AZ498" s="105"/>
      <c r="BA498" s="105"/>
      <c r="BB498" s="105"/>
      <c r="BC498" s="105"/>
      <c r="BD498" s="105"/>
      <c r="BE498" s="105"/>
      <c r="BF498" s="105"/>
      <c r="BG498" s="105"/>
      <c r="BH498" s="105"/>
      <c r="BI498" s="105"/>
      <c r="BJ498" s="105"/>
      <c r="BK498" s="105"/>
      <c r="BL498" s="105"/>
      <c r="BM498" s="105"/>
      <c r="BN498" s="105"/>
      <c r="BO498" s="105"/>
      <c r="BP498" s="105"/>
      <c r="BQ498" s="105"/>
      <c r="BR498" s="105"/>
      <c r="BS498" s="105"/>
      <c r="BT498" s="105"/>
      <c r="BU498" s="105"/>
      <c r="BV498" s="105"/>
      <c r="BW498" s="105"/>
      <c r="BX498" s="105"/>
      <c r="BY498" s="105"/>
      <c r="BZ498" s="105"/>
      <c r="CA498" s="105"/>
      <c r="CB498" s="105"/>
      <c r="CC498" s="105"/>
      <c r="CD498" s="105"/>
      <c r="CE498" s="105"/>
      <c r="CF498" s="105"/>
      <c r="CG498" s="105"/>
      <c r="CH498" s="105"/>
      <c r="CI498" s="105"/>
      <c r="CJ498" s="105"/>
      <c r="CK498" s="105"/>
      <c r="CL498" s="105"/>
      <c r="CM498" s="105"/>
      <c r="CN498" s="105"/>
      <c r="CO498" s="105"/>
      <c r="CP498" s="105"/>
      <c r="CQ498" s="105"/>
      <c r="CR498" s="105"/>
      <c r="CS498" s="105"/>
      <c r="CT498" s="105"/>
      <c r="CU498" s="105"/>
      <c r="CV498" s="105"/>
      <c r="CW498" s="105"/>
      <c r="CX498" s="105"/>
      <c r="CY498" s="105"/>
      <c r="CZ498" s="105"/>
      <c r="DA498" s="105"/>
      <c r="DB498" s="105"/>
      <c r="DC498" s="105"/>
      <c r="DD498" s="105"/>
      <c r="DE498" s="105"/>
      <c r="DF498" s="105"/>
      <c r="DG498" s="105"/>
      <c r="DH498" s="105"/>
      <c r="DI498" s="105"/>
      <c r="DJ498" s="105"/>
      <c r="DK498" s="105"/>
      <c r="DL498" s="105"/>
      <c r="DM498" s="105"/>
      <c r="DN498" s="105"/>
      <c r="DO498" s="105"/>
      <c r="DP498" s="105"/>
      <c r="DQ498" s="105"/>
      <c r="DR498" s="105"/>
      <c r="DS498" s="105"/>
      <c r="DT498" s="105"/>
      <c r="DU498" s="105"/>
      <c r="DV498" s="105"/>
      <c r="DW498" s="105"/>
      <c r="DX498" s="105"/>
      <c r="DY498" s="105"/>
      <c r="DZ498" s="105"/>
      <c r="EA498" s="105"/>
      <c r="EB498" s="105"/>
      <c r="EC498" s="105"/>
      <c r="ED498" s="105"/>
      <c r="EE498" s="105"/>
      <c r="EF498" s="105"/>
      <c r="EG498" s="105"/>
      <c r="EH498" s="105"/>
      <c r="EI498" s="105"/>
    </row>
    <row r="499" spans="1:139" s="222" customFormat="1" ht="12.5" x14ac:dyDescent="0.25">
      <c r="A499" s="1652" t="s">
        <v>6539</v>
      </c>
      <c r="B499" s="1652" t="s">
        <v>6185</v>
      </c>
      <c r="C499" s="1653">
        <v>1</v>
      </c>
      <c r="D499" s="1654">
        <v>6197.78</v>
      </c>
      <c r="E499" s="1654">
        <v>6197.78</v>
      </c>
      <c r="F499" s="105"/>
      <c r="G499" s="308"/>
      <c r="H499" s="308"/>
      <c r="I499" s="308"/>
      <c r="J499" s="335"/>
      <c r="K499" s="105"/>
      <c r="L499" s="105"/>
      <c r="M499" s="105"/>
      <c r="N499" s="105"/>
      <c r="O499" s="105"/>
      <c r="P499" s="105"/>
      <c r="Q499" s="105"/>
      <c r="R499" s="105"/>
      <c r="S499" s="105"/>
      <c r="T499" s="105"/>
      <c r="U499" s="105"/>
      <c r="V499" s="105"/>
      <c r="W499" s="105"/>
      <c r="X499" s="105"/>
      <c r="Y499" s="105"/>
      <c r="Z499" s="105"/>
      <c r="AA499" s="105"/>
      <c r="AB499" s="105"/>
      <c r="AC499" s="105"/>
      <c r="AD499" s="105"/>
      <c r="AE499" s="105"/>
      <c r="AF499" s="105"/>
      <c r="AG499" s="105"/>
      <c r="AH499" s="105"/>
      <c r="AI499" s="105"/>
      <c r="AJ499" s="105"/>
      <c r="AK499" s="105"/>
      <c r="AL499" s="105"/>
      <c r="AM499" s="105"/>
      <c r="AN499" s="105"/>
      <c r="AO499" s="105"/>
      <c r="AP499" s="105"/>
      <c r="AQ499" s="105"/>
      <c r="AR499" s="105"/>
      <c r="AS499" s="105"/>
      <c r="AT499" s="105"/>
      <c r="AU499" s="105"/>
      <c r="AV499" s="105"/>
      <c r="AW499" s="105"/>
      <c r="AX499" s="105"/>
      <c r="AY499" s="105"/>
      <c r="AZ499" s="105"/>
      <c r="BA499" s="105"/>
      <c r="BB499" s="105"/>
      <c r="BC499" s="105"/>
      <c r="BD499" s="105"/>
      <c r="BE499" s="105"/>
      <c r="BF499" s="105"/>
      <c r="BG499" s="105"/>
      <c r="BH499" s="105"/>
      <c r="BI499" s="105"/>
      <c r="BJ499" s="105"/>
      <c r="BK499" s="105"/>
      <c r="BL499" s="105"/>
      <c r="BM499" s="105"/>
      <c r="BN499" s="105"/>
      <c r="BO499" s="105"/>
      <c r="BP499" s="105"/>
      <c r="BQ499" s="105"/>
      <c r="BR499" s="105"/>
      <c r="BS499" s="105"/>
      <c r="BT499" s="105"/>
      <c r="BU499" s="105"/>
      <c r="BV499" s="105"/>
      <c r="BW499" s="105"/>
      <c r="BX499" s="105"/>
      <c r="BY499" s="105"/>
      <c r="BZ499" s="105"/>
      <c r="CA499" s="105"/>
      <c r="CB499" s="105"/>
      <c r="CC499" s="105"/>
      <c r="CD499" s="105"/>
      <c r="CE499" s="105"/>
      <c r="CF499" s="105"/>
      <c r="CG499" s="105"/>
      <c r="CH499" s="105"/>
      <c r="CI499" s="105"/>
      <c r="CJ499" s="105"/>
      <c r="CK499" s="105"/>
      <c r="CL499" s="105"/>
      <c r="CM499" s="105"/>
      <c r="CN499" s="105"/>
      <c r="CO499" s="105"/>
      <c r="CP499" s="105"/>
      <c r="CQ499" s="105"/>
      <c r="CR499" s="105"/>
      <c r="CS499" s="105"/>
      <c r="CT499" s="105"/>
      <c r="CU499" s="105"/>
      <c r="CV499" s="105"/>
      <c r="CW499" s="105"/>
      <c r="CX499" s="105"/>
      <c r="CY499" s="105"/>
      <c r="CZ499" s="105"/>
      <c r="DA499" s="105"/>
      <c r="DB499" s="105"/>
      <c r="DC499" s="105"/>
      <c r="DD499" s="105"/>
      <c r="DE499" s="105"/>
      <c r="DF499" s="105"/>
      <c r="DG499" s="105"/>
      <c r="DH499" s="105"/>
      <c r="DI499" s="105"/>
      <c r="DJ499" s="105"/>
      <c r="DK499" s="105"/>
      <c r="DL499" s="105"/>
      <c r="DM499" s="105"/>
      <c r="DN499" s="105"/>
      <c r="DO499" s="105"/>
      <c r="DP499" s="105"/>
      <c r="DQ499" s="105"/>
      <c r="DR499" s="105"/>
      <c r="DS499" s="105"/>
      <c r="DT499" s="105"/>
      <c r="DU499" s="105"/>
      <c r="DV499" s="105"/>
      <c r="DW499" s="105"/>
      <c r="DX499" s="105"/>
      <c r="DY499" s="105"/>
      <c r="DZ499" s="105"/>
      <c r="EA499" s="105"/>
      <c r="EB499" s="105"/>
      <c r="EC499" s="105"/>
      <c r="ED499" s="105"/>
      <c r="EE499" s="105"/>
      <c r="EF499" s="105"/>
      <c r="EG499" s="105"/>
      <c r="EH499" s="105"/>
      <c r="EI499" s="105"/>
    </row>
    <row r="500" spans="1:139" s="222" customFormat="1" ht="12.5" x14ac:dyDescent="0.25">
      <c r="A500" s="1652" t="s">
        <v>6540</v>
      </c>
      <c r="B500" s="1652" t="s">
        <v>6185</v>
      </c>
      <c r="C500" s="1653">
        <v>1</v>
      </c>
      <c r="D500" s="1654">
        <v>6487.2</v>
      </c>
      <c r="E500" s="1654">
        <v>6487.2</v>
      </c>
      <c r="F500" s="105"/>
      <c r="G500" s="308"/>
      <c r="H500" s="308"/>
      <c r="I500" s="308"/>
      <c r="J500" s="335"/>
      <c r="K500" s="105"/>
      <c r="L500" s="105"/>
      <c r="M500" s="105"/>
      <c r="N500" s="105"/>
      <c r="O500" s="105"/>
      <c r="P500" s="105"/>
      <c r="Q500" s="105"/>
      <c r="R500" s="105"/>
      <c r="S500" s="105"/>
      <c r="T500" s="105"/>
      <c r="U500" s="105"/>
      <c r="V500" s="105"/>
      <c r="W500" s="105"/>
      <c r="X500" s="105"/>
      <c r="Y500" s="105"/>
      <c r="Z500" s="105"/>
      <c r="AA500" s="105"/>
      <c r="AB500" s="105"/>
      <c r="AC500" s="105"/>
      <c r="AD500" s="105"/>
      <c r="AE500" s="105"/>
      <c r="AF500" s="105"/>
      <c r="AG500" s="105"/>
      <c r="AH500" s="105"/>
      <c r="AI500" s="105"/>
      <c r="AJ500" s="105"/>
      <c r="AK500" s="105"/>
      <c r="AL500" s="105"/>
      <c r="AM500" s="105"/>
      <c r="AN500" s="105"/>
      <c r="AO500" s="105"/>
      <c r="AP500" s="105"/>
      <c r="AQ500" s="105"/>
      <c r="AR500" s="105"/>
      <c r="AS500" s="105"/>
      <c r="AT500" s="105"/>
      <c r="AU500" s="105"/>
      <c r="AV500" s="105"/>
      <c r="AW500" s="105"/>
      <c r="AX500" s="105"/>
      <c r="AY500" s="105"/>
      <c r="AZ500" s="105"/>
      <c r="BA500" s="105"/>
      <c r="BB500" s="105"/>
      <c r="BC500" s="105"/>
      <c r="BD500" s="105"/>
      <c r="BE500" s="105"/>
      <c r="BF500" s="105"/>
      <c r="BG500" s="105"/>
      <c r="BH500" s="105"/>
      <c r="BI500" s="105"/>
      <c r="BJ500" s="105"/>
      <c r="BK500" s="105"/>
      <c r="BL500" s="105"/>
      <c r="BM500" s="105"/>
      <c r="BN500" s="105"/>
      <c r="BO500" s="105"/>
      <c r="BP500" s="105"/>
      <c r="BQ500" s="105"/>
      <c r="BR500" s="105"/>
      <c r="BS500" s="105"/>
      <c r="BT500" s="105"/>
      <c r="BU500" s="105"/>
      <c r="BV500" s="105"/>
      <c r="BW500" s="105"/>
      <c r="BX500" s="105"/>
      <c r="BY500" s="105"/>
      <c r="BZ500" s="105"/>
      <c r="CA500" s="105"/>
      <c r="CB500" s="105"/>
      <c r="CC500" s="105"/>
      <c r="CD500" s="105"/>
      <c r="CE500" s="105"/>
      <c r="CF500" s="105"/>
      <c r="CG500" s="105"/>
      <c r="CH500" s="105"/>
      <c r="CI500" s="105"/>
      <c r="CJ500" s="105"/>
      <c r="CK500" s="105"/>
      <c r="CL500" s="105"/>
      <c r="CM500" s="105"/>
      <c r="CN500" s="105"/>
      <c r="CO500" s="105"/>
      <c r="CP500" s="105"/>
      <c r="CQ500" s="105"/>
      <c r="CR500" s="105"/>
      <c r="CS500" s="105"/>
      <c r="CT500" s="105"/>
      <c r="CU500" s="105"/>
      <c r="CV500" s="105"/>
      <c r="CW500" s="105"/>
      <c r="CX500" s="105"/>
      <c r="CY500" s="105"/>
      <c r="CZ500" s="105"/>
      <c r="DA500" s="105"/>
      <c r="DB500" s="105"/>
      <c r="DC500" s="105"/>
      <c r="DD500" s="105"/>
      <c r="DE500" s="105"/>
      <c r="DF500" s="105"/>
      <c r="DG500" s="105"/>
      <c r="DH500" s="105"/>
      <c r="DI500" s="105"/>
      <c r="DJ500" s="105"/>
      <c r="DK500" s="105"/>
      <c r="DL500" s="105"/>
      <c r="DM500" s="105"/>
      <c r="DN500" s="105"/>
      <c r="DO500" s="105"/>
      <c r="DP500" s="105"/>
      <c r="DQ500" s="105"/>
      <c r="DR500" s="105"/>
      <c r="DS500" s="105"/>
      <c r="DT500" s="105"/>
      <c r="DU500" s="105"/>
      <c r="DV500" s="105"/>
      <c r="DW500" s="105"/>
      <c r="DX500" s="105"/>
      <c r="DY500" s="105"/>
      <c r="DZ500" s="105"/>
      <c r="EA500" s="105"/>
      <c r="EB500" s="105"/>
      <c r="EC500" s="105"/>
      <c r="ED500" s="105"/>
      <c r="EE500" s="105"/>
      <c r="EF500" s="105"/>
      <c r="EG500" s="105"/>
      <c r="EH500" s="105"/>
      <c r="EI500" s="105"/>
    </row>
    <row r="501" spans="1:139" s="222" customFormat="1" ht="12.5" x14ac:dyDescent="0.25">
      <c r="A501" s="1652" t="s">
        <v>6541</v>
      </c>
      <c r="B501" s="1652" t="s">
        <v>6219</v>
      </c>
      <c r="C501" s="1653">
        <v>1</v>
      </c>
      <c r="D501" s="1654">
        <v>12879</v>
      </c>
      <c r="E501" s="1654">
        <v>12879</v>
      </c>
      <c r="F501" s="105"/>
      <c r="G501" s="308"/>
      <c r="H501" s="308"/>
      <c r="I501" s="308"/>
      <c r="J501" s="335"/>
      <c r="K501" s="105"/>
      <c r="L501" s="105"/>
      <c r="M501" s="105"/>
      <c r="N501" s="105"/>
      <c r="O501" s="105"/>
      <c r="P501" s="105"/>
      <c r="Q501" s="105"/>
      <c r="R501" s="105"/>
      <c r="S501" s="105"/>
      <c r="T501" s="105"/>
      <c r="U501" s="105"/>
      <c r="V501" s="105"/>
      <c r="W501" s="105"/>
      <c r="X501" s="105"/>
      <c r="Y501" s="105"/>
      <c r="Z501" s="105"/>
      <c r="AA501" s="105"/>
      <c r="AB501" s="105"/>
      <c r="AC501" s="105"/>
      <c r="AD501" s="105"/>
      <c r="AE501" s="105"/>
      <c r="AF501" s="105"/>
      <c r="AG501" s="105"/>
      <c r="AH501" s="105"/>
      <c r="AI501" s="105"/>
      <c r="AJ501" s="105"/>
      <c r="AK501" s="105"/>
      <c r="AL501" s="105"/>
      <c r="AM501" s="105"/>
      <c r="AN501" s="105"/>
      <c r="AO501" s="105"/>
      <c r="AP501" s="105"/>
      <c r="AQ501" s="105"/>
      <c r="AR501" s="105"/>
      <c r="AS501" s="105"/>
      <c r="AT501" s="105"/>
      <c r="AU501" s="105"/>
      <c r="AV501" s="105"/>
      <c r="AW501" s="105"/>
      <c r="AX501" s="105"/>
      <c r="AY501" s="105"/>
      <c r="AZ501" s="105"/>
      <c r="BA501" s="105"/>
      <c r="BB501" s="105"/>
      <c r="BC501" s="105"/>
      <c r="BD501" s="105"/>
      <c r="BE501" s="105"/>
      <c r="BF501" s="105"/>
      <c r="BG501" s="105"/>
      <c r="BH501" s="105"/>
      <c r="BI501" s="105"/>
      <c r="BJ501" s="105"/>
      <c r="BK501" s="105"/>
      <c r="BL501" s="105"/>
      <c r="BM501" s="105"/>
      <c r="BN501" s="105"/>
      <c r="BO501" s="105"/>
      <c r="BP501" s="105"/>
      <c r="BQ501" s="105"/>
      <c r="BR501" s="105"/>
      <c r="BS501" s="105"/>
      <c r="BT501" s="105"/>
      <c r="BU501" s="105"/>
      <c r="BV501" s="105"/>
      <c r="BW501" s="105"/>
      <c r="BX501" s="105"/>
      <c r="BY501" s="105"/>
      <c r="BZ501" s="105"/>
      <c r="CA501" s="105"/>
      <c r="CB501" s="105"/>
      <c r="CC501" s="105"/>
      <c r="CD501" s="105"/>
      <c r="CE501" s="105"/>
      <c r="CF501" s="105"/>
      <c r="CG501" s="105"/>
      <c r="CH501" s="105"/>
      <c r="CI501" s="105"/>
      <c r="CJ501" s="105"/>
      <c r="CK501" s="105"/>
      <c r="CL501" s="105"/>
      <c r="CM501" s="105"/>
      <c r="CN501" s="105"/>
      <c r="CO501" s="105"/>
      <c r="CP501" s="105"/>
      <c r="CQ501" s="105"/>
      <c r="CR501" s="105"/>
      <c r="CS501" s="105"/>
      <c r="CT501" s="105"/>
      <c r="CU501" s="105"/>
      <c r="CV501" s="105"/>
      <c r="CW501" s="105"/>
      <c r="CX501" s="105"/>
      <c r="CY501" s="105"/>
      <c r="CZ501" s="105"/>
      <c r="DA501" s="105"/>
      <c r="DB501" s="105"/>
      <c r="DC501" s="105"/>
      <c r="DD501" s="105"/>
      <c r="DE501" s="105"/>
      <c r="DF501" s="105"/>
      <c r="DG501" s="105"/>
      <c r="DH501" s="105"/>
      <c r="DI501" s="105"/>
      <c r="DJ501" s="105"/>
      <c r="DK501" s="105"/>
      <c r="DL501" s="105"/>
      <c r="DM501" s="105"/>
      <c r="DN501" s="105"/>
      <c r="DO501" s="105"/>
      <c r="DP501" s="105"/>
      <c r="DQ501" s="105"/>
      <c r="DR501" s="105"/>
      <c r="DS501" s="105"/>
      <c r="DT501" s="105"/>
      <c r="DU501" s="105"/>
      <c r="DV501" s="105"/>
      <c r="DW501" s="105"/>
      <c r="DX501" s="105"/>
      <c r="DY501" s="105"/>
      <c r="DZ501" s="105"/>
      <c r="EA501" s="105"/>
      <c r="EB501" s="105"/>
      <c r="EC501" s="105"/>
      <c r="ED501" s="105"/>
      <c r="EE501" s="105"/>
      <c r="EF501" s="105"/>
      <c r="EG501" s="105"/>
      <c r="EH501" s="105"/>
      <c r="EI501" s="105"/>
    </row>
    <row r="502" spans="1:139" s="222" customFormat="1" ht="12.5" x14ac:dyDescent="0.25">
      <c r="A502" s="1652" t="s">
        <v>6542</v>
      </c>
      <c r="B502" s="1652" t="s">
        <v>6219</v>
      </c>
      <c r="C502" s="1653">
        <v>2</v>
      </c>
      <c r="D502" s="1654">
        <v>28170</v>
      </c>
      <c r="E502" s="1654">
        <v>28170</v>
      </c>
      <c r="F502" s="105"/>
      <c r="G502" s="308"/>
      <c r="H502" s="308"/>
      <c r="I502" s="308"/>
      <c r="J502" s="335"/>
      <c r="K502" s="105"/>
      <c r="L502" s="105"/>
      <c r="M502" s="105"/>
      <c r="N502" s="105"/>
      <c r="O502" s="105"/>
      <c r="P502" s="105"/>
      <c r="Q502" s="105"/>
      <c r="R502" s="105"/>
      <c r="S502" s="105"/>
      <c r="T502" s="105"/>
      <c r="U502" s="105"/>
      <c r="V502" s="105"/>
      <c r="W502" s="105"/>
      <c r="X502" s="105"/>
      <c r="Y502" s="105"/>
      <c r="Z502" s="105"/>
      <c r="AA502" s="105"/>
      <c r="AB502" s="105"/>
      <c r="AC502" s="105"/>
      <c r="AD502" s="105"/>
      <c r="AE502" s="105"/>
      <c r="AF502" s="105"/>
      <c r="AG502" s="105"/>
      <c r="AH502" s="105"/>
      <c r="AI502" s="105"/>
      <c r="AJ502" s="105"/>
      <c r="AK502" s="105"/>
      <c r="AL502" s="105"/>
      <c r="AM502" s="105"/>
      <c r="AN502" s="105"/>
      <c r="AO502" s="105"/>
      <c r="AP502" s="105"/>
      <c r="AQ502" s="105"/>
      <c r="AR502" s="105"/>
      <c r="AS502" s="105"/>
      <c r="AT502" s="105"/>
      <c r="AU502" s="105"/>
      <c r="AV502" s="105"/>
      <c r="AW502" s="105"/>
      <c r="AX502" s="105"/>
      <c r="AY502" s="105"/>
      <c r="AZ502" s="105"/>
      <c r="BA502" s="105"/>
      <c r="BB502" s="105"/>
      <c r="BC502" s="105"/>
      <c r="BD502" s="105"/>
      <c r="BE502" s="105"/>
      <c r="BF502" s="105"/>
      <c r="BG502" s="105"/>
      <c r="BH502" s="105"/>
      <c r="BI502" s="105"/>
      <c r="BJ502" s="105"/>
      <c r="BK502" s="105"/>
      <c r="BL502" s="105"/>
      <c r="BM502" s="105"/>
      <c r="BN502" s="105"/>
      <c r="BO502" s="105"/>
      <c r="BP502" s="105"/>
      <c r="BQ502" s="105"/>
      <c r="BR502" s="105"/>
      <c r="BS502" s="105"/>
      <c r="BT502" s="105"/>
      <c r="BU502" s="105"/>
      <c r="BV502" s="105"/>
      <c r="BW502" s="105"/>
      <c r="BX502" s="105"/>
      <c r="BY502" s="105"/>
      <c r="BZ502" s="105"/>
      <c r="CA502" s="105"/>
      <c r="CB502" s="105"/>
      <c r="CC502" s="105"/>
      <c r="CD502" s="105"/>
      <c r="CE502" s="105"/>
      <c r="CF502" s="105"/>
      <c r="CG502" s="105"/>
      <c r="CH502" s="105"/>
      <c r="CI502" s="105"/>
      <c r="CJ502" s="105"/>
      <c r="CK502" s="105"/>
      <c r="CL502" s="105"/>
      <c r="CM502" s="105"/>
      <c r="CN502" s="105"/>
      <c r="CO502" s="105"/>
      <c r="CP502" s="105"/>
      <c r="CQ502" s="105"/>
      <c r="CR502" s="105"/>
      <c r="CS502" s="105"/>
      <c r="CT502" s="105"/>
      <c r="CU502" s="105"/>
      <c r="CV502" s="105"/>
      <c r="CW502" s="105"/>
      <c r="CX502" s="105"/>
      <c r="CY502" s="105"/>
      <c r="CZ502" s="105"/>
      <c r="DA502" s="105"/>
      <c r="DB502" s="105"/>
      <c r="DC502" s="105"/>
      <c r="DD502" s="105"/>
      <c r="DE502" s="105"/>
      <c r="DF502" s="105"/>
      <c r="DG502" s="105"/>
      <c r="DH502" s="105"/>
      <c r="DI502" s="105"/>
      <c r="DJ502" s="105"/>
      <c r="DK502" s="105"/>
      <c r="DL502" s="105"/>
      <c r="DM502" s="105"/>
      <c r="DN502" s="105"/>
      <c r="DO502" s="105"/>
      <c r="DP502" s="105"/>
      <c r="DQ502" s="105"/>
      <c r="DR502" s="105"/>
      <c r="DS502" s="105"/>
      <c r="DT502" s="105"/>
      <c r="DU502" s="105"/>
      <c r="DV502" s="105"/>
      <c r="DW502" s="105"/>
      <c r="DX502" s="105"/>
      <c r="DY502" s="105"/>
      <c r="DZ502" s="105"/>
      <c r="EA502" s="105"/>
      <c r="EB502" s="105"/>
      <c r="EC502" s="105"/>
      <c r="ED502" s="105"/>
      <c r="EE502" s="105"/>
      <c r="EF502" s="105"/>
      <c r="EG502" s="105"/>
      <c r="EH502" s="105"/>
      <c r="EI502" s="105"/>
    </row>
    <row r="503" spans="1:139" s="222" customFormat="1" ht="12.5" x14ac:dyDescent="0.25">
      <c r="A503" s="1652" t="s">
        <v>6543</v>
      </c>
      <c r="B503" s="1652" t="s">
        <v>6219</v>
      </c>
      <c r="C503" s="1653">
        <v>3</v>
      </c>
      <c r="D503" s="1654">
        <v>18000</v>
      </c>
      <c r="E503" s="1654">
        <v>18000</v>
      </c>
      <c r="F503" s="105"/>
      <c r="G503" s="308"/>
      <c r="H503" s="308"/>
      <c r="I503" s="308"/>
      <c r="J503" s="335"/>
      <c r="K503" s="105"/>
      <c r="L503" s="105"/>
      <c r="M503" s="105"/>
      <c r="N503" s="105"/>
      <c r="O503" s="105"/>
      <c r="P503" s="105"/>
      <c r="Q503" s="105"/>
      <c r="R503" s="105"/>
      <c r="S503" s="105"/>
      <c r="T503" s="105"/>
      <c r="U503" s="105"/>
      <c r="V503" s="105"/>
      <c r="W503" s="105"/>
      <c r="X503" s="105"/>
      <c r="Y503" s="105"/>
      <c r="Z503" s="105"/>
      <c r="AA503" s="105"/>
      <c r="AB503" s="105"/>
      <c r="AC503" s="105"/>
      <c r="AD503" s="105"/>
      <c r="AE503" s="105"/>
      <c r="AF503" s="105"/>
      <c r="AG503" s="105"/>
      <c r="AH503" s="105"/>
      <c r="AI503" s="105"/>
      <c r="AJ503" s="105"/>
      <c r="AK503" s="105"/>
      <c r="AL503" s="105"/>
      <c r="AM503" s="105"/>
      <c r="AN503" s="105"/>
      <c r="AO503" s="105"/>
      <c r="AP503" s="105"/>
      <c r="AQ503" s="105"/>
      <c r="AR503" s="105"/>
      <c r="AS503" s="105"/>
      <c r="AT503" s="105"/>
      <c r="AU503" s="105"/>
      <c r="AV503" s="105"/>
      <c r="AW503" s="105"/>
      <c r="AX503" s="105"/>
      <c r="AY503" s="105"/>
      <c r="AZ503" s="105"/>
      <c r="BA503" s="105"/>
      <c r="BB503" s="105"/>
      <c r="BC503" s="105"/>
      <c r="BD503" s="105"/>
      <c r="BE503" s="105"/>
      <c r="BF503" s="105"/>
      <c r="BG503" s="105"/>
      <c r="BH503" s="105"/>
      <c r="BI503" s="105"/>
      <c r="BJ503" s="105"/>
      <c r="BK503" s="105"/>
      <c r="BL503" s="105"/>
      <c r="BM503" s="105"/>
      <c r="BN503" s="105"/>
      <c r="BO503" s="105"/>
      <c r="BP503" s="105"/>
      <c r="BQ503" s="105"/>
      <c r="BR503" s="105"/>
      <c r="BS503" s="105"/>
      <c r="BT503" s="105"/>
      <c r="BU503" s="105"/>
      <c r="BV503" s="105"/>
      <c r="BW503" s="105"/>
      <c r="BX503" s="105"/>
      <c r="BY503" s="105"/>
      <c r="BZ503" s="105"/>
      <c r="CA503" s="105"/>
      <c r="CB503" s="105"/>
      <c r="CC503" s="105"/>
      <c r="CD503" s="105"/>
      <c r="CE503" s="105"/>
      <c r="CF503" s="105"/>
      <c r="CG503" s="105"/>
      <c r="CH503" s="105"/>
      <c r="CI503" s="105"/>
      <c r="CJ503" s="105"/>
      <c r="CK503" s="105"/>
      <c r="CL503" s="105"/>
      <c r="CM503" s="105"/>
      <c r="CN503" s="105"/>
      <c r="CO503" s="105"/>
      <c r="CP503" s="105"/>
      <c r="CQ503" s="105"/>
      <c r="CR503" s="105"/>
      <c r="CS503" s="105"/>
      <c r="CT503" s="105"/>
      <c r="CU503" s="105"/>
      <c r="CV503" s="105"/>
      <c r="CW503" s="105"/>
      <c r="CX503" s="105"/>
      <c r="CY503" s="105"/>
      <c r="CZ503" s="105"/>
      <c r="DA503" s="105"/>
      <c r="DB503" s="105"/>
      <c r="DC503" s="105"/>
      <c r="DD503" s="105"/>
      <c r="DE503" s="105"/>
      <c r="DF503" s="105"/>
      <c r="DG503" s="105"/>
      <c r="DH503" s="105"/>
      <c r="DI503" s="105"/>
      <c r="DJ503" s="105"/>
      <c r="DK503" s="105"/>
      <c r="DL503" s="105"/>
      <c r="DM503" s="105"/>
      <c r="DN503" s="105"/>
      <c r="DO503" s="105"/>
      <c r="DP503" s="105"/>
      <c r="DQ503" s="105"/>
      <c r="DR503" s="105"/>
      <c r="DS503" s="105"/>
      <c r="DT503" s="105"/>
      <c r="DU503" s="105"/>
      <c r="DV503" s="105"/>
      <c r="DW503" s="105"/>
      <c r="DX503" s="105"/>
      <c r="DY503" s="105"/>
      <c r="DZ503" s="105"/>
      <c r="EA503" s="105"/>
      <c r="EB503" s="105"/>
      <c r="EC503" s="105"/>
      <c r="ED503" s="105"/>
      <c r="EE503" s="105"/>
      <c r="EF503" s="105"/>
      <c r="EG503" s="105"/>
      <c r="EH503" s="105"/>
      <c r="EI503" s="105"/>
    </row>
    <row r="504" spans="1:139" s="222" customFormat="1" ht="12.5" x14ac:dyDescent="0.25">
      <c r="A504" s="1652" t="s">
        <v>6544</v>
      </c>
      <c r="B504" s="1652" t="s">
        <v>6219</v>
      </c>
      <c r="C504" s="1653">
        <v>5</v>
      </c>
      <c r="D504" s="1654">
        <v>23788</v>
      </c>
      <c r="E504" s="1654">
        <v>23788</v>
      </c>
      <c r="F504" s="105"/>
      <c r="G504" s="308"/>
      <c r="H504" s="308"/>
      <c r="I504" s="308"/>
      <c r="J504" s="335"/>
      <c r="K504" s="105"/>
      <c r="L504" s="105"/>
      <c r="M504" s="105"/>
      <c r="N504" s="105"/>
      <c r="O504" s="105"/>
      <c r="P504" s="105"/>
      <c r="Q504" s="105"/>
      <c r="R504" s="105"/>
      <c r="S504" s="105"/>
      <c r="T504" s="105"/>
      <c r="U504" s="105"/>
      <c r="V504" s="105"/>
      <c r="W504" s="105"/>
      <c r="X504" s="105"/>
      <c r="Y504" s="105"/>
      <c r="Z504" s="105"/>
      <c r="AA504" s="105"/>
      <c r="AB504" s="105"/>
      <c r="AC504" s="105"/>
      <c r="AD504" s="105"/>
      <c r="AE504" s="105"/>
      <c r="AF504" s="105"/>
      <c r="AG504" s="105"/>
      <c r="AH504" s="105"/>
      <c r="AI504" s="105"/>
      <c r="AJ504" s="105"/>
      <c r="AK504" s="105"/>
      <c r="AL504" s="105"/>
      <c r="AM504" s="105"/>
      <c r="AN504" s="105"/>
      <c r="AO504" s="105"/>
      <c r="AP504" s="105"/>
      <c r="AQ504" s="105"/>
      <c r="AR504" s="105"/>
      <c r="AS504" s="105"/>
      <c r="AT504" s="105"/>
      <c r="AU504" s="105"/>
      <c r="AV504" s="105"/>
      <c r="AW504" s="105"/>
      <c r="AX504" s="105"/>
      <c r="AY504" s="105"/>
      <c r="AZ504" s="105"/>
      <c r="BA504" s="105"/>
      <c r="BB504" s="105"/>
      <c r="BC504" s="105"/>
      <c r="BD504" s="105"/>
      <c r="BE504" s="105"/>
      <c r="BF504" s="105"/>
      <c r="BG504" s="105"/>
      <c r="BH504" s="105"/>
      <c r="BI504" s="105"/>
      <c r="BJ504" s="105"/>
      <c r="BK504" s="105"/>
      <c r="BL504" s="105"/>
      <c r="BM504" s="105"/>
      <c r="BN504" s="105"/>
      <c r="BO504" s="105"/>
      <c r="BP504" s="105"/>
      <c r="BQ504" s="105"/>
      <c r="BR504" s="105"/>
      <c r="BS504" s="105"/>
      <c r="BT504" s="105"/>
      <c r="BU504" s="105"/>
      <c r="BV504" s="105"/>
      <c r="BW504" s="105"/>
      <c r="BX504" s="105"/>
      <c r="BY504" s="105"/>
      <c r="BZ504" s="105"/>
      <c r="CA504" s="105"/>
      <c r="CB504" s="105"/>
      <c r="CC504" s="105"/>
      <c r="CD504" s="105"/>
      <c r="CE504" s="105"/>
      <c r="CF504" s="105"/>
      <c r="CG504" s="105"/>
      <c r="CH504" s="105"/>
      <c r="CI504" s="105"/>
      <c r="CJ504" s="105"/>
      <c r="CK504" s="105"/>
      <c r="CL504" s="105"/>
      <c r="CM504" s="105"/>
      <c r="CN504" s="105"/>
      <c r="CO504" s="105"/>
      <c r="CP504" s="105"/>
      <c r="CQ504" s="105"/>
      <c r="CR504" s="105"/>
      <c r="CS504" s="105"/>
      <c r="CT504" s="105"/>
      <c r="CU504" s="105"/>
      <c r="CV504" s="105"/>
      <c r="CW504" s="105"/>
      <c r="CX504" s="105"/>
      <c r="CY504" s="105"/>
      <c r="CZ504" s="105"/>
      <c r="DA504" s="105"/>
      <c r="DB504" s="105"/>
      <c r="DC504" s="105"/>
      <c r="DD504" s="105"/>
      <c r="DE504" s="105"/>
      <c r="DF504" s="105"/>
      <c r="DG504" s="105"/>
      <c r="DH504" s="105"/>
      <c r="DI504" s="105"/>
      <c r="DJ504" s="105"/>
      <c r="DK504" s="105"/>
      <c r="DL504" s="105"/>
      <c r="DM504" s="105"/>
      <c r="DN504" s="105"/>
      <c r="DO504" s="105"/>
      <c r="DP504" s="105"/>
      <c r="DQ504" s="105"/>
      <c r="DR504" s="105"/>
      <c r="DS504" s="105"/>
      <c r="DT504" s="105"/>
      <c r="DU504" s="105"/>
      <c r="DV504" s="105"/>
      <c r="DW504" s="105"/>
      <c r="DX504" s="105"/>
      <c r="DY504" s="105"/>
      <c r="DZ504" s="105"/>
      <c r="EA504" s="105"/>
      <c r="EB504" s="105"/>
      <c r="EC504" s="105"/>
      <c r="ED504" s="105"/>
      <c r="EE504" s="105"/>
      <c r="EF504" s="105"/>
      <c r="EG504" s="105"/>
      <c r="EH504" s="105"/>
      <c r="EI504" s="105"/>
    </row>
    <row r="505" spans="1:139" s="222" customFormat="1" ht="12.5" x14ac:dyDescent="0.25">
      <c r="A505" s="1652" t="s">
        <v>6545</v>
      </c>
      <c r="B505" s="1652" t="s">
        <v>6226</v>
      </c>
      <c r="C505" s="1653">
        <v>2</v>
      </c>
      <c r="D505" s="1654">
        <v>24885</v>
      </c>
      <c r="E505" s="1654">
        <v>24885</v>
      </c>
      <c r="F505" s="105"/>
      <c r="G505" s="308"/>
      <c r="H505" s="308"/>
      <c r="I505" s="308"/>
      <c r="J505" s="335"/>
      <c r="K505" s="105"/>
      <c r="L505" s="105"/>
      <c r="M505" s="105"/>
      <c r="N505" s="105"/>
      <c r="O505" s="105"/>
      <c r="P505" s="105"/>
      <c r="Q505" s="105"/>
      <c r="R505" s="105"/>
      <c r="S505" s="105"/>
      <c r="T505" s="105"/>
      <c r="U505" s="105"/>
      <c r="V505" s="105"/>
      <c r="W505" s="105"/>
      <c r="X505" s="105"/>
      <c r="Y505" s="105"/>
      <c r="Z505" s="105"/>
      <c r="AA505" s="105"/>
      <c r="AB505" s="105"/>
      <c r="AC505" s="105"/>
      <c r="AD505" s="105"/>
      <c r="AE505" s="105"/>
      <c r="AF505" s="105"/>
      <c r="AG505" s="105"/>
      <c r="AH505" s="105"/>
      <c r="AI505" s="105"/>
      <c r="AJ505" s="105"/>
      <c r="AK505" s="105"/>
      <c r="AL505" s="105"/>
      <c r="AM505" s="105"/>
      <c r="AN505" s="105"/>
      <c r="AO505" s="105"/>
      <c r="AP505" s="105"/>
      <c r="AQ505" s="105"/>
      <c r="AR505" s="105"/>
      <c r="AS505" s="105"/>
      <c r="AT505" s="105"/>
      <c r="AU505" s="105"/>
      <c r="AV505" s="105"/>
      <c r="AW505" s="105"/>
      <c r="AX505" s="105"/>
      <c r="AY505" s="105"/>
      <c r="AZ505" s="105"/>
      <c r="BA505" s="105"/>
      <c r="BB505" s="105"/>
      <c r="BC505" s="105"/>
      <c r="BD505" s="105"/>
      <c r="BE505" s="105"/>
      <c r="BF505" s="105"/>
      <c r="BG505" s="105"/>
      <c r="BH505" s="105"/>
      <c r="BI505" s="105"/>
      <c r="BJ505" s="105"/>
      <c r="BK505" s="105"/>
      <c r="BL505" s="105"/>
      <c r="BM505" s="105"/>
      <c r="BN505" s="105"/>
      <c r="BO505" s="105"/>
      <c r="BP505" s="105"/>
      <c r="BQ505" s="105"/>
      <c r="BR505" s="105"/>
      <c r="BS505" s="105"/>
      <c r="BT505" s="105"/>
      <c r="BU505" s="105"/>
      <c r="BV505" s="105"/>
      <c r="BW505" s="105"/>
      <c r="BX505" s="105"/>
      <c r="BY505" s="105"/>
      <c r="BZ505" s="105"/>
      <c r="CA505" s="105"/>
      <c r="CB505" s="105"/>
      <c r="CC505" s="105"/>
      <c r="CD505" s="105"/>
      <c r="CE505" s="105"/>
      <c r="CF505" s="105"/>
      <c r="CG505" s="105"/>
      <c r="CH505" s="105"/>
      <c r="CI505" s="105"/>
      <c r="CJ505" s="105"/>
      <c r="CK505" s="105"/>
      <c r="CL505" s="105"/>
      <c r="CM505" s="105"/>
      <c r="CN505" s="105"/>
      <c r="CO505" s="105"/>
      <c r="CP505" s="105"/>
      <c r="CQ505" s="105"/>
      <c r="CR505" s="105"/>
      <c r="CS505" s="105"/>
      <c r="CT505" s="105"/>
      <c r="CU505" s="105"/>
      <c r="CV505" s="105"/>
      <c r="CW505" s="105"/>
      <c r="CX505" s="105"/>
      <c r="CY505" s="105"/>
      <c r="CZ505" s="105"/>
      <c r="DA505" s="105"/>
      <c r="DB505" s="105"/>
      <c r="DC505" s="105"/>
      <c r="DD505" s="105"/>
      <c r="DE505" s="105"/>
      <c r="DF505" s="105"/>
      <c r="DG505" s="105"/>
      <c r="DH505" s="105"/>
      <c r="DI505" s="105"/>
      <c r="DJ505" s="105"/>
      <c r="DK505" s="105"/>
      <c r="DL505" s="105"/>
      <c r="DM505" s="105"/>
      <c r="DN505" s="105"/>
      <c r="DO505" s="105"/>
      <c r="DP505" s="105"/>
      <c r="DQ505" s="105"/>
      <c r="DR505" s="105"/>
      <c r="DS505" s="105"/>
      <c r="DT505" s="105"/>
      <c r="DU505" s="105"/>
      <c r="DV505" s="105"/>
      <c r="DW505" s="105"/>
      <c r="DX505" s="105"/>
      <c r="DY505" s="105"/>
      <c r="DZ505" s="105"/>
      <c r="EA505" s="105"/>
      <c r="EB505" s="105"/>
      <c r="EC505" s="105"/>
      <c r="ED505" s="105"/>
      <c r="EE505" s="105"/>
      <c r="EF505" s="105"/>
      <c r="EG505" s="105"/>
      <c r="EH505" s="105"/>
      <c r="EI505" s="105"/>
    </row>
    <row r="506" spans="1:139" s="222" customFormat="1" ht="12.5" x14ac:dyDescent="0.25">
      <c r="A506" s="1652" t="s">
        <v>6546</v>
      </c>
      <c r="B506" s="1652" t="s">
        <v>6226</v>
      </c>
      <c r="C506" s="1653">
        <v>4</v>
      </c>
      <c r="D506" s="1654">
        <v>15000</v>
      </c>
      <c r="E506" s="1654">
        <v>15000</v>
      </c>
      <c r="F506" s="105"/>
      <c r="G506" s="308"/>
      <c r="H506" s="308"/>
      <c r="I506" s="308"/>
      <c r="J506" s="335"/>
      <c r="K506" s="105"/>
      <c r="L506" s="105"/>
      <c r="M506" s="105"/>
      <c r="N506" s="105"/>
      <c r="O506" s="105"/>
      <c r="P506" s="105"/>
      <c r="Q506" s="105"/>
      <c r="R506" s="105"/>
      <c r="S506" s="105"/>
      <c r="T506" s="105"/>
      <c r="U506" s="105"/>
      <c r="V506" s="105"/>
      <c r="W506" s="105"/>
      <c r="X506" s="105"/>
      <c r="Y506" s="105"/>
      <c r="Z506" s="105"/>
      <c r="AA506" s="105"/>
      <c r="AB506" s="105"/>
      <c r="AC506" s="105"/>
      <c r="AD506" s="105"/>
      <c r="AE506" s="105"/>
      <c r="AF506" s="105"/>
      <c r="AG506" s="105"/>
      <c r="AH506" s="105"/>
      <c r="AI506" s="105"/>
      <c r="AJ506" s="105"/>
      <c r="AK506" s="105"/>
      <c r="AL506" s="105"/>
      <c r="AM506" s="105"/>
      <c r="AN506" s="105"/>
      <c r="AO506" s="105"/>
      <c r="AP506" s="105"/>
      <c r="AQ506" s="105"/>
      <c r="AR506" s="105"/>
      <c r="AS506" s="105"/>
      <c r="AT506" s="105"/>
      <c r="AU506" s="105"/>
      <c r="AV506" s="105"/>
      <c r="AW506" s="105"/>
      <c r="AX506" s="105"/>
      <c r="AY506" s="105"/>
      <c r="AZ506" s="105"/>
      <c r="BA506" s="105"/>
      <c r="BB506" s="105"/>
      <c r="BC506" s="105"/>
      <c r="BD506" s="105"/>
      <c r="BE506" s="105"/>
      <c r="BF506" s="105"/>
      <c r="BG506" s="105"/>
      <c r="BH506" s="105"/>
      <c r="BI506" s="105"/>
      <c r="BJ506" s="105"/>
      <c r="BK506" s="105"/>
      <c r="BL506" s="105"/>
      <c r="BM506" s="105"/>
      <c r="BN506" s="105"/>
      <c r="BO506" s="105"/>
      <c r="BP506" s="105"/>
      <c r="BQ506" s="105"/>
      <c r="BR506" s="105"/>
      <c r="BS506" s="105"/>
      <c r="BT506" s="105"/>
      <c r="BU506" s="105"/>
      <c r="BV506" s="105"/>
      <c r="BW506" s="105"/>
      <c r="BX506" s="105"/>
      <c r="BY506" s="105"/>
      <c r="BZ506" s="105"/>
      <c r="CA506" s="105"/>
      <c r="CB506" s="105"/>
      <c r="CC506" s="105"/>
      <c r="CD506" s="105"/>
      <c r="CE506" s="105"/>
      <c r="CF506" s="105"/>
      <c r="CG506" s="105"/>
      <c r="CH506" s="105"/>
      <c r="CI506" s="105"/>
      <c r="CJ506" s="105"/>
      <c r="CK506" s="105"/>
      <c r="CL506" s="105"/>
      <c r="CM506" s="105"/>
      <c r="CN506" s="105"/>
      <c r="CO506" s="105"/>
      <c r="CP506" s="105"/>
      <c r="CQ506" s="105"/>
      <c r="CR506" s="105"/>
      <c r="CS506" s="105"/>
      <c r="CT506" s="105"/>
      <c r="CU506" s="105"/>
      <c r="CV506" s="105"/>
      <c r="CW506" s="105"/>
      <c r="CX506" s="105"/>
      <c r="CY506" s="105"/>
      <c r="CZ506" s="105"/>
      <c r="DA506" s="105"/>
      <c r="DB506" s="105"/>
      <c r="DC506" s="105"/>
      <c r="DD506" s="105"/>
      <c r="DE506" s="105"/>
      <c r="DF506" s="105"/>
      <c r="DG506" s="105"/>
      <c r="DH506" s="105"/>
      <c r="DI506" s="105"/>
      <c r="DJ506" s="105"/>
      <c r="DK506" s="105"/>
      <c r="DL506" s="105"/>
      <c r="DM506" s="105"/>
      <c r="DN506" s="105"/>
      <c r="DO506" s="105"/>
      <c r="DP506" s="105"/>
      <c r="DQ506" s="105"/>
      <c r="DR506" s="105"/>
      <c r="DS506" s="105"/>
      <c r="DT506" s="105"/>
      <c r="DU506" s="105"/>
      <c r="DV506" s="105"/>
      <c r="DW506" s="105"/>
      <c r="DX506" s="105"/>
      <c r="DY506" s="105"/>
      <c r="DZ506" s="105"/>
      <c r="EA506" s="105"/>
      <c r="EB506" s="105"/>
      <c r="EC506" s="105"/>
      <c r="ED506" s="105"/>
      <c r="EE506" s="105"/>
      <c r="EF506" s="105"/>
      <c r="EG506" s="105"/>
      <c r="EH506" s="105"/>
      <c r="EI506" s="105"/>
    </row>
    <row r="507" spans="1:139" s="222" customFormat="1" ht="12.5" x14ac:dyDescent="0.25">
      <c r="A507" s="1652" t="s">
        <v>6547</v>
      </c>
      <c r="B507" s="1652" t="s">
        <v>6234</v>
      </c>
      <c r="C507" s="1653">
        <v>1</v>
      </c>
      <c r="D507" s="1654">
        <v>10000</v>
      </c>
      <c r="E507" s="1654">
        <v>10000</v>
      </c>
      <c r="F507" s="105"/>
      <c r="G507" s="308"/>
      <c r="H507" s="308"/>
      <c r="I507" s="308"/>
      <c r="J507" s="335"/>
      <c r="K507" s="105"/>
      <c r="L507" s="105"/>
      <c r="M507" s="105"/>
      <c r="N507" s="105"/>
      <c r="O507" s="105"/>
      <c r="P507" s="105"/>
      <c r="Q507" s="105"/>
      <c r="R507" s="105"/>
      <c r="S507" s="105"/>
      <c r="T507" s="105"/>
      <c r="U507" s="105"/>
      <c r="V507" s="105"/>
      <c r="W507" s="105"/>
      <c r="X507" s="105"/>
      <c r="Y507" s="105"/>
      <c r="Z507" s="105"/>
      <c r="AA507" s="105"/>
      <c r="AB507" s="105"/>
      <c r="AC507" s="105"/>
      <c r="AD507" s="105"/>
      <c r="AE507" s="105"/>
      <c r="AF507" s="105"/>
      <c r="AG507" s="105"/>
      <c r="AH507" s="105"/>
      <c r="AI507" s="105"/>
      <c r="AJ507" s="105"/>
      <c r="AK507" s="105"/>
      <c r="AL507" s="105"/>
      <c r="AM507" s="105"/>
      <c r="AN507" s="105"/>
      <c r="AO507" s="105"/>
      <c r="AP507" s="105"/>
      <c r="AQ507" s="105"/>
      <c r="AR507" s="105"/>
      <c r="AS507" s="105"/>
      <c r="AT507" s="105"/>
      <c r="AU507" s="105"/>
      <c r="AV507" s="105"/>
      <c r="AW507" s="105"/>
      <c r="AX507" s="105"/>
      <c r="AY507" s="105"/>
      <c r="AZ507" s="105"/>
      <c r="BA507" s="105"/>
      <c r="BB507" s="105"/>
      <c r="BC507" s="105"/>
      <c r="BD507" s="105"/>
      <c r="BE507" s="105"/>
      <c r="BF507" s="105"/>
      <c r="BG507" s="105"/>
      <c r="BH507" s="105"/>
      <c r="BI507" s="105"/>
      <c r="BJ507" s="105"/>
      <c r="BK507" s="105"/>
      <c r="BL507" s="105"/>
      <c r="BM507" s="105"/>
      <c r="BN507" s="105"/>
      <c r="BO507" s="105"/>
      <c r="BP507" s="105"/>
      <c r="BQ507" s="105"/>
      <c r="BR507" s="105"/>
      <c r="BS507" s="105"/>
      <c r="BT507" s="105"/>
      <c r="BU507" s="105"/>
      <c r="BV507" s="105"/>
      <c r="BW507" s="105"/>
      <c r="BX507" s="105"/>
      <c r="BY507" s="105"/>
      <c r="BZ507" s="105"/>
      <c r="CA507" s="105"/>
      <c r="CB507" s="105"/>
      <c r="CC507" s="105"/>
      <c r="CD507" s="105"/>
      <c r="CE507" s="105"/>
      <c r="CF507" s="105"/>
      <c r="CG507" s="105"/>
      <c r="CH507" s="105"/>
      <c r="CI507" s="105"/>
      <c r="CJ507" s="105"/>
      <c r="CK507" s="105"/>
      <c r="CL507" s="105"/>
      <c r="CM507" s="105"/>
      <c r="CN507" s="105"/>
      <c r="CO507" s="105"/>
      <c r="CP507" s="105"/>
      <c r="CQ507" s="105"/>
      <c r="CR507" s="105"/>
      <c r="CS507" s="105"/>
      <c r="CT507" s="105"/>
      <c r="CU507" s="105"/>
      <c r="CV507" s="105"/>
      <c r="CW507" s="105"/>
      <c r="CX507" s="105"/>
      <c r="CY507" s="105"/>
      <c r="CZ507" s="105"/>
      <c r="DA507" s="105"/>
      <c r="DB507" s="105"/>
      <c r="DC507" s="105"/>
      <c r="DD507" s="105"/>
      <c r="DE507" s="105"/>
      <c r="DF507" s="105"/>
      <c r="DG507" s="105"/>
      <c r="DH507" s="105"/>
      <c r="DI507" s="105"/>
      <c r="DJ507" s="105"/>
      <c r="DK507" s="105"/>
      <c r="DL507" s="105"/>
      <c r="DM507" s="105"/>
      <c r="DN507" s="105"/>
      <c r="DO507" s="105"/>
      <c r="DP507" s="105"/>
      <c r="DQ507" s="105"/>
      <c r="DR507" s="105"/>
      <c r="DS507" s="105"/>
      <c r="DT507" s="105"/>
      <c r="DU507" s="105"/>
      <c r="DV507" s="105"/>
      <c r="DW507" s="105"/>
      <c r="DX507" s="105"/>
      <c r="DY507" s="105"/>
      <c r="DZ507" s="105"/>
      <c r="EA507" s="105"/>
      <c r="EB507" s="105"/>
      <c r="EC507" s="105"/>
      <c r="ED507" s="105"/>
      <c r="EE507" s="105"/>
      <c r="EF507" s="105"/>
      <c r="EG507" s="105"/>
      <c r="EH507" s="105"/>
      <c r="EI507" s="105"/>
    </row>
    <row r="508" spans="1:139" s="222" customFormat="1" ht="12.5" x14ac:dyDescent="0.25">
      <c r="A508" s="1652" t="s">
        <v>6548</v>
      </c>
      <c r="B508" s="1652" t="s">
        <v>6234</v>
      </c>
      <c r="C508" s="1653">
        <v>5</v>
      </c>
      <c r="D508" s="1654">
        <v>13788</v>
      </c>
      <c r="E508" s="1654">
        <v>13788</v>
      </c>
      <c r="F508" s="105"/>
      <c r="G508" s="308"/>
      <c r="H508" s="308"/>
      <c r="I508" s="308"/>
      <c r="J508" s="335"/>
      <c r="K508" s="105"/>
      <c r="L508" s="105"/>
      <c r="M508" s="105"/>
      <c r="N508" s="105"/>
      <c r="O508" s="105"/>
      <c r="P508" s="105"/>
      <c r="Q508" s="105"/>
      <c r="R508" s="105"/>
      <c r="S508" s="105"/>
      <c r="T508" s="105"/>
      <c r="U508" s="105"/>
      <c r="V508" s="105"/>
      <c r="W508" s="105"/>
      <c r="X508" s="105"/>
      <c r="Y508" s="105"/>
      <c r="Z508" s="105"/>
      <c r="AA508" s="105"/>
      <c r="AB508" s="105"/>
      <c r="AC508" s="105"/>
      <c r="AD508" s="105"/>
      <c r="AE508" s="105"/>
      <c r="AF508" s="105"/>
      <c r="AG508" s="105"/>
      <c r="AH508" s="105"/>
      <c r="AI508" s="105"/>
      <c r="AJ508" s="105"/>
      <c r="AK508" s="105"/>
      <c r="AL508" s="105"/>
      <c r="AM508" s="105"/>
      <c r="AN508" s="105"/>
      <c r="AO508" s="105"/>
      <c r="AP508" s="105"/>
      <c r="AQ508" s="105"/>
      <c r="AR508" s="105"/>
      <c r="AS508" s="105"/>
      <c r="AT508" s="105"/>
      <c r="AU508" s="105"/>
      <c r="AV508" s="105"/>
      <c r="AW508" s="105"/>
      <c r="AX508" s="105"/>
      <c r="AY508" s="105"/>
      <c r="AZ508" s="105"/>
      <c r="BA508" s="105"/>
      <c r="BB508" s="105"/>
      <c r="BC508" s="105"/>
      <c r="BD508" s="105"/>
      <c r="BE508" s="105"/>
      <c r="BF508" s="105"/>
      <c r="BG508" s="105"/>
      <c r="BH508" s="105"/>
      <c r="BI508" s="105"/>
      <c r="BJ508" s="105"/>
      <c r="BK508" s="105"/>
      <c r="BL508" s="105"/>
      <c r="BM508" s="105"/>
      <c r="BN508" s="105"/>
      <c r="BO508" s="105"/>
      <c r="BP508" s="105"/>
      <c r="BQ508" s="105"/>
      <c r="BR508" s="105"/>
      <c r="BS508" s="105"/>
      <c r="BT508" s="105"/>
      <c r="BU508" s="105"/>
      <c r="BV508" s="105"/>
      <c r="BW508" s="105"/>
      <c r="BX508" s="105"/>
      <c r="BY508" s="105"/>
      <c r="BZ508" s="105"/>
      <c r="CA508" s="105"/>
      <c r="CB508" s="105"/>
      <c r="CC508" s="105"/>
      <c r="CD508" s="105"/>
      <c r="CE508" s="105"/>
      <c r="CF508" s="105"/>
      <c r="CG508" s="105"/>
      <c r="CH508" s="105"/>
      <c r="CI508" s="105"/>
      <c r="CJ508" s="105"/>
      <c r="CK508" s="105"/>
      <c r="CL508" s="105"/>
      <c r="CM508" s="105"/>
      <c r="CN508" s="105"/>
      <c r="CO508" s="105"/>
      <c r="CP508" s="105"/>
      <c r="CQ508" s="105"/>
      <c r="CR508" s="105"/>
      <c r="CS508" s="105"/>
      <c r="CT508" s="105"/>
      <c r="CU508" s="105"/>
      <c r="CV508" s="105"/>
      <c r="CW508" s="105"/>
      <c r="CX508" s="105"/>
      <c r="CY508" s="105"/>
      <c r="CZ508" s="105"/>
      <c r="DA508" s="105"/>
      <c r="DB508" s="105"/>
      <c r="DC508" s="105"/>
      <c r="DD508" s="105"/>
      <c r="DE508" s="105"/>
      <c r="DF508" s="105"/>
      <c r="DG508" s="105"/>
      <c r="DH508" s="105"/>
      <c r="DI508" s="105"/>
      <c r="DJ508" s="105"/>
      <c r="DK508" s="105"/>
      <c r="DL508" s="105"/>
      <c r="DM508" s="105"/>
      <c r="DN508" s="105"/>
      <c r="DO508" s="105"/>
      <c r="DP508" s="105"/>
      <c r="DQ508" s="105"/>
      <c r="DR508" s="105"/>
      <c r="DS508" s="105"/>
      <c r="DT508" s="105"/>
      <c r="DU508" s="105"/>
      <c r="DV508" s="105"/>
      <c r="DW508" s="105"/>
      <c r="DX508" s="105"/>
      <c r="DY508" s="105"/>
      <c r="DZ508" s="105"/>
      <c r="EA508" s="105"/>
      <c r="EB508" s="105"/>
      <c r="EC508" s="105"/>
      <c r="ED508" s="105"/>
      <c r="EE508" s="105"/>
      <c r="EF508" s="105"/>
      <c r="EG508" s="105"/>
      <c r="EH508" s="105"/>
      <c r="EI508" s="105"/>
    </row>
    <row r="509" spans="1:139" s="222" customFormat="1" ht="12.5" x14ac:dyDescent="0.25">
      <c r="A509" s="1652" t="s">
        <v>6549</v>
      </c>
      <c r="B509" s="1652" t="s">
        <v>6234</v>
      </c>
      <c r="C509" s="1653">
        <v>5</v>
      </c>
      <c r="D509" s="1654">
        <v>12622</v>
      </c>
      <c r="E509" s="1654">
        <v>12622</v>
      </c>
      <c r="F509" s="105"/>
      <c r="G509" s="308"/>
      <c r="H509" s="308"/>
      <c r="I509" s="308"/>
      <c r="J509" s="335"/>
      <c r="K509" s="105"/>
      <c r="L509" s="105"/>
      <c r="M509" s="105"/>
      <c r="N509" s="105"/>
      <c r="O509" s="105"/>
      <c r="P509" s="105"/>
      <c r="Q509" s="105"/>
      <c r="R509" s="105"/>
      <c r="S509" s="105"/>
      <c r="T509" s="105"/>
      <c r="U509" s="105"/>
      <c r="V509" s="105"/>
      <c r="W509" s="105"/>
      <c r="X509" s="105"/>
      <c r="Y509" s="105"/>
      <c r="Z509" s="105"/>
      <c r="AA509" s="105"/>
      <c r="AB509" s="105"/>
      <c r="AC509" s="105"/>
      <c r="AD509" s="105"/>
      <c r="AE509" s="105"/>
      <c r="AF509" s="105"/>
      <c r="AG509" s="105"/>
      <c r="AH509" s="105"/>
      <c r="AI509" s="105"/>
      <c r="AJ509" s="105"/>
      <c r="AK509" s="105"/>
      <c r="AL509" s="105"/>
      <c r="AM509" s="105"/>
      <c r="AN509" s="105"/>
      <c r="AO509" s="105"/>
      <c r="AP509" s="105"/>
      <c r="AQ509" s="105"/>
      <c r="AR509" s="105"/>
      <c r="AS509" s="105"/>
      <c r="AT509" s="105"/>
      <c r="AU509" s="105"/>
      <c r="AV509" s="105"/>
      <c r="AW509" s="105"/>
      <c r="AX509" s="105"/>
      <c r="AY509" s="105"/>
      <c r="AZ509" s="105"/>
      <c r="BA509" s="105"/>
      <c r="BB509" s="105"/>
      <c r="BC509" s="105"/>
      <c r="BD509" s="105"/>
      <c r="BE509" s="105"/>
      <c r="BF509" s="105"/>
      <c r="BG509" s="105"/>
      <c r="BH509" s="105"/>
      <c r="BI509" s="105"/>
      <c r="BJ509" s="105"/>
      <c r="BK509" s="105"/>
      <c r="BL509" s="105"/>
      <c r="BM509" s="105"/>
      <c r="BN509" s="105"/>
      <c r="BO509" s="105"/>
      <c r="BP509" s="105"/>
      <c r="BQ509" s="105"/>
      <c r="BR509" s="105"/>
      <c r="BS509" s="105"/>
      <c r="BT509" s="105"/>
      <c r="BU509" s="105"/>
      <c r="BV509" s="105"/>
      <c r="BW509" s="105"/>
      <c r="BX509" s="105"/>
      <c r="BY509" s="105"/>
      <c r="BZ509" s="105"/>
      <c r="CA509" s="105"/>
      <c r="CB509" s="105"/>
      <c r="CC509" s="105"/>
      <c r="CD509" s="105"/>
      <c r="CE509" s="105"/>
      <c r="CF509" s="105"/>
      <c r="CG509" s="105"/>
      <c r="CH509" s="105"/>
      <c r="CI509" s="105"/>
      <c r="CJ509" s="105"/>
      <c r="CK509" s="105"/>
      <c r="CL509" s="105"/>
      <c r="CM509" s="105"/>
      <c r="CN509" s="105"/>
      <c r="CO509" s="105"/>
      <c r="CP509" s="105"/>
      <c r="CQ509" s="105"/>
      <c r="CR509" s="105"/>
      <c r="CS509" s="105"/>
      <c r="CT509" s="105"/>
      <c r="CU509" s="105"/>
      <c r="CV509" s="105"/>
      <c r="CW509" s="105"/>
      <c r="CX509" s="105"/>
      <c r="CY509" s="105"/>
      <c r="CZ509" s="105"/>
      <c r="DA509" s="105"/>
      <c r="DB509" s="105"/>
      <c r="DC509" s="105"/>
      <c r="DD509" s="105"/>
      <c r="DE509" s="105"/>
      <c r="DF509" s="105"/>
      <c r="DG509" s="105"/>
      <c r="DH509" s="105"/>
      <c r="DI509" s="105"/>
      <c r="DJ509" s="105"/>
      <c r="DK509" s="105"/>
      <c r="DL509" s="105"/>
      <c r="DM509" s="105"/>
      <c r="DN509" s="105"/>
      <c r="DO509" s="105"/>
      <c r="DP509" s="105"/>
      <c r="DQ509" s="105"/>
      <c r="DR509" s="105"/>
      <c r="DS509" s="105"/>
      <c r="DT509" s="105"/>
      <c r="DU509" s="105"/>
      <c r="DV509" s="105"/>
      <c r="DW509" s="105"/>
      <c r="DX509" s="105"/>
      <c r="DY509" s="105"/>
      <c r="DZ509" s="105"/>
      <c r="EA509" s="105"/>
      <c r="EB509" s="105"/>
      <c r="EC509" s="105"/>
      <c r="ED509" s="105"/>
      <c r="EE509" s="105"/>
      <c r="EF509" s="105"/>
      <c r="EG509" s="105"/>
      <c r="EH509" s="105"/>
      <c r="EI509" s="105"/>
    </row>
    <row r="510" spans="1:139" s="222" customFormat="1" ht="12.5" x14ac:dyDescent="0.25">
      <c r="A510" s="1652" t="s">
        <v>6550</v>
      </c>
      <c r="B510" s="1652" t="s">
        <v>6234</v>
      </c>
      <c r="C510" s="1653">
        <v>5</v>
      </c>
      <c r="D510" s="1654">
        <v>12000</v>
      </c>
      <c r="E510" s="1654">
        <v>12000</v>
      </c>
      <c r="F510" s="105"/>
      <c r="G510" s="308"/>
      <c r="H510" s="308"/>
      <c r="I510" s="308"/>
      <c r="J510" s="335"/>
      <c r="K510" s="105"/>
      <c r="L510" s="105"/>
      <c r="M510" s="105"/>
      <c r="N510" s="105"/>
      <c r="O510" s="105"/>
      <c r="P510" s="105"/>
      <c r="Q510" s="105"/>
      <c r="R510" s="105"/>
      <c r="S510" s="105"/>
      <c r="T510" s="105"/>
      <c r="U510" s="105"/>
      <c r="V510" s="105"/>
      <c r="W510" s="105"/>
      <c r="X510" s="105"/>
      <c r="Y510" s="105"/>
      <c r="Z510" s="105"/>
      <c r="AA510" s="105"/>
      <c r="AB510" s="105"/>
      <c r="AC510" s="105"/>
      <c r="AD510" s="105"/>
      <c r="AE510" s="105"/>
      <c r="AF510" s="105"/>
      <c r="AG510" s="105"/>
      <c r="AH510" s="105"/>
      <c r="AI510" s="105"/>
      <c r="AJ510" s="105"/>
      <c r="AK510" s="105"/>
      <c r="AL510" s="105"/>
      <c r="AM510" s="105"/>
      <c r="AN510" s="105"/>
      <c r="AO510" s="105"/>
      <c r="AP510" s="105"/>
      <c r="AQ510" s="105"/>
      <c r="AR510" s="105"/>
      <c r="AS510" s="105"/>
      <c r="AT510" s="105"/>
      <c r="AU510" s="105"/>
      <c r="AV510" s="105"/>
      <c r="AW510" s="105"/>
      <c r="AX510" s="105"/>
      <c r="AY510" s="105"/>
      <c r="AZ510" s="105"/>
      <c r="BA510" s="105"/>
      <c r="BB510" s="105"/>
      <c r="BC510" s="105"/>
      <c r="BD510" s="105"/>
      <c r="BE510" s="105"/>
      <c r="BF510" s="105"/>
      <c r="BG510" s="105"/>
      <c r="BH510" s="105"/>
      <c r="BI510" s="105"/>
      <c r="BJ510" s="105"/>
      <c r="BK510" s="105"/>
      <c r="BL510" s="105"/>
      <c r="BM510" s="105"/>
      <c r="BN510" s="105"/>
      <c r="BO510" s="105"/>
      <c r="BP510" s="105"/>
      <c r="BQ510" s="105"/>
      <c r="BR510" s="105"/>
      <c r="BS510" s="105"/>
      <c r="BT510" s="105"/>
      <c r="BU510" s="105"/>
      <c r="BV510" s="105"/>
      <c r="BW510" s="105"/>
      <c r="BX510" s="105"/>
      <c r="BY510" s="105"/>
      <c r="BZ510" s="105"/>
      <c r="CA510" s="105"/>
      <c r="CB510" s="105"/>
      <c r="CC510" s="105"/>
      <c r="CD510" s="105"/>
      <c r="CE510" s="105"/>
      <c r="CF510" s="105"/>
      <c r="CG510" s="105"/>
      <c r="CH510" s="105"/>
      <c r="CI510" s="105"/>
      <c r="CJ510" s="105"/>
      <c r="CK510" s="105"/>
      <c r="CL510" s="105"/>
      <c r="CM510" s="105"/>
      <c r="CN510" s="105"/>
      <c r="CO510" s="105"/>
      <c r="CP510" s="105"/>
      <c r="CQ510" s="105"/>
      <c r="CR510" s="105"/>
      <c r="CS510" s="105"/>
      <c r="CT510" s="105"/>
      <c r="CU510" s="105"/>
      <c r="CV510" s="105"/>
      <c r="CW510" s="105"/>
      <c r="CX510" s="105"/>
      <c r="CY510" s="105"/>
      <c r="CZ510" s="105"/>
      <c r="DA510" s="105"/>
      <c r="DB510" s="105"/>
      <c r="DC510" s="105"/>
      <c r="DD510" s="105"/>
      <c r="DE510" s="105"/>
      <c r="DF510" s="105"/>
      <c r="DG510" s="105"/>
      <c r="DH510" s="105"/>
      <c r="DI510" s="105"/>
      <c r="DJ510" s="105"/>
      <c r="DK510" s="105"/>
      <c r="DL510" s="105"/>
      <c r="DM510" s="105"/>
      <c r="DN510" s="105"/>
      <c r="DO510" s="105"/>
      <c r="DP510" s="105"/>
      <c r="DQ510" s="105"/>
      <c r="DR510" s="105"/>
      <c r="DS510" s="105"/>
      <c r="DT510" s="105"/>
      <c r="DU510" s="105"/>
      <c r="DV510" s="105"/>
      <c r="DW510" s="105"/>
      <c r="DX510" s="105"/>
      <c r="DY510" s="105"/>
      <c r="DZ510" s="105"/>
      <c r="EA510" s="105"/>
      <c r="EB510" s="105"/>
      <c r="EC510" s="105"/>
      <c r="ED510" s="105"/>
      <c r="EE510" s="105"/>
      <c r="EF510" s="105"/>
      <c r="EG510" s="105"/>
      <c r="EH510" s="105"/>
      <c r="EI510" s="105"/>
    </row>
    <row r="511" spans="1:139" s="222" customFormat="1" ht="12.5" x14ac:dyDescent="0.25">
      <c r="A511" s="1652" t="s">
        <v>6551</v>
      </c>
      <c r="B511" s="1652" t="s">
        <v>6234</v>
      </c>
      <c r="C511" s="1653">
        <v>14</v>
      </c>
      <c r="D511" s="1654">
        <v>9919</v>
      </c>
      <c r="E511" s="1654">
        <v>9919</v>
      </c>
      <c r="F511" s="105"/>
      <c r="G511" s="308"/>
      <c r="H511" s="308"/>
      <c r="I511" s="308"/>
      <c r="J511" s="335"/>
      <c r="K511" s="105"/>
      <c r="L511" s="105"/>
      <c r="M511" s="105"/>
      <c r="N511" s="105"/>
      <c r="O511" s="105"/>
      <c r="P511" s="105"/>
      <c r="Q511" s="105"/>
      <c r="R511" s="105"/>
      <c r="S511" s="105"/>
      <c r="T511" s="105"/>
      <c r="U511" s="105"/>
      <c r="V511" s="105"/>
      <c r="W511" s="105"/>
      <c r="X511" s="105"/>
      <c r="Y511" s="105"/>
      <c r="Z511" s="105"/>
      <c r="AA511" s="105"/>
      <c r="AB511" s="105"/>
      <c r="AC511" s="105"/>
      <c r="AD511" s="105"/>
      <c r="AE511" s="105"/>
      <c r="AF511" s="105"/>
      <c r="AG511" s="105"/>
      <c r="AH511" s="105"/>
      <c r="AI511" s="105"/>
      <c r="AJ511" s="105"/>
      <c r="AK511" s="105"/>
      <c r="AL511" s="105"/>
      <c r="AM511" s="105"/>
      <c r="AN511" s="105"/>
      <c r="AO511" s="105"/>
      <c r="AP511" s="105"/>
      <c r="AQ511" s="105"/>
      <c r="AR511" s="105"/>
      <c r="AS511" s="105"/>
      <c r="AT511" s="105"/>
      <c r="AU511" s="105"/>
      <c r="AV511" s="105"/>
      <c r="AW511" s="105"/>
      <c r="AX511" s="105"/>
      <c r="AY511" s="105"/>
      <c r="AZ511" s="105"/>
      <c r="BA511" s="105"/>
      <c r="BB511" s="105"/>
      <c r="BC511" s="105"/>
      <c r="BD511" s="105"/>
      <c r="BE511" s="105"/>
      <c r="BF511" s="105"/>
      <c r="BG511" s="105"/>
      <c r="BH511" s="105"/>
      <c r="BI511" s="105"/>
      <c r="BJ511" s="105"/>
      <c r="BK511" s="105"/>
      <c r="BL511" s="105"/>
      <c r="BM511" s="105"/>
      <c r="BN511" s="105"/>
      <c r="BO511" s="105"/>
      <c r="BP511" s="105"/>
      <c r="BQ511" s="105"/>
      <c r="BR511" s="105"/>
      <c r="BS511" s="105"/>
      <c r="BT511" s="105"/>
      <c r="BU511" s="105"/>
      <c r="BV511" s="105"/>
      <c r="BW511" s="105"/>
      <c r="BX511" s="105"/>
      <c r="BY511" s="105"/>
      <c r="BZ511" s="105"/>
      <c r="CA511" s="105"/>
      <c r="CB511" s="105"/>
      <c r="CC511" s="105"/>
      <c r="CD511" s="105"/>
      <c r="CE511" s="105"/>
      <c r="CF511" s="105"/>
      <c r="CG511" s="105"/>
      <c r="CH511" s="105"/>
      <c r="CI511" s="105"/>
      <c r="CJ511" s="105"/>
      <c r="CK511" s="105"/>
      <c r="CL511" s="105"/>
      <c r="CM511" s="105"/>
      <c r="CN511" s="105"/>
      <c r="CO511" s="105"/>
      <c r="CP511" s="105"/>
      <c r="CQ511" s="105"/>
      <c r="CR511" s="105"/>
      <c r="CS511" s="105"/>
      <c r="CT511" s="105"/>
      <c r="CU511" s="105"/>
      <c r="CV511" s="105"/>
      <c r="CW511" s="105"/>
      <c r="CX511" s="105"/>
      <c r="CY511" s="105"/>
      <c r="CZ511" s="105"/>
      <c r="DA511" s="105"/>
      <c r="DB511" s="105"/>
      <c r="DC511" s="105"/>
      <c r="DD511" s="105"/>
      <c r="DE511" s="105"/>
      <c r="DF511" s="105"/>
      <c r="DG511" s="105"/>
      <c r="DH511" s="105"/>
      <c r="DI511" s="105"/>
      <c r="DJ511" s="105"/>
      <c r="DK511" s="105"/>
      <c r="DL511" s="105"/>
      <c r="DM511" s="105"/>
      <c r="DN511" s="105"/>
      <c r="DO511" s="105"/>
      <c r="DP511" s="105"/>
      <c r="DQ511" s="105"/>
      <c r="DR511" s="105"/>
      <c r="DS511" s="105"/>
      <c r="DT511" s="105"/>
      <c r="DU511" s="105"/>
      <c r="DV511" s="105"/>
      <c r="DW511" s="105"/>
      <c r="DX511" s="105"/>
      <c r="DY511" s="105"/>
      <c r="DZ511" s="105"/>
      <c r="EA511" s="105"/>
      <c r="EB511" s="105"/>
      <c r="EC511" s="105"/>
      <c r="ED511" s="105"/>
      <c r="EE511" s="105"/>
      <c r="EF511" s="105"/>
      <c r="EG511" s="105"/>
      <c r="EH511" s="105"/>
      <c r="EI511" s="105"/>
    </row>
    <row r="512" spans="1:139" s="222" customFormat="1" ht="12.5" x14ac:dyDescent="0.25">
      <c r="A512" s="1652" t="s">
        <v>6552</v>
      </c>
      <c r="B512" s="1652" t="s">
        <v>6553</v>
      </c>
      <c r="C512" s="1653">
        <v>3</v>
      </c>
      <c r="D512" s="1654">
        <v>14000</v>
      </c>
      <c r="E512" s="1654">
        <v>14000</v>
      </c>
      <c r="F512" s="105"/>
      <c r="G512" s="308"/>
      <c r="H512" s="308"/>
      <c r="I512" s="308"/>
      <c r="J512" s="335"/>
      <c r="K512" s="105"/>
      <c r="L512" s="105"/>
      <c r="M512" s="105"/>
      <c r="N512" s="105"/>
      <c r="O512" s="105"/>
      <c r="P512" s="105"/>
      <c r="Q512" s="105"/>
      <c r="R512" s="105"/>
      <c r="S512" s="105"/>
      <c r="T512" s="105"/>
      <c r="U512" s="105"/>
      <c r="V512" s="105"/>
      <c r="W512" s="105"/>
      <c r="X512" s="105"/>
      <c r="Y512" s="105"/>
      <c r="Z512" s="105"/>
      <c r="AA512" s="105"/>
      <c r="AB512" s="105"/>
      <c r="AC512" s="105"/>
      <c r="AD512" s="105"/>
      <c r="AE512" s="105"/>
      <c r="AF512" s="105"/>
      <c r="AG512" s="105"/>
      <c r="AH512" s="105"/>
      <c r="AI512" s="105"/>
      <c r="AJ512" s="105"/>
      <c r="AK512" s="105"/>
      <c r="AL512" s="105"/>
      <c r="AM512" s="105"/>
      <c r="AN512" s="105"/>
      <c r="AO512" s="105"/>
      <c r="AP512" s="105"/>
      <c r="AQ512" s="105"/>
      <c r="AR512" s="105"/>
      <c r="AS512" s="105"/>
      <c r="AT512" s="105"/>
      <c r="AU512" s="105"/>
      <c r="AV512" s="105"/>
      <c r="AW512" s="105"/>
      <c r="AX512" s="105"/>
      <c r="AY512" s="105"/>
      <c r="AZ512" s="105"/>
      <c r="BA512" s="105"/>
      <c r="BB512" s="105"/>
      <c r="BC512" s="105"/>
      <c r="BD512" s="105"/>
      <c r="BE512" s="105"/>
      <c r="BF512" s="105"/>
      <c r="BG512" s="105"/>
      <c r="BH512" s="105"/>
      <c r="BI512" s="105"/>
      <c r="BJ512" s="105"/>
      <c r="BK512" s="105"/>
      <c r="BL512" s="105"/>
      <c r="BM512" s="105"/>
      <c r="BN512" s="105"/>
      <c r="BO512" s="105"/>
      <c r="BP512" s="105"/>
      <c r="BQ512" s="105"/>
      <c r="BR512" s="105"/>
      <c r="BS512" s="105"/>
      <c r="BT512" s="105"/>
      <c r="BU512" s="105"/>
      <c r="BV512" s="105"/>
      <c r="BW512" s="105"/>
      <c r="BX512" s="105"/>
      <c r="BY512" s="105"/>
      <c r="BZ512" s="105"/>
      <c r="CA512" s="105"/>
      <c r="CB512" s="105"/>
      <c r="CC512" s="105"/>
      <c r="CD512" s="105"/>
      <c r="CE512" s="105"/>
      <c r="CF512" s="105"/>
      <c r="CG512" s="105"/>
      <c r="CH512" s="105"/>
      <c r="CI512" s="105"/>
      <c r="CJ512" s="105"/>
      <c r="CK512" s="105"/>
      <c r="CL512" s="105"/>
      <c r="CM512" s="105"/>
      <c r="CN512" s="105"/>
      <c r="CO512" s="105"/>
      <c r="CP512" s="105"/>
      <c r="CQ512" s="105"/>
      <c r="CR512" s="105"/>
      <c r="CS512" s="105"/>
      <c r="CT512" s="105"/>
      <c r="CU512" s="105"/>
      <c r="CV512" s="105"/>
      <c r="CW512" s="105"/>
      <c r="CX512" s="105"/>
      <c r="CY512" s="105"/>
      <c r="CZ512" s="105"/>
      <c r="DA512" s="105"/>
      <c r="DB512" s="105"/>
      <c r="DC512" s="105"/>
      <c r="DD512" s="105"/>
      <c r="DE512" s="105"/>
      <c r="DF512" s="105"/>
      <c r="DG512" s="105"/>
      <c r="DH512" s="105"/>
      <c r="DI512" s="105"/>
      <c r="DJ512" s="105"/>
      <c r="DK512" s="105"/>
      <c r="DL512" s="105"/>
      <c r="DM512" s="105"/>
      <c r="DN512" s="105"/>
      <c r="DO512" s="105"/>
      <c r="DP512" s="105"/>
      <c r="DQ512" s="105"/>
      <c r="DR512" s="105"/>
      <c r="DS512" s="105"/>
      <c r="DT512" s="105"/>
      <c r="DU512" s="105"/>
      <c r="DV512" s="105"/>
      <c r="DW512" s="105"/>
      <c r="DX512" s="105"/>
      <c r="DY512" s="105"/>
      <c r="DZ512" s="105"/>
      <c r="EA512" s="105"/>
      <c r="EB512" s="105"/>
      <c r="EC512" s="105"/>
      <c r="ED512" s="105"/>
      <c r="EE512" s="105"/>
      <c r="EF512" s="105"/>
      <c r="EG512" s="105"/>
      <c r="EH512" s="105"/>
      <c r="EI512" s="105"/>
    </row>
    <row r="513" spans="1:139" s="222" customFormat="1" ht="12.5" x14ac:dyDescent="0.25">
      <c r="A513" s="1652" t="s">
        <v>6554</v>
      </c>
      <c r="B513" s="1652" t="s">
        <v>6237</v>
      </c>
      <c r="C513" s="1653">
        <v>1</v>
      </c>
      <c r="D513" s="1654">
        <v>6556.62</v>
      </c>
      <c r="E513" s="1654">
        <v>6556.62</v>
      </c>
      <c r="F513" s="105"/>
      <c r="G513" s="308"/>
      <c r="H513" s="308"/>
      <c r="I513" s="308"/>
      <c r="J513" s="335"/>
      <c r="K513" s="105"/>
      <c r="L513" s="105"/>
      <c r="M513" s="105"/>
      <c r="N513" s="105"/>
      <c r="O513" s="105"/>
      <c r="P513" s="105"/>
      <c r="Q513" s="105"/>
      <c r="R513" s="105"/>
      <c r="S513" s="105"/>
      <c r="T513" s="105"/>
      <c r="U513" s="105"/>
      <c r="V513" s="105"/>
      <c r="W513" s="105"/>
      <c r="X513" s="105"/>
      <c r="Y513" s="105"/>
      <c r="Z513" s="105"/>
      <c r="AA513" s="105"/>
      <c r="AB513" s="105"/>
      <c r="AC513" s="105"/>
      <c r="AD513" s="105"/>
      <c r="AE513" s="105"/>
      <c r="AF513" s="105"/>
      <c r="AG513" s="105"/>
      <c r="AH513" s="105"/>
      <c r="AI513" s="105"/>
      <c r="AJ513" s="105"/>
      <c r="AK513" s="105"/>
      <c r="AL513" s="105"/>
      <c r="AM513" s="105"/>
      <c r="AN513" s="105"/>
      <c r="AO513" s="105"/>
      <c r="AP513" s="105"/>
      <c r="AQ513" s="105"/>
      <c r="AR513" s="105"/>
      <c r="AS513" s="105"/>
      <c r="AT513" s="105"/>
      <c r="AU513" s="105"/>
      <c r="AV513" s="105"/>
      <c r="AW513" s="105"/>
      <c r="AX513" s="105"/>
      <c r="AY513" s="105"/>
      <c r="AZ513" s="105"/>
      <c r="BA513" s="105"/>
      <c r="BB513" s="105"/>
      <c r="BC513" s="105"/>
      <c r="BD513" s="105"/>
      <c r="BE513" s="105"/>
      <c r="BF513" s="105"/>
      <c r="BG513" s="105"/>
      <c r="BH513" s="105"/>
      <c r="BI513" s="105"/>
      <c r="BJ513" s="105"/>
      <c r="BK513" s="105"/>
      <c r="BL513" s="105"/>
      <c r="BM513" s="105"/>
      <c r="BN513" s="105"/>
      <c r="BO513" s="105"/>
      <c r="BP513" s="105"/>
      <c r="BQ513" s="105"/>
      <c r="BR513" s="105"/>
      <c r="BS513" s="105"/>
      <c r="BT513" s="105"/>
      <c r="BU513" s="105"/>
      <c r="BV513" s="105"/>
      <c r="BW513" s="105"/>
      <c r="BX513" s="105"/>
      <c r="BY513" s="105"/>
      <c r="BZ513" s="105"/>
      <c r="CA513" s="105"/>
      <c r="CB513" s="105"/>
      <c r="CC513" s="105"/>
      <c r="CD513" s="105"/>
      <c r="CE513" s="105"/>
      <c r="CF513" s="105"/>
      <c r="CG513" s="105"/>
      <c r="CH513" s="105"/>
      <c r="CI513" s="105"/>
      <c r="CJ513" s="105"/>
      <c r="CK513" s="105"/>
      <c r="CL513" s="105"/>
      <c r="CM513" s="105"/>
      <c r="CN513" s="105"/>
      <c r="CO513" s="105"/>
      <c r="CP513" s="105"/>
      <c r="CQ513" s="105"/>
      <c r="CR513" s="105"/>
      <c r="CS513" s="105"/>
      <c r="CT513" s="105"/>
      <c r="CU513" s="105"/>
      <c r="CV513" s="105"/>
      <c r="CW513" s="105"/>
      <c r="CX513" s="105"/>
      <c r="CY513" s="105"/>
      <c r="CZ513" s="105"/>
      <c r="DA513" s="105"/>
      <c r="DB513" s="105"/>
      <c r="DC513" s="105"/>
      <c r="DD513" s="105"/>
      <c r="DE513" s="105"/>
      <c r="DF513" s="105"/>
      <c r="DG513" s="105"/>
      <c r="DH513" s="105"/>
      <c r="DI513" s="105"/>
      <c r="DJ513" s="105"/>
      <c r="DK513" s="105"/>
      <c r="DL513" s="105"/>
      <c r="DM513" s="105"/>
      <c r="DN513" s="105"/>
      <c r="DO513" s="105"/>
      <c r="DP513" s="105"/>
      <c r="DQ513" s="105"/>
      <c r="DR513" s="105"/>
      <c r="DS513" s="105"/>
      <c r="DT513" s="105"/>
      <c r="DU513" s="105"/>
      <c r="DV513" s="105"/>
      <c r="DW513" s="105"/>
      <c r="DX513" s="105"/>
      <c r="DY513" s="105"/>
      <c r="DZ513" s="105"/>
      <c r="EA513" s="105"/>
      <c r="EB513" s="105"/>
      <c r="EC513" s="105"/>
      <c r="ED513" s="105"/>
      <c r="EE513" s="105"/>
      <c r="EF513" s="105"/>
      <c r="EG513" s="105"/>
      <c r="EH513" s="105"/>
      <c r="EI513" s="105"/>
    </row>
    <row r="514" spans="1:139" s="222" customFormat="1" ht="12.5" x14ac:dyDescent="0.25">
      <c r="A514" s="1652" t="s">
        <v>6555</v>
      </c>
      <c r="B514" s="1652" t="s">
        <v>6237</v>
      </c>
      <c r="C514" s="1653">
        <v>1</v>
      </c>
      <c r="D514" s="1654">
        <v>7194.5</v>
      </c>
      <c r="E514" s="1654">
        <v>7194.5</v>
      </c>
      <c r="F514" s="105"/>
      <c r="G514" s="308"/>
      <c r="H514" s="308"/>
      <c r="I514" s="308"/>
      <c r="J514" s="335"/>
      <c r="K514" s="105"/>
      <c r="L514" s="105"/>
      <c r="M514" s="105"/>
      <c r="N514" s="105"/>
      <c r="O514" s="105"/>
      <c r="P514" s="105"/>
      <c r="Q514" s="105"/>
      <c r="R514" s="105"/>
      <c r="S514" s="105"/>
      <c r="T514" s="105"/>
      <c r="U514" s="105"/>
      <c r="V514" s="105"/>
      <c r="W514" s="105"/>
      <c r="X514" s="105"/>
      <c r="Y514" s="105"/>
      <c r="Z514" s="105"/>
      <c r="AA514" s="105"/>
      <c r="AB514" s="105"/>
      <c r="AC514" s="105"/>
      <c r="AD514" s="105"/>
      <c r="AE514" s="105"/>
      <c r="AF514" s="105"/>
      <c r="AG514" s="105"/>
      <c r="AH514" s="105"/>
      <c r="AI514" s="105"/>
      <c r="AJ514" s="105"/>
      <c r="AK514" s="105"/>
      <c r="AL514" s="105"/>
      <c r="AM514" s="105"/>
      <c r="AN514" s="105"/>
      <c r="AO514" s="105"/>
      <c r="AP514" s="105"/>
      <c r="AQ514" s="105"/>
      <c r="AR514" s="105"/>
      <c r="AS514" s="105"/>
      <c r="AT514" s="105"/>
      <c r="AU514" s="105"/>
      <c r="AV514" s="105"/>
      <c r="AW514" s="105"/>
      <c r="AX514" s="105"/>
      <c r="AY514" s="105"/>
      <c r="AZ514" s="105"/>
      <c r="BA514" s="105"/>
      <c r="BB514" s="105"/>
      <c r="BC514" s="105"/>
      <c r="BD514" s="105"/>
      <c r="BE514" s="105"/>
      <c r="BF514" s="105"/>
      <c r="BG514" s="105"/>
      <c r="BH514" s="105"/>
      <c r="BI514" s="105"/>
      <c r="BJ514" s="105"/>
      <c r="BK514" s="105"/>
      <c r="BL514" s="105"/>
      <c r="BM514" s="105"/>
      <c r="BN514" s="105"/>
      <c r="BO514" s="105"/>
      <c r="BP514" s="105"/>
      <c r="BQ514" s="105"/>
      <c r="BR514" s="105"/>
      <c r="BS514" s="105"/>
      <c r="BT514" s="105"/>
      <c r="BU514" s="105"/>
      <c r="BV514" s="105"/>
      <c r="BW514" s="105"/>
      <c r="BX514" s="105"/>
      <c r="BY514" s="105"/>
      <c r="BZ514" s="105"/>
      <c r="CA514" s="105"/>
      <c r="CB514" s="105"/>
      <c r="CC514" s="105"/>
      <c r="CD514" s="105"/>
      <c r="CE514" s="105"/>
      <c r="CF514" s="105"/>
      <c r="CG514" s="105"/>
      <c r="CH514" s="105"/>
      <c r="CI514" s="105"/>
      <c r="CJ514" s="105"/>
      <c r="CK514" s="105"/>
      <c r="CL514" s="105"/>
      <c r="CM514" s="105"/>
      <c r="CN514" s="105"/>
      <c r="CO514" s="105"/>
      <c r="CP514" s="105"/>
      <c r="CQ514" s="105"/>
      <c r="CR514" s="105"/>
      <c r="CS514" s="105"/>
      <c r="CT514" s="105"/>
      <c r="CU514" s="105"/>
      <c r="CV514" s="105"/>
      <c r="CW514" s="105"/>
      <c r="CX514" s="105"/>
      <c r="CY514" s="105"/>
      <c r="CZ514" s="105"/>
      <c r="DA514" s="105"/>
      <c r="DB514" s="105"/>
      <c r="DC514" s="105"/>
      <c r="DD514" s="105"/>
      <c r="DE514" s="105"/>
      <c r="DF514" s="105"/>
      <c r="DG514" s="105"/>
      <c r="DH514" s="105"/>
      <c r="DI514" s="105"/>
      <c r="DJ514" s="105"/>
      <c r="DK514" s="105"/>
      <c r="DL514" s="105"/>
      <c r="DM514" s="105"/>
      <c r="DN514" s="105"/>
      <c r="DO514" s="105"/>
      <c r="DP514" s="105"/>
      <c r="DQ514" s="105"/>
      <c r="DR514" s="105"/>
      <c r="DS514" s="105"/>
      <c r="DT514" s="105"/>
      <c r="DU514" s="105"/>
      <c r="DV514" s="105"/>
      <c r="DW514" s="105"/>
      <c r="DX514" s="105"/>
      <c r="DY514" s="105"/>
      <c r="DZ514" s="105"/>
      <c r="EA514" s="105"/>
      <c r="EB514" s="105"/>
      <c r="EC514" s="105"/>
      <c r="ED514" s="105"/>
      <c r="EE514" s="105"/>
      <c r="EF514" s="105"/>
      <c r="EG514" s="105"/>
      <c r="EH514" s="105"/>
      <c r="EI514" s="105"/>
    </row>
    <row r="515" spans="1:139" s="222" customFormat="1" ht="12.5" x14ac:dyDescent="0.25">
      <c r="A515" s="1652" t="s">
        <v>6556</v>
      </c>
      <c r="B515" s="1652" t="s">
        <v>6237</v>
      </c>
      <c r="C515" s="1653">
        <v>1</v>
      </c>
      <c r="D515" s="1654">
        <v>6910</v>
      </c>
      <c r="E515" s="1654">
        <v>6910</v>
      </c>
      <c r="F515" s="105"/>
      <c r="G515" s="308"/>
      <c r="H515" s="308"/>
      <c r="I515" s="308"/>
      <c r="J515" s="335"/>
      <c r="K515" s="105"/>
      <c r="L515" s="105"/>
      <c r="M515" s="105"/>
      <c r="N515" s="105"/>
      <c r="O515" s="105"/>
      <c r="P515" s="105"/>
      <c r="Q515" s="105"/>
      <c r="R515" s="105"/>
      <c r="S515" s="105"/>
      <c r="T515" s="105"/>
      <c r="U515" s="105"/>
      <c r="V515" s="105"/>
      <c r="W515" s="105"/>
      <c r="X515" s="105"/>
      <c r="Y515" s="105"/>
      <c r="Z515" s="105"/>
      <c r="AA515" s="105"/>
      <c r="AB515" s="105"/>
      <c r="AC515" s="105"/>
      <c r="AD515" s="105"/>
      <c r="AE515" s="105"/>
      <c r="AF515" s="105"/>
      <c r="AG515" s="105"/>
      <c r="AH515" s="105"/>
      <c r="AI515" s="105"/>
      <c r="AJ515" s="105"/>
      <c r="AK515" s="105"/>
      <c r="AL515" s="105"/>
      <c r="AM515" s="105"/>
      <c r="AN515" s="105"/>
      <c r="AO515" s="105"/>
      <c r="AP515" s="105"/>
      <c r="AQ515" s="105"/>
      <c r="AR515" s="105"/>
      <c r="AS515" s="105"/>
      <c r="AT515" s="105"/>
      <c r="AU515" s="105"/>
      <c r="AV515" s="105"/>
      <c r="AW515" s="105"/>
      <c r="AX515" s="105"/>
      <c r="AY515" s="105"/>
      <c r="AZ515" s="105"/>
      <c r="BA515" s="105"/>
      <c r="BB515" s="105"/>
      <c r="BC515" s="105"/>
      <c r="BD515" s="105"/>
      <c r="BE515" s="105"/>
      <c r="BF515" s="105"/>
      <c r="BG515" s="105"/>
      <c r="BH515" s="105"/>
      <c r="BI515" s="105"/>
      <c r="BJ515" s="105"/>
      <c r="BK515" s="105"/>
      <c r="BL515" s="105"/>
      <c r="BM515" s="105"/>
      <c r="BN515" s="105"/>
      <c r="BO515" s="105"/>
      <c r="BP515" s="105"/>
      <c r="BQ515" s="105"/>
      <c r="BR515" s="105"/>
      <c r="BS515" s="105"/>
      <c r="BT515" s="105"/>
      <c r="BU515" s="105"/>
      <c r="BV515" s="105"/>
      <c r="BW515" s="105"/>
      <c r="BX515" s="105"/>
      <c r="BY515" s="105"/>
      <c r="BZ515" s="105"/>
      <c r="CA515" s="105"/>
      <c r="CB515" s="105"/>
      <c r="CC515" s="105"/>
      <c r="CD515" s="105"/>
      <c r="CE515" s="105"/>
      <c r="CF515" s="105"/>
      <c r="CG515" s="105"/>
      <c r="CH515" s="105"/>
      <c r="CI515" s="105"/>
      <c r="CJ515" s="105"/>
      <c r="CK515" s="105"/>
      <c r="CL515" s="105"/>
      <c r="CM515" s="105"/>
      <c r="CN515" s="105"/>
      <c r="CO515" s="105"/>
      <c r="CP515" s="105"/>
      <c r="CQ515" s="105"/>
      <c r="CR515" s="105"/>
      <c r="CS515" s="105"/>
      <c r="CT515" s="105"/>
      <c r="CU515" s="105"/>
      <c r="CV515" s="105"/>
      <c r="CW515" s="105"/>
      <c r="CX515" s="105"/>
      <c r="CY515" s="105"/>
      <c r="CZ515" s="105"/>
      <c r="DA515" s="105"/>
      <c r="DB515" s="105"/>
      <c r="DC515" s="105"/>
      <c r="DD515" s="105"/>
      <c r="DE515" s="105"/>
      <c r="DF515" s="105"/>
      <c r="DG515" s="105"/>
      <c r="DH515" s="105"/>
      <c r="DI515" s="105"/>
      <c r="DJ515" s="105"/>
      <c r="DK515" s="105"/>
      <c r="DL515" s="105"/>
      <c r="DM515" s="105"/>
      <c r="DN515" s="105"/>
      <c r="DO515" s="105"/>
      <c r="DP515" s="105"/>
      <c r="DQ515" s="105"/>
      <c r="DR515" s="105"/>
      <c r="DS515" s="105"/>
      <c r="DT515" s="105"/>
      <c r="DU515" s="105"/>
      <c r="DV515" s="105"/>
      <c r="DW515" s="105"/>
      <c r="DX515" s="105"/>
      <c r="DY515" s="105"/>
      <c r="DZ515" s="105"/>
      <c r="EA515" s="105"/>
      <c r="EB515" s="105"/>
      <c r="EC515" s="105"/>
      <c r="ED515" s="105"/>
      <c r="EE515" s="105"/>
      <c r="EF515" s="105"/>
      <c r="EG515" s="105"/>
      <c r="EH515" s="105"/>
      <c r="EI515" s="105"/>
    </row>
    <row r="516" spans="1:139" s="222" customFormat="1" ht="12.5" x14ac:dyDescent="0.25">
      <c r="A516" s="1652" t="s">
        <v>6557</v>
      </c>
      <c r="B516" s="1652" t="s">
        <v>6242</v>
      </c>
      <c r="C516" s="1653">
        <v>1</v>
      </c>
      <c r="D516" s="1654">
        <v>7326.5</v>
      </c>
      <c r="E516" s="1654">
        <v>7326.5</v>
      </c>
      <c r="F516" s="105"/>
      <c r="G516" s="308"/>
      <c r="H516" s="308"/>
      <c r="I516" s="308"/>
      <c r="J516" s="335"/>
      <c r="K516" s="105"/>
      <c r="L516" s="105"/>
      <c r="M516" s="105"/>
      <c r="N516" s="105"/>
      <c r="O516" s="105"/>
      <c r="P516" s="105"/>
      <c r="Q516" s="105"/>
      <c r="R516" s="105"/>
      <c r="S516" s="105"/>
      <c r="T516" s="105"/>
      <c r="U516" s="105"/>
      <c r="V516" s="105"/>
      <c r="W516" s="105"/>
      <c r="X516" s="105"/>
      <c r="Y516" s="105"/>
      <c r="Z516" s="105"/>
      <c r="AA516" s="105"/>
      <c r="AB516" s="105"/>
      <c r="AC516" s="105"/>
      <c r="AD516" s="105"/>
      <c r="AE516" s="105"/>
      <c r="AF516" s="105"/>
      <c r="AG516" s="105"/>
      <c r="AH516" s="105"/>
      <c r="AI516" s="105"/>
      <c r="AJ516" s="105"/>
      <c r="AK516" s="105"/>
      <c r="AL516" s="105"/>
      <c r="AM516" s="105"/>
      <c r="AN516" s="105"/>
      <c r="AO516" s="105"/>
      <c r="AP516" s="105"/>
      <c r="AQ516" s="105"/>
      <c r="AR516" s="105"/>
      <c r="AS516" s="105"/>
      <c r="AT516" s="105"/>
      <c r="AU516" s="105"/>
      <c r="AV516" s="105"/>
      <c r="AW516" s="105"/>
      <c r="AX516" s="105"/>
      <c r="AY516" s="105"/>
      <c r="AZ516" s="105"/>
      <c r="BA516" s="105"/>
      <c r="BB516" s="105"/>
      <c r="BC516" s="105"/>
      <c r="BD516" s="105"/>
      <c r="BE516" s="105"/>
      <c r="BF516" s="105"/>
      <c r="BG516" s="105"/>
      <c r="BH516" s="105"/>
      <c r="BI516" s="105"/>
      <c r="BJ516" s="105"/>
      <c r="BK516" s="105"/>
      <c r="BL516" s="105"/>
      <c r="BM516" s="105"/>
      <c r="BN516" s="105"/>
      <c r="BO516" s="105"/>
      <c r="BP516" s="105"/>
      <c r="BQ516" s="105"/>
      <c r="BR516" s="105"/>
      <c r="BS516" s="105"/>
      <c r="BT516" s="105"/>
      <c r="BU516" s="105"/>
      <c r="BV516" s="105"/>
      <c r="BW516" s="105"/>
      <c r="BX516" s="105"/>
      <c r="BY516" s="105"/>
      <c r="BZ516" s="105"/>
      <c r="CA516" s="105"/>
      <c r="CB516" s="105"/>
      <c r="CC516" s="105"/>
      <c r="CD516" s="105"/>
      <c r="CE516" s="105"/>
      <c r="CF516" s="105"/>
      <c r="CG516" s="105"/>
      <c r="CH516" s="105"/>
      <c r="CI516" s="105"/>
      <c r="CJ516" s="105"/>
      <c r="CK516" s="105"/>
      <c r="CL516" s="105"/>
      <c r="CM516" s="105"/>
      <c r="CN516" s="105"/>
      <c r="CO516" s="105"/>
      <c r="CP516" s="105"/>
      <c r="CQ516" s="105"/>
      <c r="CR516" s="105"/>
      <c r="CS516" s="105"/>
      <c r="CT516" s="105"/>
      <c r="CU516" s="105"/>
      <c r="CV516" s="105"/>
      <c r="CW516" s="105"/>
      <c r="CX516" s="105"/>
      <c r="CY516" s="105"/>
      <c r="CZ516" s="105"/>
      <c r="DA516" s="105"/>
      <c r="DB516" s="105"/>
      <c r="DC516" s="105"/>
      <c r="DD516" s="105"/>
      <c r="DE516" s="105"/>
      <c r="DF516" s="105"/>
      <c r="DG516" s="105"/>
      <c r="DH516" s="105"/>
      <c r="DI516" s="105"/>
      <c r="DJ516" s="105"/>
      <c r="DK516" s="105"/>
      <c r="DL516" s="105"/>
      <c r="DM516" s="105"/>
      <c r="DN516" s="105"/>
      <c r="DO516" s="105"/>
      <c r="DP516" s="105"/>
      <c r="DQ516" s="105"/>
      <c r="DR516" s="105"/>
      <c r="DS516" s="105"/>
      <c r="DT516" s="105"/>
      <c r="DU516" s="105"/>
      <c r="DV516" s="105"/>
      <c r="DW516" s="105"/>
      <c r="DX516" s="105"/>
      <c r="DY516" s="105"/>
      <c r="DZ516" s="105"/>
      <c r="EA516" s="105"/>
      <c r="EB516" s="105"/>
      <c r="EC516" s="105"/>
      <c r="ED516" s="105"/>
      <c r="EE516" s="105"/>
      <c r="EF516" s="105"/>
      <c r="EG516" s="105"/>
      <c r="EH516" s="105"/>
      <c r="EI516" s="105"/>
    </row>
    <row r="517" spans="1:139" s="222" customFormat="1" ht="12.5" x14ac:dyDescent="0.25">
      <c r="A517" s="1652" t="s">
        <v>6558</v>
      </c>
      <c r="B517" s="1652" t="s">
        <v>6242</v>
      </c>
      <c r="C517" s="1653">
        <v>1</v>
      </c>
      <c r="D517" s="1654">
        <v>22152.52</v>
      </c>
      <c r="E517" s="1654">
        <v>22152.52</v>
      </c>
      <c r="F517" s="105"/>
      <c r="G517" s="308"/>
      <c r="H517" s="308"/>
      <c r="I517" s="308"/>
      <c r="J517" s="335"/>
      <c r="K517" s="105"/>
      <c r="L517" s="105"/>
      <c r="M517" s="105"/>
      <c r="N517" s="105"/>
      <c r="O517" s="105"/>
      <c r="P517" s="105"/>
      <c r="Q517" s="105"/>
      <c r="R517" s="105"/>
      <c r="S517" s="105"/>
      <c r="T517" s="105"/>
      <c r="U517" s="105"/>
      <c r="V517" s="105"/>
      <c r="W517" s="105"/>
      <c r="X517" s="105"/>
      <c r="Y517" s="105"/>
      <c r="Z517" s="105"/>
      <c r="AA517" s="105"/>
      <c r="AB517" s="105"/>
      <c r="AC517" s="105"/>
      <c r="AD517" s="105"/>
      <c r="AE517" s="105"/>
      <c r="AF517" s="105"/>
      <c r="AG517" s="105"/>
      <c r="AH517" s="105"/>
      <c r="AI517" s="105"/>
      <c r="AJ517" s="105"/>
      <c r="AK517" s="105"/>
      <c r="AL517" s="105"/>
      <c r="AM517" s="105"/>
      <c r="AN517" s="105"/>
      <c r="AO517" s="105"/>
      <c r="AP517" s="105"/>
      <c r="AQ517" s="105"/>
      <c r="AR517" s="105"/>
      <c r="AS517" s="105"/>
      <c r="AT517" s="105"/>
      <c r="AU517" s="105"/>
      <c r="AV517" s="105"/>
      <c r="AW517" s="105"/>
      <c r="AX517" s="105"/>
      <c r="AY517" s="105"/>
      <c r="AZ517" s="105"/>
      <c r="BA517" s="105"/>
      <c r="BB517" s="105"/>
      <c r="BC517" s="105"/>
      <c r="BD517" s="105"/>
      <c r="BE517" s="105"/>
      <c r="BF517" s="105"/>
      <c r="BG517" s="105"/>
      <c r="BH517" s="105"/>
      <c r="BI517" s="105"/>
      <c r="BJ517" s="105"/>
      <c r="BK517" s="105"/>
      <c r="BL517" s="105"/>
      <c r="BM517" s="105"/>
      <c r="BN517" s="105"/>
      <c r="BO517" s="105"/>
      <c r="BP517" s="105"/>
      <c r="BQ517" s="105"/>
      <c r="BR517" s="105"/>
      <c r="BS517" s="105"/>
      <c r="BT517" s="105"/>
      <c r="BU517" s="105"/>
      <c r="BV517" s="105"/>
      <c r="BW517" s="105"/>
      <c r="BX517" s="105"/>
      <c r="BY517" s="105"/>
      <c r="BZ517" s="105"/>
      <c r="CA517" s="105"/>
      <c r="CB517" s="105"/>
      <c r="CC517" s="105"/>
      <c r="CD517" s="105"/>
      <c r="CE517" s="105"/>
      <c r="CF517" s="105"/>
      <c r="CG517" s="105"/>
      <c r="CH517" s="105"/>
      <c r="CI517" s="105"/>
      <c r="CJ517" s="105"/>
      <c r="CK517" s="105"/>
      <c r="CL517" s="105"/>
      <c r="CM517" s="105"/>
      <c r="CN517" s="105"/>
      <c r="CO517" s="105"/>
      <c r="CP517" s="105"/>
      <c r="CQ517" s="105"/>
      <c r="CR517" s="105"/>
      <c r="CS517" s="105"/>
      <c r="CT517" s="105"/>
      <c r="CU517" s="105"/>
      <c r="CV517" s="105"/>
      <c r="CW517" s="105"/>
      <c r="CX517" s="105"/>
      <c r="CY517" s="105"/>
      <c r="CZ517" s="105"/>
      <c r="DA517" s="105"/>
      <c r="DB517" s="105"/>
      <c r="DC517" s="105"/>
      <c r="DD517" s="105"/>
      <c r="DE517" s="105"/>
      <c r="DF517" s="105"/>
      <c r="DG517" s="105"/>
      <c r="DH517" s="105"/>
      <c r="DI517" s="105"/>
      <c r="DJ517" s="105"/>
      <c r="DK517" s="105"/>
      <c r="DL517" s="105"/>
      <c r="DM517" s="105"/>
      <c r="DN517" s="105"/>
      <c r="DO517" s="105"/>
      <c r="DP517" s="105"/>
      <c r="DQ517" s="105"/>
      <c r="DR517" s="105"/>
      <c r="DS517" s="105"/>
      <c r="DT517" s="105"/>
      <c r="DU517" s="105"/>
      <c r="DV517" s="105"/>
      <c r="DW517" s="105"/>
      <c r="DX517" s="105"/>
      <c r="DY517" s="105"/>
      <c r="DZ517" s="105"/>
      <c r="EA517" s="105"/>
      <c r="EB517" s="105"/>
      <c r="EC517" s="105"/>
      <c r="ED517" s="105"/>
      <c r="EE517" s="105"/>
      <c r="EF517" s="105"/>
      <c r="EG517" s="105"/>
      <c r="EH517" s="105"/>
      <c r="EI517" s="105"/>
    </row>
    <row r="518" spans="1:139" s="222" customFormat="1" ht="12.5" x14ac:dyDescent="0.25">
      <c r="A518" s="1652" t="s">
        <v>6559</v>
      </c>
      <c r="B518" s="1652" t="s">
        <v>6242</v>
      </c>
      <c r="C518" s="1653">
        <v>4</v>
      </c>
      <c r="D518" s="1654">
        <v>20207.14</v>
      </c>
      <c r="E518" s="1654">
        <v>20207.14</v>
      </c>
      <c r="F518" s="105"/>
      <c r="G518" s="308"/>
      <c r="H518" s="308"/>
      <c r="I518" s="308"/>
      <c r="J518" s="335"/>
      <c r="K518" s="105"/>
      <c r="L518" s="105"/>
      <c r="M518" s="105"/>
      <c r="N518" s="105"/>
      <c r="O518" s="105"/>
      <c r="P518" s="105"/>
      <c r="Q518" s="105"/>
      <c r="R518" s="105"/>
      <c r="S518" s="105"/>
      <c r="T518" s="105"/>
      <c r="U518" s="105"/>
      <c r="V518" s="105"/>
      <c r="W518" s="105"/>
      <c r="X518" s="105"/>
      <c r="Y518" s="105"/>
      <c r="Z518" s="105"/>
      <c r="AA518" s="105"/>
      <c r="AB518" s="105"/>
      <c r="AC518" s="105"/>
      <c r="AD518" s="105"/>
      <c r="AE518" s="105"/>
      <c r="AF518" s="105"/>
      <c r="AG518" s="105"/>
      <c r="AH518" s="105"/>
      <c r="AI518" s="105"/>
      <c r="AJ518" s="105"/>
      <c r="AK518" s="105"/>
      <c r="AL518" s="105"/>
      <c r="AM518" s="105"/>
      <c r="AN518" s="105"/>
      <c r="AO518" s="105"/>
      <c r="AP518" s="105"/>
      <c r="AQ518" s="105"/>
      <c r="AR518" s="105"/>
      <c r="AS518" s="105"/>
      <c r="AT518" s="105"/>
      <c r="AU518" s="105"/>
      <c r="AV518" s="105"/>
      <c r="AW518" s="105"/>
      <c r="AX518" s="105"/>
      <c r="AY518" s="105"/>
      <c r="AZ518" s="105"/>
      <c r="BA518" s="105"/>
      <c r="BB518" s="105"/>
      <c r="BC518" s="105"/>
      <c r="BD518" s="105"/>
      <c r="BE518" s="105"/>
      <c r="BF518" s="105"/>
      <c r="BG518" s="105"/>
      <c r="BH518" s="105"/>
      <c r="BI518" s="105"/>
      <c r="BJ518" s="105"/>
      <c r="BK518" s="105"/>
      <c r="BL518" s="105"/>
      <c r="BM518" s="105"/>
      <c r="BN518" s="105"/>
      <c r="BO518" s="105"/>
      <c r="BP518" s="105"/>
      <c r="BQ518" s="105"/>
      <c r="BR518" s="105"/>
      <c r="BS518" s="105"/>
      <c r="BT518" s="105"/>
      <c r="BU518" s="105"/>
      <c r="BV518" s="105"/>
      <c r="BW518" s="105"/>
      <c r="BX518" s="105"/>
      <c r="BY518" s="105"/>
      <c r="BZ518" s="105"/>
      <c r="CA518" s="105"/>
      <c r="CB518" s="105"/>
      <c r="CC518" s="105"/>
      <c r="CD518" s="105"/>
      <c r="CE518" s="105"/>
      <c r="CF518" s="105"/>
      <c r="CG518" s="105"/>
      <c r="CH518" s="105"/>
      <c r="CI518" s="105"/>
      <c r="CJ518" s="105"/>
      <c r="CK518" s="105"/>
      <c r="CL518" s="105"/>
      <c r="CM518" s="105"/>
      <c r="CN518" s="105"/>
      <c r="CO518" s="105"/>
      <c r="CP518" s="105"/>
      <c r="CQ518" s="105"/>
      <c r="CR518" s="105"/>
      <c r="CS518" s="105"/>
      <c r="CT518" s="105"/>
      <c r="CU518" s="105"/>
      <c r="CV518" s="105"/>
      <c r="CW518" s="105"/>
      <c r="CX518" s="105"/>
      <c r="CY518" s="105"/>
      <c r="CZ518" s="105"/>
      <c r="DA518" s="105"/>
      <c r="DB518" s="105"/>
      <c r="DC518" s="105"/>
      <c r="DD518" s="105"/>
      <c r="DE518" s="105"/>
      <c r="DF518" s="105"/>
      <c r="DG518" s="105"/>
      <c r="DH518" s="105"/>
      <c r="DI518" s="105"/>
      <c r="DJ518" s="105"/>
      <c r="DK518" s="105"/>
      <c r="DL518" s="105"/>
      <c r="DM518" s="105"/>
      <c r="DN518" s="105"/>
      <c r="DO518" s="105"/>
      <c r="DP518" s="105"/>
      <c r="DQ518" s="105"/>
      <c r="DR518" s="105"/>
      <c r="DS518" s="105"/>
      <c r="DT518" s="105"/>
      <c r="DU518" s="105"/>
      <c r="DV518" s="105"/>
      <c r="DW518" s="105"/>
      <c r="DX518" s="105"/>
      <c r="DY518" s="105"/>
      <c r="DZ518" s="105"/>
      <c r="EA518" s="105"/>
      <c r="EB518" s="105"/>
      <c r="EC518" s="105"/>
      <c r="ED518" s="105"/>
      <c r="EE518" s="105"/>
      <c r="EF518" s="105"/>
      <c r="EG518" s="105"/>
      <c r="EH518" s="105"/>
      <c r="EI518" s="105"/>
    </row>
    <row r="519" spans="1:139" s="222" customFormat="1" ht="12.5" x14ac:dyDescent="0.25">
      <c r="A519" s="1652" t="s">
        <v>6560</v>
      </c>
      <c r="B519" s="1652" t="s">
        <v>6242</v>
      </c>
      <c r="C519" s="1653">
        <v>2</v>
      </c>
      <c r="D519" s="1654">
        <v>8756</v>
      </c>
      <c r="E519" s="1654">
        <v>8756</v>
      </c>
      <c r="F519" s="105"/>
      <c r="G519" s="308"/>
      <c r="H519" s="308"/>
      <c r="I519" s="308"/>
      <c r="J519" s="335"/>
      <c r="K519" s="105"/>
      <c r="L519" s="105"/>
      <c r="M519" s="105"/>
      <c r="N519" s="105"/>
      <c r="O519" s="105"/>
      <c r="P519" s="105"/>
      <c r="Q519" s="105"/>
      <c r="R519" s="105"/>
      <c r="S519" s="105"/>
      <c r="T519" s="105"/>
      <c r="U519" s="105"/>
      <c r="V519" s="105"/>
      <c r="W519" s="105"/>
      <c r="X519" s="105"/>
      <c r="Y519" s="105"/>
      <c r="Z519" s="105"/>
      <c r="AA519" s="105"/>
      <c r="AB519" s="105"/>
      <c r="AC519" s="105"/>
      <c r="AD519" s="105"/>
      <c r="AE519" s="105"/>
      <c r="AF519" s="105"/>
      <c r="AG519" s="105"/>
      <c r="AH519" s="105"/>
      <c r="AI519" s="105"/>
      <c r="AJ519" s="105"/>
      <c r="AK519" s="105"/>
      <c r="AL519" s="105"/>
      <c r="AM519" s="105"/>
      <c r="AN519" s="105"/>
      <c r="AO519" s="105"/>
      <c r="AP519" s="105"/>
      <c r="AQ519" s="105"/>
      <c r="AR519" s="105"/>
      <c r="AS519" s="105"/>
      <c r="AT519" s="105"/>
      <c r="AU519" s="105"/>
      <c r="AV519" s="105"/>
      <c r="AW519" s="105"/>
      <c r="AX519" s="105"/>
      <c r="AY519" s="105"/>
      <c r="AZ519" s="105"/>
      <c r="BA519" s="105"/>
      <c r="BB519" s="105"/>
      <c r="BC519" s="105"/>
      <c r="BD519" s="105"/>
      <c r="BE519" s="105"/>
      <c r="BF519" s="105"/>
      <c r="BG519" s="105"/>
      <c r="BH519" s="105"/>
      <c r="BI519" s="105"/>
      <c r="BJ519" s="105"/>
      <c r="BK519" s="105"/>
      <c r="BL519" s="105"/>
      <c r="BM519" s="105"/>
      <c r="BN519" s="105"/>
      <c r="BO519" s="105"/>
      <c r="BP519" s="105"/>
      <c r="BQ519" s="105"/>
      <c r="BR519" s="105"/>
      <c r="BS519" s="105"/>
      <c r="BT519" s="105"/>
      <c r="BU519" s="105"/>
      <c r="BV519" s="105"/>
      <c r="BW519" s="105"/>
      <c r="BX519" s="105"/>
      <c r="BY519" s="105"/>
      <c r="BZ519" s="105"/>
      <c r="CA519" s="105"/>
      <c r="CB519" s="105"/>
      <c r="CC519" s="105"/>
      <c r="CD519" s="105"/>
      <c r="CE519" s="105"/>
      <c r="CF519" s="105"/>
      <c r="CG519" s="105"/>
      <c r="CH519" s="105"/>
      <c r="CI519" s="105"/>
      <c r="CJ519" s="105"/>
      <c r="CK519" s="105"/>
      <c r="CL519" s="105"/>
      <c r="CM519" s="105"/>
      <c r="CN519" s="105"/>
      <c r="CO519" s="105"/>
      <c r="CP519" s="105"/>
      <c r="CQ519" s="105"/>
      <c r="CR519" s="105"/>
      <c r="CS519" s="105"/>
      <c r="CT519" s="105"/>
      <c r="CU519" s="105"/>
      <c r="CV519" s="105"/>
      <c r="CW519" s="105"/>
      <c r="CX519" s="105"/>
      <c r="CY519" s="105"/>
      <c r="CZ519" s="105"/>
      <c r="DA519" s="105"/>
      <c r="DB519" s="105"/>
      <c r="DC519" s="105"/>
      <c r="DD519" s="105"/>
      <c r="DE519" s="105"/>
      <c r="DF519" s="105"/>
      <c r="DG519" s="105"/>
      <c r="DH519" s="105"/>
      <c r="DI519" s="105"/>
      <c r="DJ519" s="105"/>
      <c r="DK519" s="105"/>
      <c r="DL519" s="105"/>
      <c r="DM519" s="105"/>
      <c r="DN519" s="105"/>
      <c r="DO519" s="105"/>
      <c r="DP519" s="105"/>
      <c r="DQ519" s="105"/>
      <c r="DR519" s="105"/>
      <c r="DS519" s="105"/>
      <c r="DT519" s="105"/>
      <c r="DU519" s="105"/>
      <c r="DV519" s="105"/>
      <c r="DW519" s="105"/>
      <c r="DX519" s="105"/>
      <c r="DY519" s="105"/>
      <c r="DZ519" s="105"/>
      <c r="EA519" s="105"/>
      <c r="EB519" s="105"/>
      <c r="EC519" s="105"/>
      <c r="ED519" s="105"/>
      <c r="EE519" s="105"/>
      <c r="EF519" s="105"/>
      <c r="EG519" s="105"/>
      <c r="EH519" s="105"/>
      <c r="EI519" s="105"/>
    </row>
    <row r="520" spans="1:139" s="222" customFormat="1" ht="12.5" x14ac:dyDescent="0.25">
      <c r="A520" s="1652" t="s">
        <v>6561</v>
      </c>
      <c r="B520" s="1652" t="s">
        <v>6242</v>
      </c>
      <c r="C520" s="1653">
        <v>1</v>
      </c>
      <c r="D520" s="1654">
        <v>7365</v>
      </c>
      <c r="E520" s="1654">
        <v>7365</v>
      </c>
      <c r="F520" s="105"/>
      <c r="G520" s="308"/>
      <c r="H520" s="308"/>
      <c r="I520" s="308"/>
      <c r="J520" s="335"/>
      <c r="K520" s="105"/>
      <c r="L520" s="105"/>
      <c r="M520" s="105"/>
      <c r="N520" s="105"/>
      <c r="O520" s="105"/>
      <c r="P520" s="105"/>
      <c r="Q520" s="105"/>
      <c r="R520" s="105"/>
      <c r="S520" s="105"/>
      <c r="T520" s="105"/>
      <c r="U520" s="105"/>
      <c r="V520" s="105"/>
      <c r="W520" s="105"/>
      <c r="X520" s="105"/>
      <c r="Y520" s="105"/>
      <c r="Z520" s="105"/>
      <c r="AA520" s="105"/>
      <c r="AB520" s="105"/>
      <c r="AC520" s="105"/>
      <c r="AD520" s="105"/>
      <c r="AE520" s="105"/>
      <c r="AF520" s="105"/>
      <c r="AG520" s="105"/>
      <c r="AH520" s="105"/>
      <c r="AI520" s="105"/>
      <c r="AJ520" s="105"/>
      <c r="AK520" s="105"/>
      <c r="AL520" s="105"/>
      <c r="AM520" s="105"/>
      <c r="AN520" s="105"/>
      <c r="AO520" s="105"/>
      <c r="AP520" s="105"/>
      <c r="AQ520" s="105"/>
      <c r="AR520" s="105"/>
      <c r="AS520" s="105"/>
      <c r="AT520" s="105"/>
      <c r="AU520" s="105"/>
      <c r="AV520" s="105"/>
      <c r="AW520" s="105"/>
      <c r="AX520" s="105"/>
      <c r="AY520" s="105"/>
      <c r="AZ520" s="105"/>
      <c r="BA520" s="105"/>
      <c r="BB520" s="105"/>
      <c r="BC520" s="105"/>
      <c r="BD520" s="105"/>
      <c r="BE520" s="105"/>
      <c r="BF520" s="105"/>
      <c r="BG520" s="105"/>
      <c r="BH520" s="105"/>
      <c r="BI520" s="105"/>
      <c r="BJ520" s="105"/>
      <c r="BK520" s="105"/>
      <c r="BL520" s="105"/>
      <c r="BM520" s="105"/>
      <c r="BN520" s="105"/>
      <c r="BO520" s="105"/>
      <c r="BP520" s="105"/>
      <c r="BQ520" s="105"/>
      <c r="BR520" s="105"/>
      <c r="BS520" s="105"/>
      <c r="BT520" s="105"/>
      <c r="BU520" s="105"/>
      <c r="BV520" s="105"/>
      <c r="BW520" s="105"/>
      <c r="BX520" s="105"/>
      <c r="BY520" s="105"/>
      <c r="BZ520" s="105"/>
      <c r="CA520" s="105"/>
      <c r="CB520" s="105"/>
      <c r="CC520" s="105"/>
      <c r="CD520" s="105"/>
      <c r="CE520" s="105"/>
      <c r="CF520" s="105"/>
      <c r="CG520" s="105"/>
      <c r="CH520" s="105"/>
      <c r="CI520" s="105"/>
      <c r="CJ520" s="105"/>
      <c r="CK520" s="105"/>
      <c r="CL520" s="105"/>
      <c r="CM520" s="105"/>
      <c r="CN520" s="105"/>
      <c r="CO520" s="105"/>
      <c r="CP520" s="105"/>
      <c r="CQ520" s="105"/>
      <c r="CR520" s="105"/>
      <c r="CS520" s="105"/>
      <c r="CT520" s="105"/>
      <c r="CU520" s="105"/>
      <c r="CV520" s="105"/>
      <c r="CW520" s="105"/>
      <c r="CX520" s="105"/>
      <c r="CY520" s="105"/>
      <c r="CZ520" s="105"/>
      <c r="DA520" s="105"/>
      <c r="DB520" s="105"/>
      <c r="DC520" s="105"/>
      <c r="DD520" s="105"/>
      <c r="DE520" s="105"/>
      <c r="DF520" s="105"/>
      <c r="DG520" s="105"/>
      <c r="DH520" s="105"/>
      <c r="DI520" s="105"/>
      <c r="DJ520" s="105"/>
      <c r="DK520" s="105"/>
      <c r="DL520" s="105"/>
      <c r="DM520" s="105"/>
      <c r="DN520" s="105"/>
      <c r="DO520" s="105"/>
      <c r="DP520" s="105"/>
      <c r="DQ520" s="105"/>
      <c r="DR520" s="105"/>
      <c r="DS520" s="105"/>
      <c r="DT520" s="105"/>
      <c r="DU520" s="105"/>
      <c r="DV520" s="105"/>
      <c r="DW520" s="105"/>
      <c r="DX520" s="105"/>
      <c r="DY520" s="105"/>
      <c r="DZ520" s="105"/>
      <c r="EA520" s="105"/>
      <c r="EB520" s="105"/>
      <c r="EC520" s="105"/>
      <c r="ED520" s="105"/>
      <c r="EE520" s="105"/>
      <c r="EF520" s="105"/>
      <c r="EG520" s="105"/>
      <c r="EH520" s="105"/>
      <c r="EI520" s="105"/>
    </row>
    <row r="521" spans="1:139" s="222" customFormat="1" ht="12.5" x14ac:dyDescent="0.25">
      <c r="A521" s="1652" t="s">
        <v>6562</v>
      </c>
      <c r="B521" s="1652" t="s">
        <v>6242</v>
      </c>
      <c r="C521" s="1653">
        <v>2</v>
      </c>
      <c r="D521" s="1654">
        <v>9170</v>
      </c>
      <c r="E521" s="1654">
        <v>9170</v>
      </c>
      <c r="F521" s="105"/>
      <c r="G521" s="308"/>
      <c r="H521" s="308"/>
      <c r="I521" s="308"/>
      <c r="J521" s="335"/>
      <c r="K521" s="105"/>
      <c r="L521" s="105"/>
      <c r="M521" s="105"/>
      <c r="N521" s="105"/>
      <c r="O521" s="105"/>
      <c r="P521" s="105"/>
      <c r="Q521" s="105"/>
      <c r="R521" s="105"/>
      <c r="S521" s="105"/>
      <c r="T521" s="105"/>
      <c r="U521" s="105"/>
      <c r="V521" s="105"/>
      <c r="W521" s="105"/>
      <c r="X521" s="105"/>
      <c r="Y521" s="105"/>
      <c r="Z521" s="105"/>
      <c r="AA521" s="105"/>
      <c r="AB521" s="105"/>
      <c r="AC521" s="105"/>
      <c r="AD521" s="105"/>
      <c r="AE521" s="105"/>
      <c r="AF521" s="105"/>
      <c r="AG521" s="105"/>
      <c r="AH521" s="105"/>
      <c r="AI521" s="105"/>
      <c r="AJ521" s="105"/>
      <c r="AK521" s="105"/>
      <c r="AL521" s="105"/>
      <c r="AM521" s="105"/>
      <c r="AN521" s="105"/>
      <c r="AO521" s="105"/>
      <c r="AP521" s="105"/>
      <c r="AQ521" s="105"/>
      <c r="AR521" s="105"/>
      <c r="AS521" s="105"/>
      <c r="AT521" s="105"/>
      <c r="AU521" s="105"/>
      <c r="AV521" s="105"/>
      <c r="AW521" s="105"/>
      <c r="AX521" s="105"/>
      <c r="AY521" s="105"/>
      <c r="AZ521" s="105"/>
      <c r="BA521" s="105"/>
      <c r="BB521" s="105"/>
      <c r="BC521" s="105"/>
      <c r="BD521" s="105"/>
      <c r="BE521" s="105"/>
      <c r="BF521" s="105"/>
      <c r="BG521" s="105"/>
      <c r="BH521" s="105"/>
      <c r="BI521" s="105"/>
      <c r="BJ521" s="105"/>
      <c r="BK521" s="105"/>
      <c r="BL521" s="105"/>
      <c r="BM521" s="105"/>
      <c r="BN521" s="105"/>
      <c r="BO521" s="105"/>
      <c r="BP521" s="105"/>
      <c r="BQ521" s="105"/>
      <c r="BR521" s="105"/>
      <c r="BS521" s="105"/>
      <c r="BT521" s="105"/>
      <c r="BU521" s="105"/>
      <c r="BV521" s="105"/>
      <c r="BW521" s="105"/>
      <c r="BX521" s="105"/>
      <c r="BY521" s="105"/>
      <c r="BZ521" s="105"/>
      <c r="CA521" s="105"/>
      <c r="CB521" s="105"/>
      <c r="CC521" s="105"/>
      <c r="CD521" s="105"/>
      <c r="CE521" s="105"/>
      <c r="CF521" s="105"/>
      <c r="CG521" s="105"/>
      <c r="CH521" s="105"/>
      <c r="CI521" s="105"/>
      <c r="CJ521" s="105"/>
      <c r="CK521" s="105"/>
      <c r="CL521" s="105"/>
      <c r="CM521" s="105"/>
      <c r="CN521" s="105"/>
      <c r="CO521" s="105"/>
      <c r="CP521" s="105"/>
      <c r="CQ521" s="105"/>
      <c r="CR521" s="105"/>
      <c r="CS521" s="105"/>
      <c r="CT521" s="105"/>
      <c r="CU521" s="105"/>
      <c r="CV521" s="105"/>
      <c r="CW521" s="105"/>
      <c r="CX521" s="105"/>
      <c r="CY521" s="105"/>
      <c r="CZ521" s="105"/>
      <c r="DA521" s="105"/>
      <c r="DB521" s="105"/>
      <c r="DC521" s="105"/>
      <c r="DD521" s="105"/>
      <c r="DE521" s="105"/>
      <c r="DF521" s="105"/>
      <c r="DG521" s="105"/>
      <c r="DH521" s="105"/>
      <c r="DI521" s="105"/>
      <c r="DJ521" s="105"/>
      <c r="DK521" s="105"/>
      <c r="DL521" s="105"/>
      <c r="DM521" s="105"/>
      <c r="DN521" s="105"/>
      <c r="DO521" s="105"/>
      <c r="DP521" s="105"/>
      <c r="DQ521" s="105"/>
      <c r="DR521" s="105"/>
      <c r="DS521" s="105"/>
      <c r="DT521" s="105"/>
      <c r="DU521" s="105"/>
      <c r="DV521" s="105"/>
      <c r="DW521" s="105"/>
      <c r="DX521" s="105"/>
      <c r="DY521" s="105"/>
      <c r="DZ521" s="105"/>
      <c r="EA521" s="105"/>
      <c r="EB521" s="105"/>
      <c r="EC521" s="105"/>
      <c r="ED521" s="105"/>
      <c r="EE521" s="105"/>
      <c r="EF521" s="105"/>
      <c r="EG521" s="105"/>
      <c r="EH521" s="105"/>
      <c r="EI521" s="105"/>
    </row>
    <row r="522" spans="1:139" s="222" customFormat="1" ht="12.5" x14ac:dyDescent="0.25">
      <c r="A522" s="1652" t="s">
        <v>6563</v>
      </c>
      <c r="B522" s="1652" t="s">
        <v>6249</v>
      </c>
      <c r="C522" s="1653">
        <v>7</v>
      </c>
      <c r="D522" s="1654">
        <v>3822.4</v>
      </c>
      <c r="E522" s="1654">
        <v>3822.4</v>
      </c>
      <c r="F522" s="105"/>
      <c r="G522" s="308"/>
      <c r="H522" s="308"/>
      <c r="I522" s="308"/>
      <c r="J522" s="335"/>
      <c r="K522" s="105"/>
      <c r="L522" s="105"/>
      <c r="M522" s="105"/>
      <c r="N522" s="105"/>
      <c r="O522" s="105"/>
      <c r="P522" s="105"/>
      <c r="Q522" s="105"/>
      <c r="R522" s="105"/>
      <c r="S522" s="105"/>
      <c r="T522" s="105"/>
      <c r="U522" s="105"/>
      <c r="V522" s="105"/>
      <c r="W522" s="105"/>
      <c r="X522" s="105"/>
      <c r="Y522" s="105"/>
      <c r="Z522" s="105"/>
      <c r="AA522" s="105"/>
      <c r="AB522" s="105"/>
      <c r="AC522" s="105"/>
      <c r="AD522" s="105"/>
      <c r="AE522" s="105"/>
      <c r="AF522" s="105"/>
      <c r="AG522" s="105"/>
      <c r="AH522" s="105"/>
      <c r="AI522" s="105"/>
      <c r="AJ522" s="105"/>
      <c r="AK522" s="105"/>
      <c r="AL522" s="105"/>
      <c r="AM522" s="105"/>
      <c r="AN522" s="105"/>
      <c r="AO522" s="105"/>
      <c r="AP522" s="105"/>
      <c r="AQ522" s="105"/>
      <c r="AR522" s="105"/>
      <c r="AS522" s="105"/>
      <c r="AT522" s="105"/>
      <c r="AU522" s="105"/>
      <c r="AV522" s="105"/>
      <c r="AW522" s="105"/>
      <c r="AX522" s="105"/>
      <c r="AY522" s="105"/>
      <c r="AZ522" s="105"/>
      <c r="BA522" s="105"/>
      <c r="BB522" s="105"/>
      <c r="BC522" s="105"/>
      <c r="BD522" s="105"/>
      <c r="BE522" s="105"/>
      <c r="BF522" s="105"/>
      <c r="BG522" s="105"/>
      <c r="BH522" s="105"/>
      <c r="BI522" s="105"/>
      <c r="BJ522" s="105"/>
      <c r="BK522" s="105"/>
      <c r="BL522" s="105"/>
      <c r="BM522" s="105"/>
      <c r="BN522" s="105"/>
      <c r="BO522" s="105"/>
      <c r="BP522" s="105"/>
      <c r="BQ522" s="105"/>
      <c r="BR522" s="105"/>
      <c r="BS522" s="105"/>
      <c r="BT522" s="105"/>
      <c r="BU522" s="105"/>
      <c r="BV522" s="105"/>
      <c r="BW522" s="105"/>
      <c r="BX522" s="105"/>
      <c r="BY522" s="105"/>
      <c r="BZ522" s="105"/>
      <c r="CA522" s="105"/>
      <c r="CB522" s="105"/>
      <c r="CC522" s="105"/>
      <c r="CD522" s="105"/>
      <c r="CE522" s="105"/>
      <c r="CF522" s="105"/>
      <c r="CG522" s="105"/>
      <c r="CH522" s="105"/>
      <c r="CI522" s="105"/>
      <c r="CJ522" s="105"/>
      <c r="CK522" s="105"/>
      <c r="CL522" s="105"/>
      <c r="CM522" s="105"/>
      <c r="CN522" s="105"/>
      <c r="CO522" s="105"/>
      <c r="CP522" s="105"/>
      <c r="CQ522" s="105"/>
      <c r="CR522" s="105"/>
      <c r="CS522" s="105"/>
      <c r="CT522" s="105"/>
      <c r="CU522" s="105"/>
      <c r="CV522" s="105"/>
      <c r="CW522" s="105"/>
      <c r="CX522" s="105"/>
      <c r="CY522" s="105"/>
      <c r="CZ522" s="105"/>
      <c r="DA522" s="105"/>
      <c r="DB522" s="105"/>
      <c r="DC522" s="105"/>
      <c r="DD522" s="105"/>
      <c r="DE522" s="105"/>
      <c r="DF522" s="105"/>
      <c r="DG522" s="105"/>
      <c r="DH522" s="105"/>
      <c r="DI522" s="105"/>
      <c r="DJ522" s="105"/>
      <c r="DK522" s="105"/>
      <c r="DL522" s="105"/>
      <c r="DM522" s="105"/>
      <c r="DN522" s="105"/>
      <c r="DO522" s="105"/>
      <c r="DP522" s="105"/>
      <c r="DQ522" s="105"/>
      <c r="DR522" s="105"/>
      <c r="DS522" s="105"/>
      <c r="DT522" s="105"/>
      <c r="DU522" s="105"/>
      <c r="DV522" s="105"/>
      <c r="DW522" s="105"/>
      <c r="DX522" s="105"/>
      <c r="DY522" s="105"/>
      <c r="DZ522" s="105"/>
      <c r="EA522" s="105"/>
      <c r="EB522" s="105"/>
      <c r="EC522" s="105"/>
      <c r="ED522" s="105"/>
      <c r="EE522" s="105"/>
      <c r="EF522" s="105"/>
      <c r="EG522" s="105"/>
      <c r="EH522" s="105"/>
      <c r="EI522" s="105"/>
    </row>
    <row r="523" spans="1:139" s="222" customFormat="1" ht="12.5" x14ac:dyDescent="0.25">
      <c r="A523" s="1652" t="s">
        <v>6564</v>
      </c>
      <c r="B523" s="1652" t="s">
        <v>6249</v>
      </c>
      <c r="C523" s="1653">
        <v>1</v>
      </c>
      <c r="D523" s="1654">
        <v>6634.5</v>
      </c>
      <c r="E523" s="1654">
        <v>6634.5</v>
      </c>
      <c r="F523" s="105"/>
      <c r="G523" s="308"/>
      <c r="H523" s="308"/>
      <c r="I523" s="308"/>
      <c r="J523" s="335"/>
      <c r="K523" s="105"/>
      <c r="L523" s="105"/>
      <c r="M523" s="105"/>
      <c r="N523" s="105"/>
      <c r="O523" s="105"/>
      <c r="P523" s="105"/>
      <c r="Q523" s="105"/>
      <c r="R523" s="105"/>
      <c r="S523" s="105"/>
      <c r="T523" s="105"/>
      <c r="U523" s="105"/>
      <c r="V523" s="105"/>
      <c r="W523" s="105"/>
      <c r="X523" s="105"/>
      <c r="Y523" s="105"/>
      <c r="Z523" s="105"/>
      <c r="AA523" s="105"/>
      <c r="AB523" s="105"/>
      <c r="AC523" s="105"/>
      <c r="AD523" s="105"/>
      <c r="AE523" s="105"/>
      <c r="AF523" s="105"/>
      <c r="AG523" s="105"/>
      <c r="AH523" s="105"/>
      <c r="AI523" s="105"/>
      <c r="AJ523" s="105"/>
      <c r="AK523" s="105"/>
      <c r="AL523" s="105"/>
      <c r="AM523" s="105"/>
      <c r="AN523" s="105"/>
      <c r="AO523" s="105"/>
      <c r="AP523" s="105"/>
      <c r="AQ523" s="105"/>
      <c r="AR523" s="105"/>
      <c r="AS523" s="105"/>
      <c r="AT523" s="105"/>
      <c r="AU523" s="105"/>
      <c r="AV523" s="105"/>
      <c r="AW523" s="105"/>
      <c r="AX523" s="105"/>
      <c r="AY523" s="105"/>
      <c r="AZ523" s="105"/>
      <c r="BA523" s="105"/>
      <c r="BB523" s="105"/>
      <c r="BC523" s="105"/>
      <c r="BD523" s="105"/>
      <c r="BE523" s="105"/>
      <c r="BF523" s="105"/>
      <c r="BG523" s="105"/>
      <c r="BH523" s="105"/>
      <c r="BI523" s="105"/>
      <c r="BJ523" s="105"/>
      <c r="BK523" s="105"/>
      <c r="BL523" s="105"/>
      <c r="BM523" s="105"/>
      <c r="BN523" s="105"/>
      <c r="BO523" s="105"/>
      <c r="BP523" s="105"/>
      <c r="BQ523" s="105"/>
      <c r="BR523" s="105"/>
      <c r="BS523" s="105"/>
      <c r="BT523" s="105"/>
      <c r="BU523" s="105"/>
      <c r="BV523" s="105"/>
      <c r="BW523" s="105"/>
      <c r="BX523" s="105"/>
      <c r="BY523" s="105"/>
      <c r="BZ523" s="105"/>
      <c r="CA523" s="105"/>
      <c r="CB523" s="105"/>
      <c r="CC523" s="105"/>
      <c r="CD523" s="105"/>
      <c r="CE523" s="105"/>
      <c r="CF523" s="105"/>
      <c r="CG523" s="105"/>
      <c r="CH523" s="105"/>
      <c r="CI523" s="105"/>
      <c r="CJ523" s="105"/>
      <c r="CK523" s="105"/>
      <c r="CL523" s="105"/>
      <c r="CM523" s="105"/>
      <c r="CN523" s="105"/>
      <c r="CO523" s="105"/>
      <c r="CP523" s="105"/>
      <c r="CQ523" s="105"/>
      <c r="CR523" s="105"/>
      <c r="CS523" s="105"/>
      <c r="CT523" s="105"/>
      <c r="CU523" s="105"/>
      <c r="CV523" s="105"/>
      <c r="CW523" s="105"/>
      <c r="CX523" s="105"/>
      <c r="CY523" s="105"/>
      <c r="CZ523" s="105"/>
      <c r="DA523" s="105"/>
      <c r="DB523" s="105"/>
      <c r="DC523" s="105"/>
      <c r="DD523" s="105"/>
      <c r="DE523" s="105"/>
      <c r="DF523" s="105"/>
      <c r="DG523" s="105"/>
      <c r="DH523" s="105"/>
      <c r="DI523" s="105"/>
      <c r="DJ523" s="105"/>
      <c r="DK523" s="105"/>
      <c r="DL523" s="105"/>
      <c r="DM523" s="105"/>
      <c r="DN523" s="105"/>
      <c r="DO523" s="105"/>
      <c r="DP523" s="105"/>
      <c r="DQ523" s="105"/>
      <c r="DR523" s="105"/>
      <c r="DS523" s="105"/>
      <c r="DT523" s="105"/>
      <c r="DU523" s="105"/>
      <c r="DV523" s="105"/>
      <c r="DW523" s="105"/>
      <c r="DX523" s="105"/>
      <c r="DY523" s="105"/>
      <c r="DZ523" s="105"/>
      <c r="EA523" s="105"/>
      <c r="EB523" s="105"/>
      <c r="EC523" s="105"/>
      <c r="ED523" s="105"/>
      <c r="EE523" s="105"/>
      <c r="EF523" s="105"/>
      <c r="EG523" s="105"/>
      <c r="EH523" s="105"/>
      <c r="EI523" s="105"/>
    </row>
    <row r="524" spans="1:139" s="222" customFormat="1" ht="12.5" x14ac:dyDescent="0.25">
      <c r="A524" s="1652" t="s">
        <v>6565</v>
      </c>
      <c r="B524" s="1652" t="s">
        <v>6249</v>
      </c>
      <c r="C524" s="1653">
        <v>1</v>
      </c>
      <c r="D524" s="1654">
        <v>7284.5</v>
      </c>
      <c r="E524" s="1654">
        <v>7284.5</v>
      </c>
      <c r="F524" s="105"/>
      <c r="G524" s="308"/>
      <c r="H524" s="308"/>
      <c r="I524" s="308"/>
      <c r="J524" s="335"/>
      <c r="K524" s="105"/>
      <c r="L524" s="105"/>
      <c r="M524" s="105"/>
      <c r="N524" s="105"/>
      <c r="O524" s="105"/>
      <c r="P524" s="105"/>
      <c r="Q524" s="105"/>
      <c r="R524" s="105"/>
      <c r="S524" s="105"/>
      <c r="T524" s="105"/>
      <c r="U524" s="105"/>
      <c r="V524" s="105"/>
      <c r="W524" s="105"/>
      <c r="X524" s="105"/>
      <c r="Y524" s="105"/>
      <c r="Z524" s="105"/>
      <c r="AA524" s="105"/>
      <c r="AB524" s="105"/>
      <c r="AC524" s="105"/>
      <c r="AD524" s="105"/>
      <c r="AE524" s="105"/>
      <c r="AF524" s="105"/>
      <c r="AG524" s="105"/>
      <c r="AH524" s="105"/>
      <c r="AI524" s="105"/>
      <c r="AJ524" s="105"/>
      <c r="AK524" s="105"/>
      <c r="AL524" s="105"/>
      <c r="AM524" s="105"/>
      <c r="AN524" s="105"/>
      <c r="AO524" s="105"/>
      <c r="AP524" s="105"/>
      <c r="AQ524" s="105"/>
      <c r="AR524" s="105"/>
      <c r="AS524" s="105"/>
      <c r="AT524" s="105"/>
      <c r="AU524" s="105"/>
      <c r="AV524" s="105"/>
      <c r="AW524" s="105"/>
      <c r="AX524" s="105"/>
      <c r="AY524" s="105"/>
      <c r="AZ524" s="105"/>
      <c r="BA524" s="105"/>
      <c r="BB524" s="105"/>
      <c r="BC524" s="105"/>
      <c r="BD524" s="105"/>
      <c r="BE524" s="105"/>
      <c r="BF524" s="105"/>
      <c r="BG524" s="105"/>
      <c r="BH524" s="105"/>
      <c r="BI524" s="105"/>
      <c r="BJ524" s="105"/>
      <c r="BK524" s="105"/>
      <c r="BL524" s="105"/>
      <c r="BM524" s="105"/>
      <c r="BN524" s="105"/>
      <c r="BO524" s="105"/>
      <c r="BP524" s="105"/>
      <c r="BQ524" s="105"/>
      <c r="BR524" s="105"/>
      <c r="BS524" s="105"/>
      <c r="BT524" s="105"/>
      <c r="BU524" s="105"/>
      <c r="BV524" s="105"/>
      <c r="BW524" s="105"/>
      <c r="BX524" s="105"/>
      <c r="BY524" s="105"/>
      <c r="BZ524" s="105"/>
      <c r="CA524" s="105"/>
      <c r="CB524" s="105"/>
      <c r="CC524" s="105"/>
      <c r="CD524" s="105"/>
      <c r="CE524" s="105"/>
      <c r="CF524" s="105"/>
      <c r="CG524" s="105"/>
      <c r="CH524" s="105"/>
      <c r="CI524" s="105"/>
      <c r="CJ524" s="105"/>
      <c r="CK524" s="105"/>
      <c r="CL524" s="105"/>
      <c r="CM524" s="105"/>
      <c r="CN524" s="105"/>
      <c r="CO524" s="105"/>
      <c r="CP524" s="105"/>
      <c r="CQ524" s="105"/>
      <c r="CR524" s="105"/>
      <c r="CS524" s="105"/>
      <c r="CT524" s="105"/>
      <c r="CU524" s="105"/>
      <c r="CV524" s="105"/>
      <c r="CW524" s="105"/>
      <c r="CX524" s="105"/>
      <c r="CY524" s="105"/>
      <c r="CZ524" s="105"/>
      <c r="DA524" s="105"/>
      <c r="DB524" s="105"/>
      <c r="DC524" s="105"/>
      <c r="DD524" s="105"/>
      <c r="DE524" s="105"/>
      <c r="DF524" s="105"/>
      <c r="DG524" s="105"/>
      <c r="DH524" s="105"/>
      <c r="DI524" s="105"/>
      <c r="DJ524" s="105"/>
      <c r="DK524" s="105"/>
      <c r="DL524" s="105"/>
      <c r="DM524" s="105"/>
      <c r="DN524" s="105"/>
      <c r="DO524" s="105"/>
      <c r="DP524" s="105"/>
      <c r="DQ524" s="105"/>
      <c r="DR524" s="105"/>
      <c r="DS524" s="105"/>
      <c r="DT524" s="105"/>
      <c r="DU524" s="105"/>
      <c r="DV524" s="105"/>
      <c r="DW524" s="105"/>
      <c r="DX524" s="105"/>
      <c r="DY524" s="105"/>
      <c r="DZ524" s="105"/>
      <c r="EA524" s="105"/>
      <c r="EB524" s="105"/>
      <c r="EC524" s="105"/>
      <c r="ED524" s="105"/>
      <c r="EE524" s="105"/>
      <c r="EF524" s="105"/>
      <c r="EG524" s="105"/>
      <c r="EH524" s="105"/>
      <c r="EI524" s="105"/>
    </row>
    <row r="525" spans="1:139" s="222" customFormat="1" ht="12.5" x14ac:dyDescent="0.25">
      <c r="A525" s="1652" t="s">
        <v>6566</v>
      </c>
      <c r="B525" s="1652" t="s">
        <v>6249</v>
      </c>
      <c r="C525" s="1653">
        <v>11</v>
      </c>
      <c r="D525" s="1654">
        <v>4250.62</v>
      </c>
      <c r="E525" s="1654">
        <v>4250.62</v>
      </c>
      <c r="F525" s="105"/>
      <c r="G525" s="308"/>
      <c r="H525" s="308"/>
      <c r="I525" s="308"/>
      <c r="J525" s="335"/>
      <c r="K525" s="105"/>
      <c r="L525" s="105"/>
      <c r="M525" s="105"/>
      <c r="N525" s="105"/>
      <c r="O525" s="105"/>
      <c r="P525" s="105"/>
      <c r="Q525" s="105"/>
      <c r="R525" s="105"/>
      <c r="S525" s="105"/>
      <c r="T525" s="105"/>
      <c r="U525" s="105"/>
      <c r="V525" s="105"/>
      <c r="W525" s="105"/>
      <c r="X525" s="105"/>
      <c r="Y525" s="105"/>
      <c r="Z525" s="105"/>
      <c r="AA525" s="105"/>
      <c r="AB525" s="105"/>
      <c r="AC525" s="105"/>
      <c r="AD525" s="105"/>
      <c r="AE525" s="105"/>
      <c r="AF525" s="105"/>
      <c r="AG525" s="105"/>
      <c r="AH525" s="105"/>
      <c r="AI525" s="105"/>
      <c r="AJ525" s="105"/>
      <c r="AK525" s="105"/>
      <c r="AL525" s="105"/>
      <c r="AM525" s="105"/>
      <c r="AN525" s="105"/>
      <c r="AO525" s="105"/>
      <c r="AP525" s="105"/>
      <c r="AQ525" s="105"/>
      <c r="AR525" s="105"/>
      <c r="AS525" s="105"/>
      <c r="AT525" s="105"/>
      <c r="AU525" s="105"/>
      <c r="AV525" s="105"/>
      <c r="AW525" s="105"/>
      <c r="AX525" s="105"/>
      <c r="AY525" s="105"/>
      <c r="AZ525" s="105"/>
      <c r="BA525" s="105"/>
      <c r="BB525" s="105"/>
      <c r="BC525" s="105"/>
      <c r="BD525" s="105"/>
      <c r="BE525" s="105"/>
      <c r="BF525" s="105"/>
      <c r="BG525" s="105"/>
      <c r="BH525" s="105"/>
      <c r="BI525" s="105"/>
      <c r="BJ525" s="105"/>
      <c r="BK525" s="105"/>
      <c r="BL525" s="105"/>
      <c r="BM525" s="105"/>
      <c r="BN525" s="105"/>
      <c r="BO525" s="105"/>
      <c r="BP525" s="105"/>
      <c r="BQ525" s="105"/>
      <c r="BR525" s="105"/>
      <c r="BS525" s="105"/>
      <c r="BT525" s="105"/>
      <c r="BU525" s="105"/>
      <c r="BV525" s="105"/>
      <c r="BW525" s="105"/>
      <c r="BX525" s="105"/>
      <c r="BY525" s="105"/>
      <c r="BZ525" s="105"/>
      <c r="CA525" s="105"/>
      <c r="CB525" s="105"/>
      <c r="CC525" s="105"/>
      <c r="CD525" s="105"/>
      <c r="CE525" s="105"/>
      <c r="CF525" s="105"/>
      <c r="CG525" s="105"/>
      <c r="CH525" s="105"/>
      <c r="CI525" s="105"/>
      <c r="CJ525" s="105"/>
      <c r="CK525" s="105"/>
      <c r="CL525" s="105"/>
      <c r="CM525" s="105"/>
      <c r="CN525" s="105"/>
      <c r="CO525" s="105"/>
      <c r="CP525" s="105"/>
      <c r="CQ525" s="105"/>
      <c r="CR525" s="105"/>
      <c r="CS525" s="105"/>
      <c r="CT525" s="105"/>
      <c r="CU525" s="105"/>
      <c r="CV525" s="105"/>
      <c r="CW525" s="105"/>
      <c r="CX525" s="105"/>
      <c r="CY525" s="105"/>
      <c r="CZ525" s="105"/>
      <c r="DA525" s="105"/>
      <c r="DB525" s="105"/>
      <c r="DC525" s="105"/>
      <c r="DD525" s="105"/>
      <c r="DE525" s="105"/>
      <c r="DF525" s="105"/>
      <c r="DG525" s="105"/>
      <c r="DH525" s="105"/>
      <c r="DI525" s="105"/>
      <c r="DJ525" s="105"/>
      <c r="DK525" s="105"/>
      <c r="DL525" s="105"/>
      <c r="DM525" s="105"/>
      <c r="DN525" s="105"/>
      <c r="DO525" s="105"/>
      <c r="DP525" s="105"/>
      <c r="DQ525" s="105"/>
      <c r="DR525" s="105"/>
      <c r="DS525" s="105"/>
      <c r="DT525" s="105"/>
      <c r="DU525" s="105"/>
      <c r="DV525" s="105"/>
      <c r="DW525" s="105"/>
      <c r="DX525" s="105"/>
      <c r="DY525" s="105"/>
      <c r="DZ525" s="105"/>
      <c r="EA525" s="105"/>
      <c r="EB525" s="105"/>
      <c r="EC525" s="105"/>
      <c r="ED525" s="105"/>
      <c r="EE525" s="105"/>
      <c r="EF525" s="105"/>
      <c r="EG525" s="105"/>
      <c r="EH525" s="105"/>
      <c r="EI525" s="105"/>
    </row>
    <row r="526" spans="1:139" s="222" customFormat="1" ht="12.5" x14ac:dyDescent="0.25">
      <c r="A526" s="1652" t="s">
        <v>6567</v>
      </c>
      <c r="B526" s="1652" t="s">
        <v>6249</v>
      </c>
      <c r="C526" s="1653">
        <v>1</v>
      </c>
      <c r="D526" s="1654">
        <v>5335</v>
      </c>
      <c r="E526" s="1654">
        <v>5335</v>
      </c>
      <c r="F526" s="105"/>
      <c r="G526" s="308"/>
      <c r="H526" s="308"/>
      <c r="I526" s="308"/>
      <c r="J526" s="335"/>
      <c r="K526" s="105"/>
      <c r="L526" s="105"/>
      <c r="M526" s="105"/>
      <c r="N526" s="105"/>
      <c r="O526" s="105"/>
      <c r="P526" s="105"/>
      <c r="Q526" s="105"/>
      <c r="R526" s="105"/>
      <c r="S526" s="105"/>
      <c r="T526" s="105"/>
      <c r="U526" s="105"/>
      <c r="V526" s="105"/>
      <c r="W526" s="105"/>
      <c r="X526" s="105"/>
      <c r="Y526" s="105"/>
      <c r="Z526" s="105"/>
      <c r="AA526" s="105"/>
      <c r="AB526" s="105"/>
      <c r="AC526" s="105"/>
      <c r="AD526" s="105"/>
      <c r="AE526" s="105"/>
      <c r="AF526" s="105"/>
      <c r="AG526" s="105"/>
      <c r="AH526" s="105"/>
      <c r="AI526" s="105"/>
      <c r="AJ526" s="105"/>
      <c r="AK526" s="105"/>
      <c r="AL526" s="105"/>
      <c r="AM526" s="105"/>
      <c r="AN526" s="105"/>
      <c r="AO526" s="105"/>
      <c r="AP526" s="105"/>
      <c r="AQ526" s="105"/>
      <c r="AR526" s="105"/>
      <c r="AS526" s="105"/>
      <c r="AT526" s="105"/>
      <c r="AU526" s="105"/>
      <c r="AV526" s="105"/>
      <c r="AW526" s="105"/>
      <c r="AX526" s="105"/>
      <c r="AY526" s="105"/>
      <c r="AZ526" s="105"/>
      <c r="BA526" s="105"/>
      <c r="BB526" s="105"/>
      <c r="BC526" s="105"/>
      <c r="BD526" s="105"/>
      <c r="BE526" s="105"/>
      <c r="BF526" s="105"/>
      <c r="BG526" s="105"/>
      <c r="BH526" s="105"/>
      <c r="BI526" s="105"/>
      <c r="BJ526" s="105"/>
      <c r="BK526" s="105"/>
      <c r="BL526" s="105"/>
      <c r="BM526" s="105"/>
      <c r="BN526" s="105"/>
      <c r="BO526" s="105"/>
      <c r="BP526" s="105"/>
      <c r="BQ526" s="105"/>
      <c r="BR526" s="105"/>
      <c r="BS526" s="105"/>
      <c r="BT526" s="105"/>
      <c r="BU526" s="105"/>
      <c r="BV526" s="105"/>
      <c r="BW526" s="105"/>
      <c r="BX526" s="105"/>
      <c r="BY526" s="105"/>
      <c r="BZ526" s="105"/>
      <c r="CA526" s="105"/>
      <c r="CB526" s="105"/>
      <c r="CC526" s="105"/>
      <c r="CD526" s="105"/>
      <c r="CE526" s="105"/>
      <c r="CF526" s="105"/>
      <c r="CG526" s="105"/>
      <c r="CH526" s="105"/>
      <c r="CI526" s="105"/>
      <c r="CJ526" s="105"/>
      <c r="CK526" s="105"/>
      <c r="CL526" s="105"/>
      <c r="CM526" s="105"/>
      <c r="CN526" s="105"/>
      <c r="CO526" s="105"/>
      <c r="CP526" s="105"/>
      <c r="CQ526" s="105"/>
      <c r="CR526" s="105"/>
      <c r="CS526" s="105"/>
      <c r="CT526" s="105"/>
      <c r="CU526" s="105"/>
      <c r="CV526" s="105"/>
      <c r="CW526" s="105"/>
      <c r="CX526" s="105"/>
      <c r="CY526" s="105"/>
      <c r="CZ526" s="105"/>
      <c r="DA526" s="105"/>
      <c r="DB526" s="105"/>
      <c r="DC526" s="105"/>
      <c r="DD526" s="105"/>
      <c r="DE526" s="105"/>
      <c r="DF526" s="105"/>
      <c r="DG526" s="105"/>
      <c r="DH526" s="105"/>
      <c r="DI526" s="105"/>
      <c r="DJ526" s="105"/>
      <c r="DK526" s="105"/>
      <c r="DL526" s="105"/>
      <c r="DM526" s="105"/>
      <c r="DN526" s="105"/>
      <c r="DO526" s="105"/>
      <c r="DP526" s="105"/>
      <c r="DQ526" s="105"/>
      <c r="DR526" s="105"/>
      <c r="DS526" s="105"/>
      <c r="DT526" s="105"/>
      <c r="DU526" s="105"/>
      <c r="DV526" s="105"/>
      <c r="DW526" s="105"/>
      <c r="DX526" s="105"/>
      <c r="DY526" s="105"/>
      <c r="DZ526" s="105"/>
      <c r="EA526" s="105"/>
      <c r="EB526" s="105"/>
      <c r="EC526" s="105"/>
      <c r="ED526" s="105"/>
      <c r="EE526" s="105"/>
      <c r="EF526" s="105"/>
      <c r="EG526" s="105"/>
      <c r="EH526" s="105"/>
      <c r="EI526" s="105"/>
    </row>
    <row r="527" spans="1:139" s="222" customFormat="1" ht="12.5" x14ac:dyDescent="0.25">
      <c r="A527" s="1652" t="s">
        <v>6568</v>
      </c>
      <c r="B527" s="1652" t="s">
        <v>6249</v>
      </c>
      <c r="C527" s="1653">
        <v>1</v>
      </c>
      <c r="D527" s="1654">
        <v>4408.6000000000004</v>
      </c>
      <c r="E527" s="1654">
        <v>4408.6000000000004</v>
      </c>
      <c r="F527" s="105"/>
      <c r="G527" s="308"/>
      <c r="H527" s="308"/>
      <c r="I527" s="308"/>
      <c r="J527" s="335"/>
      <c r="K527" s="105"/>
      <c r="L527" s="105"/>
      <c r="M527" s="105"/>
      <c r="N527" s="105"/>
      <c r="O527" s="105"/>
      <c r="P527" s="105"/>
      <c r="Q527" s="105"/>
      <c r="R527" s="105"/>
      <c r="S527" s="105"/>
      <c r="T527" s="105"/>
      <c r="U527" s="105"/>
      <c r="V527" s="105"/>
      <c r="W527" s="105"/>
      <c r="X527" s="105"/>
      <c r="Y527" s="105"/>
      <c r="Z527" s="105"/>
      <c r="AA527" s="105"/>
      <c r="AB527" s="105"/>
      <c r="AC527" s="105"/>
      <c r="AD527" s="105"/>
      <c r="AE527" s="105"/>
      <c r="AF527" s="105"/>
      <c r="AG527" s="105"/>
      <c r="AH527" s="105"/>
      <c r="AI527" s="105"/>
      <c r="AJ527" s="105"/>
      <c r="AK527" s="105"/>
      <c r="AL527" s="105"/>
      <c r="AM527" s="105"/>
      <c r="AN527" s="105"/>
      <c r="AO527" s="105"/>
      <c r="AP527" s="105"/>
      <c r="AQ527" s="105"/>
      <c r="AR527" s="105"/>
      <c r="AS527" s="105"/>
      <c r="AT527" s="105"/>
      <c r="AU527" s="105"/>
      <c r="AV527" s="105"/>
      <c r="AW527" s="105"/>
      <c r="AX527" s="105"/>
      <c r="AY527" s="105"/>
      <c r="AZ527" s="105"/>
      <c r="BA527" s="105"/>
      <c r="BB527" s="105"/>
      <c r="BC527" s="105"/>
      <c r="BD527" s="105"/>
      <c r="BE527" s="105"/>
      <c r="BF527" s="105"/>
      <c r="BG527" s="105"/>
      <c r="BH527" s="105"/>
      <c r="BI527" s="105"/>
      <c r="BJ527" s="105"/>
      <c r="BK527" s="105"/>
      <c r="BL527" s="105"/>
      <c r="BM527" s="105"/>
      <c r="BN527" s="105"/>
      <c r="BO527" s="105"/>
      <c r="BP527" s="105"/>
      <c r="BQ527" s="105"/>
      <c r="BR527" s="105"/>
      <c r="BS527" s="105"/>
      <c r="BT527" s="105"/>
      <c r="BU527" s="105"/>
      <c r="BV527" s="105"/>
      <c r="BW527" s="105"/>
      <c r="BX527" s="105"/>
      <c r="BY527" s="105"/>
      <c r="BZ527" s="105"/>
      <c r="CA527" s="105"/>
      <c r="CB527" s="105"/>
      <c r="CC527" s="105"/>
      <c r="CD527" s="105"/>
      <c r="CE527" s="105"/>
      <c r="CF527" s="105"/>
      <c r="CG527" s="105"/>
      <c r="CH527" s="105"/>
      <c r="CI527" s="105"/>
      <c r="CJ527" s="105"/>
      <c r="CK527" s="105"/>
      <c r="CL527" s="105"/>
      <c r="CM527" s="105"/>
      <c r="CN527" s="105"/>
      <c r="CO527" s="105"/>
      <c r="CP527" s="105"/>
      <c r="CQ527" s="105"/>
      <c r="CR527" s="105"/>
      <c r="CS527" s="105"/>
      <c r="CT527" s="105"/>
      <c r="CU527" s="105"/>
      <c r="CV527" s="105"/>
      <c r="CW527" s="105"/>
      <c r="CX527" s="105"/>
      <c r="CY527" s="105"/>
      <c r="CZ527" s="105"/>
      <c r="DA527" s="105"/>
      <c r="DB527" s="105"/>
      <c r="DC527" s="105"/>
      <c r="DD527" s="105"/>
      <c r="DE527" s="105"/>
      <c r="DF527" s="105"/>
      <c r="DG527" s="105"/>
      <c r="DH527" s="105"/>
      <c r="DI527" s="105"/>
      <c r="DJ527" s="105"/>
      <c r="DK527" s="105"/>
      <c r="DL527" s="105"/>
      <c r="DM527" s="105"/>
      <c r="DN527" s="105"/>
      <c r="DO527" s="105"/>
      <c r="DP527" s="105"/>
      <c r="DQ527" s="105"/>
      <c r="DR527" s="105"/>
      <c r="DS527" s="105"/>
      <c r="DT527" s="105"/>
      <c r="DU527" s="105"/>
      <c r="DV527" s="105"/>
      <c r="DW527" s="105"/>
      <c r="DX527" s="105"/>
      <c r="DY527" s="105"/>
      <c r="DZ527" s="105"/>
      <c r="EA527" s="105"/>
      <c r="EB527" s="105"/>
      <c r="EC527" s="105"/>
      <c r="ED527" s="105"/>
      <c r="EE527" s="105"/>
      <c r="EF527" s="105"/>
      <c r="EG527" s="105"/>
      <c r="EH527" s="105"/>
      <c r="EI527" s="105"/>
    </row>
    <row r="528" spans="1:139" s="222" customFormat="1" ht="12.5" x14ac:dyDescent="0.25">
      <c r="A528" s="1652" t="s">
        <v>6569</v>
      </c>
      <c r="B528" s="1652" t="s">
        <v>6249</v>
      </c>
      <c r="C528" s="1653">
        <v>12</v>
      </c>
      <c r="D528" s="1654">
        <v>5357.1</v>
      </c>
      <c r="E528" s="1654">
        <v>5357.1</v>
      </c>
      <c r="F528" s="105"/>
      <c r="G528" s="308"/>
      <c r="H528" s="308"/>
      <c r="I528" s="308"/>
      <c r="J528" s="335"/>
      <c r="K528" s="105"/>
      <c r="L528" s="105"/>
      <c r="M528" s="105"/>
      <c r="N528" s="105"/>
      <c r="O528" s="105"/>
      <c r="P528" s="105"/>
      <c r="Q528" s="105"/>
      <c r="R528" s="105"/>
      <c r="S528" s="105"/>
      <c r="T528" s="105"/>
      <c r="U528" s="105"/>
      <c r="V528" s="105"/>
      <c r="W528" s="105"/>
      <c r="X528" s="105"/>
      <c r="Y528" s="105"/>
      <c r="Z528" s="105"/>
      <c r="AA528" s="105"/>
      <c r="AB528" s="105"/>
      <c r="AC528" s="105"/>
      <c r="AD528" s="105"/>
      <c r="AE528" s="105"/>
      <c r="AF528" s="105"/>
      <c r="AG528" s="105"/>
      <c r="AH528" s="105"/>
      <c r="AI528" s="105"/>
      <c r="AJ528" s="105"/>
      <c r="AK528" s="105"/>
      <c r="AL528" s="105"/>
      <c r="AM528" s="105"/>
      <c r="AN528" s="105"/>
      <c r="AO528" s="105"/>
      <c r="AP528" s="105"/>
      <c r="AQ528" s="105"/>
      <c r="AR528" s="105"/>
      <c r="AS528" s="105"/>
      <c r="AT528" s="105"/>
      <c r="AU528" s="105"/>
      <c r="AV528" s="105"/>
      <c r="AW528" s="105"/>
      <c r="AX528" s="105"/>
      <c r="AY528" s="105"/>
      <c r="AZ528" s="105"/>
      <c r="BA528" s="105"/>
      <c r="BB528" s="105"/>
      <c r="BC528" s="105"/>
      <c r="BD528" s="105"/>
      <c r="BE528" s="105"/>
      <c r="BF528" s="105"/>
      <c r="BG528" s="105"/>
      <c r="BH528" s="105"/>
      <c r="BI528" s="105"/>
      <c r="BJ528" s="105"/>
      <c r="BK528" s="105"/>
      <c r="BL528" s="105"/>
      <c r="BM528" s="105"/>
      <c r="BN528" s="105"/>
      <c r="BO528" s="105"/>
      <c r="BP528" s="105"/>
      <c r="BQ528" s="105"/>
      <c r="BR528" s="105"/>
      <c r="BS528" s="105"/>
      <c r="BT528" s="105"/>
      <c r="BU528" s="105"/>
      <c r="BV528" s="105"/>
      <c r="BW528" s="105"/>
      <c r="BX528" s="105"/>
      <c r="BY528" s="105"/>
      <c r="BZ528" s="105"/>
      <c r="CA528" s="105"/>
      <c r="CB528" s="105"/>
      <c r="CC528" s="105"/>
      <c r="CD528" s="105"/>
      <c r="CE528" s="105"/>
      <c r="CF528" s="105"/>
      <c r="CG528" s="105"/>
      <c r="CH528" s="105"/>
      <c r="CI528" s="105"/>
      <c r="CJ528" s="105"/>
      <c r="CK528" s="105"/>
      <c r="CL528" s="105"/>
      <c r="CM528" s="105"/>
      <c r="CN528" s="105"/>
      <c r="CO528" s="105"/>
      <c r="CP528" s="105"/>
      <c r="CQ528" s="105"/>
      <c r="CR528" s="105"/>
      <c r="CS528" s="105"/>
      <c r="CT528" s="105"/>
      <c r="CU528" s="105"/>
      <c r="CV528" s="105"/>
      <c r="CW528" s="105"/>
      <c r="CX528" s="105"/>
      <c r="CY528" s="105"/>
      <c r="CZ528" s="105"/>
      <c r="DA528" s="105"/>
      <c r="DB528" s="105"/>
      <c r="DC528" s="105"/>
      <c r="DD528" s="105"/>
      <c r="DE528" s="105"/>
      <c r="DF528" s="105"/>
      <c r="DG528" s="105"/>
      <c r="DH528" s="105"/>
      <c r="DI528" s="105"/>
      <c r="DJ528" s="105"/>
      <c r="DK528" s="105"/>
      <c r="DL528" s="105"/>
      <c r="DM528" s="105"/>
      <c r="DN528" s="105"/>
      <c r="DO528" s="105"/>
      <c r="DP528" s="105"/>
      <c r="DQ528" s="105"/>
      <c r="DR528" s="105"/>
      <c r="DS528" s="105"/>
      <c r="DT528" s="105"/>
      <c r="DU528" s="105"/>
      <c r="DV528" s="105"/>
      <c r="DW528" s="105"/>
      <c r="DX528" s="105"/>
      <c r="DY528" s="105"/>
      <c r="DZ528" s="105"/>
      <c r="EA528" s="105"/>
      <c r="EB528" s="105"/>
      <c r="EC528" s="105"/>
      <c r="ED528" s="105"/>
      <c r="EE528" s="105"/>
      <c r="EF528" s="105"/>
      <c r="EG528" s="105"/>
      <c r="EH528" s="105"/>
      <c r="EI528" s="105"/>
    </row>
    <row r="529" spans="1:139" s="222" customFormat="1" ht="12.5" x14ac:dyDescent="0.25">
      <c r="A529" s="1652" t="s">
        <v>6570</v>
      </c>
      <c r="B529" s="1652" t="s">
        <v>6249</v>
      </c>
      <c r="C529" s="1653">
        <v>58</v>
      </c>
      <c r="D529" s="1654">
        <v>6175</v>
      </c>
      <c r="E529" s="1654">
        <v>6175</v>
      </c>
      <c r="F529" s="105"/>
      <c r="G529" s="308"/>
      <c r="H529" s="308"/>
      <c r="I529" s="308"/>
      <c r="J529" s="335"/>
      <c r="K529" s="105"/>
      <c r="L529" s="105"/>
      <c r="M529" s="105"/>
      <c r="N529" s="105"/>
      <c r="O529" s="105"/>
      <c r="P529" s="105"/>
      <c r="Q529" s="105"/>
      <c r="R529" s="105"/>
      <c r="S529" s="105"/>
      <c r="T529" s="105"/>
      <c r="U529" s="105"/>
      <c r="V529" s="105"/>
      <c r="W529" s="105"/>
      <c r="X529" s="105"/>
      <c r="Y529" s="105"/>
      <c r="Z529" s="105"/>
      <c r="AA529" s="105"/>
      <c r="AB529" s="105"/>
      <c r="AC529" s="105"/>
      <c r="AD529" s="105"/>
      <c r="AE529" s="105"/>
      <c r="AF529" s="105"/>
      <c r="AG529" s="105"/>
      <c r="AH529" s="105"/>
      <c r="AI529" s="105"/>
      <c r="AJ529" s="105"/>
      <c r="AK529" s="105"/>
      <c r="AL529" s="105"/>
      <c r="AM529" s="105"/>
      <c r="AN529" s="105"/>
      <c r="AO529" s="105"/>
      <c r="AP529" s="105"/>
      <c r="AQ529" s="105"/>
      <c r="AR529" s="105"/>
      <c r="AS529" s="105"/>
      <c r="AT529" s="105"/>
      <c r="AU529" s="105"/>
      <c r="AV529" s="105"/>
      <c r="AW529" s="105"/>
      <c r="AX529" s="105"/>
      <c r="AY529" s="105"/>
      <c r="AZ529" s="105"/>
      <c r="BA529" s="105"/>
      <c r="BB529" s="105"/>
      <c r="BC529" s="105"/>
      <c r="BD529" s="105"/>
      <c r="BE529" s="105"/>
      <c r="BF529" s="105"/>
      <c r="BG529" s="105"/>
      <c r="BH529" s="105"/>
      <c r="BI529" s="105"/>
      <c r="BJ529" s="105"/>
      <c r="BK529" s="105"/>
      <c r="BL529" s="105"/>
      <c r="BM529" s="105"/>
      <c r="BN529" s="105"/>
      <c r="BO529" s="105"/>
      <c r="BP529" s="105"/>
      <c r="BQ529" s="105"/>
      <c r="BR529" s="105"/>
      <c r="BS529" s="105"/>
      <c r="BT529" s="105"/>
      <c r="BU529" s="105"/>
      <c r="BV529" s="105"/>
      <c r="BW529" s="105"/>
      <c r="BX529" s="105"/>
      <c r="BY529" s="105"/>
      <c r="BZ529" s="105"/>
      <c r="CA529" s="105"/>
      <c r="CB529" s="105"/>
      <c r="CC529" s="105"/>
      <c r="CD529" s="105"/>
      <c r="CE529" s="105"/>
      <c r="CF529" s="105"/>
      <c r="CG529" s="105"/>
      <c r="CH529" s="105"/>
      <c r="CI529" s="105"/>
      <c r="CJ529" s="105"/>
      <c r="CK529" s="105"/>
      <c r="CL529" s="105"/>
      <c r="CM529" s="105"/>
      <c r="CN529" s="105"/>
      <c r="CO529" s="105"/>
      <c r="CP529" s="105"/>
      <c r="CQ529" s="105"/>
      <c r="CR529" s="105"/>
      <c r="CS529" s="105"/>
      <c r="CT529" s="105"/>
      <c r="CU529" s="105"/>
      <c r="CV529" s="105"/>
      <c r="CW529" s="105"/>
      <c r="CX529" s="105"/>
      <c r="CY529" s="105"/>
      <c r="CZ529" s="105"/>
      <c r="DA529" s="105"/>
      <c r="DB529" s="105"/>
      <c r="DC529" s="105"/>
      <c r="DD529" s="105"/>
      <c r="DE529" s="105"/>
      <c r="DF529" s="105"/>
      <c r="DG529" s="105"/>
      <c r="DH529" s="105"/>
      <c r="DI529" s="105"/>
      <c r="DJ529" s="105"/>
      <c r="DK529" s="105"/>
      <c r="DL529" s="105"/>
      <c r="DM529" s="105"/>
      <c r="DN529" s="105"/>
      <c r="DO529" s="105"/>
      <c r="DP529" s="105"/>
      <c r="DQ529" s="105"/>
      <c r="DR529" s="105"/>
      <c r="DS529" s="105"/>
      <c r="DT529" s="105"/>
      <c r="DU529" s="105"/>
      <c r="DV529" s="105"/>
      <c r="DW529" s="105"/>
      <c r="DX529" s="105"/>
      <c r="DY529" s="105"/>
      <c r="DZ529" s="105"/>
      <c r="EA529" s="105"/>
      <c r="EB529" s="105"/>
      <c r="EC529" s="105"/>
      <c r="ED529" s="105"/>
      <c r="EE529" s="105"/>
      <c r="EF529" s="105"/>
      <c r="EG529" s="105"/>
      <c r="EH529" s="105"/>
      <c r="EI529" s="105"/>
    </row>
    <row r="530" spans="1:139" s="222" customFormat="1" ht="12.5" x14ac:dyDescent="0.25">
      <c r="A530" s="1652" t="s">
        <v>6571</v>
      </c>
      <c r="B530" s="1652" t="s">
        <v>6249</v>
      </c>
      <c r="C530" s="1653">
        <v>1</v>
      </c>
      <c r="D530" s="1654">
        <v>5800</v>
      </c>
      <c r="E530" s="1654">
        <v>5800</v>
      </c>
      <c r="F530" s="105"/>
      <c r="G530" s="308"/>
      <c r="H530" s="308"/>
      <c r="I530" s="308"/>
      <c r="J530" s="335"/>
      <c r="K530" s="105"/>
      <c r="L530" s="105"/>
      <c r="M530" s="105"/>
      <c r="N530" s="105"/>
      <c r="O530" s="105"/>
      <c r="P530" s="105"/>
      <c r="Q530" s="105"/>
      <c r="R530" s="105"/>
      <c r="S530" s="105"/>
      <c r="T530" s="105"/>
      <c r="U530" s="105"/>
      <c r="V530" s="105"/>
      <c r="W530" s="105"/>
      <c r="X530" s="105"/>
      <c r="Y530" s="105"/>
      <c r="Z530" s="105"/>
      <c r="AA530" s="105"/>
      <c r="AB530" s="105"/>
      <c r="AC530" s="105"/>
      <c r="AD530" s="105"/>
      <c r="AE530" s="105"/>
      <c r="AF530" s="105"/>
      <c r="AG530" s="105"/>
      <c r="AH530" s="105"/>
      <c r="AI530" s="105"/>
      <c r="AJ530" s="105"/>
      <c r="AK530" s="105"/>
      <c r="AL530" s="105"/>
      <c r="AM530" s="105"/>
      <c r="AN530" s="105"/>
      <c r="AO530" s="105"/>
      <c r="AP530" s="105"/>
      <c r="AQ530" s="105"/>
      <c r="AR530" s="105"/>
      <c r="AS530" s="105"/>
      <c r="AT530" s="105"/>
      <c r="AU530" s="105"/>
      <c r="AV530" s="105"/>
      <c r="AW530" s="105"/>
      <c r="AX530" s="105"/>
      <c r="AY530" s="105"/>
      <c r="AZ530" s="105"/>
      <c r="BA530" s="105"/>
      <c r="BB530" s="105"/>
      <c r="BC530" s="105"/>
      <c r="BD530" s="105"/>
      <c r="BE530" s="105"/>
      <c r="BF530" s="105"/>
      <c r="BG530" s="105"/>
      <c r="BH530" s="105"/>
      <c r="BI530" s="105"/>
      <c r="BJ530" s="105"/>
      <c r="BK530" s="105"/>
      <c r="BL530" s="105"/>
      <c r="BM530" s="105"/>
      <c r="BN530" s="105"/>
      <c r="BO530" s="105"/>
      <c r="BP530" s="105"/>
      <c r="BQ530" s="105"/>
      <c r="BR530" s="105"/>
      <c r="BS530" s="105"/>
      <c r="BT530" s="105"/>
      <c r="BU530" s="105"/>
      <c r="BV530" s="105"/>
      <c r="BW530" s="105"/>
      <c r="BX530" s="105"/>
      <c r="BY530" s="105"/>
      <c r="BZ530" s="105"/>
      <c r="CA530" s="105"/>
      <c r="CB530" s="105"/>
      <c r="CC530" s="105"/>
      <c r="CD530" s="105"/>
      <c r="CE530" s="105"/>
      <c r="CF530" s="105"/>
      <c r="CG530" s="105"/>
      <c r="CH530" s="105"/>
      <c r="CI530" s="105"/>
      <c r="CJ530" s="105"/>
      <c r="CK530" s="105"/>
      <c r="CL530" s="105"/>
      <c r="CM530" s="105"/>
      <c r="CN530" s="105"/>
      <c r="CO530" s="105"/>
      <c r="CP530" s="105"/>
      <c r="CQ530" s="105"/>
      <c r="CR530" s="105"/>
      <c r="CS530" s="105"/>
      <c r="CT530" s="105"/>
      <c r="CU530" s="105"/>
      <c r="CV530" s="105"/>
      <c r="CW530" s="105"/>
      <c r="CX530" s="105"/>
      <c r="CY530" s="105"/>
      <c r="CZ530" s="105"/>
      <c r="DA530" s="105"/>
      <c r="DB530" s="105"/>
      <c r="DC530" s="105"/>
      <c r="DD530" s="105"/>
      <c r="DE530" s="105"/>
      <c r="DF530" s="105"/>
      <c r="DG530" s="105"/>
      <c r="DH530" s="105"/>
      <c r="DI530" s="105"/>
      <c r="DJ530" s="105"/>
      <c r="DK530" s="105"/>
      <c r="DL530" s="105"/>
      <c r="DM530" s="105"/>
      <c r="DN530" s="105"/>
      <c r="DO530" s="105"/>
      <c r="DP530" s="105"/>
      <c r="DQ530" s="105"/>
      <c r="DR530" s="105"/>
      <c r="DS530" s="105"/>
      <c r="DT530" s="105"/>
      <c r="DU530" s="105"/>
      <c r="DV530" s="105"/>
      <c r="DW530" s="105"/>
      <c r="DX530" s="105"/>
      <c r="DY530" s="105"/>
      <c r="DZ530" s="105"/>
      <c r="EA530" s="105"/>
      <c r="EB530" s="105"/>
      <c r="EC530" s="105"/>
      <c r="ED530" s="105"/>
      <c r="EE530" s="105"/>
      <c r="EF530" s="105"/>
      <c r="EG530" s="105"/>
      <c r="EH530" s="105"/>
      <c r="EI530" s="105"/>
    </row>
    <row r="531" spans="1:139" s="222" customFormat="1" ht="12.5" x14ac:dyDescent="0.25">
      <c r="A531" s="1652" t="s">
        <v>6572</v>
      </c>
      <c r="B531" s="1652" t="s">
        <v>6249</v>
      </c>
      <c r="C531" s="1653">
        <v>2</v>
      </c>
      <c r="D531" s="1654">
        <v>7000</v>
      </c>
      <c r="E531" s="1654">
        <v>7000</v>
      </c>
      <c r="F531" s="105"/>
      <c r="G531" s="308"/>
      <c r="H531" s="308"/>
      <c r="I531" s="308"/>
      <c r="J531" s="335"/>
      <c r="K531" s="105"/>
      <c r="L531" s="105"/>
      <c r="M531" s="105"/>
      <c r="N531" s="105"/>
      <c r="O531" s="105"/>
      <c r="P531" s="105"/>
      <c r="Q531" s="105"/>
      <c r="R531" s="105"/>
      <c r="S531" s="105"/>
      <c r="T531" s="105"/>
      <c r="U531" s="105"/>
      <c r="V531" s="105"/>
      <c r="W531" s="105"/>
      <c r="X531" s="105"/>
      <c r="Y531" s="105"/>
      <c r="Z531" s="105"/>
      <c r="AA531" s="105"/>
      <c r="AB531" s="105"/>
      <c r="AC531" s="105"/>
      <c r="AD531" s="105"/>
      <c r="AE531" s="105"/>
      <c r="AF531" s="105"/>
      <c r="AG531" s="105"/>
      <c r="AH531" s="105"/>
      <c r="AI531" s="105"/>
      <c r="AJ531" s="105"/>
      <c r="AK531" s="105"/>
      <c r="AL531" s="105"/>
      <c r="AM531" s="105"/>
      <c r="AN531" s="105"/>
      <c r="AO531" s="105"/>
      <c r="AP531" s="105"/>
      <c r="AQ531" s="105"/>
      <c r="AR531" s="105"/>
      <c r="AS531" s="105"/>
      <c r="AT531" s="105"/>
      <c r="AU531" s="105"/>
      <c r="AV531" s="105"/>
      <c r="AW531" s="105"/>
      <c r="AX531" s="105"/>
      <c r="AY531" s="105"/>
      <c r="AZ531" s="105"/>
      <c r="BA531" s="105"/>
      <c r="BB531" s="105"/>
      <c r="BC531" s="105"/>
      <c r="BD531" s="105"/>
      <c r="BE531" s="105"/>
      <c r="BF531" s="105"/>
      <c r="BG531" s="105"/>
      <c r="BH531" s="105"/>
      <c r="BI531" s="105"/>
      <c r="BJ531" s="105"/>
      <c r="BK531" s="105"/>
      <c r="BL531" s="105"/>
      <c r="BM531" s="105"/>
      <c r="BN531" s="105"/>
      <c r="BO531" s="105"/>
      <c r="BP531" s="105"/>
      <c r="BQ531" s="105"/>
      <c r="BR531" s="105"/>
      <c r="BS531" s="105"/>
      <c r="BT531" s="105"/>
      <c r="BU531" s="105"/>
      <c r="BV531" s="105"/>
      <c r="BW531" s="105"/>
      <c r="BX531" s="105"/>
      <c r="BY531" s="105"/>
      <c r="BZ531" s="105"/>
      <c r="CA531" s="105"/>
      <c r="CB531" s="105"/>
      <c r="CC531" s="105"/>
      <c r="CD531" s="105"/>
      <c r="CE531" s="105"/>
      <c r="CF531" s="105"/>
      <c r="CG531" s="105"/>
      <c r="CH531" s="105"/>
      <c r="CI531" s="105"/>
      <c r="CJ531" s="105"/>
      <c r="CK531" s="105"/>
      <c r="CL531" s="105"/>
      <c r="CM531" s="105"/>
      <c r="CN531" s="105"/>
      <c r="CO531" s="105"/>
      <c r="CP531" s="105"/>
      <c r="CQ531" s="105"/>
      <c r="CR531" s="105"/>
      <c r="CS531" s="105"/>
      <c r="CT531" s="105"/>
      <c r="CU531" s="105"/>
      <c r="CV531" s="105"/>
      <c r="CW531" s="105"/>
      <c r="CX531" s="105"/>
      <c r="CY531" s="105"/>
      <c r="CZ531" s="105"/>
      <c r="DA531" s="105"/>
      <c r="DB531" s="105"/>
      <c r="DC531" s="105"/>
      <c r="DD531" s="105"/>
      <c r="DE531" s="105"/>
      <c r="DF531" s="105"/>
      <c r="DG531" s="105"/>
      <c r="DH531" s="105"/>
      <c r="DI531" s="105"/>
      <c r="DJ531" s="105"/>
      <c r="DK531" s="105"/>
      <c r="DL531" s="105"/>
      <c r="DM531" s="105"/>
      <c r="DN531" s="105"/>
      <c r="DO531" s="105"/>
      <c r="DP531" s="105"/>
      <c r="DQ531" s="105"/>
      <c r="DR531" s="105"/>
      <c r="DS531" s="105"/>
      <c r="DT531" s="105"/>
      <c r="DU531" s="105"/>
      <c r="DV531" s="105"/>
      <c r="DW531" s="105"/>
      <c r="DX531" s="105"/>
      <c r="DY531" s="105"/>
      <c r="DZ531" s="105"/>
      <c r="EA531" s="105"/>
      <c r="EB531" s="105"/>
      <c r="EC531" s="105"/>
      <c r="ED531" s="105"/>
      <c r="EE531" s="105"/>
      <c r="EF531" s="105"/>
      <c r="EG531" s="105"/>
      <c r="EH531" s="105"/>
      <c r="EI531" s="105"/>
    </row>
    <row r="532" spans="1:139" s="222" customFormat="1" ht="12.5" x14ac:dyDescent="0.25">
      <c r="A532" s="1652" t="s">
        <v>6573</v>
      </c>
      <c r="B532" s="1652" t="s">
        <v>6249</v>
      </c>
      <c r="C532" s="1653">
        <v>1</v>
      </c>
      <c r="D532" s="1654">
        <v>9041</v>
      </c>
      <c r="E532" s="1654">
        <v>9041</v>
      </c>
      <c r="F532" s="105"/>
      <c r="G532" s="308"/>
      <c r="H532" s="308"/>
      <c r="I532" s="308"/>
      <c r="J532" s="335"/>
      <c r="K532" s="105"/>
      <c r="L532" s="105"/>
      <c r="M532" s="105"/>
      <c r="N532" s="105"/>
      <c r="O532" s="105"/>
      <c r="P532" s="105"/>
      <c r="Q532" s="105"/>
      <c r="R532" s="105"/>
      <c r="S532" s="105"/>
      <c r="T532" s="105"/>
      <c r="U532" s="105"/>
      <c r="V532" s="105"/>
      <c r="W532" s="105"/>
      <c r="X532" s="105"/>
      <c r="Y532" s="105"/>
      <c r="Z532" s="105"/>
      <c r="AA532" s="105"/>
      <c r="AB532" s="105"/>
      <c r="AC532" s="105"/>
      <c r="AD532" s="105"/>
      <c r="AE532" s="105"/>
      <c r="AF532" s="105"/>
      <c r="AG532" s="105"/>
      <c r="AH532" s="105"/>
      <c r="AI532" s="105"/>
      <c r="AJ532" s="105"/>
      <c r="AK532" s="105"/>
      <c r="AL532" s="105"/>
      <c r="AM532" s="105"/>
      <c r="AN532" s="105"/>
      <c r="AO532" s="105"/>
      <c r="AP532" s="105"/>
      <c r="AQ532" s="105"/>
      <c r="AR532" s="105"/>
      <c r="AS532" s="105"/>
      <c r="AT532" s="105"/>
      <c r="AU532" s="105"/>
      <c r="AV532" s="105"/>
      <c r="AW532" s="105"/>
      <c r="AX532" s="105"/>
      <c r="AY532" s="105"/>
      <c r="AZ532" s="105"/>
      <c r="BA532" s="105"/>
      <c r="BB532" s="105"/>
      <c r="BC532" s="105"/>
      <c r="BD532" s="105"/>
      <c r="BE532" s="105"/>
      <c r="BF532" s="105"/>
      <c r="BG532" s="105"/>
      <c r="BH532" s="105"/>
      <c r="BI532" s="105"/>
      <c r="BJ532" s="105"/>
      <c r="BK532" s="105"/>
      <c r="BL532" s="105"/>
      <c r="BM532" s="105"/>
      <c r="BN532" s="105"/>
      <c r="BO532" s="105"/>
      <c r="BP532" s="105"/>
      <c r="BQ532" s="105"/>
      <c r="BR532" s="105"/>
      <c r="BS532" s="105"/>
      <c r="BT532" s="105"/>
      <c r="BU532" s="105"/>
      <c r="BV532" s="105"/>
      <c r="BW532" s="105"/>
      <c r="BX532" s="105"/>
      <c r="BY532" s="105"/>
      <c r="BZ532" s="105"/>
      <c r="CA532" s="105"/>
      <c r="CB532" s="105"/>
      <c r="CC532" s="105"/>
      <c r="CD532" s="105"/>
      <c r="CE532" s="105"/>
      <c r="CF532" s="105"/>
      <c r="CG532" s="105"/>
      <c r="CH532" s="105"/>
      <c r="CI532" s="105"/>
      <c r="CJ532" s="105"/>
      <c r="CK532" s="105"/>
      <c r="CL532" s="105"/>
      <c r="CM532" s="105"/>
      <c r="CN532" s="105"/>
      <c r="CO532" s="105"/>
      <c r="CP532" s="105"/>
      <c r="CQ532" s="105"/>
      <c r="CR532" s="105"/>
      <c r="CS532" s="105"/>
      <c r="CT532" s="105"/>
      <c r="CU532" s="105"/>
      <c r="CV532" s="105"/>
      <c r="CW532" s="105"/>
      <c r="CX532" s="105"/>
      <c r="CY532" s="105"/>
      <c r="CZ532" s="105"/>
      <c r="DA532" s="105"/>
      <c r="DB532" s="105"/>
      <c r="DC532" s="105"/>
      <c r="DD532" s="105"/>
      <c r="DE532" s="105"/>
      <c r="DF532" s="105"/>
      <c r="DG532" s="105"/>
      <c r="DH532" s="105"/>
      <c r="DI532" s="105"/>
      <c r="DJ532" s="105"/>
      <c r="DK532" s="105"/>
      <c r="DL532" s="105"/>
      <c r="DM532" s="105"/>
      <c r="DN532" s="105"/>
      <c r="DO532" s="105"/>
      <c r="DP532" s="105"/>
      <c r="DQ532" s="105"/>
      <c r="DR532" s="105"/>
      <c r="DS532" s="105"/>
      <c r="DT532" s="105"/>
      <c r="DU532" s="105"/>
      <c r="DV532" s="105"/>
      <c r="DW532" s="105"/>
      <c r="DX532" s="105"/>
      <c r="DY532" s="105"/>
      <c r="DZ532" s="105"/>
      <c r="EA532" s="105"/>
      <c r="EB532" s="105"/>
      <c r="EC532" s="105"/>
      <c r="ED532" s="105"/>
      <c r="EE532" s="105"/>
      <c r="EF532" s="105"/>
      <c r="EG532" s="105"/>
      <c r="EH532" s="105"/>
      <c r="EI532" s="105"/>
    </row>
    <row r="533" spans="1:139" s="222" customFormat="1" ht="12.5" x14ac:dyDescent="0.25">
      <c r="A533" s="1652" t="s">
        <v>6574</v>
      </c>
      <c r="B533" s="1652" t="s">
        <v>6249</v>
      </c>
      <c r="C533" s="1653">
        <v>3</v>
      </c>
      <c r="D533" s="1654">
        <v>6114.78</v>
      </c>
      <c r="E533" s="1654">
        <v>6114.78</v>
      </c>
      <c r="F533" s="105"/>
      <c r="G533" s="308"/>
      <c r="H533" s="308"/>
      <c r="I533" s="308"/>
      <c r="J533" s="335"/>
      <c r="K533" s="105"/>
      <c r="L533" s="105"/>
      <c r="M533" s="105"/>
      <c r="N533" s="105"/>
      <c r="O533" s="105"/>
      <c r="P533" s="105"/>
      <c r="Q533" s="105"/>
      <c r="R533" s="105"/>
      <c r="S533" s="105"/>
      <c r="T533" s="105"/>
      <c r="U533" s="105"/>
      <c r="V533" s="105"/>
      <c r="W533" s="105"/>
      <c r="X533" s="105"/>
      <c r="Y533" s="105"/>
      <c r="Z533" s="105"/>
      <c r="AA533" s="105"/>
      <c r="AB533" s="105"/>
      <c r="AC533" s="105"/>
      <c r="AD533" s="105"/>
      <c r="AE533" s="105"/>
      <c r="AF533" s="105"/>
      <c r="AG533" s="105"/>
      <c r="AH533" s="105"/>
      <c r="AI533" s="105"/>
      <c r="AJ533" s="105"/>
      <c r="AK533" s="105"/>
      <c r="AL533" s="105"/>
      <c r="AM533" s="105"/>
      <c r="AN533" s="105"/>
      <c r="AO533" s="105"/>
      <c r="AP533" s="105"/>
      <c r="AQ533" s="105"/>
      <c r="AR533" s="105"/>
      <c r="AS533" s="105"/>
      <c r="AT533" s="105"/>
      <c r="AU533" s="105"/>
      <c r="AV533" s="105"/>
      <c r="AW533" s="105"/>
      <c r="AX533" s="105"/>
      <c r="AY533" s="105"/>
      <c r="AZ533" s="105"/>
      <c r="BA533" s="105"/>
      <c r="BB533" s="105"/>
      <c r="BC533" s="105"/>
      <c r="BD533" s="105"/>
      <c r="BE533" s="105"/>
      <c r="BF533" s="105"/>
      <c r="BG533" s="105"/>
      <c r="BH533" s="105"/>
      <c r="BI533" s="105"/>
      <c r="BJ533" s="105"/>
      <c r="BK533" s="105"/>
      <c r="BL533" s="105"/>
      <c r="BM533" s="105"/>
      <c r="BN533" s="105"/>
      <c r="BO533" s="105"/>
      <c r="BP533" s="105"/>
      <c r="BQ533" s="105"/>
      <c r="BR533" s="105"/>
      <c r="BS533" s="105"/>
      <c r="BT533" s="105"/>
      <c r="BU533" s="105"/>
      <c r="BV533" s="105"/>
      <c r="BW533" s="105"/>
      <c r="BX533" s="105"/>
      <c r="BY533" s="105"/>
      <c r="BZ533" s="105"/>
      <c r="CA533" s="105"/>
      <c r="CB533" s="105"/>
      <c r="CC533" s="105"/>
      <c r="CD533" s="105"/>
      <c r="CE533" s="105"/>
      <c r="CF533" s="105"/>
      <c r="CG533" s="105"/>
      <c r="CH533" s="105"/>
      <c r="CI533" s="105"/>
      <c r="CJ533" s="105"/>
      <c r="CK533" s="105"/>
      <c r="CL533" s="105"/>
      <c r="CM533" s="105"/>
      <c r="CN533" s="105"/>
      <c r="CO533" s="105"/>
      <c r="CP533" s="105"/>
      <c r="CQ533" s="105"/>
      <c r="CR533" s="105"/>
      <c r="CS533" s="105"/>
      <c r="CT533" s="105"/>
      <c r="CU533" s="105"/>
      <c r="CV533" s="105"/>
      <c r="CW533" s="105"/>
      <c r="CX533" s="105"/>
      <c r="CY533" s="105"/>
      <c r="CZ533" s="105"/>
      <c r="DA533" s="105"/>
      <c r="DB533" s="105"/>
      <c r="DC533" s="105"/>
      <c r="DD533" s="105"/>
      <c r="DE533" s="105"/>
      <c r="DF533" s="105"/>
      <c r="DG533" s="105"/>
      <c r="DH533" s="105"/>
      <c r="DI533" s="105"/>
      <c r="DJ533" s="105"/>
      <c r="DK533" s="105"/>
      <c r="DL533" s="105"/>
      <c r="DM533" s="105"/>
      <c r="DN533" s="105"/>
      <c r="DO533" s="105"/>
      <c r="DP533" s="105"/>
      <c r="DQ533" s="105"/>
      <c r="DR533" s="105"/>
      <c r="DS533" s="105"/>
      <c r="DT533" s="105"/>
      <c r="DU533" s="105"/>
      <c r="DV533" s="105"/>
      <c r="DW533" s="105"/>
      <c r="DX533" s="105"/>
      <c r="DY533" s="105"/>
      <c r="DZ533" s="105"/>
      <c r="EA533" s="105"/>
      <c r="EB533" s="105"/>
      <c r="EC533" s="105"/>
      <c r="ED533" s="105"/>
      <c r="EE533" s="105"/>
      <c r="EF533" s="105"/>
      <c r="EG533" s="105"/>
      <c r="EH533" s="105"/>
      <c r="EI533" s="105"/>
    </row>
    <row r="534" spans="1:139" s="222" customFormat="1" ht="12.5" x14ac:dyDescent="0.25">
      <c r="A534" s="1652" t="s">
        <v>6575</v>
      </c>
      <c r="B534" s="1652" t="s">
        <v>6249</v>
      </c>
      <c r="C534" s="1653">
        <v>18</v>
      </c>
      <c r="D534" s="1654">
        <v>8000</v>
      </c>
      <c r="E534" s="1654">
        <v>8000</v>
      </c>
      <c r="F534" s="105"/>
      <c r="G534" s="308"/>
      <c r="H534" s="308"/>
      <c r="I534" s="308"/>
      <c r="J534" s="335"/>
      <c r="K534" s="105"/>
      <c r="L534" s="105"/>
      <c r="M534" s="105"/>
      <c r="N534" s="105"/>
      <c r="O534" s="105"/>
      <c r="P534" s="105"/>
      <c r="Q534" s="105"/>
      <c r="R534" s="105"/>
      <c r="S534" s="105"/>
      <c r="T534" s="105"/>
      <c r="U534" s="105"/>
      <c r="V534" s="105"/>
      <c r="W534" s="105"/>
      <c r="X534" s="105"/>
      <c r="Y534" s="105"/>
      <c r="Z534" s="105"/>
      <c r="AA534" s="105"/>
      <c r="AB534" s="105"/>
      <c r="AC534" s="105"/>
      <c r="AD534" s="105"/>
      <c r="AE534" s="105"/>
      <c r="AF534" s="105"/>
      <c r="AG534" s="105"/>
      <c r="AH534" s="105"/>
      <c r="AI534" s="105"/>
      <c r="AJ534" s="105"/>
      <c r="AK534" s="105"/>
      <c r="AL534" s="105"/>
      <c r="AM534" s="105"/>
      <c r="AN534" s="105"/>
      <c r="AO534" s="105"/>
      <c r="AP534" s="105"/>
      <c r="AQ534" s="105"/>
      <c r="AR534" s="105"/>
      <c r="AS534" s="105"/>
      <c r="AT534" s="105"/>
      <c r="AU534" s="105"/>
      <c r="AV534" s="105"/>
      <c r="AW534" s="105"/>
      <c r="AX534" s="105"/>
      <c r="AY534" s="105"/>
      <c r="AZ534" s="105"/>
      <c r="BA534" s="105"/>
      <c r="BB534" s="105"/>
      <c r="BC534" s="105"/>
      <c r="BD534" s="105"/>
      <c r="BE534" s="105"/>
      <c r="BF534" s="105"/>
      <c r="BG534" s="105"/>
      <c r="BH534" s="105"/>
      <c r="BI534" s="105"/>
      <c r="BJ534" s="105"/>
      <c r="BK534" s="105"/>
      <c r="BL534" s="105"/>
      <c r="BM534" s="105"/>
      <c r="BN534" s="105"/>
      <c r="BO534" s="105"/>
      <c r="BP534" s="105"/>
      <c r="BQ534" s="105"/>
      <c r="BR534" s="105"/>
      <c r="BS534" s="105"/>
      <c r="BT534" s="105"/>
      <c r="BU534" s="105"/>
      <c r="BV534" s="105"/>
      <c r="BW534" s="105"/>
      <c r="BX534" s="105"/>
      <c r="BY534" s="105"/>
      <c r="BZ534" s="105"/>
      <c r="CA534" s="105"/>
      <c r="CB534" s="105"/>
      <c r="CC534" s="105"/>
      <c r="CD534" s="105"/>
      <c r="CE534" s="105"/>
      <c r="CF534" s="105"/>
      <c r="CG534" s="105"/>
      <c r="CH534" s="105"/>
      <c r="CI534" s="105"/>
      <c r="CJ534" s="105"/>
      <c r="CK534" s="105"/>
      <c r="CL534" s="105"/>
      <c r="CM534" s="105"/>
      <c r="CN534" s="105"/>
      <c r="CO534" s="105"/>
      <c r="CP534" s="105"/>
      <c r="CQ534" s="105"/>
      <c r="CR534" s="105"/>
      <c r="CS534" s="105"/>
      <c r="CT534" s="105"/>
      <c r="CU534" s="105"/>
      <c r="CV534" s="105"/>
      <c r="CW534" s="105"/>
      <c r="CX534" s="105"/>
      <c r="CY534" s="105"/>
      <c r="CZ534" s="105"/>
      <c r="DA534" s="105"/>
      <c r="DB534" s="105"/>
      <c r="DC534" s="105"/>
      <c r="DD534" s="105"/>
      <c r="DE534" s="105"/>
      <c r="DF534" s="105"/>
      <c r="DG534" s="105"/>
      <c r="DH534" s="105"/>
      <c r="DI534" s="105"/>
      <c r="DJ534" s="105"/>
      <c r="DK534" s="105"/>
      <c r="DL534" s="105"/>
      <c r="DM534" s="105"/>
      <c r="DN534" s="105"/>
      <c r="DO534" s="105"/>
      <c r="DP534" s="105"/>
      <c r="DQ534" s="105"/>
      <c r="DR534" s="105"/>
      <c r="DS534" s="105"/>
      <c r="DT534" s="105"/>
      <c r="DU534" s="105"/>
      <c r="DV534" s="105"/>
      <c r="DW534" s="105"/>
      <c r="DX534" s="105"/>
      <c r="DY534" s="105"/>
      <c r="DZ534" s="105"/>
      <c r="EA534" s="105"/>
      <c r="EB534" s="105"/>
      <c r="EC534" s="105"/>
      <c r="ED534" s="105"/>
      <c r="EE534" s="105"/>
      <c r="EF534" s="105"/>
      <c r="EG534" s="105"/>
      <c r="EH534" s="105"/>
      <c r="EI534" s="105"/>
    </row>
    <row r="535" spans="1:139" s="222" customFormat="1" ht="12.5" x14ac:dyDescent="0.25">
      <c r="A535" s="1652" t="s">
        <v>6576</v>
      </c>
      <c r="B535" s="1652" t="s">
        <v>6249</v>
      </c>
      <c r="C535" s="1653">
        <v>17</v>
      </c>
      <c r="D535" s="1654">
        <v>8826.9599999999991</v>
      </c>
      <c r="E535" s="1654">
        <v>8826.9599999999991</v>
      </c>
      <c r="F535" s="105"/>
      <c r="G535" s="308"/>
      <c r="H535" s="308"/>
      <c r="I535" s="308"/>
      <c r="J535" s="335"/>
      <c r="K535" s="105"/>
      <c r="L535" s="105"/>
      <c r="M535" s="105"/>
      <c r="N535" s="105"/>
      <c r="O535" s="105"/>
      <c r="P535" s="105"/>
      <c r="Q535" s="105"/>
      <c r="R535" s="105"/>
      <c r="S535" s="105"/>
      <c r="T535" s="105"/>
      <c r="U535" s="105"/>
      <c r="V535" s="105"/>
      <c r="W535" s="105"/>
      <c r="X535" s="105"/>
      <c r="Y535" s="105"/>
      <c r="Z535" s="105"/>
      <c r="AA535" s="105"/>
      <c r="AB535" s="105"/>
      <c r="AC535" s="105"/>
      <c r="AD535" s="105"/>
      <c r="AE535" s="105"/>
      <c r="AF535" s="105"/>
      <c r="AG535" s="105"/>
      <c r="AH535" s="105"/>
      <c r="AI535" s="105"/>
      <c r="AJ535" s="105"/>
      <c r="AK535" s="105"/>
      <c r="AL535" s="105"/>
      <c r="AM535" s="105"/>
      <c r="AN535" s="105"/>
      <c r="AO535" s="105"/>
      <c r="AP535" s="105"/>
      <c r="AQ535" s="105"/>
      <c r="AR535" s="105"/>
      <c r="AS535" s="105"/>
      <c r="AT535" s="105"/>
      <c r="AU535" s="105"/>
      <c r="AV535" s="105"/>
      <c r="AW535" s="105"/>
      <c r="AX535" s="105"/>
      <c r="AY535" s="105"/>
      <c r="AZ535" s="105"/>
      <c r="BA535" s="105"/>
      <c r="BB535" s="105"/>
      <c r="BC535" s="105"/>
      <c r="BD535" s="105"/>
      <c r="BE535" s="105"/>
      <c r="BF535" s="105"/>
      <c r="BG535" s="105"/>
      <c r="BH535" s="105"/>
      <c r="BI535" s="105"/>
      <c r="BJ535" s="105"/>
      <c r="BK535" s="105"/>
      <c r="BL535" s="105"/>
      <c r="BM535" s="105"/>
      <c r="BN535" s="105"/>
      <c r="BO535" s="105"/>
      <c r="BP535" s="105"/>
      <c r="BQ535" s="105"/>
      <c r="BR535" s="105"/>
      <c r="BS535" s="105"/>
      <c r="BT535" s="105"/>
      <c r="BU535" s="105"/>
      <c r="BV535" s="105"/>
      <c r="BW535" s="105"/>
      <c r="BX535" s="105"/>
      <c r="BY535" s="105"/>
      <c r="BZ535" s="105"/>
      <c r="CA535" s="105"/>
      <c r="CB535" s="105"/>
      <c r="CC535" s="105"/>
      <c r="CD535" s="105"/>
      <c r="CE535" s="105"/>
      <c r="CF535" s="105"/>
      <c r="CG535" s="105"/>
      <c r="CH535" s="105"/>
      <c r="CI535" s="105"/>
      <c r="CJ535" s="105"/>
      <c r="CK535" s="105"/>
      <c r="CL535" s="105"/>
      <c r="CM535" s="105"/>
      <c r="CN535" s="105"/>
      <c r="CO535" s="105"/>
      <c r="CP535" s="105"/>
      <c r="CQ535" s="105"/>
      <c r="CR535" s="105"/>
      <c r="CS535" s="105"/>
      <c r="CT535" s="105"/>
      <c r="CU535" s="105"/>
      <c r="CV535" s="105"/>
      <c r="CW535" s="105"/>
      <c r="CX535" s="105"/>
      <c r="CY535" s="105"/>
      <c r="CZ535" s="105"/>
      <c r="DA535" s="105"/>
      <c r="DB535" s="105"/>
      <c r="DC535" s="105"/>
      <c r="DD535" s="105"/>
      <c r="DE535" s="105"/>
      <c r="DF535" s="105"/>
      <c r="DG535" s="105"/>
      <c r="DH535" s="105"/>
      <c r="DI535" s="105"/>
      <c r="DJ535" s="105"/>
      <c r="DK535" s="105"/>
      <c r="DL535" s="105"/>
      <c r="DM535" s="105"/>
      <c r="DN535" s="105"/>
      <c r="DO535" s="105"/>
      <c r="DP535" s="105"/>
      <c r="DQ535" s="105"/>
      <c r="DR535" s="105"/>
      <c r="DS535" s="105"/>
      <c r="DT535" s="105"/>
      <c r="DU535" s="105"/>
      <c r="DV535" s="105"/>
      <c r="DW535" s="105"/>
      <c r="DX535" s="105"/>
      <c r="DY535" s="105"/>
      <c r="DZ535" s="105"/>
      <c r="EA535" s="105"/>
      <c r="EB535" s="105"/>
      <c r="EC535" s="105"/>
      <c r="ED535" s="105"/>
      <c r="EE535" s="105"/>
      <c r="EF535" s="105"/>
      <c r="EG535" s="105"/>
      <c r="EH535" s="105"/>
      <c r="EI535" s="105"/>
    </row>
    <row r="536" spans="1:139" s="222" customFormat="1" ht="12.5" x14ac:dyDescent="0.25">
      <c r="A536" s="1652" t="s">
        <v>6577</v>
      </c>
      <c r="B536" s="1652" t="s">
        <v>6249</v>
      </c>
      <c r="C536" s="1653">
        <v>4</v>
      </c>
      <c r="D536" s="1654">
        <v>6159.78</v>
      </c>
      <c r="E536" s="1654">
        <v>6159.78</v>
      </c>
      <c r="F536" s="105"/>
      <c r="G536" s="308"/>
      <c r="H536" s="308"/>
      <c r="I536" s="308"/>
      <c r="J536" s="335"/>
      <c r="K536" s="105"/>
      <c r="L536" s="105"/>
      <c r="M536" s="105"/>
      <c r="N536" s="105"/>
      <c r="O536" s="105"/>
      <c r="P536" s="105"/>
      <c r="Q536" s="105"/>
      <c r="R536" s="105"/>
      <c r="S536" s="105"/>
      <c r="T536" s="105"/>
      <c r="U536" s="105"/>
      <c r="V536" s="105"/>
      <c r="W536" s="105"/>
      <c r="X536" s="105"/>
      <c r="Y536" s="105"/>
      <c r="Z536" s="105"/>
      <c r="AA536" s="105"/>
      <c r="AB536" s="105"/>
      <c r="AC536" s="105"/>
      <c r="AD536" s="105"/>
      <c r="AE536" s="105"/>
      <c r="AF536" s="105"/>
      <c r="AG536" s="105"/>
      <c r="AH536" s="105"/>
      <c r="AI536" s="105"/>
      <c r="AJ536" s="105"/>
      <c r="AK536" s="105"/>
      <c r="AL536" s="105"/>
      <c r="AM536" s="105"/>
      <c r="AN536" s="105"/>
      <c r="AO536" s="105"/>
      <c r="AP536" s="105"/>
      <c r="AQ536" s="105"/>
      <c r="AR536" s="105"/>
      <c r="AS536" s="105"/>
      <c r="AT536" s="105"/>
      <c r="AU536" s="105"/>
      <c r="AV536" s="105"/>
      <c r="AW536" s="105"/>
      <c r="AX536" s="105"/>
      <c r="AY536" s="105"/>
      <c r="AZ536" s="105"/>
      <c r="BA536" s="105"/>
      <c r="BB536" s="105"/>
      <c r="BC536" s="105"/>
      <c r="BD536" s="105"/>
      <c r="BE536" s="105"/>
      <c r="BF536" s="105"/>
      <c r="BG536" s="105"/>
      <c r="BH536" s="105"/>
      <c r="BI536" s="105"/>
      <c r="BJ536" s="105"/>
      <c r="BK536" s="105"/>
      <c r="BL536" s="105"/>
      <c r="BM536" s="105"/>
      <c r="BN536" s="105"/>
      <c r="BO536" s="105"/>
      <c r="BP536" s="105"/>
      <c r="BQ536" s="105"/>
      <c r="BR536" s="105"/>
      <c r="BS536" s="105"/>
      <c r="BT536" s="105"/>
      <c r="BU536" s="105"/>
      <c r="BV536" s="105"/>
      <c r="BW536" s="105"/>
      <c r="BX536" s="105"/>
      <c r="BY536" s="105"/>
      <c r="BZ536" s="105"/>
      <c r="CA536" s="105"/>
      <c r="CB536" s="105"/>
      <c r="CC536" s="105"/>
      <c r="CD536" s="105"/>
      <c r="CE536" s="105"/>
      <c r="CF536" s="105"/>
      <c r="CG536" s="105"/>
      <c r="CH536" s="105"/>
      <c r="CI536" s="105"/>
      <c r="CJ536" s="105"/>
      <c r="CK536" s="105"/>
      <c r="CL536" s="105"/>
      <c r="CM536" s="105"/>
      <c r="CN536" s="105"/>
      <c r="CO536" s="105"/>
      <c r="CP536" s="105"/>
      <c r="CQ536" s="105"/>
      <c r="CR536" s="105"/>
      <c r="CS536" s="105"/>
      <c r="CT536" s="105"/>
      <c r="CU536" s="105"/>
      <c r="CV536" s="105"/>
      <c r="CW536" s="105"/>
      <c r="CX536" s="105"/>
      <c r="CY536" s="105"/>
      <c r="CZ536" s="105"/>
      <c r="DA536" s="105"/>
      <c r="DB536" s="105"/>
      <c r="DC536" s="105"/>
      <c r="DD536" s="105"/>
      <c r="DE536" s="105"/>
      <c r="DF536" s="105"/>
      <c r="DG536" s="105"/>
      <c r="DH536" s="105"/>
      <c r="DI536" s="105"/>
      <c r="DJ536" s="105"/>
      <c r="DK536" s="105"/>
      <c r="DL536" s="105"/>
      <c r="DM536" s="105"/>
      <c r="DN536" s="105"/>
      <c r="DO536" s="105"/>
      <c r="DP536" s="105"/>
      <c r="DQ536" s="105"/>
      <c r="DR536" s="105"/>
      <c r="DS536" s="105"/>
      <c r="DT536" s="105"/>
      <c r="DU536" s="105"/>
      <c r="DV536" s="105"/>
      <c r="DW536" s="105"/>
      <c r="DX536" s="105"/>
      <c r="DY536" s="105"/>
      <c r="DZ536" s="105"/>
      <c r="EA536" s="105"/>
      <c r="EB536" s="105"/>
      <c r="EC536" s="105"/>
      <c r="ED536" s="105"/>
      <c r="EE536" s="105"/>
      <c r="EF536" s="105"/>
      <c r="EG536" s="105"/>
      <c r="EH536" s="105"/>
      <c r="EI536" s="105"/>
    </row>
    <row r="537" spans="1:139" s="222" customFormat="1" ht="12.5" x14ac:dyDescent="0.25">
      <c r="A537" s="1652" t="s">
        <v>6578</v>
      </c>
      <c r="B537" s="1652" t="s">
        <v>6249</v>
      </c>
      <c r="C537" s="1653">
        <v>6</v>
      </c>
      <c r="D537" s="1654">
        <v>11288</v>
      </c>
      <c r="E537" s="1654">
        <v>11288</v>
      </c>
      <c r="F537" s="105"/>
      <c r="G537" s="308"/>
      <c r="H537" s="308"/>
      <c r="I537" s="308"/>
      <c r="J537" s="335"/>
      <c r="K537" s="105"/>
      <c r="L537" s="105"/>
      <c r="M537" s="105"/>
      <c r="N537" s="105"/>
      <c r="O537" s="105"/>
      <c r="P537" s="105"/>
      <c r="Q537" s="105"/>
      <c r="R537" s="105"/>
      <c r="S537" s="105"/>
      <c r="T537" s="105"/>
      <c r="U537" s="105"/>
      <c r="V537" s="105"/>
      <c r="W537" s="105"/>
      <c r="X537" s="105"/>
      <c r="Y537" s="105"/>
      <c r="Z537" s="105"/>
      <c r="AA537" s="105"/>
      <c r="AB537" s="105"/>
      <c r="AC537" s="105"/>
      <c r="AD537" s="105"/>
      <c r="AE537" s="105"/>
      <c r="AF537" s="105"/>
      <c r="AG537" s="105"/>
      <c r="AH537" s="105"/>
      <c r="AI537" s="105"/>
      <c r="AJ537" s="105"/>
      <c r="AK537" s="105"/>
      <c r="AL537" s="105"/>
      <c r="AM537" s="105"/>
      <c r="AN537" s="105"/>
      <c r="AO537" s="105"/>
      <c r="AP537" s="105"/>
      <c r="AQ537" s="105"/>
      <c r="AR537" s="105"/>
      <c r="AS537" s="105"/>
      <c r="AT537" s="105"/>
      <c r="AU537" s="105"/>
      <c r="AV537" s="105"/>
      <c r="AW537" s="105"/>
      <c r="AX537" s="105"/>
      <c r="AY537" s="105"/>
      <c r="AZ537" s="105"/>
      <c r="BA537" s="105"/>
      <c r="BB537" s="105"/>
      <c r="BC537" s="105"/>
      <c r="BD537" s="105"/>
      <c r="BE537" s="105"/>
      <c r="BF537" s="105"/>
      <c r="BG537" s="105"/>
      <c r="BH537" s="105"/>
      <c r="BI537" s="105"/>
      <c r="BJ537" s="105"/>
      <c r="BK537" s="105"/>
      <c r="BL537" s="105"/>
      <c r="BM537" s="105"/>
      <c r="BN537" s="105"/>
      <c r="BO537" s="105"/>
      <c r="BP537" s="105"/>
      <c r="BQ537" s="105"/>
      <c r="BR537" s="105"/>
      <c r="BS537" s="105"/>
      <c r="BT537" s="105"/>
      <c r="BU537" s="105"/>
      <c r="BV537" s="105"/>
      <c r="BW537" s="105"/>
      <c r="BX537" s="105"/>
      <c r="BY537" s="105"/>
      <c r="BZ537" s="105"/>
      <c r="CA537" s="105"/>
      <c r="CB537" s="105"/>
      <c r="CC537" s="105"/>
      <c r="CD537" s="105"/>
      <c r="CE537" s="105"/>
      <c r="CF537" s="105"/>
      <c r="CG537" s="105"/>
      <c r="CH537" s="105"/>
      <c r="CI537" s="105"/>
      <c r="CJ537" s="105"/>
      <c r="CK537" s="105"/>
      <c r="CL537" s="105"/>
      <c r="CM537" s="105"/>
      <c r="CN537" s="105"/>
      <c r="CO537" s="105"/>
      <c r="CP537" s="105"/>
      <c r="CQ537" s="105"/>
      <c r="CR537" s="105"/>
      <c r="CS537" s="105"/>
      <c r="CT537" s="105"/>
      <c r="CU537" s="105"/>
      <c r="CV537" s="105"/>
      <c r="CW537" s="105"/>
      <c r="CX537" s="105"/>
      <c r="CY537" s="105"/>
      <c r="CZ537" s="105"/>
      <c r="DA537" s="105"/>
      <c r="DB537" s="105"/>
      <c r="DC537" s="105"/>
      <c r="DD537" s="105"/>
      <c r="DE537" s="105"/>
      <c r="DF537" s="105"/>
      <c r="DG537" s="105"/>
      <c r="DH537" s="105"/>
      <c r="DI537" s="105"/>
      <c r="DJ537" s="105"/>
      <c r="DK537" s="105"/>
      <c r="DL537" s="105"/>
      <c r="DM537" s="105"/>
      <c r="DN537" s="105"/>
      <c r="DO537" s="105"/>
      <c r="DP537" s="105"/>
      <c r="DQ537" s="105"/>
      <c r="DR537" s="105"/>
      <c r="DS537" s="105"/>
      <c r="DT537" s="105"/>
      <c r="DU537" s="105"/>
      <c r="DV537" s="105"/>
      <c r="DW537" s="105"/>
      <c r="DX537" s="105"/>
      <c r="DY537" s="105"/>
      <c r="DZ537" s="105"/>
      <c r="EA537" s="105"/>
      <c r="EB537" s="105"/>
      <c r="EC537" s="105"/>
      <c r="ED537" s="105"/>
      <c r="EE537" s="105"/>
      <c r="EF537" s="105"/>
      <c r="EG537" s="105"/>
      <c r="EH537" s="105"/>
      <c r="EI537" s="105"/>
    </row>
    <row r="538" spans="1:139" s="222" customFormat="1" ht="12.5" x14ac:dyDescent="0.25">
      <c r="A538" s="1652" t="s">
        <v>6579</v>
      </c>
      <c r="B538" s="1652" t="s">
        <v>6249</v>
      </c>
      <c r="C538" s="1653">
        <v>1</v>
      </c>
      <c r="D538" s="1654">
        <v>6010</v>
      </c>
      <c r="E538" s="1654">
        <v>6010</v>
      </c>
      <c r="F538" s="105"/>
      <c r="G538" s="308"/>
      <c r="H538" s="308"/>
      <c r="I538" s="308"/>
      <c r="J538" s="335"/>
      <c r="K538" s="105"/>
      <c r="L538" s="105"/>
      <c r="M538" s="105"/>
      <c r="N538" s="105"/>
      <c r="O538" s="105"/>
      <c r="P538" s="105"/>
      <c r="Q538" s="105"/>
      <c r="R538" s="105"/>
      <c r="S538" s="105"/>
      <c r="T538" s="105"/>
      <c r="U538" s="105"/>
      <c r="V538" s="105"/>
      <c r="W538" s="105"/>
      <c r="X538" s="105"/>
      <c r="Y538" s="105"/>
      <c r="Z538" s="105"/>
      <c r="AA538" s="105"/>
      <c r="AB538" s="105"/>
      <c r="AC538" s="105"/>
      <c r="AD538" s="105"/>
      <c r="AE538" s="105"/>
      <c r="AF538" s="105"/>
      <c r="AG538" s="105"/>
      <c r="AH538" s="105"/>
      <c r="AI538" s="105"/>
      <c r="AJ538" s="105"/>
      <c r="AK538" s="105"/>
      <c r="AL538" s="105"/>
      <c r="AM538" s="105"/>
      <c r="AN538" s="105"/>
      <c r="AO538" s="105"/>
      <c r="AP538" s="105"/>
      <c r="AQ538" s="105"/>
      <c r="AR538" s="105"/>
      <c r="AS538" s="105"/>
      <c r="AT538" s="105"/>
      <c r="AU538" s="105"/>
      <c r="AV538" s="105"/>
      <c r="AW538" s="105"/>
      <c r="AX538" s="105"/>
      <c r="AY538" s="105"/>
      <c r="AZ538" s="105"/>
      <c r="BA538" s="105"/>
      <c r="BB538" s="105"/>
      <c r="BC538" s="105"/>
      <c r="BD538" s="105"/>
      <c r="BE538" s="105"/>
      <c r="BF538" s="105"/>
      <c r="BG538" s="105"/>
      <c r="BH538" s="105"/>
      <c r="BI538" s="105"/>
      <c r="BJ538" s="105"/>
      <c r="BK538" s="105"/>
      <c r="BL538" s="105"/>
      <c r="BM538" s="105"/>
      <c r="BN538" s="105"/>
      <c r="BO538" s="105"/>
      <c r="BP538" s="105"/>
      <c r="BQ538" s="105"/>
      <c r="BR538" s="105"/>
      <c r="BS538" s="105"/>
      <c r="BT538" s="105"/>
      <c r="BU538" s="105"/>
      <c r="BV538" s="105"/>
      <c r="BW538" s="105"/>
      <c r="BX538" s="105"/>
      <c r="BY538" s="105"/>
      <c r="BZ538" s="105"/>
      <c r="CA538" s="105"/>
      <c r="CB538" s="105"/>
      <c r="CC538" s="105"/>
      <c r="CD538" s="105"/>
      <c r="CE538" s="105"/>
      <c r="CF538" s="105"/>
      <c r="CG538" s="105"/>
      <c r="CH538" s="105"/>
      <c r="CI538" s="105"/>
      <c r="CJ538" s="105"/>
      <c r="CK538" s="105"/>
      <c r="CL538" s="105"/>
      <c r="CM538" s="105"/>
      <c r="CN538" s="105"/>
      <c r="CO538" s="105"/>
      <c r="CP538" s="105"/>
      <c r="CQ538" s="105"/>
      <c r="CR538" s="105"/>
      <c r="CS538" s="105"/>
      <c r="CT538" s="105"/>
      <c r="CU538" s="105"/>
      <c r="CV538" s="105"/>
      <c r="CW538" s="105"/>
      <c r="CX538" s="105"/>
      <c r="CY538" s="105"/>
      <c r="CZ538" s="105"/>
      <c r="DA538" s="105"/>
      <c r="DB538" s="105"/>
      <c r="DC538" s="105"/>
      <c r="DD538" s="105"/>
      <c r="DE538" s="105"/>
      <c r="DF538" s="105"/>
      <c r="DG538" s="105"/>
      <c r="DH538" s="105"/>
      <c r="DI538" s="105"/>
      <c r="DJ538" s="105"/>
      <c r="DK538" s="105"/>
      <c r="DL538" s="105"/>
      <c r="DM538" s="105"/>
      <c r="DN538" s="105"/>
      <c r="DO538" s="105"/>
      <c r="DP538" s="105"/>
      <c r="DQ538" s="105"/>
      <c r="DR538" s="105"/>
      <c r="DS538" s="105"/>
      <c r="DT538" s="105"/>
      <c r="DU538" s="105"/>
      <c r="DV538" s="105"/>
      <c r="DW538" s="105"/>
      <c r="DX538" s="105"/>
      <c r="DY538" s="105"/>
      <c r="DZ538" s="105"/>
      <c r="EA538" s="105"/>
      <c r="EB538" s="105"/>
      <c r="EC538" s="105"/>
      <c r="ED538" s="105"/>
      <c r="EE538" s="105"/>
      <c r="EF538" s="105"/>
      <c r="EG538" s="105"/>
      <c r="EH538" s="105"/>
      <c r="EI538" s="105"/>
    </row>
    <row r="539" spans="1:139" s="222" customFormat="1" ht="12.5" x14ac:dyDescent="0.25">
      <c r="A539" s="1652" t="s">
        <v>6580</v>
      </c>
      <c r="B539" s="1652" t="s">
        <v>6249</v>
      </c>
      <c r="C539" s="1653">
        <v>7</v>
      </c>
      <c r="D539" s="1654">
        <v>23856</v>
      </c>
      <c r="E539" s="1654">
        <v>23856</v>
      </c>
      <c r="F539" s="105"/>
      <c r="G539" s="308"/>
      <c r="H539" s="308"/>
      <c r="I539" s="308"/>
      <c r="J539" s="335"/>
      <c r="K539" s="105"/>
      <c r="L539" s="105"/>
      <c r="M539" s="105"/>
      <c r="N539" s="105"/>
      <c r="O539" s="105"/>
      <c r="P539" s="105"/>
      <c r="Q539" s="105"/>
      <c r="R539" s="105"/>
      <c r="S539" s="105"/>
      <c r="T539" s="105"/>
      <c r="U539" s="105"/>
      <c r="V539" s="105"/>
      <c r="W539" s="105"/>
      <c r="X539" s="105"/>
      <c r="Y539" s="105"/>
      <c r="Z539" s="105"/>
      <c r="AA539" s="105"/>
      <c r="AB539" s="105"/>
      <c r="AC539" s="105"/>
      <c r="AD539" s="105"/>
      <c r="AE539" s="105"/>
      <c r="AF539" s="105"/>
      <c r="AG539" s="105"/>
      <c r="AH539" s="105"/>
      <c r="AI539" s="105"/>
      <c r="AJ539" s="105"/>
      <c r="AK539" s="105"/>
      <c r="AL539" s="105"/>
      <c r="AM539" s="105"/>
      <c r="AN539" s="105"/>
      <c r="AO539" s="105"/>
      <c r="AP539" s="105"/>
      <c r="AQ539" s="105"/>
      <c r="AR539" s="105"/>
      <c r="AS539" s="105"/>
      <c r="AT539" s="105"/>
      <c r="AU539" s="105"/>
      <c r="AV539" s="105"/>
      <c r="AW539" s="105"/>
      <c r="AX539" s="105"/>
      <c r="AY539" s="105"/>
      <c r="AZ539" s="105"/>
      <c r="BA539" s="105"/>
      <c r="BB539" s="105"/>
      <c r="BC539" s="105"/>
      <c r="BD539" s="105"/>
      <c r="BE539" s="105"/>
      <c r="BF539" s="105"/>
      <c r="BG539" s="105"/>
      <c r="BH539" s="105"/>
      <c r="BI539" s="105"/>
      <c r="BJ539" s="105"/>
      <c r="BK539" s="105"/>
      <c r="BL539" s="105"/>
      <c r="BM539" s="105"/>
      <c r="BN539" s="105"/>
      <c r="BO539" s="105"/>
      <c r="BP539" s="105"/>
      <c r="BQ539" s="105"/>
      <c r="BR539" s="105"/>
      <c r="BS539" s="105"/>
      <c r="BT539" s="105"/>
      <c r="BU539" s="105"/>
      <c r="BV539" s="105"/>
      <c r="BW539" s="105"/>
      <c r="BX539" s="105"/>
      <c r="BY539" s="105"/>
      <c r="BZ539" s="105"/>
      <c r="CA539" s="105"/>
      <c r="CB539" s="105"/>
      <c r="CC539" s="105"/>
      <c r="CD539" s="105"/>
      <c r="CE539" s="105"/>
      <c r="CF539" s="105"/>
      <c r="CG539" s="105"/>
      <c r="CH539" s="105"/>
      <c r="CI539" s="105"/>
      <c r="CJ539" s="105"/>
      <c r="CK539" s="105"/>
      <c r="CL539" s="105"/>
      <c r="CM539" s="105"/>
      <c r="CN539" s="105"/>
      <c r="CO539" s="105"/>
      <c r="CP539" s="105"/>
      <c r="CQ539" s="105"/>
      <c r="CR539" s="105"/>
      <c r="CS539" s="105"/>
      <c r="CT539" s="105"/>
      <c r="CU539" s="105"/>
      <c r="CV539" s="105"/>
      <c r="CW539" s="105"/>
      <c r="CX539" s="105"/>
      <c r="CY539" s="105"/>
      <c r="CZ539" s="105"/>
      <c r="DA539" s="105"/>
      <c r="DB539" s="105"/>
      <c r="DC539" s="105"/>
      <c r="DD539" s="105"/>
      <c r="DE539" s="105"/>
      <c r="DF539" s="105"/>
      <c r="DG539" s="105"/>
      <c r="DH539" s="105"/>
      <c r="DI539" s="105"/>
      <c r="DJ539" s="105"/>
      <c r="DK539" s="105"/>
      <c r="DL539" s="105"/>
      <c r="DM539" s="105"/>
      <c r="DN539" s="105"/>
      <c r="DO539" s="105"/>
      <c r="DP539" s="105"/>
      <c r="DQ539" s="105"/>
      <c r="DR539" s="105"/>
      <c r="DS539" s="105"/>
      <c r="DT539" s="105"/>
      <c r="DU539" s="105"/>
      <c r="DV539" s="105"/>
      <c r="DW539" s="105"/>
      <c r="DX539" s="105"/>
      <c r="DY539" s="105"/>
      <c r="DZ539" s="105"/>
      <c r="EA539" s="105"/>
      <c r="EB539" s="105"/>
      <c r="EC539" s="105"/>
      <c r="ED539" s="105"/>
      <c r="EE539" s="105"/>
      <c r="EF539" s="105"/>
      <c r="EG539" s="105"/>
      <c r="EH539" s="105"/>
      <c r="EI539" s="105"/>
    </row>
    <row r="540" spans="1:139" s="222" customFormat="1" ht="12.5" x14ac:dyDescent="0.25">
      <c r="A540" s="1652" t="s">
        <v>6581</v>
      </c>
      <c r="B540" s="1652" t="s">
        <v>6249</v>
      </c>
      <c r="C540" s="1653">
        <v>7</v>
      </c>
      <c r="D540" s="1654">
        <v>7631.36</v>
      </c>
      <c r="E540" s="1654">
        <v>7631.36</v>
      </c>
      <c r="F540" s="105"/>
      <c r="G540" s="308"/>
      <c r="H540" s="308"/>
      <c r="I540" s="308"/>
      <c r="J540" s="335"/>
      <c r="K540" s="105"/>
      <c r="L540" s="105"/>
      <c r="M540" s="105"/>
      <c r="N540" s="105"/>
      <c r="O540" s="105"/>
      <c r="P540" s="105"/>
      <c r="Q540" s="105"/>
      <c r="R540" s="105"/>
      <c r="S540" s="105"/>
      <c r="T540" s="105"/>
      <c r="U540" s="105"/>
      <c r="V540" s="105"/>
      <c r="W540" s="105"/>
      <c r="X540" s="105"/>
      <c r="Y540" s="105"/>
      <c r="Z540" s="105"/>
      <c r="AA540" s="105"/>
      <c r="AB540" s="105"/>
      <c r="AC540" s="105"/>
      <c r="AD540" s="105"/>
      <c r="AE540" s="105"/>
      <c r="AF540" s="105"/>
      <c r="AG540" s="105"/>
      <c r="AH540" s="105"/>
      <c r="AI540" s="105"/>
      <c r="AJ540" s="105"/>
      <c r="AK540" s="105"/>
      <c r="AL540" s="105"/>
      <c r="AM540" s="105"/>
      <c r="AN540" s="105"/>
      <c r="AO540" s="105"/>
      <c r="AP540" s="105"/>
      <c r="AQ540" s="105"/>
      <c r="AR540" s="105"/>
      <c r="AS540" s="105"/>
      <c r="AT540" s="105"/>
      <c r="AU540" s="105"/>
      <c r="AV540" s="105"/>
      <c r="AW540" s="105"/>
      <c r="AX540" s="105"/>
      <c r="AY540" s="105"/>
      <c r="AZ540" s="105"/>
      <c r="BA540" s="105"/>
      <c r="BB540" s="105"/>
      <c r="BC540" s="105"/>
      <c r="BD540" s="105"/>
      <c r="BE540" s="105"/>
      <c r="BF540" s="105"/>
      <c r="BG540" s="105"/>
      <c r="BH540" s="105"/>
      <c r="BI540" s="105"/>
      <c r="BJ540" s="105"/>
      <c r="BK540" s="105"/>
      <c r="BL540" s="105"/>
      <c r="BM540" s="105"/>
      <c r="BN540" s="105"/>
      <c r="BO540" s="105"/>
      <c r="BP540" s="105"/>
      <c r="BQ540" s="105"/>
      <c r="BR540" s="105"/>
      <c r="BS540" s="105"/>
      <c r="BT540" s="105"/>
      <c r="BU540" s="105"/>
      <c r="BV540" s="105"/>
      <c r="BW540" s="105"/>
      <c r="BX540" s="105"/>
      <c r="BY540" s="105"/>
      <c r="BZ540" s="105"/>
      <c r="CA540" s="105"/>
      <c r="CB540" s="105"/>
      <c r="CC540" s="105"/>
      <c r="CD540" s="105"/>
      <c r="CE540" s="105"/>
      <c r="CF540" s="105"/>
      <c r="CG540" s="105"/>
      <c r="CH540" s="105"/>
      <c r="CI540" s="105"/>
      <c r="CJ540" s="105"/>
      <c r="CK540" s="105"/>
      <c r="CL540" s="105"/>
      <c r="CM540" s="105"/>
      <c r="CN540" s="105"/>
      <c r="CO540" s="105"/>
      <c r="CP540" s="105"/>
      <c r="CQ540" s="105"/>
      <c r="CR540" s="105"/>
      <c r="CS540" s="105"/>
      <c r="CT540" s="105"/>
      <c r="CU540" s="105"/>
      <c r="CV540" s="105"/>
      <c r="CW540" s="105"/>
      <c r="CX540" s="105"/>
      <c r="CY540" s="105"/>
      <c r="CZ540" s="105"/>
      <c r="DA540" s="105"/>
      <c r="DB540" s="105"/>
      <c r="DC540" s="105"/>
      <c r="DD540" s="105"/>
      <c r="DE540" s="105"/>
      <c r="DF540" s="105"/>
      <c r="DG540" s="105"/>
      <c r="DH540" s="105"/>
      <c r="DI540" s="105"/>
      <c r="DJ540" s="105"/>
      <c r="DK540" s="105"/>
      <c r="DL540" s="105"/>
      <c r="DM540" s="105"/>
      <c r="DN540" s="105"/>
      <c r="DO540" s="105"/>
      <c r="DP540" s="105"/>
      <c r="DQ540" s="105"/>
      <c r="DR540" s="105"/>
      <c r="DS540" s="105"/>
      <c r="DT540" s="105"/>
      <c r="DU540" s="105"/>
      <c r="DV540" s="105"/>
      <c r="DW540" s="105"/>
      <c r="DX540" s="105"/>
      <c r="DY540" s="105"/>
      <c r="DZ540" s="105"/>
      <c r="EA540" s="105"/>
      <c r="EB540" s="105"/>
      <c r="EC540" s="105"/>
      <c r="ED540" s="105"/>
      <c r="EE540" s="105"/>
      <c r="EF540" s="105"/>
      <c r="EG540" s="105"/>
      <c r="EH540" s="105"/>
      <c r="EI540" s="105"/>
    </row>
    <row r="541" spans="1:139" s="222" customFormat="1" ht="12.5" x14ac:dyDescent="0.25">
      <c r="A541" s="1652" t="s">
        <v>6582</v>
      </c>
      <c r="B541" s="1652" t="s">
        <v>6249</v>
      </c>
      <c r="C541" s="1653">
        <v>3</v>
      </c>
      <c r="D541" s="1654">
        <v>6487.2</v>
      </c>
      <c r="E541" s="1654">
        <v>6487.2</v>
      </c>
      <c r="F541" s="105"/>
      <c r="G541" s="308"/>
      <c r="H541" s="308"/>
      <c r="I541" s="308"/>
      <c r="J541" s="335"/>
      <c r="K541" s="105"/>
      <c r="L541" s="105"/>
      <c r="M541" s="105"/>
      <c r="N541" s="105"/>
      <c r="O541" s="105"/>
      <c r="P541" s="105"/>
      <c r="Q541" s="105"/>
      <c r="R541" s="105"/>
      <c r="S541" s="105"/>
      <c r="T541" s="105"/>
      <c r="U541" s="105"/>
      <c r="V541" s="105"/>
      <c r="W541" s="105"/>
      <c r="X541" s="105"/>
      <c r="Y541" s="105"/>
      <c r="Z541" s="105"/>
      <c r="AA541" s="105"/>
      <c r="AB541" s="105"/>
      <c r="AC541" s="105"/>
      <c r="AD541" s="105"/>
      <c r="AE541" s="105"/>
      <c r="AF541" s="105"/>
      <c r="AG541" s="105"/>
      <c r="AH541" s="105"/>
      <c r="AI541" s="105"/>
      <c r="AJ541" s="105"/>
      <c r="AK541" s="105"/>
      <c r="AL541" s="105"/>
      <c r="AM541" s="105"/>
      <c r="AN541" s="105"/>
      <c r="AO541" s="105"/>
      <c r="AP541" s="105"/>
      <c r="AQ541" s="105"/>
      <c r="AR541" s="105"/>
      <c r="AS541" s="105"/>
      <c r="AT541" s="105"/>
      <c r="AU541" s="105"/>
      <c r="AV541" s="105"/>
      <c r="AW541" s="105"/>
      <c r="AX541" s="105"/>
      <c r="AY541" s="105"/>
      <c r="AZ541" s="105"/>
      <c r="BA541" s="105"/>
      <c r="BB541" s="105"/>
      <c r="BC541" s="105"/>
      <c r="BD541" s="105"/>
      <c r="BE541" s="105"/>
      <c r="BF541" s="105"/>
      <c r="BG541" s="105"/>
      <c r="BH541" s="105"/>
      <c r="BI541" s="105"/>
      <c r="BJ541" s="105"/>
      <c r="BK541" s="105"/>
      <c r="BL541" s="105"/>
      <c r="BM541" s="105"/>
      <c r="BN541" s="105"/>
      <c r="BO541" s="105"/>
      <c r="BP541" s="105"/>
      <c r="BQ541" s="105"/>
      <c r="BR541" s="105"/>
      <c r="BS541" s="105"/>
      <c r="BT541" s="105"/>
      <c r="BU541" s="105"/>
      <c r="BV541" s="105"/>
      <c r="BW541" s="105"/>
      <c r="BX541" s="105"/>
      <c r="BY541" s="105"/>
      <c r="BZ541" s="105"/>
      <c r="CA541" s="105"/>
      <c r="CB541" s="105"/>
      <c r="CC541" s="105"/>
      <c r="CD541" s="105"/>
      <c r="CE541" s="105"/>
      <c r="CF541" s="105"/>
      <c r="CG541" s="105"/>
      <c r="CH541" s="105"/>
      <c r="CI541" s="105"/>
      <c r="CJ541" s="105"/>
      <c r="CK541" s="105"/>
      <c r="CL541" s="105"/>
      <c r="CM541" s="105"/>
      <c r="CN541" s="105"/>
      <c r="CO541" s="105"/>
      <c r="CP541" s="105"/>
      <c r="CQ541" s="105"/>
      <c r="CR541" s="105"/>
      <c r="CS541" s="105"/>
      <c r="CT541" s="105"/>
      <c r="CU541" s="105"/>
      <c r="CV541" s="105"/>
      <c r="CW541" s="105"/>
      <c r="CX541" s="105"/>
      <c r="CY541" s="105"/>
      <c r="CZ541" s="105"/>
      <c r="DA541" s="105"/>
      <c r="DB541" s="105"/>
      <c r="DC541" s="105"/>
      <c r="DD541" s="105"/>
      <c r="DE541" s="105"/>
      <c r="DF541" s="105"/>
      <c r="DG541" s="105"/>
      <c r="DH541" s="105"/>
      <c r="DI541" s="105"/>
      <c r="DJ541" s="105"/>
      <c r="DK541" s="105"/>
      <c r="DL541" s="105"/>
      <c r="DM541" s="105"/>
      <c r="DN541" s="105"/>
      <c r="DO541" s="105"/>
      <c r="DP541" s="105"/>
      <c r="DQ541" s="105"/>
      <c r="DR541" s="105"/>
      <c r="DS541" s="105"/>
      <c r="DT541" s="105"/>
      <c r="DU541" s="105"/>
      <c r="DV541" s="105"/>
      <c r="DW541" s="105"/>
      <c r="DX541" s="105"/>
      <c r="DY541" s="105"/>
      <c r="DZ541" s="105"/>
      <c r="EA541" s="105"/>
      <c r="EB541" s="105"/>
      <c r="EC541" s="105"/>
      <c r="ED541" s="105"/>
      <c r="EE541" s="105"/>
      <c r="EF541" s="105"/>
      <c r="EG541" s="105"/>
      <c r="EH541" s="105"/>
      <c r="EI541" s="105"/>
    </row>
    <row r="542" spans="1:139" s="222" customFormat="1" ht="12.5" x14ac:dyDescent="0.25">
      <c r="A542" s="1652" t="s">
        <v>6583</v>
      </c>
      <c r="B542" s="1652" t="s">
        <v>6249</v>
      </c>
      <c r="C542" s="1653">
        <v>1</v>
      </c>
      <c r="D542" s="1654">
        <v>18500</v>
      </c>
      <c r="E542" s="1654">
        <v>18500</v>
      </c>
      <c r="F542" s="105"/>
      <c r="G542" s="308"/>
      <c r="H542" s="308"/>
      <c r="I542" s="308"/>
      <c r="J542" s="335"/>
      <c r="K542" s="105"/>
      <c r="L542" s="105"/>
      <c r="M542" s="105"/>
      <c r="N542" s="105"/>
      <c r="O542" s="105"/>
      <c r="P542" s="105"/>
      <c r="Q542" s="105"/>
      <c r="R542" s="105"/>
      <c r="S542" s="105"/>
      <c r="T542" s="105"/>
      <c r="U542" s="105"/>
      <c r="V542" s="105"/>
      <c r="W542" s="105"/>
      <c r="X542" s="105"/>
      <c r="Y542" s="105"/>
      <c r="Z542" s="105"/>
      <c r="AA542" s="105"/>
      <c r="AB542" s="105"/>
      <c r="AC542" s="105"/>
      <c r="AD542" s="105"/>
      <c r="AE542" s="105"/>
      <c r="AF542" s="105"/>
      <c r="AG542" s="105"/>
      <c r="AH542" s="105"/>
      <c r="AI542" s="105"/>
      <c r="AJ542" s="105"/>
      <c r="AK542" s="105"/>
      <c r="AL542" s="105"/>
      <c r="AM542" s="105"/>
      <c r="AN542" s="105"/>
      <c r="AO542" s="105"/>
      <c r="AP542" s="105"/>
      <c r="AQ542" s="105"/>
      <c r="AR542" s="105"/>
      <c r="AS542" s="105"/>
      <c r="AT542" s="105"/>
      <c r="AU542" s="105"/>
      <c r="AV542" s="105"/>
      <c r="AW542" s="105"/>
      <c r="AX542" s="105"/>
      <c r="AY542" s="105"/>
      <c r="AZ542" s="105"/>
      <c r="BA542" s="105"/>
      <c r="BB542" s="105"/>
      <c r="BC542" s="105"/>
      <c r="BD542" s="105"/>
      <c r="BE542" s="105"/>
      <c r="BF542" s="105"/>
      <c r="BG542" s="105"/>
      <c r="BH542" s="105"/>
      <c r="BI542" s="105"/>
      <c r="BJ542" s="105"/>
      <c r="BK542" s="105"/>
      <c r="BL542" s="105"/>
      <c r="BM542" s="105"/>
      <c r="BN542" s="105"/>
      <c r="BO542" s="105"/>
      <c r="BP542" s="105"/>
      <c r="BQ542" s="105"/>
      <c r="BR542" s="105"/>
      <c r="BS542" s="105"/>
      <c r="BT542" s="105"/>
      <c r="BU542" s="105"/>
      <c r="BV542" s="105"/>
      <c r="BW542" s="105"/>
      <c r="BX542" s="105"/>
      <c r="BY542" s="105"/>
      <c r="BZ542" s="105"/>
      <c r="CA542" s="105"/>
      <c r="CB542" s="105"/>
      <c r="CC542" s="105"/>
      <c r="CD542" s="105"/>
      <c r="CE542" s="105"/>
      <c r="CF542" s="105"/>
      <c r="CG542" s="105"/>
      <c r="CH542" s="105"/>
      <c r="CI542" s="105"/>
      <c r="CJ542" s="105"/>
      <c r="CK542" s="105"/>
      <c r="CL542" s="105"/>
      <c r="CM542" s="105"/>
      <c r="CN542" s="105"/>
      <c r="CO542" s="105"/>
      <c r="CP542" s="105"/>
      <c r="CQ542" s="105"/>
      <c r="CR542" s="105"/>
      <c r="CS542" s="105"/>
      <c r="CT542" s="105"/>
      <c r="CU542" s="105"/>
      <c r="CV542" s="105"/>
      <c r="CW542" s="105"/>
      <c r="CX542" s="105"/>
      <c r="CY542" s="105"/>
      <c r="CZ542" s="105"/>
      <c r="DA542" s="105"/>
      <c r="DB542" s="105"/>
      <c r="DC542" s="105"/>
      <c r="DD542" s="105"/>
      <c r="DE542" s="105"/>
      <c r="DF542" s="105"/>
      <c r="DG542" s="105"/>
      <c r="DH542" s="105"/>
      <c r="DI542" s="105"/>
      <c r="DJ542" s="105"/>
      <c r="DK542" s="105"/>
      <c r="DL542" s="105"/>
      <c r="DM542" s="105"/>
      <c r="DN542" s="105"/>
      <c r="DO542" s="105"/>
      <c r="DP542" s="105"/>
      <c r="DQ542" s="105"/>
      <c r="DR542" s="105"/>
      <c r="DS542" s="105"/>
      <c r="DT542" s="105"/>
      <c r="DU542" s="105"/>
      <c r="DV542" s="105"/>
      <c r="DW542" s="105"/>
      <c r="DX542" s="105"/>
      <c r="DY542" s="105"/>
      <c r="DZ542" s="105"/>
      <c r="EA542" s="105"/>
      <c r="EB542" s="105"/>
      <c r="EC542" s="105"/>
      <c r="ED542" s="105"/>
      <c r="EE542" s="105"/>
      <c r="EF542" s="105"/>
      <c r="EG542" s="105"/>
      <c r="EH542" s="105"/>
      <c r="EI542" s="105"/>
    </row>
    <row r="543" spans="1:139" s="222" customFormat="1" ht="12.5" x14ac:dyDescent="0.25">
      <c r="A543" s="1652" t="s">
        <v>6584</v>
      </c>
      <c r="B543" s="1652" t="s">
        <v>6249</v>
      </c>
      <c r="C543" s="1653">
        <v>26</v>
      </c>
      <c r="D543" s="1654">
        <v>6497.7</v>
      </c>
      <c r="E543" s="1654">
        <v>6497.7</v>
      </c>
      <c r="F543" s="105"/>
      <c r="G543" s="308"/>
      <c r="H543" s="308"/>
      <c r="I543" s="308"/>
      <c r="J543" s="335"/>
      <c r="K543" s="105"/>
      <c r="L543" s="105"/>
      <c r="M543" s="105"/>
      <c r="N543" s="105"/>
      <c r="O543" s="105"/>
      <c r="P543" s="105"/>
      <c r="Q543" s="105"/>
      <c r="R543" s="105"/>
      <c r="S543" s="105"/>
      <c r="T543" s="105"/>
      <c r="U543" s="105"/>
      <c r="V543" s="105"/>
      <c r="W543" s="105"/>
      <c r="X543" s="105"/>
      <c r="Y543" s="105"/>
      <c r="Z543" s="105"/>
      <c r="AA543" s="105"/>
      <c r="AB543" s="105"/>
      <c r="AC543" s="105"/>
      <c r="AD543" s="105"/>
      <c r="AE543" s="105"/>
      <c r="AF543" s="105"/>
      <c r="AG543" s="105"/>
      <c r="AH543" s="105"/>
      <c r="AI543" s="105"/>
      <c r="AJ543" s="105"/>
      <c r="AK543" s="105"/>
      <c r="AL543" s="105"/>
      <c r="AM543" s="105"/>
      <c r="AN543" s="105"/>
      <c r="AO543" s="105"/>
      <c r="AP543" s="105"/>
      <c r="AQ543" s="105"/>
      <c r="AR543" s="105"/>
      <c r="AS543" s="105"/>
      <c r="AT543" s="105"/>
      <c r="AU543" s="105"/>
      <c r="AV543" s="105"/>
      <c r="AW543" s="105"/>
      <c r="AX543" s="105"/>
      <c r="AY543" s="105"/>
      <c r="AZ543" s="105"/>
      <c r="BA543" s="105"/>
      <c r="BB543" s="105"/>
      <c r="BC543" s="105"/>
      <c r="BD543" s="105"/>
      <c r="BE543" s="105"/>
      <c r="BF543" s="105"/>
      <c r="BG543" s="105"/>
      <c r="BH543" s="105"/>
      <c r="BI543" s="105"/>
      <c r="BJ543" s="105"/>
      <c r="BK543" s="105"/>
      <c r="BL543" s="105"/>
      <c r="BM543" s="105"/>
      <c r="BN543" s="105"/>
      <c r="BO543" s="105"/>
      <c r="BP543" s="105"/>
      <c r="BQ543" s="105"/>
      <c r="BR543" s="105"/>
      <c r="BS543" s="105"/>
      <c r="BT543" s="105"/>
      <c r="BU543" s="105"/>
      <c r="BV543" s="105"/>
      <c r="BW543" s="105"/>
      <c r="BX543" s="105"/>
      <c r="BY543" s="105"/>
      <c r="BZ543" s="105"/>
      <c r="CA543" s="105"/>
      <c r="CB543" s="105"/>
      <c r="CC543" s="105"/>
      <c r="CD543" s="105"/>
      <c r="CE543" s="105"/>
      <c r="CF543" s="105"/>
      <c r="CG543" s="105"/>
      <c r="CH543" s="105"/>
      <c r="CI543" s="105"/>
      <c r="CJ543" s="105"/>
      <c r="CK543" s="105"/>
      <c r="CL543" s="105"/>
      <c r="CM543" s="105"/>
      <c r="CN543" s="105"/>
      <c r="CO543" s="105"/>
      <c r="CP543" s="105"/>
      <c r="CQ543" s="105"/>
      <c r="CR543" s="105"/>
      <c r="CS543" s="105"/>
      <c r="CT543" s="105"/>
      <c r="CU543" s="105"/>
      <c r="CV543" s="105"/>
      <c r="CW543" s="105"/>
      <c r="CX543" s="105"/>
      <c r="CY543" s="105"/>
      <c r="CZ543" s="105"/>
      <c r="DA543" s="105"/>
      <c r="DB543" s="105"/>
      <c r="DC543" s="105"/>
      <c r="DD543" s="105"/>
      <c r="DE543" s="105"/>
      <c r="DF543" s="105"/>
      <c r="DG543" s="105"/>
      <c r="DH543" s="105"/>
      <c r="DI543" s="105"/>
      <c r="DJ543" s="105"/>
      <c r="DK543" s="105"/>
      <c r="DL543" s="105"/>
      <c r="DM543" s="105"/>
      <c r="DN543" s="105"/>
      <c r="DO543" s="105"/>
      <c r="DP543" s="105"/>
      <c r="DQ543" s="105"/>
      <c r="DR543" s="105"/>
      <c r="DS543" s="105"/>
      <c r="DT543" s="105"/>
      <c r="DU543" s="105"/>
      <c r="DV543" s="105"/>
      <c r="DW543" s="105"/>
      <c r="DX543" s="105"/>
      <c r="DY543" s="105"/>
      <c r="DZ543" s="105"/>
      <c r="EA543" s="105"/>
      <c r="EB543" s="105"/>
      <c r="EC543" s="105"/>
      <c r="ED543" s="105"/>
      <c r="EE543" s="105"/>
      <c r="EF543" s="105"/>
      <c r="EG543" s="105"/>
      <c r="EH543" s="105"/>
      <c r="EI543" s="105"/>
    </row>
    <row r="544" spans="1:139" s="222" customFormat="1" ht="12.5" x14ac:dyDescent="0.25">
      <c r="A544" s="1663"/>
      <c r="B544" s="56" t="s">
        <v>4243</v>
      </c>
      <c r="C544" s="57">
        <f>SUM(C416:C543)</f>
        <v>1046</v>
      </c>
      <c r="D544" s="1664"/>
      <c r="E544" s="1664"/>
      <c r="F544" s="105"/>
      <c r="G544" s="308"/>
      <c r="H544" s="308"/>
      <c r="I544" s="308"/>
      <c r="J544" s="335"/>
      <c r="K544" s="105"/>
      <c r="L544" s="105"/>
      <c r="M544" s="105"/>
      <c r="N544" s="105"/>
      <c r="O544" s="105"/>
      <c r="P544" s="105"/>
      <c r="Q544" s="105"/>
      <c r="R544" s="105"/>
      <c r="S544" s="105"/>
      <c r="T544" s="105"/>
      <c r="U544" s="105"/>
      <c r="V544" s="105"/>
      <c r="W544" s="105"/>
      <c r="X544" s="105"/>
      <c r="Y544" s="105"/>
      <c r="Z544" s="105"/>
      <c r="AA544" s="105"/>
      <c r="AB544" s="105"/>
      <c r="AC544" s="105"/>
      <c r="AD544" s="105"/>
      <c r="AE544" s="105"/>
      <c r="AF544" s="105"/>
      <c r="AG544" s="105"/>
      <c r="AH544" s="105"/>
      <c r="AI544" s="105"/>
      <c r="AJ544" s="105"/>
      <c r="AK544" s="105"/>
      <c r="AL544" s="105"/>
      <c r="AM544" s="105"/>
      <c r="AN544" s="105"/>
      <c r="AO544" s="105"/>
      <c r="AP544" s="105"/>
      <c r="AQ544" s="105"/>
      <c r="AR544" s="105"/>
      <c r="AS544" s="105"/>
      <c r="AT544" s="105"/>
      <c r="AU544" s="105"/>
      <c r="AV544" s="105"/>
      <c r="AW544" s="105"/>
      <c r="AX544" s="105"/>
      <c r="AY544" s="105"/>
      <c r="AZ544" s="105"/>
      <c r="BA544" s="105"/>
      <c r="BB544" s="105"/>
      <c r="BC544" s="105"/>
      <c r="BD544" s="105"/>
      <c r="BE544" s="105"/>
      <c r="BF544" s="105"/>
      <c r="BG544" s="105"/>
      <c r="BH544" s="105"/>
      <c r="BI544" s="105"/>
      <c r="BJ544" s="105"/>
      <c r="BK544" s="105"/>
      <c r="BL544" s="105"/>
      <c r="BM544" s="105"/>
      <c r="BN544" s="105"/>
      <c r="BO544" s="105"/>
      <c r="BP544" s="105"/>
      <c r="BQ544" s="105"/>
      <c r="BR544" s="105"/>
      <c r="BS544" s="105"/>
      <c r="BT544" s="105"/>
      <c r="BU544" s="105"/>
      <c r="BV544" s="105"/>
      <c r="BW544" s="105"/>
      <c r="BX544" s="105"/>
      <c r="BY544" s="105"/>
      <c r="BZ544" s="105"/>
      <c r="CA544" s="105"/>
      <c r="CB544" s="105"/>
      <c r="CC544" s="105"/>
      <c r="CD544" s="105"/>
      <c r="CE544" s="105"/>
      <c r="CF544" s="105"/>
      <c r="CG544" s="105"/>
      <c r="CH544" s="105"/>
      <c r="CI544" s="105"/>
      <c r="CJ544" s="105"/>
      <c r="CK544" s="105"/>
      <c r="CL544" s="105"/>
      <c r="CM544" s="105"/>
      <c r="CN544" s="105"/>
      <c r="CO544" s="105"/>
      <c r="CP544" s="105"/>
      <c r="CQ544" s="105"/>
      <c r="CR544" s="105"/>
      <c r="CS544" s="105"/>
      <c r="CT544" s="105"/>
      <c r="CU544" s="105"/>
      <c r="CV544" s="105"/>
      <c r="CW544" s="105"/>
      <c r="CX544" s="105"/>
      <c r="CY544" s="105"/>
      <c r="CZ544" s="105"/>
      <c r="DA544" s="105"/>
      <c r="DB544" s="105"/>
      <c r="DC544" s="105"/>
      <c r="DD544" s="105"/>
      <c r="DE544" s="105"/>
      <c r="DF544" s="105"/>
      <c r="DG544" s="105"/>
      <c r="DH544" s="105"/>
      <c r="DI544" s="105"/>
      <c r="DJ544" s="105"/>
      <c r="DK544" s="105"/>
      <c r="DL544" s="105"/>
      <c r="DM544" s="105"/>
      <c r="DN544" s="105"/>
      <c r="DO544" s="105"/>
      <c r="DP544" s="105"/>
      <c r="DQ544" s="105"/>
      <c r="DR544" s="105"/>
      <c r="DS544" s="105"/>
      <c r="DT544" s="105"/>
      <c r="DU544" s="105"/>
      <c r="DV544" s="105"/>
      <c r="DW544" s="105"/>
      <c r="DX544" s="105"/>
      <c r="DY544" s="105"/>
      <c r="DZ544" s="105"/>
      <c r="EA544" s="105"/>
      <c r="EB544" s="105"/>
      <c r="EC544" s="105"/>
      <c r="ED544" s="105"/>
      <c r="EE544" s="105"/>
      <c r="EF544" s="105"/>
      <c r="EG544" s="105"/>
      <c r="EH544" s="105"/>
      <c r="EI544" s="105"/>
    </row>
    <row r="545" spans="1:139" s="222" customFormat="1" ht="12.5" x14ac:dyDescent="0.25">
      <c r="A545" s="1663"/>
      <c r="B545" s="1665"/>
      <c r="C545" s="1666"/>
      <c r="D545" s="1664"/>
      <c r="E545" s="1664"/>
      <c r="F545" s="105"/>
      <c r="G545" s="308"/>
      <c r="H545" s="308"/>
      <c r="I545" s="308"/>
      <c r="J545" s="335"/>
      <c r="K545" s="105"/>
      <c r="L545" s="105"/>
      <c r="M545" s="105"/>
      <c r="N545" s="105"/>
      <c r="O545" s="105"/>
      <c r="P545" s="105"/>
      <c r="Q545" s="105"/>
      <c r="R545" s="105"/>
      <c r="S545" s="105"/>
      <c r="T545" s="105"/>
      <c r="U545" s="105"/>
      <c r="V545" s="105"/>
      <c r="W545" s="105"/>
      <c r="X545" s="105"/>
      <c r="Y545" s="105"/>
      <c r="Z545" s="105"/>
      <c r="AA545" s="105"/>
      <c r="AB545" s="105"/>
      <c r="AC545" s="105"/>
      <c r="AD545" s="105"/>
      <c r="AE545" s="105"/>
      <c r="AF545" s="105"/>
      <c r="AG545" s="105"/>
      <c r="AH545" s="105"/>
      <c r="AI545" s="105"/>
      <c r="AJ545" s="105"/>
      <c r="AK545" s="105"/>
      <c r="AL545" s="105"/>
      <c r="AM545" s="105"/>
      <c r="AN545" s="105"/>
      <c r="AO545" s="105"/>
      <c r="AP545" s="105"/>
      <c r="AQ545" s="105"/>
      <c r="AR545" s="105"/>
      <c r="AS545" s="105"/>
      <c r="AT545" s="105"/>
      <c r="AU545" s="105"/>
      <c r="AV545" s="105"/>
      <c r="AW545" s="105"/>
      <c r="AX545" s="105"/>
      <c r="AY545" s="105"/>
      <c r="AZ545" s="105"/>
      <c r="BA545" s="105"/>
      <c r="BB545" s="105"/>
      <c r="BC545" s="105"/>
      <c r="BD545" s="105"/>
      <c r="BE545" s="105"/>
      <c r="BF545" s="105"/>
      <c r="BG545" s="105"/>
      <c r="BH545" s="105"/>
      <c r="BI545" s="105"/>
      <c r="BJ545" s="105"/>
      <c r="BK545" s="105"/>
      <c r="BL545" s="105"/>
      <c r="BM545" s="105"/>
      <c r="BN545" s="105"/>
      <c r="BO545" s="105"/>
      <c r="BP545" s="105"/>
      <c r="BQ545" s="105"/>
      <c r="BR545" s="105"/>
      <c r="BS545" s="105"/>
      <c r="BT545" s="105"/>
      <c r="BU545" s="105"/>
      <c r="BV545" s="105"/>
      <c r="BW545" s="105"/>
      <c r="BX545" s="105"/>
      <c r="BY545" s="105"/>
      <c r="BZ545" s="105"/>
      <c r="CA545" s="105"/>
      <c r="CB545" s="105"/>
      <c r="CC545" s="105"/>
      <c r="CD545" s="105"/>
      <c r="CE545" s="105"/>
      <c r="CF545" s="105"/>
      <c r="CG545" s="105"/>
      <c r="CH545" s="105"/>
      <c r="CI545" s="105"/>
      <c r="CJ545" s="105"/>
      <c r="CK545" s="105"/>
      <c r="CL545" s="105"/>
      <c r="CM545" s="105"/>
      <c r="CN545" s="105"/>
      <c r="CO545" s="105"/>
      <c r="CP545" s="105"/>
      <c r="CQ545" s="105"/>
      <c r="CR545" s="105"/>
      <c r="CS545" s="105"/>
      <c r="CT545" s="105"/>
      <c r="CU545" s="105"/>
      <c r="CV545" s="105"/>
      <c r="CW545" s="105"/>
      <c r="CX545" s="105"/>
      <c r="CY545" s="105"/>
      <c r="CZ545" s="105"/>
      <c r="DA545" s="105"/>
      <c r="DB545" s="105"/>
      <c r="DC545" s="105"/>
      <c r="DD545" s="105"/>
      <c r="DE545" s="105"/>
      <c r="DF545" s="105"/>
      <c r="DG545" s="105"/>
      <c r="DH545" s="105"/>
      <c r="DI545" s="105"/>
      <c r="DJ545" s="105"/>
      <c r="DK545" s="105"/>
      <c r="DL545" s="105"/>
      <c r="DM545" s="105"/>
      <c r="DN545" s="105"/>
      <c r="DO545" s="105"/>
      <c r="DP545" s="105"/>
      <c r="DQ545" s="105"/>
      <c r="DR545" s="105"/>
      <c r="DS545" s="105"/>
      <c r="DT545" s="105"/>
      <c r="DU545" s="105"/>
      <c r="DV545" s="105"/>
      <c r="DW545" s="105"/>
      <c r="DX545" s="105"/>
      <c r="DY545" s="105"/>
      <c r="DZ545" s="105"/>
      <c r="EA545" s="105"/>
      <c r="EB545" s="105"/>
      <c r="EC545" s="105"/>
      <c r="ED545" s="105"/>
      <c r="EE545" s="105"/>
      <c r="EF545" s="105"/>
      <c r="EG545" s="105"/>
      <c r="EH545" s="105"/>
      <c r="EI545" s="105"/>
    </row>
    <row r="546" spans="1:139" s="222" customFormat="1" ht="12.5" x14ac:dyDescent="0.25">
      <c r="A546" s="1663"/>
      <c r="B546" s="77" t="s">
        <v>4170</v>
      </c>
      <c r="C546" s="78">
        <f>SUM(C544+C412+C98)</f>
        <v>8054</v>
      </c>
      <c r="D546" s="1664"/>
      <c r="E546" s="1664"/>
      <c r="F546" s="105"/>
      <c r="G546" s="308"/>
      <c r="H546" s="308"/>
      <c r="I546" s="308"/>
      <c r="J546" s="335"/>
      <c r="K546" s="105"/>
      <c r="L546" s="105"/>
      <c r="M546" s="105"/>
      <c r="N546" s="105"/>
      <c r="O546" s="105"/>
      <c r="P546" s="105"/>
      <c r="Q546" s="105"/>
      <c r="R546" s="105"/>
      <c r="S546" s="105"/>
      <c r="T546" s="105"/>
      <c r="U546" s="105"/>
      <c r="V546" s="105"/>
      <c r="W546" s="105"/>
      <c r="X546" s="105"/>
      <c r="Y546" s="105"/>
      <c r="Z546" s="105"/>
      <c r="AA546" s="105"/>
      <c r="AB546" s="105"/>
      <c r="AC546" s="105"/>
      <c r="AD546" s="105"/>
      <c r="AE546" s="105"/>
      <c r="AF546" s="105"/>
      <c r="AG546" s="105"/>
      <c r="AH546" s="105"/>
      <c r="AI546" s="105"/>
      <c r="AJ546" s="105"/>
      <c r="AK546" s="105"/>
      <c r="AL546" s="105"/>
      <c r="AM546" s="105"/>
      <c r="AN546" s="105"/>
      <c r="AO546" s="105"/>
      <c r="AP546" s="105"/>
      <c r="AQ546" s="105"/>
      <c r="AR546" s="105"/>
      <c r="AS546" s="105"/>
      <c r="AT546" s="105"/>
      <c r="AU546" s="105"/>
      <c r="AV546" s="105"/>
      <c r="AW546" s="105"/>
      <c r="AX546" s="105"/>
      <c r="AY546" s="105"/>
      <c r="AZ546" s="105"/>
      <c r="BA546" s="105"/>
      <c r="BB546" s="105"/>
      <c r="BC546" s="105"/>
      <c r="BD546" s="105"/>
      <c r="BE546" s="105"/>
      <c r="BF546" s="105"/>
      <c r="BG546" s="105"/>
      <c r="BH546" s="105"/>
      <c r="BI546" s="105"/>
      <c r="BJ546" s="105"/>
      <c r="BK546" s="105"/>
      <c r="BL546" s="105"/>
      <c r="BM546" s="105"/>
      <c r="BN546" s="105"/>
      <c r="BO546" s="105"/>
      <c r="BP546" s="105"/>
      <c r="BQ546" s="105"/>
      <c r="BR546" s="105"/>
      <c r="BS546" s="105"/>
      <c r="BT546" s="105"/>
      <c r="BU546" s="105"/>
      <c r="BV546" s="105"/>
      <c r="BW546" s="105"/>
      <c r="BX546" s="105"/>
      <c r="BY546" s="105"/>
      <c r="BZ546" s="105"/>
      <c r="CA546" s="105"/>
      <c r="CB546" s="105"/>
      <c r="CC546" s="105"/>
      <c r="CD546" s="105"/>
      <c r="CE546" s="105"/>
      <c r="CF546" s="105"/>
      <c r="CG546" s="105"/>
      <c r="CH546" s="105"/>
      <c r="CI546" s="105"/>
      <c r="CJ546" s="105"/>
      <c r="CK546" s="105"/>
      <c r="CL546" s="105"/>
      <c r="CM546" s="105"/>
      <c r="CN546" s="105"/>
      <c r="CO546" s="105"/>
      <c r="CP546" s="105"/>
      <c r="CQ546" s="105"/>
      <c r="CR546" s="105"/>
      <c r="CS546" s="105"/>
      <c r="CT546" s="105"/>
      <c r="CU546" s="105"/>
      <c r="CV546" s="105"/>
      <c r="CW546" s="105"/>
      <c r="CX546" s="105"/>
      <c r="CY546" s="105"/>
      <c r="CZ546" s="105"/>
      <c r="DA546" s="105"/>
      <c r="DB546" s="105"/>
      <c r="DC546" s="105"/>
      <c r="DD546" s="105"/>
      <c r="DE546" s="105"/>
      <c r="DF546" s="105"/>
      <c r="DG546" s="105"/>
      <c r="DH546" s="105"/>
      <c r="DI546" s="105"/>
      <c r="DJ546" s="105"/>
      <c r="DK546" s="105"/>
      <c r="DL546" s="105"/>
      <c r="DM546" s="105"/>
      <c r="DN546" s="105"/>
      <c r="DO546" s="105"/>
      <c r="DP546" s="105"/>
      <c r="DQ546" s="105"/>
      <c r="DR546" s="105"/>
      <c r="DS546" s="105"/>
      <c r="DT546" s="105"/>
      <c r="DU546" s="105"/>
      <c r="DV546" s="105"/>
      <c r="DW546" s="105"/>
      <c r="DX546" s="105"/>
      <c r="DY546" s="105"/>
      <c r="DZ546" s="105"/>
      <c r="EA546" s="105"/>
      <c r="EB546" s="105"/>
      <c r="EC546" s="105"/>
      <c r="ED546" s="105"/>
      <c r="EE546" s="105"/>
      <c r="EF546" s="105"/>
      <c r="EG546" s="105"/>
      <c r="EH546" s="105"/>
      <c r="EI546" s="105"/>
    </row>
    <row r="547" spans="1:139" s="222" customFormat="1" ht="12.5" x14ac:dyDescent="0.25">
      <c r="A547" s="1663"/>
      <c r="B547" s="1665"/>
      <c r="C547" s="1666"/>
      <c r="D547" s="1664"/>
      <c r="E547" s="1664"/>
      <c r="F547" s="105"/>
      <c r="G547" s="308"/>
      <c r="H547" s="308"/>
      <c r="I547" s="308"/>
      <c r="J547" s="335"/>
      <c r="K547" s="105"/>
      <c r="L547" s="105"/>
      <c r="M547" s="105"/>
      <c r="N547" s="105"/>
      <c r="O547" s="105"/>
      <c r="P547" s="105"/>
      <c r="Q547" s="105"/>
      <c r="R547" s="105"/>
      <c r="S547" s="105"/>
      <c r="T547" s="105"/>
      <c r="U547" s="105"/>
      <c r="V547" s="105"/>
      <c r="W547" s="105"/>
      <c r="X547" s="105"/>
      <c r="Y547" s="105"/>
      <c r="Z547" s="105"/>
      <c r="AA547" s="105"/>
      <c r="AB547" s="105"/>
      <c r="AC547" s="105"/>
      <c r="AD547" s="105"/>
      <c r="AE547" s="105"/>
      <c r="AF547" s="105"/>
      <c r="AG547" s="105"/>
      <c r="AH547" s="105"/>
      <c r="AI547" s="105"/>
      <c r="AJ547" s="105"/>
      <c r="AK547" s="105"/>
      <c r="AL547" s="105"/>
      <c r="AM547" s="105"/>
      <c r="AN547" s="105"/>
      <c r="AO547" s="105"/>
      <c r="AP547" s="105"/>
      <c r="AQ547" s="105"/>
      <c r="AR547" s="105"/>
      <c r="AS547" s="105"/>
      <c r="AT547" s="105"/>
      <c r="AU547" s="105"/>
      <c r="AV547" s="105"/>
      <c r="AW547" s="105"/>
      <c r="AX547" s="105"/>
      <c r="AY547" s="105"/>
      <c r="AZ547" s="105"/>
      <c r="BA547" s="105"/>
      <c r="BB547" s="105"/>
      <c r="BC547" s="105"/>
      <c r="BD547" s="105"/>
      <c r="BE547" s="105"/>
      <c r="BF547" s="105"/>
      <c r="BG547" s="105"/>
      <c r="BH547" s="105"/>
      <c r="BI547" s="105"/>
      <c r="BJ547" s="105"/>
      <c r="BK547" s="105"/>
      <c r="BL547" s="105"/>
      <c r="BM547" s="105"/>
      <c r="BN547" s="105"/>
      <c r="BO547" s="105"/>
      <c r="BP547" s="105"/>
      <c r="BQ547" s="105"/>
      <c r="BR547" s="105"/>
      <c r="BS547" s="105"/>
      <c r="BT547" s="105"/>
      <c r="BU547" s="105"/>
      <c r="BV547" s="105"/>
      <c r="BW547" s="105"/>
      <c r="BX547" s="105"/>
      <c r="BY547" s="105"/>
      <c r="BZ547" s="105"/>
      <c r="CA547" s="105"/>
      <c r="CB547" s="105"/>
      <c r="CC547" s="105"/>
      <c r="CD547" s="105"/>
      <c r="CE547" s="105"/>
      <c r="CF547" s="105"/>
      <c r="CG547" s="105"/>
      <c r="CH547" s="105"/>
      <c r="CI547" s="105"/>
      <c r="CJ547" s="105"/>
      <c r="CK547" s="105"/>
      <c r="CL547" s="105"/>
      <c r="CM547" s="105"/>
      <c r="CN547" s="105"/>
      <c r="CO547" s="105"/>
      <c r="CP547" s="105"/>
      <c r="CQ547" s="105"/>
      <c r="CR547" s="105"/>
      <c r="CS547" s="105"/>
      <c r="CT547" s="105"/>
      <c r="CU547" s="105"/>
      <c r="CV547" s="105"/>
      <c r="CW547" s="105"/>
      <c r="CX547" s="105"/>
      <c r="CY547" s="105"/>
      <c r="CZ547" s="105"/>
      <c r="DA547" s="105"/>
      <c r="DB547" s="105"/>
      <c r="DC547" s="105"/>
      <c r="DD547" s="105"/>
      <c r="DE547" s="105"/>
      <c r="DF547" s="105"/>
      <c r="DG547" s="105"/>
      <c r="DH547" s="105"/>
      <c r="DI547" s="105"/>
      <c r="DJ547" s="105"/>
      <c r="DK547" s="105"/>
      <c r="DL547" s="105"/>
      <c r="DM547" s="105"/>
      <c r="DN547" s="105"/>
      <c r="DO547" s="105"/>
      <c r="DP547" s="105"/>
      <c r="DQ547" s="105"/>
      <c r="DR547" s="105"/>
      <c r="DS547" s="105"/>
      <c r="DT547" s="105"/>
      <c r="DU547" s="105"/>
      <c r="DV547" s="105"/>
      <c r="DW547" s="105"/>
      <c r="DX547" s="105"/>
      <c r="DY547" s="105"/>
      <c r="DZ547" s="105"/>
      <c r="EA547" s="105"/>
      <c r="EB547" s="105"/>
      <c r="EC547" s="105"/>
      <c r="ED547" s="105"/>
      <c r="EE547" s="105"/>
      <c r="EF547" s="105"/>
      <c r="EG547" s="105"/>
      <c r="EH547" s="105"/>
      <c r="EI547" s="105"/>
    </row>
    <row r="548" spans="1:139" s="222" customFormat="1" ht="12.5" x14ac:dyDescent="0.25">
      <c r="A548" s="1667"/>
      <c r="B548" s="1668"/>
      <c r="C548" s="1669"/>
      <c r="D548" s="1664"/>
      <c r="E548" s="1664"/>
      <c r="F548" s="105"/>
      <c r="G548" s="308"/>
      <c r="H548" s="308"/>
      <c r="I548" s="308"/>
      <c r="J548" s="335"/>
      <c r="K548" s="105"/>
      <c r="L548" s="105"/>
      <c r="M548" s="105"/>
      <c r="N548" s="105"/>
      <c r="O548" s="105"/>
      <c r="P548" s="105"/>
      <c r="Q548" s="105"/>
      <c r="R548" s="105"/>
      <c r="S548" s="105"/>
      <c r="T548" s="105"/>
      <c r="U548" s="105"/>
      <c r="V548" s="105"/>
      <c r="W548" s="105"/>
      <c r="X548" s="105"/>
      <c r="Y548" s="105"/>
      <c r="Z548" s="105"/>
      <c r="AA548" s="105"/>
      <c r="AB548" s="105"/>
      <c r="AC548" s="105"/>
      <c r="AD548" s="105"/>
      <c r="AE548" s="105"/>
      <c r="AF548" s="105"/>
      <c r="AG548" s="105"/>
      <c r="AH548" s="105"/>
      <c r="AI548" s="105"/>
      <c r="AJ548" s="105"/>
      <c r="AK548" s="105"/>
      <c r="AL548" s="105"/>
      <c r="AM548" s="105"/>
      <c r="AN548" s="105"/>
      <c r="AO548" s="105"/>
      <c r="AP548" s="105"/>
      <c r="AQ548" s="105"/>
      <c r="AR548" s="105"/>
      <c r="AS548" s="105"/>
      <c r="AT548" s="105"/>
      <c r="AU548" s="105"/>
      <c r="AV548" s="105"/>
      <c r="AW548" s="105"/>
      <c r="AX548" s="105"/>
      <c r="AY548" s="105"/>
      <c r="AZ548" s="105"/>
      <c r="BA548" s="105"/>
      <c r="BB548" s="105"/>
      <c r="BC548" s="105"/>
      <c r="BD548" s="105"/>
      <c r="BE548" s="105"/>
      <c r="BF548" s="105"/>
      <c r="BG548" s="105"/>
      <c r="BH548" s="105"/>
      <c r="BI548" s="105"/>
      <c r="BJ548" s="105"/>
      <c r="BK548" s="105"/>
      <c r="BL548" s="105"/>
      <c r="BM548" s="105"/>
      <c r="BN548" s="105"/>
      <c r="BO548" s="105"/>
      <c r="BP548" s="105"/>
      <c r="BQ548" s="105"/>
      <c r="BR548" s="105"/>
      <c r="BS548" s="105"/>
      <c r="BT548" s="105"/>
      <c r="BU548" s="105"/>
      <c r="BV548" s="105"/>
      <c r="BW548" s="105"/>
      <c r="BX548" s="105"/>
      <c r="BY548" s="105"/>
      <c r="BZ548" s="105"/>
      <c r="CA548" s="105"/>
      <c r="CB548" s="105"/>
      <c r="CC548" s="105"/>
      <c r="CD548" s="105"/>
      <c r="CE548" s="105"/>
      <c r="CF548" s="105"/>
      <c r="CG548" s="105"/>
      <c r="CH548" s="105"/>
      <c r="CI548" s="105"/>
      <c r="CJ548" s="105"/>
      <c r="CK548" s="105"/>
      <c r="CL548" s="105"/>
      <c r="CM548" s="105"/>
      <c r="CN548" s="105"/>
      <c r="CO548" s="105"/>
      <c r="CP548" s="105"/>
      <c r="CQ548" s="105"/>
      <c r="CR548" s="105"/>
      <c r="CS548" s="105"/>
      <c r="CT548" s="105"/>
      <c r="CU548" s="105"/>
      <c r="CV548" s="105"/>
      <c r="CW548" s="105"/>
      <c r="CX548" s="105"/>
      <c r="CY548" s="105"/>
      <c r="CZ548" s="105"/>
      <c r="DA548" s="105"/>
      <c r="DB548" s="105"/>
      <c r="DC548" s="105"/>
      <c r="DD548" s="105"/>
      <c r="DE548" s="105"/>
      <c r="DF548" s="105"/>
      <c r="DG548" s="105"/>
      <c r="DH548" s="105"/>
      <c r="DI548" s="105"/>
      <c r="DJ548" s="105"/>
      <c r="DK548" s="105"/>
      <c r="DL548" s="105"/>
      <c r="DM548" s="105"/>
      <c r="DN548" s="105"/>
      <c r="DO548" s="105"/>
      <c r="DP548" s="105"/>
      <c r="DQ548" s="105"/>
      <c r="DR548" s="105"/>
      <c r="DS548" s="105"/>
      <c r="DT548" s="105"/>
      <c r="DU548" s="105"/>
      <c r="DV548" s="105"/>
      <c r="DW548" s="105"/>
      <c r="DX548" s="105"/>
      <c r="DY548" s="105"/>
      <c r="DZ548" s="105"/>
      <c r="EA548" s="105"/>
      <c r="EB548" s="105"/>
      <c r="EC548" s="105"/>
      <c r="ED548" s="105"/>
      <c r="EE548" s="105"/>
      <c r="EF548" s="105"/>
      <c r="EG548" s="105"/>
      <c r="EH548" s="105"/>
      <c r="EI548" s="105"/>
    </row>
    <row r="549" spans="1:139" s="1641" customFormat="1" ht="15" customHeight="1" x14ac:dyDescent="0.25">
      <c r="A549" s="1685" t="s">
        <v>4166</v>
      </c>
      <c r="B549" s="1685"/>
      <c r="C549" s="1686" t="s">
        <v>533</v>
      </c>
      <c r="D549" s="1687" t="s">
        <v>533</v>
      </c>
      <c r="E549" s="1687" t="s">
        <v>533</v>
      </c>
      <c r="G549" s="1642"/>
      <c r="H549" s="1642"/>
      <c r="I549" s="1642"/>
      <c r="J549" s="1643"/>
    </row>
    <row r="550" spans="1:139" s="1641" customFormat="1" ht="15" customHeight="1" x14ac:dyDescent="0.25">
      <c r="A550" s="628" t="s">
        <v>4244</v>
      </c>
      <c r="B550" s="628"/>
      <c r="C550" s="1688"/>
      <c r="D550" s="1688"/>
      <c r="E550" s="1688"/>
      <c r="G550" s="1642"/>
      <c r="H550" s="1642"/>
      <c r="I550" s="1642"/>
      <c r="J550" s="1643"/>
    </row>
    <row r="551" spans="1:139" s="222" customFormat="1" ht="12.5" x14ac:dyDescent="0.25">
      <c r="A551" s="1652" t="s">
        <v>4242</v>
      </c>
      <c r="B551" s="1670" t="s">
        <v>4242</v>
      </c>
      <c r="C551" s="1653">
        <v>0</v>
      </c>
      <c r="D551" s="1654">
        <v>0</v>
      </c>
      <c r="E551" s="1654">
        <v>0</v>
      </c>
      <c r="F551" s="105"/>
      <c r="G551" s="308"/>
      <c r="H551" s="308"/>
      <c r="I551" s="308"/>
      <c r="J551" s="335"/>
      <c r="K551" s="105"/>
      <c r="L551" s="105"/>
      <c r="M551" s="105"/>
      <c r="N551" s="105"/>
      <c r="O551" s="105"/>
      <c r="P551" s="105"/>
      <c r="Q551" s="105"/>
      <c r="R551" s="105"/>
      <c r="S551" s="105"/>
      <c r="T551" s="105"/>
      <c r="U551" s="105"/>
      <c r="V551" s="105"/>
      <c r="W551" s="105"/>
      <c r="X551" s="105"/>
      <c r="Y551" s="105"/>
      <c r="Z551" s="105"/>
      <c r="AA551" s="105"/>
      <c r="AB551" s="105"/>
      <c r="AC551" s="105"/>
      <c r="AD551" s="105"/>
      <c r="AE551" s="105"/>
      <c r="AF551" s="105"/>
      <c r="AG551" s="105"/>
      <c r="AH551" s="105"/>
      <c r="AI551" s="105"/>
      <c r="AJ551" s="105"/>
      <c r="AK551" s="105"/>
      <c r="AL551" s="105"/>
      <c r="AM551" s="105"/>
      <c r="AN551" s="105"/>
      <c r="AO551" s="105"/>
      <c r="AP551" s="105"/>
      <c r="AQ551" s="105"/>
      <c r="AR551" s="105"/>
      <c r="AS551" s="105"/>
      <c r="AT551" s="105"/>
      <c r="AU551" s="105"/>
      <c r="AV551" s="105"/>
      <c r="AW551" s="105"/>
      <c r="AX551" s="105"/>
      <c r="AY551" s="105"/>
      <c r="AZ551" s="105"/>
      <c r="BA551" s="105"/>
      <c r="BB551" s="105"/>
      <c r="BC551" s="105"/>
      <c r="BD551" s="105"/>
      <c r="BE551" s="105"/>
      <c r="BF551" s="105"/>
      <c r="BG551" s="105"/>
      <c r="BH551" s="105"/>
      <c r="BI551" s="105"/>
      <c r="BJ551" s="105"/>
      <c r="BK551" s="105"/>
      <c r="BL551" s="105"/>
      <c r="BM551" s="105"/>
      <c r="BN551" s="105"/>
      <c r="BO551" s="105"/>
      <c r="BP551" s="105"/>
      <c r="BQ551" s="105"/>
      <c r="BR551" s="105"/>
      <c r="BS551" s="105"/>
      <c r="BT551" s="105"/>
      <c r="BU551" s="105"/>
      <c r="BV551" s="105"/>
      <c r="BW551" s="105"/>
      <c r="BX551" s="105"/>
      <c r="BY551" s="105"/>
      <c r="BZ551" s="105"/>
      <c r="CA551" s="105"/>
      <c r="CB551" s="105"/>
      <c r="CC551" s="105"/>
      <c r="CD551" s="105"/>
      <c r="CE551" s="105"/>
      <c r="CF551" s="105"/>
      <c r="CG551" s="105"/>
      <c r="CH551" s="105"/>
      <c r="CI551" s="105"/>
      <c r="CJ551" s="105"/>
      <c r="CK551" s="105"/>
      <c r="CL551" s="105"/>
      <c r="CM551" s="105"/>
      <c r="CN551" s="105"/>
      <c r="CO551" s="105"/>
      <c r="CP551" s="105"/>
      <c r="CQ551" s="105"/>
      <c r="CR551" s="105"/>
      <c r="CS551" s="105"/>
      <c r="CT551" s="105"/>
      <c r="CU551" s="105"/>
      <c r="CV551" s="105"/>
      <c r="CW551" s="105"/>
      <c r="CX551" s="105"/>
      <c r="CY551" s="105"/>
      <c r="CZ551" s="105"/>
      <c r="DA551" s="105"/>
      <c r="DB551" s="105"/>
      <c r="DC551" s="105"/>
      <c r="DD551" s="105"/>
      <c r="DE551" s="105"/>
      <c r="DF551" s="105"/>
      <c r="DG551" s="105"/>
      <c r="DH551" s="105"/>
      <c r="DI551" s="105"/>
      <c r="DJ551" s="105"/>
      <c r="DK551" s="105"/>
      <c r="DL551" s="105"/>
      <c r="DM551" s="105"/>
      <c r="DN551" s="105"/>
      <c r="DO551" s="105"/>
      <c r="DP551" s="105"/>
      <c r="DQ551" s="105"/>
      <c r="DR551" s="105"/>
      <c r="DS551" s="105"/>
      <c r="DT551" s="105"/>
      <c r="DU551" s="105"/>
      <c r="DV551" s="105"/>
      <c r="DW551" s="105"/>
      <c r="DX551" s="105"/>
      <c r="DY551" s="105"/>
      <c r="DZ551" s="105"/>
      <c r="EA551" s="105"/>
      <c r="EB551" s="105"/>
      <c r="EC551" s="105"/>
      <c r="ED551" s="105"/>
      <c r="EE551" s="105"/>
      <c r="EF551" s="105"/>
      <c r="EG551" s="105"/>
      <c r="EH551" s="105"/>
      <c r="EI551" s="105"/>
    </row>
    <row r="552" spans="1:139" s="222" customFormat="1" ht="12.5" x14ac:dyDescent="0.25">
      <c r="B552" s="56" t="s">
        <v>4245</v>
      </c>
      <c r="C552" s="57">
        <f>SUM(B547:B551)</f>
        <v>0</v>
      </c>
      <c r="D552" s="1664"/>
      <c r="E552" s="1664"/>
      <c r="F552" s="105"/>
      <c r="G552" s="308"/>
      <c r="H552" s="308"/>
      <c r="I552" s="308"/>
      <c r="J552" s="335"/>
      <c r="K552" s="105"/>
      <c r="L552" s="105"/>
      <c r="M552" s="105"/>
      <c r="N552" s="105"/>
      <c r="O552" s="105"/>
      <c r="P552" s="105"/>
      <c r="Q552" s="105"/>
      <c r="R552" s="105"/>
      <c r="S552" s="105"/>
      <c r="T552" s="105"/>
      <c r="U552" s="105"/>
      <c r="V552" s="105"/>
      <c r="W552" s="105"/>
      <c r="X552" s="105"/>
      <c r="Y552" s="105"/>
      <c r="Z552" s="105"/>
      <c r="AA552" s="105"/>
      <c r="AB552" s="105"/>
      <c r="AC552" s="105"/>
      <c r="AD552" s="105"/>
      <c r="AE552" s="105"/>
      <c r="AF552" s="105"/>
      <c r="AG552" s="105"/>
      <c r="AH552" s="105"/>
      <c r="AI552" s="105"/>
      <c r="AJ552" s="105"/>
      <c r="AK552" s="105"/>
      <c r="AL552" s="105"/>
      <c r="AM552" s="105"/>
      <c r="AN552" s="105"/>
      <c r="AO552" s="105"/>
      <c r="AP552" s="105"/>
      <c r="AQ552" s="105"/>
      <c r="AR552" s="105"/>
      <c r="AS552" s="105"/>
      <c r="AT552" s="105"/>
      <c r="AU552" s="105"/>
      <c r="AV552" s="105"/>
      <c r="AW552" s="105"/>
      <c r="AX552" s="105"/>
      <c r="AY552" s="105"/>
      <c r="AZ552" s="105"/>
      <c r="BA552" s="105"/>
      <c r="BB552" s="105"/>
      <c r="BC552" s="105"/>
      <c r="BD552" s="105"/>
      <c r="BE552" s="105"/>
      <c r="BF552" s="105"/>
      <c r="BG552" s="105"/>
      <c r="BH552" s="105"/>
      <c r="BI552" s="105"/>
      <c r="BJ552" s="105"/>
      <c r="BK552" s="105"/>
      <c r="BL552" s="105"/>
      <c r="BM552" s="105"/>
      <c r="BN552" s="105"/>
      <c r="BO552" s="105"/>
      <c r="BP552" s="105"/>
      <c r="BQ552" s="105"/>
      <c r="BR552" s="105"/>
      <c r="BS552" s="105"/>
      <c r="BT552" s="105"/>
      <c r="BU552" s="105"/>
      <c r="BV552" s="105"/>
      <c r="BW552" s="105"/>
      <c r="BX552" s="105"/>
      <c r="BY552" s="105"/>
      <c r="BZ552" s="105"/>
      <c r="CA552" s="105"/>
      <c r="CB552" s="105"/>
      <c r="CC552" s="105"/>
      <c r="CD552" s="105"/>
      <c r="CE552" s="105"/>
      <c r="CF552" s="105"/>
      <c r="CG552" s="105"/>
      <c r="CH552" s="105"/>
      <c r="CI552" s="105"/>
      <c r="CJ552" s="105"/>
      <c r="CK552" s="105"/>
      <c r="CL552" s="105"/>
      <c r="CM552" s="105"/>
      <c r="CN552" s="105"/>
      <c r="CO552" s="105"/>
      <c r="CP552" s="105"/>
      <c r="CQ552" s="105"/>
      <c r="CR552" s="105"/>
      <c r="CS552" s="105"/>
      <c r="CT552" s="105"/>
      <c r="CU552" s="105"/>
      <c r="CV552" s="105"/>
      <c r="CW552" s="105"/>
      <c r="CX552" s="105"/>
      <c r="CY552" s="105"/>
      <c r="CZ552" s="105"/>
      <c r="DA552" s="105"/>
      <c r="DB552" s="105"/>
      <c r="DC552" s="105"/>
      <c r="DD552" s="105"/>
      <c r="DE552" s="105"/>
      <c r="DF552" s="105"/>
      <c r="DG552" s="105"/>
      <c r="DH552" s="105"/>
      <c r="DI552" s="105"/>
      <c r="DJ552" s="105"/>
      <c r="DK552" s="105"/>
      <c r="DL552" s="105"/>
      <c r="DM552" s="105"/>
      <c r="DN552" s="105"/>
      <c r="DO552" s="105"/>
      <c r="DP552" s="105"/>
      <c r="DQ552" s="105"/>
      <c r="DR552" s="105"/>
      <c r="DS552" s="105"/>
      <c r="DT552" s="105"/>
      <c r="DU552" s="105"/>
      <c r="DV552" s="105"/>
      <c r="DW552" s="105"/>
      <c r="DX552" s="105"/>
      <c r="DY552" s="105"/>
      <c r="DZ552" s="105"/>
      <c r="EA552" s="105"/>
      <c r="EB552" s="105"/>
      <c r="EC552" s="105"/>
      <c r="ED552" s="105"/>
      <c r="EE552" s="105"/>
      <c r="EF552" s="105"/>
      <c r="EG552" s="105"/>
      <c r="EH552" s="105"/>
      <c r="EI552" s="105"/>
    </row>
    <row r="553" spans="1:139" s="222" customFormat="1" ht="12.5" x14ac:dyDescent="0.25">
      <c r="A553" s="1667"/>
      <c r="B553" s="1668"/>
      <c r="C553" s="1669"/>
      <c r="D553" s="1664"/>
      <c r="E553" s="1664"/>
      <c r="F553" s="105"/>
      <c r="G553" s="308"/>
      <c r="H553" s="308"/>
      <c r="I553" s="308"/>
      <c r="J553" s="335"/>
      <c r="K553" s="105"/>
      <c r="L553" s="105"/>
      <c r="M553" s="105"/>
      <c r="N553" s="105"/>
      <c r="O553" s="105"/>
      <c r="P553" s="105"/>
      <c r="Q553" s="105"/>
      <c r="R553" s="105"/>
      <c r="S553" s="105"/>
      <c r="T553" s="105"/>
      <c r="U553" s="105"/>
      <c r="V553" s="105"/>
      <c r="W553" s="105"/>
      <c r="X553" s="105"/>
      <c r="Y553" s="105"/>
      <c r="Z553" s="105"/>
      <c r="AA553" s="105"/>
      <c r="AB553" s="105"/>
      <c r="AC553" s="105"/>
      <c r="AD553" s="105"/>
      <c r="AE553" s="105"/>
      <c r="AF553" s="105"/>
      <c r="AG553" s="105"/>
      <c r="AH553" s="105"/>
      <c r="AI553" s="105"/>
      <c r="AJ553" s="105"/>
      <c r="AK553" s="105"/>
      <c r="AL553" s="105"/>
      <c r="AM553" s="105"/>
      <c r="AN553" s="105"/>
      <c r="AO553" s="105"/>
      <c r="AP553" s="105"/>
      <c r="AQ553" s="105"/>
      <c r="AR553" s="105"/>
      <c r="AS553" s="105"/>
      <c r="AT553" s="105"/>
      <c r="AU553" s="105"/>
      <c r="AV553" s="105"/>
      <c r="AW553" s="105"/>
      <c r="AX553" s="105"/>
      <c r="AY553" s="105"/>
      <c r="AZ553" s="105"/>
      <c r="BA553" s="105"/>
      <c r="BB553" s="105"/>
      <c r="BC553" s="105"/>
      <c r="BD553" s="105"/>
      <c r="BE553" s="105"/>
      <c r="BF553" s="105"/>
      <c r="BG553" s="105"/>
      <c r="BH553" s="105"/>
      <c r="BI553" s="105"/>
      <c r="BJ553" s="105"/>
      <c r="BK553" s="105"/>
      <c r="BL553" s="105"/>
      <c r="BM553" s="105"/>
      <c r="BN553" s="105"/>
      <c r="BO553" s="105"/>
      <c r="BP553" s="105"/>
      <c r="BQ553" s="105"/>
      <c r="BR553" s="105"/>
      <c r="BS553" s="105"/>
      <c r="BT553" s="105"/>
      <c r="BU553" s="105"/>
      <c r="BV553" s="105"/>
      <c r="BW553" s="105"/>
      <c r="BX553" s="105"/>
      <c r="BY553" s="105"/>
      <c r="BZ553" s="105"/>
      <c r="CA553" s="105"/>
      <c r="CB553" s="105"/>
      <c r="CC553" s="105"/>
      <c r="CD553" s="105"/>
      <c r="CE553" s="105"/>
      <c r="CF553" s="105"/>
      <c r="CG553" s="105"/>
      <c r="CH553" s="105"/>
      <c r="CI553" s="105"/>
      <c r="CJ553" s="105"/>
      <c r="CK553" s="105"/>
      <c r="CL553" s="105"/>
      <c r="CM553" s="105"/>
      <c r="CN553" s="105"/>
      <c r="CO553" s="105"/>
      <c r="CP553" s="105"/>
      <c r="CQ553" s="105"/>
      <c r="CR553" s="105"/>
      <c r="CS553" s="105"/>
      <c r="CT553" s="105"/>
      <c r="CU553" s="105"/>
      <c r="CV553" s="105"/>
      <c r="CW553" s="105"/>
      <c r="CX553" s="105"/>
      <c r="CY553" s="105"/>
      <c r="CZ553" s="105"/>
      <c r="DA553" s="105"/>
      <c r="DB553" s="105"/>
      <c r="DC553" s="105"/>
      <c r="DD553" s="105"/>
      <c r="DE553" s="105"/>
      <c r="DF553" s="105"/>
      <c r="DG553" s="105"/>
      <c r="DH553" s="105"/>
      <c r="DI553" s="105"/>
      <c r="DJ553" s="105"/>
      <c r="DK553" s="105"/>
      <c r="DL553" s="105"/>
      <c r="DM553" s="105"/>
      <c r="DN553" s="105"/>
      <c r="DO553" s="105"/>
      <c r="DP553" s="105"/>
      <c r="DQ553" s="105"/>
      <c r="DR553" s="105"/>
      <c r="DS553" s="105"/>
      <c r="DT553" s="105"/>
      <c r="DU553" s="105"/>
      <c r="DV553" s="105"/>
      <c r="DW553" s="105"/>
      <c r="DX553" s="105"/>
      <c r="DY553" s="105"/>
      <c r="DZ553" s="105"/>
      <c r="EA553" s="105"/>
      <c r="EB553" s="105"/>
      <c r="EC553" s="105"/>
      <c r="ED553" s="105"/>
      <c r="EE553" s="105"/>
      <c r="EF553" s="105"/>
      <c r="EG553" s="105"/>
      <c r="EH553" s="105"/>
      <c r="EI553" s="105"/>
    </row>
    <row r="554" spans="1:139" s="222" customFormat="1" ht="12.75" customHeight="1" x14ac:dyDescent="0.25">
      <c r="A554" s="628" t="s">
        <v>4172</v>
      </c>
      <c r="B554" s="628"/>
      <c r="C554" s="1669"/>
      <c r="D554" s="1664"/>
      <c r="E554" s="1664"/>
      <c r="F554" s="105"/>
      <c r="G554" s="308"/>
      <c r="H554" s="308"/>
      <c r="I554" s="308"/>
      <c r="J554" s="335"/>
      <c r="K554" s="105"/>
      <c r="L554" s="105"/>
      <c r="M554" s="105"/>
      <c r="N554" s="105"/>
      <c r="O554" s="105"/>
      <c r="P554" s="105"/>
      <c r="Q554" s="105"/>
      <c r="R554" s="105"/>
      <c r="S554" s="105"/>
      <c r="T554" s="105"/>
      <c r="U554" s="105"/>
      <c r="V554" s="105"/>
      <c r="W554" s="105"/>
      <c r="X554" s="105"/>
      <c r="Y554" s="105"/>
      <c r="Z554" s="105"/>
      <c r="AA554" s="105"/>
      <c r="AB554" s="105"/>
      <c r="AC554" s="105"/>
      <c r="AD554" s="105"/>
      <c r="AE554" s="105"/>
      <c r="AF554" s="105"/>
      <c r="AG554" s="105"/>
      <c r="AH554" s="105"/>
      <c r="AI554" s="105"/>
      <c r="AJ554" s="105"/>
      <c r="AK554" s="105"/>
      <c r="AL554" s="105"/>
      <c r="AM554" s="105"/>
      <c r="AN554" s="105"/>
      <c r="AO554" s="105"/>
      <c r="AP554" s="105"/>
      <c r="AQ554" s="105"/>
      <c r="AR554" s="105"/>
      <c r="AS554" s="105"/>
      <c r="AT554" s="105"/>
      <c r="AU554" s="105"/>
      <c r="AV554" s="105"/>
      <c r="AW554" s="105"/>
      <c r="AX554" s="105"/>
      <c r="AY554" s="105"/>
      <c r="AZ554" s="105"/>
      <c r="BA554" s="105"/>
      <c r="BB554" s="105"/>
      <c r="BC554" s="105"/>
      <c r="BD554" s="105"/>
      <c r="BE554" s="105"/>
      <c r="BF554" s="105"/>
      <c r="BG554" s="105"/>
      <c r="BH554" s="105"/>
      <c r="BI554" s="105"/>
      <c r="BJ554" s="105"/>
      <c r="BK554" s="105"/>
      <c r="BL554" s="105"/>
      <c r="BM554" s="105"/>
      <c r="BN554" s="105"/>
      <c r="BO554" s="105"/>
      <c r="BP554" s="105"/>
      <c r="BQ554" s="105"/>
      <c r="BR554" s="105"/>
      <c r="BS554" s="105"/>
      <c r="BT554" s="105"/>
      <c r="BU554" s="105"/>
      <c r="BV554" s="105"/>
      <c r="BW554" s="105"/>
      <c r="BX554" s="105"/>
      <c r="BY554" s="105"/>
      <c r="BZ554" s="105"/>
      <c r="CA554" s="105"/>
      <c r="CB554" s="105"/>
      <c r="CC554" s="105"/>
      <c r="CD554" s="105"/>
      <c r="CE554" s="105"/>
      <c r="CF554" s="105"/>
      <c r="CG554" s="105"/>
      <c r="CH554" s="105"/>
      <c r="CI554" s="105"/>
      <c r="CJ554" s="105"/>
      <c r="CK554" s="105"/>
      <c r="CL554" s="105"/>
      <c r="CM554" s="105"/>
      <c r="CN554" s="105"/>
      <c r="CO554" s="105"/>
      <c r="CP554" s="105"/>
      <c r="CQ554" s="105"/>
      <c r="CR554" s="105"/>
      <c r="CS554" s="105"/>
      <c r="CT554" s="105"/>
      <c r="CU554" s="105"/>
      <c r="CV554" s="105"/>
      <c r="CW554" s="105"/>
      <c r="CX554" s="105"/>
      <c r="CY554" s="105"/>
      <c r="CZ554" s="105"/>
      <c r="DA554" s="105"/>
      <c r="DB554" s="105"/>
      <c r="DC554" s="105"/>
      <c r="DD554" s="105"/>
      <c r="DE554" s="105"/>
      <c r="DF554" s="105"/>
      <c r="DG554" s="105"/>
      <c r="DH554" s="105"/>
      <c r="DI554" s="105"/>
      <c r="DJ554" s="105"/>
      <c r="DK554" s="105"/>
      <c r="DL554" s="105"/>
      <c r="DM554" s="105"/>
      <c r="DN554" s="105"/>
      <c r="DO554" s="105"/>
      <c r="DP554" s="105"/>
      <c r="DQ554" s="105"/>
      <c r="DR554" s="105"/>
      <c r="DS554" s="105"/>
      <c r="DT554" s="105"/>
      <c r="DU554" s="105"/>
      <c r="DV554" s="105"/>
      <c r="DW554" s="105"/>
      <c r="DX554" s="105"/>
      <c r="DY554" s="105"/>
      <c r="DZ554" s="105"/>
      <c r="EA554" s="105"/>
      <c r="EB554" s="105"/>
      <c r="EC554" s="105"/>
      <c r="ED554" s="105"/>
      <c r="EE554" s="105"/>
      <c r="EF554" s="105"/>
      <c r="EG554" s="105"/>
      <c r="EH554" s="105"/>
      <c r="EI554" s="105"/>
    </row>
    <row r="555" spans="1:139" s="222" customFormat="1" ht="12.5" x14ac:dyDescent="0.25">
      <c r="A555" s="1652" t="s">
        <v>4242</v>
      </c>
      <c r="B555" s="1652" t="s">
        <v>4242</v>
      </c>
      <c r="C555" s="1653">
        <v>0</v>
      </c>
      <c r="D555" s="1654">
        <v>0</v>
      </c>
      <c r="E555" s="1654">
        <v>0</v>
      </c>
      <c r="F555" s="105"/>
      <c r="G555" s="308"/>
      <c r="H555" s="308"/>
      <c r="I555" s="308"/>
      <c r="J555" s="335"/>
      <c r="K555" s="105"/>
      <c r="L555" s="105"/>
      <c r="M555" s="105"/>
      <c r="N555" s="105"/>
      <c r="O555" s="105"/>
      <c r="P555" s="105"/>
      <c r="Q555" s="105"/>
      <c r="R555" s="105"/>
      <c r="S555" s="105"/>
      <c r="T555" s="105"/>
      <c r="U555" s="105"/>
      <c r="V555" s="105"/>
      <c r="W555" s="105"/>
      <c r="X555" s="105"/>
      <c r="Y555" s="105"/>
      <c r="Z555" s="105"/>
      <c r="AA555" s="105"/>
      <c r="AB555" s="105"/>
      <c r="AC555" s="105"/>
      <c r="AD555" s="105"/>
      <c r="AE555" s="105"/>
      <c r="AF555" s="105"/>
      <c r="AG555" s="105"/>
      <c r="AH555" s="105"/>
      <c r="AI555" s="105"/>
      <c r="AJ555" s="105"/>
      <c r="AK555" s="105"/>
      <c r="AL555" s="105"/>
      <c r="AM555" s="105"/>
      <c r="AN555" s="105"/>
      <c r="AO555" s="105"/>
      <c r="AP555" s="105"/>
      <c r="AQ555" s="105"/>
      <c r="AR555" s="105"/>
      <c r="AS555" s="105"/>
      <c r="AT555" s="105"/>
      <c r="AU555" s="105"/>
      <c r="AV555" s="105"/>
      <c r="AW555" s="105"/>
      <c r="AX555" s="105"/>
      <c r="AY555" s="105"/>
      <c r="AZ555" s="105"/>
      <c r="BA555" s="105"/>
      <c r="BB555" s="105"/>
      <c r="BC555" s="105"/>
      <c r="BD555" s="105"/>
      <c r="BE555" s="105"/>
      <c r="BF555" s="105"/>
      <c r="BG555" s="105"/>
      <c r="BH555" s="105"/>
      <c r="BI555" s="105"/>
      <c r="BJ555" s="105"/>
      <c r="BK555" s="105"/>
      <c r="BL555" s="105"/>
      <c r="BM555" s="105"/>
      <c r="BN555" s="105"/>
      <c r="BO555" s="105"/>
      <c r="BP555" s="105"/>
      <c r="BQ555" s="105"/>
      <c r="BR555" s="105"/>
      <c r="BS555" s="105"/>
      <c r="BT555" s="105"/>
      <c r="BU555" s="105"/>
      <c r="BV555" s="105"/>
      <c r="BW555" s="105"/>
      <c r="BX555" s="105"/>
      <c r="BY555" s="105"/>
      <c r="BZ555" s="105"/>
      <c r="CA555" s="105"/>
      <c r="CB555" s="105"/>
      <c r="CC555" s="105"/>
      <c r="CD555" s="105"/>
      <c r="CE555" s="105"/>
      <c r="CF555" s="105"/>
      <c r="CG555" s="105"/>
      <c r="CH555" s="105"/>
      <c r="CI555" s="105"/>
      <c r="CJ555" s="105"/>
      <c r="CK555" s="105"/>
      <c r="CL555" s="105"/>
      <c r="CM555" s="105"/>
      <c r="CN555" s="105"/>
      <c r="CO555" s="105"/>
      <c r="CP555" s="105"/>
      <c r="CQ555" s="105"/>
      <c r="CR555" s="105"/>
      <c r="CS555" s="105"/>
      <c r="CT555" s="105"/>
      <c r="CU555" s="105"/>
      <c r="CV555" s="105"/>
      <c r="CW555" s="105"/>
      <c r="CX555" s="105"/>
      <c r="CY555" s="105"/>
      <c r="CZ555" s="105"/>
      <c r="DA555" s="105"/>
      <c r="DB555" s="105"/>
      <c r="DC555" s="105"/>
      <c r="DD555" s="105"/>
      <c r="DE555" s="105"/>
      <c r="DF555" s="105"/>
      <c r="DG555" s="105"/>
      <c r="DH555" s="105"/>
      <c r="DI555" s="105"/>
      <c r="DJ555" s="105"/>
      <c r="DK555" s="105"/>
      <c r="DL555" s="105"/>
      <c r="DM555" s="105"/>
      <c r="DN555" s="105"/>
      <c r="DO555" s="105"/>
      <c r="DP555" s="105"/>
      <c r="DQ555" s="105"/>
      <c r="DR555" s="105"/>
      <c r="DS555" s="105"/>
      <c r="DT555" s="105"/>
      <c r="DU555" s="105"/>
      <c r="DV555" s="105"/>
      <c r="DW555" s="105"/>
      <c r="DX555" s="105"/>
      <c r="DY555" s="105"/>
      <c r="DZ555" s="105"/>
      <c r="EA555" s="105"/>
      <c r="EB555" s="105"/>
      <c r="EC555" s="105"/>
      <c r="ED555" s="105"/>
      <c r="EE555" s="105"/>
      <c r="EF555" s="105"/>
      <c r="EG555" s="105"/>
      <c r="EH555" s="105"/>
      <c r="EI555" s="105"/>
    </row>
    <row r="556" spans="1:139" s="222" customFormat="1" ht="12.5" x14ac:dyDescent="0.25">
      <c r="B556" s="56" t="s">
        <v>4245</v>
      </c>
      <c r="C556" s="57">
        <f>SUM(A551:A555)</f>
        <v>0</v>
      </c>
      <c r="D556" s="1664"/>
      <c r="E556" s="1664"/>
      <c r="F556" s="105"/>
      <c r="G556" s="308"/>
      <c r="H556" s="308"/>
      <c r="I556" s="308"/>
      <c r="J556" s="335"/>
      <c r="K556" s="105"/>
      <c r="L556" s="105"/>
      <c r="M556" s="105"/>
      <c r="N556" s="105"/>
      <c r="O556" s="105"/>
      <c r="P556" s="105"/>
      <c r="Q556" s="105"/>
      <c r="R556" s="105"/>
      <c r="S556" s="105"/>
      <c r="T556" s="105"/>
      <c r="U556" s="105"/>
      <c r="V556" s="105"/>
      <c r="W556" s="105"/>
      <c r="X556" s="105"/>
      <c r="Y556" s="105"/>
      <c r="Z556" s="105"/>
      <c r="AA556" s="105"/>
      <c r="AB556" s="105"/>
      <c r="AC556" s="105"/>
      <c r="AD556" s="105"/>
      <c r="AE556" s="105"/>
      <c r="AF556" s="105"/>
      <c r="AG556" s="105"/>
      <c r="AH556" s="105"/>
      <c r="AI556" s="105"/>
      <c r="AJ556" s="105"/>
      <c r="AK556" s="105"/>
      <c r="AL556" s="105"/>
      <c r="AM556" s="105"/>
      <c r="AN556" s="105"/>
      <c r="AO556" s="105"/>
      <c r="AP556" s="105"/>
      <c r="AQ556" s="105"/>
      <c r="AR556" s="105"/>
      <c r="AS556" s="105"/>
      <c r="AT556" s="105"/>
      <c r="AU556" s="105"/>
      <c r="AV556" s="105"/>
      <c r="AW556" s="105"/>
      <c r="AX556" s="105"/>
      <c r="AY556" s="105"/>
      <c r="AZ556" s="105"/>
      <c r="BA556" s="105"/>
      <c r="BB556" s="105"/>
      <c r="BC556" s="105"/>
      <c r="BD556" s="105"/>
      <c r="BE556" s="105"/>
      <c r="BF556" s="105"/>
      <c r="BG556" s="105"/>
      <c r="BH556" s="105"/>
      <c r="BI556" s="105"/>
      <c r="BJ556" s="105"/>
      <c r="BK556" s="105"/>
      <c r="BL556" s="105"/>
      <c r="BM556" s="105"/>
      <c r="BN556" s="105"/>
      <c r="BO556" s="105"/>
      <c r="BP556" s="105"/>
      <c r="BQ556" s="105"/>
      <c r="BR556" s="105"/>
      <c r="BS556" s="105"/>
      <c r="BT556" s="105"/>
      <c r="BU556" s="105"/>
      <c r="BV556" s="105"/>
      <c r="BW556" s="105"/>
      <c r="BX556" s="105"/>
      <c r="BY556" s="105"/>
      <c r="BZ556" s="105"/>
      <c r="CA556" s="105"/>
      <c r="CB556" s="105"/>
      <c r="CC556" s="105"/>
      <c r="CD556" s="105"/>
      <c r="CE556" s="105"/>
      <c r="CF556" s="105"/>
      <c r="CG556" s="105"/>
      <c r="CH556" s="105"/>
      <c r="CI556" s="105"/>
      <c r="CJ556" s="105"/>
      <c r="CK556" s="105"/>
      <c r="CL556" s="105"/>
      <c r="CM556" s="105"/>
      <c r="CN556" s="105"/>
      <c r="CO556" s="105"/>
      <c r="CP556" s="105"/>
      <c r="CQ556" s="105"/>
      <c r="CR556" s="105"/>
      <c r="CS556" s="105"/>
      <c r="CT556" s="105"/>
      <c r="CU556" s="105"/>
      <c r="CV556" s="105"/>
      <c r="CW556" s="105"/>
      <c r="CX556" s="105"/>
      <c r="CY556" s="105"/>
      <c r="CZ556" s="105"/>
      <c r="DA556" s="105"/>
      <c r="DB556" s="105"/>
      <c r="DC556" s="105"/>
      <c r="DD556" s="105"/>
      <c r="DE556" s="105"/>
      <c r="DF556" s="105"/>
      <c r="DG556" s="105"/>
      <c r="DH556" s="105"/>
      <c r="DI556" s="105"/>
      <c r="DJ556" s="105"/>
      <c r="DK556" s="105"/>
      <c r="DL556" s="105"/>
      <c r="DM556" s="105"/>
      <c r="DN556" s="105"/>
      <c r="DO556" s="105"/>
      <c r="DP556" s="105"/>
      <c r="DQ556" s="105"/>
      <c r="DR556" s="105"/>
      <c r="DS556" s="105"/>
      <c r="DT556" s="105"/>
      <c r="DU556" s="105"/>
      <c r="DV556" s="105"/>
      <c r="DW556" s="105"/>
      <c r="DX556" s="105"/>
      <c r="DY556" s="105"/>
      <c r="DZ556" s="105"/>
      <c r="EA556" s="105"/>
      <c r="EB556" s="105"/>
      <c r="EC556" s="105"/>
      <c r="ED556" s="105"/>
      <c r="EE556" s="105"/>
      <c r="EF556" s="105"/>
      <c r="EG556" s="105"/>
      <c r="EH556" s="105"/>
      <c r="EI556" s="105"/>
    </row>
    <row r="557" spans="1:139" s="222" customFormat="1" ht="12.5" x14ac:dyDescent="0.25">
      <c r="A557" s="105"/>
      <c r="B557" s="105"/>
      <c r="C557" s="105"/>
      <c r="D557" s="105"/>
      <c r="E557" s="105"/>
      <c r="F557" s="105"/>
      <c r="G557" s="308"/>
      <c r="H557" s="308"/>
      <c r="I557" s="308"/>
      <c r="J557" s="335"/>
      <c r="K557" s="105"/>
      <c r="L557" s="105"/>
      <c r="M557" s="105"/>
      <c r="N557" s="105"/>
      <c r="O557" s="105"/>
      <c r="P557" s="105"/>
      <c r="Q557" s="105"/>
      <c r="R557" s="105"/>
      <c r="S557" s="105"/>
      <c r="T557" s="105"/>
      <c r="U557" s="105"/>
      <c r="V557" s="105"/>
      <c r="W557" s="105"/>
      <c r="X557" s="105"/>
      <c r="Y557" s="105"/>
      <c r="Z557" s="105"/>
      <c r="AA557" s="105"/>
      <c r="AB557" s="105"/>
      <c r="AC557" s="105"/>
      <c r="AD557" s="105"/>
      <c r="AE557" s="105"/>
      <c r="AF557" s="105"/>
      <c r="AG557" s="105"/>
      <c r="AH557" s="105"/>
      <c r="AI557" s="105"/>
      <c r="AJ557" s="105"/>
      <c r="AK557" s="105"/>
      <c r="AL557" s="105"/>
      <c r="AM557" s="105"/>
      <c r="AN557" s="105"/>
      <c r="AO557" s="105"/>
      <c r="AP557" s="105"/>
      <c r="AQ557" s="105"/>
      <c r="AR557" s="105"/>
      <c r="AS557" s="105"/>
      <c r="AT557" s="105"/>
      <c r="AU557" s="105"/>
      <c r="AV557" s="105"/>
      <c r="AW557" s="105"/>
      <c r="AX557" s="105"/>
      <c r="AY557" s="105"/>
      <c r="AZ557" s="105"/>
      <c r="BA557" s="105"/>
      <c r="BB557" s="105"/>
      <c r="BC557" s="105"/>
      <c r="BD557" s="105"/>
      <c r="BE557" s="105"/>
      <c r="BF557" s="105"/>
      <c r="BG557" s="105"/>
      <c r="BH557" s="105"/>
      <c r="BI557" s="105"/>
      <c r="BJ557" s="105"/>
      <c r="BK557" s="105"/>
      <c r="BL557" s="105"/>
      <c r="BM557" s="105"/>
      <c r="BN557" s="105"/>
      <c r="BO557" s="105"/>
      <c r="BP557" s="105"/>
      <c r="BQ557" s="105"/>
      <c r="BR557" s="105"/>
      <c r="BS557" s="105"/>
      <c r="BT557" s="105"/>
      <c r="BU557" s="105"/>
      <c r="BV557" s="105"/>
      <c r="BW557" s="105"/>
      <c r="BX557" s="105"/>
      <c r="BY557" s="105"/>
      <c r="BZ557" s="105"/>
      <c r="CA557" s="105"/>
      <c r="CB557" s="105"/>
      <c r="CC557" s="105"/>
      <c r="CD557" s="105"/>
      <c r="CE557" s="105"/>
      <c r="CF557" s="105"/>
      <c r="CG557" s="105"/>
      <c r="CH557" s="105"/>
      <c r="CI557" s="105"/>
      <c r="CJ557" s="105"/>
      <c r="CK557" s="105"/>
      <c r="CL557" s="105"/>
      <c r="CM557" s="105"/>
      <c r="CN557" s="105"/>
      <c r="CO557" s="105"/>
      <c r="CP557" s="105"/>
      <c r="CQ557" s="105"/>
      <c r="CR557" s="105"/>
      <c r="CS557" s="105"/>
      <c r="CT557" s="105"/>
      <c r="CU557" s="105"/>
      <c r="CV557" s="105"/>
      <c r="CW557" s="105"/>
      <c r="CX557" s="105"/>
      <c r="CY557" s="105"/>
      <c r="CZ557" s="105"/>
      <c r="DA557" s="105"/>
      <c r="DB557" s="105"/>
      <c r="DC557" s="105"/>
      <c r="DD557" s="105"/>
      <c r="DE557" s="105"/>
      <c r="DF557" s="105"/>
      <c r="DG557" s="105"/>
      <c r="DH557" s="105"/>
      <c r="DI557" s="105"/>
      <c r="DJ557" s="105"/>
      <c r="DK557" s="105"/>
      <c r="DL557" s="105"/>
      <c r="DM557" s="105"/>
      <c r="DN557" s="105"/>
      <c r="DO557" s="105"/>
      <c r="DP557" s="105"/>
      <c r="DQ557" s="105"/>
      <c r="DR557" s="105"/>
      <c r="DS557" s="105"/>
      <c r="DT557" s="105"/>
      <c r="DU557" s="105"/>
      <c r="DV557" s="105"/>
      <c r="DW557" s="105"/>
      <c r="DX557" s="105"/>
      <c r="DY557" s="105"/>
      <c r="DZ557" s="105"/>
      <c r="EA557" s="105"/>
      <c r="EB557" s="105"/>
      <c r="EC557" s="105"/>
      <c r="ED557" s="105"/>
      <c r="EE557" s="105"/>
      <c r="EF557" s="105"/>
      <c r="EG557" s="105"/>
      <c r="EH557" s="105"/>
      <c r="EI557" s="105"/>
    </row>
    <row r="558" spans="1:139" x14ac:dyDescent="0.3">
      <c r="A558" s="105"/>
    </row>
  </sheetData>
  <mergeCells count="15">
    <mergeCell ref="A11:B11"/>
    <mergeCell ref="A101:B101"/>
    <mergeCell ref="A415:B415"/>
    <mergeCell ref="A549:B549"/>
    <mergeCell ref="A550:B550"/>
    <mergeCell ref="A554:B554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0866141732283472" right="0.70866141732283472" top="0.15748031496062992" bottom="0.15748031496062992" header="0.15748031496062992" footer="0.15748031496062992"/>
  <pageSetup scale="70" fitToHeight="0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711"/>
  <sheetViews>
    <sheetView showGridLines="0" zoomScale="98" zoomScaleNormal="98" zoomScaleSheetLayoutView="115" workbookViewId="0">
      <selection sqref="A1:H1"/>
    </sheetView>
  </sheetViews>
  <sheetFormatPr baseColWidth="10" defaultColWidth="11.453125" defaultRowHeight="15" x14ac:dyDescent="0.3"/>
  <cols>
    <col min="1" max="1" width="15" style="116" customWidth="1"/>
    <col min="2" max="2" width="55" style="116" customWidth="1"/>
    <col min="3" max="3" width="13.54296875" style="116" customWidth="1"/>
    <col min="4" max="4" width="15.26953125" style="116" customWidth="1"/>
    <col min="5" max="5" width="15.54296875" style="116" customWidth="1"/>
    <col min="6" max="6" width="11.453125" style="116"/>
    <col min="7" max="7" width="14.453125" style="116" customWidth="1"/>
    <col min="8" max="8" width="12.81640625" style="116" customWidth="1"/>
    <col min="9" max="9" width="13" style="116" customWidth="1"/>
    <col min="10" max="10" width="9.453125" style="116" customWidth="1"/>
    <col min="11" max="16384" width="11.453125" style="116"/>
  </cols>
  <sheetData>
    <row r="2" spans="1:11" s="106" customFormat="1" x14ac:dyDescent="0.3">
      <c r="A2" s="1635" t="s">
        <v>4160</v>
      </c>
      <c r="B2" s="1635"/>
      <c r="C2" s="1635"/>
      <c r="D2" s="1635"/>
      <c r="E2" s="1635"/>
      <c r="F2" s="1635"/>
      <c r="G2" s="1635"/>
      <c r="H2" s="1635"/>
      <c r="I2" s="1635"/>
      <c r="J2" s="1635"/>
      <c r="K2" s="1635"/>
    </row>
    <row r="3" spans="1:11" s="106" customFormat="1" x14ac:dyDescent="0.3">
      <c r="A3" s="660" t="s">
        <v>41</v>
      </c>
      <c r="B3" s="660"/>
      <c r="C3" s="660"/>
      <c r="D3" s="660"/>
      <c r="E3" s="660"/>
      <c r="F3" s="660"/>
      <c r="G3" s="660"/>
      <c r="H3" s="660"/>
      <c r="I3" s="660"/>
      <c r="J3" s="660"/>
      <c r="K3" s="660"/>
    </row>
    <row r="4" spans="1:11" s="106" customFormat="1" x14ac:dyDescent="0.3">
      <c r="A4" s="660" t="s">
        <v>4161</v>
      </c>
      <c r="B4" s="660"/>
      <c r="C4" s="660"/>
      <c r="D4" s="660"/>
      <c r="E4" s="660"/>
      <c r="F4" s="660"/>
      <c r="G4" s="660"/>
      <c r="H4" s="660"/>
      <c r="I4" s="660"/>
      <c r="J4" s="660"/>
      <c r="K4" s="660"/>
    </row>
    <row r="5" spans="1:11" s="106" customFormat="1" x14ac:dyDescent="0.3">
      <c r="A5" s="660" t="s">
        <v>4274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</row>
    <row r="6" spans="1:11" s="106" customFormat="1" x14ac:dyDescent="0.3">
      <c r="A6" s="661" t="s">
        <v>4229</v>
      </c>
      <c r="B6" s="661"/>
      <c r="C6" s="661"/>
      <c r="D6" s="661"/>
      <c r="E6" s="661"/>
      <c r="F6" s="661"/>
      <c r="G6" s="661"/>
      <c r="H6" s="661"/>
      <c r="I6" s="661"/>
      <c r="J6" s="661"/>
      <c r="K6" s="661"/>
    </row>
    <row r="7" spans="1:11" s="107" customFormat="1" ht="12.5" x14ac:dyDescent="0.25">
      <c r="A7" s="665" t="s">
        <v>4248</v>
      </c>
      <c r="B7" s="665"/>
      <c r="C7" s="665"/>
      <c r="D7" s="176" t="s">
        <v>533</v>
      </c>
      <c r="E7" s="176" t="s">
        <v>533</v>
      </c>
      <c r="F7" s="176" t="s">
        <v>533</v>
      </c>
      <c r="G7" s="176" t="s">
        <v>533</v>
      </c>
      <c r="H7" s="176" t="s">
        <v>533</v>
      </c>
      <c r="I7" s="176" t="s">
        <v>533</v>
      </c>
      <c r="J7" s="176" t="s">
        <v>533</v>
      </c>
      <c r="K7" s="176" t="s">
        <v>533</v>
      </c>
    </row>
    <row r="8" spans="1:11" s="107" customFormat="1" ht="15" customHeight="1" x14ac:dyDescent="0.25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1" s="107" customFormat="1" ht="29.25" customHeight="1" x14ac:dyDescent="0.25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1" s="107" customFormat="1" ht="12.5" x14ac:dyDescent="0.25">
      <c r="A10" s="100" t="s">
        <v>5891</v>
      </c>
      <c r="B10" s="100" t="s">
        <v>5892</v>
      </c>
      <c r="C10" s="101">
        <v>7642</v>
      </c>
      <c r="D10" s="108">
        <v>1515</v>
      </c>
      <c r="E10" s="108">
        <v>19839</v>
      </c>
      <c r="F10" s="109">
        <f>SUM(C10:E10)</f>
        <v>28996</v>
      </c>
      <c r="G10" s="109">
        <f>(C10/30)*11</f>
        <v>2802.0666666666666</v>
      </c>
      <c r="H10" s="109">
        <v>0</v>
      </c>
      <c r="I10" s="109">
        <f>(C10/30)*45</f>
        <v>11463</v>
      </c>
      <c r="J10" s="109">
        <v>0</v>
      </c>
      <c r="K10" s="109">
        <f>SUM(G10:J10)</f>
        <v>14265.066666666666</v>
      </c>
    </row>
    <row r="11" spans="1:11" s="107" customFormat="1" ht="12.5" x14ac:dyDescent="0.25">
      <c r="A11" s="100" t="s">
        <v>5893</v>
      </c>
      <c r="B11" s="100" t="s">
        <v>5894</v>
      </c>
      <c r="C11" s="101">
        <v>8545</v>
      </c>
      <c r="D11" s="108">
        <v>1515</v>
      </c>
      <c r="E11" s="108">
        <v>27815</v>
      </c>
      <c r="F11" s="109">
        <f t="shared" ref="F11:F74" si="0">SUM(C11:E11)</f>
        <v>37875</v>
      </c>
      <c r="G11" s="109">
        <f t="shared" ref="G11:G74" si="1">(C11/30)*11</f>
        <v>3133.1666666666665</v>
      </c>
      <c r="H11" s="109">
        <v>0</v>
      </c>
      <c r="I11" s="109">
        <f t="shared" ref="I11:I74" si="2">(C11/30)*45</f>
        <v>12817.5</v>
      </c>
      <c r="J11" s="109">
        <v>0</v>
      </c>
      <c r="K11" s="109">
        <f t="shared" ref="K11:K74" si="3">SUM(G11:J11)</f>
        <v>15950.666666666666</v>
      </c>
    </row>
    <row r="12" spans="1:11" s="107" customFormat="1" ht="12.5" x14ac:dyDescent="0.25">
      <c r="A12" s="100" t="s">
        <v>5895</v>
      </c>
      <c r="B12" s="100" t="s">
        <v>5892</v>
      </c>
      <c r="C12" s="101">
        <v>7642</v>
      </c>
      <c r="D12" s="108">
        <v>1515</v>
      </c>
      <c r="E12" s="108">
        <v>19839</v>
      </c>
      <c r="F12" s="109">
        <f t="shared" si="0"/>
        <v>28996</v>
      </c>
      <c r="G12" s="109">
        <f t="shared" si="1"/>
        <v>2802.0666666666666</v>
      </c>
      <c r="H12" s="109">
        <v>0</v>
      </c>
      <c r="I12" s="109">
        <f t="shared" si="2"/>
        <v>11463</v>
      </c>
      <c r="J12" s="109">
        <v>0</v>
      </c>
      <c r="K12" s="109">
        <f t="shared" si="3"/>
        <v>14265.066666666666</v>
      </c>
    </row>
    <row r="13" spans="1:11" s="107" customFormat="1" ht="12.5" x14ac:dyDescent="0.25">
      <c r="A13" s="100" t="s">
        <v>5895</v>
      </c>
      <c r="B13" s="100" t="s">
        <v>5892</v>
      </c>
      <c r="C13" s="101">
        <v>7642</v>
      </c>
      <c r="D13" s="108">
        <v>1515</v>
      </c>
      <c r="E13" s="108">
        <v>19839</v>
      </c>
      <c r="F13" s="109">
        <f t="shared" si="0"/>
        <v>28996</v>
      </c>
      <c r="G13" s="109">
        <f t="shared" si="1"/>
        <v>2802.0666666666666</v>
      </c>
      <c r="H13" s="109">
        <v>0</v>
      </c>
      <c r="I13" s="109">
        <f t="shared" si="2"/>
        <v>11463</v>
      </c>
      <c r="J13" s="109">
        <v>0</v>
      </c>
      <c r="K13" s="109">
        <f t="shared" si="3"/>
        <v>14265.066666666666</v>
      </c>
    </row>
    <row r="14" spans="1:11" s="107" customFormat="1" ht="12.5" x14ac:dyDescent="0.25">
      <c r="A14" s="100" t="s">
        <v>5896</v>
      </c>
      <c r="B14" s="100" t="s">
        <v>5897</v>
      </c>
      <c r="C14" s="101">
        <v>8782</v>
      </c>
      <c r="D14" s="108">
        <v>0</v>
      </c>
      <c r="E14" s="108">
        <v>42055</v>
      </c>
      <c r="F14" s="109">
        <f t="shared" si="0"/>
        <v>50837</v>
      </c>
      <c r="G14" s="109">
        <f t="shared" si="1"/>
        <v>3220.0666666666666</v>
      </c>
      <c r="H14" s="109">
        <v>0</v>
      </c>
      <c r="I14" s="109">
        <f t="shared" si="2"/>
        <v>13173</v>
      </c>
      <c r="J14" s="109">
        <v>0</v>
      </c>
      <c r="K14" s="109">
        <f t="shared" si="3"/>
        <v>16393.066666666666</v>
      </c>
    </row>
    <row r="15" spans="1:11" s="107" customFormat="1" ht="12.5" x14ac:dyDescent="0.25">
      <c r="A15" s="100" t="s">
        <v>5898</v>
      </c>
      <c r="B15" s="100" t="s">
        <v>5899</v>
      </c>
      <c r="C15" s="101">
        <v>10685</v>
      </c>
      <c r="D15" s="108">
        <v>1515</v>
      </c>
      <c r="E15" s="108">
        <v>64260</v>
      </c>
      <c r="F15" s="109">
        <f t="shared" si="0"/>
        <v>76460</v>
      </c>
      <c r="G15" s="109">
        <f t="shared" si="1"/>
        <v>3917.8333333333335</v>
      </c>
      <c r="H15" s="109">
        <v>0</v>
      </c>
      <c r="I15" s="109">
        <f t="shared" si="2"/>
        <v>16027.5</v>
      </c>
      <c r="J15" s="109">
        <v>0</v>
      </c>
      <c r="K15" s="109">
        <f t="shared" si="3"/>
        <v>19945.333333333332</v>
      </c>
    </row>
    <row r="16" spans="1:11" s="107" customFormat="1" ht="12.5" x14ac:dyDescent="0.25">
      <c r="A16" s="100" t="s">
        <v>5900</v>
      </c>
      <c r="B16" s="100" t="s">
        <v>5901</v>
      </c>
      <c r="C16" s="101">
        <v>8582</v>
      </c>
      <c r="D16" s="108">
        <v>1515</v>
      </c>
      <c r="E16" s="108">
        <v>33845</v>
      </c>
      <c r="F16" s="109">
        <f t="shared" si="0"/>
        <v>43942</v>
      </c>
      <c r="G16" s="109">
        <f t="shared" si="1"/>
        <v>3146.7333333333331</v>
      </c>
      <c r="H16" s="109">
        <v>0</v>
      </c>
      <c r="I16" s="109">
        <f t="shared" si="2"/>
        <v>12873</v>
      </c>
      <c r="J16" s="109">
        <v>0</v>
      </c>
      <c r="K16" s="109">
        <f t="shared" si="3"/>
        <v>16019.733333333334</v>
      </c>
    </row>
    <row r="17" spans="1:11" s="107" customFormat="1" ht="12.5" x14ac:dyDescent="0.25">
      <c r="A17" s="100" t="s">
        <v>5902</v>
      </c>
      <c r="B17" s="100" t="s">
        <v>5892</v>
      </c>
      <c r="C17" s="101">
        <v>7642</v>
      </c>
      <c r="D17" s="108">
        <v>1515</v>
      </c>
      <c r="E17" s="108">
        <v>19839</v>
      </c>
      <c r="F17" s="109">
        <f t="shared" si="0"/>
        <v>28996</v>
      </c>
      <c r="G17" s="109">
        <f t="shared" si="1"/>
        <v>2802.0666666666666</v>
      </c>
      <c r="H17" s="109">
        <v>0</v>
      </c>
      <c r="I17" s="109">
        <f t="shared" si="2"/>
        <v>11463</v>
      </c>
      <c r="J17" s="109">
        <v>0</v>
      </c>
      <c r="K17" s="109">
        <f t="shared" si="3"/>
        <v>14265.066666666666</v>
      </c>
    </row>
    <row r="18" spans="1:11" s="107" customFormat="1" ht="12.5" x14ac:dyDescent="0.25">
      <c r="A18" s="100" t="s">
        <v>5902</v>
      </c>
      <c r="B18" s="100" t="s">
        <v>5892</v>
      </c>
      <c r="C18" s="101">
        <v>7642</v>
      </c>
      <c r="D18" s="108">
        <v>1515</v>
      </c>
      <c r="E18" s="108">
        <v>19839</v>
      </c>
      <c r="F18" s="109">
        <f t="shared" si="0"/>
        <v>28996</v>
      </c>
      <c r="G18" s="109">
        <f t="shared" si="1"/>
        <v>2802.0666666666666</v>
      </c>
      <c r="H18" s="109">
        <v>0</v>
      </c>
      <c r="I18" s="109">
        <f t="shared" si="2"/>
        <v>11463</v>
      </c>
      <c r="J18" s="109">
        <v>0</v>
      </c>
      <c r="K18" s="109">
        <f t="shared" si="3"/>
        <v>14265.066666666666</v>
      </c>
    </row>
    <row r="19" spans="1:11" s="107" customFormat="1" ht="12.5" x14ac:dyDescent="0.25">
      <c r="A19" s="100" t="s">
        <v>5903</v>
      </c>
      <c r="B19" s="100" t="s">
        <v>5904</v>
      </c>
      <c r="C19" s="101">
        <v>12581</v>
      </c>
      <c r="D19" s="108">
        <v>1515</v>
      </c>
      <c r="E19" s="108">
        <v>19093</v>
      </c>
      <c r="F19" s="109">
        <f t="shared" si="0"/>
        <v>33189</v>
      </c>
      <c r="G19" s="109">
        <f t="shared" si="1"/>
        <v>4613.0333333333338</v>
      </c>
      <c r="H19" s="109">
        <v>0</v>
      </c>
      <c r="I19" s="109">
        <f t="shared" si="2"/>
        <v>18871.5</v>
      </c>
      <c r="J19" s="109">
        <v>14800</v>
      </c>
      <c r="K19" s="109">
        <f t="shared" si="3"/>
        <v>38284.533333333333</v>
      </c>
    </row>
    <row r="20" spans="1:11" s="107" customFormat="1" ht="12.5" x14ac:dyDescent="0.25">
      <c r="A20" s="100" t="s">
        <v>5905</v>
      </c>
      <c r="B20" s="100" t="s">
        <v>5906</v>
      </c>
      <c r="C20" s="101">
        <v>12542</v>
      </c>
      <c r="D20" s="108">
        <v>1515</v>
      </c>
      <c r="E20" s="108">
        <v>14896</v>
      </c>
      <c r="F20" s="109">
        <f t="shared" si="0"/>
        <v>28953</v>
      </c>
      <c r="G20" s="109">
        <f t="shared" si="1"/>
        <v>4598.7333333333336</v>
      </c>
      <c r="H20" s="109">
        <v>0</v>
      </c>
      <c r="I20" s="109">
        <f t="shared" si="2"/>
        <v>18813</v>
      </c>
      <c r="J20" s="109">
        <v>14800</v>
      </c>
      <c r="K20" s="109">
        <f t="shared" si="3"/>
        <v>38211.733333333337</v>
      </c>
    </row>
    <row r="21" spans="1:11" s="107" customFormat="1" ht="12.5" x14ac:dyDescent="0.25">
      <c r="A21" s="100" t="s">
        <v>5907</v>
      </c>
      <c r="B21" s="100" t="s">
        <v>5908</v>
      </c>
      <c r="C21" s="101">
        <v>11504</v>
      </c>
      <c r="D21" s="108">
        <v>1515</v>
      </c>
      <c r="E21" s="108">
        <v>13171</v>
      </c>
      <c r="F21" s="109">
        <f t="shared" si="0"/>
        <v>26190</v>
      </c>
      <c r="G21" s="109">
        <f t="shared" si="1"/>
        <v>4218.1333333333332</v>
      </c>
      <c r="H21" s="109">
        <v>0</v>
      </c>
      <c r="I21" s="109">
        <f t="shared" si="2"/>
        <v>17256</v>
      </c>
      <c r="J21" s="109">
        <v>14800</v>
      </c>
      <c r="K21" s="109">
        <f t="shared" si="3"/>
        <v>36274.133333333331</v>
      </c>
    </row>
    <row r="22" spans="1:11" s="107" customFormat="1" ht="12.5" x14ac:dyDescent="0.25">
      <c r="A22" s="100" t="s">
        <v>5907</v>
      </c>
      <c r="B22" s="100" t="s">
        <v>5908</v>
      </c>
      <c r="C22" s="101">
        <v>11504</v>
      </c>
      <c r="D22" s="108">
        <v>1515</v>
      </c>
      <c r="E22" s="108">
        <v>13171</v>
      </c>
      <c r="F22" s="109">
        <f t="shared" si="0"/>
        <v>26190</v>
      </c>
      <c r="G22" s="109">
        <f t="shared" si="1"/>
        <v>4218.1333333333332</v>
      </c>
      <c r="H22" s="109">
        <v>0</v>
      </c>
      <c r="I22" s="109">
        <f t="shared" si="2"/>
        <v>17256</v>
      </c>
      <c r="J22" s="109">
        <v>0</v>
      </c>
      <c r="K22" s="109">
        <f t="shared" si="3"/>
        <v>21474.133333333331</v>
      </c>
    </row>
    <row r="23" spans="1:11" s="107" customFormat="1" ht="12.5" x14ac:dyDescent="0.25">
      <c r="A23" s="100" t="s">
        <v>5909</v>
      </c>
      <c r="B23" s="100" t="s">
        <v>5910</v>
      </c>
      <c r="C23" s="101">
        <v>26334</v>
      </c>
      <c r="D23" s="108">
        <v>1515</v>
      </c>
      <c r="E23" s="108">
        <v>30484</v>
      </c>
      <c r="F23" s="109">
        <f t="shared" si="0"/>
        <v>58333</v>
      </c>
      <c r="G23" s="109">
        <f t="shared" si="1"/>
        <v>9655.7999999999993</v>
      </c>
      <c r="H23" s="109">
        <v>0</v>
      </c>
      <c r="I23" s="109">
        <f t="shared" si="2"/>
        <v>39501</v>
      </c>
      <c r="J23" s="109">
        <v>0</v>
      </c>
      <c r="K23" s="109">
        <f t="shared" si="3"/>
        <v>49156.800000000003</v>
      </c>
    </row>
    <row r="24" spans="1:11" s="107" customFormat="1" ht="12.5" x14ac:dyDescent="0.25">
      <c r="A24" s="100" t="s">
        <v>5909</v>
      </c>
      <c r="B24" s="100" t="s">
        <v>5910</v>
      </c>
      <c r="C24" s="101">
        <v>26334</v>
      </c>
      <c r="D24" s="108">
        <v>1515</v>
      </c>
      <c r="E24" s="108">
        <v>30484</v>
      </c>
      <c r="F24" s="109">
        <f t="shared" si="0"/>
        <v>58333</v>
      </c>
      <c r="G24" s="109">
        <f t="shared" si="1"/>
        <v>9655.7999999999993</v>
      </c>
      <c r="H24" s="109">
        <v>0</v>
      </c>
      <c r="I24" s="109">
        <f t="shared" si="2"/>
        <v>39501</v>
      </c>
      <c r="J24" s="109">
        <v>0</v>
      </c>
      <c r="K24" s="109">
        <f t="shared" si="3"/>
        <v>49156.800000000003</v>
      </c>
    </row>
    <row r="25" spans="1:11" s="107" customFormat="1" ht="12.5" x14ac:dyDescent="0.25">
      <c r="A25" s="100" t="s">
        <v>5911</v>
      </c>
      <c r="B25" s="100" t="s">
        <v>5912</v>
      </c>
      <c r="C25" s="101">
        <v>28216</v>
      </c>
      <c r="D25" s="108">
        <v>1515</v>
      </c>
      <c r="E25" s="108">
        <v>31163</v>
      </c>
      <c r="F25" s="109">
        <f t="shared" si="0"/>
        <v>60894</v>
      </c>
      <c r="G25" s="109">
        <f t="shared" si="1"/>
        <v>10345.866666666667</v>
      </c>
      <c r="H25" s="109">
        <v>0</v>
      </c>
      <c r="I25" s="109">
        <f t="shared" si="2"/>
        <v>42324</v>
      </c>
      <c r="J25" s="109">
        <v>0</v>
      </c>
      <c r="K25" s="109">
        <f t="shared" si="3"/>
        <v>52669.866666666669</v>
      </c>
    </row>
    <row r="26" spans="1:11" s="107" customFormat="1" ht="12.5" x14ac:dyDescent="0.25">
      <c r="A26" s="100" t="s">
        <v>5913</v>
      </c>
      <c r="B26" s="100" t="s">
        <v>5914</v>
      </c>
      <c r="C26" s="101">
        <v>29722</v>
      </c>
      <c r="D26" s="108">
        <v>0</v>
      </c>
      <c r="E26" s="108">
        <v>32880</v>
      </c>
      <c r="F26" s="109">
        <f t="shared" si="0"/>
        <v>62602</v>
      </c>
      <c r="G26" s="109">
        <f t="shared" si="1"/>
        <v>10898.066666666668</v>
      </c>
      <c r="H26" s="109">
        <v>0</v>
      </c>
      <c r="I26" s="109">
        <f t="shared" si="2"/>
        <v>44583</v>
      </c>
      <c r="J26" s="109">
        <v>14800</v>
      </c>
      <c r="K26" s="109">
        <f t="shared" si="3"/>
        <v>70281.066666666666</v>
      </c>
    </row>
    <row r="27" spans="1:11" s="107" customFormat="1" ht="12.5" x14ac:dyDescent="0.25">
      <c r="A27" s="100" t="s">
        <v>5915</v>
      </c>
      <c r="B27" s="100" t="s">
        <v>5916</v>
      </c>
      <c r="C27" s="101">
        <v>23386</v>
      </c>
      <c r="D27" s="108">
        <v>0</v>
      </c>
      <c r="E27" s="108">
        <v>27148</v>
      </c>
      <c r="F27" s="109">
        <f t="shared" si="0"/>
        <v>50534</v>
      </c>
      <c r="G27" s="109">
        <f t="shared" si="1"/>
        <v>8574.8666666666668</v>
      </c>
      <c r="H27" s="109">
        <v>0</v>
      </c>
      <c r="I27" s="109">
        <f t="shared" si="2"/>
        <v>35079</v>
      </c>
      <c r="J27" s="109">
        <v>0</v>
      </c>
      <c r="K27" s="109">
        <f t="shared" si="3"/>
        <v>43653.866666666669</v>
      </c>
    </row>
    <row r="28" spans="1:11" s="107" customFormat="1" ht="12.5" x14ac:dyDescent="0.25">
      <c r="A28" s="100" t="s">
        <v>5917</v>
      </c>
      <c r="B28" s="100" t="s">
        <v>5918</v>
      </c>
      <c r="C28" s="101">
        <v>32837</v>
      </c>
      <c r="D28" s="108">
        <v>1515</v>
      </c>
      <c r="E28" s="108">
        <v>36214</v>
      </c>
      <c r="F28" s="109">
        <f t="shared" si="0"/>
        <v>70566</v>
      </c>
      <c r="G28" s="109">
        <f t="shared" si="1"/>
        <v>12040.233333333334</v>
      </c>
      <c r="H28" s="109">
        <v>0</v>
      </c>
      <c r="I28" s="109">
        <f t="shared" si="2"/>
        <v>49255.5</v>
      </c>
      <c r="J28" s="109">
        <v>0</v>
      </c>
      <c r="K28" s="109">
        <f t="shared" si="3"/>
        <v>61295.733333333337</v>
      </c>
    </row>
    <row r="29" spans="1:11" s="107" customFormat="1" ht="12.5" x14ac:dyDescent="0.25">
      <c r="A29" s="100" t="s">
        <v>5919</v>
      </c>
      <c r="B29" s="100" t="s">
        <v>5920</v>
      </c>
      <c r="C29" s="101">
        <v>30167</v>
      </c>
      <c r="D29" s="108">
        <v>1515</v>
      </c>
      <c r="E29" s="108">
        <v>33189</v>
      </c>
      <c r="F29" s="109">
        <f t="shared" si="0"/>
        <v>64871</v>
      </c>
      <c r="G29" s="109">
        <f t="shared" si="1"/>
        <v>11061.233333333334</v>
      </c>
      <c r="H29" s="109">
        <v>0</v>
      </c>
      <c r="I29" s="109">
        <f t="shared" si="2"/>
        <v>45250.5</v>
      </c>
      <c r="J29" s="109">
        <v>0</v>
      </c>
      <c r="K29" s="109">
        <f t="shared" si="3"/>
        <v>56311.733333333337</v>
      </c>
    </row>
    <row r="30" spans="1:11" s="107" customFormat="1" ht="12.5" x14ac:dyDescent="0.25">
      <c r="A30" s="100" t="s">
        <v>5919</v>
      </c>
      <c r="B30" s="100" t="s">
        <v>5920</v>
      </c>
      <c r="C30" s="101">
        <v>30167</v>
      </c>
      <c r="D30" s="108">
        <v>1515</v>
      </c>
      <c r="E30" s="108">
        <v>33189</v>
      </c>
      <c r="F30" s="109">
        <f t="shared" si="0"/>
        <v>64871</v>
      </c>
      <c r="G30" s="109">
        <f t="shared" si="1"/>
        <v>11061.233333333334</v>
      </c>
      <c r="H30" s="109">
        <v>0</v>
      </c>
      <c r="I30" s="109">
        <f t="shared" si="2"/>
        <v>45250.5</v>
      </c>
      <c r="J30" s="109">
        <v>0</v>
      </c>
      <c r="K30" s="109">
        <f t="shared" si="3"/>
        <v>56311.733333333337</v>
      </c>
    </row>
    <row r="31" spans="1:11" s="107" customFormat="1" ht="12.5" x14ac:dyDescent="0.25">
      <c r="A31" s="100" t="s">
        <v>5921</v>
      </c>
      <c r="B31" s="100" t="s">
        <v>5922</v>
      </c>
      <c r="C31" s="101">
        <v>28216</v>
      </c>
      <c r="D31" s="108">
        <v>1515</v>
      </c>
      <c r="E31" s="108">
        <v>31163</v>
      </c>
      <c r="F31" s="109">
        <f t="shared" si="0"/>
        <v>60894</v>
      </c>
      <c r="G31" s="109">
        <f t="shared" si="1"/>
        <v>10345.866666666667</v>
      </c>
      <c r="H31" s="109">
        <v>0</v>
      </c>
      <c r="I31" s="109">
        <f t="shared" si="2"/>
        <v>42324</v>
      </c>
      <c r="J31" s="109">
        <v>0</v>
      </c>
      <c r="K31" s="109">
        <f t="shared" si="3"/>
        <v>52669.866666666669</v>
      </c>
    </row>
    <row r="32" spans="1:11" s="107" customFormat="1" ht="12.5" x14ac:dyDescent="0.25">
      <c r="A32" s="100" t="s">
        <v>5921</v>
      </c>
      <c r="B32" s="100" t="s">
        <v>5922</v>
      </c>
      <c r="C32" s="101">
        <v>28216</v>
      </c>
      <c r="D32" s="108">
        <v>1515</v>
      </c>
      <c r="E32" s="108">
        <v>31163</v>
      </c>
      <c r="F32" s="109">
        <f t="shared" si="0"/>
        <v>60894</v>
      </c>
      <c r="G32" s="109">
        <f t="shared" si="1"/>
        <v>10345.866666666667</v>
      </c>
      <c r="H32" s="109">
        <v>0</v>
      </c>
      <c r="I32" s="109">
        <f t="shared" si="2"/>
        <v>42324</v>
      </c>
      <c r="J32" s="109">
        <v>0</v>
      </c>
      <c r="K32" s="109">
        <f t="shared" si="3"/>
        <v>52669.866666666669</v>
      </c>
    </row>
    <row r="33" spans="1:11" s="107" customFormat="1" ht="12.5" x14ac:dyDescent="0.25">
      <c r="A33" s="100" t="s">
        <v>5923</v>
      </c>
      <c r="B33" s="100" t="s">
        <v>5924</v>
      </c>
      <c r="C33" s="101">
        <v>21478</v>
      </c>
      <c r="D33" s="108">
        <v>1515</v>
      </c>
      <c r="E33" s="108">
        <v>24096</v>
      </c>
      <c r="F33" s="109">
        <f t="shared" si="0"/>
        <v>47089</v>
      </c>
      <c r="G33" s="109">
        <f t="shared" si="1"/>
        <v>7875.2666666666664</v>
      </c>
      <c r="H33" s="109">
        <v>0</v>
      </c>
      <c r="I33" s="109">
        <f t="shared" si="2"/>
        <v>32216.999999999996</v>
      </c>
      <c r="J33" s="109">
        <v>14800</v>
      </c>
      <c r="K33" s="109">
        <f t="shared" si="3"/>
        <v>54892.266666666663</v>
      </c>
    </row>
    <row r="34" spans="1:11" s="107" customFormat="1" ht="12.5" x14ac:dyDescent="0.25">
      <c r="A34" s="100" t="s">
        <v>5925</v>
      </c>
      <c r="B34" s="100" t="s">
        <v>5926</v>
      </c>
      <c r="C34" s="101">
        <v>22132</v>
      </c>
      <c r="D34" s="108">
        <v>1515</v>
      </c>
      <c r="E34" s="108">
        <v>25334</v>
      </c>
      <c r="F34" s="109">
        <f t="shared" si="0"/>
        <v>48981</v>
      </c>
      <c r="G34" s="109">
        <f t="shared" si="1"/>
        <v>8115.0666666666666</v>
      </c>
      <c r="H34" s="109">
        <v>0</v>
      </c>
      <c r="I34" s="109">
        <f t="shared" si="2"/>
        <v>33198</v>
      </c>
      <c r="J34" s="109">
        <v>0</v>
      </c>
      <c r="K34" s="109">
        <f t="shared" si="3"/>
        <v>41313.066666666666</v>
      </c>
    </row>
    <row r="35" spans="1:11" s="107" customFormat="1" ht="12.5" x14ac:dyDescent="0.25">
      <c r="A35" s="100" t="s">
        <v>5925</v>
      </c>
      <c r="B35" s="100" t="s">
        <v>5926</v>
      </c>
      <c r="C35" s="101">
        <v>22132</v>
      </c>
      <c r="D35" s="108">
        <v>1515</v>
      </c>
      <c r="E35" s="108">
        <v>25334</v>
      </c>
      <c r="F35" s="109">
        <f t="shared" si="0"/>
        <v>48981</v>
      </c>
      <c r="G35" s="109">
        <f t="shared" si="1"/>
        <v>8115.0666666666666</v>
      </c>
      <c r="H35" s="109">
        <v>0</v>
      </c>
      <c r="I35" s="109">
        <f t="shared" si="2"/>
        <v>33198</v>
      </c>
      <c r="J35" s="109">
        <v>0</v>
      </c>
      <c r="K35" s="109">
        <f t="shared" si="3"/>
        <v>41313.066666666666</v>
      </c>
    </row>
    <row r="36" spans="1:11" s="107" customFormat="1" ht="12.5" x14ac:dyDescent="0.25">
      <c r="A36" s="100" t="s">
        <v>5927</v>
      </c>
      <c r="B36" s="100" t="s">
        <v>5928</v>
      </c>
      <c r="C36" s="101">
        <v>21885</v>
      </c>
      <c r="D36" s="108">
        <v>0</v>
      </c>
      <c r="E36" s="108">
        <v>23923</v>
      </c>
      <c r="F36" s="109">
        <f t="shared" si="0"/>
        <v>45808</v>
      </c>
      <c r="G36" s="109">
        <f t="shared" si="1"/>
        <v>8024.5</v>
      </c>
      <c r="H36" s="109">
        <v>0</v>
      </c>
      <c r="I36" s="109">
        <f t="shared" si="2"/>
        <v>32827.5</v>
      </c>
      <c r="J36" s="109">
        <v>0</v>
      </c>
      <c r="K36" s="109">
        <f t="shared" si="3"/>
        <v>40852</v>
      </c>
    </row>
    <row r="37" spans="1:11" s="107" customFormat="1" ht="12.5" x14ac:dyDescent="0.25">
      <c r="A37" s="100" t="s">
        <v>5929</v>
      </c>
      <c r="B37" s="100" t="s">
        <v>5930</v>
      </c>
      <c r="C37" s="101">
        <v>24834</v>
      </c>
      <c r="D37" s="108">
        <v>1515</v>
      </c>
      <c r="E37" s="108">
        <v>27971</v>
      </c>
      <c r="F37" s="109">
        <f t="shared" si="0"/>
        <v>54320</v>
      </c>
      <c r="G37" s="109">
        <f t="shared" si="1"/>
        <v>9105.7999999999993</v>
      </c>
      <c r="H37" s="109">
        <v>0</v>
      </c>
      <c r="I37" s="109">
        <f t="shared" si="2"/>
        <v>37251</v>
      </c>
      <c r="J37" s="109">
        <v>0</v>
      </c>
      <c r="K37" s="109">
        <f t="shared" si="3"/>
        <v>46356.800000000003</v>
      </c>
    </row>
    <row r="38" spans="1:11" s="107" customFormat="1" ht="12.5" x14ac:dyDescent="0.25">
      <c r="A38" s="100" t="s">
        <v>5931</v>
      </c>
      <c r="B38" s="100" t="s">
        <v>5932</v>
      </c>
      <c r="C38" s="101">
        <v>11894</v>
      </c>
      <c r="D38" s="108">
        <v>0</v>
      </c>
      <c r="E38" s="108">
        <v>9369</v>
      </c>
      <c r="F38" s="109">
        <f t="shared" si="0"/>
        <v>21263</v>
      </c>
      <c r="G38" s="109">
        <f t="shared" si="1"/>
        <v>4361.1333333333332</v>
      </c>
      <c r="H38" s="109">
        <v>0</v>
      </c>
      <c r="I38" s="109">
        <f t="shared" si="2"/>
        <v>17841</v>
      </c>
      <c r="J38" s="109">
        <v>0</v>
      </c>
      <c r="K38" s="109">
        <f t="shared" si="3"/>
        <v>22202.133333333331</v>
      </c>
    </row>
    <row r="39" spans="1:11" s="107" customFormat="1" ht="12.5" x14ac:dyDescent="0.25">
      <c r="A39" s="100" t="s">
        <v>5933</v>
      </c>
      <c r="B39" s="100" t="s">
        <v>5934</v>
      </c>
      <c r="C39" s="101">
        <v>19783</v>
      </c>
      <c r="D39" s="108">
        <v>1515</v>
      </c>
      <c r="E39" s="108">
        <v>20191</v>
      </c>
      <c r="F39" s="109">
        <f t="shared" si="0"/>
        <v>41489</v>
      </c>
      <c r="G39" s="109">
        <f t="shared" si="1"/>
        <v>7253.7666666666664</v>
      </c>
      <c r="H39" s="109">
        <v>0</v>
      </c>
      <c r="I39" s="109">
        <f t="shared" si="2"/>
        <v>29674.499999999996</v>
      </c>
      <c r="J39" s="109">
        <v>0</v>
      </c>
      <c r="K39" s="109">
        <f t="shared" si="3"/>
        <v>36928.266666666663</v>
      </c>
    </row>
    <row r="40" spans="1:11" s="107" customFormat="1" ht="12.5" x14ac:dyDescent="0.25">
      <c r="A40" s="100" t="s">
        <v>5935</v>
      </c>
      <c r="B40" s="100" t="s">
        <v>5936</v>
      </c>
      <c r="C40" s="101">
        <v>13140</v>
      </c>
      <c r="D40" s="108">
        <v>1515</v>
      </c>
      <c r="E40" s="108">
        <v>10981</v>
      </c>
      <c r="F40" s="109">
        <f t="shared" si="0"/>
        <v>25636</v>
      </c>
      <c r="G40" s="109">
        <f t="shared" si="1"/>
        <v>4818</v>
      </c>
      <c r="H40" s="109">
        <v>0</v>
      </c>
      <c r="I40" s="109">
        <f t="shared" si="2"/>
        <v>19710</v>
      </c>
      <c r="J40" s="109">
        <v>0</v>
      </c>
      <c r="K40" s="109">
        <f t="shared" si="3"/>
        <v>24528</v>
      </c>
    </row>
    <row r="41" spans="1:11" s="107" customFormat="1" ht="12.5" x14ac:dyDescent="0.25">
      <c r="A41" s="100" t="s">
        <v>5937</v>
      </c>
      <c r="B41" s="100" t="s">
        <v>5938</v>
      </c>
      <c r="C41" s="101">
        <v>12990</v>
      </c>
      <c r="D41" s="108">
        <v>1515</v>
      </c>
      <c r="E41" s="108">
        <v>10882</v>
      </c>
      <c r="F41" s="109">
        <f t="shared" si="0"/>
        <v>25387</v>
      </c>
      <c r="G41" s="109">
        <f t="shared" si="1"/>
        <v>4763</v>
      </c>
      <c r="H41" s="109">
        <v>0</v>
      </c>
      <c r="I41" s="109">
        <f t="shared" si="2"/>
        <v>19485</v>
      </c>
      <c r="J41" s="109">
        <v>14800</v>
      </c>
      <c r="K41" s="109">
        <f t="shared" si="3"/>
        <v>39048</v>
      </c>
    </row>
    <row r="42" spans="1:11" s="107" customFormat="1" ht="12.5" x14ac:dyDescent="0.25">
      <c r="A42" s="100" t="s">
        <v>5939</v>
      </c>
      <c r="B42" s="100" t="s">
        <v>5940</v>
      </c>
      <c r="C42" s="101">
        <v>24233</v>
      </c>
      <c r="D42" s="108">
        <v>1515</v>
      </c>
      <c r="E42" s="108">
        <v>26767</v>
      </c>
      <c r="F42" s="109">
        <f t="shared" si="0"/>
        <v>52515</v>
      </c>
      <c r="G42" s="109">
        <f t="shared" si="1"/>
        <v>8885.4333333333325</v>
      </c>
      <c r="H42" s="109">
        <v>0</v>
      </c>
      <c r="I42" s="109">
        <f t="shared" si="2"/>
        <v>36349.5</v>
      </c>
      <c r="J42" s="109">
        <v>14800</v>
      </c>
      <c r="K42" s="109">
        <f t="shared" si="3"/>
        <v>60034.933333333334</v>
      </c>
    </row>
    <row r="43" spans="1:11" s="107" customFormat="1" ht="12.5" x14ac:dyDescent="0.25">
      <c r="A43" s="100" t="s">
        <v>5941</v>
      </c>
      <c r="B43" s="100" t="s">
        <v>5942</v>
      </c>
      <c r="C43" s="101">
        <v>21116</v>
      </c>
      <c r="D43" s="108">
        <v>1515</v>
      </c>
      <c r="E43" s="108">
        <v>24046</v>
      </c>
      <c r="F43" s="109">
        <f t="shared" si="0"/>
        <v>46677</v>
      </c>
      <c r="G43" s="109">
        <f t="shared" si="1"/>
        <v>7742.5333333333338</v>
      </c>
      <c r="H43" s="109">
        <v>0</v>
      </c>
      <c r="I43" s="109">
        <f t="shared" si="2"/>
        <v>31674</v>
      </c>
      <c r="J43" s="109">
        <v>0</v>
      </c>
      <c r="K43" s="109">
        <f t="shared" si="3"/>
        <v>39416.533333333333</v>
      </c>
    </row>
    <row r="44" spans="1:11" s="107" customFormat="1" ht="12.5" x14ac:dyDescent="0.25">
      <c r="A44" s="100" t="s">
        <v>5941</v>
      </c>
      <c r="B44" s="100" t="s">
        <v>5942</v>
      </c>
      <c r="C44" s="101">
        <v>21116</v>
      </c>
      <c r="D44" s="108">
        <v>1515</v>
      </c>
      <c r="E44" s="108">
        <v>24046</v>
      </c>
      <c r="F44" s="109">
        <f t="shared" si="0"/>
        <v>46677</v>
      </c>
      <c r="G44" s="109">
        <f t="shared" si="1"/>
        <v>7742.5333333333338</v>
      </c>
      <c r="H44" s="109">
        <v>0</v>
      </c>
      <c r="I44" s="109">
        <f t="shared" si="2"/>
        <v>31674</v>
      </c>
      <c r="J44" s="109">
        <v>0</v>
      </c>
      <c r="K44" s="109">
        <f t="shared" si="3"/>
        <v>39416.533333333333</v>
      </c>
    </row>
    <row r="45" spans="1:11" s="107" customFormat="1" ht="12.5" x14ac:dyDescent="0.25">
      <c r="A45" s="100" t="s">
        <v>5943</v>
      </c>
      <c r="B45" s="100" t="s">
        <v>5944</v>
      </c>
      <c r="C45" s="101">
        <v>18306</v>
      </c>
      <c r="D45" s="108">
        <v>1515</v>
      </c>
      <c r="E45" s="108">
        <v>15259</v>
      </c>
      <c r="F45" s="109">
        <f t="shared" si="0"/>
        <v>35080</v>
      </c>
      <c r="G45" s="109">
        <f t="shared" si="1"/>
        <v>6712.2000000000007</v>
      </c>
      <c r="H45" s="109">
        <v>0</v>
      </c>
      <c r="I45" s="109">
        <f t="shared" si="2"/>
        <v>27459.000000000004</v>
      </c>
      <c r="J45" s="109">
        <v>0</v>
      </c>
      <c r="K45" s="109">
        <f t="shared" si="3"/>
        <v>34171.200000000004</v>
      </c>
    </row>
    <row r="46" spans="1:11" s="107" customFormat="1" ht="12.5" x14ac:dyDescent="0.25">
      <c r="A46" s="100" t="s">
        <v>5945</v>
      </c>
      <c r="B46" s="100" t="s">
        <v>5946</v>
      </c>
      <c r="C46" s="101">
        <v>12990</v>
      </c>
      <c r="D46" s="108">
        <v>1515</v>
      </c>
      <c r="E46" s="108">
        <v>10880</v>
      </c>
      <c r="F46" s="109">
        <f t="shared" si="0"/>
        <v>25385</v>
      </c>
      <c r="G46" s="109">
        <f t="shared" si="1"/>
        <v>4763</v>
      </c>
      <c r="H46" s="109">
        <v>0</v>
      </c>
      <c r="I46" s="109">
        <f t="shared" si="2"/>
        <v>19485</v>
      </c>
      <c r="J46" s="109">
        <v>14800</v>
      </c>
      <c r="K46" s="109">
        <f t="shared" si="3"/>
        <v>39048</v>
      </c>
    </row>
    <row r="47" spans="1:11" s="107" customFormat="1" ht="12.5" x14ac:dyDescent="0.25">
      <c r="A47" s="100" t="s">
        <v>5947</v>
      </c>
      <c r="B47" s="100" t="s">
        <v>5948</v>
      </c>
      <c r="C47" s="101">
        <v>13136</v>
      </c>
      <c r="D47" s="108">
        <v>1515</v>
      </c>
      <c r="E47" s="108">
        <v>14172</v>
      </c>
      <c r="F47" s="109">
        <f t="shared" si="0"/>
        <v>28823</v>
      </c>
      <c r="G47" s="109">
        <f t="shared" si="1"/>
        <v>4816.5333333333338</v>
      </c>
      <c r="H47" s="109">
        <v>0</v>
      </c>
      <c r="I47" s="109">
        <f t="shared" si="2"/>
        <v>19704</v>
      </c>
      <c r="J47" s="109">
        <v>14800</v>
      </c>
      <c r="K47" s="109">
        <f t="shared" si="3"/>
        <v>39320.533333333333</v>
      </c>
    </row>
    <row r="48" spans="1:11" s="107" customFormat="1" ht="12.5" x14ac:dyDescent="0.25">
      <c r="A48" s="100" t="s">
        <v>5949</v>
      </c>
      <c r="B48" s="100" t="s">
        <v>5950</v>
      </c>
      <c r="C48" s="101">
        <v>15720</v>
      </c>
      <c r="D48" s="108">
        <v>1515</v>
      </c>
      <c r="E48" s="108">
        <v>13647</v>
      </c>
      <c r="F48" s="109">
        <f t="shared" si="0"/>
        <v>30882</v>
      </c>
      <c r="G48" s="109">
        <f t="shared" si="1"/>
        <v>5764</v>
      </c>
      <c r="H48" s="109">
        <v>0</v>
      </c>
      <c r="I48" s="109">
        <f t="shared" si="2"/>
        <v>23580</v>
      </c>
      <c r="J48" s="109">
        <v>14800</v>
      </c>
      <c r="K48" s="109">
        <f t="shared" si="3"/>
        <v>44144</v>
      </c>
    </row>
    <row r="49" spans="1:11" s="107" customFormat="1" ht="12.5" x14ac:dyDescent="0.25">
      <c r="A49" s="100" t="s">
        <v>5949</v>
      </c>
      <c r="B49" s="100" t="s">
        <v>5950</v>
      </c>
      <c r="C49" s="101">
        <v>15720</v>
      </c>
      <c r="D49" s="108">
        <v>1515</v>
      </c>
      <c r="E49" s="108">
        <v>13647</v>
      </c>
      <c r="F49" s="109">
        <f t="shared" si="0"/>
        <v>30882</v>
      </c>
      <c r="G49" s="109">
        <f t="shared" si="1"/>
        <v>5764</v>
      </c>
      <c r="H49" s="109">
        <v>0</v>
      </c>
      <c r="I49" s="109">
        <f t="shared" si="2"/>
        <v>23580</v>
      </c>
      <c r="J49" s="109">
        <v>0</v>
      </c>
      <c r="K49" s="109">
        <f t="shared" si="3"/>
        <v>29344</v>
      </c>
    </row>
    <row r="50" spans="1:11" s="107" customFormat="1" ht="12.5" x14ac:dyDescent="0.25">
      <c r="A50" s="100" t="s">
        <v>5951</v>
      </c>
      <c r="B50" s="100" t="s">
        <v>5952</v>
      </c>
      <c r="C50" s="101">
        <v>17769</v>
      </c>
      <c r="D50" s="108">
        <v>1515</v>
      </c>
      <c r="E50" s="108">
        <v>15124</v>
      </c>
      <c r="F50" s="109">
        <f t="shared" si="0"/>
        <v>34408</v>
      </c>
      <c r="G50" s="109">
        <f t="shared" si="1"/>
        <v>6515.2999999999993</v>
      </c>
      <c r="H50" s="109">
        <v>0</v>
      </c>
      <c r="I50" s="109">
        <f t="shared" si="2"/>
        <v>26653.499999999996</v>
      </c>
      <c r="J50" s="109">
        <v>14800</v>
      </c>
      <c r="K50" s="109">
        <f t="shared" si="3"/>
        <v>47968.799999999996</v>
      </c>
    </row>
    <row r="51" spans="1:11" s="107" customFormat="1" ht="12.5" x14ac:dyDescent="0.25">
      <c r="A51" s="100" t="s">
        <v>5953</v>
      </c>
      <c r="B51" s="100" t="s">
        <v>5954</v>
      </c>
      <c r="C51" s="101">
        <v>18306</v>
      </c>
      <c r="D51" s="108">
        <v>1515</v>
      </c>
      <c r="E51" s="108">
        <v>15066</v>
      </c>
      <c r="F51" s="109">
        <f t="shared" si="0"/>
        <v>34887</v>
      </c>
      <c r="G51" s="109">
        <f t="shared" si="1"/>
        <v>6712.2000000000007</v>
      </c>
      <c r="H51" s="109">
        <v>0</v>
      </c>
      <c r="I51" s="109">
        <f t="shared" si="2"/>
        <v>27459.000000000004</v>
      </c>
      <c r="J51" s="109">
        <v>14800</v>
      </c>
      <c r="K51" s="109">
        <f t="shared" si="3"/>
        <v>48971.200000000004</v>
      </c>
    </row>
    <row r="52" spans="1:11" s="107" customFormat="1" ht="12.5" x14ac:dyDescent="0.25">
      <c r="A52" s="100" t="s">
        <v>5955</v>
      </c>
      <c r="B52" s="100" t="s">
        <v>5956</v>
      </c>
      <c r="C52" s="101">
        <v>20408</v>
      </c>
      <c r="D52" s="108">
        <v>1515</v>
      </c>
      <c r="E52" s="108">
        <v>23404</v>
      </c>
      <c r="F52" s="109">
        <f t="shared" si="0"/>
        <v>45327</v>
      </c>
      <c r="G52" s="109">
        <f t="shared" si="1"/>
        <v>7482.9333333333334</v>
      </c>
      <c r="H52" s="109">
        <v>0</v>
      </c>
      <c r="I52" s="109">
        <f t="shared" si="2"/>
        <v>30612</v>
      </c>
      <c r="J52" s="109">
        <v>14800</v>
      </c>
      <c r="K52" s="109">
        <f t="shared" si="3"/>
        <v>52894.933333333334</v>
      </c>
    </row>
    <row r="53" spans="1:11" s="107" customFormat="1" ht="12.5" x14ac:dyDescent="0.25">
      <c r="A53" s="100" t="s">
        <v>5957</v>
      </c>
      <c r="B53" s="100" t="s">
        <v>5958</v>
      </c>
      <c r="C53" s="101">
        <v>20775</v>
      </c>
      <c r="D53" s="108">
        <v>1515</v>
      </c>
      <c r="E53" s="108">
        <v>23223</v>
      </c>
      <c r="F53" s="109">
        <f t="shared" si="0"/>
        <v>45513</v>
      </c>
      <c r="G53" s="109">
        <f t="shared" si="1"/>
        <v>7617.5</v>
      </c>
      <c r="H53" s="109">
        <v>0</v>
      </c>
      <c r="I53" s="109">
        <f t="shared" si="2"/>
        <v>31162.5</v>
      </c>
      <c r="J53" s="109">
        <v>14800</v>
      </c>
      <c r="K53" s="109">
        <f t="shared" si="3"/>
        <v>53580</v>
      </c>
    </row>
    <row r="54" spans="1:11" s="107" customFormat="1" ht="12.5" x14ac:dyDescent="0.25">
      <c r="A54" s="100" t="s">
        <v>5957</v>
      </c>
      <c r="B54" s="100" t="s">
        <v>5958</v>
      </c>
      <c r="C54" s="101">
        <v>20775</v>
      </c>
      <c r="D54" s="108">
        <v>1515</v>
      </c>
      <c r="E54" s="108">
        <v>23223</v>
      </c>
      <c r="F54" s="109">
        <f t="shared" si="0"/>
        <v>45513</v>
      </c>
      <c r="G54" s="109">
        <f t="shared" si="1"/>
        <v>7617.5</v>
      </c>
      <c r="H54" s="109">
        <v>0</v>
      </c>
      <c r="I54" s="109">
        <f t="shared" si="2"/>
        <v>31162.5</v>
      </c>
      <c r="J54" s="109">
        <v>0</v>
      </c>
      <c r="K54" s="109">
        <f t="shared" si="3"/>
        <v>38780</v>
      </c>
    </row>
    <row r="55" spans="1:11" s="107" customFormat="1" ht="12.5" x14ac:dyDescent="0.25">
      <c r="A55" s="100" t="s">
        <v>5959</v>
      </c>
      <c r="B55" s="100" t="s">
        <v>5960</v>
      </c>
      <c r="C55" s="101">
        <v>21478</v>
      </c>
      <c r="D55" s="108">
        <v>1515</v>
      </c>
      <c r="E55" s="108">
        <v>24096</v>
      </c>
      <c r="F55" s="109">
        <f t="shared" si="0"/>
        <v>47089</v>
      </c>
      <c r="G55" s="109">
        <f t="shared" si="1"/>
        <v>7875.2666666666664</v>
      </c>
      <c r="H55" s="109">
        <v>0</v>
      </c>
      <c r="I55" s="109">
        <f t="shared" si="2"/>
        <v>32216.999999999996</v>
      </c>
      <c r="J55" s="109">
        <v>14800</v>
      </c>
      <c r="K55" s="109">
        <f t="shared" si="3"/>
        <v>54892.266666666663</v>
      </c>
    </row>
    <row r="56" spans="1:11" s="107" customFormat="1" ht="12.5" x14ac:dyDescent="0.25">
      <c r="A56" s="100" t="s">
        <v>5961</v>
      </c>
      <c r="B56" s="100" t="s">
        <v>5962</v>
      </c>
      <c r="C56" s="101">
        <v>22108</v>
      </c>
      <c r="D56" s="108">
        <v>1515</v>
      </c>
      <c r="E56" s="108">
        <v>26185</v>
      </c>
      <c r="F56" s="109">
        <f t="shared" si="0"/>
        <v>49808</v>
      </c>
      <c r="G56" s="109">
        <f t="shared" si="1"/>
        <v>8106.2666666666664</v>
      </c>
      <c r="H56" s="109">
        <v>0</v>
      </c>
      <c r="I56" s="109">
        <f t="shared" si="2"/>
        <v>33162</v>
      </c>
      <c r="J56" s="109">
        <v>14800</v>
      </c>
      <c r="K56" s="109">
        <f t="shared" si="3"/>
        <v>56068.266666666663</v>
      </c>
    </row>
    <row r="57" spans="1:11" s="107" customFormat="1" ht="12.5" x14ac:dyDescent="0.25">
      <c r="A57" s="100" t="s">
        <v>5963</v>
      </c>
      <c r="B57" s="100" t="s">
        <v>5964</v>
      </c>
      <c r="C57" s="101">
        <v>17248</v>
      </c>
      <c r="D57" s="108">
        <v>1515</v>
      </c>
      <c r="E57" s="108">
        <v>12237</v>
      </c>
      <c r="F57" s="109">
        <f t="shared" si="0"/>
        <v>31000</v>
      </c>
      <c r="G57" s="109">
        <f t="shared" si="1"/>
        <v>6324.2666666666664</v>
      </c>
      <c r="H57" s="109">
        <v>0</v>
      </c>
      <c r="I57" s="109">
        <f t="shared" si="2"/>
        <v>25871.999999999996</v>
      </c>
      <c r="J57" s="109">
        <v>14800</v>
      </c>
      <c r="K57" s="109">
        <f t="shared" si="3"/>
        <v>46996.266666666663</v>
      </c>
    </row>
    <row r="58" spans="1:11" s="107" customFormat="1" ht="12.5" x14ac:dyDescent="0.25">
      <c r="A58" s="100" t="s">
        <v>5965</v>
      </c>
      <c r="B58" s="100" t="s">
        <v>5966</v>
      </c>
      <c r="C58" s="101">
        <v>14464</v>
      </c>
      <c r="D58" s="108">
        <v>0</v>
      </c>
      <c r="E58" s="108">
        <v>8548</v>
      </c>
      <c r="F58" s="109">
        <f t="shared" si="0"/>
        <v>23012</v>
      </c>
      <c r="G58" s="109">
        <f t="shared" si="1"/>
        <v>5303.4666666666662</v>
      </c>
      <c r="H58" s="109">
        <v>0</v>
      </c>
      <c r="I58" s="109">
        <f t="shared" si="2"/>
        <v>21696</v>
      </c>
      <c r="J58" s="109">
        <v>14800</v>
      </c>
      <c r="K58" s="109">
        <f t="shared" si="3"/>
        <v>41799.466666666667</v>
      </c>
    </row>
    <row r="59" spans="1:11" s="107" customFormat="1" ht="12.5" x14ac:dyDescent="0.25">
      <c r="A59" s="100" t="s">
        <v>5967</v>
      </c>
      <c r="B59" s="100" t="s">
        <v>5968</v>
      </c>
      <c r="C59" s="101">
        <v>22108</v>
      </c>
      <c r="D59" s="108">
        <v>1515</v>
      </c>
      <c r="E59" s="108">
        <v>24947</v>
      </c>
      <c r="F59" s="109">
        <f t="shared" si="0"/>
        <v>48570</v>
      </c>
      <c r="G59" s="109">
        <f t="shared" si="1"/>
        <v>8106.2666666666664</v>
      </c>
      <c r="H59" s="109">
        <v>0</v>
      </c>
      <c r="I59" s="109">
        <f t="shared" si="2"/>
        <v>33162</v>
      </c>
      <c r="J59" s="109">
        <v>14800</v>
      </c>
      <c r="K59" s="109">
        <f t="shared" si="3"/>
        <v>56068.266666666663</v>
      </c>
    </row>
    <row r="60" spans="1:11" s="107" customFormat="1" ht="12.5" x14ac:dyDescent="0.25">
      <c r="A60" s="100" t="s">
        <v>5969</v>
      </c>
      <c r="B60" s="100" t="s">
        <v>5970</v>
      </c>
      <c r="C60" s="101">
        <v>16340</v>
      </c>
      <c r="D60" s="108">
        <v>1515</v>
      </c>
      <c r="E60" s="108">
        <v>118204</v>
      </c>
      <c r="F60" s="109">
        <f t="shared" si="0"/>
        <v>136059</v>
      </c>
      <c r="G60" s="109">
        <f t="shared" si="1"/>
        <v>5991.333333333333</v>
      </c>
      <c r="H60" s="109">
        <v>0</v>
      </c>
      <c r="I60" s="109">
        <f t="shared" si="2"/>
        <v>24510</v>
      </c>
      <c r="J60" s="109">
        <v>0</v>
      </c>
      <c r="K60" s="109">
        <f t="shared" si="3"/>
        <v>30501.333333333332</v>
      </c>
    </row>
    <row r="61" spans="1:11" s="107" customFormat="1" ht="12.5" x14ac:dyDescent="0.25">
      <c r="A61" s="100" t="s">
        <v>5971</v>
      </c>
      <c r="B61" s="100" t="s">
        <v>5972</v>
      </c>
      <c r="C61" s="101">
        <v>8317</v>
      </c>
      <c r="D61" s="108">
        <v>0</v>
      </c>
      <c r="E61" s="108">
        <v>28574</v>
      </c>
      <c r="F61" s="109">
        <f t="shared" si="0"/>
        <v>36891</v>
      </c>
      <c r="G61" s="109">
        <f t="shared" si="1"/>
        <v>3049.5666666666666</v>
      </c>
      <c r="H61" s="109">
        <v>0</v>
      </c>
      <c r="I61" s="109">
        <f t="shared" si="2"/>
        <v>12475.5</v>
      </c>
      <c r="J61" s="109">
        <v>0</v>
      </c>
      <c r="K61" s="109">
        <f t="shared" si="3"/>
        <v>15525.066666666666</v>
      </c>
    </row>
    <row r="62" spans="1:11" s="107" customFormat="1" ht="12.5" x14ac:dyDescent="0.25">
      <c r="A62" s="100" t="s">
        <v>6585</v>
      </c>
      <c r="B62" s="100" t="s">
        <v>6586</v>
      </c>
      <c r="C62" s="101">
        <v>6886</v>
      </c>
      <c r="D62" s="108">
        <v>1515</v>
      </c>
      <c r="E62" s="108">
        <v>15038</v>
      </c>
      <c r="F62" s="109">
        <f t="shared" si="0"/>
        <v>23439</v>
      </c>
      <c r="G62" s="109">
        <f t="shared" si="1"/>
        <v>2524.8666666666668</v>
      </c>
      <c r="H62" s="109">
        <v>0</v>
      </c>
      <c r="I62" s="109">
        <f t="shared" si="2"/>
        <v>10329</v>
      </c>
      <c r="J62" s="109">
        <v>14500</v>
      </c>
      <c r="K62" s="109">
        <f t="shared" si="3"/>
        <v>27353.866666666669</v>
      </c>
    </row>
    <row r="63" spans="1:11" s="107" customFormat="1" ht="12.5" x14ac:dyDescent="0.25">
      <c r="A63" s="100" t="s">
        <v>5973</v>
      </c>
      <c r="B63" s="100" t="s">
        <v>5974</v>
      </c>
      <c r="C63" s="101">
        <v>7378</v>
      </c>
      <c r="D63" s="108">
        <v>1515</v>
      </c>
      <c r="E63" s="108">
        <v>12607</v>
      </c>
      <c r="F63" s="109">
        <f t="shared" si="0"/>
        <v>21500</v>
      </c>
      <c r="G63" s="109">
        <f t="shared" si="1"/>
        <v>2705.2666666666669</v>
      </c>
      <c r="H63" s="109">
        <v>0</v>
      </c>
      <c r="I63" s="109">
        <f t="shared" si="2"/>
        <v>11067</v>
      </c>
      <c r="J63" s="109">
        <v>14500</v>
      </c>
      <c r="K63" s="109">
        <f t="shared" si="3"/>
        <v>28272.266666666666</v>
      </c>
    </row>
    <row r="64" spans="1:11" s="107" customFormat="1" ht="12.5" x14ac:dyDescent="0.25">
      <c r="A64" s="100" t="s">
        <v>5975</v>
      </c>
      <c r="B64" s="100" t="s">
        <v>5976</v>
      </c>
      <c r="C64" s="101">
        <v>7378</v>
      </c>
      <c r="D64" s="108">
        <v>1515</v>
      </c>
      <c r="E64" s="108">
        <v>13400</v>
      </c>
      <c r="F64" s="109">
        <f t="shared" si="0"/>
        <v>22293</v>
      </c>
      <c r="G64" s="109">
        <f t="shared" si="1"/>
        <v>2705.2666666666669</v>
      </c>
      <c r="H64" s="109">
        <v>0</v>
      </c>
      <c r="I64" s="109">
        <f t="shared" si="2"/>
        <v>11067</v>
      </c>
      <c r="J64" s="109">
        <v>14500</v>
      </c>
      <c r="K64" s="109">
        <f t="shared" si="3"/>
        <v>28272.266666666666</v>
      </c>
    </row>
    <row r="65" spans="1:11" s="107" customFormat="1" ht="12.5" x14ac:dyDescent="0.25">
      <c r="A65" s="100" t="s">
        <v>5977</v>
      </c>
      <c r="B65" s="100" t="s">
        <v>5976</v>
      </c>
      <c r="C65" s="101">
        <v>7378</v>
      </c>
      <c r="D65" s="108">
        <v>0</v>
      </c>
      <c r="E65" s="108">
        <v>15490</v>
      </c>
      <c r="F65" s="109">
        <f t="shared" si="0"/>
        <v>22868</v>
      </c>
      <c r="G65" s="109">
        <f t="shared" si="1"/>
        <v>2705.2666666666669</v>
      </c>
      <c r="H65" s="109">
        <v>0</v>
      </c>
      <c r="I65" s="109">
        <f t="shared" si="2"/>
        <v>11067</v>
      </c>
      <c r="J65" s="109">
        <v>14500</v>
      </c>
      <c r="K65" s="109">
        <f t="shared" si="3"/>
        <v>28272.266666666666</v>
      </c>
    </row>
    <row r="66" spans="1:11" s="107" customFormat="1" ht="12.5" x14ac:dyDescent="0.25">
      <c r="A66" s="100" t="s">
        <v>5978</v>
      </c>
      <c r="B66" s="100" t="s">
        <v>5976</v>
      </c>
      <c r="C66" s="101">
        <v>7378</v>
      </c>
      <c r="D66" s="108">
        <v>0</v>
      </c>
      <c r="E66" s="108">
        <v>12825.76</v>
      </c>
      <c r="F66" s="109">
        <f t="shared" si="0"/>
        <v>20203.760000000002</v>
      </c>
      <c r="G66" s="109">
        <f t="shared" si="1"/>
        <v>2705.2666666666669</v>
      </c>
      <c r="H66" s="109">
        <v>0</v>
      </c>
      <c r="I66" s="109">
        <f t="shared" si="2"/>
        <v>11067</v>
      </c>
      <c r="J66" s="109">
        <v>0</v>
      </c>
      <c r="K66" s="109">
        <f t="shared" si="3"/>
        <v>13772.266666666666</v>
      </c>
    </row>
    <row r="67" spans="1:11" s="107" customFormat="1" ht="12.5" x14ac:dyDescent="0.25">
      <c r="A67" s="100" t="s">
        <v>5979</v>
      </c>
      <c r="B67" s="100" t="s">
        <v>5976</v>
      </c>
      <c r="C67" s="101">
        <v>7378</v>
      </c>
      <c r="D67" s="108">
        <v>0</v>
      </c>
      <c r="E67" s="108">
        <v>18717</v>
      </c>
      <c r="F67" s="109">
        <f t="shared" si="0"/>
        <v>26095</v>
      </c>
      <c r="G67" s="109">
        <f t="shared" si="1"/>
        <v>2705.2666666666669</v>
      </c>
      <c r="H67" s="109">
        <v>0</v>
      </c>
      <c r="I67" s="109">
        <f t="shared" si="2"/>
        <v>11067</v>
      </c>
      <c r="J67" s="109">
        <v>14500</v>
      </c>
      <c r="K67" s="109">
        <f t="shared" si="3"/>
        <v>28272.266666666666</v>
      </c>
    </row>
    <row r="68" spans="1:11" s="107" customFormat="1" ht="12.5" x14ac:dyDescent="0.25">
      <c r="A68" s="100" t="s">
        <v>5980</v>
      </c>
      <c r="B68" s="100" t="s">
        <v>5981</v>
      </c>
      <c r="C68" s="101">
        <v>7378</v>
      </c>
      <c r="D68" s="108">
        <v>1515</v>
      </c>
      <c r="E68" s="108">
        <v>12607</v>
      </c>
      <c r="F68" s="109">
        <f t="shared" si="0"/>
        <v>21500</v>
      </c>
      <c r="G68" s="109">
        <f t="shared" si="1"/>
        <v>2705.2666666666669</v>
      </c>
      <c r="H68" s="109">
        <v>0</v>
      </c>
      <c r="I68" s="109">
        <f t="shared" si="2"/>
        <v>11067</v>
      </c>
      <c r="J68" s="109">
        <v>14500</v>
      </c>
      <c r="K68" s="109">
        <f t="shared" si="3"/>
        <v>28272.266666666666</v>
      </c>
    </row>
    <row r="69" spans="1:11" s="107" customFormat="1" ht="12.5" x14ac:dyDescent="0.25">
      <c r="A69" s="100" t="s">
        <v>5982</v>
      </c>
      <c r="B69" s="100" t="s">
        <v>5910</v>
      </c>
      <c r="C69" s="101">
        <v>15939</v>
      </c>
      <c r="D69" s="108">
        <v>1515</v>
      </c>
      <c r="E69" s="108">
        <v>41412</v>
      </c>
      <c r="F69" s="109">
        <f t="shared" si="0"/>
        <v>58866</v>
      </c>
      <c r="G69" s="109">
        <f t="shared" si="1"/>
        <v>5844.2999999999993</v>
      </c>
      <c r="H69" s="109">
        <v>0</v>
      </c>
      <c r="I69" s="109">
        <f t="shared" si="2"/>
        <v>23908.499999999996</v>
      </c>
      <c r="J69" s="109">
        <v>14500</v>
      </c>
      <c r="K69" s="109">
        <f t="shared" si="3"/>
        <v>44252.799999999996</v>
      </c>
    </row>
    <row r="70" spans="1:11" s="107" customFormat="1" ht="12.5" x14ac:dyDescent="0.25">
      <c r="A70" s="100" t="s">
        <v>5983</v>
      </c>
      <c r="B70" s="100" t="s">
        <v>5984</v>
      </c>
      <c r="C70" s="101">
        <v>44175</v>
      </c>
      <c r="D70" s="108">
        <v>0</v>
      </c>
      <c r="E70" s="108">
        <v>0</v>
      </c>
      <c r="F70" s="109">
        <f t="shared" si="0"/>
        <v>44175</v>
      </c>
      <c r="G70" s="109">
        <f t="shared" si="1"/>
        <v>16197.5</v>
      </c>
      <c r="H70" s="109">
        <v>0</v>
      </c>
      <c r="I70" s="109">
        <f t="shared" si="2"/>
        <v>66262.5</v>
      </c>
      <c r="J70" s="109">
        <v>14500</v>
      </c>
      <c r="K70" s="109">
        <f t="shared" si="3"/>
        <v>96960</v>
      </c>
    </row>
    <row r="71" spans="1:11" s="107" customFormat="1" ht="12.5" x14ac:dyDescent="0.25">
      <c r="A71" s="100" t="s">
        <v>5985</v>
      </c>
      <c r="B71" s="100" t="s">
        <v>5986</v>
      </c>
      <c r="C71" s="101">
        <v>35897.24</v>
      </c>
      <c r="D71" s="108">
        <v>0</v>
      </c>
      <c r="E71" s="108">
        <v>0</v>
      </c>
      <c r="F71" s="109">
        <f t="shared" si="0"/>
        <v>35897.24</v>
      </c>
      <c r="G71" s="109">
        <f t="shared" si="1"/>
        <v>13162.321333333333</v>
      </c>
      <c r="H71" s="109">
        <v>0</v>
      </c>
      <c r="I71" s="109">
        <f t="shared" si="2"/>
        <v>53845.86</v>
      </c>
      <c r="J71" s="109">
        <v>14500</v>
      </c>
      <c r="K71" s="109">
        <f t="shared" si="3"/>
        <v>81508.181333333341</v>
      </c>
    </row>
    <row r="72" spans="1:11" s="107" customFormat="1" ht="12.5" x14ac:dyDescent="0.25">
      <c r="A72" s="100" t="s">
        <v>5987</v>
      </c>
      <c r="B72" s="100" t="s">
        <v>5988</v>
      </c>
      <c r="C72" s="101">
        <v>13208</v>
      </c>
      <c r="D72" s="108">
        <v>0</v>
      </c>
      <c r="E72" s="108">
        <v>14886.42</v>
      </c>
      <c r="F72" s="109">
        <f t="shared" si="0"/>
        <v>28094.42</v>
      </c>
      <c r="G72" s="109">
        <f t="shared" si="1"/>
        <v>4842.9333333333334</v>
      </c>
      <c r="H72" s="109">
        <v>0</v>
      </c>
      <c r="I72" s="109">
        <f t="shared" si="2"/>
        <v>19812</v>
      </c>
      <c r="J72" s="109">
        <v>14500</v>
      </c>
      <c r="K72" s="109">
        <f t="shared" si="3"/>
        <v>39154.933333333334</v>
      </c>
    </row>
    <row r="73" spans="1:11" s="107" customFormat="1" ht="12.5" x14ac:dyDescent="0.25">
      <c r="A73" s="100" t="s">
        <v>5989</v>
      </c>
      <c r="B73" s="100" t="s">
        <v>5990</v>
      </c>
      <c r="C73" s="101">
        <v>13208</v>
      </c>
      <c r="D73" s="108">
        <v>0</v>
      </c>
      <c r="E73" s="108">
        <v>14886.42</v>
      </c>
      <c r="F73" s="109">
        <f t="shared" si="0"/>
        <v>28094.42</v>
      </c>
      <c r="G73" s="109">
        <f t="shared" si="1"/>
        <v>4842.9333333333334</v>
      </c>
      <c r="H73" s="109">
        <v>0</v>
      </c>
      <c r="I73" s="109">
        <f t="shared" si="2"/>
        <v>19812</v>
      </c>
      <c r="J73" s="109">
        <v>14500</v>
      </c>
      <c r="K73" s="109">
        <f t="shared" si="3"/>
        <v>39154.933333333334</v>
      </c>
    </row>
    <row r="74" spans="1:11" s="107" customFormat="1" ht="12.5" x14ac:dyDescent="0.25">
      <c r="A74" s="100" t="s">
        <v>6587</v>
      </c>
      <c r="B74" s="100" t="s">
        <v>5992</v>
      </c>
      <c r="C74" s="101">
        <v>7166</v>
      </c>
      <c r="D74" s="108">
        <v>1515</v>
      </c>
      <c r="E74" s="108">
        <v>14830.16</v>
      </c>
      <c r="F74" s="109">
        <f t="shared" si="0"/>
        <v>23511.16</v>
      </c>
      <c r="G74" s="109">
        <f t="shared" si="1"/>
        <v>2627.5333333333333</v>
      </c>
      <c r="H74" s="109">
        <v>0</v>
      </c>
      <c r="I74" s="109">
        <f t="shared" si="2"/>
        <v>10749</v>
      </c>
      <c r="J74" s="109">
        <v>14500</v>
      </c>
      <c r="K74" s="109">
        <f t="shared" si="3"/>
        <v>27876.533333333333</v>
      </c>
    </row>
    <row r="75" spans="1:11" s="107" customFormat="1" ht="12.5" x14ac:dyDescent="0.25">
      <c r="A75" s="100" t="s">
        <v>5991</v>
      </c>
      <c r="B75" s="100" t="s">
        <v>5992</v>
      </c>
      <c r="C75" s="101">
        <v>7167</v>
      </c>
      <c r="D75" s="108">
        <v>0</v>
      </c>
      <c r="E75" s="108">
        <v>11991.1</v>
      </c>
      <c r="F75" s="109">
        <f t="shared" ref="F75:F118" si="4">SUM(C75:E75)</f>
        <v>19158.099999999999</v>
      </c>
      <c r="G75" s="109">
        <f t="shared" ref="G75:G118" si="5">(C75/30)*11</f>
        <v>2627.9</v>
      </c>
      <c r="H75" s="109">
        <v>0</v>
      </c>
      <c r="I75" s="109">
        <f t="shared" ref="I75:I118" si="6">(C75/30)*45</f>
        <v>10750.5</v>
      </c>
      <c r="J75" s="109">
        <v>14500</v>
      </c>
      <c r="K75" s="109">
        <f t="shared" ref="K75:K118" si="7">SUM(G75:J75)</f>
        <v>27878.400000000001</v>
      </c>
    </row>
    <row r="76" spans="1:11" s="107" customFormat="1" ht="12.5" x14ac:dyDescent="0.25">
      <c r="A76" s="100" t="s">
        <v>5993</v>
      </c>
      <c r="B76" s="100" t="s">
        <v>5994</v>
      </c>
      <c r="C76" s="101">
        <v>18306</v>
      </c>
      <c r="D76" s="108">
        <v>1515</v>
      </c>
      <c r="E76" s="108">
        <v>15580</v>
      </c>
      <c r="F76" s="109">
        <f t="shared" si="4"/>
        <v>35401</v>
      </c>
      <c r="G76" s="109">
        <f t="shared" si="5"/>
        <v>6712.2000000000007</v>
      </c>
      <c r="H76" s="109">
        <v>0</v>
      </c>
      <c r="I76" s="109">
        <f t="shared" si="6"/>
        <v>27459.000000000004</v>
      </c>
      <c r="J76" s="109">
        <v>14500</v>
      </c>
      <c r="K76" s="109">
        <f t="shared" si="7"/>
        <v>48671.200000000004</v>
      </c>
    </row>
    <row r="77" spans="1:11" s="107" customFormat="1" ht="12.5" x14ac:dyDescent="0.25">
      <c r="A77" s="100" t="s">
        <v>5995</v>
      </c>
      <c r="B77" s="100" t="s">
        <v>4299</v>
      </c>
      <c r="C77" s="101">
        <v>7720.74</v>
      </c>
      <c r="D77" s="108">
        <v>0</v>
      </c>
      <c r="E77" s="108">
        <v>22217.06</v>
      </c>
      <c r="F77" s="109">
        <f t="shared" si="4"/>
        <v>29937.800000000003</v>
      </c>
      <c r="G77" s="109">
        <f t="shared" si="5"/>
        <v>2830.9380000000001</v>
      </c>
      <c r="H77" s="109">
        <v>0</v>
      </c>
      <c r="I77" s="109">
        <f t="shared" si="6"/>
        <v>11581.11</v>
      </c>
      <c r="J77" s="109">
        <v>0</v>
      </c>
      <c r="K77" s="109">
        <f t="shared" si="7"/>
        <v>14412.048000000001</v>
      </c>
    </row>
    <row r="78" spans="1:11" s="107" customFormat="1" ht="12.5" x14ac:dyDescent="0.25">
      <c r="A78" s="100" t="s">
        <v>6588</v>
      </c>
      <c r="B78" s="100" t="s">
        <v>6589</v>
      </c>
      <c r="C78" s="101">
        <v>8430.02</v>
      </c>
      <c r="D78" s="108">
        <v>0</v>
      </c>
      <c r="E78" s="108">
        <v>36208.019999999997</v>
      </c>
      <c r="F78" s="109">
        <f t="shared" si="4"/>
        <v>44638.039999999994</v>
      </c>
      <c r="G78" s="109">
        <f t="shared" si="5"/>
        <v>3091.0073333333335</v>
      </c>
      <c r="H78" s="109">
        <v>0</v>
      </c>
      <c r="I78" s="109">
        <f t="shared" si="6"/>
        <v>12645.03</v>
      </c>
      <c r="J78" s="109">
        <v>0</v>
      </c>
      <c r="K78" s="109">
        <f t="shared" si="7"/>
        <v>15736.037333333334</v>
      </c>
    </row>
    <row r="79" spans="1:11" s="107" customFormat="1" ht="12.5" x14ac:dyDescent="0.25">
      <c r="A79" s="100" t="s">
        <v>6590</v>
      </c>
      <c r="B79" s="100" t="s">
        <v>4237</v>
      </c>
      <c r="C79" s="101">
        <v>11754.36</v>
      </c>
      <c r="D79" s="108">
        <v>1515</v>
      </c>
      <c r="E79" s="108">
        <v>68005.759999999995</v>
      </c>
      <c r="F79" s="109">
        <f t="shared" si="4"/>
        <v>81275.12</v>
      </c>
      <c r="G79" s="109">
        <f t="shared" si="5"/>
        <v>4309.9319999999998</v>
      </c>
      <c r="H79" s="109">
        <v>0</v>
      </c>
      <c r="I79" s="109">
        <f t="shared" si="6"/>
        <v>17631.54</v>
      </c>
      <c r="J79" s="109">
        <v>0</v>
      </c>
      <c r="K79" s="109">
        <f t="shared" si="7"/>
        <v>21941.472000000002</v>
      </c>
    </row>
    <row r="80" spans="1:11" s="107" customFormat="1" ht="12.5" x14ac:dyDescent="0.25">
      <c r="A80" s="100" t="s">
        <v>5996</v>
      </c>
      <c r="B80" s="100" t="s">
        <v>5997</v>
      </c>
      <c r="C80" s="101">
        <v>7281.87</v>
      </c>
      <c r="D80" s="108">
        <v>0</v>
      </c>
      <c r="E80" s="108">
        <v>17730</v>
      </c>
      <c r="F80" s="109">
        <f t="shared" si="4"/>
        <v>25011.87</v>
      </c>
      <c r="G80" s="109">
        <f t="shared" si="5"/>
        <v>2670.0189999999998</v>
      </c>
      <c r="H80" s="109">
        <v>0</v>
      </c>
      <c r="I80" s="109">
        <f t="shared" si="6"/>
        <v>10922.804999999998</v>
      </c>
      <c r="J80" s="109">
        <v>0</v>
      </c>
      <c r="K80" s="109">
        <f t="shared" si="7"/>
        <v>13592.823999999999</v>
      </c>
    </row>
    <row r="81" spans="1:11" s="107" customFormat="1" ht="12.5" x14ac:dyDescent="0.25">
      <c r="A81" s="100" t="s">
        <v>5998</v>
      </c>
      <c r="B81" s="100" t="s">
        <v>5997</v>
      </c>
      <c r="C81" s="101">
        <v>7555.9</v>
      </c>
      <c r="D81" s="108">
        <v>0</v>
      </c>
      <c r="E81" s="108">
        <v>20599.8</v>
      </c>
      <c r="F81" s="109">
        <f t="shared" si="4"/>
        <v>28155.699999999997</v>
      </c>
      <c r="G81" s="109">
        <f t="shared" si="5"/>
        <v>2770.4966666666664</v>
      </c>
      <c r="H81" s="109">
        <v>0</v>
      </c>
      <c r="I81" s="109">
        <f t="shared" si="6"/>
        <v>11333.849999999999</v>
      </c>
      <c r="J81" s="109">
        <v>0</v>
      </c>
      <c r="K81" s="109">
        <f t="shared" si="7"/>
        <v>14104.346666666665</v>
      </c>
    </row>
    <row r="82" spans="1:11" s="107" customFormat="1" ht="12.5" x14ac:dyDescent="0.25">
      <c r="A82" s="100" t="s">
        <v>5999</v>
      </c>
      <c r="B82" s="100" t="s">
        <v>5901</v>
      </c>
      <c r="C82" s="101">
        <v>8582</v>
      </c>
      <c r="D82" s="108">
        <v>1515</v>
      </c>
      <c r="E82" s="108">
        <v>33845</v>
      </c>
      <c r="F82" s="109">
        <f t="shared" si="4"/>
        <v>43942</v>
      </c>
      <c r="G82" s="109">
        <f t="shared" si="5"/>
        <v>3146.7333333333331</v>
      </c>
      <c r="H82" s="109">
        <v>0</v>
      </c>
      <c r="I82" s="109">
        <f t="shared" si="6"/>
        <v>12873</v>
      </c>
      <c r="J82" s="109">
        <v>0</v>
      </c>
      <c r="K82" s="109">
        <f t="shared" si="7"/>
        <v>16019.733333333334</v>
      </c>
    </row>
    <row r="83" spans="1:11" s="107" customFormat="1" ht="12.5" x14ac:dyDescent="0.25">
      <c r="A83" s="100" t="s">
        <v>5999</v>
      </c>
      <c r="B83" s="100" t="s">
        <v>5901</v>
      </c>
      <c r="C83" s="101">
        <v>8582</v>
      </c>
      <c r="D83" s="108">
        <v>1515</v>
      </c>
      <c r="E83" s="108">
        <v>33845</v>
      </c>
      <c r="F83" s="109">
        <f t="shared" si="4"/>
        <v>43942</v>
      </c>
      <c r="G83" s="109">
        <f t="shared" si="5"/>
        <v>3146.7333333333331</v>
      </c>
      <c r="H83" s="109">
        <v>0</v>
      </c>
      <c r="I83" s="109">
        <f t="shared" si="6"/>
        <v>12873</v>
      </c>
      <c r="J83" s="109">
        <v>0</v>
      </c>
      <c r="K83" s="109">
        <f t="shared" si="7"/>
        <v>16019.733333333334</v>
      </c>
    </row>
    <row r="84" spans="1:11" s="107" customFormat="1" ht="12.5" x14ac:dyDescent="0.25">
      <c r="A84" s="100" t="s">
        <v>6000</v>
      </c>
      <c r="B84" s="100" t="s">
        <v>6001</v>
      </c>
      <c r="C84" s="101">
        <v>5802</v>
      </c>
      <c r="D84" s="108">
        <v>1515</v>
      </c>
      <c r="E84" s="108">
        <v>15037.28</v>
      </c>
      <c r="F84" s="109">
        <f t="shared" si="4"/>
        <v>22354.28</v>
      </c>
      <c r="G84" s="109">
        <f t="shared" si="5"/>
        <v>2127.4</v>
      </c>
      <c r="H84" s="109">
        <v>0</v>
      </c>
      <c r="I84" s="109">
        <f t="shared" si="6"/>
        <v>8703</v>
      </c>
      <c r="J84" s="109">
        <v>14500</v>
      </c>
      <c r="K84" s="109">
        <f t="shared" si="7"/>
        <v>25330.400000000001</v>
      </c>
    </row>
    <row r="85" spans="1:11" s="107" customFormat="1" ht="12.5" x14ac:dyDescent="0.25">
      <c r="A85" s="100" t="s">
        <v>6002</v>
      </c>
      <c r="B85" s="100" t="s">
        <v>5899</v>
      </c>
      <c r="C85" s="101">
        <v>10511</v>
      </c>
      <c r="D85" s="108">
        <v>1515</v>
      </c>
      <c r="E85" s="108">
        <v>62426</v>
      </c>
      <c r="F85" s="109">
        <f t="shared" si="4"/>
        <v>74452</v>
      </c>
      <c r="G85" s="109">
        <f t="shared" si="5"/>
        <v>3854.0333333333333</v>
      </c>
      <c r="H85" s="109">
        <v>0</v>
      </c>
      <c r="I85" s="109">
        <f t="shared" si="6"/>
        <v>15766.5</v>
      </c>
      <c r="J85" s="109">
        <v>0</v>
      </c>
      <c r="K85" s="109">
        <f t="shared" si="7"/>
        <v>19620.533333333333</v>
      </c>
    </row>
    <row r="86" spans="1:11" s="107" customFormat="1" ht="12.5" x14ac:dyDescent="0.25">
      <c r="A86" s="100" t="s">
        <v>6003</v>
      </c>
      <c r="B86" s="100" t="s">
        <v>5901</v>
      </c>
      <c r="C86" s="101">
        <v>5561</v>
      </c>
      <c r="D86" s="108">
        <v>0</v>
      </c>
      <c r="E86" s="108">
        <v>33222.160000000003</v>
      </c>
      <c r="F86" s="109">
        <f t="shared" si="4"/>
        <v>38783.160000000003</v>
      </c>
      <c r="G86" s="109">
        <f t="shared" si="5"/>
        <v>2039.0333333333333</v>
      </c>
      <c r="H86" s="109">
        <v>0</v>
      </c>
      <c r="I86" s="109">
        <f t="shared" si="6"/>
        <v>8341.5</v>
      </c>
      <c r="J86" s="109">
        <v>0</v>
      </c>
      <c r="K86" s="109">
        <f t="shared" si="7"/>
        <v>10380.533333333333</v>
      </c>
    </row>
    <row r="87" spans="1:11" s="107" customFormat="1" ht="12.5" x14ac:dyDescent="0.25">
      <c r="A87" s="100" t="s">
        <v>6004</v>
      </c>
      <c r="B87" s="100" t="s">
        <v>5899</v>
      </c>
      <c r="C87" s="101">
        <v>6277</v>
      </c>
      <c r="D87" s="108">
        <v>1515</v>
      </c>
      <c r="E87" s="108">
        <v>56756</v>
      </c>
      <c r="F87" s="109">
        <f t="shared" si="4"/>
        <v>64548</v>
      </c>
      <c r="G87" s="109">
        <f t="shared" si="5"/>
        <v>2301.5666666666666</v>
      </c>
      <c r="H87" s="109">
        <v>0</v>
      </c>
      <c r="I87" s="109">
        <f t="shared" si="6"/>
        <v>9415.5</v>
      </c>
      <c r="J87" s="109">
        <v>0</v>
      </c>
      <c r="K87" s="109">
        <f t="shared" si="7"/>
        <v>11717.066666666666</v>
      </c>
    </row>
    <row r="88" spans="1:11" s="107" customFormat="1" ht="12.5" x14ac:dyDescent="0.25">
      <c r="A88" s="100" t="s">
        <v>6005</v>
      </c>
      <c r="B88" s="100" t="s">
        <v>4286</v>
      </c>
      <c r="C88" s="101">
        <v>5602</v>
      </c>
      <c r="D88" s="108">
        <v>1515</v>
      </c>
      <c r="E88" s="108">
        <v>21430</v>
      </c>
      <c r="F88" s="109">
        <f t="shared" si="4"/>
        <v>28547</v>
      </c>
      <c r="G88" s="109">
        <f t="shared" si="5"/>
        <v>2054.0666666666666</v>
      </c>
      <c r="H88" s="109">
        <v>0</v>
      </c>
      <c r="I88" s="109">
        <f t="shared" si="6"/>
        <v>8403</v>
      </c>
      <c r="J88" s="109">
        <v>0</v>
      </c>
      <c r="K88" s="109">
        <f t="shared" si="7"/>
        <v>10457.066666666666</v>
      </c>
    </row>
    <row r="89" spans="1:11" s="107" customFormat="1" ht="12.5" x14ac:dyDescent="0.25">
      <c r="A89" s="100" t="s">
        <v>6005</v>
      </c>
      <c r="B89" s="100" t="s">
        <v>4286</v>
      </c>
      <c r="C89" s="101">
        <v>5602</v>
      </c>
      <c r="D89" s="108">
        <v>1515</v>
      </c>
      <c r="E89" s="108">
        <v>21430</v>
      </c>
      <c r="F89" s="109">
        <f t="shared" si="4"/>
        <v>28547</v>
      </c>
      <c r="G89" s="109">
        <f t="shared" si="5"/>
        <v>2054.0666666666666</v>
      </c>
      <c r="H89" s="109">
        <v>0</v>
      </c>
      <c r="I89" s="109">
        <f t="shared" si="6"/>
        <v>8403</v>
      </c>
      <c r="J89" s="109">
        <v>0</v>
      </c>
      <c r="K89" s="109">
        <f t="shared" si="7"/>
        <v>10457.066666666666</v>
      </c>
    </row>
    <row r="90" spans="1:11" s="107" customFormat="1" ht="12.5" x14ac:dyDescent="0.25">
      <c r="A90" s="100" t="s">
        <v>6008</v>
      </c>
      <c r="B90" s="100" t="s">
        <v>5904</v>
      </c>
      <c r="C90" s="101">
        <v>12584</v>
      </c>
      <c r="D90" s="108">
        <v>1515</v>
      </c>
      <c r="E90" s="108">
        <v>19835</v>
      </c>
      <c r="F90" s="109">
        <f t="shared" si="4"/>
        <v>33934</v>
      </c>
      <c r="G90" s="109">
        <f t="shared" si="5"/>
        <v>4614.1333333333332</v>
      </c>
      <c r="H90" s="109">
        <v>0</v>
      </c>
      <c r="I90" s="109">
        <f t="shared" si="6"/>
        <v>18876</v>
      </c>
      <c r="J90" s="109">
        <v>14500</v>
      </c>
      <c r="K90" s="109">
        <f t="shared" si="7"/>
        <v>37990.133333333331</v>
      </c>
    </row>
    <row r="91" spans="1:11" s="107" customFormat="1" ht="12.5" x14ac:dyDescent="0.25">
      <c r="A91" s="100" t="s">
        <v>6009</v>
      </c>
      <c r="B91" s="100" t="s">
        <v>6010</v>
      </c>
      <c r="C91" s="101">
        <v>7958</v>
      </c>
      <c r="D91" s="108">
        <v>1515</v>
      </c>
      <c r="E91" s="108">
        <v>15210.5</v>
      </c>
      <c r="F91" s="109">
        <f t="shared" si="4"/>
        <v>24683.5</v>
      </c>
      <c r="G91" s="109">
        <f t="shared" si="5"/>
        <v>2917.9333333333334</v>
      </c>
      <c r="H91" s="109">
        <v>0</v>
      </c>
      <c r="I91" s="109">
        <f t="shared" si="6"/>
        <v>11937</v>
      </c>
      <c r="J91" s="109">
        <v>14500</v>
      </c>
      <c r="K91" s="109">
        <f t="shared" si="7"/>
        <v>29354.933333333334</v>
      </c>
    </row>
    <row r="92" spans="1:11" s="107" customFormat="1" ht="12.5" x14ac:dyDescent="0.25">
      <c r="A92" s="100" t="s">
        <v>6011</v>
      </c>
      <c r="B92" s="100" t="s">
        <v>6012</v>
      </c>
      <c r="C92" s="101">
        <v>12557</v>
      </c>
      <c r="D92" s="108">
        <v>0</v>
      </c>
      <c r="E92" s="108">
        <v>17694</v>
      </c>
      <c r="F92" s="109">
        <f t="shared" si="4"/>
        <v>30251</v>
      </c>
      <c r="G92" s="109">
        <f t="shared" si="5"/>
        <v>4604.2333333333336</v>
      </c>
      <c r="H92" s="109">
        <v>0</v>
      </c>
      <c r="I92" s="109">
        <f t="shared" si="6"/>
        <v>18835.5</v>
      </c>
      <c r="J92" s="109">
        <v>14500</v>
      </c>
      <c r="K92" s="109">
        <f t="shared" si="7"/>
        <v>37939.733333333337</v>
      </c>
    </row>
    <row r="93" spans="1:11" s="107" customFormat="1" ht="12.5" x14ac:dyDescent="0.25">
      <c r="A93" s="100" t="s">
        <v>6591</v>
      </c>
      <c r="B93" s="100" t="s">
        <v>6012</v>
      </c>
      <c r="C93" s="101">
        <v>19043.16</v>
      </c>
      <c r="D93" s="108">
        <v>1515</v>
      </c>
      <c r="E93" s="108">
        <v>21862.98</v>
      </c>
      <c r="F93" s="109">
        <f t="shared" si="4"/>
        <v>42421.14</v>
      </c>
      <c r="G93" s="109">
        <f t="shared" si="5"/>
        <v>6982.4920000000002</v>
      </c>
      <c r="H93" s="109">
        <v>0</v>
      </c>
      <c r="I93" s="109">
        <f t="shared" si="6"/>
        <v>28564.74</v>
      </c>
      <c r="J93" s="109">
        <v>14500</v>
      </c>
      <c r="K93" s="109">
        <f t="shared" si="7"/>
        <v>50047.232000000004</v>
      </c>
    </row>
    <row r="94" spans="1:11" s="107" customFormat="1" ht="12.5" x14ac:dyDescent="0.25">
      <c r="A94" s="100" t="s">
        <v>6013</v>
      </c>
      <c r="B94" s="100" t="s">
        <v>6014</v>
      </c>
      <c r="C94" s="101">
        <v>9544</v>
      </c>
      <c r="D94" s="108">
        <v>1515</v>
      </c>
      <c r="E94" s="108">
        <v>17714</v>
      </c>
      <c r="F94" s="109">
        <f t="shared" si="4"/>
        <v>28773</v>
      </c>
      <c r="G94" s="109">
        <f t="shared" si="5"/>
        <v>3499.4666666666667</v>
      </c>
      <c r="H94" s="109">
        <v>0</v>
      </c>
      <c r="I94" s="109">
        <f t="shared" si="6"/>
        <v>14316</v>
      </c>
      <c r="J94" s="109">
        <v>14500</v>
      </c>
      <c r="K94" s="109">
        <f t="shared" si="7"/>
        <v>32315.466666666667</v>
      </c>
    </row>
    <row r="95" spans="1:11" s="107" customFormat="1" ht="12.5" x14ac:dyDescent="0.25">
      <c r="A95" s="100" t="s">
        <v>6015</v>
      </c>
      <c r="B95" s="100" t="s">
        <v>5906</v>
      </c>
      <c r="C95" s="101">
        <v>9544</v>
      </c>
      <c r="D95" s="108">
        <v>1515</v>
      </c>
      <c r="E95" s="108">
        <v>18164</v>
      </c>
      <c r="F95" s="109">
        <f t="shared" si="4"/>
        <v>29223</v>
      </c>
      <c r="G95" s="109">
        <f t="shared" si="5"/>
        <v>3499.4666666666667</v>
      </c>
      <c r="H95" s="109">
        <v>0</v>
      </c>
      <c r="I95" s="109">
        <f t="shared" si="6"/>
        <v>14316</v>
      </c>
      <c r="J95" s="109">
        <v>14500</v>
      </c>
      <c r="K95" s="109">
        <f t="shared" si="7"/>
        <v>32315.466666666667</v>
      </c>
    </row>
    <row r="96" spans="1:11" s="107" customFormat="1" ht="12.5" x14ac:dyDescent="0.25">
      <c r="A96" s="100" t="s">
        <v>6016</v>
      </c>
      <c r="B96" s="100" t="s">
        <v>6017</v>
      </c>
      <c r="C96" s="101">
        <v>8758</v>
      </c>
      <c r="D96" s="108">
        <v>1515</v>
      </c>
      <c r="E96" s="108">
        <v>15819.32</v>
      </c>
      <c r="F96" s="109">
        <f t="shared" si="4"/>
        <v>26092.32</v>
      </c>
      <c r="G96" s="109">
        <f t="shared" si="5"/>
        <v>3211.2666666666669</v>
      </c>
      <c r="H96" s="109">
        <v>0</v>
      </c>
      <c r="I96" s="109">
        <f t="shared" si="6"/>
        <v>13137</v>
      </c>
      <c r="J96" s="109">
        <v>14500</v>
      </c>
      <c r="K96" s="109">
        <f t="shared" si="7"/>
        <v>30848.266666666666</v>
      </c>
    </row>
    <row r="97" spans="1:11" s="107" customFormat="1" ht="12.5" x14ac:dyDescent="0.25">
      <c r="A97" s="100" t="s">
        <v>6018</v>
      </c>
      <c r="B97" s="100" t="s">
        <v>6019</v>
      </c>
      <c r="C97" s="101">
        <v>12990</v>
      </c>
      <c r="D97" s="108">
        <v>1515</v>
      </c>
      <c r="E97" s="108">
        <v>11268</v>
      </c>
      <c r="F97" s="109">
        <f t="shared" si="4"/>
        <v>25773</v>
      </c>
      <c r="G97" s="109">
        <f t="shared" si="5"/>
        <v>4763</v>
      </c>
      <c r="H97" s="109">
        <v>0</v>
      </c>
      <c r="I97" s="109">
        <f t="shared" si="6"/>
        <v>19485</v>
      </c>
      <c r="J97" s="109">
        <v>14500</v>
      </c>
      <c r="K97" s="109">
        <f t="shared" si="7"/>
        <v>38748</v>
      </c>
    </row>
    <row r="98" spans="1:11" s="107" customFormat="1" ht="12.5" x14ac:dyDescent="0.25">
      <c r="A98" s="100" t="s">
        <v>6020</v>
      </c>
      <c r="B98" s="100" t="s">
        <v>6021</v>
      </c>
      <c r="C98" s="101">
        <v>15720</v>
      </c>
      <c r="D98" s="108">
        <v>1515</v>
      </c>
      <c r="E98" s="108">
        <v>14091</v>
      </c>
      <c r="F98" s="109">
        <f t="shared" si="4"/>
        <v>31326</v>
      </c>
      <c r="G98" s="109">
        <f t="shared" si="5"/>
        <v>5764</v>
      </c>
      <c r="H98" s="109">
        <v>0</v>
      </c>
      <c r="I98" s="109">
        <f t="shared" si="6"/>
        <v>23580</v>
      </c>
      <c r="J98" s="109">
        <v>14500</v>
      </c>
      <c r="K98" s="109">
        <f t="shared" si="7"/>
        <v>43844</v>
      </c>
    </row>
    <row r="99" spans="1:11" s="107" customFormat="1" ht="12.5" x14ac:dyDescent="0.25">
      <c r="A99" s="100" t="s">
        <v>6020</v>
      </c>
      <c r="B99" s="100" t="s">
        <v>6021</v>
      </c>
      <c r="C99" s="101">
        <v>15720</v>
      </c>
      <c r="D99" s="108">
        <v>1515</v>
      </c>
      <c r="E99" s="108">
        <v>14091</v>
      </c>
      <c r="F99" s="109">
        <f t="shared" si="4"/>
        <v>31326</v>
      </c>
      <c r="G99" s="109">
        <f t="shared" si="5"/>
        <v>5764</v>
      </c>
      <c r="H99" s="109">
        <v>0</v>
      </c>
      <c r="I99" s="109">
        <f t="shared" si="6"/>
        <v>23580</v>
      </c>
      <c r="J99" s="109">
        <v>0</v>
      </c>
      <c r="K99" s="109">
        <f t="shared" si="7"/>
        <v>29344</v>
      </c>
    </row>
    <row r="100" spans="1:11" s="107" customFormat="1" ht="12.5" x14ac:dyDescent="0.25">
      <c r="A100" s="100" t="s">
        <v>6022</v>
      </c>
      <c r="B100" s="100" t="s">
        <v>6023</v>
      </c>
      <c r="C100" s="101">
        <v>20775</v>
      </c>
      <c r="D100" s="108">
        <v>1515</v>
      </c>
      <c r="E100" s="108">
        <v>23666</v>
      </c>
      <c r="F100" s="109">
        <f t="shared" si="4"/>
        <v>45956</v>
      </c>
      <c r="G100" s="109">
        <f t="shared" si="5"/>
        <v>7617.5</v>
      </c>
      <c r="H100" s="109">
        <v>0</v>
      </c>
      <c r="I100" s="109">
        <f t="shared" si="6"/>
        <v>31162.5</v>
      </c>
      <c r="J100" s="109">
        <v>0</v>
      </c>
      <c r="K100" s="109">
        <f t="shared" si="7"/>
        <v>38780</v>
      </c>
    </row>
    <row r="101" spans="1:11" s="107" customFormat="1" ht="12.5" x14ac:dyDescent="0.25">
      <c r="A101" s="100" t="s">
        <v>6022</v>
      </c>
      <c r="B101" s="100" t="s">
        <v>6023</v>
      </c>
      <c r="C101" s="101">
        <v>20775</v>
      </c>
      <c r="D101" s="108">
        <v>1515</v>
      </c>
      <c r="E101" s="108">
        <v>23666</v>
      </c>
      <c r="F101" s="109">
        <f t="shared" si="4"/>
        <v>45956</v>
      </c>
      <c r="G101" s="109">
        <f t="shared" si="5"/>
        <v>7617.5</v>
      </c>
      <c r="H101" s="109">
        <v>0</v>
      </c>
      <c r="I101" s="109">
        <f t="shared" si="6"/>
        <v>31162.5</v>
      </c>
      <c r="J101" s="109">
        <v>14500</v>
      </c>
      <c r="K101" s="109">
        <f t="shared" si="7"/>
        <v>53280</v>
      </c>
    </row>
    <row r="102" spans="1:11" s="107" customFormat="1" ht="12.5" x14ac:dyDescent="0.25">
      <c r="A102" s="100" t="s">
        <v>6592</v>
      </c>
      <c r="B102" s="100" t="s">
        <v>6593</v>
      </c>
      <c r="C102" s="101">
        <v>6886</v>
      </c>
      <c r="D102" s="108">
        <v>1515</v>
      </c>
      <c r="E102" s="108">
        <v>11688</v>
      </c>
      <c r="F102" s="109">
        <f t="shared" si="4"/>
        <v>20089</v>
      </c>
      <c r="G102" s="109">
        <f t="shared" si="5"/>
        <v>2524.8666666666668</v>
      </c>
      <c r="H102" s="109">
        <v>0</v>
      </c>
      <c r="I102" s="109">
        <f t="shared" si="6"/>
        <v>10329</v>
      </c>
      <c r="J102" s="109">
        <v>14500</v>
      </c>
      <c r="K102" s="109">
        <f t="shared" si="7"/>
        <v>27353.866666666669</v>
      </c>
    </row>
    <row r="103" spans="1:11" s="107" customFormat="1" ht="12.5" x14ac:dyDescent="0.25">
      <c r="A103" s="100" t="s">
        <v>6024</v>
      </c>
      <c r="B103" s="100" t="s">
        <v>5908</v>
      </c>
      <c r="C103" s="101">
        <v>11504</v>
      </c>
      <c r="D103" s="108">
        <v>1515</v>
      </c>
      <c r="E103" s="108">
        <v>13171</v>
      </c>
      <c r="F103" s="109">
        <f t="shared" si="4"/>
        <v>26190</v>
      </c>
      <c r="G103" s="109">
        <f t="shared" si="5"/>
        <v>4218.1333333333332</v>
      </c>
      <c r="H103" s="109">
        <v>0</v>
      </c>
      <c r="I103" s="109">
        <f t="shared" si="6"/>
        <v>17256</v>
      </c>
      <c r="J103" s="109">
        <v>14800</v>
      </c>
      <c r="K103" s="109">
        <f t="shared" si="7"/>
        <v>36274.133333333331</v>
      </c>
    </row>
    <row r="104" spans="1:11" s="107" customFormat="1" ht="12.5" x14ac:dyDescent="0.25">
      <c r="A104" s="100" t="s">
        <v>6025</v>
      </c>
      <c r="B104" s="100" t="s">
        <v>5908</v>
      </c>
      <c r="C104" s="101">
        <v>11504</v>
      </c>
      <c r="D104" s="108">
        <v>1515</v>
      </c>
      <c r="E104" s="108">
        <v>13171</v>
      </c>
      <c r="F104" s="109">
        <f t="shared" si="4"/>
        <v>26190</v>
      </c>
      <c r="G104" s="109">
        <f t="shared" si="5"/>
        <v>4218.1333333333332</v>
      </c>
      <c r="H104" s="109">
        <v>0</v>
      </c>
      <c r="I104" s="109">
        <f t="shared" si="6"/>
        <v>17256</v>
      </c>
      <c r="J104" s="109">
        <v>0</v>
      </c>
      <c r="K104" s="109">
        <f t="shared" si="7"/>
        <v>21474.133333333331</v>
      </c>
    </row>
    <row r="105" spans="1:11" s="107" customFormat="1" ht="12.5" x14ac:dyDescent="0.25">
      <c r="A105" s="100" t="s">
        <v>6026</v>
      </c>
      <c r="B105" s="100" t="s">
        <v>4500</v>
      </c>
      <c r="C105" s="101">
        <v>6567</v>
      </c>
      <c r="D105" s="108">
        <v>1515</v>
      </c>
      <c r="E105" s="108">
        <v>10664.78</v>
      </c>
      <c r="F105" s="109">
        <f t="shared" si="4"/>
        <v>18746.78</v>
      </c>
      <c r="G105" s="109">
        <f t="shared" si="5"/>
        <v>2407.9</v>
      </c>
      <c r="H105" s="109">
        <v>0</v>
      </c>
      <c r="I105" s="109">
        <f t="shared" si="6"/>
        <v>9850.5</v>
      </c>
      <c r="J105" s="109">
        <v>14800</v>
      </c>
      <c r="K105" s="109">
        <f t="shared" si="7"/>
        <v>27058.400000000001</v>
      </c>
    </row>
    <row r="106" spans="1:11" s="107" customFormat="1" ht="12.5" x14ac:dyDescent="0.25">
      <c r="A106" s="100" t="s">
        <v>6027</v>
      </c>
      <c r="B106" s="100" t="s">
        <v>6028</v>
      </c>
      <c r="C106" s="101">
        <v>6672</v>
      </c>
      <c r="D106" s="108">
        <v>1515</v>
      </c>
      <c r="E106" s="108">
        <v>11114</v>
      </c>
      <c r="F106" s="109">
        <f t="shared" si="4"/>
        <v>19301</v>
      </c>
      <c r="G106" s="109">
        <f t="shared" si="5"/>
        <v>2446.4</v>
      </c>
      <c r="H106" s="109">
        <v>0</v>
      </c>
      <c r="I106" s="109">
        <f t="shared" si="6"/>
        <v>10008</v>
      </c>
      <c r="J106" s="109">
        <v>14800</v>
      </c>
      <c r="K106" s="109">
        <f t="shared" si="7"/>
        <v>27254.400000000001</v>
      </c>
    </row>
    <row r="107" spans="1:11" s="107" customFormat="1" ht="12.5" x14ac:dyDescent="0.25">
      <c r="A107" s="100" t="s">
        <v>6029</v>
      </c>
      <c r="B107" s="100" t="s">
        <v>6030</v>
      </c>
      <c r="C107" s="101">
        <v>11250.5</v>
      </c>
      <c r="D107" s="108">
        <v>1515</v>
      </c>
      <c r="E107" s="108">
        <v>29416.5</v>
      </c>
      <c r="F107" s="109">
        <f t="shared" si="4"/>
        <v>42182</v>
      </c>
      <c r="G107" s="109">
        <f t="shared" si="5"/>
        <v>4125.1833333333334</v>
      </c>
      <c r="H107" s="109">
        <v>0</v>
      </c>
      <c r="I107" s="109">
        <f t="shared" si="6"/>
        <v>16875.75</v>
      </c>
      <c r="J107" s="109">
        <v>14800</v>
      </c>
      <c r="K107" s="109">
        <f t="shared" si="7"/>
        <v>35800.933333333334</v>
      </c>
    </row>
    <row r="108" spans="1:11" s="107" customFormat="1" ht="12.5" x14ac:dyDescent="0.25">
      <c r="A108" s="100" t="s">
        <v>6031</v>
      </c>
      <c r="B108" s="100" t="s">
        <v>5974</v>
      </c>
      <c r="C108" s="101">
        <v>7378</v>
      </c>
      <c r="D108" s="108">
        <v>1515</v>
      </c>
      <c r="E108" s="108">
        <v>12607</v>
      </c>
      <c r="F108" s="109">
        <f t="shared" si="4"/>
        <v>21500</v>
      </c>
      <c r="G108" s="109">
        <f t="shared" si="5"/>
        <v>2705.2666666666669</v>
      </c>
      <c r="H108" s="109">
        <v>0</v>
      </c>
      <c r="I108" s="109">
        <f t="shared" si="6"/>
        <v>11067</v>
      </c>
      <c r="J108" s="109">
        <v>14800</v>
      </c>
      <c r="K108" s="109">
        <f t="shared" si="7"/>
        <v>28572.266666666666</v>
      </c>
    </row>
    <row r="109" spans="1:11" s="107" customFormat="1" ht="12.5" x14ac:dyDescent="0.25">
      <c r="A109" s="100" t="s">
        <v>6032</v>
      </c>
      <c r="B109" s="100" t="s">
        <v>5976</v>
      </c>
      <c r="C109" s="101">
        <v>7378</v>
      </c>
      <c r="D109" s="108">
        <v>1515</v>
      </c>
      <c r="E109" s="108">
        <v>13400</v>
      </c>
      <c r="F109" s="109">
        <f t="shared" si="4"/>
        <v>22293</v>
      </c>
      <c r="G109" s="109">
        <f t="shared" si="5"/>
        <v>2705.2666666666669</v>
      </c>
      <c r="H109" s="109">
        <v>0</v>
      </c>
      <c r="I109" s="109">
        <f t="shared" si="6"/>
        <v>11067</v>
      </c>
      <c r="J109" s="109">
        <v>14800</v>
      </c>
      <c r="K109" s="109">
        <f t="shared" si="7"/>
        <v>28572.266666666666</v>
      </c>
    </row>
    <row r="110" spans="1:11" s="107" customFormat="1" ht="12.5" x14ac:dyDescent="0.25">
      <c r="A110" s="100" t="s">
        <v>6033</v>
      </c>
      <c r="B110" s="100" t="s">
        <v>5976</v>
      </c>
      <c r="C110" s="101">
        <v>7378</v>
      </c>
      <c r="D110" s="108">
        <v>0</v>
      </c>
      <c r="E110" s="108">
        <v>12825.76</v>
      </c>
      <c r="F110" s="109">
        <f t="shared" si="4"/>
        <v>20203.760000000002</v>
      </c>
      <c r="G110" s="109">
        <f t="shared" si="5"/>
        <v>2705.2666666666669</v>
      </c>
      <c r="H110" s="109">
        <v>0</v>
      </c>
      <c r="I110" s="109">
        <f t="shared" si="6"/>
        <v>11067</v>
      </c>
      <c r="J110" s="109">
        <v>14800</v>
      </c>
      <c r="K110" s="109">
        <f t="shared" si="7"/>
        <v>28572.266666666666</v>
      </c>
    </row>
    <row r="111" spans="1:11" s="107" customFormat="1" ht="12.5" x14ac:dyDescent="0.25">
      <c r="A111" s="100" t="s">
        <v>6034</v>
      </c>
      <c r="B111" s="100" t="s">
        <v>6035</v>
      </c>
      <c r="C111" s="101">
        <v>11717.5</v>
      </c>
      <c r="D111" s="108">
        <v>1515</v>
      </c>
      <c r="E111" s="108">
        <v>33861.5</v>
      </c>
      <c r="F111" s="109">
        <f t="shared" si="4"/>
        <v>47094</v>
      </c>
      <c r="G111" s="109">
        <f t="shared" si="5"/>
        <v>4296.4166666666661</v>
      </c>
      <c r="H111" s="109">
        <v>0</v>
      </c>
      <c r="I111" s="109">
        <f t="shared" si="6"/>
        <v>17576.25</v>
      </c>
      <c r="J111" s="109">
        <v>14800</v>
      </c>
      <c r="K111" s="109">
        <f t="shared" si="7"/>
        <v>36672.666666666664</v>
      </c>
    </row>
    <row r="112" spans="1:11" s="107" customFormat="1" ht="12.5" x14ac:dyDescent="0.25">
      <c r="A112" s="100" t="s">
        <v>6036</v>
      </c>
      <c r="B112" s="100" t="s">
        <v>6037</v>
      </c>
      <c r="C112" s="101">
        <v>11193.5</v>
      </c>
      <c r="D112" s="108">
        <v>1515</v>
      </c>
      <c r="E112" s="108">
        <v>33959.5</v>
      </c>
      <c r="F112" s="109">
        <f t="shared" si="4"/>
        <v>46668</v>
      </c>
      <c r="G112" s="109">
        <f t="shared" si="5"/>
        <v>4104.2833333333338</v>
      </c>
      <c r="H112" s="109">
        <v>0</v>
      </c>
      <c r="I112" s="109">
        <f t="shared" si="6"/>
        <v>16790.25</v>
      </c>
      <c r="J112" s="109">
        <v>14800</v>
      </c>
      <c r="K112" s="109">
        <f t="shared" si="7"/>
        <v>35694.533333333333</v>
      </c>
    </row>
    <row r="113" spans="1:11" s="107" customFormat="1" ht="12.5" x14ac:dyDescent="0.25">
      <c r="A113" s="100" t="s">
        <v>6036</v>
      </c>
      <c r="B113" s="100" t="s">
        <v>6037</v>
      </c>
      <c r="C113" s="101">
        <v>11193.5</v>
      </c>
      <c r="D113" s="108">
        <v>1515</v>
      </c>
      <c r="E113" s="108">
        <v>33959.5</v>
      </c>
      <c r="F113" s="109">
        <f t="shared" si="4"/>
        <v>46668</v>
      </c>
      <c r="G113" s="109">
        <f t="shared" si="5"/>
        <v>4104.2833333333338</v>
      </c>
      <c r="H113" s="109">
        <v>0</v>
      </c>
      <c r="I113" s="109">
        <f t="shared" si="6"/>
        <v>16790.25</v>
      </c>
      <c r="J113" s="109">
        <v>14800</v>
      </c>
      <c r="K113" s="109">
        <f t="shared" si="7"/>
        <v>35694.533333333333</v>
      </c>
    </row>
    <row r="114" spans="1:11" s="107" customFormat="1" ht="12.5" x14ac:dyDescent="0.25">
      <c r="A114" s="100" t="s">
        <v>6038</v>
      </c>
      <c r="B114" s="100" t="s">
        <v>6012</v>
      </c>
      <c r="C114" s="101">
        <v>12557</v>
      </c>
      <c r="D114" s="108">
        <v>0</v>
      </c>
      <c r="E114" s="108">
        <v>17694</v>
      </c>
      <c r="F114" s="109">
        <f t="shared" si="4"/>
        <v>30251</v>
      </c>
      <c r="G114" s="109">
        <f t="shared" si="5"/>
        <v>4604.2333333333336</v>
      </c>
      <c r="H114" s="109">
        <v>0</v>
      </c>
      <c r="I114" s="109">
        <f t="shared" si="6"/>
        <v>18835.5</v>
      </c>
      <c r="J114" s="109">
        <v>14800</v>
      </c>
      <c r="K114" s="109">
        <f t="shared" si="7"/>
        <v>38239.733333333337</v>
      </c>
    </row>
    <row r="115" spans="1:11" s="107" customFormat="1" ht="12.5" x14ac:dyDescent="0.25">
      <c r="A115" s="100" t="s">
        <v>6039</v>
      </c>
      <c r="B115" s="100" t="s">
        <v>6017</v>
      </c>
      <c r="C115" s="101">
        <v>8758</v>
      </c>
      <c r="D115" s="108">
        <v>1515</v>
      </c>
      <c r="E115" s="108">
        <v>15819.32</v>
      </c>
      <c r="F115" s="109">
        <f t="shared" si="4"/>
        <v>26092.32</v>
      </c>
      <c r="G115" s="109">
        <f t="shared" si="5"/>
        <v>3211.2666666666669</v>
      </c>
      <c r="H115" s="109">
        <v>0</v>
      </c>
      <c r="I115" s="109">
        <f t="shared" si="6"/>
        <v>13137</v>
      </c>
      <c r="J115" s="109">
        <v>14800</v>
      </c>
      <c r="K115" s="109">
        <f t="shared" si="7"/>
        <v>31148.266666666666</v>
      </c>
    </row>
    <row r="116" spans="1:11" s="107" customFormat="1" ht="12.5" x14ac:dyDescent="0.25">
      <c r="A116" s="100" t="s">
        <v>6594</v>
      </c>
      <c r="B116" s="100" t="s">
        <v>6595</v>
      </c>
      <c r="C116" s="101">
        <v>8782</v>
      </c>
      <c r="D116" s="108">
        <v>0</v>
      </c>
      <c r="E116" s="108">
        <v>42044</v>
      </c>
      <c r="F116" s="109">
        <f t="shared" si="4"/>
        <v>50826</v>
      </c>
      <c r="G116" s="109">
        <f t="shared" si="5"/>
        <v>3220.0666666666666</v>
      </c>
      <c r="H116" s="109">
        <v>0</v>
      </c>
      <c r="I116" s="109">
        <f t="shared" si="6"/>
        <v>13173</v>
      </c>
      <c r="J116" s="109">
        <v>0</v>
      </c>
      <c r="K116" s="109">
        <f t="shared" si="7"/>
        <v>16393.066666666666</v>
      </c>
    </row>
    <row r="117" spans="1:11" s="107" customFormat="1" ht="12.5" x14ac:dyDescent="0.25">
      <c r="A117" s="100" t="s">
        <v>6006</v>
      </c>
      <c r="B117" s="100" t="s">
        <v>6007</v>
      </c>
      <c r="C117" s="101">
        <v>10511</v>
      </c>
      <c r="D117" s="108">
        <v>1515</v>
      </c>
      <c r="E117" s="108">
        <v>62626</v>
      </c>
      <c r="F117" s="109">
        <f t="shared" si="4"/>
        <v>74652</v>
      </c>
      <c r="G117" s="109">
        <f t="shared" si="5"/>
        <v>3854.0333333333333</v>
      </c>
      <c r="H117" s="109">
        <v>0</v>
      </c>
      <c r="I117" s="109">
        <f t="shared" si="6"/>
        <v>15766.5</v>
      </c>
      <c r="J117" s="109">
        <v>0</v>
      </c>
      <c r="K117" s="109">
        <f t="shared" si="7"/>
        <v>19620.533333333333</v>
      </c>
    </row>
    <row r="118" spans="1:11" s="107" customFormat="1" ht="12.5" x14ac:dyDescent="0.25">
      <c r="A118" s="100" t="s">
        <v>6039</v>
      </c>
      <c r="B118" s="100" t="s">
        <v>6017</v>
      </c>
      <c r="C118" s="101">
        <v>8758</v>
      </c>
      <c r="D118" s="108">
        <v>1515</v>
      </c>
      <c r="E118" s="108">
        <v>15819.32</v>
      </c>
      <c r="F118" s="109">
        <f t="shared" si="4"/>
        <v>26092.32</v>
      </c>
      <c r="G118" s="109">
        <f t="shared" si="5"/>
        <v>3211.2666666666669</v>
      </c>
      <c r="H118" s="109">
        <v>0</v>
      </c>
      <c r="I118" s="109">
        <f t="shared" si="6"/>
        <v>13137</v>
      </c>
      <c r="J118" s="109">
        <v>14800</v>
      </c>
      <c r="K118" s="109">
        <f t="shared" si="7"/>
        <v>31148.266666666666</v>
      </c>
    </row>
    <row r="119" spans="1:11" s="107" customFormat="1" ht="12.5" x14ac:dyDescent="0.25">
      <c r="A119" s="240"/>
      <c r="B119" s="240"/>
      <c r="C119" s="242"/>
      <c r="E119" s="326"/>
      <c r="F119" s="241"/>
      <c r="G119" s="241"/>
      <c r="H119" s="241"/>
      <c r="I119" s="241"/>
      <c r="J119" s="241"/>
      <c r="K119" s="241"/>
    </row>
    <row r="120" spans="1:11" s="107" customFormat="1" ht="12.5" x14ac:dyDescent="0.25">
      <c r="A120" s="240"/>
      <c r="B120" s="240"/>
      <c r="C120" s="242"/>
      <c r="E120" s="326"/>
      <c r="F120" s="241"/>
      <c r="G120" s="241"/>
      <c r="H120" s="241"/>
      <c r="I120" s="241"/>
      <c r="J120" s="241"/>
      <c r="K120" s="241"/>
    </row>
    <row r="121" spans="1:11" s="107" customFormat="1" ht="12.5" x14ac:dyDescent="0.25">
      <c r="A121" s="665" t="s">
        <v>4261</v>
      </c>
      <c r="B121" s="665"/>
      <c r="C121" s="665"/>
      <c r="D121" s="189" t="s">
        <v>533</v>
      </c>
      <c r="E121" s="189" t="s">
        <v>533</v>
      </c>
      <c r="F121" s="189" t="s">
        <v>533</v>
      </c>
      <c r="G121" s="189" t="s">
        <v>533</v>
      </c>
      <c r="H121" s="189" t="s">
        <v>533</v>
      </c>
      <c r="I121" s="189" t="s">
        <v>533</v>
      </c>
      <c r="J121" s="189" t="s">
        <v>533</v>
      </c>
      <c r="K121" s="189" t="s">
        <v>533</v>
      </c>
    </row>
    <row r="122" spans="1:11" s="107" customFormat="1" ht="15" customHeight="1" x14ac:dyDescent="0.25">
      <c r="A122" s="635" t="s">
        <v>4249</v>
      </c>
      <c r="B122" s="637" t="s">
        <v>4231</v>
      </c>
      <c r="C122" s="638" t="s">
        <v>4250</v>
      </c>
      <c r="D122" s="638" t="s">
        <v>4250</v>
      </c>
      <c r="E122" s="638" t="s">
        <v>4250</v>
      </c>
      <c r="F122" s="638" t="s">
        <v>4250</v>
      </c>
      <c r="G122" s="638" t="s">
        <v>4251</v>
      </c>
      <c r="H122" s="638" t="s">
        <v>4251</v>
      </c>
      <c r="I122" s="638" t="s">
        <v>4251</v>
      </c>
      <c r="J122" s="638" t="s">
        <v>4251</v>
      </c>
      <c r="K122" s="639" t="s">
        <v>4251</v>
      </c>
    </row>
    <row r="123" spans="1:11" s="107" customFormat="1" ht="25" x14ac:dyDescent="0.25">
      <c r="A123" s="636" t="s">
        <v>4249</v>
      </c>
      <c r="B123" s="638" t="s">
        <v>4252</v>
      </c>
      <c r="C123" s="90" t="s">
        <v>4253</v>
      </c>
      <c r="D123" s="90" t="s">
        <v>4254</v>
      </c>
      <c r="E123" s="90" t="s">
        <v>4255</v>
      </c>
      <c r="F123" s="90" t="s">
        <v>4256</v>
      </c>
      <c r="G123" s="159" t="s">
        <v>4257</v>
      </c>
      <c r="H123" s="159" t="s">
        <v>4258</v>
      </c>
      <c r="I123" s="90" t="s">
        <v>4259</v>
      </c>
      <c r="J123" s="90" t="s">
        <v>4260</v>
      </c>
      <c r="K123" s="91" t="s">
        <v>4256</v>
      </c>
    </row>
    <row r="124" spans="1:11" s="107" customFormat="1" ht="12.5" x14ac:dyDescent="0.25">
      <c r="A124" s="100" t="s">
        <v>6040</v>
      </c>
      <c r="B124" s="100" t="s">
        <v>6041</v>
      </c>
      <c r="C124" s="101">
        <v>24926</v>
      </c>
      <c r="D124" s="108">
        <v>1515</v>
      </c>
      <c r="E124" s="108">
        <v>30050</v>
      </c>
      <c r="F124" s="109">
        <f>SUM(C124:E124)</f>
        <v>56491</v>
      </c>
      <c r="G124" s="109">
        <f t="shared" ref="G124:G187" si="8">(C124/30)*11</f>
        <v>9139.5333333333328</v>
      </c>
      <c r="H124" s="109">
        <v>0</v>
      </c>
      <c r="I124" s="109">
        <f t="shared" ref="I124:I187" si="9">(C124/30)*45</f>
        <v>37389</v>
      </c>
      <c r="J124" s="109">
        <v>15600</v>
      </c>
      <c r="K124" s="109">
        <f t="shared" ref="K124:K187" si="10">SUM(G124:J124)</f>
        <v>62128.533333333333</v>
      </c>
    </row>
    <row r="125" spans="1:11" s="107" customFormat="1" ht="12.5" x14ac:dyDescent="0.25">
      <c r="A125" s="100" t="s">
        <v>6040</v>
      </c>
      <c r="B125" s="100" t="s">
        <v>6041</v>
      </c>
      <c r="C125" s="101">
        <v>24926</v>
      </c>
      <c r="D125" s="108">
        <v>1515</v>
      </c>
      <c r="E125" s="108">
        <v>30050</v>
      </c>
      <c r="F125" s="109">
        <f t="shared" ref="F125:F188" si="11">SUM(C125:E125)</f>
        <v>56491</v>
      </c>
      <c r="G125" s="109">
        <f t="shared" si="8"/>
        <v>9139.5333333333328</v>
      </c>
      <c r="H125" s="109">
        <v>0</v>
      </c>
      <c r="I125" s="109">
        <f t="shared" si="9"/>
        <v>37389</v>
      </c>
      <c r="J125" s="109">
        <v>0</v>
      </c>
      <c r="K125" s="109">
        <f t="shared" si="10"/>
        <v>46528.533333333333</v>
      </c>
    </row>
    <row r="126" spans="1:11" s="107" customFormat="1" ht="12.5" x14ac:dyDescent="0.25">
      <c r="A126" s="100" t="s">
        <v>6042</v>
      </c>
      <c r="B126" s="100" t="s">
        <v>6043</v>
      </c>
      <c r="C126" s="101">
        <v>24385</v>
      </c>
      <c r="D126" s="108">
        <v>1515</v>
      </c>
      <c r="E126" s="108">
        <v>30151</v>
      </c>
      <c r="F126" s="109">
        <f t="shared" si="11"/>
        <v>56051</v>
      </c>
      <c r="G126" s="109">
        <f t="shared" si="8"/>
        <v>8941.1666666666679</v>
      </c>
      <c r="H126" s="109">
        <v>0</v>
      </c>
      <c r="I126" s="109">
        <f t="shared" si="9"/>
        <v>36577.5</v>
      </c>
      <c r="J126" s="109">
        <v>15600</v>
      </c>
      <c r="K126" s="109">
        <f t="shared" si="10"/>
        <v>61118.666666666672</v>
      </c>
    </row>
    <row r="127" spans="1:11" s="107" customFormat="1" ht="12.5" x14ac:dyDescent="0.25">
      <c r="A127" s="100" t="s">
        <v>6044</v>
      </c>
      <c r="B127" s="100" t="s">
        <v>6045</v>
      </c>
      <c r="C127" s="101">
        <v>21478</v>
      </c>
      <c r="D127" s="108">
        <v>1515</v>
      </c>
      <c r="E127" s="108">
        <v>25160</v>
      </c>
      <c r="F127" s="109">
        <f t="shared" si="11"/>
        <v>48153</v>
      </c>
      <c r="G127" s="109">
        <f t="shared" si="8"/>
        <v>7875.2666666666664</v>
      </c>
      <c r="H127" s="109">
        <v>0</v>
      </c>
      <c r="I127" s="109">
        <f t="shared" si="9"/>
        <v>32216.999999999996</v>
      </c>
      <c r="J127" s="109">
        <v>15600</v>
      </c>
      <c r="K127" s="109">
        <f t="shared" si="10"/>
        <v>55692.266666666663</v>
      </c>
    </row>
    <row r="128" spans="1:11" s="107" customFormat="1" ht="12.5" x14ac:dyDescent="0.25">
      <c r="A128" s="100" t="s">
        <v>6044</v>
      </c>
      <c r="B128" s="100" t="s">
        <v>6045</v>
      </c>
      <c r="C128" s="101">
        <v>21478</v>
      </c>
      <c r="D128" s="108">
        <v>1515</v>
      </c>
      <c r="E128" s="108">
        <v>25160</v>
      </c>
      <c r="F128" s="109">
        <f t="shared" si="11"/>
        <v>48153</v>
      </c>
      <c r="G128" s="109">
        <f t="shared" si="8"/>
        <v>7875.2666666666664</v>
      </c>
      <c r="H128" s="109">
        <v>0</v>
      </c>
      <c r="I128" s="109">
        <f t="shared" si="9"/>
        <v>32216.999999999996</v>
      </c>
      <c r="J128" s="109">
        <v>0</v>
      </c>
      <c r="K128" s="109">
        <f t="shared" si="10"/>
        <v>40092.266666666663</v>
      </c>
    </row>
    <row r="129" spans="1:11" s="107" customFormat="1" ht="12.5" x14ac:dyDescent="0.25">
      <c r="A129" s="100" t="s">
        <v>6046</v>
      </c>
      <c r="B129" s="100" t="s">
        <v>6047</v>
      </c>
      <c r="C129" s="101">
        <v>20566</v>
      </c>
      <c r="D129" s="108">
        <v>1515</v>
      </c>
      <c r="E129" s="108">
        <v>23799</v>
      </c>
      <c r="F129" s="109">
        <f t="shared" si="11"/>
        <v>45880</v>
      </c>
      <c r="G129" s="109">
        <f t="shared" si="8"/>
        <v>7540.8666666666668</v>
      </c>
      <c r="H129" s="109">
        <v>0</v>
      </c>
      <c r="I129" s="109">
        <f t="shared" si="9"/>
        <v>30849</v>
      </c>
      <c r="J129" s="109">
        <v>15600</v>
      </c>
      <c r="K129" s="109">
        <f t="shared" si="10"/>
        <v>53989.866666666669</v>
      </c>
    </row>
    <row r="130" spans="1:11" s="107" customFormat="1" ht="12.5" x14ac:dyDescent="0.25">
      <c r="A130" s="100" t="s">
        <v>6046</v>
      </c>
      <c r="B130" s="100" t="s">
        <v>6047</v>
      </c>
      <c r="C130" s="101">
        <v>20566</v>
      </c>
      <c r="D130" s="108">
        <v>1515</v>
      </c>
      <c r="E130" s="108">
        <v>23799</v>
      </c>
      <c r="F130" s="109">
        <f t="shared" si="11"/>
        <v>45880</v>
      </c>
      <c r="G130" s="109">
        <f t="shared" si="8"/>
        <v>7540.8666666666668</v>
      </c>
      <c r="H130" s="109">
        <v>0</v>
      </c>
      <c r="I130" s="109">
        <f t="shared" si="9"/>
        <v>30849</v>
      </c>
      <c r="J130" s="109">
        <v>0</v>
      </c>
      <c r="K130" s="109">
        <f t="shared" si="10"/>
        <v>38389.866666666669</v>
      </c>
    </row>
    <row r="131" spans="1:11" s="107" customFormat="1" ht="12.5" x14ac:dyDescent="0.25">
      <c r="A131" s="100" t="s">
        <v>6048</v>
      </c>
      <c r="B131" s="100" t="s">
        <v>6049</v>
      </c>
      <c r="C131" s="101">
        <v>22202</v>
      </c>
      <c r="D131" s="108">
        <v>1515</v>
      </c>
      <c r="E131" s="108">
        <v>27261</v>
      </c>
      <c r="F131" s="109">
        <f t="shared" si="11"/>
        <v>50978</v>
      </c>
      <c r="G131" s="109">
        <f t="shared" si="8"/>
        <v>8140.7333333333336</v>
      </c>
      <c r="H131" s="109">
        <v>0</v>
      </c>
      <c r="I131" s="109">
        <f t="shared" si="9"/>
        <v>33303</v>
      </c>
      <c r="J131" s="109">
        <v>15600</v>
      </c>
      <c r="K131" s="109">
        <f t="shared" si="10"/>
        <v>57043.733333333337</v>
      </c>
    </row>
    <row r="132" spans="1:11" s="107" customFormat="1" ht="12.5" x14ac:dyDescent="0.25">
      <c r="A132" s="100" t="s">
        <v>6048</v>
      </c>
      <c r="B132" s="100" t="s">
        <v>6049</v>
      </c>
      <c r="C132" s="101">
        <v>22202</v>
      </c>
      <c r="D132" s="108">
        <v>1515</v>
      </c>
      <c r="E132" s="108">
        <v>27261</v>
      </c>
      <c r="F132" s="109">
        <f t="shared" si="11"/>
        <v>50978</v>
      </c>
      <c r="G132" s="109">
        <f t="shared" si="8"/>
        <v>8140.7333333333336</v>
      </c>
      <c r="H132" s="109">
        <v>0</v>
      </c>
      <c r="I132" s="109">
        <f t="shared" si="9"/>
        <v>33303</v>
      </c>
      <c r="J132" s="109">
        <v>0</v>
      </c>
      <c r="K132" s="109">
        <f t="shared" si="10"/>
        <v>41443.733333333337</v>
      </c>
    </row>
    <row r="133" spans="1:11" s="107" customFormat="1" ht="12.5" x14ac:dyDescent="0.25">
      <c r="A133" s="100" t="s">
        <v>6050</v>
      </c>
      <c r="B133" s="100" t="s">
        <v>6051</v>
      </c>
      <c r="C133" s="101">
        <v>24362</v>
      </c>
      <c r="D133" s="108">
        <v>1515</v>
      </c>
      <c r="E133" s="108">
        <v>30122</v>
      </c>
      <c r="F133" s="109">
        <f t="shared" si="11"/>
        <v>55999</v>
      </c>
      <c r="G133" s="109">
        <f t="shared" si="8"/>
        <v>8932.7333333333336</v>
      </c>
      <c r="H133" s="109">
        <v>0</v>
      </c>
      <c r="I133" s="109">
        <f t="shared" si="9"/>
        <v>36543</v>
      </c>
      <c r="J133" s="109">
        <v>15600</v>
      </c>
      <c r="K133" s="109">
        <f t="shared" si="10"/>
        <v>61075.733333333337</v>
      </c>
    </row>
    <row r="134" spans="1:11" s="107" customFormat="1" ht="12.5" x14ac:dyDescent="0.25">
      <c r="A134" s="100" t="s">
        <v>6050</v>
      </c>
      <c r="B134" s="100" t="s">
        <v>6051</v>
      </c>
      <c r="C134" s="101">
        <v>24362</v>
      </c>
      <c r="D134" s="108">
        <v>1515</v>
      </c>
      <c r="E134" s="108">
        <v>30122</v>
      </c>
      <c r="F134" s="109">
        <f t="shared" si="11"/>
        <v>55999</v>
      </c>
      <c r="G134" s="109">
        <f t="shared" si="8"/>
        <v>8932.7333333333336</v>
      </c>
      <c r="H134" s="109">
        <v>0</v>
      </c>
      <c r="I134" s="109">
        <f t="shared" si="9"/>
        <v>36543</v>
      </c>
      <c r="J134" s="109">
        <v>0</v>
      </c>
      <c r="K134" s="109">
        <f t="shared" si="10"/>
        <v>45475.733333333337</v>
      </c>
    </row>
    <row r="135" spans="1:11" s="107" customFormat="1" ht="12.5" x14ac:dyDescent="0.25">
      <c r="A135" s="100" t="s">
        <v>6052</v>
      </c>
      <c r="B135" s="100" t="s">
        <v>6053</v>
      </c>
      <c r="C135" s="101">
        <v>26334</v>
      </c>
      <c r="D135" s="108">
        <v>1515</v>
      </c>
      <c r="E135" s="108">
        <v>31409</v>
      </c>
      <c r="F135" s="109">
        <f t="shared" si="11"/>
        <v>59258</v>
      </c>
      <c r="G135" s="109">
        <f t="shared" si="8"/>
        <v>9655.7999999999993</v>
      </c>
      <c r="H135" s="109">
        <v>0</v>
      </c>
      <c r="I135" s="109">
        <f t="shared" si="9"/>
        <v>39501</v>
      </c>
      <c r="J135" s="109">
        <v>15600</v>
      </c>
      <c r="K135" s="109">
        <f t="shared" si="10"/>
        <v>64756.800000000003</v>
      </c>
    </row>
    <row r="136" spans="1:11" s="107" customFormat="1" ht="12.5" x14ac:dyDescent="0.25">
      <c r="A136" s="100" t="s">
        <v>6052</v>
      </c>
      <c r="B136" s="100" t="s">
        <v>6053</v>
      </c>
      <c r="C136" s="101">
        <v>26334</v>
      </c>
      <c r="D136" s="108">
        <v>1515</v>
      </c>
      <c r="E136" s="108">
        <v>31409</v>
      </c>
      <c r="F136" s="109">
        <f t="shared" si="11"/>
        <v>59258</v>
      </c>
      <c r="G136" s="109">
        <f t="shared" si="8"/>
        <v>9655.7999999999993</v>
      </c>
      <c r="H136" s="109">
        <v>0</v>
      </c>
      <c r="I136" s="109">
        <f t="shared" si="9"/>
        <v>39501</v>
      </c>
      <c r="J136" s="109">
        <v>0</v>
      </c>
      <c r="K136" s="109">
        <f t="shared" si="10"/>
        <v>49156.800000000003</v>
      </c>
    </row>
    <row r="137" spans="1:11" s="107" customFormat="1" ht="12.5" x14ac:dyDescent="0.25">
      <c r="A137" s="100" t="s">
        <v>6054</v>
      </c>
      <c r="B137" s="100" t="s">
        <v>6055</v>
      </c>
      <c r="C137" s="101">
        <v>29652</v>
      </c>
      <c r="D137" s="108">
        <v>1515</v>
      </c>
      <c r="E137" s="108">
        <v>33702</v>
      </c>
      <c r="F137" s="109">
        <f t="shared" si="11"/>
        <v>64869</v>
      </c>
      <c r="G137" s="109">
        <f t="shared" si="8"/>
        <v>10872.4</v>
      </c>
      <c r="H137" s="109">
        <v>0</v>
      </c>
      <c r="I137" s="109">
        <f t="shared" si="9"/>
        <v>44478</v>
      </c>
      <c r="J137" s="109">
        <v>15600</v>
      </c>
      <c r="K137" s="109">
        <f t="shared" si="10"/>
        <v>70950.399999999994</v>
      </c>
    </row>
    <row r="138" spans="1:11" s="107" customFormat="1" ht="12.5" x14ac:dyDescent="0.25">
      <c r="A138" s="100" t="s">
        <v>6054</v>
      </c>
      <c r="B138" s="100" t="s">
        <v>6055</v>
      </c>
      <c r="C138" s="101">
        <v>29652</v>
      </c>
      <c r="D138" s="108">
        <v>1515</v>
      </c>
      <c r="E138" s="108">
        <v>33702</v>
      </c>
      <c r="F138" s="109">
        <f t="shared" si="11"/>
        <v>64869</v>
      </c>
      <c r="G138" s="109">
        <f t="shared" si="8"/>
        <v>10872.4</v>
      </c>
      <c r="H138" s="109">
        <v>0</v>
      </c>
      <c r="I138" s="109">
        <f t="shared" si="9"/>
        <v>44478</v>
      </c>
      <c r="J138" s="109">
        <v>0</v>
      </c>
      <c r="K138" s="109">
        <f t="shared" si="10"/>
        <v>55350.400000000001</v>
      </c>
    </row>
    <row r="139" spans="1:11" s="107" customFormat="1" ht="12.5" x14ac:dyDescent="0.25">
      <c r="A139" s="100" t="s">
        <v>6056</v>
      </c>
      <c r="B139" s="100" t="s">
        <v>6057</v>
      </c>
      <c r="C139" s="101">
        <v>24926</v>
      </c>
      <c r="D139" s="108">
        <v>1515</v>
      </c>
      <c r="E139" s="108">
        <v>30048</v>
      </c>
      <c r="F139" s="109">
        <f t="shared" si="11"/>
        <v>56489</v>
      </c>
      <c r="G139" s="109">
        <f t="shared" si="8"/>
        <v>9139.5333333333328</v>
      </c>
      <c r="H139" s="109">
        <v>0</v>
      </c>
      <c r="I139" s="109">
        <f t="shared" si="9"/>
        <v>37389</v>
      </c>
      <c r="J139" s="109">
        <v>15600</v>
      </c>
      <c r="K139" s="109">
        <f t="shared" si="10"/>
        <v>62128.533333333333</v>
      </c>
    </row>
    <row r="140" spans="1:11" s="107" customFormat="1" ht="12.5" x14ac:dyDescent="0.25">
      <c r="A140" s="100" t="s">
        <v>6058</v>
      </c>
      <c r="B140" s="100" t="s">
        <v>6059</v>
      </c>
      <c r="C140" s="101">
        <v>21550</v>
      </c>
      <c r="D140" s="108">
        <v>1515</v>
      </c>
      <c r="E140" s="108">
        <v>24148</v>
      </c>
      <c r="F140" s="109">
        <f t="shared" si="11"/>
        <v>47213</v>
      </c>
      <c r="G140" s="109">
        <f t="shared" si="8"/>
        <v>7901.666666666667</v>
      </c>
      <c r="H140" s="109">
        <v>0</v>
      </c>
      <c r="I140" s="109">
        <f t="shared" si="9"/>
        <v>32325</v>
      </c>
      <c r="J140" s="109">
        <v>15600</v>
      </c>
      <c r="K140" s="109">
        <f t="shared" si="10"/>
        <v>55826.666666666664</v>
      </c>
    </row>
    <row r="141" spans="1:11" s="107" customFormat="1" ht="12.5" x14ac:dyDescent="0.25">
      <c r="A141" s="100" t="s">
        <v>6058</v>
      </c>
      <c r="B141" s="100" t="s">
        <v>6059</v>
      </c>
      <c r="C141" s="101">
        <v>21550</v>
      </c>
      <c r="D141" s="108">
        <v>1515</v>
      </c>
      <c r="E141" s="108">
        <v>24148</v>
      </c>
      <c r="F141" s="109">
        <f t="shared" si="11"/>
        <v>47213</v>
      </c>
      <c r="G141" s="109">
        <f t="shared" si="8"/>
        <v>7901.666666666667</v>
      </c>
      <c r="H141" s="109">
        <v>0</v>
      </c>
      <c r="I141" s="109">
        <f t="shared" si="9"/>
        <v>32325</v>
      </c>
      <c r="J141" s="109">
        <v>0</v>
      </c>
      <c r="K141" s="109">
        <f t="shared" si="10"/>
        <v>40226.666666666664</v>
      </c>
    </row>
    <row r="142" spans="1:11" s="107" customFormat="1" ht="12.5" x14ac:dyDescent="0.25">
      <c r="A142" s="100" t="s">
        <v>6060</v>
      </c>
      <c r="B142" s="100" t="s">
        <v>6061</v>
      </c>
      <c r="C142" s="101">
        <v>22666</v>
      </c>
      <c r="D142" s="108">
        <v>1515</v>
      </c>
      <c r="E142" s="108">
        <v>26653</v>
      </c>
      <c r="F142" s="109">
        <f t="shared" si="11"/>
        <v>50834</v>
      </c>
      <c r="G142" s="109">
        <f t="shared" si="8"/>
        <v>8310.8666666666668</v>
      </c>
      <c r="H142" s="109">
        <v>0</v>
      </c>
      <c r="I142" s="109">
        <f t="shared" si="9"/>
        <v>33999</v>
      </c>
      <c r="J142" s="109">
        <v>15600</v>
      </c>
      <c r="K142" s="109">
        <f t="shared" si="10"/>
        <v>57909.866666666669</v>
      </c>
    </row>
    <row r="143" spans="1:11" s="107" customFormat="1" ht="12.5" x14ac:dyDescent="0.25">
      <c r="A143" s="100" t="s">
        <v>6060</v>
      </c>
      <c r="B143" s="100" t="s">
        <v>6061</v>
      </c>
      <c r="C143" s="101">
        <v>22666</v>
      </c>
      <c r="D143" s="108">
        <v>1515</v>
      </c>
      <c r="E143" s="108">
        <v>26653</v>
      </c>
      <c r="F143" s="109">
        <f t="shared" si="11"/>
        <v>50834</v>
      </c>
      <c r="G143" s="109">
        <f t="shared" si="8"/>
        <v>8310.8666666666668</v>
      </c>
      <c r="H143" s="109">
        <v>0</v>
      </c>
      <c r="I143" s="109">
        <f t="shared" si="9"/>
        <v>33999</v>
      </c>
      <c r="J143" s="109">
        <v>0</v>
      </c>
      <c r="K143" s="109">
        <f t="shared" si="10"/>
        <v>42309.866666666669</v>
      </c>
    </row>
    <row r="144" spans="1:11" s="107" customFormat="1" ht="12.5" x14ac:dyDescent="0.25">
      <c r="A144" s="100" t="s">
        <v>6062</v>
      </c>
      <c r="B144" s="100" t="s">
        <v>6063</v>
      </c>
      <c r="C144" s="101">
        <v>19783</v>
      </c>
      <c r="D144" s="108">
        <v>1515</v>
      </c>
      <c r="E144" s="108">
        <v>21116</v>
      </c>
      <c r="F144" s="109">
        <f t="shared" si="11"/>
        <v>42414</v>
      </c>
      <c r="G144" s="109">
        <f t="shared" si="8"/>
        <v>7253.7666666666664</v>
      </c>
      <c r="H144" s="109">
        <v>0</v>
      </c>
      <c r="I144" s="109">
        <f t="shared" si="9"/>
        <v>29674.499999999996</v>
      </c>
      <c r="J144" s="109">
        <v>15600</v>
      </c>
      <c r="K144" s="109">
        <f t="shared" si="10"/>
        <v>52528.266666666663</v>
      </c>
    </row>
    <row r="145" spans="1:11" s="107" customFormat="1" ht="12.5" x14ac:dyDescent="0.25">
      <c r="A145" s="100" t="s">
        <v>6062</v>
      </c>
      <c r="B145" s="100" t="s">
        <v>6063</v>
      </c>
      <c r="C145" s="101">
        <v>19783</v>
      </c>
      <c r="D145" s="108">
        <v>1515</v>
      </c>
      <c r="E145" s="108">
        <v>21116</v>
      </c>
      <c r="F145" s="109">
        <f t="shared" si="11"/>
        <v>42414</v>
      </c>
      <c r="G145" s="109">
        <f t="shared" si="8"/>
        <v>7253.7666666666664</v>
      </c>
      <c r="H145" s="109">
        <v>0</v>
      </c>
      <c r="I145" s="109">
        <f t="shared" si="9"/>
        <v>29674.499999999996</v>
      </c>
      <c r="J145" s="109">
        <v>0</v>
      </c>
      <c r="K145" s="109">
        <f t="shared" si="10"/>
        <v>36928.266666666663</v>
      </c>
    </row>
    <row r="146" spans="1:11" s="107" customFormat="1" ht="12.5" x14ac:dyDescent="0.25">
      <c r="A146" s="100" t="s">
        <v>6064</v>
      </c>
      <c r="B146" s="100" t="s">
        <v>6065</v>
      </c>
      <c r="C146" s="101">
        <v>19783</v>
      </c>
      <c r="D146" s="108">
        <v>1515</v>
      </c>
      <c r="E146" s="108">
        <v>21116</v>
      </c>
      <c r="F146" s="109">
        <f t="shared" si="11"/>
        <v>42414</v>
      </c>
      <c r="G146" s="109">
        <f t="shared" si="8"/>
        <v>7253.7666666666664</v>
      </c>
      <c r="H146" s="109">
        <v>0</v>
      </c>
      <c r="I146" s="109">
        <f t="shared" si="9"/>
        <v>29674.499999999996</v>
      </c>
      <c r="J146" s="109">
        <v>15600</v>
      </c>
      <c r="K146" s="109">
        <f t="shared" si="10"/>
        <v>52528.266666666663</v>
      </c>
    </row>
    <row r="147" spans="1:11" s="107" customFormat="1" ht="12.5" x14ac:dyDescent="0.25">
      <c r="A147" s="100" t="s">
        <v>6066</v>
      </c>
      <c r="B147" s="100" t="s">
        <v>6067</v>
      </c>
      <c r="C147" s="101">
        <v>12511</v>
      </c>
      <c r="D147" s="108">
        <v>1515</v>
      </c>
      <c r="E147" s="108">
        <v>11126</v>
      </c>
      <c r="F147" s="109">
        <f t="shared" si="11"/>
        <v>25152</v>
      </c>
      <c r="G147" s="109">
        <f t="shared" si="8"/>
        <v>4587.3666666666668</v>
      </c>
      <c r="H147" s="109">
        <v>0</v>
      </c>
      <c r="I147" s="109">
        <f t="shared" si="9"/>
        <v>18766.5</v>
      </c>
      <c r="J147" s="109">
        <v>15600</v>
      </c>
      <c r="K147" s="109">
        <f t="shared" si="10"/>
        <v>38953.866666666669</v>
      </c>
    </row>
    <row r="148" spans="1:11" s="107" customFormat="1" ht="12.5" x14ac:dyDescent="0.25">
      <c r="A148" s="100" t="s">
        <v>6066</v>
      </c>
      <c r="B148" s="100" t="s">
        <v>6067</v>
      </c>
      <c r="C148" s="101">
        <v>12511</v>
      </c>
      <c r="D148" s="108">
        <v>1515</v>
      </c>
      <c r="E148" s="108">
        <v>11126</v>
      </c>
      <c r="F148" s="109">
        <f t="shared" si="11"/>
        <v>25152</v>
      </c>
      <c r="G148" s="109">
        <f t="shared" si="8"/>
        <v>4587.3666666666668</v>
      </c>
      <c r="H148" s="109">
        <v>0</v>
      </c>
      <c r="I148" s="109">
        <f t="shared" si="9"/>
        <v>18766.5</v>
      </c>
      <c r="J148" s="109">
        <v>0</v>
      </c>
      <c r="K148" s="109">
        <f t="shared" si="10"/>
        <v>23353.866666666669</v>
      </c>
    </row>
    <row r="149" spans="1:11" s="107" customFormat="1" ht="12.5" x14ac:dyDescent="0.25">
      <c r="A149" s="100" t="s">
        <v>6068</v>
      </c>
      <c r="B149" s="100" t="s">
        <v>6069</v>
      </c>
      <c r="C149" s="101">
        <v>10646</v>
      </c>
      <c r="D149" s="108">
        <v>1515</v>
      </c>
      <c r="E149" s="108">
        <v>9718</v>
      </c>
      <c r="F149" s="109">
        <f t="shared" si="11"/>
        <v>21879</v>
      </c>
      <c r="G149" s="109">
        <f t="shared" si="8"/>
        <v>3903.5333333333333</v>
      </c>
      <c r="H149" s="109">
        <v>0</v>
      </c>
      <c r="I149" s="109">
        <f t="shared" si="9"/>
        <v>15969</v>
      </c>
      <c r="J149" s="109">
        <v>15600</v>
      </c>
      <c r="K149" s="109">
        <f t="shared" si="10"/>
        <v>35472.533333333333</v>
      </c>
    </row>
    <row r="150" spans="1:11" s="107" customFormat="1" ht="12.5" x14ac:dyDescent="0.25">
      <c r="A150" s="100" t="s">
        <v>6070</v>
      </c>
      <c r="B150" s="100" t="s">
        <v>6071</v>
      </c>
      <c r="C150" s="101">
        <v>12906</v>
      </c>
      <c r="D150" s="108">
        <v>1515</v>
      </c>
      <c r="E150" s="108">
        <v>11118</v>
      </c>
      <c r="F150" s="109">
        <f t="shared" si="11"/>
        <v>25539</v>
      </c>
      <c r="G150" s="109">
        <f t="shared" si="8"/>
        <v>4732.2</v>
      </c>
      <c r="H150" s="109">
        <v>0</v>
      </c>
      <c r="I150" s="109">
        <f t="shared" si="9"/>
        <v>19359</v>
      </c>
      <c r="J150" s="109">
        <v>15600</v>
      </c>
      <c r="K150" s="109">
        <f t="shared" si="10"/>
        <v>39691.199999999997</v>
      </c>
    </row>
    <row r="151" spans="1:11" s="107" customFormat="1" ht="12.5" x14ac:dyDescent="0.25">
      <c r="A151" s="100" t="s">
        <v>6070</v>
      </c>
      <c r="B151" s="100" t="s">
        <v>6071</v>
      </c>
      <c r="C151" s="101">
        <v>12906</v>
      </c>
      <c r="D151" s="108">
        <v>1515</v>
      </c>
      <c r="E151" s="108">
        <v>11118</v>
      </c>
      <c r="F151" s="109">
        <f t="shared" si="11"/>
        <v>25539</v>
      </c>
      <c r="G151" s="109">
        <f t="shared" si="8"/>
        <v>4732.2</v>
      </c>
      <c r="H151" s="109">
        <v>0</v>
      </c>
      <c r="I151" s="109">
        <f t="shared" si="9"/>
        <v>19359</v>
      </c>
      <c r="J151" s="109">
        <v>0</v>
      </c>
      <c r="K151" s="109">
        <f t="shared" si="10"/>
        <v>24091.200000000001</v>
      </c>
    </row>
    <row r="152" spans="1:11" s="107" customFormat="1" ht="12.5" x14ac:dyDescent="0.25">
      <c r="A152" s="100" t="s">
        <v>6072</v>
      </c>
      <c r="B152" s="100" t="s">
        <v>6073</v>
      </c>
      <c r="C152" s="101">
        <v>12511</v>
      </c>
      <c r="D152" s="108">
        <v>1515</v>
      </c>
      <c r="E152" s="108">
        <v>11126</v>
      </c>
      <c r="F152" s="109">
        <f t="shared" si="11"/>
        <v>25152</v>
      </c>
      <c r="G152" s="109">
        <f t="shared" si="8"/>
        <v>4587.3666666666668</v>
      </c>
      <c r="H152" s="109">
        <v>0</v>
      </c>
      <c r="I152" s="109">
        <f t="shared" si="9"/>
        <v>18766.5</v>
      </c>
      <c r="J152" s="109">
        <v>15600</v>
      </c>
      <c r="K152" s="109">
        <f t="shared" si="10"/>
        <v>38953.866666666669</v>
      </c>
    </row>
    <row r="153" spans="1:11" s="107" customFormat="1" ht="12.5" x14ac:dyDescent="0.25">
      <c r="A153" s="100" t="s">
        <v>6074</v>
      </c>
      <c r="B153" s="100" t="s">
        <v>6075</v>
      </c>
      <c r="C153" s="101">
        <v>13002</v>
      </c>
      <c r="D153" s="108">
        <v>1515</v>
      </c>
      <c r="E153" s="108">
        <v>11794</v>
      </c>
      <c r="F153" s="109">
        <f t="shared" si="11"/>
        <v>26311</v>
      </c>
      <c r="G153" s="109">
        <f t="shared" si="8"/>
        <v>4767.3999999999996</v>
      </c>
      <c r="H153" s="109">
        <v>0</v>
      </c>
      <c r="I153" s="109">
        <f t="shared" si="9"/>
        <v>19503</v>
      </c>
      <c r="J153" s="109">
        <v>0</v>
      </c>
      <c r="K153" s="109">
        <f t="shared" si="10"/>
        <v>24270.400000000001</v>
      </c>
    </row>
    <row r="154" spans="1:11" s="107" customFormat="1" ht="12.5" x14ac:dyDescent="0.25">
      <c r="A154" s="100" t="s">
        <v>6076</v>
      </c>
      <c r="B154" s="100" t="s">
        <v>6077</v>
      </c>
      <c r="C154" s="101">
        <v>12511</v>
      </c>
      <c r="D154" s="108">
        <v>1515</v>
      </c>
      <c r="E154" s="108">
        <v>11126</v>
      </c>
      <c r="F154" s="109">
        <f t="shared" si="11"/>
        <v>25152</v>
      </c>
      <c r="G154" s="109">
        <f t="shared" si="8"/>
        <v>4587.3666666666668</v>
      </c>
      <c r="H154" s="109">
        <v>0</v>
      </c>
      <c r="I154" s="109">
        <f t="shared" si="9"/>
        <v>18766.5</v>
      </c>
      <c r="J154" s="109">
        <v>15600</v>
      </c>
      <c r="K154" s="109">
        <f t="shared" si="10"/>
        <v>38953.866666666669</v>
      </c>
    </row>
    <row r="155" spans="1:11" s="107" customFormat="1" ht="12.5" x14ac:dyDescent="0.25">
      <c r="A155" s="100" t="s">
        <v>6078</v>
      </c>
      <c r="B155" s="100" t="s">
        <v>6079</v>
      </c>
      <c r="C155" s="101">
        <v>18450</v>
      </c>
      <c r="D155" s="108">
        <v>1515</v>
      </c>
      <c r="E155" s="108">
        <v>18683</v>
      </c>
      <c r="F155" s="109">
        <f t="shared" si="11"/>
        <v>38648</v>
      </c>
      <c r="G155" s="109">
        <f t="shared" si="8"/>
        <v>6765</v>
      </c>
      <c r="H155" s="109">
        <v>0</v>
      </c>
      <c r="I155" s="109">
        <f t="shared" si="9"/>
        <v>27675</v>
      </c>
      <c r="J155" s="109">
        <v>15600</v>
      </c>
      <c r="K155" s="109">
        <f t="shared" si="10"/>
        <v>50040</v>
      </c>
    </row>
    <row r="156" spans="1:11" s="107" customFormat="1" ht="12.5" x14ac:dyDescent="0.25">
      <c r="A156" s="100" t="s">
        <v>6080</v>
      </c>
      <c r="B156" s="100" t="s">
        <v>6081</v>
      </c>
      <c r="C156" s="101">
        <v>12511</v>
      </c>
      <c r="D156" s="108">
        <v>1515</v>
      </c>
      <c r="E156" s="108">
        <v>11126</v>
      </c>
      <c r="F156" s="109">
        <f t="shared" si="11"/>
        <v>25152</v>
      </c>
      <c r="G156" s="109">
        <f t="shared" si="8"/>
        <v>4587.3666666666668</v>
      </c>
      <c r="H156" s="109">
        <v>0</v>
      </c>
      <c r="I156" s="109">
        <f t="shared" si="9"/>
        <v>18766.5</v>
      </c>
      <c r="J156" s="109">
        <v>15600</v>
      </c>
      <c r="K156" s="109">
        <f t="shared" si="10"/>
        <v>38953.866666666669</v>
      </c>
    </row>
    <row r="157" spans="1:11" s="107" customFormat="1" ht="12.5" x14ac:dyDescent="0.25">
      <c r="A157" s="100" t="s">
        <v>6082</v>
      </c>
      <c r="B157" s="100" t="s">
        <v>6083</v>
      </c>
      <c r="C157" s="101">
        <v>13002</v>
      </c>
      <c r="D157" s="108">
        <v>1515</v>
      </c>
      <c r="E157" s="108">
        <v>11794</v>
      </c>
      <c r="F157" s="109">
        <f t="shared" si="11"/>
        <v>26311</v>
      </c>
      <c r="G157" s="109">
        <f t="shared" si="8"/>
        <v>4767.3999999999996</v>
      </c>
      <c r="H157" s="109">
        <v>0</v>
      </c>
      <c r="I157" s="109">
        <f t="shared" si="9"/>
        <v>19503</v>
      </c>
      <c r="J157" s="109">
        <v>15600</v>
      </c>
      <c r="K157" s="109">
        <f t="shared" si="10"/>
        <v>39870.400000000001</v>
      </c>
    </row>
    <row r="158" spans="1:11" s="107" customFormat="1" ht="12.5" x14ac:dyDescent="0.25">
      <c r="A158" s="100" t="s">
        <v>6084</v>
      </c>
      <c r="B158" s="100" t="s">
        <v>6085</v>
      </c>
      <c r="C158" s="101">
        <v>21635</v>
      </c>
      <c r="D158" s="108">
        <v>1515</v>
      </c>
      <c r="E158" s="108">
        <v>23921</v>
      </c>
      <c r="F158" s="109">
        <f t="shared" si="11"/>
        <v>47071</v>
      </c>
      <c r="G158" s="109">
        <f t="shared" si="8"/>
        <v>7932.833333333333</v>
      </c>
      <c r="H158" s="109">
        <v>0</v>
      </c>
      <c r="I158" s="109">
        <f t="shared" si="9"/>
        <v>32452.5</v>
      </c>
      <c r="J158" s="109">
        <v>15600</v>
      </c>
      <c r="K158" s="109">
        <f t="shared" si="10"/>
        <v>55985.333333333336</v>
      </c>
    </row>
    <row r="159" spans="1:11" s="107" customFormat="1" ht="12.5" x14ac:dyDescent="0.25">
      <c r="A159" s="100" t="s">
        <v>6084</v>
      </c>
      <c r="B159" s="100" t="s">
        <v>6085</v>
      </c>
      <c r="C159" s="101">
        <v>21635</v>
      </c>
      <c r="D159" s="108">
        <v>1515</v>
      </c>
      <c r="E159" s="108">
        <v>23921</v>
      </c>
      <c r="F159" s="109">
        <f t="shared" si="11"/>
        <v>47071</v>
      </c>
      <c r="G159" s="109">
        <f t="shared" si="8"/>
        <v>7932.833333333333</v>
      </c>
      <c r="H159" s="109">
        <v>0</v>
      </c>
      <c r="I159" s="109">
        <f t="shared" si="9"/>
        <v>32452.5</v>
      </c>
      <c r="J159" s="109">
        <v>0</v>
      </c>
      <c r="K159" s="109">
        <f t="shared" si="10"/>
        <v>40385.333333333336</v>
      </c>
    </row>
    <row r="160" spans="1:11" s="107" customFormat="1" ht="12.5" x14ac:dyDescent="0.25">
      <c r="A160" s="100" t="s">
        <v>6086</v>
      </c>
      <c r="B160" s="100" t="s">
        <v>6087</v>
      </c>
      <c r="C160" s="101">
        <v>15203</v>
      </c>
      <c r="D160" s="108">
        <v>1515</v>
      </c>
      <c r="E160" s="108">
        <v>17067</v>
      </c>
      <c r="F160" s="109">
        <f t="shared" si="11"/>
        <v>33785</v>
      </c>
      <c r="G160" s="109">
        <f t="shared" si="8"/>
        <v>5574.4333333333334</v>
      </c>
      <c r="H160" s="109">
        <v>0</v>
      </c>
      <c r="I160" s="109">
        <f t="shared" si="9"/>
        <v>22804.5</v>
      </c>
      <c r="J160" s="109">
        <v>15600</v>
      </c>
      <c r="K160" s="109">
        <f t="shared" si="10"/>
        <v>43978.933333333334</v>
      </c>
    </row>
    <row r="161" spans="1:11" s="107" customFormat="1" ht="12.5" x14ac:dyDescent="0.25">
      <c r="A161" s="100" t="s">
        <v>6086</v>
      </c>
      <c r="B161" s="100" t="s">
        <v>6087</v>
      </c>
      <c r="C161" s="101">
        <v>15203</v>
      </c>
      <c r="D161" s="108">
        <v>1515</v>
      </c>
      <c r="E161" s="108">
        <v>17067</v>
      </c>
      <c r="F161" s="109">
        <f t="shared" si="11"/>
        <v>33785</v>
      </c>
      <c r="G161" s="109">
        <f t="shared" si="8"/>
        <v>5574.4333333333334</v>
      </c>
      <c r="H161" s="109">
        <v>0</v>
      </c>
      <c r="I161" s="109">
        <f t="shared" si="9"/>
        <v>22804.5</v>
      </c>
      <c r="J161" s="109">
        <v>0</v>
      </c>
      <c r="K161" s="109">
        <f t="shared" si="10"/>
        <v>28378.933333333334</v>
      </c>
    </row>
    <row r="162" spans="1:11" s="107" customFormat="1" ht="12.5" x14ac:dyDescent="0.25">
      <c r="A162" s="100" t="s">
        <v>6088</v>
      </c>
      <c r="B162" s="100" t="s">
        <v>6089</v>
      </c>
      <c r="C162" s="101">
        <v>13759</v>
      </c>
      <c r="D162" s="108">
        <v>1515</v>
      </c>
      <c r="E162" s="108">
        <v>16652</v>
      </c>
      <c r="F162" s="109">
        <f t="shared" si="11"/>
        <v>31926</v>
      </c>
      <c r="G162" s="109">
        <f t="shared" si="8"/>
        <v>5044.9666666666662</v>
      </c>
      <c r="H162" s="109">
        <v>0</v>
      </c>
      <c r="I162" s="109">
        <f t="shared" si="9"/>
        <v>20638.5</v>
      </c>
      <c r="J162" s="109">
        <v>15600</v>
      </c>
      <c r="K162" s="109">
        <f t="shared" si="10"/>
        <v>41283.466666666667</v>
      </c>
    </row>
    <row r="163" spans="1:11" s="107" customFormat="1" ht="12.5" x14ac:dyDescent="0.25">
      <c r="A163" s="100" t="s">
        <v>6088</v>
      </c>
      <c r="B163" s="100" t="s">
        <v>6089</v>
      </c>
      <c r="C163" s="101">
        <v>13759</v>
      </c>
      <c r="D163" s="108">
        <v>1515</v>
      </c>
      <c r="E163" s="108">
        <v>16652</v>
      </c>
      <c r="F163" s="109">
        <f t="shared" si="11"/>
        <v>31926</v>
      </c>
      <c r="G163" s="109">
        <f t="shared" si="8"/>
        <v>5044.9666666666662</v>
      </c>
      <c r="H163" s="109">
        <v>0</v>
      </c>
      <c r="I163" s="109">
        <f t="shared" si="9"/>
        <v>20638.5</v>
      </c>
      <c r="J163" s="109">
        <v>0</v>
      </c>
      <c r="K163" s="109">
        <f t="shared" si="10"/>
        <v>25683.466666666667</v>
      </c>
    </row>
    <row r="164" spans="1:11" s="107" customFormat="1" ht="12.5" x14ac:dyDescent="0.25">
      <c r="A164" s="100" t="s">
        <v>6090</v>
      </c>
      <c r="B164" s="100" t="s">
        <v>6091</v>
      </c>
      <c r="C164" s="101">
        <v>12083</v>
      </c>
      <c r="D164" s="108">
        <v>1515</v>
      </c>
      <c r="E164" s="108">
        <v>14636</v>
      </c>
      <c r="F164" s="109">
        <f t="shared" si="11"/>
        <v>28234</v>
      </c>
      <c r="G164" s="109">
        <f t="shared" si="8"/>
        <v>4430.4333333333334</v>
      </c>
      <c r="H164" s="109">
        <v>0</v>
      </c>
      <c r="I164" s="109">
        <f t="shared" si="9"/>
        <v>18124.5</v>
      </c>
      <c r="J164" s="109">
        <v>15600</v>
      </c>
      <c r="K164" s="109">
        <f t="shared" si="10"/>
        <v>38154.933333333334</v>
      </c>
    </row>
    <row r="165" spans="1:11" s="107" customFormat="1" ht="12.5" x14ac:dyDescent="0.25">
      <c r="A165" s="100" t="s">
        <v>6090</v>
      </c>
      <c r="B165" s="100" t="s">
        <v>6091</v>
      </c>
      <c r="C165" s="101">
        <v>12083</v>
      </c>
      <c r="D165" s="108">
        <v>1515</v>
      </c>
      <c r="E165" s="108">
        <v>14636</v>
      </c>
      <c r="F165" s="109">
        <f t="shared" si="11"/>
        <v>28234</v>
      </c>
      <c r="G165" s="109">
        <f t="shared" si="8"/>
        <v>4430.4333333333334</v>
      </c>
      <c r="H165" s="109">
        <v>0</v>
      </c>
      <c r="I165" s="109">
        <f t="shared" si="9"/>
        <v>18124.5</v>
      </c>
      <c r="J165" s="109">
        <v>0</v>
      </c>
      <c r="K165" s="109">
        <f t="shared" si="10"/>
        <v>22554.933333333334</v>
      </c>
    </row>
    <row r="166" spans="1:11" s="107" customFormat="1" ht="12.5" x14ac:dyDescent="0.25">
      <c r="A166" s="100" t="s">
        <v>6092</v>
      </c>
      <c r="B166" s="100" t="s">
        <v>6093</v>
      </c>
      <c r="C166" s="101">
        <v>12511</v>
      </c>
      <c r="D166" s="108">
        <v>1515</v>
      </c>
      <c r="E166" s="108">
        <v>11126</v>
      </c>
      <c r="F166" s="109">
        <f t="shared" si="11"/>
        <v>25152</v>
      </c>
      <c r="G166" s="109">
        <f t="shared" si="8"/>
        <v>4587.3666666666668</v>
      </c>
      <c r="H166" s="109">
        <v>0</v>
      </c>
      <c r="I166" s="109">
        <f t="shared" si="9"/>
        <v>18766.5</v>
      </c>
      <c r="J166" s="109">
        <v>15600</v>
      </c>
      <c r="K166" s="109">
        <f t="shared" si="10"/>
        <v>38953.866666666669</v>
      </c>
    </row>
    <row r="167" spans="1:11" s="107" customFormat="1" ht="12.5" x14ac:dyDescent="0.25">
      <c r="A167" s="100" t="s">
        <v>6094</v>
      </c>
      <c r="B167" s="100" t="s">
        <v>6095</v>
      </c>
      <c r="C167" s="101">
        <v>12656</v>
      </c>
      <c r="D167" s="108">
        <v>1515</v>
      </c>
      <c r="E167" s="108">
        <v>14366</v>
      </c>
      <c r="F167" s="109">
        <f t="shared" si="11"/>
        <v>28537</v>
      </c>
      <c r="G167" s="109">
        <f t="shared" si="8"/>
        <v>4640.5333333333338</v>
      </c>
      <c r="H167" s="109">
        <v>0</v>
      </c>
      <c r="I167" s="109">
        <f t="shared" si="9"/>
        <v>18984</v>
      </c>
      <c r="J167" s="109">
        <v>15600</v>
      </c>
      <c r="K167" s="109">
        <f t="shared" si="10"/>
        <v>39224.533333333333</v>
      </c>
    </row>
    <row r="168" spans="1:11" s="107" customFormat="1" ht="12.5" x14ac:dyDescent="0.25">
      <c r="A168" s="100" t="s">
        <v>6094</v>
      </c>
      <c r="B168" s="100" t="s">
        <v>6095</v>
      </c>
      <c r="C168" s="101">
        <v>12656</v>
      </c>
      <c r="D168" s="108">
        <v>1515</v>
      </c>
      <c r="E168" s="108">
        <v>14366</v>
      </c>
      <c r="F168" s="109">
        <f t="shared" si="11"/>
        <v>28537</v>
      </c>
      <c r="G168" s="109">
        <f t="shared" si="8"/>
        <v>4640.5333333333338</v>
      </c>
      <c r="H168" s="109">
        <v>0</v>
      </c>
      <c r="I168" s="109">
        <f t="shared" si="9"/>
        <v>18984</v>
      </c>
      <c r="J168" s="109">
        <v>0</v>
      </c>
      <c r="K168" s="109">
        <f t="shared" si="10"/>
        <v>23624.533333333333</v>
      </c>
    </row>
    <row r="169" spans="1:11" s="107" customFormat="1" ht="12.5" x14ac:dyDescent="0.25">
      <c r="A169" s="100" t="s">
        <v>6096</v>
      </c>
      <c r="B169" s="100" t="s">
        <v>6097</v>
      </c>
      <c r="C169" s="101">
        <v>13002</v>
      </c>
      <c r="D169" s="108">
        <v>1515</v>
      </c>
      <c r="E169" s="108">
        <v>11794</v>
      </c>
      <c r="F169" s="109">
        <f t="shared" si="11"/>
        <v>26311</v>
      </c>
      <c r="G169" s="109">
        <f t="shared" si="8"/>
        <v>4767.3999999999996</v>
      </c>
      <c r="H169" s="109">
        <v>0</v>
      </c>
      <c r="I169" s="109">
        <f t="shared" si="9"/>
        <v>19503</v>
      </c>
      <c r="J169" s="109">
        <v>15600</v>
      </c>
      <c r="K169" s="109">
        <f t="shared" si="10"/>
        <v>39870.400000000001</v>
      </c>
    </row>
    <row r="170" spans="1:11" s="107" customFormat="1" ht="12.5" x14ac:dyDescent="0.25">
      <c r="A170" s="100" t="s">
        <v>6098</v>
      </c>
      <c r="B170" s="100" t="s">
        <v>6099</v>
      </c>
      <c r="C170" s="101">
        <v>12511</v>
      </c>
      <c r="D170" s="108">
        <v>1515</v>
      </c>
      <c r="E170" s="108">
        <v>11126</v>
      </c>
      <c r="F170" s="109">
        <f t="shared" si="11"/>
        <v>25152</v>
      </c>
      <c r="G170" s="109">
        <f t="shared" si="8"/>
        <v>4587.3666666666668</v>
      </c>
      <c r="H170" s="109">
        <v>0</v>
      </c>
      <c r="I170" s="109">
        <f t="shared" si="9"/>
        <v>18766.5</v>
      </c>
      <c r="J170" s="109">
        <v>15600</v>
      </c>
      <c r="K170" s="109">
        <f t="shared" si="10"/>
        <v>38953.866666666669</v>
      </c>
    </row>
    <row r="171" spans="1:11" s="107" customFormat="1" ht="12.5" x14ac:dyDescent="0.25">
      <c r="A171" s="100" t="s">
        <v>6100</v>
      </c>
      <c r="B171" s="100" t="s">
        <v>6101</v>
      </c>
      <c r="C171" s="101">
        <v>10646</v>
      </c>
      <c r="D171" s="108">
        <v>1515</v>
      </c>
      <c r="E171" s="108">
        <v>9717</v>
      </c>
      <c r="F171" s="109">
        <f t="shared" si="11"/>
        <v>21878</v>
      </c>
      <c r="G171" s="109">
        <f t="shared" si="8"/>
        <v>3903.5333333333333</v>
      </c>
      <c r="H171" s="109">
        <v>0</v>
      </c>
      <c r="I171" s="109">
        <f t="shared" si="9"/>
        <v>15969</v>
      </c>
      <c r="J171" s="109">
        <v>15600</v>
      </c>
      <c r="K171" s="109">
        <f t="shared" si="10"/>
        <v>35472.533333333333</v>
      </c>
    </row>
    <row r="172" spans="1:11" s="107" customFormat="1" ht="12.5" x14ac:dyDescent="0.25">
      <c r="A172" s="100" t="s">
        <v>6102</v>
      </c>
      <c r="B172" s="100" t="s">
        <v>6103</v>
      </c>
      <c r="C172" s="101">
        <v>10099</v>
      </c>
      <c r="D172" s="108">
        <v>1515</v>
      </c>
      <c r="E172" s="108">
        <v>9117</v>
      </c>
      <c r="F172" s="109">
        <f t="shared" si="11"/>
        <v>20731</v>
      </c>
      <c r="G172" s="109">
        <f t="shared" si="8"/>
        <v>3702.9666666666667</v>
      </c>
      <c r="H172" s="109">
        <v>0</v>
      </c>
      <c r="I172" s="109">
        <f t="shared" si="9"/>
        <v>15148.5</v>
      </c>
      <c r="J172" s="109">
        <v>15600</v>
      </c>
      <c r="K172" s="109">
        <f t="shared" si="10"/>
        <v>34451.466666666667</v>
      </c>
    </row>
    <row r="173" spans="1:11" s="107" customFormat="1" ht="12.5" x14ac:dyDescent="0.25">
      <c r="A173" s="100" t="s">
        <v>6102</v>
      </c>
      <c r="B173" s="100" t="s">
        <v>6103</v>
      </c>
      <c r="C173" s="101">
        <v>10099</v>
      </c>
      <c r="D173" s="108">
        <v>1515</v>
      </c>
      <c r="E173" s="108">
        <v>9117</v>
      </c>
      <c r="F173" s="109">
        <f t="shared" si="11"/>
        <v>20731</v>
      </c>
      <c r="G173" s="109">
        <f t="shared" si="8"/>
        <v>3702.9666666666667</v>
      </c>
      <c r="H173" s="109">
        <v>0</v>
      </c>
      <c r="I173" s="109">
        <f t="shared" si="9"/>
        <v>15148.5</v>
      </c>
      <c r="J173" s="109">
        <v>0</v>
      </c>
      <c r="K173" s="109">
        <f t="shared" si="10"/>
        <v>18851.466666666667</v>
      </c>
    </row>
    <row r="174" spans="1:11" s="107" customFormat="1" ht="12.5" x14ac:dyDescent="0.25">
      <c r="A174" s="100" t="s">
        <v>6104</v>
      </c>
      <c r="B174" s="100" t="s">
        <v>6105</v>
      </c>
      <c r="C174" s="101">
        <v>10099</v>
      </c>
      <c r="D174" s="108">
        <v>1515</v>
      </c>
      <c r="E174" s="108">
        <v>8943</v>
      </c>
      <c r="F174" s="109">
        <f t="shared" si="11"/>
        <v>20557</v>
      </c>
      <c r="G174" s="109">
        <f t="shared" si="8"/>
        <v>3702.9666666666667</v>
      </c>
      <c r="H174" s="109">
        <v>0</v>
      </c>
      <c r="I174" s="109">
        <f t="shared" si="9"/>
        <v>15148.5</v>
      </c>
      <c r="J174" s="109">
        <v>15600</v>
      </c>
      <c r="K174" s="109">
        <f t="shared" si="10"/>
        <v>34451.466666666667</v>
      </c>
    </row>
    <row r="175" spans="1:11" s="107" customFormat="1" ht="12.5" x14ac:dyDescent="0.25">
      <c r="A175" s="100" t="s">
        <v>6104</v>
      </c>
      <c r="B175" s="100" t="s">
        <v>6105</v>
      </c>
      <c r="C175" s="101">
        <v>10099</v>
      </c>
      <c r="D175" s="108">
        <v>1515</v>
      </c>
      <c r="E175" s="108">
        <v>8943</v>
      </c>
      <c r="F175" s="109">
        <f t="shared" si="11"/>
        <v>20557</v>
      </c>
      <c r="G175" s="109">
        <f t="shared" si="8"/>
        <v>3702.9666666666667</v>
      </c>
      <c r="H175" s="109">
        <v>0</v>
      </c>
      <c r="I175" s="109">
        <f t="shared" si="9"/>
        <v>15148.5</v>
      </c>
      <c r="J175" s="109">
        <v>0</v>
      </c>
      <c r="K175" s="109">
        <f t="shared" si="10"/>
        <v>18851.466666666667</v>
      </c>
    </row>
    <row r="176" spans="1:11" s="107" customFormat="1" ht="12.5" x14ac:dyDescent="0.25">
      <c r="A176" s="100" t="s">
        <v>6106</v>
      </c>
      <c r="B176" s="100" t="s">
        <v>6107</v>
      </c>
      <c r="C176" s="101">
        <v>17631</v>
      </c>
      <c r="D176" s="108">
        <v>1515</v>
      </c>
      <c r="E176" s="108">
        <v>16256</v>
      </c>
      <c r="F176" s="109">
        <f t="shared" si="11"/>
        <v>35402</v>
      </c>
      <c r="G176" s="109">
        <f t="shared" si="8"/>
        <v>6464.7000000000007</v>
      </c>
      <c r="H176" s="109">
        <v>0</v>
      </c>
      <c r="I176" s="109">
        <f t="shared" si="9"/>
        <v>26446.500000000004</v>
      </c>
      <c r="J176" s="109">
        <v>15600</v>
      </c>
      <c r="K176" s="109">
        <f t="shared" si="10"/>
        <v>48511.200000000004</v>
      </c>
    </row>
    <row r="177" spans="1:11" s="107" customFormat="1" ht="12.5" x14ac:dyDescent="0.25">
      <c r="A177" s="100" t="s">
        <v>6108</v>
      </c>
      <c r="B177" s="100" t="s">
        <v>6109</v>
      </c>
      <c r="C177" s="101">
        <v>10099</v>
      </c>
      <c r="D177" s="108">
        <v>1515</v>
      </c>
      <c r="E177" s="108">
        <v>9117</v>
      </c>
      <c r="F177" s="109">
        <f t="shared" si="11"/>
        <v>20731</v>
      </c>
      <c r="G177" s="109">
        <f t="shared" si="8"/>
        <v>3702.9666666666667</v>
      </c>
      <c r="H177" s="109">
        <v>0</v>
      </c>
      <c r="I177" s="109">
        <f t="shared" si="9"/>
        <v>15148.5</v>
      </c>
      <c r="J177" s="109">
        <v>15600</v>
      </c>
      <c r="K177" s="109">
        <f t="shared" si="10"/>
        <v>34451.466666666667</v>
      </c>
    </row>
    <row r="178" spans="1:11" s="107" customFormat="1" ht="12.5" x14ac:dyDescent="0.25">
      <c r="A178" s="100" t="s">
        <v>6110</v>
      </c>
      <c r="B178" s="100" t="s">
        <v>6111</v>
      </c>
      <c r="C178" s="101">
        <v>11064</v>
      </c>
      <c r="D178" s="108">
        <v>1515</v>
      </c>
      <c r="E178" s="108">
        <v>10179</v>
      </c>
      <c r="F178" s="109">
        <f t="shared" si="11"/>
        <v>22758</v>
      </c>
      <c r="G178" s="109">
        <f t="shared" si="8"/>
        <v>4056.8</v>
      </c>
      <c r="H178" s="109">
        <v>0</v>
      </c>
      <c r="I178" s="109">
        <f t="shared" si="9"/>
        <v>16596</v>
      </c>
      <c r="J178" s="109">
        <v>15600</v>
      </c>
      <c r="K178" s="109">
        <f t="shared" si="10"/>
        <v>36252.800000000003</v>
      </c>
    </row>
    <row r="179" spans="1:11" s="107" customFormat="1" ht="12.5" x14ac:dyDescent="0.25">
      <c r="A179" s="100" t="s">
        <v>6112</v>
      </c>
      <c r="B179" s="100" t="s">
        <v>6113</v>
      </c>
      <c r="C179" s="101">
        <v>11896</v>
      </c>
      <c r="D179" s="108">
        <v>1515</v>
      </c>
      <c r="E179" s="108">
        <v>10569</v>
      </c>
      <c r="F179" s="109">
        <f t="shared" si="11"/>
        <v>23980</v>
      </c>
      <c r="G179" s="109">
        <f t="shared" si="8"/>
        <v>4361.8666666666668</v>
      </c>
      <c r="H179" s="109">
        <v>0</v>
      </c>
      <c r="I179" s="109">
        <f t="shared" si="9"/>
        <v>17844</v>
      </c>
      <c r="J179" s="109">
        <v>15600</v>
      </c>
      <c r="K179" s="109">
        <f t="shared" si="10"/>
        <v>37805.866666666669</v>
      </c>
    </row>
    <row r="180" spans="1:11" s="107" customFormat="1" ht="12.5" x14ac:dyDescent="0.25">
      <c r="A180" s="100" t="s">
        <v>6114</v>
      </c>
      <c r="B180" s="100" t="s">
        <v>6115</v>
      </c>
      <c r="C180" s="101">
        <v>12243</v>
      </c>
      <c r="D180" s="108">
        <v>1515</v>
      </c>
      <c r="E180" s="108">
        <v>10814</v>
      </c>
      <c r="F180" s="109">
        <f t="shared" si="11"/>
        <v>24572</v>
      </c>
      <c r="G180" s="109">
        <f t="shared" si="8"/>
        <v>4489.1000000000004</v>
      </c>
      <c r="H180" s="109">
        <v>0</v>
      </c>
      <c r="I180" s="109">
        <f t="shared" si="9"/>
        <v>18364.5</v>
      </c>
      <c r="J180" s="109">
        <v>15600</v>
      </c>
      <c r="K180" s="109">
        <f t="shared" si="10"/>
        <v>38453.599999999999</v>
      </c>
    </row>
    <row r="181" spans="1:11" s="107" customFormat="1" ht="12.5" x14ac:dyDescent="0.25">
      <c r="A181" s="100" t="s">
        <v>6116</v>
      </c>
      <c r="B181" s="100" t="s">
        <v>6117</v>
      </c>
      <c r="C181" s="101">
        <v>12243</v>
      </c>
      <c r="D181" s="108">
        <v>1515</v>
      </c>
      <c r="E181" s="108">
        <v>10814</v>
      </c>
      <c r="F181" s="109">
        <f t="shared" si="11"/>
        <v>24572</v>
      </c>
      <c r="G181" s="109">
        <f t="shared" si="8"/>
        <v>4489.1000000000004</v>
      </c>
      <c r="H181" s="109">
        <v>0</v>
      </c>
      <c r="I181" s="109">
        <f t="shared" si="9"/>
        <v>18364.5</v>
      </c>
      <c r="J181" s="109">
        <v>15600</v>
      </c>
      <c r="K181" s="109">
        <f t="shared" si="10"/>
        <v>38453.599999999999</v>
      </c>
    </row>
    <row r="182" spans="1:11" s="107" customFormat="1" ht="12.5" x14ac:dyDescent="0.25">
      <c r="A182" s="100" t="s">
        <v>6116</v>
      </c>
      <c r="B182" s="100" t="s">
        <v>6117</v>
      </c>
      <c r="C182" s="101">
        <v>12243</v>
      </c>
      <c r="D182" s="108">
        <v>1515</v>
      </c>
      <c r="E182" s="108">
        <v>10814</v>
      </c>
      <c r="F182" s="109">
        <f t="shared" si="11"/>
        <v>24572</v>
      </c>
      <c r="G182" s="109">
        <f t="shared" si="8"/>
        <v>4489.1000000000004</v>
      </c>
      <c r="H182" s="109">
        <v>0</v>
      </c>
      <c r="I182" s="109">
        <f t="shared" si="9"/>
        <v>18364.5</v>
      </c>
      <c r="J182" s="109">
        <v>0</v>
      </c>
      <c r="K182" s="109">
        <f t="shared" si="10"/>
        <v>22853.599999999999</v>
      </c>
    </row>
    <row r="183" spans="1:11" s="107" customFormat="1" ht="12.5" x14ac:dyDescent="0.25">
      <c r="A183" s="100" t="s">
        <v>6118</v>
      </c>
      <c r="B183" s="100" t="s">
        <v>6119</v>
      </c>
      <c r="C183" s="101">
        <v>11896</v>
      </c>
      <c r="D183" s="108">
        <v>1515</v>
      </c>
      <c r="E183" s="108">
        <v>10569</v>
      </c>
      <c r="F183" s="109">
        <f t="shared" si="11"/>
        <v>23980</v>
      </c>
      <c r="G183" s="109">
        <f t="shared" si="8"/>
        <v>4361.8666666666668</v>
      </c>
      <c r="H183" s="109">
        <v>0</v>
      </c>
      <c r="I183" s="109">
        <f t="shared" si="9"/>
        <v>17844</v>
      </c>
      <c r="J183" s="109">
        <v>15600</v>
      </c>
      <c r="K183" s="109">
        <f t="shared" si="10"/>
        <v>37805.866666666669</v>
      </c>
    </row>
    <row r="184" spans="1:11" s="107" customFormat="1" ht="12.5" x14ac:dyDescent="0.25">
      <c r="A184" s="100" t="s">
        <v>6118</v>
      </c>
      <c r="B184" s="100" t="s">
        <v>6119</v>
      </c>
      <c r="C184" s="101">
        <v>11896</v>
      </c>
      <c r="D184" s="108">
        <v>1515</v>
      </c>
      <c r="E184" s="108">
        <v>10569</v>
      </c>
      <c r="F184" s="109">
        <f t="shared" si="11"/>
        <v>23980</v>
      </c>
      <c r="G184" s="109">
        <f t="shared" si="8"/>
        <v>4361.8666666666668</v>
      </c>
      <c r="H184" s="109">
        <v>0</v>
      </c>
      <c r="I184" s="109">
        <f t="shared" si="9"/>
        <v>17844</v>
      </c>
      <c r="J184" s="109">
        <v>0</v>
      </c>
      <c r="K184" s="109">
        <f t="shared" si="10"/>
        <v>22205.866666666669</v>
      </c>
    </row>
    <row r="185" spans="1:11" s="107" customFormat="1" ht="12.5" x14ac:dyDescent="0.25">
      <c r="A185" s="100" t="s">
        <v>6120</v>
      </c>
      <c r="B185" s="100" t="s">
        <v>6121</v>
      </c>
      <c r="C185" s="101">
        <v>10099</v>
      </c>
      <c r="D185" s="108">
        <v>1515</v>
      </c>
      <c r="E185" s="108">
        <v>9117</v>
      </c>
      <c r="F185" s="109">
        <f t="shared" si="11"/>
        <v>20731</v>
      </c>
      <c r="G185" s="109">
        <f t="shared" si="8"/>
        <v>3702.9666666666667</v>
      </c>
      <c r="H185" s="109">
        <v>0</v>
      </c>
      <c r="I185" s="109">
        <f t="shared" si="9"/>
        <v>15148.5</v>
      </c>
      <c r="J185" s="109">
        <v>15600</v>
      </c>
      <c r="K185" s="109">
        <f t="shared" si="10"/>
        <v>34451.466666666667</v>
      </c>
    </row>
    <row r="186" spans="1:11" s="107" customFormat="1" ht="12.5" x14ac:dyDescent="0.25">
      <c r="A186" s="100" t="s">
        <v>6122</v>
      </c>
      <c r="B186" s="100" t="s">
        <v>6123</v>
      </c>
      <c r="C186" s="101">
        <v>12243</v>
      </c>
      <c r="D186" s="108">
        <v>1515</v>
      </c>
      <c r="E186" s="108">
        <v>10814</v>
      </c>
      <c r="F186" s="109">
        <f t="shared" si="11"/>
        <v>24572</v>
      </c>
      <c r="G186" s="109">
        <f t="shared" si="8"/>
        <v>4489.1000000000004</v>
      </c>
      <c r="H186" s="109">
        <v>0</v>
      </c>
      <c r="I186" s="109">
        <f t="shared" si="9"/>
        <v>18364.5</v>
      </c>
      <c r="J186" s="109">
        <v>15600</v>
      </c>
      <c r="K186" s="109">
        <f t="shared" si="10"/>
        <v>38453.599999999999</v>
      </c>
    </row>
    <row r="187" spans="1:11" s="107" customFormat="1" ht="12.5" x14ac:dyDescent="0.25">
      <c r="A187" s="100" t="s">
        <v>6124</v>
      </c>
      <c r="B187" s="100" t="s">
        <v>6125</v>
      </c>
      <c r="C187" s="101">
        <v>10099</v>
      </c>
      <c r="D187" s="108">
        <v>1515</v>
      </c>
      <c r="E187" s="108">
        <v>9117</v>
      </c>
      <c r="F187" s="109">
        <f t="shared" si="11"/>
        <v>20731</v>
      </c>
      <c r="G187" s="109">
        <f t="shared" si="8"/>
        <v>3702.9666666666667</v>
      </c>
      <c r="H187" s="109">
        <v>0</v>
      </c>
      <c r="I187" s="109">
        <f t="shared" si="9"/>
        <v>15148.5</v>
      </c>
      <c r="J187" s="109">
        <v>15600</v>
      </c>
      <c r="K187" s="109">
        <f t="shared" si="10"/>
        <v>34451.466666666667</v>
      </c>
    </row>
    <row r="188" spans="1:11" s="107" customFormat="1" ht="12.5" x14ac:dyDescent="0.25">
      <c r="A188" s="100" t="s">
        <v>6126</v>
      </c>
      <c r="B188" s="100" t="s">
        <v>4635</v>
      </c>
      <c r="C188" s="101">
        <v>20515</v>
      </c>
      <c r="D188" s="108">
        <v>1515</v>
      </c>
      <c r="E188" s="108">
        <v>20662</v>
      </c>
      <c r="F188" s="109">
        <f t="shared" si="11"/>
        <v>42692</v>
      </c>
      <c r="G188" s="109">
        <f t="shared" ref="G188:G251" si="12">(C188/30)*11</f>
        <v>7522.166666666667</v>
      </c>
      <c r="H188" s="109">
        <v>0</v>
      </c>
      <c r="I188" s="109">
        <f t="shared" ref="I188:I251" si="13">(C188/30)*45</f>
        <v>30772.5</v>
      </c>
      <c r="J188" s="109">
        <v>15600</v>
      </c>
      <c r="K188" s="109">
        <f t="shared" ref="K188:K251" si="14">SUM(G188:J188)</f>
        <v>53894.666666666664</v>
      </c>
    </row>
    <row r="189" spans="1:11" s="107" customFormat="1" ht="12.5" x14ac:dyDescent="0.25">
      <c r="A189" s="100" t="s">
        <v>6127</v>
      </c>
      <c r="B189" s="100" t="s">
        <v>6128</v>
      </c>
      <c r="C189" s="101">
        <v>10646</v>
      </c>
      <c r="D189" s="108">
        <v>1515</v>
      </c>
      <c r="E189" s="108">
        <v>9718</v>
      </c>
      <c r="F189" s="109">
        <f t="shared" ref="F189:F253" si="15">SUM(C189:E189)</f>
        <v>21879</v>
      </c>
      <c r="G189" s="109">
        <f t="shared" si="12"/>
        <v>3903.5333333333333</v>
      </c>
      <c r="H189" s="109">
        <v>0</v>
      </c>
      <c r="I189" s="109">
        <f t="shared" si="13"/>
        <v>15969</v>
      </c>
      <c r="J189" s="109">
        <v>15600</v>
      </c>
      <c r="K189" s="109">
        <f t="shared" si="14"/>
        <v>35472.533333333333</v>
      </c>
    </row>
    <row r="190" spans="1:11" s="107" customFormat="1" ht="12.5" x14ac:dyDescent="0.25">
      <c r="A190" s="100" t="s">
        <v>6129</v>
      </c>
      <c r="B190" s="100" t="s">
        <v>6130</v>
      </c>
      <c r="C190" s="101">
        <v>10099</v>
      </c>
      <c r="D190" s="108">
        <v>1515</v>
      </c>
      <c r="E190" s="108">
        <v>9117</v>
      </c>
      <c r="F190" s="109">
        <f t="shared" si="15"/>
        <v>20731</v>
      </c>
      <c r="G190" s="109">
        <f t="shared" si="12"/>
        <v>3702.9666666666667</v>
      </c>
      <c r="H190" s="109">
        <v>0</v>
      </c>
      <c r="I190" s="109">
        <f t="shared" si="13"/>
        <v>15148.5</v>
      </c>
      <c r="J190" s="109">
        <v>15600</v>
      </c>
      <c r="K190" s="109">
        <f t="shared" si="14"/>
        <v>34451.466666666667</v>
      </c>
    </row>
    <row r="191" spans="1:11" s="107" customFormat="1" ht="12.5" x14ac:dyDescent="0.25">
      <c r="A191" s="100" t="s">
        <v>6131</v>
      </c>
      <c r="B191" s="100" t="s">
        <v>6132</v>
      </c>
      <c r="C191" s="101">
        <v>12511</v>
      </c>
      <c r="D191" s="108">
        <v>1515</v>
      </c>
      <c r="E191" s="108">
        <v>11126</v>
      </c>
      <c r="F191" s="109">
        <f t="shared" si="15"/>
        <v>25152</v>
      </c>
      <c r="G191" s="109">
        <f t="shared" si="12"/>
        <v>4587.3666666666668</v>
      </c>
      <c r="H191" s="109">
        <v>0</v>
      </c>
      <c r="I191" s="109">
        <f t="shared" si="13"/>
        <v>18766.5</v>
      </c>
      <c r="J191" s="109">
        <v>15600</v>
      </c>
      <c r="K191" s="109">
        <f t="shared" si="14"/>
        <v>38953.866666666669</v>
      </c>
    </row>
    <row r="192" spans="1:11" s="107" customFormat="1" ht="12.5" x14ac:dyDescent="0.25">
      <c r="A192" s="100" t="s">
        <v>6133</v>
      </c>
      <c r="B192" s="100" t="s">
        <v>6134</v>
      </c>
      <c r="C192" s="101">
        <v>13706</v>
      </c>
      <c r="D192" s="108">
        <v>1515</v>
      </c>
      <c r="E192" s="108">
        <v>11230</v>
      </c>
      <c r="F192" s="109">
        <f t="shared" si="15"/>
        <v>26451</v>
      </c>
      <c r="G192" s="109">
        <f t="shared" si="12"/>
        <v>5025.5333333333338</v>
      </c>
      <c r="H192" s="109">
        <v>0</v>
      </c>
      <c r="I192" s="109">
        <f t="shared" si="13"/>
        <v>20559</v>
      </c>
      <c r="J192" s="109">
        <v>15600</v>
      </c>
      <c r="K192" s="109">
        <f t="shared" si="14"/>
        <v>41184.533333333333</v>
      </c>
    </row>
    <row r="193" spans="1:11" s="107" customFormat="1" ht="12.5" x14ac:dyDescent="0.25">
      <c r="A193" s="100" t="s">
        <v>6135</v>
      </c>
      <c r="B193" s="100" t="s">
        <v>6136</v>
      </c>
      <c r="C193" s="101">
        <v>13759</v>
      </c>
      <c r="D193" s="108">
        <v>1515</v>
      </c>
      <c r="E193" s="108">
        <v>16752</v>
      </c>
      <c r="F193" s="109">
        <f t="shared" si="15"/>
        <v>32026</v>
      </c>
      <c r="G193" s="109">
        <f t="shared" si="12"/>
        <v>5044.9666666666662</v>
      </c>
      <c r="H193" s="109">
        <v>0</v>
      </c>
      <c r="I193" s="109">
        <f t="shared" si="13"/>
        <v>20638.5</v>
      </c>
      <c r="J193" s="109">
        <v>15600</v>
      </c>
      <c r="K193" s="109">
        <f t="shared" si="14"/>
        <v>41283.466666666667</v>
      </c>
    </row>
    <row r="194" spans="1:11" s="107" customFormat="1" ht="12.5" x14ac:dyDescent="0.25">
      <c r="A194" s="100" t="s">
        <v>6137</v>
      </c>
      <c r="B194" s="100" t="s">
        <v>6138</v>
      </c>
      <c r="C194" s="101">
        <v>10646</v>
      </c>
      <c r="D194" s="108">
        <v>1515</v>
      </c>
      <c r="E194" s="108">
        <v>9718</v>
      </c>
      <c r="F194" s="109">
        <f t="shared" si="15"/>
        <v>21879</v>
      </c>
      <c r="G194" s="109">
        <f t="shared" si="12"/>
        <v>3903.5333333333333</v>
      </c>
      <c r="H194" s="109">
        <v>0</v>
      </c>
      <c r="I194" s="109">
        <f t="shared" si="13"/>
        <v>15969</v>
      </c>
      <c r="J194" s="109">
        <v>15600</v>
      </c>
      <c r="K194" s="109">
        <f t="shared" si="14"/>
        <v>35472.533333333333</v>
      </c>
    </row>
    <row r="195" spans="1:11" s="107" customFormat="1" ht="12.5" x14ac:dyDescent="0.25">
      <c r="A195" s="100" t="s">
        <v>6139</v>
      </c>
      <c r="B195" s="100" t="s">
        <v>5223</v>
      </c>
      <c r="C195" s="101">
        <v>12906</v>
      </c>
      <c r="D195" s="108">
        <v>1515</v>
      </c>
      <c r="E195" s="108">
        <v>11118</v>
      </c>
      <c r="F195" s="109">
        <f t="shared" si="15"/>
        <v>25539</v>
      </c>
      <c r="G195" s="109">
        <f t="shared" si="12"/>
        <v>4732.2</v>
      </c>
      <c r="H195" s="109">
        <v>0</v>
      </c>
      <c r="I195" s="109">
        <f t="shared" si="13"/>
        <v>19359</v>
      </c>
      <c r="J195" s="109">
        <v>15600</v>
      </c>
      <c r="K195" s="109">
        <f t="shared" si="14"/>
        <v>39691.199999999997</v>
      </c>
    </row>
    <row r="196" spans="1:11" s="107" customFormat="1" ht="12.5" x14ac:dyDescent="0.25">
      <c r="A196" s="100" t="s">
        <v>6140</v>
      </c>
      <c r="B196" s="100" t="s">
        <v>6141</v>
      </c>
      <c r="C196" s="101">
        <v>21674</v>
      </c>
      <c r="D196" s="108">
        <v>1515</v>
      </c>
      <c r="E196" s="108">
        <v>24232</v>
      </c>
      <c r="F196" s="109">
        <f t="shared" si="15"/>
        <v>47421</v>
      </c>
      <c r="G196" s="109">
        <f t="shared" si="12"/>
        <v>7947.1333333333332</v>
      </c>
      <c r="H196" s="109">
        <v>0</v>
      </c>
      <c r="I196" s="109">
        <f t="shared" si="13"/>
        <v>32511</v>
      </c>
      <c r="J196" s="109">
        <v>15600</v>
      </c>
      <c r="K196" s="109">
        <f t="shared" si="14"/>
        <v>56058.133333333331</v>
      </c>
    </row>
    <row r="197" spans="1:11" s="107" customFormat="1" ht="12.5" x14ac:dyDescent="0.25">
      <c r="A197" s="100" t="s">
        <v>6142</v>
      </c>
      <c r="B197" s="100" t="s">
        <v>6143</v>
      </c>
      <c r="C197" s="101">
        <v>14657</v>
      </c>
      <c r="D197" s="108">
        <v>1515</v>
      </c>
      <c r="E197" s="108">
        <v>17455</v>
      </c>
      <c r="F197" s="109">
        <f t="shared" si="15"/>
        <v>33627</v>
      </c>
      <c r="G197" s="109">
        <f t="shared" si="12"/>
        <v>5374.2333333333336</v>
      </c>
      <c r="H197" s="109">
        <v>0</v>
      </c>
      <c r="I197" s="109">
        <f t="shared" si="13"/>
        <v>21985.5</v>
      </c>
      <c r="J197" s="109">
        <v>15600</v>
      </c>
      <c r="K197" s="109">
        <f t="shared" si="14"/>
        <v>42959.733333333337</v>
      </c>
    </row>
    <row r="198" spans="1:11" s="107" customFormat="1" ht="12.5" x14ac:dyDescent="0.25">
      <c r="A198" s="100" t="s">
        <v>6142</v>
      </c>
      <c r="B198" s="100" t="s">
        <v>6143</v>
      </c>
      <c r="C198" s="101">
        <v>14657</v>
      </c>
      <c r="D198" s="108">
        <v>1515</v>
      </c>
      <c r="E198" s="108">
        <v>17455</v>
      </c>
      <c r="F198" s="109">
        <f t="shared" si="15"/>
        <v>33627</v>
      </c>
      <c r="G198" s="109">
        <f t="shared" si="12"/>
        <v>5374.2333333333336</v>
      </c>
      <c r="H198" s="109">
        <v>0</v>
      </c>
      <c r="I198" s="109">
        <f t="shared" si="13"/>
        <v>21985.5</v>
      </c>
      <c r="J198" s="109">
        <v>0</v>
      </c>
      <c r="K198" s="109">
        <f t="shared" si="14"/>
        <v>27359.733333333334</v>
      </c>
    </row>
    <row r="199" spans="1:11" s="107" customFormat="1" ht="12.5" x14ac:dyDescent="0.25">
      <c r="A199" s="100" t="s">
        <v>6144</v>
      </c>
      <c r="B199" s="100" t="s">
        <v>6145</v>
      </c>
      <c r="C199" s="101">
        <v>13011</v>
      </c>
      <c r="D199" s="108">
        <v>1515</v>
      </c>
      <c r="E199" s="108">
        <v>15598</v>
      </c>
      <c r="F199" s="109">
        <f t="shared" si="15"/>
        <v>30124</v>
      </c>
      <c r="G199" s="109">
        <f t="shared" si="12"/>
        <v>4770.7</v>
      </c>
      <c r="H199" s="109">
        <v>0</v>
      </c>
      <c r="I199" s="109">
        <f t="shared" si="13"/>
        <v>19516.5</v>
      </c>
      <c r="J199" s="109">
        <v>15600</v>
      </c>
      <c r="K199" s="109">
        <f t="shared" si="14"/>
        <v>39887.199999999997</v>
      </c>
    </row>
    <row r="200" spans="1:11" s="107" customFormat="1" ht="12.5" x14ac:dyDescent="0.25">
      <c r="A200" s="100" t="s">
        <v>6144</v>
      </c>
      <c r="B200" s="100" t="s">
        <v>6145</v>
      </c>
      <c r="C200" s="101">
        <v>13011</v>
      </c>
      <c r="D200" s="108">
        <v>1515</v>
      </c>
      <c r="E200" s="108">
        <v>15598</v>
      </c>
      <c r="F200" s="109">
        <f t="shared" si="15"/>
        <v>30124</v>
      </c>
      <c r="G200" s="109">
        <f t="shared" si="12"/>
        <v>4770.7</v>
      </c>
      <c r="H200" s="109">
        <v>0</v>
      </c>
      <c r="I200" s="109">
        <f t="shared" si="13"/>
        <v>19516.5</v>
      </c>
      <c r="J200" s="109">
        <v>0</v>
      </c>
      <c r="K200" s="109">
        <f t="shared" si="14"/>
        <v>24287.200000000001</v>
      </c>
    </row>
    <row r="201" spans="1:11" s="107" customFormat="1" ht="12.5" x14ac:dyDescent="0.25">
      <c r="A201" s="100" t="s">
        <v>6146</v>
      </c>
      <c r="B201" s="100" t="s">
        <v>6147</v>
      </c>
      <c r="C201" s="101">
        <v>13759</v>
      </c>
      <c r="D201" s="108">
        <v>1515</v>
      </c>
      <c r="E201" s="108">
        <v>16652</v>
      </c>
      <c r="F201" s="109">
        <f t="shared" si="15"/>
        <v>31926</v>
      </c>
      <c r="G201" s="109">
        <f t="shared" si="12"/>
        <v>5044.9666666666662</v>
      </c>
      <c r="H201" s="109">
        <v>0</v>
      </c>
      <c r="I201" s="109">
        <f t="shared" si="13"/>
        <v>20638.5</v>
      </c>
      <c r="J201" s="109">
        <v>15600</v>
      </c>
      <c r="K201" s="109">
        <f t="shared" si="14"/>
        <v>41283.466666666667</v>
      </c>
    </row>
    <row r="202" spans="1:11" s="107" customFormat="1" ht="12.5" x14ac:dyDescent="0.25">
      <c r="A202" s="100" t="s">
        <v>6146</v>
      </c>
      <c r="B202" s="100" t="s">
        <v>6147</v>
      </c>
      <c r="C202" s="101">
        <v>13759</v>
      </c>
      <c r="D202" s="108">
        <v>1515</v>
      </c>
      <c r="E202" s="108">
        <v>16652</v>
      </c>
      <c r="F202" s="109">
        <f t="shared" si="15"/>
        <v>31926</v>
      </c>
      <c r="G202" s="109">
        <f t="shared" si="12"/>
        <v>5044.9666666666662</v>
      </c>
      <c r="H202" s="109">
        <v>0</v>
      </c>
      <c r="I202" s="109">
        <f t="shared" si="13"/>
        <v>20638.5</v>
      </c>
      <c r="J202" s="109">
        <v>0</v>
      </c>
      <c r="K202" s="109">
        <f t="shared" si="14"/>
        <v>25683.466666666667</v>
      </c>
    </row>
    <row r="203" spans="1:11" s="107" customFormat="1" ht="12.5" x14ac:dyDescent="0.25">
      <c r="A203" s="100" t="s">
        <v>6148</v>
      </c>
      <c r="B203" s="100" t="s">
        <v>6149</v>
      </c>
      <c r="C203" s="101">
        <v>13215</v>
      </c>
      <c r="D203" s="108">
        <v>1515</v>
      </c>
      <c r="E203" s="108">
        <v>15579</v>
      </c>
      <c r="F203" s="109">
        <f t="shared" si="15"/>
        <v>30309</v>
      </c>
      <c r="G203" s="109">
        <f t="shared" si="12"/>
        <v>4845.5</v>
      </c>
      <c r="H203" s="109">
        <v>0</v>
      </c>
      <c r="I203" s="109">
        <f t="shared" si="13"/>
        <v>19822.5</v>
      </c>
      <c r="J203" s="109">
        <v>15600</v>
      </c>
      <c r="K203" s="109">
        <f t="shared" si="14"/>
        <v>40268</v>
      </c>
    </row>
    <row r="204" spans="1:11" s="107" customFormat="1" ht="12.5" x14ac:dyDescent="0.25">
      <c r="A204" s="100" t="s">
        <v>6150</v>
      </c>
      <c r="B204" s="100" t="s">
        <v>6151</v>
      </c>
      <c r="C204" s="101">
        <v>16171</v>
      </c>
      <c r="D204" s="108">
        <v>1515</v>
      </c>
      <c r="E204" s="108">
        <v>18977</v>
      </c>
      <c r="F204" s="109">
        <f t="shared" si="15"/>
        <v>36663</v>
      </c>
      <c r="G204" s="109">
        <f t="shared" si="12"/>
        <v>5929.3666666666668</v>
      </c>
      <c r="H204" s="109">
        <v>0</v>
      </c>
      <c r="I204" s="109">
        <f t="shared" si="13"/>
        <v>24256.5</v>
      </c>
      <c r="J204" s="109">
        <v>15600</v>
      </c>
      <c r="K204" s="109">
        <f t="shared" si="14"/>
        <v>45785.866666666669</v>
      </c>
    </row>
    <row r="205" spans="1:11" s="107" customFormat="1" ht="12.5" x14ac:dyDescent="0.25">
      <c r="A205" s="100" t="s">
        <v>6152</v>
      </c>
      <c r="B205" s="100" t="s">
        <v>6153</v>
      </c>
      <c r="C205" s="101">
        <v>20566</v>
      </c>
      <c r="D205" s="108">
        <v>1515</v>
      </c>
      <c r="E205" s="108">
        <v>23799</v>
      </c>
      <c r="F205" s="109">
        <f t="shared" si="15"/>
        <v>45880</v>
      </c>
      <c r="G205" s="109">
        <f t="shared" si="12"/>
        <v>7540.8666666666668</v>
      </c>
      <c r="H205" s="109">
        <v>0</v>
      </c>
      <c r="I205" s="109">
        <f t="shared" si="13"/>
        <v>30849</v>
      </c>
      <c r="J205" s="109">
        <v>15600</v>
      </c>
      <c r="K205" s="109">
        <f t="shared" si="14"/>
        <v>53989.866666666669</v>
      </c>
    </row>
    <row r="206" spans="1:11" s="107" customFormat="1" ht="12.5" x14ac:dyDescent="0.25">
      <c r="A206" s="100" t="s">
        <v>6152</v>
      </c>
      <c r="B206" s="100" t="s">
        <v>6153</v>
      </c>
      <c r="C206" s="101">
        <v>20566</v>
      </c>
      <c r="D206" s="108">
        <v>1515</v>
      </c>
      <c r="E206" s="108">
        <v>23799</v>
      </c>
      <c r="F206" s="109">
        <f t="shared" si="15"/>
        <v>45880</v>
      </c>
      <c r="G206" s="109">
        <f t="shared" si="12"/>
        <v>7540.8666666666668</v>
      </c>
      <c r="H206" s="109">
        <v>0</v>
      </c>
      <c r="I206" s="109">
        <f t="shared" si="13"/>
        <v>30849</v>
      </c>
      <c r="J206" s="109">
        <v>0</v>
      </c>
      <c r="K206" s="109">
        <f t="shared" si="14"/>
        <v>38389.866666666669</v>
      </c>
    </row>
    <row r="207" spans="1:11" s="107" customFormat="1" ht="12.5" x14ac:dyDescent="0.25">
      <c r="A207" s="100" t="s">
        <v>6154</v>
      </c>
      <c r="B207" s="100" t="s">
        <v>6155</v>
      </c>
      <c r="C207" s="101">
        <v>21550</v>
      </c>
      <c r="D207" s="108">
        <v>1515</v>
      </c>
      <c r="E207" s="108">
        <v>24148</v>
      </c>
      <c r="F207" s="109">
        <f t="shared" si="15"/>
        <v>47213</v>
      </c>
      <c r="G207" s="109">
        <f t="shared" si="12"/>
        <v>7901.666666666667</v>
      </c>
      <c r="H207" s="109">
        <v>0</v>
      </c>
      <c r="I207" s="109">
        <f t="shared" si="13"/>
        <v>32325</v>
      </c>
      <c r="J207" s="109">
        <v>15600</v>
      </c>
      <c r="K207" s="109">
        <f t="shared" si="14"/>
        <v>55826.666666666664</v>
      </c>
    </row>
    <row r="208" spans="1:11" s="107" customFormat="1" ht="12.5" x14ac:dyDescent="0.25">
      <c r="A208" s="100" t="s">
        <v>6156</v>
      </c>
      <c r="B208" s="100" t="s">
        <v>6157</v>
      </c>
      <c r="C208" s="101">
        <v>20566</v>
      </c>
      <c r="D208" s="108">
        <v>1515</v>
      </c>
      <c r="E208" s="108">
        <v>23799</v>
      </c>
      <c r="F208" s="109">
        <f t="shared" si="15"/>
        <v>45880</v>
      </c>
      <c r="G208" s="109">
        <f t="shared" si="12"/>
        <v>7540.8666666666668</v>
      </c>
      <c r="H208" s="109">
        <v>0</v>
      </c>
      <c r="I208" s="109">
        <f t="shared" si="13"/>
        <v>30849</v>
      </c>
      <c r="J208" s="109">
        <v>15600</v>
      </c>
      <c r="K208" s="109">
        <f t="shared" si="14"/>
        <v>53989.866666666669</v>
      </c>
    </row>
    <row r="209" spans="1:11" s="107" customFormat="1" ht="12.5" x14ac:dyDescent="0.25">
      <c r="A209" s="100" t="s">
        <v>6158</v>
      </c>
      <c r="B209" s="100" t="s">
        <v>6159</v>
      </c>
      <c r="C209" s="101">
        <v>12853</v>
      </c>
      <c r="D209" s="108">
        <v>1515</v>
      </c>
      <c r="E209" s="108">
        <v>10876</v>
      </c>
      <c r="F209" s="109">
        <f t="shared" si="15"/>
        <v>25244</v>
      </c>
      <c r="G209" s="109">
        <f t="shared" si="12"/>
        <v>4712.7666666666664</v>
      </c>
      <c r="H209" s="109">
        <v>0</v>
      </c>
      <c r="I209" s="109">
        <f t="shared" si="13"/>
        <v>19279.5</v>
      </c>
      <c r="J209" s="109">
        <v>15600</v>
      </c>
      <c r="K209" s="109">
        <f t="shared" si="14"/>
        <v>39592.266666666663</v>
      </c>
    </row>
    <row r="210" spans="1:11" s="107" customFormat="1" ht="12.5" x14ac:dyDescent="0.25">
      <c r="A210" s="100" t="s">
        <v>6158</v>
      </c>
      <c r="B210" s="100" t="s">
        <v>6159</v>
      </c>
      <c r="C210" s="101">
        <v>12853</v>
      </c>
      <c r="D210" s="108">
        <v>1515</v>
      </c>
      <c r="E210" s="108">
        <v>10876</v>
      </c>
      <c r="F210" s="109">
        <f t="shared" si="15"/>
        <v>25244</v>
      </c>
      <c r="G210" s="109">
        <f t="shared" si="12"/>
        <v>4712.7666666666664</v>
      </c>
      <c r="H210" s="109">
        <v>0</v>
      </c>
      <c r="I210" s="109">
        <f t="shared" si="13"/>
        <v>19279.5</v>
      </c>
      <c r="J210" s="109">
        <v>0</v>
      </c>
      <c r="K210" s="109">
        <f t="shared" si="14"/>
        <v>23992.266666666666</v>
      </c>
    </row>
    <row r="211" spans="1:11" s="107" customFormat="1" ht="12.5" x14ac:dyDescent="0.25">
      <c r="A211" s="100" t="s">
        <v>6160</v>
      </c>
      <c r="B211" s="100" t="s">
        <v>6161</v>
      </c>
      <c r="C211" s="101">
        <v>12511</v>
      </c>
      <c r="D211" s="108">
        <v>1515</v>
      </c>
      <c r="E211" s="108">
        <v>11126</v>
      </c>
      <c r="F211" s="109">
        <f t="shared" si="15"/>
        <v>25152</v>
      </c>
      <c r="G211" s="109">
        <f t="shared" si="12"/>
        <v>4587.3666666666668</v>
      </c>
      <c r="H211" s="109">
        <v>0</v>
      </c>
      <c r="I211" s="109">
        <f t="shared" si="13"/>
        <v>18766.5</v>
      </c>
      <c r="J211" s="109">
        <v>15600</v>
      </c>
      <c r="K211" s="109">
        <f t="shared" si="14"/>
        <v>38953.866666666669</v>
      </c>
    </row>
    <row r="212" spans="1:11" s="107" customFormat="1" ht="12.5" x14ac:dyDescent="0.25">
      <c r="A212" s="100" t="s">
        <v>6162</v>
      </c>
      <c r="B212" s="100" t="s">
        <v>6163</v>
      </c>
      <c r="C212" s="101">
        <v>18450</v>
      </c>
      <c r="D212" s="108">
        <v>1515</v>
      </c>
      <c r="E212" s="108">
        <v>18684</v>
      </c>
      <c r="F212" s="109">
        <f t="shared" si="15"/>
        <v>38649</v>
      </c>
      <c r="G212" s="109">
        <f t="shared" si="12"/>
        <v>6765</v>
      </c>
      <c r="H212" s="109">
        <v>0</v>
      </c>
      <c r="I212" s="109">
        <f t="shared" si="13"/>
        <v>27675</v>
      </c>
      <c r="J212" s="109">
        <v>15600</v>
      </c>
      <c r="K212" s="109">
        <f t="shared" si="14"/>
        <v>50040</v>
      </c>
    </row>
    <row r="213" spans="1:11" s="107" customFormat="1" ht="12.5" x14ac:dyDescent="0.25">
      <c r="A213" s="100" t="s">
        <v>6162</v>
      </c>
      <c r="B213" s="100" t="s">
        <v>6163</v>
      </c>
      <c r="C213" s="101">
        <v>18450</v>
      </c>
      <c r="D213" s="108">
        <v>1515</v>
      </c>
      <c r="E213" s="108">
        <v>18684</v>
      </c>
      <c r="F213" s="109">
        <f t="shared" si="15"/>
        <v>38649</v>
      </c>
      <c r="G213" s="109">
        <f t="shared" si="12"/>
        <v>6765</v>
      </c>
      <c r="H213" s="109">
        <v>0</v>
      </c>
      <c r="I213" s="109">
        <f t="shared" si="13"/>
        <v>27675</v>
      </c>
      <c r="J213" s="109">
        <v>0</v>
      </c>
      <c r="K213" s="109">
        <f t="shared" si="14"/>
        <v>34440</v>
      </c>
    </row>
    <row r="214" spans="1:11" s="107" customFormat="1" ht="12.5" x14ac:dyDescent="0.25">
      <c r="A214" s="100" t="s">
        <v>6164</v>
      </c>
      <c r="B214" s="100" t="s">
        <v>6165</v>
      </c>
      <c r="C214" s="101">
        <v>20515</v>
      </c>
      <c r="D214" s="108">
        <v>1515</v>
      </c>
      <c r="E214" s="108">
        <v>19737</v>
      </c>
      <c r="F214" s="109">
        <f t="shared" si="15"/>
        <v>41767</v>
      </c>
      <c r="G214" s="109">
        <f t="shared" si="12"/>
        <v>7522.166666666667</v>
      </c>
      <c r="H214" s="109">
        <v>0</v>
      </c>
      <c r="I214" s="109">
        <f t="shared" si="13"/>
        <v>30772.5</v>
      </c>
      <c r="J214" s="109">
        <v>15600</v>
      </c>
      <c r="K214" s="109">
        <f t="shared" si="14"/>
        <v>53894.666666666664</v>
      </c>
    </row>
    <row r="215" spans="1:11" s="107" customFormat="1" ht="12.5" x14ac:dyDescent="0.25">
      <c r="A215" s="100" t="s">
        <v>6164</v>
      </c>
      <c r="B215" s="100" t="s">
        <v>6165</v>
      </c>
      <c r="C215" s="101">
        <v>20515</v>
      </c>
      <c r="D215" s="108">
        <v>1515</v>
      </c>
      <c r="E215" s="108">
        <v>19737</v>
      </c>
      <c r="F215" s="109">
        <f t="shared" si="15"/>
        <v>41767</v>
      </c>
      <c r="G215" s="109">
        <f t="shared" si="12"/>
        <v>7522.166666666667</v>
      </c>
      <c r="H215" s="109">
        <v>0</v>
      </c>
      <c r="I215" s="109">
        <f t="shared" si="13"/>
        <v>30772.5</v>
      </c>
      <c r="J215" s="109">
        <v>0</v>
      </c>
      <c r="K215" s="109">
        <f t="shared" si="14"/>
        <v>38294.666666666664</v>
      </c>
    </row>
    <row r="216" spans="1:11" s="107" customFormat="1" ht="12.5" x14ac:dyDescent="0.25">
      <c r="A216" s="100" t="s">
        <v>6166</v>
      </c>
      <c r="B216" s="100" t="s">
        <v>6167</v>
      </c>
      <c r="C216" s="101">
        <v>18450</v>
      </c>
      <c r="D216" s="108">
        <v>1515</v>
      </c>
      <c r="E216" s="108">
        <v>18683</v>
      </c>
      <c r="F216" s="109">
        <f t="shared" si="15"/>
        <v>38648</v>
      </c>
      <c r="G216" s="109">
        <f t="shared" si="12"/>
        <v>6765</v>
      </c>
      <c r="H216" s="109">
        <v>0</v>
      </c>
      <c r="I216" s="109">
        <f t="shared" si="13"/>
        <v>27675</v>
      </c>
      <c r="J216" s="109">
        <v>15600</v>
      </c>
      <c r="K216" s="109">
        <f t="shared" si="14"/>
        <v>50040</v>
      </c>
    </row>
    <row r="217" spans="1:11" s="107" customFormat="1" ht="12.5" x14ac:dyDescent="0.25">
      <c r="A217" s="100" t="s">
        <v>6166</v>
      </c>
      <c r="B217" s="100" t="s">
        <v>6167</v>
      </c>
      <c r="C217" s="101">
        <v>18450</v>
      </c>
      <c r="D217" s="108">
        <v>1515</v>
      </c>
      <c r="E217" s="108">
        <v>18683</v>
      </c>
      <c r="F217" s="109">
        <f t="shared" si="15"/>
        <v>38648</v>
      </c>
      <c r="G217" s="109">
        <f t="shared" si="12"/>
        <v>6765</v>
      </c>
      <c r="H217" s="109">
        <v>0</v>
      </c>
      <c r="I217" s="109">
        <f t="shared" si="13"/>
        <v>27675</v>
      </c>
      <c r="J217" s="109">
        <v>0</v>
      </c>
      <c r="K217" s="109">
        <f t="shared" si="14"/>
        <v>34440</v>
      </c>
    </row>
    <row r="218" spans="1:11" s="107" customFormat="1" ht="12.5" x14ac:dyDescent="0.25">
      <c r="A218" s="100" t="s">
        <v>6168</v>
      </c>
      <c r="B218" s="100" t="s">
        <v>6169</v>
      </c>
      <c r="C218" s="101">
        <v>17443</v>
      </c>
      <c r="D218" s="108">
        <v>1515</v>
      </c>
      <c r="E218" s="108">
        <v>16424</v>
      </c>
      <c r="F218" s="109">
        <f t="shared" si="15"/>
        <v>35382</v>
      </c>
      <c r="G218" s="109">
        <f t="shared" si="12"/>
        <v>6395.7666666666664</v>
      </c>
      <c r="H218" s="109">
        <v>0</v>
      </c>
      <c r="I218" s="109">
        <f t="shared" si="13"/>
        <v>26164.499999999996</v>
      </c>
      <c r="J218" s="109">
        <v>15600</v>
      </c>
      <c r="K218" s="109">
        <f t="shared" si="14"/>
        <v>48160.266666666663</v>
      </c>
    </row>
    <row r="219" spans="1:11" s="107" customFormat="1" ht="12.5" x14ac:dyDescent="0.25">
      <c r="A219" s="100" t="s">
        <v>6168</v>
      </c>
      <c r="B219" s="100" t="s">
        <v>6169</v>
      </c>
      <c r="C219" s="101">
        <v>17443</v>
      </c>
      <c r="D219" s="108">
        <v>1515</v>
      </c>
      <c r="E219" s="108">
        <v>16424</v>
      </c>
      <c r="F219" s="109">
        <f t="shared" si="15"/>
        <v>35382</v>
      </c>
      <c r="G219" s="109">
        <f t="shared" si="12"/>
        <v>6395.7666666666664</v>
      </c>
      <c r="H219" s="109">
        <v>0</v>
      </c>
      <c r="I219" s="109">
        <f t="shared" si="13"/>
        <v>26164.499999999996</v>
      </c>
      <c r="J219" s="109">
        <v>0</v>
      </c>
      <c r="K219" s="109">
        <f t="shared" si="14"/>
        <v>32560.266666666663</v>
      </c>
    </row>
    <row r="220" spans="1:11" s="107" customFormat="1" ht="12.5" x14ac:dyDescent="0.25">
      <c r="A220" s="100" t="s">
        <v>6170</v>
      </c>
      <c r="B220" s="100" t="s">
        <v>6171</v>
      </c>
      <c r="C220" s="101">
        <v>17540</v>
      </c>
      <c r="D220" s="108">
        <v>1515</v>
      </c>
      <c r="E220" s="108">
        <v>17703</v>
      </c>
      <c r="F220" s="109">
        <f t="shared" si="15"/>
        <v>36758</v>
      </c>
      <c r="G220" s="109">
        <f t="shared" si="12"/>
        <v>6431.333333333333</v>
      </c>
      <c r="H220" s="109">
        <v>0</v>
      </c>
      <c r="I220" s="109">
        <f t="shared" si="13"/>
        <v>26310</v>
      </c>
      <c r="J220" s="109">
        <v>15600</v>
      </c>
      <c r="K220" s="109">
        <f t="shared" si="14"/>
        <v>48341.333333333328</v>
      </c>
    </row>
    <row r="221" spans="1:11" s="107" customFormat="1" ht="12.5" x14ac:dyDescent="0.25">
      <c r="A221" s="100" t="s">
        <v>6172</v>
      </c>
      <c r="B221" s="100" t="s">
        <v>6173</v>
      </c>
      <c r="C221" s="101">
        <v>18023</v>
      </c>
      <c r="D221" s="108">
        <v>1515</v>
      </c>
      <c r="E221" s="108">
        <v>18289</v>
      </c>
      <c r="F221" s="109">
        <f t="shared" si="15"/>
        <v>37827</v>
      </c>
      <c r="G221" s="109">
        <f t="shared" si="12"/>
        <v>6608.4333333333334</v>
      </c>
      <c r="H221" s="109">
        <v>0</v>
      </c>
      <c r="I221" s="109">
        <f t="shared" si="13"/>
        <v>27034.5</v>
      </c>
      <c r="J221" s="109">
        <v>15600</v>
      </c>
      <c r="K221" s="109">
        <f t="shared" si="14"/>
        <v>49242.933333333334</v>
      </c>
    </row>
    <row r="222" spans="1:11" s="107" customFormat="1" ht="12.5" x14ac:dyDescent="0.25">
      <c r="A222" s="100" t="s">
        <v>6174</v>
      </c>
      <c r="B222" s="100" t="s">
        <v>6175</v>
      </c>
      <c r="C222" s="101">
        <v>19273</v>
      </c>
      <c r="D222" s="108">
        <v>1515</v>
      </c>
      <c r="E222" s="108">
        <v>19433</v>
      </c>
      <c r="F222" s="109">
        <f t="shared" si="15"/>
        <v>40221</v>
      </c>
      <c r="G222" s="109">
        <f t="shared" si="12"/>
        <v>7066.7666666666664</v>
      </c>
      <c r="H222" s="109">
        <v>0</v>
      </c>
      <c r="I222" s="109">
        <f t="shared" si="13"/>
        <v>28909.499999999996</v>
      </c>
      <c r="J222" s="109">
        <v>15600</v>
      </c>
      <c r="K222" s="109">
        <f t="shared" si="14"/>
        <v>51576.266666666663</v>
      </c>
    </row>
    <row r="223" spans="1:11" s="107" customFormat="1" ht="12.5" x14ac:dyDescent="0.25">
      <c r="A223" s="100" t="s">
        <v>6174</v>
      </c>
      <c r="B223" s="100" t="s">
        <v>6175</v>
      </c>
      <c r="C223" s="101">
        <v>19273</v>
      </c>
      <c r="D223" s="108">
        <v>1515</v>
      </c>
      <c r="E223" s="108">
        <v>19433</v>
      </c>
      <c r="F223" s="109">
        <f t="shared" si="15"/>
        <v>40221</v>
      </c>
      <c r="G223" s="109">
        <f t="shared" si="12"/>
        <v>7066.7666666666664</v>
      </c>
      <c r="H223" s="109">
        <v>0</v>
      </c>
      <c r="I223" s="109">
        <f t="shared" si="13"/>
        <v>28909.499999999996</v>
      </c>
      <c r="J223" s="109">
        <v>0</v>
      </c>
      <c r="K223" s="109">
        <f t="shared" si="14"/>
        <v>35976.266666666663</v>
      </c>
    </row>
    <row r="224" spans="1:11" s="107" customFormat="1" ht="12.5" x14ac:dyDescent="0.25">
      <c r="A224" s="100" t="s">
        <v>6176</v>
      </c>
      <c r="B224" s="100" t="s">
        <v>6177</v>
      </c>
      <c r="C224" s="101">
        <v>17631</v>
      </c>
      <c r="D224" s="108">
        <v>1515</v>
      </c>
      <c r="E224" s="108">
        <v>16256</v>
      </c>
      <c r="F224" s="109">
        <f t="shared" si="15"/>
        <v>35402</v>
      </c>
      <c r="G224" s="109">
        <f t="shared" si="12"/>
        <v>6464.7000000000007</v>
      </c>
      <c r="H224" s="109">
        <v>0</v>
      </c>
      <c r="I224" s="109">
        <f t="shared" si="13"/>
        <v>26446.500000000004</v>
      </c>
      <c r="J224" s="109">
        <v>15600</v>
      </c>
      <c r="K224" s="109">
        <f t="shared" si="14"/>
        <v>48511.200000000004</v>
      </c>
    </row>
    <row r="225" spans="1:11" s="107" customFormat="1" ht="12.5" x14ac:dyDescent="0.25">
      <c r="A225" s="100" t="s">
        <v>6176</v>
      </c>
      <c r="B225" s="100" t="s">
        <v>6177</v>
      </c>
      <c r="C225" s="101">
        <v>17631</v>
      </c>
      <c r="D225" s="108">
        <v>1515</v>
      </c>
      <c r="E225" s="108">
        <v>16256</v>
      </c>
      <c r="F225" s="109">
        <f t="shared" si="15"/>
        <v>35402</v>
      </c>
      <c r="G225" s="109">
        <f t="shared" si="12"/>
        <v>6464.7000000000007</v>
      </c>
      <c r="H225" s="109">
        <v>0</v>
      </c>
      <c r="I225" s="109">
        <f t="shared" si="13"/>
        <v>26446.500000000004</v>
      </c>
      <c r="J225" s="109">
        <v>0</v>
      </c>
      <c r="K225" s="109">
        <f t="shared" si="14"/>
        <v>32911.200000000004</v>
      </c>
    </row>
    <row r="226" spans="1:11" s="107" customFormat="1" ht="12.5" x14ac:dyDescent="0.25">
      <c r="A226" s="100" t="s">
        <v>6178</v>
      </c>
      <c r="B226" s="100" t="s">
        <v>6179</v>
      </c>
      <c r="C226" s="101">
        <v>19783</v>
      </c>
      <c r="D226" s="108">
        <v>1515</v>
      </c>
      <c r="E226" s="108">
        <v>21116</v>
      </c>
      <c r="F226" s="109">
        <f t="shared" si="15"/>
        <v>42414</v>
      </c>
      <c r="G226" s="109">
        <f t="shared" si="12"/>
        <v>7253.7666666666664</v>
      </c>
      <c r="H226" s="109">
        <v>0</v>
      </c>
      <c r="I226" s="109">
        <f t="shared" si="13"/>
        <v>29674.499999999996</v>
      </c>
      <c r="J226" s="109">
        <v>15600</v>
      </c>
      <c r="K226" s="109">
        <f t="shared" si="14"/>
        <v>52528.266666666663</v>
      </c>
    </row>
    <row r="227" spans="1:11" s="107" customFormat="1" ht="12.5" x14ac:dyDescent="0.25">
      <c r="A227" s="100" t="s">
        <v>6180</v>
      </c>
      <c r="B227" s="100" t="s">
        <v>6181</v>
      </c>
      <c r="C227" s="101">
        <v>12511</v>
      </c>
      <c r="D227" s="108">
        <v>1515</v>
      </c>
      <c r="E227" s="108">
        <v>11126</v>
      </c>
      <c r="F227" s="109">
        <f t="shared" si="15"/>
        <v>25152</v>
      </c>
      <c r="G227" s="109">
        <f t="shared" si="12"/>
        <v>4587.3666666666668</v>
      </c>
      <c r="H227" s="109">
        <v>0</v>
      </c>
      <c r="I227" s="109">
        <f t="shared" si="13"/>
        <v>18766.5</v>
      </c>
      <c r="J227" s="109">
        <v>15600</v>
      </c>
      <c r="K227" s="109">
        <f t="shared" si="14"/>
        <v>38953.866666666669</v>
      </c>
    </row>
    <row r="228" spans="1:11" s="107" customFormat="1" ht="12.5" x14ac:dyDescent="0.25">
      <c r="A228" s="100" t="s">
        <v>6180</v>
      </c>
      <c r="B228" s="100" t="s">
        <v>6181</v>
      </c>
      <c r="C228" s="101">
        <v>12511</v>
      </c>
      <c r="D228" s="108">
        <v>1515</v>
      </c>
      <c r="E228" s="108">
        <v>11126</v>
      </c>
      <c r="F228" s="109">
        <f t="shared" si="15"/>
        <v>25152</v>
      </c>
      <c r="G228" s="109">
        <f t="shared" si="12"/>
        <v>4587.3666666666668</v>
      </c>
      <c r="H228" s="109">
        <v>0</v>
      </c>
      <c r="I228" s="109">
        <f t="shared" si="13"/>
        <v>18766.5</v>
      </c>
      <c r="J228" s="109">
        <v>0</v>
      </c>
      <c r="K228" s="109">
        <f t="shared" si="14"/>
        <v>23353.866666666669</v>
      </c>
    </row>
    <row r="229" spans="1:11" s="107" customFormat="1" ht="12.5" x14ac:dyDescent="0.25">
      <c r="A229" s="100" t="s">
        <v>6182</v>
      </c>
      <c r="B229" s="100" t="s">
        <v>6183</v>
      </c>
      <c r="C229" s="101">
        <v>10099</v>
      </c>
      <c r="D229" s="108">
        <v>1515</v>
      </c>
      <c r="E229" s="108">
        <v>8943</v>
      </c>
      <c r="F229" s="109">
        <f t="shared" si="15"/>
        <v>20557</v>
      </c>
      <c r="G229" s="109">
        <f t="shared" si="12"/>
        <v>3702.9666666666667</v>
      </c>
      <c r="H229" s="109">
        <v>0</v>
      </c>
      <c r="I229" s="109">
        <f t="shared" si="13"/>
        <v>15148.5</v>
      </c>
      <c r="J229" s="109">
        <v>15600</v>
      </c>
      <c r="K229" s="109">
        <f t="shared" si="14"/>
        <v>34451.466666666667</v>
      </c>
    </row>
    <row r="230" spans="1:11" s="107" customFormat="1" ht="12.5" x14ac:dyDescent="0.25">
      <c r="A230" s="100" t="s">
        <v>6182</v>
      </c>
      <c r="B230" s="100" t="s">
        <v>6183</v>
      </c>
      <c r="C230" s="101">
        <v>10099</v>
      </c>
      <c r="D230" s="108">
        <v>1515</v>
      </c>
      <c r="E230" s="108">
        <v>8943</v>
      </c>
      <c r="F230" s="109">
        <f t="shared" si="15"/>
        <v>20557</v>
      </c>
      <c r="G230" s="109">
        <f t="shared" si="12"/>
        <v>3702.9666666666667</v>
      </c>
      <c r="H230" s="109">
        <v>0</v>
      </c>
      <c r="I230" s="109">
        <f t="shared" si="13"/>
        <v>15148.5</v>
      </c>
      <c r="J230" s="109">
        <v>0</v>
      </c>
      <c r="K230" s="109">
        <f t="shared" si="14"/>
        <v>18851.466666666667</v>
      </c>
    </row>
    <row r="231" spans="1:11" s="107" customFormat="1" ht="12.5" x14ac:dyDescent="0.25">
      <c r="A231" s="100" t="s">
        <v>6184</v>
      </c>
      <c r="B231" s="100" t="s">
        <v>6185</v>
      </c>
      <c r="C231" s="101">
        <v>10099</v>
      </c>
      <c r="D231" s="108">
        <v>1515</v>
      </c>
      <c r="E231" s="108">
        <v>8943</v>
      </c>
      <c r="F231" s="109">
        <f t="shared" si="15"/>
        <v>20557</v>
      </c>
      <c r="G231" s="109">
        <f t="shared" si="12"/>
        <v>3702.9666666666667</v>
      </c>
      <c r="H231" s="109">
        <v>0</v>
      </c>
      <c r="I231" s="109">
        <f t="shared" si="13"/>
        <v>15148.5</v>
      </c>
      <c r="J231" s="109">
        <v>15600</v>
      </c>
      <c r="K231" s="109">
        <f t="shared" si="14"/>
        <v>34451.466666666667</v>
      </c>
    </row>
    <row r="232" spans="1:11" s="107" customFormat="1" ht="12.5" x14ac:dyDescent="0.25">
      <c r="A232" s="100" t="s">
        <v>6184</v>
      </c>
      <c r="B232" s="100" t="s">
        <v>6185</v>
      </c>
      <c r="C232" s="101">
        <v>10099</v>
      </c>
      <c r="D232" s="108">
        <v>1515</v>
      </c>
      <c r="E232" s="108">
        <v>8943</v>
      </c>
      <c r="F232" s="109">
        <f t="shared" si="15"/>
        <v>20557</v>
      </c>
      <c r="G232" s="109">
        <f t="shared" si="12"/>
        <v>3702.9666666666667</v>
      </c>
      <c r="H232" s="109">
        <v>0</v>
      </c>
      <c r="I232" s="109">
        <f t="shared" si="13"/>
        <v>15148.5</v>
      </c>
      <c r="J232" s="109">
        <v>0</v>
      </c>
      <c r="K232" s="109">
        <f t="shared" si="14"/>
        <v>18851.466666666667</v>
      </c>
    </row>
    <row r="233" spans="1:11" s="107" customFormat="1" ht="12.5" x14ac:dyDescent="0.25">
      <c r="A233" s="100" t="s">
        <v>6186</v>
      </c>
      <c r="B233" s="100" t="s">
        <v>6187</v>
      </c>
      <c r="C233" s="101">
        <v>10072</v>
      </c>
      <c r="D233" s="108">
        <v>1515</v>
      </c>
      <c r="E233" s="108">
        <v>7542</v>
      </c>
      <c r="F233" s="109">
        <f t="shared" si="15"/>
        <v>19129</v>
      </c>
      <c r="G233" s="109">
        <f t="shared" si="12"/>
        <v>3693.0666666666666</v>
      </c>
      <c r="H233" s="109">
        <v>0</v>
      </c>
      <c r="I233" s="109">
        <f t="shared" si="13"/>
        <v>15108</v>
      </c>
      <c r="J233" s="109">
        <v>15600</v>
      </c>
      <c r="K233" s="109">
        <f t="shared" si="14"/>
        <v>34401.066666666666</v>
      </c>
    </row>
    <row r="234" spans="1:11" s="107" customFormat="1" ht="12.5" x14ac:dyDescent="0.25">
      <c r="A234" s="100" t="s">
        <v>6186</v>
      </c>
      <c r="B234" s="100" t="s">
        <v>6187</v>
      </c>
      <c r="C234" s="101">
        <v>10072</v>
      </c>
      <c r="D234" s="108">
        <v>1515</v>
      </c>
      <c r="E234" s="108">
        <v>7542</v>
      </c>
      <c r="F234" s="109">
        <f t="shared" si="15"/>
        <v>19129</v>
      </c>
      <c r="G234" s="109">
        <f t="shared" si="12"/>
        <v>3693.0666666666666</v>
      </c>
      <c r="H234" s="109">
        <v>0</v>
      </c>
      <c r="I234" s="109">
        <f t="shared" si="13"/>
        <v>15108</v>
      </c>
      <c r="J234" s="109">
        <v>0</v>
      </c>
      <c r="K234" s="109">
        <f t="shared" si="14"/>
        <v>18801.066666666666</v>
      </c>
    </row>
    <row r="235" spans="1:11" s="107" customFormat="1" ht="12.5" x14ac:dyDescent="0.25">
      <c r="A235" s="100" t="s">
        <v>6188</v>
      </c>
      <c r="B235" s="100" t="s">
        <v>6189</v>
      </c>
      <c r="C235" s="101">
        <v>10072</v>
      </c>
      <c r="D235" s="108">
        <v>1515</v>
      </c>
      <c r="E235" s="108">
        <v>7542</v>
      </c>
      <c r="F235" s="109">
        <f t="shared" si="15"/>
        <v>19129</v>
      </c>
      <c r="G235" s="109">
        <f t="shared" si="12"/>
        <v>3693.0666666666666</v>
      </c>
      <c r="H235" s="109">
        <v>0</v>
      </c>
      <c r="I235" s="109">
        <f t="shared" si="13"/>
        <v>15108</v>
      </c>
      <c r="J235" s="109">
        <v>15600</v>
      </c>
      <c r="K235" s="109">
        <f t="shared" si="14"/>
        <v>34401.066666666666</v>
      </c>
    </row>
    <row r="236" spans="1:11" s="107" customFormat="1" ht="12.5" x14ac:dyDescent="0.25">
      <c r="A236" s="100" t="s">
        <v>6190</v>
      </c>
      <c r="B236" s="100" t="s">
        <v>6191</v>
      </c>
      <c r="C236" s="101">
        <v>10646</v>
      </c>
      <c r="D236" s="108">
        <v>1515</v>
      </c>
      <c r="E236" s="108">
        <v>9718</v>
      </c>
      <c r="F236" s="109">
        <f t="shared" si="15"/>
        <v>21879</v>
      </c>
      <c r="G236" s="109">
        <f t="shared" si="12"/>
        <v>3903.5333333333333</v>
      </c>
      <c r="H236" s="109">
        <v>0</v>
      </c>
      <c r="I236" s="109">
        <f t="shared" si="13"/>
        <v>15969</v>
      </c>
      <c r="J236" s="109">
        <v>15600</v>
      </c>
      <c r="K236" s="109">
        <f t="shared" si="14"/>
        <v>35472.533333333333</v>
      </c>
    </row>
    <row r="237" spans="1:11" s="107" customFormat="1" ht="12.5" x14ac:dyDescent="0.25">
      <c r="A237" s="100" t="s">
        <v>6192</v>
      </c>
      <c r="B237" s="100" t="s">
        <v>6193</v>
      </c>
      <c r="C237" s="101">
        <v>10024</v>
      </c>
      <c r="D237" s="108">
        <v>1515</v>
      </c>
      <c r="E237" s="108">
        <v>11446</v>
      </c>
      <c r="F237" s="109">
        <f t="shared" si="15"/>
        <v>22985</v>
      </c>
      <c r="G237" s="109">
        <f t="shared" si="12"/>
        <v>3675.4666666666667</v>
      </c>
      <c r="H237" s="109">
        <v>0</v>
      </c>
      <c r="I237" s="109">
        <f t="shared" si="13"/>
        <v>15036</v>
      </c>
      <c r="J237" s="109">
        <v>15600</v>
      </c>
      <c r="K237" s="109">
        <f t="shared" si="14"/>
        <v>34311.466666666667</v>
      </c>
    </row>
    <row r="238" spans="1:11" s="107" customFormat="1" ht="12.5" x14ac:dyDescent="0.25">
      <c r="A238" s="100" t="s">
        <v>6192</v>
      </c>
      <c r="B238" s="100" t="s">
        <v>6193</v>
      </c>
      <c r="C238" s="101">
        <v>10024</v>
      </c>
      <c r="D238" s="108">
        <v>1515</v>
      </c>
      <c r="E238" s="108">
        <v>11446</v>
      </c>
      <c r="F238" s="109">
        <f t="shared" si="15"/>
        <v>22985</v>
      </c>
      <c r="G238" s="109">
        <f t="shared" si="12"/>
        <v>3675.4666666666667</v>
      </c>
      <c r="H238" s="109">
        <v>0</v>
      </c>
      <c r="I238" s="109">
        <f t="shared" si="13"/>
        <v>15036</v>
      </c>
      <c r="J238" s="109">
        <v>0</v>
      </c>
      <c r="K238" s="109">
        <f t="shared" si="14"/>
        <v>18711.466666666667</v>
      </c>
    </row>
    <row r="239" spans="1:11" s="107" customFormat="1" ht="12.5" x14ac:dyDescent="0.25">
      <c r="A239" s="100" t="s">
        <v>6194</v>
      </c>
      <c r="B239" s="100" t="s">
        <v>6195</v>
      </c>
      <c r="C239" s="101">
        <v>9913</v>
      </c>
      <c r="D239" s="108">
        <v>1515</v>
      </c>
      <c r="E239" s="108">
        <v>10372</v>
      </c>
      <c r="F239" s="109">
        <f t="shared" si="15"/>
        <v>21800</v>
      </c>
      <c r="G239" s="109">
        <f t="shared" si="12"/>
        <v>3634.7666666666669</v>
      </c>
      <c r="H239" s="109">
        <v>0</v>
      </c>
      <c r="I239" s="109">
        <f t="shared" si="13"/>
        <v>14869.5</v>
      </c>
      <c r="J239" s="109">
        <v>15600</v>
      </c>
      <c r="K239" s="109">
        <f t="shared" si="14"/>
        <v>34104.266666666663</v>
      </c>
    </row>
    <row r="240" spans="1:11" s="107" customFormat="1" ht="12.5" x14ac:dyDescent="0.25">
      <c r="A240" s="100" t="s">
        <v>6194</v>
      </c>
      <c r="B240" s="100" t="s">
        <v>6195</v>
      </c>
      <c r="C240" s="101">
        <v>9913</v>
      </c>
      <c r="D240" s="108">
        <v>1515</v>
      </c>
      <c r="E240" s="108">
        <v>10372</v>
      </c>
      <c r="F240" s="109">
        <f t="shared" si="15"/>
        <v>21800</v>
      </c>
      <c r="G240" s="109">
        <f t="shared" si="12"/>
        <v>3634.7666666666669</v>
      </c>
      <c r="H240" s="109">
        <v>0</v>
      </c>
      <c r="I240" s="109">
        <f t="shared" si="13"/>
        <v>14869.5</v>
      </c>
      <c r="J240" s="109">
        <v>0</v>
      </c>
      <c r="K240" s="109">
        <f t="shared" si="14"/>
        <v>18504.266666666666</v>
      </c>
    </row>
    <row r="241" spans="1:11" s="107" customFormat="1" ht="12.5" x14ac:dyDescent="0.25">
      <c r="A241" s="100" t="s">
        <v>6196</v>
      </c>
      <c r="B241" s="100" t="s">
        <v>6197</v>
      </c>
      <c r="C241" s="101">
        <v>9803</v>
      </c>
      <c r="D241" s="108">
        <v>1515</v>
      </c>
      <c r="E241" s="108">
        <v>10291</v>
      </c>
      <c r="F241" s="109">
        <f t="shared" si="15"/>
        <v>21609</v>
      </c>
      <c r="G241" s="109">
        <f t="shared" si="12"/>
        <v>3594.4333333333334</v>
      </c>
      <c r="H241" s="109">
        <v>0</v>
      </c>
      <c r="I241" s="109">
        <f t="shared" si="13"/>
        <v>14704.5</v>
      </c>
      <c r="J241" s="109">
        <v>15600</v>
      </c>
      <c r="K241" s="109">
        <f t="shared" si="14"/>
        <v>33898.933333333334</v>
      </c>
    </row>
    <row r="242" spans="1:11" s="107" customFormat="1" ht="12.5" x14ac:dyDescent="0.25">
      <c r="A242" s="100" t="s">
        <v>6196</v>
      </c>
      <c r="B242" s="100" t="s">
        <v>6197</v>
      </c>
      <c r="C242" s="101">
        <v>9803</v>
      </c>
      <c r="D242" s="108">
        <v>1515</v>
      </c>
      <c r="E242" s="108">
        <v>10291</v>
      </c>
      <c r="F242" s="109">
        <f t="shared" si="15"/>
        <v>21609</v>
      </c>
      <c r="G242" s="109">
        <f t="shared" si="12"/>
        <v>3594.4333333333334</v>
      </c>
      <c r="H242" s="109">
        <v>0</v>
      </c>
      <c r="I242" s="109">
        <f t="shared" si="13"/>
        <v>14704.5</v>
      </c>
      <c r="J242" s="109">
        <v>0</v>
      </c>
      <c r="K242" s="109">
        <f t="shared" si="14"/>
        <v>18298.933333333334</v>
      </c>
    </row>
    <row r="243" spans="1:11" s="107" customFormat="1" ht="12.5" x14ac:dyDescent="0.25">
      <c r="A243" s="100" t="s">
        <v>6198</v>
      </c>
      <c r="B243" s="100" t="s">
        <v>6199</v>
      </c>
      <c r="C243" s="101">
        <v>9693</v>
      </c>
      <c r="D243" s="108">
        <v>1515</v>
      </c>
      <c r="E243" s="108">
        <v>9934</v>
      </c>
      <c r="F243" s="109">
        <f t="shared" si="15"/>
        <v>21142</v>
      </c>
      <c r="G243" s="109">
        <f t="shared" si="12"/>
        <v>3554.1000000000004</v>
      </c>
      <c r="H243" s="109">
        <v>0</v>
      </c>
      <c r="I243" s="109">
        <f t="shared" si="13"/>
        <v>14539.500000000002</v>
      </c>
      <c r="J243" s="109">
        <v>15600</v>
      </c>
      <c r="K243" s="109">
        <f t="shared" si="14"/>
        <v>33693.600000000006</v>
      </c>
    </row>
    <row r="244" spans="1:11" s="107" customFormat="1" ht="12.5" x14ac:dyDescent="0.25">
      <c r="A244" s="100" t="s">
        <v>6198</v>
      </c>
      <c r="B244" s="100" t="s">
        <v>6199</v>
      </c>
      <c r="C244" s="101">
        <v>9693</v>
      </c>
      <c r="D244" s="108">
        <v>1515</v>
      </c>
      <c r="E244" s="108">
        <v>9934</v>
      </c>
      <c r="F244" s="109">
        <f t="shared" si="15"/>
        <v>21142</v>
      </c>
      <c r="G244" s="109">
        <f t="shared" si="12"/>
        <v>3554.1000000000004</v>
      </c>
      <c r="H244" s="109">
        <v>0</v>
      </c>
      <c r="I244" s="109">
        <f t="shared" si="13"/>
        <v>14539.500000000002</v>
      </c>
      <c r="J244" s="109">
        <v>0</v>
      </c>
      <c r="K244" s="109">
        <f t="shared" si="14"/>
        <v>18093.600000000002</v>
      </c>
    </row>
    <row r="245" spans="1:11" s="107" customFormat="1" ht="12.5" x14ac:dyDescent="0.25">
      <c r="A245" s="100" t="s">
        <v>6200</v>
      </c>
      <c r="B245" s="100" t="s">
        <v>6201</v>
      </c>
      <c r="C245" s="101">
        <v>9583</v>
      </c>
      <c r="D245" s="108">
        <v>1515</v>
      </c>
      <c r="E245" s="108">
        <v>9205</v>
      </c>
      <c r="F245" s="109">
        <f t="shared" si="15"/>
        <v>20303</v>
      </c>
      <c r="G245" s="109">
        <f t="shared" si="12"/>
        <v>3513.7666666666669</v>
      </c>
      <c r="H245" s="109">
        <v>0</v>
      </c>
      <c r="I245" s="109">
        <f t="shared" si="13"/>
        <v>14374.5</v>
      </c>
      <c r="J245" s="109">
        <v>15600</v>
      </c>
      <c r="K245" s="109">
        <f t="shared" si="14"/>
        <v>33488.266666666663</v>
      </c>
    </row>
    <row r="246" spans="1:11" s="107" customFormat="1" ht="12.5" x14ac:dyDescent="0.25">
      <c r="A246" s="100" t="s">
        <v>6200</v>
      </c>
      <c r="B246" s="100" t="s">
        <v>6201</v>
      </c>
      <c r="C246" s="101">
        <v>9583</v>
      </c>
      <c r="D246" s="108">
        <v>1515</v>
      </c>
      <c r="E246" s="108">
        <v>9205</v>
      </c>
      <c r="F246" s="109">
        <f t="shared" si="15"/>
        <v>20303</v>
      </c>
      <c r="G246" s="109">
        <f t="shared" si="12"/>
        <v>3513.7666666666669</v>
      </c>
      <c r="H246" s="109">
        <v>0</v>
      </c>
      <c r="I246" s="109">
        <f t="shared" si="13"/>
        <v>14374.5</v>
      </c>
      <c r="J246" s="109">
        <v>0</v>
      </c>
      <c r="K246" s="109">
        <f t="shared" si="14"/>
        <v>17888.266666666666</v>
      </c>
    </row>
    <row r="247" spans="1:11" s="107" customFormat="1" ht="12.5" x14ac:dyDescent="0.25">
      <c r="A247" s="100" t="s">
        <v>6202</v>
      </c>
      <c r="B247" s="100" t="s">
        <v>6203</v>
      </c>
      <c r="C247" s="101">
        <v>9472</v>
      </c>
      <c r="D247" s="108">
        <v>1515</v>
      </c>
      <c r="E247" s="108">
        <v>8626</v>
      </c>
      <c r="F247" s="109">
        <f t="shared" si="15"/>
        <v>19613</v>
      </c>
      <c r="G247" s="109">
        <f t="shared" si="12"/>
        <v>3473.0666666666666</v>
      </c>
      <c r="H247" s="109">
        <v>0</v>
      </c>
      <c r="I247" s="109">
        <f t="shared" si="13"/>
        <v>14208</v>
      </c>
      <c r="J247" s="109">
        <v>15600</v>
      </c>
      <c r="K247" s="109">
        <f t="shared" si="14"/>
        <v>33281.066666666666</v>
      </c>
    </row>
    <row r="248" spans="1:11" s="107" customFormat="1" ht="12.5" x14ac:dyDescent="0.25">
      <c r="A248" s="100" t="s">
        <v>6202</v>
      </c>
      <c r="B248" s="100" t="s">
        <v>6203</v>
      </c>
      <c r="C248" s="101">
        <v>9472</v>
      </c>
      <c r="D248" s="108">
        <v>1515</v>
      </c>
      <c r="E248" s="108">
        <v>8626</v>
      </c>
      <c r="F248" s="109">
        <f t="shared" si="15"/>
        <v>19613</v>
      </c>
      <c r="G248" s="109">
        <f t="shared" si="12"/>
        <v>3473.0666666666666</v>
      </c>
      <c r="H248" s="109">
        <v>0</v>
      </c>
      <c r="I248" s="109">
        <f t="shared" si="13"/>
        <v>14208</v>
      </c>
      <c r="J248" s="109">
        <v>0</v>
      </c>
      <c r="K248" s="109">
        <f t="shared" si="14"/>
        <v>17681.066666666666</v>
      </c>
    </row>
    <row r="249" spans="1:11" s="107" customFormat="1" ht="12.5" x14ac:dyDescent="0.25">
      <c r="A249" s="100" t="s">
        <v>6204</v>
      </c>
      <c r="B249" s="100" t="s">
        <v>6205</v>
      </c>
      <c r="C249" s="101">
        <v>9417</v>
      </c>
      <c r="D249" s="108">
        <v>1515</v>
      </c>
      <c r="E249" s="108">
        <v>8621</v>
      </c>
      <c r="F249" s="109">
        <f t="shared" si="15"/>
        <v>19553</v>
      </c>
      <c r="G249" s="109">
        <f t="shared" si="12"/>
        <v>3452.8999999999996</v>
      </c>
      <c r="H249" s="109">
        <v>0</v>
      </c>
      <c r="I249" s="109">
        <f t="shared" si="13"/>
        <v>14125.499999999998</v>
      </c>
      <c r="J249" s="109">
        <v>15600</v>
      </c>
      <c r="K249" s="109">
        <f t="shared" si="14"/>
        <v>33178.399999999994</v>
      </c>
    </row>
    <row r="250" spans="1:11" s="107" customFormat="1" ht="12.5" x14ac:dyDescent="0.25">
      <c r="A250" s="100" t="s">
        <v>6206</v>
      </c>
      <c r="B250" s="100" t="s">
        <v>6207</v>
      </c>
      <c r="C250" s="101">
        <v>9362</v>
      </c>
      <c r="D250" s="108">
        <v>1515</v>
      </c>
      <c r="E250" s="108">
        <v>8615</v>
      </c>
      <c r="F250" s="109">
        <f t="shared" si="15"/>
        <v>19492</v>
      </c>
      <c r="G250" s="109">
        <f t="shared" si="12"/>
        <v>3432.7333333333331</v>
      </c>
      <c r="H250" s="109">
        <v>0</v>
      </c>
      <c r="I250" s="109">
        <f t="shared" si="13"/>
        <v>14043</v>
      </c>
      <c r="J250" s="109">
        <v>15600</v>
      </c>
      <c r="K250" s="109">
        <f t="shared" si="14"/>
        <v>33075.733333333337</v>
      </c>
    </row>
    <row r="251" spans="1:11" s="107" customFormat="1" ht="12.5" x14ac:dyDescent="0.25">
      <c r="A251" s="249" t="s">
        <v>6450</v>
      </c>
      <c r="B251" s="100" t="s">
        <v>6138</v>
      </c>
      <c r="C251" s="101">
        <v>9909</v>
      </c>
      <c r="D251" s="108">
        <v>0</v>
      </c>
      <c r="E251" s="108">
        <v>492</v>
      </c>
      <c r="F251" s="109">
        <f t="shared" si="15"/>
        <v>10401</v>
      </c>
      <c r="G251" s="109">
        <f t="shared" si="12"/>
        <v>3633.3</v>
      </c>
      <c r="H251" s="109">
        <v>0</v>
      </c>
      <c r="I251" s="109">
        <f t="shared" si="13"/>
        <v>14863.5</v>
      </c>
      <c r="J251" s="109">
        <v>14800</v>
      </c>
      <c r="K251" s="109">
        <f t="shared" si="14"/>
        <v>33296.800000000003</v>
      </c>
    </row>
    <row r="252" spans="1:11" s="107" customFormat="1" ht="12.5" x14ac:dyDescent="0.25">
      <c r="A252" s="249" t="s">
        <v>6209</v>
      </c>
      <c r="B252" s="100" t="s">
        <v>6181</v>
      </c>
      <c r="C252" s="101">
        <v>12511</v>
      </c>
      <c r="D252" s="108">
        <v>1515</v>
      </c>
      <c r="E252" s="108">
        <v>11698.86</v>
      </c>
      <c r="F252" s="109">
        <f t="shared" si="15"/>
        <v>25724.86</v>
      </c>
      <c r="G252" s="109">
        <f t="shared" ref="G252:G315" si="16">(C252/30)*11</f>
        <v>4587.3666666666668</v>
      </c>
      <c r="H252" s="109">
        <v>0</v>
      </c>
      <c r="I252" s="109">
        <f t="shared" ref="I252:I315" si="17">(C252/30)*45</f>
        <v>18766.5</v>
      </c>
      <c r="J252" s="109">
        <v>14800</v>
      </c>
      <c r="K252" s="109">
        <f t="shared" ref="K252:K315" si="18">SUM(G252:J252)</f>
        <v>38153.866666666669</v>
      </c>
    </row>
    <row r="253" spans="1:11" s="107" customFormat="1" ht="12.5" x14ac:dyDescent="0.25">
      <c r="A253" s="100" t="s">
        <v>6210</v>
      </c>
      <c r="B253" s="100" t="s">
        <v>6181</v>
      </c>
      <c r="C253" s="101">
        <v>11489</v>
      </c>
      <c r="D253" s="108">
        <v>0</v>
      </c>
      <c r="E253" s="108">
        <v>21880.9</v>
      </c>
      <c r="F253" s="109">
        <f t="shared" si="15"/>
        <v>33369.9</v>
      </c>
      <c r="G253" s="109">
        <f t="shared" si="16"/>
        <v>4212.6333333333332</v>
      </c>
      <c r="H253" s="109">
        <v>0</v>
      </c>
      <c r="I253" s="109">
        <f t="shared" si="17"/>
        <v>17233.5</v>
      </c>
      <c r="J253" s="109">
        <v>14800</v>
      </c>
      <c r="K253" s="109">
        <f t="shared" si="18"/>
        <v>36246.133333333331</v>
      </c>
    </row>
    <row r="254" spans="1:11" s="107" customFormat="1" ht="12.5" x14ac:dyDescent="0.25">
      <c r="A254" s="100" t="s">
        <v>6211</v>
      </c>
      <c r="B254" s="100" t="s">
        <v>6212</v>
      </c>
      <c r="C254" s="101">
        <v>10024</v>
      </c>
      <c r="D254" s="108">
        <v>1515</v>
      </c>
      <c r="E254" s="108">
        <v>21526</v>
      </c>
      <c r="F254" s="109">
        <f t="shared" ref="F254:F318" si="19">SUM(C254:E254)</f>
        <v>33065</v>
      </c>
      <c r="G254" s="109">
        <f t="shared" si="16"/>
        <v>3675.4666666666667</v>
      </c>
      <c r="H254" s="109">
        <v>0</v>
      </c>
      <c r="I254" s="109">
        <f t="shared" si="17"/>
        <v>15036</v>
      </c>
      <c r="J254" s="109">
        <v>14800</v>
      </c>
      <c r="K254" s="109">
        <f t="shared" si="18"/>
        <v>33511.466666666667</v>
      </c>
    </row>
    <row r="255" spans="1:11" s="107" customFormat="1" ht="12.5" x14ac:dyDescent="0.25">
      <c r="A255" s="100" t="s">
        <v>6213</v>
      </c>
      <c r="B255" s="100" t="s">
        <v>6212</v>
      </c>
      <c r="C255" s="101">
        <v>10024</v>
      </c>
      <c r="D255" s="108">
        <v>1515</v>
      </c>
      <c r="E255" s="108">
        <v>20512</v>
      </c>
      <c r="F255" s="109">
        <f t="shared" si="19"/>
        <v>32051</v>
      </c>
      <c r="G255" s="109">
        <f t="shared" si="16"/>
        <v>3675.4666666666667</v>
      </c>
      <c r="H255" s="109">
        <v>0</v>
      </c>
      <c r="I255" s="109">
        <f t="shared" si="17"/>
        <v>15036</v>
      </c>
      <c r="J255" s="109">
        <v>0</v>
      </c>
      <c r="K255" s="109">
        <f t="shared" si="18"/>
        <v>18711.466666666667</v>
      </c>
    </row>
    <row r="256" spans="1:11" s="107" customFormat="1" ht="12.5" x14ac:dyDescent="0.25">
      <c r="A256" s="100" t="s">
        <v>6213</v>
      </c>
      <c r="B256" s="100" t="s">
        <v>6212</v>
      </c>
      <c r="C256" s="101">
        <v>10024</v>
      </c>
      <c r="D256" s="108">
        <v>1515</v>
      </c>
      <c r="E256" s="108">
        <v>20512</v>
      </c>
      <c r="F256" s="109">
        <f t="shared" si="19"/>
        <v>32051</v>
      </c>
      <c r="G256" s="109">
        <f t="shared" si="16"/>
        <v>3675.4666666666667</v>
      </c>
      <c r="H256" s="109">
        <v>0</v>
      </c>
      <c r="I256" s="109">
        <f t="shared" si="17"/>
        <v>15036</v>
      </c>
      <c r="J256" s="109">
        <v>14800</v>
      </c>
      <c r="K256" s="109">
        <f t="shared" si="18"/>
        <v>33511.466666666667</v>
      </c>
    </row>
    <row r="257" spans="1:11" s="107" customFormat="1" ht="12.5" x14ac:dyDescent="0.25">
      <c r="A257" s="100" t="s">
        <v>6214</v>
      </c>
      <c r="B257" s="100" t="s">
        <v>6212</v>
      </c>
      <c r="C257" s="101">
        <v>10024</v>
      </c>
      <c r="D257" s="108">
        <v>1515</v>
      </c>
      <c r="E257" s="108">
        <v>26202</v>
      </c>
      <c r="F257" s="109">
        <f t="shared" si="19"/>
        <v>37741</v>
      </c>
      <c r="G257" s="109">
        <f t="shared" si="16"/>
        <v>3675.4666666666667</v>
      </c>
      <c r="H257" s="109">
        <v>0</v>
      </c>
      <c r="I257" s="109">
        <f t="shared" si="17"/>
        <v>15036</v>
      </c>
      <c r="J257" s="109">
        <v>0</v>
      </c>
      <c r="K257" s="109">
        <f t="shared" si="18"/>
        <v>18711.466666666667</v>
      </c>
    </row>
    <row r="258" spans="1:11" s="107" customFormat="1" ht="12.5" x14ac:dyDescent="0.25">
      <c r="A258" s="100" t="s">
        <v>6214</v>
      </c>
      <c r="B258" s="100" t="s">
        <v>6212</v>
      </c>
      <c r="C258" s="101">
        <v>10024</v>
      </c>
      <c r="D258" s="108">
        <v>1515</v>
      </c>
      <c r="E258" s="108">
        <v>26202</v>
      </c>
      <c r="F258" s="109">
        <f t="shared" si="19"/>
        <v>37741</v>
      </c>
      <c r="G258" s="109">
        <f t="shared" si="16"/>
        <v>3675.4666666666667</v>
      </c>
      <c r="H258" s="109">
        <v>0</v>
      </c>
      <c r="I258" s="109">
        <f t="shared" si="17"/>
        <v>15036</v>
      </c>
      <c r="J258" s="109">
        <v>14800</v>
      </c>
      <c r="K258" s="109">
        <f t="shared" si="18"/>
        <v>33511.466666666667</v>
      </c>
    </row>
    <row r="259" spans="1:11" s="107" customFormat="1" ht="12.5" x14ac:dyDescent="0.25">
      <c r="A259" s="100" t="s">
        <v>6215</v>
      </c>
      <c r="B259" s="100" t="s">
        <v>6212</v>
      </c>
      <c r="C259" s="101">
        <v>13731</v>
      </c>
      <c r="D259" s="108">
        <v>1515</v>
      </c>
      <c r="E259" s="108">
        <v>27978</v>
      </c>
      <c r="F259" s="109">
        <f t="shared" si="19"/>
        <v>43224</v>
      </c>
      <c r="G259" s="109">
        <f t="shared" si="16"/>
        <v>5034.7</v>
      </c>
      <c r="H259" s="109">
        <v>0</v>
      </c>
      <c r="I259" s="109">
        <f t="shared" si="17"/>
        <v>20596.5</v>
      </c>
      <c r="J259" s="109">
        <v>0</v>
      </c>
      <c r="K259" s="109">
        <f t="shared" si="18"/>
        <v>25631.200000000001</v>
      </c>
    </row>
    <row r="260" spans="1:11" s="107" customFormat="1" ht="12.5" x14ac:dyDescent="0.25">
      <c r="A260" s="100" t="s">
        <v>6215</v>
      </c>
      <c r="B260" s="100" t="s">
        <v>6212</v>
      </c>
      <c r="C260" s="101">
        <v>13731</v>
      </c>
      <c r="D260" s="108">
        <v>1515</v>
      </c>
      <c r="E260" s="108">
        <v>27978</v>
      </c>
      <c r="F260" s="109">
        <f t="shared" si="19"/>
        <v>43224</v>
      </c>
      <c r="G260" s="109">
        <f t="shared" si="16"/>
        <v>5034.7</v>
      </c>
      <c r="H260" s="109">
        <v>0</v>
      </c>
      <c r="I260" s="109">
        <f t="shared" si="17"/>
        <v>20596.5</v>
      </c>
      <c r="J260" s="109">
        <v>14800</v>
      </c>
      <c r="K260" s="109">
        <f t="shared" si="18"/>
        <v>40431.199999999997</v>
      </c>
    </row>
    <row r="261" spans="1:11" s="107" customFormat="1" ht="12.5" x14ac:dyDescent="0.25">
      <c r="A261" s="100" t="s">
        <v>6216</v>
      </c>
      <c r="B261" s="100" t="s">
        <v>6212</v>
      </c>
      <c r="C261" s="101">
        <v>10024</v>
      </c>
      <c r="D261" s="108">
        <v>1515</v>
      </c>
      <c r="E261" s="108">
        <v>23830.82</v>
      </c>
      <c r="F261" s="109">
        <f t="shared" si="19"/>
        <v>35369.82</v>
      </c>
      <c r="G261" s="109">
        <f t="shared" si="16"/>
        <v>3675.4666666666667</v>
      </c>
      <c r="H261" s="109">
        <v>0</v>
      </c>
      <c r="I261" s="109">
        <f t="shared" si="17"/>
        <v>15036</v>
      </c>
      <c r="J261" s="109">
        <v>0</v>
      </c>
      <c r="K261" s="109">
        <f t="shared" si="18"/>
        <v>18711.466666666667</v>
      </c>
    </row>
    <row r="262" spans="1:11" s="107" customFormat="1" ht="12.5" x14ac:dyDescent="0.25">
      <c r="A262" s="100" t="s">
        <v>6216</v>
      </c>
      <c r="B262" s="100" t="s">
        <v>6212</v>
      </c>
      <c r="C262" s="101">
        <v>10024</v>
      </c>
      <c r="D262" s="108">
        <v>1515</v>
      </c>
      <c r="E262" s="108">
        <v>23830.82</v>
      </c>
      <c r="F262" s="109">
        <f t="shared" si="19"/>
        <v>35369.82</v>
      </c>
      <c r="G262" s="109">
        <f t="shared" si="16"/>
        <v>3675.4666666666667</v>
      </c>
      <c r="H262" s="109">
        <v>0</v>
      </c>
      <c r="I262" s="109">
        <f t="shared" si="17"/>
        <v>15036</v>
      </c>
      <c r="J262" s="109">
        <v>14800</v>
      </c>
      <c r="K262" s="109">
        <f t="shared" si="18"/>
        <v>33511.466666666667</v>
      </c>
    </row>
    <row r="263" spans="1:11" s="107" customFormat="1" ht="12.5" x14ac:dyDescent="0.25">
      <c r="A263" s="100" t="s">
        <v>6217</v>
      </c>
      <c r="B263" s="100" t="s">
        <v>6212</v>
      </c>
      <c r="C263" s="101">
        <v>10034</v>
      </c>
      <c r="D263" s="108">
        <v>1515</v>
      </c>
      <c r="E263" s="108">
        <v>24141.06</v>
      </c>
      <c r="F263" s="109">
        <f t="shared" si="19"/>
        <v>35690.06</v>
      </c>
      <c r="G263" s="109">
        <f t="shared" si="16"/>
        <v>3679.1333333333332</v>
      </c>
      <c r="H263" s="109">
        <v>0</v>
      </c>
      <c r="I263" s="109">
        <f t="shared" si="17"/>
        <v>15050.999999999998</v>
      </c>
      <c r="J263" s="109">
        <v>0</v>
      </c>
      <c r="K263" s="109">
        <f t="shared" si="18"/>
        <v>18730.133333333331</v>
      </c>
    </row>
    <row r="264" spans="1:11" s="107" customFormat="1" ht="12.5" x14ac:dyDescent="0.25">
      <c r="A264" s="100" t="s">
        <v>6217</v>
      </c>
      <c r="B264" s="100" t="s">
        <v>6212</v>
      </c>
      <c r="C264" s="101">
        <v>10034</v>
      </c>
      <c r="D264" s="108">
        <v>1515</v>
      </c>
      <c r="E264" s="108">
        <v>24141.06</v>
      </c>
      <c r="F264" s="109">
        <f t="shared" si="19"/>
        <v>35690.06</v>
      </c>
      <c r="G264" s="109">
        <f t="shared" si="16"/>
        <v>3679.1333333333332</v>
      </c>
      <c r="H264" s="109">
        <v>0</v>
      </c>
      <c r="I264" s="109">
        <f t="shared" si="17"/>
        <v>15050.999999999998</v>
      </c>
      <c r="J264" s="109">
        <v>14800</v>
      </c>
      <c r="K264" s="109">
        <f t="shared" si="18"/>
        <v>33530.133333333331</v>
      </c>
    </row>
    <row r="265" spans="1:11" s="107" customFormat="1" ht="12.5" x14ac:dyDescent="0.25">
      <c r="A265" s="100" t="s">
        <v>6218</v>
      </c>
      <c r="B265" s="100" t="s">
        <v>6219</v>
      </c>
      <c r="C265" s="101">
        <v>9913</v>
      </c>
      <c r="D265" s="108">
        <v>1515</v>
      </c>
      <c r="E265" s="108">
        <v>11852</v>
      </c>
      <c r="F265" s="109">
        <f t="shared" si="19"/>
        <v>23280</v>
      </c>
      <c r="G265" s="109">
        <f t="shared" si="16"/>
        <v>3634.7666666666669</v>
      </c>
      <c r="H265" s="109">
        <v>0</v>
      </c>
      <c r="I265" s="109">
        <f t="shared" si="17"/>
        <v>14869.5</v>
      </c>
      <c r="J265" s="109">
        <v>14800</v>
      </c>
      <c r="K265" s="109">
        <f t="shared" si="18"/>
        <v>33304.266666666663</v>
      </c>
    </row>
    <row r="266" spans="1:11" s="107" customFormat="1" ht="12.5" x14ac:dyDescent="0.25">
      <c r="A266" s="100" t="s">
        <v>6220</v>
      </c>
      <c r="B266" s="100" t="s">
        <v>6219</v>
      </c>
      <c r="C266" s="101">
        <v>9913</v>
      </c>
      <c r="D266" s="108">
        <v>1515</v>
      </c>
      <c r="E266" s="108">
        <v>13052</v>
      </c>
      <c r="F266" s="109">
        <f t="shared" si="19"/>
        <v>24480</v>
      </c>
      <c r="G266" s="109">
        <f t="shared" si="16"/>
        <v>3634.7666666666669</v>
      </c>
      <c r="H266" s="109">
        <v>0</v>
      </c>
      <c r="I266" s="109">
        <f t="shared" si="17"/>
        <v>14869.5</v>
      </c>
      <c r="J266" s="109">
        <v>14800</v>
      </c>
      <c r="K266" s="109">
        <f t="shared" si="18"/>
        <v>33304.266666666663</v>
      </c>
    </row>
    <row r="267" spans="1:11" s="107" customFormat="1" ht="12.5" x14ac:dyDescent="0.25">
      <c r="A267" s="100" t="s">
        <v>6221</v>
      </c>
      <c r="B267" s="100" t="s">
        <v>6219</v>
      </c>
      <c r="C267" s="101">
        <v>9913</v>
      </c>
      <c r="D267" s="108">
        <v>1515</v>
      </c>
      <c r="E267" s="108">
        <v>16321</v>
      </c>
      <c r="F267" s="109">
        <f t="shared" si="19"/>
        <v>27749</v>
      </c>
      <c r="G267" s="109">
        <f t="shared" si="16"/>
        <v>3634.7666666666669</v>
      </c>
      <c r="H267" s="109">
        <v>0</v>
      </c>
      <c r="I267" s="109">
        <f t="shared" si="17"/>
        <v>14869.5</v>
      </c>
      <c r="J267" s="109">
        <v>14800</v>
      </c>
      <c r="K267" s="109">
        <f t="shared" si="18"/>
        <v>33304.266666666663</v>
      </c>
    </row>
    <row r="268" spans="1:11" s="107" customFormat="1" ht="12.5" x14ac:dyDescent="0.25">
      <c r="A268" s="100" t="s">
        <v>6222</v>
      </c>
      <c r="B268" s="100" t="s">
        <v>6219</v>
      </c>
      <c r="C268" s="101">
        <v>9913</v>
      </c>
      <c r="D268" s="108">
        <v>1515</v>
      </c>
      <c r="E268" s="108">
        <v>18872</v>
      </c>
      <c r="F268" s="109">
        <f t="shared" si="19"/>
        <v>30300</v>
      </c>
      <c r="G268" s="109">
        <f t="shared" si="16"/>
        <v>3634.7666666666669</v>
      </c>
      <c r="H268" s="109">
        <v>0</v>
      </c>
      <c r="I268" s="109">
        <f t="shared" si="17"/>
        <v>14869.5</v>
      </c>
      <c r="J268" s="109">
        <v>14800</v>
      </c>
      <c r="K268" s="109">
        <f t="shared" si="18"/>
        <v>33304.266666666663</v>
      </c>
    </row>
    <row r="269" spans="1:11" s="107" customFormat="1" ht="12.5" x14ac:dyDescent="0.25">
      <c r="A269" s="100" t="s">
        <v>6223</v>
      </c>
      <c r="B269" s="100" t="s">
        <v>6219</v>
      </c>
      <c r="C269" s="101">
        <v>9913</v>
      </c>
      <c r="D269" s="108">
        <v>1515</v>
      </c>
      <c r="E269" s="108">
        <v>18864.240000000002</v>
      </c>
      <c r="F269" s="109">
        <f t="shared" si="19"/>
        <v>30292.240000000002</v>
      </c>
      <c r="G269" s="109">
        <f t="shared" si="16"/>
        <v>3634.7666666666669</v>
      </c>
      <c r="H269" s="109">
        <v>0</v>
      </c>
      <c r="I269" s="109">
        <f t="shared" si="17"/>
        <v>14869.5</v>
      </c>
      <c r="J269" s="109">
        <v>14800</v>
      </c>
      <c r="K269" s="109">
        <f t="shared" si="18"/>
        <v>33304.266666666663</v>
      </c>
    </row>
    <row r="270" spans="1:11" s="107" customFormat="1" ht="12.5" x14ac:dyDescent="0.25">
      <c r="A270" s="100" t="s">
        <v>6224</v>
      </c>
      <c r="B270" s="100" t="s">
        <v>6219</v>
      </c>
      <c r="C270" s="101">
        <v>13720</v>
      </c>
      <c r="D270" s="108">
        <v>1515</v>
      </c>
      <c r="E270" s="108">
        <v>21451.68</v>
      </c>
      <c r="F270" s="109">
        <f t="shared" si="19"/>
        <v>36686.68</v>
      </c>
      <c r="G270" s="109">
        <f t="shared" si="16"/>
        <v>5030.6666666666661</v>
      </c>
      <c r="H270" s="109">
        <v>0</v>
      </c>
      <c r="I270" s="109">
        <f t="shared" si="17"/>
        <v>20580</v>
      </c>
      <c r="J270" s="109">
        <v>14800</v>
      </c>
      <c r="K270" s="109">
        <f t="shared" si="18"/>
        <v>40410.666666666664</v>
      </c>
    </row>
    <row r="271" spans="1:11" s="107" customFormat="1" ht="12.5" x14ac:dyDescent="0.25">
      <c r="A271" s="100" t="s">
        <v>6225</v>
      </c>
      <c r="B271" s="100" t="s">
        <v>6226</v>
      </c>
      <c r="C271" s="101">
        <v>9803</v>
      </c>
      <c r="D271" s="108">
        <v>1515</v>
      </c>
      <c r="E271" s="108">
        <v>10295</v>
      </c>
      <c r="F271" s="109">
        <f t="shared" si="19"/>
        <v>21613</v>
      </c>
      <c r="G271" s="109">
        <f t="shared" si="16"/>
        <v>3594.4333333333334</v>
      </c>
      <c r="H271" s="109">
        <v>0</v>
      </c>
      <c r="I271" s="109">
        <f t="shared" si="17"/>
        <v>14704.5</v>
      </c>
      <c r="J271" s="109">
        <v>14800</v>
      </c>
      <c r="K271" s="109">
        <f t="shared" si="18"/>
        <v>33098.933333333334</v>
      </c>
    </row>
    <row r="272" spans="1:11" s="107" customFormat="1" ht="12.5" x14ac:dyDescent="0.25">
      <c r="A272" s="100" t="s">
        <v>6227</v>
      </c>
      <c r="B272" s="100" t="s">
        <v>6226</v>
      </c>
      <c r="C272" s="101">
        <v>9803</v>
      </c>
      <c r="D272" s="108">
        <v>1515</v>
      </c>
      <c r="E272" s="108">
        <v>11845</v>
      </c>
      <c r="F272" s="109">
        <f t="shared" si="19"/>
        <v>23163</v>
      </c>
      <c r="G272" s="109">
        <f t="shared" si="16"/>
        <v>3594.4333333333334</v>
      </c>
      <c r="H272" s="109">
        <v>0</v>
      </c>
      <c r="I272" s="109">
        <f t="shared" si="17"/>
        <v>14704.5</v>
      </c>
      <c r="J272" s="109">
        <v>14800</v>
      </c>
      <c r="K272" s="109">
        <f t="shared" si="18"/>
        <v>33098.933333333334</v>
      </c>
    </row>
    <row r="273" spans="1:11" s="107" customFormat="1" ht="12.5" x14ac:dyDescent="0.25">
      <c r="A273" s="100" t="s">
        <v>6228</v>
      </c>
      <c r="B273" s="100" t="s">
        <v>6226</v>
      </c>
      <c r="C273" s="101">
        <v>9803</v>
      </c>
      <c r="D273" s="108">
        <v>1515</v>
      </c>
      <c r="E273" s="108">
        <v>11345</v>
      </c>
      <c r="F273" s="109">
        <f t="shared" si="19"/>
        <v>22663</v>
      </c>
      <c r="G273" s="109">
        <f t="shared" si="16"/>
        <v>3594.4333333333334</v>
      </c>
      <c r="H273" s="109">
        <v>0</v>
      </c>
      <c r="I273" s="109">
        <f t="shared" si="17"/>
        <v>14704.5</v>
      </c>
      <c r="J273" s="109">
        <v>14800</v>
      </c>
      <c r="K273" s="109">
        <f t="shared" si="18"/>
        <v>33098.933333333334</v>
      </c>
    </row>
    <row r="274" spans="1:11" s="107" customFormat="1" ht="12.5" x14ac:dyDescent="0.25">
      <c r="A274" s="100" t="s">
        <v>6229</v>
      </c>
      <c r="B274" s="100" t="s">
        <v>6226</v>
      </c>
      <c r="C274" s="101">
        <v>9803</v>
      </c>
      <c r="D274" s="108">
        <v>1515</v>
      </c>
      <c r="E274" s="108">
        <v>9845</v>
      </c>
      <c r="F274" s="109">
        <f t="shared" si="19"/>
        <v>21163</v>
      </c>
      <c r="G274" s="109">
        <f t="shared" si="16"/>
        <v>3594.4333333333334</v>
      </c>
      <c r="H274" s="109">
        <v>0</v>
      </c>
      <c r="I274" s="109">
        <f t="shared" si="17"/>
        <v>14704.5</v>
      </c>
      <c r="J274" s="109">
        <v>14800</v>
      </c>
      <c r="K274" s="109">
        <f t="shared" si="18"/>
        <v>33098.933333333334</v>
      </c>
    </row>
    <row r="275" spans="1:11" s="107" customFormat="1" ht="12.5" x14ac:dyDescent="0.25">
      <c r="A275" s="100" t="s">
        <v>6230</v>
      </c>
      <c r="B275" s="100" t="s">
        <v>6226</v>
      </c>
      <c r="C275" s="101">
        <v>9803</v>
      </c>
      <c r="D275" s="108">
        <v>1515</v>
      </c>
      <c r="E275" s="108">
        <v>11455</v>
      </c>
      <c r="F275" s="109">
        <f t="shared" si="19"/>
        <v>22773</v>
      </c>
      <c r="G275" s="109">
        <f t="shared" si="16"/>
        <v>3594.4333333333334</v>
      </c>
      <c r="H275" s="109">
        <v>0</v>
      </c>
      <c r="I275" s="109">
        <f t="shared" si="17"/>
        <v>14704.5</v>
      </c>
      <c r="J275" s="109">
        <v>14800</v>
      </c>
      <c r="K275" s="109">
        <f t="shared" si="18"/>
        <v>33098.933333333334</v>
      </c>
    </row>
    <row r="276" spans="1:11" s="107" customFormat="1" ht="12.5" x14ac:dyDescent="0.25">
      <c r="A276" s="100" t="s">
        <v>6231</v>
      </c>
      <c r="B276" s="100" t="s">
        <v>6226</v>
      </c>
      <c r="C276" s="101">
        <v>9803</v>
      </c>
      <c r="D276" s="108">
        <v>1515</v>
      </c>
      <c r="E276" s="108">
        <v>14626</v>
      </c>
      <c r="F276" s="109">
        <f t="shared" si="19"/>
        <v>25944</v>
      </c>
      <c r="G276" s="109">
        <f t="shared" si="16"/>
        <v>3594.4333333333334</v>
      </c>
      <c r="H276" s="109">
        <v>0</v>
      </c>
      <c r="I276" s="109">
        <f t="shared" si="17"/>
        <v>14704.5</v>
      </c>
      <c r="J276" s="109">
        <v>14800</v>
      </c>
      <c r="K276" s="109">
        <f t="shared" si="18"/>
        <v>33098.933333333334</v>
      </c>
    </row>
    <row r="277" spans="1:11" s="107" customFormat="1" ht="12.5" x14ac:dyDescent="0.25">
      <c r="A277" s="100" t="s">
        <v>6232</v>
      </c>
      <c r="B277" s="100" t="s">
        <v>6226</v>
      </c>
      <c r="C277" s="101">
        <v>13710</v>
      </c>
      <c r="D277" s="108">
        <v>1515</v>
      </c>
      <c r="E277" s="108">
        <v>21531.68</v>
      </c>
      <c r="F277" s="109">
        <f t="shared" si="19"/>
        <v>36756.68</v>
      </c>
      <c r="G277" s="109">
        <f t="shared" si="16"/>
        <v>5027</v>
      </c>
      <c r="H277" s="109">
        <v>0</v>
      </c>
      <c r="I277" s="109">
        <f t="shared" si="17"/>
        <v>20565</v>
      </c>
      <c r="J277" s="109">
        <v>14800</v>
      </c>
      <c r="K277" s="109">
        <f t="shared" si="18"/>
        <v>40392</v>
      </c>
    </row>
    <row r="278" spans="1:11" s="107" customFormat="1" ht="12.5" x14ac:dyDescent="0.25">
      <c r="A278" s="100" t="s">
        <v>6233</v>
      </c>
      <c r="B278" s="100" t="s">
        <v>6234</v>
      </c>
      <c r="C278" s="101">
        <v>9693</v>
      </c>
      <c r="D278" s="108">
        <v>1515</v>
      </c>
      <c r="E278" s="108">
        <v>8920</v>
      </c>
      <c r="F278" s="109">
        <f t="shared" si="19"/>
        <v>20128</v>
      </c>
      <c r="G278" s="109">
        <f t="shared" si="16"/>
        <v>3554.1000000000004</v>
      </c>
      <c r="H278" s="109">
        <v>0</v>
      </c>
      <c r="I278" s="109">
        <f t="shared" si="17"/>
        <v>14539.500000000002</v>
      </c>
      <c r="J278" s="109">
        <v>14800</v>
      </c>
      <c r="K278" s="109">
        <f t="shared" si="18"/>
        <v>32893.600000000006</v>
      </c>
    </row>
    <row r="279" spans="1:11" s="107" customFormat="1" ht="12.5" x14ac:dyDescent="0.25">
      <c r="A279" s="100" t="s">
        <v>6235</v>
      </c>
      <c r="B279" s="100" t="s">
        <v>6199</v>
      </c>
      <c r="C279" s="101">
        <v>9693</v>
      </c>
      <c r="D279" s="108">
        <v>1515</v>
      </c>
      <c r="E279" s="108">
        <v>17604</v>
      </c>
      <c r="F279" s="109">
        <f t="shared" si="19"/>
        <v>28812</v>
      </c>
      <c r="G279" s="109">
        <f t="shared" si="16"/>
        <v>3554.1000000000004</v>
      </c>
      <c r="H279" s="109">
        <v>0</v>
      </c>
      <c r="I279" s="109">
        <f t="shared" si="17"/>
        <v>14539.500000000002</v>
      </c>
      <c r="J279" s="109">
        <v>14800</v>
      </c>
      <c r="K279" s="109">
        <f t="shared" si="18"/>
        <v>32893.600000000006</v>
      </c>
    </row>
    <row r="280" spans="1:11" s="107" customFormat="1" ht="12.5" x14ac:dyDescent="0.25">
      <c r="A280" s="100" t="s">
        <v>6236</v>
      </c>
      <c r="B280" s="100" t="s">
        <v>6237</v>
      </c>
      <c r="C280" s="101">
        <v>9472</v>
      </c>
      <c r="D280" s="108">
        <v>1515</v>
      </c>
      <c r="E280" s="108">
        <v>11503</v>
      </c>
      <c r="F280" s="109">
        <f t="shared" si="19"/>
        <v>22490</v>
      </c>
      <c r="G280" s="109">
        <f t="shared" si="16"/>
        <v>3473.0666666666666</v>
      </c>
      <c r="H280" s="109">
        <v>0</v>
      </c>
      <c r="I280" s="109">
        <f t="shared" si="17"/>
        <v>14208</v>
      </c>
      <c r="J280" s="109">
        <v>14800</v>
      </c>
      <c r="K280" s="109">
        <f t="shared" si="18"/>
        <v>32481.066666666666</v>
      </c>
    </row>
    <row r="281" spans="1:11" s="107" customFormat="1" ht="12.5" x14ac:dyDescent="0.25">
      <c r="A281" s="100" t="s">
        <v>6238</v>
      </c>
      <c r="B281" s="100" t="s">
        <v>6237</v>
      </c>
      <c r="C281" s="101">
        <v>9472</v>
      </c>
      <c r="D281" s="108">
        <v>1515</v>
      </c>
      <c r="E281" s="108">
        <v>8303</v>
      </c>
      <c r="F281" s="109">
        <f t="shared" si="19"/>
        <v>19290</v>
      </c>
      <c r="G281" s="109">
        <f t="shared" si="16"/>
        <v>3473.0666666666666</v>
      </c>
      <c r="H281" s="109">
        <v>0</v>
      </c>
      <c r="I281" s="109">
        <f t="shared" si="17"/>
        <v>14208</v>
      </c>
      <c r="J281" s="109">
        <v>14800</v>
      </c>
      <c r="K281" s="109">
        <f t="shared" si="18"/>
        <v>32481.066666666666</v>
      </c>
    </row>
    <row r="282" spans="1:11" s="107" customFormat="1" ht="12.5" x14ac:dyDescent="0.25">
      <c r="A282" s="100" t="s">
        <v>6239</v>
      </c>
      <c r="B282" s="100" t="s">
        <v>6237</v>
      </c>
      <c r="C282" s="101">
        <v>9472</v>
      </c>
      <c r="D282" s="108">
        <v>1515</v>
      </c>
      <c r="E282" s="108">
        <v>9503</v>
      </c>
      <c r="F282" s="109">
        <f t="shared" si="19"/>
        <v>20490</v>
      </c>
      <c r="G282" s="109">
        <f t="shared" si="16"/>
        <v>3473.0666666666666</v>
      </c>
      <c r="H282" s="109">
        <v>0</v>
      </c>
      <c r="I282" s="109">
        <f t="shared" si="17"/>
        <v>14208</v>
      </c>
      <c r="J282" s="109">
        <v>0</v>
      </c>
      <c r="K282" s="109">
        <f t="shared" si="18"/>
        <v>17681.066666666666</v>
      </c>
    </row>
    <row r="283" spans="1:11" s="107" customFormat="1" ht="12.5" x14ac:dyDescent="0.25">
      <c r="A283" s="100" t="s">
        <v>6239</v>
      </c>
      <c r="B283" s="100" t="s">
        <v>6237</v>
      </c>
      <c r="C283" s="101">
        <v>9472</v>
      </c>
      <c r="D283" s="108">
        <v>1515</v>
      </c>
      <c r="E283" s="108">
        <v>9503</v>
      </c>
      <c r="F283" s="109">
        <f t="shared" si="19"/>
        <v>20490</v>
      </c>
      <c r="G283" s="109">
        <f t="shared" si="16"/>
        <v>3473.0666666666666</v>
      </c>
      <c r="H283" s="109">
        <v>0</v>
      </c>
      <c r="I283" s="109">
        <f t="shared" si="17"/>
        <v>14208</v>
      </c>
      <c r="J283" s="109">
        <v>14800</v>
      </c>
      <c r="K283" s="109">
        <f t="shared" si="18"/>
        <v>32481.066666666666</v>
      </c>
    </row>
    <row r="284" spans="1:11" s="107" customFormat="1" ht="12.5" x14ac:dyDescent="0.25">
      <c r="A284" s="100" t="s">
        <v>6240</v>
      </c>
      <c r="B284" s="100" t="s">
        <v>6237</v>
      </c>
      <c r="C284" s="101">
        <v>9472</v>
      </c>
      <c r="D284" s="108">
        <v>1515</v>
      </c>
      <c r="E284" s="108">
        <v>16057</v>
      </c>
      <c r="F284" s="109">
        <f t="shared" si="19"/>
        <v>27044</v>
      </c>
      <c r="G284" s="109">
        <f t="shared" si="16"/>
        <v>3473.0666666666666</v>
      </c>
      <c r="H284" s="109">
        <v>0</v>
      </c>
      <c r="I284" s="109">
        <f t="shared" si="17"/>
        <v>14208</v>
      </c>
      <c r="J284" s="109">
        <v>14800</v>
      </c>
      <c r="K284" s="109">
        <f t="shared" si="18"/>
        <v>32481.066666666666</v>
      </c>
    </row>
    <row r="285" spans="1:11" s="107" customFormat="1" ht="12.5" x14ac:dyDescent="0.25">
      <c r="A285" s="100" t="s">
        <v>6241</v>
      </c>
      <c r="B285" s="100" t="s">
        <v>6242</v>
      </c>
      <c r="C285" s="101">
        <v>9417</v>
      </c>
      <c r="D285" s="108">
        <v>1515</v>
      </c>
      <c r="E285" s="108">
        <v>8189</v>
      </c>
      <c r="F285" s="109">
        <f t="shared" si="19"/>
        <v>19121</v>
      </c>
      <c r="G285" s="109">
        <f t="shared" si="16"/>
        <v>3452.8999999999996</v>
      </c>
      <c r="H285" s="109">
        <v>0</v>
      </c>
      <c r="I285" s="109">
        <f t="shared" si="17"/>
        <v>14125.499999999998</v>
      </c>
      <c r="J285" s="109">
        <v>14800</v>
      </c>
      <c r="K285" s="109">
        <f t="shared" si="18"/>
        <v>32378.399999999998</v>
      </c>
    </row>
    <row r="286" spans="1:11" s="107" customFormat="1" ht="12.5" x14ac:dyDescent="0.25">
      <c r="A286" s="100" t="s">
        <v>6243</v>
      </c>
      <c r="B286" s="100" t="s">
        <v>6242</v>
      </c>
      <c r="C286" s="101">
        <v>9417</v>
      </c>
      <c r="D286" s="108">
        <v>1515</v>
      </c>
      <c r="E286" s="108">
        <v>8639</v>
      </c>
      <c r="F286" s="109">
        <f t="shared" si="19"/>
        <v>19571</v>
      </c>
      <c r="G286" s="109">
        <f t="shared" si="16"/>
        <v>3452.8999999999996</v>
      </c>
      <c r="H286" s="109">
        <v>0</v>
      </c>
      <c r="I286" s="109">
        <f t="shared" si="17"/>
        <v>14125.499999999998</v>
      </c>
      <c r="J286" s="109">
        <v>14800</v>
      </c>
      <c r="K286" s="109">
        <f t="shared" si="18"/>
        <v>32378.399999999998</v>
      </c>
    </row>
    <row r="287" spans="1:11" s="107" customFormat="1" ht="12.5" x14ac:dyDescent="0.25">
      <c r="A287" s="100" t="s">
        <v>6244</v>
      </c>
      <c r="B287" s="100" t="s">
        <v>6242</v>
      </c>
      <c r="C287" s="101">
        <v>9417</v>
      </c>
      <c r="D287" s="108">
        <v>1515</v>
      </c>
      <c r="E287" s="108">
        <v>8189</v>
      </c>
      <c r="F287" s="109">
        <f t="shared" si="19"/>
        <v>19121</v>
      </c>
      <c r="G287" s="109">
        <f t="shared" si="16"/>
        <v>3452.8999999999996</v>
      </c>
      <c r="H287" s="109">
        <v>0</v>
      </c>
      <c r="I287" s="109">
        <f t="shared" si="17"/>
        <v>14125.499999999998</v>
      </c>
      <c r="J287" s="109">
        <v>14800</v>
      </c>
      <c r="K287" s="109">
        <f t="shared" si="18"/>
        <v>32378.399999999998</v>
      </c>
    </row>
    <row r="288" spans="1:11" s="107" customFormat="1" ht="12.5" x14ac:dyDescent="0.25">
      <c r="A288" s="100" t="s">
        <v>6245</v>
      </c>
      <c r="B288" s="100" t="s">
        <v>6242</v>
      </c>
      <c r="C288" s="101">
        <v>9417</v>
      </c>
      <c r="D288" s="108">
        <v>1515</v>
      </c>
      <c r="E288" s="108">
        <v>10414</v>
      </c>
      <c r="F288" s="109">
        <f t="shared" si="19"/>
        <v>21346</v>
      </c>
      <c r="G288" s="109">
        <f t="shared" si="16"/>
        <v>3452.8999999999996</v>
      </c>
      <c r="H288" s="109">
        <v>0</v>
      </c>
      <c r="I288" s="109">
        <f t="shared" si="17"/>
        <v>14125.499999999998</v>
      </c>
      <c r="J288" s="109">
        <v>14800</v>
      </c>
      <c r="K288" s="109">
        <f t="shared" si="18"/>
        <v>32378.399999999998</v>
      </c>
    </row>
    <row r="289" spans="1:11" s="107" customFormat="1" ht="12.5" x14ac:dyDescent="0.25">
      <c r="A289" s="100" t="s">
        <v>6246</v>
      </c>
      <c r="B289" s="100" t="s">
        <v>6242</v>
      </c>
      <c r="C289" s="101">
        <v>9417</v>
      </c>
      <c r="D289" s="108">
        <v>1515</v>
      </c>
      <c r="E289" s="108">
        <v>11149</v>
      </c>
      <c r="F289" s="109">
        <f t="shared" si="19"/>
        <v>22081</v>
      </c>
      <c r="G289" s="109">
        <f t="shared" si="16"/>
        <v>3452.8999999999996</v>
      </c>
      <c r="H289" s="109">
        <v>0</v>
      </c>
      <c r="I289" s="109">
        <f t="shared" si="17"/>
        <v>14125.499999999998</v>
      </c>
      <c r="J289" s="109">
        <v>14800</v>
      </c>
      <c r="K289" s="109">
        <f t="shared" si="18"/>
        <v>32378.399999999998</v>
      </c>
    </row>
    <row r="290" spans="1:11" s="107" customFormat="1" ht="12.5" x14ac:dyDescent="0.25">
      <c r="A290" s="100" t="s">
        <v>6247</v>
      </c>
      <c r="B290" s="100" t="s">
        <v>6242</v>
      </c>
      <c r="C290" s="101">
        <v>9417</v>
      </c>
      <c r="D290" s="108">
        <v>1515</v>
      </c>
      <c r="E290" s="108">
        <v>9189</v>
      </c>
      <c r="F290" s="109">
        <f t="shared" si="19"/>
        <v>20121</v>
      </c>
      <c r="G290" s="109">
        <f t="shared" si="16"/>
        <v>3452.8999999999996</v>
      </c>
      <c r="H290" s="109">
        <v>0</v>
      </c>
      <c r="I290" s="109">
        <f t="shared" si="17"/>
        <v>14125.499999999998</v>
      </c>
      <c r="J290" s="109">
        <v>14800</v>
      </c>
      <c r="K290" s="109">
        <f t="shared" si="18"/>
        <v>32378.399999999998</v>
      </c>
    </row>
    <row r="291" spans="1:11" s="107" customFormat="1" ht="12.5" x14ac:dyDescent="0.25">
      <c r="A291" s="100" t="s">
        <v>6248</v>
      </c>
      <c r="B291" s="100" t="s">
        <v>6249</v>
      </c>
      <c r="C291" s="101">
        <v>9362</v>
      </c>
      <c r="D291" s="108">
        <v>1515</v>
      </c>
      <c r="E291" s="108">
        <v>8614</v>
      </c>
      <c r="F291" s="109">
        <f t="shared" si="19"/>
        <v>19491</v>
      </c>
      <c r="G291" s="109">
        <f t="shared" si="16"/>
        <v>3432.7333333333331</v>
      </c>
      <c r="H291" s="109">
        <v>0</v>
      </c>
      <c r="I291" s="109">
        <f t="shared" si="17"/>
        <v>14043</v>
      </c>
      <c r="J291" s="109">
        <v>14800</v>
      </c>
      <c r="K291" s="109">
        <f t="shared" si="18"/>
        <v>32275.733333333334</v>
      </c>
    </row>
    <row r="292" spans="1:11" s="107" customFormat="1" ht="12.5" x14ac:dyDescent="0.25">
      <c r="A292" s="100" t="s">
        <v>6248</v>
      </c>
      <c r="B292" s="100" t="s">
        <v>6249</v>
      </c>
      <c r="C292" s="101">
        <v>9362</v>
      </c>
      <c r="D292" s="108">
        <v>1515</v>
      </c>
      <c r="E292" s="108">
        <v>8614</v>
      </c>
      <c r="F292" s="109">
        <f t="shared" si="19"/>
        <v>19491</v>
      </c>
      <c r="G292" s="109">
        <f t="shared" si="16"/>
        <v>3432.7333333333331</v>
      </c>
      <c r="H292" s="109">
        <v>0</v>
      </c>
      <c r="I292" s="109">
        <f t="shared" si="17"/>
        <v>14043</v>
      </c>
      <c r="J292" s="109">
        <v>0</v>
      </c>
      <c r="K292" s="109">
        <f t="shared" si="18"/>
        <v>17475.733333333334</v>
      </c>
    </row>
    <row r="293" spans="1:11" s="107" customFormat="1" ht="12.5" x14ac:dyDescent="0.25">
      <c r="A293" s="100" t="s">
        <v>6250</v>
      </c>
      <c r="B293" s="100" t="s">
        <v>6249</v>
      </c>
      <c r="C293" s="101">
        <v>9362</v>
      </c>
      <c r="D293" s="108">
        <v>1515</v>
      </c>
      <c r="E293" s="108">
        <v>8164</v>
      </c>
      <c r="F293" s="109">
        <f t="shared" si="19"/>
        <v>19041</v>
      </c>
      <c r="G293" s="109">
        <f t="shared" si="16"/>
        <v>3432.7333333333331</v>
      </c>
      <c r="H293" s="109">
        <v>0</v>
      </c>
      <c r="I293" s="109">
        <f t="shared" si="17"/>
        <v>14043</v>
      </c>
      <c r="J293" s="109">
        <v>14800</v>
      </c>
      <c r="K293" s="109">
        <f t="shared" si="18"/>
        <v>32275.733333333334</v>
      </c>
    </row>
    <row r="294" spans="1:11" s="107" customFormat="1" ht="12.5" x14ac:dyDescent="0.25">
      <c r="A294" s="100" t="s">
        <v>6251</v>
      </c>
      <c r="B294" s="100" t="s">
        <v>6249</v>
      </c>
      <c r="C294" s="101">
        <v>9362</v>
      </c>
      <c r="D294" s="108">
        <v>1515</v>
      </c>
      <c r="E294" s="108">
        <v>8164</v>
      </c>
      <c r="F294" s="109">
        <f t="shared" si="19"/>
        <v>19041</v>
      </c>
      <c r="G294" s="109">
        <f t="shared" si="16"/>
        <v>3432.7333333333331</v>
      </c>
      <c r="H294" s="109">
        <v>0</v>
      </c>
      <c r="I294" s="109">
        <f t="shared" si="17"/>
        <v>14043</v>
      </c>
      <c r="J294" s="109">
        <v>14800</v>
      </c>
      <c r="K294" s="109">
        <f t="shared" si="18"/>
        <v>32275.733333333334</v>
      </c>
    </row>
    <row r="295" spans="1:11" s="107" customFormat="1" ht="12.5" x14ac:dyDescent="0.25">
      <c r="A295" s="100" t="s">
        <v>6252</v>
      </c>
      <c r="B295" s="100" t="s">
        <v>6249</v>
      </c>
      <c r="C295" s="101">
        <v>9362</v>
      </c>
      <c r="D295" s="108">
        <v>1515</v>
      </c>
      <c r="E295" s="108">
        <v>10164</v>
      </c>
      <c r="F295" s="109">
        <f t="shared" si="19"/>
        <v>21041</v>
      </c>
      <c r="G295" s="109">
        <f t="shared" si="16"/>
        <v>3432.7333333333331</v>
      </c>
      <c r="H295" s="109">
        <v>0</v>
      </c>
      <c r="I295" s="109">
        <f t="shared" si="17"/>
        <v>14043</v>
      </c>
      <c r="J295" s="109">
        <v>14800</v>
      </c>
      <c r="K295" s="109">
        <f t="shared" si="18"/>
        <v>32275.733333333334</v>
      </c>
    </row>
    <row r="296" spans="1:11" s="107" customFormat="1" ht="12.5" x14ac:dyDescent="0.25">
      <c r="A296" s="100" t="s">
        <v>6254</v>
      </c>
      <c r="B296" s="100" t="s">
        <v>6249</v>
      </c>
      <c r="C296" s="101">
        <v>9362</v>
      </c>
      <c r="D296" s="108">
        <v>1515</v>
      </c>
      <c r="E296" s="108">
        <v>8164</v>
      </c>
      <c r="F296" s="109">
        <f t="shared" si="19"/>
        <v>19041</v>
      </c>
      <c r="G296" s="109">
        <f t="shared" si="16"/>
        <v>3432.7333333333331</v>
      </c>
      <c r="H296" s="109">
        <v>0</v>
      </c>
      <c r="I296" s="109">
        <f t="shared" si="17"/>
        <v>14043</v>
      </c>
      <c r="J296" s="109">
        <v>14800</v>
      </c>
      <c r="K296" s="109">
        <f t="shared" si="18"/>
        <v>32275.733333333334</v>
      </c>
    </row>
    <row r="297" spans="1:11" s="107" customFormat="1" ht="12.5" x14ac:dyDescent="0.25">
      <c r="A297" s="100" t="s">
        <v>6255</v>
      </c>
      <c r="B297" s="100" t="s">
        <v>6249</v>
      </c>
      <c r="C297" s="101">
        <v>9362</v>
      </c>
      <c r="D297" s="108">
        <v>1515</v>
      </c>
      <c r="E297" s="108">
        <v>10804.36</v>
      </c>
      <c r="F297" s="109">
        <f t="shared" si="19"/>
        <v>21681.360000000001</v>
      </c>
      <c r="G297" s="109">
        <f t="shared" si="16"/>
        <v>3432.7333333333331</v>
      </c>
      <c r="H297" s="109">
        <v>0</v>
      </c>
      <c r="I297" s="109">
        <f t="shared" si="17"/>
        <v>14043</v>
      </c>
      <c r="J297" s="109">
        <v>14800</v>
      </c>
      <c r="K297" s="109">
        <f t="shared" si="18"/>
        <v>32275.733333333334</v>
      </c>
    </row>
    <row r="298" spans="1:11" s="107" customFormat="1" ht="12.5" x14ac:dyDescent="0.25">
      <c r="A298" s="100" t="s">
        <v>6256</v>
      </c>
      <c r="B298" s="100" t="s">
        <v>6249</v>
      </c>
      <c r="C298" s="101">
        <v>9212</v>
      </c>
      <c r="D298" s="108">
        <v>1515</v>
      </c>
      <c r="E298" s="108">
        <v>8815</v>
      </c>
      <c r="F298" s="109">
        <f t="shared" si="19"/>
        <v>19542</v>
      </c>
      <c r="G298" s="109">
        <f t="shared" si="16"/>
        <v>3377.7333333333331</v>
      </c>
      <c r="H298" s="109">
        <v>0</v>
      </c>
      <c r="I298" s="109">
        <f t="shared" si="17"/>
        <v>13818</v>
      </c>
      <c r="J298" s="109">
        <v>14800</v>
      </c>
      <c r="K298" s="109">
        <f t="shared" si="18"/>
        <v>31995.733333333334</v>
      </c>
    </row>
    <row r="299" spans="1:11" s="107" customFormat="1" ht="12.5" x14ac:dyDescent="0.25">
      <c r="A299" s="100" t="s">
        <v>6257</v>
      </c>
      <c r="B299" s="100" t="s">
        <v>6249</v>
      </c>
      <c r="C299" s="101">
        <v>9212</v>
      </c>
      <c r="D299" s="108">
        <v>1515</v>
      </c>
      <c r="E299" s="108">
        <v>7077</v>
      </c>
      <c r="F299" s="109">
        <f t="shared" si="19"/>
        <v>17804</v>
      </c>
      <c r="G299" s="109">
        <f t="shared" si="16"/>
        <v>3377.7333333333331</v>
      </c>
      <c r="H299" s="109">
        <v>0</v>
      </c>
      <c r="I299" s="109">
        <f t="shared" si="17"/>
        <v>13818</v>
      </c>
      <c r="J299" s="109">
        <v>14800</v>
      </c>
      <c r="K299" s="109">
        <f t="shared" si="18"/>
        <v>31995.733333333334</v>
      </c>
    </row>
    <row r="300" spans="1:11" s="107" customFormat="1" ht="12.5" x14ac:dyDescent="0.25">
      <c r="A300" s="100" t="s">
        <v>6258</v>
      </c>
      <c r="B300" s="100" t="s">
        <v>6259</v>
      </c>
      <c r="C300" s="101">
        <v>6567</v>
      </c>
      <c r="D300" s="108">
        <v>1515</v>
      </c>
      <c r="E300" s="108">
        <v>9212.7000000000007</v>
      </c>
      <c r="F300" s="109">
        <f t="shared" si="19"/>
        <v>17294.7</v>
      </c>
      <c r="G300" s="109">
        <f t="shared" si="16"/>
        <v>2407.9</v>
      </c>
      <c r="H300" s="109">
        <v>0</v>
      </c>
      <c r="I300" s="109">
        <f t="shared" si="17"/>
        <v>9850.5</v>
      </c>
      <c r="J300" s="109">
        <v>14800</v>
      </c>
      <c r="K300" s="109">
        <f t="shared" si="18"/>
        <v>27058.400000000001</v>
      </c>
    </row>
    <row r="301" spans="1:11" s="107" customFormat="1" ht="12.5" x14ac:dyDescent="0.25">
      <c r="A301" s="100" t="s">
        <v>6260</v>
      </c>
      <c r="B301" s="100" t="s">
        <v>6138</v>
      </c>
      <c r="C301" s="101">
        <v>10646</v>
      </c>
      <c r="D301" s="108">
        <v>1515</v>
      </c>
      <c r="E301" s="108">
        <v>9603</v>
      </c>
      <c r="F301" s="109">
        <f t="shared" si="19"/>
        <v>21764</v>
      </c>
      <c r="G301" s="109">
        <f t="shared" si="16"/>
        <v>3903.5333333333333</v>
      </c>
      <c r="H301" s="109">
        <v>0</v>
      </c>
      <c r="I301" s="109">
        <f t="shared" si="17"/>
        <v>15969</v>
      </c>
      <c r="J301" s="109">
        <v>14800</v>
      </c>
      <c r="K301" s="109">
        <f t="shared" si="18"/>
        <v>34672.533333333333</v>
      </c>
    </row>
    <row r="302" spans="1:11" s="107" customFormat="1" ht="12.5" x14ac:dyDescent="0.25">
      <c r="A302" s="100" t="s">
        <v>6261</v>
      </c>
      <c r="B302" s="100" t="s">
        <v>6075</v>
      </c>
      <c r="C302" s="101">
        <v>13002</v>
      </c>
      <c r="D302" s="108">
        <v>1515</v>
      </c>
      <c r="E302" s="108">
        <v>11731</v>
      </c>
      <c r="F302" s="109">
        <f t="shared" si="19"/>
        <v>26248</v>
      </c>
      <c r="G302" s="109">
        <f t="shared" si="16"/>
        <v>4767.3999999999996</v>
      </c>
      <c r="H302" s="109">
        <v>0</v>
      </c>
      <c r="I302" s="109">
        <f t="shared" si="17"/>
        <v>19503</v>
      </c>
      <c r="J302" s="109">
        <v>14800</v>
      </c>
      <c r="K302" s="109">
        <f t="shared" si="18"/>
        <v>39070.400000000001</v>
      </c>
    </row>
    <row r="303" spans="1:11" s="107" customFormat="1" ht="12.5" x14ac:dyDescent="0.25">
      <c r="A303" s="100" t="s">
        <v>6262</v>
      </c>
      <c r="B303" s="100" t="s">
        <v>6263</v>
      </c>
      <c r="C303" s="101">
        <v>12511</v>
      </c>
      <c r="D303" s="108">
        <v>1515</v>
      </c>
      <c r="E303" s="108">
        <v>11061</v>
      </c>
      <c r="F303" s="109">
        <f t="shared" si="19"/>
        <v>25087</v>
      </c>
      <c r="G303" s="109">
        <f t="shared" si="16"/>
        <v>4587.3666666666668</v>
      </c>
      <c r="H303" s="109">
        <v>0</v>
      </c>
      <c r="I303" s="109">
        <f t="shared" si="17"/>
        <v>18766.5</v>
      </c>
      <c r="J303" s="109">
        <v>14800</v>
      </c>
      <c r="K303" s="109">
        <f t="shared" si="18"/>
        <v>38153.866666666669</v>
      </c>
    </row>
    <row r="304" spans="1:11" s="107" customFormat="1" ht="12.5" x14ac:dyDescent="0.25">
      <c r="A304" s="100" t="s">
        <v>6264</v>
      </c>
      <c r="B304" s="100" t="s">
        <v>6265</v>
      </c>
      <c r="C304" s="101">
        <v>12511</v>
      </c>
      <c r="D304" s="108">
        <v>1515</v>
      </c>
      <c r="E304" s="108">
        <v>11061</v>
      </c>
      <c r="F304" s="109">
        <f t="shared" si="19"/>
        <v>25087</v>
      </c>
      <c r="G304" s="109">
        <f t="shared" si="16"/>
        <v>4587.3666666666668</v>
      </c>
      <c r="H304" s="109">
        <v>0</v>
      </c>
      <c r="I304" s="109">
        <f t="shared" si="17"/>
        <v>18766.5</v>
      </c>
      <c r="J304" s="109">
        <v>14800</v>
      </c>
      <c r="K304" s="109">
        <f t="shared" si="18"/>
        <v>38153.866666666669</v>
      </c>
    </row>
    <row r="305" spans="1:11" s="107" customFormat="1" ht="12.5" x14ac:dyDescent="0.25">
      <c r="A305" s="100" t="s">
        <v>6266</v>
      </c>
      <c r="B305" s="100" t="s">
        <v>6089</v>
      </c>
      <c r="C305" s="101">
        <v>13759</v>
      </c>
      <c r="D305" s="108">
        <v>1515</v>
      </c>
      <c r="E305" s="108">
        <v>16510</v>
      </c>
      <c r="F305" s="109">
        <f t="shared" si="19"/>
        <v>31784</v>
      </c>
      <c r="G305" s="109">
        <f t="shared" si="16"/>
        <v>5044.9666666666662</v>
      </c>
      <c r="H305" s="109">
        <v>0</v>
      </c>
      <c r="I305" s="109">
        <f t="shared" si="17"/>
        <v>20638.5</v>
      </c>
      <c r="J305" s="109">
        <v>14800</v>
      </c>
      <c r="K305" s="109">
        <f t="shared" si="18"/>
        <v>40483.466666666667</v>
      </c>
    </row>
    <row r="306" spans="1:11" s="107" customFormat="1" ht="12.5" x14ac:dyDescent="0.25">
      <c r="A306" s="100" t="s">
        <v>6267</v>
      </c>
      <c r="B306" s="100" t="s">
        <v>6089</v>
      </c>
      <c r="C306" s="101">
        <v>13759</v>
      </c>
      <c r="D306" s="108">
        <v>1515</v>
      </c>
      <c r="E306" s="108">
        <v>26927</v>
      </c>
      <c r="F306" s="109">
        <f t="shared" si="19"/>
        <v>42201</v>
      </c>
      <c r="G306" s="109">
        <f t="shared" si="16"/>
        <v>5044.9666666666662</v>
      </c>
      <c r="H306" s="109">
        <v>0</v>
      </c>
      <c r="I306" s="109">
        <f t="shared" si="17"/>
        <v>20638.5</v>
      </c>
      <c r="J306" s="109">
        <v>14800</v>
      </c>
      <c r="K306" s="109">
        <f t="shared" si="18"/>
        <v>40483.466666666667</v>
      </c>
    </row>
    <row r="307" spans="1:11" s="107" customFormat="1" ht="12.5" x14ac:dyDescent="0.25">
      <c r="A307" s="100" t="s">
        <v>6268</v>
      </c>
      <c r="B307" s="100" t="s">
        <v>6095</v>
      </c>
      <c r="C307" s="101">
        <v>12656</v>
      </c>
      <c r="D307" s="108">
        <v>1515</v>
      </c>
      <c r="E307" s="108">
        <v>22027.54</v>
      </c>
      <c r="F307" s="109">
        <f t="shared" si="19"/>
        <v>36198.54</v>
      </c>
      <c r="G307" s="109">
        <f t="shared" si="16"/>
        <v>4640.5333333333338</v>
      </c>
      <c r="H307" s="109">
        <v>0</v>
      </c>
      <c r="I307" s="109">
        <f t="shared" si="17"/>
        <v>18984</v>
      </c>
      <c r="J307" s="109">
        <v>14800</v>
      </c>
      <c r="K307" s="109">
        <f t="shared" si="18"/>
        <v>38424.533333333333</v>
      </c>
    </row>
    <row r="308" spans="1:11" s="107" customFormat="1" ht="12.5" x14ac:dyDescent="0.25">
      <c r="A308" s="100" t="s">
        <v>6269</v>
      </c>
      <c r="B308" s="100" t="s">
        <v>6099</v>
      </c>
      <c r="C308" s="101">
        <v>12511</v>
      </c>
      <c r="D308" s="108">
        <v>1515</v>
      </c>
      <c r="E308" s="108">
        <v>11061</v>
      </c>
      <c r="F308" s="109">
        <f t="shared" si="19"/>
        <v>25087</v>
      </c>
      <c r="G308" s="109">
        <f t="shared" si="16"/>
        <v>4587.3666666666668</v>
      </c>
      <c r="H308" s="109">
        <v>0</v>
      </c>
      <c r="I308" s="109">
        <f t="shared" si="17"/>
        <v>18766.5</v>
      </c>
      <c r="J308" s="109">
        <v>14800</v>
      </c>
      <c r="K308" s="109">
        <f t="shared" si="18"/>
        <v>38153.866666666669</v>
      </c>
    </row>
    <row r="309" spans="1:11" s="107" customFormat="1" ht="12.5" x14ac:dyDescent="0.25">
      <c r="A309" s="100" t="s">
        <v>6269</v>
      </c>
      <c r="B309" s="100" t="s">
        <v>6099</v>
      </c>
      <c r="C309" s="101">
        <v>12511</v>
      </c>
      <c r="D309" s="108">
        <v>1515</v>
      </c>
      <c r="E309" s="108">
        <v>11061</v>
      </c>
      <c r="F309" s="109">
        <f t="shared" si="19"/>
        <v>25087</v>
      </c>
      <c r="G309" s="109">
        <f t="shared" si="16"/>
        <v>4587.3666666666668</v>
      </c>
      <c r="H309" s="109">
        <v>0</v>
      </c>
      <c r="I309" s="109">
        <f t="shared" si="17"/>
        <v>18766.5</v>
      </c>
      <c r="J309" s="109">
        <v>0</v>
      </c>
      <c r="K309" s="109">
        <f t="shared" si="18"/>
        <v>23353.866666666669</v>
      </c>
    </row>
    <row r="310" spans="1:11" s="107" customFormat="1" ht="12.5" x14ac:dyDescent="0.25">
      <c r="A310" s="100" t="s">
        <v>6270</v>
      </c>
      <c r="B310" s="100" t="s">
        <v>6047</v>
      </c>
      <c r="C310" s="101">
        <v>20566</v>
      </c>
      <c r="D310" s="108">
        <v>1515</v>
      </c>
      <c r="E310" s="108">
        <v>23792</v>
      </c>
      <c r="F310" s="109">
        <f t="shared" si="19"/>
        <v>45873</v>
      </c>
      <c r="G310" s="109">
        <f t="shared" si="16"/>
        <v>7540.8666666666668</v>
      </c>
      <c r="H310" s="109">
        <v>0</v>
      </c>
      <c r="I310" s="109">
        <f t="shared" si="17"/>
        <v>30849</v>
      </c>
      <c r="J310" s="109">
        <v>14800</v>
      </c>
      <c r="K310" s="109">
        <f t="shared" si="18"/>
        <v>53189.866666666669</v>
      </c>
    </row>
    <row r="311" spans="1:11" s="107" customFormat="1" ht="12.5" x14ac:dyDescent="0.25">
      <c r="A311" s="100" t="s">
        <v>6271</v>
      </c>
      <c r="B311" s="100" t="s">
        <v>6047</v>
      </c>
      <c r="C311" s="101">
        <v>20566</v>
      </c>
      <c r="D311" s="108">
        <v>1515</v>
      </c>
      <c r="E311" s="108">
        <v>28270.02</v>
      </c>
      <c r="F311" s="109">
        <f t="shared" si="19"/>
        <v>50351.020000000004</v>
      </c>
      <c r="G311" s="109">
        <f t="shared" si="16"/>
        <v>7540.8666666666668</v>
      </c>
      <c r="H311" s="109">
        <v>0</v>
      </c>
      <c r="I311" s="109">
        <f t="shared" si="17"/>
        <v>30849</v>
      </c>
      <c r="J311" s="109">
        <v>14800</v>
      </c>
      <c r="K311" s="109">
        <f t="shared" si="18"/>
        <v>53189.866666666669</v>
      </c>
    </row>
    <row r="312" spans="1:11" s="107" customFormat="1" ht="12.5" x14ac:dyDescent="0.25">
      <c r="A312" s="100" t="s">
        <v>6272</v>
      </c>
      <c r="B312" s="100" t="s">
        <v>6079</v>
      </c>
      <c r="C312" s="101">
        <v>18450</v>
      </c>
      <c r="D312" s="108">
        <v>1515</v>
      </c>
      <c r="E312" s="108">
        <v>18693</v>
      </c>
      <c r="F312" s="109">
        <f t="shared" si="19"/>
        <v>38658</v>
      </c>
      <c r="G312" s="109">
        <f t="shared" si="16"/>
        <v>6765</v>
      </c>
      <c r="H312" s="109">
        <v>0</v>
      </c>
      <c r="I312" s="109">
        <f t="shared" si="17"/>
        <v>27675</v>
      </c>
      <c r="J312" s="109">
        <v>14800</v>
      </c>
      <c r="K312" s="109">
        <f t="shared" si="18"/>
        <v>49240</v>
      </c>
    </row>
    <row r="313" spans="1:11" s="107" customFormat="1" ht="12.5" x14ac:dyDescent="0.25">
      <c r="A313" s="100" t="s">
        <v>6273</v>
      </c>
      <c r="B313" s="100" t="s">
        <v>6063</v>
      </c>
      <c r="C313" s="101">
        <v>19783</v>
      </c>
      <c r="D313" s="108">
        <v>1515</v>
      </c>
      <c r="E313" s="108">
        <v>21133</v>
      </c>
      <c r="F313" s="109">
        <f t="shared" si="19"/>
        <v>42431</v>
      </c>
      <c r="G313" s="109">
        <f t="shared" si="16"/>
        <v>7253.7666666666664</v>
      </c>
      <c r="H313" s="109">
        <v>0</v>
      </c>
      <c r="I313" s="109">
        <f t="shared" si="17"/>
        <v>29674.499999999996</v>
      </c>
      <c r="J313" s="109">
        <v>14800</v>
      </c>
      <c r="K313" s="109">
        <f t="shared" si="18"/>
        <v>51728.266666666663</v>
      </c>
    </row>
    <row r="314" spans="1:11" s="107" customFormat="1" ht="12.5" x14ac:dyDescent="0.25">
      <c r="A314" s="100" t="s">
        <v>6274</v>
      </c>
      <c r="B314" s="100" t="s">
        <v>6045</v>
      </c>
      <c r="C314" s="101">
        <v>21478</v>
      </c>
      <c r="D314" s="108">
        <v>1515</v>
      </c>
      <c r="E314" s="108">
        <v>25165</v>
      </c>
      <c r="F314" s="109">
        <f t="shared" si="19"/>
        <v>48158</v>
      </c>
      <c r="G314" s="109">
        <f t="shared" si="16"/>
        <v>7875.2666666666664</v>
      </c>
      <c r="H314" s="109">
        <v>0</v>
      </c>
      <c r="I314" s="109">
        <f t="shared" si="17"/>
        <v>32216.999999999996</v>
      </c>
      <c r="J314" s="109">
        <v>14800</v>
      </c>
      <c r="K314" s="109">
        <f t="shared" si="18"/>
        <v>54892.266666666663</v>
      </c>
    </row>
    <row r="315" spans="1:11" s="107" customFormat="1" ht="12.5" x14ac:dyDescent="0.25">
      <c r="A315" s="100" t="s">
        <v>6274</v>
      </c>
      <c r="B315" s="100" t="s">
        <v>6045</v>
      </c>
      <c r="C315" s="101">
        <v>21478</v>
      </c>
      <c r="D315" s="108">
        <v>1515</v>
      </c>
      <c r="E315" s="108">
        <v>25165</v>
      </c>
      <c r="F315" s="109">
        <f t="shared" si="19"/>
        <v>48158</v>
      </c>
      <c r="G315" s="109">
        <f t="shared" si="16"/>
        <v>7875.2666666666664</v>
      </c>
      <c r="H315" s="109">
        <v>0</v>
      </c>
      <c r="I315" s="109">
        <f t="shared" si="17"/>
        <v>32216.999999999996</v>
      </c>
      <c r="J315" s="109">
        <v>0</v>
      </c>
      <c r="K315" s="109">
        <f t="shared" si="18"/>
        <v>40092.266666666663</v>
      </c>
    </row>
    <row r="316" spans="1:11" s="107" customFormat="1" ht="12.5" x14ac:dyDescent="0.25">
      <c r="A316" s="100" t="s">
        <v>6275</v>
      </c>
      <c r="B316" s="100" t="s">
        <v>6045</v>
      </c>
      <c r="C316" s="101">
        <v>21478</v>
      </c>
      <c r="D316" s="108">
        <v>1515</v>
      </c>
      <c r="E316" s="108">
        <v>28055.02</v>
      </c>
      <c r="F316" s="109">
        <f t="shared" si="19"/>
        <v>51048.020000000004</v>
      </c>
      <c r="G316" s="109">
        <f t="shared" ref="G316:G380" si="20">(C316/30)*11</f>
        <v>7875.2666666666664</v>
      </c>
      <c r="H316" s="109">
        <v>0</v>
      </c>
      <c r="I316" s="109">
        <f t="shared" ref="I316:I380" si="21">(C316/30)*45</f>
        <v>32216.999999999996</v>
      </c>
      <c r="J316" s="109">
        <v>14800</v>
      </c>
      <c r="K316" s="109">
        <f t="shared" ref="K316:K380" si="22">SUM(G316:J316)</f>
        <v>54892.266666666663</v>
      </c>
    </row>
    <row r="317" spans="1:11" s="107" customFormat="1" ht="12.5" x14ac:dyDescent="0.25">
      <c r="A317" s="100" t="s">
        <v>6276</v>
      </c>
      <c r="B317" s="100" t="s">
        <v>6045</v>
      </c>
      <c r="C317" s="101">
        <v>21478</v>
      </c>
      <c r="D317" s="108">
        <v>1515</v>
      </c>
      <c r="E317" s="108">
        <v>40712.019999999997</v>
      </c>
      <c r="F317" s="109">
        <f t="shared" si="19"/>
        <v>63705.02</v>
      </c>
      <c r="G317" s="109">
        <f t="shared" si="20"/>
        <v>7875.2666666666664</v>
      </c>
      <c r="H317" s="109">
        <v>0</v>
      </c>
      <c r="I317" s="109">
        <f t="shared" si="21"/>
        <v>32216.999999999996</v>
      </c>
      <c r="J317" s="109">
        <v>14800</v>
      </c>
      <c r="K317" s="109">
        <f t="shared" si="22"/>
        <v>54892.266666666663</v>
      </c>
    </row>
    <row r="318" spans="1:11" s="107" customFormat="1" ht="12.5" x14ac:dyDescent="0.25">
      <c r="A318" s="100" t="s">
        <v>6277</v>
      </c>
      <c r="B318" s="100" t="s">
        <v>6041</v>
      </c>
      <c r="C318" s="101">
        <v>24926</v>
      </c>
      <c r="D318" s="108">
        <v>1515</v>
      </c>
      <c r="E318" s="108">
        <v>30101</v>
      </c>
      <c r="F318" s="109">
        <f t="shared" si="19"/>
        <v>56542</v>
      </c>
      <c r="G318" s="109">
        <f t="shared" si="20"/>
        <v>9139.5333333333328</v>
      </c>
      <c r="H318" s="109">
        <v>0</v>
      </c>
      <c r="I318" s="109">
        <f t="shared" si="21"/>
        <v>37389</v>
      </c>
      <c r="J318" s="109">
        <v>14800</v>
      </c>
      <c r="K318" s="109">
        <f t="shared" si="22"/>
        <v>61328.533333333333</v>
      </c>
    </row>
    <row r="319" spans="1:11" s="107" customFormat="1" ht="12.5" x14ac:dyDescent="0.25">
      <c r="A319" s="100" t="s">
        <v>6278</v>
      </c>
      <c r="B319" s="100" t="s">
        <v>4866</v>
      </c>
      <c r="C319" s="101">
        <v>24926</v>
      </c>
      <c r="D319" s="108">
        <v>1515</v>
      </c>
      <c r="E319" s="108">
        <v>34101</v>
      </c>
      <c r="F319" s="109">
        <f t="shared" ref="F319:F382" si="23">SUM(C319:E319)</f>
        <v>60542</v>
      </c>
      <c r="G319" s="109">
        <f t="shared" si="20"/>
        <v>9139.5333333333328</v>
      </c>
      <c r="H319" s="109">
        <v>0</v>
      </c>
      <c r="I319" s="109">
        <f t="shared" si="21"/>
        <v>37389</v>
      </c>
      <c r="J319" s="109">
        <v>14800</v>
      </c>
      <c r="K319" s="109">
        <f t="shared" si="22"/>
        <v>61328.533333333333</v>
      </c>
    </row>
    <row r="320" spans="1:11" s="107" customFormat="1" ht="12.5" x14ac:dyDescent="0.25">
      <c r="A320" s="100" t="s">
        <v>6279</v>
      </c>
      <c r="B320" s="100" t="s">
        <v>6280</v>
      </c>
      <c r="C320" s="101">
        <v>12511</v>
      </c>
      <c r="D320" s="108">
        <v>1515</v>
      </c>
      <c r="E320" s="108">
        <v>11061</v>
      </c>
      <c r="F320" s="109">
        <f t="shared" si="23"/>
        <v>25087</v>
      </c>
      <c r="G320" s="109">
        <f t="shared" si="20"/>
        <v>4587.3666666666668</v>
      </c>
      <c r="H320" s="109">
        <v>0</v>
      </c>
      <c r="I320" s="109">
        <f t="shared" si="21"/>
        <v>18766.5</v>
      </c>
      <c r="J320" s="109">
        <v>14800</v>
      </c>
      <c r="K320" s="109">
        <f t="shared" si="22"/>
        <v>38153.866666666669</v>
      </c>
    </row>
    <row r="321" spans="1:11" s="107" customFormat="1" ht="12.5" x14ac:dyDescent="0.25">
      <c r="A321" s="100" t="s">
        <v>6281</v>
      </c>
      <c r="B321" s="100" t="s">
        <v>6179</v>
      </c>
      <c r="C321" s="101">
        <v>19783</v>
      </c>
      <c r="D321" s="108">
        <v>1515</v>
      </c>
      <c r="E321" s="108">
        <v>21133</v>
      </c>
      <c r="F321" s="109">
        <f t="shared" si="23"/>
        <v>42431</v>
      </c>
      <c r="G321" s="109">
        <f t="shared" si="20"/>
        <v>7253.7666666666664</v>
      </c>
      <c r="H321" s="109">
        <v>0</v>
      </c>
      <c r="I321" s="109">
        <f t="shared" si="21"/>
        <v>29674.499999999996</v>
      </c>
      <c r="J321" s="109">
        <v>14800</v>
      </c>
      <c r="K321" s="109">
        <f t="shared" si="22"/>
        <v>51728.266666666663</v>
      </c>
    </row>
    <row r="322" spans="1:11" s="107" customFormat="1" ht="12.5" x14ac:dyDescent="0.25">
      <c r="A322" s="100" t="s">
        <v>6282</v>
      </c>
      <c r="B322" s="100" t="s">
        <v>6041</v>
      </c>
      <c r="C322" s="101">
        <v>24926</v>
      </c>
      <c r="D322" s="108">
        <v>1515</v>
      </c>
      <c r="E322" s="108">
        <v>30050</v>
      </c>
      <c r="F322" s="109">
        <f t="shared" si="23"/>
        <v>56491</v>
      </c>
      <c r="G322" s="109">
        <f t="shared" si="20"/>
        <v>9139.5333333333328</v>
      </c>
      <c r="H322" s="109">
        <v>0</v>
      </c>
      <c r="I322" s="109">
        <f t="shared" si="21"/>
        <v>37389</v>
      </c>
      <c r="J322" s="109">
        <v>15600</v>
      </c>
      <c r="K322" s="109">
        <f t="shared" si="22"/>
        <v>62128.533333333333</v>
      </c>
    </row>
    <row r="323" spans="1:11" s="107" customFormat="1" ht="12.5" x14ac:dyDescent="0.25">
      <c r="A323" s="100" t="s">
        <v>6282</v>
      </c>
      <c r="B323" s="100" t="s">
        <v>6041</v>
      </c>
      <c r="C323" s="101">
        <v>24926</v>
      </c>
      <c r="D323" s="108">
        <v>1515</v>
      </c>
      <c r="E323" s="108">
        <v>30050</v>
      </c>
      <c r="F323" s="109">
        <f t="shared" si="23"/>
        <v>56491</v>
      </c>
      <c r="G323" s="109">
        <f t="shared" si="20"/>
        <v>9139.5333333333328</v>
      </c>
      <c r="H323" s="109">
        <v>0</v>
      </c>
      <c r="I323" s="109">
        <f t="shared" si="21"/>
        <v>37389</v>
      </c>
      <c r="J323" s="109">
        <v>14800</v>
      </c>
      <c r="K323" s="109">
        <f t="shared" si="22"/>
        <v>61328.533333333333</v>
      </c>
    </row>
    <row r="324" spans="1:11" s="107" customFormat="1" ht="12.5" x14ac:dyDescent="0.25">
      <c r="A324" s="100" t="s">
        <v>6283</v>
      </c>
      <c r="B324" s="100" t="s">
        <v>6045</v>
      </c>
      <c r="C324" s="101">
        <v>21478</v>
      </c>
      <c r="D324" s="108">
        <v>1515</v>
      </c>
      <c r="E324" s="108">
        <v>25160</v>
      </c>
      <c r="F324" s="109">
        <f t="shared" si="23"/>
        <v>48153</v>
      </c>
      <c r="G324" s="109">
        <f t="shared" si="20"/>
        <v>7875.2666666666664</v>
      </c>
      <c r="H324" s="109">
        <v>0</v>
      </c>
      <c r="I324" s="109">
        <f t="shared" si="21"/>
        <v>32216.999999999996</v>
      </c>
      <c r="J324" s="109">
        <v>15600</v>
      </c>
      <c r="K324" s="109">
        <f t="shared" si="22"/>
        <v>55692.266666666663</v>
      </c>
    </row>
    <row r="325" spans="1:11" s="107" customFormat="1" ht="12.5" x14ac:dyDescent="0.25">
      <c r="A325" s="100" t="s">
        <v>6283</v>
      </c>
      <c r="B325" s="100" t="s">
        <v>6045</v>
      </c>
      <c r="C325" s="101">
        <v>21478</v>
      </c>
      <c r="D325" s="108">
        <v>1515</v>
      </c>
      <c r="E325" s="108">
        <v>25160</v>
      </c>
      <c r="F325" s="109">
        <f t="shared" si="23"/>
        <v>48153</v>
      </c>
      <c r="G325" s="109">
        <f t="shared" si="20"/>
        <v>7875.2666666666664</v>
      </c>
      <c r="H325" s="109">
        <v>0</v>
      </c>
      <c r="I325" s="109">
        <f t="shared" si="21"/>
        <v>32216.999999999996</v>
      </c>
      <c r="J325" s="109">
        <v>14800</v>
      </c>
      <c r="K325" s="109">
        <f t="shared" si="22"/>
        <v>54892.266666666663</v>
      </c>
    </row>
    <row r="326" spans="1:11" s="107" customFormat="1" ht="12.5" x14ac:dyDescent="0.25">
      <c r="A326" s="100" t="s">
        <v>6283</v>
      </c>
      <c r="B326" s="100" t="s">
        <v>6045</v>
      </c>
      <c r="C326" s="101">
        <v>21478</v>
      </c>
      <c r="D326" s="108">
        <v>1515</v>
      </c>
      <c r="E326" s="108">
        <v>25160</v>
      </c>
      <c r="F326" s="109">
        <f t="shared" si="23"/>
        <v>48153</v>
      </c>
      <c r="G326" s="109">
        <f t="shared" si="20"/>
        <v>7875.2666666666664</v>
      </c>
      <c r="H326" s="109">
        <v>0</v>
      </c>
      <c r="I326" s="109">
        <f t="shared" si="21"/>
        <v>32216.999999999996</v>
      </c>
      <c r="J326" s="109">
        <v>0</v>
      </c>
      <c r="K326" s="109">
        <f t="shared" si="22"/>
        <v>40092.266666666663</v>
      </c>
    </row>
    <row r="327" spans="1:11" s="107" customFormat="1" ht="12.5" x14ac:dyDescent="0.25">
      <c r="A327" s="100" t="s">
        <v>6284</v>
      </c>
      <c r="B327" s="100" t="s">
        <v>6047</v>
      </c>
      <c r="C327" s="101">
        <v>20566</v>
      </c>
      <c r="D327" s="108">
        <v>1515</v>
      </c>
      <c r="E327" s="108">
        <v>23799</v>
      </c>
      <c r="F327" s="109">
        <f t="shared" si="23"/>
        <v>45880</v>
      </c>
      <c r="G327" s="109">
        <f t="shared" si="20"/>
        <v>7540.8666666666668</v>
      </c>
      <c r="H327" s="109">
        <v>0</v>
      </c>
      <c r="I327" s="109">
        <f t="shared" si="21"/>
        <v>30849</v>
      </c>
      <c r="J327" s="109">
        <v>15600</v>
      </c>
      <c r="K327" s="109">
        <f t="shared" si="22"/>
        <v>53989.866666666669</v>
      </c>
    </row>
    <row r="328" spans="1:11" s="107" customFormat="1" ht="12.5" x14ac:dyDescent="0.25">
      <c r="A328" s="100" t="s">
        <v>6284</v>
      </c>
      <c r="B328" s="100" t="s">
        <v>6047</v>
      </c>
      <c r="C328" s="101">
        <v>20566</v>
      </c>
      <c r="D328" s="108">
        <v>1515</v>
      </c>
      <c r="E328" s="108">
        <v>23799</v>
      </c>
      <c r="F328" s="109">
        <f t="shared" si="23"/>
        <v>45880</v>
      </c>
      <c r="G328" s="109">
        <f t="shared" si="20"/>
        <v>7540.8666666666668</v>
      </c>
      <c r="H328" s="109">
        <v>0</v>
      </c>
      <c r="I328" s="109">
        <f t="shared" si="21"/>
        <v>30849</v>
      </c>
      <c r="J328" s="109">
        <v>14800</v>
      </c>
      <c r="K328" s="109">
        <f t="shared" si="22"/>
        <v>53189.866666666669</v>
      </c>
    </row>
    <row r="329" spans="1:11" s="107" customFormat="1" ht="12.5" x14ac:dyDescent="0.25">
      <c r="A329" s="100" t="s">
        <v>6285</v>
      </c>
      <c r="B329" s="100" t="s">
        <v>6063</v>
      </c>
      <c r="C329" s="101">
        <v>19783</v>
      </c>
      <c r="D329" s="108">
        <v>1515</v>
      </c>
      <c r="E329" s="108">
        <v>21116</v>
      </c>
      <c r="F329" s="109">
        <f t="shared" si="23"/>
        <v>42414</v>
      </c>
      <c r="G329" s="109">
        <f t="shared" si="20"/>
        <v>7253.7666666666664</v>
      </c>
      <c r="H329" s="109">
        <v>0</v>
      </c>
      <c r="I329" s="109">
        <f t="shared" si="21"/>
        <v>29674.499999999996</v>
      </c>
      <c r="J329" s="109">
        <v>15600</v>
      </c>
      <c r="K329" s="109">
        <f t="shared" si="22"/>
        <v>52528.266666666663</v>
      </c>
    </row>
    <row r="330" spans="1:11" s="107" customFormat="1" ht="12.5" x14ac:dyDescent="0.25">
      <c r="A330" s="100" t="s">
        <v>6285</v>
      </c>
      <c r="B330" s="100" t="s">
        <v>6063</v>
      </c>
      <c r="C330" s="101">
        <v>19783</v>
      </c>
      <c r="D330" s="108">
        <v>1515</v>
      </c>
      <c r="E330" s="108">
        <v>21116</v>
      </c>
      <c r="F330" s="109">
        <f t="shared" si="23"/>
        <v>42414</v>
      </c>
      <c r="G330" s="109">
        <f t="shared" si="20"/>
        <v>7253.7666666666664</v>
      </c>
      <c r="H330" s="109">
        <v>0</v>
      </c>
      <c r="I330" s="109">
        <f t="shared" si="21"/>
        <v>29674.499999999996</v>
      </c>
      <c r="J330" s="109">
        <v>14800</v>
      </c>
      <c r="K330" s="109">
        <f t="shared" si="22"/>
        <v>51728.266666666663</v>
      </c>
    </row>
    <row r="331" spans="1:11" s="107" customFormat="1" ht="12.5" x14ac:dyDescent="0.25">
      <c r="A331" s="100" t="s">
        <v>6286</v>
      </c>
      <c r="B331" s="100" t="s">
        <v>6065</v>
      </c>
      <c r="C331" s="101">
        <v>19783</v>
      </c>
      <c r="D331" s="108">
        <v>1515</v>
      </c>
      <c r="E331" s="108">
        <v>21116</v>
      </c>
      <c r="F331" s="109">
        <f t="shared" si="23"/>
        <v>42414</v>
      </c>
      <c r="G331" s="109">
        <f t="shared" si="20"/>
        <v>7253.7666666666664</v>
      </c>
      <c r="H331" s="109">
        <v>0</v>
      </c>
      <c r="I331" s="109">
        <f t="shared" si="21"/>
        <v>29674.499999999996</v>
      </c>
      <c r="J331" s="109">
        <v>15600</v>
      </c>
      <c r="K331" s="109">
        <f t="shared" si="22"/>
        <v>52528.266666666663</v>
      </c>
    </row>
    <row r="332" spans="1:11" s="107" customFormat="1" ht="12.5" x14ac:dyDescent="0.25">
      <c r="A332" s="100" t="s">
        <v>6287</v>
      </c>
      <c r="B332" s="100" t="s">
        <v>6067</v>
      </c>
      <c r="C332" s="101">
        <v>12511</v>
      </c>
      <c r="D332" s="108">
        <v>1515</v>
      </c>
      <c r="E332" s="108">
        <v>11126</v>
      </c>
      <c r="F332" s="109">
        <f t="shared" si="23"/>
        <v>25152</v>
      </c>
      <c r="G332" s="109">
        <f t="shared" si="20"/>
        <v>4587.3666666666668</v>
      </c>
      <c r="H332" s="109">
        <v>0</v>
      </c>
      <c r="I332" s="109">
        <f t="shared" si="21"/>
        <v>18766.5</v>
      </c>
      <c r="J332" s="109">
        <v>15600</v>
      </c>
      <c r="K332" s="109">
        <f t="shared" si="22"/>
        <v>38953.866666666669</v>
      </c>
    </row>
    <row r="333" spans="1:11" s="107" customFormat="1" ht="12.5" x14ac:dyDescent="0.25">
      <c r="A333" s="100" t="s">
        <v>6288</v>
      </c>
      <c r="B333" s="100" t="s">
        <v>6289</v>
      </c>
      <c r="C333" s="101">
        <v>12511</v>
      </c>
      <c r="D333" s="108">
        <v>1515</v>
      </c>
      <c r="E333" s="108">
        <v>11126</v>
      </c>
      <c r="F333" s="109">
        <f t="shared" si="23"/>
        <v>25152</v>
      </c>
      <c r="G333" s="109">
        <f t="shared" si="20"/>
        <v>4587.3666666666668</v>
      </c>
      <c r="H333" s="109">
        <v>0</v>
      </c>
      <c r="I333" s="109">
        <f t="shared" si="21"/>
        <v>18766.5</v>
      </c>
      <c r="J333" s="109">
        <v>15600</v>
      </c>
      <c r="K333" s="109">
        <f t="shared" si="22"/>
        <v>38953.866666666669</v>
      </c>
    </row>
    <row r="334" spans="1:11" s="107" customFormat="1" ht="12.5" x14ac:dyDescent="0.25">
      <c r="A334" s="100" t="s">
        <v>6290</v>
      </c>
      <c r="B334" s="100" t="s">
        <v>6069</v>
      </c>
      <c r="C334" s="101">
        <v>10646</v>
      </c>
      <c r="D334" s="108">
        <v>1515</v>
      </c>
      <c r="E334" s="108">
        <v>9718</v>
      </c>
      <c r="F334" s="109">
        <f t="shared" si="23"/>
        <v>21879</v>
      </c>
      <c r="G334" s="109">
        <f t="shared" si="20"/>
        <v>3903.5333333333333</v>
      </c>
      <c r="H334" s="109">
        <v>0</v>
      </c>
      <c r="I334" s="109">
        <f t="shared" si="21"/>
        <v>15969</v>
      </c>
      <c r="J334" s="109">
        <v>15600</v>
      </c>
      <c r="K334" s="109">
        <f t="shared" si="22"/>
        <v>35472.533333333333</v>
      </c>
    </row>
    <row r="335" spans="1:11" s="107" customFormat="1" ht="12.5" x14ac:dyDescent="0.25">
      <c r="A335" s="100" t="s">
        <v>6291</v>
      </c>
      <c r="B335" s="100" t="s">
        <v>6071</v>
      </c>
      <c r="C335" s="101">
        <v>12906</v>
      </c>
      <c r="D335" s="108">
        <v>1515</v>
      </c>
      <c r="E335" s="108">
        <v>11118</v>
      </c>
      <c r="F335" s="109">
        <f t="shared" si="23"/>
        <v>25539</v>
      </c>
      <c r="G335" s="109">
        <f t="shared" si="20"/>
        <v>4732.2</v>
      </c>
      <c r="H335" s="109">
        <v>0</v>
      </c>
      <c r="I335" s="109">
        <f t="shared" si="21"/>
        <v>19359</v>
      </c>
      <c r="J335" s="109">
        <v>15600</v>
      </c>
      <c r="K335" s="109">
        <f t="shared" si="22"/>
        <v>39691.199999999997</v>
      </c>
    </row>
    <row r="336" spans="1:11" s="107" customFormat="1" ht="12.5" x14ac:dyDescent="0.25">
      <c r="A336" s="100" t="s">
        <v>6292</v>
      </c>
      <c r="B336" s="100" t="s">
        <v>6077</v>
      </c>
      <c r="C336" s="101">
        <v>12511</v>
      </c>
      <c r="D336" s="108">
        <v>1515</v>
      </c>
      <c r="E336" s="108">
        <v>11126</v>
      </c>
      <c r="F336" s="109">
        <f t="shared" si="23"/>
        <v>25152</v>
      </c>
      <c r="G336" s="109">
        <f t="shared" si="20"/>
        <v>4587.3666666666668</v>
      </c>
      <c r="H336" s="109">
        <v>0</v>
      </c>
      <c r="I336" s="109">
        <f t="shared" si="21"/>
        <v>18766.5</v>
      </c>
      <c r="J336" s="109">
        <v>15600</v>
      </c>
      <c r="K336" s="109">
        <f t="shared" si="22"/>
        <v>38953.866666666669</v>
      </c>
    </row>
    <row r="337" spans="1:11" s="107" customFormat="1" ht="12.5" x14ac:dyDescent="0.25">
      <c r="A337" s="100" t="s">
        <v>6293</v>
      </c>
      <c r="B337" s="100" t="s">
        <v>6079</v>
      </c>
      <c r="C337" s="101">
        <v>18450</v>
      </c>
      <c r="D337" s="108">
        <v>1515</v>
      </c>
      <c r="E337" s="108">
        <v>18683</v>
      </c>
      <c r="F337" s="109">
        <f t="shared" si="23"/>
        <v>38648</v>
      </c>
      <c r="G337" s="109">
        <f t="shared" si="20"/>
        <v>6765</v>
      </c>
      <c r="H337" s="109">
        <v>0</v>
      </c>
      <c r="I337" s="109">
        <f t="shared" si="21"/>
        <v>27675</v>
      </c>
      <c r="J337" s="109">
        <v>15600</v>
      </c>
      <c r="K337" s="109">
        <f t="shared" si="22"/>
        <v>50040</v>
      </c>
    </row>
    <row r="338" spans="1:11" s="107" customFormat="1" ht="12.5" x14ac:dyDescent="0.25">
      <c r="A338" s="100" t="s">
        <v>6293</v>
      </c>
      <c r="B338" s="100" t="s">
        <v>6079</v>
      </c>
      <c r="C338" s="101">
        <v>18450</v>
      </c>
      <c r="D338" s="108">
        <v>1515</v>
      </c>
      <c r="E338" s="108">
        <v>18683</v>
      </c>
      <c r="F338" s="109">
        <f t="shared" si="23"/>
        <v>38648</v>
      </c>
      <c r="G338" s="109">
        <f t="shared" si="20"/>
        <v>6765</v>
      </c>
      <c r="H338" s="109">
        <v>0</v>
      </c>
      <c r="I338" s="109">
        <f t="shared" si="21"/>
        <v>27675</v>
      </c>
      <c r="J338" s="109">
        <v>14800</v>
      </c>
      <c r="K338" s="109">
        <f t="shared" si="22"/>
        <v>49240</v>
      </c>
    </row>
    <row r="339" spans="1:11" s="107" customFormat="1" ht="12.5" x14ac:dyDescent="0.25">
      <c r="A339" s="100" t="s">
        <v>6294</v>
      </c>
      <c r="B339" s="100" t="s">
        <v>6087</v>
      </c>
      <c r="C339" s="101">
        <v>15203</v>
      </c>
      <c r="D339" s="108">
        <v>1515</v>
      </c>
      <c r="E339" s="108">
        <v>17067</v>
      </c>
      <c r="F339" s="109">
        <f t="shared" si="23"/>
        <v>33785</v>
      </c>
      <c r="G339" s="109">
        <f t="shared" si="20"/>
        <v>5574.4333333333334</v>
      </c>
      <c r="H339" s="109">
        <v>0</v>
      </c>
      <c r="I339" s="109">
        <f t="shared" si="21"/>
        <v>22804.5</v>
      </c>
      <c r="J339" s="109">
        <v>15600</v>
      </c>
      <c r="K339" s="109">
        <f t="shared" si="22"/>
        <v>43978.933333333334</v>
      </c>
    </row>
    <row r="340" spans="1:11" s="107" customFormat="1" ht="12.5" x14ac:dyDescent="0.25">
      <c r="A340" s="100" t="s">
        <v>6295</v>
      </c>
      <c r="B340" s="100" t="s">
        <v>6089</v>
      </c>
      <c r="C340" s="101">
        <v>13759</v>
      </c>
      <c r="D340" s="108">
        <v>1515</v>
      </c>
      <c r="E340" s="108">
        <v>16652</v>
      </c>
      <c r="F340" s="109">
        <f t="shared" si="23"/>
        <v>31926</v>
      </c>
      <c r="G340" s="109">
        <f t="shared" si="20"/>
        <v>5044.9666666666662</v>
      </c>
      <c r="H340" s="109">
        <v>0</v>
      </c>
      <c r="I340" s="109">
        <f t="shared" si="21"/>
        <v>20638.5</v>
      </c>
      <c r="J340" s="109">
        <v>15600</v>
      </c>
      <c r="K340" s="109">
        <f t="shared" si="22"/>
        <v>41283.466666666667</v>
      </c>
    </row>
    <row r="341" spans="1:11" s="107" customFormat="1" ht="12.5" x14ac:dyDescent="0.25">
      <c r="A341" s="100" t="s">
        <v>6295</v>
      </c>
      <c r="B341" s="100" t="s">
        <v>6089</v>
      </c>
      <c r="C341" s="101">
        <v>13759</v>
      </c>
      <c r="D341" s="108">
        <v>1515</v>
      </c>
      <c r="E341" s="108">
        <v>16652</v>
      </c>
      <c r="F341" s="109">
        <f t="shared" si="23"/>
        <v>31926</v>
      </c>
      <c r="G341" s="109">
        <f t="shared" si="20"/>
        <v>5044.9666666666662</v>
      </c>
      <c r="H341" s="109">
        <v>0</v>
      </c>
      <c r="I341" s="109">
        <f t="shared" si="21"/>
        <v>20638.5</v>
      </c>
      <c r="J341" s="109">
        <v>14800</v>
      </c>
      <c r="K341" s="109">
        <f t="shared" si="22"/>
        <v>40483.466666666667</v>
      </c>
    </row>
    <row r="342" spans="1:11" s="107" customFormat="1" ht="12.5" x14ac:dyDescent="0.25">
      <c r="A342" s="100" t="s">
        <v>6296</v>
      </c>
      <c r="B342" s="100" t="s">
        <v>6091</v>
      </c>
      <c r="C342" s="101">
        <v>12083</v>
      </c>
      <c r="D342" s="108">
        <v>1515</v>
      </c>
      <c r="E342" s="108">
        <v>14636</v>
      </c>
      <c r="F342" s="109">
        <f t="shared" si="23"/>
        <v>28234</v>
      </c>
      <c r="G342" s="109">
        <f t="shared" si="20"/>
        <v>4430.4333333333334</v>
      </c>
      <c r="H342" s="109">
        <v>0</v>
      </c>
      <c r="I342" s="109">
        <f t="shared" si="21"/>
        <v>18124.5</v>
      </c>
      <c r="J342" s="109">
        <v>15600</v>
      </c>
      <c r="K342" s="109">
        <f t="shared" si="22"/>
        <v>38154.933333333334</v>
      </c>
    </row>
    <row r="343" spans="1:11" s="107" customFormat="1" ht="12.5" x14ac:dyDescent="0.25">
      <c r="A343" s="100" t="s">
        <v>6296</v>
      </c>
      <c r="B343" s="100" t="s">
        <v>6091</v>
      </c>
      <c r="C343" s="101">
        <v>12083</v>
      </c>
      <c r="D343" s="108">
        <v>1515</v>
      </c>
      <c r="E343" s="108">
        <v>14636</v>
      </c>
      <c r="F343" s="109">
        <f t="shared" si="23"/>
        <v>28234</v>
      </c>
      <c r="G343" s="109">
        <f t="shared" si="20"/>
        <v>4430.4333333333334</v>
      </c>
      <c r="H343" s="109">
        <v>0</v>
      </c>
      <c r="I343" s="109">
        <f t="shared" si="21"/>
        <v>18124.5</v>
      </c>
      <c r="J343" s="109">
        <v>14800</v>
      </c>
      <c r="K343" s="109">
        <f t="shared" si="22"/>
        <v>37354.933333333334</v>
      </c>
    </row>
    <row r="344" spans="1:11" s="107" customFormat="1" ht="12.5" x14ac:dyDescent="0.25">
      <c r="A344" s="100" t="s">
        <v>6296</v>
      </c>
      <c r="B344" s="100" t="s">
        <v>6091</v>
      </c>
      <c r="C344" s="101">
        <v>12083</v>
      </c>
      <c r="D344" s="108">
        <v>1515</v>
      </c>
      <c r="E344" s="108">
        <v>14636</v>
      </c>
      <c r="F344" s="109">
        <f t="shared" si="23"/>
        <v>28234</v>
      </c>
      <c r="G344" s="109">
        <f t="shared" si="20"/>
        <v>4430.4333333333334</v>
      </c>
      <c r="H344" s="109">
        <v>0</v>
      </c>
      <c r="I344" s="109">
        <f t="shared" si="21"/>
        <v>18124.5</v>
      </c>
      <c r="J344" s="109">
        <v>0</v>
      </c>
      <c r="K344" s="109">
        <f t="shared" si="22"/>
        <v>22554.933333333334</v>
      </c>
    </row>
    <row r="345" spans="1:11" s="107" customFormat="1" ht="12.5" x14ac:dyDescent="0.25">
      <c r="A345" s="100" t="s">
        <v>6297</v>
      </c>
      <c r="B345" s="100" t="s">
        <v>6093</v>
      </c>
      <c r="C345" s="101">
        <v>12511</v>
      </c>
      <c r="D345" s="108">
        <v>1515</v>
      </c>
      <c r="E345" s="108">
        <v>11126</v>
      </c>
      <c r="F345" s="109">
        <f t="shared" si="23"/>
        <v>25152</v>
      </c>
      <c r="G345" s="109">
        <f t="shared" si="20"/>
        <v>4587.3666666666668</v>
      </c>
      <c r="H345" s="109">
        <v>0</v>
      </c>
      <c r="I345" s="109">
        <f t="shared" si="21"/>
        <v>18766.5</v>
      </c>
      <c r="J345" s="109">
        <v>15600</v>
      </c>
      <c r="K345" s="109">
        <f t="shared" si="22"/>
        <v>38953.866666666669</v>
      </c>
    </row>
    <row r="346" spans="1:11" s="107" customFormat="1" ht="12.5" x14ac:dyDescent="0.25">
      <c r="A346" s="100" t="s">
        <v>6298</v>
      </c>
      <c r="B346" s="100" t="s">
        <v>6095</v>
      </c>
      <c r="C346" s="101">
        <v>12656</v>
      </c>
      <c r="D346" s="108">
        <v>1515</v>
      </c>
      <c r="E346" s="108">
        <v>14366</v>
      </c>
      <c r="F346" s="109">
        <f t="shared" si="23"/>
        <v>28537</v>
      </c>
      <c r="G346" s="109">
        <f t="shared" si="20"/>
        <v>4640.5333333333338</v>
      </c>
      <c r="H346" s="109">
        <v>0</v>
      </c>
      <c r="I346" s="109">
        <f t="shared" si="21"/>
        <v>18984</v>
      </c>
      <c r="J346" s="109">
        <v>15600</v>
      </c>
      <c r="K346" s="109">
        <f t="shared" si="22"/>
        <v>39224.533333333333</v>
      </c>
    </row>
    <row r="347" spans="1:11" s="107" customFormat="1" ht="12.5" x14ac:dyDescent="0.25">
      <c r="A347" s="100" t="s">
        <v>6298</v>
      </c>
      <c r="B347" s="100" t="s">
        <v>6095</v>
      </c>
      <c r="C347" s="101">
        <v>12656</v>
      </c>
      <c r="D347" s="108">
        <v>1515</v>
      </c>
      <c r="E347" s="108">
        <v>14366</v>
      </c>
      <c r="F347" s="109">
        <f t="shared" si="23"/>
        <v>28537</v>
      </c>
      <c r="G347" s="109">
        <f t="shared" si="20"/>
        <v>4640.5333333333338</v>
      </c>
      <c r="H347" s="109">
        <v>0</v>
      </c>
      <c r="I347" s="109">
        <f t="shared" si="21"/>
        <v>18984</v>
      </c>
      <c r="J347" s="109">
        <v>14800</v>
      </c>
      <c r="K347" s="109">
        <f t="shared" si="22"/>
        <v>38424.533333333333</v>
      </c>
    </row>
    <row r="348" spans="1:11" s="107" customFormat="1" ht="12.5" x14ac:dyDescent="0.25">
      <c r="A348" s="100" t="s">
        <v>6299</v>
      </c>
      <c r="B348" s="100" t="s">
        <v>6105</v>
      </c>
      <c r="C348" s="101">
        <v>10099</v>
      </c>
      <c r="D348" s="108">
        <v>1515</v>
      </c>
      <c r="E348" s="108">
        <v>8943</v>
      </c>
      <c r="F348" s="109">
        <f t="shared" si="23"/>
        <v>20557</v>
      </c>
      <c r="G348" s="109">
        <f t="shared" si="20"/>
        <v>3702.9666666666667</v>
      </c>
      <c r="H348" s="109">
        <v>0</v>
      </c>
      <c r="I348" s="109">
        <f t="shared" si="21"/>
        <v>15148.5</v>
      </c>
      <c r="J348" s="109">
        <v>14800</v>
      </c>
      <c r="K348" s="109">
        <f t="shared" si="22"/>
        <v>33651.466666666667</v>
      </c>
    </row>
    <row r="349" spans="1:11" s="107" customFormat="1" ht="12.5" x14ac:dyDescent="0.25">
      <c r="A349" s="100" t="s">
        <v>6300</v>
      </c>
      <c r="B349" s="100" t="s">
        <v>6107</v>
      </c>
      <c r="C349" s="101">
        <v>17631</v>
      </c>
      <c r="D349" s="108">
        <v>1515</v>
      </c>
      <c r="E349" s="108">
        <v>16256</v>
      </c>
      <c r="F349" s="109">
        <f t="shared" si="23"/>
        <v>35402</v>
      </c>
      <c r="G349" s="109">
        <f t="shared" si="20"/>
        <v>6464.7000000000007</v>
      </c>
      <c r="H349" s="109">
        <v>0</v>
      </c>
      <c r="I349" s="109">
        <f t="shared" si="21"/>
        <v>26446.500000000004</v>
      </c>
      <c r="J349" s="109">
        <v>15600</v>
      </c>
      <c r="K349" s="109">
        <f t="shared" si="22"/>
        <v>48511.200000000004</v>
      </c>
    </row>
    <row r="350" spans="1:11" s="107" customFormat="1" ht="12.5" x14ac:dyDescent="0.25">
      <c r="A350" s="100" t="s">
        <v>6300</v>
      </c>
      <c r="B350" s="100" t="s">
        <v>6107</v>
      </c>
      <c r="C350" s="101">
        <v>17631</v>
      </c>
      <c r="D350" s="108">
        <v>1515</v>
      </c>
      <c r="E350" s="108">
        <v>16256</v>
      </c>
      <c r="F350" s="109">
        <f t="shared" si="23"/>
        <v>35402</v>
      </c>
      <c r="G350" s="109">
        <f t="shared" si="20"/>
        <v>6464.7000000000007</v>
      </c>
      <c r="H350" s="109">
        <v>0</v>
      </c>
      <c r="I350" s="109">
        <f t="shared" si="21"/>
        <v>26446.500000000004</v>
      </c>
      <c r="J350" s="109">
        <v>14800</v>
      </c>
      <c r="K350" s="109">
        <f t="shared" si="22"/>
        <v>47711.200000000004</v>
      </c>
    </row>
    <row r="351" spans="1:11" s="107" customFormat="1" ht="12.5" x14ac:dyDescent="0.25">
      <c r="A351" s="100" t="s">
        <v>6301</v>
      </c>
      <c r="B351" s="100" t="s">
        <v>6302</v>
      </c>
      <c r="C351" s="101">
        <v>13002</v>
      </c>
      <c r="D351" s="108">
        <v>1515</v>
      </c>
      <c r="E351" s="108">
        <v>11794</v>
      </c>
      <c r="F351" s="109">
        <f t="shared" si="23"/>
        <v>26311</v>
      </c>
      <c r="G351" s="109">
        <f t="shared" si="20"/>
        <v>4767.3999999999996</v>
      </c>
      <c r="H351" s="109">
        <v>0</v>
      </c>
      <c r="I351" s="109">
        <f t="shared" si="21"/>
        <v>19503</v>
      </c>
      <c r="J351" s="109">
        <v>15600</v>
      </c>
      <c r="K351" s="109">
        <f t="shared" si="22"/>
        <v>39870.400000000001</v>
      </c>
    </row>
    <row r="352" spans="1:11" s="107" customFormat="1" ht="12.5" x14ac:dyDescent="0.25">
      <c r="A352" s="100" t="s">
        <v>6303</v>
      </c>
      <c r="B352" s="100" t="s">
        <v>6119</v>
      </c>
      <c r="C352" s="101">
        <v>11896</v>
      </c>
      <c r="D352" s="108">
        <v>1515</v>
      </c>
      <c r="E352" s="108">
        <v>10569</v>
      </c>
      <c r="F352" s="109">
        <f t="shared" si="23"/>
        <v>23980</v>
      </c>
      <c r="G352" s="109">
        <f t="shared" si="20"/>
        <v>4361.8666666666668</v>
      </c>
      <c r="H352" s="109">
        <v>0</v>
      </c>
      <c r="I352" s="109">
        <f t="shared" si="21"/>
        <v>17844</v>
      </c>
      <c r="J352" s="109">
        <v>14800</v>
      </c>
      <c r="K352" s="109">
        <f t="shared" si="22"/>
        <v>37005.866666666669</v>
      </c>
    </row>
    <row r="353" spans="1:11" s="107" customFormat="1" ht="12.5" x14ac:dyDescent="0.25">
      <c r="A353" s="100" t="s">
        <v>6304</v>
      </c>
      <c r="B353" s="100" t="s">
        <v>6132</v>
      </c>
      <c r="C353" s="101">
        <v>12511</v>
      </c>
      <c r="D353" s="108">
        <v>1515</v>
      </c>
      <c r="E353" s="108">
        <v>11126</v>
      </c>
      <c r="F353" s="109">
        <f t="shared" si="23"/>
        <v>25152</v>
      </c>
      <c r="G353" s="109">
        <f t="shared" si="20"/>
        <v>4587.3666666666668</v>
      </c>
      <c r="H353" s="109">
        <v>0</v>
      </c>
      <c r="I353" s="109">
        <f t="shared" si="21"/>
        <v>18766.5</v>
      </c>
      <c r="J353" s="109">
        <v>15600</v>
      </c>
      <c r="K353" s="109">
        <f t="shared" si="22"/>
        <v>38953.866666666669</v>
      </c>
    </row>
    <row r="354" spans="1:11" s="107" customFormat="1" ht="12.5" x14ac:dyDescent="0.25">
      <c r="A354" s="100" t="s">
        <v>6304</v>
      </c>
      <c r="B354" s="100" t="s">
        <v>6132</v>
      </c>
      <c r="C354" s="101">
        <v>12511</v>
      </c>
      <c r="D354" s="108">
        <v>1515</v>
      </c>
      <c r="E354" s="108">
        <v>11126</v>
      </c>
      <c r="F354" s="109">
        <f t="shared" si="23"/>
        <v>25152</v>
      </c>
      <c r="G354" s="109">
        <f t="shared" si="20"/>
        <v>4587.3666666666668</v>
      </c>
      <c r="H354" s="109">
        <v>0</v>
      </c>
      <c r="I354" s="109">
        <f t="shared" si="21"/>
        <v>18766.5</v>
      </c>
      <c r="J354" s="109">
        <v>14800</v>
      </c>
      <c r="K354" s="109">
        <f t="shared" si="22"/>
        <v>38153.866666666669</v>
      </c>
    </row>
    <row r="355" spans="1:11" s="107" customFormat="1" ht="12.5" x14ac:dyDescent="0.25">
      <c r="A355" s="100" t="s">
        <v>6305</v>
      </c>
      <c r="B355" s="100" t="s">
        <v>6138</v>
      </c>
      <c r="C355" s="101">
        <v>10646</v>
      </c>
      <c r="D355" s="108">
        <v>1515</v>
      </c>
      <c r="E355" s="108">
        <v>9718</v>
      </c>
      <c r="F355" s="109">
        <f t="shared" si="23"/>
        <v>21879</v>
      </c>
      <c r="G355" s="109">
        <f t="shared" si="20"/>
        <v>3903.5333333333333</v>
      </c>
      <c r="H355" s="109">
        <v>0</v>
      </c>
      <c r="I355" s="109">
        <f t="shared" si="21"/>
        <v>15969</v>
      </c>
      <c r="J355" s="109">
        <v>15600</v>
      </c>
      <c r="K355" s="109">
        <f t="shared" si="22"/>
        <v>35472.533333333333</v>
      </c>
    </row>
    <row r="356" spans="1:11" s="107" customFormat="1" ht="12.5" x14ac:dyDescent="0.25">
      <c r="A356" s="100" t="s">
        <v>6305</v>
      </c>
      <c r="B356" s="100" t="s">
        <v>6138</v>
      </c>
      <c r="C356" s="101">
        <v>10646</v>
      </c>
      <c r="D356" s="108">
        <v>1515</v>
      </c>
      <c r="E356" s="108">
        <v>9718</v>
      </c>
      <c r="F356" s="109">
        <f t="shared" si="23"/>
        <v>21879</v>
      </c>
      <c r="G356" s="109">
        <f t="shared" si="20"/>
        <v>3903.5333333333333</v>
      </c>
      <c r="H356" s="109">
        <v>0</v>
      </c>
      <c r="I356" s="109">
        <f t="shared" si="21"/>
        <v>15969</v>
      </c>
      <c r="J356" s="109">
        <v>14800</v>
      </c>
      <c r="K356" s="109">
        <f t="shared" si="22"/>
        <v>34672.533333333333</v>
      </c>
    </row>
    <row r="357" spans="1:11" s="107" customFormat="1" ht="12.5" x14ac:dyDescent="0.25">
      <c r="A357" s="100" t="s">
        <v>6305</v>
      </c>
      <c r="B357" s="100" t="s">
        <v>6138</v>
      </c>
      <c r="C357" s="101">
        <v>10646</v>
      </c>
      <c r="D357" s="108">
        <v>1515</v>
      </c>
      <c r="E357" s="108">
        <v>9718</v>
      </c>
      <c r="F357" s="109">
        <f t="shared" si="23"/>
        <v>21879</v>
      </c>
      <c r="G357" s="109">
        <f t="shared" si="20"/>
        <v>3903.5333333333333</v>
      </c>
      <c r="H357" s="109">
        <v>0</v>
      </c>
      <c r="I357" s="109">
        <f t="shared" si="21"/>
        <v>15969</v>
      </c>
      <c r="J357" s="109">
        <v>0</v>
      </c>
      <c r="K357" s="109">
        <f t="shared" si="22"/>
        <v>19872.533333333333</v>
      </c>
    </row>
    <row r="358" spans="1:11" s="107" customFormat="1" ht="12.5" x14ac:dyDescent="0.25">
      <c r="A358" s="100" t="s">
        <v>6306</v>
      </c>
      <c r="B358" s="100" t="s">
        <v>6167</v>
      </c>
      <c r="C358" s="101">
        <v>18450</v>
      </c>
      <c r="D358" s="108">
        <v>1515</v>
      </c>
      <c r="E358" s="108">
        <v>18683</v>
      </c>
      <c r="F358" s="109">
        <f t="shared" si="23"/>
        <v>38648</v>
      </c>
      <c r="G358" s="109">
        <f t="shared" si="20"/>
        <v>6765</v>
      </c>
      <c r="H358" s="109">
        <v>0</v>
      </c>
      <c r="I358" s="109">
        <f t="shared" si="21"/>
        <v>27675</v>
      </c>
      <c r="J358" s="109">
        <v>15600</v>
      </c>
      <c r="K358" s="109">
        <f t="shared" si="22"/>
        <v>50040</v>
      </c>
    </row>
    <row r="359" spans="1:11" s="107" customFormat="1" ht="12.5" x14ac:dyDescent="0.25">
      <c r="A359" s="100" t="s">
        <v>6307</v>
      </c>
      <c r="B359" s="100" t="s">
        <v>6177</v>
      </c>
      <c r="C359" s="101">
        <v>17631</v>
      </c>
      <c r="D359" s="108">
        <v>1515</v>
      </c>
      <c r="E359" s="108">
        <v>16256</v>
      </c>
      <c r="F359" s="109">
        <f t="shared" si="23"/>
        <v>35402</v>
      </c>
      <c r="G359" s="109">
        <f t="shared" si="20"/>
        <v>6464.7000000000007</v>
      </c>
      <c r="H359" s="109">
        <v>0</v>
      </c>
      <c r="I359" s="109">
        <f t="shared" si="21"/>
        <v>26446.500000000004</v>
      </c>
      <c r="J359" s="109">
        <v>15600</v>
      </c>
      <c r="K359" s="109">
        <f t="shared" si="22"/>
        <v>48511.200000000004</v>
      </c>
    </row>
    <row r="360" spans="1:11" s="107" customFormat="1" ht="12.5" x14ac:dyDescent="0.25">
      <c r="A360" s="100" t="s">
        <v>6308</v>
      </c>
      <c r="B360" s="100" t="s">
        <v>6179</v>
      </c>
      <c r="C360" s="101">
        <v>19783</v>
      </c>
      <c r="D360" s="108">
        <v>1515</v>
      </c>
      <c r="E360" s="108">
        <v>21116</v>
      </c>
      <c r="F360" s="109">
        <f t="shared" si="23"/>
        <v>42414</v>
      </c>
      <c r="G360" s="109">
        <f t="shared" si="20"/>
        <v>7253.7666666666664</v>
      </c>
      <c r="H360" s="109">
        <v>0</v>
      </c>
      <c r="I360" s="109">
        <f t="shared" si="21"/>
        <v>29674.499999999996</v>
      </c>
      <c r="J360" s="109">
        <v>15600</v>
      </c>
      <c r="K360" s="109">
        <f t="shared" si="22"/>
        <v>52528.266666666663</v>
      </c>
    </row>
    <row r="361" spans="1:11" s="107" customFormat="1" ht="12.5" x14ac:dyDescent="0.25">
      <c r="A361" s="100" t="s">
        <v>6309</v>
      </c>
      <c r="B361" s="100" t="s">
        <v>6181</v>
      </c>
      <c r="C361" s="101">
        <v>12511</v>
      </c>
      <c r="D361" s="108">
        <v>1515</v>
      </c>
      <c r="E361" s="108">
        <v>11126</v>
      </c>
      <c r="F361" s="109">
        <f t="shared" si="23"/>
        <v>25152</v>
      </c>
      <c r="G361" s="109">
        <f t="shared" si="20"/>
        <v>4587.3666666666668</v>
      </c>
      <c r="H361" s="109">
        <v>0</v>
      </c>
      <c r="I361" s="109">
        <f t="shared" si="21"/>
        <v>18766.5</v>
      </c>
      <c r="J361" s="109">
        <v>15600</v>
      </c>
      <c r="K361" s="109">
        <f t="shared" si="22"/>
        <v>38953.866666666669</v>
      </c>
    </row>
    <row r="362" spans="1:11" s="107" customFormat="1" ht="12.5" x14ac:dyDescent="0.25">
      <c r="A362" s="100" t="s">
        <v>6310</v>
      </c>
      <c r="B362" s="100" t="s">
        <v>6183</v>
      </c>
      <c r="C362" s="101">
        <v>10099</v>
      </c>
      <c r="D362" s="108">
        <v>1515</v>
      </c>
      <c r="E362" s="108">
        <v>8943</v>
      </c>
      <c r="F362" s="109">
        <f t="shared" si="23"/>
        <v>20557</v>
      </c>
      <c r="G362" s="109">
        <f t="shared" si="20"/>
        <v>3702.9666666666667</v>
      </c>
      <c r="H362" s="109">
        <v>0</v>
      </c>
      <c r="I362" s="109">
        <f t="shared" si="21"/>
        <v>15148.5</v>
      </c>
      <c r="J362" s="109">
        <v>15600</v>
      </c>
      <c r="K362" s="109">
        <f t="shared" si="22"/>
        <v>34451.466666666667</v>
      </c>
    </row>
    <row r="363" spans="1:11" s="107" customFormat="1" ht="12.5" x14ac:dyDescent="0.25">
      <c r="A363" s="100" t="s">
        <v>6310</v>
      </c>
      <c r="B363" s="100" t="s">
        <v>6183</v>
      </c>
      <c r="C363" s="101">
        <v>10099</v>
      </c>
      <c r="D363" s="108">
        <v>1515</v>
      </c>
      <c r="E363" s="108">
        <v>8943</v>
      </c>
      <c r="F363" s="109">
        <f t="shared" si="23"/>
        <v>20557</v>
      </c>
      <c r="G363" s="109">
        <f t="shared" si="20"/>
        <v>3702.9666666666667</v>
      </c>
      <c r="H363" s="109">
        <v>0</v>
      </c>
      <c r="I363" s="109">
        <f t="shared" si="21"/>
        <v>15148.5</v>
      </c>
      <c r="J363" s="109">
        <v>14800</v>
      </c>
      <c r="K363" s="109">
        <f t="shared" si="22"/>
        <v>33651.466666666667</v>
      </c>
    </row>
    <row r="364" spans="1:11" s="107" customFormat="1" ht="12.5" x14ac:dyDescent="0.25">
      <c r="A364" s="100" t="s">
        <v>6310</v>
      </c>
      <c r="B364" s="100" t="s">
        <v>6183</v>
      </c>
      <c r="C364" s="101">
        <v>10099</v>
      </c>
      <c r="D364" s="108">
        <v>1515</v>
      </c>
      <c r="E364" s="108">
        <v>8943</v>
      </c>
      <c r="F364" s="109">
        <f t="shared" si="23"/>
        <v>20557</v>
      </c>
      <c r="G364" s="109">
        <f t="shared" si="20"/>
        <v>3702.9666666666667</v>
      </c>
      <c r="H364" s="109">
        <v>0</v>
      </c>
      <c r="I364" s="109">
        <f t="shared" si="21"/>
        <v>15148.5</v>
      </c>
      <c r="J364" s="109">
        <v>0</v>
      </c>
      <c r="K364" s="109">
        <f t="shared" si="22"/>
        <v>18851.466666666667</v>
      </c>
    </row>
    <row r="365" spans="1:11" s="107" customFormat="1" ht="12.5" x14ac:dyDescent="0.25">
      <c r="A365" s="100" t="s">
        <v>6311</v>
      </c>
      <c r="B365" s="100" t="s">
        <v>6185</v>
      </c>
      <c r="C365" s="101">
        <v>10099</v>
      </c>
      <c r="D365" s="108">
        <v>1515</v>
      </c>
      <c r="E365" s="108">
        <v>8943</v>
      </c>
      <c r="F365" s="109">
        <f t="shared" si="23"/>
        <v>20557</v>
      </c>
      <c r="G365" s="109">
        <f t="shared" si="20"/>
        <v>3702.9666666666667</v>
      </c>
      <c r="H365" s="109">
        <v>0</v>
      </c>
      <c r="I365" s="109">
        <f t="shared" si="21"/>
        <v>15148.5</v>
      </c>
      <c r="J365" s="109">
        <v>14800</v>
      </c>
      <c r="K365" s="109">
        <f t="shared" si="22"/>
        <v>33651.466666666667</v>
      </c>
    </row>
    <row r="366" spans="1:11" s="107" customFormat="1" ht="12.5" x14ac:dyDescent="0.25">
      <c r="A366" s="100" t="s">
        <v>6312</v>
      </c>
      <c r="B366" s="100" t="s">
        <v>6207</v>
      </c>
      <c r="C366" s="101">
        <v>9362</v>
      </c>
      <c r="D366" s="108">
        <v>1515</v>
      </c>
      <c r="E366" s="108">
        <v>8615</v>
      </c>
      <c r="F366" s="109">
        <f t="shared" si="23"/>
        <v>19492</v>
      </c>
      <c r="G366" s="109">
        <f t="shared" si="20"/>
        <v>3432.7333333333331</v>
      </c>
      <c r="H366" s="109">
        <v>0</v>
      </c>
      <c r="I366" s="109">
        <f t="shared" si="21"/>
        <v>14043</v>
      </c>
      <c r="J366" s="109">
        <v>15600</v>
      </c>
      <c r="K366" s="109">
        <f t="shared" si="22"/>
        <v>33075.733333333337</v>
      </c>
    </row>
    <row r="367" spans="1:11" s="107" customFormat="1" ht="12.5" x14ac:dyDescent="0.25">
      <c r="A367" s="100" t="s">
        <v>6312</v>
      </c>
      <c r="B367" s="100" t="s">
        <v>6207</v>
      </c>
      <c r="C367" s="101">
        <v>9362</v>
      </c>
      <c r="D367" s="108">
        <v>1515</v>
      </c>
      <c r="E367" s="108">
        <v>8615</v>
      </c>
      <c r="F367" s="109">
        <f t="shared" si="23"/>
        <v>19492</v>
      </c>
      <c r="G367" s="109">
        <f t="shared" si="20"/>
        <v>3432.7333333333331</v>
      </c>
      <c r="H367" s="109">
        <v>0</v>
      </c>
      <c r="I367" s="109">
        <f t="shared" si="21"/>
        <v>14043</v>
      </c>
      <c r="J367" s="109">
        <v>14800</v>
      </c>
      <c r="K367" s="109">
        <f t="shared" si="22"/>
        <v>32275.733333333334</v>
      </c>
    </row>
    <row r="368" spans="1:11" s="107" customFormat="1" ht="12.5" x14ac:dyDescent="0.25">
      <c r="A368" s="100" t="s">
        <v>6312</v>
      </c>
      <c r="B368" s="100" t="s">
        <v>6207</v>
      </c>
      <c r="C368" s="101">
        <v>9362</v>
      </c>
      <c r="D368" s="108">
        <v>1515</v>
      </c>
      <c r="E368" s="108">
        <v>8615</v>
      </c>
      <c r="F368" s="109">
        <f t="shared" si="23"/>
        <v>19492</v>
      </c>
      <c r="G368" s="109">
        <f t="shared" si="20"/>
        <v>3432.7333333333331</v>
      </c>
      <c r="H368" s="109">
        <v>0</v>
      </c>
      <c r="I368" s="109">
        <f t="shared" si="21"/>
        <v>14043</v>
      </c>
      <c r="J368" s="109">
        <v>0</v>
      </c>
      <c r="K368" s="109">
        <f t="shared" si="22"/>
        <v>17475.733333333334</v>
      </c>
    </row>
    <row r="369" spans="1:11" s="107" customFormat="1" ht="12.5" x14ac:dyDescent="0.25">
      <c r="A369" s="100" t="s">
        <v>6313</v>
      </c>
      <c r="B369" s="100" t="s">
        <v>6041</v>
      </c>
      <c r="C369" s="101">
        <v>24926</v>
      </c>
      <c r="D369" s="108">
        <v>1515</v>
      </c>
      <c r="E369" s="108">
        <v>30050</v>
      </c>
      <c r="F369" s="109">
        <f t="shared" si="23"/>
        <v>56491</v>
      </c>
      <c r="G369" s="109">
        <f t="shared" si="20"/>
        <v>9139.5333333333328</v>
      </c>
      <c r="H369" s="109">
        <v>0</v>
      </c>
      <c r="I369" s="109">
        <f t="shared" si="21"/>
        <v>37389</v>
      </c>
      <c r="J369" s="109">
        <v>15600</v>
      </c>
      <c r="K369" s="109">
        <f t="shared" si="22"/>
        <v>62128.533333333333</v>
      </c>
    </row>
    <row r="370" spans="1:11" s="107" customFormat="1" ht="12.5" x14ac:dyDescent="0.25">
      <c r="A370" s="100" t="s">
        <v>6313</v>
      </c>
      <c r="B370" s="100" t="s">
        <v>6041</v>
      </c>
      <c r="C370" s="101">
        <v>24926</v>
      </c>
      <c r="D370" s="108">
        <v>1515</v>
      </c>
      <c r="E370" s="108">
        <v>30050</v>
      </c>
      <c r="F370" s="109">
        <f t="shared" si="23"/>
        <v>56491</v>
      </c>
      <c r="G370" s="109">
        <f t="shared" si="20"/>
        <v>9139.5333333333328</v>
      </c>
      <c r="H370" s="109">
        <v>0</v>
      </c>
      <c r="I370" s="109">
        <f t="shared" si="21"/>
        <v>37389</v>
      </c>
      <c r="J370" s="109">
        <v>0</v>
      </c>
      <c r="K370" s="109">
        <f t="shared" si="22"/>
        <v>46528.533333333333</v>
      </c>
    </row>
    <row r="371" spans="1:11" s="107" customFormat="1" ht="12.5" x14ac:dyDescent="0.25">
      <c r="A371" s="100" t="s">
        <v>6314</v>
      </c>
      <c r="B371" s="100" t="s">
        <v>6045</v>
      </c>
      <c r="C371" s="101">
        <v>21478</v>
      </c>
      <c r="D371" s="108">
        <v>1515</v>
      </c>
      <c r="E371" s="108">
        <v>25160</v>
      </c>
      <c r="F371" s="109">
        <f t="shared" si="23"/>
        <v>48153</v>
      </c>
      <c r="G371" s="109">
        <f t="shared" si="20"/>
        <v>7875.2666666666664</v>
      </c>
      <c r="H371" s="109">
        <v>0</v>
      </c>
      <c r="I371" s="109">
        <f t="shared" si="21"/>
        <v>32216.999999999996</v>
      </c>
      <c r="J371" s="109">
        <v>15600</v>
      </c>
      <c r="K371" s="109">
        <f t="shared" si="22"/>
        <v>55692.266666666663</v>
      </c>
    </row>
    <row r="372" spans="1:11" s="107" customFormat="1" ht="12.5" x14ac:dyDescent="0.25">
      <c r="A372" s="100" t="s">
        <v>6314</v>
      </c>
      <c r="B372" s="100" t="s">
        <v>6045</v>
      </c>
      <c r="C372" s="101">
        <v>21478</v>
      </c>
      <c r="D372" s="108">
        <v>1515</v>
      </c>
      <c r="E372" s="108">
        <v>25160</v>
      </c>
      <c r="F372" s="109">
        <f t="shared" si="23"/>
        <v>48153</v>
      </c>
      <c r="G372" s="109">
        <f t="shared" si="20"/>
        <v>7875.2666666666664</v>
      </c>
      <c r="H372" s="109">
        <v>0</v>
      </c>
      <c r="I372" s="109">
        <f t="shared" si="21"/>
        <v>32216.999999999996</v>
      </c>
      <c r="J372" s="109">
        <v>14800</v>
      </c>
      <c r="K372" s="109">
        <f t="shared" si="22"/>
        <v>54892.266666666663</v>
      </c>
    </row>
    <row r="373" spans="1:11" s="107" customFormat="1" ht="12.5" x14ac:dyDescent="0.25">
      <c r="A373" s="100" t="s">
        <v>6315</v>
      </c>
      <c r="B373" s="100" t="s">
        <v>6047</v>
      </c>
      <c r="C373" s="101">
        <v>20566</v>
      </c>
      <c r="D373" s="108">
        <v>1515</v>
      </c>
      <c r="E373" s="108">
        <v>23799</v>
      </c>
      <c r="F373" s="109">
        <f t="shared" si="23"/>
        <v>45880</v>
      </c>
      <c r="G373" s="109">
        <f t="shared" si="20"/>
        <v>7540.8666666666668</v>
      </c>
      <c r="H373" s="109">
        <v>0</v>
      </c>
      <c r="I373" s="109">
        <f t="shared" si="21"/>
        <v>30849</v>
      </c>
      <c r="J373" s="109">
        <v>15600</v>
      </c>
      <c r="K373" s="109">
        <f t="shared" si="22"/>
        <v>53989.866666666669</v>
      </c>
    </row>
    <row r="374" spans="1:11" s="107" customFormat="1" ht="12.5" x14ac:dyDescent="0.25">
      <c r="A374" s="100" t="s">
        <v>6316</v>
      </c>
      <c r="B374" s="100" t="s">
        <v>6063</v>
      </c>
      <c r="C374" s="101">
        <v>19783</v>
      </c>
      <c r="D374" s="108">
        <v>1515</v>
      </c>
      <c r="E374" s="108">
        <v>21116</v>
      </c>
      <c r="F374" s="109">
        <f t="shared" si="23"/>
        <v>42414</v>
      </c>
      <c r="G374" s="109">
        <f t="shared" si="20"/>
        <v>7253.7666666666664</v>
      </c>
      <c r="H374" s="109">
        <v>0</v>
      </c>
      <c r="I374" s="109">
        <f t="shared" si="21"/>
        <v>29674.499999999996</v>
      </c>
      <c r="J374" s="109">
        <v>15600</v>
      </c>
      <c r="K374" s="109">
        <f t="shared" si="22"/>
        <v>52528.266666666663</v>
      </c>
    </row>
    <row r="375" spans="1:11" s="107" customFormat="1" ht="12.5" x14ac:dyDescent="0.25">
      <c r="A375" s="100" t="s">
        <v>6316</v>
      </c>
      <c r="B375" s="100" t="s">
        <v>6063</v>
      </c>
      <c r="C375" s="101">
        <v>19783</v>
      </c>
      <c r="D375" s="108">
        <v>1515</v>
      </c>
      <c r="E375" s="108">
        <v>21116</v>
      </c>
      <c r="F375" s="109">
        <f t="shared" si="23"/>
        <v>42414</v>
      </c>
      <c r="G375" s="109">
        <f t="shared" si="20"/>
        <v>7253.7666666666664</v>
      </c>
      <c r="H375" s="109">
        <v>0</v>
      </c>
      <c r="I375" s="109">
        <f t="shared" si="21"/>
        <v>29674.499999999996</v>
      </c>
      <c r="J375" s="109">
        <v>14800</v>
      </c>
      <c r="K375" s="109">
        <f t="shared" si="22"/>
        <v>51728.266666666663</v>
      </c>
    </row>
    <row r="376" spans="1:11" s="107" customFormat="1" ht="12.5" x14ac:dyDescent="0.25">
      <c r="A376" s="100" t="s">
        <v>6317</v>
      </c>
      <c r="B376" s="100" t="s">
        <v>6065</v>
      </c>
      <c r="C376" s="101">
        <v>19783</v>
      </c>
      <c r="D376" s="108">
        <v>1515</v>
      </c>
      <c r="E376" s="108">
        <v>21116</v>
      </c>
      <c r="F376" s="109">
        <f t="shared" si="23"/>
        <v>42414</v>
      </c>
      <c r="G376" s="109">
        <f t="shared" si="20"/>
        <v>7253.7666666666664</v>
      </c>
      <c r="H376" s="109">
        <v>0</v>
      </c>
      <c r="I376" s="109">
        <f t="shared" si="21"/>
        <v>29674.499999999996</v>
      </c>
      <c r="J376" s="109">
        <v>15600</v>
      </c>
      <c r="K376" s="109">
        <f t="shared" si="22"/>
        <v>52528.266666666663</v>
      </c>
    </row>
    <row r="377" spans="1:11" s="107" customFormat="1" ht="12.5" x14ac:dyDescent="0.25">
      <c r="A377" s="100" t="s">
        <v>6318</v>
      </c>
      <c r="B377" s="100" t="s">
        <v>6067</v>
      </c>
      <c r="C377" s="101">
        <v>12511</v>
      </c>
      <c r="D377" s="108">
        <v>1515</v>
      </c>
      <c r="E377" s="108">
        <v>11126</v>
      </c>
      <c r="F377" s="109">
        <f t="shared" si="23"/>
        <v>25152</v>
      </c>
      <c r="G377" s="109">
        <f t="shared" si="20"/>
        <v>4587.3666666666668</v>
      </c>
      <c r="H377" s="109">
        <v>0</v>
      </c>
      <c r="I377" s="109">
        <f t="shared" si="21"/>
        <v>18766.5</v>
      </c>
      <c r="J377" s="109">
        <v>15600</v>
      </c>
      <c r="K377" s="109">
        <f t="shared" si="22"/>
        <v>38953.866666666669</v>
      </c>
    </row>
    <row r="378" spans="1:11" s="107" customFormat="1" ht="12.5" x14ac:dyDescent="0.25">
      <c r="A378" s="100" t="s">
        <v>6319</v>
      </c>
      <c r="B378" s="100" t="s">
        <v>6071</v>
      </c>
      <c r="C378" s="101">
        <v>12906</v>
      </c>
      <c r="D378" s="108">
        <v>1515</v>
      </c>
      <c r="E378" s="108">
        <v>11118</v>
      </c>
      <c r="F378" s="109">
        <f t="shared" si="23"/>
        <v>25539</v>
      </c>
      <c r="G378" s="109">
        <f t="shared" si="20"/>
        <v>4732.2</v>
      </c>
      <c r="H378" s="109">
        <v>0</v>
      </c>
      <c r="I378" s="109">
        <f t="shared" si="21"/>
        <v>19359</v>
      </c>
      <c r="J378" s="109">
        <v>15600</v>
      </c>
      <c r="K378" s="109">
        <f t="shared" si="22"/>
        <v>39691.199999999997</v>
      </c>
    </row>
    <row r="379" spans="1:11" s="107" customFormat="1" ht="12.5" x14ac:dyDescent="0.25">
      <c r="A379" s="100" t="s">
        <v>6320</v>
      </c>
      <c r="B379" s="100" t="s">
        <v>6079</v>
      </c>
      <c r="C379" s="101">
        <v>18450</v>
      </c>
      <c r="D379" s="108">
        <v>1515</v>
      </c>
      <c r="E379" s="108">
        <v>18683</v>
      </c>
      <c r="F379" s="109">
        <f t="shared" si="23"/>
        <v>38648</v>
      </c>
      <c r="G379" s="109">
        <f t="shared" si="20"/>
        <v>6765</v>
      </c>
      <c r="H379" s="109">
        <v>0</v>
      </c>
      <c r="I379" s="109">
        <f t="shared" si="21"/>
        <v>27675</v>
      </c>
      <c r="J379" s="109">
        <v>15600</v>
      </c>
      <c r="K379" s="109">
        <f t="shared" si="22"/>
        <v>50040</v>
      </c>
    </row>
    <row r="380" spans="1:11" s="107" customFormat="1" ht="12.5" x14ac:dyDescent="0.25">
      <c r="A380" s="100" t="s">
        <v>6320</v>
      </c>
      <c r="B380" s="100" t="s">
        <v>6079</v>
      </c>
      <c r="C380" s="101">
        <v>18450</v>
      </c>
      <c r="D380" s="108">
        <v>1515</v>
      </c>
      <c r="E380" s="108">
        <v>18683</v>
      </c>
      <c r="F380" s="109">
        <f t="shared" si="23"/>
        <v>38648</v>
      </c>
      <c r="G380" s="109">
        <f t="shared" si="20"/>
        <v>6765</v>
      </c>
      <c r="H380" s="109">
        <v>0</v>
      </c>
      <c r="I380" s="109">
        <f t="shared" si="21"/>
        <v>27675</v>
      </c>
      <c r="J380" s="109">
        <v>14800</v>
      </c>
      <c r="K380" s="109">
        <f t="shared" si="22"/>
        <v>49240</v>
      </c>
    </row>
    <row r="381" spans="1:11" s="107" customFormat="1" ht="12.5" x14ac:dyDescent="0.25">
      <c r="A381" s="100" t="s">
        <v>6321</v>
      </c>
      <c r="B381" s="100" t="s">
        <v>6087</v>
      </c>
      <c r="C381" s="101">
        <v>15203</v>
      </c>
      <c r="D381" s="108">
        <v>1515</v>
      </c>
      <c r="E381" s="108">
        <v>17067</v>
      </c>
      <c r="F381" s="109">
        <f t="shared" si="23"/>
        <v>33785</v>
      </c>
      <c r="G381" s="109">
        <f t="shared" ref="G381:G444" si="24">(C381/30)*11</f>
        <v>5574.4333333333334</v>
      </c>
      <c r="H381" s="109">
        <v>0</v>
      </c>
      <c r="I381" s="109">
        <f t="shared" ref="I381:I444" si="25">(C381/30)*45</f>
        <v>22804.5</v>
      </c>
      <c r="J381" s="109">
        <v>15600</v>
      </c>
      <c r="K381" s="109">
        <f t="shared" ref="K381:K444" si="26">SUM(G381:J381)</f>
        <v>43978.933333333334</v>
      </c>
    </row>
    <row r="382" spans="1:11" s="107" customFormat="1" ht="12.5" x14ac:dyDescent="0.25">
      <c r="A382" s="100" t="s">
        <v>6322</v>
      </c>
      <c r="B382" s="100" t="s">
        <v>6089</v>
      </c>
      <c r="C382" s="101">
        <v>13759</v>
      </c>
      <c r="D382" s="108">
        <v>1515</v>
      </c>
      <c r="E382" s="108">
        <v>16652</v>
      </c>
      <c r="F382" s="109">
        <f t="shared" si="23"/>
        <v>31926</v>
      </c>
      <c r="G382" s="109">
        <f t="shared" si="24"/>
        <v>5044.9666666666662</v>
      </c>
      <c r="H382" s="109">
        <v>0</v>
      </c>
      <c r="I382" s="109">
        <f t="shared" si="25"/>
        <v>20638.5</v>
      </c>
      <c r="J382" s="109">
        <v>15600</v>
      </c>
      <c r="K382" s="109">
        <f t="shared" si="26"/>
        <v>41283.466666666667</v>
      </c>
    </row>
    <row r="383" spans="1:11" s="107" customFormat="1" ht="12.5" x14ac:dyDescent="0.25">
      <c r="A383" s="100" t="s">
        <v>6322</v>
      </c>
      <c r="B383" s="100" t="s">
        <v>6089</v>
      </c>
      <c r="C383" s="101">
        <v>13759</v>
      </c>
      <c r="D383" s="108">
        <v>1515</v>
      </c>
      <c r="E383" s="108">
        <v>16652</v>
      </c>
      <c r="F383" s="109">
        <f t="shared" ref="F383:F446" si="27">SUM(C383:E383)</f>
        <v>31926</v>
      </c>
      <c r="G383" s="109">
        <f t="shared" si="24"/>
        <v>5044.9666666666662</v>
      </c>
      <c r="H383" s="109">
        <v>0</v>
      </c>
      <c r="I383" s="109">
        <f t="shared" si="25"/>
        <v>20638.5</v>
      </c>
      <c r="J383" s="109">
        <v>14800</v>
      </c>
      <c r="K383" s="109">
        <f t="shared" si="26"/>
        <v>40483.466666666667</v>
      </c>
    </row>
    <row r="384" spans="1:11" s="107" customFormat="1" ht="12.5" x14ac:dyDescent="0.25">
      <c r="A384" s="100" t="s">
        <v>6322</v>
      </c>
      <c r="B384" s="100" t="s">
        <v>6089</v>
      </c>
      <c r="C384" s="101">
        <v>13759</v>
      </c>
      <c r="D384" s="108">
        <v>1515</v>
      </c>
      <c r="E384" s="108">
        <v>16652</v>
      </c>
      <c r="F384" s="109">
        <f t="shared" si="27"/>
        <v>31926</v>
      </c>
      <c r="G384" s="109">
        <f t="shared" si="24"/>
        <v>5044.9666666666662</v>
      </c>
      <c r="H384" s="109">
        <v>0</v>
      </c>
      <c r="I384" s="109">
        <f t="shared" si="25"/>
        <v>20638.5</v>
      </c>
      <c r="J384" s="109">
        <v>0</v>
      </c>
      <c r="K384" s="109">
        <f t="shared" si="26"/>
        <v>25683.466666666667</v>
      </c>
    </row>
    <row r="385" spans="1:11" s="107" customFormat="1" ht="12.5" x14ac:dyDescent="0.25">
      <c r="A385" s="100" t="s">
        <v>6323</v>
      </c>
      <c r="B385" s="100" t="s">
        <v>6091</v>
      </c>
      <c r="C385" s="101">
        <v>12083</v>
      </c>
      <c r="D385" s="108">
        <v>1515</v>
      </c>
      <c r="E385" s="108">
        <v>14636</v>
      </c>
      <c r="F385" s="109">
        <f t="shared" si="27"/>
        <v>28234</v>
      </c>
      <c r="G385" s="109">
        <f t="shared" si="24"/>
        <v>4430.4333333333334</v>
      </c>
      <c r="H385" s="109">
        <v>0</v>
      </c>
      <c r="I385" s="109">
        <f t="shared" si="25"/>
        <v>18124.5</v>
      </c>
      <c r="J385" s="109">
        <v>15600</v>
      </c>
      <c r="K385" s="109">
        <f t="shared" si="26"/>
        <v>38154.933333333334</v>
      </c>
    </row>
    <row r="386" spans="1:11" s="107" customFormat="1" ht="12.5" x14ac:dyDescent="0.25">
      <c r="A386" s="100" t="s">
        <v>6323</v>
      </c>
      <c r="B386" s="100" t="s">
        <v>6091</v>
      </c>
      <c r="C386" s="101">
        <v>12083</v>
      </c>
      <c r="D386" s="108">
        <v>1515</v>
      </c>
      <c r="E386" s="108">
        <v>14636</v>
      </c>
      <c r="F386" s="109">
        <f t="shared" si="27"/>
        <v>28234</v>
      </c>
      <c r="G386" s="109">
        <f t="shared" si="24"/>
        <v>4430.4333333333334</v>
      </c>
      <c r="H386" s="109">
        <v>0</v>
      </c>
      <c r="I386" s="109">
        <f t="shared" si="25"/>
        <v>18124.5</v>
      </c>
      <c r="J386" s="109">
        <v>14800</v>
      </c>
      <c r="K386" s="109">
        <f t="shared" si="26"/>
        <v>37354.933333333334</v>
      </c>
    </row>
    <row r="387" spans="1:11" s="107" customFormat="1" ht="12.5" x14ac:dyDescent="0.25">
      <c r="A387" s="100" t="s">
        <v>6324</v>
      </c>
      <c r="B387" s="100" t="s">
        <v>6093</v>
      </c>
      <c r="C387" s="101">
        <v>12511</v>
      </c>
      <c r="D387" s="108">
        <v>1515</v>
      </c>
      <c r="E387" s="108">
        <v>11126</v>
      </c>
      <c r="F387" s="109">
        <f t="shared" si="27"/>
        <v>25152</v>
      </c>
      <c r="G387" s="109">
        <f t="shared" si="24"/>
        <v>4587.3666666666668</v>
      </c>
      <c r="H387" s="109">
        <v>0</v>
      </c>
      <c r="I387" s="109">
        <f t="shared" si="25"/>
        <v>18766.5</v>
      </c>
      <c r="J387" s="109">
        <v>15600</v>
      </c>
      <c r="K387" s="109">
        <f t="shared" si="26"/>
        <v>38953.866666666669</v>
      </c>
    </row>
    <row r="388" spans="1:11" s="107" customFormat="1" ht="12.5" x14ac:dyDescent="0.25">
      <c r="A388" s="100" t="s">
        <v>6325</v>
      </c>
      <c r="B388" s="100" t="s">
        <v>6095</v>
      </c>
      <c r="C388" s="101">
        <v>12656</v>
      </c>
      <c r="D388" s="108">
        <v>1515</v>
      </c>
      <c r="E388" s="108">
        <v>14366</v>
      </c>
      <c r="F388" s="109">
        <f t="shared" si="27"/>
        <v>28537</v>
      </c>
      <c r="G388" s="109">
        <f t="shared" si="24"/>
        <v>4640.5333333333338</v>
      </c>
      <c r="H388" s="109">
        <v>0</v>
      </c>
      <c r="I388" s="109">
        <f t="shared" si="25"/>
        <v>18984</v>
      </c>
      <c r="J388" s="109">
        <v>15600</v>
      </c>
      <c r="K388" s="109">
        <f t="shared" si="26"/>
        <v>39224.533333333333</v>
      </c>
    </row>
    <row r="389" spans="1:11" s="107" customFormat="1" ht="12.5" x14ac:dyDescent="0.25">
      <c r="A389" s="100" t="s">
        <v>6326</v>
      </c>
      <c r="B389" s="100" t="s">
        <v>6105</v>
      </c>
      <c r="C389" s="101">
        <v>10099</v>
      </c>
      <c r="D389" s="108">
        <v>1515</v>
      </c>
      <c r="E389" s="108">
        <v>8943</v>
      </c>
      <c r="F389" s="109">
        <f t="shared" si="27"/>
        <v>20557</v>
      </c>
      <c r="G389" s="109">
        <f t="shared" si="24"/>
        <v>3702.9666666666667</v>
      </c>
      <c r="H389" s="109">
        <v>0</v>
      </c>
      <c r="I389" s="109">
        <f t="shared" si="25"/>
        <v>15148.5</v>
      </c>
      <c r="J389" s="109">
        <v>14800</v>
      </c>
      <c r="K389" s="109">
        <f t="shared" si="26"/>
        <v>33651.466666666667</v>
      </c>
    </row>
    <row r="390" spans="1:11" s="107" customFormat="1" ht="12.5" x14ac:dyDescent="0.25">
      <c r="A390" s="100" t="s">
        <v>6327</v>
      </c>
      <c r="B390" s="100" t="s">
        <v>6107</v>
      </c>
      <c r="C390" s="101">
        <v>17631</v>
      </c>
      <c r="D390" s="108">
        <v>1515</v>
      </c>
      <c r="E390" s="108">
        <v>16256</v>
      </c>
      <c r="F390" s="109">
        <f t="shared" si="27"/>
        <v>35402</v>
      </c>
      <c r="G390" s="109">
        <f t="shared" si="24"/>
        <v>6464.7000000000007</v>
      </c>
      <c r="H390" s="109">
        <v>0</v>
      </c>
      <c r="I390" s="109">
        <f t="shared" si="25"/>
        <v>26446.500000000004</v>
      </c>
      <c r="J390" s="109">
        <v>15600</v>
      </c>
      <c r="K390" s="109">
        <f t="shared" si="26"/>
        <v>48511.200000000004</v>
      </c>
    </row>
    <row r="391" spans="1:11" s="107" customFormat="1" ht="12.5" x14ac:dyDescent="0.25">
      <c r="A391" s="100" t="s">
        <v>6328</v>
      </c>
      <c r="B391" s="100" t="s">
        <v>6302</v>
      </c>
      <c r="C391" s="101">
        <v>13002</v>
      </c>
      <c r="D391" s="108">
        <v>1515</v>
      </c>
      <c r="E391" s="108">
        <v>11794</v>
      </c>
      <c r="F391" s="109">
        <f t="shared" si="27"/>
        <v>26311</v>
      </c>
      <c r="G391" s="109">
        <f t="shared" si="24"/>
        <v>4767.3999999999996</v>
      </c>
      <c r="H391" s="109">
        <v>0</v>
      </c>
      <c r="I391" s="109">
        <f t="shared" si="25"/>
        <v>19503</v>
      </c>
      <c r="J391" s="109">
        <v>15600</v>
      </c>
      <c r="K391" s="109">
        <f t="shared" si="26"/>
        <v>39870.400000000001</v>
      </c>
    </row>
    <row r="392" spans="1:11" s="107" customFormat="1" ht="12.5" x14ac:dyDescent="0.25">
      <c r="A392" s="100" t="s">
        <v>6329</v>
      </c>
      <c r="B392" s="100" t="s">
        <v>6132</v>
      </c>
      <c r="C392" s="101">
        <v>12511</v>
      </c>
      <c r="D392" s="108">
        <v>1515</v>
      </c>
      <c r="E392" s="108">
        <v>11126</v>
      </c>
      <c r="F392" s="109">
        <f t="shared" si="27"/>
        <v>25152</v>
      </c>
      <c r="G392" s="109">
        <f t="shared" si="24"/>
        <v>4587.3666666666668</v>
      </c>
      <c r="H392" s="109">
        <v>0</v>
      </c>
      <c r="I392" s="109">
        <f t="shared" si="25"/>
        <v>18766.5</v>
      </c>
      <c r="J392" s="109">
        <v>15600</v>
      </c>
      <c r="K392" s="109">
        <f t="shared" si="26"/>
        <v>38953.866666666669</v>
      </c>
    </row>
    <row r="393" spans="1:11" s="107" customFormat="1" ht="12.5" x14ac:dyDescent="0.25">
      <c r="A393" s="100" t="s">
        <v>6330</v>
      </c>
      <c r="B393" s="100" t="s">
        <v>6138</v>
      </c>
      <c r="C393" s="101">
        <v>10646</v>
      </c>
      <c r="D393" s="108">
        <v>1515</v>
      </c>
      <c r="E393" s="108">
        <v>9718</v>
      </c>
      <c r="F393" s="109">
        <f t="shared" si="27"/>
        <v>21879</v>
      </c>
      <c r="G393" s="109">
        <f t="shared" si="24"/>
        <v>3903.5333333333333</v>
      </c>
      <c r="H393" s="109">
        <v>0</v>
      </c>
      <c r="I393" s="109">
        <f t="shared" si="25"/>
        <v>15969</v>
      </c>
      <c r="J393" s="109">
        <v>15600</v>
      </c>
      <c r="K393" s="109">
        <f t="shared" si="26"/>
        <v>35472.533333333333</v>
      </c>
    </row>
    <row r="394" spans="1:11" s="107" customFormat="1" ht="12.5" x14ac:dyDescent="0.25">
      <c r="A394" s="100" t="s">
        <v>6330</v>
      </c>
      <c r="B394" s="100" t="s">
        <v>6138</v>
      </c>
      <c r="C394" s="101">
        <v>10646</v>
      </c>
      <c r="D394" s="108">
        <v>1515</v>
      </c>
      <c r="E394" s="108">
        <v>9718</v>
      </c>
      <c r="F394" s="109">
        <f t="shared" si="27"/>
        <v>21879</v>
      </c>
      <c r="G394" s="109">
        <f t="shared" si="24"/>
        <v>3903.5333333333333</v>
      </c>
      <c r="H394" s="109">
        <v>0</v>
      </c>
      <c r="I394" s="109">
        <f t="shared" si="25"/>
        <v>15969</v>
      </c>
      <c r="J394" s="109">
        <v>14800</v>
      </c>
      <c r="K394" s="109">
        <f t="shared" si="26"/>
        <v>34672.533333333333</v>
      </c>
    </row>
    <row r="395" spans="1:11" s="107" customFormat="1" ht="12.5" x14ac:dyDescent="0.25">
      <c r="A395" s="100" t="s">
        <v>6331</v>
      </c>
      <c r="B395" s="100" t="s">
        <v>6177</v>
      </c>
      <c r="C395" s="101">
        <v>17631</v>
      </c>
      <c r="D395" s="108">
        <v>1515</v>
      </c>
      <c r="E395" s="108">
        <v>16256</v>
      </c>
      <c r="F395" s="109">
        <f t="shared" si="27"/>
        <v>35402</v>
      </c>
      <c r="G395" s="109">
        <f t="shared" si="24"/>
        <v>6464.7000000000007</v>
      </c>
      <c r="H395" s="109">
        <v>0</v>
      </c>
      <c r="I395" s="109">
        <f t="shared" si="25"/>
        <v>26446.500000000004</v>
      </c>
      <c r="J395" s="109">
        <v>15600</v>
      </c>
      <c r="K395" s="109">
        <f t="shared" si="26"/>
        <v>48511.200000000004</v>
      </c>
    </row>
    <row r="396" spans="1:11" s="107" customFormat="1" ht="12.5" x14ac:dyDescent="0.25">
      <c r="A396" s="100" t="s">
        <v>6332</v>
      </c>
      <c r="B396" s="100" t="s">
        <v>6333</v>
      </c>
      <c r="C396" s="101">
        <v>18515</v>
      </c>
      <c r="D396" s="108">
        <v>1515</v>
      </c>
      <c r="E396" s="108">
        <v>16577</v>
      </c>
      <c r="F396" s="109">
        <f t="shared" si="27"/>
        <v>36607</v>
      </c>
      <c r="G396" s="109">
        <f t="shared" si="24"/>
        <v>6788.833333333333</v>
      </c>
      <c r="H396" s="109">
        <v>0</v>
      </c>
      <c r="I396" s="109">
        <f t="shared" si="25"/>
        <v>27772.5</v>
      </c>
      <c r="J396" s="109">
        <v>15600</v>
      </c>
      <c r="K396" s="109">
        <f t="shared" si="26"/>
        <v>50161.333333333336</v>
      </c>
    </row>
    <row r="397" spans="1:11" s="107" customFormat="1" ht="12.5" x14ac:dyDescent="0.25">
      <c r="A397" s="100" t="s">
        <v>6334</v>
      </c>
      <c r="B397" s="100" t="s">
        <v>6181</v>
      </c>
      <c r="C397" s="101">
        <v>12511</v>
      </c>
      <c r="D397" s="108">
        <v>1515</v>
      </c>
      <c r="E397" s="108">
        <v>11126</v>
      </c>
      <c r="F397" s="109">
        <f t="shared" si="27"/>
        <v>25152</v>
      </c>
      <c r="G397" s="109">
        <f t="shared" si="24"/>
        <v>4587.3666666666668</v>
      </c>
      <c r="H397" s="109">
        <v>0</v>
      </c>
      <c r="I397" s="109">
        <f t="shared" si="25"/>
        <v>18766.5</v>
      </c>
      <c r="J397" s="109">
        <v>15600</v>
      </c>
      <c r="K397" s="109">
        <f t="shared" si="26"/>
        <v>38953.866666666669</v>
      </c>
    </row>
    <row r="398" spans="1:11" s="107" customFormat="1" ht="12.5" x14ac:dyDescent="0.25">
      <c r="A398" s="100" t="s">
        <v>6334</v>
      </c>
      <c r="B398" s="100" t="s">
        <v>6181</v>
      </c>
      <c r="C398" s="101">
        <v>12511</v>
      </c>
      <c r="D398" s="108">
        <v>1515</v>
      </c>
      <c r="E398" s="108">
        <v>11126</v>
      </c>
      <c r="F398" s="109">
        <f t="shared" si="27"/>
        <v>25152</v>
      </c>
      <c r="G398" s="109">
        <f t="shared" si="24"/>
        <v>4587.3666666666668</v>
      </c>
      <c r="H398" s="109">
        <v>0</v>
      </c>
      <c r="I398" s="109">
        <f t="shared" si="25"/>
        <v>18766.5</v>
      </c>
      <c r="J398" s="109">
        <v>14800</v>
      </c>
      <c r="K398" s="109">
        <f t="shared" si="26"/>
        <v>38153.866666666669</v>
      </c>
    </row>
    <row r="399" spans="1:11" s="107" customFormat="1" ht="12.5" x14ac:dyDescent="0.25">
      <c r="A399" s="100" t="s">
        <v>6335</v>
      </c>
      <c r="B399" s="100" t="s">
        <v>6183</v>
      </c>
      <c r="C399" s="101">
        <v>10099</v>
      </c>
      <c r="D399" s="108">
        <v>1515</v>
      </c>
      <c r="E399" s="108">
        <v>8943</v>
      </c>
      <c r="F399" s="109">
        <f t="shared" si="27"/>
        <v>20557</v>
      </c>
      <c r="G399" s="109">
        <f t="shared" si="24"/>
        <v>3702.9666666666667</v>
      </c>
      <c r="H399" s="109">
        <v>0</v>
      </c>
      <c r="I399" s="109">
        <f t="shared" si="25"/>
        <v>15148.5</v>
      </c>
      <c r="J399" s="109">
        <v>15600</v>
      </c>
      <c r="K399" s="109">
        <f t="shared" si="26"/>
        <v>34451.466666666667</v>
      </c>
    </row>
    <row r="400" spans="1:11" s="107" customFormat="1" ht="12.5" x14ac:dyDescent="0.25">
      <c r="A400" s="100" t="s">
        <v>6335</v>
      </c>
      <c r="B400" s="100" t="s">
        <v>6183</v>
      </c>
      <c r="C400" s="101">
        <v>10099</v>
      </c>
      <c r="D400" s="108">
        <v>1515</v>
      </c>
      <c r="E400" s="108">
        <v>8943</v>
      </c>
      <c r="F400" s="109">
        <f t="shared" si="27"/>
        <v>20557</v>
      </c>
      <c r="G400" s="109">
        <f t="shared" si="24"/>
        <v>3702.9666666666667</v>
      </c>
      <c r="H400" s="109">
        <v>0</v>
      </c>
      <c r="I400" s="109">
        <f t="shared" si="25"/>
        <v>15148.5</v>
      </c>
      <c r="J400" s="109">
        <v>14800</v>
      </c>
      <c r="K400" s="109">
        <f t="shared" si="26"/>
        <v>33651.466666666667</v>
      </c>
    </row>
    <row r="401" spans="1:11" s="107" customFormat="1" ht="12.5" x14ac:dyDescent="0.25">
      <c r="A401" s="100" t="s">
        <v>6335</v>
      </c>
      <c r="B401" s="100" t="s">
        <v>6183</v>
      </c>
      <c r="C401" s="101">
        <v>10099</v>
      </c>
      <c r="D401" s="108">
        <v>1515</v>
      </c>
      <c r="E401" s="108">
        <v>8943</v>
      </c>
      <c r="F401" s="109">
        <f t="shared" si="27"/>
        <v>20557</v>
      </c>
      <c r="G401" s="109">
        <f t="shared" si="24"/>
        <v>3702.9666666666667</v>
      </c>
      <c r="H401" s="109">
        <v>0</v>
      </c>
      <c r="I401" s="109">
        <f t="shared" si="25"/>
        <v>15148.5</v>
      </c>
      <c r="J401" s="109">
        <v>0</v>
      </c>
      <c r="K401" s="109">
        <f t="shared" si="26"/>
        <v>18851.466666666667</v>
      </c>
    </row>
    <row r="402" spans="1:11" s="107" customFormat="1" ht="12.5" x14ac:dyDescent="0.25">
      <c r="A402" s="100" t="s">
        <v>6336</v>
      </c>
      <c r="B402" s="100" t="s">
        <v>6185</v>
      </c>
      <c r="C402" s="101">
        <v>10099</v>
      </c>
      <c r="D402" s="108">
        <v>1515</v>
      </c>
      <c r="E402" s="108">
        <v>8943</v>
      </c>
      <c r="F402" s="109">
        <f t="shared" si="27"/>
        <v>20557</v>
      </c>
      <c r="G402" s="109">
        <f t="shared" si="24"/>
        <v>3702.9666666666667</v>
      </c>
      <c r="H402" s="109">
        <v>0</v>
      </c>
      <c r="I402" s="109">
        <f t="shared" si="25"/>
        <v>15148.5</v>
      </c>
      <c r="J402" s="109">
        <v>15600</v>
      </c>
      <c r="K402" s="109">
        <f t="shared" si="26"/>
        <v>34451.466666666667</v>
      </c>
    </row>
    <row r="403" spans="1:11" s="107" customFormat="1" ht="12.5" x14ac:dyDescent="0.25">
      <c r="A403" s="100" t="s">
        <v>6336</v>
      </c>
      <c r="B403" s="100" t="s">
        <v>6185</v>
      </c>
      <c r="C403" s="101">
        <v>10099</v>
      </c>
      <c r="D403" s="108">
        <v>1515</v>
      </c>
      <c r="E403" s="108">
        <v>8943</v>
      </c>
      <c r="F403" s="109">
        <f t="shared" si="27"/>
        <v>20557</v>
      </c>
      <c r="G403" s="109">
        <f t="shared" si="24"/>
        <v>3702.9666666666667</v>
      </c>
      <c r="H403" s="109">
        <v>0</v>
      </c>
      <c r="I403" s="109">
        <f t="shared" si="25"/>
        <v>15148.5</v>
      </c>
      <c r="J403" s="109">
        <v>14800</v>
      </c>
      <c r="K403" s="109">
        <f t="shared" si="26"/>
        <v>33651.466666666667</v>
      </c>
    </row>
    <row r="404" spans="1:11" s="107" customFormat="1" ht="12.5" x14ac:dyDescent="0.25">
      <c r="A404" s="100" t="s">
        <v>6337</v>
      </c>
      <c r="B404" s="100" t="s">
        <v>6187</v>
      </c>
      <c r="C404" s="101">
        <v>10072</v>
      </c>
      <c r="D404" s="108">
        <v>1515</v>
      </c>
      <c r="E404" s="108">
        <v>7542</v>
      </c>
      <c r="F404" s="109">
        <f t="shared" si="27"/>
        <v>19129</v>
      </c>
      <c r="G404" s="109">
        <f t="shared" si="24"/>
        <v>3693.0666666666666</v>
      </c>
      <c r="H404" s="109">
        <v>0</v>
      </c>
      <c r="I404" s="109">
        <f t="shared" si="25"/>
        <v>15108</v>
      </c>
      <c r="J404" s="109">
        <v>14800</v>
      </c>
      <c r="K404" s="109">
        <f t="shared" si="26"/>
        <v>33601.066666666666</v>
      </c>
    </row>
    <row r="405" spans="1:11" s="107" customFormat="1" ht="12.5" x14ac:dyDescent="0.25">
      <c r="A405" s="100" t="s">
        <v>6338</v>
      </c>
      <c r="B405" s="100" t="s">
        <v>6207</v>
      </c>
      <c r="C405" s="101">
        <v>9362</v>
      </c>
      <c r="D405" s="108">
        <v>1515</v>
      </c>
      <c r="E405" s="108">
        <v>8615</v>
      </c>
      <c r="F405" s="109">
        <f t="shared" si="27"/>
        <v>19492</v>
      </c>
      <c r="G405" s="109">
        <f t="shared" si="24"/>
        <v>3432.7333333333331</v>
      </c>
      <c r="H405" s="109">
        <v>0</v>
      </c>
      <c r="I405" s="109">
        <f t="shared" si="25"/>
        <v>14043</v>
      </c>
      <c r="J405" s="109">
        <v>15600</v>
      </c>
      <c r="K405" s="109">
        <f t="shared" si="26"/>
        <v>33075.733333333337</v>
      </c>
    </row>
    <row r="406" spans="1:11" s="107" customFormat="1" ht="12.5" x14ac:dyDescent="0.25">
      <c r="A406" s="100" t="s">
        <v>6338</v>
      </c>
      <c r="B406" s="100" t="s">
        <v>6207</v>
      </c>
      <c r="C406" s="101">
        <v>9362</v>
      </c>
      <c r="D406" s="108">
        <v>1515</v>
      </c>
      <c r="E406" s="108">
        <v>8615</v>
      </c>
      <c r="F406" s="109">
        <f t="shared" si="27"/>
        <v>19492</v>
      </c>
      <c r="G406" s="109">
        <f t="shared" si="24"/>
        <v>3432.7333333333331</v>
      </c>
      <c r="H406" s="109">
        <v>0</v>
      </c>
      <c r="I406" s="109">
        <f t="shared" si="25"/>
        <v>14043</v>
      </c>
      <c r="J406" s="109">
        <v>14800</v>
      </c>
      <c r="K406" s="109">
        <f t="shared" si="26"/>
        <v>32275.733333333334</v>
      </c>
    </row>
    <row r="407" spans="1:11" s="107" customFormat="1" ht="12.5" x14ac:dyDescent="0.25">
      <c r="A407" s="100" t="s">
        <v>6338</v>
      </c>
      <c r="B407" s="100" t="s">
        <v>6207</v>
      </c>
      <c r="C407" s="101">
        <v>9362</v>
      </c>
      <c r="D407" s="108">
        <v>1515</v>
      </c>
      <c r="E407" s="108">
        <v>8615</v>
      </c>
      <c r="F407" s="109">
        <f t="shared" si="27"/>
        <v>19492</v>
      </c>
      <c r="G407" s="109">
        <f t="shared" si="24"/>
        <v>3432.7333333333331</v>
      </c>
      <c r="H407" s="109">
        <v>0</v>
      </c>
      <c r="I407" s="109">
        <f t="shared" si="25"/>
        <v>14043</v>
      </c>
      <c r="J407" s="109">
        <v>0</v>
      </c>
      <c r="K407" s="109">
        <f t="shared" si="26"/>
        <v>17475.733333333334</v>
      </c>
    </row>
    <row r="408" spans="1:11" s="107" customFormat="1" ht="12.5" x14ac:dyDescent="0.25">
      <c r="A408" s="100" t="s">
        <v>6339</v>
      </c>
      <c r="B408" s="100" t="s">
        <v>6045</v>
      </c>
      <c r="C408" s="101">
        <v>21478</v>
      </c>
      <c r="D408" s="108">
        <v>1515</v>
      </c>
      <c r="E408" s="108">
        <v>25160</v>
      </c>
      <c r="F408" s="109">
        <f t="shared" si="27"/>
        <v>48153</v>
      </c>
      <c r="G408" s="109">
        <f t="shared" si="24"/>
        <v>7875.2666666666664</v>
      </c>
      <c r="H408" s="109">
        <v>0</v>
      </c>
      <c r="I408" s="109">
        <f t="shared" si="25"/>
        <v>32216.999999999996</v>
      </c>
      <c r="J408" s="109">
        <v>15600</v>
      </c>
      <c r="K408" s="109">
        <f t="shared" si="26"/>
        <v>55692.266666666663</v>
      </c>
    </row>
    <row r="409" spans="1:11" s="107" customFormat="1" ht="12.5" x14ac:dyDescent="0.25">
      <c r="A409" s="100" t="s">
        <v>6339</v>
      </c>
      <c r="B409" s="100" t="s">
        <v>6045</v>
      </c>
      <c r="C409" s="101">
        <v>21478</v>
      </c>
      <c r="D409" s="108">
        <v>1515</v>
      </c>
      <c r="E409" s="108">
        <v>25160</v>
      </c>
      <c r="F409" s="109">
        <f t="shared" si="27"/>
        <v>48153</v>
      </c>
      <c r="G409" s="109">
        <f t="shared" si="24"/>
        <v>7875.2666666666664</v>
      </c>
      <c r="H409" s="109">
        <v>0</v>
      </c>
      <c r="I409" s="109">
        <f t="shared" si="25"/>
        <v>32216.999999999996</v>
      </c>
      <c r="J409" s="109">
        <v>14800</v>
      </c>
      <c r="K409" s="109">
        <f t="shared" si="26"/>
        <v>54892.266666666663</v>
      </c>
    </row>
    <row r="410" spans="1:11" s="107" customFormat="1" ht="12.5" x14ac:dyDescent="0.25">
      <c r="A410" s="100" t="s">
        <v>6339</v>
      </c>
      <c r="B410" s="100" t="s">
        <v>6045</v>
      </c>
      <c r="C410" s="101">
        <v>21478</v>
      </c>
      <c r="D410" s="108">
        <v>1515</v>
      </c>
      <c r="E410" s="108">
        <v>25160</v>
      </c>
      <c r="F410" s="109">
        <f t="shared" si="27"/>
        <v>48153</v>
      </c>
      <c r="G410" s="109">
        <f t="shared" si="24"/>
        <v>7875.2666666666664</v>
      </c>
      <c r="H410" s="109">
        <v>0</v>
      </c>
      <c r="I410" s="109">
        <f t="shared" si="25"/>
        <v>32216.999999999996</v>
      </c>
      <c r="J410" s="109">
        <v>0</v>
      </c>
      <c r="K410" s="109">
        <f t="shared" si="26"/>
        <v>40092.266666666663</v>
      </c>
    </row>
    <row r="411" spans="1:11" s="107" customFormat="1" ht="12.5" x14ac:dyDescent="0.25">
      <c r="A411" s="100" t="s">
        <v>6340</v>
      </c>
      <c r="B411" s="100" t="s">
        <v>6047</v>
      </c>
      <c r="C411" s="101">
        <v>20566</v>
      </c>
      <c r="D411" s="108">
        <v>1515</v>
      </c>
      <c r="E411" s="108">
        <v>23799</v>
      </c>
      <c r="F411" s="109">
        <f t="shared" si="27"/>
        <v>45880</v>
      </c>
      <c r="G411" s="109">
        <f t="shared" si="24"/>
        <v>7540.8666666666668</v>
      </c>
      <c r="H411" s="109">
        <v>0</v>
      </c>
      <c r="I411" s="109">
        <f t="shared" si="25"/>
        <v>30849</v>
      </c>
      <c r="J411" s="109">
        <v>15600</v>
      </c>
      <c r="K411" s="109">
        <f t="shared" si="26"/>
        <v>53989.866666666669</v>
      </c>
    </row>
    <row r="412" spans="1:11" s="107" customFormat="1" ht="12.5" x14ac:dyDescent="0.25">
      <c r="A412" s="100" t="s">
        <v>6340</v>
      </c>
      <c r="B412" s="100" t="s">
        <v>6047</v>
      </c>
      <c r="C412" s="101">
        <v>20566</v>
      </c>
      <c r="D412" s="108">
        <v>1515</v>
      </c>
      <c r="E412" s="108">
        <v>23799</v>
      </c>
      <c r="F412" s="109">
        <f t="shared" si="27"/>
        <v>45880</v>
      </c>
      <c r="G412" s="109">
        <f t="shared" si="24"/>
        <v>7540.8666666666668</v>
      </c>
      <c r="H412" s="109">
        <v>0</v>
      </c>
      <c r="I412" s="109">
        <f t="shared" si="25"/>
        <v>30849</v>
      </c>
      <c r="J412" s="109">
        <v>14800</v>
      </c>
      <c r="K412" s="109">
        <f t="shared" si="26"/>
        <v>53189.866666666669</v>
      </c>
    </row>
    <row r="413" spans="1:11" s="107" customFormat="1" ht="12.5" x14ac:dyDescent="0.25">
      <c r="A413" s="100" t="s">
        <v>6341</v>
      </c>
      <c r="B413" s="100" t="s">
        <v>6063</v>
      </c>
      <c r="C413" s="101">
        <v>19783</v>
      </c>
      <c r="D413" s="108">
        <v>1515</v>
      </c>
      <c r="E413" s="108">
        <v>21116</v>
      </c>
      <c r="F413" s="109">
        <f t="shared" si="27"/>
        <v>42414</v>
      </c>
      <c r="G413" s="109">
        <f t="shared" si="24"/>
        <v>7253.7666666666664</v>
      </c>
      <c r="H413" s="109">
        <v>0</v>
      </c>
      <c r="I413" s="109">
        <f t="shared" si="25"/>
        <v>29674.499999999996</v>
      </c>
      <c r="J413" s="109">
        <v>15600</v>
      </c>
      <c r="K413" s="109">
        <f t="shared" si="26"/>
        <v>52528.266666666663</v>
      </c>
    </row>
    <row r="414" spans="1:11" s="107" customFormat="1" ht="12.5" x14ac:dyDescent="0.25">
      <c r="A414" s="100" t="s">
        <v>6342</v>
      </c>
      <c r="B414" s="100" t="s">
        <v>6065</v>
      </c>
      <c r="C414" s="101">
        <v>19783</v>
      </c>
      <c r="D414" s="108">
        <v>1515</v>
      </c>
      <c r="E414" s="108">
        <v>21116</v>
      </c>
      <c r="F414" s="109">
        <f t="shared" si="27"/>
        <v>42414</v>
      </c>
      <c r="G414" s="109">
        <f t="shared" si="24"/>
        <v>7253.7666666666664</v>
      </c>
      <c r="H414" s="109">
        <v>0</v>
      </c>
      <c r="I414" s="109">
        <f t="shared" si="25"/>
        <v>29674.499999999996</v>
      </c>
      <c r="J414" s="109">
        <v>15600</v>
      </c>
      <c r="K414" s="109">
        <f t="shared" si="26"/>
        <v>52528.266666666663</v>
      </c>
    </row>
    <row r="415" spans="1:11" s="107" customFormat="1" ht="12.5" x14ac:dyDescent="0.25">
      <c r="A415" s="100" t="s">
        <v>6343</v>
      </c>
      <c r="B415" s="100" t="s">
        <v>6067</v>
      </c>
      <c r="C415" s="101">
        <v>12511</v>
      </c>
      <c r="D415" s="108">
        <v>1515</v>
      </c>
      <c r="E415" s="108">
        <v>11126</v>
      </c>
      <c r="F415" s="109">
        <f t="shared" si="27"/>
        <v>25152</v>
      </c>
      <c r="G415" s="109">
        <f t="shared" si="24"/>
        <v>4587.3666666666668</v>
      </c>
      <c r="H415" s="109">
        <v>0</v>
      </c>
      <c r="I415" s="109">
        <f t="shared" si="25"/>
        <v>18766.5</v>
      </c>
      <c r="J415" s="109">
        <v>15600</v>
      </c>
      <c r="K415" s="109">
        <f t="shared" si="26"/>
        <v>38953.866666666669</v>
      </c>
    </row>
    <row r="416" spans="1:11" s="107" customFormat="1" ht="12.5" x14ac:dyDescent="0.25">
      <c r="A416" s="100" t="s">
        <v>6344</v>
      </c>
      <c r="B416" s="100" t="s">
        <v>6071</v>
      </c>
      <c r="C416" s="101">
        <v>12906</v>
      </c>
      <c r="D416" s="108">
        <v>1515</v>
      </c>
      <c r="E416" s="108">
        <v>11118</v>
      </c>
      <c r="F416" s="109">
        <f t="shared" si="27"/>
        <v>25539</v>
      </c>
      <c r="G416" s="109">
        <f t="shared" si="24"/>
        <v>4732.2</v>
      </c>
      <c r="H416" s="109">
        <v>0</v>
      </c>
      <c r="I416" s="109">
        <f t="shared" si="25"/>
        <v>19359</v>
      </c>
      <c r="J416" s="109">
        <v>15600</v>
      </c>
      <c r="K416" s="109">
        <f t="shared" si="26"/>
        <v>39691.199999999997</v>
      </c>
    </row>
    <row r="417" spans="1:11" s="107" customFormat="1" ht="12.5" x14ac:dyDescent="0.25">
      <c r="A417" s="100" t="s">
        <v>6345</v>
      </c>
      <c r="B417" s="100" t="s">
        <v>6079</v>
      </c>
      <c r="C417" s="101">
        <v>18450</v>
      </c>
      <c r="D417" s="108">
        <v>1515</v>
      </c>
      <c r="E417" s="108">
        <v>18683</v>
      </c>
      <c r="F417" s="109">
        <f t="shared" si="27"/>
        <v>38648</v>
      </c>
      <c r="G417" s="109">
        <f t="shared" si="24"/>
        <v>6765</v>
      </c>
      <c r="H417" s="109">
        <v>0</v>
      </c>
      <c r="I417" s="109">
        <f t="shared" si="25"/>
        <v>27675</v>
      </c>
      <c r="J417" s="109">
        <v>15600</v>
      </c>
      <c r="K417" s="109">
        <f t="shared" si="26"/>
        <v>50040</v>
      </c>
    </row>
    <row r="418" spans="1:11" s="107" customFormat="1" ht="12.5" x14ac:dyDescent="0.25">
      <c r="A418" s="100" t="s">
        <v>6345</v>
      </c>
      <c r="B418" s="100" t="s">
        <v>6079</v>
      </c>
      <c r="C418" s="101">
        <v>18450</v>
      </c>
      <c r="D418" s="108">
        <v>1515</v>
      </c>
      <c r="E418" s="108">
        <v>18683</v>
      </c>
      <c r="F418" s="109">
        <f t="shared" si="27"/>
        <v>38648</v>
      </c>
      <c r="G418" s="109">
        <f t="shared" si="24"/>
        <v>6765</v>
      </c>
      <c r="H418" s="109">
        <v>0</v>
      </c>
      <c r="I418" s="109">
        <f t="shared" si="25"/>
        <v>27675</v>
      </c>
      <c r="J418" s="109">
        <v>14800</v>
      </c>
      <c r="K418" s="109">
        <f t="shared" si="26"/>
        <v>49240</v>
      </c>
    </row>
    <row r="419" spans="1:11" s="107" customFormat="1" ht="12.5" x14ac:dyDescent="0.25">
      <c r="A419" s="100" t="s">
        <v>6346</v>
      </c>
      <c r="B419" s="100" t="s">
        <v>6091</v>
      </c>
      <c r="C419" s="101">
        <v>12083</v>
      </c>
      <c r="D419" s="108">
        <v>1515</v>
      </c>
      <c r="E419" s="108">
        <v>14636</v>
      </c>
      <c r="F419" s="109">
        <f t="shared" si="27"/>
        <v>28234</v>
      </c>
      <c r="G419" s="109">
        <f t="shared" si="24"/>
        <v>4430.4333333333334</v>
      </c>
      <c r="H419" s="109">
        <v>0</v>
      </c>
      <c r="I419" s="109">
        <f t="shared" si="25"/>
        <v>18124.5</v>
      </c>
      <c r="J419" s="109">
        <v>15600</v>
      </c>
      <c r="K419" s="109">
        <f t="shared" si="26"/>
        <v>38154.933333333334</v>
      </c>
    </row>
    <row r="420" spans="1:11" s="107" customFormat="1" ht="12.5" x14ac:dyDescent="0.25">
      <c r="A420" s="100" t="s">
        <v>6346</v>
      </c>
      <c r="B420" s="100" t="s">
        <v>6091</v>
      </c>
      <c r="C420" s="101">
        <v>12083</v>
      </c>
      <c r="D420" s="108">
        <v>1515</v>
      </c>
      <c r="E420" s="108">
        <v>14636</v>
      </c>
      <c r="F420" s="109">
        <f t="shared" si="27"/>
        <v>28234</v>
      </c>
      <c r="G420" s="109">
        <f t="shared" si="24"/>
        <v>4430.4333333333334</v>
      </c>
      <c r="H420" s="109">
        <v>0</v>
      </c>
      <c r="I420" s="109">
        <f t="shared" si="25"/>
        <v>18124.5</v>
      </c>
      <c r="J420" s="109">
        <v>14800</v>
      </c>
      <c r="K420" s="109">
        <f t="shared" si="26"/>
        <v>37354.933333333334</v>
      </c>
    </row>
    <row r="421" spans="1:11" s="107" customFormat="1" ht="12.5" x14ac:dyDescent="0.25">
      <c r="A421" s="100" t="s">
        <v>6346</v>
      </c>
      <c r="B421" s="100" t="s">
        <v>6091</v>
      </c>
      <c r="C421" s="101">
        <v>12083</v>
      </c>
      <c r="D421" s="108">
        <v>1515</v>
      </c>
      <c r="E421" s="108">
        <v>14636</v>
      </c>
      <c r="F421" s="109">
        <f t="shared" si="27"/>
        <v>28234</v>
      </c>
      <c r="G421" s="109">
        <f t="shared" si="24"/>
        <v>4430.4333333333334</v>
      </c>
      <c r="H421" s="109">
        <v>0</v>
      </c>
      <c r="I421" s="109">
        <f t="shared" si="25"/>
        <v>18124.5</v>
      </c>
      <c r="J421" s="109">
        <v>0</v>
      </c>
      <c r="K421" s="109">
        <f t="shared" si="26"/>
        <v>22554.933333333334</v>
      </c>
    </row>
    <row r="422" spans="1:11" s="107" customFormat="1" ht="12.5" x14ac:dyDescent="0.25">
      <c r="A422" s="100" t="s">
        <v>6347</v>
      </c>
      <c r="B422" s="100" t="s">
        <v>6093</v>
      </c>
      <c r="C422" s="101">
        <v>12511</v>
      </c>
      <c r="D422" s="108">
        <v>1515</v>
      </c>
      <c r="E422" s="108">
        <v>11126</v>
      </c>
      <c r="F422" s="109">
        <f t="shared" si="27"/>
        <v>25152</v>
      </c>
      <c r="G422" s="109">
        <f t="shared" si="24"/>
        <v>4587.3666666666668</v>
      </c>
      <c r="H422" s="109">
        <v>0</v>
      </c>
      <c r="I422" s="109">
        <f t="shared" si="25"/>
        <v>18766.5</v>
      </c>
      <c r="J422" s="109">
        <v>15600</v>
      </c>
      <c r="K422" s="109">
        <f t="shared" si="26"/>
        <v>38953.866666666669</v>
      </c>
    </row>
    <row r="423" spans="1:11" s="107" customFormat="1" ht="12.5" x14ac:dyDescent="0.25">
      <c r="A423" s="100" t="s">
        <v>6348</v>
      </c>
      <c r="B423" s="100" t="s">
        <v>6105</v>
      </c>
      <c r="C423" s="101">
        <v>10099</v>
      </c>
      <c r="D423" s="108">
        <v>1515</v>
      </c>
      <c r="E423" s="108">
        <v>8943</v>
      </c>
      <c r="F423" s="109">
        <f t="shared" si="27"/>
        <v>20557</v>
      </c>
      <c r="G423" s="109">
        <f t="shared" si="24"/>
        <v>3702.9666666666667</v>
      </c>
      <c r="H423" s="109">
        <v>0</v>
      </c>
      <c r="I423" s="109">
        <f t="shared" si="25"/>
        <v>15148.5</v>
      </c>
      <c r="J423" s="109">
        <v>15600</v>
      </c>
      <c r="K423" s="109">
        <f t="shared" si="26"/>
        <v>34451.466666666667</v>
      </c>
    </row>
    <row r="424" spans="1:11" s="107" customFormat="1" ht="12.5" x14ac:dyDescent="0.25">
      <c r="A424" s="100" t="s">
        <v>6348</v>
      </c>
      <c r="B424" s="100" t="s">
        <v>6105</v>
      </c>
      <c r="C424" s="101">
        <v>10099</v>
      </c>
      <c r="D424" s="108">
        <v>1515</v>
      </c>
      <c r="E424" s="108">
        <v>8943</v>
      </c>
      <c r="F424" s="109">
        <f t="shared" si="27"/>
        <v>20557</v>
      </c>
      <c r="G424" s="109">
        <f t="shared" si="24"/>
        <v>3702.9666666666667</v>
      </c>
      <c r="H424" s="109">
        <v>0</v>
      </c>
      <c r="I424" s="109">
        <f t="shared" si="25"/>
        <v>15148.5</v>
      </c>
      <c r="J424" s="109">
        <v>14800</v>
      </c>
      <c r="K424" s="109">
        <f t="shared" si="26"/>
        <v>33651.466666666667</v>
      </c>
    </row>
    <row r="425" spans="1:11" s="107" customFormat="1" ht="12.5" x14ac:dyDescent="0.25">
      <c r="A425" s="100" t="s">
        <v>6349</v>
      </c>
      <c r="B425" s="100" t="s">
        <v>6302</v>
      </c>
      <c r="C425" s="101">
        <v>13002</v>
      </c>
      <c r="D425" s="108">
        <v>1515</v>
      </c>
      <c r="E425" s="108">
        <v>11794</v>
      </c>
      <c r="F425" s="109">
        <f t="shared" si="27"/>
        <v>26311</v>
      </c>
      <c r="G425" s="109">
        <f t="shared" si="24"/>
        <v>4767.3999999999996</v>
      </c>
      <c r="H425" s="109">
        <v>0</v>
      </c>
      <c r="I425" s="109">
        <f t="shared" si="25"/>
        <v>19503</v>
      </c>
      <c r="J425" s="109">
        <v>15600</v>
      </c>
      <c r="K425" s="109">
        <f t="shared" si="26"/>
        <v>39870.400000000001</v>
      </c>
    </row>
    <row r="426" spans="1:11" s="107" customFormat="1" ht="12.5" x14ac:dyDescent="0.25">
      <c r="A426" s="100" t="s">
        <v>6349</v>
      </c>
      <c r="B426" s="100" t="s">
        <v>6302</v>
      </c>
      <c r="C426" s="101">
        <v>13002</v>
      </c>
      <c r="D426" s="108">
        <v>1515</v>
      </c>
      <c r="E426" s="108">
        <v>11794</v>
      </c>
      <c r="F426" s="109">
        <f t="shared" si="27"/>
        <v>26311</v>
      </c>
      <c r="G426" s="109">
        <f t="shared" si="24"/>
        <v>4767.3999999999996</v>
      </c>
      <c r="H426" s="109">
        <v>0</v>
      </c>
      <c r="I426" s="109">
        <f t="shared" si="25"/>
        <v>19503</v>
      </c>
      <c r="J426" s="109">
        <v>14800</v>
      </c>
      <c r="K426" s="109">
        <f t="shared" si="26"/>
        <v>39070.400000000001</v>
      </c>
    </row>
    <row r="427" spans="1:11" s="107" customFormat="1" ht="12.5" x14ac:dyDescent="0.25">
      <c r="A427" s="100" t="s">
        <v>6349</v>
      </c>
      <c r="B427" s="100" t="s">
        <v>6302</v>
      </c>
      <c r="C427" s="101">
        <v>13002</v>
      </c>
      <c r="D427" s="108">
        <v>1515</v>
      </c>
      <c r="E427" s="108">
        <v>11794</v>
      </c>
      <c r="F427" s="109">
        <f t="shared" si="27"/>
        <v>26311</v>
      </c>
      <c r="G427" s="109">
        <f t="shared" si="24"/>
        <v>4767.3999999999996</v>
      </c>
      <c r="H427" s="109">
        <v>0</v>
      </c>
      <c r="I427" s="109">
        <f t="shared" si="25"/>
        <v>19503</v>
      </c>
      <c r="J427" s="109">
        <v>0</v>
      </c>
      <c r="K427" s="109">
        <f t="shared" si="26"/>
        <v>24270.400000000001</v>
      </c>
    </row>
    <row r="428" spans="1:11" s="107" customFormat="1" ht="12.5" x14ac:dyDescent="0.25">
      <c r="A428" s="100" t="s">
        <v>6350</v>
      </c>
      <c r="B428" s="100" t="s">
        <v>6132</v>
      </c>
      <c r="C428" s="101">
        <v>12511</v>
      </c>
      <c r="D428" s="108">
        <v>1515</v>
      </c>
      <c r="E428" s="108">
        <v>11126</v>
      </c>
      <c r="F428" s="109">
        <f t="shared" si="27"/>
        <v>25152</v>
      </c>
      <c r="G428" s="109">
        <f t="shared" si="24"/>
        <v>4587.3666666666668</v>
      </c>
      <c r="H428" s="109">
        <v>0</v>
      </c>
      <c r="I428" s="109">
        <f t="shared" si="25"/>
        <v>18766.5</v>
      </c>
      <c r="J428" s="109">
        <v>15600</v>
      </c>
      <c r="K428" s="109">
        <f t="shared" si="26"/>
        <v>38953.866666666669</v>
      </c>
    </row>
    <row r="429" spans="1:11" s="107" customFormat="1" ht="12.5" x14ac:dyDescent="0.25">
      <c r="A429" s="100" t="s">
        <v>6350</v>
      </c>
      <c r="B429" s="100" t="s">
        <v>6132</v>
      </c>
      <c r="C429" s="101">
        <v>12511</v>
      </c>
      <c r="D429" s="108">
        <v>1515</v>
      </c>
      <c r="E429" s="108">
        <v>11126</v>
      </c>
      <c r="F429" s="109">
        <f t="shared" si="27"/>
        <v>25152</v>
      </c>
      <c r="G429" s="109">
        <f t="shared" si="24"/>
        <v>4587.3666666666668</v>
      </c>
      <c r="H429" s="109">
        <v>0</v>
      </c>
      <c r="I429" s="109">
        <f t="shared" si="25"/>
        <v>18766.5</v>
      </c>
      <c r="J429" s="109">
        <v>14800</v>
      </c>
      <c r="K429" s="109">
        <f t="shared" si="26"/>
        <v>38153.866666666669</v>
      </c>
    </row>
    <row r="430" spans="1:11" s="107" customFormat="1" ht="12.5" x14ac:dyDescent="0.25">
      <c r="A430" s="100" t="s">
        <v>6351</v>
      </c>
      <c r="B430" s="100" t="s">
        <v>6138</v>
      </c>
      <c r="C430" s="101">
        <v>10646</v>
      </c>
      <c r="D430" s="108">
        <v>1515</v>
      </c>
      <c r="E430" s="108">
        <v>9718</v>
      </c>
      <c r="F430" s="109">
        <f t="shared" si="27"/>
        <v>21879</v>
      </c>
      <c r="G430" s="109">
        <f t="shared" si="24"/>
        <v>3903.5333333333333</v>
      </c>
      <c r="H430" s="109">
        <v>0</v>
      </c>
      <c r="I430" s="109">
        <f t="shared" si="25"/>
        <v>15969</v>
      </c>
      <c r="J430" s="109">
        <v>15600</v>
      </c>
      <c r="K430" s="109">
        <f t="shared" si="26"/>
        <v>35472.533333333333</v>
      </c>
    </row>
    <row r="431" spans="1:11" s="107" customFormat="1" ht="12.5" x14ac:dyDescent="0.25">
      <c r="A431" s="100" t="s">
        <v>6351</v>
      </c>
      <c r="B431" s="100" t="s">
        <v>6138</v>
      </c>
      <c r="C431" s="101">
        <v>10646</v>
      </c>
      <c r="D431" s="108">
        <v>1515</v>
      </c>
      <c r="E431" s="108">
        <v>9718</v>
      </c>
      <c r="F431" s="109">
        <f t="shared" si="27"/>
        <v>21879</v>
      </c>
      <c r="G431" s="109">
        <f t="shared" si="24"/>
        <v>3903.5333333333333</v>
      </c>
      <c r="H431" s="109">
        <v>0</v>
      </c>
      <c r="I431" s="109">
        <f t="shared" si="25"/>
        <v>15969</v>
      </c>
      <c r="J431" s="109">
        <v>14800</v>
      </c>
      <c r="K431" s="109">
        <f t="shared" si="26"/>
        <v>34672.533333333333</v>
      </c>
    </row>
    <row r="432" spans="1:11" s="107" customFormat="1" ht="12.5" x14ac:dyDescent="0.25">
      <c r="A432" s="100" t="s">
        <v>6351</v>
      </c>
      <c r="B432" s="100" t="s">
        <v>6138</v>
      </c>
      <c r="C432" s="101">
        <v>10646</v>
      </c>
      <c r="D432" s="108">
        <v>1515</v>
      </c>
      <c r="E432" s="108">
        <v>9718</v>
      </c>
      <c r="F432" s="109">
        <f t="shared" si="27"/>
        <v>21879</v>
      </c>
      <c r="G432" s="109">
        <f t="shared" si="24"/>
        <v>3903.5333333333333</v>
      </c>
      <c r="H432" s="109">
        <v>0</v>
      </c>
      <c r="I432" s="109">
        <f t="shared" si="25"/>
        <v>15969</v>
      </c>
      <c r="J432" s="109">
        <v>0</v>
      </c>
      <c r="K432" s="109">
        <f t="shared" si="26"/>
        <v>19872.533333333333</v>
      </c>
    </row>
    <row r="433" spans="1:11" s="107" customFormat="1" ht="12.5" x14ac:dyDescent="0.25">
      <c r="A433" s="100" t="s">
        <v>6352</v>
      </c>
      <c r="B433" s="100" t="s">
        <v>6353</v>
      </c>
      <c r="C433" s="101">
        <v>12238</v>
      </c>
      <c r="D433" s="108">
        <v>1515</v>
      </c>
      <c r="E433" s="108">
        <v>11205</v>
      </c>
      <c r="F433" s="109">
        <f t="shared" si="27"/>
        <v>24958</v>
      </c>
      <c r="G433" s="109">
        <f t="shared" si="24"/>
        <v>4487.2666666666664</v>
      </c>
      <c r="H433" s="109">
        <v>0</v>
      </c>
      <c r="I433" s="109">
        <f t="shared" si="25"/>
        <v>18357</v>
      </c>
      <c r="J433" s="109">
        <v>15600</v>
      </c>
      <c r="K433" s="109">
        <f t="shared" si="26"/>
        <v>38444.266666666663</v>
      </c>
    </row>
    <row r="434" spans="1:11" s="107" customFormat="1" ht="12.5" x14ac:dyDescent="0.25">
      <c r="A434" s="100" t="s">
        <v>6354</v>
      </c>
      <c r="B434" s="100" t="s">
        <v>6181</v>
      </c>
      <c r="C434" s="101">
        <v>12511</v>
      </c>
      <c r="D434" s="108">
        <v>1515</v>
      </c>
      <c r="E434" s="108">
        <v>11126</v>
      </c>
      <c r="F434" s="109">
        <f t="shared" si="27"/>
        <v>25152</v>
      </c>
      <c r="G434" s="109">
        <f t="shared" si="24"/>
        <v>4587.3666666666668</v>
      </c>
      <c r="H434" s="109">
        <v>0</v>
      </c>
      <c r="I434" s="109">
        <f t="shared" si="25"/>
        <v>18766.5</v>
      </c>
      <c r="J434" s="109">
        <v>15600</v>
      </c>
      <c r="K434" s="109">
        <f t="shared" si="26"/>
        <v>38953.866666666669</v>
      </c>
    </row>
    <row r="435" spans="1:11" s="107" customFormat="1" ht="12.5" x14ac:dyDescent="0.25">
      <c r="A435" s="100" t="s">
        <v>6355</v>
      </c>
      <c r="B435" s="100" t="s">
        <v>6183</v>
      </c>
      <c r="C435" s="101">
        <v>10099</v>
      </c>
      <c r="D435" s="108">
        <v>1515</v>
      </c>
      <c r="E435" s="108">
        <v>8943</v>
      </c>
      <c r="F435" s="109">
        <f t="shared" si="27"/>
        <v>20557</v>
      </c>
      <c r="G435" s="109">
        <f t="shared" si="24"/>
        <v>3702.9666666666667</v>
      </c>
      <c r="H435" s="109">
        <v>0</v>
      </c>
      <c r="I435" s="109">
        <f t="shared" si="25"/>
        <v>15148.5</v>
      </c>
      <c r="J435" s="109">
        <v>15600</v>
      </c>
      <c r="K435" s="109">
        <f t="shared" si="26"/>
        <v>34451.466666666667</v>
      </c>
    </row>
    <row r="436" spans="1:11" s="107" customFormat="1" ht="12.5" x14ac:dyDescent="0.25">
      <c r="A436" s="100" t="s">
        <v>6355</v>
      </c>
      <c r="B436" s="100" t="s">
        <v>6183</v>
      </c>
      <c r="C436" s="101">
        <v>10099</v>
      </c>
      <c r="D436" s="108">
        <v>1515</v>
      </c>
      <c r="E436" s="108">
        <v>8943</v>
      </c>
      <c r="F436" s="109">
        <f t="shared" si="27"/>
        <v>20557</v>
      </c>
      <c r="G436" s="109">
        <f t="shared" si="24"/>
        <v>3702.9666666666667</v>
      </c>
      <c r="H436" s="109">
        <v>0</v>
      </c>
      <c r="I436" s="109">
        <f t="shared" si="25"/>
        <v>15148.5</v>
      </c>
      <c r="J436" s="109">
        <v>14800</v>
      </c>
      <c r="K436" s="109">
        <f t="shared" si="26"/>
        <v>33651.466666666667</v>
      </c>
    </row>
    <row r="437" spans="1:11" s="107" customFormat="1" ht="12.5" x14ac:dyDescent="0.25">
      <c r="A437" s="100" t="s">
        <v>6356</v>
      </c>
      <c r="B437" s="100" t="s">
        <v>6185</v>
      </c>
      <c r="C437" s="101">
        <v>10099</v>
      </c>
      <c r="D437" s="108">
        <v>1515</v>
      </c>
      <c r="E437" s="108">
        <v>8943</v>
      </c>
      <c r="F437" s="109">
        <f t="shared" si="27"/>
        <v>20557</v>
      </c>
      <c r="G437" s="109">
        <f t="shared" si="24"/>
        <v>3702.9666666666667</v>
      </c>
      <c r="H437" s="109">
        <v>0</v>
      </c>
      <c r="I437" s="109">
        <f t="shared" si="25"/>
        <v>15148.5</v>
      </c>
      <c r="J437" s="109">
        <v>14800</v>
      </c>
      <c r="K437" s="109">
        <f t="shared" si="26"/>
        <v>33651.466666666667</v>
      </c>
    </row>
    <row r="438" spans="1:11" s="107" customFormat="1" ht="12.5" x14ac:dyDescent="0.25">
      <c r="A438" s="100" t="s">
        <v>6357</v>
      </c>
      <c r="B438" s="100" t="s">
        <v>6207</v>
      </c>
      <c r="C438" s="101">
        <v>9362</v>
      </c>
      <c r="D438" s="108">
        <v>1515</v>
      </c>
      <c r="E438" s="108">
        <v>8615</v>
      </c>
      <c r="F438" s="109">
        <f t="shared" si="27"/>
        <v>19492</v>
      </c>
      <c r="G438" s="109">
        <f t="shared" si="24"/>
        <v>3432.7333333333331</v>
      </c>
      <c r="H438" s="109">
        <v>0</v>
      </c>
      <c r="I438" s="109">
        <f t="shared" si="25"/>
        <v>14043</v>
      </c>
      <c r="J438" s="109">
        <v>15600</v>
      </c>
      <c r="K438" s="109">
        <f t="shared" si="26"/>
        <v>33075.733333333337</v>
      </c>
    </row>
    <row r="439" spans="1:11" s="107" customFormat="1" ht="12.5" x14ac:dyDescent="0.25">
      <c r="A439" s="100" t="s">
        <v>6357</v>
      </c>
      <c r="B439" s="100" t="s">
        <v>6207</v>
      </c>
      <c r="C439" s="101">
        <v>9362</v>
      </c>
      <c r="D439" s="108">
        <v>1515</v>
      </c>
      <c r="E439" s="108">
        <v>8615</v>
      </c>
      <c r="F439" s="109">
        <f t="shared" si="27"/>
        <v>19492</v>
      </c>
      <c r="G439" s="109">
        <f t="shared" si="24"/>
        <v>3432.7333333333331</v>
      </c>
      <c r="H439" s="109">
        <v>0</v>
      </c>
      <c r="I439" s="109">
        <f t="shared" si="25"/>
        <v>14043</v>
      </c>
      <c r="J439" s="109">
        <v>14800</v>
      </c>
      <c r="K439" s="109">
        <f t="shared" si="26"/>
        <v>32275.733333333334</v>
      </c>
    </row>
    <row r="440" spans="1:11" s="107" customFormat="1" ht="12.5" x14ac:dyDescent="0.25">
      <c r="A440" s="100" t="s">
        <v>6357</v>
      </c>
      <c r="B440" s="100" t="s">
        <v>6207</v>
      </c>
      <c r="C440" s="101">
        <v>9362</v>
      </c>
      <c r="D440" s="108">
        <v>1515</v>
      </c>
      <c r="E440" s="108">
        <v>8615</v>
      </c>
      <c r="F440" s="109">
        <f t="shared" si="27"/>
        <v>19492</v>
      </c>
      <c r="G440" s="109">
        <f t="shared" si="24"/>
        <v>3432.7333333333331</v>
      </c>
      <c r="H440" s="109">
        <v>0</v>
      </c>
      <c r="I440" s="109">
        <f t="shared" si="25"/>
        <v>14043</v>
      </c>
      <c r="J440" s="109">
        <v>0</v>
      </c>
      <c r="K440" s="109">
        <f t="shared" si="26"/>
        <v>17475.733333333334</v>
      </c>
    </row>
    <row r="441" spans="1:11" s="107" customFormat="1" ht="12.5" x14ac:dyDescent="0.25">
      <c r="A441" s="100" t="s">
        <v>6358</v>
      </c>
      <c r="B441" s="100" t="s">
        <v>6212</v>
      </c>
      <c r="C441" s="101">
        <v>10024</v>
      </c>
      <c r="D441" s="108">
        <v>1515</v>
      </c>
      <c r="E441" s="108">
        <v>21526</v>
      </c>
      <c r="F441" s="109">
        <f t="shared" si="27"/>
        <v>33065</v>
      </c>
      <c r="G441" s="109">
        <f t="shared" si="24"/>
        <v>3675.4666666666667</v>
      </c>
      <c r="H441" s="109">
        <v>0</v>
      </c>
      <c r="I441" s="109">
        <f t="shared" si="25"/>
        <v>15036</v>
      </c>
      <c r="J441" s="109">
        <v>15600</v>
      </c>
      <c r="K441" s="109">
        <f t="shared" si="26"/>
        <v>34311.466666666667</v>
      </c>
    </row>
    <row r="442" spans="1:11" s="107" customFormat="1" ht="12.5" x14ac:dyDescent="0.25">
      <c r="A442" s="100" t="s">
        <v>6359</v>
      </c>
      <c r="B442" s="100" t="s">
        <v>6219</v>
      </c>
      <c r="C442" s="101">
        <v>9913</v>
      </c>
      <c r="D442" s="108">
        <v>1515</v>
      </c>
      <c r="E442" s="108">
        <v>11852</v>
      </c>
      <c r="F442" s="109">
        <f t="shared" si="27"/>
        <v>23280</v>
      </c>
      <c r="G442" s="109">
        <f t="shared" si="24"/>
        <v>3634.7666666666669</v>
      </c>
      <c r="H442" s="109">
        <v>0</v>
      </c>
      <c r="I442" s="109">
        <f t="shared" si="25"/>
        <v>14869.5</v>
      </c>
      <c r="J442" s="109">
        <v>15600</v>
      </c>
      <c r="K442" s="109">
        <f t="shared" si="26"/>
        <v>34104.266666666663</v>
      </c>
    </row>
    <row r="443" spans="1:11" s="107" customFormat="1" ht="12.5" x14ac:dyDescent="0.25">
      <c r="A443" s="100" t="s">
        <v>6360</v>
      </c>
      <c r="B443" s="100" t="s">
        <v>6219</v>
      </c>
      <c r="C443" s="101">
        <v>9913</v>
      </c>
      <c r="D443" s="108">
        <v>1515</v>
      </c>
      <c r="E443" s="108">
        <v>13052</v>
      </c>
      <c r="F443" s="109">
        <f t="shared" si="27"/>
        <v>24480</v>
      </c>
      <c r="G443" s="109">
        <f t="shared" si="24"/>
        <v>3634.7666666666669</v>
      </c>
      <c r="H443" s="109">
        <v>0</v>
      </c>
      <c r="I443" s="109">
        <f t="shared" si="25"/>
        <v>14869.5</v>
      </c>
      <c r="J443" s="109">
        <v>15600</v>
      </c>
      <c r="K443" s="109">
        <f t="shared" si="26"/>
        <v>34104.266666666663</v>
      </c>
    </row>
    <row r="444" spans="1:11" s="107" customFormat="1" ht="12.5" x14ac:dyDescent="0.25">
      <c r="A444" s="100" t="s">
        <v>6361</v>
      </c>
      <c r="B444" s="100" t="s">
        <v>6219</v>
      </c>
      <c r="C444" s="101">
        <v>9913</v>
      </c>
      <c r="D444" s="108">
        <v>1515</v>
      </c>
      <c r="E444" s="108">
        <v>16321</v>
      </c>
      <c r="F444" s="109">
        <f t="shared" si="27"/>
        <v>27749</v>
      </c>
      <c r="G444" s="109">
        <f t="shared" si="24"/>
        <v>3634.7666666666669</v>
      </c>
      <c r="H444" s="109">
        <v>0</v>
      </c>
      <c r="I444" s="109">
        <f t="shared" si="25"/>
        <v>14869.5</v>
      </c>
      <c r="J444" s="109">
        <v>15600</v>
      </c>
      <c r="K444" s="109">
        <f t="shared" si="26"/>
        <v>34104.266666666663</v>
      </c>
    </row>
    <row r="445" spans="1:11" s="107" customFormat="1" ht="12.5" x14ac:dyDescent="0.25">
      <c r="A445" s="100" t="s">
        <v>6362</v>
      </c>
      <c r="B445" s="100" t="s">
        <v>6219</v>
      </c>
      <c r="C445" s="101">
        <v>9913</v>
      </c>
      <c r="D445" s="108">
        <v>1515</v>
      </c>
      <c r="E445" s="108">
        <v>18872</v>
      </c>
      <c r="F445" s="109">
        <f t="shared" si="27"/>
        <v>30300</v>
      </c>
      <c r="G445" s="109">
        <f t="shared" ref="G445:G508" si="28">(C445/30)*11</f>
        <v>3634.7666666666669</v>
      </c>
      <c r="H445" s="109">
        <v>0</v>
      </c>
      <c r="I445" s="109">
        <f t="shared" ref="I445:I508" si="29">(C445/30)*45</f>
        <v>14869.5</v>
      </c>
      <c r="J445" s="109">
        <v>15600</v>
      </c>
      <c r="K445" s="109">
        <f t="shared" ref="K445:K508" si="30">SUM(G445:J445)</f>
        <v>34104.266666666663</v>
      </c>
    </row>
    <row r="446" spans="1:11" s="107" customFormat="1" ht="12.5" x14ac:dyDescent="0.25">
      <c r="A446" s="100" t="s">
        <v>6363</v>
      </c>
      <c r="B446" s="100" t="s">
        <v>6219</v>
      </c>
      <c r="C446" s="101">
        <v>13720</v>
      </c>
      <c r="D446" s="108">
        <v>1515</v>
      </c>
      <c r="E446" s="108">
        <v>21451.68</v>
      </c>
      <c r="F446" s="109">
        <f t="shared" si="27"/>
        <v>36686.68</v>
      </c>
      <c r="G446" s="109">
        <f t="shared" si="28"/>
        <v>5030.6666666666661</v>
      </c>
      <c r="H446" s="109">
        <v>0</v>
      </c>
      <c r="I446" s="109">
        <f t="shared" si="29"/>
        <v>20580</v>
      </c>
      <c r="J446" s="109">
        <v>15600</v>
      </c>
      <c r="K446" s="109">
        <f t="shared" si="30"/>
        <v>41210.666666666664</v>
      </c>
    </row>
    <row r="447" spans="1:11" s="107" customFormat="1" ht="12.5" x14ac:dyDescent="0.25">
      <c r="A447" s="100" t="s">
        <v>6364</v>
      </c>
      <c r="B447" s="100" t="s">
        <v>6226</v>
      </c>
      <c r="C447" s="101">
        <v>9803</v>
      </c>
      <c r="D447" s="108">
        <v>1515</v>
      </c>
      <c r="E447" s="108">
        <v>11845</v>
      </c>
      <c r="F447" s="109">
        <f t="shared" ref="F447:F510" si="31">SUM(C447:E447)</f>
        <v>23163</v>
      </c>
      <c r="G447" s="109">
        <f t="shared" si="28"/>
        <v>3594.4333333333334</v>
      </c>
      <c r="H447" s="109">
        <v>0</v>
      </c>
      <c r="I447" s="109">
        <f t="shared" si="29"/>
        <v>14704.5</v>
      </c>
      <c r="J447" s="109">
        <v>15600</v>
      </c>
      <c r="K447" s="109">
        <f t="shared" si="30"/>
        <v>33898.933333333334</v>
      </c>
    </row>
    <row r="448" spans="1:11" s="107" customFormat="1" ht="12.5" x14ac:dyDescent="0.25">
      <c r="A448" s="100" t="s">
        <v>6365</v>
      </c>
      <c r="B448" s="100" t="s">
        <v>6226</v>
      </c>
      <c r="C448" s="101">
        <v>9803</v>
      </c>
      <c r="D448" s="108">
        <v>1515</v>
      </c>
      <c r="E448" s="108">
        <v>11345</v>
      </c>
      <c r="F448" s="109">
        <f t="shared" si="31"/>
        <v>22663</v>
      </c>
      <c r="G448" s="109">
        <f t="shared" si="28"/>
        <v>3594.4333333333334</v>
      </c>
      <c r="H448" s="109">
        <v>0</v>
      </c>
      <c r="I448" s="109">
        <f t="shared" si="29"/>
        <v>14704.5</v>
      </c>
      <c r="J448" s="109">
        <v>15600</v>
      </c>
      <c r="K448" s="109">
        <f t="shared" si="30"/>
        <v>33898.933333333334</v>
      </c>
    </row>
    <row r="449" spans="1:11" s="107" customFormat="1" ht="12.5" x14ac:dyDescent="0.25">
      <c r="A449" s="100" t="s">
        <v>6366</v>
      </c>
      <c r="B449" s="100" t="s">
        <v>6226</v>
      </c>
      <c r="C449" s="101">
        <v>9803</v>
      </c>
      <c r="D449" s="108">
        <v>1515</v>
      </c>
      <c r="E449" s="108">
        <v>9845</v>
      </c>
      <c r="F449" s="109">
        <f t="shared" si="31"/>
        <v>21163</v>
      </c>
      <c r="G449" s="109">
        <f t="shared" si="28"/>
        <v>3594.4333333333334</v>
      </c>
      <c r="H449" s="109">
        <v>0</v>
      </c>
      <c r="I449" s="109">
        <f t="shared" si="29"/>
        <v>14704.5</v>
      </c>
      <c r="J449" s="109">
        <v>15600</v>
      </c>
      <c r="K449" s="109">
        <f t="shared" si="30"/>
        <v>33898.933333333334</v>
      </c>
    </row>
    <row r="450" spans="1:11" s="107" customFormat="1" ht="12.5" x14ac:dyDescent="0.25">
      <c r="A450" s="100" t="s">
        <v>6367</v>
      </c>
      <c r="B450" s="100" t="s">
        <v>6226</v>
      </c>
      <c r="C450" s="101">
        <v>9803</v>
      </c>
      <c r="D450" s="108">
        <v>1515</v>
      </c>
      <c r="E450" s="108">
        <v>14626</v>
      </c>
      <c r="F450" s="109">
        <f t="shared" si="31"/>
        <v>25944</v>
      </c>
      <c r="G450" s="109">
        <f t="shared" si="28"/>
        <v>3594.4333333333334</v>
      </c>
      <c r="H450" s="109">
        <v>0</v>
      </c>
      <c r="I450" s="109">
        <f t="shared" si="29"/>
        <v>14704.5</v>
      </c>
      <c r="J450" s="109">
        <v>15600</v>
      </c>
      <c r="K450" s="109">
        <f t="shared" si="30"/>
        <v>33898.933333333334</v>
      </c>
    </row>
    <row r="451" spans="1:11" s="107" customFormat="1" ht="12.5" x14ac:dyDescent="0.25">
      <c r="A451" s="100" t="s">
        <v>6368</v>
      </c>
      <c r="B451" s="100" t="s">
        <v>6234</v>
      </c>
      <c r="C451" s="101">
        <v>9693</v>
      </c>
      <c r="D451" s="108">
        <v>1515</v>
      </c>
      <c r="E451" s="108">
        <v>8920</v>
      </c>
      <c r="F451" s="109">
        <f t="shared" si="31"/>
        <v>20128</v>
      </c>
      <c r="G451" s="109">
        <f t="shared" si="28"/>
        <v>3554.1000000000004</v>
      </c>
      <c r="H451" s="109">
        <v>0</v>
      </c>
      <c r="I451" s="109">
        <f t="shared" si="29"/>
        <v>14539.500000000002</v>
      </c>
      <c r="J451" s="109">
        <v>14800</v>
      </c>
      <c r="K451" s="109">
        <f t="shared" si="30"/>
        <v>32893.600000000006</v>
      </c>
    </row>
    <row r="452" spans="1:11" s="107" customFormat="1" ht="12.5" x14ac:dyDescent="0.25">
      <c r="A452" s="100" t="s">
        <v>6368</v>
      </c>
      <c r="B452" s="100" t="s">
        <v>6234</v>
      </c>
      <c r="C452" s="101">
        <v>9693</v>
      </c>
      <c r="D452" s="108">
        <v>1515</v>
      </c>
      <c r="E452" s="108">
        <v>8920</v>
      </c>
      <c r="F452" s="109">
        <f t="shared" si="31"/>
        <v>20128</v>
      </c>
      <c r="G452" s="109">
        <f t="shared" si="28"/>
        <v>3554.1000000000004</v>
      </c>
      <c r="H452" s="109">
        <v>0</v>
      </c>
      <c r="I452" s="109">
        <f t="shared" si="29"/>
        <v>14539.500000000002</v>
      </c>
      <c r="J452" s="109">
        <v>15600</v>
      </c>
      <c r="K452" s="109">
        <f t="shared" si="30"/>
        <v>33693.600000000006</v>
      </c>
    </row>
    <row r="453" spans="1:11" s="107" customFormat="1" ht="12.5" x14ac:dyDescent="0.25">
      <c r="A453" s="100" t="s">
        <v>6369</v>
      </c>
      <c r="B453" s="100" t="s">
        <v>6199</v>
      </c>
      <c r="C453" s="101">
        <v>9693</v>
      </c>
      <c r="D453" s="108">
        <v>1515</v>
      </c>
      <c r="E453" s="108">
        <v>17604</v>
      </c>
      <c r="F453" s="109">
        <f t="shared" si="31"/>
        <v>28812</v>
      </c>
      <c r="G453" s="109">
        <f t="shared" si="28"/>
        <v>3554.1000000000004</v>
      </c>
      <c r="H453" s="109">
        <v>0</v>
      </c>
      <c r="I453" s="109">
        <f t="shared" si="29"/>
        <v>14539.500000000002</v>
      </c>
      <c r="J453" s="109">
        <v>15600</v>
      </c>
      <c r="K453" s="109">
        <f t="shared" si="30"/>
        <v>33693.600000000006</v>
      </c>
    </row>
    <row r="454" spans="1:11" s="107" customFormat="1" ht="12.5" x14ac:dyDescent="0.25">
      <c r="A454" s="100" t="s">
        <v>6370</v>
      </c>
      <c r="B454" s="100" t="s">
        <v>6237</v>
      </c>
      <c r="C454" s="101">
        <v>9472</v>
      </c>
      <c r="D454" s="108">
        <v>1515</v>
      </c>
      <c r="E454" s="108">
        <v>8303</v>
      </c>
      <c r="F454" s="109">
        <f t="shared" si="31"/>
        <v>19290</v>
      </c>
      <c r="G454" s="109">
        <f t="shared" si="28"/>
        <v>3473.0666666666666</v>
      </c>
      <c r="H454" s="109">
        <v>0</v>
      </c>
      <c r="I454" s="109">
        <f t="shared" si="29"/>
        <v>14208</v>
      </c>
      <c r="J454" s="109">
        <v>15600</v>
      </c>
      <c r="K454" s="109">
        <f t="shared" si="30"/>
        <v>33281.066666666666</v>
      </c>
    </row>
    <row r="455" spans="1:11" s="107" customFormat="1" ht="12.5" x14ac:dyDescent="0.25">
      <c r="A455" s="100" t="s">
        <v>6371</v>
      </c>
      <c r="B455" s="100" t="s">
        <v>6237</v>
      </c>
      <c r="C455" s="101">
        <v>9472</v>
      </c>
      <c r="D455" s="108">
        <v>1515</v>
      </c>
      <c r="E455" s="108">
        <v>9503</v>
      </c>
      <c r="F455" s="109">
        <f t="shared" si="31"/>
        <v>20490</v>
      </c>
      <c r="G455" s="109">
        <f t="shared" si="28"/>
        <v>3473.0666666666666</v>
      </c>
      <c r="H455" s="109">
        <v>0</v>
      </c>
      <c r="I455" s="109">
        <f t="shared" si="29"/>
        <v>14208</v>
      </c>
      <c r="J455" s="109">
        <v>15600</v>
      </c>
      <c r="K455" s="109">
        <f t="shared" si="30"/>
        <v>33281.066666666666</v>
      </c>
    </row>
    <row r="456" spans="1:11" s="107" customFormat="1" ht="12.5" x14ac:dyDescent="0.25">
      <c r="A456" s="100" t="s">
        <v>6372</v>
      </c>
      <c r="B456" s="100" t="s">
        <v>6242</v>
      </c>
      <c r="C456" s="101">
        <v>9417</v>
      </c>
      <c r="D456" s="108">
        <v>1515</v>
      </c>
      <c r="E456" s="108">
        <v>8189</v>
      </c>
      <c r="F456" s="109">
        <f t="shared" si="31"/>
        <v>19121</v>
      </c>
      <c r="G456" s="109">
        <f t="shared" si="28"/>
        <v>3452.8999999999996</v>
      </c>
      <c r="H456" s="109">
        <v>0</v>
      </c>
      <c r="I456" s="109">
        <f t="shared" si="29"/>
        <v>14125.499999999998</v>
      </c>
      <c r="J456" s="109">
        <v>14800</v>
      </c>
      <c r="K456" s="109">
        <f t="shared" si="30"/>
        <v>32378.399999999998</v>
      </c>
    </row>
    <row r="457" spans="1:11" s="107" customFormat="1" ht="12.5" x14ac:dyDescent="0.25">
      <c r="A457" s="100" t="s">
        <v>6372</v>
      </c>
      <c r="B457" s="100" t="s">
        <v>6242</v>
      </c>
      <c r="C457" s="101">
        <v>9417</v>
      </c>
      <c r="D457" s="108">
        <v>1515</v>
      </c>
      <c r="E457" s="108">
        <v>8189</v>
      </c>
      <c r="F457" s="109">
        <f t="shared" si="31"/>
        <v>19121</v>
      </c>
      <c r="G457" s="109">
        <f t="shared" si="28"/>
        <v>3452.8999999999996</v>
      </c>
      <c r="H457" s="109">
        <v>0</v>
      </c>
      <c r="I457" s="109">
        <f t="shared" si="29"/>
        <v>14125.499999999998</v>
      </c>
      <c r="J457" s="109">
        <v>15600</v>
      </c>
      <c r="K457" s="109">
        <f t="shared" si="30"/>
        <v>33178.399999999994</v>
      </c>
    </row>
    <row r="458" spans="1:11" s="107" customFormat="1" ht="12.5" x14ac:dyDescent="0.25">
      <c r="A458" s="100" t="s">
        <v>6373</v>
      </c>
      <c r="B458" s="100" t="s">
        <v>6242</v>
      </c>
      <c r="C458" s="101">
        <v>9417</v>
      </c>
      <c r="D458" s="108">
        <v>1515</v>
      </c>
      <c r="E458" s="108">
        <v>8639</v>
      </c>
      <c r="F458" s="109">
        <f t="shared" si="31"/>
        <v>19571</v>
      </c>
      <c r="G458" s="109">
        <f t="shared" si="28"/>
        <v>3452.8999999999996</v>
      </c>
      <c r="H458" s="109">
        <v>0</v>
      </c>
      <c r="I458" s="109">
        <f t="shared" si="29"/>
        <v>14125.499999999998</v>
      </c>
      <c r="J458" s="109">
        <v>15600</v>
      </c>
      <c r="K458" s="109">
        <f t="shared" si="30"/>
        <v>33178.399999999994</v>
      </c>
    </row>
    <row r="459" spans="1:11" s="107" customFormat="1" ht="12.5" x14ac:dyDescent="0.25">
      <c r="A459" s="100" t="s">
        <v>6374</v>
      </c>
      <c r="B459" s="100" t="s">
        <v>6242</v>
      </c>
      <c r="C459" s="101">
        <v>9417</v>
      </c>
      <c r="D459" s="108">
        <v>1515</v>
      </c>
      <c r="E459" s="108">
        <v>8189</v>
      </c>
      <c r="F459" s="109">
        <f t="shared" si="31"/>
        <v>19121</v>
      </c>
      <c r="G459" s="109">
        <f t="shared" si="28"/>
        <v>3452.8999999999996</v>
      </c>
      <c r="H459" s="109">
        <v>0</v>
      </c>
      <c r="I459" s="109">
        <f t="shared" si="29"/>
        <v>14125.499999999998</v>
      </c>
      <c r="J459" s="109">
        <v>14800</v>
      </c>
      <c r="K459" s="109">
        <f t="shared" si="30"/>
        <v>32378.399999999998</v>
      </c>
    </row>
    <row r="460" spans="1:11" s="107" customFormat="1" ht="12.5" x14ac:dyDescent="0.25">
      <c r="A460" s="100" t="s">
        <v>6374</v>
      </c>
      <c r="B460" s="100" t="s">
        <v>6242</v>
      </c>
      <c r="C460" s="101">
        <v>9417</v>
      </c>
      <c r="D460" s="108">
        <v>1515</v>
      </c>
      <c r="E460" s="108">
        <v>8189</v>
      </c>
      <c r="F460" s="109">
        <f t="shared" si="31"/>
        <v>19121</v>
      </c>
      <c r="G460" s="109">
        <f t="shared" si="28"/>
        <v>3452.8999999999996</v>
      </c>
      <c r="H460" s="109">
        <v>0</v>
      </c>
      <c r="I460" s="109">
        <f t="shared" si="29"/>
        <v>14125.499999999998</v>
      </c>
      <c r="J460" s="109">
        <v>15600</v>
      </c>
      <c r="K460" s="109">
        <f t="shared" si="30"/>
        <v>33178.399999999994</v>
      </c>
    </row>
    <row r="461" spans="1:11" s="107" customFormat="1" ht="12.5" x14ac:dyDescent="0.25">
      <c r="A461" s="100" t="s">
        <v>6375</v>
      </c>
      <c r="B461" s="100" t="s">
        <v>6242</v>
      </c>
      <c r="C461" s="101">
        <v>9417</v>
      </c>
      <c r="D461" s="108">
        <v>1515</v>
      </c>
      <c r="E461" s="108">
        <v>10689</v>
      </c>
      <c r="F461" s="109">
        <f t="shared" si="31"/>
        <v>21621</v>
      </c>
      <c r="G461" s="109">
        <f t="shared" si="28"/>
        <v>3452.8999999999996</v>
      </c>
      <c r="H461" s="109">
        <v>0</v>
      </c>
      <c r="I461" s="109">
        <f t="shared" si="29"/>
        <v>14125.499999999998</v>
      </c>
      <c r="J461" s="109">
        <v>15600</v>
      </c>
      <c r="K461" s="109">
        <f t="shared" si="30"/>
        <v>33178.399999999994</v>
      </c>
    </row>
    <row r="462" spans="1:11" s="107" customFormat="1" ht="12.5" x14ac:dyDescent="0.25">
      <c r="A462" s="100" t="s">
        <v>6376</v>
      </c>
      <c r="B462" s="100" t="s">
        <v>6242</v>
      </c>
      <c r="C462" s="101">
        <v>9417</v>
      </c>
      <c r="D462" s="108">
        <v>1515</v>
      </c>
      <c r="E462" s="108">
        <v>10189</v>
      </c>
      <c r="F462" s="109">
        <f t="shared" si="31"/>
        <v>21121</v>
      </c>
      <c r="G462" s="109">
        <f t="shared" si="28"/>
        <v>3452.8999999999996</v>
      </c>
      <c r="H462" s="109">
        <v>0</v>
      </c>
      <c r="I462" s="109">
        <f t="shared" si="29"/>
        <v>14125.499999999998</v>
      </c>
      <c r="J462" s="109">
        <v>15600</v>
      </c>
      <c r="K462" s="109">
        <f t="shared" si="30"/>
        <v>33178.399999999994</v>
      </c>
    </row>
    <row r="463" spans="1:11" s="107" customFormat="1" ht="12.5" x14ac:dyDescent="0.25">
      <c r="A463" s="100" t="s">
        <v>6377</v>
      </c>
      <c r="B463" s="100" t="s">
        <v>6242</v>
      </c>
      <c r="C463" s="101">
        <v>9417</v>
      </c>
      <c r="D463" s="108">
        <v>1515</v>
      </c>
      <c r="E463" s="108">
        <v>10414</v>
      </c>
      <c r="F463" s="109">
        <f t="shared" si="31"/>
        <v>21346</v>
      </c>
      <c r="G463" s="109">
        <f t="shared" si="28"/>
        <v>3452.8999999999996</v>
      </c>
      <c r="H463" s="109">
        <v>0</v>
      </c>
      <c r="I463" s="109">
        <f t="shared" si="29"/>
        <v>14125.499999999998</v>
      </c>
      <c r="J463" s="109">
        <v>15600</v>
      </c>
      <c r="K463" s="109">
        <f t="shared" si="30"/>
        <v>33178.399999999994</v>
      </c>
    </row>
    <row r="464" spans="1:11" s="107" customFormat="1" ht="12.5" x14ac:dyDescent="0.25">
      <c r="A464" s="100" t="s">
        <v>6378</v>
      </c>
      <c r="B464" s="100" t="s">
        <v>6242</v>
      </c>
      <c r="C464" s="101">
        <v>9417</v>
      </c>
      <c r="D464" s="108">
        <v>1515</v>
      </c>
      <c r="E464" s="108">
        <v>11149</v>
      </c>
      <c r="F464" s="109">
        <f t="shared" si="31"/>
        <v>22081</v>
      </c>
      <c r="G464" s="109">
        <f t="shared" si="28"/>
        <v>3452.8999999999996</v>
      </c>
      <c r="H464" s="109">
        <v>0</v>
      </c>
      <c r="I464" s="109">
        <f t="shared" si="29"/>
        <v>14125.499999999998</v>
      </c>
      <c r="J464" s="109">
        <v>15600</v>
      </c>
      <c r="K464" s="109">
        <f t="shared" si="30"/>
        <v>33178.399999999994</v>
      </c>
    </row>
    <row r="465" spans="1:11" s="107" customFormat="1" ht="12.5" x14ac:dyDescent="0.25">
      <c r="A465" s="100" t="s">
        <v>6379</v>
      </c>
      <c r="B465" s="100" t="s">
        <v>6249</v>
      </c>
      <c r="C465" s="101">
        <v>9362</v>
      </c>
      <c r="D465" s="108">
        <v>1515</v>
      </c>
      <c r="E465" s="108">
        <v>8614</v>
      </c>
      <c r="F465" s="109">
        <f t="shared" si="31"/>
        <v>19491</v>
      </c>
      <c r="G465" s="109">
        <f t="shared" si="28"/>
        <v>3432.7333333333331</v>
      </c>
      <c r="H465" s="109">
        <v>0</v>
      </c>
      <c r="I465" s="109">
        <f t="shared" si="29"/>
        <v>14043</v>
      </c>
      <c r="J465" s="109">
        <v>15600</v>
      </c>
      <c r="K465" s="109">
        <f t="shared" si="30"/>
        <v>33075.733333333337</v>
      </c>
    </row>
    <row r="466" spans="1:11" s="107" customFormat="1" ht="12.5" x14ac:dyDescent="0.25">
      <c r="A466" s="100" t="s">
        <v>6380</v>
      </c>
      <c r="B466" s="100" t="s">
        <v>6249</v>
      </c>
      <c r="C466" s="101">
        <v>9362</v>
      </c>
      <c r="D466" s="108">
        <v>1515</v>
      </c>
      <c r="E466" s="108">
        <v>8164</v>
      </c>
      <c r="F466" s="109">
        <f t="shared" si="31"/>
        <v>19041</v>
      </c>
      <c r="G466" s="109">
        <f t="shared" si="28"/>
        <v>3432.7333333333331</v>
      </c>
      <c r="H466" s="109">
        <v>0</v>
      </c>
      <c r="I466" s="109">
        <f t="shared" si="29"/>
        <v>14043</v>
      </c>
      <c r="J466" s="109">
        <v>14800</v>
      </c>
      <c r="K466" s="109">
        <f t="shared" si="30"/>
        <v>32275.733333333334</v>
      </c>
    </row>
    <row r="467" spans="1:11" s="107" customFormat="1" ht="12.5" x14ac:dyDescent="0.25">
      <c r="A467" s="100" t="s">
        <v>6380</v>
      </c>
      <c r="B467" s="100" t="s">
        <v>6249</v>
      </c>
      <c r="C467" s="101">
        <v>9362</v>
      </c>
      <c r="D467" s="108">
        <v>1515</v>
      </c>
      <c r="E467" s="108">
        <v>8164</v>
      </c>
      <c r="F467" s="109">
        <f t="shared" si="31"/>
        <v>19041</v>
      </c>
      <c r="G467" s="109">
        <f t="shared" si="28"/>
        <v>3432.7333333333331</v>
      </c>
      <c r="H467" s="109">
        <v>0</v>
      </c>
      <c r="I467" s="109">
        <f t="shared" si="29"/>
        <v>14043</v>
      </c>
      <c r="J467" s="109">
        <v>15600</v>
      </c>
      <c r="K467" s="109">
        <f t="shared" si="30"/>
        <v>33075.733333333337</v>
      </c>
    </row>
    <row r="468" spans="1:11" s="107" customFormat="1" ht="12.5" x14ac:dyDescent="0.25">
      <c r="A468" s="100" t="s">
        <v>6381</v>
      </c>
      <c r="B468" s="100" t="s">
        <v>6249</v>
      </c>
      <c r="C468" s="101">
        <v>9362</v>
      </c>
      <c r="D468" s="108">
        <v>1515</v>
      </c>
      <c r="E468" s="108">
        <v>8164</v>
      </c>
      <c r="F468" s="109">
        <f t="shared" si="31"/>
        <v>19041</v>
      </c>
      <c r="G468" s="109">
        <f t="shared" si="28"/>
        <v>3432.7333333333331</v>
      </c>
      <c r="H468" s="109">
        <v>0</v>
      </c>
      <c r="I468" s="109">
        <f t="shared" si="29"/>
        <v>14043</v>
      </c>
      <c r="J468" s="109">
        <v>15600</v>
      </c>
      <c r="K468" s="109">
        <f t="shared" si="30"/>
        <v>33075.733333333337</v>
      </c>
    </row>
    <row r="469" spans="1:11" s="107" customFormat="1" ht="12.5" x14ac:dyDescent="0.25">
      <c r="A469" s="100" t="s">
        <v>6382</v>
      </c>
      <c r="B469" s="100" t="s">
        <v>6249</v>
      </c>
      <c r="C469" s="101">
        <v>9362</v>
      </c>
      <c r="D469" s="108">
        <v>1515</v>
      </c>
      <c r="E469" s="108">
        <v>10164</v>
      </c>
      <c r="F469" s="109">
        <f t="shared" si="31"/>
        <v>21041</v>
      </c>
      <c r="G469" s="109">
        <f t="shared" si="28"/>
        <v>3432.7333333333331</v>
      </c>
      <c r="H469" s="109">
        <v>0</v>
      </c>
      <c r="I469" s="109">
        <f t="shared" si="29"/>
        <v>14043</v>
      </c>
      <c r="J469" s="109">
        <v>15600</v>
      </c>
      <c r="K469" s="109">
        <f t="shared" si="30"/>
        <v>33075.733333333337</v>
      </c>
    </row>
    <row r="470" spans="1:11" s="107" customFormat="1" ht="12.5" x14ac:dyDescent="0.25">
      <c r="A470" s="100" t="s">
        <v>6383</v>
      </c>
      <c r="B470" s="100" t="s">
        <v>6249</v>
      </c>
      <c r="C470" s="101">
        <v>9362</v>
      </c>
      <c r="D470" s="108">
        <v>1515</v>
      </c>
      <c r="E470" s="108">
        <v>12164</v>
      </c>
      <c r="F470" s="109">
        <f t="shared" si="31"/>
        <v>23041</v>
      </c>
      <c r="G470" s="109">
        <f t="shared" si="28"/>
        <v>3432.7333333333331</v>
      </c>
      <c r="H470" s="109">
        <v>0</v>
      </c>
      <c r="I470" s="109">
        <f t="shared" si="29"/>
        <v>14043</v>
      </c>
      <c r="J470" s="109">
        <v>15600</v>
      </c>
      <c r="K470" s="109">
        <f t="shared" si="30"/>
        <v>33075.733333333337</v>
      </c>
    </row>
    <row r="471" spans="1:11" s="107" customFormat="1" ht="12.5" x14ac:dyDescent="0.25">
      <c r="A471" s="100" t="s">
        <v>6253</v>
      </c>
      <c r="B471" s="100" t="s">
        <v>6249</v>
      </c>
      <c r="C471" s="101">
        <v>9362</v>
      </c>
      <c r="D471" s="108">
        <v>1515</v>
      </c>
      <c r="E471" s="108">
        <v>12164</v>
      </c>
      <c r="F471" s="109">
        <f t="shared" si="31"/>
        <v>23041</v>
      </c>
      <c r="G471" s="109">
        <f t="shared" si="28"/>
        <v>3432.7333333333331</v>
      </c>
      <c r="H471" s="109">
        <v>0</v>
      </c>
      <c r="I471" s="109">
        <f t="shared" si="29"/>
        <v>14043</v>
      </c>
      <c r="J471" s="109">
        <v>15600</v>
      </c>
      <c r="K471" s="109">
        <f t="shared" si="30"/>
        <v>33075.733333333337</v>
      </c>
    </row>
    <row r="472" spans="1:11" s="107" customFormat="1" ht="12.5" x14ac:dyDescent="0.25">
      <c r="A472" s="100" t="s">
        <v>6384</v>
      </c>
      <c r="B472" s="100" t="s">
        <v>6249</v>
      </c>
      <c r="C472" s="101">
        <v>9362</v>
      </c>
      <c r="D472" s="108">
        <v>1515</v>
      </c>
      <c r="E472" s="108">
        <v>13468</v>
      </c>
      <c r="F472" s="109">
        <f t="shared" si="31"/>
        <v>24345</v>
      </c>
      <c r="G472" s="109">
        <f t="shared" si="28"/>
        <v>3432.7333333333331</v>
      </c>
      <c r="H472" s="109">
        <v>0</v>
      </c>
      <c r="I472" s="109">
        <f t="shared" si="29"/>
        <v>14043</v>
      </c>
      <c r="J472" s="109">
        <v>15600</v>
      </c>
      <c r="K472" s="109">
        <f t="shared" si="30"/>
        <v>33075.733333333337</v>
      </c>
    </row>
    <row r="473" spans="1:11" s="107" customFormat="1" ht="12.5" x14ac:dyDescent="0.25">
      <c r="A473" s="100" t="s">
        <v>6384</v>
      </c>
      <c r="B473" s="100" t="s">
        <v>6249</v>
      </c>
      <c r="C473" s="101">
        <v>9362</v>
      </c>
      <c r="D473" s="108">
        <v>1515</v>
      </c>
      <c r="E473" s="108">
        <v>13468</v>
      </c>
      <c r="F473" s="109">
        <f t="shared" si="31"/>
        <v>24345</v>
      </c>
      <c r="G473" s="109">
        <f t="shared" si="28"/>
        <v>3432.7333333333331</v>
      </c>
      <c r="H473" s="109">
        <v>0</v>
      </c>
      <c r="I473" s="109">
        <f t="shared" si="29"/>
        <v>14043</v>
      </c>
      <c r="J473" s="109">
        <v>15600</v>
      </c>
      <c r="K473" s="109">
        <f t="shared" si="30"/>
        <v>33075.733333333337</v>
      </c>
    </row>
    <row r="474" spans="1:11" s="107" customFormat="1" ht="12.5" x14ac:dyDescent="0.25">
      <c r="A474" s="100" t="s">
        <v>6385</v>
      </c>
      <c r="B474" s="100" t="s">
        <v>6249</v>
      </c>
      <c r="C474" s="101">
        <v>9087</v>
      </c>
      <c r="D474" s="108">
        <v>1515</v>
      </c>
      <c r="E474" s="108">
        <v>7814</v>
      </c>
      <c r="F474" s="109">
        <f t="shared" si="31"/>
        <v>18416</v>
      </c>
      <c r="G474" s="109">
        <f t="shared" si="28"/>
        <v>3331.8999999999996</v>
      </c>
      <c r="H474" s="109">
        <v>0</v>
      </c>
      <c r="I474" s="109">
        <f t="shared" si="29"/>
        <v>13630.499999999998</v>
      </c>
      <c r="J474" s="109">
        <v>15600</v>
      </c>
      <c r="K474" s="109">
        <f t="shared" si="30"/>
        <v>32562.399999999998</v>
      </c>
    </row>
    <row r="475" spans="1:11" s="107" customFormat="1" ht="12.5" x14ac:dyDescent="0.25">
      <c r="A475" s="100" t="s">
        <v>6386</v>
      </c>
      <c r="B475" s="100" t="s">
        <v>6249</v>
      </c>
      <c r="C475" s="101">
        <v>9362</v>
      </c>
      <c r="D475" s="108">
        <v>1515</v>
      </c>
      <c r="E475" s="108">
        <v>10804.36</v>
      </c>
      <c r="F475" s="109">
        <f t="shared" si="31"/>
        <v>21681.360000000001</v>
      </c>
      <c r="G475" s="109">
        <f t="shared" si="28"/>
        <v>3432.7333333333331</v>
      </c>
      <c r="H475" s="109">
        <v>0</v>
      </c>
      <c r="I475" s="109">
        <f t="shared" si="29"/>
        <v>14043</v>
      </c>
      <c r="J475" s="109">
        <v>15600</v>
      </c>
      <c r="K475" s="109">
        <f t="shared" si="30"/>
        <v>33075.733333333337</v>
      </c>
    </row>
    <row r="476" spans="1:11" s="107" customFormat="1" ht="12.5" x14ac:dyDescent="0.25">
      <c r="A476" s="100" t="s">
        <v>6208</v>
      </c>
      <c r="B476" s="100" t="s">
        <v>6177</v>
      </c>
      <c r="C476" s="101">
        <v>17631</v>
      </c>
      <c r="D476" s="108">
        <v>1515</v>
      </c>
      <c r="E476" s="108">
        <v>16256</v>
      </c>
      <c r="F476" s="109">
        <f t="shared" si="31"/>
        <v>35402</v>
      </c>
      <c r="G476" s="109">
        <f t="shared" si="28"/>
        <v>6464.7000000000007</v>
      </c>
      <c r="H476" s="109">
        <v>0</v>
      </c>
      <c r="I476" s="109">
        <f t="shared" si="29"/>
        <v>26446.500000000004</v>
      </c>
      <c r="J476" s="109">
        <v>15600</v>
      </c>
      <c r="K476" s="109">
        <f t="shared" si="30"/>
        <v>48511.200000000004</v>
      </c>
    </row>
    <row r="477" spans="1:11" s="107" customFormat="1" ht="12.5" x14ac:dyDescent="0.25">
      <c r="A477" s="100" t="s">
        <v>6387</v>
      </c>
      <c r="B477" s="100" t="s">
        <v>6105</v>
      </c>
      <c r="C477" s="101">
        <v>10099</v>
      </c>
      <c r="D477" s="108">
        <v>1515</v>
      </c>
      <c r="E477" s="108">
        <v>8814</v>
      </c>
      <c r="F477" s="109">
        <f t="shared" si="31"/>
        <v>20428</v>
      </c>
      <c r="G477" s="109">
        <f t="shared" si="28"/>
        <v>3702.9666666666667</v>
      </c>
      <c r="H477" s="109">
        <v>0</v>
      </c>
      <c r="I477" s="109">
        <f t="shared" si="29"/>
        <v>15148.5</v>
      </c>
      <c r="J477" s="109">
        <v>15600</v>
      </c>
      <c r="K477" s="109">
        <f t="shared" si="30"/>
        <v>34451.466666666667</v>
      </c>
    </row>
    <row r="478" spans="1:11" s="107" customFormat="1" ht="12.5" x14ac:dyDescent="0.25">
      <c r="A478" s="100" t="s">
        <v>6388</v>
      </c>
      <c r="B478" s="100" t="s">
        <v>6091</v>
      </c>
      <c r="C478" s="101">
        <v>12083</v>
      </c>
      <c r="D478" s="108">
        <v>1515</v>
      </c>
      <c r="E478" s="108">
        <v>14463</v>
      </c>
      <c r="F478" s="109">
        <f t="shared" si="31"/>
        <v>28061</v>
      </c>
      <c r="G478" s="109">
        <f t="shared" si="28"/>
        <v>4430.4333333333334</v>
      </c>
      <c r="H478" s="109">
        <v>0</v>
      </c>
      <c r="I478" s="109">
        <f t="shared" si="29"/>
        <v>18124.5</v>
      </c>
      <c r="J478" s="109">
        <v>15600</v>
      </c>
      <c r="K478" s="109">
        <f t="shared" si="30"/>
        <v>38154.933333333334</v>
      </c>
    </row>
    <row r="479" spans="1:11" s="107" customFormat="1" ht="12.5" x14ac:dyDescent="0.25">
      <c r="A479" s="100" t="s">
        <v>6596</v>
      </c>
      <c r="B479" s="100" t="s">
        <v>6091</v>
      </c>
      <c r="C479" s="101">
        <v>12083</v>
      </c>
      <c r="D479" s="108">
        <v>1515</v>
      </c>
      <c r="E479" s="108">
        <v>14463</v>
      </c>
      <c r="F479" s="109">
        <f t="shared" si="31"/>
        <v>28061</v>
      </c>
      <c r="G479" s="109">
        <f t="shared" si="28"/>
        <v>4430.4333333333334</v>
      </c>
      <c r="H479" s="109">
        <v>0</v>
      </c>
      <c r="I479" s="109">
        <f t="shared" si="29"/>
        <v>18124.5</v>
      </c>
      <c r="J479" s="109">
        <v>15600</v>
      </c>
      <c r="K479" s="109">
        <f t="shared" si="30"/>
        <v>38154.933333333334</v>
      </c>
    </row>
    <row r="480" spans="1:11" s="107" customFormat="1" ht="12.5" x14ac:dyDescent="0.25">
      <c r="A480" s="100" t="s">
        <v>6389</v>
      </c>
      <c r="B480" s="100" t="s">
        <v>6091</v>
      </c>
      <c r="C480" s="101">
        <v>12083</v>
      </c>
      <c r="D480" s="108">
        <v>1515</v>
      </c>
      <c r="E480" s="108">
        <v>16463</v>
      </c>
      <c r="F480" s="109">
        <f t="shared" si="31"/>
        <v>30061</v>
      </c>
      <c r="G480" s="109">
        <f t="shared" si="28"/>
        <v>4430.4333333333334</v>
      </c>
      <c r="H480" s="109">
        <v>0</v>
      </c>
      <c r="I480" s="109">
        <f t="shared" si="29"/>
        <v>18124.5</v>
      </c>
      <c r="J480" s="109">
        <v>14800</v>
      </c>
      <c r="K480" s="109">
        <f t="shared" si="30"/>
        <v>37354.933333333334</v>
      </c>
    </row>
    <row r="481" spans="1:11" s="107" customFormat="1" ht="12.5" x14ac:dyDescent="0.25">
      <c r="A481" s="100" t="s">
        <v>6389</v>
      </c>
      <c r="B481" s="100" t="s">
        <v>6091</v>
      </c>
      <c r="C481" s="101">
        <v>12083</v>
      </c>
      <c r="D481" s="108">
        <v>1515</v>
      </c>
      <c r="E481" s="108">
        <v>16463</v>
      </c>
      <c r="F481" s="109">
        <f t="shared" si="31"/>
        <v>30061</v>
      </c>
      <c r="G481" s="109">
        <f t="shared" si="28"/>
        <v>4430.4333333333334</v>
      </c>
      <c r="H481" s="109">
        <v>0</v>
      </c>
      <c r="I481" s="109">
        <f t="shared" si="29"/>
        <v>18124.5</v>
      </c>
      <c r="J481" s="109">
        <v>15600</v>
      </c>
      <c r="K481" s="109">
        <f t="shared" si="30"/>
        <v>38154.933333333334</v>
      </c>
    </row>
    <row r="482" spans="1:11" s="107" customFormat="1" ht="12.5" x14ac:dyDescent="0.25">
      <c r="A482" s="100" t="s">
        <v>6390</v>
      </c>
      <c r="B482" s="100" t="s">
        <v>6138</v>
      </c>
      <c r="C482" s="101">
        <v>10646</v>
      </c>
      <c r="D482" s="108">
        <v>1515</v>
      </c>
      <c r="E482" s="108">
        <v>10933</v>
      </c>
      <c r="F482" s="109">
        <f t="shared" si="31"/>
        <v>23094</v>
      </c>
      <c r="G482" s="109">
        <f t="shared" si="28"/>
        <v>3903.5333333333333</v>
      </c>
      <c r="H482" s="109">
        <v>0</v>
      </c>
      <c r="I482" s="109">
        <f t="shared" si="29"/>
        <v>15969</v>
      </c>
      <c r="J482" s="109">
        <v>15600</v>
      </c>
      <c r="K482" s="109">
        <f t="shared" si="30"/>
        <v>35472.533333333333</v>
      </c>
    </row>
    <row r="483" spans="1:11" s="107" customFormat="1" ht="12.5" x14ac:dyDescent="0.25">
      <c r="A483" s="100" t="s">
        <v>6391</v>
      </c>
      <c r="B483" s="100" t="s">
        <v>6392</v>
      </c>
      <c r="C483" s="101">
        <v>10099</v>
      </c>
      <c r="D483" s="108">
        <v>1515</v>
      </c>
      <c r="E483" s="108">
        <v>8820</v>
      </c>
      <c r="F483" s="109">
        <f t="shared" si="31"/>
        <v>20434</v>
      </c>
      <c r="G483" s="109">
        <f t="shared" si="28"/>
        <v>3702.9666666666667</v>
      </c>
      <c r="H483" s="109">
        <v>0</v>
      </c>
      <c r="I483" s="109">
        <f t="shared" si="29"/>
        <v>15148.5</v>
      </c>
      <c r="J483" s="109">
        <v>15600</v>
      </c>
      <c r="K483" s="109">
        <f t="shared" si="30"/>
        <v>34451.466666666667</v>
      </c>
    </row>
    <row r="484" spans="1:11" s="107" customFormat="1" ht="12.5" x14ac:dyDescent="0.25">
      <c r="A484" s="100" t="s">
        <v>6393</v>
      </c>
      <c r="B484" s="100" t="s">
        <v>6077</v>
      </c>
      <c r="C484" s="101">
        <v>12511</v>
      </c>
      <c r="D484" s="108">
        <v>1515</v>
      </c>
      <c r="E484" s="108">
        <v>11061</v>
      </c>
      <c r="F484" s="109">
        <f t="shared" si="31"/>
        <v>25087</v>
      </c>
      <c r="G484" s="109">
        <f t="shared" si="28"/>
        <v>4587.3666666666668</v>
      </c>
      <c r="H484" s="109">
        <v>0</v>
      </c>
      <c r="I484" s="109">
        <f t="shared" si="29"/>
        <v>18766.5</v>
      </c>
      <c r="J484" s="109">
        <v>14800</v>
      </c>
      <c r="K484" s="109">
        <f t="shared" si="30"/>
        <v>38153.866666666669</v>
      </c>
    </row>
    <row r="485" spans="1:11" s="107" customFormat="1" ht="12.5" x14ac:dyDescent="0.25">
      <c r="A485" s="100" t="s">
        <v>6393</v>
      </c>
      <c r="B485" s="100" t="s">
        <v>6077</v>
      </c>
      <c r="C485" s="101">
        <v>12511</v>
      </c>
      <c r="D485" s="108">
        <v>1515</v>
      </c>
      <c r="E485" s="108">
        <v>11061</v>
      </c>
      <c r="F485" s="109">
        <f t="shared" si="31"/>
        <v>25087</v>
      </c>
      <c r="G485" s="109">
        <f t="shared" si="28"/>
        <v>4587.3666666666668</v>
      </c>
      <c r="H485" s="109">
        <v>0</v>
      </c>
      <c r="I485" s="109">
        <f t="shared" si="29"/>
        <v>18766.5</v>
      </c>
      <c r="J485" s="109">
        <v>15600</v>
      </c>
      <c r="K485" s="109">
        <f t="shared" si="30"/>
        <v>38953.866666666669</v>
      </c>
    </row>
    <row r="486" spans="1:11" s="107" customFormat="1" ht="12.5" x14ac:dyDescent="0.25">
      <c r="A486" s="100" t="s">
        <v>6394</v>
      </c>
      <c r="B486" s="100" t="s">
        <v>6075</v>
      </c>
      <c r="C486" s="101">
        <v>13002</v>
      </c>
      <c r="D486" s="108">
        <v>1515</v>
      </c>
      <c r="E486" s="108">
        <v>11731</v>
      </c>
      <c r="F486" s="109">
        <f t="shared" si="31"/>
        <v>26248</v>
      </c>
      <c r="G486" s="109">
        <f t="shared" si="28"/>
        <v>4767.3999999999996</v>
      </c>
      <c r="H486" s="109">
        <v>0</v>
      </c>
      <c r="I486" s="109">
        <f t="shared" si="29"/>
        <v>19503</v>
      </c>
      <c r="J486" s="109">
        <v>15600</v>
      </c>
      <c r="K486" s="109">
        <f t="shared" si="30"/>
        <v>39870.400000000001</v>
      </c>
    </row>
    <row r="487" spans="1:11" s="107" customFormat="1" ht="12.5" x14ac:dyDescent="0.25">
      <c r="A487" s="100" t="s">
        <v>6395</v>
      </c>
      <c r="B487" s="100" t="s">
        <v>6263</v>
      </c>
      <c r="C487" s="101">
        <v>12511</v>
      </c>
      <c r="D487" s="108">
        <v>1515</v>
      </c>
      <c r="E487" s="108">
        <v>11061</v>
      </c>
      <c r="F487" s="109">
        <f t="shared" si="31"/>
        <v>25087</v>
      </c>
      <c r="G487" s="109">
        <f t="shared" si="28"/>
        <v>4587.3666666666668</v>
      </c>
      <c r="H487" s="109">
        <v>0</v>
      </c>
      <c r="I487" s="109">
        <f t="shared" si="29"/>
        <v>18766.5</v>
      </c>
      <c r="J487" s="109">
        <v>15600</v>
      </c>
      <c r="K487" s="109">
        <f t="shared" si="30"/>
        <v>38953.866666666669</v>
      </c>
    </row>
    <row r="488" spans="1:11" s="107" customFormat="1" ht="12.5" x14ac:dyDescent="0.25">
      <c r="A488" s="100" t="s">
        <v>6396</v>
      </c>
      <c r="B488" s="100" t="s">
        <v>6265</v>
      </c>
      <c r="C488" s="101">
        <v>12511</v>
      </c>
      <c r="D488" s="108">
        <v>1515</v>
      </c>
      <c r="E488" s="108">
        <v>11061</v>
      </c>
      <c r="F488" s="109">
        <f t="shared" si="31"/>
        <v>25087</v>
      </c>
      <c r="G488" s="109">
        <f t="shared" si="28"/>
        <v>4587.3666666666668</v>
      </c>
      <c r="H488" s="109">
        <v>0</v>
      </c>
      <c r="I488" s="109">
        <f t="shared" si="29"/>
        <v>18766.5</v>
      </c>
      <c r="J488" s="109">
        <v>15600</v>
      </c>
      <c r="K488" s="109">
        <f t="shared" si="30"/>
        <v>38953.866666666669</v>
      </c>
    </row>
    <row r="489" spans="1:11" s="107" customFormat="1" ht="12.5" x14ac:dyDescent="0.25">
      <c r="A489" s="100" t="s">
        <v>6397</v>
      </c>
      <c r="B489" s="100" t="s">
        <v>6128</v>
      </c>
      <c r="C489" s="101">
        <v>10646</v>
      </c>
      <c r="D489" s="108">
        <v>1515</v>
      </c>
      <c r="E489" s="108">
        <v>9603</v>
      </c>
      <c r="F489" s="109">
        <f t="shared" si="31"/>
        <v>21764</v>
      </c>
      <c r="G489" s="109">
        <f t="shared" si="28"/>
        <v>3903.5333333333333</v>
      </c>
      <c r="H489" s="109">
        <v>0</v>
      </c>
      <c r="I489" s="109">
        <f t="shared" si="29"/>
        <v>15969</v>
      </c>
      <c r="J489" s="109">
        <v>15600</v>
      </c>
      <c r="K489" s="109">
        <f t="shared" si="30"/>
        <v>35472.533333333333</v>
      </c>
    </row>
    <row r="490" spans="1:11" s="107" customFormat="1" ht="12.5" x14ac:dyDescent="0.25">
      <c r="A490" s="100" t="s">
        <v>6398</v>
      </c>
      <c r="B490" s="100" t="s">
        <v>6399</v>
      </c>
      <c r="C490" s="101">
        <v>12511</v>
      </c>
      <c r="D490" s="108">
        <v>1515</v>
      </c>
      <c r="E490" s="108">
        <v>15565</v>
      </c>
      <c r="F490" s="109">
        <f t="shared" si="31"/>
        <v>29591</v>
      </c>
      <c r="G490" s="109">
        <f t="shared" si="28"/>
        <v>4587.3666666666668</v>
      </c>
      <c r="H490" s="109">
        <v>0</v>
      </c>
      <c r="I490" s="109">
        <f t="shared" si="29"/>
        <v>18766.5</v>
      </c>
      <c r="J490" s="109">
        <v>15600</v>
      </c>
      <c r="K490" s="109">
        <f t="shared" si="30"/>
        <v>38953.866666666669</v>
      </c>
    </row>
    <row r="491" spans="1:11" s="107" customFormat="1" ht="12.5" x14ac:dyDescent="0.25">
      <c r="A491" s="100" t="s">
        <v>6400</v>
      </c>
      <c r="B491" s="100" t="s">
        <v>6089</v>
      </c>
      <c r="C491" s="101">
        <v>13759</v>
      </c>
      <c r="D491" s="108">
        <v>1515</v>
      </c>
      <c r="E491" s="108">
        <v>16510</v>
      </c>
      <c r="F491" s="109">
        <f t="shared" si="31"/>
        <v>31784</v>
      </c>
      <c r="G491" s="109">
        <f t="shared" si="28"/>
        <v>5044.9666666666662</v>
      </c>
      <c r="H491" s="109">
        <v>0</v>
      </c>
      <c r="I491" s="109">
        <f t="shared" si="29"/>
        <v>20638.5</v>
      </c>
      <c r="J491" s="109">
        <v>14800</v>
      </c>
      <c r="K491" s="109">
        <f t="shared" si="30"/>
        <v>40483.466666666667</v>
      </c>
    </row>
    <row r="492" spans="1:11" s="107" customFormat="1" ht="12.5" x14ac:dyDescent="0.25">
      <c r="A492" s="100" t="s">
        <v>6400</v>
      </c>
      <c r="B492" s="100" t="s">
        <v>6089</v>
      </c>
      <c r="C492" s="101">
        <v>13759</v>
      </c>
      <c r="D492" s="108">
        <v>1515</v>
      </c>
      <c r="E492" s="108">
        <v>16510</v>
      </c>
      <c r="F492" s="109">
        <f t="shared" si="31"/>
        <v>31784</v>
      </c>
      <c r="G492" s="109">
        <f t="shared" si="28"/>
        <v>5044.9666666666662</v>
      </c>
      <c r="H492" s="109">
        <v>0</v>
      </c>
      <c r="I492" s="109">
        <f t="shared" si="29"/>
        <v>20638.5</v>
      </c>
      <c r="J492" s="109">
        <v>15600</v>
      </c>
      <c r="K492" s="109">
        <f t="shared" si="30"/>
        <v>41283.466666666667</v>
      </c>
    </row>
    <row r="493" spans="1:11" s="107" customFormat="1" ht="12.5" x14ac:dyDescent="0.25">
      <c r="A493" s="100" t="s">
        <v>6401</v>
      </c>
      <c r="B493" s="100" t="s">
        <v>6089</v>
      </c>
      <c r="C493" s="101">
        <v>13759</v>
      </c>
      <c r="D493" s="108">
        <v>1515</v>
      </c>
      <c r="E493" s="108">
        <v>26927</v>
      </c>
      <c r="F493" s="109">
        <f t="shared" si="31"/>
        <v>42201</v>
      </c>
      <c r="G493" s="109">
        <f t="shared" si="28"/>
        <v>5044.9666666666662</v>
      </c>
      <c r="H493" s="109">
        <v>0</v>
      </c>
      <c r="I493" s="109">
        <f t="shared" si="29"/>
        <v>20638.5</v>
      </c>
      <c r="J493" s="109">
        <v>15600</v>
      </c>
      <c r="K493" s="109">
        <f t="shared" si="30"/>
        <v>41283.466666666667</v>
      </c>
    </row>
    <row r="494" spans="1:11" s="107" customFormat="1" ht="12.5" x14ac:dyDescent="0.25">
      <c r="A494" s="100" t="s">
        <v>6402</v>
      </c>
      <c r="B494" s="100" t="s">
        <v>6095</v>
      </c>
      <c r="C494" s="101">
        <v>12656</v>
      </c>
      <c r="D494" s="108">
        <v>1515</v>
      </c>
      <c r="E494" s="108">
        <v>14225</v>
      </c>
      <c r="F494" s="109">
        <f t="shared" si="31"/>
        <v>28396</v>
      </c>
      <c r="G494" s="109">
        <f t="shared" si="28"/>
        <v>4640.5333333333338</v>
      </c>
      <c r="H494" s="109">
        <v>0</v>
      </c>
      <c r="I494" s="109">
        <f t="shared" si="29"/>
        <v>18984</v>
      </c>
      <c r="J494" s="109">
        <v>15600</v>
      </c>
      <c r="K494" s="109">
        <f t="shared" si="30"/>
        <v>39224.533333333333</v>
      </c>
    </row>
    <row r="495" spans="1:11" s="107" customFormat="1" ht="12.5" x14ac:dyDescent="0.25">
      <c r="A495" s="100" t="s">
        <v>6403</v>
      </c>
      <c r="B495" s="100" t="s">
        <v>6095</v>
      </c>
      <c r="C495" s="101">
        <v>12656</v>
      </c>
      <c r="D495" s="108">
        <v>1515</v>
      </c>
      <c r="E495" s="108">
        <v>22027.54</v>
      </c>
      <c r="F495" s="109">
        <f t="shared" si="31"/>
        <v>36198.54</v>
      </c>
      <c r="G495" s="109">
        <f t="shared" si="28"/>
        <v>4640.5333333333338</v>
      </c>
      <c r="H495" s="109">
        <v>0</v>
      </c>
      <c r="I495" s="109">
        <f t="shared" si="29"/>
        <v>18984</v>
      </c>
      <c r="J495" s="109">
        <v>15600</v>
      </c>
      <c r="K495" s="109">
        <f t="shared" si="30"/>
        <v>39224.533333333333</v>
      </c>
    </row>
    <row r="496" spans="1:11" s="107" customFormat="1" ht="12.5" x14ac:dyDescent="0.25">
      <c r="A496" s="100" t="s">
        <v>6404</v>
      </c>
      <c r="B496" s="100" t="s">
        <v>6099</v>
      </c>
      <c r="C496" s="101">
        <v>12511</v>
      </c>
      <c r="D496" s="108">
        <v>1515</v>
      </c>
      <c r="E496" s="108">
        <v>11061</v>
      </c>
      <c r="F496" s="109">
        <f t="shared" si="31"/>
        <v>25087</v>
      </c>
      <c r="G496" s="109">
        <f t="shared" si="28"/>
        <v>4587.3666666666668</v>
      </c>
      <c r="H496" s="109">
        <v>0</v>
      </c>
      <c r="I496" s="109">
        <f t="shared" si="29"/>
        <v>18766.5</v>
      </c>
      <c r="J496" s="109">
        <v>15600</v>
      </c>
      <c r="K496" s="109">
        <f t="shared" si="30"/>
        <v>38953.866666666669</v>
      </c>
    </row>
    <row r="497" spans="1:11" s="107" customFormat="1" ht="12.5" x14ac:dyDescent="0.25">
      <c r="A497" s="100" t="s">
        <v>6405</v>
      </c>
      <c r="B497" s="100" t="s">
        <v>6047</v>
      </c>
      <c r="C497" s="101">
        <v>20566</v>
      </c>
      <c r="D497" s="108">
        <v>1515</v>
      </c>
      <c r="E497" s="108">
        <v>23792</v>
      </c>
      <c r="F497" s="109">
        <f t="shared" si="31"/>
        <v>45873</v>
      </c>
      <c r="G497" s="109">
        <f t="shared" si="28"/>
        <v>7540.8666666666668</v>
      </c>
      <c r="H497" s="109">
        <v>0</v>
      </c>
      <c r="I497" s="109">
        <f t="shared" si="29"/>
        <v>30849</v>
      </c>
      <c r="J497" s="109">
        <v>15600</v>
      </c>
      <c r="K497" s="109">
        <f t="shared" si="30"/>
        <v>53989.866666666669</v>
      </c>
    </row>
    <row r="498" spans="1:11" s="107" customFormat="1" ht="12.5" x14ac:dyDescent="0.25">
      <c r="A498" s="100" t="s">
        <v>6406</v>
      </c>
      <c r="B498" s="100" t="s">
        <v>6079</v>
      </c>
      <c r="C498" s="101">
        <v>18450</v>
      </c>
      <c r="D498" s="108">
        <v>1515</v>
      </c>
      <c r="E498" s="108">
        <v>18693</v>
      </c>
      <c r="F498" s="109">
        <f t="shared" si="31"/>
        <v>38658</v>
      </c>
      <c r="G498" s="109">
        <f t="shared" si="28"/>
        <v>6765</v>
      </c>
      <c r="H498" s="109">
        <v>0</v>
      </c>
      <c r="I498" s="109">
        <f t="shared" si="29"/>
        <v>27675</v>
      </c>
      <c r="J498" s="109">
        <v>14800</v>
      </c>
      <c r="K498" s="109">
        <f t="shared" si="30"/>
        <v>49240</v>
      </c>
    </row>
    <row r="499" spans="1:11" s="107" customFormat="1" ht="12.5" x14ac:dyDescent="0.25">
      <c r="A499" s="100" t="s">
        <v>6406</v>
      </c>
      <c r="B499" s="100" t="s">
        <v>6079</v>
      </c>
      <c r="C499" s="101">
        <v>18450</v>
      </c>
      <c r="D499" s="108">
        <v>1515</v>
      </c>
      <c r="E499" s="108">
        <v>18693</v>
      </c>
      <c r="F499" s="109">
        <f t="shared" si="31"/>
        <v>38658</v>
      </c>
      <c r="G499" s="109">
        <f t="shared" si="28"/>
        <v>6765</v>
      </c>
      <c r="H499" s="109">
        <v>0</v>
      </c>
      <c r="I499" s="109">
        <f t="shared" si="29"/>
        <v>27675</v>
      </c>
      <c r="J499" s="109">
        <v>15600</v>
      </c>
      <c r="K499" s="109">
        <f t="shared" si="30"/>
        <v>50040</v>
      </c>
    </row>
    <row r="500" spans="1:11" s="107" customFormat="1" ht="12.5" x14ac:dyDescent="0.25">
      <c r="A500" s="100" t="s">
        <v>6407</v>
      </c>
      <c r="B500" s="100" t="s">
        <v>6063</v>
      </c>
      <c r="C500" s="101">
        <v>19783</v>
      </c>
      <c r="D500" s="108">
        <v>1515</v>
      </c>
      <c r="E500" s="108">
        <v>21133</v>
      </c>
      <c r="F500" s="109">
        <f t="shared" si="31"/>
        <v>42431</v>
      </c>
      <c r="G500" s="109">
        <f t="shared" si="28"/>
        <v>7253.7666666666664</v>
      </c>
      <c r="H500" s="109">
        <v>0</v>
      </c>
      <c r="I500" s="109">
        <f t="shared" si="29"/>
        <v>29674.499999999996</v>
      </c>
      <c r="J500" s="109">
        <v>15600</v>
      </c>
      <c r="K500" s="109">
        <f t="shared" si="30"/>
        <v>52528.266666666663</v>
      </c>
    </row>
    <row r="501" spans="1:11" s="107" customFormat="1" ht="12.5" x14ac:dyDescent="0.25">
      <c r="A501" s="100" t="s">
        <v>6408</v>
      </c>
      <c r="B501" s="100" t="s">
        <v>6045</v>
      </c>
      <c r="C501" s="101">
        <v>21478</v>
      </c>
      <c r="D501" s="108">
        <v>1515</v>
      </c>
      <c r="E501" s="108">
        <v>25165</v>
      </c>
      <c r="F501" s="109">
        <f t="shared" si="31"/>
        <v>48158</v>
      </c>
      <c r="G501" s="109">
        <f t="shared" si="28"/>
        <v>7875.2666666666664</v>
      </c>
      <c r="H501" s="109">
        <v>0</v>
      </c>
      <c r="I501" s="109">
        <f t="shared" si="29"/>
        <v>32216.999999999996</v>
      </c>
      <c r="J501" s="109">
        <v>15600</v>
      </c>
      <c r="K501" s="109">
        <f t="shared" si="30"/>
        <v>55692.266666666663</v>
      </c>
    </row>
    <row r="502" spans="1:11" s="107" customFormat="1" ht="12.5" x14ac:dyDescent="0.25">
      <c r="A502" s="100" t="s">
        <v>6409</v>
      </c>
      <c r="B502" s="100" t="s">
        <v>6045</v>
      </c>
      <c r="C502" s="101">
        <v>21478</v>
      </c>
      <c r="D502" s="108">
        <v>1515</v>
      </c>
      <c r="E502" s="108">
        <v>28055.02</v>
      </c>
      <c r="F502" s="109">
        <f t="shared" si="31"/>
        <v>51048.020000000004</v>
      </c>
      <c r="G502" s="109">
        <f t="shared" si="28"/>
        <v>7875.2666666666664</v>
      </c>
      <c r="H502" s="109">
        <v>0</v>
      </c>
      <c r="I502" s="109">
        <f t="shared" si="29"/>
        <v>32216.999999999996</v>
      </c>
      <c r="J502" s="109">
        <v>15600</v>
      </c>
      <c r="K502" s="109">
        <f t="shared" si="30"/>
        <v>55692.266666666663</v>
      </c>
    </row>
    <row r="503" spans="1:11" s="107" customFormat="1" ht="12.5" x14ac:dyDescent="0.25">
      <c r="A503" s="100" t="s">
        <v>6410</v>
      </c>
      <c r="B503" s="100" t="s">
        <v>6411</v>
      </c>
      <c r="C503" s="101">
        <v>21478</v>
      </c>
      <c r="D503" s="108">
        <v>1515</v>
      </c>
      <c r="E503" s="108">
        <v>29165.02</v>
      </c>
      <c r="F503" s="109">
        <f t="shared" si="31"/>
        <v>52158.020000000004</v>
      </c>
      <c r="G503" s="109">
        <f t="shared" si="28"/>
        <v>7875.2666666666664</v>
      </c>
      <c r="H503" s="109">
        <v>0</v>
      </c>
      <c r="I503" s="109">
        <f t="shared" si="29"/>
        <v>32216.999999999996</v>
      </c>
      <c r="J503" s="109">
        <v>15600</v>
      </c>
      <c r="K503" s="109">
        <f t="shared" si="30"/>
        <v>55692.266666666663</v>
      </c>
    </row>
    <row r="504" spans="1:11" s="107" customFormat="1" ht="12.5" x14ac:dyDescent="0.25">
      <c r="A504" s="100" t="s">
        <v>6412</v>
      </c>
      <c r="B504" s="100" t="s">
        <v>6101</v>
      </c>
      <c r="C504" s="101">
        <v>10646</v>
      </c>
      <c r="D504" s="108">
        <v>1515</v>
      </c>
      <c r="E504" s="108">
        <v>11821.94</v>
      </c>
      <c r="F504" s="109">
        <f t="shared" si="31"/>
        <v>23982.940000000002</v>
      </c>
      <c r="G504" s="109">
        <f t="shared" si="28"/>
        <v>3903.5333333333333</v>
      </c>
      <c r="H504" s="109">
        <v>0</v>
      </c>
      <c r="I504" s="109">
        <f t="shared" si="29"/>
        <v>15969</v>
      </c>
      <c r="J504" s="109">
        <v>15600</v>
      </c>
      <c r="K504" s="109">
        <f t="shared" si="30"/>
        <v>35472.533333333333</v>
      </c>
    </row>
    <row r="505" spans="1:11" s="107" customFormat="1" ht="12.5" x14ac:dyDescent="0.25">
      <c r="A505" s="100" t="s">
        <v>6413</v>
      </c>
      <c r="B505" s="100" t="s">
        <v>6041</v>
      </c>
      <c r="C505" s="101">
        <v>24926</v>
      </c>
      <c r="D505" s="108">
        <v>1515</v>
      </c>
      <c r="E505" s="108">
        <v>30101</v>
      </c>
      <c r="F505" s="109">
        <f t="shared" si="31"/>
        <v>56542</v>
      </c>
      <c r="G505" s="109">
        <f t="shared" si="28"/>
        <v>9139.5333333333328</v>
      </c>
      <c r="H505" s="109">
        <v>0</v>
      </c>
      <c r="I505" s="109">
        <f t="shared" si="29"/>
        <v>37389</v>
      </c>
      <c r="J505" s="109">
        <v>14800</v>
      </c>
      <c r="K505" s="109">
        <f t="shared" si="30"/>
        <v>61328.533333333333</v>
      </c>
    </row>
    <row r="506" spans="1:11" s="107" customFormat="1" ht="12.5" x14ac:dyDescent="0.25">
      <c r="A506" s="100" t="s">
        <v>6413</v>
      </c>
      <c r="B506" s="100" t="s">
        <v>6041</v>
      </c>
      <c r="C506" s="101">
        <v>24926</v>
      </c>
      <c r="D506" s="108">
        <v>1515</v>
      </c>
      <c r="E506" s="108">
        <v>30101</v>
      </c>
      <c r="F506" s="109">
        <f t="shared" si="31"/>
        <v>56542</v>
      </c>
      <c r="G506" s="109">
        <f t="shared" si="28"/>
        <v>9139.5333333333328</v>
      </c>
      <c r="H506" s="109">
        <v>0</v>
      </c>
      <c r="I506" s="109">
        <f t="shared" si="29"/>
        <v>37389</v>
      </c>
      <c r="J506" s="109">
        <v>15600</v>
      </c>
      <c r="K506" s="109">
        <f t="shared" si="30"/>
        <v>62128.533333333333</v>
      </c>
    </row>
    <row r="507" spans="1:11" s="107" customFormat="1" ht="12.5" x14ac:dyDescent="0.25">
      <c r="A507" s="100" t="s">
        <v>6414</v>
      </c>
      <c r="B507" s="100" t="s">
        <v>4866</v>
      </c>
      <c r="C507" s="101">
        <v>24926</v>
      </c>
      <c r="D507" s="108">
        <v>1515</v>
      </c>
      <c r="E507" s="108">
        <v>35101</v>
      </c>
      <c r="F507" s="109">
        <f t="shared" si="31"/>
        <v>61542</v>
      </c>
      <c r="G507" s="109">
        <f t="shared" si="28"/>
        <v>9139.5333333333328</v>
      </c>
      <c r="H507" s="109">
        <v>0</v>
      </c>
      <c r="I507" s="109">
        <f t="shared" si="29"/>
        <v>37389</v>
      </c>
      <c r="J507" s="109">
        <v>15600</v>
      </c>
      <c r="K507" s="109">
        <f t="shared" si="30"/>
        <v>62128.533333333333</v>
      </c>
    </row>
    <row r="508" spans="1:11" s="107" customFormat="1" ht="12.5" x14ac:dyDescent="0.25">
      <c r="A508" s="100" t="s">
        <v>6415</v>
      </c>
      <c r="B508" s="100" t="s">
        <v>4866</v>
      </c>
      <c r="C508" s="101">
        <v>24926</v>
      </c>
      <c r="D508" s="108">
        <v>1515</v>
      </c>
      <c r="E508" s="108">
        <v>34101</v>
      </c>
      <c r="F508" s="109">
        <f t="shared" si="31"/>
        <v>60542</v>
      </c>
      <c r="G508" s="109">
        <f t="shared" si="28"/>
        <v>9139.5333333333328</v>
      </c>
      <c r="H508" s="109">
        <v>0</v>
      </c>
      <c r="I508" s="109">
        <f t="shared" si="29"/>
        <v>37389</v>
      </c>
      <c r="J508" s="109">
        <v>15600</v>
      </c>
      <c r="K508" s="109">
        <f t="shared" si="30"/>
        <v>62128.533333333333</v>
      </c>
    </row>
    <row r="509" spans="1:11" s="107" customFormat="1" ht="12.5" x14ac:dyDescent="0.25">
      <c r="A509" s="100" t="s">
        <v>6416</v>
      </c>
      <c r="B509" s="100" t="s">
        <v>6280</v>
      </c>
      <c r="C509" s="101">
        <v>12511</v>
      </c>
      <c r="D509" s="108">
        <v>1515</v>
      </c>
      <c r="E509" s="108">
        <v>11061</v>
      </c>
      <c r="F509" s="109">
        <f t="shared" si="31"/>
        <v>25087</v>
      </c>
      <c r="G509" s="109">
        <f t="shared" ref="G509:G572" si="32">(C509/30)*11</f>
        <v>4587.3666666666668</v>
      </c>
      <c r="H509" s="109">
        <v>0</v>
      </c>
      <c r="I509" s="109">
        <f t="shared" ref="I509:I572" si="33">(C509/30)*45</f>
        <v>18766.5</v>
      </c>
      <c r="J509" s="109">
        <v>15600</v>
      </c>
      <c r="K509" s="109">
        <f t="shared" ref="K509:K572" si="34">SUM(G509:J509)</f>
        <v>38953.866666666669</v>
      </c>
    </row>
    <row r="510" spans="1:11" s="107" customFormat="1" ht="12.5" x14ac:dyDescent="0.25">
      <c r="A510" s="100" t="s">
        <v>6417</v>
      </c>
      <c r="B510" s="100" t="s">
        <v>4900</v>
      </c>
      <c r="C510" s="101">
        <v>12906</v>
      </c>
      <c r="D510" s="108">
        <v>1515</v>
      </c>
      <c r="E510" s="108">
        <v>13067</v>
      </c>
      <c r="F510" s="109">
        <f t="shared" si="31"/>
        <v>27488</v>
      </c>
      <c r="G510" s="109">
        <f t="shared" si="32"/>
        <v>4732.2</v>
      </c>
      <c r="H510" s="109">
        <v>0</v>
      </c>
      <c r="I510" s="109">
        <f t="shared" si="33"/>
        <v>19359</v>
      </c>
      <c r="J510" s="109">
        <v>15600</v>
      </c>
      <c r="K510" s="109">
        <f t="shared" si="34"/>
        <v>39691.199999999997</v>
      </c>
    </row>
    <row r="511" spans="1:11" s="107" customFormat="1" ht="12.5" x14ac:dyDescent="0.25">
      <c r="A511" s="100" t="s">
        <v>6418</v>
      </c>
      <c r="B511" s="100" t="s">
        <v>4900</v>
      </c>
      <c r="C511" s="101">
        <v>12906</v>
      </c>
      <c r="D511" s="108">
        <v>1515</v>
      </c>
      <c r="E511" s="108">
        <v>12387.32</v>
      </c>
      <c r="F511" s="109">
        <f t="shared" ref="F511:F571" si="35">SUM(C511:E511)</f>
        <v>26808.32</v>
      </c>
      <c r="G511" s="109">
        <f t="shared" si="32"/>
        <v>4732.2</v>
      </c>
      <c r="H511" s="109">
        <v>0</v>
      </c>
      <c r="I511" s="109">
        <f t="shared" si="33"/>
        <v>19359</v>
      </c>
      <c r="J511" s="109">
        <v>15600</v>
      </c>
      <c r="K511" s="109">
        <f t="shared" si="34"/>
        <v>39691.199999999997</v>
      </c>
    </row>
    <row r="512" spans="1:11" s="107" customFormat="1" ht="12.5" x14ac:dyDescent="0.25">
      <c r="A512" s="100" t="s">
        <v>6419</v>
      </c>
      <c r="B512" s="100" t="s">
        <v>6041</v>
      </c>
      <c r="C512" s="101">
        <v>24926</v>
      </c>
      <c r="D512" s="108">
        <v>1515</v>
      </c>
      <c r="E512" s="108">
        <v>30050</v>
      </c>
      <c r="F512" s="109">
        <f t="shared" si="35"/>
        <v>56491</v>
      </c>
      <c r="G512" s="109">
        <f t="shared" si="32"/>
        <v>9139.5333333333328</v>
      </c>
      <c r="H512" s="109">
        <v>0</v>
      </c>
      <c r="I512" s="109">
        <f t="shared" si="33"/>
        <v>37389</v>
      </c>
      <c r="J512" s="109">
        <v>0</v>
      </c>
      <c r="K512" s="109">
        <f t="shared" si="34"/>
        <v>46528.533333333333</v>
      </c>
    </row>
    <row r="513" spans="1:11" s="107" customFormat="1" ht="12.5" x14ac:dyDescent="0.25">
      <c r="A513" s="100" t="s">
        <v>6420</v>
      </c>
      <c r="B513" s="100" t="s">
        <v>6045</v>
      </c>
      <c r="C513" s="101">
        <v>21478</v>
      </c>
      <c r="D513" s="108">
        <v>1515</v>
      </c>
      <c r="E513" s="108">
        <v>25160</v>
      </c>
      <c r="F513" s="109">
        <f t="shared" si="35"/>
        <v>48153</v>
      </c>
      <c r="G513" s="109">
        <f t="shared" si="32"/>
        <v>7875.2666666666664</v>
      </c>
      <c r="H513" s="109">
        <v>0</v>
      </c>
      <c r="I513" s="109">
        <f t="shared" si="33"/>
        <v>32216.999999999996</v>
      </c>
      <c r="J513" s="109">
        <v>15600</v>
      </c>
      <c r="K513" s="109">
        <f t="shared" si="34"/>
        <v>55692.266666666663</v>
      </c>
    </row>
    <row r="514" spans="1:11" s="107" customFormat="1" ht="12.5" x14ac:dyDescent="0.25">
      <c r="A514" s="100" t="s">
        <v>6420</v>
      </c>
      <c r="B514" s="100" t="s">
        <v>6045</v>
      </c>
      <c r="C514" s="101">
        <v>21478</v>
      </c>
      <c r="D514" s="108">
        <v>1515</v>
      </c>
      <c r="E514" s="108">
        <v>25160</v>
      </c>
      <c r="F514" s="109">
        <f t="shared" si="35"/>
        <v>48153</v>
      </c>
      <c r="G514" s="109">
        <f t="shared" si="32"/>
        <v>7875.2666666666664</v>
      </c>
      <c r="H514" s="109">
        <v>0</v>
      </c>
      <c r="I514" s="109">
        <f t="shared" si="33"/>
        <v>32216.999999999996</v>
      </c>
      <c r="J514" s="109">
        <v>14800</v>
      </c>
      <c r="K514" s="109">
        <f t="shared" si="34"/>
        <v>54892.266666666663</v>
      </c>
    </row>
    <row r="515" spans="1:11" s="107" customFormat="1" ht="12.5" x14ac:dyDescent="0.25">
      <c r="A515" s="100" t="s">
        <v>6420</v>
      </c>
      <c r="B515" s="100" t="s">
        <v>6045</v>
      </c>
      <c r="C515" s="101">
        <v>21478</v>
      </c>
      <c r="D515" s="108">
        <v>1515</v>
      </c>
      <c r="E515" s="108">
        <v>25160</v>
      </c>
      <c r="F515" s="109">
        <f t="shared" si="35"/>
        <v>48153</v>
      </c>
      <c r="G515" s="109">
        <f t="shared" si="32"/>
        <v>7875.2666666666664</v>
      </c>
      <c r="H515" s="109">
        <v>0</v>
      </c>
      <c r="I515" s="109">
        <f t="shared" si="33"/>
        <v>32216.999999999996</v>
      </c>
      <c r="J515" s="109">
        <v>0</v>
      </c>
      <c r="K515" s="109">
        <f t="shared" si="34"/>
        <v>40092.266666666663</v>
      </c>
    </row>
    <row r="516" spans="1:11" s="107" customFormat="1" ht="12.5" x14ac:dyDescent="0.25">
      <c r="A516" s="100" t="s">
        <v>6421</v>
      </c>
      <c r="B516" s="100" t="s">
        <v>6047</v>
      </c>
      <c r="C516" s="101">
        <v>20566</v>
      </c>
      <c r="D516" s="108">
        <v>1515</v>
      </c>
      <c r="E516" s="108">
        <v>23799</v>
      </c>
      <c r="F516" s="109">
        <f t="shared" si="35"/>
        <v>45880</v>
      </c>
      <c r="G516" s="109">
        <f t="shared" si="32"/>
        <v>7540.8666666666668</v>
      </c>
      <c r="H516" s="109">
        <v>0</v>
      </c>
      <c r="I516" s="109">
        <f t="shared" si="33"/>
        <v>30849</v>
      </c>
      <c r="J516" s="109">
        <v>15600</v>
      </c>
      <c r="K516" s="109">
        <f t="shared" si="34"/>
        <v>53989.866666666669</v>
      </c>
    </row>
    <row r="517" spans="1:11" s="107" customFormat="1" ht="12.5" x14ac:dyDescent="0.25">
      <c r="A517" s="100" t="s">
        <v>6421</v>
      </c>
      <c r="B517" s="100" t="s">
        <v>6047</v>
      </c>
      <c r="C517" s="101">
        <v>20566</v>
      </c>
      <c r="D517" s="108">
        <v>1515</v>
      </c>
      <c r="E517" s="108">
        <v>23799</v>
      </c>
      <c r="F517" s="109">
        <f t="shared" si="35"/>
        <v>45880</v>
      </c>
      <c r="G517" s="109">
        <f t="shared" si="32"/>
        <v>7540.8666666666668</v>
      </c>
      <c r="H517" s="109">
        <v>0</v>
      </c>
      <c r="I517" s="109">
        <f t="shared" si="33"/>
        <v>30849</v>
      </c>
      <c r="J517" s="109">
        <v>14800</v>
      </c>
      <c r="K517" s="109">
        <f t="shared" si="34"/>
        <v>53189.866666666669</v>
      </c>
    </row>
    <row r="518" spans="1:11" s="107" customFormat="1" ht="12.5" x14ac:dyDescent="0.25">
      <c r="A518" s="100" t="s">
        <v>6422</v>
      </c>
      <c r="B518" s="100" t="s">
        <v>6057</v>
      </c>
      <c r="C518" s="101">
        <v>24926</v>
      </c>
      <c r="D518" s="108">
        <v>1515</v>
      </c>
      <c r="E518" s="108">
        <v>30048</v>
      </c>
      <c r="F518" s="109">
        <f t="shared" si="35"/>
        <v>56489</v>
      </c>
      <c r="G518" s="109">
        <f t="shared" si="32"/>
        <v>9139.5333333333328</v>
      </c>
      <c r="H518" s="109">
        <v>0</v>
      </c>
      <c r="I518" s="109">
        <f t="shared" si="33"/>
        <v>37389</v>
      </c>
      <c r="J518" s="109">
        <v>0</v>
      </c>
      <c r="K518" s="109">
        <f t="shared" si="34"/>
        <v>46528.533333333333</v>
      </c>
    </row>
    <row r="519" spans="1:11" s="107" customFormat="1" ht="12.5" x14ac:dyDescent="0.25">
      <c r="A519" s="100" t="s">
        <v>6423</v>
      </c>
      <c r="B519" s="100" t="s">
        <v>6063</v>
      </c>
      <c r="C519" s="101">
        <v>19783</v>
      </c>
      <c r="D519" s="108">
        <v>1515</v>
      </c>
      <c r="E519" s="108">
        <v>21116</v>
      </c>
      <c r="F519" s="109">
        <f t="shared" si="35"/>
        <v>42414</v>
      </c>
      <c r="G519" s="109">
        <f t="shared" si="32"/>
        <v>7253.7666666666664</v>
      </c>
      <c r="H519" s="109">
        <v>0</v>
      </c>
      <c r="I519" s="109">
        <f t="shared" si="33"/>
        <v>29674.499999999996</v>
      </c>
      <c r="J519" s="109">
        <v>14800</v>
      </c>
      <c r="K519" s="109">
        <f t="shared" si="34"/>
        <v>51728.266666666663</v>
      </c>
    </row>
    <row r="520" spans="1:11" s="107" customFormat="1" ht="12.5" x14ac:dyDescent="0.25">
      <c r="A520" s="100" t="s">
        <v>6424</v>
      </c>
      <c r="B520" s="100" t="s">
        <v>6067</v>
      </c>
      <c r="C520" s="101">
        <v>12511</v>
      </c>
      <c r="D520" s="108">
        <v>1515</v>
      </c>
      <c r="E520" s="108">
        <v>11126</v>
      </c>
      <c r="F520" s="109">
        <f t="shared" si="35"/>
        <v>25152</v>
      </c>
      <c r="G520" s="109">
        <f t="shared" si="32"/>
        <v>4587.3666666666668</v>
      </c>
      <c r="H520" s="109">
        <v>0</v>
      </c>
      <c r="I520" s="109">
        <f t="shared" si="33"/>
        <v>18766.5</v>
      </c>
      <c r="J520" s="109">
        <v>15600</v>
      </c>
      <c r="K520" s="109">
        <f t="shared" si="34"/>
        <v>38953.866666666669</v>
      </c>
    </row>
    <row r="521" spans="1:11" s="107" customFormat="1" ht="12.5" x14ac:dyDescent="0.25">
      <c r="A521" s="100" t="s">
        <v>6424</v>
      </c>
      <c r="B521" s="100" t="s">
        <v>6067</v>
      </c>
      <c r="C521" s="101">
        <v>12511</v>
      </c>
      <c r="D521" s="108">
        <v>1515</v>
      </c>
      <c r="E521" s="108">
        <v>11126</v>
      </c>
      <c r="F521" s="109">
        <f t="shared" si="35"/>
        <v>25152</v>
      </c>
      <c r="G521" s="109">
        <f t="shared" si="32"/>
        <v>4587.3666666666668</v>
      </c>
      <c r="H521" s="109">
        <v>0</v>
      </c>
      <c r="I521" s="109">
        <f t="shared" si="33"/>
        <v>18766.5</v>
      </c>
      <c r="J521" s="109">
        <v>14800</v>
      </c>
      <c r="K521" s="109">
        <f t="shared" si="34"/>
        <v>38153.866666666669</v>
      </c>
    </row>
    <row r="522" spans="1:11" s="107" customFormat="1" ht="12.5" x14ac:dyDescent="0.25">
      <c r="A522" s="100" t="s">
        <v>6425</v>
      </c>
      <c r="B522" s="100" t="s">
        <v>6071</v>
      </c>
      <c r="C522" s="101">
        <v>12906</v>
      </c>
      <c r="D522" s="108">
        <v>1515</v>
      </c>
      <c r="E522" s="108">
        <v>11118</v>
      </c>
      <c r="F522" s="109">
        <f t="shared" si="35"/>
        <v>25539</v>
      </c>
      <c r="G522" s="109">
        <f t="shared" si="32"/>
        <v>4732.2</v>
      </c>
      <c r="H522" s="109">
        <v>0</v>
      </c>
      <c r="I522" s="109">
        <f t="shared" si="33"/>
        <v>19359</v>
      </c>
      <c r="J522" s="109">
        <v>15600</v>
      </c>
      <c r="K522" s="109">
        <f t="shared" si="34"/>
        <v>39691.199999999997</v>
      </c>
    </row>
    <row r="523" spans="1:11" s="107" customFormat="1" ht="12.5" x14ac:dyDescent="0.25">
      <c r="A523" s="100" t="s">
        <v>6425</v>
      </c>
      <c r="B523" s="100" t="s">
        <v>6071</v>
      </c>
      <c r="C523" s="101">
        <v>12906</v>
      </c>
      <c r="D523" s="108">
        <v>1515</v>
      </c>
      <c r="E523" s="108">
        <v>11118</v>
      </c>
      <c r="F523" s="109">
        <f t="shared" si="35"/>
        <v>25539</v>
      </c>
      <c r="G523" s="109">
        <f t="shared" si="32"/>
        <v>4732.2</v>
      </c>
      <c r="H523" s="109">
        <v>0</v>
      </c>
      <c r="I523" s="109">
        <f t="shared" si="33"/>
        <v>19359</v>
      </c>
      <c r="J523" s="109">
        <v>14800</v>
      </c>
      <c r="K523" s="109">
        <f t="shared" si="34"/>
        <v>38891.199999999997</v>
      </c>
    </row>
    <row r="524" spans="1:11" s="107" customFormat="1" ht="12.5" x14ac:dyDescent="0.25">
      <c r="A524" s="100" t="s">
        <v>6426</v>
      </c>
      <c r="B524" s="100" t="s">
        <v>6079</v>
      </c>
      <c r="C524" s="101">
        <v>18450</v>
      </c>
      <c r="D524" s="108">
        <v>1515</v>
      </c>
      <c r="E524" s="108">
        <v>18683</v>
      </c>
      <c r="F524" s="109">
        <f t="shared" si="35"/>
        <v>38648</v>
      </c>
      <c r="G524" s="109">
        <f t="shared" si="32"/>
        <v>6765</v>
      </c>
      <c r="H524" s="109">
        <v>0</v>
      </c>
      <c r="I524" s="109">
        <f t="shared" si="33"/>
        <v>27675</v>
      </c>
      <c r="J524" s="109">
        <v>15600</v>
      </c>
      <c r="K524" s="109">
        <f t="shared" si="34"/>
        <v>50040</v>
      </c>
    </row>
    <row r="525" spans="1:11" s="107" customFormat="1" ht="12.5" x14ac:dyDescent="0.25">
      <c r="A525" s="100" t="s">
        <v>6426</v>
      </c>
      <c r="B525" s="100" t="s">
        <v>6079</v>
      </c>
      <c r="C525" s="101">
        <v>18450</v>
      </c>
      <c r="D525" s="108">
        <v>1515</v>
      </c>
      <c r="E525" s="108">
        <v>18683</v>
      </c>
      <c r="F525" s="109">
        <f t="shared" si="35"/>
        <v>38648</v>
      </c>
      <c r="G525" s="109">
        <f t="shared" si="32"/>
        <v>6765</v>
      </c>
      <c r="H525" s="109">
        <v>0</v>
      </c>
      <c r="I525" s="109">
        <f t="shared" si="33"/>
        <v>27675</v>
      </c>
      <c r="J525" s="109">
        <v>14800</v>
      </c>
      <c r="K525" s="109">
        <f t="shared" si="34"/>
        <v>49240</v>
      </c>
    </row>
    <row r="526" spans="1:11" s="107" customFormat="1" ht="12.5" x14ac:dyDescent="0.25">
      <c r="A526" s="100" t="s">
        <v>6427</v>
      </c>
      <c r="B526" s="100" t="s">
        <v>6091</v>
      </c>
      <c r="C526" s="101">
        <v>12083</v>
      </c>
      <c r="D526" s="108">
        <v>1515</v>
      </c>
      <c r="E526" s="108">
        <v>14636</v>
      </c>
      <c r="F526" s="109">
        <f t="shared" si="35"/>
        <v>28234</v>
      </c>
      <c r="G526" s="109">
        <f t="shared" si="32"/>
        <v>4430.4333333333334</v>
      </c>
      <c r="H526" s="109">
        <v>0</v>
      </c>
      <c r="I526" s="109">
        <f t="shared" si="33"/>
        <v>18124.5</v>
      </c>
      <c r="J526" s="109">
        <v>15600</v>
      </c>
      <c r="K526" s="109">
        <f t="shared" si="34"/>
        <v>38154.933333333334</v>
      </c>
    </row>
    <row r="527" spans="1:11" s="107" customFormat="1" ht="12.5" x14ac:dyDescent="0.25">
      <c r="A527" s="100" t="s">
        <v>6427</v>
      </c>
      <c r="B527" s="100" t="s">
        <v>6091</v>
      </c>
      <c r="C527" s="101">
        <v>12083</v>
      </c>
      <c r="D527" s="108">
        <v>1515</v>
      </c>
      <c r="E527" s="108">
        <v>14636</v>
      </c>
      <c r="F527" s="109">
        <f t="shared" si="35"/>
        <v>28234</v>
      </c>
      <c r="G527" s="109">
        <f t="shared" si="32"/>
        <v>4430.4333333333334</v>
      </c>
      <c r="H527" s="109">
        <v>0</v>
      </c>
      <c r="I527" s="109">
        <f t="shared" si="33"/>
        <v>18124.5</v>
      </c>
      <c r="J527" s="109">
        <v>14800</v>
      </c>
      <c r="K527" s="109">
        <f t="shared" si="34"/>
        <v>37354.933333333334</v>
      </c>
    </row>
    <row r="528" spans="1:11" s="107" customFormat="1" ht="12.5" x14ac:dyDescent="0.25">
      <c r="A528" s="100" t="s">
        <v>6427</v>
      </c>
      <c r="B528" s="100" t="s">
        <v>6091</v>
      </c>
      <c r="C528" s="101">
        <v>12083</v>
      </c>
      <c r="D528" s="108">
        <v>1515</v>
      </c>
      <c r="E528" s="108">
        <v>14636</v>
      </c>
      <c r="F528" s="109">
        <f t="shared" si="35"/>
        <v>28234</v>
      </c>
      <c r="G528" s="109">
        <f t="shared" si="32"/>
        <v>4430.4333333333334</v>
      </c>
      <c r="H528" s="109">
        <v>0</v>
      </c>
      <c r="I528" s="109">
        <f t="shared" si="33"/>
        <v>18124.5</v>
      </c>
      <c r="J528" s="109">
        <v>0</v>
      </c>
      <c r="K528" s="109">
        <f t="shared" si="34"/>
        <v>22554.933333333334</v>
      </c>
    </row>
    <row r="529" spans="1:11" s="107" customFormat="1" ht="12.5" x14ac:dyDescent="0.25">
      <c r="A529" s="100" t="s">
        <v>6428</v>
      </c>
      <c r="B529" s="100" t="s">
        <v>6105</v>
      </c>
      <c r="C529" s="101">
        <v>10099</v>
      </c>
      <c r="D529" s="108">
        <v>1515</v>
      </c>
      <c r="E529" s="108">
        <v>8943</v>
      </c>
      <c r="F529" s="109">
        <f t="shared" si="35"/>
        <v>20557</v>
      </c>
      <c r="G529" s="109">
        <f t="shared" si="32"/>
        <v>3702.9666666666667</v>
      </c>
      <c r="H529" s="109">
        <v>0</v>
      </c>
      <c r="I529" s="109">
        <f t="shared" si="33"/>
        <v>15148.5</v>
      </c>
      <c r="J529" s="109">
        <v>15600</v>
      </c>
      <c r="K529" s="109">
        <f t="shared" si="34"/>
        <v>34451.466666666667</v>
      </c>
    </row>
    <row r="530" spans="1:11" s="107" customFormat="1" ht="12.5" x14ac:dyDescent="0.25">
      <c r="A530" s="100" t="s">
        <v>6428</v>
      </c>
      <c r="B530" s="100" t="s">
        <v>6105</v>
      </c>
      <c r="C530" s="101">
        <v>10099</v>
      </c>
      <c r="D530" s="108">
        <v>1515</v>
      </c>
      <c r="E530" s="108">
        <v>8943</v>
      </c>
      <c r="F530" s="109">
        <f t="shared" si="35"/>
        <v>20557</v>
      </c>
      <c r="G530" s="109">
        <f t="shared" si="32"/>
        <v>3702.9666666666667</v>
      </c>
      <c r="H530" s="109">
        <v>0</v>
      </c>
      <c r="I530" s="109">
        <f t="shared" si="33"/>
        <v>15148.5</v>
      </c>
      <c r="J530" s="109">
        <v>14800</v>
      </c>
      <c r="K530" s="109">
        <f t="shared" si="34"/>
        <v>33651.466666666667</v>
      </c>
    </row>
    <row r="531" spans="1:11" s="107" customFormat="1" ht="12.5" x14ac:dyDescent="0.25">
      <c r="A531" s="100" t="s">
        <v>6429</v>
      </c>
      <c r="B531" s="100" t="s">
        <v>6302</v>
      </c>
      <c r="C531" s="101">
        <v>13002</v>
      </c>
      <c r="D531" s="108">
        <v>1515</v>
      </c>
      <c r="E531" s="108">
        <v>11794</v>
      </c>
      <c r="F531" s="109">
        <f t="shared" si="35"/>
        <v>26311</v>
      </c>
      <c r="G531" s="109">
        <f t="shared" si="32"/>
        <v>4767.3999999999996</v>
      </c>
      <c r="H531" s="109">
        <v>0</v>
      </c>
      <c r="I531" s="109">
        <f t="shared" si="33"/>
        <v>19503</v>
      </c>
      <c r="J531" s="109">
        <v>15600</v>
      </c>
      <c r="K531" s="109">
        <f t="shared" si="34"/>
        <v>39870.400000000001</v>
      </c>
    </row>
    <row r="532" spans="1:11" s="107" customFormat="1" ht="12.5" x14ac:dyDescent="0.25">
      <c r="A532" s="100" t="s">
        <v>6429</v>
      </c>
      <c r="B532" s="100" t="s">
        <v>6302</v>
      </c>
      <c r="C532" s="101">
        <v>13002</v>
      </c>
      <c r="D532" s="108">
        <v>1515</v>
      </c>
      <c r="E532" s="108">
        <v>11794</v>
      </c>
      <c r="F532" s="109">
        <f t="shared" si="35"/>
        <v>26311</v>
      </c>
      <c r="G532" s="109">
        <f t="shared" si="32"/>
        <v>4767.3999999999996</v>
      </c>
      <c r="H532" s="109">
        <v>0</v>
      </c>
      <c r="I532" s="109">
        <f t="shared" si="33"/>
        <v>19503</v>
      </c>
      <c r="J532" s="109">
        <v>14800</v>
      </c>
      <c r="K532" s="109">
        <f t="shared" si="34"/>
        <v>39070.400000000001</v>
      </c>
    </row>
    <row r="533" spans="1:11" s="107" customFormat="1" ht="12.5" x14ac:dyDescent="0.25">
      <c r="A533" s="100" t="s">
        <v>6430</v>
      </c>
      <c r="B533" s="100" t="s">
        <v>6125</v>
      </c>
      <c r="C533" s="101">
        <v>10099</v>
      </c>
      <c r="D533" s="108">
        <v>1515</v>
      </c>
      <c r="E533" s="108">
        <v>9117</v>
      </c>
      <c r="F533" s="109">
        <f t="shared" si="35"/>
        <v>20731</v>
      </c>
      <c r="G533" s="109">
        <f t="shared" si="32"/>
        <v>3702.9666666666667</v>
      </c>
      <c r="H533" s="109">
        <v>0</v>
      </c>
      <c r="I533" s="109">
        <f t="shared" si="33"/>
        <v>15148.5</v>
      </c>
      <c r="J533" s="109">
        <v>15600</v>
      </c>
      <c r="K533" s="109">
        <f t="shared" si="34"/>
        <v>34451.466666666667</v>
      </c>
    </row>
    <row r="534" spans="1:11" s="107" customFormat="1" ht="12.5" x14ac:dyDescent="0.25">
      <c r="A534" s="100" t="s">
        <v>6431</v>
      </c>
      <c r="B534" s="100" t="s">
        <v>6132</v>
      </c>
      <c r="C534" s="101">
        <v>12511</v>
      </c>
      <c r="D534" s="108">
        <v>1515</v>
      </c>
      <c r="E534" s="108">
        <v>11126</v>
      </c>
      <c r="F534" s="109">
        <f t="shared" si="35"/>
        <v>25152</v>
      </c>
      <c r="G534" s="109">
        <f t="shared" si="32"/>
        <v>4587.3666666666668</v>
      </c>
      <c r="H534" s="109">
        <v>0</v>
      </c>
      <c r="I534" s="109">
        <f t="shared" si="33"/>
        <v>18766.5</v>
      </c>
      <c r="J534" s="109">
        <v>15600</v>
      </c>
      <c r="K534" s="109">
        <f t="shared" si="34"/>
        <v>38953.866666666669</v>
      </c>
    </row>
    <row r="535" spans="1:11" s="107" customFormat="1" ht="12.5" x14ac:dyDescent="0.25">
      <c r="A535" s="100" t="s">
        <v>6431</v>
      </c>
      <c r="B535" s="100" t="s">
        <v>6132</v>
      </c>
      <c r="C535" s="101">
        <v>12511</v>
      </c>
      <c r="D535" s="108">
        <v>1515</v>
      </c>
      <c r="E535" s="108">
        <v>11126</v>
      </c>
      <c r="F535" s="109">
        <f t="shared" si="35"/>
        <v>25152</v>
      </c>
      <c r="G535" s="109">
        <f t="shared" si="32"/>
        <v>4587.3666666666668</v>
      </c>
      <c r="H535" s="109">
        <v>0</v>
      </c>
      <c r="I535" s="109">
        <f t="shared" si="33"/>
        <v>18766.5</v>
      </c>
      <c r="J535" s="109">
        <v>14800</v>
      </c>
      <c r="K535" s="109">
        <f t="shared" si="34"/>
        <v>38153.866666666669</v>
      </c>
    </row>
    <row r="536" spans="1:11" s="107" customFormat="1" ht="12.5" x14ac:dyDescent="0.25">
      <c r="A536" s="100" t="s">
        <v>6432</v>
      </c>
      <c r="B536" s="100" t="s">
        <v>6136</v>
      </c>
      <c r="C536" s="101">
        <v>13759</v>
      </c>
      <c r="D536" s="108">
        <v>1515</v>
      </c>
      <c r="E536" s="108">
        <v>16752</v>
      </c>
      <c r="F536" s="109">
        <f t="shared" si="35"/>
        <v>32026</v>
      </c>
      <c r="G536" s="109">
        <f t="shared" si="32"/>
        <v>5044.9666666666662</v>
      </c>
      <c r="H536" s="109">
        <v>0</v>
      </c>
      <c r="I536" s="109">
        <f t="shared" si="33"/>
        <v>20638.5</v>
      </c>
      <c r="J536" s="109">
        <v>14800</v>
      </c>
      <c r="K536" s="109">
        <f t="shared" si="34"/>
        <v>40483.466666666667</v>
      </c>
    </row>
    <row r="537" spans="1:11" s="107" customFormat="1" ht="12.5" x14ac:dyDescent="0.25">
      <c r="A537" s="100" t="s">
        <v>6433</v>
      </c>
      <c r="B537" s="100" t="s">
        <v>6138</v>
      </c>
      <c r="C537" s="101">
        <v>10646</v>
      </c>
      <c r="D537" s="108">
        <v>1515</v>
      </c>
      <c r="E537" s="108">
        <v>9718</v>
      </c>
      <c r="F537" s="109">
        <f t="shared" si="35"/>
        <v>21879</v>
      </c>
      <c r="G537" s="109">
        <f t="shared" si="32"/>
        <v>3903.5333333333333</v>
      </c>
      <c r="H537" s="109">
        <v>0</v>
      </c>
      <c r="I537" s="109">
        <f t="shared" si="33"/>
        <v>15969</v>
      </c>
      <c r="J537" s="109">
        <v>15600</v>
      </c>
      <c r="K537" s="109">
        <f t="shared" si="34"/>
        <v>35472.533333333333</v>
      </c>
    </row>
    <row r="538" spans="1:11" s="107" customFormat="1" ht="12.5" x14ac:dyDescent="0.25">
      <c r="A538" s="100" t="s">
        <v>6433</v>
      </c>
      <c r="B538" s="100" t="s">
        <v>6138</v>
      </c>
      <c r="C538" s="101">
        <v>10646</v>
      </c>
      <c r="D538" s="108">
        <v>1515</v>
      </c>
      <c r="E538" s="108">
        <v>9718</v>
      </c>
      <c r="F538" s="109">
        <f t="shared" si="35"/>
        <v>21879</v>
      </c>
      <c r="G538" s="109">
        <f t="shared" si="32"/>
        <v>3903.5333333333333</v>
      </c>
      <c r="H538" s="109">
        <v>0</v>
      </c>
      <c r="I538" s="109">
        <f t="shared" si="33"/>
        <v>15969</v>
      </c>
      <c r="J538" s="109">
        <v>14800</v>
      </c>
      <c r="K538" s="109">
        <f t="shared" si="34"/>
        <v>34672.533333333333</v>
      </c>
    </row>
    <row r="539" spans="1:11" s="107" customFormat="1" ht="12.5" x14ac:dyDescent="0.25">
      <c r="A539" s="100" t="s">
        <v>6433</v>
      </c>
      <c r="B539" s="100" t="s">
        <v>6138</v>
      </c>
      <c r="C539" s="101">
        <v>10646</v>
      </c>
      <c r="D539" s="108">
        <v>1515</v>
      </c>
      <c r="E539" s="108">
        <v>9718</v>
      </c>
      <c r="F539" s="109">
        <f t="shared" si="35"/>
        <v>21879</v>
      </c>
      <c r="G539" s="109">
        <f t="shared" si="32"/>
        <v>3903.5333333333333</v>
      </c>
      <c r="H539" s="109">
        <v>0</v>
      </c>
      <c r="I539" s="109">
        <f t="shared" si="33"/>
        <v>15969</v>
      </c>
      <c r="J539" s="109">
        <v>0</v>
      </c>
      <c r="K539" s="109">
        <f t="shared" si="34"/>
        <v>19872.533333333333</v>
      </c>
    </row>
    <row r="540" spans="1:11" s="107" customFormat="1" ht="12.5" x14ac:dyDescent="0.25">
      <c r="A540" s="100" t="s">
        <v>6434</v>
      </c>
      <c r="B540" s="100" t="s">
        <v>6163</v>
      </c>
      <c r="C540" s="101">
        <v>18450</v>
      </c>
      <c r="D540" s="108">
        <v>1515</v>
      </c>
      <c r="E540" s="108">
        <v>18684</v>
      </c>
      <c r="F540" s="109">
        <f t="shared" si="35"/>
        <v>38649</v>
      </c>
      <c r="G540" s="109">
        <f t="shared" si="32"/>
        <v>6765</v>
      </c>
      <c r="H540" s="109">
        <v>0</v>
      </c>
      <c r="I540" s="109">
        <f t="shared" si="33"/>
        <v>27675</v>
      </c>
      <c r="J540" s="109">
        <v>15600</v>
      </c>
      <c r="K540" s="109">
        <f t="shared" si="34"/>
        <v>50040</v>
      </c>
    </row>
    <row r="541" spans="1:11" s="107" customFormat="1" ht="12.5" x14ac:dyDescent="0.25">
      <c r="A541" s="100" t="s">
        <v>6434</v>
      </c>
      <c r="B541" s="100" t="s">
        <v>6163</v>
      </c>
      <c r="C541" s="101">
        <v>18450</v>
      </c>
      <c r="D541" s="108">
        <v>1515</v>
      </c>
      <c r="E541" s="108">
        <v>18684</v>
      </c>
      <c r="F541" s="109">
        <f t="shared" si="35"/>
        <v>38649</v>
      </c>
      <c r="G541" s="109">
        <f t="shared" si="32"/>
        <v>6765</v>
      </c>
      <c r="H541" s="109">
        <v>0</v>
      </c>
      <c r="I541" s="109">
        <f t="shared" si="33"/>
        <v>27675</v>
      </c>
      <c r="J541" s="109">
        <v>14800</v>
      </c>
      <c r="K541" s="109">
        <f t="shared" si="34"/>
        <v>49240</v>
      </c>
    </row>
    <row r="542" spans="1:11" s="107" customFormat="1" ht="12.5" x14ac:dyDescent="0.25">
      <c r="A542" s="100" t="s">
        <v>6435</v>
      </c>
      <c r="B542" s="100" t="s">
        <v>6165</v>
      </c>
      <c r="C542" s="101">
        <v>20515</v>
      </c>
      <c r="D542" s="108">
        <v>1515</v>
      </c>
      <c r="E542" s="108">
        <v>19737</v>
      </c>
      <c r="F542" s="109">
        <f t="shared" si="35"/>
        <v>41767</v>
      </c>
      <c r="G542" s="109">
        <f t="shared" si="32"/>
        <v>7522.166666666667</v>
      </c>
      <c r="H542" s="109">
        <v>0</v>
      </c>
      <c r="I542" s="109">
        <f t="shared" si="33"/>
        <v>30772.5</v>
      </c>
      <c r="J542" s="109">
        <v>14800</v>
      </c>
      <c r="K542" s="109">
        <f t="shared" si="34"/>
        <v>53094.666666666664</v>
      </c>
    </row>
    <row r="543" spans="1:11" s="107" customFormat="1" ht="12.5" x14ac:dyDescent="0.25">
      <c r="A543" s="100" t="s">
        <v>6436</v>
      </c>
      <c r="B543" s="100" t="s">
        <v>6169</v>
      </c>
      <c r="C543" s="101">
        <v>17443</v>
      </c>
      <c r="D543" s="108">
        <v>1515</v>
      </c>
      <c r="E543" s="108">
        <v>16424</v>
      </c>
      <c r="F543" s="109">
        <f t="shared" si="35"/>
        <v>35382</v>
      </c>
      <c r="G543" s="109">
        <f t="shared" si="32"/>
        <v>6395.7666666666664</v>
      </c>
      <c r="H543" s="109">
        <v>0</v>
      </c>
      <c r="I543" s="109">
        <f t="shared" si="33"/>
        <v>26164.499999999996</v>
      </c>
      <c r="J543" s="109">
        <v>15600</v>
      </c>
      <c r="K543" s="109">
        <f t="shared" si="34"/>
        <v>48160.266666666663</v>
      </c>
    </row>
    <row r="544" spans="1:11" s="107" customFormat="1" ht="12.5" x14ac:dyDescent="0.25">
      <c r="A544" s="100" t="s">
        <v>6436</v>
      </c>
      <c r="B544" s="100" t="s">
        <v>6169</v>
      </c>
      <c r="C544" s="101">
        <v>17443</v>
      </c>
      <c r="D544" s="108">
        <v>1515</v>
      </c>
      <c r="E544" s="108">
        <v>16424</v>
      </c>
      <c r="F544" s="109">
        <f t="shared" si="35"/>
        <v>35382</v>
      </c>
      <c r="G544" s="109">
        <f t="shared" si="32"/>
        <v>6395.7666666666664</v>
      </c>
      <c r="H544" s="109">
        <v>0</v>
      </c>
      <c r="I544" s="109">
        <f t="shared" si="33"/>
        <v>26164.499999999996</v>
      </c>
      <c r="J544" s="109">
        <v>14800</v>
      </c>
      <c r="K544" s="109">
        <f t="shared" si="34"/>
        <v>47360.266666666663</v>
      </c>
    </row>
    <row r="545" spans="1:11" s="107" customFormat="1" ht="12.5" x14ac:dyDescent="0.25">
      <c r="A545" s="100" t="s">
        <v>6436</v>
      </c>
      <c r="B545" s="100" t="s">
        <v>6169</v>
      </c>
      <c r="C545" s="101">
        <v>17443</v>
      </c>
      <c r="D545" s="108">
        <v>1515</v>
      </c>
      <c r="E545" s="108">
        <v>16424</v>
      </c>
      <c r="F545" s="109">
        <f t="shared" si="35"/>
        <v>35382</v>
      </c>
      <c r="G545" s="109">
        <f t="shared" si="32"/>
        <v>6395.7666666666664</v>
      </c>
      <c r="H545" s="109">
        <v>0</v>
      </c>
      <c r="I545" s="109">
        <f t="shared" si="33"/>
        <v>26164.499999999996</v>
      </c>
      <c r="J545" s="109">
        <v>0</v>
      </c>
      <c r="K545" s="109">
        <f t="shared" si="34"/>
        <v>32560.266666666663</v>
      </c>
    </row>
    <row r="546" spans="1:11" s="107" customFormat="1" ht="12.5" x14ac:dyDescent="0.25">
      <c r="A546" s="100" t="s">
        <v>6437</v>
      </c>
      <c r="B546" s="100" t="s">
        <v>6181</v>
      </c>
      <c r="C546" s="101">
        <v>12511</v>
      </c>
      <c r="D546" s="108">
        <v>1515</v>
      </c>
      <c r="E546" s="108">
        <v>11126</v>
      </c>
      <c r="F546" s="109">
        <f t="shared" si="35"/>
        <v>25152</v>
      </c>
      <c r="G546" s="109">
        <f t="shared" si="32"/>
        <v>4587.3666666666668</v>
      </c>
      <c r="H546" s="109">
        <v>0</v>
      </c>
      <c r="I546" s="109">
        <f t="shared" si="33"/>
        <v>18766.5</v>
      </c>
      <c r="J546" s="109">
        <v>15600</v>
      </c>
      <c r="K546" s="109">
        <f t="shared" si="34"/>
        <v>38953.866666666669</v>
      </c>
    </row>
    <row r="547" spans="1:11" s="107" customFormat="1" ht="12.5" x14ac:dyDescent="0.25">
      <c r="A547" s="100" t="s">
        <v>6437</v>
      </c>
      <c r="B547" s="100" t="s">
        <v>6181</v>
      </c>
      <c r="C547" s="101">
        <v>12511</v>
      </c>
      <c r="D547" s="108">
        <v>1515</v>
      </c>
      <c r="E547" s="108">
        <v>11126</v>
      </c>
      <c r="F547" s="109">
        <f t="shared" si="35"/>
        <v>25152</v>
      </c>
      <c r="G547" s="109">
        <f t="shared" si="32"/>
        <v>4587.3666666666668</v>
      </c>
      <c r="H547" s="109">
        <v>0</v>
      </c>
      <c r="I547" s="109">
        <f t="shared" si="33"/>
        <v>18766.5</v>
      </c>
      <c r="J547" s="109">
        <v>14800</v>
      </c>
      <c r="K547" s="109">
        <f t="shared" si="34"/>
        <v>38153.866666666669</v>
      </c>
    </row>
    <row r="548" spans="1:11" s="107" customFormat="1" ht="12.5" x14ac:dyDescent="0.25">
      <c r="A548" s="100" t="s">
        <v>6438</v>
      </c>
      <c r="B548" s="100" t="s">
        <v>6183</v>
      </c>
      <c r="C548" s="101">
        <v>10099</v>
      </c>
      <c r="D548" s="108">
        <v>1515</v>
      </c>
      <c r="E548" s="108">
        <v>8943</v>
      </c>
      <c r="F548" s="109">
        <f t="shared" si="35"/>
        <v>20557</v>
      </c>
      <c r="G548" s="109">
        <f t="shared" si="32"/>
        <v>3702.9666666666667</v>
      </c>
      <c r="H548" s="109">
        <v>0</v>
      </c>
      <c r="I548" s="109">
        <f t="shared" si="33"/>
        <v>15148.5</v>
      </c>
      <c r="J548" s="109">
        <v>15600</v>
      </c>
      <c r="K548" s="109">
        <f t="shared" si="34"/>
        <v>34451.466666666667</v>
      </c>
    </row>
    <row r="549" spans="1:11" s="107" customFormat="1" ht="12.5" x14ac:dyDescent="0.25">
      <c r="A549" s="100" t="s">
        <v>6438</v>
      </c>
      <c r="B549" s="100" t="s">
        <v>6183</v>
      </c>
      <c r="C549" s="101">
        <v>10099</v>
      </c>
      <c r="D549" s="108">
        <v>1515</v>
      </c>
      <c r="E549" s="108">
        <v>8943</v>
      </c>
      <c r="F549" s="109">
        <f t="shared" si="35"/>
        <v>20557</v>
      </c>
      <c r="G549" s="109">
        <f t="shared" si="32"/>
        <v>3702.9666666666667</v>
      </c>
      <c r="H549" s="109">
        <v>0</v>
      </c>
      <c r="I549" s="109">
        <f t="shared" si="33"/>
        <v>15148.5</v>
      </c>
      <c r="J549" s="109">
        <v>14800</v>
      </c>
      <c r="K549" s="109">
        <f t="shared" si="34"/>
        <v>33651.466666666667</v>
      </c>
    </row>
    <row r="550" spans="1:11" s="107" customFormat="1" ht="12.5" x14ac:dyDescent="0.25">
      <c r="A550" s="100" t="s">
        <v>6438</v>
      </c>
      <c r="B550" s="100" t="s">
        <v>6183</v>
      </c>
      <c r="C550" s="101">
        <v>10099</v>
      </c>
      <c r="D550" s="108">
        <v>1515</v>
      </c>
      <c r="E550" s="108">
        <v>8943</v>
      </c>
      <c r="F550" s="109">
        <f t="shared" si="35"/>
        <v>20557</v>
      </c>
      <c r="G550" s="109">
        <f t="shared" si="32"/>
        <v>3702.9666666666667</v>
      </c>
      <c r="H550" s="109">
        <v>0</v>
      </c>
      <c r="I550" s="109">
        <f t="shared" si="33"/>
        <v>15148.5</v>
      </c>
      <c r="J550" s="109">
        <v>0</v>
      </c>
      <c r="K550" s="109">
        <f t="shared" si="34"/>
        <v>18851.466666666667</v>
      </c>
    </row>
    <row r="551" spans="1:11" s="107" customFormat="1" ht="12.5" x14ac:dyDescent="0.25">
      <c r="A551" s="100" t="s">
        <v>6439</v>
      </c>
      <c r="B551" s="100" t="s">
        <v>6185</v>
      </c>
      <c r="C551" s="101">
        <v>10099</v>
      </c>
      <c r="D551" s="108">
        <v>1515</v>
      </c>
      <c r="E551" s="108">
        <v>8943</v>
      </c>
      <c r="F551" s="109">
        <f t="shared" si="35"/>
        <v>20557</v>
      </c>
      <c r="G551" s="109">
        <f t="shared" si="32"/>
        <v>3702.9666666666667</v>
      </c>
      <c r="H551" s="109">
        <v>0</v>
      </c>
      <c r="I551" s="109">
        <f t="shared" si="33"/>
        <v>15148.5</v>
      </c>
      <c r="J551" s="109">
        <v>14800</v>
      </c>
      <c r="K551" s="109">
        <f t="shared" si="34"/>
        <v>33651.466666666667</v>
      </c>
    </row>
    <row r="552" spans="1:11" s="107" customFormat="1" ht="12.5" x14ac:dyDescent="0.25">
      <c r="A552" s="100" t="s">
        <v>6440</v>
      </c>
      <c r="B552" s="100" t="s">
        <v>6189</v>
      </c>
      <c r="C552" s="101">
        <v>10072</v>
      </c>
      <c r="D552" s="108">
        <v>1515</v>
      </c>
      <c r="E552" s="108">
        <v>7542</v>
      </c>
      <c r="F552" s="109">
        <f t="shared" si="35"/>
        <v>19129</v>
      </c>
      <c r="G552" s="109">
        <f t="shared" si="32"/>
        <v>3693.0666666666666</v>
      </c>
      <c r="H552" s="109">
        <v>0</v>
      </c>
      <c r="I552" s="109">
        <f t="shared" si="33"/>
        <v>15108</v>
      </c>
      <c r="J552" s="109">
        <v>15600</v>
      </c>
      <c r="K552" s="109">
        <f t="shared" si="34"/>
        <v>34401.066666666666</v>
      </c>
    </row>
    <row r="553" spans="1:11" s="107" customFormat="1" ht="12.5" x14ac:dyDescent="0.25">
      <c r="A553" s="100" t="s">
        <v>6441</v>
      </c>
      <c r="B553" s="100" t="s">
        <v>6191</v>
      </c>
      <c r="C553" s="101">
        <v>10646</v>
      </c>
      <c r="D553" s="108">
        <v>1515</v>
      </c>
      <c r="E553" s="108">
        <v>9718</v>
      </c>
      <c r="F553" s="109">
        <f t="shared" si="35"/>
        <v>21879</v>
      </c>
      <c r="G553" s="109">
        <f t="shared" si="32"/>
        <v>3903.5333333333333</v>
      </c>
      <c r="H553" s="109">
        <v>0</v>
      </c>
      <c r="I553" s="109">
        <f t="shared" si="33"/>
        <v>15969</v>
      </c>
      <c r="J553" s="109">
        <v>14800</v>
      </c>
      <c r="K553" s="109">
        <f t="shared" si="34"/>
        <v>34672.533333333333</v>
      </c>
    </row>
    <row r="554" spans="1:11" s="107" customFormat="1" ht="12.5" x14ac:dyDescent="0.25">
      <c r="A554" s="100" t="s">
        <v>6442</v>
      </c>
      <c r="B554" s="100" t="s">
        <v>6193</v>
      </c>
      <c r="C554" s="101">
        <v>10024</v>
      </c>
      <c r="D554" s="108">
        <v>1515</v>
      </c>
      <c r="E554" s="108">
        <v>11446</v>
      </c>
      <c r="F554" s="109">
        <f t="shared" si="35"/>
        <v>22985</v>
      </c>
      <c r="G554" s="109">
        <f t="shared" si="32"/>
        <v>3675.4666666666667</v>
      </c>
      <c r="H554" s="109">
        <v>0</v>
      </c>
      <c r="I554" s="109">
        <f t="shared" si="33"/>
        <v>15036</v>
      </c>
      <c r="J554" s="109">
        <v>15600</v>
      </c>
      <c r="K554" s="109">
        <f t="shared" si="34"/>
        <v>34311.466666666667</v>
      </c>
    </row>
    <row r="555" spans="1:11" s="107" customFormat="1" ht="12.5" x14ac:dyDescent="0.25">
      <c r="A555" s="100" t="s">
        <v>6442</v>
      </c>
      <c r="B555" s="100" t="s">
        <v>6193</v>
      </c>
      <c r="C555" s="101">
        <v>10024</v>
      </c>
      <c r="D555" s="108">
        <v>1515</v>
      </c>
      <c r="E555" s="108">
        <v>11446</v>
      </c>
      <c r="F555" s="109">
        <f t="shared" si="35"/>
        <v>22985</v>
      </c>
      <c r="G555" s="109">
        <f t="shared" si="32"/>
        <v>3675.4666666666667</v>
      </c>
      <c r="H555" s="109">
        <v>0</v>
      </c>
      <c r="I555" s="109">
        <f t="shared" si="33"/>
        <v>15036</v>
      </c>
      <c r="J555" s="109">
        <v>14800</v>
      </c>
      <c r="K555" s="109">
        <f t="shared" si="34"/>
        <v>33511.466666666667</v>
      </c>
    </row>
    <row r="556" spans="1:11" s="107" customFormat="1" ht="12.5" x14ac:dyDescent="0.25">
      <c r="A556" s="100" t="s">
        <v>6443</v>
      </c>
      <c r="B556" s="100" t="s">
        <v>6195</v>
      </c>
      <c r="C556" s="101">
        <v>9913</v>
      </c>
      <c r="D556" s="108">
        <v>1515</v>
      </c>
      <c r="E556" s="108">
        <v>10372</v>
      </c>
      <c r="F556" s="109">
        <f t="shared" si="35"/>
        <v>21800</v>
      </c>
      <c r="G556" s="109">
        <f t="shared" si="32"/>
        <v>3634.7666666666669</v>
      </c>
      <c r="H556" s="109">
        <v>0</v>
      </c>
      <c r="I556" s="109">
        <f t="shared" si="33"/>
        <v>14869.5</v>
      </c>
      <c r="J556" s="109">
        <v>15600</v>
      </c>
      <c r="K556" s="109">
        <f t="shared" si="34"/>
        <v>34104.266666666663</v>
      </c>
    </row>
    <row r="557" spans="1:11" s="107" customFormat="1" ht="12.5" x14ac:dyDescent="0.25">
      <c r="A557" s="100" t="s">
        <v>6443</v>
      </c>
      <c r="B557" s="100" t="s">
        <v>6195</v>
      </c>
      <c r="C557" s="101">
        <v>9913</v>
      </c>
      <c r="D557" s="108">
        <v>1515</v>
      </c>
      <c r="E557" s="108">
        <v>10372</v>
      </c>
      <c r="F557" s="109">
        <f t="shared" si="35"/>
        <v>21800</v>
      </c>
      <c r="G557" s="109">
        <f t="shared" si="32"/>
        <v>3634.7666666666669</v>
      </c>
      <c r="H557" s="109">
        <v>0</v>
      </c>
      <c r="I557" s="109">
        <f t="shared" si="33"/>
        <v>14869.5</v>
      </c>
      <c r="J557" s="109">
        <v>14800</v>
      </c>
      <c r="K557" s="109">
        <f t="shared" si="34"/>
        <v>33304.266666666663</v>
      </c>
    </row>
    <row r="558" spans="1:11" s="107" customFormat="1" ht="12.5" x14ac:dyDescent="0.25">
      <c r="A558" s="100" t="s">
        <v>6444</v>
      </c>
      <c r="B558" s="100" t="s">
        <v>6197</v>
      </c>
      <c r="C558" s="101">
        <v>9803</v>
      </c>
      <c r="D558" s="108">
        <v>1515</v>
      </c>
      <c r="E558" s="108">
        <v>10291</v>
      </c>
      <c r="F558" s="109">
        <f t="shared" si="35"/>
        <v>21609</v>
      </c>
      <c r="G558" s="109">
        <f t="shared" si="32"/>
        <v>3594.4333333333334</v>
      </c>
      <c r="H558" s="109">
        <v>0</v>
      </c>
      <c r="I558" s="109">
        <f t="shared" si="33"/>
        <v>14704.5</v>
      </c>
      <c r="J558" s="109">
        <v>15600</v>
      </c>
      <c r="K558" s="109">
        <f t="shared" si="34"/>
        <v>33898.933333333334</v>
      </c>
    </row>
    <row r="559" spans="1:11" s="107" customFormat="1" ht="12.5" x14ac:dyDescent="0.25">
      <c r="A559" s="100" t="s">
        <v>6444</v>
      </c>
      <c r="B559" s="100" t="s">
        <v>6197</v>
      </c>
      <c r="C559" s="101">
        <v>9803</v>
      </c>
      <c r="D559" s="108">
        <v>1515</v>
      </c>
      <c r="E559" s="108">
        <v>10291</v>
      </c>
      <c r="F559" s="109">
        <f t="shared" si="35"/>
        <v>21609</v>
      </c>
      <c r="G559" s="109">
        <f t="shared" si="32"/>
        <v>3594.4333333333334</v>
      </c>
      <c r="H559" s="109">
        <v>0</v>
      </c>
      <c r="I559" s="109">
        <f t="shared" si="33"/>
        <v>14704.5</v>
      </c>
      <c r="J559" s="109">
        <v>14800</v>
      </c>
      <c r="K559" s="109">
        <f t="shared" si="34"/>
        <v>33098.933333333334</v>
      </c>
    </row>
    <row r="560" spans="1:11" s="107" customFormat="1" ht="12.5" x14ac:dyDescent="0.25">
      <c r="A560" s="100" t="s">
        <v>6445</v>
      </c>
      <c r="B560" s="100" t="s">
        <v>6199</v>
      </c>
      <c r="C560" s="101">
        <v>9693</v>
      </c>
      <c r="D560" s="108">
        <v>1515</v>
      </c>
      <c r="E560" s="108">
        <v>9934</v>
      </c>
      <c r="F560" s="109">
        <f t="shared" si="35"/>
        <v>21142</v>
      </c>
      <c r="G560" s="109">
        <f t="shared" si="32"/>
        <v>3554.1000000000004</v>
      </c>
      <c r="H560" s="109">
        <v>0</v>
      </c>
      <c r="I560" s="109">
        <f t="shared" si="33"/>
        <v>14539.500000000002</v>
      </c>
      <c r="J560" s="109">
        <v>15600</v>
      </c>
      <c r="K560" s="109">
        <f t="shared" si="34"/>
        <v>33693.600000000006</v>
      </c>
    </row>
    <row r="561" spans="1:11" s="107" customFormat="1" ht="12.5" x14ac:dyDescent="0.25">
      <c r="A561" s="100" t="s">
        <v>6445</v>
      </c>
      <c r="B561" s="100" t="s">
        <v>6199</v>
      </c>
      <c r="C561" s="101">
        <v>9693</v>
      </c>
      <c r="D561" s="108">
        <v>1515</v>
      </c>
      <c r="E561" s="108">
        <v>9934</v>
      </c>
      <c r="F561" s="109">
        <f t="shared" si="35"/>
        <v>21142</v>
      </c>
      <c r="G561" s="109">
        <f t="shared" si="32"/>
        <v>3554.1000000000004</v>
      </c>
      <c r="H561" s="109">
        <v>0</v>
      </c>
      <c r="I561" s="109">
        <f t="shared" si="33"/>
        <v>14539.500000000002</v>
      </c>
      <c r="J561" s="109">
        <v>14800</v>
      </c>
      <c r="K561" s="109">
        <f t="shared" si="34"/>
        <v>32893.600000000006</v>
      </c>
    </row>
    <row r="562" spans="1:11" s="107" customFormat="1" ht="12.5" x14ac:dyDescent="0.25">
      <c r="A562" s="100" t="s">
        <v>6446</v>
      </c>
      <c r="B562" s="100" t="s">
        <v>6201</v>
      </c>
      <c r="C562" s="101">
        <v>9583</v>
      </c>
      <c r="D562" s="108">
        <v>1515</v>
      </c>
      <c r="E562" s="108">
        <v>9205</v>
      </c>
      <c r="F562" s="109">
        <f t="shared" si="35"/>
        <v>20303</v>
      </c>
      <c r="G562" s="109">
        <f t="shared" si="32"/>
        <v>3513.7666666666669</v>
      </c>
      <c r="H562" s="109">
        <v>0</v>
      </c>
      <c r="I562" s="109">
        <f t="shared" si="33"/>
        <v>14374.5</v>
      </c>
      <c r="J562" s="109">
        <v>15600</v>
      </c>
      <c r="K562" s="109">
        <f t="shared" si="34"/>
        <v>33488.266666666663</v>
      </c>
    </row>
    <row r="563" spans="1:11" s="107" customFormat="1" ht="12.5" x14ac:dyDescent="0.25">
      <c r="A563" s="100" t="s">
        <v>6446</v>
      </c>
      <c r="B563" s="100" t="s">
        <v>6201</v>
      </c>
      <c r="C563" s="101">
        <v>9583</v>
      </c>
      <c r="D563" s="108">
        <v>1515</v>
      </c>
      <c r="E563" s="108">
        <v>9205</v>
      </c>
      <c r="F563" s="109">
        <f t="shared" si="35"/>
        <v>20303</v>
      </c>
      <c r="G563" s="109">
        <f t="shared" si="32"/>
        <v>3513.7666666666669</v>
      </c>
      <c r="H563" s="109">
        <v>0</v>
      </c>
      <c r="I563" s="109">
        <f t="shared" si="33"/>
        <v>14374.5</v>
      </c>
      <c r="J563" s="109">
        <v>14800</v>
      </c>
      <c r="K563" s="109">
        <f t="shared" si="34"/>
        <v>32688.266666666666</v>
      </c>
    </row>
    <row r="564" spans="1:11" s="107" customFormat="1" ht="12.5" x14ac:dyDescent="0.25">
      <c r="A564" s="100" t="s">
        <v>6446</v>
      </c>
      <c r="B564" s="100" t="s">
        <v>6201</v>
      </c>
      <c r="C564" s="101">
        <v>9583</v>
      </c>
      <c r="D564" s="108">
        <v>1515</v>
      </c>
      <c r="E564" s="108">
        <v>9205</v>
      </c>
      <c r="F564" s="109">
        <f t="shared" si="35"/>
        <v>20303</v>
      </c>
      <c r="G564" s="109">
        <f t="shared" si="32"/>
        <v>3513.7666666666669</v>
      </c>
      <c r="H564" s="109">
        <v>0</v>
      </c>
      <c r="I564" s="109">
        <f t="shared" si="33"/>
        <v>14374.5</v>
      </c>
      <c r="J564" s="109">
        <v>0</v>
      </c>
      <c r="K564" s="109">
        <f t="shared" si="34"/>
        <v>17888.266666666666</v>
      </c>
    </row>
    <row r="565" spans="1:11" s="107" customFormat="1" ht="12.5" x14ac:dyDescent="0.25">
      <c r="A565" s="100" t="s">
        <v>6447</v>
      </c>
      <c r="B565" s="100" t="s">
        <v>6203</v>
      </c>
      <c r="C565" s="101">
        <v>9472</v>
      </c>
      <c r="D565" s="108">
        <v>1515</v>
      </c>
      <c r="E565" s="108">
        <v>8626</v>
      </c>
      <c r="F565" s="109">
        <f t="shared" si="35"/>
        <v>19613</v>
      </c>
      <c r="G565" s="109">
        <f t="shared" si="32"/>
        <v>3473.0666666666666</v>
      </c>
      <c r="H565" s="109">
        <v>0</v>
      </c>
      <c r="I565" s="109">
        <f t="shared" si="33"/>
        <v>14208</v>
      </c>
      <c r="J565" s="109">
        <v>15600</v>
      </c>
      <c r="K565" s="109">
        <f t="shared" si="34"/>
        <v>33281.066666666666</v>
      </c>
    </row>
    <row r="566" spans="1:11" s="107" customFormat="1" ht="12.5" x14ac:dyDescent="0.25">
      <c r="A566" s="100" t="s">
        <v>6447</v>
      </c>
      <c r="B566" s="100" t="s">
        <v>6203</v>
      </c>
      <c r="C566" s="101">
        <v>9472</v>
      </c>
      <c r="D566" s="108">
        <v>1515</v>
      </c>
      <c r="E566" s="108">
        <v>8626</v>
      </c>
      <c r="F566" s="109">
        <f t="shared" si="35"/>
        <v>19613</v>
      </c>
      <c r="G566" s="109">
        <f t="shared" si="32"/>
        <v>3473.0666666666666</v>
      </c>
      <c r="H566" s="109">
        <v>0</v>
      </c>
      <c r="I566" s="109">
        <f t="shared" si="33"/>
        <v>14208</v>
      </c>
      <c r="J566" s="109">
        <v>14800</v>
      </c>
      <c r="K566" s="109">
        <f t="shared" si="34"/>
        <v>32481.066666666666</v>
      </c>
    </row>
    <row r="567" spans="1:11" s="107" customFormat="1" ht="12.5" x14ac:dyDescent="0.25">
      <c r="A567" s="100" t="s">
        <v>6448</v>
      </c>
      <c r="B567" s="100" t="s">
        <v>6205</v>
      </c>
      <c r="C567" s="101">
        <v>9417</v>
      </c>
      <c r="D567" s="108">
        <v>1515</v>
      </c>
      <c r="E567" s="108">
        <v>8621</v>
      </c>
      <c r="F567" s="109">
        <f t="shared" si="35"/>
        <v>19553</v>
      </c>
      <c r="G567" s="109">
        <f t="shared" si="32"/>
        <v>3452.8999999999996</v>
      </c>
      <c r="H567" s="109">
        <v>0</v>
      </c>
      <c r="I567" s="109">
        <f t="shared" si="33"/>
        <v>14125.499999999998</v>
      </c>
      <c r="J567" s="109">
        <v>14800</v>
      </c>
      <c r="K567" s="109">
        <f t="shared" si="34"/>
        <v>32378.399999999998</v>
      </c>
    </row>
    <row r="568" spans="1:11" s="107" customFormat="1" ht="12.5" x14ac:dyDescent="0.25">
      <c r="A568" s="100" t="s">
        <v>6448</v>
      </c>
      <c r="B568" s="100" t="s">
        <v>6205</v>
      </c>
      <c r="C568" s="101">
        <v>9417</v>
      </c>
      <c r="D568" s="108">
        <v>1515</v>
      </c>
      <c r="E568" s="108">
        <v>8621</v>
      </c>
      <c r="F568" s="109">
        <f t="shared" si="35"/>
        <v>19553</v>
      </c>
      <c r="G568" s="109">
        <f t="shared" si="32"/>
        <v>3452.8999999999996</v>
      </c>
      <c r="H568" s="109">
        <v>0</v>
      </c>
      <c r="I568" s="109">
        <f t="shared" si="33"/>
        <v>14125.499999999998</v>
      </c>
      <c r="J568" s="109">
        <v>0</v>
      </c>
      <c r="K568" s="109">
        <f t="shared" si="34"/>
        <v>17578.399999999998</v>
      </c>
    </row>
    <row r="569" spans="1:11" s="107" customFormat="1" ht="12.5" x14ac:dyDescent="0.25">
      <c r="A569" s="100" t="s">
        <v>6449</v>
      </c>
      <c r="B569" s="100" t="s">
        <v>6207</v>
      </c>
      <c r="C569" s="101">
        <v>9362</v>
      </c>
      <c r="D569" s="108">
        <v>1515</v>
      </c>
      <c r="E569" s="108">
        <v>8615</v>
      </c>
      <c r="F569" s="109">
        <f t="shared" si="35"/>
        <v>19492</v>
      </c>
      <c r="G569" s="109">
        <f t="shared" si="32"/>
        <v>3432.7333333333331</v>
      </c>
      <c r="H569" s="109">
        <v>0</v>
      </c>
      <c r="I569" s="109">
        <f t="shared" si="33"/>
        <v>14043</v>
      </c>
      <c r="J569" s="109">
        <v>15600</v>
      </c>
      <c r="K569" s="109">
        <f t="shared" si="34"/>
        <v>33075.733333333337</v>
      </c>
    </row>
    <row r="570" spans="1:11" s="107" customFormat="1" ht="12.5" x14ac:dyDescent="0.25">
      <c r="A570" s="100" t="s">
        <v>6449</v>
      </c>
      <c r="B570" s="100" t="s">
        <v>6207</v>
      </c>
      <c r="C570" s="101">
        <v>9362</v>
      </c>
      <c r="D570" s="108">
        <v>1515</v>
      </c>
      <c r="E570" s="108">
        <v>8615</v>
      </c>
      <c r="F570" s="109">
        <f t="shared" si="35"/>
        <v>19492</v>
      </c>
      <c r="G570" s="109">
        <f t="shared" si="32"/>
        <v>3432.7333333333331</v>
      </c>
      <c r="H570" s="109">
        <v>0</v>
      </c>
      <c r="I570" s="109">
        <f t="shared" si="33"/>
        <v>14043</v>
      </c>
      <c r="J570" s="109">
        <v>14800</v>
      </c>
      <c r="K570" s="109">
        <f t="shared" si="34"/>
        <v>32275.733333333334</v>
      </c>
    </row>
    <row r="571" spans="1:11" s="107" customFormat="1" ht="12.5" x14ac:dyDescent="0.25">
      <c r="A571" s="100" t="s">
        <v>6449</v>
      </c>
      <c r="B571" s="100" t="s">
        <v>6207</v>
      </c>
      <c r="C571" s="101">
        <v>9362</v>
      </c>
      <c r="D571" s="108">
        <v>1515</v>
      </c>
      <c r="E571" s="108">
        <v>8615</v>
      </c>
      <c r="F571" s="109">
        <f t="shared" si="35"/>
        <v>19492</v>
      </c>
      <c r="G571" s="109">
        <f t="shared" si="32"/>
        <v>3432.7333333333331</v>
      </c>
      <c r="H571" s="109">
        <v>0</v>
      </c>
      <c r="I571" s="109">
        <f t="shared" si="33"/>
        <v>14043</v>
      </c>
      <c r="J571" s="109">
        <v>0</v>
      </c>
      <c r="K571" s="109">
        <f t="shared" si="34"/>
        <v>17475.733333333334</v>
      </c>
    </row>
    <row r="572" spans="1:11" s="107" customFormat="1" ht="12.5" x14ac:dyDescent="0.25">
      <c r="A572" s="105"/>
      <c r="B572" s="105"/>
      <c r="C572" s="114"/>
      <c r="D572" s="114"/>
      <c r="E572" s="105"/>
      <c r="F572" s="114"/>
      <c r="G572" s="114"/>
      <c r="H572" s="114"/>
      <c r="I572" s="114"/>
      <c r="J572" s="114"/>
      <c r="K572" s="114"/>
    </row>
    <row r="573" spans="1:11" s="107" customFormat="1" ht="12.5" x14ac:dyDescent="0.25">
      <c r="A573" s="105"/>
      <c r="B573" s="105"/>
      <c r="C573" s="114"/>
      <c r="D573" s="114"/>
      <c r="E573" s="105"/>
      <c r="F573" s="114"/>
      <c r="G573" s="114"/>
      <c r="H573" s="114"/>
      <c r="I573" s="114"/>
      <c r="J573" s="114"/>
      <c r="K573" s="114"/>
    </row>
    <row r="574" spans="1:11" s="105" customFormat="1" x14ac:dyDescent="0.25">
      <c r="A574" s="698" t="s">
        <v>6597</v>
      </c>
      <c r="B574" s="698"/>
      <c r="C574" s="698"/>
      <c r="D574" s="189" t="s">
        <v>533</v>
      </c>
      <c r="E574" s="189" t="s">
        <v>533</v>
      </c>
      <c r="F574" s="189" t="s">
        <v>533</v>
      </c>
      <c r="G574" s="189" t="s">
        <v>533</v>
      </c>
      <c r="H574" s="189" t="s">
        <v>533</v>
      </c>
      <c r="I574" s="189" t="s">
        <v>533</v>
      </c>
      <c r="J574" s="189" t="s">
        <v>533</v>
      </c>
      <c r="K574" s="189" t="s">
        <v>533</v>
      </c>
    </row>
    <row r="575" spans="1:11" s="105" customFormat="1" ht="15" customHeight="1" x14ac:dyDescent="0.25">
      <c r="A575" s="635" t="s">
        <v>4249</v>
      </c>
      <c r="B575" s="637" t="s">
        <v>4231</v>
      </c>
      <c r="C575" s="638" t="s">
        <v>4250</v>
      </c>
      <c r="D575" s="638" t="s">
        <v>4250</v>
      </c>
      <c r="E575" s="638" t="s">
        <v>4250</v>
      </c>
      <c r="F575" s="638" t="s">
        <v>4250</v>
      </c>
      <c r="G575" s="638" t="s">
        <v>4251</v>
      </c>
      <c r="H575" s="638" t="s">
        <v>4251</v>
      </c>
      <c r="I575" s="638" t="s">
        <v>4251</v>
      </c>
      <c r="J575" s="638" t="s">
        <v>4251</v>
      </c>
      <c r="K575" s="639" t="s">
        <v>4251</v>
      </c>
    </row>
    <row r="576" spans="1:11" s="105" customFormat="1" ht="25" x14ac:dyDescent="0.25">
      <c r="A576" s="636" t="s">
        <v>4249</v>
      </c>
      <c r="B576" s="638" t="s">
        <v>4252</v>
      </c>
      <c r="C576" s="90" t="s">
        <v>4253</v>
      </c>
      <c r="D576" s="90" t="s">
        <v>4254</v>
      </c>
      <c r="E576" s="90" t="s">
        <v>4255</v>
      </c>
      <c r="F576" s="90" t="s">
        <v>4256</v>
      </c>
      <c r="G576" s="159" t="s">
        <v>4257</v>
      </c>
      <c r="H576" s="159" t="s">
        <v>4258</v>
      </c>
      <c r="I576" s="90" t="s">
        <v>4259</v>
      </c>
      <c r="J576" s="90" t="s">
        <v>4260</v>
      </c>
      <c r="K576" s="91" t="s">
        <v>4256</v>
      </c>
    </row>
    <row r="577" spans="1:11" s="105" customFormat="1" ht="12.5" x14ac:dyDescent="0.25">
      <c r="A577" s="100" t="s">
        <v>6580</v>
      </c>
      <c r="B577" s="100" t="s">
        <v>6249</v>
      </c>
      <c r="C577" s="101">
        <v>23856</v>
      </c>
      <c r="D577" s="109">
        <v>0</v>
      </c>
      <c r="E577" s="109">
        <v>0</v>
      </c>
      <c r="F577" s="109">
        <f t="shared" ref="F577:F640" si="36">SUM(C577:E577)</f>
        <v>23856</v>
      </c>
      <c r="G577" s="109">
        <v>0</v>
      </c>
      <c r="H577" s="109">
        <v>0</v>
      </c>
      <c r="I577" s="109">
        <f t="shared" ref="I577:I640" si="37">(C577/30)*45</f>
        <v>35784</v>
      </c>
      <c r="J577" s="109">
        <v>0</v>
      </c>
      <c r="K577" s="109">
        <f t="shared" ref="K577:K640" si="38">SUM(G577:J577)</f>
        <v>35784</v>
      </c>
    </row>
    <row r="578" spans="1:11" s="105" customFormat="1" ht="12.5" x14ac:dyDescent="0.25">
      <c r="A578" s="100" t="s">
        <v>6555</v>
      </c>
      <c r="B578" s="100" t="s">
        <v>6237</v>
      </c>
      <c r="C578" s="101">
        <v>7194.5</v>
      </c>
      <c r="D578" s="109">
        <v>0</v>
      </c>
      <c r="E578" s="109">
        <v>0</v>
      </c>
      <c r="F578" s="109">
        <f t="shared" si="36"/>
        <v>7194.5</v>
      </c>
      <c r="G578" s="109">
        <v>0</v>
      </c>
      <c r="H578" s="109">
        <v>0</v>
      </c>
      <c r="I578" s="109">
        <f t="shared" si="37"/>
        <v>10791.75</v>
      </c>
      <c r="J578" s="109">
        <v>0</v>
      </c>
      <c r="K578" s="109">
        <f t="shared" si="38"/>
        <v>10791.75</v>
      </c>
    </row>
    <row r="579" spans="1:11" s="105" customFormat="1" ht="12.5" x14ac:dyDescent="0.25">
      <c r="A579" s="100" t="s">
        <v>6552</v>
      </c>
      <c r="B579" s="100" t="s">
        <v>6553</v>
      </c>
      <c r="C579" s="101">
        <v>14000</v>
      </c>
      <c r="D579" s="109">
        <v>0</v>
      </c>
      <c r="E579" s="109">
        <v>0</v>
      </c>
      <c r="F579" s="109">
        <f t="shared" si="36"/>
        <v>14000</v>
      </c>
      <c r="G579" s="109">
        <v>0</v>
      </c>
      <c r="H579" s="109">
        <v>0</v>
      </c>
      <c r="I579" s="109">
        <f t="shared" si="37"/>
        <v>21000</v>
      </c>
      <c r="J579" s="109">
        <v>0</v>
      </c>
      <c r="K579" s="109">
        <f t="shared" si="38"/>
        <v>21000</v>
      </c>
    </row>
    <row r="580" spans="1:11" s="105" customFormat="1" ht="12.5" x14ac:dyDescent="0.25">
      <c r="A580" s="100" t="s">
        <v>6543</v>
      </c>
      <c r="B580" s="100" t="s">
        <v>6219</v>
      </c>
      <c r="C580" s="101">
        <v>18000</v>
      </c>
      <c r="D580" s="109">
        <v>0</v>
      </c>
      <c r="E580" s="109">
        <v>0</v>
      </c>
      <c r="F580" s="109">
        <f t="shared" si="36"/>
        <v>18000</v>
      </c>
      <c r="G580" s="109">
        <v>0</v>
      </c>
      <c r="H580" s="109">
        <v>0</v>
      </c>
      <c r="I580" s="109">
        <f t="shared" si="37"/>
        <v>27000</v>
      </c>
      <c r="J580" s="109">
        <v>0</v>
      </c>
      <c r="K580" s="109">
        <f t="shared" si="38"/>
        <v>27000</v>
      </c>
    </row>
    <row r="581" spans="1:11" s="105" customFormat="1" ht="12.5" x14ac:dyDescent="0.25">
      <c r="A581" s="100" t="s">
        <v>6584</v>
      </c>
      <c r="B581" s="100" t="s">
        <v>6249</v>
      </c>
      <c r="C581" s="101">
        <v>6497.7</v>
      </c>
      <c r="D581" s="109">
        <v>0</v>
      </c>
      <c r="E581" s="109">
        <v>0</v>
      </c>
      <c r="F581" s="109">
        <f t="shared" si="36"/>
        <v>6497.7</v>
      </c>
      <c r="G581" s="109">
        <v>0</v>
      </c>
      <c r="H581" s="109">
        <v>0</v>
      </c>
      <c r="I581" s="109">
        <f t="shared" si="37"/>
        <v>9746.5499999999993</v>
      </c>
      <c r="J581" s="109">
        <v>0</v>
      </c>
      <c r="K581" s="109">
        <f t="shared" si="38"/>
        <v>9746.5499999999993</v>
      </c>
    </row>
    <row r="582" spans="1:11" s="105" customFormat="1" ht="12.5" x14ac:dyDescent="0.25">
      <c r="A582" s="100" t="s">
        <v>6578</v>
      </c>
      <c r="B582" s="100" t="s">
        <v>6249</v>
      </c>
      <c r="C582" s="101">
        <v>11288</v>
      </c>
      <c r="D582" s="109">
        <v>0</v>
      </c>
      <c r="E582" s="109">
        <v>0</v>
      </c>
      <c r="F582" s="109">
        <f t="shared" si="36"/>
        <v>11288</v>
      </c>
      <c r="G582" s="109">
        <v>0</v>
      </c>
      <c r="H582" s="109">
        <v>0</v>
      </c>
      <c r="I582" s="109">
        <f t="shared" si="37"/>
        <v>16932</v>
      </c>
      <c r="J582" s="109">
        <v>0</v>
      </c>
      <c r="K582" s="109">
        <f t="shared" si="38"/>
        <v>16932</v>
      </c>
    </row>
    <row r="583" spans="1:11" s="105" customFormat="1" ht="12.5" x14ac:dyDescent="0.25">
      <c r="A583" s="100" t="s">
        <v>6462</v>
      </c>
      <c r="B583" s="100" t="s">
        <v>6045</v>
      </c>
      <c r="C583" s="101">
        <v>20000</v>
      </c>
      <c r="D583" s="109">
        <v>0</v>
      </c>
      <c r="E583" s="109">
        <v>0</v>
      </c>
      <c r="F583" s="109">
        <f t="shared" si="36"/>
        <v>20000</v>
      </c>
      <c r="G583" s="109">
        <v>0</v>
      </c>
      <c r="H583" s="109">
        <v>0</v>
      </c>
      <c r="I583" s="109">
        <f t="shared" si="37"/>
        <v>30000</v>
      </c>
      <c r="J583" s="109">
        <v>0</v>
      </c>
      <c r="K583" s="109">
        <f t="shared" si="38"/>
        <v>30000</v>
      </c>
    </row>
    <row r="584" spans="1:11" s="105" customFormat="1" ht="12.5" x14ac:dyDescent="0.25">
      <c r="A584" s="100" t="s">
        <v>6559</v>
      </c>
      <c r="B584" s="100" t="s">
        <v>6242</v>
      </c>
      <c r="C584" s="101">
        <v>20207.14</v>
      </c>
      <c r="D584" s="109">
        <v>0</v>
      </c>
      <c r="E584" s="109">
        <v>0</v>
      </c>
      <c r="F584" s="109">
        <f t="shared" si="36"/>
        <v>20207.14</v>
      </c>
      <c r="G584" s="109">
        <v>0</v>
      </c>
      <c r="H584" s="109">
        <v>0</v>
      </c>
      <c r="I584" s="109">
        <f t="shared" si="37"/>
        <v>30310.71</v>
      </c>
      <c r="J584" s="109">
        <v>0</v>
      </c>
      <c r="K584" s="109">
        <f t="shared" si="38"/>
        <v>30310.71</v>
      </c>
    </row>
    <row r="585" spans="1:11" s="105" customFormat="1" ht="12.5" x14ac:dyDescent="0.25">
      <c r="A585" s="100" t="s">
        <v>6546</v>
      </c>
      <c r="B585" s="100" t="s">
        <v>6226</v>
      </c>
      <c r="C585" s="101">
        <v>15000</v>
      </c>
      <c r="D585" s="109">
        <v>0</v>
      </c>
      <c r="E585" s="109">
        <v>0</v>
      </c>
      <c r="F585" s="109">
        <f t="shared" si="36"/>
        <v>15000</v>
      </c>
      <c r="G585" s="109">
        <v>0</v>
      </c>
      <c r="H585" s="109">
        <v>0</v>
      </c>
      <c r="I585" s="109">
        <f t="shared" si="37"/>
        <v>22500</v>
      </c>
      <c r="J585" s="109">
        <v>0</v>
      </c>
      <c r="K585" s="109">
        <f t="shared" si="38"/>
        <v>22500</v>
      </c>
    </row>
    <row r="586" spans="1:11" s="105" customFormat="1" ht="12.5" x14ac:dyDescent="0.25">
      <c r="A586" s="100" t="s">
        <v>6570</v>
      </c>
      <c r="B586" s="100" t="s">
        <v>6249</v>
      </c>
      <c r="C586" s="101">
        <v>6175</v>
      </c>
      <c r="D586" s="109">
        <v>0</v>
      </c>
      <c r="E586" s="109">
        <v>0</v>
      </c>
      <c r="F586" s="109">
        <f t="shared" si="36"/>
        <v>6175</v>
      </c>
      <c r="G586" s="109">
        <v>0</v>
      </c>
      <c r="H586" s="109">
        <v>0</v>
      </c>
      <c r="I586" s="109">
        <f t="shared" si="37"/>
        <v>9262.5</v>
      </c>
      <c r="J586" s="109">
        <v>0</v>
      </c>
      <c r="K586" s="109">
        <f t="shared" si="38"/>
        <v>9262.5</v>
      </c>
    </row>
    <row r="587" spans="1:11" s="105" customFormat="1" ht="12.5" x14ac:dyDescent="0.25">
      <c r="A587" s="100" t="s">
        <v>6498</v>
      </c>
      <c r="B587" s="100" t="s">
        <v>6091</v>
      </c>
      <c r="C587" s="101">
        <v>7457</v>
      </c>
      <c r="D587" s="109">
        <v>0</v>
      </c>
      <c r="E587" s="109">
        <v>0</v>
      </c>
      <c r="F587" s="109">
        <f t="shared" si="36"/>
        <v>7457</v>
      </c>
      <c r="G587" s="109">
        <v>0</v>
      </c>
      <c r="H587" s="109">
        <v>0</v>
      </c>
      <c r="I587" s="109">
        <f t="shared" si="37"/>
        <v>11185.5</v>
      </c>
      <c r="J587" s="109">
        <v>0</v>
      </c>
      <c r="K587" s="109">
        <f t="shared" si="38"/>
        <v>11185.5</v>
      </c>
    </row>
    <row r="588" spans="1:11" s="105" customFormat="1" ht="12.5" x14ac:dyDescent="0.25">
      <c r="A588" s="100" t="s">
        <v>6492</v>
      </c>
      <c r="B588" s="100" t="s">
        <v>6091</v>
      </c>
      <c r="C588" s="101">
        <v>7284.5</v>
      </c>
      <c r="D588" s="109">
        <v>0</v>
      </c>
      <c r="E588" s="109">
        <v>0</v>
      </c>
      <c r="F588" s="109">
        <f t="shared" si="36"/>
        <v>7284.5</v>
      </c>
      <c r="G588" s="109">
        <v>0</v>
      </c>
      <c r="H588" s="109">
        <v>0</v>
      </c>
      <c r="I588" s="109">
        <f t="shared" si="37"/>
        <v>10926.75</v>
      </c>
      <c r="J588" s="109">
        <v>0</v>
      </c>
      <c r="K588" s="109">
        <f t="shared" si="38"/>
        <v>10926.75</v>
      </c>
    </row>
    <row r="589" spans="1:11" s="105" customFormat="1" ht="12.5" x14ac:dyDescent="0.25">
      <c r="A589" s="100" t="s">
        <v>6532</v>
      </c>
      <c r="B589" s="100" t="s">
        <v>6183</v>
      </c>
      <c r="C589" s="101">
        <v>6197.78</v>
      </c>
      <c r="D589" s="109">
        <v>0</v>
      </c>
      <c r="E589" s="109">
        <v>0</v>
      </c>
      <c r="F589" s="109">
        <f t="shared" si="36"/>
        <v>6197.78</v>
      </c>
      <c r="G589" s="109">
        <v>0</v>
      </c>
      <c r="H589" s="109">
        <v>0</v>
      </c>
      <c r="I589" s="109">
        <f t="shared" si="37"/>
        <v>9296.6699999999983</v>
      </c>
      <c r="J589" s="109">
        <v>0</v>
      </c>
      <c r="K589" s="109">
        <f t="shared" si="38"/>
        <v>9296.6699999999983</v>
      </c>
    </row>
    <row r="590" spans="1:11" s="105" customFormat="1" ht="12.5" x14ac:dyDescent="0.25">
      <c r="A590" s="100" t="s">
        <v>6456</v>
      </c>
      <c r="B590" s="100" t="s">
        <v>6041</v>
      </c>
      <c r="C590" s="101">
        <v>23148.959999999999</v>
      </c>
      <c r="D590" s="109">
        <v>0</v>
      </c>
      <c r="E590" s="109">
        <v>0</v>
      </c>
      <c r="F590" s="109">
        <f t="shared" si="36"/>
        <v>23148.959999999999</v>
      </c>
      <c r="G590" s="109">
        <v>0</v>
      </c>
      <c r="H590" s="109">
        <v>0</v>
      </c>
      <c r="I590" s="109">
        <f t="shared" si="37"/>
        <v>34723.439999999995</v>
      </c>
      <c r="J590" s="109">
        <v>0</v>
      </c>
      <c r="K590" s="109">
        <f t="shared" si="38"/>
        <v>34723.439999999995</v>
      </c>
    </row>
    <row r="591" spans="1:11" s="105" customFormat="1" ht="12.5" x14ac:dyDescent="0.25">
      <c r="A591" s="100" t="s">
        <v>6513</v>
      </c>
      <c r="B591" s="100" t="s">
        <v>6132</v>
      </c>
      <c r="C591" s="101">
        <v>5714.78</v>
      </c>
      <c r="D591" s="109">
        <v>0</v>
      </c>
      <c r="E591" s="109">
        <v>0</v>
      </c>
      <c r="F591" s="109">
        <f t="shared" si="36"/>
        <v>5714.78</v>
      </c>
      <c r="G591" s="109">
        <v>0</v>
      </c>
      <c r="H591" s="109">
        <v>0</v>
      </c>
      <c r="I591" s="109">
        <f t="shared" si="37"/>
        <v>8572.17</v>
      </c>
      <c r="J591" s="109">
        <v>0</v>
      </c>
      <c r="K591" s="109">
        <f t="shared" si="38"/>
        <v>8572.17</v>
      </c>
    </row>
    <row r="592" spans="1:11" s="105" customFormat="1" ht="12.5" x14ac:dyDescent="0.25">
      <c r="A592" s="100" t="s">
        <v>6484</v>
      </c>
      <c r="B592" s="100" t="s">
        <v>6089</v>
      </c>
      <c r="C592" s="101">
        <v>8512</v>
      </c>
      <c r="D592" s="109">
        <v>0</v>
      </c>
      <c r="E592" s="109">
        <v>0</v>
      </c>
      <c r="F592" s="109">
        <f t="shared" si="36"/>
        <v>8512</v>
      </c>
      <c r="G592" s="109">
        <v>0</v>
      </c>
      <c r="H592" s="109">
        <v>0</v>
      </c>
      <c r="I592" s="109">
        <f t="shared" si="37"/>
        <v>12768</v>
      </c>
      <c r="J592" s="109">
        <v>0</v>
      </c>
      <c r="K592" s="109">
        <f t="shared" si="38"/>
        <v>12768</v>
      </c>
    </row>
    <row r="593" spans="1:11" s="105" customFormat="1" ht="12.5" x14ac:dyDescent="0.25">
      <c r="A593" s="100" t="s">
        <v>6520</v>
      </c>
      <c r="B593" s="100" t="s">
        <v>6177</v>
      </c>
      <c r="C593" s="101">
        <v>10701.76</v>
      </c>
      <c r="D593" s="109">
        <v>0</v>
      </c>
      <c r="E593" s="109">
        <v>0</v>
      </c>
      <c r="F593" s="109">
        <f t="shared" si="36"/>
        <v>10701.76</v>
      </c>
      <c r="G593" s="109">
        <v>0</v>
      </c>
      <c r="H593" s="109">
        <v>0</v>
      </c>
      <c r="I593" s="109">
        <f t="shared" si="37"/>
        <v>16052.640000000001</v>
      </c>
      <c r="J593" s="109">
        <v>0</v>
      </c>
      <c r="K593" s="109">
        <f t="shared" si="38"/>
        <v>16052.640000000001</v>
      </c>
    </row>
    <row r="594" spans="1:11" s="105" customFormat="1" ht="12.5" x14ac:dyDescent="0.25">
      <c r="A594" s="100" t="s">
        <v>6533</v>
      </c>
      <c r="B594" s="100" t="s">
        <v>6183</v>
      </c>
      <c r="C594" s="101">
        <v>6487.2</v>
      </c>
      <c r="D594" s="109">
        <v>0</v>
      </c>
      <c r="E594" s="109">
        <v>0</v>
      </c>
      <c r="F594" s="109">
        <f t="shared" si="36"/>
        <v>6487.2</v>
      </c>
      <c r="G594" s="109">
        <v>0</v>
      </c>
      <c r="H594" s="109">
        <v>0</v>
      </c>
      <c r="I594" s="109">
        <f t="shared" si="37"/>
        <v>9730.7999999999993</v>
      </c>
      <c r="J594" s="109">
        <v>0</v>
      </c>
      <c r="K594" s="109">
        <f t="shared" si="38"/>
        <v>9730.7999999999993</v>
      </c>
    </row>
    <row r="595" spans="1:11" s="105" customFormat="1" ht="12.5" x14ac:dyDescent="0.25">
      <c r="A595" s="100" t="s">
        <v>6554</v>
      </c>
      <c r="B595" s="100" t="s">
        <v>6237</v>
      </c>
      <c r="C595" s="101">
        <v>6556.62</v>
      </c>
      <c r="D595" s="109">
        <v>0</v>
      </c>
      <c r="E595" s="109">
        <v>0</v>
      </c>
      <c r="F595" s="109">
        <f t="shared" si="36"/>
        <v>6556.62</v>
      </c>
      <c r="G595" s="109">
        <v>0</v>
      </c>
      <c r="H595" s="109">
        <v>0</v>
      </c>
      <c r="I595" s="109">
        <f t="shared" si="37"/>
        <v>9834.93</v>
      </c>
      <c r="J595" s="109">
        <v>0</v>
      </c>
      <c r="K595" s="109">
        <f t="shared" si="38"/>
        <v>9834.93</v>
      </c>
    </row>
    <row r="596" spans="1:11" s="105" customFormat="1" ht="12.5" x14ac:dyDescent="0.25">
      <c r="A596" s="100" t="s">
        <v>6582</v>
      </c>
      <c r="B596" s="100" t="s">
        <v>6249</v>
      </c>
      <c r="C596" s="101">
        <v>6487.2</v>
      </c>
      <c r="D596" s="109">
        <v>0</v>
      </c>
      <c r="E596" s="109">
        <v>0</v>
      </c>
      <c r="F596" s="109">
        <f t="shared" si="36"/>
        <v>6487.2</v>
      </c>
      <c r="G596" s="109">
        <v>0</v>
      </c>
      <c r="H596" s="109">
        <v>0</v>
      </c>
      <c r="I596" s="109">
        <f t="shared" si="37"/>
        <v>9730.7999999999993</v>
      </c>
      <c r="J596" s="109">
        <v>0</v>
      </c>
      <c r="K596" s="109">
        <f t="shared" si="38"/>
        <v>9730.7999999999993</v>
      </c>
    </row>
    <row r="597" spans="1:11" s="105" customFormat="1" ht="12.5" x14ac:dyDescent="0.25">
      <c r="A597" s="100" t="s">
        <v>6470</v>
      </c>
      <c r="B597" s="100" t="s">
        <v>6471</v>
      </c>
      <c r="C597" s="101">
        <v>6837.5</v>
      </c>
      <c r="D597" s="109">
        <v>0</v>
      </c>
      <c r="E597" s="109">
        <v>0</v>
      </c>
      <c r="F597" s="109">
        <f t="shared" si="36"/>
        <v>6837.5</v>
      </c>
      <c r="G597" s="109">
        <v>0</v>
      </c>
      <c r="H597" s="109">
        <v>0</v>
      </c>
      <c r="I597" s="109">
        <f t="shared" si="37"/>
        <v>10256.25</v>
      </c>
      <c r="J597" s="109">
        <v>0</v>
      </c>
      <c r="K597" s="109">
        <f t="shared" si="38"/>
        <v>10256.25</v>
      </c>
    </row>
    <row r="598" spans="1:11" s="105" customFormat="1" ht="12.5" x14ac:dyDescent="0.25">
      <c r="A598" s="100" t="s">
        <v>6527</v>
      </c>
      <c r="B598" s="100" t="s">
        <v>6181</v>
      </c>
      <c r="C598" s="101">
        <v>7719</v>
      </c>
      <c r="D598" s="109">
        <v>0</v>
      </c>
      <c r="E598" s="109">
        <v>0</v>
      </c>
      <c r="F598" s="109">
        <f t="shared" si="36"/>
        <v>7719</v>
      </c>
      <c r="G598" s="109">
        <v>0</v>
      </c>
      <c r="H598" s="109">
        <v>0</v>
      </c>
      <c r="I598" s="109">
        <f t="shared" si="37"/>
        <v>11578.5</v>
      </c>
      <c r="J598" s="109">
        <v>0</v>
      </c>
      <c r="K598" s="109">
        <f t="shared" si="38"/>
        <v>11578.5</v>
      </c>
    </row>
    <row r="599" spans="1:11" s="105" customFormat="1" ht="12.5" x14ac:dyDescent="0.25">
      <c r="A599" s="100" t="s">
        <v>6516</v>
      </c>
      <c r="B599" s="100" t="s">
        <v>6132</v>
      </c>
      <c r="C599" s="101">
        <v>7474</v>
      </c>
      <c r="D599" s="109">
        <v>0</v>
      </c>
      <c r="E599" s="109">
        <v>0</v>
      </c>
      <c r="F599" s="109">
        <f t="shared" si="36"/>
        <v>7474</v>
      </c>
      <c r="G599" s="109">
        <v>0</v>
      </c>
      <c r="H599" s="109">
        <v>0</v>
      </c>
      <c r="I599" s="109">
        <f t="shared" si="37"/>
        <v>11211</v>
      </c>
      <c r="J599" s="109">
        <v>0</v>
      </c>
      <c r="K599" s="109">
        <f t="shared" si="38"/>
        <v>11211</v>
      </c>
    </row>
    <row r="600" spans="1:11" s="105" customFormat="1" ht="12.5" x14ac:dyDescent="0.25">
      <c r="A600" s="100" t="s">
        <v>6569</v>
      </c>
      <c r="B600" s="100" t="s">
        <v>6249</v>
      </c>
      <c r="C600" s="101">
        <v>5357.1</v>
      </c>
      <c r="D600" s="109">
        <v>0</v>
      </c>
      <c r="E600" s="109">
        <v>0</v>
      </c>
      <c r="F600" s="109">
        <f t="shared" si="36"/>
        <v>5357.1</v>
      </c>
      <c r="G600" s="109">
        <v>0</v>
      </c>
      <c r="H600" s="109">
        <v>0</v>
      </c>
      <c r="I600" s="109">
        <f t="shared" si="37"/>
        <v>8035.6500000000005</v>
      </c>
      <c r="J600" s="109">
        <v>0</v>
      </c>
      <c r="K600" s="109">
        <f t="shared" si="38"/>
        <v>8035.6500000000005</v>
      </c>
    </row>
    <row r="601" spans="1:11" s="105" customFormat="1" ht="12.5" x14ac:dyDescent="0.25">
      <c r="A601" s="100" t="s">
        <v>6575</v>
      </c>
      <c r="B601" s="100" t="s">
        <v>6249</v>
      </c>
      <c r="C601" s="101">
        <v>8000</v>
      </c>
      <c r="D601" s="109">
        <v>0</v>
      </c>
      <c r="E601" s="109">
        <v>0</v>
      </c>
      <c r="F601" s="109">
        <f t="shared" si="36"/>
        <v>8000</v>
      </c>
      <c r="G601" s="109">
        <v>0</v>
      </c>
      <c r="H601" s="109">
        <v>0</v>
      </c>
      <c r="I601" s="109">
        <f t="shared" si="37"/>
        <v>12000</v>
      </c>
      <c r="J601" s="109">
        <v>0</v>
      </c>
      <c r="K601" s="109">
        <f t="shared" si="38"/>
        <v>12000</v>
      </c>
    </row>
    <row r="602" spans="1:11" s="105" customFormat="1" ht="12.5" x14ac:dyDescent="0.25">
      <c r="A602" s="100" t="s">
        <v>6468</v>
      </c>
      <c r="B602" s="100" t="s">
        <v>6063</v>
      </c>
      <c r="C602" s="101">
        <v>12900</v>
      </c>
      <c r="D602" s="109">
        <v>0</v>
      </c>
      <c r="E602" s="109">
        <v>0</v>
      </c>
      <c r="F602" s="109">
        <f t="shared" si="36"/>
        <v>12900</v>
      </c>
      <c r="G602" s="109">
        <v>0</v>
      </c>
      <c r="H602" s="109">
        <v>0</v>
      </c>
      <c r="I602" s="109">
        <f t="shared" si="37"/>
        <v>19350</v>
      </c>
      <c r="J602" s="109">
        <v>0</v>
      </c>
      <c r="K602" s="109">
        <f t="shared" si="38"/>
        <v>19350</v>
      </c>
    </row>
    <row r="603" spans="1:11" s="105" customFormat="1" ht="12.5" x14ac:dyDescent="0.25">
      <c r="A603" s="100" t="s">
        <v>6469</v>
      </c>
      <c r="B603" s="100" t="s">
        <v>6067</v>
      </c>
      <c r="C603" s="101">
        <v>7194.5</v>
      </c>
      <c r="D603" s="109">
        <v>0</v>
      </c>
      <c r="E603" s="109">
        <v>0</v>
      </c>
      <c r="F603" s="109">
        <f t="shared" si="36"/>
        <v>7194.5</v>
      </c>
      <c r="G603" s="109">
        <v>0</v>
      </c>
      <c r="H603" s="109">
        <v>0</v>
      </c>
      <c r="I603" s="109">
        <f t="shared" si="37"/>
        <v>10791.75</v>
      </c>
      <c r="J603" s="109">
        <v>0</v>
      </c>
      <c r="K603" s="109">
        <f t="shared" si="38"/>
        <v>10791.75</v>
      </c>
    </row>
    <row r="604" spans="1:11" s="105" customFormat="1" ht="12.5" x14ac:dyDescent="0.25">
      <c r="A604" s="100" t="s">
        <v>6574</v>
      </c>
      <c r="B604" s="100" t="s">
        <v>6249</v>
      </c>
      <c r="C604" s="101">
        <v>6114.78</v>
      </c>
      <c r="D604" s="109">
        <v>0</v>
      </c>
      <c r="E604" s="109">
        <v>0</v>
      </c>
      <c r="F604" s="109">
        <f t="shared" si="36"/>
        <v>6114.78</v>
      </c>
      <c r="G604" s="109">
        <v>0</v>
      </c>
      <c r="H604" s="109">
        <v>0</v>
      </c>
      <c r="I604" s="109">
        <f t="shared" si="37"/>
        <v>9172.17</v>
      </c>
      <c r="J604" s="109">
        <v>0</v>
      </c>
      <c r="K604" s="109">
        <f t="shared" si="38"/>
        <v>9172.17</v>
      </c>
    </row>
    <row r="605" spans="1:11" s="105" customFormat="1" ht="12.5" x14ac:dyDescent="0.25">
      <c r="A605" s="100" t="s">
        <v>6480</v>
      </c>
      <c r="B605" s="100" t="s">
        <v>6079</v>
      </c>
      <c r="C605" s="101">
        <v>11470</v>
      </c>
      <c r="D605" s="109">
        <v>0</v>
      </c>
      <c r="E605" s="109">
        <v>0</v>
      </c>
      <c r="F605" s="109">
        <f t="shared" si="36"/>
        <v>11470</v>
      </c>
      <c r="G605" s="109">
        <v>0</v>
      </c>
      <c r="H605" s="109">
        <v>0</v>
      </c>
      <c r="I605" s="109">
        <f t="shared" si="37"/>
        <v>17205</v>
      </c>
      <c r="J605" s="109">
        <v>0</v>
      </c>
      <c r="K605" s="109">
        <f t="shared" si="38"/>
        <v>17205</v>
      </c>
    </row>
    <row r="606" spans="1:11" s="105" customFormat="1" ht="12.5" x14ac:dyDescent="0.25">
      <c r="A606" s="100" t="s">
        <v>6557</v>
      </c>
      <c r="B606" s="100" t="s">
        <v>6242</v>
      </c>
      <c r="C606" s="101">
        <v>7326.5</v>
      </c>
      <c r="D606" s="109">
        <v>0</v>
      </c>
      <c r="E606" s="109">
        <v>0</v>
      </c>
      <c r="F606" s="109">
        <f t="shared" si="36"/>
        <v>7326.5</v>
      </c>
      <c r="G606" s="109">
        <v>0</v>
      </c>
      <c r="H606" s="109">
        <v>0</v>
      </c>
      <c r="I606" s="109">
        <f t="shared" si="37"/>
        <v>10989.75</v>
      </c>
      <c r="J606" s="109">
        <v>0</v>
      </c>
      <c r="K606" s="109">
        <f t="shared" si="38"/>
        <v>10989.75</v>
      </c>
    </row>
    <row r="607" spans="1:11" s="105" customFormat="1" ht="12.5" x14ac:dyDescent="0.25">
      <c r="A607" s="100" t="s">
        <v>6459</v>
      </c>
      <c r="B607" s="100" t="s">
        <v>6045</v>
      </c>
      <c r="C607" s="101">
        <v>17650</v>
      </c>
      <c r="D607" s="109">
        <v>0</v>
      </c>
      <c r="E607" s="109">
        <v>0</v>
      </c>
      <c r="F607" s="109">
        <f t="shared" si="36"/>
        <v>17650</v>
      </c>
      <c r="G607" s="109">
        <v>0</v>
      </c>
      <c r="H607" s="109">
        <v>0</v>
      </c>
      <c r="I607" s="109">
        <f t="shared" si="37"/>
        <v>26475</v>
      </c>
      <c r="J607" s="109">
        <v>0</v>
      </c>
      <c r="K607" s="109">
        <f t="shared" si="38"/>
        <v>26475</v>
      </c>
    </row>
    <row r="608" spans="1:11" s="105" customFormat="1" ht="12.5" x14ac:dyDescent="0.25">
      <c r="A608" s="100" t="s">
        <v>6576</v>
      </c>
      <c r="B608" s="100" t="s">
        <v>6249</v>
      </c>
      <c r="C608" s="101">
        <v>8826.9599999999991</v>
      </c>
      <c r="D608" s="109">
        <v>0</v>
      </c>
      <c r="E608" s="109">
        <v>0</v>
      </c>
      <c r="F608" s="109">
        <f t="shared" si="36"/>
        <v>8826.9599999999991</v>
      </c>
      <c r="G608" s="109">
        <v>0</v>
      </c>
      <c r="H608" s="109">
        <v>0</v>
      </c>
      <c r="I608" s="109">
        <f t="shared" si="37"/>
        <v>13240.439999999999</v>
      </c>
      <c r="J608" s="109">
        <v>0</v>
      </c>
      <c r="K608" s="109">
        <f t="shared" si="38"/>
        <v>13240.439999999999</v>
      </c>
    </row>
    <row r="609" spans="1:11" s="105" customFormat="1" ht="12.5" x14ac:dyDescent="0.25">
      <c r="A609" s="100" t="s">
        <v>6512</v>
      </c>
      <c r="B609" s="100" t="s">
        <v>6302</v>
      </c>
      <c r="C609" s="101">
        <v>8023</v>
      </c>
      <c r="D609" s="109">
        <v>0</v>
      </c>
      <c r="E609" s="109">
        <v>0</v>
      </c>
      <c r="F609" s="109">
        <f t="shared" si="36"/>
        <v>8023</v>
      </c>
      <c r="G609" s="109">
        <v>0</v>
      </c>
      <c r="H609" s="109">
        <v>0</v>
      </c>
      <c r="I609" s="109">
        <f t="shared" si="37"/>
        <v>12034.5</v>
      </c>
      <c r="J609" s="109">
        <v>0</v>
      </c>
      <c r="K609" s="109">
        <f t="shared" si="38"/>
        <v>12034.5</v>
      </c>
    </row>
    <row r="610" spans="1:11" s="105" customFormat="1" ht="12.5" x14ac:dyDescent="0.25">
      <c r="A610" s="100" t="s">
        <v>6457</v>
      </c>
      <c r="B610" s="100" t="s">
        <v>6041</v>
      </c>
      <c r="C610" s="101">
        <v>23855.5</v>
      </c>
      <c r="D610" s="109">
        <v>0</v>
      </c>
      <c r="E610" s="109">
        <v>0</v>
      </c>
      <c r="F610" s="109">
        <f t="shared" si="36"/>
        <v>23855.5</v>
      </c>
      <c r="G610" s="109">
        <v>0</v>
      </c>
      <c r="H610" s="109">
        <v>0</v>
      </c>
      <c r="I610" s="109">
        <f t="shared" si="37"/>
        <v>35783.25</v>
      </c>
      <c r="J610" s="109">
        <v>0</v>
      </c>
      <c r="K610" s="109">
        <f t="shared" si="38"/>
        <v>35783.25</v>
      </c>
    </row>
    <row r="611" spans="1:11" s="105" customFormat="1" ht="12.5" x14ac:dyDescent="0.25">
      <c r="A611" s="100" t="s">
        <v>6472</v>
      </c>
      <c r="B611" s="100" t="s">
        <v>6071</v>
      </c>
      <c r="C611" s="101">
        <v>6487.2</v>
      </c>
      <c r="D611" s="109">
        <v>0</v>
      </c>
      <c r="E611" s="109">
        <v>0</v>
      </c>
      <c r="F611" s="109">
        <f t="shared" si="36"/>
        <v>6487.2</v>
      </c>
      <c r="G611" s="109">
        <v>0</v>
      </c>
      <c r="H611" s="109">
        <v>0</v>
      </c>
      <c r="I611" s="109">
        <f t="shared" si="37"/>
        <v>9730.7999999999993</v>
      </c>
      <c r="J611" s="109">
        <v>0</v>
      </c>
      <c r="K611" s="109">
        <f t="shared" si="38"/>
        <v>9730.7999999999993</v>
      </c>
    </row>
    <row r="612" spans="1:11" s="105" customFormat="1" ht="12.5" x14ac:dyDescent="0.25">
      <c r="A612" s="100" t="s">
        <v>6473</v>
      </c>
      <c r="B612" s="100" t="s">
        <v>6071</v>
      </c>
      <c r="C612" s="101">
        <v>7963</v>
      </c>
      <c r="D612" s="109">
        <v>0</v>
      </c>
      <c r="E612" s="109">
        <v>0</v>
      </c>
      <c r="F612" s="109">
        <f t="shared" si="36"/>
        <v>7963</v>
      </c>
      <c r="G612" s="109">
        <v>0</v>
      </c>
      <c r="H612" s="109">
        <v>0</v>
      </c>
      <c r="I612" s="109">
        <f t="shared" si="37"/>
        <v>11944.5</v>
      </c>
      <c r="J612" s="109">
        <v>0</v>
      </c>
      <c r="K612" s="109">
        <f t="shared" si="38"/>
        <v>11944.5</v>
      </c>
    </row>
    <row r="613" spans="1:11" s="105" customFormat="1" ht="12.5" x14ac:dyDescent="0.25">
      <c r="A613" s="100" t="s">
        <v>6489</v>
      </c>
      <c r="B613" s="100" t="s">
        <v>6089</v>
      </c>
      <c r="C613" s="101">
        <v>9920</v>
      </c>
      <c r="D613" s="109">
        <v>0</v>
      </c>
      <c r="E613" s="109">
        <v>0</v>
      </c>
      <c r="F613" s="109">
        <f t="shared" si="36"/>
        <v>9920</v>
      </c>
      <c r="G613" s="109">
        <v>0</v>
      </c>
      <c r="H613" s="109">
        <v>0</v>
      </c>
      <c r="I613" s="109">
        <f t="shared" si="37"/>
        <v>14880</v>
      </c>
      <c r="J613" s="109">
        <v>0</v>
      </c>
      <c r="K613" s="109">
        <f t="shared" si="38"/>
        <v>14880</v>
      </c>
    </row>
    <row r="614" spans="1:11" s="105" customFormat="1" ht="12.5" x14ac:dyDescent="0.25">
      <c r="A614" s="100" t="s">
        <v>6566</v>
      </c>
      <c r="B614" s="100" t="s">
        <v>6249</v>
      </c>
      <c r="C614" s="101">
        <v>4250.62</v>
      </c>
      <c r="D614" s="109">
        <v>0</v>
      </c>
      <c r="E614" s="109">
        <v>0</v>
      </c>
      <c r="F614" s="109">
        <f t="shared" si="36"/>
        <v>4250.62</v>
      </c>
      <c r="G614" s="109">
        <v>0</v>
      </c>
      <c r="H614" s="109">
        <v>0</v>
      </c>
      <c r="I614" s="109">
        <f t="shared" si="37"/>
        <v>6375.9299999999994</v>
      </c>
      <c r="J614" s="109">
        <v>0</v>
      </c>
      <c r="K614" s="109">
        <f t="shared" si="38"/>
        <v>6375.9299999999994</v>
      </c>
    </row>
    <row r="615" spans="1:11" s="105" customFormat="1" ht="12.5" x14ac:dyDescent="0.25">
      <c r="A615" s="100" t="s">
        <v>6535</v>
      </c>
      <c r="B615" s="100" t="s">
        <v>6183</v>
      </c>
      <c r="C615" s="101">
        <v>4271.3999999999996</v>
      </c>
      <c r="D615" s="109">
        <v>0</v>
      </c>
      <c r="E615" s="109">
        <v>0</v>
      </c>
      <c r="F615" s="109">
        <f t="shared" si="36"/>
        <v>4271.3999999999996</v>
      </c>
      <c r="G615" s="109">
        <v>0</v>
      </c>
      <c r="H615" s="109">
        <v>0</v>
      </c>
      <c r="I615" s="109">
        <f t="shared" si="37"/>
        <v>6407.0999999999995</v>
      </c>
      <c r="J615" s="109">
        <v>0</v>
      </c>
      <c r="K615" s="109">
        <f t="shared" si="38"/>
        <v>6407.0999999999995</v>
      </c>
    </row>
    <row r="616" spans="1:11" s="105" customFormat="1" ht="12.5" x14ac:dyDescent="0.25">
      <c r="A616" s="100" t="s">
        <v>6479</v>
      </c>
      <c r="B616" s="100" t="s">
        <v>6079</v>
      </c>
      <c r="C616" s="101">
        <v>10945</v>
      </c>
      <c r="D616" s="109">
        <v>0</v>
      </c>
      <c r="E616" s="109">
        <v>0</v>
      </c>
      <c r="F616" s="109">
        <f t="shared" si="36"/>
        <v>10945</v>
      </c>
      <c r="G616" s="109">
        <v>0</v>
      </c>
      <c r="H616" s="109">
        <v>0</v>
      </c>
      <c r="I616" s="109">
        <f t="shared" si="37"/>
        <v>16417.5</v>
      </c>
      <c r="J616" s="109">
        <v>0</v>
      </c>
      <c r="K616" s="109">
        <f t="shared" si="38"/>
        <v>16417.5</v>
      </c>
    </row>
    <row r="617" spans="1:11" s="105" customFormat="1" ht="12.5" x14ac:dyDescent="0.25">
      <c r="A617" s="100" t="s">
        <v>6529</v>
      </c>
      <c r="B617" s="100" t="s">
        <v>6181</v>
      </c>
      <c r="C617" s="101">
        <v>11364</v>
      </c>
      <c r="D617" s="109">
        <v>0</v>
      </c>
      <c r="E617" s="109">
        <v>0</v>
      </c>
      <c r="F617" s="109">
        <f t="shared" si="36"/>
        <v>11364</v>
      </c>
      <c r="G617" s="109">
        <v>0</v>
      </c>
      <c r="H617" s="109">
        <v>0</v>
      </c>
      <c r="I617" s="109">
        <f t="shared" si="37"/>
        <v>17046</v>
      </c>
      <c r="J617" s="109">
        <v>0</v>
      </c>
      <c r="K617" s="109">
        <f t="shared" si="38"/>
        <v>17046</v>
      </c>
    </row>
    <row r="618" spans="1:11" s="105" customFormat="1" ht="12.5" x14ac:dyDescent="0.25">
      <c r="A618" s="100" t="s">
        <v>6547</v>
      </c>
      <c r="B618" s="100" t="s">
        <v>6234</v>
      </c>
      <c r="C618" s="101">
        <v>10000</v>
      </c>
      <c r="D618" s="109">
        <v>0</v>
      </c>
      <c r="E618" s="109">
        <v>0</v>
      </c>
      <c r="F618" s="109">
        <f t="shared" si="36"/>
        <v>10000</v>
      </c>
      <c r="G618" s="109">
        <v>0</v>
      </c>
      <c r="H618" s="109">
        <v>0</v>
      </c>
      <c r="I618" s="109">
        <f t="shared" si="37"/>
        <v>15000</v>
      </c>
      <c r="J618" s="109">
        <v>0</v>
      </c>
      <c r="K618" s="109">
        <f t="shared" si="38"/>
        <v>15000</v>
      </c>
    </row>
    <row r="619" spans="1:11" s="105" customFormat="1" ht="12.5" x14ac:dyDescent="0.25">
      <c r="A619" s="100" t="s">
        <v>6564</v>
      </c>
      <c r="B619" s="100" t="s">
        <v>6249</v>
      </c>
      <c r="C619" s="101">
        <v>6634.5</v>
      </c>
      <c r="D619" s="109">
        <v>0</v>
      </c>
      <c r="E619" s="109">
        <v>0</v>
      </c>
      <c r="F619" s="109">
        <f t="shared" si="36"/>
        <v>6634.5</v>
      </c>
      <c r="G619" s="109">
        <v>0</v>
      </c>
      <c r="H619" s="109">
        <v>0</v>
      </c>
      <c r="I619" s="109">
        <f t="shared" si="37"/>
        <v>9951.75</v>
      </c>
      <c r="J619" s="109">
        <v>0</v>
      </c>
      <c r="K619" s="109">
        <f t="shared" si="38"/>
        <v>9951.75</v>
      </c>
    </row>
    <row r="620" spans="1:11" s="105" customFormat="1" ht="12.5" x14ac:dyDescent="0.25">
      <c r="A620" s="100" t="s">
        <v>6477</v>
      </c>
      <c r="B620" s="100" t="s">
        <v>6079</v>
      </c>
      <c r="C620" s="101">
        <v>8000</v>
      </c>
      <c r="D620" s="109">
        <v>0</v>
      </c>
      <c r="E620" s="109">
        <v>0</v>
      </c>
      <c r="F620" s="109">
        <f t="shared" si="36"/>
        <v>8000</v>
      </c>
      <c r="G620" s="109">
        <v>0</v>
      </c>
      <c r="H620" s="109">
        <v>0</v>
      </c>
      <c r="I620" s="109">
        <f t="shared" si="37"/>
        <v>12000</v>
      </c>
      <c r="J620" s="109">
        <v>0</v>
      </c>
      <c r="K620" s="109">
        <f t="shared" si="38"/>
        <v>12000</v>
      </c>
    </row>
    <row r="621" spans="1:11" s="105" customFormat="1" ht="12.5" x14ac:dyDescent="0.25">
      <c r="A621" s="100" t="s">
        <v>6521</v>
      </c>
      <c r="B621" s="100" t="s">
        <v>6177</v>
      </c>
      <c r="C621" s="101">
        <v>15960</v>
      </c>
      <c r="D621" s="109">
        <v>0</v>
      </c>
      <c r="E621" s="109">
        <v>0</v>
      </c>
      <c r="F621" s="109">
        <f t="shared" si="36"/>
        <v>15960</v>
      </c>
      <c r="G621" s="109">
        <v>0</v>
      </c>
      <c r="H621" s="109">
        <v>0</v>
      </c>
      <c r="I621" s="109">
        <f t="shared" si="37"/>
        <v>23940</v>
      </c>
      <c r="J621" s="109">
        <v>0</v>
      </c>
      <c r="K621" s="109">
        <f t="shared" si="38"/>
        <v>23940</v>
      </c>
    </row>
    <row r="622" spans="1:11" s="105" customFormat="1" ht="12.5" x14ac:dyDescent="0.25">
      <c r="A622" s="100" t="s">
        <v>6563</v>
      </c>
      <c r="B622" s="100" t="s">
        <v>6249</v>
      </c>
      <c r="C622" s="101">
        <v>3822.4</v>
      </c>
      <c r="D622" s="109">
        <v>0</v>
      </c>
      <c r="E622" s="109">
        <v>0</v>
      </c>
      <c r="F622" s="109">
        <f t="shared" si="36"/>
        <v>3822.4</v>
      </c>
      <c r="G622" s="109">
        <v>0</v>
      </c>
      <c r="H622" s="109">
        <v>0</v>
      </c>
      <c r="I622" s="109">
        <f t="shared" si="37"/>
        <v>5733.6</v>
      </c>
      <c r="J622" s="109">
        <v>0</v>
      </c>
      <c r="K622" s="109">
        <f t="shared" si="38"/>
        <v>5733.6</v>
      </c>
    </row>
    <row r="623" spans="1:11" s="105" customFormat="1" ht="12.5" x14ac:dyDescent="0.25">
      <c r="A623" s="100" t="s">
        <v>6495</v>
      </c>
      <c r="B623" s="100" t="s">
        <v>6091</v>
      </c>
      <c r="C623" s="101">
        <v>7783</v>
      </c>
      <c r="D623" s="109">
        <v>0</v>
      </c>
      <c r="E623" s="109">
        <v>0</v>
      </c>
      <c r="F623" s="109">
        <f t="shared" si="36"/>
        <v>7783</v>
      </c>
      <c r="G623" s="109">
        <v>0</v>
      </c>
      <c r="H623" s="109">
        <v>0</v>
      </c>
      <c r="I623" s="109">
        <f t="shared" si="37"/>
        <v>11674.5</v>
      </c>
      <c r="J623" s="109">
        <v>0</v>
      </c>
      <c r="K623" s="109">
        <f t="shared" si="38"/>
        <v>11674.5</v>
      </c>
    </row>
    <row r="624" spans="1:11" s="105" customFormat="1" ht="12.5" x14ac:dyDescent="0.25">
      <c r="A624" s="100" t="s">
        <v>6507</v>
      </c>
      <c r="B624" s="100" t="s">
        <v>6505</v>
      </c>
      <c r="C624" s="101">
        <v>6165</v>
      </c>
      <c r="D624" s="109">
        <v>0</v>
      </c>
      <c r="E624" s="109">
        <v>0</v>
      </c>
      <c r="F624" s="109">
        <f t="shared" si="36"/>
        <v>6165</v>
      </c>
      <c r="G624" s="109">
        <v>0</v>
      </c>
      <c r="H624" s="109">
        <v>0</v>
      </c>
      <c r="I624" s="109">
        <f t="shared" si="37"/>
        <v>9247.5</v>
      </c>
      <c r="J624" s="109">
        <v>0</v>
      </c>
      <c r="K624" s="109">
        <f t="shared" si="38"/>
        <v>9247.5</v>
      </c>
    </row>
    <row r="625" spans="1:11" s="105" customFormat="1" ht="12.5" x14ac:dyDescent="0.25">
      <c r="A625" s="100" t="s">
        <v>6534</v>
      </c>
      <c r="B625" s="100" t="s">
        <v>6183</v>
      </c>
      <c r="C625" s="101">
        <v>6165</v>
      </c>
      <c r="D625" s="109">
        <v>0</v>
      </c>
      <c r="E625" s="109">
        <v>0</v>
      </c>
      <c r="F625" s="109">
        <f t="shared" si="36"/>
        <v>6165</v>
      </c>
      <c r="G625" s="109">
        <v>0</v>
      </c>
      <c r="H625" s="109">
        <v>0</v>
      </c>
      <c r="I625" s="109">
        <f t="shared" si="37"/>
        <v>9247.5</v>
      </c>
      <c r="J625" s="109">
        <v>0</v>
      </c>
      <c r="K625" s="109">
        <f t="shared" si="38"/>
        <v>9247.5</v>
      </c>
    </row>
    <row r="626" spans="1:11" s="105" customFormat="1" ht="12.5" x14ac:dyDescent="0.25">
      <c r="A626" s="100" t="s">
        <v>6518</v>
      </c>
      <c r="B626" s="100" t="s">
        <v>6147</v>
      </c>
      <c r="C626" s="101">
        <v>7457</v>
      </c>
      <c r="D626" s="109">
        <v>0</v>
      </c>
      <c r="E626" s="109">
        <v>0</v>
      </c>
      <c r="F626" s="109">
        <f t="shared" si="36"/>
        <v>7457</v>
      </c>
      <c r="G626" s="109">
        <v>0</v>
      </c>
      <c r="H626" s="109">
        <v>0</v>
      </c>
      <c r="I626" s="109">
        <f t="shared" si="37"/>
        <v>11185.5</v>
      </c>
      <c r="J626" s="109">
        <v>0</v>
      </c>
      <c r="K626" s="109">
        <f t="shared" si="38"/>
        <v>11185.5</v>
      </c>
    </row>
    <row r="627" spans="1:11" s="105" customFormat="1" ht="12.5" x14ac:dyDescent="0.25">
      <c r="A627" s="100" t="s">
        <v>6526</v>
      </c>
      <c r="B627" s="100" t="s">
        <v>6181</v>
      </c>
      <c r="C627" s="101">
        <v>7365</v>
      </c>
      <c r="D627" s="109">
        <v>0</v>
      </c>
      <c r="E627" s="109">
        <v>0</v>
      </c>
      <c r="F627" s="109">
        <f t="shared" si="36"/>
        <v>7365</v>
      </c>
      <c r="G627" s="109">
        <v>0</v>
      </c>
      <c r="H627" s="109">
        <v>0</v>
      </c>
      <c r="I627" s="109">
        <f t="shared" si="37"/>
        <v>11047.5</v>
      </c>
      <c r="J627" s="109">
        <v>0</v>
      </c>
      <c r="K627" s="109">
        <f t="shared" si="38"/>
        <v>11047.5</v>
      </c>
    </row>
    <row r="628" spans="1:11" s="105" customFormat="1" ht="12.5" x14ac:dyDescent="0.25">
      <c r="A628" s="100" t="s">
        <v>6567</v>
      </c>
      <c r="B628" s="100" t="s">
        <v>6249</v>
      </c>
      <c r="C628" s="101">
        <v>5335</v>
      </c>
      <c r="D628" s="109">
        <v>0</v>
      </c>
      <c r="E628" s="109">
        <v>0</v>
      </c>
      <c r="F628" s="109">
        <f t="shared" si="36"/>
        <v>5335</v>
      </c>
      <c r="G628" s="109">
        <v>0</v>
      </c>
      <c r="H628" s="109">
        <v>0</v>
      </c>
      <c r="I628" s="109">
        <f t="shared" si="37"/>
        <v>8002.5</v>
      </c>
      <c r="J628" s="109">
        <v>0</v>
      </c>
      <c r="K628" s="109">
        <f t="shared" si="38"/>
        <v>8002.5</v>
      </c>
    </row>
    <row r="629" spans="1:11" s="105" customFormat="1" ht="12.5" x14ac:dyDescent="0.25">
      <c r="A629" s="100" t="s">
        <v>6476</v>
      </c>
      <c r="B629" s="100" t="s">
        <v>6079</v>
      </c>
      <c r="C629" s="101">
        <v>22049</v>
      </c>
      <c r="D629" s="109">
        <v>0</v>
      </c>
      <c r="E629" s="109">
        <v>0</v>
      </c>
      <c r="F629" s="109">
        <f t="shared" si="36"/>
        <v>22049</v>
      </c>
      <c r="G629" s="109">
        <v>0</v>
      </c>
      <c r="H629" s="109">
        <v>0</v>
      </c>
      <c r="I629" s="109">
        <f t="shared" si="37"/>
        <v>33073.5</v>
      </c>
      <c r="J629" s="109">
        <v>0</v>
      </c>
      <c r="K629" s="109">
        <f t="shared" si="38"/>
        <v>33073.5</v>
      </c>
    </row>
    <row r="630" spans="1:11" s="105" customFormat="1" ht="12.5" x14ac:dyDescent="0.25">
      <c r="A630" s="100" t="s">
        <v>6510</v>
      </c>
      <c r="B630" s="100" t="s">
        <v>6107</v>
      </c>
      <c r="C630" s="101">
        <v>18313</v>
      </c>
      <c r="D630" s="109">
        <v>0</v>
      </c>
      <c r="E630" s="109">
        <v>0</v>
      </c>
      <c r="F630" s="109">
        <f t="shared" si="36"/>
        <v>18313</v>
      </c>
      <c r="G630" s="109">
        <v>0</v>
      </c>
      <c r="H630" s="109">
        <v>0</v>
      </c>
      <c r="I630" s="109">
        <f t="shared" si="37"/>
        <v>27469.499999999996</v>
      </c>
      <c r="J630" s="109">
        <v>0</v>
      </c>
      <c r="K630" s="109">
        <f t="shared" si="38"/>
        <v>27469.499999999996</v>
      </c>
    </row>
    <row r="631" spans="1:11" s="105" customFormat="1" ht="12.5" x14ac:dyDescent="0.25">
      <c r="A631" s="100" t="s">
        <v>6499</v>
      </c>
      <c r="B631" s="100" t="s">
        <v>6091</v>
      </c>
      <c r="C631" s="101">
        <v>14641</v>
      </c>
      <c r="D631" s="109">
        <v>0</v>
      </c>
      <c r="E631" s="109">
        <v>0</v>
      </c>
      <c r="F631" s="109">
        <f t="shared" si="36"/>
        <v>14641</v>
      </c>
      <c r="G631" s="109">
        <v>0</v>
      </c>
      <c r="H631" s="109">
        <v>0</v>
      </c>
      <c r="I631" s="109">
        <f t="shared" si="37"/>
        <v>21961.5</v>
      </c>
      <c r="J631" s="109">
        <v>0</v>
      </c>
      <c r="K631" s="109">
        <f t="shared" si="38"/>
        <v>21961.5</v>
      </c>
    </row>
    <row r="632" spans="1:11" s="105" customFormat="1" ht="12.5" x14ac:dyDescent="0.25">
      <c r="A632" s="100" t="s">
        <v>6540</v>
      </c>
      <c r="B632" s="100" t="s">
        <v>6185</v>
      </c>
      <c r="C632" s="101">
        <v>6487.2</v>
      </c>
      <c r="D632" s="109">
        <v>0</v>
      </c>
      <c r="E632" s="109">
        <v>0</v>
      </c>
      <c r="F632" s="109">
        <f t="shared" si="36"/>
        <v>6487.2</v>
      </c>
      <c r="G632" s="109">
        <v>0</v>
      </c>
      <c r="H632" s="109">
        <v>0</v>
      </c>
      <c r="I632" s="109">
        <f t="shared" si="37"/>
        <v>9730.7999999999993</v>
      </c>
      <c r="J632" s="109">
        <v>0</v>
      </c>
      <c r="K632" s="109">
        <f t="shared" si="38"/>
        <v>9730.7999999999993</v>
      </c>
    </row>
    <row r="633" spans="1:11" s="105" customFormat="1" ht="12.5" x14ac:dyDescent="0.25">
      <c r="A633" s="100" t="s">
        <v>6496</v>
      </c>
      <c r="B633" s="100" t="s">
        <v>6091</v>
      </c>
      <c r="C633" s="101">
        <v>8257.82</v>
      </c>
      <c r="D633" s="109">
        <v>0</v>
      </c>
      <c r="E633" s="109">
        <v>0</v>
      </c>
      <c r="F633" s="109">
        <f t="shared" si="36"/>
        <v>8257.82</v>
      </c>
      <c r="G633" s="109">
        <v>0</v>
      </c>
      <c r="H633" s="109">
        <v>0</v>
      </c>
      <c r="I633" s="109">
        <f t="shared" si="37"/>
        <v>12386.730000000001</v>
      </c>
      <c r="J633" s="109">
        <v>0</v>
      </c>
      <c r="K633" s="109">
        <f t="shared" si="38"/>
        <v>12386.730000000001</v>
      </c>
    </row>
    <row r="634" spans="1:11" s="105" customFormat="1" ht="12.5" x14ac:dyDescent="0.25">
      <c r="A634" s="100" t="s">
        <v>6558</v>
      </c>
      <c r="B634" s="100" t="s">
        <v>6242</v>
      </c>
      <c r="C634" s="101">
        <v>22152.52</v>
      </c>
      <c r="D634" s="109">
        <v>0</v>
      </c>
      <c r="E634" s="109">
        <v>0</v>
      </c>
      <c r="F634" s="109">
        <f t="shared" si="36"/>
        <v>22152.52</v>
      </c>
      <c r="G634" s="109">
        <v>0</v>
      </c>
      <c r="H634" s="109">
        <v>0</v>
      </c>
      <c r="I634" s="109">
        <f t="shared" si="37"/>
        <v>33228.78</v>
      </c>
      <c r="J634" s="109">
        <v>0</v>
      </c>
      <c r="K634" s="109">
        <f t="shared" si="38"/>
        <v>33228.78</v>
      </c>
    </row>
    <row r="635" spans="1:11" s="105" customFormat="1" ht="12.5" x14ac:dyDescent="0.25">
      <c r="A635" s="100" t="s">
        <v>6464</v>
      </c>
      <c r="B635" s="100" t="s">
        <v>6047</v>
      </c>
      <c r="C635" s="101">
        <v>12782</v>
      </c>
      <c r="D635" s="109">
        <v>0</v>
      </c>
      <c r="E635" s="109">
        <v>0</v>
      </c>
      <c r="F635" s="109">
        <f t="shared" si="36"/>
        <v>12782</v>
      </c>
      <c r="G635" s="109">
        <v>0</v>
      </c>
      <c r="H635" s="109">
        <v>0</v>
      </c>
      <c r="I635" s="109">
        <f t="shared" si="37"/>
        <v>19173</v>
      </c>
      <c r="J635" s="109">
        <v>0</v>
      </c>
      <c r="K635" s="109">
        <f t="shared" si="38"/>
        <v>19173</v>
      </c>
    </row>
    <row r="636" spans="1:11" s="105" customFormat="1" ht="12.5" x14ac:dyDescent="0.25">
      <c r="A636" s="100" t="s">
        <v>6458</v>
      </c>
      <c r="B636" s="100" t="s">
        <v>6045</v>
      </c>
      <c r="C636" s="101">
        <v>23592</v>
      </c>
      <c r="D636" s="109">
        <v>0</v>
      </c>
      <c r="E636" s="109">
        <v>0</v>
      </c>
      <c r="F636" s="109">
        <f t="shared" si="36"/>
        <v>23592</v>
      </c>
      <c r="G636" s="109">
        <v>0</v>
      </c>
      <c r="H636" s="109">
        <v>0</v>
      </c>
      <c r="I636" s="109">
        <f t="shared" si="37"/>
        <v>35388</v>
      </c>
      <c r="J636" s="109">
        <v>0</v>
      </c>
      <c r="K636" s="109">
        <f t="shared" si="38"/>
        <v>35388</v>
      </c>
    </row>
    <row r="637" spans="1:11" s="105" customFormat="1" ht="12.5" x14ac:dyDescent="0.25">
      <c r="A637" s="100" t="s">
        <v>6506</v>
      </c>
      <c r="B637" s="100" t="s">
        <v>6505</v>
      </c>
      <c r="C637" s="101">
        <v>6197.78</v>
      </c>
      <c r="D637" s="109">
        <v>0</v>
      </c>
      <c r="E637" s="109">
        <v>0</v>
      </c>
      <c r="F637" s="109">
        <f t="shared" si="36"/>
        <v>6197.78</v>
      </c>
      <c r="G637" s="109">
        <v>0</v>
      </c>
      <c r="H637" s="109">
        <v>0</v>
      </c>
      <c r="I637" s="109">
        <f t="shared" si="37"/>
        <v>9296.6699999999983</v>
      </c>
      <c r="J637" s="109">
        <v>0</v>
      </c>
      <c r="K637" s="109">
        <f t="shared" si="38"/>
        <v>9296.6699999999983</v>
      </c>
    </row>
    <row r="638" spans="1:11" s="105" customFormat="1" ht="12.5" x14ac:dyDescent="0.25">
      <c r="A638" s="100" t="s">
        <v>6508</v>
      </c>
      <c r="B638" s="100" t="s">
        <v>6505</v>
      </c>
      <c r="C638" s="101">
        <v>6487.2</v>
      </c>
      <c r="D638" s="109">
        <v>0</v>
      </c>
      <c r="E638" s="109">
        <v>0</v>
      </c>
      <c r="F638" s="109">
        <f t="shared" si="36"/>
        <v>6487.2</v>
      </c>
      <c r="G638" s="109">
        <v>0</v>
      </c>
      <c r="H638" s="109">
        <v>0</v>
      </c>
      <c r="I638" s="109">
        <f t="shared" si="37"/>
        <v>9730.7999999999993</v>
      </c>
      <c r="J638" s="109">
        <v>0</v>
      </c>
      <c r="K638" s="109">
        <f t="shared" si="38"/>
        <v>9730.7999999999993</v>
      </c>
    </row>
    <row r="639" spans="1:11" s="105" customFormat="1" ht="12.5" x14ac:dyDescent="0.25">
      <c r="A639" s="100" t="s">
        <v>6539</v>
      </c>
      <c r="B639" s="100" t="s">
        <v>6185</v>
      </c>
      <c r="C639" s="101">
        <v>6197.78</v>
      </c>
      <c r="D639" s="109">
        <v>0</v>
      </c>
      <c r="E639" s="109">
        <v>0</v>
      </c>
      <c r="F639" s="109">
        <f t="shared" si="36"/>
        <v>6197.78</v>
      </c>
      <c r="G639" s="109">
        <v>0</v>
      </c>
      <c r="H639" s="109">
        <v>0</v>
      </c>
      <c r="I639" s="109">
        <f t="shared" si="37"/>
        <v>9296.6699999999983</v>
      </c>
      <c r="J639" s="109">
        <v>0</v>
      </c>
      <c r="K639" s="109">
        <f t="shared" si="38"/>
        <v>9296.6699999999983</v>
      </c>
    </row>
    <row r="640" spans="1:11" s="105" customFormat="1" ht="12.5" x14ac:dyDescent="0.25">
      <c r="A640" s="100" t="s">
        <v>6568</v>
      </c>
      <c r="B640" s="100" t="s">
        <v>6249</v>
      </c>
      <c r="C640" s="101">
        <v>4408.6000000000004</v>
      </c>
      <c r="D640" s="109">
        <v>0</v>
      </c>
      <c r="E640" s="109">
        <v>0</v>
      </c>
      <c r="F640" s="109">
        <f t="shared" si="36"/>
        <v>4408.6000000000004</v>
      </c>
      <c r="G640" s="109">
        <v>0</v>
      </c>
      <c r="H640" s="109">
        <v>0</v>
      </c>
      <c r="I640" s="109">
        <f t="shared" si="37"/>
        <v>6612.9000000000005</v>
      </c>
      <c r="J640" s="109">
        <v>0</v>
      </c>
      <c r="K640" s="109">
        <f t="shared" si="38"/>
        <v>6612.9000000000005</v>
      </c>
    </row>
    <row r="641" spans="1:11" s="105" customFormat="1" ht="12.5" x14ac:dyDescent="0.25">
      <c r="A641" s="100" t="s">
        <v>6466</v>
      </c>
      <c r="B641" s="100" t="s">
        <v>6063</v>
      </c>
      <c r="C641" s="101">
        <v>12296</v>
      </c>
      <c r="D641" s="109">
        <v>0</v>
      </c>
      <c r="E641" s="109">
        <v>0</v>
      </c>
      <c r="F641" s="109">
        <f t="shared" ref="F641:F704" si="39">SUM(C641:E641)</f>
        <v>12296</v>
      </c>
      <c r="G641" s="109">
        <v>0</v>
      </c>
      <c r="H641" s="109">
        <v>0</v>
      </c>
      <c r="I641" s="109">
        <f t="shared" ref="I641:I704" si="40">(C641/30)*45</f>
        <v>18444</v>
      </c>
      <c r="J641" s="109">
        <v>0</v>
      </c>
      <c r="K641" s="109">
        <f t="shared" ref="K641:K704" si="41">SUM(G641:J641)</f>
        <v>18444</v>
      </c>
    </row>
    <row r="642" spans="1:11" s="105" customFormat="1" ht="12.5" x14ac:dyDescent="0.25">
      <c r="A642" s="100" t="s">
        <v>6577</v>
      </c>
      <c r="B642" s="100" t="s">
        <v>6249</v>
      </c>
      <c r="C642" s="101">
        <v>6159.78</v>
      </c>
      <c r="D642" s="109">
        <v>0</v>
      </c>
      <c r="E642" s="109">
        <v>0</v>
      </c>
      <c r="F642" s="109">
        <f t="shared" si="39"/>
        <v>6159.78</v>
      </c>
      <c r="G642" s="109">
        <v>0</v>
      </c>
      <c r="H642" s="109">
        <v>0</v>
      </c>
      <c r="I642" s="109">
        <f t="shared" si="40"/>
        <v>9239.67</v>
      </c>
      <c r="J642" s="109">
        <v>0</v>
      </c>
      <c r="K642" s="109">
        <f t="shared" si="41"/>
        <v>9239.67</v>
      </c>
    </row>
    <row r="643" spans="1:11" s="105" customFormat="1" ht="12.5" x14ac:dyDescent="0.25">
      <c r="A643" s="100" t="s">
        <v>6474</v>
      </c>
      <c r="B643" s="100" t="s">
        <v>6071</v>
      </c>
      <c r="C643" s="101">
        <v>14638</v>
      </c>
      <c r="D643" s="109">
        <v>0</v>
      </c>
      <c r="E643" s="109">
        <v>0</v>
      </c>
      <c r="F643" s="109">
        <f t="shared" si="39"/>
        <v>14638</v>
      </c>
      <c r="G643" s="109">
        <v>0</v>
      </c>
      <c r="H643" s="109">
        <v>0</v>
      </c>
      <c r="I643" s="109">
        <f t="shared" si="40"/>
        <v>21957</v>
      </c>
      <c r="J643" s="109">
        <v>0</v>
      </c>
      <c r="K643" s="109">
        <f t="shared" si="41"/>
        <v>21957</v>
      </c>
    </row>
    <row r="644" spans="1:11" s="105" customFormat="1" ht="12.5" x14ac:dyDescent="0.25">
      <c r="A644" s="100" t="s">
        <v>6538</v>
      </c>
      <c r="B644" s="100" t="s">
        <v>6185</v>
      </c>
      <c r="C644" s="101">
        <v>6165</v>
      </c>
      <c r="D644" s="109">
        <v>0</v>
      </c>
      <c r="E644" s="109">
        <v>0</v>
      </c>
      <c r="F644" s="109">
        <f t="shared" si="39"/>
        <v>6165</v>
      </c>
      <c r="G644" s="109">
        <v>0</v>
      </c>
      <c r="H644" s="109">
        <v>0</v>
      </c>
      <c r="I644" s="109">
        <f t="shared" si="40"/>
        <v>9247.5</v>
      </c>
      <c r="J644" s="109">
        <v>0</v>
      </c>
      <c r="K644" s="109">
        <f t="shared" si="41"/>
        <v>9247.5</v>
      </c>
    </row>
    <row r="645" spans="1:11" s="105" customFormat="1" ht="12.5" x14ac:dyDescent="0.25">
      <c r="A645" s="100" t="s">
        <v>6478</v>
      </c>
      <c r="B645" s="100" t="s">
        <v>6079</v>
      </c>
      <c r="C645" s="101">
        <v>8500</v>
      </c>
      <c r="D645" s="109">
        <v>0</v>
      </c>
      <c r="E645" s="109">
        <v>0</v>
      </c>
      <c r="F645" s="109">
        <f t="shared" si="39"/>
        <v>8500</v>
      </c>
      <c r="G645" s="109">
        <v>0</v>
      </c>
      <c r="H645" s="109">
        <v>0</v>
      </c>
      <c r="I645" s="109">
        <f t="shared" si="40"/>
        <v>12750</v>
      </c>
      <c r="J645" s="109">
        <v>0</v>
      </c>
      <c r="K645" s="109">
        <f t="shared" si="41"/>
        <v>12750</v>
      </c>
    </row>
    <row r="646" spans="1:11" s="105" customFormat="1" ht="12.5" x14ac:dyDescent="0.25">
      <c r="A646" s="100" t="s">
        <v>6461</v>
      </c>
      <c r="B646" s="100" t="s">
        <v>6045</v>
      </c>
      <c r="C646" s="101">
        <v>23855.5</v>
      </c>
      <c r="D646" s="109">
        <v>0</v>
      </c>
      <c r="E646" s="109">
        <v>0</v>
      </c>
      <c r="F646" s="109">
        <f t="shared" si="39"/>
        <v>23855.5</v>
      </c>
      <c r="G646" s="109">
        <v>0</v>
      </c>
      <c r="H646" s="109">
        <v>0</v>
      </c>
      <c r="I646" s="109">
        <f t="shared" si="40"/>
        <v>35783.25</v>
      </c>
      <c r="J646" s="109">
        <v>0</v>
      </c>
      <c r="K646" s="109">
        <f t="shared" si="41"/>
        <v>35783.25</v>
      </c>
    </row>
    <row r="647" spans="1:11" s="105" customFormat="1" ht="12.5" x14ac:dyDescent="0.25">
      <c r="A647" s="100" t="s">
        <v>6524</v>
      </c>
      <c r="B647" s="100" t="s">
        <v>6179</v>
      </c>
      <c r="C647" s="101">
        <v>12296</v>
      </c>
      <c r="D647" s="109">
        <v>0</v>
      </c>
      <c r="E647" s="109">
        <v>0</v>
      </c>
      <c r="F647" s="109">
        <f t="shared" si="39"/>
        <v>12296</v>
      </c>
      <c r="G647" s="109">
        <v>0</v>
      </c>
      <c r="H647" s="109">
        <v>0</v>
      </c>
      <c r="I647" s="109">
        <f t="shared" si="40"/>
        <v>18444</v>
      </c>
      <c r="J647" s="109">
        <v>0</v>
      </c>
      <c r="K647" s="109">
        <f t="shared" si="41"/>
        <v>18444</v>
      </c>
    </row>
    <row r="648" spans="1:11" s="105" customFormat="1" ht="12.5" x14ac:dyDescent="0.25">
      <c r="A648" s="100" t="s">
        <v>6514</v>
      </c>
      <c r="B648" s="100" t="s">
        <v>6132</v>
      </c>
      <c r="C648" s="101">
        <v>6884.5</v>
      </c>
      <c r="D648" s="109">
        <v>0</v>
      </c>
      <c r="E648" s="109">
        <v>0</v>
      </c>
      <c r="F648" s="109">
        <f t="shared" si="39"/>
        <v>6884.5</v>
      </c>
      <c r="G648" s="109">
        <v>0</v>
      </c>
      <c r="H648" s="109">
        <v>0</v>
      </c>
      <c r="I648" s="109">
        <f t="shared" si="40"/>
        <v>10326.75</v>
      </c>
      <c r="J648" s="109">
        <v>0</v>
      </c>
      <c r="K648" s="109">
        <f t="shared" si="41"/>
        <v>10326.75</v>
      </c>
    </row>
    <row r="649" spans="1:11" s="105" customFormat="1" ht="12.5" x14ac:dyDescent="0.25">
      <c r="A649" s="100" t="s">
        <v>6493</v>
      </c>
      <c r="B649" s="100" t="s">
        <v>6091</v>
      </c>
      <c r="C649" s="101">
        <v>7359.18</v>
      </c>
      <c r="D649" s="109">
        <v>0</v>
      </c>
      <c r="E649" s="109">
        <v>0</v>
      </c>
      <c r="F649" s="109">
        <f t="shared" si="39"/>
        <v>7359.18</v>
      </c>
      <c r="G649" s="109">
        <v>0</v>
      </c>
      <c r="H649" s="109">
        <v>0</v>
      </c>
      <c r="I649" s="109">
        <f t="shared" si="40"/>
        <v>11038.77</v>
      </c>
      <c r="J649" s="109">
        <v>0</v>
      </c>
      <c r="K649" s="109">
        <f t="shared" si="41"/>
        <v>11038.77</v>
      </c>
    </row>
    <row r="650" spans="1:11" s="105" customFormat="1" ht="12.5" x14ac:dyDescent="0.25">
      <c r="A650" s="100" t="s">
        <v>6501</v>
      </c>
      <c r="B650" s="100" t="s">
        <v>6091</v>
      </c>
      <c r="C650" s="101">
        <v>9920</v>
      </c>
      <c r="D650" s="109">
        <v>0</v>
      </c>
      <c r="E650" s="109">
        <v>0</v>
      </c>
      <c r="F650" s="109">
        <f t="shared" si="39"/>
        <v>9920</v>
      </c>
      <c r="G650" s="109">
        <v>0</v>
      </c>
      <c r="H650" s="109">
        <v>0</v>
      </c>
      <c r="I650" s="109">
        <f t="shared" si="40"/>
        <v>14880</v>
      </c>
      <c r="J650" s="109">
        <v>0</v>
      </c>
      <c r="K650" s="109">
        <f t="shared" si="41"/>
        <v>14880</v>
      </c>
    </row>
    <row r="651" spans="1:11" s="105" customFormat="1" ht="12.5" x14ac:dyDescent="0.25">
      <c r="A651" s="100" t="s">
        <v>6465</v>
      </c>
      <c r="B651" s="100" t="s">
        <v>6063</v>
      </c>
      <c r="C651" s="101">
        <v>11733</v>
      </c>
      <c r="D651" s="109">
        <v>0</v>
      </c>
      <c r="E651" s="109">
        <v>0</v>
      </c>
      <c r="F651" s="109">
        <f t="shared" si="39"/>
        <v>11733</v>
      </c>
      <c r="G651" s="109">
        <v>0</v>
      </c>
      <c r="H651" s="109">
        <v>0</v>
      </c>
      <c r="I651" s="109">
        <f t="shared" si="40"/>
        <v>17599.5</v>
      </c>
      <c r="J651" s="109">
        <v>0</v>
      </c>
      <c r="K651" s="109">
        <f t="shared" si="41"/>
        <v>17599.5</v>
      </c>
    </row>
    <row r="652" spans="1:11" s="105" customFormat="1" ht="12.5" x14ac:dyDescent="0.25">
      <c r="A652" s="100" t="s">
        <v>6502</v>
      </c>
      <c r="B652" s="100" t="s">
        <v>6095</v>
      </c>
      <c r="C652" s="101">
        <v>7802</v>
      </c>
      <c r="D652" s="109">
        <v>0</v>
      </c>
      <c r="E652" s="109">
        <v>0</v>
      </c>
      <c r="F652" s="109">
        <f t="shared" si="39"/>
        <v>7802</v>
      </c>
      <c r="G652" s="109">
        <v>0</v>
      </c>
      <c r="H652" s="109">
        <v>0</v>
      </c>
      <c r="I652" s="109">
        <f t="shared" si="40"/>
        <v>11703</v>
      </c>
      <c r="J652" s="109">
        <v>0</v>
      </c>
      <c r="K652" s="109">
        <f t="shared" si="41"/>
        <v>11703</v>
      </c>
    </row>
    <row r="653" spans="1:11" s="105" customFormat="1" ht="12.5" x14ac:dyDescent="0.25">
      <c r="A653" s="100" t="s">
        <v>6550</v>
      </c>
      <c r="B653" s="100" t="s">
        <v>6234</v>
      </c>
      <c r="C653" s="101">
        <v>12000</v>
      </c>
      <c r="D653" s="109">
        <v>0</v>
      </c>
      <c r="E653" s="109">
        <v>0</v>
      </c>
      <c r="F653" s="109">
        <f t="shared" si="39"/>
        <v>12000</v>
      </c>
      <c r="G653" s="109">
        <v>0</v>
      </c>
      <c r="H653" s="109">
        <v>0</v>
      </c>
      <c r="I653" s="109">
        <f t="shared" si="40"/>
        <v>18000</v>
      </c>
      <c r="J653" s="109">
        <v>0</v>
      </c>
      <c r="K653" s="109">
        <f t="shared" si="41"/>
        <v>18000</v>
      </c>
    </row>
    <row r="654" spans="1:11" s="105" customFormat="1" ht="12.5" x14ac:dyDescent="0.25">
      <c r="A654" s="100" t="s">
        <v>6565</v>
      </c>
      <c r="B654" s="100" t="s">
        <v>6249</v>
      </c>
      <c r="C654" s="101">
        <v>7284.5</v>
      </c>
      <c r="D654" s="109">
        <v>0</v>
      </c>
      <c r="E654" s="109">
        <v>0</v>
      </c>
      <c r="F654" s="109">
        <f t="shared" si="39"/>
        <v>7284.5</v>
      </c>
      <c r="G654" s="109">
        <v>0</v>
      </c>
      <c r="H654" s="109">
        <v>0</v>
      </c>
      <c r="I654" s="109">
        <f t="shared" si="40"/>
        <v>10926.75</v>
      </c>
      <c r="J654" s="109">
        <v>0</v>
      </c>
      <c r="K654" s="109">
        <f t="shared" si="41"/>
        <v>10926.75</v>
      </c>
    </row>
    <row r="655" spans="1:11" s="105" customFormat="1" ht="12.5" x14ac:dyDescent="0.25">
      <c r="A655" s="100" t="s">
        <v>6491</v>
      </c>
      <c r="B655" s="100" t="s">
        <v>6091</v>
      </c>
      <c r="C655" s="101">
        <v>6487.2</v>
      </c>
      <c r="D655" s="109">
        <v>0</v>
      </c>
      <c r="E655" s="109">
        <v>0</v>
      </c>
      <c r="F655" s="109">
        <f t="shared" si="39"/>
        <v>6487.2</v>
      </c>
      <c r="G655" s="109">
        <v>0</v>
      </c>
      <c r="H655" s="109">
        <v>0</v>
      </c>
      <c r="I655" s="109">
        <f t="shared" si="40"/>
        <v>9730.7999999999993</v>
      </c>
      <c r="J655" s="109">
        <v>0</v>
      </c>
      <c r="K655" s="109">
        <f t="shared" si="41"/>
        <v>9730.7999999999993</v>
      </c>
    </row>
    <row r="656" spans="1:11" s="105" customFormat="1" ht="12.5" x14ac:dyDescent="0.25">
      <c r="A656" s="100" t="s">
        <v>6581</v>
      </c>
      <c r="B656" s="100" t="s">
        <v>6249</v>
      </c>
      <c r="C656" s="101">
        <v>7631.36</v>
      </c>
      <c r="D656" s="109">
        <v>0</v>
      </c>
      <c r="E656" s="109">
        <v>0</v>
      </c>
      <c r="F656" s="109">
        <f t="shared" si="39"/>
        <v>7631.36</v>
      </c>
      <c r="G656" s="109">
        <v>0</v>
      </c>
      <c r="H656" s="109">
        <v>0</v>
      </c>
      <c r="I656" s="109">
        <f t="shared" si="40"/>
        <v>11447.039999999999</v>
      </c>
      <c r="J656" s="109">
        <v>0</v>
      </c>
      <c r="K656" s="109">
        <f t="shared" si="41"/>
        <v>11447.039999999999</v>
      </c>
    </row>
    <row r="657" spans="1:11" s="105" customFormat="1" ht="12.5" x14ac:dyDescent="0.25">
      <c r="A657" s="100" t="s">
        <v>6530</v>
      </c>
      <c r="B657" s="100" t="s">
        <v>6183</v>
      </c>
      <c r="C657" s="101">
        <v>4680</v>
      </c>
      <c r="D657" s="109">
        <v>0</v>
      </c>
      <c r="E657" s="109">
        <v>0</v>
      </c>
      <c r="F657" s="109">
        <f t="shared" si="39"/>
        <v>4680</v>
      </c>
      <c r="G657" s="109">
        <v>0</v>
      </c>
      <c r="H657" s="109">
        <v>0</v>
      </c>
      <c r="I657" s="109">
        <f t="shared" si="40"/>
        <v>7020</v>
      </c>
      <c r="J657" s="109">
        <v>0</v>
      </c>
      <c r="K657" s="109">
        <f t="shared" si="41"/>
        <v>7020</v>
      </c>
    </row>
    <row r="658" spans="1:11" s="105" customFormat="1" ht="12.5" x14ac:dyDescent="0.25">
      <c r="A658" s="100" t="s">
        <v>6487</v>
      </c>
      <c r="B658" s="100" t="s">
        <v>6089</v>
      </c>
      <c r="C658" s="101">
        <v>8257.82</v>
      </c>
      <c r="D658" s="109">
        <v>0</v>
      </c>
      <c r="E658" s="109">
        <v>0</v>
      </c>
      <c r="F658" s="109">
        <f t="shared" si="39"/>
        <v>8257.82</v>
      </c>
      <c r="G658" s="109">
        <v>0</v>
      </c>
      <c r="H658" s="109">
        <v>0</v>
      </c>
      <c r="I658" s="109">
        <f t="shared" si="40"/>
        <v>12386.730000000001</v>
      </c>
      <c r="J658" s="109">
        <v>0</v>
      </c>
      <c r="K658" s="109">
        <f t="shared" si="41"/>
        <v>12386.730000000001</v>
      </c>
    </row>
    <row r="659" spans="1:11" s="105" customFormat="1" ht="12.5" x14ac:dyDescent="0.25">
      <c r="A659" s="100" t="s">
        <v>6463</v>
      </c>
      <c r="B659" s="100" t="s">
        <v>6047</v>
      </c>
      <c r="C659" s="101">
        <v>11288</v>
      </c>
      <c r="D659" s="109">
        <v>0</v>
      </c>
      <c r="E659" s="109">
        <v>0</v>
      </c>
      <c r="F659" s="109">
        <f t="shared" si="39"/>
        <v>11288</v>
      </c>
      <c r="G659" s="109">
        <v>0</v>
      </c>
      <c r="H659" s="109">
        <v>0</v>
      </c>
      <c r="I659" s="109">
        <f t="shared" si="40"/>
        <v>16932</v>
      </c>
      <c r="J659" s="109">
        <v>0</v>
      </c>
      <c r="K659" s="109">
        <f t="shared" si="41"/>
        <v>16932</v>
      </c>
    </row>
    <row r="660" spans="1:11" s="105" customFormat="1" ht="12.5" x14ac:dyDescent="0.25">
      <c r="A660" s="100" t="s">
        <v>6556</v>
      </c>
      <c r="B660" s="100" t="s">
        <v>6237</v>
      </c>
      <c r="C660" s="101">
        <v>6910</v>
      </c>
      <c r="D660" s="109">
        <v>0</v>
      </c>
      <c r="E660" s="109">
        <v>0</v>
      </c>
      <c r="F660" s="109">
        <f t="shared" si="39"/>
        <v>6910</v>
      </c>
      <c r="G660" s="109">
        <v>0</v>
      </c>
      <c r="H660" s="109">
        <v>0</v>
      </c>
      <c r="I660" s="109">
        <f t="shared" si="40"/>
        <v>10365</v>
      </c>
      <c r="J660" s="109">
        <v>0</v>
      </c>
      <c r="K660" s="109">
        <f t="shared" si="41"/>
        <v>10365</v>
      </c>
    </row>
    <row r="661" spans="1:11" s="105" customFormat="1" ht="12.5" x14ac:dyDescent="0.25">
      <c r="A661" s="100" t="s">
        <v>6503</v>
      </c>
      <c r="B661" s="100" t="s">
        <v>6095</v>
      </c>
      <c r="C661" s="101">
        <v>9370.4</v>
      </c>
      <c r="D661" s="109">
        <v>0</v>
      </c>
      <c r="E661" s="109">
        <v>0</v>
      </c>
      <c r="F661" s="109">
        <f t="shared" si="39"/>
        <v>9370.4</v>
      </c>
      <c r="G661" s="109">
        <v>0</v>
      </c>
      <c r="H661" s="109">
        <v>0</v>
      </c>
      <c r="I661" s="109">
        <f t="shared" si="40"/>
        <v>14055.599999999999</v>
      </c>
      <c r="J661" s="109">
        <v>0</v>
      </c>
      <c r="K661" s="109">
        <f t="shared" si="41"/>
        <v>14055.599999999999</v>
      </c>
    </row>
    <row r="662" spans="1:11" s="105" customFormat="1" ht="12.5" x14ac:dyDescent="0.25">
      <c r="A662" s="100" t="s">
        <v>6511</v>
      </c>
      <c r="B662" s="100" t="s">
        <v>6302</v>
      </c>
      <c r="C662" s="101">
        <v>7656</v>
      </c>
      <c r="D662" s="109">
        <v>0</v>
      </c>
      <c r="E662" s="109">
        <v>0</v>
      </c>
      <c r="F662" s="109">
        <f t="shared" si="39"/>
        <v>7656</v>
      </c>
      <c r="G662" s="109">
        <v>0</v>
      </c>
      <c r="H662" s="109">
        <v>0</v>
      </c>
      <c r="I662" s="109">
        <f t="shared" si="40"/>
        <v>11484</v>
      </c>
      <c r="J662" s="109">
        <v>0</v>
      </c>
      <c r="K662" s="109">
        <f t="shared" si="41"/>
        <v>11484</v>
      </c>
    </row>
    <row r="663" spans="1:11" s="105" customFormat="1" ht="12.5" x14ac:dyDescent="0.25">
      <c r="A663" s="100" t="s">
        <v>6509</v>
      </c>
      <c r="B663" s="100" t="s">
        <v>6107</v>
      </c>
      <c r="C663" s="101">
        <v>11147.68</v>
      </c>
      <c r="D663" s="109">
        <v>0</v>
      </c>
      <c r="E663" s="109">
        <v>0</v>
      </c>
      <c r="F663" s="109">
        <f t="shared" si="39"/>
        <v>11147.68</v>
      </c>
      <c r="G663" s="109">
        <v>0</v>
      </c>
      <c r="H663" s="109">
        <v>0</v>
      </c>
      <c r="I663" s="109">
        <f t="shared" si="40"/>
        <v>16721.52</v>
      </c>
      <c r="J663" s="109">
        <v>0</v>
      </c>
      <c r="K663" s="109">
        <f t="shared" si="41"/>
        <v>16721.52</v>
      </c>
    </row>
    <row r="664" spans="1:11" s="105" customFormat="1" ht="12.5" x14ac:dyDescent="0.25">
      <c r="A664" s="100" t="s">
        <v>6531</v>
      </c>
      <c r="B664" s="100" t="s">
        <v>6183</v>
      </c>
      <c r="C664" s="101">
        <v>5357.1</v>
      </c>
      <c r="D664" s="109">
        <v>0</v>
      </c>
      <c r="E664" s="109">
        <v>0</v>
      </c>
      <c r="F664" s="109">
        <f t="shared" si="39"/>
        <v>5357.1</v>
      </c>
      <c r="G664" s="109">
        <v>0</v>
      </c>
      <c r="H664" s="109">
        <v>0</v>
      </c>
      <c r="I664" s="109">
        <f t="shared" si="40"/>
        <v>8035.6500000000005</v>
      </c>
      <c r="J664" s="109">
        <v>0</v>
      </c>
      <c r="K664" s="109">
        <f t="shared" si="41"/>
        <v>8035.6500000000005</v>
      </c>
    </row>
    <row r="665" spans="1:11" s="105" customFormat="1" ht="12.5" x14ac:dyDescent="0.25">
      <c r="A665" s="100" t="s">
        <v>6561</v>
      </c>
      <c r="B665" s="100" t="s">
        <v>6242</v>
      </c>
      <c r="C665" s="101">
        <v>7365</v>
      </c>
      <c r="D665" s="109">
        <v>0</v>
      </c>
      <c r="E665" s="109">
        <v>0</v>
      </c>
      <c r="F665" s="109">
        <f t="shared" si="39"/>
        <v>7365</v>
      </c>
      <c r="G665" s="109">
        <v>0</v>
      </c>
      <c r="H665" s="109">
        <v>0</v>
      </c>
      <c r="I665" s="109">
        <f t="shared" si="40"/>
        <v>11047.5</v>
      </c>
      <c r="J665" s="109">
        <v>0</v>
      </c>
      <c r="K665" s="109">
        <f t="shared" si="41"/>
        <v>11047.5</v>
      </c>
    </row>
    <row r="666" spans="1:11" s="105" customFormat="1" ht="12.5" x14ac:dyDescent="0.25">
      <c r="A666" s="100" t="s">
        <v>6519</v>
      </c>
      <c r="B666" s="100" t="s">
        <v>6167</v>
      </c>
      <c r="C666" s="101">
        <v>11470</v>
      </c>
      <c r="D666" s="109">
        <v>0</v>
      </c>
      <c r="E666" s="109">
        <v>0</v>
      </c>
      <c r="F666" s="109">
        <f t="shared" si="39"/>
        <v>11470</v>
      </c>
      <c r="G666" s="109">
        <v>0</v>
      </c>
      <c r="H666" s="109">
        <v>0</v>
      </c>
      <c r="I666" s="109">
        <f t="shared" si="40"/>
        <v>17205</v>
      </c>
      <c r="J666" s="109">
        <v>0</v>
      </c>
      <c r="K666" s="109">
        <f t="shared" si="41"/>
        <v>17205</v>
      </c>
    </row>
    <row r="667" spans="1:11" s="105" customFormat="1" ht="12.5" x14ac:dyDescent="0.25">
      <c r="A667" s="100" t="s">
        <v>6541</v>
      </c>
      <c r="B667" s="100" t="s">
        <v>6219</v>
      </c>
      <c r="C667" s="101">
        <v>12879</v>
      </c>
      <c r="D667" s="109">
        <v>0</v>
      </c>
      <c r="E667" s="109">
        <v>0</v>
      </c>
      <c r="F667" s="109">
        <f t="shared" si="39"/>
        <v>12879</v>
      </c>
      <c r="G667" s="109">
        <v>0</v>
      </c>
      <c r="H667" s="109">
        <v>0</v>
      </c>
      <c r="I667" s="109">
        <f t="shared" si="40"/>
        <v>19318.5</v>
      </c>
      <c r="J667" s="109">
        <v>0</v>
      </c>
      <c r="K667" s="109">
        <f t="shared" si="41"/>
        <v>19318.5</v>
      </c>
    </row>
    <row r="668" spans="1:11" s="105" customFormat="1" ht="12.5" x14ac:dyDescent="0.25">
      <c r="A668" s="100" t="s">
        <v>6500</v>
      </c>
      <c r="B668" s="100" t="s">
        <v>6091</v>
      </c>
      <c r="C668" s="101">
        <v>15150</v>
      </c>
      <c r="D668" s="109">
        <v>0</v>
      </c>
      <c r="E668" s="109">
        <v>0</v>
      </c>
      <c r="F668" s="109">
        <f t="shared" si="39"/>
        <v>15150</v>
      </c>
      <c r="G668" s="109">
        <v>0</v>
      </c>
      <c r="H668" s="109">
        <v>0</v>
      </c>
      <c r="I668" s="109">
        <f t="shared" si="40"/>
        <v>22725</v>
      </c>
      <c r="J668" s="109">
        <v>0</v>
      </c>
      <c r="K668" s="109">
        <f t="shared" si="41"/>
        <v>22725</v>
      </c>
    </row>
    <row r="669" spans="1:11" s="105" customFormat="1" ht="12.5" x14ac:dyDescent="0.25">
      <c r="A669" s="100" t="s">
        <v>6467</v>
      </c>
      <c r="B669" s="100" t="s">
        <v>6063</v>
      </c>
      <c r="C669" s="101">
        <v>7632</v>
      </c>
      <c r="D669" s="109">
        <v>0</v>
      </c>
      <c r="E669" s="109">
        <v>0</v>
      </c>
      <c r="F669" s="109">
        <f t="shared" si="39"/>
        <v>7632</v>
      </c>
      <c r="G669" s="109">
        <v>0</v>
      </c>
      <c r="H669" s="109">
        <v>0</v>
      </c>
      <c r="I669" s="109">
        <f t="shared" si="40"/>
        <v>11448</v>
      </c>
      <c r="J669" s="109">
        <v>0</v>
      </c>
      <c r="K669" s="109">
        <f t="shared" si="41"/>
        <v>11448</v>
      </c>
    </row>
    <row r="670" spans="1:11" s="105" customFormat="1" ht="12.5" x14ac:dyDescent="0.25">
      <c r="A670" s="100" t="s">
        <v>6571</v>
      </c>
      <c r="B670" s="100" t="s">
        <v>6249</v>
      </c>
      <c r="C670" s="101">
        <v>5800</v>
      </c>
      <c r="D670" s="109">
        <v>0</v>
      </c>
      <c r="E670" s="109">
        <v>0</v>
      </c>
      <c r="F670" s="109">
        <f t="shared" si="39"/>
        <v>5800</v>
      </c>
      <c r="G670" s="109">
        <v>0</v>
      </c>
      <c r="H670" s="109">
        <v>0</v>
      </c>
      <c r="I670" s="109">
        <f t="shared" si="40"/>
        <v>8700</v>
      </c>
      <c r="J670" s="109">
        <v>0</v>
      </c>
      <c r="K670" s="109">
        <f t="shared" si="41"/>
        <v>8700</v>
      </c>
    </row>
    <row r="671" spans="1:11" s="105" customFormat="1" ht="12.5" x14ac:dyDescent="0.25">
      <c r="A671" s="100" t="s">
        <v>6549</v>
      </c>
      <c r="B671" s="100" t="s">
        <v>6234</v>
      </c>
      <c r="C671" s="101">
        <v>12622</v>
      </c>
      <c r="D671" s="109">
        <v>0</v>
      </c>
      <c r="E671" s="109">
        <v>0</v>
      </c>
      <c r="F671" s="109">
        <f t="shared" si="39"/>
        <v>12622</v>
      </c>
      <c r="G671" s="109">
        <v>0</v>
      </c>
      <c r="H671" s="109">
        <v>0</v>
      </c>
      <c r="I671" s="109">
        <f t="shared" si="40"/>
        <v>18933</v>
      </c>
      <c r="J671" s="109">
        <v>0</v>
      </c>
      <c r="K671" s="109">
        <f t="shared" si="41"/>
        <v>18933</v>
      </c>
    </row>
    <row r="672" spans="1:11" s="105" customFormat="1" ht="12.5" x14ac:dyDescent="0.25">
      <c r="A672" s="100" t="s">
        <v>6483</v>
      </c>
      <c r="B672" s="100" t="s">
        <v>6089</v>
      </c>
      <c r="C672" s="101">
        <v>8122</v>
      </c>
      <c r="D672" s="109">
        <v>0</v>
      </c>
      <c r="E672" s="109">
        <v>0</v>
      </c>
      <c r="F672" s="109">
        <f t="shared" si="39"/>
        <v>8122</v>
      </c>
      <c r="G672" s="109">
        <v>0</v>
      </c>
      <c r="H672" s="109">
        <v>0</v>
      </c>
      <c r="I672" s="109">
        <f t="shared" si="40"/>
        <v>12183</v>
      </c>
      <c r="J672" s="109">
        <v>0</v>
      </c>
      <c r="K672" s="109">
        <f t="shared" si="41"/>
        <v>12183</v>
      </c>
    </row>
    <row r="673" spans="1:11" s="105" customFormat="1" ht="12.5" x14ac:dyDescent="0.25">
      <c r="A673" s="100" t="s">
        <v>6488</v>
      </c>
      <c r="B673" s="100" t="s">
        <v>6089</v>
      </c>
      <c r="C673" s="101">
        <v>24096</v>
      </c>
      <c r="D673" s="109">
        <v>0</v>
      </c>
      <c r="E673" s="109">
        <v>0</v>
      </c>
      <c r="F673" s="109">
        <f t="shared" si="39"/>
        <v>24096</v>
      </c>
      <c r="G673" s="109">
        <v>0</v>
      </c>
      <c r="H673" s="109">
        <v>0</v>
      </c>
      <c r="I673" s="109">
        <f t="shared" si="40"/>
        <v>36144</v>
      </c>
      <c r="J673" s="109">
        <v>0</v>
      </c>
      <c r="K673" s="109">
        <f t="shared" si="41"/>
        <v>36144</v>
      </c>
    </row>
    <row r="674" spans="1:11" s="105" customFormat="1" ht="12.5" x14ac:dyDescent="0.25">
      <c r="A674" s="100" t="s">
        <v>6485</v>
      </c>
      <c r="B674" s="100" t="s">
        <v>6089</v>
      </c>
      <c r="C674" s="101">
        <v>17705</v>
      </c>
      <c r="D674" s="109">
        <v>0</v>
      </c>
      <c r="E674" s="109">
        <v>0</v>
      </c>
      <c r="F674" s="109">
        <f t="shared" si="39"/>
        <v>17705</v>
      </c>
      <c r="G674" s="109">
        <v>0</v>
      </c>
      <c r="H674" s="109">
        <v>0</v>
      </c>
      <c r="I674" s="109">
        <f t="shared" si="40"/>
        <v>26557.5</v>
      </c>
      <c r="J674" s="109">
        <v>0</v>
      </c>
      <c r="K674" s="109">
        <f t="shared" si="41"/>
        <v>26557.5</v>
      </c>
    </row>
    <row r="675" spans="1:11" s="105" customFormat="1" ht="12.5" x14ac:dyDescent="0.25">
      <c r="A675" s="100" t="s">
        <v>6583</v>
      </c>
      <c r="B675" s="100" t="s">
        <v>6249</v>
      </c>
      <c r="C675" s="101">
        <v>18500</v>
      </c>
      <c r="D675" s="109">
        <v>0</v>
      </c>
      <c r="E675" s="109">
        <v>0</v>
      </c>
      <c r="F675" s="109">
        <f t="shared" si="39"/>
        <v>18500</v>
      </c>
      <c r="G675" s="109">
        <v>0</v>
      </c>
      <c r="H675" s="109">
        <v>0</v>
      </c>
      <c r="I675" s="109">
        <f t="shared" si="40"/>
        <v>27750</v>
      </c>
      <c r="J675" s="109">
        <v>0</v>
      </c>
      <c r="K675" s="109">
        <f t="shared" si="41"/>
        <v>27750</v>
      </c>
    </row>
    <row r="676" spans="1:11" s="105" customFormat="1" ht="12.5" x14ac:dyDescent="0.25">
      <c r="A676" s="100" t="s">
        <v>6490</v>
      </c>
      <c r="B676" s="100" t="s">
        <v>6091</v>
      </c>
      <c r="C676" s="101">
        <v>12694</v>
      </c>
      <c r="D676" s="109">
        <v>0</v>
      </c>
      <c r="E676" s="109">
        <v>0</v>
      </c>
      <c r="F676" s="109">
        <f t="shared" si="39"/>
        <v>12694</v>
      </c>
      <c r="G676" s="109">
        <v>0</v>
      </c>
      <c r="H676" s="109">
        <v>0</v>
      </c>
      <c r="I676" s="109">
        <f t="shared" si="40"/>
        <v>19041</v>
      </c>
      <c r="J676" s="109">
        <v>0</v>
      </c>
      <c r="K676" s="109">
        <f t="shared" si="41"/>
        <v>19041</v>
      </c>
    </row>
    <row r="677" spans="1:11" s="105" customFormat="1" ht="12.5" x14ac:dyDescent="0.25">
      <c r="A677" s="100" t="s">
        <v>6525</v>
      </c>
      <c r="B677" s="100" t="s">
        <v>6181</v>
      </c>
      <c r="C677" s="101">
        <v>10773</v>
      </c>
      <c r="D677" s="109">
        <v>0</v>
      </c>
      <c r="E677" s="109">
        <v>0</v>
      </c>
      <c r="F677" s="109">
        <f t="shared" si="39"/>
        <v>10773</v>
      </c>
      <c r="G677" s="109">
        <v>0</v>
      </c>
      <c r="H677" s="109">
        <v>0</v>
      </c>
      <c r="I677" s="109">
        <f t="shared" si="40"/>
        <v>16159.500000000002</v>
      </c>
      <c r="J677" s="109">
        <v>0</v>
      </c>
      <c r="K677" s="109">
        <f t="shared" si="41"/>
        <v>16159.500000000002</v>
      </c>
    </row>
    <row r="678" spans="1:11" s="105" customFormat="1" ht="12.5" x14ac:dyDescent="0.25">
      <c r="A678" s="100" t="s">
        <v>6544</v>
      </c>
      <c r="B678" s="100" t="s">
        <v>6219</v>
      </c>
      <c r="C678" s="101">
        <v>23788</v>
      </c>
      <c r="D678" s="109">
        <v>0</v>
      </c>
      <c r="E678" s="109">
        <v>0</v>
      </c>
      <c r="F678" s="109">
        <f t="shared" si="39"/>
        <v>23788</v>
      </c>
      <c r="G678" s="109">
        <v>0</v>
      </c>
      <c r="H678" s="109">
        <v>0</v>
      </c>
      <c r="I678" s="109">
        <f t="shared" si="40"/>
        <v>35682</v>
      </c>
      <c r="J678" s="109">
        <v>0</v>
      </c>
      <c r="K678" s="109">
        <f t="shared" si="41"/>
        <v>35682</v>
      </c>
    </row>
    <row r="679" spans="1:11" s="105" customFormat="1" ht="12.5" x14ac:dyDescent="0.25">
      <c r="A679" s="100" t="s">
        <v>6486</v>
      </c>
      <c r="B679" s="100" t="s">
        <v>6089</v>
      </c>
      <c r="C679" s="101">
        <v>12182.68</v>
      </c>
      <c r="D679" s="109">
        <v>0</v>
      </c>
      <c r="E679" s="109">
        <v>0</v>
      </c>
      <c r="F679" s="109">
        <f t="shared" si="39"/>
        <v>12182.68</v>
      </c>
      <c r="G679" s="109">
        <v>0</v>
      </c>
      <c r="H679" s="109">
        <v>0</v>
      </c>
      <c r="I679" s="109">
        <f t="shared" si="40"/>
        <v>18274.02</v>
      </c>
      <c r="J679" s="109">
        <v>0</v>
      </c>
      <c r="K679" s="109">
        <f t="shared" si="41"/>
        <v>18274.02</v>
      </c>
    </row>
    <row r="680" spans="1:11" s="105" customFormat="1" ht="12.5" x14ac:dyDescent="0.25">
      <c r="A680" s="100" t="s">
        <v>6537</v>
      </c>
      <c r="B680" s="100" t="s">
        <v>6185</v>
      </c>
      <c r="C680" s="101">
        <v>6062.78</v>
      </c>
      <c r="D680" s="109">
        <v>0</v>
      </c>
      <c r="E680" s="109">
        <v>0</v>
      </c>
      <c r="F680" s="109">
        <f t="shared" si="39"/>
        <v>6062.78</v>
      </c>
      <c r="G680" s="109">
        <v>0</v>
      </c>
      <c r="H680" s="109">
        <v>0</v>
      </c>
      <c r="I680" s="109">
        <f t="shared" si="40"/>
        <v>9094.1699999999983</v>
      </c>
      <c r="J680" s="109">
        <v>0</v>
      </c>
      <c r="K680" s="109">
        <f t="shared" si="41"/>
        <v>9094.1699999999983</v>
      </c>
    </row>
    <row r="681" spans="1:11" s="105" customFormat="1" ht="12.5" x14ac:dyDescent="0.25">
      <c r="A681" s="100" t="s">
        <v>6460</v>
      </c>
      <c r="B681" s="100" t="s">
        <v>6045</v>
      </c>
      <c r="C681" s="101">
        <v>23792</v>
      </c>
      <c r="D681" s="109">
        <v>0</v>
      </c>
      <c r="E681" s="109">
        <v>0</v>
      </c>
      <c r="F681" s="109">
        <f t="shared" si="39"/>
        <v>23792</v>
      </c>
      <c r="G681" s="109">
        <v>0</v>
      </c>
      <c r="H681" s="109">
        <v>0</v>
      </c>
      <c r="I681" s="109">
        <f t="shared" si="40"/>
        <v>35688</v>
      </c>
      <c r="J681" s="109">
        <v>0</v>
      </c>
      <c r="K681" s="109">
        <f t="shared" si="41"/>
        <v>35688</v>
      </c>
    </row>
    <row r="682" spans="1:11" s="105" customFormat="1" ht="12.5" x14ac:dyDescent="0.25">
      <c r="A682" s="100" t="s">
        <v>6528</v>
      </c>
      <c r="B682" s="100" t="s">
        <v>6181</v>
      </c>
      <c r="C682" s="101">
        <v>7609.18</v>
      </c>
      <c r="D682" s="109">
        <v>0</v>
      </c>
      <c r="E682" s="109">
        <v>0</v>
      </c>
      <c r="F682" s="109">
        <f t="shared" si="39"/>
        <v>7609.18</v>
      </c>
      <c r="G682" s="109">
        <v>0</v>
      </c>
      <c r="H682" s="109">
        <v>0</v>
      </c>
      <c r="I682" s="109">
        <f t="shared" si="40"/>
        <v>11413.77</v>
      </c>
      <c r="J682" s="109">
        <v>0</v>
      </c>
      <c r="K682" s="109">
        <f t="shared" si="41"/>
        <v>11413.77</v>
      </c>
    </row>
    <row r="683" spans="1:11" s="105" customFormat="1" ht="12.5" x14ac:dyDescent="0.25">
      <c r="A683" s="100" t="s">
        <v>6562</v>
      </c>
      <c r="B683" s="100" t="s">
        <v>6242</v>
      </c>
      <c r="C683" s="101">
        <v>9170</v>
      </c>
      <c r="D683" s="109">
        <v>0</v>
      </c>
      <c r="E683" s="109">
        <v>0</v>
      </c>
      <c r="F683" s="109">
        <f t="shared" si="39"/>
        <v>9170</v>
      </c>
      <c r="G683" s="109">
        <v>0</v>
      </c>
      <c r="H683" s="109">
        <v>0</v>
      </c>
      <c r="I683" s="109">
        <f t="shared" si="40"/>
        <v>13755</v>
      </c>
      <c r="J683" s="109">
        <v>0</v>
      </c>
      <c r="K683" s="109">
        <f t="shared" si="41"/>
        <v>13755</v>
      </c>
    </row>
    <row r="684" spans="1:11" s="105" customFormat="1" ht="12.5" x14ac:dyDescent="0.25">
      <c r="A684" s="100" t="s">
        <v>6475</v>
      </c>
      <c r="B684" s="100" t="s">
        <v>6077</v>
      </c>
      <c r="C684" s="101">
        <v>12879</v>
      </c>
      <c r="D684" s="109">
        <v>0</v>
      </c>
      <c r="E684" s="109">
        <v>0</v>
      </c>
      <c r="F684" s="109">
        <f t="shared" si="39"/>
        <v>12879</v>
      </c>
      <c r="G684" s="109">
        <v>0</v>
      </c>
      <c r="H684" s="109">
        <v>0</v>
      </c>
      <c r="I684" s="109">
        <f t="shared" si="40"/>
        <v>19318.5</v>
      </c>
      <c r="J684" s="109">
        <v>0</v>
      </c>
      <c r="K684" s="109">
        <f t="shared" si="41"/>
        <v>19318.5</v>
      </c>
    </row>
    <row r="685" spans="1:11" s="105" customFormat="1" ht="12.5" x14ac:dyDescent="0.25">
      <c r="A685" s="100" t="s">
        <v>6497</v>
      </c>
      <c r="B685" s="100" t="s">
        <v>6091</v>
      </c>
      <c r="C685" s="101">
        <v>7115</v>
      </c>
      <c r="D685" s="109">
        <v>0</v>
      </c>
      <c r="E685" s="109">
        <v>0</v>
      </c>
      <c r="F685" s="109">
        <f t="shared" si="39"/>
        <v>7115</v>
      </c>
      <c r="G685" s="109">
        <v>0</v>
      </c>
      <c r="H685" s="109">
        <v>0</v>
      </c>
      <c r="I685" s="109">
        <f t="shared" si="40"/>
        <v>10672.5</v>
      </c>
      <c r="J685" s="109">
        <v>0</v>
      </c>
      <c r="K685" s="109">
        <f t="shared" si="41"/>
        <v>10672.5</v>
      </c>
    </row>
    <row r="686" spans="1:11" s="105" customFormat="1" ht="12.5" x14ac:dyDescent="0.25">
      <c r="A686" s="100" t="s">
        <v>6453</v>
      </c>
      <c r="B686" s="100" t="s">
        <v>5906</v>
      </c>
      <c r="C686" s="101">
        <v>22152.52</v>
      </c>
      <c r="D686" s="109">
        <v>0</v>
      </c>
      <c r="E686" s="109">
        <v>0</v>
      </c>
      <c r="F686" s="109">
        <f t="shared" si="39"/>
        <v>22152.52</v>
      </c>
      <c r="G686" s="109">
        <v>0</v>
      </c>
      <c r="H686" s="109">
        <v>0</v>
      </c>
      <c r="I686" s="109">
        <f t="shared" si="40"/>
        <v>33228.78</v>
      </c>
      <c r="J686" s="109">
        <v>0</v>
      </c>
      <c r="K686" s="109">
        <f t="shared" si="41"/>
        <v>33228.78</v>
      </c>
    </row>
    <row r="687" spans="1:11" s="105" customFormat="1" ht="12.5" x14ac:dyDescent="0.25">
      <c r="A687" s="100" t="s">
        <v>6548</v>
      </c>
      <c r="B687" s="100" t="s">
        <v>6234</v>
      </c>
      <c r="C687" s="101">
        <v>13788</v>
      </c>
      <c r="D687" s="109">
        <v>0</v>
      </c>
      <c r="E687" s="109">
        <v>0</v>
      </c>
      <c r="F687" s="109">
        <f t="shared" si="39"/>
        <v>13788</v>
      </c>
      <c r="G687" s="109">
        <v>0</v>
      </c>
      <c r="H687" s="109">
        <v>0</v>
      </c>
      <c r="I687" s="109">
        <f t="shared" si="40"/>
        <v>20682</v>
      </c>
      <c r="J687" s="109">
        <v>0</v>
      </c>
      <c r="K687" s="109">
        <f t="shared" si="41"/>
        <v>20682</v>
      </c>
    </row>
    <row r="688" spans="1:11" s="105" customFormat="1" ht="12.5" x14ac:dyDescent="0.25">
      <c r="A688" s="100" t="s">
        <v>6573</v>
      </c>
      <c r="B688" s="100" t="s">
        <v>6249</v>
      </c>
      <c r="C688" s="101">
        <v>9041</v>
      </c>
      <c r="D688" s="109">
        <v>0</v>
      </c>
      <c r="E688" s="109">
        <v>0</v>
      </c>
      <c r="F688" s="109">
        <f t="shared" si="39"/>
        <v>9041</v>
      </c>
      <c r="G688" s="109">
        <v>0</v>
      </c>
      <c r="H688" s="109">
        <v>0</v>
      </c>
      <c r="I688" s="109">
        <f t="shared" si="40"/>
        <v>13561.5</v>
      </c>
      <c r="J688" s="109">
        <v>0</v>
      </c>
      <c r="K688" s="109">
        <f t="shared" si="41"/>
        <v>13561.5</v>
      </c>
    </row>
    <row r="689" spans="1:11" s="105" customFormat="1" ht="12.5" x14ac:dyDescent="0.25">
      <c r="A689" s="100" t="s">
        <v>6452</v>
      </c>
      <c r="B689" s="100" t="s">
        <v>5904</v>
      </c>
      <c r="C689" s="101">
        <v>24885</v>
      </c>
      <c r="D689" s="109">
        <v>0</v>
      </c>
      <c r="E689" s="109">
        <v>0</v>
      </c>
      <c r="F689" s="109">
        <f t="shared" si="39"/>
        <v>24885</v>
      </c>
      <c r="G689" s="109">
        <v>0</v>
      </c>
      <c r="H689" s="109">
        <v>0</v>
      </c>
      <c r="I689" s="109">
        <f t="shared" si="40"/>
        <v>37327.5</v>
      </c>
      <c r="J689" s="109">
        <v>0</v>
      </c>
      <c r="K689" s="109">
        <f t="shared" si="41"/>
        <v>37327.5</v>
      </c>
    </row>
    <row r="690" spans="1:11" s="105" customFormat="1" ht="12.5" x14ac:dyDescent="0.25">
      <c r="A690" s="100" t="s">
        <v>6494</v>
      </c>
      <c r="B690" s="100" t="s">
        <v>6091</v>
      </c>
      <c r="C690" s="101">
        <v>6165</v>
      </c>
      <c r="D690" s="109">
        <v>0</v>
      </c>
      <c r="E690" s="109">
        <v>0</v>
      </c>
      <c r="F690" s="109">
        <f t="shared" si="39"/>
        <v>6165</v>
      </c>
      <c r="G690" s="109">
        <v>0</v>
      </c>
      <c r="H690" s="109">
        <v>0</v>
      </c>
      <c r="I690" s="109">
        <f t="shared" si="40"/>
        <v>9247.5</v>
      </c>
      <c r="J690" s="109">
        <v>0</v>
      </c>
      <c r="K690" s="109">
        <f t="shared" si="41"/>
        <v>9247.5</v>
      </c>
    </row>
    <row r="691" spans="1:11" s="105" customFormat="1" ht="12.5" x14ac:dyDescent="0.25">
      <c r="A691" s="100" t="s">
        <v>6572</v>
      </c>
      <c r="B691" s="100" t="s">
        <v>6249</v>
      </c>
      <c r="C691" s="101">
        <v>7000</v>
      </c>
      <c r="D691" s="109">
        <v>0</v>
      </c>
      <c r="E691" s="109">
        <v>0</v>
      </c>
      <c r="F691" s="109">
        <f t="shared" si="39"/>
        <v>7000</v>
      </c>
      <c r="G691" s="109">
        <v>0</v>
      </c>
      <c r="H691" s="109">
        <v>0</v>
      </c>
      <c r="I691" s="109">
        <f t="shared" si="40"/>
        <v>10500</v>
      </c>
      <c r="J691" s="109">
        <v>0</v>
      </c>
      <c r="K691" s="109">
        <f t="shared" si="41"/>
        <v>10500</v>
      </c>
    </row>
    <row r="692" spans="1:11" s="105" customFormat="1" ht="12.5" x14ac:dyDescent="0.25">
      <c r="A692" s="100" t="s">
        <v>6545</v>
      </c>
      <c r="B692" s="100" t="s">
        <v>6226</v>
      </c>
      <c r="C692" s="101">
        <v>24885</v>
      </c>
      <c r="D692" s="109">
        <v>0</v>
      </c>
      <c r="E692" s="109">
        <v>0</v>
      </c>
      <c r="F692" s="109">
        <f t="shared" si="39"/>
        <v>24885</v>
      </c>
      <c r="G692" s="109">
        <v>0</v>
      </c>
      <c r="H692" s="109">
        <v>0</v>
      </c>
      <c r="I692" s="109">
        <f t="shared" si="40"/>
        <v>37327.5</v>
      </c>
      <c r="J692" s="109">
        <v>0</v>
      </c>
      <c r="K692" s="109">
        <f t="shared" si="41"/>
        <v>37327.5</v>
      </c>
    </row>
    <row r="693" spans="1:11" s="105" customFormat="1" ht="12.5" x14ac:dyDescent="0.25">
      <c r="A693" s="100" t="s">
        <v>6551</v>
      </c>
      <c r="B693" s="100" t="s">
        <v>6234</v>
      </c>
      <c r="C693" s="101">
        <v>9919</v>
      </c>
      <c r="D693" s="109">
        <v>0</v>
      </c>
      <c r="E693" s="109">
        <v>0</v>
      </c>
      <c r="F693" s="109">
        <f t="shared" si="39"/>
        <v>9919</v>
      </c>
      <c r="G693" s="109">
        <v>0</v>
      </c>
      <c r="H693" s="109">
        <v>0</v>
      </c>
      <c r="I693" s="109">
        <f t="shared" si="40"/>
        <v>14878.5</v>
      </c>
      <c r="J693" s="109">
        <v>0</v>
      </c>
      <c r="K693" s="109">
        <f t="shared" si="41"/>
        <v>14878.5</v>
      </c>
    </row>
    <row r="694" spans="1:11" s="105" customFormat="1" ht="12.5" x14ac:dyDescent="0.25">
      <c r="A694" s="100" t="s">
        <v>6536</v>
      </c>
      <c r="B694" s="100" t="s">
        <v>6183</v>
      </c>
      <c r="C694" s="101">
        <v>3388</v>
      </c>
      <c r="D694" s="109">
        <v>0</v>
      </c>
      <c r="E694" s="109">
        <v>0</v>
      </c>
      <c r="F694" s="109">
        <f t="shared" si="39"/>
        <v>3388</v>
      </c>
      <c r="G694" s="109">
        <v>0</v>
      </c>
      <c r="H694" s="109">
        <v>0</v>
      </c>
      <c r="I694" s="109">
        <f t="shared" si="40"/>
        <v>5082</v>
      </c>
      <c r="J694" s="109">
        <v>0</v>
      </c>
      <c r="K694" s="109">
        <f t="shared" si="41"/>
        <v>5082</v>
      </c>
    </row>
    <row r="695" spans="1:11" s="105" customFormat="1" ht="12.5" x14ac:dyDescent="0.25">
      <c r="A695" s="100" t="s">
        <v>6560</v>
      </c>
      <c r="B695" s="100" t="s">
        <v>6242</v>
      </c>
      <c r="C695" s="101">
        <v>8756</v>
      </c>
      <c r="D695" s="109">
        <v>0</v>
      </c>
      <c r="E695" s="109">
        <v>0</v>
      </c>
      <c r="F695" s="109">
        <f t="shared" si="39"/>
        <v>8756</v>
      </c>
      <c r="G695" s="109">
        <v>0</v>
      </c>
      <c r="H695" s="109">
        <v>0</v>
      </c>
      <c r="I695" s="109">
        <f t="shared" si="40"/>
        <v>13134</v>
      </c>
      <c r="J695" s="109">
        <v>0</v>
      </c>
      <c r="K695" s="109">
        <f t="shared" si="41"/>
        <v>13134</v>
      </c>
    </row>
    <row r="696" spans="1:11" s="105" customFormat="1" ht="12.5" x14ac:dyDescent="0.25">
      <c r="A696" s="100" t="s">
        <v>6504</v>
      </c>
      <c r="B696" s="100" t="s">
        <v>6505</v>
      </c>
      <c r="C696" s="101">
        <v>5883</v>
      </c>
      <c r="D696" s="109">
        <v>0</v>
      </c>
      <c r="E696" s="109">
        <v>0</v>
      </c>
      <c r="F696" s="109">
        <f t="shared" si="39"/>
        <v>5883</v>
      </c>
      <c r="G696" s="109">
        <v>0</v>
      </c>
      <c r="H696" s="109">
        <v>0</v>
      </c>
      <c r="I696" s="109">
        <f t="shared" si="40"/>
        <v>8824.5</v>
      </c>
      <c r="J696" s="109">
        <v>0</v>
      </c>
      <c r="K696" s="109">
        <f t="shared" si="41"/>
        <v>8824.5</v>
      </c>
    </row>
    <row r="697" spans="1:11" s="105" customFormat="1" ht="12.5" x14ac:dyDescent="0.25">
      <c r="A697" s="100" t="s">
        <v>6454</v>
      </c>
      <c r="B697" s="100" t="s">
        <v>6455</v>
      </c>
      <c r="C697" s="101">
        <v>21666.6</v>
      </c>
      <c r="D697" s="109">
        <v>0</v>
      </c>
      <c r="E697" s="109">
        <v>0</v>
      </c>
      <c r="F697" s="109">
        <f t="shared" si="39"/>
        <v>21666.6</v>
      </c>
      <c r="G697" s="109">
        <v>0</v>
      </c>
      <c r="H697" s="109">
        <v>0</v>
      </c>
      <c r="I697" s="109">
        <f t="shared" si="40"/>
        <v>32499.899999999998</v>
      </c>
      <c r="J697" s="109">
        <v>0</v>
      </c>
      <c r="K697" s="109">
        <f t="shared" si="41"/>
        <v>32499.899999999998</v>
      </c>
    </row>
    <row r="698" spans="1:11" s="105" customFormat="1" ht="12.5" x14ac:dyDescent="0.25">
      <c r="A698" s="100" t="s">
        <v>6522</v>
      </c>
      <c r="B698" s="100" t="s">
        <v>6523</v>
      </c>
      <c r="C698" s="101">
        <v>13788</v>
      </c>
      <c r="D698" s="109">
        <v>0</v>
      </c>
      <c r="E698" s="109">
        <v>0</v>
      </c>
      <c r="F698" s="109">
        <f t="shared" si="39"/>
        <v>13788</v>
      </c>
      <c r="G698" s="109">
        <v>0</v>
      </c>
      <c r="H698" s="109">
        <v>0</v>
      </c>
      <c r="I698" s="109">
        <f t="shared" si="40"/>
        <v>20682</v>
      </c>
      <c r="J698" s="109">
        <v>0</v>
      </c>
      <c r="K698" s="109">
        <f t="shared" si="41"/>
        <v>20682</v>
      </c>
    </row>
    <row r="699" spans="1:11" s="105" customFormat="1" ht="12.5" x14ac:dyDescent="0.25">
      <c r="A699" s="100" t="s">
        <v>6515</v>
      </c>
      <c r="B699" s="100" t="s">
        <v>6132</v>
      </c>
      <c r="C699" s="101">
        <v>6600</v>
      </c>
      <c r="D699" s="109">
        <v>0</v>
      </c>
      <c r="E699" s="109">
        <v>0</v>
      </c>
      <c r="F699" s="109">
        <f t="shared" si="39"/>
        <v>6600</v>
      </c>
      <c r="G699" s="109">
        <v>0</v>
      </c>
      <c r="H699" s="109">
        <v>0</v>
      </c>
      <c r="I699" s="109">
        <f t="shared" si="40"/>
        <v>9900</v>
      </c>
      <c r="J699" s="109">
        <v>0</v>
      </c>
      <c r="K699" s="109">
        <f t="shared" si="41"/>
        <v>9900</v>
      </c>
    </row>
    <row r="700" spans="1:11" s="105" customFormat="1" ht="12.5" x14ac:dyDescent="0.25">
      <c r="A700" s="100" t="s">
        <v>6579</v>
      </c>
      <c r="B700" s="100" t="s">
        <v>6249</v>
      </c>
      <c r="C700" s="101">
        <v>6010</v>
      </c>
      <c r="D700" s="109">
        <v>0</v>
      </c>
      <c r="E700" s="109">
        <v>0</v>
      </c>
      <c r="F700" s="109">
        <f t="shared" si="39"/>
        <v>6010</v>
      </c>
      <c r="G700" s="109">
        <v>0</v>
      </c>
      <c r="H700" s="109">
        <v>0</v>
      </c>
      <c r="I700" s="109">
        <f t="shared" si="40"/>
        <v>9015</v>
      </c>
      <c r="J700" s="109">
        <v>0</v>
      </c>
      <c r="K700" s="109">
        <f t="shared" si="41"/>
        <v>9015</v>
      </c>
    </row>
    <row r="701" spans="1:11" s="105" customFormat="1" ht="12.5" x14ac:dyDescent="0.25">
      <c r="A701" s="100" t="s">
        <v>6481</v>
      </c>
      <c r="B701" s="100" t="s">
        <v>6482</v>
      </c>
      <c r="C701" s="101">
        <v>12879</v>
      </c>
      <c r="D701" s="109">
        <v>0</v>
      </c>
      <c r="E701" s="109">
        <v>0</v>
      </c>
      <c r="F701" s="109">
        <f t="shared" si="39"/>
        <v>12879</v>
      </c>
      <c r="G701" s="109">
        <v>0</v>
      </c>
      <c r="H701" s="109">
        <v>0</v>
      </c>
      <c r="I701" s="109">
        <f t="shared" si="40"/>
        <v>19318.5</v>
      </c>
      <c r="J701" s="109">
        <v>0</v>
      </c>
      <c r="K701" s="109">
        <f t="shared" si="41"/>
        <v>19318.5</v>
      </c>
    </row>
    <row r="702" spans="1:11" s="105" customFormat="1" ht="12.5" x14ac:dyDescent="0.25">
      <c r="A702" s="100" t="s">
        <v>6517</v>
      </c>
      <c r="B702" s="100" t="s">
        <v>5223</v>
      </c>
      <c r="C702" s="101">
        <v>7719</v>
      </c>
      <c r="D702" s="109">
        <v>0</v>
      </c>
      <c r="E702" s="109">
        <v>0</v>
      </c>
      <c r="F702" s="109">
        <f t="shared" si="39"/>
        <v>7719</v>
      </c>
      <c r="G702" s="109">
        <v>0</v>
      </c>
      <c r="H702" s="109">
        <v>0</v>
      </c>
      <c r="I702" s="109">
        <f t="shared" si="40"/>
        <v>11578.5</v>
      </c>
      <c r="J702" s="109">
        <v>0</v>
      </c>
      <c r="K702" s="109">
        <f t="shared" si="41"/>
        <v>11578.5</v>
      </c>
    </row>
    <row r="703" spans="1:11" s="105" customFormat="1" ht="12.5" x14ac:dyDescent="0.25">
      <c r="A703" s="100" t="s">
        <v>6451</v>
      </c>
      <c r="B703" s="100" t="s">
        <v>5901</v>
      </c>
      <c r="C703" s="101">
        <v>32500</v>
      </c>
      <c r="D703" s="109">
        <v>0</v>
      </c>
      <c r="E703" s="109">
        <v>0</v>
      </c>
      <c r="F703" s="109">
        <f t="shared" si="39"/>
        <v>32500</v>
      </c>
      <c r="G703" s="109">
        <v>0</v>
      </c>
      <c r="H703" s="109">
        <v>0</v>
      </c>
      <c r="I703" s="109">
        <f t="shared" si="40"/>
        <v>48750</v>
      </c>
      <c r="J703" s="109">
        <v>0</v>
      </c>
      <c r="K703" s="109">
        <f t="shared" si="41"/>
        <v>48750</v>
      </c>
    </row>
    <row r="704" spans="1:11" s="105" customFormat="1" ht="12.5" x14ac:dyDescent="0.25">
      <c r="A704" s="100" t="s">
        <v>6542</v>
      </c>
      <c r="B704" s="100" t="s">
        <v>6219</v>
      </c>
      <c r="C704" s="101">
        <v>28170</v>
      </c>
      <c r="D704" s="109">
        <v>0</v>
      </c>
      <c r="E704" s="109">
        <v>0</v>
      </c>
      <c r="F704" s="109">
        <f t="shared" si="39"/>
        <v>28170</v>
      </c>
      <c r="G704" s="109">
        <v>0</v>
      </c>
      <c r="H704" s="109">
        <v>0</v>
      </c>
      <c r="I704" s="109">
        <f t="shared" si="40"/>
        <v>42255</v>
      </c>
      <c r="J704" s="109">
        <v>0</v>
      </c>
      <c r="K704" s="109">
        <f t="shared" si="41"/>
        <v>42255</v>
      </c>
    </row>
    <row r="705" spans="1:11" s="107" customFormat="1" ht="12.5" x14ac:dyDescent="0.25">
      <c r="A705" s="105"/>
      <c r="B705" s="105"/>
      <c r="C705" s="114"/>
      <c r="D705" s="114"/>
      <c r="E705" s="114"/>
      <c r="F705" s="114"/>
      <c r="G705" s="114"/>
      <c r="H705" s="114"/>
      <c r="I705" s="114"/>
      <c r="J705" s="114"/>
      <c r="K705" s="114"/>
    </row>
    <row r="706" spans="1:11" s="107" customFormat="1" ht="12.5" x14ac:dyDescent="0.25">
      <c r="A706" s="105"/>
      <c r="B706" s="339" t="s">
        <v>6598</v>
      </c>
      <c r="C706" s="340"/>
      <c r="D706" s="340"/>
      <c r="E706" s="340"/>
      <c r="F706" s="340"/>
      <c r="G706" s="114"/>
      <c r="H706" s="114"/>
      <c r="I706" s="114"/>
      <c r="J706" s="114"/>
      <c r="K706" s="114"/>
    </row>
    <row r="707" spans="1:11" s="107" customFormat="1" ht="12.5" x14ac:dyDescent="0.25">
      <c r="A707" s="114"/>
      <c r="B707" s="306" t="s">
        <v>4249</v>
      </c>
      <c r="C707" s="690" t="s">
        <v>3296</v>
      </c>
      <c r="D707" s="690"/>
      <c r="E707" s="690"/>
      <c r="F707" s="690"/>
      <c r="G707" s="114"/>
      <c r="H707" s="114"/>
      <c r="I707" s="114"/>
      <c r="J707" s="114"/>
      <c r="K707" s="114"/>
    </row>
    <row r="708" spans="1:11" s="107" customFormat="1" ht="12.5" x14ac:dyDescent="0.25">
      <c r="A708" s="105"/>
      <c r="B708" s="1689" t="s">
        <v>6599</v>
      </c>
      <c r="C708" s="1690" t="s">
        <v>6600</v>
      </c>
      <c r="D708" s="1691"/>
      <c r="E708" s="1691"/>
      <c r="F708" s="1692"/>
      <c r="G708" s="114"/>
      <c r="H708" s="114"/>
      <c r="I708" s="114"/>
      <c r="J708" s="114"/>
      <c r="K708" s="114"/>
    </row>
    <row r="709" spans="1:11" s="107" customFormat="1" ht="12.5" x14ac:dyDescent="0.25">
      <c r="A709" s="105"/>
      <c r="B709" s="1689" t="s">
        <v>6601</v>
      </c>
      <c r="C709" s="1690" t="s">
        <v>6602</v>
      </c>
      <c r="D709" s="1691"/>
      <c r="E709" s="1691"/>
      <c r="F709" s="1692"/>
      <c r="G709" s="114"/>
      <c r="H709" s="114"/>
      <c r="I709" s="114"/>
      <c r="J709" s="114"/>
      <c r="K709" s="114"/>
    </row>
    <row r="710" spans="1:11" s="107" customFormat="1" ht="12.5" x14ac:dyDescent="0.25">
      <c r="A710" s="105"/>
      <c r="B710" s="1689" t="s">
        <v>6603</v>
      </c>
      <c r="C710" s="1690" t="s">
        <v>6604</v>
      </c>
      <c r="D710" s="1691"/>
      <c r="E710" s="1691"/>
      <c r="F710" s="1692"/>
      <c r="G710" s="114"/>
      <c r="H710" s="114"/>
      <c r="I710" s="114"/>
      <c r="J710" s="114"/>
      <c r="K710" s="114"/>
    </row>
    <row r="711" spans="1:11" s="107" customFormat="1" ht="12.5" x14ac:dyDescent="0.25">
      <c r="A711" s="105"/>
      <c r="B711" s="1689" t="s">
        <v>4242</v>
      </c>
      <c r="C711" s="1690" t="s">
        <v>6605</v>
      </c>
      <c r="D711" s="1691"/>
      <c r="E711" s="1691"/>
      <c r="F711" s="1692"/>
      <c r="G711" s="114"/>
      <c r="H711" s="114"/>
      <c r="I711" s="114"/>
      <c r="J711" s="114"/>
      <c r="K711" s="114"/>
    </row>
  </sheetData>
  <mergeCells count="25">
    <mergeCell ref="C708:F708"/>
    <mergeCell ref="C709:F709"/>
    <mergeCell ref="C710:F710"/>
    <mergeCell ref="C711:F711"/>
    <mergeCell ref="A574:C574"/>
    <mergeCell ref="A575:A576"/>
    <mergeCell ref="B575:B576"/>
    <mergeCell ref="C575:F575"/>
    <mergeCell ref="G575:K575"/>
    <mergeCell ref="C707:F707"/>
    <mergeCell ref="A8:A9"/>
    <mergeCell ref="B8:B9"/>
    <mergeCell ref="C8:F8"/>
    <mergeCell ref="G8:K8"/>
    <mergeCell ref="A121:C121"/>
    <mergeCell ref="A122:A123"/>
    <mergeCell ref="B122:B123"/>
    <mergeCell ref="C122:F122"/>
    <mergeCell ref="G122:K122"/>
    <mergeCell ref="A2:K2"/>
    <mergeCell ref="A3:K3"/>
    <mergeCell ref="A4:K4"/>
    <mergeCell ref="A5:K5"/>
    <mergeCell ref="A6:K6"/>
    <mergeCell ref="A7:C7"/>
  </mergeCells>
  <printOptions horizontalCentered="1"/>
  <pageMargins left="0.15748031496062992" right="0.15748031496062992" top="0.3" bottom="0.39370078740157483" header="0.31496062992125984" footer="0.31496062992125984"/>
  <pageSetup scale="60" fitToHeight="11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7"/>
  <sheetViews>
    <sheetView showGridLines="0" workbookViewId="0">
      <selection sqref="A1:H1"/>
    </sheetView>
  </sheetViews>
  <sheetFormatPr baseColWidth="10" defaultColWidth="11.54296875" defaultRowHeight="14" x14ac:dyDescent="0.3"/>
  <cols>
    <col min="1" max="1" width="16.1796875" style="1693" customWidth="1"/>
    <col min="2" max="2" width="58" style="1693" bestFit="1" customWidth="1"/>
    <col min="3" max="3" width="15.54296875" style="1693" customWidth="1"/>
    <col min="4" max="5" width="10.7265625" style="1693" customWidth="1"/>
    <col min="6" max="6" width="16.1796875" style="1693" customWidth="1"/>
    <col min="7" max="7" width="18.7265625" style="1693" customWidth="1"/>
    <col min="8" max="9" width="10.7265625" style="1693" customWidth="1"/>
    <col min="10" max="10" width="16.7265625" style="1693" customWidth="1"/>
    <col min="11" max="11" width="14.7265625" style="1693" customWidth="1"/>
    <col min="12" max="12" width="18.54296875" style="1693" customWidth="1"/>
    <col min="13" max="13" width="11.54296875" style="1695"/>
    <col min="14" max="16384" width="11.54296875" style="1693"/>
  </cols>
  <sheetData>
    <row r="1" spans="1:13" x14ac:dyDescent="0.3">
      <c r="B1" s="1694"/>
      <c r="C1" s="1694"/>
      <c r="D1" s="1694"/>
      <c r="E1" s="1694"/>
      <c r="F1" s="1694"/>
      <c r="G1" s="1694"/>
      <c r="H1" s="1694"/>
      <c r="I1" s="1694"/>
      <c r="J1" s="1694"/>
      <c r="K1" s="1694"/>
      <c r="L1" s="1694"/>
    </row>
    <row r="2" spans="1:13" ht="15" x14ac:dyDescent="0.3">
      <c r="B2" s="1696" t="s">
        <v>4160</v>
      </c>
      <c r="C2" s="1696"/>
      <c r="D2" s="1696"/>
      <c r="E2" s="1696"/>
      <c r="F2" s="1696"/>
      <c r="G2" s="1696"/>
      <c r="H2" s="1696"/>
      <c r="I2" s="1696"/>
      <c r="J2" s="1696"/>
      <c r="K2" s="1696"/>
      <c r="L2" s="1696"/>
    </row>
    <row r="3" spans="1:13" ht="15" x14ac:dyDescent="0.3">
      <c r="B3" s="1696" t="s">
        <v>4161</v>
      </c>
      <c r="C3" s="1696"/>
      <c r="D3" s="1696"/>
      <c r="E3" s="1696"/>
      <c r="F3" s="1696"/>
      <c r="G3" s="1696"/>
      <c r="H3" s="1696"/>
      <c r="I3" s="1696"/>
      <c r="J3" s="1696"/>
      <c r="K3" s="1696"/>
      <c r="L3" s="1696"/>
    </row>
    <row r="4" spans="1:13" ht="15" x14ac:dyDescent="0.3">
      <c r="B4" s="1696" t="s">
        <v>6606</v>
      </c>
      <c r="C4" s="1696"/>
      <c r="D4" s="1696"/>
      <c r="E4" s="1696"/>
      <c r="F4" s="1696"/>
      <c r="G4" s="1696"/>
      <c r="H4" s="1696"/>
      <c r="I4" s="1696"/>
      <c r="J4" s="1696"/>
      <c r="K4" s="1696"/>
      <c r="L4" s="1696"/>
    </row>
    <row r="5" spans="1:13" x14ac:dyDescent="0.3">
      <c r="B5" s="1697"/>
      <c r="C5" s="1697"/>
      <c r="D5" s="1697"/>
      <c r="E5" s="1697"/>
      <c r="F5" s="1697"/>
      <c r="G5" s="1697"/>
      <c r="H5" s="1697"/>
      <c r="I5" s="1697"/>
      <c r="J5" s="1697"/>
      <c r="K5" s="1697"/>
      <c r="L5" s="1697"/>
    </row>
    <row r="6" spans="1:13" x14ac:dyDescent="0.3">
      <c r="A6" s="1698" t="s">
        <v>4163</v>
      </c>
      <c r="B6" s="1698" t="s">
        <v>4164</v>
      </c>
      <c r="C6" s="1699" t="s">
        <v>4165</v>
      </c>
      <c r="D6" s="1699"/>
      <c r="E6" s="1699"/>
      <c r="F6" s="1699"/>
      <c r="G6" s="1699"/>
      <c r="H6" s="1699"/>
      <c r="I6" s="1699"/>
      <c r="J6" s="1699" t="s">
        <v>4166</v>
      </c>
      <c r="K6" s="1699"/>
      <c r="L6" s="1699"/>
    </row>
    <row r="7" spans="1:13" ht="37.5" x14ac:dyDescent="0.3">
      <c r="A7" s="1698"/>
      <c r="B7" s="1698"/>
      <c r="C7" s="1700" t="s">
        <v>4167</v>
      </c>
      <c r="D7" s="1700" t="s">
        <v>4168</v>
      </c>
      <c r="E7" s="1700" t="s">
        <v>6607</v>
      </c>
      <c r="F7" s="1700" t="s">
        <v>4169</v>
      </c>
      <c r="G7" s="1700" t="s">
        <v>6608</v>
      </c>
      <c r="H7" s="1700" t="s">
        <v>4170</v>
      </c>
      <c r="I7" s="1700" t="s">
        <v>6609</v>
      </c>
      <c r="J7" s="1700" t="s">
        <v>6610</v>
      </c>
      <c r="K7" s="1700" t="s">
        <v>6611</v>
      </c>
      <c r="L7" s="1700" t="s">
        <v>4172</v>
      </c>
    </row>
    <row r="8" spans="1:13" ht="28.5" customHeight="1" x14ac:dyDescent="0.3">
      <c r="A8" s="1701" t="s">
        <v>6612</v>
      </c>
      <c r="B8" s="1701" t="s">
        <v>8</v>
      </c>
      <c r="C8" s="1702">
        <v>30</v>
      </c>
      <c r="D8" s="1703">
        <v>176</v>
      </c>
      <c r="E8" s="1703">
        <v>1774</v>
      </c>
      <c r="F8" s="1703">
        <v>0</v>
      </c>
      <c r="G8" s="1703">
        <v>0</v>
      </c>
      <c r="H8" s="1704">
        <f t="shared" ref="H8:H23" si="0">C8+D8+F8</f>
        <v>206</v>
      </c>
      <c r="I8" s="1705">
        <f>E8+G8</f>
        <v>1774</v>
      </c>
      <c r="J8" s="1703">
        <v>0</v>
      </c>
      <c r="K8" s="1703">
        <v>0</v>
      </c>
      <c r="L8" s="1703">
        <v>0</v>
      </c>
      <c r="M8" s="1706" t="s">
        <v>6613</v>
      </c>
    </row>
    <row r="9" spans="1:13" s="1708" customFormat="1" x14ac:dyDescent="0.3">
      <c r="A9" s="1701" t="s">
        <v>6614</v>
      </c>
      <c r="B9" s="1701" t="s">
        <v>6</v>
      </c>
      <c r="C9" s="1702">
        <v>132</v>
      </c>
      <c r="D9" s="1703">
        <v>1399</v>
      </c>
      <c r="E9" s="1703">
        <v>13274</v>
      </c>
      <c r="F9" s="1703">
        <v>0</v>
      </c>
      <c r="G9" s="1703">
        <v>0</v>
      </c>
      <c r="H9" s="1704">
        <f t="shared" si="0"/>
        <v>1531</v>
      </c>
      <c r="I9" s="1705">
        <f>E9+G9</f>
        <v>13274</v>
      </c>
      <c r="J9" s="1703">
        <v>391</v>
      </c>
      <c r="K9" s="1703">
        <v>0</v>
      </c>
      <c r="L9" s="1703">
        <v>0</v>
      </c>
      <c r="M9" s="1707" t="s">
        <v>6613</v>
      </c>
    </row>
    <row r="10" spans="1:13" ht="30.75" customHeight="1" x14ac:dyDescent="0.3">
      <c r="A10" s="1709" t="s">
        <v>6615</v>
      </c>
      <c r="B10" s="1709" t="s">
        <v>7</v>
      </c>
      <c r="C10" s="1710">
        <v>59</v>
      </c>
      <c r="D10" s="1711">
        <v>101</v>
      </c>
      <c r="E10" s="1705">
        <v>4957</v>
      </c>
      <c r="F10" s="1711">
        <v>0</v>
      </c>
      <c r="G10" s="1711">
        <v>0</v>
      </c>
      <c r="H10" s="1704">
        <f t="shared" si="0"/>
        <v>160</v>
      </c>
      <c r="I10" s="1705">
        <v>4957</v>
      </c>
      <c r="J10" s="1711">
        <v>75</v>
      </c>
      <c r="K10" s="1711">
        <v>0</v>
      </c>
      <c r="L10" s="1711">
        <v>0</v>
      </c>
      <c r="M10" s="1707" t="s">
        <v>6616</v>
      </c>
    </row>
    <row r="11" spans="1:13" s="1708" customFormat="1" ht="30" customHeight="1" x14ac:dyDescent="0.3">
      <c r="A11" s="1712" t="s">
        <v>6617</v>
      </c>
      <c r="B11" s="1712" t="s">
        <v>18</v>
      </c>
      <c r="C11" s="1713">
        <v>24</v>
      </c>
      <c r="D11" s="1714">
        <v>0</v>
      </c>
      <c r="E11" s="1714">
        <v>0</v>
      </c>
      <c r="F11" s="1714">
        <v>0</v>
      </c>
      <c r="G11" s="1714">
        <v>0</v>
      </c>
      <c r="H11" s="1704">
        <f t="shared" si="0"/>
        <v>24</v>
      </c>
      <c r="I11" s="1715">
        <f t="shared" ref="I11:I23" si="1">E11+G11</f>
        <v>0</v>
      </c>
      <c r="J11" s="1714">
        <v>0</v>
      </c>
      <c r="K11" s="1714">
        <v>223</v>
      </c>
      <c r="L11" s="1714">
        <v>0</v>
      </c>
      <c r="M11" s="1706" t="s">
        <v>6616</v>
      </c>
    </row>
    <row r="12" spans="1:13" x14ac:dyDescent="0.3">
      <c r="A12" s="1709" t="s">
        <v>6618</v>
      </c>
      <c r="B12" s="1709" t="s">
        <v>30</v>
      </c>
      <c r="C12" s="1710">
        <v>18</v>
      </c>
      <c r="D12" s="1711">
        <v>54</v>
      </c>
      <c r="E12" s="1711">
        <v>49152</v>
      </c>
      <c r="F12" s="1711">
        <v>0</v>
      </c>
      <c r="G12" s="1711">
        <v>0</v>
      </c>
      <c r="H12" s="1703">
        <f t="shared" si="0"/>
        <v>72</v>
      </c>
      <c r="I12" s="1715">
        <f>E12+G12</f>
        <v>49152</v>
      </c>
      <c r="J12" s="1711">
        <v>4</v>
      </c>
      <c r="K12" s="1711">
        <v>3000</v>
      </c>
      <c r="L12" s="1711">
        <v>0</v>
      </c>
      <c r="M12" s="1707" t="s">
        <v>6616</v>
      </c>
    </row>
    <row r="13" spans="1:13" x14ac:dyDescent="0.3">
      <c r="A13" s="1712" t="s">
        <v>6619</v>
      </c>
      <c r="B13" s="1712" t="s">
        <v>33</v>
      </c>
      <c r="C13" s="1713">
        <v>16</v>
      </c>
      <c r="D13" s="1714">
        <v>71</v>
      </c>
      <c r="E13" s="1714">
        <v>74544</v>
      </c>
      <c r="F13" s="1714">
        <v>0</v>
      </c>
      <c r="G13" s="1714">
        <v>0</v>
      </c>
      <c r="H13" s="1704">
        <f t="shared" si="0"/>
        <v>87</v>
      </c>
      <c r="I13" s="1715">
        <f t="shared" si="1"/>
        <v>74544</v>
      </c>
      <c r="J13" s="1714">
        <v>6</v>
      </c>
      <c r="K13" s="1714">
        <v>0</v>
      </c>
      <c r="L13" s="1714">
        <v>0</v>
      </c>
      <c r="M13" s="1706" t="s">
        <v>6616</v>
      </c>
    </row>
    <row r="14" spans="1:13" ht="25" x14ac:dyDescent="0.3">
      <c r="A14" s="1712" t="s">
        <v>6620</v>
      </c>
      <c r="B14" s="1712" t="s">
        <v>32</v>
      </c>
      <c r="C14" s="1713">
        <v>82</v>
      </c>
      <c r="D14" s="1714">
        <v>0</v>
      </c>
      <c r="E14" s="1714">
        <v>54192</v>
      </c>
      <c r="F14" s="1714">
        <v>0</v>
      </c>
      <c r="G14" s="1714">
        <v>0</v>
      </c>
      <c r="H14" s="1704">
        <f t="shared" si="0"/>
        <v>82</v>
      </c>
      <c r="I14" s="1715">
        <f t="shared" si="1"/>
        <v>54192</v>
      </c>
      <c r="J14" s="1714">
        <v>17</v>
      </c>
      <c r="K14" s="1714">
        <v>0</v>
      </c>
      <c r="L14" s="1714">
        <v>0</v>
      </c>
      <c r="M14" s="1706" t="s">
        <v>6616</v>
      </c>
    </row>
    <row r="15" spans="1:13" x14ac:dyDescent="0.3">
      <c r="A15" s="1709" t="s">
        <v>6621</v>
      </c>
      <c r="B15" s="1709" t="s">
        <v>31</v>
      </c>
      <c r="C15" s="1710">
        <v>20</v>
      </c>
      <c r="D15" s="1711">
        <v>58</v>
      </c>
      <c r="E15" s="1711">
        <v>14640</v>
      </c>
      <c r="F15" s="1711">
        <v>9</v>
      </c>
      <c r="G15" s="1711">
        <v>8592</v>
      </c>
      <c r="H15" s="1704">
        <f t="shared" si="0"/>
        <v>87</v>
      </c>
      <c r="I15" s="1716">
        <f>E15+G15</f>
        <v>23232</v>
      </c>
      <c r="J15" s="1711">
        <v>17</v>
      </c>
      <c r="K15" s="1711">
        <v>9072</v>
      </c>
      <c r="L15" s="1711">
        <v>0</v>
      </c>
      <c r="M15" s="1706" t="s">
        <v>6616</v>
      </c>
    </row>
    <row r="16" spans="1:13" x14ac:dyDescent="0.3">
      <c r="A16" s="1712" t="s">
        <v>6622</v>
      </c>
      <c r="B16" s="1712" t="s">
        <v>43</v>
      </c>
      <c r="C16" s="1713">
        <v>20</v>
      </c>
      <c r="D16" s="1714">
        <v>92</v>
      </c>
      <c r="E16" s="1714">
        <v>0</v>
      </c>
      <c r="F16" s="1714">
        <v>0</v>
      </c>
      <c r="G16" s="1714">
        <v>40260</v>
      </c>
      <c r="H16" s="1704">
        <f t="shared" si="0"/>
        <v>112</v>
      </c>
      <c r="I16" s="1717">
        <f t="shared" si="1"/>
        <v>40260</v>
      </c>
      <c r="J16" s="1714">
        <v>1</v>
      </c>
      <c r="K16" s="1714">
        <v>0</v>
      </c>
      <c r="L16" s="1714">
        <v>0</v>
      </c>
      <c r="M16" s="1706" t="s">
        <v>6616</v>
      </c>
    </row>
    <row r="17" spans="1:13" x14ac:dyDescent="0.3">
      <c r="A17" s="1712" t="s">
        <v>6623</v>
      </c>
      <c r="B17" s="1712" t="s">
        <v>44</v>
      </c>
      <c r="C17" s="1713">
        <v>20</v>
      </c>
      <c r="D17" s="1714">
        <v>75</v>
      </c>
      <c r="E17" s="1714">
        <v>0</v>
      </c>
      <c r="F17" s="1714">
        <v>0</v>
      </c>
      <c r="G17" s="1714">
        <v>28704</v>
      </c>
      <c r="H17" s="1704">
        <f t="shared" si="0"/>
        <v>95</v>
      </c>
      <c r="I17" s="1716">
        <f t="shared" si="1"/>
        <v>28704</v>
      </c>
      <c r="J17" s="1714">
        <v>0</v>
      </c>
      <c r="K17" s="1714">
        <v>124</v>
      </c>
      <c r="L17" s="1714">
        <v>3</v>
      </c>
      <c r="M17" s="1706" t="s">
        <v>6616</v>
      </c>
    </row>
    <row r="18" spans="1:13" x14ac:dyDescent="0.3">
      <c r="A18" s="1709" t="s">
        <v>6624</v>
      </c>
      <c r="B18" s="1709" t="s">
        <v>45</v>
      </c>
      <c r="C18" s="1710">
        <v>6</v>
      </c>
      <c r="D18" s="1711">
        <v>21</v>
      </c>
      <c r="E18" s="1711">
        <v>0</v>
      </c>
      <c r="F18" s="1711">
        <v>0</v>
      </c>
      <c r="G18" s="1711">
        <v>56424</v>
      </c>
      <c r="H18" s="1704">
        <f t="shared" si="0"/>
        <v>27</v>
      </c>
      <c r="I18" s="1716">
        <f t="shared" si="1"/>
        <v>56424</v>
      </c>
      <c r="J18" s="1711">
        <v>1</v>
      </c>
      <c r="K18" s="1711">
        <v>0</v>
      </c>
      <c r="L18" s="1711">
        <v>5</v>
      </c>
      <c r="M18" s="1706" t="s">
        <v>6616</v>
      </c>
    </row>
    <row r="19" spans="1:13" x14ac:dyDescent="0.3">
      <c r="A19" s="1712" t="s">
        <v>6625</v>
      </c>
      <c r="B19" s="1718" t="s">
        <v>46</v>
      </c>
      <c r="C19" s="1719">
        <v>29</v>
      </c>
      <c r="D19" s="1720">
        <v>0</v>
      </c>
      <c r="E19" s="1720">
        <v>30048</v>
      </c>
      <c r="F19" s="1720">
        <v>0</v>
      </c>
      <c r="G19" s="1720">
        <v>0</v>
      </c>
      <c r="H19" s="1704">
        <f t="shared" si="0"/>
        <v>29</v>
      </c>
      <c r="I19" s="1716">
        <f t="shared" si="1"/>
        <v>30048</v>
      </c>
      <c r="J19" s="1720">
        <v>1</v>
      </c>
      <c r="K19" s="1720">
        <v>0</v>
      </c>
      <c r="L19" s="1720">
        <v>0</v>
      </c>
      <c r="M19" s="1706" t="s">
        <v>6616</v>
      </c>
    </row>
    <row r="20" spans="1:13" x14ac:dyDescent="0.3">
      <c r="A20" s="1709" t="s">
        <v>6626</v>
      </c>
      <c r="B20" s="1709" t="s">
        <v>49</v>
      </c>
      <c r="C20" s="1710">
        <v>127</v>
      </c>
      <c r="D20" s="1711">
        <v>74</v>
      </c>
      <c r="E20" s="1711"/>
      <c r="F20" s="1711">
        <v>0</v>
      </c>
      <c r="G20" s="1711">
        <v>200076</v>
      </c>
      <c r="H20" s="1704">
        <f t="shared" si="0"/>
        <v>201</v>
      </c>
      <c r="I20" s="1716">
        <f>E20+G20</f>
        <v>200076</v>
      </c>
      <c r="J20" s="1711">
        <v>0</v>
      </c>
      <c r="K20" s="1711">
        <v>0</v>
      </c>
      <c r="L20" s="1711">
        <v>35</v>
      </c>
      <c r="M20" s="1706" t="s">
        <v>6616</v>
      </c>
    </row>
    <row r="21" spans="1:13" x14ac:dyDescent="0.3">
      <c r="A21" s="1709" t="s">
        <v>6627</v>
      </c>
      <c r="B21" s="1709" t="s">
        <v>47</v>
      </c>
      <c r="C21" s="1710">
        <v>10</v>
      </c>
      <c r="D21" s="1711">
        <v>42</v>
      </c>
      <c r="E21" s="1711">
        <v>31632</v>
      </c>
      <c r="F21" s="1711">
        <v>0</v>
      </c>
      <c r="G21" s="1711">
        <v>0</v>
      </c>
      <c r="H21" s="1704">
        <f t="shared" si="0"/>
        <v>52</v>
      </c>
      <c r="I21" s="1716">
        <f t="shared" si="1"/>
        <v>31632</v>
      </c>
      <c r="J21" s="1711">
        <v>0</v>
      </c>
      <c r="K21" s="1711">
        <v>0</v>
      </c>
      <c r="L21" s="1711">
        <v>0</v>
      </c>
      <c r="M21" s="1706" t="s">
        <v>6616</v>
      </c>
    </row>
    <row r="22" spans="1:13" s="1708" customFormat="1" ht="18.75" customHeight="1" x14ac:dyDescent="0.3">
      <c r="A22" s="1712" t="s">
        <v>6628</v>
      </c>
      <c r="B22" s="1712" t="s">
        <v>48</v>
      </c>
      <c r="C22" s="1713">
        <v>37</v>
      </c>
      <c r="D22" s="1714">
        <v>0</v>
      </c>
      <c r="E22" s="1714">
        <v>0</v>
      </c>
      <c r="F22" s="1714">
        <v>0</v>
      </c>
      <c r="G22" s="1714">
        <v>23424</v>
      </c>
      <c r="H22" s="1704">
        <f t="shared" si="0"/>
        <v>37</v>
      </c>
      <c r="I22" s="1716">
        <f t="shared" si="1"/>
        <v>23424</v>
      </c>
      <c r="J22" s="1714">
        <v>4</v>
      </c>
      <c r="K22" s="1714">
        <v>0</v>
      </c>
      <c r="L22" s="1714">
        <v>0</v>
      </c>
      <c r="M22" s="1706" t="s">
        <v>6616</v>
      </c>
    </row>
    <row r="23" spans="1:13" ht="18.75" customHeight="1" x14ac:dyDescent="0.3">
      <c r="A23" s="1709" t="s">
        <v>6629</v>
      </c>
      <c r="B23" s="1709" t="s">
        <v>50</v>
      </c>
      <c r="C23" s="1710">
        <v>15</v>
      </c>
      <c r="D23" s="1711">
        <v>70</v>
      </c>
      <c r="E23" s="1711">
        <v>0</v>
      </c>
      <c r="F23" s="1711">
        <v>0</v>
      </c>
      <c r="G23" s="1711">
        <v>41952</v>
      </c>
      <c r="H23" s="1704">
        <f t="shared" si="0"/>
        <v>85</v>
      </c>
      <c r="I23" s="1716">
        <f t="shared" si="1"/>
        <v>41952</v>
      </c>
      <c r="J23" s="1711">
        <v>0</v>
      </c>
      <c r="K23" s="1711">
        <v>0</v>
      </c>
      <c r="L23" s="1711">
        <v>0</v>
      </c>
      <c r="M23" s="1706" t="s">
        <v>6616</v>
      </c>
    </row>
    <row r="24" spans="1:13" x14ac:dyDescent="0.3">
      <c r="A24" s="1695"/>
      <c r="B24" s="1721" t="s">
        <v>51</v>
      </c>
      <c r="C24" s="1722">
        <f>SUM(C8:C23)</f>
        <v>645</v>
      </c>
      <c r="D24" s="1722">
        <f t="shared" ref="D24:L24" si="2">SUM(D8:D23)</f>
        <v>2233</v>
      </c>
      <c r="E24" s="1722">
        <f t="shared" si="2"/>
        <v>274213</v>
      </c>
      <c r="F24" s="1722">
        <f t="shared" si="2"/>
        <v>9</v>
      </c>
      <c r="G24" s="1722">
        <f t="shared" si="2"/>
        <v>399432</v>
      </c>
      <c r="H24" s="1722">
        <f t="shared" si="2"/>
        <v>2887</v>
      </c>
      <c r="I24" s="1722">
        <f t="shared" si="2"/>
        <v>673645</v>
      </c>
      <c r="J24" s="1722">
        <f t="shared" si="2"/>
        <v>517</v>
      </c>
      <c r="K24" s="1722">
        <f t="shared" si="2"/>
        <v>12419</v>
      </c>
      <c r="L24" s="1722">
        <f t="shared" si="2"/>
        <v>43</v>
      </c>
    </row>
    <row r="26" spans="1:13" x14ac:dyDescent="0.3">
      <c r="A26" s="1693" t="s">
        <v>6630</v>
      </c>
    </row>
    <row r="27" spans="1:13" x14ac:dyDescent="0.3">
      <c r="A27" s="1693" t="s">
        <v>6631</v>
      </c>
    </row>
  </sheetData>
  <mergeCells count="8">
    <mergeCell ref="B1:L1"/>
    <mergeCell ref="B2:L2"/>
    <mergeCell ref="B3:L3"/>
    <mergeCell ref="B4:L4"/>
    <mergeCell ref="A6:A7"/>
    <mergeCell ref="B6:B7"/>
    <mergeCell ref="C6:I6"/>
    <mergeCell ref="J6:L6"/>
  </mergeCells>
  <pageMargins left="0.70866141732283472" right="0.70866141732283472" top="0.74803149606299213" bottom="0.74803149606299213" header="0.31496062992125984" footer="0.31496062992125984"/>
  <pageSetup paperSize="9" scale="57" orientation="landscape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6"/>
  <sheetViews>
    <sheetView showGridLines="0" workbookViewId="0">
      <selection sqref="A1:H1"/>
    </sheetView>
  </sheetViews>
  <sheetFormatPr baseColWidth="10" defaultColWidth="11.453125" defaultRowHeight="14" x14ac:dyDescent="0.3"/>
  <cols>
    <col min="1" max="1" width="14.453125" style="341" bestFit="1" customWidth="1"/>
    <col min="2" max="2" width="43.1796875" style="341" customWidth="1"/>
    <col min="3" max="3" width="15.7265625" style="386" bestFit="1" customWidth="1"/>
    <col min="4" max="4" width="15.26953125" style="386" customWidth="1"/>
    <col min="5" max="6" width="13.1796875" style="341" customWidth="1"/>
    <col min="7" max="7" width="11.453125" style="341"/>
    <col min="8" max="8" width="26.81640625" style="341" customWidth="1"/>
    <col min="9" max="9" width="12.453125" style="341" bestFit="1" customWidth="1"/>
    <col min="10" max="16384" width="11.453125" style="341"/>
  </cols>
  <sheetData>
    <row r="1" spans="1:9" ht="15" x14ac:dyDescent="0.3">
      <c r="A1" s="864"/>
      <c r="B1" s="864"/>
      <c r="C1" s="864"/>
      <c r="D1" s="864"/>
      <c r="E1" s="864"/>
      <c r="F1" s="864"/>
    </row>
    <row r="2" spans="1:9" ht="15" customHeight="1" x14ac:dyDescent="0.3">
      <c r="A2" s="703" t="s">
        <v>4160</v>
      </c>
      <c r="B2" s="703"/>
      <c r="C2" s="703"/>
      <c r="D2" s="703"/>
      <c r="E2" s="703"/>
      <c r="F2" s="703"/>
    </row>
    <row r="3" spans="1:9" ht="15" customHeight="1" x14ac:dyDescent="0.3">
      <c r="A3" s="703" t="s">
        <v>8</v>
      </c>
      <c r="B3" s="703" t="s">
        <v>4226</v>
      </c>
      <c r="C3" s="703" t="s">
        <v>4226</v>
      </c>
      <c r="D3" s="703"/>
      <c r="E3" s="703" t="s">
        <v>4226</v>
      </c>
      <c r="F3" s="703" t="s">
        <v>4226</v>
      </c>
    </row>
    <row r="4" spans="1:9" ht="15" customHeight="1" x14ac:dyDescent="0.3">
      <c r="A4" s="703" t="s">
        <v>4161</v>
      </c>
      <c r="B4" s="703" t="s">
        <v>4227</v>
      </c>
      <c r="C4" s="703" t="s">
        <v>4227</v>
      </c>
      <c r="D4" s="703"/>
      <c r="E4" s="703" t="s">
        <v>4227</v>
      </c>
      <c r="F4" s="703" t="s">
        <v>4227</v>
      </c>
    </row>
    <row r="5" spans="1:9" ht="15" customHeight="1" x14ac:dyDescent="0.3">
      <c r="A5" s="703" t="s">
        <v>4228</v>
      </c>
      <c r="B5" s="703" t="s">
        <v>4228</v>
      </c>
      <c r="C5" s="703" t="s">
        <v>4228</v>
      </c>
      <c r="D5" s="703"/>
      <c r="E5" s="703" t="s">
        <v>4228</v>
      </c>
      <c r="F5" s="703" t="s">
        <v>4228</v>
      </c>
    </row>
    <row r="6" spans="1:9" ht="15" customHeight="1" x14ac:dyDescent="0.3">
      <c r="A6" s="704" t="s">
        <v>4229</v>
      </c>
      <c r="B6" s="704" t="s">
        <v>4229</v>
      </c>
      <c r="C6" s="704" t="s">
        <v>4229</v>
      </c>
      <c r="D6" s="704"/>
      <c r="E6" s="704" t="s">
        <v>4229</v>
      </c>
      <c r="F6" s="704" t="s">
        <v>4229</v>
      </c>
    </row>
    <row r="7" spans="1:9" ht="15" customHeight="1" x14ac:dyDescent="0.3">
      <c r="A7" s="342" t="s">
        <v>533</v>
      </c>
      <c r="B7" s="342" t="s">
        <v>533</v>
      </c>
      <c r="C7" s="343" t="s">
        <v>533</v>
      </c>
      <c r="D7" s="343"/>
      <c r="E7" s="342" t="s">
        <v>533</v>
      </c>
      <c r="F7" s="342" t="s">
        <v>533</v>
      </c>
    </row>
    <row r="8" spans="1:9" s="344" customFormat="1" ht="15" customHeight="1" x14ac:dyDescent="0.25">
      <c r="A8" s="705" t="s">
        <v>4230</v>
      </c>
      <c r="B8" s="705" t="s">
        <v>4231</v>
      </c>
      <c r="C8" s="705" t="s">
        <v>4232</v>
      </c>
      <c r="D8" s="705" t="s">
        <v>6632</v>
      </c>
      <c r="E8" s="706" t="s">
        <v>4233</v>
      </c>
      <c r="F8" s="707"/>
    </row>
    <row r="9" spans="1:9" s="344" customFormat="1" ht="15" customHeight="1" x14ac:dyDescent="0.25">
      <c r="A9" s="705" t="s">
        <v>4230</v>
      </c>
      <c r="B9" s="705" t="s">
        <v>4231</v>
      </c>
      <c r="C9" s="705" t="s">
        <v>4232</v>
      </c>
      <c r="D9" s="705"/>
      <c r="E9" s="345" t="s">
        <v>4234</v>
      </c>
      <c r="F9" s="345" t="s">
        <v>4235</v>
      </c>
    </row>
    <row r="10" spans="1:9" s="344" customFormat="1" ht="15" customHeight="1" x14ac:dyDescent="0.25">
      <c r="A10" s="346" t="s">
        <v>533</v>
      </c>
      <c r="B10" s="346" t="s">
        <v>533</v>
      </c>
      <c r="C10" s="347" t="s">
        <v>533</v>
      </c>
      <c r="D10" s="347"/>
      <c r="E10" s="348" t="s">
        <v>533</v>
      </c>
      <c r="F10" s="348" t="s">
        <v>533</v>
      </c>
    </row>
    <row r="11" spans="1:9" s="344" customFormat="1" ht="15" customHeight="1" x14ac:dyDescent="0.25">
      <c r="A11" s="699" t="s">
        <v>4167</v>
      </c>
      <c r="B11" s="699" t="s">
        <v>4167</v>
      </c>
      <c r="C11" s="349" t="s">
        <v>533</v>
      </c>
      <c r="D11" s="350"/>
      <c r="E11" s="351" t="s">
        <v>533</v>
      </c>
      <c r="F11" s="351" t="s">
        <v>533</v>
      </c>
    </row>
    <row r="12" spans="1:9" s="344" customFormat="1" ht="15" customHeight="1" x14ac:dyDescent="0.25">
      <c r="A12" s="100" t="s">
        <v>6633</v>
      </c>
      <c r="B12" s="100" t="s">
        <v>4307</v>
      </c>
      <c r="C12" s="101">
        <v>1</v>
      </c>
      <c r="D12" s="108">
        <v>0</v>
      </c>
      <c r="E12" s="108">
        <v>77593.350000000006</v>
      </c>
      <c r="F12" s="109">
        <v>77593.350000000006</v>
      </c>
      <c r="I12" s="352"/>
    </row>
    <row r="13" spans="1:9" s="344" customFormat="1" ht="15" customHeight="1" x14ac:dyDescent="0.25">
      <c r="A13" s="100" t="s">
        <v>6634</v>
      </c>
      <c r="B13" s="100" t="s">
        <v>4531</v>
      </c>
      <c r="C13" s="101">
        <v>2</v>
      </c>
      <c r="D13" s="108">
        <v>0</v>
      </c>
      <c r="E13" s="108">
        <v>58257.2</v>
      </c>
      <c r="F13" s="109">
        <v>58257.2</v>
      </c>
      <c r="I13" s="352"/>
    </row>
    <row r="14" spans="1:9" s="344" customFormat="1" ht="15" customHeight="1" x14ac:dyDescent="0.25">
      <c r="A14" s="100" t="s">
        <v>6635</v>
      </c>
      <c r="B14" s="100" t="s">
        <v>6636</v>
      </c>
      <c r="C14" s="101">
        <v>1</v>
      </c>
      <c r="D14" s="108">
        <v>0</v>
      </c>
      <c r="E14" s="108">
        <v>34661.65</v>
      </c>
      <c r="F14" s="108">
        <v>34661.65</v>
      </c>
      <c r="I14" s="352"/>
    </row>
    <row r="15" spans="1:9" s="344" customFormat="1" ht="15" customHeight="1" x14ac:dyDescent="0.25">
      <c r="A15" s="100" t="s">
        <v>6637</v>
      </c>
      <c r="B15" s="100" t="s">
        <v>6638</v>
      </c>
      <c r="C15" s="101">
        <v>4</v>
      </c>
      <c r="D15" s="108">
        <v>0</v>
      </c>
      <c r="E15" s="108">
        <v>34661.65</v>
      </c>
      <c r="F15" s="109">
        <v>41098.65</v>
      </c>
      <c r="I15" s="352"/>
    </row>
    <row r="16" spans="1:9" s="344" customFormat="1" ht="15" customHeight="1" x14ac:dyDescent="0.25">
      <c r="A16" s="100" t="s">
        <v>6639</v>
      </c>
      <c r="B16" s="100" t="s">
        <v>6640</v>
      </c>
      <c r="C16" s="101">
        <v>2</v>
      </c>
      <c r="D16" s="108">
        <v>0</v>
      </c>
      <c r="E16" s="108">
        <v>34661.65</v>
      </c>
      <c r="F16" s="109">
        <v>41098.65</v>
      </c>
      <c r="I16" s="352"/>
    </row>
    <row r="17" spans="1:9" s="344" customFormat="1" ht="15" customHeight="1" x14ac:dyDescent="0.25">
      <c r="A17" s="100" t="s">
        <v>6641</v>
      </c>
      <c r="B17" s="100" t="s">
        <v>6642</v>
      </c>
      <c r="C17" s="101">
        <v>1</v>
      </c>
      <c r="D17" s="108">
        <v>0</v>
      </c>
      <c r="E17" s="108">
        <v>37481.46</v>
      </c>
      <c r="F17" s="108">
        <v>37481.46</v>
      </c>
      <c r="I17" s="352"/>
    </row>
    <row r="18" spans="1:9" s="344" customFormat="1" ht="15" customHeight="1" x14ac:dyDescent="0.25">
      <c r="A18" s="100" t="s">
        <v>6643</v>
      </c>
      <c r="B18" s="100" t="s">
        <v>4286</v>
      </c>
      <c r="C18" s="101">
        <v>9</v>
      </c>
      <c r="D18" s="108">
        <v>0</v>
      </c>
      <c r="E18" s="108">
        <v>41080.949999999997</v>
      </c>
      <c r="F18" s="109">
        <v>41080.949999999997</v>
      </c>
      <c r="I18" s="352"/>
    </row>
    <row r="19" spans="1:9" s="344" customFormat="1" ht="15" customHeight="1" x14ac:dyDescent="0.25">
      <c r="A19" s="100" t="s">
        <v>6644</v>
      </c>
      <c r="B19" s="100" t="s">
        <v>6645</v>
      </c>
      <c r="C19" s="101">
        <v>10</v>
      </c>
      <c r="D19" s="108">
        <v>0</v>
      </c>
      <c r="E19" s="108">
        <v>28585.97</v>
      </c>
      <c r="F19" s="109">
        <v>35260.69</v>
      </c>
      <c r="I19" s="352"/>
    </row>
    <row r="20" spans="1:9" s="344" customFormat="1" ht="15" customHeight="1" x14ac:dyDescent="0.25">
      <c r="A20" s="353" t="s">
        <v>533</v>
      </c>
      <c r="B20" s="354" t="s">
        <v>4238</v>
      </c>
      <c r="C20" s="355">
        <f>SUM(C12:C19)</f>
        <v>30</v>
      </c>
      <c r="D20" s="356">
        <f>SUM(D12:D19)</f>
        <v>0</v>
      </c>
      <c r="E20" s="357" t="s">
        <v>533</v>
      </c>
      <c r="F20" s="357" t="s">
        <v>533</v>
      </c>
    </row>
    <row r="21" spans="1:9" s="363" customFormat="1" ht="15" customHeight="1" x14ac:dyDescent="0.25">
      <c r="A21" s="358"/>
      <c r="B21" s="359"/>
      <c r="C21" s="360"/>
      <c r="D21" s="361"/>
      <c r="E21" s="362"/>
      <c r="F21" s="362"/>
    </row>
    <row r="22" spans="1:9" s="344" customFormat="1" ht="15" customHeight="1" x14ac:dyDescent="0.25">
      <c r="A22" s="364" t="s">
        <v>533</v>
      </c>
      <c r="B22" s="364" t="s">
        <v>533</v>
      </c>
      <c r="C22" s="365" t="s">
        <v>533</v>
      </c>
      <c r="D22" s="365"/>
      <c r="E22" s="366" t="s">
        <v>533</v>
      </c>
      <c r="F22" s="366" t="s">
        <v>533</v>
      </c>
    </row>
    <row r="23" spans="1:9" s="344" customFormat="1" ht="15" customHeight="1" x14ac:dyDescent="0.25">
      <c r="A23" s="700" t="s">
        <v>4168</v>
      </c>
      <c r="B23" s="700" t="s">
        <v>4168</v>
      </c>
      <c r="C23" s="367" t="s">
        <v>533</v>
      </c>
      <c r="D23" s="367"/>
      <c r="E23" s="368" t="s">
        <v>533</v>
      </c>
      <c r="F23" s="368" t="s">
        <v>533</v>
      </c>
    </row>
    <row r="24" spans="1:9" s="344" customFormat="1" ht="15" customHeight="1" x14ac:dyDescent="0.25">
      <c r="A24" s="100" t="s">
        <v>6646</v>
      </c>
      <c r="B24" s="100" t="s">
        <v>6647</v>
      </c>
      <c r="C24" s="101">
        <v>4</v>
      </c>
      <c r="D24" s="108">
        <v>0</v>
      </c>
      <c r="E24" s="108">
        <v>9397.5499999999993</v>
      </c>
      <c r="F24" s="109">
        <v>11290.35</v>
      </c>
      <c r="I24" s="352"/>
    </row>
    <row r="25" spans="1:9" s="344" customFormat="1" ht="15" customHeight="1" x14ac:dyDescent="0.25">
      <c r="A25" s="100" t="s">
        <v>6648</v>
      </c>
      <c r="B25" s="100" t="s">
        <v>4408</v>
      </c>
      <c r="C25" s="101">
        <v>3</v>
      </c>
      <c r="D25" s="108">
        <v>0</v>
      </c>
      <c r="E25" s="108">
        <v>9397.5499999999993</v>
      </c>
      <c r="F25" s="109">
        <v>11290.35</v>
      </c>
      <c r="I25" s="352"/>
    </row>
    <row r="26" spans="1:9" s="344" customFormat="1" ht="15" customHeight="1" x14ac:dyDescent="0.25">
      <c r="A26" s="100" t="s">
        <v>6649</v>
      </c>
      <c r="B26" s="100" t="s">
        <v>6650</v>
      </c>
      <c r="C26" s="101">
        <v>6</v>
      </c>
      <c r="D26" s="108">
        <v>0</v>
      </c>
      <c r="E26" s="108">
        <v>12024.85</v>
      </c>
      <c r="F26" s="109">
        <v>14224.55</v>
      </c>
      <c r="I26" s="352"/>
    </row>
    <row r="27" spans="1:9" s="344" customFormat="1" ht="15" customHeight="1" x14ac:dyDescent="0.25">
      <c r="A27" s="100" t="s">
        <v>6651</v>
      </c>
      <c r="B27" s="100" t="s">
        <v>6652</v>
      </c>
      <c r="C27" s="101">
        <v>9</v>
      </c>
      <c r="D27" s="108">
        <v>0</v>
      </c>
      <c r="E27" s="108">
        <v>9397.5499999999993</v>
      </c>
      <c r="F27" s="109">
        <v>11290.35</v>
      </c>
      <c r="I27" s="352"/>
    </row>
    <row r="28" spans="1:9" s="344" customFormat="1" ht="15" customHeight="1" x14ac:dyDescent="0.25">
      <c r="A28" s="100" t="s">
        <v>6653</v>
      </c>
      <c r="B28" s="100" t="s">
        <v>6654</v>
      </c>
      <c r="C28" s="101">
        <v>2</v>
      </c>
      <c r="D28" s="108">
        <v>0</v>
      </c>
      <c r="E28" s="108">
        <v>9397.5499999999993</v>
      </c>
      <c r="F28" s="109">
        <v>11290.35</v>
      </c>
      <c r="I28" s="352"/>
    </row>
    <row r="29" spans="1:9" s="344" customFormat="1" ht="15" customHeight="1" x14ac:dyDescent="0.25">
      <c r="A29" s="100" t="s">
        <v>6655</v>
      </c>
      <c r="B29" s="100" t="s">
        <v>6656</v>
      </c>
      <c r="C29" s="101">
        <v>17</v>
      </c>
      <c r="D29" s="108">
        <v>0</v>
      </c>
      <c r="E29" s="108">
        <v>9397.5499999999993</v>
      </c>
      <c r="F29" s="109">
        <v>11290.35</v>
      </c>
      <c r="I29" s="352"/>
    </row>
    <row r="30" spans="1:9" s="344" customFormat="1" ht="15" customHeight="1" x14ac:dyDescent="0.25">
      <c r="A30" s="100" t="s">
        <v>6657</v>
      </c>
      <c r="B30" s="100" t="s">
        <v>6658</v>
      </c>
      <c r="C30" s="101">
        <v>8</v>
      </c>
      <c r="D30" s="108">
        <v>0</v>
      </c>
      <c r="E30" s="109">
        <v>17448.5</v>
      </c>
      <c r="F30" s="109">
        <v>17448.5</v>
      </c>
      <c r="I30" s="352"/>
    </row>
    <row r="31" spans="1:9" s="344" customFormat="1" ht="15" customHeight="1" x14ac:dyDescent="0.25">
      <c r="A31" s="100" t="s">
        <v>6659</v>
      </c>
      <c r="B31" s="100" t="s">
        <v>6660</v>
      </c>
      <c r="C31" s="101">
        <v>3</v>
      </c>
      <c r="D31" s="108">
        <v>0</v>
      </c>
      <c r="E31" s="108">
        <v>9217.25</v>
      </c>
      <c r="F31" s="109">
        <v>11290.35</v>
      </c>
      <c r="I31" s="352"/>
    </row>
    <row r="32" spans="1:9" s="344" customFormat="1" ht="15" customHeight="1" x14ac:dyDescent="0.25">
      <c r="A32" s="100" t="s">
        <v>6661</v>
      </c>
      <c r="B32" s="100" t="s">
        <v>6662</v>
      </c>
      <c r="C32" s="101">
        <v>2</v>
      </c>
      <c r="D32" s="108">
        <v>0</v>
      </c>
      <c r="E32" s="109">
        <v>11865.7</v>
      </c>
      <c r="F32" s="109">
        <v>11865.7</v>
      </c>
      <c r="I32" s="352"/>
    </row>
    <row r="33" spans="1:9" s="344" customFormat="1" ht="15" customHeight="1" x14ac:dyDescent="0.25">
      <c r="A33" s="100" t="s">
        <v>6663</v>
      </c>
      <c r="B33" s="100" t="s">
        <v>6664</v>
      </c>
      <c r="C33" s="101">
        <v>1</v>
      </c>
      <c r="D33" s="108">
        <v>0</v>
      </c>
      <c r="E33" s="108">
        <v>14476.9</v>
      </c>
      <c r="F33" s="109">
        <v>17448.5</v>
      </c>
      <c r="I33" s="352"/>
    </row>
    <row r="34" spans="1:9" s="344" customFormat="1" ht="15" customHeight="1" x14ac:dyDescent="0.25">
      <c r="A34" s="100" t="s">
        <v>6665</v>
      </c>
      <c r="B34" s="100" t="s">
        <v>4543</v>
      </c>
      <c r="C34" s="101">
        <v>15</v>
      </c>
      <c r="D34" s="108">
        <v>0</v>
      </c>
      <c r="E34" s="108">
        <v>12548.9</v>
      </c>
      <c r="F34" s="109">
        <v>15215.8</v>
      </c>
      <c r="I34" s="352"/>
    </row>
    <row r="35" spans="1:9" s="344" customFormat="1" ht="15" customHeight="1" x14ac:dyDescent="0.25">
      <c r="A35" s="100" t="s">
        <v>6666</v>
      </c>
      <c r="B35" s="100" t="s">
        <v>5221</v>
      </c>
      <c r="C35" s="101">
        <v>3</v>
      </c>
      <c r="D35" s="108">
        <v>0</v>
      </c>
      <c r="E35" s="108">
        <v>9217.25</v>
      </c>
      <c r="F35" s="109">
        <v>11290.35</v>
      </c>
      <c r="I35" s="352"/>
    </row>
    <row r="36" spans="1:9" s="344" customFormat="1" ht="15" customHeight="1" x14ac:dyDescent="0.25">
      <c r="A36" s="100" t="s">
        <v>6667</v>
      </c>
      <c r="B36" s="100" t="s">
        <v>6668</v>
      </c>
      <c r="C36" s="101">
        <v>1</v>
      </c>
      <c r="D36" s="108">
        <v>0</v>
      </c>
      <c r="E36" s="108">
        <v>9397.5499999999993</v>
      </c>
      <c r="F36" s="109">
        <v>11290.35</v>
      </c>
      <c r="I36" s="352"/>
    </row>
    <row r="37" spans="1:9" s="344" customFormat="1" ht="15" customHeight="1" x14ac:dyDescent="0.25">
      <c r="A37" s="100" t="s">
        <v>6669</v>
      </c>
      <c r="B37" s="100" t="s">
        <v>6670</v>
      </c>
      <c r="C37" s="101">
        <v>0</v>
      </c>
      <c r="D37" s="108">
        <v>1648</v>
      </c>
      <c r="E37" s="108">
        <v>461.15</v>
      </c>
      <c r="F37" s="109">
        <v>555.95000000000005</v>
      </c>
      <c r="G37" s="344" t="s">
        <v>5522</v>
      </c>
      <c r="I37" s="352"/>
    </row>
    <row r="38" spans="1:9" s="344" customFormat="1" ht="15" customHeight="1" x14ac:dyDescent="0.25">
      <c r="A38" s="100" t="s">
        <v>6671</v>
      </c>
      <c r="B38" s="100" t="s">
        <v>6672</v>
      </c>
      <c r="C38" s="101">
        <v>0</v>
      </c>
      <c r="D38" s="108">
        <v>65</v>
      </c>
      <c r="E38" s="108">
        <v>521.70000000000005</v>
      </c>
      <c r="F38" s="109">
        <v>624.65</v>
      </c>
      <c r="G38" s="344" t="s">
        <v>5522</v>
      </c>
      <c r="I38" s="352"/>
    </row>
    <row r="39" spans="1:9" s="344" customFormat="1" ht="15" customHeight="1" x14ac:dyDescent="0.25">
      <c r="A39" s="100" t="s">
        <v>6673</v>
      </c>
      <c r="B39" s="100" t="s">
        <v>6674</v>
      </c>
      <c r="C39" s="101">
        <v>0</v>
      </c>
      <c r="D39" s="108">
        <v>61</v>
      </c>
      <c r="E39" s="108">
        <v>588.35</v>
      </c>
      <c r="F39" s="109">
        <v>711.6</v>
      </c>
      <c r="G39" s="344" t="s">
        <v>5522</v>
      </c>
      <c r="I39" s="352"/>
    </row>
    <row r="40" spans="1:9" s="344" customFormat="1" ht="15" customHeight="1" x14ac:dyDescent="0.25">
      <c r="A40" s="100" t="s">
        <v>6675</v>
      </c>
      <c r="B40" s="100" t="s">
        <v>6676</v>
      </c>
      <c r="C40" s="101">
        <v>14</v>
      </c>
      <c r="D40" s="108">
        <v>0</v>
      </c>
      <c r="E40" s="108">
        <v>10302.65</v>
      </c>
      <c r="F40" s="109">
        <v>12296.3</v>
      </c>
      <c r="I40" s="352"/>
    </row>
    <row r="41" spans="1:9" s="344" customFormat="1" ht="15" customHeight="1" x14ac:dyDescent="0.25">
      <c r="A41" s="100" t="s">
        <v>6677</v>
      </c>
      <c r="B41" s="100" t="s">
        <v>6678</v>
      </c>
      <c r="C41" s="101">
        <v>11</v>
      </c>
      <c r="D41" s="108">
        <v>0</v>
      </c>
      <c r="E41" s="108">
        <v>15454.05</v>
      </c>
      <c r="F41" s="109">
        <v>18444.400000000001</v>
      </c>
      <c r="I41" s="352"/>
    </row>
    <row r="42" spans="1:9" s="344" customFormat="1" ht="15" customHeight="1" x14ac:dyDescent="0.25">
      <c r="A42" s="100" t="s">
        <v>6679</v>
      </c>
      <c r="B42" s="100" t="s">
        <v>6680</v>
      </c>
      <c r="C42" s="101">
        <v>2</v>
      </c>
      <c r="D42" s="108">
        <v>0</v>
      </c>
      <c r="E42" s="108">
        <v>11432.5</v>
      </c>
      <c r="F42" s="109">
        <v>13832.5</v>
      </c>
      <c r="I42" s="352"/>
    </row>
    <row r="43" spans="1:9" s="344" customFormat="1" ht="15" customHeight="1" x14ac:dyDescent="0.25">
      <c r="A43" s="100" t="s">
        <v>6681</v>
      </c>
      <c r="B43" s="100" t="s">
        <v>6682</v>
      </c>
      <c r="C43" s="101">
        <v>13</v>
      </c>
      <c r="D43" s="108">
        <v>0</v>
      </c>
      <c r="E43" s="108">
        <v>17148.75</v>
      </c>
      <c r="F43" s="109">
        <v>20748.8</v>
      </c>
      <c r="I43" s="352"/>
    </row>
    <row r="44" spans="1:9" s="344" customFormat="1" ht="15" customHeight="1" x14ac:dyDescent="0.25">
      <c r="A44" s="100" t="s">
        <v>6683</v>
      </c>
      <c r="B44" s="100" t="s">
        <v>6684</v>
      </c>
      <c r="C44" s="101">
        <v>8</v>
      </c>
      <c r="D44" s="108">
        <v>0</v>
      </c>
      <c r="E44" s="108">
        <v>13194.85</v>
      </c>
      <c r="F44" s="109">
        <v>15683.75</v>
      </c>
      <c r="I44" s="352"/>
    </row>
    <row r="45" spans="1:9" s="344" customFormat="1" ht="15" customHeight="1" x14ac:dyDescent="0.25">
      <c r="A45" s="100" t="s">
        <v>6685</v>
      </c>
      <c r="B45" s="100" t="s">
        <v>6686</v>
      </c>
      <c r="C45" s="101">
        <v>10</v>
      </c>
      <c r="D45" s="108">
        <v>0</v>
      </c>
      <c r="E45" s="108">
        <v>19792.25</v>
      </c>
      <c r="F45" s="109">
        <v>23525.65</v>
      </c>
      <c r="I45" s="352"/>
    </row>
    <row r="46" spans="1:9" s="344" customFormat="1" ht="15" customHeight="1" x14ac:dyDescent="0.25">
      <c r="A46" s="100" t="s">
        <v>6687</v>
      </c>
      <c r="B46" s="100" t="s">
        <v>6688</v>
      </c>
      <c r="C46" s="101">
        <v>2</v>
      </c>
      <c r="D46" s="108">
        <v>0</v>
      </c>
      <c r="E46" s="108">
        <v>26389.65</v>
      </c>
      <c r="F46" s="109">
        <v>31367.5</v>
      </c>
      <c r="I46" s="352"/>
    </row>
    <row r="47" spans="1:9" s="344" customFormat="1" ht="15" customHeight="1" x14ac:dyDescent="0.25">
      <c r="A47" s="100" t="s">
        <v>6689</v>
      </c>
      <c r="B47" s="100" t="s">
        <v>4521</v>
      </c>
      <c r="C47" s="101">
        <v>6</v>
      </c>
      <c r="D47" s="108">
        <v>0</v>
      </c>
      <c r="E47" s="108">
        <v>12024.85</v>
      </c>
      <c r="F47" s="109">
        <v>14224.55</v>
      </c>
      <c r="I47" s="352"/>
    </row>
    <row r="48" spans="1:9" s="344" customFormat="1" ht="15" customHeight="1" x14ac:dyDescent="0.25">
      <c r="A48" s="100" t="s">
        <v>6690</v>
      </c>
      <c r="B48" s="100" t="s">
        <v>6691</v>
      </c>
      <c r="C48" s="101">
        <v>1</v>
      </c>
      <c r="D48" s="108">
        <v>0</v>
      </c>
      <c r="E48" s="108">
        <v>10364.15</v>
      </c>
      <c r="F48" s="109">
        <v>12445.2</v>
      </c>
      <c r="I48" s="352"/>
    </row>
    <row r="49" spans="1:9" s="344" customFormat="1" ht="15" customHeight="1" x14ac:dyDescent="0.25">
      <c r="A49" s="100" t="s">
        <v>6692</v>
      </c>
      <c r="B49" s="100" t="s">
        <v>6693</v>
      </c>
      <c r="C49" s="101">
        <v>1</v>
      </c>
      <c r="D49" s="108">
        <v>0</v>
      </c>
      <c r="E49" s="108">
        <v>12024.85</v>
      </c>
      <c r="F49" s="109">
        <v>14224.55</v>
      </c>
      <c r="G49" s="369"/>
      <c r="I49" s="352"/>
    </row>
    <row r="50" spans="1:9" s="344" customFormat="1" ht="15" customHeight="1" x14ac:dyDescent="0.25">
      <c r="A50" s="100" t="s">
        <v>6694</v>
      </c>
      <c r="B50" s="100" t="s">
        <v>6695</v>
      </c>
      <c r="C50" s="101">
        <v>1</v>
      </c>
      <c r="D50" s="108">
        <v>0</v>
      </c>
      <c r="E50" s="109">
        <v>11290.35</v>
      </c>
      <c r="F50" s="109">
        <v>11290.35</v>
      </c>
      <c r="I50" s="352"/>
    </row>
    <row r="51" spans="1:9" s="344" customFormat="1" ht="15" customHeight="1" x14ac:dyDescent="0.25">
      <c r="A51" s="100" t="s">
        <v>6696</v>
      </c>
      <c r="B51" s="100" t="s">
        <v>4493</v>
      </c>
      <c r="C51" s="101">
        <v>1</v>
      </c>
      <c r="D51" s="108">
        <v>0</v>
      </c>
      <c r="E51" s="108">
        <v>14476.9</v>
      </c>
      <c r="F51" s="109">
        <v>17448.5</v>
      </c>
      <c r="I51" s="352"/>
    </row>
    <row r="52" spans="1:9" s="344" customFormat="1" ht="15" customHeight="1" x14ac:dyDescent="0.25">
      <c r="A52" s="100" t="s">
        <v>6697</v>
      </c>
      <c r="B52" s="100" t="s">
        <v>6698</v>
      </c>
      <c r="C52" s="101">
        <v>7</v>
      </c>
      <c r="D52" s="108">
        <v>0</v>
      </c>
      <c r="E52" s="108">
        <v>9397.5499999999993</v>
      </c>
      <c r="F52" s="109">
        <v>11290.35</v>
      </c>
      <c r="I52" s="352"/>
    </row>
    <row r="53" spans="1:9" s="344" customFormat="1" ht="15" customHeight="1" x14ac:dyDescent="0.25">
      <c r="A53" s="100" t="s">
        <v>6699</v>
      </c>
      <c r="B53" s="100" t="s">
        <v>5330</v>
      </c>
      <c r="C53" s="101">
        <v>2</v>
      </c>
      <c r="D53" s="108">
        <v>0</v>
      </c>
      <c r="E53" s="108">
        <v>12821.8</v>
      </c>
      <c r="F53" s="109">
        <v>15215.8</v>
      </c>
      <c r="I53" s="352"/>
    </row>
    <row r="54" spans="1:9" s="344" customFormat="1" ht="15" customHeight="1" x14ac:dyDescent="0.25">
      <c r="A54" s="100" t="s">
        <v>6700</v>
      </c>
      <c r="B54" s="100" t="s">
        <v>4892</v>
      </c>
      <c r="C54" s="101">
        <v>6</v>
      </c>
      <c r="D54" s="108">
        <v>0</v>
      </c>
      <c r="E54" s="108">
        <v>10364.15</v>
      </c>
      <c r="F54" s="109">
        <v>12445.2</v>
      </c>
      <c r="I54" s="352"/>
    </row>
    <row r="55" spans="1:9" s="344" customFormat="1" ht="15" customHeight="1" x14ac:dyDescent="0.25">
      <c r="A55" s="100" t="s">
        <v>6701</v>
      </c>
      <c r="B55" s="100" t="s">
        <v>4506</v>
      </c>
      <c r="C55" s="101">
        <v>17</v>
      </c>
      <c r="D55" s="108">
        <v>0</v>
      </c>
      <c r="E55" s="108">
        <v>9397.5499999999993</v>
      </c>
      <c r="F55" s="109">
        <v>11290.35</v>
      </c>
      <c r="I55" s="352"/>
    </row>
    <row r="56" spans="1:9" s="344" customFormat="1" ht="15" customHeight="1" x14ac:dyDescent="0.25">
      <c r="A56" s="1723"/>
      <c r="B56" s="354" t="s">
        <v>4241</v>
      </c>
      <c r="C56" s="355">
        <f>SUM(C24:C55)</f>
        <v>176</v>
      </c>
      <c r="D56" s="356">
        <f>SUM(D24:D55)</f>
        <v>1774</v>
      </c>
      <c r="E56" s="370"/>
      <c r="F56" s="370"/>
    </row>
    <row r="57" spans="1:9" s="344" customFormat="1" ht="15" customHeight="1" x14ac:dyDescent="0.25">
      <c r="A57" s="1723"/>
      <c r="B57" s="1723"/>
      <c r="C57" s="1724"/>
      <c r="D57" s="1725"/>
      <c r="E57" s="370"/>
      <c r="F57" s="370"/>
    </row>
    <row r="58" spans="1:9" s="344" customFormat="1" ht="15" customHeight="1" x14ac:dyDescent="0.25">
      <c r="A58" s="371" t="s">
        <v>533</v>
      </c>
      <c r="B58" s="371" t="s">
        <v>533</v>
      </c>
      <c r="C58" s="365" t="s">
        <v>533</v>
      </c>
      <c r="D58" s="365"/>
      <c r="E58" s="366" t="s">
        <v>533</v>
      </c>
      <c r="F58" s="366" t="s">
        <v>533</v>
      </c>
    </row>
    <row r="59" spans="1:9" s="344" customFormat="1" ht="15" customHeight="1" x14ac:dyDescent="0.25">
      <c r="A59" s="700" t="s">
        <v>4169</v>
      </c>
      <c r="B59" s="700" t="s">
        <v>4168</v>
      </c>
      <c r="C59" s="367" t="s">
        <v>533</v>
      </c>
      <c r="D59" s="367"/>
      <c r="E59" s="368" t="s">
        <v>533</v>
      </c>
      <c r="F59" s="368" t="s">
        <v>533</v>
      </c>
    </row>
    <row r="60" spans="1:9" s="344" customFormat="1" ht="15" customHeight="1" x14ac:dyDescent="0.25">
      <c r="A60" s="100" t="s">
        <v>4242</v>
      </c>
      <c r="B60" s="100" t="s">
        <v>4242</v>
      </c>
      <c r="C60" s="101">
        <v>0</v>
      </c>
      <c r="D60" s="108">
        <v>0</v>
      </c>
      <c r="E60" s="108">
        <v>0</v>
      </c>
      <c r="F60" s="109">
        <v>0</v>
      </c>
    </row>
    <row r="61" spans="1:9" s="344" customFormat="1" ht="15" customHeight="1" x14ac:dyDescent="0.25">
      <c r="A61" s="353" t="s">
        <v>533</v>
      </c>
      <c r="B61" s="354" t="s">
        <v>4243</v>
      </c>
      <c r="C61" s="355">
        <f>SUM(C60:C60)</f>
        <v>0</v>
      </c>
      <c r="D61" s="356">
        <f>SUM(D60:D60)</f>
        <v>0</v>
      </c>
      <c r="E61" s="357" t="s">
        <v>533</v>
      </c>
      <c r="F61" s="357" t="s">
        <v>533</v>
      </c>
    </row>
    <row r="62" spans="1:9" s="344" customFormat="1" ht="15" customHeight="1" x14ac:dyDescent="0.25">
      <c r="A62" s="364"/>
      <c r="B62" s="371"/>
      <c r="C62" s="365"/>
      <c r="D62" s="365"/>
      <c r="E62" s="366"/>
      <c r="F62" s="366"/>
    </row>
    <row r="63" spans="1:9" s="344" customFormat="1" ht="15" customHeight="1" x14ac:dyDescent="0.25">
      <c r="A63" s="364"/>
      <c r="B63" s="372" t="s">
        <v>4170</v>
      </c>
      <c r="C63" s="373">
        <f>SUM(C20,C56,C61)</f>
        <v>206</v>
      </c>
      <c r="D63" s="373">
        <f>SUM(D56,D20,D61)</f>
        <v>1774</v>
      </c>
      <c r="E63" s="366"/>
      <c r="F63" s="366"/>
    </row>
    <row r="64" spans="1:9" s="344" customFormat="1" ht="15" customHeight="1" x14ac:dyDescent="0.25">
      <c r="A64" s="364"/>
      <c r="B64" s="364"/>
      <c r="C64" s="365"/>
      <c r="D64" s="365"/>
      <c r="E64" s="366"/>
      <c r="F64" s="366"/>
    </row>
    <row r="65" spans="1:6" s="344" customFormat="1" ht="15" customHeight="1" x14ac:dyDescent="0.25">
      <c r="A65" s="364"/>
      <c r="B65" s="364"/>
      <c r="C65" s="365"/>
      <c r="D65" s="365"/>
      <c r="E65" s="366"/>
      <c r="F65" s="366"/>
    </row>
    <row r="66" spans="1:6" s="344" customFormat="1" ht="15" customHeight="1" x14ac:dyDescent="0.25">
      <c r="A66" s="897" t="s">
        <v>4166</v>
      </c>
      <c r="B66" s="897"/>
      <c r="C66" s="374" t="s">
        <v>533</v>
      </c>
      <c r="D66" s="374"/>
      <c r="E66" s="375" t="s">
        <v>533</v>
      </c>
      <c r="F66" s="375" t="s">
        <v>533</v>
      </c>
    </row>
    <row r="67" spans="1:6" s="344" customFormat="1" ht="15" customHeight="1" x14ac:dyDescent="0.25">
      <c r="A67" s="700" t="s">
        <v>4244</v>
      </c>
      <c r="B67" s="700"/>
      <c r="C67" s="376"/>
      <c r="D67" s="376"/>
      <c r="E67" s="376"/>
      <c r="F67" s="376"/>
    </row>
    <row r="68" spans="1:6" s="344" customFormat="1" ht="15" customHeight="1" x14ac:dyDescent="0.25">
      <c r="A68" s="100" t="s">
        <v>4242</v>
      </c>
      <c r="B68" s="100" t="s">
        <v>4242</v>
      </c>
      <c r="C68" s="101">
        <v>0</v>
      </c>
      <c r="D68" s="108">
        <v>0</v>
      </c>
      <c r="E68" s="108">
        <v>0</v>
      </c>
      <c r="F68" s="109">
        <v>0</v>
      </c>
    </row>
    <row r="69" spans="1:6" s="344" customFormat="1" ht="15" customHeight="1" x14ac:dyDescent="0.25">
      <c r="A69" s="353" t="s">
        <v>533</v>
      </c>
      <c r="B69" s="354" t="s">
        <v>4245</v>
      </c>
      <c r="C69" s="377">
        <f>SUM(C67:C68)</f>
        <v>0</v>
      </c>
      <c r="D69" s="378">
        <f>SUM(D67:D68)</f>
        <v>0</v>
      </c>
      <c r="E69" s="357" t="s">
        <v>533</v>
      </c>
      <c r="F69" s="357" t="s">
        <v>533</v>
      </c>
    </row>
    <row r="70" spans="1:6" s="344" customFormat="1" ht="15" customHeight="1" x14ac:dyDescent="0.25">
      <c r="A70" s="364" t="s">
        <v>533</v>
      </c>
      <c r="B70" s="379" t="s">
        <v>533</v>
      </c>
      <c r="C70" s="380"/>
      <c r="D70" s="380"/>
    </row>
    <row r="71" spans="1:6" s="344" customFormat="1" ht="15" customHeight="1" x14ac:dyDescent="0.25">
      <c r="A71" s="701" t="s">
        <v>4172</v>
      </c>
      <c r="B71" s="702"/>
      <c r="C71" s="380"/>
      <c r="D71" s="380"/>
    </row>
    <row r="72" spans="1:6" s="344" customFormat="1" ht="12.5" x14ac:dyDescent="0.25">
      <c r="A72" s="100" t="s">
        <v>4242</v>
      </c>
      <c r="B72" s="100" t="s">
        <v>4242</v>
      </c>
      <c r="C72" s="101">
        <v>0</v>
      </c>
      <c r="D72" s="108">
        <v>0</v>
      </c>
      <c r="E72" s="108">
        <v>0</v>
      </c>
      <c r="F72" s="109">
        <v>0</v>
      </c>
    </row>
    <row r="73" spans="1:6" s="344" customFormat="1" ht="13.5" customHeight="1" x14ac:dyDescent="0.25">
      <c r="A73" s="381" t="s">
        <v>533</v>
      </c>
      <c r="B73" s="382" t="s">
        <v>4246</v>
      </c>
      <c r="C73" s="383">
        <f>SUM(C72:C72)</f>
        <v>0</v>
      </c>
      <c r="D73" s="384">
        <f>SUM(D72:D72)</f>
        <v>0</v>
      </c>
      <c r="E73" s="357" t="s">
        <v>533</v>
      </c>
      <c r="F73" s="357" t="s">
        <v>533</v>
      </c>
    </row>
    <row r="74" spans="1:6" s="344" customFormat="1" ht="12.5" x14ac:dyDescent="0.25">
      <c r="C74" s="380"/>
      <c r="D74" s="380"/>
    </row>
    <row r="75" spans="1:6" s="344" customFormat="1" ht="12.5" x14ac:dyDescent="0.25">
      <c r="A75" s="385" t="s">
        <v>6702</v>
      </c>
      <c r="C75" s="380"/>
      <c r="D75" s="380"/>
    </row>
    <row r="76" spans="1:6" s="344" customFormat="1" x14ac:dyDescent="0.3">
      <c r="A76" s="341"/>
      <c r="B76" s="341"/>
      <c r="C76" s="386"/>
      <c r="D76" s="386"/>
      <c r="E76" s="341"/>
      <c r="F76" s="341"/>
    </row>
  </sheetData>
  <mergeCells count="16">
    <mergeCell ref="A11:B11"/>
    <mergeCell ref="A23:B23"/>
    <mergeCell ref="A59:B59"/>
    <mergeCell ref="A66:B66"/>
    <mergeCell ref="A67:B67"/>
    <mergeCell ref="A71:B71"/>
    <mergeCell ref="A2:F2"/>
    <mergeCell ref="A3:F3"/>
    <mergeCell ref="A4:F4"/>
    <mergeCell ref="A5:F5"/>
    <mergeCell ref="A6:F6"/>
    <mergeCell ref="A8:A9"/>
    <mergeCell ref="B8:B9"/>
    <mergeCell ref="C8:C9"/>
    <mergeCell ref="D8:D9"/>
    <mergeCell ref="E8:F8"/>
  </mergeCells>
  <pageMargins left="0.7" right="0.7" top="0.75" bottom="0.75" header="0.3" footer="0.3"/>
  <pageSetup scale="96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3602"/>
  <sheetViews>
    <sheetView showGridLines="0" workbookViewId="0"/>
  </sheetViews>
  <sheetFormatPr baseColWidth="10" defaultRowHeight="14.5" x14ac:dyDescent="0.35"/>
  <cols>
    <col min="2" max="4" width="7.7265625" customWidth="1"/>
    <col min="5" max="5" width="105.7265625" customWidth="1"/>
    <col min="6" max="7" width="15.7265625" customWidth="1"/>
  </cols>
  <sheetData>
    <row r="2" spans="2:8" x14ac:dyDescent="0.35">
      <c r="B2" s="612" t="s">
        <v>4138</v>
      </c>
      <c r="C2" s="613"/>
      <c r="D2" s="613"/>
      <c r="E2" s="613"/>
      <c r="F2" s="613"/>
      <c r="G2" s="613"/>
    </row>
    <row r="3" spans="2:8" x14ac:dyDescent="0.35">
      <c r="B3" s="624" t="s">
        <v>1</v>
      </c>
      <c r="C3" s="624" t="s">
        <v>1</v>
      </c>
      <c r="D3" s="624" t="s">
        <v>1</v>
      </c>
      <c r="E3" s="624" t="s">
        <v>1</v>
      </c>
      <c r="F3" s="624" t="s">
        <v>1</v>
      </c>
      <c r="G3" s="624" t="s">
        <v>1</v>
      </c>
      <c r="H3" s="27"/>
    </row>
    <row r="4" spans="2:8" x14ac:dyDescent="0.35">
      <c r="B4" s="625" t="s">
        <v>3293</v>
      </c>
      <c r="C4" s="625" t="s">
        <v>3293</v>
      </c>
      <c r="D4" s="625" t="s">
        <v>3293</v>
      </c>
      <c r="E4" s="625" t="s">
        <v>3293</v>
      </c>
      <c r="F4" s="625" t="s">
        <v>3293</v>
      </c>
      <c r="G4" s="625" t="s">
        <v>3293</v>
      </c>
      <c r="H4" s="27"/>
    </row>
    <row r="5" spans="2:8" x14ac:dyDescent="0.35">
      <c r="B5" s="625" t="s">
        <v>3294</v>
      </c>
      <c r="C5" s="625" t="s">
        <v>3294</v>
      </c>
      <c r="D5" s="625" t="s">
        <v>3294</v>
      </c>
      <c r="E5" s="625" t="s">
        <v>3294</v>
      </c>
      <c r="F5" s="625" t="s">
        <v>3294</v>
      </c>
      <c r="G5" s="625" t="s">
        <v>3294</v>
      </c>
      <c r="H5" s="27"/>
    </row>
    <row r="6" spans="2:8" x14ac:dyDescent="0.35">
      <c r="B6" s="626" t="s">
        <v>3295</v>
      </c>
      <c r="C6" s="626" t="s">
        <v>3295</v>
      </c>
      <c r="D6" s="626" t="s">
        <v>3295</v>
      </c>
      <c r="E6" s="626" t="s">
        <v>3295</v>
      </c>
      <c r="F6" s="626" t="s">
        <v>3295</v>
      </c>
      <c r="G6" s="626" t="s">
        <v>3295</v>
      </c>
      <c r="H6" s="27"/>
    </row>
    <row r="7" spans="2:8" x14ac:dyDescent="0.35">
      <c r="B7" s="619" t="s">
        <v>3296</v>
      </c>
      <c r="C7" s="619" t="s">
        <v>3296</v>
      </c>
      <c r="D7" s="619" t="s">
        <v>3296</v>
      </c>
      <c r="E7" s="619" t="s">
        <v>3296</v>
      </c>
      <c r="F7" s="14">
        <v>2025</v>
      </c>
      <c r="G7" s="14">
        <v>2024</v>
      </c>
    </row>
    <row r="8" spans="2:8" x14ac:dyDescent="0.35">
      <c r="B8" s="620" t="s">
        <v>3297</v>
      </c>
      <c r="C8" s="620" t="s">
        <v>3297</v>
      </c>
      <c r="D8" s="620" t="s">
        <v>3297</v>
      </c>
      <c r="E8" s="620" t="s">
        <v>3297</v>
      </c>
      <c r="F8" s="10" t="s">
        <v>533</v>
      </c>
      <c r="G8" s="10" t="s">
        <v>533</v>
      </c>
    </row>
    <row r="9" spans="2:8" x14ac:dyDescent="0.35">
      <c r="B9" s="17" t="s">
        <v>533</v>
      </c>
      <c r="C9" s="623" t="s">
        <v>3307</v>
      </c>
      <c r="D9" s="623" t="s">
        <v>3307</v>
      </c>
      <c r="E9" s="623" t="s">
        <v>3307</v>
      </c>
      <c r="F9" s="10" t="s">
        <v>53</v>
      </c>
      <c r="G9" s="10" t="s">
        <v>3464</v>
      </c>
    </row>
    <row r="10" spans="2:8" x14ac:dyDescent="0.35">
      <c r="B10" s="18" t="s">
        <v>533</v>
      </c>
      <c r="C10" s="19" t="s">
        <v>533</v>
      </c>
      <c r="D10" s="622" t="s">
        <v>3309</v>
      </c>
      <c r="E10" s="622" t="s">
        <v>3309</v>
      </c>
      <c r="F10" s="4">
        <v>0</v>
      </c>
      <c r="G10" s="4">
        <v>0</v>
      </c>
    </row>
    <row r="11" spans="2:8" x14ac:dyDescent="0.35">
      <c r="B11" s="18" t="s">
        <v>533</v>
      </c>
      <c r="C11" s="19" t="s">
        <v>533</v>
      </c>
      <c r="D11" s="622" t="s">
        <v>3310</v>
      </c>
      <c r="E11" s="622" t="s">
        <v>3310</v>
      </c>
      <c r="F11" s="4">
        <v>0</v>
      </c>
      <c r="G11" s="4">
        <v>0</v>
      </c>
    </row>
    <row r="12" spans="2:8" x14ac:dyDescent="0.35">
      <c r="B12" s="18" t="s">
        <v>533</v>
      </c>
      <c r="C12" s="19" t="s">
        <v>533</v>
      </c>
      <c r="D12" s="622" t="s">
        <v>3311</v>
      </c>
      <c r="E12" s="622" t="s">
        <v>3311</v>
      </c>
      <c r="F12" s="4">
        <v>0</v>
      </c>
      <c r="G12" s="4">
        <v>0</v>
      </c>
    </row>
    <row r="13" spans="2:8" x14ac:dyDescent="0.35">
      <c r="B13" s="18" t="s">
        <v>533</v>
      </c>
      <c r="C13" s="19" t="s">
        <v>533</v>
      </c>
      <c r="D13" s="622" t="s">
        <v>3312</v>
      </c>
      <c r="E13" s="622" t="s">
        <v>3312</v>
      </c>
      <c r="F13" s="4">
        <v>0</v>
      </c>
      <c r="G13" s="4">
        <v>0</v>
      </c>
    </row>
    <row r="14" spans="2:8" x14ac:dyDescent="0.35">
      <c r="B14" s="18" t="s">
        <v>533</v>
      </c>
      <c r="C14" s="19" t="s">
        <v>533</v>
      </c>
      <c r="D14" s="622" t="s">
        <v>3313</v>
      </c>
      <c r="E14" s="622" t="s">
        <v>3313</v>
      </c>
      <c r="F14" s="4">
        <v>0</v>
      </c>
      <c r="G14" s="4">
        <v>0</v>
      </c>
    </row>
    <row r="15" spans="2:8" x14ac:dyDescent="0.35">
      <c r="B15" s="18" t="s">
        <v>533</v>
      </c>
      <c r="C15" s="19" t="s">
        <v>533</v>
      </c>
      <c r="D15" s="622" t="s">
        <v>3314</v>
      </c>
      <c r="E15" s="622" t="s">
        <v>3314</v>
      </c>
      <c r="F15" s="4">
        <v>0</v>
      </c>
      <c r="G15" s="4">
        <v>0</v>
      </c>
    </row>
    <row r="16" spans="2:8" x14ac:dyDescent="0.35">
      <c r="B16" s="18" t="s">
        <v>533</v>
      </c>
      <c r="C16" s="19" t="s">
        <v>533</v>
      </c>
      <c r="D16" s="622" t="s">
        <v>3315</v>
      </c>
      <c r="E16" s="622" t="s">
        <v>3315</v>
      </c>
      <c r="F16" s="4" t="s">
        <v>3367</v>
      </c>
      <c r="G16" s="4">
        <v>0</v>
      </c>
    </row>
    <row r="17" spans="2:7" x14ac:dyDescent="0.35">
      <c r="B17" s="18" t="s">
        <v>533</v>
      </c>
      <c r="C17" s="19" t="s">
        <v>533</v>
      </c>
      <c r="D17" s="622" t="s">
        <v>3316</v>
      </c>
      <c r="E17" s="622" t="s">
        <v>3316</v>
      </c>
      <c r="F17" s="4">
        <v>0</v>
      </c>
      <c r="G17" s="4">
        <v>0</v>
      </c>
    </row>
    <row r="18" spans="2:7" x14ac:dyDescent="0.35">
      <c r="B18" s="18" t="s">
        <v>533</v>
      </c>
      <c r="C18" s="19" t="s">
        <v>533</v>
      </c>
      <c r="D18" s="622" t="s">
        <v>3317</v>
      </c>
      <c r="E18" s="622" t="s">
        <v>3317</v>
      </c>
      <c r="F18" s="4" t="s">
        <v>3368</v>
      </c>
      <c r="G18" s="4" t="s">
        <v>3464</v>
      </c>
    </row>
    <row r="19" spans="2:7" x14ac:dyDescent="0.35">
      <c r="B19" s="18" t="s">
        <v>533</v>
      </c>
      <c r="C19" s="19" t="s">
        <v>533</v>
      </c>
      <c r="D19" s="622" t="s">
        <v>3318</v>
      </c>
      <c r="E19" s="622" t="s">
        <v>3318</v>
      </c>
      <c r="F19" s="4">
        <v>0</v>
      </c>
      <c r="G19" s="4">
        <v>0</v>
      </c>
    </row>
    <row r="20" spans="2:7" x14ac:dyDescent="0.35">
      <c r="B20" s="621" t="s">
        <v>533</v>
      </c>
      <c r="C20" s="621" t="s">
        <v>533</v>
      </c>
      <c r="D20" s="621" t="s">
        <v>533</v>
      </c>
      <c r="E20" s="621" t="s">
        <v>533</v>
      </c>
      <c r="F20" s="4" t="s">
        <v>533</v>
      </c>
      <c r="G20" s="4" t="s">
        <v>533</v>
      </c>
    </row>
    <row r="21" spans="2:7" x14ac:dyDescent="0.35">
      <c r="B21" s="17" t="s">
        <v>533</v>
      </c>
      <c r="C21" s="623" t="s">
        <v>3308</v>
      </c>
      <c r="D21" s="623" t="s">
        <v>3308</v>
      </c>
      <c r="E21" s="623" t="s">
        <v>3308</v>
      </c>
      <c r="F21" s="10" t="s">
        <v>53</v>
      </c>
      <c r="G21" s="10" t="s">
        <v>3464</v>
      </c>
    </row>
    <row r="22" spans="2:7" x14ac:dyDescent="0.35">
      <c r="B22" s="18" t="s">
        <v>533</v>
      </c>
      <c r="C22" s="19" t="s">
        <v>533</v>
      </c>
      <c r="D22" s="622" t="s">
        <v>3319</v>
      </c>
      <c r="E22" s="622" t="s">
        <v>3319</v>
      </c>
      <c r="F22" s="4" t="s">
        <v>534</v>
      </c>
      <c r="G22" s="4" t="s">
        <v>3465</v>
      </c>
    </row>
    <row r="23" spans="2:7" x14ac:dyDescent="0.35">
      <c r="B23" s="18" t="s">
        <v>533</v>
      </c>
      <c r="C23" s="19" t="s">
        <v>533</v>
      </c>
      <c r="D23" s="622" t="s">
        <v>3320</v>
      </c>
      <c r="E23" s="622" t="s">
        <v>3320</v>
      </c>
      <c r="F23" s="4" t="s">
        <v>535</v>
      </c>
      <c r="G23" s="4" t="s">
        <v>3466</v>
      </c>
    </row>
    <row r="24" spans="2:7" x14ac:dyDescent="0.35">
      <c r="B24" s="18" t="s">
        <v>533</v>
      </c>
      <c r="C24" s="19" t="s">
        <v>533</v>
      </c>
      <c r="D24" s="622" t="s">
        <v>3321</v>
      </c>
      <c r="E24" s="622" t="s">
        <v>3321</v>
      </c>
      <c r="F24" s="4" t="s">
        <v>536</v>
      </c>
      <c r="G24" s="4" t="s">
        <v>3467</v>
      </c>
    </row>
    <row r="25" spans="2:7" x14ac:dyDescent="0.35">
      <c r="B25" s="18" t="s">
        <v>533</v>
      </c>
      <c r="C25" s="19" t="s">
        <v>533</v>
      </c>
      <c r="D25" s="622" t="s">
        <v>3322</v>
      </c>
      <c r="E25" s="622" t="s">
        <v>3322</v>
      </c>
      <c r="F25" s="4">
        <v>0</v>
      </c>
      <c r="G25" s="4">
        <v>0</v>
      </c>
    </row>
    <row r="26" spans="2:7" x14ac:dyDescent="0.35">
      <c r="B26" s="18" t="s">
        <v>533</v>
      </c>
      <c r="C26" s="19" t="s">
        <v>533</v>
      </c>
      <c r="D26" s="622" t="s">
        <v>3323</v>
      </c>
      <c r="E26" s="622" t="s">
        <v>3323</v>
      </c>
      <c r="F26" s="4">
        <v>0</v>
      </c>
      <c r="G26" s="4">
        <v>0</v>
      </c>
    </row>
    <row r="27" spans="2:7" x14ac:dyDescent="0.35">
      <c r="B27" s="18" t="s">
        <v>533</v>
      </c>
      <c r="C27" s="19" t="s">
        <v>533</v>
      </c>
      <c r="D27" s="622" t="s">
        <v>3324</v>
      </c>
      <c r="E27" s="622" t="s">
        <v>3324</v>
      </c>
      <c r="F27" s="4">
        <v>0</v>
      </c>
      <c r="G27" s="4">
        <v>0</v>
      </c>
    </row>
    <row r="28" spans="2:7" x14ac:dyDescent="0.35">
      <c r="B28" s="18" t="s">
        <v>533</v>
      </c>
      <c r="C28" s="19" t="s">
        <v>533</v>
      </c>
      <c r="D28" s="622" t="s">
        <v>3325</v>
      </c>
      <c r="E28" s="622" t="s">
        <v>3325</v>
      </c>
      <c r="F28" s="4" t="s">
        <v>543</v>
      </c>
      <c r="G28" s="4" t="s">
        <v>3468</v>
      </c>
    </row>
    <row r="29" spans="2:7" x14ac:dyDescent="0.35">
      <c r="B29" s="18" t="s">
        <v>533</v>
      </c>
      <c r="C29" s="19" t="s">
        <v>533</v>
      </c>
      <c r="D29" s="622" t="s">
        <v>3326</v>
      </c>
      <c r="E29" s="622" t="s">
        <v>3326</v>
      </c>
      <c r="F29" s="4">
        <v>0</v>
      </c>
      <c r="G29" s="4">
        <v>0</v>
      </c>
    </row>
    <row r="30" spans="2:7" x14ac:dyDescent="0.35">
      <c r="B30" s="18" t="s">
        <v>533</v>
      </c>
      <c r="C30" s="19" t="s">
        <v>533</v>
      </c>
      <c r="D30" s="622" t="s">
        <v>3327</v>
      </c>
      <c r="E30" s="622" t="s">
        <v>3327</v>
      </c>
      <c r="F30" s="4">
        <v>0</v>
      </c>
      <c r="G30" s="4">
        <v>0</v>
      </c>
    </row>
    <row r="31" spans="2:7" x14ac:dyDescent="0.35">
      <c r="B31" s="18" t="s">
        <v>533</v>
      </c>
      <c r="C31" s="19" t="s">
        <v>533</v>
      </c>
      <c r="D31" s="622" t="s">
        <v>3328</v>
      </c>
      <c r="E31" s="622" t="s">
        <v>3328</v>
      </c>
      <c r="F31" s="4">
        <v>0</v>
      </c>
      <c r="G31" s="4">
        <v>0</v>
      </c>
    </row>
    <row r="32" spans="2:7" x14ac:dyDescent="0.35">
      <c r="B32" s="18" t="s">
        <v>533</v>
      </c>
      <c r="C32" s="19" t="s">
        <v>533</v>
      </c>
      <c r="D32" s="622" t="s">
        <v>3329</v>
      </c>
      <c r="E32" s="622" t="s">
        <v>3329</v>
      </c>
      <c r="F32" s="4">
        <v>0</v>
      </c>
      <c r="G32" s="4">
        <v>0</v>
      </c>
    </row>
    <row r="33" spans="2:7" x14ac:dyDescent="0.35">
      <c r="B33" s="18" t="s">
        <v>533</v>
      </c>
      <c r="C33" s="19" t="s">
        <v>533</v>
      </c>
      <c r="D33" s="622" t="s">
        <v>3330</v>
      </c>
      <c r="E33" s="622" t="s">
        <v>3330</v>
      </c>
      <c r="F33" s="4">
        <v>0</v>
      </c>
      <c r="G33" s="4">
        <v>0</v>
      </c>
    </row>
    <row r="34" spans="2:7" x14ac:dyDescent="0.35">
      <c r="B34" s="18" t="s">
        <v>533</v>
      </c>
      <c r="C34" s="19" t="s">
        <v>533</v>
      </c>
      <c r="D34" s="622" t="s">
        <v>3331</v>
      </c>
      <c r="E34" s="622" t="s">
        <v>3331</v>
      </c>
      <c r="F34" s="4">
        <v>0</v>
      </c>
      <c r="G34" s="4">
        <v>0</v>
      </c>
    </row>
    <row r="35" spans="2:7" x14ac:dyDescent="0.35">
      <c r="B35" s="18" t="s">
        <v>533</v>
      </c>
      <c r="C35" s="19" t="s">
        <v>533</v>
      </c>
      <c r="D35" s="622" t="s">
        <v>3332</v>
      </c>
      <c r="E35" s="622" t="s">
        <v>3332</v>
      </c>
      <c r="F35" s="4">
        <v>0</v>
      </c>
      <c r="G35" s="4">
        <v>0</v>
      </c>
    </row>
    <row r="36" spans="2:7" x14ac:dyDescent="0.35">
      <c r="B36" s="18" t="s">
        <v>533</v>
      </c>
      <c r="C36" s="19" t="s">
        <v>533</v>
      </c>
      <c r="D36" s="622" t="s">
        <v>3333</v>
      </c>
      <c r="E36" s="622" t="s">
        <v>3333</v>
      </c>
      <c r="F36" s="4">
        <v>0</v>
      </c>
      <c r="G36" s="4">
        <v>0</v>
      </c>
    </row>
    <row r="37" spans="2:7" x14ac:dyDescent="0.35">
      <c r="B37" s="18" t="s">
        <v>533</v>
      </c>
      <c r="C37" s="19" t="s">
        <v>533</v>
      </c>
      <c r="D37" s="622" t="s">
        <v>3334</v>
      </c>
      <c r="E37" s="622" t="s">
        <v>3334</v>
      </c>
      <c r="F37" s="4">
        <v>0</v>
      </c>
      <c r="G37" s="4">
        <v>0</v>
      </c>
    </row>
    <row r="38" spans="2:7" x14ac:dyDescent="0.35">
      <c r="B38" s="620" t="s">
        <v>3298</v>
      </c>
      <c r="C38" s="620" t="s">
        <v>3298</v>
      </c>
      <c r="D38" s="620" t="s">
        <v>3298</v>
      </c>
      <c r="E38" s="620" t="s">
        <v>3298</v>
      </c>
      <c r="F38" s="10">
        <v>0</v>
      </c>
      <c r="G38" s="10">
        <v>0</v>
      </c>
    </row>
    <row r="39" spans="2:7" x14ac:dyDescent="0.35">
      <c r="B39" s="621" t="s">
        <v>533</v>
      </c>
      <c r="C39" s="621" t="s">
        <v>533</v>
      </c>
      <c r="D39" s="621" t="s">
        <v>533</v>
      </c>
      <c r="E39" s="621" t="s">
        <v>533</v>
      </c>
      <c r="F39" s="4" t="s">
        <v>533</v>
      </c>
      <c r="G39" s="4" t="s">
        <v>533</v>
      </c>
    </row>
    <row r="40" spans="2:7" x14ac:dyDescent="0.35">
      <c r="B40" s="620" t="s">
        <v>3299</v>
      </c>
      <c r="C40" s="620" t="s">
        <v>3299</v>
      </c>
      <c r="D40" s="620" t="s">
        <v>3299</v>
      </c>
      <c r="E40" s="620" t="s">
        <v>3299</v>
      </c>
      <c r="F40" s="10" t="s">
        <v>533</v>
      </c>
      <c r="G40" s="10" t="s">
        <v>533</v>
      </c>
    </row>
    <row r="41" spans="2:7" x14ac:dyDescent="0.35">
      <c r="B41" s="17" t="s">
        <v>533</v>
      </c>
      <c r="C41" s="623" t="s">
        <v>3307</v>
      </c>
      <c r="D41" s="623" t="s">
        <v>3307</v>
      </c>
      <c r="E41" s="623" t="s">
        <v>3307</v>
      </c>
      <c r="F41" s="10">
        <v>0</v>
      </c>
      <c r="G41" s="10">
        <v>0</v>
      </c>
    </row>
    <row r="42" spans="2:7" x14ac:dyDescent="0.35">
      <c r="B42" s="18" t="s">
        <v>533</v>
      </c>
      <c r="C42" s="19" t="s">
        <v>533</v>
      </c>
      <c r="D42" s="622" t="s">
        <v>3335</v>
      </c>
      <c r="E42" s="622" t="s">
        <v>3335</v>
      </c>
      <c r="F42" s="4">
        <v>0</v>
      </c>
      <c r="G42" s="4">
        <v>0</v>
      </c>
    </row>
    <row r="43" spans="2:7" x14ac:dyDescent="0.35">
      <c r="B43" s="18" t="s">
        <v>533</v>
      </c>
      <c r="C43" s="19" t="s">
        <v>533</v>
      </c>
      <c r="D43" s="622" t="s">
        <v>3336</v>
      </c>
      <c r="E43" s="622" t="s">
        <v>3336</v>
      </c>
      <c r="F43" s="4">
        <v>0</v>
      </c>
      <c r="G43" s="4">
        <v>0</v>
      </c>
    </row>
    <row r="44" spans="2:7" x14ac:dyDescent="0.35">
      <c r="B44" s="18" t="s">
        <v>533</v>
      </c>
      <c r="C44" s="19" t="s">
        <v>533</v>
      </c>
      <c r="D44" s="622" t="s">
        <v>3337</v>
      </c>
      <c r="E44" s="622" t="s">
        <v>3337</v>
      </c>
      <c r="F44" s="4">
        <v>0</v>
      </c>
      <c r="G44" s="4">
        <v>0</v>
      </c>
    </row>
    <row r="45" spans="2:7" x14ac:dyDescent="0.35">
      <c r="B45" s="621" t="s">
        <v>533</v>
      </c>
      <c r="C45" s="621" t="s">
        <v>533</v>
      </c>
      <c r="D45" s="621" t="s">
        <v>533</v>
      </c>
      <c r="E45" s="621" t="s">
        <v>533</v>
      </c>
      <c r="F45" s="4" t="s">
        <v>533</v>
      </c>
      <c r="G45" s="4" t="s">
        <v>533</v>
      </c>
    </row>
    <row r="46" spans="2:7" x14ac:dyDescent="0.35">
      <c r="B46" s="17" t="s">
        <v>533</v>
      </c>
      <c r="C46" s="623" t="s">
        <v>3308</v>
      </c>
      <c r="D46" s="623" t="s">
        <v>3308</v>
      </c>
      <c r="E46" s="623" t="s">
        <v>3308</v>
      </c>
      <c r="F46" s="10">
        <v>0</v>
      </c>
      <c r="G46" s="10">
        <v>0</v>
      </c>
    </row>
    <row r="47" spans="2:7" x14ac:dyDescent="0.35">
      <c r="B47" s="18" t="s">
        <v>533</v>
      </c>
      <c r="C47" s="19" t="s">
        <v>533</v>
      </c>
      <c r="D47" s="622" t="s">
        <v>3335</v>
      </c>
      <c r="E47" s="622" t="s">
        <v>3335</v>
      </c>
      <c r="F47" s="4">
        <v>0</v>
      </c>
      <c r="G47" s="4">
        <v>0</v>
      </c>
    </row>
    <row r="48" spans="2:7" x14ac:dyDescent="0.35">
      <c r="B48" s="18" t="s">
        <v>533</v>
      </c>
      <c r="C48" s="19" t="s">
        <v>533</v>
      </c>
      <c r="D48" s="622" t="s">
        <v>3336</v>
      </c>
      <c r="E48" s="622" t="s">
        <v>3336</v>
      </c>
      <c r="F48" s="4">
        <v>0</v>
      </c>
      <c r="G48" s="4">
        <v>0</v>
      </c>
    </row>
    <row r="49" spans="2:7" x14ac:dyDescent="0.35">
      <c r="B49" s="18" t="s">
        <v>533</v>
      </c>
      <c r="C49" s="19" t="s">
        <v>533</v>
      </c>
      <c r="D49" s="622" t="s">
        <v>3338</v>
      </c>
      <c r="E49" s="622" t="s">
        <v>3338</v>
      </c>
      <c r="F49" s="4">
        <v>0</v>
      </c>
      <c r="G49" s="4">
        <v>0</v>
      </c>
    </row>
    <row r="50" spans="2:7" x14ac:dyDescent="0.35">
      <c r="B50" s="620" t="s">
        <v>3300</v>
      </c>
      <c r="C50" s="620" t="s">
        <v>3300</v>
      </c>
      <c r="D50" s="620" t="s">
        <v>3300</v>
      </c>
      <c r="E50" s="620" t="s">
        <v>3300</v>
      </c>
      <c r="F50" s="10">
        <v>0</v>
      </c>
      <c r="G50" s="10">
        <v>0</v>
      </c>
    </row>
    <row r="51" spans="2:7" x14ac:dyDescent="0.35">
      <c r="B51" s="621" t="s">
        <v>533</v>
      </c>
      <c r="C51" s="621" t="s">
        <v>533</v>
      </c>
      <c r="D51" s="621" t="s">
        <v>533</v>
      </c>
      <c r="E51" s="621" t="s">
        <v>533</v>
      </c>
      <c r="F51" s="4" t="s">
        <v>533</v>
      </c>
      <c r="G51" s="4" t="s">
        <v>533</v>
      </c>
    </row>
    <row r="52" spans="2:7" x14ac:dyDescent="0.35">
      <c r="B52" s="620" t="s">
        <v>3301</v>
      </c>
      <c r="C52" s="620" t="s">
        <v>3301</v>
      </c>
      <c r="D52" s="620" t="s">
        <v>3301</v>
      </c>
      <c r="E52" s="620" t="s">
        <v>3301</v>
      </c>
      <c r="F52" s="10" t="s">
        <v>533</v>
      </c>
      <c r="G52" s="10" t="s">
        <v>533</v>
      </c>
    </row>
    <row r="53" spans="2:7" x14ac:dyDescent="0.35">
      <c r="B53" s="17" t="s">
        <v>533</v>
      </c>
      <c r="C53" s="623" t="s">
        <v>3307</v>
      </c>
      <c r="D53" s="623" t="s">
        <v>3307</v>
      </c>
      <c r="E53" s="623" t="s">
        <v>3307</v>
      </c>
      <c r="F53" s="10">
        <v>0</v>
      </c>
      <c r="G53" s="10">
        <v>0</v>
      </c>
    </row>
    <row r="54" spans="2:7" x14ac:dyDescent="0.35">
      <c r="B54" s="18" t="s">
        <v>533</v>
      </c>
      <c r="C54" s="19" t="s">
        <v>533</v>
      </c>
      <c r="D54" s="622" t="s">
        <v>3339</v>
      </c>
      <c r="E54" s="622" t="s">
        <v>3339</v>
      </c>
      <c r="F54" s="4">
        <v>0</v>
      </c>
      <c r="G54" s="4">
        <v>0</v>
      </c>
    </row>
    <row r="55" spans="2:7" x14ac:dyDescent="0.35">
      <c r="B55" s="18" t="s">
        <v>533</v>
      </c>
      <c r="C55" s="19" t="s">
        <v>533</v>
      </c>
      <c r="D55" s="19" t="s">
        <v>533</v>
      </c>
      <c r="E55" s="20" t="s">
        <v>3343</v>
      </c>
      <c r="F55" s="4">
        <v>0</v>
      </c>
      <c r="G55" s="4">
        <v>0</v>
      </c>
    </row>
    <row r="56" spans="2:7" x14ac:dyDescent="0.35">
      <c r="B56" s="18" t="s">
        <v>533</v>
      </c>
      <c r="C56" s="19" t="s">
        <v>533</v>
      </c>
      <c r="D56" s="19" t="s">
        <v>533</v>
      </c>
      <c r="E56" s="20" t="s">
        <v>3344</v>
      </c>
      <c r="F56" s="4">
        <v>0</v>
      </c>
      <c r="G56" s="4">
        <v>0</v>
      </c>
    </row>
    <row r="57" spans="2:7" x14ac:dyDescent="0.35">
      <c r="B57" s="18" t="s">
        <v>533</v>
      </c>
      <c r="C57" s="19" t="s">
        <v>533</v>
      </c>
      <c r="D57" s="622" t="s">
        <v>3340</v>
      </c>
      <c r="E57" s="622" t="s">
        <v>3340</v>
      </c>
      <c r="F57" s="4">
        <v>0</v>
      </c>
      <c r="G57" s="4">
        <v>0</v>
      </c>
    </row>
    <row r="58" spans="2:7" x14ac:dyDescent="0.35">
      <c r="B58" s="621" t="s">
        <v>533</v>
      </c>
      <c r="C58" s="621" t="s">
        <v>533</v>
      </c>
      <c r="D58" s="621" t="s">
        <v>533</v>
      </c>
      <c r="E58" s="621" t="s">
        <v>533</v>
      </c>
      <c r="F58" s="4" t="s">
        <v>533</v>
      </c>
      <c r="G58" s="4" t="s">
        <v>533</v>
      </c>
    </row>
    <row r="59" spans="2:7" x14ac:dyDescent="0.35">
      <c r="B59" s="17" t="s">
        <v>533</v>
      </c>
      <c r="C59" s="623" t="s">
        <v>3308</v>
      </c>
      <c r="D59" s="623" t="s">
        <v>3308</v>
      </c>
      <c r="E59" s="623" t="s">
        <v>3308</v>
      </c>
      <c r="F59" s="10">
        <v>0</v>
      </c>
      <c r="G59" s="10">
        <v>0</v>
      </c>
    </row>
    <row r="60" spans="2:7" x14ac:dyDescent="0.35">
      <c r="B60" s="18" t="s">
        <v>533</v>
      </c>
      <c r="C60" s="19" t="s">
        <v>533</v>
      </c>
      <c r="D60" s="622" t="s">
        <v>3341</v>
      </c>
      <c r="E60" s="622" t="s">
        <v>3341</v>
      </c>
      <c r="F60" s="4">
        <v>0</v>
      </c>
      <c r="G60" s="4">
        <v>0</v>
      </c>
    </row>
    <row r="61" spans="2:7" x14ac:dyDescent="0.35">
      <c r="B61" s="18" t="s">
        <v>533</v>
      </c>
      <c r="C61" s="19" t="s">
        <v>533</v>
      </c>
      <c r="D61" s="19" t="s">
        <v>533</v>
      </c>
      <c r="E61" s="20" t="s">
        <v>3343</v>
      </c>
      <c r="F61" s="4">
        <v>0</v>
      </c>
      <c r="G61" s="4">
        <v>0</v>
      </c>
    </row>
    <row r="62" spans="2:7" x14ac:dyDescent="0.35">
      <c r="B62" s="18" t="s">
        <v>533</v>
      </c>
      <c r="C62" s="19" t="s">
        <v>533</v>
      </c>
      <c r="D62" s="19" t="s">
        <v>533</v>
      </c>
      <c r="E62" s="20" t="s">
        <v>3344</v>
      </c>
      <c r="F62" s="4">
        <v>0</v>
      </c>
      <c r="G62" s="4">
        <v>0</v>
      </c>
    </row>
    <row r="63" spans="2:7" x14ac:dyDescent="0.35">
      <c r="B63" s="18" t="s">
        <v>533</v>
      </c>
      <c r="C63" s="19" t="s">
        <v>533</v>
      </c>
      <c r="D63" s="622" t="s">
        <v>3342</v>
      </c>
      <c r="E63" s="622" t="s">
        <v>3342</v>
      </c>
      <c r="F63" s="4">
        <v>0</v>
      </c>
      <c r="G63" s="4">
        <v>0</v>
      </c>
    </row>
    <row r="64" spans="2:7" x14ac:dyDescent="0.35">
      <c r="B64" s="620" t="s">
        <v>3302</v>
      </c>
      <c r="C64" s="620" t="s">
        <v>3302</v>
      </c>
      <c r="D64" s="620" t="s">
        <v>3302</v>
      </c>
      <c r="E64" s="620" t="s">
        <v>3302</v>
      </c>
      <c r="F64" s="10">
        <v>0</v>
      </c>
      <c r="G64" s="10">
        <v>0</v>
      </c>
    </row>
    <row r="65" spans="2:8" x14ac:dyDescent="0.35">
      <c r="B65" s="621" t="s">
        <v>533</v>
      </c>
      <c r="C65" s="621" t="s">
        <v>533</v>
      </c>
      <c r="D65" s="621" t="s">
        <v>533</v>
      </c>
      <c r="E65" s="621" t="s">
        <v>533</v>
      </c>
      <c r="F65" s="4" t="s">
        <v>533</v>
      </c>
      <c r="G65" s="4" t="s">
        <v>533</v>
      </c>
    </row>
    <row r="66" spans="2:8" x14ac:dyDescent="0.35">
      <c r="B66" s="620" t="s">
        <v>3303</v>
      </c>
      <c r="C66" s="620" t="s">
        <v>3303</v>
      </c>
      <c r="D66" s="620" t="s">
        <v>3303</v>
      </c>
      <c r="E66" s="620" t="s">
        <v>3303</v>
      </c>
      <c r="F66" s="10">
        <v>0</v>
      </c>
      <c r="G66" s="10">
        <v>0</v>
      </c>
    </row>
    <row r="67" spans="2:8" x14ac:dyDescent="0.35">
      <c r="B67" s="621" t="s">
        <v>533</v>
      </c>
      <c r="C67" s="621" t="s">
        <v>533</v>
      </c>
      <c r="D67" s="621" t="s">
        <v>533</v>
      </c>
      <c r="E67" s="621" t="s">
        <v>533</v>
      </c>
      <c r="F67" s="4" t="s">
        <v>533</v>
      </c>
      <c r="G67" s="4" t="s">
        <v>533</v>
      </c>
    </row>
    <row r="68" spans="2:8" x14ac:dyDescent="0.35">
      <c r="B68" s="620" t="s">
        <v>3304</v>
      </c>
      <c r="C68" s="620" t="s">
        <v>3304</v>
      </c>
      <c r="D68" s="620" t="s">
        <v>3304</v>
      </c>
      <c r="E68" s="620" t="s">
        <v>3304</v>
      </c>
      <c r="F68" s="10">
        <v>0</v>
      </c>
      <c r="G68" s="10">
        <v>0</v>
      </c>
    </row>
    <row r="69" spans="2:8" x14ac:dyDescent="0.35">
      <c r="B69" s="621" t="s">
        <v>533</v>
      </c>
      <c r="C69" s="621" t="s">
        <v>533</v>
      </c>
      <c r="D69" s="621" t="s">
        <v>533</v>
      </c>
      <c r="E69" s="621" t="s">
        <v>533</v>
      </c>
      <c r="F69" s="4" t="s">
        <v>533</v>
      </c>
      <c r="G69" s="4" t="s">
        <v>533</v>
      </c>
    </row>
    <row r="70" spans="2:8" x14ac:dyDescent="0.35">
      <c r="B70" s="620" t="s">
        <v>3305</v>
      </c>
      <c r="C70" s="620" t="s">
        <v>3305</v>
      </c>
      <c r="D70" s="620" t="s">
        <v>3305</v>
      </c>
      <c r="E70" s="620" t="s">
        <v>3305</v>
      </c>
      <c r="F70" s="10">
        <v>0</v>
      </c>
      <c r="G70" s="10">
        <v>0</v>
      </c>
    </row>
    <row r="71" spans="2:8" x14ac:dyDescent="0.35">
      <c r="B71" s="621" t="s">
        <v>533</v>
      </c>
      <c r="C71" s="621" t="s">
        <v>533</v>
      </c>
      <c r="D71" s="621" t="s">
        <v>533</v>
      </c>
      <c r="E71" s="621" t="s">
        <v>533</v>
      </c>
      <c r="F71" s="4" t="s">
        <v>533</v>
      </c>
      <c r="G71" s="4" t="s">
        <v>533</v>
      </c>
    </row>
    <row r="72" spans="2:8" x14ac:dyDescent="0.35">
      <c r="B72" s="21" t="s">
        <v>533</v>
      </c>
      <c r="C72" s="21" t="s">
        <v>533</v>
      </c>
      <c r="D72" s="21" t="s">
        <v>533</v>
      </c>
      <c r="E72" s="21" t="s">
        <v>533</v>
      </c>
      <c r="F72" s="24" t="s">
        <v>533</v>
      </c>
      <c r="G72" s="24" t="s">
        <v>533</v>
      </c>
    </row>
    <row r="73" spans="2:8" x14ac:dyDescent="0.35">
      <c r="B73" s="22" t="s">
        <v>533</v>
      </c>
      <c r="C73" s="22" t="s">
        <v>533</v>
      </c>
      <c r="D73" s="22" t="s">
        <v>533</v>
      </c>
      <c r="E73" s="22" t="s">
        <v>533</v>
      </c>
      <c r="F73" s="25" t="s">
        <v>533</v>
      </c>
      <c r="G73" s="25" t="s">
        <v>533</v>
      </c>
    </row>
    <row r="74" spans="2:8" x14ac:dyDescent="0.35">
      <c r="B74" s="23" t="s">
        <v>533</v>
      </c>
      <c r="C74" s="23" t="s">
        <v>533</v>
      </c>
      <c r="D74" s="23" t="s">
        <v>533</v>
      </c>
      <c r="E74" s="23" t="s">
        <v>533</v>
      </c>
      <c r="F74" s="26" t="s">
        <v>533</v>
      </c>
      <c r="G74" s="26" t="s">
        <v>533</v>
      </c>
    </row>
    <row r="75" spans="2:8" x14ac:dyDescent="0.35">
      <c r="B75" s="624" t="s">
        <v>2</v>
      </c>
      <c r="C75" s="624" t="s">
        <v>2</v>
      </c>
      <c r="D75" s="624" t="s">
        <v>2</v>
      </c>
      <c r="E75" s="624" t="s">
        <v>2</v>
      </c>
      <c r="F75" s="624" t="s">
        <v>2</v>
      </c>
      <c r="G75" s="624" t="s">
        <v>2</v>
      </c>
      <c r="H75" s="27"/>
    </row>
    <row r="76" spans="2:8" x14ac:dyDescent="0.35">
      <c r="B76" s="625" t="s">
        <v>3293</v>
      </c>
      <c r="C76" s="625" t="s">
        <v>3293</v>
      </c>
      <c r="D76" s="625" t="s">
        <v>3293</v>
      </c>
      <c r="E76" s="625" t="s">
        <v>3293</v>
      </c>
      <c r="F76" s="625" t="s">
        <v>3293</v>
      </c>
      <c r="G76" s="625" t="s">
        <v>3293</v>
      </c>
      <c r="H76" s="27"/>
    </row>
    <row r="77" spans="2:8" x14ac:dyDescent="0.35">
      <c r="B77" s="625" t="s">
        <v>3294</v>
      </c>
      <c r="C77" s="625" t="s">
        <v>3294</v>
      </c>
      <c r="D77" s="625" t="s">
        <v>3294</v>
      </c>
      <c r="E77" s="625" t="s">
        <v>3294</v>
      </c>
      <c r="F77" s="625" t="s">
        <v>3294</v>
      </c>
      <c r="G77" s="625" t="s">
        <v>3294</v>
      </c>
      <c r="H77" s="27"/>
    </row>
    <row r="78" spans="2:8" x14ac:dyDescent="0.35">
      <c r="B78" s="626" t="s">
        <v>3295</v>
      </c>
      <c r="C78" s="626" t="s">
        <v>3295</v>
      </c>
      <c r="D78" s="626" t="s">
        <v>3295</v>
      </c>
      <c r="E78" s="626" t="s">
        <v>3295</v>
      </c>
      <c r="F78" s="626" t="s">
        <v>3295</v>
      </c>
      <c r="G78" s="626" t="s">
        <v>3295</v>
      </c>
      <c r="H78" s="27"/>
    </row>
    <row r="79" spans="2:8" x14ac:dyDescent="0.35">
      <c r="B79" s="619" t="s">
        <v>3296</v>
      </c>
      <c r="C79" s="619" t="s">
        <v>3296</v>
      </c>
      <c r="D79" s="619" t="s">
        <v>3296</v>
      </c>
      <c r="E79" s="619" t="s">
        <v>3296</v>
      </c>
      <c r="F79" s="14">
        <v>2025</v>
      </c>
      <c r="G79" s="14">
        <v>2024</v>
      </c>
    </row>
    <row r="80" spans="2:8" x14ac:dyDescent="0.35">
      <c r="B80" s="620" t="s">
        <v>3297</v>
      </c>
      <c r="C80" s="620" t="s">
        <v>3297</v>
      </c>
      <c r="D80" s="620" t="s">
        <v>3297</v>
      </c>
      <c r="E80" s="620" t="s">
        <v>3297</v>
      </c>
      <c r="F80" s="10" t="s">
        <v>533</v>
      </c>
      <c r="G80" s="10" t="s">
        <v>533</v>
      </c>
    </row>
    <row r="81" spans="2:7" x14ac:dyDescent="0.35">
      <c r="B81" s="17" t="s">
        <v>533</v>
      </c>
      <c r="C81" s="623" t="s">
        <v>3307</v>
      </c>
      <c r="D81" s="623" t="s">
        <v>3307</v>
      </c>
      <c r="E81" s="623" t="s">
        <v>3307</v>
      </c>
      <c r="F81" s="10" t="s">
        <v>54</v>
      </c>
      <c r="G81" s="10">
        <v>0</v>
      </c>
    </row>
    <row r="82" spans="2:7" x14ac:dyDescent="0.35">
      <c r="B82" s="18" t="s">
        <v>533</v>
      </c>
      <c r="C82" s="19" t="s">
        <v>533</v>
      </c>
      <c r="D82" s="622" t="s">
        <v>3309</v>
      </c>
      <c r="E82" s="622" t="s">
        <v>3309</v>
      </c>
      <c r="F82" s="4">
        <v>0</v>
      </c>
      <c r="G82" s="4">
        <v>0</v>
      </c>
    </row>
    <row r="83" spans="2:7" x14ac:dyDescent="0.35">
      <c r="B83" s="18" t="s">
        <v>533</v>
      </c>
      <c r="C83" s="19" t="s">
        <v>533</v>
      </c>
      <c r="D83" s="622" t="s">
        <v>3310</v>
      </c>
      <c r="E83" s="622" t="s">
        <v>3310</v>
      </c>
      <c r="F83" s="4">
        <v>0</v>
      </c>
      <c r="G83" s="4">
        <v>0</v>
      </c>
    </row>
    <row r="84" spans="2:7" x14ac:dyDescent="0.35">
      <c r="B84" s="18" t="s">
        <v>533</v>
      </c>
      <c r="C84" s="19" t="s">
        <v>533</v>
      </c>
      <c r="D84" s="622" t="s">
        <v>3311</v>
      </c>
      <c r="E84" s="622" t="s">
        <v>3311</v>
      </c>
      <c r="F84" s="4">
        <v>0</v>
      </c>
      <c r="G84" s="4">
        <v>0</v>
      </c>
    </row>
    <row r="85" spans="2:7" x14ac:dyDescent="0.35">
      <c r="B85" s="18" t="s">
        <v>533</v>
      </c>
      <c r="C85" s="19" t="s">
        <v>533</v>
      </c>
      <c r="D85" s="622" t="s">
        <v>3312</v>
      </c>
      <c r="E85" s="622" t="s">
        <v>3312</v>
      </c>
      <c r="F85" s="4">
        <v>0</v>
      </c>
      <c r="G85" s="4">
        <v>0</v>
      </c>
    </row>
    <row r="86" spans="2:7" x14ac:dyDescent="0.35">
      <c r="B86" s="18" t="s">
        <v>533</v>
      </c>
      <c r="C86" s="19" t="s">
        <v>533</v>
      </c>
      <c r="D86" s="622" t="s">
        <v>3313</v>
      </c>
      <c r="E86" s="622" t="s">
        <v>3313</v>
      </c>
      <c r="F86" s="4">
        <v>0</v>
      </c>
      <c r="G86" s="4">
        <v>0</v>
      </c>
    </row>
    <row r="87" spans="2:7" x14ac:dyDescent="0.35">
      <c r="B87" s="18" t="s">
        <v>533</v>
      </c>
      <c r="C87" s="19" t="s">
        <v>533</v>
      </c>
      <c r="D87" s="622" t="s">
        <v>3314</v>
      </c>
      <c r="E87" s="622" t="s">
        <v>3314</v>
      </c>
      <c r="F87" s="4">
        <v>0</v>
      </c>
      <c r="G87" s="4">
        <v>0</v>
      </c>
    </row>
    <row r="88" spans="2:7" x14ac:dyDescent="0.35">
      <c r="B88" s="18" t="s">
        <v>533</v>
      </c>
      <c r="C88" s="19" t="s">
        <v>533</v>
      </c>
      <c r="D88" s="622" t="s">
        <v>3315</v>
      </c>
      <c r="E88" s="622" t="s">
        <v>3315</v>
      </c>
      <c r="F88" s="4">
        <v>0</v>
      </c>
      <c r="G88" s="4">
        <v>0</v>
      </c>
    </row>
    <row r="89" spans="2:7" x14ac:dyDescent="0.35">
      <c r="B89" s="18" t="s">
        <v>533</v>
      </c>
      <c r="C89" s="19" t="s">
        <v>533</v>
      </c>
      <c r="D89" s="622" t="s">
        <v>3316</v>
      </c>
      <c r="E89" s="622" t="s">
        <v>3316</v>
      </c>
      <c r="F89" s="4">
        <v>0</v>
      </c>
      <c r="G89" s="4">
        <v>0</v>
      </c>
    </row>
    <row r="90" spans="2:7" x14ac:dyDescent="0.35">
      <c r="B90" s="18" t="s">
        <v>533</v>
      </c>
      <c r="C90" s="19" t="s">
        <v>533</v>
      </c>
      <c r="D90" s="622" t="s">
        <v>3317</v>
      </c>
      <c r="E90" s="622" t="s">
        <v>3317</v>
      </c>
      <c r="F90" s="4" t="s">
        <v>54</v>
      </c>
      <c r="G90" s="4">
        <v>0</v>
      </c>
    </row>
    <row r="91" spans="2:7" x14ac:dyDescent="0.35">
      <c r="B91" s="18" t="s">
        <v>533</v>
      </c>
      <c r="C91" s="19" t="s">
        <v>533</v>
      </c>
      <c r="D91" s="622" t="s">
        <v>3318</v>
      </c>
      <c r="E91" s="622" t="s">
        <v>3318</v>
      </c>
      <c r="F91" s="4">
        <v>0</v>
      </c>
      <c r="G91" s="4">
        <v>0</v>
      </c>
    </row>
    <row r="92" spans="2:7" x14ac:dyDescent="0.35">
      <c r="B92" s="621" t="s">
        <v>533</v>
      </c>
      <c r="C92" s="621" t="s">
        <v>533</v>
      </c>
      <c r="D92" s="621" t="s">
        <v>533</v>
      </c>
      <c r="E92" s="621" t="s">
        <v>533</v>
      </c>
      <c r="F92" s="4" t="s">
        <v>533</v>
      </c>
      <c r="G92" s="4" t="s">
        <v>533</v>
      </c>
    </row>
    <row r="93" spans="2:7" x14ac:dyDescent="0.35">
      <c r="B93" s="17" t="s">
        <v>533</v>
      </c>
      <c r="C93" s="623" t="s">
        <v>3308</v>
      </c>
      <c r="D93" s="623" t="s">
        <v>3308</v>
      </c>
      <c r="E93" s="623" t="s">
        <v>3308</v>
      </c>
      <c r="F93" s="10" t="s">
        <v>2892</v>
      </c>
      <c r="G93" s="10">
        <v>0</v>
      </c>
    </row>
    <row r="94" spans="2:7" x14ac:dyDescent="0.35">
      <c r="B94" s="18" t="s">
        <v>533</v>
      </c>
      <c r="C94" s="19" t="s">
        <v>533</v>
      </c>
      <c r="D94" s="622" t="s">
        <v>3319</v>
      </c>
      <c r="E94" s="622" t="s">
        <v>3319</v>
      </c>
      <c r="F94" s="4" t="s">
        <v>544</v>
      </c>
      <c r="G94" s="4">
        <v>0</v>
      </c>
    </row>
    <row r="95" spans="2:7" x14ac:dyDescent="0.35">
      <c r="B95" s="18" t="s">
        <v>533</v>
      </c>
      <c r="C95" s="19" t="s">
        <v>533</v>
      </c>
      <c r="D95" s="622" t="s">
        <v>3320</v>
      </c>
      <c r="E95" s="622" t="s">
        <v>3320</v>
      </c>
      <c r="F95" s="4" t="s">
        <v>554</v>
      </c>
      <c r="G95" s="4">
        <v>0</v>
      </c>
    </row>
    <row r="96" spans="2:7" x14ac:dyDescent="0.35">
      <c r="B96" s="18" t="s">
        <v>533</v>
      </c>
      <c r="C96" s="19" t="s">
        <v>533</v>
      </c>
      <c r="D96" s="622" t="s">
        <v>3321</v>
      </c>
      <c r="E96" s="622" t="s">
        <v>3321</v>
      </c>
      <c r="F96" s="4" t="s">
        <v>566</v>
      </c>
      <c r="G96" s="4">
        <v>0</v>
      </c>
    </row>
    <row r="97" spans="2:7" x14ac:dyDescent="0.35">
      <c r="B97" s="18" t="s">
        <v>533</v>
      </c>
      <c r="C97" s="19" t="s">
        <v>533</v>
      </c>
      <c r="D97" s="622" t="s">
        <v>3322</v>
      </c>
      <c r="E97" s="622" t="s">
        <v>3322</v>
      </c>
      <c r="F97" s="4">
        <v>0</v>
      </c>
      <c r="G97" s="4">
        <v>0</v>
      </c>
    </row>
    <row r="98" spans="2:7" x14ac:dyDescent="0.35">
      <c r="B98" s="18" t="s">
        <v>533</v>
      </c>
      <c r="C98" s="19" t="s">
        <v>533</v>
      </c>
      <c r="D98" s="622" t="s">
        <v>3323</v>
      </c>
      <c r="E98" s="622" t="s">
        <v>3323</v>
      </c>
      <c r="F98" s="4">
        <v>0</v>
      </c>
      <c r="G98" s="4">
        <v>0</v>
      </c>
    </row>
    <row r="99" spans="2:7" x14ac:dyDescent="0.35">
      <c r="B99" s="18" t="s">
        <v>533</v>
      </c>
      <c r="C99" s="19" t="s">
        <v>533</v>
      </c>
      <c r="D99" s="622" t="s">
        <v>3324</v>
      </c>
      <c r="E99" s="622" t="s">
        <v>3324</v>
      </c>
      <c r="F99" s="4">
        <v>0</v>
      </c>
      <c r="G99" s="4">
        <v>0</v>
      </c>
    </row>
    <row r="100" spans="2:7" x14ac:dyDescent="0.35">
      <c r="B100" s="18" t="s">
        <v>533</v>
      </c>
      <c r="C100" s="19" t="s">
        <v>533</v>
      </c>
      <c r="D100" s="622" t="s">
        <v>3325</v>
      </c>
      <c r="E100" s="622" t="s">
        <v>3325</v>
      </c>
      <c r="F100" s="4">
        <v>0</v>
      </c>
      <c r="G100" s="4">
        <v>0</v>
      </c>
    </row>
    <row r="101" spans="2:7" x14ac:dyDescent="0.35">
      <c r="B101" s="18" t="s">
        <v>533</v>
      </c>
      <c r="C101" s="19" t="s">
        <v>533</v>
      </c>
      <c r="D101" s="622" t="s">
        <v>3326</v>
      </c>
      <c r="E101" s="622" t="s">
        <v>3326</v>
      </c>
      <c r="F101" s="4">
        <v>0</v>
      </c>
      <c r="G101" s="4">
        <v>0</v>
      </c>
    </row>
    <row r="102" spans="2:7" x14ac:dyDescent="0.35">
      <c r="B102" s="18" t="s">
        <v>533</v>
      </c>
      <c r="C102" s="19" t="s">
        <v>533</v>
      </c>
      <c r="D102" s="622" t="s">
        <v>3327</v>
      </c>
      <c r="E102" s="622" t="s">
        <v>3327</v>
      </c>
      <c r="F102" s="4">
        <v>0</v>
      </c>
      <c r="G102" s="4">
        <v>0</v>
      </c>
    </row>
    <row r="103" spans="2:7" x14ac:dyDescent="0.35">
      <c r="B103" s="18" t="s">
        <v>533</v>
      </c>
      <c r="C103" s="19" t="s">
        <v>533</v>
      </c>
      <c r="D103" s="622" t="s">
        <v>3328</v>
      </c>
      <c r="E103" s="622" t="s">
        <v>3328</v>
      </c>
      <c r="F103" s="4">
        <v>0</v>
      </c>
      <c r="G103" s="4">
        <v>0</v>
      </c>
    </row>
    <row r="104" spans="2:7" x14ac:dyDescent="0.35">
      <c r="B104" s="18" t="s">
        <v>533</v>
      </c>
      <c r="C104" s="19" t="s">
        <v>533</v>
      </c>
      <c r="D104" s="622" t="s">
        <v>3329</v>
      </c>
      <c r="E104" s="622" t="s">
        <v>3329</v>
      </c>
      <c r="F104" s="4">
        <v>0</v>
      </c>
      <c r="G104" s="4">
        <v>0</v>
      </c>
    </row>
    <row r="105" spans="2:7" x14ac:dyDescent="0.35">
      <c r="B105" s="18" t="s">
        <v>533</v>
      </c>
      <c r="C105" s="19" t="s">
        <v>533</v>
      </c>
      <c r="D105" s="622" t="s">
        <v>3330</v>
      </c>
      <c r="E105" s="622" t="s">
        <v>3330</v>
      </c>
      <c r="F105" s="4">
        <v>0</v>
      </c>
      <c r="G105" s="4">
        <v>0</v>
      </c>
    </row>
    <row r="106" spans="2:7" x14ac:dyDescent="0.35">
      <c r="B106" s="18" t="s">
        <v>533</v>
      </c>
      <c r="C106" s="19" t="s">
        <v>533</v>
      </c>
      <c r="D106" s="622" t="s">
        <v>3331</v>
      </c>
      <c r="E106" s="622" t="s">
        <v>3331</v>
      </c>
      <c r="F106" s="4">
        <v>0</v>
      </c>
      <c r="G106" s="4">
        <v>0</v>
      </c>
    </row>
    <row r="107" spans="2:7" x14ac:dyDescent="0.35">
      <c r="B107" s="18" t="s">
        <v>533</v>
      </c>
      <c r="C107" s="19" t="s">
        <v>533</v>
      </c>
      <c r="D107" s="622" t="s">
        <v>3332</v>
      </c>
      <c r="E107" s="622" t="s">
        <v>3332</v>
      </c>
      <c r="F107" s="4">
        <v>0</v>
      </c>
      <c r="G107" s="4">
        <v>0</v>
      </c>
    </row>
    <row r="108" spans="2:7" x14ac:dyDescent="0.35">
      <c r="B108" s="18" t="s">
        <v>533</v>
      </c>
      <c r="C108" s="19" t="s">
        <v>533</v>
      </c>
      <c r="D108" s="622" t="s">
        <v>3333</v>
      </c>
      <c r="E108" s="622" t="s">
        <v>3333</v>
      </c>
      <c r="F108" s="4">
        <v>0</v>
      </c>
      <c r="G108" s="4">
        <v>0</v>
      </c>
    </row>
    <row r="109" spans="2:7" x14ac:dyDescent="0.35">
      <c r="B109" s="18" t="s">
        <v>533</v>
      </c>
      <c r="C109" s="19" t="s">
        <v>533</v>
      </c>
      <c r="D109" s="622" t="s">
        <v>3334</v>
      </c>
      <c r="E109" s="622" t="s">
        <v>3334</v>
      </c>
      <c r="F109" s="4">
        <v>0</v>
      </c>
      <c r="G109" s="4">
        <v>0</v>
      </c>
    </row>
    <row r="110" spans="2:7" x14ac:dyDescent="0.35">
      <c r="B110" s="620" t="s">
        <v>3298</v>
      </c>
      <c r="C110" s="620" t="s">
        <v>3298</v>
      </c>
      <c r="D110" s="620" t="s">
        <v>3298</v>
      </c>
      <c r="E110" s="620" t="s">
        <v>3298</v>
      </c>
      <c r="F110" s="10" t="s">
        <v>596</v>
      </c>
      <c r="G110" s="10">
        <v>0</v>
      </c>
    </row>
    <row r="111" spans="2:7" x14ac:dyDescent="0.35">
      <c r="B111" s="621" t="s">
        <v>533</v>
      </c>
      <c r="C111" s="621" t="s">
        <v>533</v>
      </c>
      <c r="D111" s="621" t="s">
        <v>533</v>
      </c>
      <c r="E111" s="621" t="s">
        <v>533</v>
      </c>
      <c r="F111" s="4" t="s">
        <v>533</v>
      </c>
      <c r="G111" s="4" t="s">
        <v>533</v>
      </c>
    </row>
    <row r="112" spans="2:7" x14ac:dyDescent="0.35">
      <c r="B112" s="620" t="s">
        <v>3299</v>
      </c>
      <c r="C112" s="620" t="s">
        <v>3299</v>
      </c>
      <c r="D112" s="620" t="s">
        <v>3299</v>
      </c>
      <c r="E112" s="620" t="s">
        <v>3299</v>
      </c>
      <c r="F112" s="10" t="s">
        <v>533</v>
      </c>
      <c r="G112" s="10" t="s">
        <v>533</v>
      </c>
    </row>
    <row r="113" spans="2:7" x14ac:dyDescent="0.35">
      <c r="B113" s="17" t="s">
        <v>533</v>
      </c>
      <c r="C113" s="623" t="s">
        <v>3307</v>
      </c>
      <c r="D113" s="623" t="s">
        <v>3307</v>
      </c>
      <c r="E113" s="623" t="s">
        <v>3307</v>
      </c>
      <c r="F113" s="10">
        <v>0</v>
      </c>
      <c r="G113" s="10">
        <v>0</v>
      </c>
    </row>
    <row r="114" spans="2:7" x14ac:dyDescent="0.35">
      <c r="B114" s="18" t="s">
        <v>533</v>
      </c>
      <c r="C114" s="19" t="s">
        <v>533</v>
      </c>
      <c r="D114" s="622" t="s">
        <v>3335</v>
      </c>
      <c r="E114" s="622" t="s">
        <v>3335</v>
      </c>
      <c r="F114" s="4">
        <v>0</v>
      </c>
      <c r="G114" s="4">
        <v>0</v>
      </c>
    </row>
    <row r="115" spans="2:7" x14ac:dyDescent="0.35">
      <c r="B115" s="18" t="s">
        <v>533</v>
      </c>
      <c r="C115" s="19" t="s">
        <v>533</v>
      </c>
      <c r="D115" s="622" t="s">
        <v>3336</v>
      </c>
      <c r="E115" s="622" t="s">
        <v>3336</v>
      </c>
      <c r="F115" s="4">
        <v>0</v>
      </c>
      <c r="G115" s="4">
        <v>0</v>
      </c>
    </row>
    <row r="116" spans="2:7" x14ac:dyDescent="0.35">
      <c r="B116" s="18" t="s">
        <v>533</v>
      </c>
      <c r="C116" s="19" t="s">
        <v>533</v>
      </c>
      <c r="D116" s="622" t="s">
        <v>3337</v>
      </c>
      <c r="E116" s="622" t="s">
        <v>3337</v>
      </c>
      <c r="F116" s="4">
        <v>0</v>
      </c>
      <c r="G116" s="4">
        <v>0</v>
      </c>
    </row>
    <row r="117" spans="2:7" x14ac:dyDescent="0.35">
      <c r="B117" s="621" t="s">
        <v>533</v>
      </c>
      <c r="C117" s="621" t="s">
        <v>533</v>
      </c>
      <c r="D117" s="621" t="s">
        <v>533</v>
      </c>
      <c r="E117" s="621" t="s">
        <v>533</v>
      </c>
      <c r="F117" s="4" t="s">
        <v>533</v>
      </c>
      <c r="G117" s="4" t="s">
        <v>533</v>
      </c>
    </row>
    <row r="118" spans="2:7" x14ac:dyDescent="0.35">
      <c r="B118" s="17" t="s">
        <v>533</v>
      </c>
      <c r="C118" s="623" t="s">
        <v>3308</v>
      </c>
      <c r="D118" s="623" t="s">
        <v>3308</v>
      </c>
      <c r="E118" s="623" t="s">
        <v>3308</v>
      </c>
      <c r="F118" s="10" t="s">
        <v>596</v>
      </c>
      <c r="G118" s="10">
        <v>0</v>
      </c>
    </row>
    <row r="119" spans="2:7" x14ac:dyDescent="0.35">
      <c r="B119" s="18" t="s">
        <v>533</v>
      </c>
      <c r="C119" s="19" t="s">
        <v>533</v>
      </c>
      <c r="D119" s="622" t="s">
        <v>3335</v>
      </c>
      <c r="E119" s="622" t="s">
        <v>3335</v>
      </c>
      <c r="F119" s="4">
        <v>0</v>
      </c>
      <c r="G119" s="4">
        <v>0</v>
      </c>
    </row>
    <row r="120" spans="2:7" x14ac:dyDescent="0.35">
      <c r="B120" s="18" t="s">
        <v>533</v>
      </c>
      <c r="C120" s="19" t="s">
        <v>533</v>
      </c>
      <c r="D120" s="622" t="s">
        <v>3336</v>
      </c>
      <c r="E120" s="622" t="s">
        <v>3336</v>
      </c>
      <c r="F120" s="4" t="s">
        <v>597</v>
      </c>
      <c r="G120" s="4">
        <v>0</v>
      </c>
    </row>
    <row r="121" spans="2:7" x14ac:dyDescent="0.35">
      <c r="B121" s="18" t="s">
        <v>533</v>
      </c>
      <c r="C121" s="19" t="s">
        <v>533</v>
      </c>
      <c r="D121" s="622" t="s">
        <v>3338</v>
      </c>
      <c r="E121" s="622" t="s">
        <v>3338</v>
      </c>
      <c r="F121" s="4" t="s">
        <v>600</v>
      </c>
      <c r="G121" s="4">
        <v>0</v>
      </c>
    </row>
    <row r="122" spans="2:7" x14ac:dyDescent="0.35">
      <c r="B122" s="620" t="s">
        <v>3300</v>
      </c>
      <c r="C122" s="620" t="s">
        <v>3300</v>
      </c>
      <c r="D122" s="620" t="s">
        <v>3300</v>
      </c>
      <c r="E122" s="620" t="s">
        <v>3300</v>
      </c>
      <c r="F122" s="10" t="s">
        <v>3369</v>
      </c>
      <c r="G122" s="10">
        <v>0</v>
      </c>
    </row>
    <row r="123" spans="2:7" x14ac:dyDescent="0.35">
      <c r="B123" s="621" t="s">
        <v>533</v>
      </c>
      <c r="C123" s="621" t="s">
        <v>533</v>
      </c>
      <c r="D123" s="621" t="s">
        <v>533</v>
      </c>
      <c r="E123" s="621" t="s">
        <v>533</v>
      </c>
      <c r="F123" s="4" t="s">
        <v>533</v>
      </c>
      <c r="G123" s="4" t="s">
        <v>533</v>
      </c>
    </row>
    <row r="124" spans="2:7" x14ac:dyDescent="0.35">
      <c r="B124" s="620" t="s">
        <v>3301</v>
      </c>
      <c r="C124" s="620" t="s">
        <v>3301</v>
      </c>
      <c r="D124" s="620" t="s">
        <v>3301</v>
      </c>
      <c r="E124" s="620" t="s">
        <v>3301</v>
      </c>
      <c r="F124" s="10" t="s">
        <v>533</v>
      </c>
      <c r="G124" s="10" t="s">
        <v>533</v>
      </c>
    </row>
    <row r="125" spans="2:7" x14ac:dyDescent="0.35">
      <c r="B125" s="17" t="s">
        <v>533</v>
      </c>
      <c r="C125" s="623" t="s">
        <v>3307</v>
      </c>
      <c r="D125" s="623" t="s">
        <v>3307</v>
      </c>
      <c r="E125" s="623" t="s">
        <v>3307</v>
      </c>
      <c r="F125" s="10">
        <v>0</v>
      </c>
      <c r="G125" s="10">
        <v>0</v>
      </c>
    </row>
    <row r="126" spans="2:7" x14ac:dyDescent="0.35">
      <c r="B126" s="18" t="s">
        <v>533</v>
      </c>
      <c r="C126" s="19" t="s">
        <v>533</v>
      </c>
      <c r="D126" s="622" t="s">
        <v>3339</v>
      </c>
      <c r="E126" s="622" t="s">
        <v>3339</v>
      </c>
      <c r="F126" s="4">
        <v>0</v>
      </c>
      <c r="G126" s="4">
        <v>0</v>
      </c>
    </row>
    <row r="127" spans="2:7" x14ac:dyDescent="0.35">
      <c r="B127" s="18" t="s">
        <v>533</v>
      </c>
      <c r="C127" s="19" t="s">
        <v>533</v>
      </c>
      <c r="D127" s="19" t="s">
        <v>533</v>
      </c>
      <c r="E127" s="20" t="s">
        <v>3343</v>
      </c>
      <c r="F127" s="4">
        <v>0</v>
      </c>
      <c r="G127" s="4">
        <v>0</v>
      </c>
    </row>
    <row r="128" spans="2:7" x14ac:dyDescent="0.35">
      <c r="B128" s="18" t="s">
        <v>533</v>
      </c>
      <c r="C128" s="19" t="s">
        <v>533</v>
      </c>
      <c r="D128" s="19" t="s">
        <v>533</v>
      </c>
      <c r="E128" s="20" t="s">
        <v>3344</v>
      </c>
      <c r="F128" s="4">
        <v>0</v>
      </c>
      <c r="G128" s="4">
        <v>0</v>
      </c>
    </row>
    <row r="129" spans="2:7" x14ac:dyDescent="0.35">
      <c r="B129" s="18" t="s">
        <v>533</v>
      </c>
      <c r="C129" s="19" t="s">
        <v>533</v>
      </c>
      <c r="D129" s="622" t="s">
        <v>3340</v>
      </c>
      <c r="E129" s="622" t="s">
        <v>3340</v>
      </c>
      <c r="F129" s="4">
        <v>0</v>
      </c>
      <c r="G129" s="4">
        <v>0</v>
      </c>
    </row>
    <row r="130" spans="2:7" x14ac:dyDescent="0.35">
      <c r="B130" s="621" t="s">
        <v>533</v>
      </c>
      <c r="C130" s="621" t="s">
        <v>533</v>
      </c>
      <c r="D130" s="621" t="s">
        <v>533</v>
      </c>
      <c r="E130" s="621" t="s">
        <v>533</v>
      </c>
      <c r="F130" s="4" t="s">
        <v>533</v>
      </c>
      <c r="G130" s="4" t="s">
        <v>533</v>
      </c>
    </row>
    <row r="131" spans="2:7" x14ac:dyDescent="0.35">
      <c r="B131" s="17" t="s">
        <v>533</v>
      </c>
      <c r="C131" s="623" t="s">
        <v>3308</v>
      </c>
      <c r="D131" s="623" t="s">
        <v>3308</v>
      </c>
      <c r="E131" s="623" t="s">
        <v>3308</v>
      </c>
      <c r="F131" s="10">
        <v>0</v>
      </c>
      <c r="G131" s="10">
        <v>0</v>
      </c>
    </row>
    <row r="132" spans="2:7" x14ac:dyDescent="0.35">
      <c r="B132" s="18" t="s">
        <v>533</v>
      </c>
      <c r="C132" s="19" t="s">
        <v>533</v>
      </c>
      <c r="D132" s="622" t="s">
        <v>3341</v>
      </c>
      <c r="E132" s="622" t="s">
        <v>3341</v>
      </c>
      <c r="F132" s="4">
        <v>0</v>
      </c>
      <c r="G132" s="4">
        <v>0</v>
      </c>
    </row>
    <row r="133" spans="2:7" x14ac:dyDescent="0.35">
      <c r="B133" s="18" t="s">
        <v>533</v>
      </c>
      <c r="C133" s="19" t="s">
        <v>533</v>
      </c>
      <c r="D133" s="19" t="s">
        <v>533</v>
      </c>
      <c r="E133" s="20" t="s">
        <v>3343</v>
      </c>
      <c r="F133" s="4">
        <v>0</v>
      </c>
      <c r="G133" s="4">
        <v>0</v>
      </c>
    </row>
    <row r="134" spans="2:7" x14ac:dyDescent="0.35">
      <c r="B134" s="18" t="s">
        <v>533</v>
      </c>
      <c r="C134" s="19" t="s">
        <v>533</v>
      </c>
      <c r="D134" s="19" t="s">
        <v>533</v>
      </c>
      <c r="E134" s="20" t="s">
        <v>3344</v>
      </c>
      <c r="F134" s="4">
        <v>0</v>
      </c>
      <c r="G134" s="4">
        <v>0</v>
      </c>
    </row>
    <row r="135" spans="2:7" x14ac:dyDescent="0.35">
      <c r="B135" s="18" t="s">
        <v>533</v>
      </c>
      <c r="C135" s="19" t="s">
        <v>533</v>
      </c>
      <c r="D135" s="622" t="s">
        <v>3342</v>
      </c>
      <c r="E135" s="622" t="s">
        <v>3342</v>
      </c>
      <c r="F135" s="4">
        <v>0</v>
      </c>
      <c r="G135" s="4">
        <v>0</v>
      </c>
    </row>
    <row r="136" spans="2:7" x14ac:dyDescent="0.35">
      <c r="B136" s="620" t="s">
        <v>3302</v>
      </c>
      <c r="C136" s="620" t="s">
        <v>3302</v>
      </c>
      <c r="D136" s="620" t="s">
        <v>3302</v>
      </c>
      <c r="E136" s="620" t="s">
        <v>3302</v>
      </c>
      <c r="F136" s="10">
        <v>0</v>
      </c>
      <c r="G136" s="10">
        <v>0</v>
      </c>
    </row>
    <row r="137" spans="2:7" x14ac:dyDescent="0.35">
      <c r="B137" s="621" t="s">
        <v>533</v>
      </c>
      <c r="C137" s="621" t="s">
        <v>533</v>
      </c>
      <c r="D137" s="621" t="s">
        <v>533</v>
      </c>
      <c r="E137" s="621" t="s">
        <v>533</v>
      </c>
      <c r="F137" s="4" t="s">
        <v>533</v>
      </c>
      <c r="G137" s="4" t="s">
        <v>533</v>
      </c>
    </row>
    <row r="138" spans="2:7" x14ac:dyDescent="0.35">
      <c r="B138" s="620" t="s">
        <v>3303</v>
      </c>
      <c r="C138" s="620" t="s">
        <v>3303</v>
      </c>
      <c r="D138" s="620" t="s">
        <v>3303</v>
      </c>
      <c r="E138" s="620" t="s">
        <v>3303</v>
      </c>
      <c r="F138" s="10">
        <v>0</v>
      </c>
      <c r="G138" s="10">
        <v>0</v>
      </c>
    </row>
    <row r="139" spans="2:7" x14ac:dyDescent="0.35">
      <c r="B139" s="621" t="s">
        <v>533</v>
      </c>
      <c r="C139" s="621" t="s">
        <v>533</v>
      </c>
      <c r="D139" s="621" t="s">
        <v>533</v>
      </c>
      <c r="E139" s="621" t="s">
        <v>533</v>
      </c>
      <c r="F139" s="4" t="s">
        <v>533</v>
      </c>
      <c r="G139" s="4" t="s">
        <v>533</v>
      </c>
    </row>
    <row r="140" spans="2:7" x14ac:dyDescent="0.35">
      <c r="B140" s="620" t="s">
        <v>3304</v>
      </c>
      <c r="C140" s="620" t="s">
        <v>3304</v>
      </c>
      <c r="D140" s="620" t="s">
        <v>3304</v>
      </c>
      <c r="E140" s="620" t="s">
        <v>3304</v>
      </c>
      <c r="F140" s="10">
        <v>0</v>
      </c>
      <c r="G140" s="10">
        <v>0</v>
      </c>
    </row>
    <row r="141" spans="2:7" x14ac:dyDescent="0.35">
      <c r="B141" s="621" t="s">
        <v>533</v>
      </c>
      <c r="C141" s="621" t="s">
        <v>533</v>
      </c>
      <c r="D141" s="621" t="s">
        <v>533</v>
      </c>
      <c r="E141" s="621" t="s">
        <v>533</v>
      </c>
      <c r="F141" s="4" t="s">
        <v>533</v>
      </c>
      <c r="G141" s="4" t="s">
        <v>533</v>
      </c>
    </row>
    <row r="142" spans="2:7" x14ac:dyDescent="0.35">
      <c r="B142" s="620" t="s">
        <v>3305</v>
      </c>
      <c r="C142" s="620" t="s">
        <v>3305</v>
      </c>
      <c r="D142" s="620" t="s">
        <v>3305</v>
      </c>
      <c r="E142" s="620" t="s">
        <v>3305</v>
      </c>
      <c r="F142" s="10">
        <v>0</v>
      </c>
      <c r="G142" s="10">
        <v>0</v>
      </c>
    </row>
    <row r="143" spans="2:7" x14ac:dyDescent="0.35">
      <c r="B143" s="621" t="s">
        <v>533</v>
      </c>
      <c r="C143" s="621" t="s">
        <v>533</v>
      </c>
      <c r="D143" s="621" t="s">
        <v>533</v>
      </c>
      <c r="E143" s="621" t="s">
        <v>533</v>
      </c>
      <c r="F143" s="4" t="s">
        <v>533</v>
      </c>
      <c r="G143" s="4" t="s">
        <v>533</v>
      </c>
    </row>
    <row r="144" spans="2:7" x14ac:dyDescent="0.35">
      <c r="B144" s="21" t="s">
        <v>533</v>
      </c>
      <c r="C144" s="21" t="s">
        <v>533</v>
      </c>
      <c r="D144" s="21" t="s">
        <v>533</v>
      </c>
      <c r="E144" s="21" t="s">
        <v>533</v>
      </c>
      <c r="F144" s="24" t="s">
        <v>533</v>
      </c>
      <c r="G144" s="24" t="s">
        <v>533</v>
      </c>
    </row>
    <row r="145" spans="2:8" x14ac:dyDescent="0.35">
      <c r="B145" s="22" t="s">
        <v>533</v>
      </c>
      <c r="C145" s="22" t="s">
        <v>533</v>
      </c>
      <c r="D145" s="22" t="s">
        <v>533</v>
      </c>
      <c r="E145" s="22" t="s">
        <v>533</v>
      </c>
      <c r="F145" s="25" t="s">
        <v>533</v>
      </c>
      <c r="G145" s="25" t="s">
        <v>533</v>
      </c>
    </row>
    <row r="146" spans="2:8" x14ac:dyDescent="0.35">
      <c r="B146" s="23" t="s">
        <v>533</v>
      </c>
      <c r="C146" s="23" t="s">
        <v>533</v>
      </c>
      <c r="D146" s="23" t="s">
        <v>533</v>
      </c>
      <c r="E146" s="23" t="s">
        <v>533</v>
      </c>
      <c r="F146" s="26" t="s">
        <v>533</v>
      </c>
      <c r="G146" s="26" t="s">
        <v>533</v>
      </c>
    </row>
    <row r="147" spans="2:8" x14ac:dyDescent="0.35">
      <c r="B147" s="624" t="s">
        <v>3</v>
      </c>
      <c r="C147" s="624" t="s">
        <v>3</v>
      </c>
      <c r="D147" s="624" t="s">
        <v>3</v>
      </c>
      <c r="E147" s="624" t="s">
        <v>3</v>
      </c>
      <c r="F147" s="624" t="s">
        <v>3</v>
      </c>
      <c r="G147" s="624" t="s">
        <v>3</v>
      </c>
      <c r="H147" s="27"/>
    </row>
    <row r="148" spans="2:8" x14ac:dyDescent="0.35">
      <c r="B148" s="625" t="s">
        <v>3293</v>
      </c>
      <c r="C148" s="625" t="s">
        <v>3293</v>
      </c>
      <c r="D148" s="625" t="s">
        <v>3293</v>
      </c>
      <c r="E148" s="625" t="s">
        <v>3293</v>
      </c>
      <c r="F148" s="625" t="s">
        <v>3293</v>
      </c>
      <c r="G148" s="625" t="s">
        <v>3293</v>
      </c>
      <c r="H148" s="27"/>
    </row>
    <row r="149" spans="2:8" x14ac:dyDescent="0.35">
      <c r="B149" s="625" t="s">
        <v>3294</v>
      </c>
      <c r="C149" s="625" t="s">
        <v>3294</v>
      </c>
      <c r="D149" s="625" t="s">
        <v>3294</v>
      </c>
      <c r="E149" s="625" t="s">
        <v>3294</v>
      </c>
      <c r="F149" s="625" t="s">
        <v>3294</v>
      </c>
      <c r="G149" s="625" t="s">
        <v>3294</v>
      </c>
      <c r="H149" s="27"/>
    </row>
    <row r="150" spans="2:8" x14ac:dyDescent="0.35">
      <c r="B150" s="626" t="s">
        <v>3295</v>
      </c>
      <c r="C150" s="626" t="s">
        <v>3295</v>
      </c>
      <c r="D150" s="626" t="s">
        <v>3295</v>
      </c>
      <c r="E150" s="626" t="s">
        <v>3295</v>
      </c>
      <c r="F150" s="626" t="s">
        <v>3295</v>
      </c>
      <c r="G150" s="626" t="s">
        <v>3295</v>
      </c>
      <c r="H150" s="27"/>
    </row>
    <row r="151" spans="2:8" x14ac:dyDescent="0.35">
      <c r="B151" s="619" t="s">
        <v>3296</v>
      </c>
      <c r="C151" s="619" t="s">
        <v>3296</v>
      </c>
      <c r="D151" s="619" t="s">
        <v>3296</v>
      </c>
      <c r="E151" s="619" t="s">
        <v>3296</v>
      </c>
      <c r="F151" s="14">
        <v>2025</v>
      </c>
      <c r="G151" s="14">
        <v>2024</v>
      </c>
    </row>
    <row r="152" spans="2:8" x14ac:dyDescent="0.35">
      <c r="B152" s="620" t="s">
        <v>3297</v>
      </c>
      <c r="C152" s="620" t="s">
        <v>3297</v>
      </c>
      <c r="D152" s="620" t="s">
        <v>3297</v>
      </c>
      <c r="E152" s="620" t="s">
        <v>3297</v>
      </c>
      <c r="F152" s="10" t="s">
        <v>533</v>
      </c>
      <c r="G152" s="10" t="s">
        <v>533</v>
      </c>
    </row>
    <row r="153" spans="2:8" x14ac:dyDescent="0.35">
      <c r="B153" s="17" t="s">
        <v>533</v>
      </c>
      <c r="C153" s="623" t="s">
        <v>3307</v>
      </c>
      <c r="D153" s="623" t="s">
        <v>3307</v>
      </c>
      <c r="E153" s="623" t="s">
        <v>3307</v>
      </c>
      <c r="F153" s="10" t="s">
        <v>55</v>
      </c>
      <c r="G153" s="10">
        <v>0</v>
      </c>
    </row>
    <row r="154" spans="2:8" x14ac:dyDescent="0.35">
      <c r="B154" s="18" t="s">
        <v>533</v>
      </c>
      <c r="C154" s="19" t="s">
        <v>533</v>
      </c>
      <c r="D154" s="622" t="s">
        <v>3309</v>
      </c>
      <c r="E154" s="622" t="s">
        <v>3309</v>
      </c>
      <c r="F154" s="4">
        <v>0</v>
      </c>
      <c r="G154" s="4">
        <v>0</v>
      </c>
    </row>
    <row r="155" spans="2:8" x14ac:dyDescent="0.35">
      <c r="B155" s="18" t="s">
        <v>533</v>
      </c>
      <c r="C155" s="19" t="s">
        <v>533</v>
      </c>
      <c r="D155" s="622" t="s">
        <v>3310</v>
      </c>
      <c r="E155" s="622" t="s">
        <v>3310</v>
      </c>
      <c r="F155" s="4">
        <v>0</v>
      </c>
      <c r="G155" s="4">
        <v>0</v>
      </c>
    </row>
    <row r="156" spans="2:8" x14ac:dyDescent="0.35">
      <c r="B156" s="18" t="s">
        <v>533</v>
      </c>
      <c r="C156" s="19" t="s">
        <v>533</v>
      </c>
      <c r="D156" s="622" t="s">
        <v>3311</v>
      </c>
      <c r="E156" s="622" t="s">
        <v>3311</v>
      </c>
      <c r="F156" s="4">
        <v>0</v>
      </c>
      <c r="G156" s="4">
        <v>0</v>
      </c>
    </row>
    <row r="157" spans="2:8" x14ac:dyDescent="0.35">
      <c r="B157" s="18" t="s">
        <v>533</v>
      </c>
      <c r="C157" s="19" t="s">
        <v>533</v>
      </c>
      <c r="D157" s="622" t="s">
        <v>3312</v>
      </c>
      <c r="E157" s="622" t="s">
        <v>3312</v>
      </c>
      <c r="F157" s="4">
        <v>0</v>
      </c>
      <c r="G157" s="4">
        <v>0</v>
      </c>
    </row>
    <row r="158" spans="2:8" x14ac:dyDescent="0.35">
      <c r="B158" s="18" t="s">
        <v>533</v>
      </c>
      <c r="C158" s="19" t="s">
        <v>533</v>
      </c>
      <c r="D158" s="622" t="s">
        <v>3313</v>
      </c>
      <c r="E158" s="622" t="s">
        <v>3313</v>
      </c>
      <c r="F158" s="4">
        <v>0</v>
      </c>
      <c r="G158" s="4">
        <v>0</v>
      </c>
    </row>
    <row r="159" spans="2:8" x14ac:dyDescent="0.35">
      <c r="B159" s="18" t="s">
        <v>533</v>
      </c>
      <c r="C159" s="19" t="s">
        <v>533</v>
      </c>
      <c r="D159" s="622" t="s">
        <v>3314</v>
      </c>
      <c r="E159" s="622" t="s">
        <v>3314</v>
      </c>
      <c r="F159" s="4">
        <v>0</v>
      </c>
      <c r="G159" s="4">
        <v>0</v>
      </c>
    </row>
    <row r="160" spans="2:8" x14ac:dyDescent="0.35">
      <c r="B160" s="18" t="s">
        <v>533</v>
      </c>
      <c r="C160" s="19" t="s">
        <v>533</v>
      </c>
      <c r="D160" s="622" t="s">
        <v>3315</v>
      </c>
      <c r="E160" s="622" t="s">
        <v>3315</v>
      </c>
      <c r="F160" s="4">
        <v>0</v>
      </c>
      <c r="G160" s="4">
        <v>0</v>
      </c>
    </row>
    <row r="161" spans="2:7" x14ac:dyDescent="0.35">
      <c r="B161" s="18" t="s">
        <v>533</v>
      </c>
      <c r="C161" s="19" t="s">
        <v>533</v>
      </c>
      <c r="D161" s="622" t="s">
        <v>3316</v>
      </c>
      <c r="E161" s="622" t="s">
        <v>3316</v>
      </c>
      <c r="F161" s="4">
        <v>0</v>
      </c>
      <c r="G161" s="4">
        <v>0</v>
      </c>
    </row>
    <row r="162" spans="2:7" x14ac:dyDescent="0.35">
      <c r="B162" s="18" t="s">
        <v>533</v>
      </c>
      <c r="C162" s="19" t="s">
        <v>533</v>
      </c>
      <c r="D162" s="622" t="s">
        <v>3317</v>
      </c>
      <c r="E162" s="622" t="s">
        <v>3317</v>
      </c>
      <c r="F162" s="4" t="s">
        <v>55</v>
      </c>
      <c r="G162" s="4">
        <v>0</v>
      </c>
    </row>
    <row r="163" spans="2:7" x14ac:dyDescent="0.35">
      <c r="B163" s="18" t="s">
        <v>533</v>
      </c>
      <c r="C163" s="19" t="s">
        <v>533</v>
      </c>
      <c r="D163" s="622" t="s">
        <v>3318</v>
      </c>
      <c r="E163" s="622" t="s">
        <v>3318</v>
      </c>
      <c r="F163" s="4">
        <v>0</v>
      </c>
      <c r="G163" s="4">
        <v>0</v>
      </c>
    </row>
    <row r="164" spans="2:7" x14ac:dyDescent="0.35">
      <c r="B164" s="621" t="s">
        <v>533</v>
      </c>
      <c r="C164" s="621" t="s">
        <v>533</v>
      </c>
      <c r="D164" s="621" t="s">
        <v>533</v>
      </c>
      <c r="E164" s="621" t="s">
        <v>533</v>
      </c>
      <c r="F164" s="4" t="s">
        <v>533</v>
      </c>
      <c r="G164" s="4" t="s">
        <v>533</v>
      </c>
    </row>
    <row r="165" spans="2:7" x14ac:dyDescent="0.35">
      <c r="B165" s="17" t="s">
        <v>533</v>
      </c>
      <c r="C165" s="623" t="s">
        <v>3308</v>
      </c>
      <c r="D165" s="623" t="s">
        <v>3308</v>
      </c>
      <c r="E165" s="623" t="s">
        <v>3308</v>
      </c>
      <c r="F165" s="10" t="s">
        <v>55</v>
      </c>
      <c r="G165" s="10">
        <v>0</v>
      </c>
    </row>
    <row r="166" spans="2:7" x14ac:dyDescent="0.35">
      <c r="B166" s="18" t="s">
        <v>533</v>
      </c>
      <c r="C166" s="19" t="s">
        <v>533</v>
      </c>
      <c r="D166" s="622" t="s">
        <v>3319</v>
      </c>
      <c r="E166" s="622" t="s">
        <v>3319</v>
      </c>
      <c r="F166" s="4" t="s">
        <v>602</v>
      </c>
      <c r="G166" s="4">
        <v>0</v>
      </c>
    </row>
    <row r="167" spans="2:7" x14ac:dyDescent="0.35">
      <c r="B167" s="18" t="s">
        <v>533</v>
      </c>
      <c r="C167" s="19" t="s">
        <v>533</v>
      </c>
      <c r="D167" s="622" t="s">
        <v>3320</v>
      </c>
      <c r="E167" s="622" t="s">
        <v>3320</v>
      </c>
      <c r="F167" s="4" t="s">
        <v>612</v>
      </c>
      <c r="G167" s="4">
        <v>0</v>
      </c>
    </row>
    <row r="168" spans="2:7" x14ac:dyDescent="0.35">
      <c r="B168" s="18" t="s">
        <v>533</v>
      </c>
      <c r="C168" s="19" t="s">
        <v>533</v>
      </c>
      <c r="D168" s="622" t="s">
        <v>3321</v>
      </c>
      <c r="E168" s="622" t="s">
        <v>3321</v>
      </c>
      <c r="F168" s="4" t="s">
        <v>615</v>
      </c>
      <c r="G168" s="4">
        <v>0</v>
      </c>
    </row>
    <row r="169" spans="2:7" x14ac:dyDescent="0.35">
      <c r="B169" s="18" t="s">
        <v>533</v>
      </c>
      <c r="C169" s="19" t="s">
        <v>533</v>
      </c>
      <c r="D169" s="622" t="s">
        <v>3322</v>
      </c>
      <c r="E169" s="622" t="s">
        <v>3322</v>
      </c>
      <c r="F169" s="4">
        <v>0</v>
      </c>
      <c r="G169" s="4">
        <v>0</v>
      </c>
    </row>
    <row r="170" spans="2:7" x14ac:dyDescent="0.35">
      <c r="B170" s="18" t="s">
        <v>533</v>
      </c>
      <c r="C170" s="19" t="s">
        <v>533</v>
      </c>
      <c r="D170" s="622" t="s">
        <v>3323</v>
      </c>
      <c r="E170" s="622" t="s">
        <v>3323</v>
      </c>
      <c r="F170" s="4">
        <v>0</v>
      </c>
      <c r="G170" s="4">
        <v>0</v>
      </c>
    </row>
    <row r="171" spans="2:7" x14ac:dyDescent="0.35">
      <c r="B171" s="18" t="s">
        <v>533</v>
      </c>
      <c r="C171" s="19" t="s">
        <v>533</v>
      </c>
      <c r="D171" s="622" t="s">
        <v>3324</v>
      </c>
      <c r="E171" s="622" t="s">
        <v>3324</v>
      </c>
      <c r="F171" s="4">
        <v>0</v>
      </c>
      <c r="G171" s="4">
        <v>0</v>
      </c>
    </row>
    <row r="172" spans="2:7" x14ac:dyDescent="0.35">
      <c r="B172" s="18" t="s">
        <v>533</v>
      </c>
      <c r="C172" s="19" t="s">
        <v>533</v>
      </c>
      <c r="D172" s="622" t="s">
        <v>3325</v>
      </c>
      <c r="E172" s="622" t="s">
        <v>3325</v>
      </c>
      <c r="F172" s="4">
        <v>0</v>
      </c>
      <c r="G172" s="4">
        <v>0</v>
      </c>
    </row>
    <row r="173" spans="2:7" x14ac:dyDescent="0.35">
      <c r="B173" s="18" t="s">
        <v>533</v>
      </c>
      <c r="C173" s="19" t="s">
        <v>533</v>
      </c>
      <c r="D173" s="622" t="s">
        <v>3326</v>
      </c>
      <c r="E173" s="622" t="s">
        <v>3326</v>
      </c>
      <c r="F173" s="4">
        <v>0</v>
      </c>
      <c r="G173" s="4">
        <v>0</v>
      </c>
    </row>
    <row r="174" spans="2:7" x14ac:dyDescent="0.35">
      <c r="B174" s="18" t="s">
        <v>533</v>
      </c>
      <c r="C174" s="19" t="s">
        <v>533</v>
      </c>
      <c r="D174" s="622" t="s">
        <v>3327</v>
      </c>
      <c r="E174" s="622" t="s">
        <v>3327</v>
      </c>
      <c r="F174" s="4">
        <v>0</v>
      </c>
      <c r="G174" s="4">
        <v>0</v>
      </c>
    </row>
    <row r="175" spans="2:7" x14ac:dyDescent="0.35">
      <c r="B175" s="18" t="s">
        <v>533</v>
      </c>
      <c r="C175" s="19" t="s">
        <v>533</v>
      </c>
      <c r="D175" s="622" t="s">
        <v>3328</v>
      </c>
      <c r="E175" s="622" t="s">
        <v>3328</v>
      </c>
      <c r="F175" s="4">
        <v>0</v>
      </c>
      <c r="G175" s="4">
        <v>0</v>
      </c>
    </row>
    <row r="176" spans="2:7" x14ac:dyDescent="0.35">
      <c r="B176" s="18" t="s">
        <v>533</v>
      </c>
      <c r="C176" s="19" t="s">
        <v>533</v>
      </c>
      <c r="D176" s="622" t="s">
        <v>3329</v>
      </c>
      <c r="E176" s="622" t="s">
        <v>3329</v>
      </c>
      <c r="F176" s="4">
        <v>0</v>
      </c>
      <c r="G176" s="4">
        <v>0</v>
      </c>
    </row>
    <row r="177" spans="2:7" x14ac:dyDescent="0.35">
      <c r="B177" s="18" t="s">
        <v>533</v>
      </c>
      <c r="C177" s="19" t="s">
        <v>533</v>
      </c>
      <c r="D177" s="622" t="s">
        <v>3330</v>
      </c>
      <c r="E177" s="622" t="s">
        <v>3330</v>
      </c>
      <c r="F177" s="4">
        <v>0</v>
      </c>
      <c r="G177" s="4">
        <v>0</v>
      </c>
    </row>
    <row r="178" spans="2:7" x14ac:dyDescent="0.35">
      <c r="B178" s="18" t="s">
        <v>533</v>
      </c>
      <c r="C178" s="19" t="s">
        <v>533</v>
      </c>
      <c r="D178" s="622" t="s">
        <v>3331</v>
      </c>
      <c r="E178" s="622" t="s">
        <v>3331</v>
      </c>
      <c r="F178" s="4">
        <v>0</v>
      </c>
      <c r="G178" s="4">
        <v>0</v>
      </c>
    </row>
    <row r="179" spans="2:7" x14ac:dyDescent="0.35">
      <c r="B179" s="18" t="s">
        <v>533</v>
      </c>
      <c r="C179" s="19" t="s">
        <v>533</v>
      </c>
      <c r="D179" s="622" t="s">
        <v>3332</v>
      </c>
      <c r="E179" s="622" t="s">
        <v>3332</v>
      </c>
      <c r="F179" s="4">
        <v>0</v>
      </c>
      <c r="G179" s="4">
        <v>0</v>
      </c>
    </row>
    <row r="180" spans="2:7" x14ac:dyDescent="0.35">
      <c r="B180" s="18" t="s">
        <v>533</v>
      </c>
      <c r="C180" s="19" t="s">
        <v>533</v>
      </c>
      <c r="D180" s="622" t="s">
        <v>3333</v>
      </c>
      <c r="E180" s="622" t="s">
        <v>3333</v>
      </c>
      <c r="F180" s="4">
        <v>0</v>
      </c>
      <c r="G180" s="4">
        <v>0</v>
      </c>
    </row>
    <row r="181" spans="2:7" x14ac:dyDescent="0.35">
      <c r="B181" s="18" t="s">
        <v>533</v>
      </c>
      <c r="C181" s="19" t="s">
        <v>533</v>
      </c>
      <c r="D181" s="622" t="s">
        <v>3334</v>
      </c>
      <c r="E181" s="622" t="s">
        <v>3334</v>
      </c>
      <c r="F181" s="4">
        <v>0</v>
      </c>
      <c r="G181" s="4">
        <v>0</v>
      </c>
    </row>
    <row r="182" spans="2:7" x14ac:dyDescent="0.35">
      <c r="B182" s="620" t="s">
        <v>3298</v>
      </c>
      <c r="C182" s="620" t="s">
        <v>3298</v>
      </c>
      <c r="D182" s="620" t="s">
        <v>3298</v>
      </c>
      <c r="E182" s="620" t="s">
        <v>3298</v>
      </c>
      <c r="F182" s="10">
        <v>0</v>
      </c>
      <c r="G182" s="10">
        <v>0</v>
      </c>
    </row>
    <row r="183" spans="2:7" x14ac:dyDescent="0.35">
      <c r="B183" s="621" t="s">
        <v>533</v>
      </c>
      <c r="C183" s="621" t="s">
        <v>533</v>
      </c>
      <c r="D183" s="621" t="s">
        <v>533</v>
      </c>
      <c r="E183" s="621" t="s">
        <v>533</v>
      </c>
      <c r="F183" s="4" t="s">
        <v>533</v>
      </c>
      <c r="G183" s="4" t="s">
        <v>533</v>
      </c>
    </row>
    <row r="184" spans="2:7" x14ac:dyDescent="0.35">
      <c r="B184" s="620" t="s">
        <v>3299</v>
      </c>
      <c r="C184" s="620" t="s">
        <v>3299</v>
      </c>
      <c r="D184" s="620" t="s">
        <v>3299</v>
      </c>
      <c r="E184" s="620" t="s">
        <v>3299</v>
      </c>
      <c r="F184" s="10" t="s">
        <v>533</v>
      </c>
      <c r="G184" s="10" t="s">
        <v>533</v>
      </c>
    </row>
    <row r="185" spans="2:7" x14ac:dyDescent="0.35">
      <c r="B185" s="17" t="s">
        <v>533</v>
      </c>
      <c r="C185" s="623" t="s">
        <v>3307</v>
      </c>
      <c r="D185" s="623" t="s">
        <v>3307</v>
      </c>
      <c r="E185" s="623" t="s">
        <v>3307</v>
      </c>
      <c r="F185" s="10">
        <v>0</v>
      </c>
      <c r="G185" s="10">
        <v>0</v>
      </c>
    </row>
    <row r="186" spans="2:7" x14ac:dyDescent="0.35">
      <c r="B186" s="18" t="s">
        <v>533</v>
      </c>
      <c r="C186" s="19" t="s">
        <v>533</v>
      </c>
      <c r="D186" s="622" t="s">
        <v>3335</v>
      </c>
      <c r="E186" s="622" t="s">
        <v>3335</v>
      </c>
      <c r="F186" s="4">
        <v>0</v>
      </c>
      <c r="G186" s="4">
        <v>0</v>
      </c>
    </row>
    <row r="187" spans="2:7" x14ac:dyDescent="0.35">
      <c r="B187" s="18" t="s">
        <v>533</v>
      </c>
      <c r="C187" s="19" t="s">
        <v>533</v>
      </c>
      <c r="D187" s="622" t="s">
        <v>3336</v>
      </c>
      <c r="E187" s="622" t="s">
        <v>3336</v>
      </c>
      <c r="F187" s="4">
        <v>0</v>
      </c>
      <c r="G187" s="4">
        <v>0</v>
      </c>
    </row>
    <row r="188" spans="2:7" x14ac:dyDescent="0.35">
      <c r="B188" s="18" t="s">
        <v>533</v>
      </c>
      <c r="C188" s="19" t="s">
        <v>533</v>
      </c>
      <c r="D188" s="622" t="s">
        <v>3337</v>
      </c>
      <c r="E188" s="622" t="s">
        <v>3337</v>
      </c>
      <c r="F188" s="4">
        <v>0</v>
      </c>
      <c r="G188" s="4">
        <v>0</v>
      </c>
    </row>
    <row r="189" spans="2:7" x14ac:dyDescent="0.35">
      <c r="B189" s="621" t="s">
        <v>533</v>
      </c>
      <c r="C189" s="621" t="s">
        <v>533</v>
      </c>
      <c r="D189" s="621" t="s">
        <v>533</v>
      </c>
      <c r="E189" s="621" t="s">
        <v>533</v>
      </c>
      <c r="F189" s="4" t="s">
        <v>533</v>
      </c>
      <c r="G189" s="4" t="s">
        <v>533</v>
      </c>
    </row>
    <row r="190" spans="2:7" x14ac:dyDescent="0.35">
      <c r="B190" s="17" t="s">
        <v>533</v>
      </c>
      <c r="C190" s="623" t="s">
        <v>3308</v>
      </c>
      <c r="D190" s="623" t="s">
        <v>3308</v>
      </c>
      <c r="E190" s="623" t="s">
        <v>3308</v>
      </c>
      <c r="F190" s="10">
        <v>0</v>
      </c>
      <c r="G190" s="10">
        <v>0</v>
      </c>
    </row>
    <row r="191" spans="2:7" x14ac:dyDescent="0.35">
      <c r="B191" s="18" t="s">
        <v>533</v>
      </c>
      <c r="C191" s="19" t="s">
        <v>533</v>
      </c>
      <c r="D191" s="622" t="s">
        <v>3335</v>
      </c>
      <c r="E191" s="622" t="s">
        <v>3335</v>
      </c>
      <c r="F191" s="4">
        <v>0</v>
      </c>
      <c r="G191" s="4">
        <v>0</v>
      </c>
    </row>
    <row r="192" spans="2:7" x14ac:dyDescent="0.35">
      <c r="B192" s="18" t="s">
        <v>533</v>
      </c>
      <c r="C192" s="19" t="s">
        <v>533</v>
      </c>
      <c r="D192" s="622" t="s">
        <v>3336</v>
      </c>
      <c r="E192" s="622" t="s">
        <v>3336</v>
      </c>
      <c r="F192" s="4">
        <v>0</v>
      </c>
      <c r="G192" s="4">
        <v>0</v>
      </c>
    </row>
    <row r="193" spans="2:7" x14ac:dyDescent="0.35">
      <c r="B193" s="18" t="s">
        <v>533</v>
      </c>
      <c r="C193" s="19" t="s">
        <v>533</v>
      </c>
      <c r="D193" s="622" t="s">
        <v>3338</v>
      </c>
      <c r="E193" s="622" t="s">
        <v>3338</v>
      </c>
      <c r="F193" s="4">
        <v>0</v>
      </c>
      <c r="G193" s="4">
        <v>0</v>
      </c>
    </row>
    <row r="194" spans="2:7" x14ac:dyDescent="0.35">
      <c r="B194" s="620" t="s">
        <v>3300</v>
      </c>
      <c r="C194" s="620" t="s">
        <v>3300</v>
      </c>
      <c r="D194" s="620" t="s">
        <v>3300</v>
      </c>
      <c r="E194" s="620" t="s">
        <v>3300</v>
      </c>
      <c r="F194" s="10">
        <v>0</v>
      </c>
      <c r="G194" s="10">
        <v>0</v>
      </c>
    </row>
    <row r="195" spans="2:7" x14ac:dyDescent="0.35">
      <c r="B195" s="621" t="s">
        <v>533</v>
      </c>
      <c r="C195" s="621" t="s">
        <v>533</v>
      </c>
      <c r="D195" s="621" t="s">
        <v>533</v>
      </c>
      <c r="E195" s="621" t="s">
        <v>533</v>
      </c>
      <c r="F195" s="4" t="s">
        <v>533</v>
      </c>
      <c r="G195" s="4" t="s">
        <v>533</v>
      </c>
    </row>
    <row r="196" spans="2:7" x14ac:dyDescent="0.35">
      <c r="B196" s="620" t="s">
        <v>3301</v>
      </c>
      <c r="C196" s="620" t="s">
        <v>3301</v>
      </c>
      <c r="D196" s="620" t="s">
        <v>3301</v>
      </c>
      <c r="E196" s="620" t="s">
        <v>3301</v>
      </c>
      <c r="F196" s="10" t="s">
        <v>533</v>
      </c>
      <c r="G196" s="10" t="s">
        <v>533</v>
      </c>
    </row>
    <row r="197" spans="2:7" x14ac:dyDescent="0.35">
      <c r="B197" s="17" t="s">
        <v>533</v>
      </c>
      <c r="C197" s="623" t="s">
        <v>3307</v>
      </c>
      <c r="D197" s="623" t="s">
        <v>3307</v>
      </c>
      <c r="E197" s="623" t="s">
        <v>3307</v>
      </c>
      <c r="F197" s="10">
        <v>0</v>
      </c>
      <c r="G197" s="10">
        <v>0</v>
      </c>
    </row>
    <row r="198" spans="2:7" x14ac:dyDescent="0.35">
      <c r="B198" s="18" t="s">
        <v>533</v>
      </c>
      <c r="C198" s="19" t="s">
        <v>533</v>
      </c>
      <c r="D198" s="622" t="s">
        <v>3339</v>
      </c>
      <c r="E198" s="622" t="s">
        <v>3339</v>
      </c>
      <c r="F198" s="4">
        <v>0</v>
      </c>
      <c r="G198" s="4">
        <v>0</v>
      </c>
    </row>
    <row r="199" spans="2:7" x14ac:dyDescent="0.35">
      <c r="B199" s="18" t="s">
        <v>533</v>
      </c>
      <c r="C199" s="19" t="s">
        <v>533</v>
      </c>
      <c r="D199" s="19" t="s">
        <v>533</v>
      </c>
      <c r="E199" s="20" t="s">
        <v>3343</v>
      </c>
      <c r="F199" s="4">
        <v>0</v>
      </c>
      <c r="G199" s="4">
        <v>0</v>
      </c>
    </row>
    <row r="200" spans="2:7" x14ac:dyDescent="0.35">
      <c r="B200" s="18" t="s">
        <v>533</v>
      </c>
      <c r="C200" s="19" t="s">
        <v>533</v>
      </c>
      <c r="D200" s="19" t="s">
        <v>533</v>
      </c>
      <c r="E200" s="20" t="s">
        <v>3344</v>
      </c>
      <c r="F200" s="4">
        <v>0</v>
      </c>
      <c r="G200" s="4">
        <v>0</v>
      </c>
    </row>
    <row r="201" spans="2:7" x14ac:dyDescent="0.35">
      <c r="B201" s="18" t="s">
        <v>533</v>
      </c>
      <c r="C201" s="19" t="s">
        <v>533</v>
      </c>
      <c r="D201" s="622" t="s">
        <v>3340</v>
      </c>
      <c r="E201" s="622" t="s">
        <v>3340</v>
      </c>
      <c r="F201" s="4">
        <v>0</v>
      </c>
      <c r="G201" s="4">
        <v>0</v>
      </c>
    </row>
    <row r="202" spans="2:7" x14ac:dyDescent="0.35">
      <c r="B202" s="621" t="s">
        <v>533</v>
      </c>
      <c r="C202" s="621" t="s">
        <v>533</v>
      </c>
      <c r="D202" s="621" t="s">
        <v>533</v>
      </c>
      <c r="E202" s="621" t="s">
        <v>533</v>
      </c>
      <c r="F202" s="4" t="s">
        <v>533</v>
      </c>
      <c r="G202" s="4" t="s">
        <v>533</v>
      </c>
    </row>
    <row r="203" spans="2:7" x14ac:dyDescent="0.35">
      <c r="B203" s="17" t="s">
        <v>533</v>
      </c>
      <c r="C203" s="623" t="s">
        <v>3308</v>
      </c>
      <c r="D203" s="623" t="s">
        <v>3308</v>
      </c>
      <c r="E203" s="623" t="s">
        <v>3308</v>
      </c>
      <c r="F203" s="10">
        <v>0</v>
      </c>
      <c r="G203" s="10">
        <v>0</v>
      </c>
    </row>
    <row r="204" spans="2:7" x14ac:dyDescent="0.35">
      <c r="B204" s="18" t="s">
        <v>533</v>
      </c>
      <c r="C204" s="19" t="s">
        <v>533</v>
      </c>
      <c r="D204" s="622" t="s">
        <v>3341</v>
      </c>
      <c r="E204" s="622" t="s">
        <v>3341</v>
      </c>
      <c r="F204" s="4">
        <v>0</v>
      </c>
      <c r="G204" s="4">
        <v>0</v>
      </c>
    </row>
    <row r="205" spans="2:7" x14ac:dyDescent="0.35">
      <c r="B205" s="18" t="s">
        <v>533</v>
      </c>
      <c r="C205" s="19" t="s">
        <v>533</v>
      </c>
      <c r="D205" s="19" t="s">
        <v>533</v>
      </c>
      <c r="E205" s="20" t="s">
        <v>3343</v>
      </c>
      <c r="F205" s="4">
        <v>0</v>
      </c>
      <c r="G205" s="4">
        <v>0</v>
      </c>
    </row>
    <row r="206" spans="2:7" x14ac:dyDescent="0.35">
      <c r="B206" s="18" t="s">
        <v>533</v>
      </c>
      <c r="C206" s="19" t="s">
        <v>533</v>
      </c>
      <c r="D206" s="19" t="s">
        <v>533</v>
      </c>
      <c r="E206" s="20" t="s">
        <v>3344</v>
      </c>
      <c r="F206" s="4">
        <v>0</v>
      </c>
      <c r="G206" s="4">
        <v>0</v>
      </c>
    </row>
    <row r="207" spans="2:7" x14ac:dyDescent="0.35">
      <c r="B207" s="18" t="s">
        <v>533</v>
      </c>
      <c r="C207" s="19" t="s">
        <v>533</v>
      </c>
      <c r="D207" s="622" t="s">
        <v>3342</v>
      </c>
      <c r="E207" s="622" t="s">
        <v>3342</v>
      </c>
      <c r="F207" s="4">
        <v>0</v>
      </c>
      <c r="G207" s="4">
        <v>0</v>
      </c>
    </row>
    <row r="208" spans="2:7" x14ac:dyDescent="0.35">
      <c r="B208" s="620" t="s">
        <v>3302</v>
      </c>
      <c r="C208" s="620" t="s">
        <v>3302</v>
      </c>
      <c r="D208" s="620" t="s">
        <v>3302</v>
      </c>
      <c r="E208" s="620" t="s">
        <v>3302</v>
      </c>
      <c r="F208" s="10">
        <v>0</v>
      </c>
      <c r="G208" s="10">
        <v>0</v>
      </c>
    </row>
    <row r="209" spans="2:8" x14ac:dyDescent="0.35">
      <c r="B209" s="621" t="s">
        <v>533</v>
      </c>
      <c r="C209" s="621" t="s">
        <v>533</v>
      </c>
      <c r="D209" s="621" t="s">
        <v>533</v>
      </c>
      <c r="E209" s="621" t="s">
        <v>533</v>
      </c>
      <c r="F209" s="4" t="s">
        <v>533</v>
      </c>
      <c r="G209" s="4" t="s">
        <v>533</v>
      </c>
    </row>
    <row r="210" spans="2:8" x14ac:dyDescent="0.35">
      <c r="B210" s="620" t="s">
        <v>3303</v>
      </c>
      <c r="C210" s="620" t="s">
        <v>3303</v>
      </c>
      <c r="D210" s="620" t="s">
        <v>3303</v>
      </c>
      <c r="E210" s="620" t="s">
        <v>3303</v>
      </c>
      <c r="F210" s="10">
        <v>0</v>
      </c>
      <c r="G210" s="10">
        <v>0</v>
      </c>
    </row>
    <row r="211" spans="2:8" x14ac:dyDescent="0.35">
      <c r="B211" s="621" t="s">
        <v>533</v>
      </c>
      <c r="C211" s="621" t="s">
        <v>533</v>
      </c>
      <c r="D211" s="621" t="s">
        <v>533</v>
      </c>
      <c r="E211" s="621" t="s">
        <v>533</v>
      </c>
      <c r="F211" s="4" t="s">
        <v>533</v>
      </c>
      <c r="G211" s="4" t="s">
        <v>533</v>
      </c>
    </row>
    <row r="212" spans="2:8" x14ac:dyDescent="0.35">
      <c r="B212" s="620" t="s">
        <v>3304</v>
      </c>
      <c r="C212" s="620" t="s">
        <v>3304</v>
      </c>
      <c r="D212" s="620" t="s">
        <v>3304</v>
      </c>
      <c r="E212" s="620" t="s">
        <v>3304</v>
      </c>
      <c r="F212" s="10">
        <v>0</v>
      </c>
      <c r="G212" s="10">
        <v>0</v>
      </c>
    </row>
    <row r="213" spans="2:8" x14ac:dyDescent="0.35">
      <c r="B213" s="621" t="s">
        <v>533</v>
      </c>
      <c r="C213" s="621" t="s">
        <v>533</v>
      </c>
      <c r="D213" s="621" t="s">
        <v>533</v>
      </c>
      <c r="E213" s="621" t="s">
        <v>533</v>
      </c>
      <c r="F213" s="4" t="s">
        <v>533</v>
      </c>
      <c r="G213" s="4" t="s">
        <v>533</v>
      </c>
    </row>
    <row r="214" spans="2:8" x14ac:dyDescent="0.35">
      <c r="B214" s="620" t="s">
        <v>3305</v>
      </c>
      <c r="C214" s="620" t="s">
        <v>3305</v>
      </c>
      <c r="D214" s="620" t="s">
        <v>3305</v>
      </c>
      <c r="E214" s="620" t="s">
        <v>3305</v>
      </c>
      <c r="F214" s="10">
        <v>0</v>
      </c>
      <c r="G214" s="10">
        <v>0</v>
      </c>
    </row>
    <row r="215" spans="2:8" x14ac:dyDescent="0.35">
      <c r="B215" s="621" t="s">
        <v>533</v>
      </c>
      <c r="C215" s="621" t="s">
        <v>533</v>
      </c>
      <c r="D215" s="621" t="s">
        <v>533</v>
      </c>
      <c r="E215" s="621" t="s">
        <v>533</v>
      </c>
      <c r="F215" s="4" t="s">
        <v>533</v>
      </c>
      <c r="G215" s="4" t="s">
        <v>533</v>
      </c>
    </row>
    <row r="216" spans="2:8" x14ac:dyDescent="0.35">
      <c r="B216" s="21" t="s">
        <v>533</v>
      </c>
      <c r="C216" s="21" t="s">
        <v>533</v>
      </c>
      <c r="D216" s="21" t="s">
        <v>533</v>
      </c>
      <c r="E216" s="21" t="s">
        <v>533</v>
      </c>
      <c r="F216" s="24" t="s">
        <v>533</v>
      </c>
      <c r="G216" s="24" t="s">
        <v>533</v>
      </c>
    </row>
    <row r="217" spans="2:8" x14ac:dyDescent="0.35">
      <c r="B217" s="22" t="s">
        <v>533</v>
      </c>
      <c r="C217" s="22" t="s">
        <v>533</v>
      </c>
      <c r="D217" s="22" t="s">
        <v>533</v>
      </c>
      <c r="E217" s="22" t="s">
        <v>533</v>
      </c>
      <c r="F217" s="25" t="s">
        <v>533</v>
      </c>
      <c r="G217" s="25" t="s">
        <v>533</v>
      </c>
    </row>
    <row r="218" spans="2:8" x14ac:dyDescent="0.35">
      <c r="B218" s="23" t="s">
        <v>533</v>
      </c>
      <c r="C218" s="23" t="s">
        <v>533</v>
      </c>
      <c r="D218" s="23" t="s">
        <v>533</v>
      </c>
      <c r="E218" s="23" t="s">
        <v>533</v>
      </c>
      <c r="F218" s="26" t="s">
        <v>533</v>
      </c>
      <c r="G218" s="26" t="s">
        <v>533</v>
      </c>
    </row>
    <row r="219" spans="2:8" x14ac:dyDescent="0.35">
      <c r="B219" s="624" t="s">
        <v>4</v>
      </c>
      <c r="C219" s="624" t="s">
        <v>4</v>
      </c>
      <c r="D219" s="624" t="s">
        <v>4</v>
      </c>
      <c r="E219" s="624" t="s">
        <v>4</v>
      </c>
      <c r="F219" s="624" t="s">
        <v>4</v>
      </c>
      <c r="G219" s="624" t="s">
        <v>4</v>
      </c>
      <c r="H219" s="27"/>
    </row>
    <row r="220" spans="2:8" x14ac:dyDescent="0.35">
      <c r="B220" s="625" t="s">
        <v>3293</v>
      </c>
      <c r="C220" s="625" t="s">
        <v>3293</v>
      </c>
      <c r="D220" s="625" t="s">
        <v>3293</v>
      </c>
      <c r="E220" s="625" t="s">
        <v>3293</v>
      </c>
      <c r="F220" s="625" t="s">
        <v>3293</v>
      </c>
      <c r="G220" s="625" t="s">
        <v>3293</v>
      </c>
      <c r="H220" s="27"/>
    </row>
    <row r="221" spans="2:8" x14ac:dyDescent="0.35">
      <c r="B221" s="625" t="s">
        <v>3294</v>
      </c>
      <c r="C221" s="625" t="s">
        <v>3294</v>
      </c>
      <c r="D221" s="625" t="s">
        <v>3294</v>
      </c>
      <c r="E221" s="625" t="s">
        <v>3294</v>
      </c>
      <c r="F221" s="625" t="s">
        <v>3294</v>
      </c>
      <c r="G221" s="625" t="s">
        <v>3294</v>
      </c>
      <c r="H221" s="27"/>
    </row>
    <row r="222" spans="2:8" x14ac:dyDescent="0.35">
      <c r="B222" s="626" t="s">
        <v>3295</v>
      </c>
      <c r="C222" s="626" t="s">
        <v>3295</v>
      </c>
      <c r="D222" s="626" t="s">
        <v>3295</v>
      </c>
      <c r="E222" s="626" t="s">
        <v>3295</v>
      </c>
      <c r="F222" s="626" t="s">
        <v>3295</v>
      </c>
      <c r="G222" s="626" t="s">
        <v>3295</v>
      </c>
      <c r="H222" s="27"/>
    </row>
    <row r="223" spans="2:8" x14ac:dyDescent="0.35">
      <c r="B223" s="619" t="s">
        <v>3296</v>
      </c>
      <c r="C223" s="619" t="s">
        <v>3296</v>
      </c>
      <c r="D223" s="619" t="s">
        <v>3296</v>
      </c>
      <c r="E223" s="619" t="s">
        <v>3296</v>
      </c>
      <c r="F223" s="14">
        <v>2025</v>
      </c>
      <c r="G223" s="14">
        <v>2024</v>
      </c>
    </row>
    <row r="224" spans="2:8" x14ac:dyDescent="0.35">
      <c r="B224" s="620" t="s">
        <v>3297</v>
      </c>
      <c r="C224" s="620" t="s">
        <v>3297</v>
      </c>
      <c r="D224" s="620" t="s">
        <v>3297</v>
      </c>
      <c r="E224" s="620" t="s">
        <v>3297</v>
      </c>
      <c r="F224" s="10" t="s">
        <v>533</v>
      </c>
      <c r="G224" s="10" t="s">
        <v>533</v>
      </c>
    </row>
    <row r="225" spans="2:7" x14ac:dyDescent="0.35">
      <c r="B225" s="17" t="s">
        <v>533</v>
      </c>
      <c r="C225" s="623" t="s">
        <v>3307</v>
      </c>
      <c r="D225" s="623" t="s">
        <v>3307</v>
      </c>
      <c r="E225" s="623" t="s">
        <v>3307</v>
      </c>
      <c r="F225" s="10" t="s">
        <v>56</v>
      </c>
      <c r="G225" s="10" t="s">
        <v>3469</v>
      </c>
    </row>
    <row r="226" spans="2:7" x14ac:dyDescent="0.35">
      <c r="B226" s="18" t="s">
        <v>533</v>
      </c>
      <c r="C226" s="19" t="s">
        <v>533</v>
      </c>
      <c r="D226" s="622" t="s">
        <v>3309</v>
      </c>
      <c r="E226" s="622" t="s">
        <v>3309</v>
      </c>
      <c r="F226" s="4">
        <v>0</v>
      </c>
      <c r="G226" s="4">
        <v>0</v>
      </c>
    </row>
    <row r="227" spans="2:7" x14ac:dyDescent="0.35">
      <c r="B227" s="18" t="s">
        <v>533</v>
      </c>
      <c r="C227" s="19" t="s">
        <v>533</v>
      </c>
      <c r="D227" s="622" t="s">
        <v>3310</v>
      </c>
      <c r="E227" s="622" t="s">
        <v>3310</v>
      </c>
      <c r="F227" s="4">
        <v>0</v>
      </c>
      <c r="G227" s="4">
        <v>0</v>
      </c>
    </row>
    <row r="228" spans="2:7" x14ac:dyDescent="0.35">
      <c r="B228" s="18" t="s">
        <v>533</v>
      </c>
      <c r="C228" s="19" t="s">
        <v>533</v>
      </c>
      <c r="D228" s="622" t="s">
        <v>3311</v>
      </c>
      <c r="E228" s="622" t="s">
        <v>3311</v>
      </c>
      <c r="F228" s="4">
        <v>0</v>
      </c>
      <c r="G228" s="4">
        <v>0</v>
      </c>
    </row>
    <row r="229" spans="2:7" x14ac:dyDescent="0.35">
      <c r="B229" s="18" t="s">
        <v>533</v>
      </c>
      <c r="C229" s="19" t="s">
        <v>533</v>
      </c>
      <c r="D229" s="622" t="s">
        <v>3312</v>
      </c>
      <c r="E229" s="622" t="s">
        <v>3312</v>
      </c>
      <c r="F229" s="4">
        <v>0</v>
      </c>
      <c r="G229" s="4">
        <v>0</v>
      </c>
    </row>
    <row r="230" spans="2:7" x14ac:dyDescent="0.35">
      <c r="B230" s="18" t="s">
        <v>533</v>
      </c>
      <c r="C230" s="19" t="s">
        <v>533</v>
      </c>
      <c r="D230" s="622" t="s">
        <v>3313</v>
      </c>
      <c r="E230" s="622" t="s">
        <v>3313</v>
      </c>
      <c r="F230" s="4">
        <v>0</v>
      </c>
      <c r="G230" s="4">
        <v>0</v>
      </c>
    </row>
    <row r="231" spans="2:7" x14ac:dyDescent="0.35">
      <c r="B231" s="18" t="s">
        <v>533</v>
      </c>
      <c r="C231" s="19" t="s">
        <v>533</v>
      </c>
      <c r="D231" s="622" t="s">
        <v>3314</v>
      </c>
      <c r="E231" s="622" t="s">
        <v>3314</v>
      </c>
      <c r="F231" s="4">
        <v>0</v>
      </c>
      <c r="G231" s="4">
        <v>0</v>
      </c>
    </row>
    <row r="232" spans="2:7" x14ac:dyDescent="0.35">
      <c r="B232" s="18" t="s">
        <v>533</v>
      </c>
      <c r="C232" s="19" t="s">
        <v>533</v>
      </c>
      <c r="D232" s="622" t="s">
        <v>3315</v>
      </c>
      <c r="E232" s="622" t="s">
        <v>3315</v>
      </c>
      <c r="F232" s="4">
        <v>0</v>
      </c>
      <c r="G232" s="4">
        <v>0</v>
      </c>
    </row>
    <row r="233" spans="2:7" x14ac:dyDescent="0.35">
      <c r="B233" s="18" t="s">
        <v>533</v>
      </c>
      <c r="C233" s="19" t="s">
        <v>533</v>
      </c>
      <c r="D233" s="622" t="s">
        <v>3316</v>
      </c>
      <c r="E233" s="622" t="s">
        <v>3316</v>
      </c>
      <c r="F233" s="4">
        <v>0</v>
      </c>
      <c r="G233" s="4">
        <v>0</v>
      </c>
    </row>
    <row r="234" spans="2:7" x14ac:dyDescent="0.35">
      <c r="B234" s="18" t="s">
        <v>533</v>
      </c>
      <c r="C234" s="19" t="s">
        <v>533</v>
      </c>
      <c r="D234" s="622" t="s">
        <v>3317</v>
      </c>
      <c r="E234" s="622" t="s">
        <v>3317</v>
      </c>
      <c r="F234" s="4" t="s">
        <v>56</v>
      </c>
      <c r="G234" s="4" t="s">
        <v>3469</v>
      </c>
    </row>
    <row r="235" spans="2:7" x14ac:dyDescent="0.35">
      <c r="B235" s="18" t="s">
        <v>533</v>
      </c>
      <c r="C235" s="19" t="s">
        <v>533</v>
      </c>
      <c r="D235" s="622" t="s">
        <v>3318</v>
      </c>
      <c r="E235" s="622" t="s">
        <v>3318</v>
      </c>
      <c r="F235" s="4">
        <v>0</v>
      </c>
      <c r="G235" s="4">
        <v>0</v>
      </c>
    </row>
    <row r="236" spans="2:7" x14ac:dyDescent="0.35">
      <c r="B236" s="621" t="s">
        <v>533</v>
      </c>
      <c r="C236" s="621" t="s">
        <v>533</v>
      </c>
      <c r="D236" s="621" t="s">
        <v>533</v>
      </c>
      <c r="E236" s="621" t="s">
        <v>533</v>
      </c>
      <c r="F236" s="4" t="s">
        <v>533</v>
      </c>
      <c r="G236" s="4" t="s">
        <v>533</v>
      </c>
    </row>
    <row r="237" spans="2:7" x14ac:dyDescent="0.35">
      <c r="B237" s="17" t="s">
        <v>533</v>
      </c>
      <c r="C237" s="623" t="s">
        <v>3308</v>
      </c>
      <c r="D237" s="623" t="s">
        <v>3308</v>
      </c>
      <c r="E237" s="623" t="s">
        <v>3308</v>
      </c>
      <c r="F237" s="10" t="s">
        <v>56</v>
      </c>
      <c r="G237" s="10" t="s">
        <v>3469</v>
      </c>
    </row>
    <row r="238" spans="2:7" x14ac:dyDescent="0.35">
      <c r="B238" s="18" t="s">
        <v>533</v>
      </c>
      <c r="C238" s="19" t="s">
        <v>533</v>
      </c>
      <c r="D238" s="622" t="s">
        <v>3319</v>
      </c>
      <c r="E238" s="622" t="s">
        <v>3319</v>
      </c>
      <c r="F238" s="4" t="s">
        <v>622</v>
      </c>
      <c r="G238" s="4" t="s">
        <v>3470</v>
      </c>
    </row>
    <row r="239" spans="2:7" x14ac:dyDescent="0.35">
      <c r="B239" s="18" t="s">
        <v>533</v>
      </c>
      <c r="C239" s="19" t="s">
        <v>533</v>
      </c>
      <c r="D239" s="622" t="s">
        <v>3320</v>
      </c>
      <c r="E239" s="622" t="s">
        <v>3320</v>
      </c>
      <c r="F239" s="4" t="s">
        <v>633</v>
      </c>
      <c r="G239" s="4" t="s">
        <v>3471</v>
      </c>
    </row>
    <row r="240" spans="2:7" x14ac:dyDescent="0.35">
      <c r="B240" s="18" t="s">
        <v>533</v>
      </c>
      <c r="C240" s="19" t="s">
        <v>533</v>
      </c>
      <c r="D240" s="622" t="s">
        <v>3321</v>
      </c>
      <c r="E240" s="622" t="s">
        <v>3321</v>
      </c>
      <c r="F240" s="4" t="s">
        <v>650</v>
      </c>
      <c r="G240" s="4" t="s">
        <v>3472</v>
      </c>
    </row>
    <row r="241" spans="2:7" x14ac:dyDescent="0.35">
      <c r="B241" s="18" t="s">
        <v>533</v>
      </c>
      <c r="C241" s="19" t="s">
        <v>533</v>
      </c>
      <c r="D241" s="622" t="s">
        <v>3322</v>
      </c>
      <c r="E241" s="622" t="s">
        <v>3322</v>
      </c>
      <c r="F241" s="4">
        <v>0</v>
      </c>
      <c r="G241" s="4">
        <v>0</v>
      </c>
    </row>
    <row r="242" spans="2:7" x14ac:dyDescent="0.35">
      <c r="B242" s="18" t="s">
        <v>533</v>
      </c>
      <c r="C242" s="19" t="s">
        <v>533</v>
      </c>
      <c r="D242" s="622" t="s">
        <v>3323</v>
      </c>
      <c r="E242" s="622" t="s">
        <v>3323</v>
      </c>
      <c r="F242" s="4">
        <v>0</v>
      </c>
      <c r="G242" s="4">
        <v>0</v>
      </c>
    </row>
    <row r="243" spans="2:7" x14ac:dyDescent="0.35">
      <c r="B243" s="18" t="s">
        <v>533</v>
      </c>
      <c r="C243" s="19" t="s">
        <v>533</v>
      </c>
      <c r="D243" s="622" t="s">
        <v>3324</v>
      </c>
      <c r="E243" s="622" t="s">
        <v>3324</v>
      </c>
      <c r="F243" s="4">
        <v>0</v>
      </c>
      <c r="G243" s="4">
        <v>0</v>
      </c>
    </row>
    <row r="244" spans="2:7" x14ac:dyDescent="0.35">
      <c r="B244" s="18" t="s">
        <v>533</v>
      </c>
      <c r="C244" s="19" t="s">
        <v>533</v>
      </c>
      <c r="D244" s="622" t="s">
        <v>3325</v>
      </c>
      <c r="E244" s="622" t="s">
        <v>3325</v>
      </c>
      <c r="F244" s="4">
        <v>0</v>
      </c>
      <c r="G244" s="4">
        <v>0</v>
      </c>
    </row>
    <row r="245" spans="2:7" x14ac:dyDescent="0.35">
      <c r="B245" s="18" t="s">
        <v>533</v>
      </c>
      <c r="C245" s="19" t="s">
        <v>533</v>
      </c>
      <c r="D245" s="622" t="s">
        <v>3326</v>
      </c>
      <c r="E245" s="622" t="s">
        <v>3326</v>
      </c>
      <c r="F245" s="4">
        <v>0</v>
      </c>
      <c r="G245" s="4">
        <v>0</v>
      </c>
    </row>
    <row r="246" spans="2:7" x14ac:dyDescent="0.35">
      <c r="B246" s="18" t="s">
        <v>533</v>
      </c>
      <c r="C246" s="19" t="s">
        <v>533</v>
      </c>
      <c r="D246" s="622" t="s">
        <v>3327</v>
      </c>
      <c r="E246" s="622" t="s">
        <v>3327</v>
      </c>
      <c r="F246" s="4">
        <v>0</v>
      </c>
      <c r="G246" s="4">
        <v>0</v>
      </c>
    </row>
    <row r="247" spans="2:7" x14ac:dyDescent="0.35">
      <c r="B247" s="18" t="s">
        <v>533</v>
      </c>
      <c r="C247" s="19" t="s">
        <v>533</v>
      </c>
      <c r="D247" s="622" t="s">
        <v>3328</v>
      </c>
      <c r="E247" s="622" t="s">
        <v>3328</v>
      </c>
      <c r="F247" s="4">
        <v>0</v>
      </c>
      <c r="G247" s="4">
        <v>0</v>
      </c>
    </row>
    <row r="248" spans="2:7" x14ac:dyDescent="0.35">
      <c r="B248" s="18" t="s">
        <v>533</v>
      </c>
      <c r="C248" s="19" t="s">
        <v>533</v>
      </c>
      <c r="D248" s="622" t="s">
        <v>3329</v>
      </c>
      <c r="E248" s="622" t="s">
        <v>3329</v>
      </c>
      <c r="F248" s="4">
        <v>0</v>
      </c>
      <c r="G248" s="4">
        <v>0</v>
      </c>
    </row>
    <row r="249" spans="2:7" x14ac:dyDescent="0.35">
      <c r="B249" s="18" t="s">
        <v>533</v>
      </c>
      <c r="C249" s="19" t="s">
        <v>533</v>
      </c>
      <c r="D249" s="622" t="s">
        <v>3330</v>
      </c>
      <c r="E249" s="622" t="s">
        <v>3330</v>
      </c>
      <c r="F249" s="4">
        <v>0</v>
      </c>
      <c r="G249" s="4">
        <v>0</v>
      </c>
    </row>
    <row r="250" spans="2:7" x14ac:dyDescent="0.35">
      <c r="B250" s="18" t="s">
        <v>533</v>
      </c>
      <c r="C250" s="19" t="s">
        <v>533</v>
      </c>
      <c r="D250" s="622" t="s">
        <v>3331</v>
      </c>
      <c r="E250" s="622" t="s">
        <v>3331</v>
      </c>
      <c r="F250" s="4">
        <v>0</v>
      </c>
      <c r="G250" s="4">
        <v>0</v>
      </c>
    </row>
    <row r="251" spans="2:7" x14ac:dyDescent="0.35">
      <c r="B251" s="18" t="s">
        <v>533</v>
      </c>
      <c r="C251" s="19" t="s">
        <v>533</v>
      </c>
      <c r="D251" s="622" t="s">
        <v>3332</v>
      </c>
      <c r="E251" s="622" t="s">
        <v>3332</v>
      </c>
      <c r="F251" s="4">
        <v>0</v>
      </c>
      <c r="G251" s="4">
        <v>0</v>
      </c>
    </row>
    <row r="252" spans="2:7" x14ac:dyDescent="0.35">
      <c r="B252" s="18" t="s">
        <v>533</v>
      </c>
      <c r="C252" s="19" t="s">
        <v>533</v>
      </c>
      <c r="D252" s="622" t="s">
        <v>3333</v>
      </c>
      <c r="E252" s="622" t="s">
        <v>3333</v>
      </c>
      <c r="F252" s="4">
        <v>0</v>
      </c>
      <c r="G252" s="4">
        <v>0</v>
      </c>
    </row>
    <row r="253" spans="2:7" x14ac:dyDescent="0.35">
      <c r="B253" s="18" t="s">
        <v>533</v>
      </c>
      <c r="C253" s="19" t="s">
        <v>533</v>
      </c>
      <c r="D253" s="622" t="s">
        <v>3334</v>
      </c>
      <c r="E253" s="622" t="s">
        <v>3334</v>
      </c>
      <c r="F253" s="4">
        <v>0</v>
      </c>
      <c r="G253" s="4">
        <v>0</v>
      </c>
    </row>
    <row r="254" spans="2:7" x14ac:dyDescent="0.35">
      <c r="B254" s="620" t="s">
        <v>3298</v>
      </c>
      <c r="C254" s="620" t="s">
        <v>3298</v>
      </c>
      <c r="D254" s="620" t="s">
        <v>3298</v>
      </c>
      <c r="E254" s="620" t="s">
        <v>3298</v>
      </c>
      <c r="F254" s="10">
        <v>0</v>
      </c>
      <c r="G254" s="10">
        <v>0</v>
      </c>
    </row>
    <row r="255" spans="2:7" x14ac:dyDescent="0.35">
      <c r="B255" s="621" t="s">
        <v>533</v>
      </c>
      <c r="C255" s="621" t="s">
        <v>533</v>
      </c>
      <c r="D255" s="621" t="s">
        <v>533</v>
      </c>
      <c r="E255" s="621" t="s">
        <v>533</v>
      </c>
      <c r="F255" s="4" t="s">
        <v>533</v>
      </c>
      <c r="G255" s="4" t="s">
        <v>533</v>
      </c>
    </row>
    <row r="256" spans="2:7" x14ac:dyDescent="0.35">
      <c r="B256" s="620" t="s">
        <v>3299</v>
      </c>
      <c r="C256" s="620" t="s">
        <v>3299</v>
      </c>
      <c r="D256" s="620" t="s">
        <v>3299</v>
      </c>
      <c r="E256" s="620" t="s">
        <v>3299</v>
      </c>
      <c r="F256" s="10" t="s">
        <v>533</v>
      </c>
      <c r="G256" s="10" t="s">
        <v>533</v>
      </c>
    </row>
    <row r="257" spans="2:7" x14ac:dyDescent="0.35">
      <c r="B257" s="17" t="s">
        <v>533</v>
      </c>
      <c r="C257" s="623" t="s">
        <v>3307</v>
      </c>
      <c r="D257" s="623" t="s">
        <v>3307</v>
      </c>
      <c r="E257" s="623" t="s">
        <v>3307</v>
      </c>
      <c r="F257" s="10">
        <v>0</v>
      </c>
      <c r="G257" s="10">
        <v>0</v>
      </c>
    </row>
    <row r="258" spans="2:7" x14ac:dyDescent="0.35">
      <c r="B258" s="18" t="s">
        <v>533</v>
      </c>
      <c r="C258" s="19" t="s">
        <v>533</v>
      </c>
      <c r="D258" s="622" t="s">
        <v>3335</v>
      </c>
      <c r="E258" s="622" t="s">
        <v>3335</v>
      </c>
      <c r="F258" s="4">
        <v>0</v>
      </c>
      <c r="G258" s="4">
        <v>0</v>
      </c>
    </row>
    <row r="259" spans="2:7" x14ac:dyDescent="0.35">
      <c r="B259" s="18" t="s">
        <v>533</v>
      </c>
      <c r="C259" s="19" t="s">
        <v>533</v>
      </c>
      <c r="D259" s="622" t="s">
        <v>3336</v>
      </c>
      <c r="E259" s="622" t="s">
        <v>3336</v>
      </c>
      <c r="F259" s="4">
        <v>0</v>
      </c>
      <c r="G259" s="4">
        <v>0</v>
      </c>
    </row>
    <row r="260" spans="2:7" x14ac:dyDescent="0.35">
      <c r="B260" s="18" t="s">
        <v>533</v>
      </c>
      <c r="C260" s="19" t="s">
        <v>533</v>
      </c>
      <c r="D260" s="622" t="s">
        <v>3337</v>
      </c>
      <c r="E260" s="622" t="s">
        <v>3337</v>
      </c>
      <c r="F260" s="4">
        <v>0</v>
      </c>
      <c r="G260" s="4">
        <v>0</v>
      </c>
    </row>
    <row r="261" spans="2:7" x14ac:dyDescent="0.35">
      <c r="B261" s="621" t="s">
        <v>533</v>
      </c>
      <c r="C261" s="621" t="s">
        <v>533</v>
      </c>
      <c r="D261" s="621" t="s">
        <v>533</v>
      </c>
      <c r="E261" s="621" t="s">
        <v>533</v>
      </c>
      <c r="F261" s="4" t="s">
        <v>533</v>
      </c>
      <c r="G261" s="4" t="s">
        <v>533</v>
      </c>
    </row>
    <row r="262" spans="2:7" x14ac:dyDescent="0.35">
      <c r="B262" s="17" t="s">
        <v>533</v>
      </c>
      <c r="C262" s="623" t="s">
        <v>3308</v>
      </c>
      <c r="D262" s="623" t="s">
        <v>3308</v>
      </c>
      <c r="E262" s="623" t="s">
        <v>3308</v>
      </c>
      <c r="F262" s="10">
        <v>0</v>
      </c>
      <c r="G262" s="10">
        <v>0</v>
      </c>
    </row>
    <row r="263" spans="2:7" x14ac:dyDescent="0.35">
      <c r="B263" s="18" t="s">
        <v>533</v>
      </c>
      <c r="C263" s="19" t="s">
        <v>533</v>
      </c>
      <c r="D263" s="622" t="s">
        <v>3335</v>
      </c>
      <c r="E263" s="622" t="s">
        <v>3335</v>
      </c>
      <c r="F263" s="4">
        <v>0</v>
      </c>
      <c r="G263" s="4">
        <v>0</v>
      </c>
    </row>
    <row r="264" spans="2:7" x14ac:dyDescent="0.35">
      <c r="B264" s="18" t="s">
        <v>533</v>
      </c>
      <c r="C264" s="19" t="s">
        <v>533</v>
      </c>
      <c r="D264" s="622" t="s">
        <v>3336</v>
      </c>
      <c r="E264" s="622" t="s">
        <v>3336</v>
      </c>
      <c r="F264" s="4">
        <v>0</v>
      </c>
      <c r="G264" s="4">
        <v>0</v>
      </c>
    </row>
    <row r="265" spans="2:7" x14ac:dyDescent="0.35">
      <c r="B265" s="18" t="s">
        <v>533</v>
      </c>
      <c r="C265" s="19" t="s">
        <v>533</v>
      </c>
      <c r="D265" s="622" t="s">
        <v>3338</v>
      </c>
      <c r="E265" s="622" t="s">
        <v>3338</v>
      </c>
      <c r="F265" s="4">
        <v>0</v>
      </c>
      <c r="G265" s="4">
        <v>0</v>
      </c>
    </row>
    <row r="266" spans="2:7" x14ac:dyDescent="0.35">
      <c r="B266" s="620" t="s">
        <v>3300</v>
      </c>
      <c r="C266" s="620" t="s">
        <v>3300</v>
      </c>
      <c r="D266" s="620" t="s">
        <v>3300</v>
      </c>
      <c r="E266" s="620" t="s">
        <v>3300</v>
      </c>
      <c r="F266" s="10">
        <v>0</v>
      </c>
      <c r="G266" s="10">
        <v>0</v>
      </c>
    </row>
    <row r="267" spans="2:7" x14ac:dyDescent="0.35">
      <c r="B267" s="621" t="s">
        <v>533</v>
      </c>
      <c r="C267" s="621" t="s">
        <v>533</v>
      </c>
      <c r="D267" s="621" t="s">
        <v>533</v>
      </c>
      <c r="E267" s="621" t="s">
        <v>533</v>
      </c>
      <c r="F267" s="4" t="s">
        <v>533</v>
      </c>
      <c r="G267" s="4" t="s">
        <v>533</v>
      </c>
    </row>
    <row r="268" spans="2:7" x14ac:dyDescent="0.35">
      <c r="B268" s="620" t="s">
        <v>3301</v>
      </c>
      <c r="C268" s="620" t="s">
        <v>3301</v>
      </c>
      <c r="D268" s="620" t="s">
        <v>3301</v>
      </c>
      <c r="E268" s="620" t="s">
        <v>3301</v>
      </c>
      <c r="F268" s="10" t="s">
        <v>533</v>
      </c>
      <c r="G268" s="10" t="s">
        <v>533</v>
      </c>
    </row>
    <row r="269" spans="2:7" x14ac:dyDescent="0.35">
      <c r="B269" s="17" t="s">
        <v>533</v>
      </c>
      <c r="C269" s="623" t="s">
        <v>3307</v>
      </c>
      <c r="D269" s="623" t="s">
        <v>3307</v>
      </c>
      <c r="E269" s="623" t="s">
        <v>3307</v>
      </c>
      <c r="F269" s="10">
        <v>0</v>
      </c>
      <c r="G269" s="10">
        <v>0</v>
      </c>
    </row>
    <row r="270" spans="2:7" x14ac:dyDescent="0.35">
      <c r="B270" s="18" t="s">
        <v>533</v>
      </c>
      <c r="C270" s="19" t="s">
        <v>533</v>
      </c>
      <c r="D270" s="622" t="s">
        <v>3339</v>
      </c>
      <c r="E270" s="622" t="s">
        <v>3339</v>
      </c>
      <c r="F270" s="4">
        <v>0</v>
      </c>
      <c r="G270" s="4">
        <v>0</v>
      </c>
    </row>
    <row r="271" spans="2:7" x14ac:dyDescent="0.35">
      <c r="B271" s="18" t="s">
        <v>533</v>
      </c>
      <c r="C271" s="19" t="s">
        <v>533</v>
      </c>
      <c r="D271" s="19" t="s">
        <v>533</v>
      </c>
      <c r="E271" s="20" t="s">
        <v>3343</v>
      </c>
      <c r="F271" s="4">
        <v>0</v>
      </c>
      <c r="G271" s="4">
        <v>0</v>
      </c>
    </row>
    <row r="272" spans="2:7" x14ac:dyDescent="0.35">
      <c r="B272" s="18" t="s">
        <v>533</v>
      </c>
      <c r="C272" s="19" t="s">
        <v>533</v>
      </c>
      <c r="D272" s="19" t="s">
        <v>533</v>
      </c>
      <c r="E272" s="20" t="s">
        <v>3344</v>
      </c>
      <c r="F272" s="4">
        <v>0</v>
      </c>
      <c r="G272" s="4">
        <v>0</v>
      </c>
    </row>
    <row r="273" spans="2:7" x14ac:dyDescent="0.35">
      <c r="B273" s="18" t="s">
        <v>533</v>
      </c>
      <c r="C273" s="19" t="s">
        <v>533</v>
      </c>
      <c r="D273" s="622" t="s">
        <v>3340</v>
      </c>
      <c r="E273" s="622" t="s">
        <v>3340</v>
      </c>
      <c r="F273" s="4">
        <v>0</v>
      </c>
      <c r="G273" s="4">
        <v>0</v>
      </c>
    </row>
    <row r="274" spans="2:7" x14ac:dyDescent="0.35">
      <c r="B274" s="621" t="s">
        <v>533</v>
      </c>
      <c r="C274" s="621" t="s">
        <v>533</v>
      </c>
      <c r="D274" s="621" t="s">
        <v>533</v>
      </c>
      <c r="E274" s="621" t="s">
        <v>533</v>
      </c>
      <c r="F274" s="4" t="s">
        <v>533</v>
      </c>
      <c r="G274" s="4" t="s">
        <v>533</v>
      </c>
    </row>
    <row r="275" spans="2:7" x14ac:dyDescent="0.35">
      <c r="B275" s="17" t="s">
        <v>533</v>
      </c>
      <c r="C275" s="623" t="s">
        <v>3308</v>
      </c>
      <c r="D275" s="623" t="s">
        <v>3308</v>
      </c>
      <c r="E275" s="623" t="s">
        <v>3308</v>
      </c>
      <c r="F275" s="10">
        <v>0</v>
      </c>
      <c r="G275" s="10">
        <v>0</v>
      </c>
    </row>
    <row r="276" spans="2:7" x14ac:dyDescent="0.35">
      <c r="B276" s="18" t="s">
        <v>533</v>
      </c>
      <c r="C276" s="19" t="s">
        <v>533</v>
      </c>
      <c r="D276" s="622" t="s">
        <v>3341</v>
      </c>
      <c r="E276" s="622" t="s">
        <v>3341</v>
      </c>
      <c r="F276" s="4">
        <v>0</v>
      </c>
      <c r="G276" s="4">
        <v>0</v>
      </c>
    </row>
    <row r="277" spans="2:7" x14ac:dyDescent="0.35">
      <c r="B277" s="18" t="s">
        <v>533</v>
      </c>
      <c r="C277" s="19" t="s">
        <v>533</v>
      </c>
      <c r="D277" s="19" t="s">
        <v>533</v>
      </c>
      <c r="E277" s="20" t="s">
        <v>3343</v>
      </c>
      <c r="F277" s="4">
        <v>0</v>
      </c>
      <c r="G277" s="4">
        <v>0</v>
      </c>
    </row>
    <row r="278" spans="2:7" x14ac:dyDescent="0.35">
      <c r="B278" s="18" t="s">
        <v>533</v>
      </c>
      <c r="C278" s="19" t="s">
        <v>533</v>
      </c>
      <c r="D278" s="19" t="s">
        <v>533</v>
      </c>
      <c r="E278" s="20" t="s">
        <v>3344</v>
      </c>
      <c r="F278" s="4">
        <v>0</v>
      </c>
      <c r="G278" s="4">
        <v>0</v>
      </c>
    </row>
    <row r="279" spans="2:7" x14ac:dyDescent="0.35">
      <c r="B279" s="18" t="s">
        <v>533</v>
      </c>
      <c r="C279" s="19" t="s">
        <v>533</v>
      </c>
      <c r="D279" s="622" t="s">
        <v>3342</v>
      </c>
      <c r="E279" s="622" t="s">
        <v>3342</v>
      </c>
      <c r="F279" s="4">
        <v>0</v>
      </c>
      <c r="G279" s="4">
        <v>0</v>
      </c>
    </row>
    <row r="280" spans="2:7" x14ac:dyDescent="0.35">
      <c r="B280" s="620" t="s">
        <v>3302</v>
      </c>
      <c r="C280" s="620" t="s">
        <v>3302</v>
      </c>
      <c r="D280" s="620" t="s">
        <v>3302</v>
      </c>
      <c r="E280" s="620" t="s">
        <v>3302</v>
      </c>
      <c r="F280" s="10">
        <v>0</v>
      </c>
      <c r="G280" s="10">
        <v>0</v>
      </c>
    </row>
    <row r="281" spans="2:7" x14ac:dyDescent="0.35">
      <c r="B281" s="621" t="s">
        <v>533</v>
      </c>
      <c r="C281" s="621" t="s">
        <v>533</v>
      </c>
      <c r="D281" s="621" t="s">
        <v>533</v>
      </c>
      <c r="E281" s="621" t="s">
        <v>533</v>
      </c>
      <c r="F281" s="4" t="s">
        <v>533</v>
      </c>
      <c r="G281" s="4" t="s">
        <v>533</v>
      </c>
    </row>
    <row r="282" spans="2:7" x14ac:dyDescent="0.35">
      <c r="B282" s="620" t="s">
        <v>3303</v>
      </c>
      <c r="C282" s="620" t="s">
        <v>3303</v>
      </c>
      <c r="D282" s="620" t="s">
        <v>3303</v>
      </c>
      <c r="E282" s="620" t="s">
        <v>3303</v>
      </c>
      <c r="F282" s="10">
        <v>0</v>
      </c>
      <c r="G282" s="10">
        <v>0</v>
      </c>
    </row>
    <row r="283" spans="2:7" x14ac:dyDescent="0.35">
      <c r="B283" s="621" t="s">
        <v>533</v>
      </c>
      <c r="C283" s="621" t="s">
        <v>533</v>
      </c>
      <c r="D283" s="621" t="s">
        <v>533</v>
      </c>
      <c r="E283" s="621" t="s">
        <v>533</v>
      </c>
      <c r="F283" s="4" t="s">
        <v>533</v>
      </c>
      <c r="G283" s="4" t="s">
        <v>533</v>
      </c>
    </row>
    <row r="284" spans="2:7" x14ac:dyDescent="0.35">
      <c r="B284" s="620" t="s">
        <v>3304</v>
      </c>
      <c r="C284" s="620" t="s">
        <v>3304</v>
      </c>
      <c r="D284" s="620" t="s">
        <v>3304</v>
      </c>
      <c r="E284" s="620" t="s">
        <v>3304</v>
      </c>
      <c r="F284" s="10">
        <v>0</v>
      </c>
      <c r="G284" s="10">
        <v>0</v>
      </c>
    </row>
    <row r="285" spans="2:7" x14ac:dyDescent="0.35">
      <c r="B285" s="621" t="s">
        <v>533</v>
      </c>
      <c r="C285" s="621" t="s">
        <v>533</v>
      </c>
      <c r="D285" s="621" t="s">
        <v>533</v>
      </c>
      <c r="E285" s="621" t="s">
        <v>533</v>
      </c>
      <c r="F285" s="4" t="s">
        <v>533</v>
      </c>
      <c r="G285" s="4" t="s">
        <v>533</v>
      </c>
    </row>
    <row r="286" spans="2:7" x14ac:dyDescent="0.35">
      <c r="B286" s="620" t="s">
        <v>3305</v>
      </c>
      <c r="C286" s="620" t="s">
        <v>3305</v>
      </c>
      <c r="D286" s="620" t="s">
        <v>3305</v>
      </c>
      <c r="E286" s="620" t="s">
        <v>3305</v>
      </c>
      <c r="F286" s="10">
        <v>0</v>
      </c>
      <c r="G286" s="10">
        <v>0</v>
      </c>
    </row>
    <row r="287" spans="2:7" x14ac:dyDescent="0.35">
      <c r="B287" s="621" t="s">
        <v>533</v>
      </c>
      <c r="C287" s="621" t="s">
        <v>533</v>
      </c>
      <c r="D287" s="621" t="s">
        <v>533</v>
      </c>
      <c r="E287" s="621" t="s">
        <v>533</v>
      </c>
      <c r="F287" s="4" t="s">
        <v>533</v>
      </c>
      <c r="G287" s="4" t="s">
        <v>533</v>
      </c>
    </row>
    <row r="288" spans="2:7" x14ac:dyDescent="0.35">
      <c r="B288" s="21" t="s">
        <v>533</v>
      </c>
      <c r="C288" s="21" t="s">
        <v>533</v>
      </c>
      <c r="D288" s="21" t="s">
        <v>533</v>
      </c>
      <c r="E288" s="21" t="s">
        <v>533</v>
      </c>
      <c r="F288" s="24" t="s">
        <v>533</v>
      </c>
      <c r="G288" s="24" t="s">
        <v>533</v>
      </c>
    </row>
    <row r="289" spans="2:8" x14ac:dyDescent="0.35">
      <c r="B289" s="22" t="s">
        <v>533</v>
      </c>
      <c r="C289" s="22" t="s">
        <v>533</v>
      </c>
      <c r="D289" s="22" t="s">
        <v>533</v>
      </c>
      <c r="E289" s="22" t="s">
        <v>533</v>
      </c>
      <c r="F289" s="25" t="s">
        <v>533</v>
      </c>
      <c r="G289" s="25" t="s">
        <v>533</v>
      </c>
    </row>
    <row r="290" spans="2:8" x14ac:dyDescent="0.35">
      <c r="B290" s="23" t="s">
        <v>533</v>
      </c>
      <c r="C290" s="23" t="s">
        <v>533</v>
      </c>
      <c r="D290" s="23" t="s">
        <v>533</v>
      </c>
      <c r="E290" s="23" t="s">
        <v>533</v>
      </c>
      <c r="F290" s="26" t="s">
        <v>533</v>
      </c>
      <c r="G290" s="26" t="s">
        <v>533</v>
      </c>
    </row>
    <row r="291" spans="2:8" x14ac:dyDescent="0.35">
      <c r="B291" s="624" t="s">
        <v>5</v>
      </c>
      <c r="C291" s="624" t="s">
        <v>5</v>
      </c>
      <c r="D291" s="624" t="s">
        <v>5</v>
      </c>
      <c r="E291" s="624" t="s">
        <v>5</v>
      </c>
      <c r="F291" s="624" t="s">
        <v>5</v>
      </c>
      <c r="G291" s="624" t="s">
        <v>5</v>
      </c>
      <c r="H291" s="27"/>
    </row>
    <row r="292" spans="2:8" x14ac:dyDescent="0.35">
      <c r="B292" s="625" t="s">
        <v>3293</v>
      </c>
      <c r="C292" s="625" t="s">
        <v>3293</v>
      </c>
      <c r="D292" s="625" t="s">
        <v>3293</v>
      </c>
      <c r="E292" s="625" t="s">
        <v>3293</v>
      </c>
      <c r="F292" s="625" t="s">
        <v>3293</v>
      </c>
      <c r="G292" s="625" t="s">
        <v>3293</v>
      </c>
      <c r="H292" s="27"/>
    </row>
    <row r="293" spans="2:8" x14ac:dyDescent="0.35">
      <c r="B293" s="625" t="s">
        <v>3294</v>
      </c>
      <c r="C293" s="625" t="s">
        <v>3294</v>
      </c>
      <c r="D293" s="625" t="s">
        <v>3294</v>
      </c>
      <c r="E293" s="625" t="s">
        <v>3294</v>
      </c>
      <c r="F293" s="625" t="s">
        <v>3294</v>
      </c>
      <c r="G293" s="625" t="s">
        <v>3294</v>
      </c>
      <c r="H293" s="27"/>
    </row>
    <row r="294" spans="2:8" x14ac:dyDescent="0.35">
      <c r="B294" s="626" t="s">
        <v>3295</v>
      </c>
      <c r="C294" s="626" t="s">
        <v>3295</v>
      </c>
      <c r="D294" s="626" t="s">
        <v>3295</v>
      </c>
      <c r="E294" s="626" t="s">
        <v>3295</v>
      </c>
      <c r="F294" s="626" t="s">
        <v>3295</v>
      </c>
      <c r="G294" s="626" t="s">
        <v>3295</v>
      </c>
      <c r="H294" s="27"/>
    </row>
    <row r="295" spans="2:8" x14ac:dyDescent="0.35">
      <c r="B295" s="619" t="s">
        <v>3296</v>
      </c>
      <c r="C295" s="619" t="s">
        <v>3296</v>
      </c>
      <c r="D295" s="619" t="s">
        <v>3296</v>
      </c>
      <c r="E295" s="619" t="s">
        <v>3296</v>
      </c>
      <c r="F295" s="14">
        <v>2025</v>
      </c>
      <c r="G295" s="14">
        <v>2024</v>
      </c>
    </row>
    <row r="296" spans="2:8" x14ac:dyDescent="0.35">
      <c r="B296" s="620" t="s">
        <v>3297</v>
      </c>
      <c r="C296" s="620" t="s">
        <v>3297</v>
      </c>
      <c r="D296" s="620" t="s">
        <v>3297</v>
      </c>
      <c r="E296" s="620" t="s">
        <v>3297</v>
      </c>
      <c r="F296" s="10" t="s">
        <v>533</v>
      </c>
      <c r="G296" s="10" t="s">
        <v>533</v>
      </c>
    </row>
    <row r="297" spans="2:8" x14ac:dyDescent="0.35">
      <c r="B297" s="17" t="s">
        <v>533</v>
      </c>
      <c r="C297" s="623" t="s">
        <v>3307</v>
      </c>
      <c r="D297" s="623" t="s">
        <v>3307</v>
      </c>
      <c r="E297" s="623" t="s">
        <v>3307</v>
      </c>
      <c r="F297" s="10" t="s">
        <v>57</v>
      </c>
      <c r="G297" s="10" t="s">
        <v>3473</v>
      </c>
    </row>
    <row r="298" spans="2:8" x14ac:dyDescent="0.35">
      <c r="B298" s="18" t="s">
        <v>533</v>
      </c>
      <c r="C298" s="19" t="s">
        <v>533</v>
      </c>
      <c r="D298" s="622" t="s">
        <v>3309</v>
      </c>
      <c r="E298" s="622" t="s">
        <v>3309</v>
      </c>
      <c r="F298" s="4">
        <v>0</v>
      </c>
      <c r="G298" s="4">
        <v>0</v>
      </c>
    </row>
    <row r="299" spans="2:8" x14ac:dyDescent="0.35">
      <c r="B299" s="18" t="s">
        <v>533</v>
      </c>
      <c r="C299" s="19" t="s">
        <v>533</v>
      </c>
      <c r="D299" s="622" t="s">
        <v>3310</v>
      </c>
      <c r="E299" s="622" t="s">
        <v>3310</v>
      </c>
      <c r="F299" s="4">
        <v>0</v>
      </c>
      <c r="G299" s="4">
        <v>0</v>
      </c>
    </row>
    <row r="300" spans="2:8" x14ac:dyDescent="0.35">
      <c r="B300" s="18" t="s">
        <v>533</v>
      </c>
      <c r="C300" s="19" t="s">
        <v>533</v>
      </c>
      <c r="D300" s="622" t="s">
        <v>3311</v>
      </c>
      <c r="E300" s="622" t="s">
        <v>3311</v>
      </c>
      <c r="F300" s="4">
        <v>0</v>
      </c>
      <c r="G300" s="4">
        <v>0</v>
      </c>
    </row>
    <row r="301" spans="2:8" x14ac:dyDescent="0.35">
      <c r="B301" s="18" t="s">
        <v>533</v>
      </c>
      <c r="C301" s="19" t="s">
        <v>533</v>
      </c>
      <c r="D301" s="622" t="s">
        <v>3312</v>
      </c>
      <c r="E301" s="622" t="s">
        <v>3312</v>
      </c>
      <c r="F301" s="4">
        <v>0</v>
      </c>
      <c r="G301" s="4">
        <v>0</v>
      </c>
    </row>
    <row r="302" spans="2:8" x14ac:dyDescent="0.35">
      <c r="B302" s="18" t="s">
        <v>533</v>
      </c>
      <c r="C302" s="19" t="s">
        <v>533</v>
      </c>
      <c r="D302" s="622" t="s">
        <v>3313</v>
      </c>
      <c r="E302" s="622" t="s">
        <v>3313</v>
      </c>
      <c r="F302" s="4">
        <v>0</v>
      </c>
      <c r="G302" s="4">
        <v>0</v>
      </c>
    </row>
    <row r="303" spans="2:8" x14ac:dyDescent="0.35">
      <c r="B303" s="18" t="s">
        <v>533</v>
      </c>
      <c r="C303" s="19" t="s">
        <v>533</v>
      </c>
      <c r="D303" s="622" t="s">
        <v>3314</v>
      </c>
      <c r="E303" s="622" t="s">
        <v>3314</v>
      </c>
      <c r="F303" s="4">
        <v>0</v>
      </c>
      <c r="G303" s="4">
        <v>0</v>
      </c>
    </row>
    <row r="304" spans="2:8" x14ac:dyDescent="0.35">
      <c r="B304" s="18" t="s">
        <v>533</v>
      </c>
      <c r="C304" s="19" t="s">
        <v>533</v>
      </c>
      <c r="D304" s="622" t="s">
        <v>3315</v>
      </c>
      <c r="E304" s="622" t="s">
        <v>3315</v>
      </c>
      <c r="F304" s="4">
        <v>0</v>
      </c>
      <c r="G304" s="4">
        <v>0</v>
      </c>
    </row>
    <row r="305" spans="2:7" x14ac:dyDescent="0.35">
      <c r="B305" s="18" t="s">
        <v>533</v>
      </c>
      <c r="C305" s="19" t="s">
        <v>533</v>
      </c>
      <c r="D305" s="622" t="s">
        <v>3316</v>
      </c>
      <c r="E305" s="622" t="s">
        <v>3316</v>
      </c>
      <c r="F305" s="4">
        <v>0</v>
      </c>
      <c r="G305" s="4">
        <v>0</v>
      </c>
    </row>
    <row r="306" spans="2:7" x14ac:dyDescent="0.35">
      <c r="B306" s="18" t="s">
        <v>533</v>
      </c>
      <c r="C306" s="19" t="s">
        <v>533</v>
      </c>
      <c r="D306" s="622" t="s">
        <v>3317</v>
      </c>
      <c r="E306" s="622" t="s">
        <v>3317</v>
      </c>
      <c r="F306" s="4" t="s">
        <v>57</v>
      </c>
      <c r="G306" s="4" t="s">
        <v>3473</v>
      </c>
    </row>
    <row r="307" spans="2:7" x14ac:dyDescent="0.35">
      <c r="B307" s="18" t="s">
        <v>533</v>
      </c>
      <c r="C307" s="19" t="s">
        <v>533</v>
      </c>
      <c r="D307" s="622" t="s">
        <v>3318</v>
      </c>
      <c r="E307" s="622" t="s">
        <v>3318</v>
      </c>
      <c r="F307" s="4">
        <v>0</v>
      </c>
      <c r="G307" s="4">
        <v>0</v>
      </c>
    </row>
    <row r="308" spans="2:7" x14ac:dyDescent="0.35">
      <c r="B308" s="621" t="s">
        <v>533</v>
      </c>
      <c r="C308" s="621" t="s">
        <v>533</v>
      </c>
      <c r="D308" s="621" t="s">
        <v>533</v>
      </c>
      <c r="E308" s="621" t="s">
        <v>533</v>
      </c>
      <c r="F308" s="4" t="s">
        <v>533</v>
      </c>
      <c r="G308" s="4" t="s">
        <v>533</v>
      </c>
    </row>
    <row r="309" spans="2:7" x14ac:dyDescent="0.35">
      <c r="B309" s="17" t="s">
        <v>533</v>
      </c>
      <c r="C309" s="623" t="s">
        <v>3308</v>
      </c>
      <c r="D309" s="623" t="s">
        <v>3308</v>
      </c>
      <c r="E309" s="623" t="s">
        <v>3308</v>
      </c>
      <c r="F309" s="10" t="s">
        <v>57</v>
      </c>
      <c r="G309" s="10" t="s">
        <v>3474</v>
      </c>
    </row>
    <row r="310" spans="2:7" x14ac:dyDescent="0.35">
      <c r="B310" s="18" t="s">
        <v>533</v>
      </c>
      <c r="C310" s="19" t="s">
        <v>533</v>
      </c>
      <c r="D310" s="622" t="s">
        <v>3319</v>
      </c>
      <c r="E310" s="622" t="s">
        <v>3319</v>
      </c>
      <c r="F310" s="4" t="s">
        <v>665</v>
      </c>
      <c r="G310" s="4" t="s">
        <v>3475</v>
      </c>
    </row>
    <row r="311" spans="2:7" x14ac:dyDescent="0.35">
      <c r="B311" s="18" t="s">
        <v>533</v>
      </c>
      <c r="C311" s="19" t="s">
        <v>533</v>
      </c>
      <c r="D311" s="622" t="s">
        <v>3320</v>
      </c>
      <c r="E311" s="622" t="s">
        <v>3320</v>
      </c>
      <c r="F311" s="4" t="s">
        <v>666</v>
      </c>
      <c r="G311" s="4" t="s">
        <v>3476</v>
      </c>
    </row>
    <row r="312" spans="2:7" x14ac:dyDescent="0.35">
      <c r="B312" s="18" t="s">
        <v>533</v>
      </c>
      <c r="C312" s="19" t="s">
        <v>533</v>
      </c>
      <c r="D312" s="622" t="s">
        <v>3321</v>
      </c>
      <c r="E312" s="622" t="s">
        <v>3321</v>
      </c>
      <c r="F312" s="4" t="s">
        <v>671</v>
      </c>
      <c r="G312" s="4" t="s">
        <v>3477</v>
      </c>
    </row>
    <row r="313" spans="2:7" x14ac:dyDescent="0.35">
      <c r="B313" s="18" t="s">
        <v>533</v>
      </c>
      <c r="C313" s="19" t="s">
        <v>533</v>
      </c>
      <c r="D313" s="622" t="s">
        <v>3322</v>
      </c>
      <c r="E313" s="622" t="s">
        <v>3322</v>
      </c>
      <c r="F313" s="4">
        <v>0</v>
      </c>
      <c r="G313" s="4">
        <v>0</v>
      </c>
    </row>
    <row r="314" spans="2:7" x14ac:dyDescent="0.35">
      <c r="B314" s="18" t="s">
        <v>533</v>
      </c>
      <c r="C314" s="19" t="s">
        <v>533</v>
      </c>
      <c r="D314" s="622" t="s">
        <v>3323</v>
      </c>
      <c r="E314" s="622" t="s">
        <v>3323</v>
      </c>
      <c r="F314" s="4">
        <v>0</v>
      </c>
      <c r="G314" s="4">
        <v>0</v>
      </c>
    </row>
    <row r="315" spans="2:7" x14ac:dyDescent="0.35">
      <c r="B315" s="18" t="s">
        <v>533</v>
      </c>
      <c r="C315" s="19" t="s">
        <v>533</v>
      </c>
      <c r="D315" s="622" t="s">
        <v>3324</v>
      </c>
      <c r="E315" s="622" t="s">
        <v>3324</v>
      </c>
      <c r="F315" s="4">
        <v>0</v>
      </c>
      <c r="G315" s="4">
        <v>0</v>
      </c>
    </row>
    <row r="316" spans="2:7" x14ac:dyDescent="0.35">
      <c r="B316" s="18" t="s">
        <v>533</v>
      </c>
      <c r="C316" s="19" t="s">
        <v>533</v>
      </c>
      <c r="D316" s="622" t="s">
        <v>3325</v>
      </c>
      <c r="E316" s="622" t="s">
        <v>3325</v>
      </c>
      <c r="F316" s="4" t="s">
        <v>683</v>
      </c>
      <c r="G316" s="4" t="s">
        <v>683</v>
      </c>
    </row>
    <row r="317" spans="2:7" x14ac:dyDescent="0.35">
      <c r="B317" s="18" t="s">
        <v>533</v>
      </c>
      <c r="C317" s="19" t="s">
        <v>533</v>
      </c>
      <c r="D317" s="622" t="s">
        <v>3326</v>
      </c>
      <c r="E317" s="622" t="s">
        <v>3326</v>
      </c>
      <c r="F317" s="4">
        <v>0</v>
      </c>
      <c r="G317" s="4">
        <v>0</v>
      </c>
    </row>
    <row r="318" spans="2:7" x14ac:dyDescent="0.35">
      <c r="B318" s="18" t="s">
        <v>533</v>
      </c>
      <c r="C318" s="19" t="s">
        <v>533</v>
      </c>
      <c r="D318" s="622" t="s">
        <v>3327</v>
      </c>
      <c r="E318" s="622" t="s">
        <v>3327</v>
      </c>
      <c r="F318" s="4">
        <v>0</v>
      </c>
      <c r="G318" s="4">
        <v>0</v>
      </c>
    </row>
    <row r="319" spans="2:7" x14ac:dyDescent="0.35">
      <c r="B319" s="18" t="s">
        <v>533</v>
      </c>
      <c r="C319" s="19" t="s">
        <v>533</v>
      </c>
      <c r="D319" s="622" t="s">
        <v>3328</v>
      </c>
      <c r="E319" s="622" t="s">
        <v>3328</v>
      </c>
      <c r="F319" s="4">
        <v>0</v>
      </c>
      <c r="G319" s="4">
        <v>0</v>
      </c>
    </row>
    <row r="320" spans="2:7" x14ac:dyDescent="0.35">
      <c r="B320" s="18" t="s">
        <v>533</v>
      </c>
      <c r="C320" s="19" t="s">
        <v>533</v>
      </c>
      <c r="D320" s="622" t="s">
        <v>3329</v>
      </c>
      <c r="E320" s="622" t="s">
        <v>3329</v>
      </c>
      <c r="F320" s="4">
        <v>0</v>
      </c>
      <c r="G320" s="4">
        <v>0</v>
      </c>
    </row>
    <row r="321" spans="2:7" x14ac:dyDescent="0.35">
      <c r="B321" s="18" t="s">
        <v>533</v>
      </c>
      <c r="C321" s="19" t="s">
        <v>533</v>
      </c>
      <c r="D321" s="622" t="s">
        <v>3330</v>
      </c>
      <c r="E321" s="622" t="s">
        <v>3330</v>
      </c>
      <c r="F321" s="4">
        <v>0</v>
      </c>
      <c r="G321" s="4">
        <v>0</v>
      </c>
    </row>
    <row r="322" spans="2:7" x14ac:dyDescent="0.35">
      <c r="B322" s="18" t="s">
        <v>533</v>
      </c>
      <c r="C322" s="19" t="s">
        <v>533</v>
      </c>
      <c r="D322" s="622" t="s">
        <v>3331</v>
      </c>
      <c r="E322" s="622" t="s">
        <v>3331</v>
      </c>
      <c r="F322" s="4">
        <v>0</v>
      </c>
      <c r="G322" s="4">
        <v>0</v>
      </c>
    </row>
    <row r="323" spans="2:7" x14ac:dyDescent="0.35">
      <c r="B323" s="18" t="s">
        <v>533</v>
      </c>
      <c r="C323" s="19" t="s">
        <v>533</v>
      </c>
      <c r="D323" s="622" t="s">
        <v>3332</v>
      </c>
      <c r="E323" s="622" t="s">
        <v>3332</v>
      </c>
      <c r="F323" s="4">
        <v>0</v>
      </c>
      <c r="G323" s="4">
        <v>0</v>
      </c>
    </row>
    <row r="324" spans="2:7" x14ac:dyDescent="0.35">
      <c r="B324" s="18" t="s">
        <v>533</v>
      </c>
      <c r="C324" s="19" t="s">
        <v>533</v>
      </c>
      <c r="D324" s="622" t="s">
        <v>3333</v>
      </c>
      <c r="E324" s="622" t="s">
        <v>3333</v>
      </c>
      <c r="F324" s="4">
        <v>0</v>
      </c>
      <c r="G324" s="4">
        <v>0</v>
      </c>
    </row>
    <row r="325" spans="2:7" x14ac:dyDescent="0.35">
      <c r="B325" s="18" t="s">
        <v>533</v>
      </c>
      <c r="C325" s="19" t="s">
        <v>533</v>
      </c>
      <c r="D325" s="622" t="s">
        <v>3334</v>
      </c>
      <c r="E325" s="622" t="s">
        <v>3334</v>
      </c>
      <c r="F325" s="4">
        <v>0</v>
      </c>
      <c r="G325" s="4">
        <v>0</v>
      </c>
    </row>
    <row r="326" spans="2:7" x14ac:dyDescent="0.35">
      <c r="B326" s="620" t="s">
        <v>3298</v>
      </c>
      <c r="C326" s="620" t="s">
        <v>3298</v>
      </c>
      <c r="D326" s="620" t="s">
        <v>3298</v>
      </c>
      <c r="E326" s="620" t="s">
        <v>3298</v>
      </c>
      <c r="F326" s="10">
        <v>0</v>
      </c>
      <c r="G326" s="10" t="s">
        <v>584</v>
      </c>
    </row>
    <row r="327" spans="2:7" x14ac:dyDescent="0.35">
      <c r="B327" s="621" t="s">
        <v>533</v>
      </c>
      <c r="C327" s="621" t="s">
        <v>533</v>
      </c>
      <c r="D327" s="621" t="s">
        <v>533</v>
      </c>
      <c r="E327" s="621" t="s">
        <v>533</v>
      </c>
      <c r="F327" s="4" t="s">
        <v>533</v>
      </c>
      <c r="G327" s="4" t="s">
        <v>533</v>
      </c>
    </row>
    <row r="328" spans="2:7" x14ac:dyDescent="0.35">
      <c r="B328" s="620" t="s">
        <v>3299</v>
      </c>
      <c r="C328" s="620" t="s">
        <v>3299</v>
      </c>
      <c r="D328" s="620" t="s">
        <v>3299</v>
      </c>
      <c r="E328" s="620" t="s">
        <v>3299</v>
      </c>
      <c r="F328" s="10" t="s">
        <v>533</v>
      </c>
      <c r="G328" s="10" t="s">
        <v>533</v>
      </c>
    </row>
    <row r="329" spans="2:7" x14ac:dyDescent="0.35">
      <c r="B329" s="17" t="s">
        <v>533</v>
      </c>
      <c r="C329" s="623" t="s">
        <v>3307</v>
      </c>
      <c r="D329" s="623" t="s">
        <v>3307</v>
      </c>
      <c r="E329" s="623" t="s">
        <v>3307</v>
      </c>
      <c r="F329" s="10">
        <v>0</v>
      </c>
      <c r="G329" s="10">
        <v>0</v>
      </c>
    </row>
    <row r="330" spans="2:7" x14ac:dyDescent="0.35">
      <c r="B330" s="18" t="s">
        <v>533</v>
      </c>
      <c r="C330" s="19" t="s">
        <v>533</v>
      </c>
      <c r="D330" s="622" t="s">
        <v>3335</v>
      </c>
      <c r="E330" s="622" t="s">
        <v>3335</v>
      </c>
      <c r="F330" s="4">
        <v>0</v>
      </c>
      <c r="G330" s="4">
        <v>0</v>
      </c>
    </row>
    <row r="331" spans="2:7" x14ac:dyDescent="0.35">
      <c r="B331" s="18" t="s">
        <v>533</v>
      </c>
      <c r="C331" s="19" t="s">
        <v>533</v>
      </c>
      <c r="D331" s="622" t="s">
        <v>3336</v>
      </c>
      <c r="E331" s="622" t="s">
        <v>3336</v>
      </c>
      <c r="F331" s="4">
        <v>0</v>
      </c>
      <c r="G331" s="4">
        <v>0</v>
      </c>
    </row>
    <row r="332" spans="2:7" x14ac:dyDescent="0.35">
      <c r="B332" s="18" t="s">
        <v>533</v>
      </c>
      <c r="C332" s="19" t="s">
        <v>533</v>
      </c>
      <c r="D332" s="622" t="s">
        <v>3337</v>
      </c>
      <c r="E332" s="622" t="s">
        <v>3337</v>
      </c>
      <c r="F332" s="4">
        <v>0</v>
      </c>
      <c r="G332" s="4">
        <v>0</v>
      </c>
    </row>
    <row r="333" spans="2:7" x14ac:dyDescent="0.35">
      <c r="B333" s="621" t="s">
        <v>533</v>
      </c>
      <c r="C333" s="621" t="s">
        <v>533</v>
      </c>
      <c r="D333" s="621" t="s">
        <v>533</v>
      </c>
      <c r="E333" s="621" t="s">
        <v>533</v>
      </c>
      <c r="F333" s="4" t="s">
        <v>533</v>
      </c>
      <c r="G333" s="4" t="s">
        <v>533</v>
      </c>
    </row>
    <row r="334" spans="2:7" x14ac:dyDescent="0.35">
      <c r="B334" s="17" t="s">
        <v>533</v>
      </c>
      <c r="C334" s="623" t="s">
        <v>3308</v>
      </c>
      <c r="D334" s="623" t="s">
        <v>3308</v>
      </c>
      <c r="E334" s="623" t="s">
        <v>3308</v>
      </c>
      <c r="F334" s="10">
        <v>0</v>
      </c>
      <c r="G334" s="10" t="s">
        <v>584</v>
      </c>
    </row>
    <row r="335" spans="2:7" x14ac:dyDescent="0.35">
      <c r="B335" s="18" t="s">
        <v>533</v>
      </c>
      <c r="C335" s="19" t="s">
        <v>533</v>
      </c>
      <c r="D335" s="622" t="s">
        <v>3335</v>
      </c>
      <c r="E335" s="622" t="s">
        <v>3335</v>
      </c>
      <c r="F335" s="4">
        <v>0</v>
      </c>
      <c r="G335" s="4">
        <v>0</v>
      </c>
    </row>
    <row r="336" spans="2:7" x14ac:dyDescent="0.35">
      <c r="B336" s="18" t="s">
        <v>533</v>
      </c>
      <c r="C336" s="19" t="s">
        <v>533</v>
      </c>
      <c r="D336" s="622" t="s">
        <v>3336</v>
      </c>
      <c r="E336" s="622" t="s">
        <v>3336</v>
      </c>
      <c r="F336" s="4">
        <v>0</v>
      </c>
      <c r="G336" s="4" t="s">
        <v>718</v>
      </c>
    </row>
    <row r="337" spans="2:7" x14ac:dyDescent="0.35">
      <c r="B337" s="18" t="s">
        <v>533</v>
      </c>
      <c r="C337" s="19" t="s">
        <v>533</v>
      </c>
      <c r="D337" s="622" t="s">
        <v>3338</v>
      </c>
      <c r="E337" s="622" t="s">
        <v>3338</v>
      </c>
      <c r="F337" s="4">
        <v>0</v>
      </c>
      <c r="G337" s="4" t="s">
        <v>558</v>
      </c>
    </row>
    <row r="338" spans="2:7" x14ac:dyDescent="0.35">
      <c r="B338" s="620" t="s">
        <v>3300</v>
      </c>
      <c r="C338" s="620" t="s">
        <v>3300</v>
      </c>
      <c r="D338" s="620" t="s">
        <v>3300</v>
      </c>
      <c r="E338" s="620" t="s">
        <v>3300</v>
      </c>
      <c r="F338" s="10">
        <v>0</v>
      </c>
      <c r="G338" s="10" t="s">
        <v>3478</v>
      </c>
    </row>
    <row r="339" spans="2:7" x14ac:dyDescent="0.35">
      <c r="B339" s="621" t="s">
        <v>533</v>
      </c>
      <c r="C339" s="621" t="s">
        <v>533</v>
      </c>
      <c r="D339" s="621" t="s">
        <v>533</v>
      </c>
      <c r="E339" s="621" t="s">
        <v>533</v>
      </c>
      <c r="F339" s="4" t="s">
        <v>533</v>
      </c>
      <c r="G339" s="4" t="s">
        <v>533</v>
      </c>
    </row>
    <row r="340" spans="2:7" x14ac:dyDescent="0.35">
      <c r="B340" s="620" t="s">
        <v>3301</v>
      </c>
      <c r="C340" s="620" t="s">
        <v>3301</v>
      </c>
      <c r="D340" s="620" t="s">
        <v>3301</v>
      </c>
      <c r="E340" s="620" t="s">
        <v>3301</v>
      </c>
      <c r="F340" s="10" t="s">
        <v>533</v>
      </c>
      <c r="G340" s="10" t="s">
        <v>533</v>
      </c>
    </row>
    <row r="341" spans="2:7" x14ac:dyDescent="0.35">
      <c r="B341" s="17" t="s">
        <v>533</v>
      </c>
      <c r="C341" s="623" t="s">
        <v>3307</v>
      </c>
      <c r="D341" s="623" t="s">
        <v>3307</v>
      </c>
      <c r="E341" s="623" t="s">
        <v>3307</v>
      </c>
      <c r="F341" s="10">
        <v>0</v>
      </c>
      <c r="G341" s="10">
        <v>0</v>
      </c>
    </row>
    <row r="342" spans="2:7" x14ac:dyDescent="0.35">
      <c r="B342" s="18" t="s">
        <v>533</v>
      </c>
      <c r="C342" s="19" t="s">
        <v>533</v>
      </c>
      <c r="D342" s="622" t="s">
        <v>3339</v>
      </c>
      <c r="E342" s="622" t="s">
        <v>3339</v>
      </c>
      <c r="F342" s="4">
        <v>0</v>
      </c>
      <c r="G342" s="4">
        <v>0</v>
      </c>
    </row>
    <row r="343" spans="2:7" x14ac:dyDescent="0.35">
      <c r="B343" s="18" t="s">
        <v>533</v>
      </c>
      <c r="C343" s="19" t="s">
        <v>533</v>
      </c>
      <c r="D343" s="19" t="s">
        <v>533</v>
      </c>
      <c r="E343" s="20" t="s">
        <v>3343</v>
      </c>
      <c r="F343" s="4">
        <v>0</v>
      </c>
      <c r="G343" s="4">
        <v>0</v>
      </c>
    </row>
    <row r="344" spans="2:7" x14ac:dyDescent="0.35">
      <c r="B344" s="18" t="s">
        <v>533</v>
      </c>
      <c r="C344" s="19" t="s">
        <v>533</v>
      </c>
      <c r="D344" s="19" t="s">
        <v>533</v>
      </c>
      <c r="E344" s="20" t="s">
        <v>3344</v>
      </c>
      <c r="F344" s="4">
        <v>0</v>
      </c>
      <c r="G344" s="4">
        <v>0</v>
      </c>
    </row>
    <row r="345" spans="2:7" x14ac:dyDescent="0.35">
      <c r="B345" s="18" t="s">
        <v>533</v>
      </c>
      <c r="C345" s="19" t="s">
        <v>533</v>
      </c>
      <c r="D345" s="622" t="s">
        <v>3340</v>
      </c>
      <c r="E345" s="622" t="s">
        <v>3340</v>
      </c>
      <c r="F345" s="4">
        <v>0</v>
      </c>
      <c r="G345" s="4">
        <v>0</v>
      </c>
    </row>
    <row r="346" spans="2:7" x14ac:dyDescent="0.35">
      <c r="B346" s="621" t="s">
        <v>533</v>
      </c>
      <c r="C346" s="621" t="s">
        <v>533</v>
      </c>
      <c r="D346" s="621" t="s">
        <v>533</v>
      </c>
      <c r="E346" s="621" t="s">
        <v>533</v>
      </c>
      <c r="F346" s="4" t="s">
        <v>533</v>
      </c>
      <c r="G346" s="4" t="s">
        <v>533</v>
      </c>
    </row>
    <row r="347" spans="2:7" x14ac:dyDescent="0.35">
      <c r="B347" s="17" t="s">
        <v>533</v>
      </c>
      <c r="C347" s="623" t="s">
        <v>3308</v>
      </c>
      <c r="D347" s="623" t="s">
        <v>3308</v>
      </c>
      <c r="E347" s="623" t="s">
        <v>3308</v>
      </c>
      <c r="F347" s="10">
        <v>0</v>
      </c>
      <c r="G347" s="10">
        <v>0</v>
      </c>
    </row>
    <row r="348" spans="2:7" x14ac:dyDescent="0.35">
      <c r="B348" s="18" t="s">
        <v>533</v>
      </c>
      <c r="C348" s="19" t="s">
        <v>533</v>
      </c>
      <c r="D348" s="622" t="s">
        <v>3341</v>
      </c>
      <c r="E348" s="622" t="s">
        <v>3341</v>
      </c>
      <c r="F348" s="4">
        <v>0</v>
      </c>
      <c r="G348" s="4">
        <v>0</v>
      </c>
    </row>
    <row r="349" spans="2:7" x14ac:dyDescent="0.35">
      <c r="B349" s="18" t="s">
        <v>533</v>
      </c>
      <c r="C349" s="19" t="s">
        <v>533</v>
      </c>
      <c r="D349" s="19" t="s">
        <v>533</v>
      </c>
      <c r="E349" s="20" t="s">
        <v>3343</v>
      </c>
      <c r="F349" s="4">
        <v>0</v>
      </c>
      <c r="G349" s="4">
        <v>0</v>
      </c>
    </row>
    <row r="350" spans="2:7" x14ac:dyDescent="0.35">
      <c r="B350" s="18" t="s">
        <v>533</v>
      </c>
      <c r="C350" s="19" t="s">
        <v>533</v>
      </c>
      <c r="D350" s="19" t="s">
        <v>533</v>
      </c>
      <c r="E350" s="20" t="s">
        <v>3344</v>
      </c>
      <c r="F350" s="4">
        <v>0</v>
      </c>
      <c r="G350" s="4">
        <v>0</v>
      </c>
    </row>
    <row r="351" spans="2:7" x14ac:dyDescent="0.35">
      <c r="B351" s="18" t="s">
        <v>533</v>
      </c>
      <c r="C351" s="19" t="s">
        <v>533</v>
      </c>
      <c r="D351" s="622" t="s">
        <v>3342</v>
      </c>
      <c r="E351" s="622" t="s">
        <v>3342</v>
      </c>
      <c r="F351" s="4">
        <v>0</v>
      </c>
      <c r="G351" s="4">
        <v>0</v>
      </c>
    </row>
    <row r="352" spans="2:7" x14ac:dyDescent="0.35">
      <c r="B352" s="620" t="s">
        <v>3302</v>
      </c>
      <c r="C352" s="620" t="s">
        <v>3302</v>
      </c>
      <c r="D352" s="620" t="s">
        <v>3302</v>
      </c>
      <c r="E352" s="620" t="s">
        <v>3302</v>
      </c>
      <c r="F352" s="10">
        <v>0</v>
      </c>
      <c r="G352" s="10">
        <v>0</v>
      </c>
    </row>
    <row r="353" spans="2:8" x14ac:dyDescent="0.35">
      <c r="B353" s="621" t="s">
        <v>533</v>
      </c>
      <c r="C353" s="621" t="s">
        <v>533</v>
      </c>
      <c r="D353" s="621" t="s">
        <v>533</v>
      </c>
      <c r="E353" s="621" t="s">
        <v>533</v>
      </c>
      <c r="F353" s="4" t="s">
        <v>533</v>
      </c>
      <c r="G353" s="4" t="s">
        <v>533</v>
      </c>
    </row>
    <row r="354" spans="2:8" x14ac:dyDescent="0.35">
      <c r="B354" s="620" t="s">
        <v>3303</v>
      </c>
      <c r="C354" s="620" t="s">
        <v>3303</v>
      </c>
      <c r="D354" s="620" t="s">
        <v>3303</v>
      </c>
      <c r="E354" s="620" t="s">
        <v>3303</v>
      </c>
      <c r="F354" s="10">
        <v>0</v>
      </c>
      <c r="G354" s="10">
        <v>0</v>
      </c>
    </row>
    <row r="355" spans="2:8" x14ac:dyDescent="0.35">
      <c r="B355" s="621" t="s">
        <v>533</v>
      </c>
      <c r="C355" s="621" t="s">
        <v>533</v>
      </c>
      <c r="D355" s="621" t="s">
        <v>533</v>
      </c>
      <c r="E355" s="621" t="s">
        <v>533</v>
      </c>
      <c r="F355" s="4" t="s">
        <v>533</v>
      </c>
      <c r="G355" s="4" t="s">
        <v>533</v>
      </c>
    </row>
    <row r="356" spans="2:8" x14ac:dyDescent="0.35">
      <c r="B356" s="620" t="s">
        <v>3304</v>
      </c>
      <c r="C356" s="620" t="s">
        <v>3304</v>
      </c>
      <c r="D356" s="620" t="s">
        <v>3304</v>
      </c>
      <c r="E356" s="620" t="s">
        <v>3304</v>
      </c>
      <c r="F356" s="10">
        <v>0</v>
      </c>
      <c r="G356" s="10">
        <v>0</v>
      </c>
    </row>
    <row r="357" spans="2:8" x14ac:dyDescent="0.35">
      <c r="B357" s="621" t="s">
        <v>533</v>
      </c>
      <c r="C357" s="621" t="s">
        <v>533</v>
      </c>
      <c r="D357" s="621" t="s">
        <v>533</v>
      </c>
      <c r="E357" s="621" t="s">
        <v>533</v>
      </c>
      <c r="F357" s="4" t="s">
        <v>533</v>
      </c>
      <c r="G357" s="4" t="s">
        <v>533</v>
      </c>
    </row>
    <row r="358" spans="2:8" x14ac:dyDescent="0.35">
      <c r="B358" s="620" t="s">
        <v>3305</v>
      </c>
      <c r="C358" s="620" t="s">
        <v>3305</v>
      </c>
      <c r="D358" s="620" t="s">
        <v>3305</v>
      </c>
      <c r="E358" s="620" t="s">
        <v>3305</v>
      </c>
      <c r="F358" s="10">
        <v>0</v>
      </c>
      <c r="G358" s="10">
        <v>0</v>
      </c>
    </row>
    <row r="359" spans="2:8" x14ac:dyDescent="0.35">
      <c r="B359" s="621" t="s">
        <v>533</v>
      </c>
      <c r="C359" s="621" t="s">
        <v>533</v>
      </c>
      <c r="D359" s="621" t="s">
        <v>533</v>
      </c>
      <c r="E359" s="621" t="s">
        <v>533</v>
      </c>
      <c r="F359" s="4" t="s">
        <v>533</v>
      </c>
      <c r="G359" s="4" t="s">
        <v>533</v>
      </c>
    </row>
    <row r="360" spans="2:8" x14ac:dyDescent="0.35">
      <c r="B360" s="21" t="s">
        <v>533</v>
      </c>
      <c r="C360" s="21" t="s">
        <v>533</v>
      </c>
      <c r="D360" s="21" t="s">
        <v>533</v>
      </c>
      <c r="E360" s="21" t="s">
        <v>533</v>
      </c>
      <c r="F360" s="24" t="s">
        <v>533</v>
      </c>
      <c r="G360" s="24" t="s">
        <v>533</v>
      </c>
    </row>
    <row r="361" spans="2:8" x14ac:dyDescent="0.35">
      <c r="B361" s="22" t="s">
        <v>533</v>
      </c>
      <c r="C361" s="22" t="s">
        <v>533</v>
      </c>
      <c r="D361" s="22" t="s">
        <v>533</v>
      </c>
      <c r="E361" s="22" t="s">
        <v>533</v>
      </c>
      <c r="F361" s="25" t="s">
        <v>533</v>
      </c>
      <c r="G361" s="25" t="s">
        <v>533</v>
      </c>
    </row>
    <row r="362" spans="2:8" x14ac:dyDescent="0.35">
      <c r="B362" s="23" t="s">
        <v>533</v>
      </c>
      <c r="C362" s="23" t="s">
        <v>533</v>
      </c>
      <c r="D362" s="23" t="s">
        <v>533</v>
      </c>
      <c r="E362" s="23" t="s">
        <v>533</v>
      </c>
      <c r="F362" s="26" t="s">
        <v>533</v>
      </c>
      <c r="G362" s="26" t="s">
        <v>533</v>
      </c>
    </row>
    <row r="363" spans="2:8" x14ac:dyDescent="0.35">
      <c r="B363" s="624" t="s">
        <v>6</v>
      </c>
      <c r="C363" s="624" t="s">
        <v>6</v>
      </c>
      <c r="D363" s="624" t="s">
        <v>6</v>
      </c>
      <c r="E363" s="624" t="s">
        <v>6</v>
      </c>
      <c r="F363" s="624" t="s">
        <v>6</v>
      </c>
      <c r="G363" s="624" t="s">
        <v>6</v>
      </c>
      <c r="H363" s="27"/>
    </row>
    <row r="364" spans="2:8" x14ac:dyDescent="0.35">
      <c r="B364" s="625" t="s">
        <v>3293</v>
      </c>
      <c r="C364" s="625" t="s">
        <v>3293</v>
      </c>
      <c r="D364" s="625" t="s">
        <v>3293</v>
      </c>
      <c r="E364" s="625" t="s">
        <v>3293</v>
      </c>
      <c r="F364" s="625" t="s">
        <v>3293</v>
      </c>
      <c r="G364" s="625" t="s">
        <v>3293</v>
      </c>
      <c r="H364" s="27"/>
    </row>
    <row r="365" spans="2:8" x14ac:dyDescent="0.35">
      <c r="B365" s="625" t="s">
        <v>3294</v>
      </c>
      <c r="C365" s="625" t="s">
        <v>3294</v>
      </c>
      <c r="D365" s="625" t="s">
        <v>3294</v>
      </c>
      <c r="E365" s="625" t="s">
        <v>3294</v>
      </c>
      <c r="F365" s="625" t="s">
        <v>3294</v>
      </c>
      <c r="G365" s="625" t="s">
        <v>3294</v>
      </c>
      <c r="H365" s="27"/>
    </row>
    <row r="366" spans="2:8" x14ac:dyDescent="0.35">
      <c r="B366" s="626" t="s">
        <v>3295</v>
      </c>
      <c r="C366" s="626" t="s">
        <v>3295</v>
      </c>
      <c r="D366" s="626" t="s">
        <v>3295</v>
      </c>
      <c r="E366" s="626" t="s">
        <v>3295</v>
      </c>
      <c r="F366" s="626" t="s">
        <v>3295</v>
      </c>
      <c r="G366" s="626" t="s">
        <v>3295</v>
      </c>
      <c r="H366" s="27"/>
    </row>
    <row r="367" spans="2:8" x14ac:dyDescent="0.35">
      <c r="B367" s="619" t="s">
        <v>3296</v>
      </c>
      <c r="C367" s="619" t="s">
        <v>3296</v>
      </c>
      <c r="D367" s="619" t="s">
        <v>3296</v>
      </c>
      <c r="E367" s="619" t="s">
        <v>3296</v>
      </c>
      <c r="F367" s="14">
        <v>2025</v>
      </c>
      <c r="G367" s="14">
        <v>2024</v>
      </c>
    </row>
    <row r="368" spans="2:8" x14ac:dyDescent="0.35">
      <c r="B368" s="620" t="s">
        <v>3297</v>
      </c>
      <c r="C368" s="620" t="s">
        <v>3297</v>
      </c>
      <c r="D368" s="620" t="s">
        <v>3297</v>
      </c>
      <c r="E368" s="620" t="s">
        <v>3297</v>
      </c>
      <c r="F368" s="10" t="s">
        <v>533</v>
      </c>
      <c r="G368" s="10" t="s">
        <v>533</v>
      </c>
    </row>
    <row r="369" spans="2:7" x14ac:dyDescent="0.35">
      <c r="B369" s="17" t="s">
        <v>533</v>
      </c>
      <c r="C369" s="623" t="s">
        <v>3307</v>
      </c>
      <c r="D369" s="623" t="s">
        <v>3307</v>
      </c>
      <c r="E369" s="623" t="s">
        <v>3307</v>
      </c>
      <c r="F369" s="10" t="s">
        <v>58</v>
      </c>
      <c r="G369" s="10" t="s">
        <v>3479</v>
      </c>
    </row>
    <row r="370" spans="2:7" x14ac:dyDescent="0.35">
      <c r="B370" s="18" t="s">
        <v>533</v>
      </c>
      <c r="C370" s="19" t="s">
        <v>533</v>
      </c>
      <c r="D370" s="622" t="s">
        <v>3309</v>
      </c>
      <c r="E370" s="622" t="s">
        <v>3309</v>
      </c>
      <c r="F370" s="4">
        <v>0</v>
      </c>
      <c r="G370" s="4">
        <v>0</v>
      </c>
    </row>
    <row r="371" spans="2:7" x14ac:dyDescent="0.35">
      <c r="B371" s="18" t="s">
        <v>533</v>
      </c>
      <c r="C371" s="19" t="s">
        <v>533</v>
      </c>
      <c r="D371" s="622" t="s">
        <v>3310</v>
      </c>
      <c r="E371" s="622" t="s">
        <v>3310</v>
      </c>
      <c r="F371" s="4">
        <v>0</v>
      </c>
      <c r="G371" s="4">
        <v>0</v>
      </c>
    </row>
    <row r="372" spans="2:7" x14ac:dyDescent="0.35">
      <c r="B372" s="18" t="s">
        <v>533</v>
      </c>
      <c r="C372" s="19" t="s">
        <v>533</v>
      </c>
      <c r="D372" s="622" t="s">
        <v>3311</v>
      </c>
      <c r="E372" s="622" t="s">
        <v>3311</v>
      </c>
      <c r="F372" s="4">
        <v>0</v>
      </c>
      <c r="G372" s="4">
        <v>0</v>
      </c>
    </row>
    <row r="373" spans="2:7" x14ac:dyDescent="0.35">
      <c r="B373" s="18" t="s">
        <v>533</v>
      </c>
      <c r="C373" s="19" t="s">
        <v>533</v>
      </c>
      <c r="D373" s="622" t="s">
        <v>3312</v>
      </c>
      <c r="E373" s="622" t="s">
        <v>3312</v>
      </c>
      <c r="F373" s="4">
        <v>0</v>
      </c>
      <c r="G373" s="4">
        <v>0</v>
      </c>
    </row>
    <row r="374" spans="2:7" x14ac:dyDescent="0.35">
      <c r="B374" s="18" t="s">
        <v>533</v>
      </c>
      <c r="C374" s="19" t="s">
        <v>533</v>
      </c>
      <c r="D374" s="622" t="s">
        <v>3313</v>
      </c>
      <c r="E374" s="622" t="s">
        <v>3313</v>
      </c>
      <c r="F374" s="4">
        <v>0</v>
      </c>
      <c r="G374" s="4">
        <v>0</v>
      </c>
    </row>
    <row r="375" spans="2:7" x14ac:dyDescent="0.35">
      <c r="B375" s="18" t="s">
        <v>533</v>
      </c>
      <c r="C375" s="19" t="s">
        <v>533</v>
      </c>
      <c r="D375" s="622" t="s">
        <v>3314</v>
      </c>
      <c r="E375" s="622" t="s">
        <v>3314</v>
      </c>
      <c r="F375" s="4">
        <v>0</v>
      </c>
      <c r="G375" s="4">
        <v>0</v>
      </c>
    </row>
    <row r="376" spans="2:7" x14ac:dyDescent="0.35">
      <c r="B376" s="18" t="s">
        <v>533</v>
      </c>
      <c r="C376" s="19" t="s">
        <v>533</v>
      </c>
      <c r="D376" s="622" t="s">
        <v>3315</v>
      </c>
      <c r="E376" s="622" t="s">
        <v>3315</v>
      </c>
      <c r="F376" s="4" t="s">
        <v>3370</v>
      </c>
      <c r="G376" s="4" t="s">
        <v>3370</v>
      </c>
    </row>
    <row r="377" spans="2:7" x14ac:dyDescent="0.35">
      <c r="B377" s="18" t="s">
        <v>533</v>
      </c>
      <c r="C377" s="19" t="s">
        <v>533</v>
      </c>
      <c r="D377" s="622" t="s">
        <v>3316</v>
      </c>
      <c r="E377" s="622" t="s">
        <v>3316</v>
      </c>
      <c r="F377" s="4">
        <v>0</v>
      </c>
      <c r="G377" s="4">
        <v>0</v>
      </c>
    </row>
    <row r="378" spans="2:7" x14ac:dyDescent="0.35">
      <c r="B378" s="18" t="s">
        <v>533</v>
      </c>
      <c r="C378" s="19" t="s">
        <v>533</v>
      </c>
      <c r="D378" s="622" t="s">
        <v>3317</v>
      </c>
      <c r="E378" s="622" t="s">
        <v>3317</v>
      </c>
      <c r="F378" s="4" t="s">
        <v>3371</v>
      </c>
      <c r="G378" s="4" t="s">
        <v>3480</v>
      </c>
    </row>
    <row r="379" spans="2:7" x14ac:dyDescent="0.35">
      <c r="B379" s="18" t="s">
        <v>533</v>
      </c>
      <c r="C379" s="19" t="s">
        <v>533</v>
      </c>
      <c r="D379" s="622" t="s">
        <v>3318</v>
      </c>
      <c r="E379" s="622" t="s">
        <v>3318</v>
      </c>
      <c r="F379" s="4">
        <v>0</v>
      </c>
      <c r="G379" s="4">
        <v>0</v>
      </c>
    </row>
    <row r="380" spans="2:7" x14ac:dyDescent="0.35">
      <c r="B380" s="621" t="s">
        <v>533</v>
      </c>
      <c r="C380" s="621" t="s">
        <v>533</v>
      </c>
      <c r="D380" s="621" t="s">
        <v>533</v>
      </c>
      <c r="E380" s="621" t="s">
        <v>533</v>
      </c>
      <c r="F380" s="4" t="s">
        <v>533</v>
      </c>
      <c r="G380" s="4" t="s">
        <v>533</v>
      </c>
    </row>
    <row r="381" spans="2:7" x14ac:dyDescent="0.35">
      <c r="B381" s="17" t="s">
        <v>533</v>
      </c>
      <c r="C381" s="623" t="s">
        <v>3308</v>
      </c>
      <c r="D381" s="623" t="s">
        <v>3308</v>
      </c>
      <c r="E381" s="623" t="s">
        <v>3308</v>
      </c>
      <c r="F381" s="10" t="s">
        <v>2878</v>
      </c>
      <c r="G381" s="10" t="s">
        <v>3481</v>
      </c>
    </row>
    <row r="382" spans="2:7" x14ac:dyDescent="0.35">
      <c r="B382" s="18" t="s">
        <v>533</v>
      </c>
      <c r="C382" s="19" t="s">
        <v>533</v>
      </c>
      <c r="D382" s="622" t="s">
        <v>3319</v>
      </c>
      <c r="E382" s="622" t="s">
        <v>3319</v>
      </c>
      <c r="F382" s="4" t="s">
        <v>684</v>
      </c>
      <c r="G382" s="4" t="s">
        <v>3482</v>
      </c>
    </row>
    <row r="383" spans="2:7" x14ac:dyDescent="0.35">
      <c r="B383" s="18" t="s">
        <v>533</v>
      </c>
      <c r="C383" s="19" t="s">
        <v>533</v>
      </c>
      <c r="D383" s="622" t="s">
        <v>3320</v>
      </c>
      <c r="E383" s="622" t="s">
        <v>3320</v>
      </c>
      <c r="F383" s="4" t="s">
        <v>700</v>
      </c>
      <c r="G383" s="4" t="s">
        <v>3483</v>
      </c>
    </row>
    <row r="384" spans="2:7" x14ac:dyDescent="0.35">
      <c r="B384" s="18" t="s">
        <v>533</v>
      </c>
      <c r="C384" s="19" t="s">
        <v>533</v>
      </c>
      <c r="D384" s="622" t="s">
        <v>3321</v>
      </c>
      <c r="E384" s="622" t="s">
        <v>3321</v>
      </c>
      <c r="F384" s="4" t="s">
        <v>710</v>
      </c>
      <c r="G384" s="4" t="s">
        <v>3484</v>
      </c>
    </row>
    <row r="385" spans="2:7" x14ac:dyDescent="0.35">
      <c r="B385" s="18" t="s">
        <v>533</v>
      </c>
      <c r="C385" s="19" t="s">
        <v>533</v>
      </c>
      <c r="D385" s="622" t="s">
        <v>3322</v>
      </c>
      <c r="E385" s="622" t="s">
        <v>3322</v>
      </c>
      <c r="F385" s="4">
        <v>0</v>
      </c>
      <c r="G385" s="4">
        <v>0</v>
      </c>
    </row>
    <row r="386" spans="2:7" x14ac:dyDescent="0.35">
      <c r="B386" s="18" t="s">
        <v>533</v>
      </c>
      <c r="C386" s="19" t="s">
        <v>533</v>
      </c>
      <c r="D386" s="622" t="s">
        <v>3323</v>
      </c>
      <c r="E386" s="622" t="s">
        <v>3323</v>
      </c>
      <c r="F386" s="4">
        <v>0</v>
      </c>
      <c r="G386" s="4">
        <v>0</v>
      </c>
    </row>
    <row r="387" spans="2:7" x14ac:dyDescent="0.35">
      <c r="B387" s="18" t="s">
        <v>533</v>
      </c>
      <c r="C387" s="19" t="s">
        <v>533</v>
      </c>
      <c r="D387" s="622" t="s">
        <v>3324</v>
      </c>
      <c r="E387" s="622" t="s">
        <v>3324</v>
      </c>
      <c r="F387" s="4" t="s">
        <v>725</v>
      </c>
      <c r="G387" s="4" t="s">
        <v>725</v>
      </c>
    </row>
    <row r="388" spans="2:7" x14ac:dyDescent="0.35">
      <c r="B388" s="18" t="s">
        <v>533</v>
      </c>
      <c r="C388" s="19" t="s">
        <v>533</v>
      </c>
      <c r="D388" s="622" t="s">
        <v>3325</v>
      </c>
      <c r="E388" s="622" t="s">
        <v>3325</v>
      </c>
      <c r="F388" s="4">
        <v>0</v>
      </c>
      <c r="G388" s="4">
        <v>0</v>
      </c>
    </row>
    <row r="389" spans="2:7" x14ac:dyDescent="0.35">
      <c r="B389" s="18" t="s">
        <v>533</v>
      </c>
      <c r="C389" s="19" t="s">
        <v>533</v>
      </c>
      <c r="D389" s="622" t="s">
        <v>3326</v>
      </c>
      <c r="E389" s="622" t="s">
        <v>3326</v>
      </c>
      <c r="F389" s="4">
        <v>0</v>
      </c>
      <c r="G389" s="4">
        <v>0</v>
      </c>
    </row>
    <row r="390" spans="2:7" x14ac:dyDescent="0.35">
      <c r="B390" s="18" t="s">
        <v>533</v>
      </c>
      <c r="C390" s="19" t="s">
        <v>533</v>
      </c>
      <c r="D390" s="622" t="s">
        <v>3327</v>
      </c>
      <c r="E390" s="622" t="s">
        <v>3327</v>
      </c>
      <c r="F390" s="4">
        <v>0</v>
      </c>
      <c r="G390" s="4">
        <v>0</v>
      </c>
    </row>
    <row r="391" spans="2:7" x14ac:dyDescent="0.35">
      <c r="B391" s="18" t="s">
        <v>533</v>
      </c>
      <c r="C391" s="19" t="s">
        <v>533</v>
      </c>
      <c r="D391" s="622" t="s">
        <v>3328</v>
      </c>
      <c r="E391" s="622" t="s">
        <v>3328</v>
      </c>
      <c r="F391" s="4">
        <v>0</v>
      </c>
      <c r="G391" s="4">
        <v>0</v>
      </c>
    </row>
    <row r="392" spans="2:7" x14ac:dyDescent="0.35">
      <c r="B392" s="18" t="s">
        <v>533</v>
      </c>
      <c r="C392" s="19" t="s">
        <v>533</v>
      </c>
      <c r="D392" s="622" t="s">
        <v>3329</v>
      </c>
      <c r="E392" s="622" t="s">
        <v>3329</v>
      </c>
      <c r="F392" s="4">
        <v>0</v>
      </c>
      <c r="G392" s="4">
        <v>0</v>
      </c>
    </row>
    <row r="393" spans="2:7" x14ac:dyDescent="0.35">
      <c r="B393" s="18" t="s">
        <v>533</v>
      </c>
      <c r="C393" s="19" t="s">
        <v>533</v>
      </c>
      <c r="D393" s="622" t="s">
        <v>3330</v>
      </c>
      <c r="E393" s="622" t="s">
        <v>3330</v>
      </c>
      <c r="F393" s="4">
        <v>0</v>
      </c>
      <c r="G393" s="4">
        <v>0</v>
      </c>
    </row>
    <row r="394" spans="2:7" x14ac:dyDescent="0.35">
      <c r="B394" s="18" t="s">
        <v>533</v>
      </c>
      <c r="C394" s="19" t="s">
        <v>533</v>
      </c>
      <c r="D394" s="622" t="s">
        <v>3331</v>
      </c>
      <c r="E394" s="622" t="s">
        <v>3331</v>
      </c>
      <c r="F394" s="4">
        <v>0</v>
      </c>
      <c r="G394" s="4">
        <v>0</v>
      </c>
    </row>
    <row r="395" spans="2:7" x14ac:dyDescent="0.35">
      <c r="B395" s="18" t="s">
        <v>533</v>
      </c>
      <c r="C395" s="19" t="s">
        <v>533</v>
      </c>
      <c r="D395" s="622" t="s">
        <v>3332</v>
      </c>
      <c r="E395" s="622" t="s">
        <v>3332</v>
      </c>
      <c r="F395" s="4">
        <v>0</v>
      </c>
      <c r="G395" s="4">
        <v>0</v>
      </c>
    </row>
    <row r="396" spans="2:7" x14ac:dyDescent="0.35">
      <c r="B396" s="18" t="s">
        <v>533</v>
      </c>
      <c r="C396" s="19" t="s">
        <v>533</v>
      </c>
      <c r="D396" s="622" t="s">
        <v>3333</v>
      </c>
      <c r="E396" s="622" t="s">
        <v>3333</v>
      </c>
      <c r="F396" s="4">
        <v>0</v>
      </c>
      <c r="G396" s="4">
        <v>0</v>
      </c>
    </row>
    <row r="397" spans="2:7" x14ac:dyDescent="0.35">
      <c r="B397" s="18" t="s">
        <v>533</v>
      </c>
      <c r="C397" s="19" t="s">
        <v>533</v>
      </c>
      <c r="D397" s="622" t="s">
        <v>3334</v>
      </c>
      <c r="E397" s="622" t="s">
        <v>3334</v>
      </c>
      <c r="F397" s="4">
        <v>0</v>
      </c>
      <c r="G397" s="4">
        <v>0</v>
      </c>
    </row>
    <row r="398" spans="2:7" x14ac:dyDescent="0.35">
      <c r="B398" s="620" t="s">
        <v>3298</v>
      </c>
      <c r="C398" s="620" t="s">
        <v>3298</v>
      </c>
      <c r="D398" s="620" t="s">
        <v>3298</v>
      </c>
      <c r="E398" s="620" t="s">
        <v>3298</v>
      </c>
      <c r="F398" s="10" t="s">
        <v>726</v>
      </c>
      <c r="G398" s="10" t="s">
        <v>726</v>
      </c>
    </row>
    <row r="399" spans="2:7" x14ac:dyDescent="0.35">
      <c r="B399" s="621" t="s">
        <v>533</v>
      </c>
      <c r="C399" s="621" t="s">
        <v>533</v>
      </c>
      <c r="D399" s="621" t="s">
        <v>533</v>
      </c>
      <c r="E399" s="621" t="s">
        <v>533</v>
      </c>
      <c r="F399" s="4" t="s">
        <v>533</v>
      </c>
      <c r="G399" s="4" t="s">
        <v>533</v>
      </c>
    </row>
    <row r="400" spans="2:7" x14ac:dyDescent="0.35">
      <c r="B400" s="620" t="s">
        <v>3299</v>
      </c>
      <c r="C400" s="620" t="s">
        <v>3299</v>
      </c>
      <c r="D400" s="620" t="s">
        <v>3299</v>
      </c>
      <c r="E400" s="620" t="s">
        <v>3299</v>
      </c>
      <c r="F400" s="10" t="s">
        <v>533</v>
      </c>
      <c r="G400" s="10" t="s">
        <v>533</v>
      </c>
    </row>
    <row r="401" spans="2:7" x14ac:dyDescent="0.35">
      <c r="B401" s="17" t="s">
        <v>533</v>
      </c>
      <c r="C401" s="623" t="s">
        <v>3307</v>
      </c>
      <c r="D401" s="623" t="s">
        <v>3307</v>
      </c>
      <c r="E401" s="623" t="s">
        <v>3307</v>
      </c>
      <c r="F401" s="10">
        <v>0</v>
      </c>
      <c r="G401" s="10">
        <v>0</v>
      </c>
    </row>
    <row r="402" spans="2:7" x14ac:dyDescent="0.35">
      <c r="B402" s="18" t="s">
        <v>533</v>
      </c>
      <c r="C402" s="19" t="s">
        <v>533</v>
      </c>
      <c r="D402" s="622" t="s">
        <v>3335</v>
      </c>
      <c r="E402" s="622" t="s">
        <v>3335</v>
      </c>
      <c r="F402" s="4">
        <v>0</v>
      </c>
      <c r="G402" s="4">
        <v>0</v>
      </c>
    </row>
    <row r="403" spans="2:7" x14ac:dyDescent="0.35">
      <c r="B403" s="18" t="s">
        <v>533</v>
      </c>
      <c r="C403" s="19" t="s">
        <v>533</v>
      </c>
      <c r="D403" s="622" t="s">
        <v>3336</v>
      </c>
      <c r="E403" s="622" t="s">
        <v>3336</v>
      </c>
      <c r="F403" s="4">
        <v>0</v>
      </c>
      <c r="G403" s="4">
        <v>0</v>
      </c>
    </row>
    <row r="404" spans="2:7" x14ac:dyDescent="0.35">
      <c r="B404" s="18" t="s">
        <v>533</v>
      </c>
      <c r="C404" s="19" t="s">
        <v>533</v>
      </c>
      <c r="D404" s="622" t="s">
        <v>3337</v>
      </c>
      <c r="E404" s="622" t="s">
        <v>3337</v>
      </c>
      <c r="F404" s="4">
        <v>0</v>
      </c>
      <c r="G404" s="4">
        <v>0</v>
      </c>
    </row>
    <row r="405" spans="2:7" x14ac:dyDescent="0.35">
      <c r="B405" s="621" t="s">
        <v>533</v>
      </c>
      <c r="C405" s="621" t="s">
        <v>533</v>
      </c>
      <c r="D405" s="621" t="s">
        <v>533</v>
      </c>
      <c r="E405" s="621" t="s">
        <v>533</v>
      </c>
      <c r="F405" s="4" t="s">
        <v>533</v>
      </c>
      <c r="G405" s="4" t="s">
        <v>533</v>
      </c>
    </row>
    <row r="406" spans="2:7" x14ac:dyDescent="0.35">
      <c r="B406" s="17" t="s">
        <v>533</v>
      </c>
      <c r="C406" s="623" t="s">
        <v>3308</v>
      </c>
      <c r="D406" s="623" t="s">
        <v>3308</v>
      </c>
      <c r="E406" s="623" t="s">
        <v>3308</v>
      </c>
      <c r="F406" s="10" t="s">
        <v>726</v>
      </c>
      <c r="G406" s="10" t="s">
        <v>726</v>
      </c>
    </row>
    <row r="407" spans="2:7" x14ac:dyDescent="0.35">
      <c r="B407" s="18" t="s">
        <v>533</v>
      </c>
      <c r="C407" s="19" t="s">
        <v>533</v>
      </c>
      <c r="D407" s="622" t="s">
        <v>3335</v>
      </c>
      <c r="E407" s="622" t="s">
        <v>3335</v>
      </c>
      <c r="F407" s="4">
        <v>0</v>
      </c>
      <c r="G407" s="4">
        <v>0</v>
      </c>
    </row>
    <row r="408" spans="2:7" x14ac:dyDescent="0.35">
      <c r="B408" s="18" t="s">
        <v>533</v>
      </c>
      <c r="C408" s="19" t="s">
        <v>533</v>
      </c>
      <c r="D408" s="622" t="s">
        <v>3336</v>
      </c>
      <c r="E408" s="622" t="s">
        <v>3336</v>
      </c>
      <c r="F408" s="4" t="s">
        <v>726</v>
      </c>
      <c r="G408" s="4" t="s">
        <v>726</v>
      </c>
    </row>
    <row r="409" spans="2:7" x14ac:dyDescent="0.35">
      <c r="B409" s="18" t="s">
        <v>533</v>
      </c>
      <c r="C409" s="19" t="s">
        <v>533</v>
      </c>
      <c r="D409" s="622" t="s">
        <v>3338</v>
      </c>
      <c r="E409" s="622" t="s">
        <v>3338</v>
      </c>
      <c r="F409" s="4">
        <v>0</v>
      </c>
      <c r="G409" s="4">
        <v>0</v>
      </c>
    </row>
    <row r="410" spans="2:7" x14ac:dyDescent="0.35">
      <c r="B410" s="620" t="s">
        <v>3300</v>
      </c>
      <c r="C410" s="620" t="s">
        <v>3300</v>
      </c>
      <c r="D410" s="620" t="s">
        <v>3300</v>
      </c>
      <c r="E410" s="620" t="s">
        <v>3300</v>
      </c>
      <c r="F410" s="10" t="s">
        <v>3372</v>
      </c>
      <c r="G410" s="10" t="s">
        <v>3372</v>
      </c>
    </row>
    <row r="411" spans="2:7" x14ac:dyDescent="0.35">
      <c r="B411" s="621" t="s">
        <v>533</v>
      </c>
      <c r="C411" s="621" t="s">
        <v>533</v>
      </c>
      <c r="D411" s="621" t="s">
        <v>533</v>
      </c>
      <c r="E411" s="621" t="s">
        <v>533</v>
      </c>
      <c r="F411" s="4" t="s">
        <v>533</v>
      </c>
      <c r="G411" s="4" t="s">
        <v>533</v>
      </c>
    </row>
    <row r="412" spans="2:7" x14ac:dyDescent="0.35">
      <c r="B412" s="620" t="s">
        <v>3301</v>
      </c>
      <c r="C412" s="620" t="s">
        <v>3301</v>
      </c>
      <c r="D412" s="620" t="s">
        <v>3301</v>
      </c>
      <c r="E412" s="620" t="s">
        <v>3301</v>
      </c>
      <c r="F412" s="10" t="s">
        <v>533</v>
      </c>
      <c r="G412" s="10" t="s">
        <v>533</v>
      </c>
    </row>
    <row r="413" spans="2:7" x14ac:dyDescent="0.35">
      <c r="B413" s="17" t="s">
        <v>533</v>
      </c>
      <c r="C413" s="623" t="s">
        <v>3307</v>
      </c>
      <c r="D413" s="623" t="s">
        <v>3307</v>
      </c>
      <c r="E413" s="623" t="s">
        <v>3307</v>
      </c>
      <c r="F413" s="10">
        <v>0</v>
      </c>
      <c r="G413" s="10">
        <v>0</v>
      </c>
    </row>
    <row r="414" spans="2:7" x14ac:dyDescent="0.35">
      <c r="B414" s="18" t="s">
        <v>533</v>
      </c>
      <c r="C414" s="19" t="s">
        <v>533</v>
      </c>
      <c r="D414" s="622" t="s">
        <v>3339</v>
      </c>
      <c r="E414" s="622" t="s">
        <v>3339</v>
      </c>
      <c r="F414" s="4">
        <v>0</v>
      </c>
      <c r="G414" s="4">
        <v>0</v>
      </c>
    </row>
    <row r="415" spans="2:7" x14ac:dyDescent="0.35">
      <c r="B415" s="18" t="s">
        <v>533</v>
      </c>
      <c r="C415" s="19" t="s">
        <v>533</v>
      </c>
      <c r="D415" s="19" t="s">
        <v>533</v>
      </c>
      <c r="E415" s="20" t="s">
        <v>3343</v>
      </c>
      <c r="F415" s="4">
        <v>0</v>
      </c>
      <c r="G415" s="4">
        <v>0</v>
      </c>
    </row>
    <row r="416" spans="2:7" x14ac:dyDescent="0.35">
      <c r="B416" s="18" t="s">
        <v>533</v>
      </c>
      <c r="C416" s="19" t="s">
        <v>533</v>
      </c>
      <c r="D416" s="19" t="s">
        <v>533</v>
      </c>
      <c r="E416" s="20" t="s">
        <v>3344</v>
      </c>
      <c r="F416" s="4">
        <v>0</v>
      </c>
      <c r="G416" s="4">
        <v>0</v>
      </c>
    </row>
    <row r="417" spans="2:7" x14ac:dyDescent="0.35">
      <c r="B417" s="18" t="s">
        <v>533</v>
      </c>
      <c r="C417" s="19" t="s">
        <v>533</v>
      </c>
      <c r="D417" s="622" t="s">
        <v>3340</v>
      </c>
      <c r="E417" s="622" t="s">
        <v>3340</v>
      </c>
      <c r="F417" s="4">
        <v>0</v>
      </c>
      <c r="G417" s="4">
        <v>0</v>
      </c>
    </row>
    <row r="418" spans="2:7" x14ac:dyDescent="0.35">
      <c r="B418" s="621" t="s">
        <v>533</v>
      </c>
      <c r="C418" s="621" t="s">
        <v>533</v>
      </c>
      <c r="D418" s="621" t="s">
        <v>533</v>
      </c>
      <c r="E418" s="621" t="s">
        <v>533</v>
      </c>
      <c r="F418" s="4" t="s">
        <v>533</v>
      </c>
      <c r="G418" s="4" t="s">
        <v>533</v>
      </c>
    </row>
    <row r="419" spans="2:7" x14ac:dyDescent="0.35">
      <c r="B419" s="17" t="s">
        <v>533</v>
      </c>
      <c r="C419" s="623" t="s">
        <v>3308</v>
      </c>
      <c r="D419" s="623" t="s">
        <v>3308</v>
      </c>
      <c r="E419" s="623" t="s">
        <v>3308</v>
      </c>
      <c r="F419" s="10">
        <v>0</v>
      </c>
      <c r="G419" s="10">
        <v>0</v>
      </c>
    </row>
    <row r="420" spans="2:7" x14ac:dyDescent="0.35">
      <c r="B420" s="18" t="s">
        <v>533</v>
      </c>
      <c r="C420" s="19" t="s">
        <v>533</v>
      </c>
      <c r="D420" s="622" t="s">
        <v>3341</v>
      </c>
      <c r="E420" s="622" t="s">
        <v>3341</v>
      </c>
      <c r="F420" s="4">
        <v>0</v>
      </c>
      <c r="G420" s="4">
        <v>0</v>
      </c>
    </row>
    <row r="421" spans="2:7" x14ac:dyDescent="0.35">
      <c r="B421" s="18" t="s">
        <v>533</v>
      </c>
      <c r="C421" s="19" t="s">
        <v>533</v>
      </c>
      <c r="D421" s="19" t="s">
        <v>533</v>
      </c>
      <c r="E421" s="20" t="s">
        <v>3343</v>
      </c>
      <c r="F421" s="4">
        <v>0</v>
      </c>
      <c r="G421" s="4">
        <v>0</v>
      </c>
    </row>
    <row r="422" spans="2:7" x14ac:dyDescent="0.35">
      <c r="B422" s="18" t="s">
        <v>533</v>
      </c>
      <c r="C422" s="19" t="s">
        <v>533</v>
      </c>
      <c r="D422" s="19" t="s">
        <v>533</v>
      </c>
      <c r="E422" s="20" t="s">
        <v>3344</v>
      </c>
      <c r="F422" s="4">
        <v>0</v>
      </c>
      <c r="G422" s="4">
        <v>0</v>
      </c>
    </row>
    <row r="423" spans="2:7" x14ac:dyDescent="0.35">
      <c r="B423" s="18" t="s">
        <v>533</v>
      </c>
      <c r="C423" s="19" t="s">
        <v>533</v>
      </c>
      <c r="D423" s="622" t="s">
        <v>3342</v>
      </c>
      <c r="E423" s="622" t="s">
        <v>3342</v>
      </c>
      <c r="F423" s="4">
        <v>0</v>
      </c>
      <c r="G423" s="4">
        <v>0</v>
      </c>
    </row>
    <row r="424" spans="2:7" x14ac:dyDescent="0.35">
      <c r="B424" s="620" t="s">
        <v>3302</v>
      </c>
      <c r="C424" s="620" t="s">
        <v>3302</v>
      </c>
      <c r="D424" s="620" t="s">
        <v>3302</v>
      </c>
      <c r="E424" s="620" t="s">
        <v>3302</v>
      </c>
      <c r="F424" s="10">
        <v>0</v>
      </c>
      <c r="G424" s="10">
        <v>0</v>
      </c>
    </row>
    <row r="425" spans="2:7" x14ac:dyDescent="0.35">
      <c r="B425" s="621" t="s">
        <v>533</v>
      </c>
      <c r="C425" s="621" t="s">
        <v>533</v>
      </c>
      <c r="D425" s="621" t="s">
        <v>533</v>
      </c>
      <c r="E425" s="621" t="s">
        <v>533</v>
      </c>
      <c r="F425" s="4" t="s">
        <v>533</v>
      </c>
      <c r="G425" s="4" t="s">
        <v>533</v>
      </c>
    </row>
    <row r="426" spans="2:7" x14ac:dyDescent="0.35">
      <c r="B426" s="620" t="s">
        <v>3303</v>
      </c>
      <c r="C426" s="620" t="s">
        <v>3303</v>
      </c>
      <c r="D426" s="620" t="s">
        <v>3303</v>
      </c>
      <c r="E426" s="620" t="s">
        <v>3303</v>
      </c>
      <c r="F426" s="10">
        <v>0</v>
      </c>
      <c r="G426" s="10">
        <v>0</v>
      </c>
    </row>
    <row r="427" spans="2:7" x14ac:dyDescent="0.35">
      <c r="B427" s="621" t="s">
        <v>533</v>
      </c>
      <c r="C427" s="621" t="s">
        <v>533</v>
      </c>
      <c r="D427" s="621" t="s">
        <v>533</v>
      </c>
      <c r="E427" s="621" t="s">
        <v>533</v>
      </c>
      <c r="F427" s="4" t="s">
        <v>533</v>
      </c>
      <c r="G427" s="4" t="s">
        <v>533</v>
      </c>
    </row>
    <row r="428" spans="2:7" x14ac:dyDescent="0.35">
      <c r="B428" s="620" t="s">
        <v>3304</v>
      </c>
      <c r="C428" s="620" t="s">
        <v>3304</v>
      </c>
      <c r="D428" s="620" t="s">
        <v>3304</v>
      </c>
      <c r="E428" s="620" t="s">
        <v>3304</v>
      </c>
      <c r="F428" s="10">
        <v>0</v>
      </c>
      <c r="G428" s="10">
        <v>0</v>
      </c>
    </row>
    <row r="429" spans="2:7" x14ac:dyDescent="0.35">
      <c r="B429" s="621" t="s">
        <v>533</v>
      </c>
      <c r="C429" s="621" t="s">
        <v>533</v>
      </c>
      <c r="D429" s="621" t="s">
        <v>533</v>
      </c>
      <c r="E429" s="621" t="s">
        <v>533</v>
      </c>
      <c r="F429" s="4" t="s">
        <v>533</v>
      </c>
      <c r="G429" s="4" t="s">
        <v>533</v>
      </c>
    </row>
    <row r="430" spans="2:7" x14ac:dyDescent="0.35">
      <c r="B430" s="620" t="s">
        <v>3305</v>
      </c>
      <c r="C430" s="620" t="s">
        <v>3305</v>
      </c>
      <c r="D430" s="620" t="s">
        <v>3305</v>
      </c>
      <c r="E430" s="620" t="s">
        <v>3305</v>
      </c>
      <c r="F430" s="10">
        <v>0</v>
      </c>
      <c r="G430" s="10">
        <v>0</v>
      </c>
    </row>
    <row r="431" spans="2:7" x14ac:dyDescent="0.35">
      <c r="B431" s="621" t="s">
        <v>533</v>
      </c>
      <c r="C431" s="621" t="s">
        <v>533</v>
      </c>
      <c r="D431" s="621" t="s">
        <v>533</v>
      </c>
      <c r="E431" s="621" t="s">
        <v>533</v>
      </c>
      <c r="F431" s="4" t="s">
        <v>533</v>
      </c>
      <c r="G431" s="4" t="s">
        <v>533</v>
      </c>
    </row>
    <row r="432" spans="2:7" x14ac:dyDescent="0.35">
      <c r="B432" s="21" t="s">
        <v>533</v>
      </c>
      <c r="C432" s="21" t="s">
        <v>533</v>
      </c>
      <c r="D432" s="21" t="s">
        <v>533</v>
      </c>
      <c r="E432" s="21" t="s">
        <v>533</v>
      </c>
      <c r="F432" s="24" t="s">
        <v>533</v>
      </c>
      <c r="G432" s="24" t="s">
        <v>533</v>
      </c>
    </row>
    <row r="433" spans="2:8" x14ac:dyDescent="0.35">
      <c r="B433" s="22" t="s">
        <v>533</v>
      </c>
      <c r="C433" s="22" t="s">
        <v>533</v>
      </c>
      <c r="D433" s="22" t="s">
        <v>533</v>
      </c>
      <c r="E433" s="22" t="s">
        <v>533</v>
      </c>
      <c r="F433" s="25" t="s">
        <v>533</v>
      </c>
      <c r="G433" s="25" t="s">
        <v>533</v>
      </c>
    </row>
    <row r="434" spans="2:8" x14ac:dyDescent="0.35">
      <c r="B434" s="23" t="s">
        <v>533</v>
      </c>
      <c r="C434" s="23" t="s">
        <v>533</v>
      </c>
      <c r="D434" s="23" t="s">
        <v>533</v>
      </c>
      <c r="E434" s="23" t="s">
        <v>533</v>
      </c>
      <c r="F434" s="26" t="s">
        <v>533</v>
      </c>
      <c r="G434" s="26" t="s">
        <v>533</v>
      </c>
    </row>
    <row r="435" spans="2:8" x14ac:dyDescent="0.35">
      <c r="B435" s="624" t="s">
        <v>7</v>
      </c>
      <c r="C435" s="624" t="s">
        <v>7</v>
      </c>
      <c r="D435" s="624" t="s">
        <v>7</v>
      </c>
      <c r="E435" s="624" t="s">
        <v>7</v>
      </c>
      <c r="F435" s="624" t="s">
        <v>7</v>
      </c>
      <c r="G435" s="624" t="s">
        <v>7</v>
      </c>
      <c r="H435" s="27"/>
    </row>
    <row r="436" spans="2:8" x14ac:dyDescent="0.35">
      <c r="B436" s="625" t="s">
        <v>3293</v>
      </c>
      <c r="C436" s="625" t="s">
        <v>3293</v>
      </c>
      <c r="D436" s="625" t="s">
        <v>3293</v>
      </c>
      <c r="E436" s="625" t="s">
        <v>3293</v>
      </c>
      <c r="F436" s="625" t="s">
        <v>3293</v>
      </c>
      <c r="G436" s="625" t="s">
        <v>3293</v>
      </c>
      <c r="H436" s="27"/>
    </row>
    <row r="437" spans="2:8" x14ac:dyDescent="0.35">
      <c r="B437" s="625" t="s">
        <v>3294</v>
      </c>
      <c r="C437" s="625" t="s">
        <v>3294</v>
      </c>
      <c r="D437" s="625" t="s">
        <v>3294</v>
      </c>
      <c r="E437" s="625" t="s">
        <v>3294</v>
      </c>
      <c r="F437" s="625" t="s">
        <v>3294</v>
      </c>
      <c r="G437" s="625" t="s">
        <v>3294</v>
      </c>
      <c r="H437" s="27"/>
    </row>
    <row r="438" spans="2:8" x14ac:dyDescent="0.35">
      <c r="B438" s="626" t="s">
        <v>3295</v>
      </c>
      <c r="C438" s="626" t="s">
        <v>3295</v>
      </c>
      <c r="D438" s="626" t="s">
        <v>3295</v>
      </c>
      <c r="E438" s="626" t="s">
        <v>3295</v>
      </c>
      <c r="F438" s="626" t="s">
        <v>3295</v>
      </c>
      <c r="G438" s="626" t="s">
        <v>3295</v>
      </c>
      <c r="H438" s="27"/>
    </row>
    <row r="439" spans="2:8" x14ac:dyDescent="0.35">
      <c r="B439" s="619" t="s">
        <v>3296</v>
      </c>
      <c r="C439" s="619" t="s">
        <v>3296</v>
      </c>
      <c r="D439" s="619" t="s">
        <v>3296</v>
      </c>
      <c r="E439" s="619" t="s">
        <v>3296</v>
      </c>
      <c r="F439" s="14">
        <v>2025</v>
      </c>
      <c r="G439" s="14">
        <v>2024</v>
      </c>
    </row>
    <row r="440" spans="2:8" x14ac:dyDescent="0.35">
      <c r="B440" s="620" t="s">
        <v>3297</v>
      </c>
      <c r="C440" s="620" t="s">
        <v>3297</v>
      </c>
      <c r="D440" s="620" t="s">
        <v>3297</v>
      </c>
      <c r="E440" s="620" t="s">
        <v>3297</v>
      </c>
      <c r="F440" s="10" t="s">
        <v>533</v>
      </c>
      <c r="G440" s="10" t="s">
        <v>533</v>
      </c>
    </row>
    <row r="441" spans="2:8" x14ac:dyDescent="0.35">
      <c r="B441" s="17" t="s">
        <v>533</v>
      </c>
      <c r="C441" s="623" t="s">
        <v>3307</v>
      </c>
      <c r="D441" s="623" t="s">
        <v>3307</v>
      </c>
      <c r="E441" s="623" t="s">
        <v>3307</v>
      </c>
      <c r="F441" s="10" t="s">
        <v>59</v>
      </c>
      <c r="G441" s="10" t="s">
        <v>3485</v>
      </c>
    </row>
    <row r="442" spans="2:8" x14ac:dyDescent="0.35">
      <c r="B442" s="18" t="s">
        <v>533</v>
      </c>
      <c r="C442" s="19" t="s">
        <v>533</v>
      </c>
      <c r="D442" s="622" t="s">
        <v>3309</v>
      </c>
      <c r="E442" s="622" t="s">
        <v>3309</v>
      </c>
      <c r="F442" s="4">
        <v>0</v>
      </c>
      <c r="G442" s="4">
        <v>0</v>
      </c>
    </row>
    <row r="443" spans="2:8" x14ac:dyDescent="0.35">
      <c r="B443" s="18" t="s">
        <v>533</v>
      </c>
      <c r="C443" s="19" t="s">
        <v>533</v>
      </c>
      <c r="D443" s="622" t="s">
        <v>3310</v>
      </c>
      <c r="E443" s="622" t="s">
        <v>3310</v>
      </c>
      <c r="F443" s="4">
        <v>0</v>
      </c>
      <c r="G443" s="4">
        <v>0</v>
      </c>
    </row>
    <row r="444" spans="2:8" x14ac:dyDescent="0.35">
      <c r="B444" s="18" t="s">
        <v>533</v>
      </c>
      <c r="C444" s="19" t="s">
        <v>533</v>
      </c>
      <c r="D444" s="622" t="s">
        <v>3311</v>
      </c>
      <c r="E444" s="622" t="s">
        <v>3311</v>
      </c>
      <c r="F444" s="4">
        <v>0</v>
      </c>
      <c r="G444" s="4">
        <v>0</v>
      </c>
    </row>
    <row r="445" spans="2:8" x14ac:dyDescent="0.35">
      <c r="B445" s="18" t="s">
        <v>533</v>
      </c>
      <c r="C445" s="19" t="s">
        <v>533</v>
      </c>
      <c r="D445" s="622" t="s">
        <v>3312</v>
      </c>
      <c r="E445" s="622" t="s">
        <v>3312</v>
      </c>
      <c r="F445" s="4">
        <v>0</v>
      </c>
      <c r="G445" s="4">
        <v>0</v>
      </c>
    </row>
    <row r="446" spans="2:8" x14ac:dyDescent="0.35">
      <c r="B446" s="18" t="s">
        <v>533</v>
      </c>
      <c r="C446" s="19" t="s">
        <v>533</v>
      </c>
      <c r="D446" s="622" t="s">
        <v>3313</v>
      </c>
      <c r="E446" s="622" t="s">
        <v>3313</v>
      </c>
      <c r="F446" s="4">
        <v>0</v>
      </c>
      <c r="G446" s="4">
        <v>0</v>
      </c>
    </row>
    <row r="447" spans="2:8" x14ac:dyDescent="0.35">
      <c r="B447" s="18" t="s">
        <v>533</v>
      </c>
      <c r="C447" s="19" t="s">
        <v>533</v>
      </c>
      <c r="D447" s="622" t="s">
        <v>3314</v>
      </c>
      <c r="E447" s="622" t="s">
        <v>3314</v>
      </c>
      <c r="F447" s="4">
        <v>0</v>
      </c>
      <c r="G447" s="4">
        <v>0</v>
      </c>
    </row>
    <row r="448" spans="2:8" x14ac:dyDescent="0.35">
      <c r="B448" s="18" t="s">
        <v>533</v>
      </c>
      <c r="C448" s="19" t="s">
        <v>533</v>
      </c>
      <c r="D448" s="622" t="s">
        <v>3315</v>
      </c>
      <c r="E448" s="622" t="s">
        <v>3315</v>
      </c>
      <c r="F448" s="4" t="s">
        <v>3373</v>
      </c>
      <c r="G448" s="4" t="s">
        <v>2064</v>
      </c>
    </row>
    <row r="449" spans="2:7" x14ac:dyDescent="0.35">
      <c r="B449" s="18" t="s">
        <v>533</v>
      </c>
      <c r="C449" s="19" t="s">
        <v>533</v>
      </c>
      <c r="D449" s="622" t="s">
        <v>3316</v>
      </c>
      <c r="E449" s="622" t="s">
        <v>3316</v>
      </c>
      <c r="F449" s="4">
        <v>0</v>
      </c>
      <c r="G449" s="4">
        <v>0</v>
      </c>
    </row>
    <row r="450" spans="2:7" x14ac:dyDescent="0.35">
      <c r="B450" s="18" t="s">
        <v>533</v>
      </c>
      <c r="C450" s="19" t="s">
        <v>533</v>
      </c>
      <c r="D450" s="622" t="s">
        <v>3317</v>
      </c>
      <c r="E450" s="622" t="s">
        <v>3317</v>
      </c>
      <c r="F450" s="4" t="s">
        <v>3374</v>
      </c>
      <c r="G450" s="4" t="s">
        <v>3486</v>
      </c>
    </row>
    <row r="451" spans="2:7" x14ac:dyDescent="0.35">
      <c r="B451" s="18" t="s">
        <v>533</v>
      </c>
      <c r="C451" s="19" t="s">
        <v>533</v>
      </c>
      <c r="D451" s="622" t="s">
        <v>3318</v>
      </c>
      <c r="E451" s="622" t="s">
        <v>3318</v>
      </c>
      <c r="F451" s="4">
        <v>0</v>
      </c>
      <c r="G451" s="4">
        <v>0</v>
      </c>
    </row>
    <row r="452" spans="2:7" x14ac:dyDescent="0.35">
      <c r="B452" s="621" t="s">
        <v>533</v>
      </c>
      <c r="C452" s="621" t="s">
        <v>533</v>
      </c>
      <c r="D452" s="621" t="s">
        <v>533</v>
      </c>
      <c r="E452" s="621" t="s">
        <v>533</v>
      </c>
      <c r="F452" s="4" t="s">
        <v>533</v>
      </c>
      <c r="G452" s="4" t="s">
        <v>533</v>
      </c>
    </row>
    <row r="453" spans="2:7" x14ac:dyDescent="0.35">
      <c r="B453" s="17" t="s">
        <v>533</v>
      </c>
      <c r="C453" s="623" t="s">
        <v>3308</v>
      </c>
      <c r="D453" s="623" t="s">
        <v>3308</v>
      </c>
      <c r="E453" s="623" t="s">
        <v>3308</v>
      </c>
      <c r="F453" s="10" t="s">
        <v>2879</v>
      </c>
      <c r="G453" s="10" t="s">
        <v>3485</v>
      </c>
    </row>
    <row r="454" spans="2:7" x14ac:dyDescent="0.35">
      <c r="B454" s="18" t="s">
        <v>533</v>
      </c>
      <c r="C454" s="19" t="s">
        <v>533</v>
      </c>
      <c r="D454" s="622" t="s">
        <v>3319</v>
      </c>
      <c r="E454" s="622" t="s">
        <v>3319</v>
      </c>
      <c r="F454" s="4" t="s">
        <v>729</v>
      </c>
      <c r="G454" s="4" t="s">
        <v>3487</v>
      </c>
    </row>
    <row r="455" spans="2:7" x14ac:dyDescent="0.35">
      <c r="B455" s="18" t="s">
        <v>533</v>
      </c>
      <c r="C455" s="19" t="s">
        <v>533</v>
      </c>
      <c r="D455" s="622" t="s">
        <v>3320</v>
      </c>
      <c r="E455" s="622" t="s">
        <v>3320</v>
      </c>
      <c r="F455" s="4" t="s">
        <v>748</v>
      </c>
      <c r="G455" s="4" t="s">
        <v>3488</v>
      </c>
    </row>
    <row r="456" spans="2:7" x14ac:dyDescent="0.35">
      <c r="B456" s="18" t="s">
        <v>533</v>
      </c>
      <c r="C456" s="19" t="s">
        <v>533</v>
      </c>
      <c r="D456" s="622" t="s">
        <v>3321</v>
      </c>
      <c r="E456" s="622" t="s">
        <v>3321</v>
      </c>
      <c r="F456" s="4" t="s">
        <v>768</v>
      </c>
      <c r="G456" s="4" t="s">
        <v>3489</v>
      </c>
    </row>
    <row r="457" spans="2:7" x14ac:dyDescent="0.35">
      <c r="B457" s="18" t="s">
        <v>533</v>
      </c>
      <c r="C457" s="19" t="s">
        <v>533</v>
      </c>
      <c r="D457" s="622" t="s">
        <v>3322</v>
      </c>
      <c r="E457" s="622" t="s">
        <v>3322</v>
      </c>
      <c r="F457" s="4">
        <v>0</v>
      </c>
      <c r="G457" s="4">
        <v>0</v>
      </c>
    </row>
    <row r="458" spans="2:7" x14ac:dyDescent="0.35">
      <c r="B458" s="18" t="s">
        <v>533</v>
      </c>
      <c r="C458" s="19" t="s">
        <v>533</v>
      </c>
      <c r="D458" s="622" t="s">
        <v>3323</v>
      </c>
      <c r="E458" s="622" t="s">
        <v>3323</v>
      </c>
      <c r="F458" s="4">
        <v>0</v>
      </c>
      <c r="G458" s="4">
        <v>0</v>
      </c>
    </row>
    <row r="459" spans="2:7" x14ac:dyDescent="0.35">
      <c r="B459" s="18" t="s">
        <v>533</v>
      </c>
      <c r="C459" s="19" t="s">
        <v>533</v>
      </c>
      <c r="D459" s="622" t="s">
        <v>3324</v>
      </c>
      <c r="E459" s="622" t="s">
        <v>3324</v>
      </c>
      <c r="F459" s="4">
        <v>0</v>
      </c>
      <c r="G459" s="4">
        <v>0</v>
      </c>
    </row>
    <row r="460" spans="2:7" x14ac:dyDescent="0.35">
      <c r="B460" s="18" t="s">
        <v>533</v>
      </c>
      <c r="C460" s="19" t="s">
        <v>533</v>
      </c>
      <c r="D460" s="622" t="s">
        <v>3325</v>
      </c>
      <c r="E460" s="622" t="s">
        <v>3325</v>
      </c>
      <c r="F460" s="4">
        <v>0</v>
      </c>
      <c r="G460" s="4">
        <v>0</v>
      </c>
    </row>
    <row r="461" spans="2:7" x14ac:dyDescent="0.35">
      <c r="B461" s="18" t="s">
        <v>533</v>
      </c>
      <c r="C461" s="19" t="s">
        <v>533</v>
      </c>
      <c r="D461" s="622" t="s">
        <v>3326</v>
      </c>
      <c r="E461" s="622" t="s">
        <v>3326</v>
      </c>
      <c r="F461" s="4">
        <v>0</v>
      </c>
      <c r="G461" s="4">
        <v>0</v>
      </c>
    </row>
    <row r="462" spans="2:7" x14ac:dyDescent="0.35">
      <c r="B462" s="18" t="s">
        <v>533</v>
      </c>
      <c r="C462" s="19" t="s">
        <v>533</v>
      </c>
      <c r="D462" s="622" t="s">
        <v>3327</v>
      </c>
      <c r="E462" s="622" t="s">
        <v>3327</v>
      </c>
      <c r="F462" s="4">
        <v>0</v>
      </c>
      <c r="G462" s="4">
        <v>0</v>
      </c>
    </row>
    <row r="463" spans="2:7" x14ac:dyDescent="0.35">
      <c r="B463" s="18" t="s">
        <v>533</v>
      </c>
      <c r="C463" s="19" t="s">
        <v>533</v>
      </c>
      <c r="D463" s="622" t="s">
        <v>3328</v>
      </c>
      <c r="E463" s="622" t="s">
        <v>3328</v>
      </c>
      <c r="F463" s="4">
        <v>0</v>
      </c>
      <c r="G463" s="4">
        <v>0</v>
      </c>
    </row>
    <row r="464" spans="2:7" x14ac:dyDescent="0.35">
      <c r="B464" s="18" t="s">
        <v>533</v>
      </c>
      <c r="C464" s="19" t="s">
        <v>533</v>
      </c>
      <c r="D464" s="622" t="s">
        <v>3329</v>
      </c>
      <c r="E464" s="622" t="s">
        <v>3329</v>
      </c>
      <c r="F464" s="4">
        <v>0</v>
      </c>
      <c r="G464" s="4">
        <v>0</v>
      </c>
    </row>
    <row r="465" spans="2:7" x14ac:dyDescent="0.35">
      <c r="B465" s="18" t="s">
        <v>533</v>
      </c>
      <c r="C465" s="19" t="s">
        <v>533</v>
      </c>
      <c r="D465" s="622" t="s">
        <v>3330</v>
      </c>
      <c r="E465" s="622" t="s">
        <v>3330</v>
      </c>
      <c r="F465" s="4">
        <v>0</v>
      </c>
      <c r="G465" s="4">
        <v>0</v>
      </c>
    </row>
    <row r="466" spans="2:7" x14ac:dyDescent="0.35">
      <c r="B466" s="18" t="s">
        <v>533</v>
      </c>
      <c r="C466" s="19" t="s">
        <v>533</v>
      </c>
      <c r="D466" s="622" t="s">
        <v>3331</v>
      </c>
      <c r="E466" s="622" t="s">
        <v>3331</v>
      </c>
      <c r="F466" s="4">
        <v>0</v>
      </c>
      <c r="G466" s="4">
        <v>0</v>
      </c>
    </row>
    <row r="467" spans="2:7" x14ac:dyDescent="0.35">
      <c r="B467" s="18" t="s">
        <v>533</v>
      </c>
      <c r="C467" s="19" t="s">
        <v>533</v>
      </c>
      <c r="D467" s="622" t="s">
        <v>3332</v>
      </c>
      <c r="E467" s="622" t="s">
        <v>3332</v>
      </c>
      <c r="F467" s="4">
        <v>0</v>
      </c>
      <c r="G467" s="4">
        <v>0</v>
      </c>
    </row>
    <row r="468" spans="2:7" x14ac:dyDescent="0.35">
      <c r="B468" s="18" t="s">
        <v>533</v>
      </c>
      <c r="C468" s="19" t="s">
        <v>533</v>
      </c>
      <c r="D468" s="622" t="s">
        <v>3333</v>
      </c>
      <c r="E468" s="622" t="s">
        <v>3333</v>
      </c>
      <c r="F468" s="4">
        <v>0</v>
      </c>
      <c r="G468" s="4">
        <v>0</v>
      </c>
    </row>
    <row r="469" spans="2:7" x14ac:dyDescent="0.35">
      <c r="B469" s="18" t="s">
        <v>533</v>
      </c>
      <c r="C469" s="19" t="s">
        <v>533</v>
      </c>
      <c r="D469" s="622" t="s">
        <v>3334</v>
      </c>
      <c r="E469" s="622" t="s">
        <v>3334</v>
      </c>
      <c r="F469" s="4">
        <v>0</v>
      </c>
      <c r="G469" s="4">
        <v>0</v>
      </c>
    </row>
    <row r="470" spans="2:7" x14ac:dyDescent="0.35">
      <c r="B470" s="620" t="s">
        <v>3298</v>
      </c>
      <c r="C470" s="620" t="s">
        <v>3298</v>
      </c>
      <c r="D470" s="620" t="s">
        <v>3298</v>
      </c>
      <c r="E470" s="620" t="s">
        <v>3298</v>
      </c>
      <c r="F470" s="10" t="s">
        <v>794</v>
      </c>
      <c r="G470" s="10">
        <v>0</v>
      </c>
    </row>
    <row r="471" spans="2:7" x14ac:dyDescent="0.35">
      <c r="B471" s="621" t="s">
        <v>533</v>
      </c>
      <c r="C471" s="621" t="s">
        <v>533</v>
      </c>
      <c r="D471" s="621" t="s">
        <v>533</v>
      </c>
      <c r="E471" s="621" t="s">
        <v>533</v>
      </c>
      <c r="F471" s="4" t="s">
        <v>533</v>
      </c>
      <c r="G471" s="4" t="s">
        <v>533</v>
      </c>
    </row>
    <row r="472" spans="2:7" x14ac:dyDescent="0.35">
      <c r="B472" s="620" t="s">
        <v>3299</v>
      </c>
      <c r="C472" s="620" t="s">
        <v>3299</v>
      </c>
      <c r="D472" s="620" t="s">
        <v>3299</v>
      </c>
      <c r="E472" s="620" t="s">
        <v>3299</v>
      </c>
      <c r="F472" s="10" t="s">
        <v>533</v>
      </c>
      <c r="G472" s="10" t="s">
        <v>533</v>
      </c>
    </row>
    <row r="473" spans="2:7" x14ac:dyDescent="0.35">
      <c r="B473" s="17" t="s">
        <v>533</v>
      </c>
      <c r="C473" s="623" t="s">
        <v>3307</v>
      </c>
      <c r="D473" s="623" t="s">
        <v>3307</v>
      </c>
      <c r="E473" s="623" t="s">
        <v>3307</v>
      </c>
      <c r="F473" s="10">
        <v>0</v>
      </c>
      <c r="G473" s="10">
        <v>0</v>
      </c>
    </row>
    <row r="474" spans="2:7" x14ac:dyDescent="0.35">
      <c r="B474" s="18" t="s">
        <v>533</v>
      </c>
      <c r="C474" s="19" t="s">
        <v>533</v>
      </c>
      <c r="D474" s="622" t="s">
        <v>3335</v>
      </c>
      <c r="E474" s="622" t="s">
        <v>3335</v>
      </c>
      <c r="F474" s="4">
        <v>0</v>
      </c>
      <c r="G474" s="4">
        <v>0</v>
      </c>
    </row>
    <row r="475" spans="2:7" x14ac:dyDescent="0.35">
      <c r="B475" s="18" t="s">
        <v>533</v>
      </c>
      <c r="C475" s="19" t="s">
        <v>533</v>
      </c>
      <c r="D475" s="622" t="s">
        <v>3336</v>
      </c>
      <c r="E475" s="622" t="s">
        <v>3336</v>
      </c>
      <c r="F475" s="4">
        <v>0</v>
      </c>
      <c r="G475" s="4">
        <v>0</v>
      </c>
    </row>
    <row r="476" spans="2:7" x14ac:dyDescent="0.35">
      <c r="B476" s="18" t="s">
        <v>533</v>
      </c>
      <c r="C476" s="19" t="s">
        <v>533</v>
      </c>
      <c r="D476" s="622" t="s">
        <v>3337</v>
      </c>
      <c r="E476" s="622" t="s">
        <v>3337</v>
      </c>
      <c r="F476" s="4">
        <v>0</v>
      </c>
      <c r="G476" s="4">
        <v>0</v>
      </c>
    </row>
    <row r="477" spans="2:7" x14ac:dyDescent="0.35">
      <c r="B477" s="621" t="s">
        <v>533</v>
      </c>
      <c r="C477" s="621" t="s">
        <v>533</v>
      </c>
      <c r="D477" s="621" t="s">
        <v>533</v>
      </c>
      <c r="E477" s="621" t="s">
        <v>533</v>
      </c>
      <c r="F477" s="4" t="s">
        <v>533</v>
      </c>
      <c r="G477" s="4" t="s">
        <v>533</v>
      </c>
    </row>
    <row r="478" spans="2:7" x14ac:dyDescent="0.35">
      <c r="B478" s="17" t="s">
        <v>533</v>
      </c>
      <c r="C478" s="623" t="s">
        <v>3308</v>
      </c>
      <c r="D478" s="623" t="s">
        <v>3308</v>
      </c>
      <c r="E478" s="623" t="s">
        <v>3308</v>
      </c>
      <c r="F478" s="10" t="s">
        <v>794</v>
      </c>
      <c r="G478" s="10">
        <v>0</v>
      </c>
    </row>
    <row r="479" spans="2:7" x14ac:dyDescent="0.35">
      <c r="B479" s="18" t="s">
        <v>533</v>
      </c>
      <c r="C479" s="19" t="s">
        <v>533</v>
      </c>
      <c r="D479" s="622" t="s">
        <v>3335</v>
      </c>
      <c r="E479" s="622" t="s">
        <v>3335</v>
      </c>
      <c r="F479" s="4">
        <v>0</v>
      </c>
      <c r="G479" s="4">
        <v>0</v>
      </c>
    </row>
    <row r="480" spans="2:7" x14ac:dyDescent="0.35">
      <c r="B480" s="18" t="s">
        <v>533</v>
      </c>
      <c r="C480" s="19" t="s">
        <v>533</v>
      </c>
      <c r="D480" s="622" t="s">
        <v>3336</v>
      </c>
      <c r="E480" s="622" t="s">
        <v>3336</v>
      </c>
      <c r="F480" s="4" t="s">
        <v>794</v>
      </c>
      <c r="G480" s="4">
        <v>0</v>
      </c>
    </row>
    <row r="481" spans="2:7" x14ac:dyDescent="0.35">
      <c r="B481" s="18" t="s">
        <v>533</v>
      </c>
      <c r="C481" s="19" t="s">
        <v>533</v>
      </c>
      <c r="D481" s="622" t="s">
        <v>3338</v>
      </c>
      <c r="E481" s="622" t="s">
        <v>3338</v>
      </c>
      <c r="F481" s="4">
        <v>0</v>
      </c>
      <c r="G481" s="4">
        <v>0</v>
      </c>
    </row>
    <row r="482" spans="2:7" x14ac:dyDescent="0.35">
      <c r="B482" s="620" t="s">
        <v>3300</v>
      </c>
      <c r="C482" s="620" t="s">
        <v>3300</v>
      </c>
      <c r="D482" s="620" t="s">
        <v>3300</v>
      </c>
      <c r="E482" s="620" t="s">
        <v>3300</v>
      </c>
      <c r="F482" s="10" t="s">
        <v>3375</v>
      </c>
      <c r="G482" s="10">
        <v>0</v>
      </c>
    </row>
    <row r="483" spans="2:7" x14ac:dyDescent="0.35">
      <c r="B483" s="621" t="s">
        <v>533</v>
      </c>
      <c r="C483" s="621" t="s">
        <v>533</v>
      </c>
      <c r="D483" s="621" t="s">
        <v>533</v>
      </c>
      <c r="E483" s="621" t="s">
        <v>533</v>
      </c>
      <c r="F483" s="4" t="s">
        <v>533</v>
      </c>
      <c r="G483" s="4" t="s">
        <v>533</v>
      </c>
    </row>
    <row r="484" spans="2:7" x14ac:dyDescent="0.35">
      <c r="B484" s="620" t="s">
        <v>3301</v>
      </c>
      <c r="C484" s="620" t="s">
        <v>3301</v>
      </c>
      <c r="D484" s="620" t="s">
        <v>3301</v>
      </c>
      <c r="E484" s="620" t="s">
        <v>3301</v>
      </c>
      <c r="F484" s="10" t="s">
        <v>533</v>
      </c>
      <c r="G484" s="10" t="s">
        <v>533</v>
      </c>
    </row>
    <row r="485" spans="2:7" x14ac:dyDescent="0.35">
      <c r="B485" s="17" t="s">
        <v>533</v>
      </c>
      <c r="C485" s="623" t="s">
        <v>3307</v>
      </c>
      <c r="D485" s="623" t="s">
        <v>3307</v>
      </c>
      <c r="E485" s="623" t="s">
        <v>3307</v>
      </c>
      <c r="F485" s="10">
        <v>0</v>
      </c>
      <c r="G485" s="10">
        <v>0</v>
      </c>
    </row>
    <row r="486" spans="2:7" x14ac:dyDescent="0.35">
      <c r="B486" s="18" t="s">
        <v>533</v>
      </c>
      <c r="C486" s="19" t="s">
        <v>533</v>
      </c>
      <c r="D486" s="622" t="s">
        <v>3339</v>
      </c>
      <c r="E486" s="622" t="s">
        <v>3339</v>
      </c>
      <c r="F486" s="4">
        <v>0</v>
      </c>
      <c r="G486" s="4">
        <v>0</v>
      </c>
    </row>
    <row r="487" spans="2:7" x14ac:dyDescent="0.35">
      <c r="B487" s="18" t="s">
        <v>533</v>
      </c>
      <c r="C487" s="19" t="s">
        <v>533</v>
      </c>
      <c r="D487" s="19" t="s">
        <v>533</v>
      </c>
      <c r="E487" s="20" t="s">
        <v>3343</v>
      </c>
      <c r="F487" s="4">
        <v>0</v>
      </c>
      <c r="G487" s="4">
        <v>0</v>
      </c>
    </row>
    <row r="488" spans="2:7" x14ac:dyDescent="0.35">
      <c r="B488" s="18" t="s">
        <v>533</v>
      </c>
      <c r="C488" s="19" t="s">
        <v>533</v>
      </c>
      <c r="D488" s="19" t="s">
        <v>533</v>
      </c>
      <c r="E488" s="20" t="s">
        <v>3344</v>
      </c>
      <c r="F488" s="4">
        <v>0</v>
      </c>
      <c r="G488" s="4">
        <v>0</v>
      </c>
    </row>
    <row r="489" spans="2:7" x14ac:dyDescent="0.35">
      <c r="B489" s="18" t="s">
        <v>533</v>
      </c>
      <c r="C489" s="19" t="s">
        <v>533</v>
      </c>
      <c r="D489" s="622" t="s">
        <v>3340</v>
      </c>
      <c r="E489" s="622" t="s">
        <v>3340</v>
      </c>
      <c r="F489" s="4">
        <v>0</v>
      </c>
      <c r="G489" s="4">
        <v>0</v>
      </c>
    </row>
    <row r="490" spans="2:7" x14ac:dyDescent="0.35">
      <c r="B490" s="621" t="s">
        <v>533</v>
      </c>
      <c r="C490" s="621" t="s">
        <v>533</v>
      </c>
      <c r="D490" s="621" t="s">
        <v>533</v>
      </c>
      <c r="E490" s="621" t="s">
        <v>533</v>
      </c>
      <c r="F490" s="4" t="s">
        <v>533</v>
      </c>
      <c r="G490" s="4" t="s">
        <v>533</v>
      </c>
    </row>
    <row r="491" spans="2:7" x14ac:dyDescent="0.35">
      <c r="B491" s="17" t="s">
        <v>533</v>
      </c>
      <c r="C491" s="623" t="s">
        <v>3308</v>
      </c>
      <c r="D491" s="623" t="s">
        <v>3308</v>
      </c>
      <c r="E491" s="623" t="s">
        <v>3308</v>
      </c>
      <c r="F491" s="10">
        <v>0</v>
      </c>
      <c r="G491" s="10">
        <v>0</v>
      </c>
    </row>
    <row r="492" spans="2:7" x14ac:dyDescent="0.35">
      <c r="B492" s="18" t="s">
        <v>533</v>
      </c>
      <c r="C492" s="19" t="s">
        <v>533</v>
      </c>
      <c r="D492" s="622" t="s">
        <v>3341</v>
      </c>
      <c r="E492" s="622" t="s">
        <v>3341</v>
      </c>
      <c r="F492" s="4">
        <v>0</v>
      </c>
      <c r="G492" s="4">
        <v>0</v>
      </c>
    </row>
    <row r="493" spans="2:7" x14ac:dyDescent="0.35">
      <c r="B493" s="18" t="s">
        <v>533</v>
      </c>
      <c r="C493" s="19" t="s">
        <v>533</v>
      </c>
      <c r="D493" s="19" t="s">
        <v>533</v>
      </c>
      <c r="E493" s="20" t="s">
        <v>3343</v>
      </c>
      <c r="F493" s="4">
        <v>0</v>
      </c>
      <c r="G493" s="4">
        <v>0</v>
      </c>
    </row>
    <row r="494" spans="2:7" x14ac:dyDescent="0.35">
      <c r="B494" s="18" t="s">
        <v>533</v>
      </c>
      <c r="C494" s="19" t="s">
        <v>533</v>
      </c>
      <c r="D494" s="19" t="s">
        <v>533</v>
      </c>
      <c r="E494" s="20" t="s">
        <v>3344</v>
      </c>
      <c r="F494" s="4">
        <v>0</v>
      </c>
      <c r="G494" s="4">
        <v>0</v>
      </c>
    </row>
    <row r="495" spans="2:7" x14ac:dyDescent="0.35">
      <c r="B495" s="18" t="s">
        <v>533</v>
      </c>
      <c r="C495" s="19" t="s">
        <v>533</v>
      </c>
      <c r="D495" s="622" t="s">
        <v>3342</v>
      </c>
      <c r="E495" s="622" t="s">
        <v>3342</v>
      </c>
      <c r="F495" s="4">
        <v>0</v>
      </c>
      <c r="G495" s="4">
        <v>0</v>
      </c>
    </row>
    <row r="496" spans="2:7" x14ac:dyDescent="0.35">
      <c r="B496" s="620" t="s">
        <v>3302</v>
      </c>
      <c r="C496" s="620" t="s">
        <v>3302</v>
      </c>
      <c r="D496" s="620" t="s">
        <v>3302</v>
      </c>
      <c r="E496" s="620" t="s">
        <v>3302</v>
      </c>
      <c r="F496" s="10">
        <v>0</v>
      </c>
      <c r="G496" s="10">
        <v>0</v>
      </c>
    </row>
    <row r="497" spans="2:8" x14ac:dyDescent="0.35">
      <c r="B497" s="621" t="s">
        <v>533</v>
      </c>
      <c r="C497" s="621" t="s">
        <v>533</v>
      </c>
      <c r="D497" s="621" t="s">
        <v>533</v>
      </c>
      <c r="E497" s="621" t="s">
        <v>533</v>
      </c>
      <c r="F497" s="4" t="s">
        <v>533</v>
      </c>
      <c r="G497" s="4" t="s">
        <v>533</v>
      </c>
    </row>
    <row r="498" spans="2:8" x14ac:dyDescent="0.35">
      <c r="B498" s="620" t="s">
        <v>3303</v>
      </c>
      <c r="C498" s="620" t="s">
        <v>3303</v>
      </c>
      <c r="D498" s="620" t="s">
        <v>3303</v>
      </c>
      <c r="E498" s="620" t="s">
        <v>3303</v>
      </c>
      <c r="F498" s="10">
        <v>0</v>
      </c>
      <c r="G498" s="10">
        <v>0</v>
      </c>
    </row>
    <row r="499" spans="2:8" x14ac:dyDescent="0.35">
      <c r="B499" s="621" t="s">
        <v>533</v>
      </c>
      <c r="C499" s="621" t="s">
        <v>533</v>
      </c>
      <c r="D499" s="621" t="s">
        <v>533</v>
      </c>
      <c r="E499" s="621" t="s">
        <v>533</v>
      </c>
      <c r="F499" s="4" t="s">
        <v>533</v>
      </c>
      <c r="G499" s="4" t="s">
        <v>533</v>
      </c>
    </row>
    <row r="500" spans="2:8" x14ac:dyDescent="0.35">
      <c r="B500" s="620" t="s">
        <v>3304</v>
      </c>
      <c r="C500" s="620" t="s">
        <v>3304</v>
      </c>
      <c r="D500" s="620" t="s">
        <v>3304</v>
      </c>
      <c r="E500" s="620" t="s">
        <v>3304</v>
      </c>
      <c r="F500" s="10">
        <v>0</v>
      </c>
      <c r="G500" s="10">
        <v>0</v>
      </c>
    </row>
    <row r="501" spans="2:8" x14ac:dyDescent="0.35">
      <c r="B501" s="621" t="s">
        <v>533</v>
      </c>
      <c r="C501" s="621" t="s">
        <v>533</v>
      </c>
      <c r="D501" s="621" t="s">
        <v>533</v>
      </c>
      <c r="E501" s="621" t="s">
        <v>533</v>
      </c>
      <c r="F501" s="4" t="s">
        <v>533</v>
      </c>
      <c r="G501" s="4" t="s">
        <v>533</v>
      </c>
    </row>
    <row r="502" spans="2:8" x14ac:dyDescent="0.35">
      <c r="B502" s="620" t="s">
        <v>3305</v>
      </c>
      <c r="C502" s="620" t="s">
        <v>3305</v>
      </c>
      <c r="D502" s="620" t="s">
        <v>3305</v>
      </c>
      <c r="E502" s="620" t="s">
        <v>3305</v>
      </c>
      <c r="F502" s="10">
        <v>0</v>
      </c>
      <c r="G502" s="10">
        <v>0</v>
      </c>
    </row>
    <row r="503" spans="2:8" x14ac:dyDescent="0.35">
      <c r="B503" s="621" t="s">
        <v>533</v>
      </c>
      <c r="C503" s="621" t="s">
        <v>533</v>
      </c>
      <c r="D503" s="621" t="s">
        <v>533</v>
      </c>
      <c r="E503" s="621" t="s">
        <v>533</v>
      </c>
      <c r="F503" s="4" t="s">
        <v>533</v>
      </c>
      <c r="G503" s="4" t="s">
        <v>533</v>
      </c>
    </row>
    <row r="504" spans="2:8" x14ac:dyDescent="0.35">
      <c r="B504" s="21" t="s">
        <v>533</v>
      </c>
      <c r="C504" s="21" t="s">
        <v>533</v>
      </c>
      <c r="D504" s="21" t="s">
        <v>533</v>
      </c>
      <c r="E504" s="21" t="s">
        <v>533</v>
      </c>
      <c r="F504" s="24" t="s">
        <v>533</v>
      </c>
      <c r="G504" s="24" t="s">
        <v>533</v>
      </c>
    </row>
    <row r="505" spans="2:8" x14ac:dyDescent="0.35">
      <c r="B505" s="22" t="s">
        <v>533</v>
      </c>
      <c r="C505" s="22" t="s">
        <v>533</v>
      </c>
      <c r="D505" s="22" t="s">
        <v>533</v>
      </c>
      <c r="E505" s="22" t="s">
        <v>533</v>
      </c>
      <c r="F505" s="25" t="s">
        <v>533</v>
      </c>
      <c r="G505" s="25" t="s">
        <v>533</v>
      </c>
    </row>
    <row r="506" spans="2:8" x14ac:dyDescent="0.35">
      <c r="B506" s="23" t="s">
        <v>533</v>
      </c>
      <c r="C506" s="23" t="s">
        <v>533</v>
      </c>
      <c r="D506" s="23" t="s">
        <v>533</v>
      </c>
      <c r="E506" s="23" t="s">
        <v>533</v>
      </c>
      <c r="F506" s="26" t="s">
        <v>533</v>
      </c>
      <c r="G506" s="26" t="s">
        <v>533</v>
      </c>
    </row>
    <row r="507" spans="2:8" x14ac:dyDescent="0.35">
      <c r="B507" s="624" t="s">
        <v>8</v>
      </c>
      <c r="C507" s="624" t="s">
        <v>8</v>
      </c>
      <c r="D507" s="624" t="s">
        <v>8</v>
      </c>
      <c r="E507" s="624" t="s">
        <v>8</v>
      </c>
      <c r="F507" s="624" t="s">
        <v>8</v>
      </c>
      <c r="G507" s="624" t="s">
        <v>8</v>
      </c>
      <c r="H507" s="27"/>
    </row>
    <row r="508" spans="2:8" x14ac:dyDescent="0.35">
      <c r="B508" s="625" t="s">
        <v>3293</v>
      </c>
      <c r="C508" s="625" t="s">
        <v>3293</v>
      </c>
      <c r="D508" s="625" t="s">
        <v>3293</v>
      </c>
      <c r="E508" s="625" t="s">
        <v>3293</v>
      </c>
      <c r="F508" s="625" t="s">
        <v>3293</v>
      </c>
      <c r="G508" s="625" t="s">
        <v>3293</v>
      </c>
      <c r="H508" s="27"/>
    </row>
    <row r="509" spans="2:8" x14ac:dyDescent="0.35">
      <c r="B509" s="625" t="s">
        <v>3294</v>
      </c>
      <c r="C509" s="625" t="s">
        <v>3294</v>
      </c>
      <c r="D509" s="625" t="s">
        <v>3294</v>
      </c>
      <c r="E509" s="625" t="s">
        <v>3294</v>
      </c>
      <c r="F509" s="625" t="s">
        <v>3294</v>
      </c>
      <c r="G509" s="625" t="s">
        <v>3294</v>
      </c>
      <c r="H509" s="27"/>
    </row>
    <row r="510" spans="2:8" x14ac:dyDescent="0.35">
      <c r="B510" s="626" t="s">
        <v>3295</v>
      </c>
      <c r="C510" s="626" t="s">
        <v>3295</v>
      </c>
      <c r="D510" s="626" t="s">
        <v>3295</v>
      </c>
      <c r="E510" s="626" t="s">
        <v>3295</v>
      </c>
      <c r="F510" s="626" t="s">
        <v>3295</v>
      </c>
      <c r="G510" s="626" t="s">
        <v>3295</v>
      </c>
      <c r="H510" s="27"/>
    </row>
    <row r="511" spans="2:8" x14ac:dyDescent="0.35">
      <c r="B511" s="619" t="s">
        <v>3296</v>
      </c>
      <c r="C511" s="619" t="s">
        <v>3296</v>
      </c>
      <c r="D511" s="619" t="s">
        <v>3296</v>
      </c>
      <c r="E511" s="619" t="s">
        <v>3296</v>
      </c>
      <c r="F511" s="14">
        <v>2025</v>
      </c>
      <c r="G511" s="14">
        <v>2024</v>
      </c>
    </row>
    <row r="512" spans="2:8" x14ac:dyDescent="0.35">
      <c r="B512" s="620" t="s">
        <v>3297</v>
      </c>
      <c r="C512" s="620" t="s">
        <v>3297</v>
      </c>
      <c r="D512" s="620" t="s">
        <v>3297</v>
      </c>
      <c r="E512" s="620" t="s">
        <v>3297</v>
      </c>
      <c r="F512" s="10" t="s">
        <v>533</v>
      </c>
      <c r="G512" s="10" t="s">
        <v>533</v>
      </c>
    </row>
    <row r="513" spans="2:7" x14ac:dyDescent="0.35">
      <c r="B513" s="17" t="s">
        <v>533</v>
      </c>
      <c r="C513" s="623" t="s">
        <v>3307</v>
      </c>
      <c r="D513" s="623" t="s">
        <v>3307</v>
      </c>
      <c r="E513" s="623" t="s">
        <v>3307</v>
      </c>
      <c r="F513" s="10" t="s">
        <v>60</v>
      </c>
      <c r="G513" s="10" t="s">
        <v>3490</v>
      </c>
    </row>
    <row r="514" spans="2:7" x14ac:dyDescent="0.35">
      <c r="B514" s="18" t="s">
        <v>533</v>
      </c>
      <c r="C514" s="19" t="s">
        <v>533</v>
      </c>
      <c r="D514" s="622" t="s">
        <v>3309</v>
      </c>
      <c r="E514" s="622" t="s">
        <v>3309</v>
      </c>
      <c r="F514" s="4">
        <v>0</v>
      </c>
      <c r="G514" s="4">
        <v>0</v>
      </c>
    </row>
    <row r="515" spans="2:7" x14ac:dyDescent="0.35">
      <c r="B515" s="18" t="s">
        <v>533</v>
      </c>
      <c r="C515" s="19" t="s">
        <v>533</v>
      </c>
      <c r="D515" s="622" t="s">
        <v>3310</v>
      </c>
      <c r="E515" s="622" t="s">
        <v>3310</v>
      </c>
      <c r="F515" s="4">
        <v>0</v>
      </c>
      <c r="G515" s="4">
        <v>0</v>
      </c>
    </row>
    <row r="516" spans="2:7" x14ac:dyDescent="0.35">
      <c r="B516" s="18" t="s">
        <v>533</v>
      </c>
      <c r="C516" s="19" t="s">
        <v>533</v>
      </c>
      <c r="D516" s="622" t="s">
        <v>3311</v>
      </c>
      <c r="E516" s="622" t="s">
        <v>3311</v>
      </c>
      <c r="F516" s="4">
        <v>0</v>
      </c>
      <c r="G516" s="4">
        <v>0</v>
      </c>
    </row>
    <row r="517" spans="2:7" x14ac:dyDescent="0.35">
      <c r="B517" s="18" t="s">
        <v>533</v>
      </c>
      <c r="C517" s="19" t="s">
        <v>533</v>
      </c>
      <c r="D517" s="622" t="s">
        <v>3312</v>
      </c>
      <c r="E517" s="622" t="s">
        <v>3312</v>
      </c>
      <c r="F517" s="4">
        <v>0</v>
      </c>
      <c r="G517" s="4">
        <v>0</v>
      </c>
    </row>
    <row r="518" spans="2:7" x14ac:dyDescent="0.35">
      <c r="B518" s="18" t="s">
        <v>533</v>
      </c>
      <c r="C518" s="19" t="s">
        <v>533</v>
      </c>
      <c r="D518" s="622" t="s">
        <v>3313</v>
      </c>
      <c r="E518" s="622" t="s">
        <v>3313</v>
      </c>
      <c r="F518" s="4">
        <v>0</v>
      </c>
      <c r="G518" s="4">
        <v>0</v>
      </c>
    </row>
    <row r="519" spans="2:7" x14ac:dyDescent="0.35">
      <c r="B519" s="18" t="s">
        <v>533</v>
      </c>
      <c r="C519" s="19" t="s">
        <v>533</v>
      </c>
      <c r="D519" s="622" t="s">
        <v>3314</v>
      </c>
      <c r="E519" s="622" t="s">
        <v>3314</v>
      </c>
      <c r="F519" s="4">
        <v>0</v>
      </c>
      <c r="G519" s="4">
        <v>0</v>
      </c>
    </row>
    <row r="520" spans="2:7" x14ac:dyDescent="0.35">
      <c r="B520" s="18" t="s">
        <v>533</v>
      </c>
      <c r="C520" s="19" t="s">
        <v>533</v>
      </c>
      <c r="D520" s="622" t="s">
        <v>3315</v>
      </c>
      <c r="E520" s="622" t="s">
        <v>3315</v>
      </c>
      <c r="F520" s="4" t="s">
        <v>3376</v>
      </c>
      <c r="G520" s="4" t="s">
        <v>3491</v>
      </c>
    </row>
    <row r="521" spans="2:7" x14ac:dyDescent="0.35">
      <c r="B521" s="18" t="s">
        <v>533</v>
      </c>
      <c r="C521" s="19" t="s">
        <v>533</v>
      </c>
      <c r="D521" s="622" t="s">
        <v>3316</v>
      </c>
      <c r="E521" s="622" t="s">
        <v>3316</v>
      </c>
      <c r="F521" s="4">
        <v>0</v>
      </c>
      <c r="G521" s="4">
        <v>0</v>
      </c>
    </row>
    <row r="522" spans="2:7" x14ac:dyDescent="0.35">
      <c r="B522" s="18" t="s">
        <v>533</v>
      </c>
      <c r="C522" s="19" t="s">
        <v>533</v>
      </c>
      <c r="D522" s="622" t="s">
        <v>3317</v>
      </c>
      <c r="E522" s="622" t="s">
        <v>3317</v>
      </c>
      <c r="F522" s="4" t="s">
        <v>3377</v>
      </c>
      <c r="G522" s="4" t="s">
        <v>3492</v>
      </c>
    </row>
    <row r="523" spans="2:7" x14ac:dyDescent="0.35">
      <c r="B523" s="18" t="s">
        <v>533</v>
      </c>
      <c r="C523" s="19" t="s">
        <v>533</v>
      </c>
      <c r="D523" s="622" t="s">
        <v>3318</v>
      </c>
      <c r="E523" s="622" t="s">
        <v>3318</v>
      </c>
      <c r="F523" s="4">
        <v>0</v>
      </c>
      <c r="G523" s="4">
        <v>0</v>
      </c>
    </row>
    <row r="524" spans="2:7" x14ac:dyDescent="0.35">
      <c r="B524" s="621" t="s">
        <v>533</v>
      </c>
      <c r="C524" s="621" t="s">
        <v>533</v>
      </c>
      <c r="D524" s="621" t="s">
        <v>533</v>
      </c>
      <c r="E524" s="621" t="s">
        <v>533</v>
      </c>
      <c r="F524" s="4" t="s">
        <v>533</v>
      </c>
      <c r="G524" s="4" t="s">
        <v>533</v>
      </c>
    </row>
    <row r="525" spans="2:7" x14ac:dyDescent="0.35">
      <c r="B525" s="17" t="s">
        <v>533</v>
      </c>
      <c r="C525" s="623" t="s">
        <v>3308</v>
      </c>
      <c r="D525" s="623" t="s">
        <v>3308</v>
      </c>
      <c r="E525" s="623" t="s">
        <v>3308</v>
      </c>
      <c r="F525" s="10" t="s">
        <v>60</v>
      </c>
      <c r="G525" s="10" t="s">
        <v>3490</v>
      </c>
    </row>
    <row r="526" spans="2:7" x14ac:dyDescent="0.35">
      <c r="B526" s="18" t="s">
        <v>533</v>
      </c>
      <c r="C526" s="19" t="s">
        <v>533</v>
      </c>
      <c r="D526" s="622" t="s">
        <v>3319</v>
      </c>
      <c r="E526" s="622" t="s">
        <v>3319</v>
      </c>
      <c r="F526" s="4" t="s">
        <v>796</v>
      </c>
      <c r="G526" s="4" t="s">
        <v>3493</v>
      </c>
    </row>
    <row r="527" spans="2:7" x14ac:dyDescent="0.35">
      <c r="B527" s="18" t="s">
        <v>533</v>
      </c>
      <c r="C527" s="19" t="s">
        <v>533</v>
      </c>
      <c r="D527" s="622" t="s">
        <v>3320</v>
      </c>
      <c r="E527" s="622" t="s">
        <v>3320</v>
      </c>
      <c r="F527" s="4" t="s">
        <v>809</v>
      </c>
      <c r="G527" s="4" t="s">
        <v>3494</v>
      </c>
    </row>
    <row r="528" spans="2:7" x14ac:dyDescent="0.35">
      <c r="B528" s="18" t="s">
        <v>533</v>
      </c>
      <c r="C528" s="19" t="s">
        <v>533</v>
      </c>
      <c r="D528" s="622" t="s">
        <v>3321</v>
      </c>
      <c r="E528" s="622" t="s">
        <v>3321</v>
      </c>
      <c r="F528" s="4" t="s">
        <v>837</v>
      </c>
      <c r="G528" s="4" t="s">
        <v>3495</v>
      </c>
    </row>
    <row r="529" spans="2:7" x14ac:dyDescent="0.35">
      <c r="B529" s="18" t="s">
        <v>533</v>
      </c>
      <c r="C529" s="19" t="s">
        <v>533</v>
      </c>
      <c r="D529" s="622" t="s">
        <v>3322</v>
      </c>
      <c r="E529" s="622" t="s">
        <v>3322</v>
      </c>
      <c r="F529" s="4">
        <v>0</v>
      </c>
      <c r="G529" s="4">
        <v>0</v>
      </c>
    </row>
    <row r="530" spans="2:7" x14ac:dyDescent="0.35">
      <c r="B530" s="18" t="s">
        <v>533</v>
      </c>
      <c r="C530" s="19" t="s">
        <v>533</v>
      </c>
      <c r="D530" s="622" t="s">
        <v>3323</v>
      </c>
      <c r="E530" s="622" t="s">
        <v>3323</v>
      </c>
      <c r="F530" s="4">
        <v>0</v>
      </c>
      <c r="G530" s="4">
        <v>0</v>
      </c>
    </row>
    <row r="531" spans="2:7" x14ac:dyDescent="0.35">
      <c r="B531" s="18" t="s">
        <v>533</v>
      </c>
      <c r="C531" s="19" t="s">
        <v>533</v>
      </c>
      <c r="D531" s="622" t="s">
        <v>3324</v>
      </c>
      <c r="E531" s="622" t="s">
        <v>3324</v>
      </c>
      <c r="F531" s="4">
        <v>0</v>
      </c>
      <c r="G531" s="4">
        <v>0</v>
      </c>
    </row>
    <row r="532" spans="2:7" x14ac:dyDescent="0.35">
      <c r="B532" s="18" t="s">
        <v>533</v>
      </c>
      <c r="C532" s="19" t="s">
        <v>533</v>
      </c>
      <c r="D532" s="622" t="s">
        <v>3325</v>
      </c>
      <c r="E532" s="622" t="s">
        <v>3325</v>
      </c>
      <c r="F532" s="4">
        <v>0</v>
      </c>
      <c r="G532" s="4">
        <v>0</v>
      </c>
    </row>
    <row r="533" spans="2:7" x14ac:dyDescent="0.35">
      <c r="B533" s="18" t="s">
        <v>533</v>
      </c>
      <c r="C533" s="19" t="s">
        <v>533</v>
      </c>
      <c r="D533" s="622" t="s">
        <v>3326</v>
      </c>
      <c r="E533" s="622" t="s">
        <v>3326</v>
      </c>
      <c r="F533" s="4">
        <v>0</v>
      </c>
      <c r="G533" s="4">
        <v>0</v>
      </c>
    </row>
    <row r="534" spans="2:7" x14ac:dyDescent="0.35">
      <c r="B534" s="18" t="s">
        <v>533</v>
      </c>
      <c r="C534" s="19" t="s">
        <v>533</v>
      </c>
      <c r="D534" s="622" t="s">
        <v>3327</v>
      </c>
      <c r="E534" s="622" t="s">
        <v>3327</v>
      </c>
      <c r="F534" s="4">
        <v>0</v>
      </c>
      <c r="G534" s="4">
        <v>0</v>
      </c>
    </row>
    <row r="535" spans="2:7" x14ac:dyDescent="0.35">
      <c r="B535" s="18" t="s">
        <v>533</v>
      </c>
      <c r="C535" s="19" t="s">
        <v>533</v>
      </c>
      <c r="D535" s="622" t="s">
        <v>3328</v>
      </c>
      <c r="E535" s="622" t="s">
        <v>3328</v>
      </c>
      <c r="F535" s="4">
        <v>0</v>
      </c>
      <c r="G535" s="4">
        <v>0</v>
      </c>
    </row>
    <row r="536" spans="2:7" x14ac:dyDescent="0.35">
      <c r="B536" s="18" t="s">
        <v>533</v>
      </c>
      <c r="C536" s="19" t="s">
        <v>533</v>
      </c>
      <c r="D536" s="622" t="s">
        <v>3329</v>
      </c>
      <c r="E536" s="622" t="s">
        <v>3329</v>
      </c>
      <c r="F536" s="4">
        <v>0</v>
      </c>
      <c r="G536" s="4">
        <v>0</v>
      </c>
    </row>
    <row r="537" spans="2:7" x14ac:dyDescent="0.35">
      <c r="B537" s="18" t="s">
        <v>533</v>
      </c>
      <c r="C537" s="19" t="s">
        <v>533</v>
      </c>
      <c r="D537" s="622" t="s">
        <v>3330</v>
      </c>
      <c r="E537" s="622" t="s">
        <v>3330</v>
      </c>
      <c r="F537" s="4">
        <v>0</v>
      </c>
      <c r="G537" s="4">
        <v>0</v>
      </c>
    </row>
    <row r="538" spans="2:7" x14ac:dyDescent="0.35">
      <c r="B538" s="18" t="s">
        <v>533</v>
      </c>
      <c r="C538" s="19" t="s">
        <v>533</v>
      </c>
      <c r="D538" s="622" t="s">
        <v>3331</v>
      </c>
      <c r="E538" s="622" t="s">
        <v>3331</v>
      </c>
      <c r="F538" s="4">
        <v>0</v>
      </c>
      <c r="G538" s="4">
        <v>0</v>
      </c>
    </row>
    <row r="539" spans="2:7" x14ac:dyDescent="0.35">
      <c r="B539" s="18" t="s">
        <v>533</v>
      </c>
      <c r="C539" s="19" t="s">
        <v>533</v>
      </c>
      <c r="D539" s="622" t="s">
        <v>3332</v>
      </c>
      <c r="E539" s="622" t="s">
        <v>3332</v>
      </c>
      <c r="F539" s="4">
        <v>0</v>
      </c>
      <c r="G539" s="4">
        <v>0</v>
      </c>
    </row>
    <row r="540" spans="2:7" x14ac:dyDescent="0.35">
      <c r="B540" s="18" t="s">
        <v>533</v>
      </c>
      <c r="C540" s="19" t="s">
        <v>533</v>
      </c>
      <c r="D540" s="622" t="s">
        <v>3333</v>
      </c>
      <c r="E540" s="622" t="s">
        <v>3333</v>
      </c>
      <c r="F540" s="4">
        <v>0</v>
      </c>
      <c r="G540" s="4">
        <v>0</v>
      </c>
    </row>
    <row r="541" spans="2:7" x14ac:dyDescent="0.35">
      <c r="B541" s="18" t="s">
        <v>533</v>
      </c>
      <c r="C541" s="19" t="s">
        <v>533</v>
      </c>
      <c r="D541" s="622" t="s">
        <v>3334</v>
      </c>
      <c r="E541" s="622" t="s">
        <v>3334</v>
      </c>
      <c r="F541" s="4">
        <v>0</v>
      </c>
      <c r="G541" s="4">
        <v>0</v>
      </c>
    </row>
    <row r="542" spans="2:7" x14ac:dyDescent="0.35">
      <c r="B542" s="620" t="s">
        <v>3298</v>
      </c>
      <c r="C542" s="620" t="s">
        <v>3298</v>
      </c>
      <c r="D542" s="620" t="s">
        <v>3298</v>
      </c>
      <c r="E542" s="620" t="s">
        <v>3298</v>
      </c>
      <c r="F542" s="10">
        <v>0</v>
      </c>
      <c r="G542" s="10">
        <v>0</v>
      </c>
    </row>
    <row r="543" spans="2:7" x14ac:dyDescent="0.35">
      <c r="B543" s="621" t="s">
        <v>533</v>
      </c>
      <c r="C543" s="621" t="s">
        <v>533</v>
      </c>
      <c r="D543" s="621" t="s">
        <v>533</v>
      </c>
      <c r="E543" s="621" t="s">
        <v>533</v>
      </c>
      <c r="F543" s="4" t="s">
        <v>533</v>
      </c>
      <c r="G543" s="4" t="s">
        <v>533</v>
      </c>
    </row>
    <row r="544" spans="2:7" x14ac:dyDescent="0.35">
      <c r="B544" s="620" t="s">
        <v>3299</v>
      </c>
      <c r="C544" s="620" t="s">
        <v>3299</v>
      </c>
      <c r="D544" s="620" t="s">
        <v>3299</v>
      </c>
      <c r="E544" s="620" t="s">
        <v>3299</v>
      </c>
      <c r="F544" s="10" t="s">
        <v>533</v>
      </c>
      <c r="G544" s="10" t="s">
        <v>533</v>
      </c>
    </row>
    <row r="545" spans="2:7" x14ac:dyDescent="0.35">
      <c r="B545" s="17" t="s">
        <v>533</v>
      </c>
      <c r="C545" s="623" t="s">
        <v>3307</v>
      </c>
      <c r="D545" s="623" t="s">
        <v>3307</v>
      </c>
      <c r="E545" s="623" t="s">
        <v>3307</v>
      </c>
      <c r="F545" s="10">
        <v>0</v>
      </c>
      <c r="G545" s="10">
        <v>0</v>
      </c>
    </row>
    <row r="546" spans="2:7" x14ac:dyDescent="0.35">
      <c r="B546" s="18" t="s">
        <v>533</v>
      </c>
      <c r="C546" s="19" t="s">
        <v>533</v>
      </c>
      <c r="D546" s="622" t="s">
        <v>3335</v>
      </c>
      <c r="E546" s="622" t="s">
        <v>3335</v>
      </c>
      <c r="F546" s="4">
        <v>0</v>
      </c>
      <c r="G546" s="4">
        <v>0</v>
      </c>
    </row>
    <row r="547" spans="2:7" x14ac:dyDescent="0.35">
      <c r="B547" s="18" t="s">
        <v>533</v>
      </c>
      <c r="C547" s="19" t="s">
        <v>533</v>
      </c>
      <c r="D547" s="622" t="s">
        <v>3336</v>
      </c>
      <c r="E547" s="622" t="s">
        <v>3336</v>
      </c>
      <c r="F547" s="4">
        <v>0</v>
      </c>
      <c r="G547" s="4">
        <v>0</v>
      </c>
    </row>
    <row r="548" spans="2:7" x14ac:dyDescent="0.35">
      <c r="B548" s="18" t="s">
        <v>533</v>
      </c>
      <c r="C548" s="19" t="s">
        <v>533</v>
      </c>
      <c r="D548" s="622" t="s">
        <v>3337</v>
      </c>
      <c r="E548" s="622" t="s">
        <v>3337</v>
      </c>
      <c r="F548" s="4">
        <v>0</v>
      </c>
      <c r="G548" s="4">
        <v>0</v>
      </c>
    </row>
    <row r="549" spans="2:7" x14ac:dyDescent="0.35">
      <c r="B549" s="621" t="s">
        <v>533</v>
      </c>
      <c r="C549" s="621" t="s">
        <v>533</v>
      </c>
      <c r="D549" s="621" t="s">
        <v>533</v>
      </c>
      <c r="E549" s="621" t="s">
        <v>533</v>
      </c>
      <c r="F549" s="4" t="s">
        <v>533</v>
      </c>
      <c r="G549" s="4" t="s">
        <v>533</v>
      </c>
    </row>
    <row r="550" spans="2:7" x14ac:dyDescent="0.35">
      <c r="B550" s="17" t="s">
        <v>533</v>
      </c>
      <c r="C550" s="623" t="s">
        <v>3308</v>
      </c>
      <c r="D550" s="623" t="s">
        <v>3308</v>
      </c>
      <c r="E550" s="623" t="s">
        <v>3308</v>
      </c>
      <c r="F550" s="10">
        <v>0</v>
      </c>
      <c r="G550" s="10">
        <v>0</v>
      </c>
    </row>
    <row r="551" spans="2:7" x14ac:dyDescent="0.35">
      <c r="B551" s="18" t="s">
        <v>533</v>
      </c>
      <c r="C551" s="19" t="s">
        <v>533</v>
      </c>
      <c r="D551" s="622" t="s">
        <v>3335</v>
      </c>
      <c r="E551" s="622" t="s">
        <v>3335</v>
      </c>
      <c r="F551" s="4">
        <v>0</v>
      </c>
      <c r="G551" s="4">
        <v>0</v>
      </c>
    </row>
    <row r="552" spans="2:7" x14ac:dyDescent="0.35">
      <c r="B552" s="18" t="s">
        <v>533</v>
      </c>
      <c r="C552" s="19" t="s">
        <v>533</v>
      </c>
      <c r="D552" s="622" t="s">
        <v>3336</v>
      </c>
      <c r="E552" s="622" t="s">
        <v>3336</v>
      </c>
      <c r="F552" s="4">
        <v>0</v>
      </c>
      <c r="G552" s="4">
        <v>0</v>
      </c>
    </row>
    <row r="553" spans="2:7" x14ac:dyDescent="0.35">
      <c r="B553" s="18" t="s">
        <v>533</v>
      </c>
      <c r="C553" s="19" t="s">
        <v>533</v>
      </c>
      <c r="D553" s="622" t="s">
        <v>3338</v>
      </c>
      <c r="E553" s="622" t="s">
        <v>3338</v>
      </c>
      <c r="F553" s="4">
        <v>0</v>
      </c>
      <c r="G553" s="4">
        <v>0</v>
      </c>
    </row>
    <row r="554" spans="2:7" x14ac:dyDescent="0.35">
      <c r="B554" s="620" t="s">
        <v>3300</v>
      </c>
      <c r="C554" s="620" t="s">
        <v>3300</v>
      </c>
      <c r="D554" s="620" t="s">
        <v>3300</v>
      </c>
      <c r="E554" s="620" t="s">
        <v>3300</v>
      </c>
      <c r="F554" s="10">
        <v>0</v>
      </c>
      <c r="G554" s="10">
        <v>0</v>
      </c>
    </row>
    <row r="555" spans="2:7" x14ac:dyDescent="0.35">
      <c r="B555" s="621" t="s">
        <v>533</v>
      </c>
      <c r="C555" s="621" t="s">
        <v>533</v>
      </c>
      <c r="D555" s="621" t="s">
        <v>533</v>
      </c>
      <c r="E555" s="621" t="s">
        <v>533</v>
      </c>
      <c r="F555" s="4" t="s">
        <v>533</v>
      </c>
      <c r="G555" s="4" t="s">
        <v>533</v>
      </c>
    </row>
    <row r="556" spans="2:7" x14ac:dyDescent="0.35">
      <c r="B556" s="620" t="s">
        <v>3301</v>
      </c>
      <c r="C556" s="620" t="s">
        <v>3301</v>
      </c>
      <c r="D556" s="620" t="s">
        <v>3301</v>
      </c>
      <c r="E556" s="620" t="s">
        <v>3301</v>
      </c>
      <c r="F556" s="10" t="s">
        <v>533</v>
      </c>
      <c r="G556" s="10" t="s">
        <v>533</v>
      </c>
    </row>
    <row r="557" spans="2:7" x14ac:dyDescent="0.35">
      <c r="B557" s="17" t="s">
        <v>533</v>
      </c>
      <c r="C557" s="623" t="s">
        <v>3307</v>
      </c>
      <c r="D557" s="623" t="s">
        <v>3307</v>
      </c>
      <c r="E557" s="623" t="s">
        <v>3307</v>
      </c>
      <c r="F557" s="10">
        <v>0</v>
      </c>
      <c r="G557" s="10">
        <v>0</v>
      </c>
    </row>
    <row r="558" spans="2:7" x14ac:dyDescent="0.35">
      <c r="B558" s="18" t="s">
        <v>533</v>
      </c>
      <c r="C558" s="19" t="s">
        <v>533</v>
      </c>
      <c r="D558" s="622" t="s">
        <v>3339</v>
      </c>
      <c r="E558" s="622" t="s">
        <v>3339</v>
      </c>
      <c r="F558" s="4">
        <v>0</v>
      </c>
      <c r="G558" s="4">
        <v>0</v>
      </c>
    </row>
    <row r="559" spans="2:7" x14ac:dyDescent="0.35">
      <c r="B559" s="18" t="s">
        <v>533</v>
      </c>
      <c r="C559" s="19" t="s">
        <v>533</v>
      </c>
      <c r="D559" s="19" t="s">
        <v>533</v>
      </c>
      <c r="E559" s="20" t="s">
        <v>3343</v>
      </c>
      <c r="F559" s="4">
        <v>0</v>
      </c>
      <c r="G559" s="4">
        <v>0</v>
      </c>
    </row>
    <row r="560" spans="2:7" x14ac:dyDescent="0.35">
      <c r="B560" s="18" t="s">
        <v>533</v>
      </c>
      <c r="C560" s="19" t="s">
        <v>533</v>
      </c>
      <c r="D560" s="19" t="s">
        <v>533</v>
      </c>
      <c r="E560" s="20" t="s">
        <v>3344</v>
      </c>
      <c r="F560" s="4">
        <v>0</v>
      </c>
      <c r="G560" s="4">
        <v>0</v>
      </c>
    </row>
    <row r="561" spans="2:7" x14ac:dyDescent="0.35">
      <c r="B561" s="18" t="s">
        <v>533</v>
      </c>
      <c r="C561" s="19" t="s">
        <v>533</v>
      </c>
      <c r="D561" s="622" t="s">
        <v>3340</v>
      </c>
      <c r="E561" s="622" t="s">
        <v>3340</v>
      </c>
      <c r="F561" s="4">
        <v>0</v>
      </c>
      <c r="G561" s="4">
        <v>0</v>
      </c>
    </row>
    <row r="562" spans="2:7" x14ac:dyDescent="0.35">
      <c r="B562" s="621" t="s">
        <v>533</v>
      </c>
      <c r="C562" s="621" t="s">
        <v>533</v>
      </c>
      <c r="D562" s="621" t="s">
        <v>533</v>
      </c>
      <c r="E562" s="621" t="s">
        <v>533</v>
      </c>
      <c r="F562" s="4" t="s">
        <v>533</v>
      </c>
      <c r="G562" s="4" t="s">
        <v>533</v>
      </c>
    </row>
    <row r="563" spans="2:7" x14ac:dyDescent="0.35">
      <c r="B563" s="17" t="s">
        <v>533</v>
      </c>
      <c r="C563" s="623" t="s">
        <v>3308</v>
      </c>
      <c r="D563" s="623" t="s">
        <v>3308</v>
      </c>
      <c r="E563" s="623" t="s">
        <v>3308</v>
      </c>
      <c r="F563" s="10">
        <v>0</v>
      </c>
      <c r="G563" s="10">
        <v>0</v>
      </c>
    </row>
    <row r="564" spans="2:7" x14ac:dyDescent="0.35">
      <c r="B564" s="18" t="s">
        <v>533</v>
      </c>
      <c r="C564" s="19" t="s">
        <v>533</v>
      </c>
      <c r="D564" s="622" t="s">
        <v>3341</v>
      </c>
      <c r="E564" s="622" t="s">
        <v>3341</v>
      </c>
      <c r="F564" s="4">
        <v>0</v>
      </c>
      <c r="G564" s="4">
        <v>0</v>
      </c>
    </row>
    <row r="565" spans="2:7" x14ac:dyDescent="0.35">
      <c r="B565" s="18" t="s">
        <v>533</v>
      </c>
      <c r="C565" s="19" t="s">
        <v>533</v>
      </c>
      <c r="D565" s="19" t="s">
        <v>533</v>
      </c>
      <c r="E565" s="20" t="s">
        <v>3343</v>
      </c>
      <c r="F565" s="4">
        <v>0</v>
      </c>
      <c r="G565" s="4">
        <v>0</v>
      </c>
    </row>
    <row r="566" spans="2:7" x14ac:dyDescent="0.35">
      <c r="B566" s="18" t="s">
        <v>533</v>
      </c>
      <c r="C566" s="19" t="s">
        <v>533</v>
      </c>
      <c r="D566" s="19" t="s">
        <v>533</v>
      </c>
      <c r="E566" s="20" t="s">
        <v>3344</v>
      </c>
      <c r="F566" s="4">
        <v>0</v>
      </c>
      <c r="G566" s="4">
        <v>0</v>
      </c>
    </row>
    <row r="567" spans="2:7" x14ac:dyDescent="0.35">
      <c r="B567" s="18" t="s">
        <v>533</v>
      </c>
      <c r="C567" s="19" t="s">
        <v>533</v>
      </c>
      <c r="D567" s="622" t="s">
        <v>3342</v>
      </c>
      <c r="E567" s="622" t="s">
        <v>3342</v>
      </c>
      <c r="F567" s="4">
        <v>0</v>
      </c>
      <c r="G567" s="4">
        <v>0</v>
      </c>
    </row>
    <row r="568" spans="2:7" x14ac:dyDescent="0.35">
      <c r="B568" s="620" t="s">
        <v>3302</v>
      </c>
      <c r="C568" s="620" t="s">
        <v>3302</v>
      </c>
      <c r="D568" s="620" t="s">
        <v>3302</v>
      </c>
      <c r="E568" s="620" t="s">
        <v>3302</v>
      </c>
      <c r="F568" s="10">
        <v>0</v>
      </c>
      <c r="G568" s="10">
        <v>0</v>
      </c>
    </row>
    <row r="569" spans="2:7" x14ac:dyDescent="0.35">
      <c r="B569" s="621" t="s">
        <v>533</v>
      </c>
      <c r="C569" s="621" t="s">
        <v>533</v>
      </c>
      <c r="D569" s="621" t="s">
        <v>533</v>
      </c>
      <c r="E569" s="621" t="s">
        <v>533</v>
      </c>
      <c r="F569" s="4" t="s">
        <v>533</v>
      </c>
      <c r="G569" s="4" t="s">
        <v>533</v>
      </c>
    </row>
    <row r="570" spans="2:7" x14ac:dyDescent="0.35">
      <c r="B570" s="620" t="s">
        <v>3303</v>
      </c>
      <c r="C570" s="620" t="s">
        <v>3303</v>
      </c>
      <c r="D570" s="620" t="s">
        <v>3303</v>
      </c>
      <c r="E570" s="620" t="s">
        <v>3303</v>
      </c>
      <c r="F570" s="10">
        <v>0</v>
      </c>
      <c r="G570" s="10">
        <v>0</v>
      </c>
    </row>
    <row r="571" spans="2:7" x14ac:dyDescent="0.35">
      <c r="B571" s="621" t="s">
        <v>533</v>
      </c>
      <c r="C571" s="621" t="s">
        <v>533</v>
      </c>
      <c r="D571" s="621" t="s">
        <v>533</v>
      </c>
      <c r="E571" s="621" t="s">
        <v>533</v>
      </c>
      <c r="F571" s="4" t="s">
        <v>533</v>
      </c>
      <c r="G571" s="4" t="s">
        <v>533</v>
      </c>
    </row>
    <row r="572" spans="2:7" x14ac:dyDescent="0.35">
      <c r="B572" s="620" t="s">
        <v>3304</v>
      </c>
      <c r="C572" s="620" t="s">
        <v>3304</v>
      </c>
      <c r="D572" s="620" t="s">
        <v>3304</v>
      </c>
      <c r="E572" s="620" t="s">
        <v>3304</v>
      </c>
      <c r="F572" s="10">
        <v>0</v>
      </c>
      <c r="G572" s="10">
        <v>0</v>
      </c>
    </row>
    <row r="573" spans="2:7" x14ac:dyDescent="0.35">
      <c r="B573" s="621" t="s">
        <v>533</v>
      </c>
      <c r="C573" s="621" t="s">
        <v>533</v>
      </c>
      <c r="D573" s="621" t="s">
        <v>533</v>
      </c>
      <c r="E573" s="621" t="s">
        <v>533</v>
      </c>
      <c r="F573" s="4" t="s">
        <v>533</v>
      </c>
      <c r="G573" s="4" t="s">
        <v>533</v>
      </c>
    </row>
    <row r="574" spans="2:7" x14ac:dyDescent="0.35">
      <c r="B574" s="620" t="s">
        <v>3305</v>
      </c>
      <c r="C574" s="620" t="s">
        <v>3305</v>
      </c>
      <c r="D574" s="620" t="s">
        <v>3305</v>
      </c>
      <c r="E574" s="620" t="s">
        <v>3305</v>
      </c>
      <c r="F574" s="10">
        <v>0</v>
      </c>
      <c r="G574" s="10">
        <v>0</v>
      </c>
    </row>
    <row r="575" spans="2:7" x14ac:dyDescent="0.35">
      <c r="B575" s="621" t="s">
        <v>533</v>
      </c>
      <c r="C575" s="621" t="s">
        <v>533</v>
      </c>
      <c r="D575" s="621" t="s">
        <v>533</v>
      </c>
      <c r="E575" s="621" t="s">
        <v>533</v>
      </c>
      <c r="F575" s="4" t="s">
        <v>533</v>
      </c>
      <c r="G575" s="4" t="s">
        <v>533</v>
      </c>
    </row>
    <row r="576" spans="2:7" x14ac:dyDescent="0.35">
      <c r="B576" s="21" t="s">
        <v>533</v>
      </c>
      <c r="C576" s="21" t="s">
        <v>533</v>
      </c>
      <c r="D576" s="21" t="s">
        <v>533</v>
      </c>
      <c r="E576" s="21" t="s">
        <v>533</v>
      </c>
      <c r="F576" s="24" t="s">
        <v>533</v>
      </c>
      <c r="G576" s="24" t="s">
        <v>533</v>
      </c>
    </row>
    <row r="577" spans="2:8" x14ac:dyDescent="0.35">
      <c r="B577" s="22" t="s">
        <v>533</v>
      </c>
      <c r="C577" s="22" t="s">
        <v>533</v>
      </c>
      <c r="D577" s="22" t="s">
        <v>533</v>
      </c>
      <c r="E577" s="22" t="s">
        <v>533</v>
      </c>
      <c r="F577" s="25" t="s">
        <v>533</v>
      </c>
      <c r="G577" s="25" t="s">
        <v>533</v>
      </c>
    </row>
    <row r="578" spans="2:8" x14ac:dyDescent="0.35">
      <c r="B578" s="23" t="s">
        <v>533</v>
      </c>
      <c r="C578" s="23" t="s">
        <v>533</v>
      </c>
      <c r="D578" s="23" t="s">
        <v>533</v>
      </c>
      <c r="E578" s="23" t="s">
        <v>533</v>
      </c>
      <c r="F578" s="26" t="s">
        <v>533</v>
      </c>
      <c r="G578" s="26" t="s">
        <v>533</v>
      </c>
    </row>
    <row r="579" spans="2:8" x14ac:dyDescent="0.35">
      <c r="B579" s="624" t="s">
        <v>9</v>
      </c>
      <c r="C579" s="624" t="s">
        <v>9</v>
      </c>
      <c r="D579" s="624" t="s">
        <v>9</v>
      </c>
      <c r="E579" s="624" t="s">
        <v>9</v>
      </c>
      <c r="F579" s="624" t="s">
        <v>9</v>
      </c>
      <c r="G579" s="624" t="s">
        <v>9</v>
      </c>
      <c r="H579" s="27"/>
    </row>
    <row r="580" spans="2:8" x14ac:dyDescent="0.35">
      <c r="B580" s="625" t="s">
        <v>3293</v>
      </c>
      <c r="C580" s="625" t="s">
        <v>3293</v>
      </c>
      <c r="D580" s="625" t="s">
        <v>3293</v>
      </c>
      <c r="E580" s="625" t="s">
        <v>3293</v>
      </c>
      <c r="F580" s="625" t="s">
        <v>3293</v>
      </c>
      <c r="G580" s="625" t="s">
        <v>3293</v>
      </c>
      <c r="H580" s="27"/>
    </row>
    <row r="581" spans="2:8" x14ac:dyDescent="0.35">
      <c r="B581" s="625" t="s">
        <v>3294</v>
      </c>
      <c r="C581" s="625" t="s">
        <v>3294</v>
      </c>
      <c r="D581" s="625" t="s">
        <v>3294</v>
      </c>
      <c r="E581" s="625" t="s">
        <v>3294</v>
      </c>
      <c r="F581" s="625" t="s">
        <v>3294</v>
      </c>
      <c r="G581" s="625" t="s">
        <v>3294</v>
      </c>
      <c r="H581" s="27"/>
    </row>
    <row r="582" spans="2:8" x14ac:dyDescent="0.35">
      <c r="B582" s="626" t="s">
        <v>3295</v>
      </c>
      <c r="C582" s="626" t="s">
        <v>3295</v>
      </c>
      <c r="D582" s="626" t="s">
        <v>3295</v>
      </c>
      <c r="E582" s="626" t="s">
        <v>3295</v>
      </c>
      <c r="F582" s="626" t="s">
        <v>3295</v>
      </c>
      <c r="G582" s="626" t="s">
        <v>3295</v>
      </c>
      <c r="H582" s="27"/>
    </row>
    <row r="583" spans="2:8" x14ac:dyDescent="0.35">
      <c r="B583" s="619" t="s">
        <v>3296</v>
      </c>
      <c r="C583" s="619" t="s">
        <v>3296</v>
      </c>
      <c r="D583" s="619" t="s">
        <v>3296</v>
      </c>
      <c r="E583" s="619" t="s">
        <v>3296</v>
      </c>
      <c r="F583" s="14">
        <v>2025</v>
      </c>
      <c r="G583" s="14">
        <v>2024</v>
      </c>
    </row>
    <row r="584" spans="2:8" x14ac:dyDescent="0.35">
      <c r="B584" s="620" t="s">
        <v>3297</v>
      </c>
      <c r="C584" s="620" t="s">
        <v>3297</v>
      </c>
      <c r="D584" s="620" t="s">
        <v>3297</v>
      </c>
      <c r="E584" s="620" t="s">
        <v>3297</v>
      </c>
      <c r="F584" s="10" t="s">
        <v>533</v>
      </c>
      <c r="G584" s="10" t="s">
        <v>533</v>
      </c>
    </row>
    <row r="585" spans="2:8" x14ac:dyDescent="0.35">
      <c r="B585" s="17" t="s">
        <v>533</v>
      </c>
      <c r="C585" s="623" t="s">
        <v>3307</v>
      </c>
      <c r="D585" s="623" t="s">
        <v>3307</v>
      </c>
      <c r="E585" s="623" t="s">
        <v>3307</v>
      </c>
      <c r="F585" s="10" t="s">
        <v>61</v>
      </c>
      <c r="G585" s="10" t="s">
        <v>3496</v>
      </c>
    </row>
    <row r="586" spans="2:8" x14ac:dyDescent="0.35">
      <c r="B586" s="18" t="s">
        <v>533</v>
      </c>
      <c r="C586" s="19" t="s">
        <v>533</v>
      </c>
      <c r="D586" s="622" t="s">
        <v>3309</v>
      </c>
      <c r="E586" s="622" t="s">
        <v>3309</v>
      </c>
      <c r="F586" s="4">
        <v>0</v>
      </c>
      <c r="G586" s="4">
        <v>0</v>
      </c>
    </row>
    <row r="587" spans="2:8" x14ac:dyDescent="0.35">
      <c r="B587" s="18" t="s">
        <v>533</v>
      </c>
      <c r="C587" s="19" t="s">
        <v>533</v>
      </c>
      <c r="D587" s="622" t="s">
        <v>3310</v>
      </c>
      <c r="E587" s="622" t="s">
        <v>3310</v>
      </c>
      <c r="F587" s="4">
        <v>0</v>
      </c>
      <c r="G587" s="4">
        <v>0</v>
      </c>
    </row>
    <row r="588" spans="2:8" x14ac:dyDescent="0.35">
      <c r="B588" s="18" t="s">
        <v>533</v>
      </c>
      <c r="C588" s="19" t="s">
        <v>533</v>
      </c>
      <c r="D588" s="622" t="s">
        <v>3311</v>
      </c>
      <c r="E588" s="622" t="s">
        <v>3311</v>
      </c>
      <c r="F588" s="4">
        <v>0</v>
      </c>
      <c r="G588" s="4">
        <v>0</v>
      </c>
    </row>
    <row r="589" spans="2:8" x14ac:dyDescent="0.35">
      <c r="B589" s="18" t="s">
        <v>533</v>
      </c>
      <c r="C589" s="19" t="s">
        <v>533</v>
      </c>
      <c r="D589" s="622" t="s">
        <v>3312</v>
      </c>
      <c r="E589" s="622" t="s">
        <v>3312</v>
      </c>
      <c r="F589" s="4">
        <v>0</v>
      </c>
      <c r="G589" s="4">
        <v>0</v>
      </c>
    </row>
    <row r="590" spans="2:8" x14ac:dyDescent="0.35">
      <c r="B590" s="18" t="s">
        <v>533</v>
      </c>
      <c r="C590" s="19" t="s">
        <v>533</v>
      </c>
      <c r="D590" s="622" t="s">
        <v>3313</v>
      </c>
      <c r="E590" s="622" t="s">
        <v>3313</v>
      </c>
      <c r="F590" s="4">
        <v>0</v>
      </c>
      <c r="G590" s="4">
        <v>0</v>
      </c>
    </row>
    <row r="591" spans="2:8" x14ac:dyDescent="0.35">
      <c r="B591" s="18" t="s">
        <v>533</v>
      </c>
      <c r="C591" s="19" t="s">
        <v>533</v>
      </c>
      <c r="D591" s="622" t="s">
        <v>3314</v>
      </c>
      <c r="E591" s="622" t="s">
        <v>3314</v>
      </c>
      <c r="F591" s="4">
        <v>0</v>
      </c>
      <c r="G591" s="4">
        <v>0</v>
      </c>
    </row>
    <row r="592" spans="2:8" x14ac:dyDescent="0.35">
      <c r="B592" s="18" t="s">
        <v>533</v>
      </c>
      <c r="C592" s="19" t="s">
        <v>533</v>
      </c>
      <c r="D592" s="622" t="s">
        <v>3315</v>
      </c>
      <c r="E592" s="622" t="s">
        <v>3315</v>
      </c>
      <c r="F592" s="4">
        <v>0</v>
      </c>
      <c r="G592" s="4">
        <v>0</v>
      </c>
    </row>
    <row r="593" spans="2:7" x14ac:dyDescent="0.35">
      <c r="B593" s="18" t="s">
        <v>533</v>
      </c>
      <c r="C593" s="19" t="s">
        <v>533</v>
      </c>
      <c r="D593" s="622" t="s">
        <v>3316</v>
      </c>
      <c r="E593" s="622" t="s">
        <v>3316</v>
      </c>
      <c r="F593" s="4">
        <v>0</v>
      </c>
      <c r="G593" s="4">
        <v>0</v>
      </c>
    </row>
    <row r="594" spans="2:7" x14ac:dyDescent="0.35">
      <c r="B594" s="18" t="s">
        <v>533</v>
      </c>
      <c r="C594" s="19" t="s">
        <v>533</v>
      </c>
      <c r="D594" s="622" t="s">
        <v>3317</v>
      </c>
      <c r="E594" s="622" t="s">
        <v>3317</v>
      </c>
      <c r="F594" s="4" t="s">
        <v>61</v>
      </c>
      <c r="G594" s="4" t="s">
        <v>3496</v>
      </c>
    </row>
    <row r="595" spans="2:7" x14ac:dyDescent="0.35">
      <c r="B595" s="18" t="s">
        <v>533</v>
      </c>
      <c r="C595" s="19" t="s">
        <v>533</v>
      </c>
      <c r="D595" s="622" t="s">
        <v>3318</v>
      </c>
      <c r="E595" s="622" t="s">
        <v>3318</v>
      </c>
      <c r="F595" s="4">
        <v>0</v>
      </c>
      <c r="G595" s="4">
        <v>0</v>
      </c>
    </row>
    <row r="596" spans="2:7" x14ac:dyDescent="0.35">
      <c r="B596" s="621" t="s">
        <v>533</v>
      </c>
      <c r="C596" s="621" t="s">
        <v>533</v>
      </c>
      <c r="D596" s="621" t="s">
        <v>533</v>
      </c>
      <c r="E596" s="621" t="s">
        <v>533</v>
      </c>
      <c r="F596" s="4" t="s">
        <v>533</v>
      </c>
      <c r="G596" s="4" t="s">
        <v>533</v>
      </c>
    </row>
    <row r="597" spans="2:7" x14ac:dyDescent="0.35">
      <c r="B597" s="17" t="s">
        <v>533</v>
      </c>
      <c r="C597" s="623" t="s">
        <v>3308</v>
      </c>
      <c r="D597" s="623" t="s">
        <v>3308</v>
      </c>
      <c r="E597" s="623" t="s">
        <v>3308</v>
      </c>
      <c r="F597" s="10" t="s">
        <v>61</v>
      </c>
      <c r="G597" s="10" t="s">
        <v>3496</v>
      </c>
    </row>
    <row r="598" spans="2:7" x14ac:dyDescent="0.35">
      <c r="B598" s="18" t="s">
        <v>533</v>
      </c>
      <c r="C598" s="19" t="s">
        <v>533</v>
      </c>
      <c r="D598" s="622" t="s">
        <v>3319</v>
      </c>
      <c r="E598" s="622" t="s">
        <v>3319</v>
      </c>
      <c r="F598" s="4" t="s">
        <v>873</v>
      </c>
      <c r="G598" s="4" t="s">
        <v>3497</v>
      </c>
    </row>
    <row r="599" spans="2:7" x14ac:dyDescent="0.35">
      <c r="B599" s="18" t="s">
        <v>533</v>
      </c>
      <c r="C599" s="19" t="s">
        <v>533</v>
      </c>
      <c r="D599" s="622" t="s">
        <v>3320</v>
      </c>
      <c r="E599" s="622" t="s">
        <v>3320</v>
      </c>
      <c r="F599" s="4" t="s">
        <v>886</v>
      </c>
      <c r="G599" s="4" t="s">
        <v>3498</v>
      </c>
    </row>
    <row r="600" spans="2:7" x14ac:dyDescent="0.35">
      <c r="B600" s="18" t="s">
        <v>533</v>
      </c>
      <c r="C600" s="19" t="s">
        <v>533</v>
      </c>
      <c r="D600" s="622" t="s">
        <v>3321</v>
      </c>
      <c r="E600" s="622" t="s">
        <v>3321</v>
      </c>
      <c r="F600" s="4" t="s">
        <v>896</v>
      </c>
      <c r="G600" s="4" t="s">
        <v>3499</v>
      </c>
    </row>
    <row r="601" spans="2:7" x14ac:dyDescent="0.35">
      <c r="B601" s="18" t="s">
        <v>533</v>
      </c>
      <c r="C601" s="19" t="s">
        <v>533</v>
      </c>
      <c r="D601" s="622" t="s">
        <v>3322</v>
      </c>
      <c r="E601" s="622" t="s">
        <v>3322</v>
      </c>
      <c r="F601" s="4">
        <v>0</v>
      </c>
      <c r="G601" s="4">
        <v>0</v>
      </c>
    </row>
    <row r="602" spans="2:7" x14ac:dyDescent="0.35">
      <c r="B602" s="18" t="s">
        <v>533</v>
      </c>
      <c r="C602" s="19" t="s">
        <v>533</v>
      </c>
      <c r="D602" s="622" t="s">
        <v>3323</v>
      </c>
      <c r="E602" s="622" t="s">
        <v>3323</v>
      </c>
      <c r="F602" s="4">
        <v>0</v>
      </c>
      <c r="G602" s="4" t="s">
        <v>531</v>
      </c>
    </row>
    <row r="603" spans="2:7" x14ac:dyDescent="0.35">
      <c r="B603" s="18" t="s">
        <v>533</v>
      </c>
      <c r="C603" s="19" t="s">
        <v>533</v>
      </c>
      <c r="D603" s="622" t="s">
        <v>3324</v>
      </c>
      <c r="E603" s="622" t="s">
        <v>3324</v>
      </c>
      <c r="F603" s="4">
        <v>0</v>
      </c>
      <c r="G603" s="4">
        <v>0</v>
      </c>
    </row>
    <row r="604" spans="2:7" x14ac:dyDescent="0.35">
      <c r="B604" s="18" t="s">
        <v>533</v>
      </c>
      <c r="C604" s="19" t="s">
        <v>533</v>
      </c>
      <c r="D604" s="622" t="s">
        <v>3325</v>
      </c>
      <c r="E604" s="622" t="s">
        <v>3325</v>
      </c>
      <c r="F604" s="4" t="s">
        <v>915</v>
      </c>
      <c r="G604" s="4" t="s">
        <v>2436</v>
      </c>
    </row>
    <row r="605" spans="2:7" x14ac:dyDescent="0.35">
      <c r="B605" s="18" t="s">
        <v>533</v>
      </c>
      <c r="C605" s="19" t="s">
        <v>533</v>
      </c>
      <c r="D605" s="622" t="s">
        <v>3326</v>
      </c>
      <c r="E605" s="622" t="s">
        <v>3326</v>
      </c>
      <c r="F605" s="4">
        <v>0</v>
      </c>
      <c r="G605" s="4">
        <v>0</v>
      </c>
    </row>
    <row r="606" spans="2:7" x14ac:dyDescent="0.35">
      <c r="B606" s="18" t="s">
        <v>533</v>
      </c>
      <c r="C606" s="19" t="s">
        <v>533</v>
      </c>
      <c r="D606" s="622" t="s">
        <v>3327</v>
      </c>
      <c r="E606" s="622" t="s">
        <v>3327</v>
      </c>
      <c r="F606" s="4" t="s">
        <v>726</v>
      </c>
      <c r="G606" s="4">
        <v>0</v>
      </c>
    </row>
    <row r="607" spans="2:7" x14ac:dyDescent="0.35">
      <c r="B607" s="18" t="s">
        <v>533</v>
      </c>
      <c r="C607" s="19" t="s">
        <v>533</v>
      </c>
      <c r="D607" s="622" t="s">
        <v>3328</v>
      </c>
      <c r="E607" s="622" t="s">
        <v>3328</v>
      </c>
      <c r="F607" s="4">
        <v>0</v>
      </c>
      <c r="G607" s="4">
        <v>0</v>
      </c>
    </row>
    <row r="608" spans="2:7" x14ac:dyDescent="0.35">
      <c r="B608" s="18" t="s">
        <v>533</v>
      </c>
      <c r="C608" s="19" t="s">
        <v>533</v>
      </c>
      <c r="D608" s="622" t="s">
        <v>3329</v>
      </c>
      <c r="E608" s="622" t="s">
        <v>3329</v>
      </c>
      <c r="F608" s="4">
        <v>0</v>
      </c>
      <c r="G608" s="4">
        <v>0</v>
      </c>
    </row>
    <row r="609" spans="2:7" x14ac:dyDescent="0.35">
      <c r="B609" s="18" t="s">
        <v>533</v>
      </c>
      <c r="C609" s="19" t="s">
        <v>533</v>
      </c>
      <c r="D609" s="622" t="s">
        <v>3330</v>
      </c>
      <c r="E609" s="622" t="s">
        <v>3330</v>
      </c>
      <c r="F609" s="4">
        <v>0</v>
      </c>
      <c r="G609" s="4">
        <v>0</v>
      </c>
    </row>
    <row r="610" spans="2:7" x14ac:dyDescent="0.35">
      <c r="B610" s="18" t="s">
        <v>533</v>
      </c>
      <c r="C610" s="19" t="s">
        <v>533</v>
      </c>
      <c r="D610" s="622" t="s">
        <v>3331</v>
      </c>
      <c r="E610" s="622" t="s">
        <v>3331</v>
      </c>
      <c r="F610" s="4">
        <v>0</v>
      </c>
      <c r="G610" s="4">
        <v>0</v>
      </c>
    </row>
    <row r="611" spans="2:7" x14ac:dyDescent="0.35">
      <c r="B611" s="18" t="s">
        <v>533</v>
      </c>
      <c r="C611" s="19" t="s">
        <v>533</v>
      </c>
      <c r="D611" s="622" t="s">
        <v>3332</v>
      </c>
      <c r="E611" s="622" t="s">
        <v>3332</v>
      </c>
      <c r="F611" s="4">
        <v>0</v>
      </c>
      <c r="G611" s="4">
        <v>0</v>
      </c>
    </row>
    <row r="612" spans="2:7" x14ac:dyDescent="0.35">
      <c r="B612" s="18" t="s">
        <v>533</v>
      </c>
      <c r="C612" s="19" t="s">
        <v>533</v>
      </c>
      <c r="D612" s="622" t="s">
        <v>3333</v>
      </c>
      <c r="E612" s="622" t="s">
        <v>3333</v>
      </c>
      <c r="F612" s="4">
        <v>0</v>
      </c>
      <c r="G612" s="4">
        <v>0</v>
      </c>
    </row>
    <row r="613" spans="2:7" x14ac:dyDescent="0.35">
      <c r="B613" s="18" t="s">
        <v>533</v>
      </c>
      <c r="C613" s="19" t="s">
        <v>533</v>
      </c>
      <c r="D613" s="622" t="s">
        <v>3334</v>
      </c>
      <c r="E613" s="622" t="s">
        <v>3334</v>
      </c>
      <c r="F613" s="4">
        <v>0</v>
      </c>
      <c r="G613" s="4">
        <v>0</v>
      </c>
    </row>
    <row r="614" spans="2:7" x14ac:dyDescent="0.35">
      <c r="B614" s="620" t="s">
        <v>3298</v>
      </c>
      <c r="C614" s="620" t="s">
        <v>3298</v>
      </c>
      <c r="D614" s="620" t="s">
        <v>3298</v>
      </c>
      <c r="E614" s="620" t="s">
        <v>3298</v>
      </c>
      <c r="F614" s="10">
        <v>0</v>
      </c>
      <c r="G614" s="10">
        <v>0</v>
      </c>
    </row>
    <row r="615" spans="2:7" x14ac:dyDescent="0.35">
      <c r="B615" s="621" t="s">
        <v>533</v>
      </c>
      <c r="C615" s="621" t="s">
        <v>533</v>
      </c>
      <c r="D615" s="621" t="s">
        <v>533</v>
      </c>
      <c r="E615" s="621" t="s">
        <v>533</v>
      </c>
      <c r="F615" s="4" t="s">
        <v>533</v>
      </c>
      <c r="G615" s="4" t="s">
        <v>533</v>
      </c>
    </row>
    <row r="616" spans="2:7" x14ac:dyDescent="0.35">
      <c r="B616" s="620" t="s">
        <v>3299</v>
      </c>
      <c r="C616" s="620" t="s">
        <v>3299</v>
      </c>
      <c r="D616" s="620" t="s">
        <v>3299</v>
      </c>
      <c r="E616" s="620" t="s">
        <v>3299</v>
      </c>
      <c r="F616" s="10" t="s">
        <v>533</v>
      </c>
      <c r="G616" s="10" t="s">
        <v>533</v>
      </c>
    </row>
    <row r="617" spans="2:7" x14ac:dyDescent="0.35">
      <c r="B617" s="17" t="s">
        <v>533</v>
      </c>
      <c r="C617" s="623" t="s">
        <v>3307</v>
      </c>
      <c r="D617" s="623" t="s">
        <v>3307</v>
      </c>
      <c r="E617" s="623" t="s">
        <v>3307</v>
      </c>
      <c r="F617" s="10">
        <v>0</v>
      </c>
      <c r="G617" s="10">
        <v>0</v>
      </c>
    </row>
    <row r="618" spans="2:7" x14ac:dyDescent="0.35">
      <c r="B618" s="18" t="s">
        <v>533</v>
      </c>
      <c r="C618" s="19" t="s">
        <v>533</v>
      </c>
      <c r="D618" s="622" t="s">
        <v>3335</v>
      </c>
      <c r="E618" s="622" t="s">
        <v>3335</v>
      </c>
      <c r="F618" s="4">
        <v>0</v>
      </c>
      <c r="G618" s="4">
        <v>0</v>
      </c>
    </row>
    <row r="619" spans="2:7" x14ac:dyDescent="0.35">
      <c r="B619" s="18" t="s">
        <v>533</v>
      </c>
      <c r="C619" s="19" t="s">
        <v>533</v>
      </c>
      <c r="D619" s="622" t="s">
        <v>3336</v>
      </c>
      <c r="E619" s="622" t="s">
        <v>3336</v>
      </c>
      <c r="F619" s="4">
        <v>0</v>
      </c>
      <c r="G619" s="4">
        <v>0</v>
      </c>
    </row>
    <row r="620" spans="2:7" x14ac:dyDescent="0.35">
      <c r="B620" s="18" t="s">
        <v>533</v>
      </c>
      <c r="C620" s="19" t="s">
        <v>533</v>
      </c>
      <c r="D620" s="622" t="s">
        <v>3337</v>
      </c>
      <c r="E620" s="622" t="s">
        <v>3337</v>
      </c>
      <c r="F620" s="4">
        <v>0</v>
      </c>
      <c r="G620" s="4">
        <v>0</v>
      </c>
    </row>
    <row r="621" spans="2:7" x14ac:dyDescent="0.35">
      <c r="B621" s="621" t="s">
        <v>533</v>
      </c>
      <c r="C621" s="621" t="s">
        <v>533</v>
      </c>
      <c r="D621" s="621" t="s">
        <v>533</v>
      </c>
      <c r="E621" s="621" t="s">
        <v>533</v>
      </c>
      <c r="F621" s="4" t="s">
        <v>533</v>
      </c>
      <c r="G621" s="4" t="s">
        <v>533</v>
      </c>
    </row>
    <row r="622" spans="2:7" x14ac:dyDescent="0.35">
      <c r="B622" s="17" t="s">
        <v>533</v>
      </c>
      <c r="C622" s="623" t="s">
        <v>3308</v>
      </c>
      <c r="D622" s="623" t="s">
        <v>3308</v>
      </c>
      <c r="E622" s="623" t="s">
        <v>3308</v>
      </c>
      <c r="F622" s="10">
        <v>0</v>
      </c>
      <c r="G622" s="10">
        <v>0</v>
      </c>
    </row>
    <row r="623" spans="2:7" x14ac:dyDescent="0.35">
      <c r="B623" s="18" t="s">
        <v>533</v>
      </c>
      <c r="C623" s="19" t="s">
        <v>533</v>
      </c>
      <c r="D623" s="622" t="s">
        <v>3335</v>
      </c>
      <c r="E623" s="622" t="s">
        <v>3335</v>
      </c>
      <c r="F623" s="4">
        <v>0</v>
      </c>
      <c r="G623" s="4">
        <v>0</v>
      </c>
    </row>
    <row r="624" spans="2:7" x14ac:dyDescent="0.35">
      <c r="B624" s="18" t="s">
        <v>533</v>
      </c>
      <c r="C624" s="19" t="s">
        <v>533</v>
      </c>
      <c r="D624" s="622" t="s">
        <v>3336</v>
      </c>
      <c r="E624" s="622" t="s">
        <v>3336</v>
      </c>
      <c r="F624" s="4">
        <v>0</v>
      </c>
      <c r="G624" s="4">
        <v>0</v>
      </c>
    </row>
    <row r="625" spans="2:7" x14ac:dyDescent="0.35">
      <c r="B625" s="18" t="s">
        <v>533</v>
      </c>
      <c r="C625" s="19" t="s">
        <v>533</v>
      </c>
      <c r="D625" s="622" t="s">
        <v>3338</v>
      </c>
      <c r="E625" s="622" t="s">
        <v>3338</v>
      </c>
      <c r="F625" s="4">
        <v>0</v>
      </c>
      <c r="G625" s="4">
        <v>0</v>
      </c>
    </row>
    <row r="626" spans="2:7" x14ac:dyDescent="0.35">
      <c r="B626" s="620" t="s">
        <v>3300</v>
      </c>
      <c r="C626" s="620" t="s">
        <v>3300</v>
      </c>
      <c r="D626" s="620" t="s">
        <v>3300</v>
      </c>
      <c r="E626" s="620" t="s">
        <v>3300</v>
      </c>
      <c r="F626" s="10">
        <v>0</v>
      </c>
      <c r="G626" s="10">
        <v>0</v>
      </c>
    </row>
    <row r="627" spans="2:7" x14ac:dyDescent="0.35">
      <c r="B627" s="621" t="s">
        <v>533</v>
      </c>
      <c r="C627" s="621" t="s">
        <v>533</v>
      </c>
      <c r="D627" s="621" t="s">
        <v>533</v>
      </c>
      <c r="E627" s="621" t="s">
        <v>533</v>
      </c>
      <c r="F627" s="4" t="s">
        <v>533</v>
      </c>
      <c r="G627" s="4" t="s">
        <v>533</v>
      </c>
    </row>
    <row r="628" spans="2:7" x14ac:dyDescent="0.35">
      <c r="B628" s="620" t="s">
        <v>3301</v>
      </c>
      <c r="C628" s="620" t="s">
        <v>3301</v>
      </c>
      <c r="D628" s="620" t="s">
        <v>3301</v>
      </c>
      <c r="E628" s="620" t="s">
        <v>3301</v>
      </c>
      <c r="F628" s="10" t="s">
        <v>533</v>
      </c>
      <c r="G628" s="10" t="s">
        <v>533</v>
      </c>
    </row>
    <row r="629" spans="2:7" x14ac:dyDescent="0.35">
      <c r="B629" s="17" t="s">
        <v>533</v>
      </c>
      <c r="C629" s="623" t="s">
        <v>3307</v>
      </c>
      <c r="D629" s="623" t="s">
        <v>3307</v>
      </c>
      <c r="E629" s="623" t="s">
        <v>3307</v>
      </c>
      <c r="F629" s="10">
        <v>0</v>
      </c>
      <c r="G629" s="10">
        <v>0</v>
      </c>
    </row>
    <row r="630" spans="2:7" x14ac:dyDescent="0.35">
      <c r="B630" s="18" t="s">
        <v>533</v>
      </c>
      <c r="C630" s="19" t="s">
        <v>533</v>
      </c>
      <c r="D630" s="622" t="s">
        <v>3339</v>
      </c>
      <c r="E630" s="622" t="s">
        <v>3339</v>
      </c>
      <c r="F630" s="4">
        <v>0</v>
      </c>
      <c r="G630" s="4">
        <v>0</v>
      </c>
    </row>
    <row r="631" spans="2:7" x14ac:dyDescent="0.35">
      <c r="B631" s="18" t="s">
        <v>533</v>
      </c>
      <c r="C631" s="19" t="s">
        <v>533</v>
      </c>
      <c r="D631" s="19" t="s">
        <v>533</v>
      </c>
      <c r="E631" s="20" t="s">
        <v>3343</v>
      </c>
      <c r="F631" s="4">
        <v>0</v>
      </c>
      <c r="G631" s="4">
        <v>0</v>
      </c>
    </row>
    <row r="632" spans="2:7" x14ac:dyDescent="0.35">
      <c r="B632" s="18" t="s">
        <v>533</v>
      </c>
      <c r="C632" s="19" t="s">
        <v>533</v>
      </c>
      <c r="D632" s="19" t="s">
        <v>533</v>
      </c>
      <c r="E632" s="20" t="s">
        <v>3344</v>
      </c>
      <c r="F632" s="4">
        <v>0</v>
      </c>
      <c r="G632" s="4">
        <v>0</v>
      </c>
    </row>
    <row r="633" spans="2:7" x14ac:dyDescent="0.35">
      <c r="B633" s="18" t="s">
        <v>533</v>
      </c>
      <c r="C633" s="19" t="s">
        <v>533</v>
      </c>
      <c r="D633" s="622" t="s">
        <v>3340</v>
      </c>
      <c r="E633" s="622" t="s">
        <v>3340</v>
      </c>
      <c r="F633" s="4">
        <v>0</v>
      </c>
      <c r="G633" s="4">
        <v>0</v>
      </c>
    </row>
    <row r="634" spans="2:7" x14ac:dyDescent="0.35">
      <c r="B634" s="621" t="s">
        <v>533</v>
      </c>
      <c r="C634" s="621" t="s">
        <v>533</v>
      </c>
      <c r="D634" s="621" t="s">
        <v>533</v>
      </c>
      <c r="E634" s="621" t="s">
        <v>533</v>
      </c>
      <c r="F634" s="4" t="s">
        <v>533</v>
      </c>
      <c r="G634" s="4" t="s">
        <v>533</v>
      </c>
    </row>
    <row r="635" spans="2:7" x14ac:dyDescent="0.35">
      <c r="B635" s="17" t="s">
        <v>533</v>
      </c>
      <c r="C635" s="623" t="s">
        <v>3308</v>
      </c>
      <c r="D635" s="623" t="s">
        <v>3308</v>
      </c>
      <c r="E635" s="623" t="s">
        <v>3308</v>
      </c>
      <c r="F635" s="10">
        <v>0</v>
      </c>
      <c r="G635" s="10">
        <v>0</v>
      </c>
    </row>
    <row r="636" spans="2:7" x14ac:dyDescent="0.35">
      <c r="B636" s="18" t="s">
        <v>533</v>
      </c>
      <c r="C636" s="19" t="s">
        <v>533</v>
      </c>
      <c r="D636" s="622" t="s">
        <v>3341</v>
      </c>
      <c r="E636" s="622" t="s">
        <v>3341</v>
      </c>
      <c r="F636" s="4">
        <v>0</v>
      </c>
      <c r="G636" s="4">
        <v>0</v>
      </c>
    </row>
    <row r="637" spans="2:7" x14ac:dyDescent="0.35">
      <c r="B637" s="18" t="s">
        <v>533</v>
      </c>
      <c r="C637" s="19" t="s">
        <v>533</v>
      </c>
      <c r="D637" s="19" t="s">
        <v>533</v>
      </c>
      <c r="E637" s="20" t="s">
        <v>3343</v>
      </c>
      <c r="F637" s="4">
        <v>0</v>
      </c>
      <c r="G637" s="4">
        <v>0</v>
      </c>
    </row>
    <row r="638" spans="2:7" x14ac:dyDescent="0.35">
      <c r="B638" s="18" t="s">
        <v>533</v>
      </c>
      <c r="C638" s="19" t="s">
        <v>533</v>
      </c>
      <c r="D638" s="19" t="s">
        <v>533</v>
      </c>
      <c r="E638" s="20" t="s">
        <v>3344</v>
      </c>
      <c r="F638" s="4">
        <v>0</v>
      </c>
      <c r="G638" s="4">
        <v>0</v>
      </c>
    </row>
    <row r="639" spans="2:7" x14ac:dyDescent="0.35">
      <c r="B639" s="18" t="s">
        <v>533</v>
      </c>
      <c r="C639" s="19" t="s">
        <v>533</v>
      </c>
      <c r="D639" s="622" t="s">
        <v>3342</v>
      </c>
      <c r="E639" s="622" t="s">
        <v>3342</v>
      </c>
      <c r="F639" s="4">
        <v>0</v>
      </c>
      <c r="G639" s="4">
        <v>0</v>
      </c>
    </row>
    <row r="640" spans="2:7" x14ac:dyDescent="0.35">
      <c r="B640" s="620" t="s">
        <v>3302</v>
      </c>
      <c r="C640" s="620" t="s">
        <v>3302</v>
      </c>
      <c r="D640" s="620" t="s">
        <v>3302</v>
      </c>
      <c r="E640" s="620" t="s">
        <v>3302</v>
      </c>
      <c r="F640" s="10">
        <v>0</v>
      </c>
      <c r="G640" s="10">
        <v>0</v>
      </c>
    </row>
    <row r="641" spans="2:8" x14ac:dyDescent="0.35">
      <c r="B641" s="621" t="s">
        <v>533</v>
      </c>
      <c r="C641" s="621" t="s">
        <v>533</v>
      </c>
      <c r="D641" s="621" t="s">
        <v>533</v>
      </c>
      <c r="E641" s="621" t="s">
        <v>533</v>
      </c>
      <c r="F641" s="4" t="s">
        <v>533</v>
      </c>
      <c r="G641" s="4" t="s">
        <v>533</v>
      </c>
    </row>
    <row r="642" spans="2:8" x14ac:dyDescent="0.35">
      <c r="B642" s="620" t="s">
        <v>3303</v>
      </c>
      <c r="C642" s="620" t="s">
        <v>3303</v>
      </c>
      <c r="D642" s="620" t="s">
        <v>3303</v>
      </c>
      <c r="E642" s="620" t="s">
        <v>3303</v>
      </c>
      <c r="F642" s="10">
        <v>0</v>
      </c>
      <c r="G642" s="10">
        <v>0</v>
      </c>
    </row>
    <row r="643" spans="2:8" x14ac:dyDescent="0.35">
      <c r="B643" s="621" t="s">
        <v>533</v>
      </c>
      <c r="C643" s="621" t="s">
        <v>533</v>
      </c>
      <c r="D643" s="621" t="s">
        <v>533</v>
      </c>
      <c r="E643" s="621" t="s">
        <v>533</v>
      </c>
      <c r="F643" s="4" t="s">
        <v>533</v>
      </c>
      <c r="G643" s="4" t="s">
        <v>533</v>
      </c>
    </row>
    <row r="644" spans="2:8" x14ac:dyDescent="0.35">
      <c r="B644" s="620" t="s">
        <v>3304</v>
      </c>
      <c r="C644" s="620" t="s">
        <v>3304</v>
      </c>
      <c r="D644" s="620" t="s">
        <v>3304</v>
      </c>
      <c r="E644" s="620" t="s">
        <v>3304</v>
      </c>
      <c r="F644" s="10">
        <v>0</v>
      </c>
      <c r="G644" s="10">
        <v>0</v>
      </c>
    </row>
    <row r="645" spans="2:8" x14ac:dyDescent="0.35">
      <c r="B645" s="621" t="s">
        <v>533</v>
      </c>
      <c r="C645" s="621" t="s">
        <v>533</v>
      </c>
      <c r="D645" s="621" t="s">
        <v>533</v>
      </c>
      <c r="E645" s="621" t="s">
        <v>533</v>
      </c>
      <c r="F645" s="4" t="s">
        <v>533</v>
      </c>
      <c r="G645" s="4" t="s">
        <v>533</v>
      </c>
    </row>
    <row r="646" spans="2:8" x14ac:dyDescent="0.35">
      <c r="B646" s="620" t="s">
        <v>3305</v>
      </c>
      <c r="C646" s="620" t="s">
        <v>3305</v>
      </c>
      <c r="D646" s="620" t="s">
        <v>3305</v>
      </c>
      <c r="E646" s="620" t="s">
        <v>3305</v>
      </c>
      <c r="F646" s="10">
        <v>0</v>
      </c>
      <c r="G646" s="10">
        <v>0</v>
      </c>
    </row>
    <row r="647" spans="2:8" x14ac:dyDescent="0.35">
      <c r="B647" s="621" t="s">
        <v>533</v>
      </c>
      <c r="C647" s="621" t="s">
        <v>533</v>
      </c>
      <c r="D647" s="621" t="s">
        <v>533</v>
      </c>
      <c r="E647" s="621" t="s">
        <v>533</v>
      </c>
      <c r="F647" s="4" t="s">
        <v>533</v>
      </c>
      <c r="G647" s="4" t="s">
        <v>533</v>
      </c>
    </row>
    <row r="648" spans="2:8" x14ac:dyDescent="0.35">
      <c r="B648" s="21" t="s">
        <v>533</v>
      </c>
      <c r="C648" s="21" t="s">
        <v>533</v>
      </c>
      <c r="D648" s="21" t="s">
        <v>533</v>
      </c>
      <c r="E648" s="21" t="s">
        <v>533</v>
      </c>
      <c r="F648" s="24" t="s">
        <v>533</v>
      </c>
      <c r="G648" s="24" t="s">
        <v>533</v>
      </c>
    </row>
    <row r="649" spans="2:8" x14ac:dyDescent="0.35">
      <c r="B649" s="22" t="s">
        <v>533</v>
      </c>
      <c r="C649" s="22" t="s">
        <v>533</v>
      </c>
      <c r="D649" s="22" t="s">
        <v>533</v>
      </c>
      <c r="E649" s="22" t="s">
        <v>533</v>
      </c>
      <c r="F649" s="25" t="s">
        <v>533</v>
      </c>
      <c r="G649" s="25" t="s">
        <v>533</v>
      </c>
    </row>
    <row r="650" spans="2:8" x14ac:dyDescent="0.35">
      <c r="B650" s="23" t="s">
        <v>533</v>
      </c>
      <c r="C650" s="23" t="s">
        <v>533</v>
      </c>
      <c r="D650" s="23" t="s">
        <v>533</v>
      </c>
      <c r="E650" s="23" t="s">
        <v>533</v>
      </c>
      <c r="F650" s="26" t="s">
        <v>533</v>
      </c>
      <c r="G650" s="26" t="s">
        <v>533</v>
      </c>
    </row>
    <row r="651" spans="2:8" x14ac:dyDescent="0.35">
      <c r="B651" s="624" t="s">
        <v>10</v>
      </c>
      <c r="C651" s="624" t="s">
        <v>10</v>
      </c>
      <c r="D651" s="624" t="s">
        <v>10</v>
      </c>
      <c r="E651" s="624" t="s">
        <v>10</v>
      </c>
      <c r="F651" s="624" t="s">
        <v>10</v>
      </c>
      <c r="G651" s="624" t="s">
        <v>10</v>
      </c>
      <c r="H651" s="27"/>
    </row>
    <row r="652" spans="2:8" x14ac:dyDescent="0.35">
      <c r="B652" s="625" t="s">
        <v>3293</v>
      </c>
      <c r="C652" s="625" t="s">
        <v>3293</v>
      </c>
      <c r="D652" s="625" t="s">
        <v>3293</v>
      </c>
      <c r="E652" s="625" t="s">
        <v>3293</v>
      </c>
      <c r="F652" s="625" t="s">
        <v>3293</v>
      </c>
      <c r="G652" s="625" t="s">
        <v>3293</v>
      </c>
      <c r="H652" s="27"/>
    </row>
    <row r="653" spans="2:8" x14ac:dyDescent="0.35">
      <c r="B653" s="625" t="s">
        <v>3294</v>
      </c>
      <c r="C653" s="625" t="s">
        <v>3294</v>
      </c>
      <c r="D653" s="625" t="s">
        <v>3294</v>
      </c>
      <c r="E653" s="625" t="s">
        <v>3294</v>
      </c>
      <c r="F653" s="625" t="s">
        <v>3294</v>
      </c>
      <c r="G653" s="625" t="s">
        <v>3294</v>
      </c>
      <c r="H653" s="27"/>
    </row>
    <row r="654" spans="2:8" x14ac:dyDescent="0.35">
      <c r="B654" s="626" t="s">
        <v>3295</v>
      </c>
      <c r="C654" s="626" t="s">
        <v>3295</v>
      </c>
      <c r="D654" s="626" t="s">
        <v>3295</v>
      </c>
      <c r="E654" s="626" t="s">
        <v>3295</v>
      </c>
      <c r="F654" s="626" t="s">
        <v>3295</v>
      </c>
      <c r="G654" s="626" t="s">
        <v>3295</v>
      </c>
      <c r="H654" s="27"/>
    </row>
    <row r="655" spans="2:8" x14ac:dyDescent="0.35">
      <c r="B655" s="619" t="s">
        <v>3296</v>
      </c>
      <c r="C655" s="619" t="s">
        <v>3296</v>
      </c>
      <c r="D655" s="619" t="s">
        <v>3296</v>
      </c>
      <c r="E655" s="619" t="s">
        <v>3296</v>
      </c>
      <c r="F655" s="14">
        <v>2025</v>
      </c>
      <c r="G655" s="14">
        <v>2024</v>
      </c>
    </row>
    <row r="656" spans="2:8" x14ac:dyDescent="0.35">
      <c r="B656" s="620" t="s">
        <v>3297</v>
      </c>
      <c r="C656" s="620" t="s">
        <v>3297</v>
      </c>
      <c r="D656" s="620" t="s">
        <v>3297</v>
      </c>
      <c r="E656" s="620" t="s">
        <v>3297</v>
      </c>
      <c r="F656" s="10" t="s">
        <v>533</v>
      </c>
      <c r="G656" s="10" t="s">
        <v>533</v>
      </c>
    </row>
    <row r="657" spans="2:7" x14ac:dyDescent="0.35">
      <c r="B657" s="17" t="s">
        <v>533</v>
      </c>
      <c r="C657" s="623" t="s">
        <v>3307</v>
      </c>
      <c r="D657" s="623" t="s">
        <v>3307</v>
      </c>
      <c r="E657" s="623" t="s">
        <v>3307</v>
      </c>
      <c r="F657" s="10" t="s">
        <v>62</v>
      </c>
      <c r="G657" s="10" t="s">
        <v>3500</v>
      </c>
    </row>
    <row r="658" spans="2:7" x14ac:dyDescent="0.35">
      <c r="B658" s="18" t="s">
        <v>533</v>
      </c>
      <c r="C658" s="19" t="s">
        <v>533</v>
      </c>
      <c r="D658" s="622" t="s">
        <v>3309</v>
      </c>
      <c r="E658" s="622" t="s">
        <v>3309</v>
      </c>
      <c r="F658" s="4">
        <v>0</v>
      </c>
      <c r="G658" s="4">
        <v>0</v>
      </c>
    </row>
    <row r="659" spans="2:7" x14ac:dyDescent="0.35">
      <c r="B659" s="18" t="s">
        <v>533</v>
      </c>
      <c r="C659" s="19" t="s">
        <v>533</v>
      </c>
      <c r="D659" s="622" t="s">
        <v>3310</v>
      </c>
      <c r="E659" s="622" t="s">
        <v>3310</v>
      </c>
      <c r="F659" s="4">
        <v>0</v>
      </c>
      <c r="G659" s="4">
        <v>0</v>
      </c>
    </row>
    <row r="660" spans="2:7" x14ac:dyDescent="0.35">
      <c r="B660" s="18" t="s">
        <v>533</v>
      </c>
      <c r="C660" s="19" t="s">
        <v>533</v>
      </c>
      <c r="D660" s="622" t="s">
        <v>3311</v>
      </c>
      <c r="E660" s="622" t="s">
        <v>3311</v>
      </c>
      <c r="F660" s="4">
        <v>0</v>
      </c>
      <c r="G660" s="4">
        <v>0</v>
      </c>
    </row>
    <row r="661" spans="2:7" x14ac:dyDescent="0.35">
      <c r="B661" s="18" t="s">
        <v>533</v>
      </c>
      <c r="C661" s="19" t="s">
        <v>533</v>
      </c>
      <c r="D661" s="622" t="s">
        <v>3312</v>
      </c>
      <c r="E661" s="622" t="s">
        <v>3312</v>
      </c>
      <c r="F661" s="4">
        <v>0</v>
      </c>
      <c r="G661" s="4">
        <v>0</v>
      </c>
    </row>
    <row r="662" spans="2:7" x14ac:dyDescent="0.35">
      <c r="B662" s="18" t="s">
        <v>533</v>
      </c>
      <c r="C662" s="19" t="s">
        <v>533</v>
      </c>
      <c r="D662" s="622" t="s">
        <v>3313</v>
      </c>
      <c r="E662" s="622" t="s">
        <v>3313</v>
      </c>
      <c r="F662" s="4">
        <v>0</v>
      </c>
      <c r="G662" s="4">
        <v>0</v>
      </c>
    </row>
    <row r="663" spans="2:7" x14ac:dyDescent="0.35">
      <c r="B663" s="18" t="s">
        <v>533</v>
      </c>
      <c r="C663" s="19" t="s">
        <v>533</v>
      </c>
      <c r="D663" s="622" t="s">
        <v>3314</v>
      </c>
      <c r="E663" s="622" t="s">
        <v>3314</v>
      </c>
      <c r="F663" s="4">
        <v>0</v>
      </c>
      <c r="G663" s="4">
        <v>0</v>
      </c>
    </row>
    <row r="664" spans="2:7" x14ac:dyDescent="0.35">
      <c r="B664" s="18" t="s">
        <v>533</v>
      </c>
      <c r="C664" s="19" t="s">
        <v>533</v>
      </c>
      <c r="D664" s="622" t="s">
        <v>3315</v>
      </c>
      <c r="E664" s="622" t="s">
        <v>3315</v>
      </c>
      <c r="F664" s="4" t="s">
        <v>3378</v>
      </c>
      <c r="G664" s="4" t="s">
        <v>3501</v>
      </c>
    </row>
    <row r="665" spans="2:7" x14ac:dyDescent="0.35">
      <c r="B665" s="18" t="s">
        <v>533</v>
      </c>
      <c r="C665" s="19" t="s">
        <v>533</v>
      </c>
      <c r="D665" s="622" t="s">
        <v>3316</v>
      </c>
      <c r="E665" s="622" t="s">
        <v>3316</v>
      </c>
      <c r="F665" s="4">
        <v>0</v>
      </c>
      <c r="G665" s="4">
        <v>0</v>
      </c>
    </row>
    <row r="666" spans="2:7" x14ac:dyDescent="0.35">
      <c r="B666" s="18" t="s">
        <v>533</v>
      </c>
      <c r="C666" s="19" t="s">
        <v>533</v>
      </c>
      <c r="D666" s="622" t="s">
        <v>3317</v>
      </c>
      <c r="E666" s="622" t="s">
        <v>3317</v>
      </c>
      <c r="F666" s="4" t="s">
        <v>3379</v>
      </c>
      <c r="G666" s="4" t="s">
        <v>489</v>
      </c>
    </row>
    <row r="667" spans="2:7" x14ac:dyDescent="0.35">
      <c r="B667" s="18" t="s">
        <v>533</v>
      </c>
      <c r="C667" s="19" t="s">
        <v>533</v>
      </c>
      <c r="D667" s="622" t="s">
        <v>3318</v>
      </c>
      <c r="E667" s="622" t="s">
        <v>3318</v>
      </c>
      <c r="F667" s="4">
        <v>0</v>
      </c>
      <c r="G667" s="4">
        <v>0</v>
      </c>
    </row>
    <row r="668" spans="2:7" x14ac:dyDescent="0.35">
      <c r="B668" s="621" t="s">
        <v>533</v>
      </c>
      <c r="C668" s="621" t="s">
        <v>533</v>
      </c>
      <c r="D668" s="621" t="s">
        <v>533</v>
      </c>
      <c r="E668" s="621" t="s">
        <v>533</v>
      </c>
      <c r="F668" s="4" t="s">
        <v>533</v>
      </c>
      <c r="G668" s="4" t="s">
        <v>533</v>
      </c>
    </row>
    <row r="669" spans="2:7" x14ac:dyDescent="0.35">
      <c r="B669" s="17" t="s">
        <v>533</v>
      </c>
      <c r="C669" s="623" t="s">
        <v>3308</v>
      </c>
      <c r="D669" s="623" t="s">
        <v>3308</v>
      </c>
      <c r="E669" s="623" t="s">
        <v>3308</v>
      </c>
      <c r="F669" s="10" t="s">
        <v>2900</v>
      </c>
      <c r="G669" s="10" t="s">
        <v>3502</v>
      </c>
    </row>
    <row r="670" spans="2:7" x14ac:dyDescent="0.35">
      <c r="B670" s="18" t="s">
        <v>533</v>
      </c>
      <c r="C670" s="19" t="s">
        <v>533</v>
      </c>
      <c r="D670" s="622" t="s">
        <v>3319</v>
      </c>
      <c r="E670" s="622" t="s">
        <v>3319</v>
      </c>
      <c r="F670" s="4" t="s">
        <v>916</v>
      </c>
      <c r="G670" s="4" t="s">
        <v>3503</v>
      </c>
    </row>
    <row r="671" spans="2:7" x14ac:dyDescent="0.35">
      <c r="B671" s="18" t="s">
        <v>533</v>
      </c>
      <c r="C671" s="19" t="s">
        <v>533</v>
      </c>
      <c r="D671" s="622" t="s">
        <v>3320</v>
      </c>
      <c r="E671" s="622" t="s">
        <v>3320</v>
      </c>
      <c r="F671" s="4" t="s">
        <v>531</v>
      </c>
      <c r="G671" s="4" t="s">
        <v>531</v>
      </c>
    </row>
    <row r="672" spans="2:7" x14ac:dyDescent="0.35">
      <c r="B672" s="18" t="s">
        <v>533</v>
      </c>
      <c r="C672" s="19" t="s">
        <v>533</v>
      </c>
      <c r="D672" s="622" t="s">
        <v>3321</v>
      </c>
      <c r="E672" s="622" t="s">
        <v>3321</v>
      </c>
      <c r="F672" s="4" t="s">
        <v>939</v>
      </c>
      <c r="G672" s="4" t="s">
        <v>3504</v>
      </c>
    </row>
    <row r="673" spans="2:7" x14ac:dyDescent="0.35">
      <c r="B673" s="18" t="s">
        <v>533</v>
      </c>
      <c r="C673" s="19" t="s">
        <v>533</v>
      </c>
      <c r="D673" s="622" t="s">
        <v>3322</v>
      </c>
      <c r="E673" s="622" t="s">
        <v>3322</v>
      </c>
      <c r="F673" s="4">
        <v>0</v>
      </c>
      <c r="G673" s="4">
        <v>0</v>
      </c>
    </row>
    <row r="674" spans="2:7" x14ac:dyDescent="0.35">
      <c r="B674" s="18" t="s">
        <v>533</v>
      </c>
      <c r="C674" s="19" t="s">
        <v>533</v>
      </c>
      <c r="D674" s="622" t="s">
        <v>3323</v>
      </c>
      <c r="E674" s="622" t="s">
        <v>3323</v>
      </c>
      <c r="F674" s="4">
        <v>0</v>
      </c>
      <c r="G674" s="4">
        <v>0</v>
      </c>
    </row>
    <row r="675" spans="2:7" x14ac:dyDescent="0.35">
      <c r="B675" s="18" t="s">
        <v>533</v>
      </c>
      <c r="C675" s="19" t="s">
        <v>533</v>
      </c>
      <c r="D675" s="622" t="s">
        <v>3324</v>
      </c>
      <c r="E675" s="622" t="s">
        <v>3324</v>
      </c>
      <c r="F675" s="4">
        <v>0</v>
      </c>
      <c r="G675" s="4">
        <v>0</v>
      </c>
    </row>
    <row r="676" spans="2:7" x14ac:dyDescent="0.35">
      <c r="B676" s="18" t="s">
        <v>533</v>
      </c>
      <c r="C676" s="19" t="s">
        <v>533</v>
      </c>
      <c r="D676" s="622" t="s">
        <v>3325</v>
      </c>
      <c r="E676" s="622" t="s">
        <v>3325</v>
      </c>
      <c r="F676" s="4">
        <v>0</v>
      </c>
      <c r="G676" s="4">
        <v>0</v>
      </c>
    </row>
    <row r="677" spans="2:7" x14ac:dyDescent="0.35">
      <c r="B677" s="18" t="s">
        <v>533</v>
      </c>
      <c r="C677" s="19" t="s">
        <v>533</v>
      </c>
      <c r="D677" s="622" t="s">
        <v>3326</v>
      </c>
      <c r="E677" s="622" t="s">
        <v>3326</v>
      </c>
      <c r="F677" s="4">
        <v>0</v>
      </c>
      <c r="G677" s="4">
        <v>0</v>
      </c>
    </row>
    <row r="678" spans="2:7" x14ac:dyDescent="0.35">
      <c r="B678" s="18" t="s">
        <v>533</v>
      </c>
      <c r="C678" s="19" t="s">
        <v>533</v>
      </c>
      <c r="D678" s="622" t="s">
        <v>3327</v>
      </c>
      <c r="E678" s="622" t="s">
        <v>3327</v>
      </c>
      <c r="F678" s="4">
        <v>0</v>
      </c>
      <c r="G678" s="4">
        <v>0</v>
      </c>
    </row>
    <row r="679" spans="2:7" x14ac:dyDescent="0.35">
      <c r="B679" s="18" t="s">
        <v>533</v>
      </c>
      <c r="C679" s="19" t="s">
        <v>533</v>
      </c>
      <c r="D679" s="622" t="s">
        <v>3328</v>
      </c>
      <c r="E679" s="622" t="s">
        <v>3328</v>
      </c>
      <c r="F679" s="4">
        <v>0</v>
      </c>
      <c r="G679" s="4">
        <v>0</v>
      </c>
    </row>
    <row r="680" spans="2:7" x14ac:dyDescent="0.35">
      <c r="B680" s="18" t="s">
        <v>533</v>
      </c>
      <c r="C680" s="19" t="s">
        <v>533</v>
      </c>
      <c r="D680" s="622" t="s">
        <v>3329</v>
      </c>
      <c r="E680" s="622" t="s">
        <v>3329</v>
      </c>
      <c r="F680" s="4">
        <v>0</v>
      </c>
      <c r="G680" s="4">
        <v>0</v>
      </c>
    </row>
    <row r="681" spans="2:7" x14ac:dyDescent="0.35">
      <c r="B681" s="18" t="s">
        <v>533</v>
      </c>
      <c r="C681" s="19" t="s">
        <v>533</v>
      </c>
      <c r="D681" s="622" t="s">
        <v>3330</v>
      </c>
      <c r="E681" s="622" t="s">
        <v>3330</v>
      </c>
      <c r="F681" s="4">
        <v>0</v>
      </c>
      <c r="G681" s="4">
        <v>0</v>
      </c>
    </row>
    <row r="682" spans="2:7" x14ac:dyDescent="0.35">
      <c r="B682" s="18" t="s">
        <v>533</v>
      </c>
      <c r="C682" s="19" t="s">
        <v>533</v>
      </c>
      <c r="D682" s="622" t="s">
        <v>3331</v>
      </c>
      <c r="E682" s="622" t="s">
        <v>3331</v>
      </c>
      <c r="F682" s="4">
        <v>0</v>
      </c>
      <c r="G682" s="4">
        <v>0</v>
      </c>
    </row>
    <row r="683" spans="2:7" x14ac:dyDescent="0.35">
      <c r="B683" s="18" t="s">
        <v>533</v>
      </c>
      <c r="C683" s="19" t="s">
        <v>533</v>
      </c>
      <c r="D683" s="622" t="s">
        <v>3332</v>
      </c>
      <c r="E683" s="622" t="s">
        <v>3332</v>
      </c>
      <c r="F683" s="4">
        <v>0</v>
      </c>
      <c r="G683" s="4">
        <v>0</v>
      </c>
    </row>
    <row r="684" spans="2:7" x14ac:dyDescent="0.35">
      <c r="B684" s="18" t="s">
        <v>533</v>
      </c>
      <c r="C684" s="19" t="s">
        <v>533</v>
      </c>
      <c r="D684" s="622" t="s">
        <v>3333</v>
      </c>
      <c r="E684" s="622" t="s">
        <v>3333</v>
      </c>
      <c r="F684" s="4">
        <v>0</v>
      </c>
      <c r="G684" s="4">
        <v>0</v>
      </c>
    </row>
    <row r="685" spans="2:7" x14ac:dyDescent="0.35">
      <c r="B685" s="18" t="s">
        <v>533</v>
      </c>
      <c r="C685" s="19" t="s">
        <v>533</v>
      </c>
      <c r="D685" s="622" t="s">
        <v>3334</v>
      </c>
      <c r="E685" s="622" t="s">
        <v>3334</v>
      </c>
      <c r="F685" s="4">
        <v>0</v>
      </c>
      <c r="G685" s="4">
        <v>0</v>
      </c>
    </row>
    <row r="686" spans="2:7" x14ac:dyDescent="0.35">
      <c r="B686" s="620" t="s">
        <v>3298</v>
      </c>
      <c r="C686" s="620" t="s">
        <v>3298</v>
      </c>
      <c r="D686" s="620" t="s">
        <v>3298</v>
      </c>
      <c r="E686" s="620" t="s">
        <v>3298</v>
      </c>
      <c r="F686" s="10" t="s">
        <v>966</v>
      </c>
      <c r="G686" s="10" t="s">
        <v>582</v>
      </c>
    </row>
    <row r="687" spans="2:7" x14ac:dyDescent="0.35">
      <c r="B687" s="621" t="s">
        <v>533</v>
      </c>
      <c r="C687" s="621" t="s">
        <v>533</v>
      </c>
      <c r="D687" s="621" t="s">
        <v>533</v>
      </c>
      <c r="E687" s="621" t="s">
        <v>533</v>
      </c>
      <c r="F687" s="4" t="s">
        <v>533</v>
      </c>
      <c r="G687" s="4" t="s">
        <v>533</v>
      </c>
    </row>
    <row r="688" spans="2:7" x14ac:dyDescent="0.35">
      <c r="B688" s="620" t="s">
        <v>3299</v>
      </c>
      <c r="C688" s="620" t="s">
        <v>3299</v>
      </c>
      <c r="D688" s="620" t="s">
        <v>3299</v>
      </c>
      <c r="E688" s="620" t="s">
        <v>3299</v>
      </c>
      <c r="F688" s="10" t="s">
        <v>533</v>
      </c>
      <c r="G688" s="10" t="s">
        <v>533</v>
      </c>
    </row>
    <row r="689" spans="2:7" x14ac:dyDescent="0.35">
      <c r="B689" s="17" t="s">
        <v>533</v>
      </c>
      <c r="C689" s="623" t="s">
        <v>3307</v>
      </c>
      <c r="D689" s="623" t="s">
        <v>3307</v>
      </c>
      <c r="E689" s="623" t="s">
        <v>3307</v>
      </c>
      <c r="F689" s="10">
        <v>0</v>
      </c>
      <c r="G689" s="10">
        <v>0</v>
      </c>
    </row>
    <row r="690" spans="2:7" x14ac:dyDescent="0.35">
      <c r="B690" s="18" t="s">
        <v>533</v>
      </c>
      <c r="C690" s="19" t="s">
        <v>533</v>
      </c>
      <c r="D690" s="622" t="s">
        <v>3335</v>
      </c>
      <c r="E690" s="622" t="s">
        <v>3335</v>
      </c>
      <c r="F690" s="4">
        <v>0</v>
      </c>
      <c r="G690" s="4">
        <v>0</v>
      </c>
    </row>
    <row r="691" spans="2:7" x14ac:dyDescent="0.35">
      <c r="B691" s="18" t="s">
        <v>533</v>
      </c>
      <c r="C691" s="19" t="s">
        <v>533</v>
      </c>
      <c r="D691" s="622" t="s">
        <v>3336</v>
      </c>
      <c r="E691" s="622" t="s">
        <v>3336</v>
      </c>
      <c r="F691" s="4">
        <v>0</v>
      </c>
      <c r="G691" s="4">
        <v>0</v>
      </c>
    </row>
    <row r="692" spans="2:7" x14ac:dyDescent="0.35">
      <c r="B692" s="18" t="s">
        <v>533</v>
      </c>
      <c r="C692" s="19" t="s">
        <v>533</v>
      </c>
      <c r="D692" s="622" t="s">
        <v>3337</v>
      </c>
      <c r="E692" s="622" t="s">
        <v>3337</v>
      </c>
      <c r="F692" s="4">
        <v>0</v>
      </c>
      <c r="G692" s="4">
        <v>0</v>
      </c>
    </row>
    <row r="693" spans="2:7" x14ac:dyDescent="0.35">
      <c r="B693" s="621" t="s">
        <v>533</v>
      </c>
      <c r="C693" s="621" t="s">
        <v>533</v>
      </c>
      <c r="D693" s="621" t="s">
        <v>533</v>
      </c>
      <c r="E693" s="621" t="s">
        <v>533</v>
      </c>
      <c r="F693" s="4" t="s">
        <v>533</v>
      </c>
      <c r="G693" s="4" t="s">
        <v>533</v>
      </c>
    </row>
    <row r="694" spans="2:7" x14ac:dyDescent="0.35">
      <c r="B694" s="17" t="s">
        <v>533</v>
      </c>
      <c r="C694" s="623" t="s">
        <v>3308</v>
      </c>
      <c r="D694" s="623" t="s">
        <v>3308</v>
      </c>
      <c r="E694" s="623" t="s">
        <v>3308</v>
      </c>
      <c r="F694" s="10" t="s">
        <v>966</v>
      </c>
      <c r="G694" s="10" t="s">
        <v>582</v>
      </c>
    </row>
    <row r="695" spans="2:7" x14ac:dyDescent="0.35">
      <c r="B695" s="18" t="s">
        <v>533</v>
      </c>
      <c r="C695" s="19" t="s">
        <v>533</v>
      </c>
      <c r="D695" s="622" t="s">
        <v>3335</v>
      </c>
      <c r="E695" s="622" t="s">
        <v>3335</v>
      </c>
      <c r="F695" s="4">
        <v>0</v>
      </c>
      <c r="G695" s="4">
        <v>0</v>
      </c>
    </row>
    <row r="696" spans="2:7" x14ac:dyDescent="0.35">
      <c r="B696" s="18" t="s">
        <v>533</v>
      </c>
      <c r="C696" s="19" t="s">
        <v>533</v>
      </c>
      <c r="D696" s="622" t="s">
        <v>3336</v>
      </c>
      <c r="E696" s="622" t="s">
        <v>3336</v>
      </c>
      <c r="F696" s="4" t="s">
        <v>966</v>
      </c>
      <c r="G696" s="4" t="s">
        <v>582</v>
      </c>
    </row>
    <row r="697" spans="2:7" x14ac:dyDescent="0.35">
      <c r="B697" s="18" t="s">
        <v>533</v>
      </c>
      <c r="C697" s="19" t="s">
        <v>533</v>
      </c>
      <c r="D697" s="622" t="s">
        <v>3338</v>
      </c>
      <c r="E697" s="622" t="s">
        <v>3338</v>
      </c>
      <c r="F697" s="4">
        <v>0</v>
      </c>
      <c r="G697" s="4">
        <v>0</v>
      </c>
    </row>
    <row r="698" spans="2:7" x14ac:dyDescent="0.35">
      <c r="B698" s="620" t="s">
        <v>3300</v>
      </c>
      <c r="C698" s="620" t="s">
        <v>3300</v>
      </c>
      <c r="D698" s="620" t="s">
        <v>3300</v>
      </c>
      <c r="E698" s="620" t="s">
        <v>3300</v>
      </c>
      <c r="F698" s="10" t="s">
        <v>3380</v>
      </c>
      <c r="G698" s="10" t="s">
        <v>3505</v>
      </c>
    </row>
    <row r="699" spans="2:7" x14ac:dyDescent="0.35">
      <c r="B699" s="621" t="s">
        <v>533</v>
      </c>
      <c r="C699" s="621" t="s">
        <v>533</v>
      </c>
      <c r="D699" s="621" t="s">
        <v>533</v>
      </c>
      <c r="E699" s="621" t="s">
        <v>533</v>
      </c>
      <c r="F699" s="4" t="s">
        <v>533</v>
      </c>
      <c r="G699" s="4" t="s">
        <v>533</v>
      </c>
    </row>
    <row r="700" spans="2:7" x14ac:dyDescent="0.35">
      <c r="B700" s="620" t="s">
        <v>3301</v>
      </c>
      <c r="C700" s="620" t="s">
        <v>3301</v>
      </c>
      <c r="D700" s="620" t="s">
        <v>3301</v>
      </c>
      <c r="E700" s="620" t="s">
        <v>3301</v>
      </c>
      <c r="F700" s="10" t="s">
        <v>533</v>
      </c>
      <c r="G700" s="10" t="s">
        <v>533</v>
      </c>
    </row>
    <row r="701" spans="2:7" x14ac:dyDescent="0.35">
      <c r="B701" s="17" t="s">
        <v>533</v>
      </c>
      <c r="C701" s="623" t="s">
        <v>3307</v>
      </c>
      <c r="D701" s="623" t="s">
        <v>3307</v>
      </c>
      <c r="E701" s="623" t="s">
        <v>3307</v>
      </c>
      <c r="F701" s="10">
        <v>0</v>
      </c>
      <c r="G701" s="10">
        <v>0</v>
      </c>
    </row>
    <row r="702" spans="2:7" x14ac:dyDescent="0.35">
      <c r="B702" s="18" t="s">
        <v>533</v>
      </c>
      <c r="C702" s="19" t="s">
        <v>533</v>
      </c>
      <c r="D702" s="622" t="s">
        <v>3339</v>
      </c>
      <c r="E702" s="622" t="s">
        <v>3339</v>
      </c>
      <c r="F702" s="4">
        <v>0</v>
      </c>
      <c r="G702" s="4">
        <v>0</v>
      </c>
    </row>
    <row r="703" spans="2:7" x14ac:dyDescent="0.35">
      <c r="B703" s="18" t="s">
        <v>533</v>
      </c>
      <c r="C703" s="19" t="s">
        <v>533</v>
      </c>
      <c r="D703" s="19" t="s">
        <v>533</v>
      </c>
      <c r="E703" s="20" t="s">
        <v>3343</v>
      </c>
      <c r="F703" s="4">
        <v>0</v>
      </c>
      <c r="G703" s="4">
        <v>0</v>
      </c>
    </row>
    <row r="704" spans="2:7" x14ac:dyDescent="0.35">
      <c r="B704" s="18" t="s">
        <v>533</v>
      </c>
      <c r="C704" s="19" t="s">
        <v>533</v>
      </c>
      <c r="D704" s="19" t="s">
        <v>533</v>
      </c>
      <c r="E704" s="20" t="s">
        <v>3344</v>
      </c>
      <c r="F704" s="4">
        <v>0</v>
      </c>
      <c r="G704" s="4">
        <v>0</v>
      </c>
    </row>
    <row r="705" spans="2:7" x14ac:dyDescent="0.35">
      <c r="B705" s="18" t="s">
        <v>533</v>
      </c>
      <c r="C705" s="19" t="s">
        <v>533</v>
      </c>
      <c r="D705" s="622" t="s">
        <v>3340</v>
      </c>
      <c r="E705" s="622" t="s">
        <v>3340</v>
      </c>
      <c r="F705" s="4">
        <v>0</v>
      </c>
      <c r="G705" s="4">
        <v>0</v>
      </c>
    </row>
    <row r="706" spans="2:7" x14ac:dyDescent="0.35">
      <c r="B706" s="621" t="s">
        <v>533</v>
      </c>
      <c r="C706" s="621" t="s">
        <v>533</v>
      </c>
      <c r="D706" s="621" t="s">
        <v>533</v>
      </c>
      <c r="E706" s="621" t="s">
        <v>533</v>
      </c>
      <c r="F706" s="4" t="s">
        <v>533</v>
      </c>
      <c r="G706" s="4" t="s">
        <v>533</v>
      </c>
    </row>
    <row r="707" spans="2:7" x14ac:dyDescent="0.35">
      <c r="B707" s="17" t="s">
        <v>533</v>
      </c>
      <c r="C707" s="623" t="s">
        <v>3308</v>
      </c>
      <c r="D707" s="623" t="s">
        <v>3308</v>
      </c>
      <c r="E707" s="623" t="s">
        <v>3308</v>
      </c>
      <c r="F707" s="10">
        <v>0</v>
      </c>
      <c r="G707" s="10">
        <v>0</v>
      </c>
    </row>
    <row r="708" spans="2:7" x14ac:dyDescent="0.35">
      <c r="B708" s="18" t="s">
        <v>533</v>
      </c>
      <c r="C708" s="19" t="s">
        <v>533</v>
      </c>
      <c r="D708" s="622" t="s">
        <v>3341</v>
      </c>
      <c r="E708" s="622" t="s">
        <v>3341</v>
      </c>
      <c r="F708" s="4">
        <v>0</v>
      </c>
      <c r="G708" s="4">
        <v>0</v>
      </c>
    </row>
    <row r="709" spans="2:7" x14ac:dyDescent="0.35">
      <c r="B709" s="18" t="s">
        <v>533</v>
      </c>
      <c r="C709" s="19" t="s">
        <v>533</v>
      </c>
      <c r="D709" s="19" t="s">
        <v>533</v>
      </c>
      <c r="E709" s="20" t="s">
        <v>3343</v>
      </c>
      <c r="F709" s="4">
        <v>0</v>
      </c>
      <c r="G709" s="4">
        <v>0</v>
      </c>
    </row>
    <row r="710" spans="2:7" x14ac:dyDescent="0.35">
      <c r="B710" s="18" t="s">
        <v>533</v>
      </c>
      <c r="C710" s="19" t="s">
        <v>533</v>
      </c>
      <c r="D710" s="19" t="s">
        <v>533</v>
      </c>
      <c r="E710" s="20" t="s">
        <v>3344</v>
      </c>
      <c r="F710" s="4">
        <v>0</v>
      </c>
      <c r="G710" s="4">
        <v>0</v>
      </c>
    </row>
    <row r="711" spans="2:7" x14ac:dyDescent="0.35">
      <c r="B711" s="18" t="s">
        <v>533</v>
      </c>
      <c r="C711" s="19" t="s">
        <v>533</v>
      </c>
      <c r="D711" s="622" t="s">
        <v>3342</v>
      </c>
      <c r="E711" s="622" t="s">
        <v>3342</v>
      </c>
      <c r="F711" s="4">
        <v>0</v>
      </c>
      <c r="G711" s="4">
        <v>0</v>
      </c>
    </row>
    <row r="712" spans="2:7" x14ac:dyDescent="0.35">
      <c r="B712" s="620" t="s">
        <v>3302</v>
      </c>
      <c r="C712" s="620" t="s">
        <v>3302</v>
      </c>
      <c r="D712" s="620" t="s">
        <v>3302</v>
      </c>
      <c r="E712" s="620" t="s">
        <v>3302</v>
      </c>
      <c r="F712" s="10">
        <v>0</v>
      </c>
      <c r="G712" s="10">
        <v>0</v>
      </c>
    </row>
    <row r="713" spans="2:7" x14ac:dyDescent="0.35">
      <c r="B713" s="621" t="s">
        <v>533</v>
      </c>
      <c r="C713" s="621" t="s">
        <v>533</v>
      </c>
      <c r="D713" s="621" t="s">
        <v>533</v>
      </c>
      <c r="E713" s="621" t="s">
        <v>533</v>
      </c>
      <c r="F713" s="4" t="s">
        <v>533</v>
      </c>
      <c r="G713" s="4" t="s">
        <v>533</v>
      </c>
    </row>
    <row r="714" spans="2:7" x14ac:dyDescent="0.35">
      <c r="B714" s="620" t="s">
        <v>3303</v>
      </c>
      <c r="C714" s="620" t="s">
        <v>3303</v>
      </c>
      <c r="D714" s="620" t="s">
        <v>3303</v>
      </c>
      <c r="E714" s="620" t="s">
        <v>3303</v>
      </c>
      <c r="F714" s="10">
        <v>0</v>
      </c>
      <c r="G714" s="10">
        <v>0</v>
      </c>
    </row>
    <row r="715" spans="2:7" x14ac:dyDescent="0.35">
      <c r="B715" s="621" t="s">
        <v>533</v>
      </c>
      <c r="C715" s="621" t="s">
        <v>533</v>
      </c>
      <c r="D715" s="621" t="s">
        <v>533</v>
      </c>
      <c r="E715" s="621" t="s">
        <v>533</v>
      </c>
      <c r="F715" s="4" t="s">
        <v>533</v>
      </c>
      <c r="G715" s="4" t="s">
        <v>533</v>
      </c>
    </row>
    <row r="716" spans="2:7" x14ac:dyDescent="0.35">
      <c r="B716" s="620" t="s">
        <v>3304</v>
      </c>
      <c r="C716" s="620" t="s">
        <v>3304</v>
      </c>
      <c r="D716" s="620" t="s">
        <v>3304</v>
      </c>
      <c r="E716" s="620" t="s">
        <v>3304</v>
      </c>
      <c r="F716" s="10">
        <v>0</v>
      </c>
      <c r="G716" s="10">
        <v>0</v>
      </c>
    </row>
    <row r="717" spans="2:7" x14ac:dyDescent="0.35">
      <c r="B717" s="621" t="s">
        <v>533</v>
      </c>
      <c r="C717" s="621" t="s">
        <v>533</v>
      </c>
      <c r="D717" s="621" t="s">
        <v>533</v>
      </c>
      <c r="E717" s="621" t="s">
        <v>533</v>
      </c>
      <c r="F717" s="4" t="s">
        <v>533</v>
      </c>
      <c r="G717" s="4" t="s">
        <v>533</v>
      </c>
    </row>
    <row r="718" spans="2:7" x14ac:dyDescent="0.35">
      <c r="B718" s="620" t="s">
        <v>3305</v>
      </c>
      <c r="C718" s="620" t="s">
        <v>3305</v>
      </c>
      <c r="D718" s="620" t="s">
        <v>3305</v>
      </c>
      <c r="E718" s="620" t="s">
        <v>3305</v>
      </c>
      <c r="F718" s="10">
        <v>0</v>
      </c>
      <c r="G718" s="10">
        <v>0</v>
      </c>
    </row>
    <row r="719" spans="2:7" x14ac:dyDescent="0.35">
      <c r="B719" s="621" t="s">
        <v>533</v>
      </c>
      <c r="C719" s="621" t="s">
        <v>533</v>
      </c>
      <c r="D719" s="621" t="s">
        <v>533</v>
      </c>
      <c r="E719" s="621" t="s">
        <v>533</v>
      </c>
      <c r="F719" s="4" t="s">
        <v>533</v>
      </c>
      <c r="G719" s="4" t="s">
        <v>533</v>
      </c>
    </row>
    <row r="720" spans="2:7" x14ac:dyDescent="0.35">
      <c r="B720" s="21" t="s">
        <v>533</v>
      </c>
      <c r="C720" s="21" t="s">
        <v>533</v>
      </c>
      <c r="D720" s="21" t="s">
        <v>533</v>
      </c>
      <c r="E720" s="21" t="s">
        <v>533</v>
      </c>
      <c r="F720" s="24" t="s">
        <v>533</v>
      </c>
      <c r="G720" s="24" t="s">
        <v>533</v>
      </c>
    </row>
    <row r="721" spans="2:8" x14ac:dyDescent="0.35">
      <c r="B721" s="22" t="s">
        <v>533</v>
      </c>
      <c r="C721" s="22" t="s">
        <v>533</v>
      </c>
      <c r="D721" s="22" t="s">
        <v>533</v>
      </c>
      <c r="E721" s="22" t="s">
        <v>533</v>
      </c>
      <c r="F721" s="25" t="s">
        <v>533</v>
      </c>
      <c r="G721" s="25" t="s">
        <v>533</v>
      </c>
    </row>
    <row r="722" spans="2:8" x14ac:dyDescent="0.35">
      <c r="B722" s="23" t="s">
        <v>533</v>
      </c>
      <c r="C722" s="23" t="s">
        <v>533</v>
      </c>
      <c r="D722" s="23" t="s">
        <v>533</v>
      </c>
      <c r="E722" s="23" t="s">
        <v>533</v>
      </c>
      <c r="F722" s="26" t="s">
        <v>533</v>
      </c>
      <c r="G722" s="26" t="s">
        <v>533</v>
      </c>
    </row>
    <row r="723" spans="2:8" x14ac:dyDescent="0.35">
      <c r="B723" s="624" t="s">
        <v>11</v>
      </c>
      <c r="C723" s="624" t="s">
        <v>11</v>
      </c>
      <c r="D723" s="624" t="s">
        <v>11</v>
      </c>
      <c r="E723" s="624" t="s">
        <v>11</v>
      </c>
      <c r="F723" s="624" t="s">
        <v>11</v>
      </c>
      <c r="G723" s="624" t="s">
        <v>11</v>
      </c>
      <c r="H723" s="27"/>
    </row>
    <row r="724" spans="2:8" x14ac:dyDescent="0.35">
      <c r="B724" s="625" t="s">
        <v>3293</v>
      </c>
      <c r="C724" s="625" t="s">
        <v>3293</v>
      </c>
      <c r="D724" s="625" t="s">
        <v>3293</v>
      </c>
      <c r="E724" s="625" t="s">
        <v>3293</v>
      </c>
      <c r="F724" s="625" t="s">
        <v>3293</v>
      </c>
      <c r="G724" s="625" t="s">
        <v>3293</v>
      </c>
      <c r="H724" s="27"/>
    </row>
    <row r="725" spans="2:8" x14ac:dyDescent="0.35">
      <c r="B725" s="625" t="s">
        <v>3294</v>
      </c>
      <c r="C725" s="625" t="s">
        <v>3294</v>
      </c>
      <c r="D725" s="625" t="s">
        <v>3294</v>
      </c>
      <c r="E725" s="625" t="s">
        <v>3294</v>
      </c>
      <c r="F725" s="625" t="s">
        <v>3294</v>
      </c>
      <c r="G725" s="625" t="s">
        <v>3294</v>
      </c>
      <c r="H725" s="27"/>
    </row>
    <row r="726" spans="2:8" x14ac:dyDescent="0.35">
      <c r="B726" s="626" t="s">
        <v>3295</v>
      </c>
      <c r="C726" s="626" t="s">
        <v>3295</v>
      </c>
      <c r="D726" s="626" t="s">
        <v>3295</v>
      </c>
      <c r="E726" s="626" t="s">
        <v>3295</v>
      </c>
      <c r="F726" s="626" t="s">
        <v>3295</v>
      </c>
      <c r="G726" s="626" t="s">
        <v>3295</v>
      </c>
      <c r="H726" s="27"/>
    </row>
    <row r="727" spans="2:8" x14ac:dyDescent="0.35">
      <c r="B727" s="619" t="s">
        <v>3296</v>
      </c>
      <c r="C727" s="619" t="s">
        <v>3296</v>
      </c>
      <c r="D727" s="619" t="s">
        <v>3296</v>
      </c>
      <c r="E727" s="619" t="s">
        <v>3296</v>
      </c>
      <c r="F727" s="14">
        <v>2025</v>
      </c>
      <c r="G727" s="14">
        <v>2024</v>
      </c>
    </row>
    <row r="728" spans="2:8" x14ac:dyDescent="0.35">
      <c r="B728" s="620" t="s">
        <v>3297</v>
      </c>
      <c r="C728" s="620" t="s">
        <v>3297</v>
      </c>
      <c r="D728" s="620" t="s">
        <v>3297</v>
      </c>
      <c r="E728" s="620" t="s">
        <v>3297</v>
      </c>
      <c r="F728" s="10" t="s">
        <v>533</v>
      </c>
      <c r="G728" s="10" t="s">
        <v>533</v>
      </c>
    </row>
    <row r="729" spans="2:8" x14ac:dyDescent="0.35">
      <c r="B729" s="17" t="s">
        <v>533</v>
      </c>
      <c r="C729" s="623" t="s">
        <v>3307</v>
      </c>
      <c r="D729" s="623" t="s">
        <v>3307</v>
      </c>
      <c r="E729" s="623" t="s">
        <v>3307</v>
      </c>
      <c r="F729" s="10" t="s">
        <v>63</v>
      </c>
      <c r="G729" s="10" t="s">
        <v>3506</v>
      </c>
    </row>
    <row r="730" spans="2:8" x14ac:dyDescent="0.35">
      <c r="B730" s="18" t="s">
        <v>533</v>
      </c>
      <c r="C730" s="19" t="s">
        <v>533</v>
      </c>
      <c r="D730" s="622" t="s">
        <v>3309</v>
      </c>
      <c r="E730" s="622" t="s">
        <v>3309</v>
      </c>
      <c r="F730" s="4">
        <v>0</v>
      </c>
      <c r="G730" s="4">
        <v>0</v>
      </c>
    </row>
    <row r="731" spans="2:8" x14ac:dyDescent="0.35">
      <c r="B731" s="18" t="s">
        <v>533</v>
      </c>
      <c r="C731" s="19" t="s">
        <v>533</v>
      </c>
      <c r="D731" s="622" t="s">
        <v>3310</v>
      </c>
      <c r="E731" s="622" t="s">
        <v>3310</v>
      </c>
      <c r="F731" s="4">
        <v>0</v>
      </c>
      <c r="G731" s="4">
        <v>0</v>
      </c>
    </row>
    <row r="732" spans="2:8" x14ac:dyDescent="0.35">
      <c r="B732" s="18" t="s">
        <v>533</v>
      </c>
      <c r="C732" s="19" t="s">
        <v>533</v>
      </c>
      <c r="D732" s="622" t="s">
        <v>3311</v>
      </c>
      <c r="E732" s="622" t="s">
        <v>3311</v>
      </c>
      <c r="F732" s="4">
        <v>0</v>
      </c>
      <c r="G732" s="4">
        <v>0</v>
      </c>
    </row>
    <row r="733" spans="2:8" x14ac:dyDescent="0.35">
      <c r="B733" s="18" t="s">
        <v>533</v>
      </c>
      <c r="C733" s="19" t="s">
        <v>533</v>
      </c>
      <c r="D733" s="622" t="s">
        <v>3312</v>
      </c>
      <c r="E733" s="622" t="s">
        <v>3312</v>
      </c>
      <c r="F733" s="4">
        <v>0</v>
      </c>
      <c r="G733" s="4">
        <v>0</v>
      </c>
    </row>
    <row r="734" spans="2:8" x14ac:dyDescent="0.35">
      <c r="B734" s="18" t="s">
        <v>533</v>
      </c>
      <c r="C734" s="19" t="s">
        <v>533</v>
      </c>
      <c r="D734" s="622" t="s">
        <v>3313</v>
      </c>
      <c r="E734" s="622" t="s">
        <v>3313</v>
      </c>
      <c r="F734" s="4">
        <v>0</v>
      </c>
      <c r="G734" s="4">
        <v>0</v>
      </c>
    </row>
    <row r="735" spans="2:8" x14ac:dyDescent="0.35">
      <c r="B735" s="18" t="s">
        <v>533</v>
      </c>
      <c r="C735" s="19" t="s">
        <v>533</v>
      </c>
      <c r="D735" s="622" t="s">
        <v>3314</v>
      </c>
      <c r="E735" s="622" t="s">
        <v>3314</v>
      </c>
      <c r="F735" s="4">
        <v>0</v>
      </c>
      <c r="G735" s="4">
        <v>0</v>
      </c>
    </row>
    <row r="736" spans="2:8" x14ac:dyDescent="0.35">
      <c r="B736" s="18" t="s">
        <v>533</v>
      </c>
      <c r="C736" s="19" t="s">
        <v>533</v>
      </c>
      <c r="D736" s="622" t="s">
        <v>3315</v>
      </c>
      <c r="E736" s="622" t="s">
        <v>3315</v>
      </c>
      <c r="F736" s="4">
        <v>0</v>
      </c>
      <c r="G736" s="4">
        <v>0</v>
      </c>
    </row>
    <row r="737" spans="2:7" x14ac:dyDescent="0.35">
      <c r="B737" s="18" t="s">
        <v>533</v>
      </c>
      <c r="C737" s="19" t="s">
        <v>533</v>
      </c>
      <c r="D737" s="622" t="s">
        <v>3316</v>
      </c>
      <c r="E737" s="622" t="s">
        <v>3316</v>
      </c>
      <c r="F737" s="4">
        <v>0</v>
      </c>
      <c r="G737" s="4">
        <v>0</v>
      </c>
    </row>
    <row r="738" spans="2:7" x14ac:dyDescent="0.35">
      <c r="B738" s="18" t="s">
        <v>533</v>
      </c>
      <c r="C738" s="19" t="s">
        <v>533</v>
      </c>
      <c r="D738" s="622" t="s">
        <v>3317</v>
      </c>
      <c r="E738" s="622" t="s">
        <v>3317</v>
      </c>
      <c r="F738" s="4" t="s">
        <v>63</v>
      </c>
      <c r="G738" s="4" t="s">
        <v>3506</v>
      </c>
    </row>
    <row r="739" spans="2:7" x14ac:dyDescent="0.35">
      <c r="B739" s="18" t="s">
        <v>533</v>
      </c>
      <c r="C739" s="19" t="s">
        <v>533</v>
      </c>
      <c r="D739" s="622" t="s">
        <v>3318</v>
      </c>
      <c r="E739" s="622" t="s">
        <v>3318</v>
      </c>
      <c r="F739" s="4">
        <v>0</v>
      </c>
      <c r="G739" s="4">
        <v>0</v>
      </c>
    </row>
    <row r="740" spans="2:7" x14ac:dyDescent="0.35">
      <c r="B740" s="621" t="s">
        <v>533</v>
      </c>
      <c r="C740" s="621" t="s">
        <v>533</v>
      </c>
      <c r="D740" s="621" t="s">
        <v>533</v>
      </c>
      <c r="E740" s="621" t="s">
        <v>533</v>
      </c>
      <c r="F740" s="4" t="s">
        <v>533</v>
      </c>
      <c r="G740" s="4" t="s">
        <v>533</v>
      </c>
    </row>
    <row r="741" spans="2:7" x14ac:dyDescent="0.35">
      <c r="B741" s="17" t="s">
        <v>533</v>
      </c>
      <c r="C741" s="623" t="s">
        <v>3308</v>
      </c>
      <c r="D741" s="623" t="s">
        <v>3308</v>
      </c>
      <c r="E741" s="623" t="s">
        <v>3308</v>
      </c>
      <c r="F741" s="10" t="s">
        <v>63</v>
      </c>
      <c r="G741" s="10" t="s">
        <v>3506</v>
      </c>
    </row>
    <row r="742" spans="2:7" x14ac:dyDescent="0.35">
      <c r="B742" s="18" t="s">
        <v>533</v>
      </c>
      <c r="C742" s="19" t="s">
        <v>533</v>
      </c>
      <c r="D742" s="622" t="s">
        <v>3319</v>
      </c>
      <c r="E742" s="622" t="s">
        <v>3319</v>
      </c>
      <c r="F742" s="4">
        <v>0</v>
      </c>
      <c r="G742" s="4">
        <v>0</v>
      </c>
    </row>
    <row r="743" spans="2:7" x14ac:dyDescent="0.35">
      <c r="B743" s="18" t="s">
        <v>533</v>
      </c>
      <c r="C743" s="19" t="s">
        <v>533</v>
      </c>
      <c r="D743" s="622" t="s">
        <v>3320</v>
      </c>
      <c r="E743" s="622" t="s">
        <v>3320</v>
      </c>
      <c r="F743" s="4">
        <v>0</v>
      </c>
      <c r="G743" s="4">
        <v>0</v>
      </c>
    </row>
    <row r="744" spans="2:7" x14ac:dyDescent="0.35">
      <c r="B744" s="18" t="s">
        <v>533</v>
      </c>
      <c r="C744" s="19" t="s">
        <v>533</v>
      </c>
      <c r="D744" s="622" t="s">
        <v>3321</v>
      </c>
      <c r="E744" s="622" t="s">
        <v>3321</v>
      </c>
      <c r="F744" s="4" t="s">
        <v>63</v>
      </c>
      <c r="G744" s="4" t="s">
        <v>3506</v>
      </c>
    </row>
    <row r="745" spans="2:7" x14ac:dyDescent="0.35">
      <c r="B745" s="18" t="s">
        <v>533</v>
      </c>
      <c r="C745" s="19" t="s">
        <v>533</v>
      </c>
      <c r="D745" s="622" t="s">
        <v>3322</v>
      </c>
      <c r="E745" s="622" t="s">
        <v>3322</v>
      </c>
      <c r="F745" s="4">
        <v>0</v>
      </c>
      <c r="G745" s="4">
        <v>0</v>
      </c>
    </row>
    <row r="746" spans="2:7" x14ac:dyDescent="0.35">
      <c r="B746" s="18" t="s">
        <v>533</v>
      </c>
      <c r="C746" s="19" t="s">
        <v>533</v>
      </c>
      <c r="D746" s="622" t="s">
        <v>3323</v>
      </c>
      <c r="E746" s="622" t="s">
        <v>3323</v>
      </c>
      <c r="F746" s="4">
        <v>0</v>
      </c>
      <c r="G746" s="4">
        <v>0</v>
      </c>
    </row>
    <row r="747" spans="2:7" x14ac:dyDescent="0.35">
      <c r="B747" s="18" t="s">
        <v>533</v>
      </c>
      <c r="C747" s="19" t="s">
        <v>533</v>
      </c>
      <c r="D747" s="622" t="s">
        <v>3324</v>
      </c>
      <c r="E747" s="622" t="s">
        <v>3324</v>
      </c>
      <c r="F747" s="4">
        <v>0</v>
      </c>
      <c r="G747" s="4">
        <v>0</v>
      </c>
    </row>
    <row r="748" spans="2:7" x14ac:dyDescent="0.35">
      <c r="B748" s="18" t="s">
        <v>533</v>
      </c>
      <c r="C748" s="19" t="s">
        <v>533</v>
      </c>
      <c r="D748" s="622" t="s">
        <v>3325</v>
      </c>
      <c r="E748" s="622" t="s">
        <v>3325</v>
      </c>
      <c r="F748" s="4">
        <v>0</v>
      </c>
      <c r="G748" s="4">
        <v>0</v>
      </c>
    </row>
    <row r="749" spans="2:7" x14ac:dyDescent="0.35">
      <c r="B749" s="18" t="s">
        <v>533</v>
      </c>
      <c r="C749" s="19" t="s">
        <v>533</v>
      </c>
      <c r="D749" s="622" t="s">
        <v>3326</v>
      </c>
      <c r="E749" s="622" t="s">
        <v>3326</v>
      </c>
      <c r="F749" s="4">
        <v>0</v>
      </c>
      <c r="G749" s="4">
        <v>0</v>
      </c>
    </row>
    <row r="750" spans="2:7" x14ac:dyDescent="0.35">
      <c r="B750" s="18" t="s">
        <v>533</v>
      </c>
      <c r="C750" s="19" t="s">
        <v>533</v>
      </c>
      <c r="D750" s="622" t="s">
        <v>3327</v>
      </c>
      <c r="E750" s="622" t="s">
        <v>3327</v>
      </c>
      <c r="F750" s="4">
        <v>0</v>
      </c>
      <c r="G750" s="4">
        <v>0</v>
      </c>
    </row>
    <row r="751" spans="2:7" x14ac:dyDescent="0.35">
      <c r="B751" s="18" t="s">
        <v>533</v>
      </c>
      <c r="C751" s="19" t="s">
        <v>533</v>
      </c>
      <c r="D751" s="622" t="s">
        <v>3328</v>
      </c>
      <c r="E751" s="622" t="s">
        <v>3328</v>
      </c>
      <c r="F751" s="4">
        <v>0</v>
      </c>
      <c r="G751" s="4">
        <v>0</v>
      </c>
    </row>
    <row r="752" spans="2:7" x14ac:dyDescent="0.35">
      <c r="B752" s="18" t="s">
        <v>533</v>
      </c>
      <c r="C752" s="19" t="s">
        <v>533</v>
      </c>
      <c r="D752" s="622" t="s">
        <v>3329</v>
      </c>
      <c r="E752" s="622" t="s">
        <v>3329</v>
      </c>
      <c r="F752" s="4">
        <v>0</v>
      </c>
      <c r="G752" s="4">
        <v>0</v>
      </c>
    </row>
    <row r="753" spans="2:7" x14ac:dyDescent="0.35">
      <c r="B753" s="18" t="s">
        <v>533</v>
      </c>
      <c r="C753" s="19" t="s">
        <v>533</v>
      </c>
      <c r="D753" s="622" t="s">
        <v>3330</v>
      </c>
      <c r="E753" s="622" t="s">
        <v>3330</v>
      </c>
      <c r="F753" s="4">
        <v>0</v>
      </c>
      <c r="G753" s="4">
        <v>0</v>
      </c>
    </row>
    <row r="754" spans="2:7" x14ac:dyDescent="0.35">
      <c r="B754" s="18" t="s">
        <v>533</v>
      </c>
      <c r="C754" s="19" t="s">
        <v>533</v>
      </c>
      <c r="D754" s="622" t="s">
        <v>3331</v>
      </c>
      <c r="E754" s="622" t="s">
        <v>3331</v>
      </c>
      <c r="F754" s="4">
        <v>0</v>
      </c>
      <c r="G754" s="4">
        <v>0</v>
      </c>
    </row>
    <row r="755" spans="2:7" x14ac:dyDescent="0.35">
      <c r="B755" s="18" t="s">
        <v>533</v>
      </c>
      <c r="C755" s="19" t="s">
        <v>533</v>
      </c>
      <c r="D755" s="622" t="s">
        <v>3332</v>
      </c>
      <c r="E755" s="622" t="s">
        <v>3332</v>
      </c>
      <c r="F755" s="4">
        <v>0</v>
      </c>
      <c r="G755" s="4">
        <v>0</v>
      </c>
    </row>
    <row r="756" spans="2:7" x14ac:dyDescent="0.35">
      <c r="B756" s="18" t="s">
        <v>533</v>
      </c>
      <c r="C756" s="19" t="s">
        <v>533</v>
      </c>
      <c r="D756" s="622" t="s">
        <v>3333</v>
      </c>
      <c r="E756" s="622" t="s">
        <v>3333</v>
      </c>
      <c r="F756" s="4">
        <v>0</v>
      </c>
      <c r="G756" s="4">
        <v>0</v>
      </c>
    </row>
    <row r="757" spans="2:7" x14ac:dyDescent="0.35">
      <c r="B757" s="18" t="s">
        <v>533</v>
      </c>
      <c r="C757" s="19" t="s">
        <v>533</v>
      </c>
      <c r="D757" s="622" t="s">
        <v>3334</v>
      </c>
      <c r="E757" s="622" t="s">
        <v>3334</v>
      </c>
      <c r="F757" s="4">
        <v>0</v>
      </c>
      <c r="G757" s="4">
        <v>0</v>
      </c>
    </row>
    <row r="758" spans="2:7" x14ac:dyDescent="0.35">
      <c r="B758" s="620" t="s">
        <v>3298</v>
      </c>
      <c r="C758" s="620" t="s">
        <v>3298</v>
      </c>
      <c r="D758" s="620" t="s">
        <v>3298</v>
      </c>
      <c r="E758" s="620" t="s">
        <v>3298</v>
      </c>
      <c r="F758" s="10">
        <v>0</v>
      </c>
      <c r="G758" s="10">
        <v>0</v>
      </c>
    </row>
    <row r="759" spans="2:7" x14ac:dyDescent="0.35">
      <c r="B759" s="621" t="s">
        <v>533</v>
      </c>
      <c r="C759" s="621" t="s">
        <v>533</v>
      </c>
      <c r="D759" s="621" t="s">
        <v>533</v>
      </c>
      <c r="E759" s="621" t="s">
        <v>533</v>
      </c>
      <c r="F759" s="4" t="s">
        <v>533</v>
      </c>
      <c r="G759" s="4" t="s">
        <v>533</v>
      </c>
    </row>
    <row r="760" spans="2:7" x14ac:dyDescent="0.35">
      <c r="B760" s="620" t="s">
        <v>3299</v>
      </c>
      <c r="C760" s="620" t="s">
        <v>3299</v>
      </c>
      <c r="D760" s="620" t="s">
        <v>3299</v>
      </c>
      <c r="E760" s="620" t="s">
        <v>3299</v>
      </c>
      <c r="F760" s="10" t="s">
        <v>533</v>
      </c>
      <c r="G760" s="10" t="s">
        <v>533</v>
      </c>
    </row>
    <row r="761" spans="2:7" x14ac:dyDescent="0.35">
      <c r="B761" s="17" t="s">
        <v>533</v>
      </c>
      <c r="C761" s="623" t="s">
        <v>3307</v>
      </c>
      <c r="D761" s="623" t="s">
        <v>3307</v>
      </c>
      <c r="E761" s="623" t="s">
        <v>3307</v>
      </c>
      <c r="F761" s="10">
        <v>0</v>
      </c>
      <c r="G761" s="10">
        <v>0</v>
      </c>
    </row>
    <row r="762" spans="2:7" x14ac:dyDescent="0.35">
      <c r="B762" s="18" t="s">
        <v>533</v>
      </c>
      <c r="C762" s="19" t="s">
        <v>533</v>
      </c>
      <c r="D762" s="622" t="s">
        <v>3335</v>
      </c>
      <c r="E762" s="622" t="s">
        <v>3335</v>
      </c>
      <c r="F762" s="4">
        <v>0</v>
      </c>
      <c r="G762" s="4">
        <v>0</v>
      </c>
    </row>
    <row r="763" spans="2:7" x14ac:dyDescent="0.35">
      <c r="B763" s="18" t="s">
        <v>533</v>
      </c>
      <c r="C763" s="19" t="s">
        <v>533</v>
      </c>
      <c r="D763" s="622" t="s">
        <v>3336</v>
      </c>
      <c r="E763" s="622" t="s">
        <v>3336</v>
      </c>
      <c r="F763" s="4">
        <v>0</v>
      </c>
      <c r="G763" s="4">
        <v>0</v>
      </c>
    </row>
    <row r="764" spans="2:7" x14ac:dyDescent="0.35">
      <c r="B764" s="18" t="s">
        <v>533</v>
      </c>
      <c r="C764" s="19" t="s">
        <v>533</v>
      </c>
      <c r="D764" s="622" t="s">
        <v>3337</v>
      </c>
      <c r="E764" s="622" t="s">
        <v>3337</v>
      </c>
      <c r="F764" s="4">
        <v>0</v>
      </c>
      <c r="G764" s="4">
        <v>0</v>
      </c>
    </row>
    <row r="765" spans="2:7" x14ac:dyDescent="0.35">
      <c r="B765" s="621" t="s">
        <v>533</v>
      </c>
      <c r="C765" s="621" t="s">
        <v>533</v>
      </c>
      <c r="D765" s="621" t="s">
        <v>533</v>
      </c>
      <c r="E765" s="621" t="s">
        <v>533</v>
      </c>
      <c r="F765" s="4" t="s">
        <v>533</v>
      </c>
      <c r="G765" s="4" t="s">
        <v>533</v>
      </c>
    </row>
    <row r="766" spans="2:7" x14ac:dyDescent="0.35">
      <c r="B766" s="17" t="s">
        <v>533</v>
      </c>
      <c r="C766" s="623" t="s">
        <v>3308</v>
      </c>
      <c r="D766" s="623" t="s">
        <v>3308</v>
      </c>
      <c r="E766" s="623" t="s">
        <v>3308</v>
      </c>
      <c r="F766" s="10">
        <v>0</v>
      </c>
      <c r="G766" s="10">
        <v>0</v>
      </c>
    </row>
    <row r="767" spans="2:7" x14ac:dyDescent="0.35">
      <c r="B767" s="18" t="s">
        <v>533</v>
      </c>
      <c r="C767" s="19" t="s">
        <v>533</v>
      </c>
      <c r="D767" s="622" t="s">
        <v>3335</v>
      </c>
      <c r="E767" s="622" t="s">
        <v>3335</v>
      </c>
      <c r="F767" s="4">
        <v>0</v>
      </c>
      <c r="G767" s="4">
        <v>0</v>
      </c>
    </row>
    <row r="768" spans="2:7" x14ac:dyDescent="0.35">
      <c r="B768" s="18" t="s">
        <v>533</v>
      </c>
      <c r="C768" s="19" t="s">
        <v>533</v>
      </c>
      <c r="D768" s="622" t="s">
        <v>3336</v>
      </c>
      <c r="E768" s="622" t="s">
        <v>3336</v>
      </c>
      <c r="F768" s="4">
        <v>0</v>
      </c>
      <c r="G768" s="4">
        <v>0</v>
      </c>
    </row>
    <row r="769" spans="2:7" x14ac:dyDescent="0.35">
      <c r="B769" s="18" t="s">
        <v>533</v>
      </c>
      <c r="C769" s="19" t="s">
        <v>533</v>
      </c>
      <c r="D769" s="622" t="s">
        <v>3338</v>
      </c>
      <c r="E769" s="622" t="s">
        <v>3338</v>
      </c>
      <c r="F769" s="4">
        <v>0</v>
      </c>
      <c r="G769" s="4">
        <v>0</v>
      </c>
    </row>
    <row r="770" spans="2:7" x14ac:dyDescent="0.35">
      <c r="B770" s="620" t="s">
        <v>3300</v>
      </c>
      <c r="C770" s="620" t="s">
        <v>3300</v>
      </c>
      <c r="D770" s="620" t="s">
        <v>3300</v>
      </c>
      <c r="E770" s="620" t="s">
        <v>3300</v>
      </c>
      <c r="F770" s="10">
        <v>0</v>
      </c>
      <c r="G770" s="10">
        <v>0</v>
      </c>
    </row>
    <row r="771" spans="2:7" x14ac:dyDescent="0.35">
      <c r="B771" s="621" t="s">
        <v>533</v>
      </c>
      <c r="C771" s="621" t="s">
        <v>533</v>
      </c>
      <c r="D771" s="621" t="s">
        <v>533</v>
      </c>
      <c r="E771" s="621" t="s">
        <v>533</v>
      </c>
      <c r="F771" s="4" t="s">
        <v>533</v>
      </c>
      <c r="G771" s="4" t="s">
        <v>533</v>
      </c>
    </row>
    <row r="772" spans="2:7" x14ac:dyDescent="0.35">
      <c r="B772" s="620" t="s">
        <v>3301</v>
      </c>
      <c r="C772" s="620" t="s">
        <v>3301</v>
      </c>
      <c r="D772" s="620" t="s">
        <v>3301</v>
      </c>
      <c r="E772" s="620" t="s">
        <v>3301</v>
      </c>
      <c r="F772" s="10" t="s">
        <v>533</v>
      </c>
      <c r="G772" s="10" t="s">
        <v>533</v>
      </c>
    </row>
    <row r="773" spans="2:7" x14ac:dyDescent="0.35">
      <c r="B773" s="17" t="s">
        <v>533</v>
      </c>
      <c r="C773" s="623" t="s">
        <v>3307</v>
      </c>
      <c r="D773" s="623" t="s">
        <v>3307</v>
      </c>
      <c r="E773" s="623" t="s">
        <v>3307</v>
      </c>
      <c r="F773" s="10">
        <v>0</v>
      </c>
      <c r="G773" s="10">
        <v>0</v>
      </c>
    </row>
    <row r="774" spans="2:7" x14ac:dyDescent="0.35">
      <c r="B774" s="18" t="s">
        <v>533</v>
      </c>
      <c r="C774" s="19" t="s">
        <v>533</v>
      </c>
      <c r="D774" s="622" t="s">
        <v>3339</v>
      </c>
      <c r="E774" s="622" t="s">
        <v>3339</v>
      </c>
      <c r="F774" s="4">
        <v>0</v>
      </c>
      <c r="G774" s="4">
        <v>0</v>
      </c>
    </row>
    <row r="775" spans="2:7" x14ac:dyDescent="0.35">
      <c r="B775" s="18" t="s">
        <v>533</v>
      </c>
      <c r="C775" s="19" t="s">
        <v>533</v>
      </c>
      <c r="D775" s="19" t="s">
        <v>533</v>
      </c>
      <c r="E775" s="20" t="s">
        <v>3343</v>
      </c>
      <c r="F775" s="4">
        <v>0</v>
      </c>
      <c r="G775" s="4">
        <v>0</v>
      </c>
    </row>
    <row r="776" spans="2:7" x14ac:dyDescent="0.35">
      <c r="B776" s="18" t="s">
        <v>533</v>
      </c>
      <c r="C776" s="19" t="s">
        <v>533</v>
      </c>
      <c r="D776" s="19" t="s">
        <v>533</v>
      </c>
      <c r="E776" s="20" t="s">
        <v>3344</v>
      </c>
      <c r="F776" s="4">
        <v>0</v>
      </c>
      <c r="G776" s="4">
        <v>0</v>
      </c>
    </row>
    <row r="777" spans="2:7" x14ac:dyDescent="0.35">
      <c r="B777" s="18" t="s">
        <v>533</v>
      </c>
      <c r="C777" s="19" t="s">
        <v>533</v>
      </c>
      <c r="D777" s="622" t="s">
        <v>3340</v>
      </c>
      <c r="E777" s="622" t="s">
        <v>3340</v>
      </c>
      <c r="F777" s="4">
        <v>0</v>
      </c>
      <c r="G777" s="4">
        <v>0</v>
      </c>
    </row>
    <row r="778" spans="2:7" x14ac:dyDescent="0.35">
      <c r="B778" s="621" t="s">
        <v>533</v>
      </c>
      <c r="C778" s="621" t="s">
        <v>533</v>
      </c>
      <c r="D778" s="621" t="s">
        <v>533</v>
      </c>
      <c r="E778" s="621" t="s">
        <v>533</v>
      </c>
      <c r="F778" s="4" t="s">
        <v>533</v>
      </c>
      <c r="G778" s="4" t="s">
        <v>533</v>
      </c>
    </row>
    <row r="779" spans="2:7" x14ac:dyDescent="0.35">
      <c r="B779" s="17" t="s">
        <v>533</v>
      </c>
      <c r="C779" s="623" t="s">
        <v>3308</v>
      </c>
      <c r="D779" s="623" t="s">
        <v>3308</v>
      </c>
      <c r="E779" s="623" t="s">
        <v>3308</v>
      </c>
      <c r="F779" s="10">
        <v>0</v>
      </c>
      <c r="G779" s="10">
        <v>0</v>
      </c>
    </row>
    <row r="780" spans="2:7" x14ac:dyDescent="0.35">
      <c r="B780" s="18" t="s">
        <v>533</v>
      </c>
      <c r="C780" s="19" t="s">
        <v>533</v>
      </c>
      <c r="D780" s="622" t="s">
        <v>3341</v>
      </c>
      <c r="E780" s="622" t="s">
        <v>3341</v>
      </c>
      <c r="F780" s="4">
        <v>0</v>
      </c>
      <c r="G780" s="4">
        <v>0</v>
      </c>
    </row>
    <row r="781" spans="2:7" x14ac:dyDescent="0.35">
      <c r="B781" s="18" t="s">
        <v>533</v>
      </c>
      <c r="C781" s="19" t="s">
        <v>533</v>
      </c>
      <c r="D781" s="19" t="s">
        <v>533</v>
      </c>
      <c r="E781" s="20" t="s">
        <v>3343</v>
      </c>
      <c r="F781" s="4">
        <v>0</v>
      </c>
      <c r="G781" s="4">
        <v>0</v>
      </c>
    </row>
    <row r="782" spans="2:7" x14ac:dyDescent="0.35">
      <c r="B782" s="18" t="s">
        <v>533</v>
      </c>
      <c r="C782" s="19" t="s">
        <v>533</v>
      </c>
      <c r="D782" s="19" t="s">
        <v>533</v>
      </c>
      <c r="E782" s="20" t="s">
        <v>3344</v>
      </c>
      <c r="F782" s="4">
        <v>0</v>
      </c>
      <c r="G782" s="4">
        <v>0</v>
      </c>
    </row>
    <row r="783" spans="2:7" x14ac:dyDescent="0.35">
      <c r="B783" s="18" t="s">
        <v>533</v>
      </c>
      <c r="C783" s="19" t="s">
        <v>533</v>
      </c>
      <c r="D783" s="622" t="s">
        <v>3342</v>
      </c>
      <c r="E783" s="622" t="s">
        <v>3342</v>
      </c>
      <c r="F783" s="4">
        <v>0</v>
      </c>
      <c r="G783" s="4">
        <v>0</v>
      </c>
    </row>
    <row r="784" spans="2:7" x14ac:dyDescent="0.35">
      <c r="B784" s="620" t="s">
        <v>3302</v>
      </c>
      <c r="C784" s="620" t="s">
        <v>3302</v>
      </c>
      <c r="D784" s="620" t="s">
        <v>3302</v>
      </c>
      <c r="E784" s="620" t="s">
        <v>3302</v>
      </c>
      <c r="F784" s="10">
        <v>0</v>
      </c>
      <c r="G784" s="10">
        <v>0</v>
      </c>
    </row>
    <row r="785" spans="2:8" x14ac:dyDescent="0.35">
      <c r="B785" s="621" t="s">
        <v>533</v>
      </c>
      <c r="C785" s="621" t="s">
        <v>533</v>
      </c>
      <c r="D785" s="621" t="s">
        <v>533</v>
      </c>
      <c r="E785" s="621" t="s">
        <v>533</v>
      </c>
      <c r="F785" s="4" t="s">
        <v>533</v>
      </c>
      <c r="G785" s="4" t="s">
        <v>533</v>
      </c>
    </row>
    <row r="786" spans="2:8" x14ac:dyDescent="0.35">
      <c r="B786" s="620" t="s">
        <v>3303</v>
      </c>
      <c r="C786" s="620" t="s">
        <v>3303</v>
      </c>
      <c r="D786" s="620" t="s">
        <v>3303</v>
      </c>
      <c r="E786" s="620" t="s">
        <v>3303</v>
      </c>
      <c r="F786" s="10">
        <v>0</v>
      </c>
      <c r="G786" s="10">
        <v>0</v>
      </c>
    </row>
    <row r="787" spans="2:8" x14ac:dyDescent="0.35">
      <c r="B787" s="621" t="s">
        <v>533</v>
      </c>
      <c r="C787" s="621" t="s">
        <v>533</v>
      </c>
      <c r="D787" s="621" t="s">
        <v>533</v>
      </c>
      <c r="E787" s="621" t="s">
        <v>533</v>
      </c>
      <c r="F787" s="4" t="s">
        <v>533</v>
      </c>
      <c r="G787" s="4" t="s">
        <v>533</v>
      </c>
    </row>
    <row r="788" spans="2:8" x14ac:dyDescent="0.35">
      <c r="B788" s="620" t="s">
        <v>3304</v>
      </c>
      <c r="C788" s="620" t="s">
        <v>3304</v>
      </c>
      <c r="D788" s="620" t="s">
        <v>3304</v>
      </c>
      <c r="E788" s="620" t="s">
        <v>3304</v>
      </c>
      <c r="F788" s="10">
        <v>0</v>
      </c>
      <c r="G788" s="10">
        <v>0</v>
      </c>
    </row>
    <row r="789" spans="2:8" x14ac:dyDescent="0.35">
      <c r="B789" s="621" t="s">
        <v>533</v>
      </c>
      <c r="C789" s="621" t="s">
        <v>533</v>
      </c>
      <c r="D789" s="621" t="s">
        <v>533</v>
      </c>
      <c r="E789" s="621" t="s">
        <v>533</v>
      </c>
      <c r="F789" s="4" t="s">
        <v>533</v>
      </c>
      <c r="G789" s="4" t="s">
        <v>533</v>
      </c>
    </row>
    <row r="790" spans="2:8" x14ac:dyDescent="0.35">
      <c r="B790" s="620" t="s">
        <v>3305</v>
      </c>
      <c r="C790" s="620" t="s">
        <v>3305</v>
      </c>
      <c r="D790" s="620" t="s">
        <v>3305</v>
      </c>
      <c r="E790" s="620" t="s">
        <v>3305</v>
      </c>
      <c r="F790" s="10">
        <v>0</v>
      </c>
      <c r="G790" s="10">
        <v>0</v>
      </c>
    </row>
    <row r="791" spans="2:8" x14ac:dyDescent="0.35">
      <c r="B791" s="621" t="s">
        <v>533</v>
      </c>
      <c r="C791" s="621" t="s">
        <v>533</v>
      </c>
      <c r="D791" s="621" t="s">
        <v>533</v>
      </c>
      <c r="E791" s="621" t="s">
        <v>533</v>
      </c>
      <c r="F791" s="4" t="s">
        <v>533</v>
      </c>
      <c r="G791" s="4" t="s">
        <v>533</v>
      </c>
    </row>
    <row r="792" spans="2:8" x14ac:dyDescent="0.35">
      <c r="B792" s="21" t="s">
        <v>533</v>
      </c>
      <c r="C792" s="21" t="s">
        <v>533</v>
      </c>
      <c r="D792" s="21" t="s">
        <v>533</v>
      </c>
      <c r="E792" s="21" t="s">
        <v>533</v>
      </c>
      <c r="F792" s="24" t="s">
        <v>533</v>
      </c>
      <c r="G792" s="24" t="s">
        <v>533</v>
      </c>
    </row>
    <row r="793" spans="2:8" x14ac:dyDescent="0.35">
      <c r="B793" s="22" t="s">
        <v>533</v>
      </c>
      <c r="C793" s="22" t="s">
        <v>533</v>
      </c>
      <c r="D793" s="22" t="s">
        <v>533</v>
      </c>
      <c r="E793" s="22" t="s">
        <v>533</v>
      </c>
      <c r="F793" s="25" t="s">
        <v>533</v>
      </c>
      <c r="G793" s="25" t="s">
        <v>533</v>
      </c>
    </row>
    <row r="794" spans="2:8" x14ac:dyDescent="0.35">
      <c r="B794" s="23" t="s">
        <v>533</v>
      </c>
      <c r="C794" s="23" t="s">
        <v>533</v>
      </c>
      <c r="D794" s="23" t="s">
        <v>533</v>
      </c>
      <c r="E794" s="23" t="s">
        <v>533</v>
      </c>
      <c r="F794" s="26" t="s">
        <v>533</v>
      </c>
      <c r="G794" s="26" t="s">
        <v>533</v>
      </c>
    </row>
    <row r="795" spans="2:8" x14ac:dyDescent="0.35">
      <c r="B795" s="624" t="s">
        <v>12</v>
      </c>
      <c r="C795" s="624" t="s">
        <v>12</v>
      </c>
      <c r="D795" s="624" t="s">
        <v>12</v>
      </c>
      <c r="E795" s="624" t="s">
        <v>12</v>
      </c>
      <c r="F795" s="624" t="s">
        <v>12</v>
      </c>
      <c r="G795" s="624" t="s">
        <v>12</v>
      </c>
      <c r="H795" s="27"/>
    </row>
    <row r="796" spans="2:8" x14ac:dyDescent="0.35">
      <c r="B796" s="625" t="s">
        <v>3293</v>
      </c>
      <c r="C796" s="625" t="s">
        <v>3293</v>
      </c>
      <c r="D796" s="625" t="s">
        <v>3293</v>
      </c>
      <c r="E796" s="625" t="s">
        <v>3293</v>
      </c>
      <c r="F796" s="625" t="s">
        <v>3293</v>
      </c>
      <c r="G796" s="625" t="s">
        <v>3293</v>
      </c>
      <c r="H796" s="27"/>
    </row>
    <row r="797" spans="2:8" x14ac:dyDescent="0.35">
      <c r="B797" s="625" t="s">
        <v>3294</v>
      </c>
      <c r="C797" s="625" t="s">
        <v>3294</v>
      </c>
      <c r="D797" s="625" t="s">
        <v>3294</v>
      </c>
      <c r="E797" s="625" t="s">
        <v>3294</v>
      </c>
      <c r="F797" s="625" t="s">
        <v>3294</v>
      </c>
      <c r="G797" s="625" t="s">
        <v>3294</v>
      </c>
      <c r="H797" s="27"/>
    </row>
    <row r="798" spans="2:8" x14ac:dyDescent="0.35">
      <c r="B798" s="626" t="s">
        <v>3295</v>
      </c>
      <c r="C798" s="626" t="s">
        <v>3295</v>
      </c>
      <c r="D798" s="626" t="s">
        <v>3295</v>
      </c>
      <c r="E798" s="626" t="s">
        <v>3295</v>
      </c>
      <c r="F798" s="626" t="s">
        <v>3295</v>
      </c>
      <c r="G798" s="626" t="s">
        <v>3295</v>
      </c>
      <c r="H798" s="27"/>
    </row>
    <row r="799" spans="2:8" x14ac:dyDescent="0.35">
      <c r="B799" s="619" t="s">
        <v>3296</v>
      </c>
      <c r="C799" s="619" t="s">
        <v>3296</v>
      </c>
      <c r="D799" s="619" t="s">
        <v>3296</v>
      </c>
      <c r="E799" s="619" t="s">
        <v>3296</v>
      </c>
      <c r="F799" s="14">
        <v>2025</v>
      </c>
      <c r="G799" s="14">
        <v>2024</v>
      </c>
    </row>
    <row r="800" spans="2:8" x14ac:dyDescent="0.35">
      <c r="B800" s="620" t="s">
        <v>3297</v>
      </c>
      <c r="C800" s="620" t="s">
        <v>3297</v>
      </c>
      <c r="D800" s="620" t="s">
        <v>3297</v>
      </c>
      <c r="E800" s="620" t="s">
        <v>3297</v>
      </c>
      <c r="F800" s="10" t="s">
        <v>533</v>
      </c>
      <c r="G800" s="10" t="s">
        <v>533</v>
      </c>
    </row>
    <row r="801" spans="2:7" x14ac:dyDescent="0.35">
      <c r="B801" s="17" t="s">
        <v>533</v>
      </c>
      <c r="C801" s="623" t="s">
        <v>3307</v>
      </c>
      <c r="D801" s="623" t="s">
        <v>3307</v>
      </c>
      <c r="E801" s="623" t="s">
        <v>3307</v>
      </c>
      <c r="F801" s="10" t="s">
        <v>64</v>
      </c>
      <c r="G801" s="10" t="s">
        <v>3507</v>
      </c>
    </row>
    <row r="802" spans="2:7" x14ac:dyDescent="0.35">
      <c r="B802" s="18" t="s">
        <v>533</v>
      </c>
      <c r="C802" s="19" t="s">
        <v>533</v>
      </c>
      <c r="D802" s="622" t="s">
        <v>3309</v>
      </c>
      <c r="E802" s="622" t="s">
        <v>3309</v>
      </c>
      <c r="F802" s="4">
        <v>0</v>
      </c>
      <c r="G802" s="4">
        <v>0</v>
      </c>
    </row>
    <row r="803" spans="2:7" x14ac:dyDescent="0.35">
      <c r="B803" s="18" t="s">
        <v>533</v>
      </c>
      <c r="C803" s="19" t="s">
        <v>533</v>
      </c>
      <c r="D803" s="622" t="s">
        <v>3310</v>
      </c>
      <c r="E803" s="622" t="s">
        <v>3310</v>
      </c>
      <c r="F803" s="4">
        <v>0</v>
      </c>
      <c r="G803" s="4">
        <v>0</v>
      </c>
    </row>
    <row r="804" spans="2:7" x14ac:dyDescent="0.35">
      <c r="B804" s="18" t="s">
        <v>533</v>
      </c>
      <c r="C804" s="19" t="s">
        <v>533</v>
      </c>
      <c r="D804" s="622" t="s">
        <v>3311</v>
      </c>
      <c r="E804" s="622" t="s">
        <v>3311</v>
      </c>
      <c r="F804" s="4">
        <v>0</v>
      </c>
      <c r="G804" s="4">
        <v>0</v>
      </c>
    </row>
    <row r="805" spans="2:7" x14ac:dyDescent="0.35">
      <c r="B805" s="18" t="s">
        <v>533</v>
      </c>
      <c r="C805" s="19" t="s">
        <v>533</v>
      </c>
      <c r="D805" s="622" t="s">
        <v>3312</v>
      </c>
      <c r="E805" s="622" t="s">
        <v>3312</v>
      </c>
      <c r="F805" s="4">
        <v>0</v>
      </c>
      <c r="G805" s="4">
        <v>0</v>
      </c>
    </row>
    <row r="806" spans="2:7" x14ac:dyDescent="0.35">
      <c r="B806" s="18" t="s">
        <v>533</v>
      </c>
      <c r="C806" s="19" t="s">
        <v>533</v>
      </c>
      <c r="D806" s="622" t="s">
        <v>3313</v>
      </c>
      <c r="E806" s="622" t="s">
        <v>3313</v>
      </c>
      <c r="F806" s="4">
        <v>0</v>
      </c>
      <c r="G806" s="4">
        <v>0</v>
      </c>
    </row>
    <row r="807" spans="2:7" x14ac:dyDescent="0.35">
      <c r="B807" s="18" t="s">
        <v>533</v>
      </c>
      <c r="C807" s="19" t="s">
        <v>533</v>
      </c>
      <c r="D807" s="622" t="s">
        <v>3314</v>
      </c>
      <c r="E807" s="622" t="s">
        <v>3314</v>
      </c>
      <c r="F807" s="4">
        <v>0</v>
      </c>
      <c r="G807" s="4">
        <v>0</v>
      </c>
    </row>
    <row r="808" spans="2:7" x14ac:dyDescent="0.35">
      <c r="B808" s="18" t="s">
        <v>533</v>
      </c>
      <c r="C808" s="19" t="s">
        <v>533</v>
      </c>
      <c r="D808" s="622" t="s">
        <v>3315</v>
      </c>
      <c r="E808" s="622" t="s">
        <v>3315</v>
      </c>
      <c r="F808" s="4" t="s">
        <v>3381</v>
      </c>
      <c r="G808" s="4" t="s">
        <v>3508</v>
      </c>
    </row>
    <row r="809" spans="2:7" x14ac:dyDescent="0.35">
      <c r="B809" s="18" t="s">
        <v>533</v>
      </c>
      <c r="C809" s="19" t="s">
        <v>533</v>
      </c>
      <c r="D809" s="622" t="s">
        <v>3316</v>
      </c>
      <c r="E809" s="622" t="s">
        <v>3316</v>
      </c>
      <c r="F809" s="4">
        <v>0</v>
      </c>
      <c r="G809" s="4">
        <v>0</v>
      </c>
    </row>
    <row r="810" spans="2:7" x14ac:dyDescent="0.35">
      <c r="B810" s="18" t="s">
        <v>533</v>
      </c>
      <c r="C810" s="19" t="s">
        <v>533</v>
      </c>
      <c r="D810" s="622" t="s">
        <v>3317</v>
      </c>
      <c r="E810" s="622" t="s">
        <v>3317</v>
      </c>
      <c r="F810" s="4" t="s">
        <v>3382</v>
      </c>
      <c r="G810" s="4" t="s">
        <v>3509</v>
      </c>
    </row>
    <row r="811" spans="2:7" x14ac:dyDescent="0.35">
      <c r="B811" s="18" t="s">
        <v>533</v>
      </c>
      <c r="C811" s="19" t="s">
        <v>533</v>
      </c>
      <c r="D811" s="622" t="s">
        <v>3318</v>
      </c>
      <c r="E811" s="622" t="s">
        <v>3318</v>
      </c>
      <c r="F811" s="4">
        <v>0</v>
      </c>
      <c r="G811" s="4">
        <v>0</v>
      </c>
    </row>
    <row r="812" spans="2:7" x14ac:dyDescent="0.35">
      <c r="B812" s="621" t="s">
        <v>533</v>
      </c>
      <c r="C812" s="621" t="s">
        <v>533</v>
      </c>
      <c r="D812" s="621" t="s">
        <v>533</v>
      </c>
      <c r="E812" s="621" t="s">
        <v>533</v>
      </c>
      <c r="F812" s="4" t="s">
        <v>533</v>
      </c>
      <c r="G812" s="4" t="s">
        <v>533</v>
      </c>
    </row>
    <row r="813" spans="2:7" x14ac:dyDescent="0.35">
      <c r="B813" s="17" t="s">
        <v>533</v>
      </c>
      <c r="C813" s="623" t="s">
        <v>3308</v>
      </c>
      <c r="D813" s="623" t="s">
        <v>3308</v>
      </c>
      <c r="E813" s="623" t="s">
        <v>3308</v>
      </c>
      <c r="F813" s="10" t="s">
        <v>2894</v>
      </c>
      <c r="G813" s="10" t="s">
        <v>3510</v>
      </c>
    </row>
    <row r="814" spans="2:7" x14ac:dyDescent="0.35">
      <c r="B814" s="18" t="s">
        <v>533</v>
      </c>
      <c r="C814" s="19" t="s">
        <v>533</v>
      </c>
      <c r="D814" s="622" t="s">
        <v>3319</v>
      </c>
      <c r="E814" s="622" t="s">
        <v>3319</v>
      </c>
      <c r="F814" s="4" t="s">
        <v>971</v>
      </c>
      <c r="G814" s="4" t="s">
        <v>3511</v>
      </c>
    </row>
    <row r="815" spans="2:7" x14ac:dyDescent="0.35">
      <c r="B815" s="18" t="s">
        <v>533</v>
      </c>
      <c r="C815" s="19" t="s">
        <v>533</v>
      </c>
      <c r="D815" s="622" t="s">
        <v>3320</v>
      </c>
      <c r="E815" s="622" t="s">
        <v>3320</v>
      </c>
      <c r="F815" s="4" t="s">
        <v>984</v>
      </c>
      <c r="G815" s="4" t="s">
        <v>3512</v>
      </c>
    </row>
    <row r="816" spans="2:7" x14ac:dyDescent="0.35">
      <c r="B816" s="18" t="s">
        <v>533</v>
      </c>
      <c r="C816" s="19" t="s">
        <v>533</v>
      </c>
      <c r="D816" s="622" t="s">
        <v>3321</v>
      </c>
      <c r="E816" s="622" t="s">
        <v>3321</v>
      </c>
      <c r="F816" s="4" t="s">
        <v>1002</v>
      </c>
      <c r="G816" s="4" t="s">
        <v>3513</v>
      </c>
    </row>
    <row r="817" spans="2:7" x14ac:dyDescent="0.35">
      <c r="B817" s="18" t="s">
        <v>533</v>
      </c>
      <c r="C817" s="19" t="s">
        <v>533</v>
      </c>
      <c r="D817" s="622" t="s">
        <v>3322</v>
      </c>
      <c r="E817" s="622" t="s">
        <v>3322</v>
      </c>
      <c r="F817" s="4">
        <v>0</v>
      </c>
      <c r="G817" s="4">
        <v>0</v>
      </c>
    </row>
    <row r="818" spans="2:7" x14ac:dyDescent="0.35">
      <c r="B818" s="18" t="s">
        <v>533</v>
      </c>
      <c r="C818" s="19" t="s">
        <v>533</v>
      </c>
      <c r="D818" s="622" t="s">
        <v>3323</v>
      </c>
      <c r="E818" s="622" t="s">
        <v>3323</v>
      </c>
      <c r="F818" s="4">
        <v>0</v>
      </c>
      <c r="G818" s="4">
        <v>0</v>
      </c>
    </row>
    <row r="819" spans="2:7" x14ac:dyDescent="0.35">
      <c r="B819" s="18" t="s">
        <v>533</v>
      </c>
      <c r="C819" s="19" t="s">
        <v>533</v>
      </c>
      <c r="D819" s="622" t="s">
        <v>3324</v>
      </c>
      <c r="E819" s="622" t="s">
        <v>3324</v>
      </c>
      <c r="F819" s="4">
        <v>0</v>
      </c>
      <c r="G819" s="4">
        <v>0</v>
      </c>
    </row>
    <row r="820" spans="2:7" x14ac:dyDescent="0.35">
      <c r="B820" s="18" t="s">
        <v>533</v>
      </c>
      <c r="C820" s="19" t="s">
        <v>533</v>
      </c>
      <c r="D820" s="622" t="s">
        <v>3325</v>
      </c>
      <c r="E820" s="622" t="s">
        <v>3325</v>
      </c>
      <c r="F820" s="4">
        <v>0</v>
      </c>
      <c r="G820" s="4">
        <v>0</v>
      </c>
    </row>
    <row r="821" spans="2:7" x14ac:dyDescent="0.35">
      <c r="B821" s="18" t="s">
        <v>533</v>
      </c>
      <c r="C821" s="19" t="s">
        <v>533</v>
      </c>
      <c r="D821" s="622" t="s">
        <v>3326</v>
      </c>
      <c r="E821" s="622" t="s">
        <v>3326</v>
      </c>
      <c r="F821" s="4">
        <v>0</v>
      </c>
      <c r="G821" s="4">
        <v>0</v>
      </c>
    </row>
    <row r="822" spans="2:7" x14ac:dyDescent="0.35">
      <c r="B822" s="18" t="s">
        <v>533</v>
      </c>
      <c r="C822" s="19" t="s">
        <v>533</v>
      </c>
      <c r="D822" s="622" t="s">
        <v>3327</v>
      </c>
      <c r="E822" s="622" t="s">
        <v>3327</v>
      </c>
      <c r="F822" s="4">
        <v>0</v>
      </c>
      <c r="G822" s="4">
        <v>0</v>
      </c>
    </row>
    <row r="823" spans="2:7" x14ac:dyDescent="0.35">
      <c r="B823" s="18" t="s">
        <v>533</v>
      </c>
      <c r="C823" s="19" t="s">
        <v>533</v>
      </c>
      <c r="D823" s="622" t="s">
        <v>3328</v>
      </c>
      <c r="E823" s="622" t="s">
        <v>3328</v>
      </c>
      <c r="F823" s="4">
        <v>0</v>
      </c>
      <c r="G823" s="4">
        <v>0</v>
      </c>
    </row>
    <row r="824" spans="2:7" x14ac:dyDescent="0.35">
      <c r="B824" s="18" t="s">
        <v>533</v>
      </c>
      <c r="C824" s="19" t="s">
        <v>533</v>
      </c>
      <c r="D824" s="622" t="s">
        <v>3329</v>
      </c>
      <c r="E824" s="622" t="s">
        <v>3329</v>
      </c>
      <c r="F824" s="4">
        <v>0</v>
      </c>
      <c r="G824" s="4">
        <v>0</v>
      </c>
    </row>
    <row r="825" spans="2:7" x14ac:dyDescent="0.35">
      <c r="B825" s="18" t="s">
        <v>533</v>
      </c>
      <c r="C825" s="19" t="s">
        <v>533</v>
      </c>
      <c r="D825" s="622" t="s">
        <v>3330</v>
      </c>
      <c r="E825" s="622" t="s">
        <v>3330</v>
      </c>
      <c r="F825" s="4">
        <v>0</v>
      </c>
      <c r="G825" s="4">
        <v>0</v>
      </c>
    </row>
    <row r="826" spans="2:7" x14ac:dyDescent="0.35">
      <c r="B826" s="18" t="s">
        <v>533</v>
      </c>
      <c r="C826" s="19" t="s">
        <v>533</v>
      </c>
      <c r="D826" s="622" t="s">
        <v>3331</v>
      </c>
      <c r="E826" s="622" t="s">
        <v>3331</v>
      </c>
      <c r="F826" s="4">
        <v>0</v>
      </c>
      <c r="G826" s="4">
        <v>0</v>
      </c>
    </row>
    <row r="827" spans="2:7" x14ac:dyDescent="0.35">
      <c r="B827" s="18" t="s">
        <v>533</v>
      </c>
      <c r="C827" s="19" t="s">
        <v>533</v>
      </c>
      <c r="D827" s="622" t="s">
        <v>3332</v>
      </c>
      <c r="E827" s="622" t="s">
        <v>3332</v>
      </c>
      <c r="F827" s="4">
        <v>0</v>
      </c>
      <c r="G827" s="4">
        <v>0</v>
      </c>
    </row>
    <row r="828" spans="2:7" x14ac:dyDescent="0.35">
      <c r="B828" s="18" t="s">
        <v>533</v>
      </c>
      <c r="C828" s="19" t="s">
        <v>533</v>
      </c>
      <c r="D828" s="622" t="s">
        <v>3333</v>
      </c>
      <c r="E828" s="622" t="s">
        <v>3333</v>
      </c>
      <c r="F828" s="4">
        <v>0</v>
      </c>
      <c r="G828" s="4">
        <v>0</v>
      </c>
    </row>
    <row r="829" spans="2:7" x14ac:dyDescent="0.35">
      <c r="B829" s="18" t="s">
        <v>533</v>
      </c>
      <c r="C829" s="19" t="s">
        <v>533</v>
      </c>
      <c r="D829" s="622" t="s">
        <v>3334</v>
      </c>
      <c r="E829" s="622" t="s">
        <v>3334</v>
      </c>
      <c r="F829" s="4">
        <v>0</v>
      </c>
      <c r="G829" s="4">
        <v>0</v>
      </c>
    </row>
    <row r="830" spans="2:7" x14ac:dyDescent="0.35">
      <c r="B830" s="620" t="s">
        <v>3298</v>
      </c>
      <c r="C830" s="620" t="s">
        <v>3298</v>
      </c>
      <c r="D830" s="620" t="s">
        <v>3298</v>
      </c>
      <c r="E830" s="620" t="s">
        <v>3298</v>
      </c>
      <c r="F830" s="10" t="s">
        <v>1039</v>
      </c>
      <c r="G830" s="10" t="s">
        <v>3514</v>
      </c>
    </row>
    <row r="831" spans="2:7" x14ac:dyDescent="0.35">
      <c r="B831" s="621" t="s">
        <v>533</v>
      </c>
      <c r="C831" s="621" t="s">
        <v>533</v>
      </c>
      <c r="D831" s="621" t="s">
        <v>533</v>
      </c>
      <c r="E831" s="621" t="s">
        <v>533</v>
      </c>
      <c r="F831" s="4" t="s">
        <v>533</v>
      </c>
      <c r="G831" s="4" t="s">
        <v>533</v>
      </c>
    </row>
    <row r="832" spans="2:7" x14ac:dyDescent="0.35">
      <c r="B832" s="620" t="s">
        <v>3299</v>
      </c>
      <c r="C832" s="620" t="s">
        <v>3299</v>
      </c>
      <c r="D832" s="620" t="s">
        <v>3299</v>
      </c>
      <c r="E832" s="620" t="s">
        <v>3299</v>
      </c>
      <c r="F832" s="10" t="s">
        <v>533</v>
      </c>
      <c r="G832" s="10" t="s">
        <v>533</v>
      </c>
    </row>
    <row r="833" spans="2:7" x14ac:dyDescent="0.35">
      <c r="B833" s="17" t="s">
        <v>533</v>
      </c>
      <c r="C833" s="623" t="s">
        <v>3307</v>
      </c>
      <c r="D833" s="623" t="s">
        <v>3307</v>
      </c>
      <c r="E833" s="623" t="s">
        <v>3307</v>
      </c>
      <c r="F833" s="10">
        <v>0</v>
      </c>
      <c r="G833" s="10">
        <v>0</v>
      </c>
    </row>
    <row r="834" spans="2:7" x14ac:dyDescent="0.35">
      <c r="B834" s="18" t="s">
        <v>533</v>
      </c>
      <c r="C834" s="19" t="s">
        <v>533</v>
      </c>
      <c r="D834" s="622" t="s">
        <v>3335</v>
      </c>
      <c r="E834" s="622" t="s">
        <v>3335</v>
      </c>
      <c r="F834" s="4">
        <v>0</v>
      </c>
      <c r="G834" s="4">
        <v>0</v>
      </c>
    </row>
    <row r="835" spans="2:7" x14ac:dyDescent="0.35">
      <c r="B835" s="18" t="s">
        <v>533</v>
      </c>
      <c r="C835" s="19" t="s">
        <v>533</v>
      </c>
      <c r="D835" s="622" t="s">
        <v>3336</v>
      </c>
      <c r="E835" s="622" t="s">
        <v>3336</v>
      </c>
      <c r="F835" s="4">
        <v>0</v>
      </c>
      <c r="G835" s="4">
        <v>0</v>
      </c>
    </row>
    <row r="836" spans="2:7" x14ac:dyDescent="0.35">
      <c r="B836" s="18" t="s">
        <v>533</v>
      </c>
      <c r="C836" s="19" t="s">
        <v>533</v>
      </c>
      <c r="D836" s="622" t="s">
        <v>3337</v>
      </c>
      <c r="E836" s="622" t="s">
        <v>3337</v>
      </c>
      <c r="F836" s="4">
        <v>0</v>
      </c>
      <c r="G836" s="4">
        <v>0</v>
      </c>
    </row>
    <row r="837" spans="2:7" x14ac:dyDescent="0.35">
      <c r="B837" s="621" t="s">
        <v>533</v>
      </c>
      <c r="C837" s="621" t="s">
        <v>533</v>
      </c>
      <c r="D837" s="621" t="s">
        <v>533</v>
      </c>
      <c r="E837" s="621" t="s">
        <v>533</v>
      </c>
      <c r="F837" s="4" t="s">
        <v>533</v>
      </c>
      <c r="G837" s="4" t="s">
        <v>533</v>
      </c>
    </row>
    <row r="838" spans="2:7" x14ac:dyDescent="0.35">
      <c r="B838" s="17" t="s">
        <v>533</v>
      </c>
      <c r="C838" s="623" t="s">
        <v>3308</v>
      </c>
      <c r="D838" s="623" t="s">
        <v>3308</v>
      </c>
      <c r="E838" s="623" t="s">
        <v>3308</v>
      </c>
      <c r="F838" s="10" t="s">
        <v>1039</v>
      </c>
      <c r="G838" s="10" t="s">
        <v>3514</v>
      </c>
    </row>
    <row r="839" spans="2:7" x14ac:dyDescent="0.35">
      <c r="B839" s="18" t="s">
        <v>533</v>
      </c>
      <c r="C839" s="19" t="s">
        <v>533</v>
      </c>
      <c r="D839" s="622" t="s">
        <v>3335</v>
      </c>
      <c r="E839" s="622" t="s">
        <v>3335</v>
      </c>
      <c r="F839" s="4">
        <v>0</v>
      </c>
      <c r="G839" s="4">
        <v>0</v>
      </c>
    </row>
    <row r="840" spans="2:7" x14ac:dyDescent="0.35">
      <c r="B840" s="18" t="s">
        <v>533</v>
      </c>
      <c r="C840" s="19" t="s">
        <v>533</v>
      </c>
      <c r="D840" s="622" t="s">
        <v>3336</v>
      </c>
      <c r="E840" s="622" t="s">
        <v>3336</v>
      </c>
      <c r="F840" s="4" t="s">
        <v>1039</v>
      </c>
      <c r="G840" s="4" t="s">
        <v>3514</v>
      </c>
    </row>
    <row r="841" spans="2:7" x14ac:dyDescent="0.35">
      <c r="B841" s="18" t="s">
        <v>533</v>
      </c>
      <c r="C841" s="19" t="s">
        <v>533</v>
      </c>
      <c r="D841" s="622" t="s">
        <v>3338</v>
      </c>
      <c r="E841" s="622" t="s">
        <v>3338</v>
      </c>
      <c r="F841" s="4">
        <v>0</v>
      </c>
      <c r="G841" s="4">
        <v>0</v>
      </c>
    </row>
    <row r="842" spans="2:7" x14ac:dyDescent="0.35">
      <c r="B842" s="620" t="s">
        <v>3300</v>
      </c>
      <c r="C842" s="620" t="s">
        <v>3300</v>
      </c>
      <c r="D842" s="620" t="s">
        <v>3300</v>
      </c>
      <c r="E842" s="620" t="s">
        <v>3300</v>
      </c>
      <c r="F842" s="10" t="s">
        <v>3383</v>
      </c>
      <c r="G842" s="10" t="s">
        <v>3515</v>
      </c>
    </row>
    <row r="843" spans="2:7" x14ac:dyDescent="0.35">
      <c r="B843" s="621" t="s">
        <v>533</v>
      </c>
      <c r="C843" s="621" t="s">
        <v>533</v>
      </c>
      <c r="D843" s="621" t="s">
        <v>533</v>
      </c>
      <c r="E843" s="621" t="s">
        <v>533</v>
      </c>
      <c r="F843" s="4" t="s">
        <v>533</v>
      </c>
      <c r="G843" s="4" t="s">
        <v>533</v>
      </c>
    </row>
    <row r="844" spans="2:7" x14ac:dyDescent="0.35">
      <c r="B844" s="620" t="s">
        <v>3301</v>
      </c>
      <c r="C844" s="620" t="s">
        <v>3301</v>
      </c>
      <c r="D844" s="620" t="s">
        <v>3301</v>
      </c>
      <c r="E844" s="620" t="s">
        <v>3301</v>
      </c>
      <c r="F844" s="10" t="s">
        <v>533</v>
      </c>
      <c r="G844" s="10" t="s">
        <v>533</v>
      </c>
    </row>
    <row r="845" spans="2:7" x14ac:dyDescent="0.35">
      <c r="B845" s="17" t="s">
        <v>533</v>
      </c>
      <c r="C845" s="623" t="s">
        <v>3307</v>
      </c>
      <c r="D845" s="623" t="s">
        <v>3307</v>
      </c>
      <c r="E845" s="623" t="s">
        <v>3307</v>
      </c>
      <c r="F845" s="10">
        <v>0</v>
      </c>
      <c r="G845" s="10">
        <v>0</v>
      </c>
    </row>
    <row r="846" spans="2:7" x14ac:dyDescent="0.35">
      <c r="B846" s="18" t="s">
        <v>533</v>
      </c>
      <c r="C846" s="19" t="s">
        <v>533</v>
      </c>
      <c r="D846" s="622" t="s">
        <v>3339</v>
      </c>
      <c r="E846" s="622" t="s">
        <v>3339</v>
      </c>
      <c r="F846" s="4">
        <v>0</v>
      </c>
      <c r="G846" s="4">
        <v>0</v>
      </c>
    </row>
    <row r="847" spans="2:7" x14ac:dyDescent="0.35">
      <c r="B847" s="18" t="s">
        <v>533</v>
      </c>
      <c r="C847" s="19" t="s">
        <v>533</v>
      </c>
      <c r="D847" s="19" t="s">
        <v>533</v>
      </c>
      <c r="E847" s="20" t="s">
        <v>3343</v>
      </c>
      <c r="F847" s="4">
        <v>0</v>
      </c>
      <c r="G847" s="4">
        <v>0</v>
      </c>
    </row>
    <row r="848" spans="2:7" x14ac:dyDescent="0.35">
      <c r="B848" s="18" t="s">
        <v>533</v>
      </c>
      <c r="C848" s="19" t="s">
        <v>533</v>
      </c>
      <c r="D848" s="19" t="s">
        <v>533</v>
      </c>
      <c r="E848" s="20" t="s">
        <v>3344</v>
      </c>
      <c r="F848" s="4">
        <v>0</v>
      </c>
      <c r="G848" s="4">
        <v>0</v>
      </c>
    </row>
    <row r="849" spans="2:7" x14ac:dyDescent="0.35">
      <c r="B849" s="18" t="s">
        <v>533</v>
      </c>
      <c r="C849" s="19" t="s">
        <v>533</v>
      </c>
      <c r="D849" s="622" t="s">
        <v>3340</v>
      </c>
      <c r="E849" s="622" t="s">
        <v>3340</v>
      </c>
      <c r="F849" s="4">
        <v>0</v>
      </c>
      <c r="G849" s="4">
        <v>0</v>
      </c>
    </row>
    <row r="850" spans="2:7" x14ac:dyDescent="0.35">
      <c r="B850" s="621" t="s">
        <v>533</v>
      </c>
      <c r="C850" s="621" t="s">
        <v>533</v>
      </c>
      <c r="D850" s="621" t="s">
        <v>533</v>
      </c>
      <c r="E850" s="621" t="s">
        <v>533</v>
      </c>
      <c r="F850" s="4" t="s">
        <v>533</v>
      </c>
      <c r="G850" s="4" t="s">
        <v>533</v>
      </c>
    </row>
    <row r="851" spans="2:7" x14ac:dyDescent="0.35">
      <c r="B851" s="17" t="s">
        <v>533</v>
      </c>
      <c r="C851" s="623" t="s">
        <v>3308</v>
      </c>
      <c r="D851" s="623" t="s">
        <v>3308</v>
      </c>
      <c r="E851" s="623" t="s">
        <v>3308</v>
      </c>
      <c r="F851" s="10">
        <v>0</v>
      </c>
      <c r="G851" s="10">
        <v>0</v>
      </c>
    </row>
    <row r="852" spans="2:7" x14ac:dyDescent="0.35">
      <c r="B852" s="18" t="s">
        <v>533</v>
      </c>
      <c r="C852" s="19" t="s">
        <v>533</v>
      </c>
      <c r="D852" s="622" t="s">
        <v>3341</v>
      </c>
      <c r="E852" s="622" t="s">
        <v>3341</v>
      </c>
      <c r="F852" s="4">
        <v>0</v>
      </c>
      <c r="G852" s="4">
        <v>0</v>
      </c>
    </row>
    <row r="853" spans="2:7" x14ac:dyDescent="0.35">
      <c r="B853" s="18" t="s">
        <v>533</v>
      </c>
      <c r="C853" s="19" t="s">
        <v>533</v>
      </c>
      <c r="D853" s="19" t="s">
        <v>533</v>
      </c>
      <c r="E853" s="20" t="s">
        <v>3343</v>
      </c>
      <c r="F853" s="4">
        <v>0</v>
      </c>
      <c r="G853" s="4">
        <v>0</v>
      </c>
    </row>
    <row r="854" spans="2:7" x14ac:dyDescent="0.35">
      <c r="B854" s="18" t="s">
        <v>533</v>
      </c>
      <c r="C854" s="19" t="s">
        <v>533</v>
      </c>
      <c r="D854" s="19" t="s">
        <v>533</v>
      </c>
      <c r="E854" s="20" t="s">
        <v>3344</v>
      </c>
      <c r="F854" s="4">
        <v>0</v>
      </c>
      <c r="G854" s="4">
        <v>0</v>
      </c>
    </row>
    <row r="855" spans="2:7" x14ac:dyDescent="0.35">
      <c r="B855" s="18" t="s">
        <v>533</v>
      </c>
      <c r="C855" s="19" t="s">
        <v>533</v>
      </c>
      <c r="D855" s="622" t="s">
        <v>3342</v>
      </c>
      <c r="E855" s="622" t="s">
        <v>3342</v>
      </c>
      <c r="F855" s="4">
        <v>0</v>
      </c>
      <c r="G855" s="4">
        <v>0</v>
      </c>
    </row>
    <row r="856" spans="2:7" x14ac:dyDescent="0.35">
      <c r="B856" s="620" t="s">
        <v>3302</v>
      </c>
      <c r="C856" s="620" t="s">
        <v>3302</v>
      </c>
      <c r="D856" s="620" t="s">
        <v>3302</v>
      </c>
      <c r="E856" s="620" t="s">
        <v>3302</v>
      </c>
      <c r="F856" s="10">
        <v>0</v>
      </c>
      <c r="G856" s="10">
        <v>0</v>
      </c>
    </row>
    <row r="857" spans="2:7" x14ac:dyDescent="0.35">
      <c r="B857" s="621" t="s">
        <v>533</v>
      </c>
      <c r="C857" s="621" t="s">
        <v>533</v>
      </c>
      <c r="D857" s="621" t="s">
        <v>533</v>
      </c>
      <c r="E857" s="621" t="s">
        <v>533</v>
      </c>
      <c r="F857" s="4" t="s">
        <v>533</v>
      </c>
      <c r="G857" s="4" t="s">
        <v>533</v>
      </c>
    </row>
    <row r="858" spans="2:7" x14ac:dyDescent="0.35">
      <c r="B858" s="620" t="s">
        <v>3303</v>
      </c>
      <c r="C858" s="620" t="s">
        <v>3303</v>
      </c>
      <c r="D858" s="620" t="s">
        <v>3303</v>
      </c>
      <c r="E858" s="620" t="s">
        <v>3303</v>
      </c>
      <c r="F858" s="10">
        <v>0</v>
      </c>
      <c r="G858" s="10">
        <v>0</v>
      </c>
    </row>
    <row r="859" spans="2:7" x14ac:dyDescent="0.35">
      <c r="B859" s="621" t="s">
        <v>533</v>
      </c>
      <c r="C859" s="621" t="s">
        <v>533</v>
      </c>
      <c r="D859" s="621" t="s">
        <v>533</v>
      </c>
      <c r="E859" s="621" t="s">
        <v>533</v>
      </c>
      <c r="F859" s="4" t="s">
        <v>533</v>
      </c>
      <c r="G859" s="4" t="s">
        <v>533</v>
      </c>
    </row>
    <row r="860" spans="2:7" x14ac:dyDescent="0.35">
      <c r="B860" s="620" t="s">
        <v>3304</v>
      </c>
      <c r="C860" s="620" t="s">
        <v>3304</v>
      </c>
      <c r="D860" s="620" t="s">
        <v>3304</v>
      </c>
      <c r="E860" s="620" t="s">
        <v>3304</v>
      </c>
      <c r="F860" s="10">
        <v>0</v>
      </c>
      <c r="G860" s="10">
        <v>0</v>
      </c>
    </row>
    <row r="861" spans="2:7" x14ac:dyDescent="0.35">
      <c r="B861" s="621" t="s">
        <v>533</v>
      </c>
      <c r="C861" s="621" t="s">
        <v>533</v>
      </c>
      <c r="D861" s="621" t="s">
        <v>533</v>
      </c>
      <c r="E861" s="621" t="s">
        <v>533</v>
      </c>
      <c r="F861" s="4" t="s">
        <v>533</v>
      </c>
      <c r="G861" s="4" t="s">
        <v>533</v>
      </c>
    </row>
    <row r="862" spans="2:7" x14ac:dyDescent="0.35">
      <c r="B862" s="620" t="s">
        <v>3305</v>
      </c>
      <c r="C862" s="620" t="s">
        <v>3305</v>
      </c>
      <c r="D862" s="620" t="s">
        <v>3305</v>
      </c>
      <c r="E862" s="620" t="s">
        <v>3305</v>
      </c>
      <c r="F862" s="10">
        <v>0</v>
      </c>
      <c r="G862" s="10">
        <v>0</v>
      </c>
    </row>
    <row r="863" spans="2:7" x14ac:dyDescent="0.35">
      <c r="B863" s="621" t="s">
        <v>533</v>
      </c>
      <c r="C863" s="621" t="s">
        <v>533</v>
      </c>
      <c r="D863" s="621" t="s">
        <v>533</v>
      </c>
      <c r="E863" s="621" t="s">
        <v>533</v>
      </c>
      <c r="F863" s="4" t="s">
        <v>533</v>
      </c>
      <c r="G863" s="4" t="s">
        <v>533</v>
      </c>
    </row>
    <row r="864" spans="2:7" x14ac:dyDescent="0.35">
      <c r="B864" s="21" t="s">
        <v>533</v>
      </c>
      <c r="C864" s="21" t="s">
        <v>533</v>
      </c>
      <c r="D864" s="21" t="s">
        <v>533</v>
      </c>
      <c r="E864" s="21" t="s">
        <v>533</v>
      </c>
      <c r="F864" s="24" t="s">
        <v>533</v>
      </c>
      <c r="G864" s="24" t="s">
        <v>533</v>
      </c>
    </row>
    <row r="865" spans="2:8" x14ac:dyDescent="0.35">
      <c r="B865" s="22" t="s">
        <v>533</v>
      </c>
      <c r="C865" s="22" t="s">
        <v>533</v>
      </c>
      <c r="D865" s="22" t="s">
        <v>533</v>
      </c>
      <c r="E865" s="22" t="s">
        <v>533</v>
      </c>
      <c r="F865" s="25" t="s">
        <v>533</v>
      </c>
      <c r="G865" s="25" t="s">
        <v>533</v>
      </c>
    </row>
    <row r="866" spans="2:8" x14ac:dyDescent="0.35">
      <c r="B866" s="23" t="s">
        <v>533</v>
      </c>
      <c r="C866" s="23" t="s">
        <v>533</v>
      </c>
      <c r="D866" s="23" t="s">
        <v>533</v>
      </c>
      <c r="E866" s="23" t="s">
        <v>533</v>
      </c>
      <c r="F866" s="26" t="s">
        <v>533</v>
      </c>
      <c r="G866" s="26" t="s">
        <v>533</v>
      </c>
    </row>
    <row r="867" spans="2:8" x14ac:dyDescent="0.35">
      <c r="B867" s="624" t="s">
        <v>13</v>
      </c>
      <c r="C867" s="624" t="s">
        <v>13</v>
      </c>
      <c r="D867" s="624" t="s">
        <v>13</v>
      </c>
      <c r="E867" s="624" t="s">
        <v>13</v>
      </c>
      <c r="F867" s="624" t="s">
        <v>13</v>
      </c>
      <c r="G867" s="624" t="s">
        <v>13</v>
      </c>
      <c r="H867" s="27"/>
    </row>
    <row r="868" spans="2:8" x14ac:dyDescent="0.35">
      <c r="B868" s="625" t="s">
        <v>3293</v>
      </c>
      <c r="C868" s="625" t="s">
        <v>3293</v>
      </c>
      <c r="D868" s="625" t="s">
        <v>3293</v>
      </c>
      <c r="E868" s="625" t="s">
        <v>3293</v>
      </c>
      <c r="F868" s="625" t="s">
        <v>3293</v>
      </c>
      <c r="G868" s="625" t="s">
        <v>3293</v>
      </c>
      <c r="H868" s="27"/>
    </row>
    <row r="869" spans="2:8" x14ac:dyDescent="0.35">
      <c r="B869" s="625" t="s">
        <v>3294</v>
      </c>
      <c r="C869" s="625" t="s">
        <v>3294</v>
      </c>
      <c r="D869" s="625" t="s">
        <v>3294</v>
      </c>
      <c r="E869" s="625" t="s">
        <v>3294</v>
      </c>
      <c r="F869" s="625" t="s">
        <v>3294</v>
      </c>
      <c r="G869" s="625" t="s">
        <v>3294</v>
      </c>
      <c r="H869" s="27"/>
    </row>
    <row r="870" spans="2:8" x14ac:dyDescent="0.35">
      <c r="B870" s="626" t="s">
        <v>3295</v>
      </c>
      <c r="C870" s="626" t="s">
        <v>3295</v>
      </c>
      <c r="D870" s="626" t="s">
        <v>3295</v>
      </c>
      <c r="E870" s="626" t="s">
        <v>3295</v>
      </c>
      <c r="F870" s="626" t="s">
        <v>3295</v>
      </c>
      <c r="G870" s="626" t="s">
        <v>3295</v>
      </c>
      <c r="H870" s="27"/>
    </row>
    <row r="871" spans="2:8" x14ac:dyDescent="0.35">
      <c r="B871" s="619" t="s">
        <v>3296</v>
      </c>
      <c r="C871" s="619" t="s">
        <v>3296</v>
      </c>
      <c r="D871" s="619" t="s">
        <v>3296</v>
      </c>
      <c r="E871" s="619" t="s">
        <v>3296</v>
      </c>
      <c r="F871" s="14">
        <v>2025</v>
      </c>
      <c r="G871" s="14">
        <v>2024</v>
      </c>
    </row>
    <row r="872" spans="2:8" x14ac:dyDescent="0.35">
      <c r="B872" s="620" t="s">
        <v>3297</v>
      </c>
      <c r="C872" s="620" t="s">
        <v>3297</v>
      </c>
      <c r="D872" s="620" t="s">
        <v>3297</v>
      </c>
      <c r="E872" s="620" t="s">
        <v>3297</v>
      </c>
      <c r="F872" s="10" t="s">
        <v>533</v>
      </c>
      <c r="G872" s="10" t="s">
        <v>533</v>
      </c>
    </row>
    <row r="873" spans="2:8" x14ac:dyDescent="0.35">
      <c r="B873" s="17" t="s">
        <v>533</v>
      </c>
      <c r="C873" s="623" t="s">
        <v>3307</v>
      </c>
      <c r="D873" s="623" t="s">
        <v>3307</v>
      </c>
      <c r="E873" s="623" t="s">
        <v>3307</v>
      </c>
      <c r="F873" s="10" t="s">
        <v>65</v>
      </c>
      <c r="G873" s="10" t="s">
        <v>3516</v>
      </c>
    </row>
    <row r="874" spans="2:8" x14ac:dyDescent="0.35">
      <c r="B874" s="18" t="s">
        <v>533</v>
      </c>
      <c r="C874" s="19" t="s">
        <v>533</v>
      </c>
      <c r="D874" s="622" t="s">
        <v>3309</v>
      </c>
      <c r="E874" s="622" t="s">
        <v>3309</v>
      </c>
      <c r="F874" s="4">
        <v>0</v>
      </c>
      <c r="G874" s="4">
        <v>0</v>
      </c>
    </row>
    <row r="875" spans="2:8" x14ac:dyDescent="0.35">
      <c r="B875" s="18" t="s">
        <v>533</v>
      </c>
      <c r="C875" s="19" t="s">
        <v>533</v>
      </c>
      <c r="D875" s="622" t="s">
        <v>3310</v>
      </c>
      <c r="E875" s="622" t="s">
        <v>3310</v>
      </c>
      <c r="F875" s="4">
        <v>0</v>
      </c>
      <c r="G875" s="4">
        <v>0</v>
      </c>
    </row>
    <row r="876" spans="2:8" x14ac:dyDescent="0.35">
      <c r="B876" s="18" t="s">
        <v>533</v>
      </c>
      <c r="C876" s="19" t="s">
        <v>533</v>
      </c>
      <c r="D876" s="622" t="s">
        <v>3311</v>
      </c>
      <c r="E876" s="622" t="s">
        <v>3311</v>
      </c>
      <c r="F876" s="4">
        <v>0</v>
      </c>
      <c r="G876" s="4">
        <v>0</v>
      </c>
    </row>
    <row r="877" spans="2:8" x14ac:dyDescent="0.35">
      <c r="B877" s="18" t="s">
        <v>533</v>
      </c>
      <c r="C877" s="19" t="s">
        <v>533</v>
      </c>
      <c r="D877" s="622" t="s">
        <v>3312</v>
      </c>
      <c r="E877" s="622" t="s">
        <v>3312</v>
      </c>
      <c r="F877" s="4">
        <v>0</v>
      </c>
      <c r="G877" s="4">
        <v>0</v>
      </c>
    </row>
    <row r="878" spans="2:8" x14ac:dyDescent="0.35">
      <c r="B878" s="18" t="s">
        <v>533</v>
      </c>
      <c r="C878" s="19" t="s">
        <v>533</v>
      </c>
      <c r="D878" s="622" t="s">
        <v>3313</v>
      </c>
      <c r="E878" s="622" t="s">
        <v>3313</v>
      </c>
      <c r="F878" s="4">
        <v>0</v>
      </c>
      <c r="G878" s="4">
        <v>0</v>
      </c>
    </row>
    <row r="879" spans="2:8" x14ac:dyDescent="0.35">
      <c r="B879" s="18" t="s">
        <v>533</v>
      </c>
      <c r="C879" s="19" t="s">
        <v>533</v>
      </c>
      <c r="D879" s="622" t="s">
        <v>3314</v>
      </c>
      <c r="E879" s="622" t="s">
        <v>3314</v>
      </c>
      <c r="F879" s="4">
        <v>0</v>
      </c>
      <c r="G879" s="4">
        <v>0</v>
      </c>
    </row>
    <row r="880" spans="2:8" x14ac:dyDescent="0.35">
      <c r="B880" s="18" t="s">
        <v>533</v>
      </c>
      <c r="C880" s="19" t="s">
        <v>533</v>
      </c>
      <c r="D880" s="622" t="s">
        <v>3315</v>
      </c>
      <c r="E880" s="622" t="s">
        <v>3315</v>
      </c>
      <c r="F880" s="4" t="s">
        <v>2403</v>
      </c>
      <c r="G880" s="4" t="s">
        <v>2403</v>
      </c>
    </row>
    <row r="881" spans="2:7" x14ac:dyDescent="0.35">
      <c r="B881" s="18" t="s">
        <v>533</v>
      </c>
      <c r="C881" s="19" t="s">
        <v>533</v>
      </c>
      <c r="D881" s="622" t="s">
        <v>3316</v>
      </c>
      <c r="E881" s="622" t="s">
        <v>3316</v>
      </c>
      <c r="F881" s="4">
        <v>0</v>
      </c>
      <c r="G881" s="4">
        <v>0</v>
      </c>
    </row>
    <row r="882" spans="2:7" x14ac:dyDescent="0.35">
      <c r="B882" s="18" t="s">
        <v>533</v>
      </c>
      <c r="C882" s="19" t="s">
        <v>533</v>
      </c>
      <c r="D882" s="622" t="s">
        <v>3317</v>
      </c>
      <c r="E882" s="622" t="s">
        <v>3317</v>
      </c>
      <c r="F882" s="4" t="s">
        <v>3384</v>
      </c>
      <c r="G882" s="4" t="s">
        <v>3517</v>
      </c>
    </row>
    <row r="883" spans="2:7" x14ac:dyDescent="0.35">
      <c r="B883" s="18" t="s">
        <v>533</v>
      </c>
      <c r="C883" s="19" t="s">
        <v>533</v>
      </c>
      <c r="D883" s="622" t="s">
        <v>3318</v>
      </c>
      <c r="E883" s="622" t="s">
        <v>3318</v>
      </c>
      <c r="F883" s="4">
        <v>0</v>
      </c>
      <c r="G883" s="4">
        <v>0</v>
      </c>
    </row>
    <row r="884" spans="2:7" x14ac:dyDescent="0.35">
      <c r="B884" s="621" t="s">
        <v>533</v>
      </c>
      <c r="C884" s="621" t="s">
        <v>533</v>
      </c>
      <c r="D884" s="621" t="s">
        <v>533</v>
      </c>
      <c r="E884" s="621" t="s">
        <v>533</v>
      </c>
      <c r="F884" s="4" t="s">
        <v>533</v>
      </c>
      <c r="G884" s="4" t="s">
        <v>533</v>
      </c>
    </row>
    <row r="885" spans="2:7" x14ac:dyDescent="0.35">
      <c r="B885" s="17" t="s">
        <v>533</v>
      </c>
      <c r="C885" s="623" t="s">
        <v>3308</v>
      </c>
      <c r="D885" s="623" t="s">
        <v>3308</v>
      </c>
      <c r="E885" s="623" t="s">
        <v>3308</v>
      </c>
      <c r="F885" s="10" t="s">
        <v>2902</v>
      </c>
      <c r="G885" s="10" t="s">
        <v>3518</v>
      </c>
    </row>
    <row r="886" spans="2:7" x14ac:dyDescent="0.35">
      <c r="B886" s="18" t="s">
        <v>533</v>
      </c>
      <c r="C886" s="19" t="s">
        <v>533</v>
      </c>
      <c r="D886" s="622" t="s">
        <v>3319</v>
      </c>
      <c r="E886" s="622" t="s">
        <v>3319</v>
      </c>
      <c r="F886" s="4" t="s">
        <v>1043</v>
      </c>
      <c r="G886" s="4" t="s">
        <v>3519</v>
      </c>
    </row>
    <row r="887" spans="2:7" x14ac:dyDescent="0.35">
      <c r="B887" s="18" t="s">
        <v>533</v>
      </c>
      <c r="C887" s="19" t="s">
        <v>533</v>
      </c>
      <c r="D887" s="622" t="s">
        <v>3320</v>
      </c>
      <c r="E887" s="622" t="s">
        <v>3320</v>
      </c>
      <c r="F887" s="4" t="s">
        <v>1053</v>
      </c>
      <c r="G887" s="4" t="s">
        <v>1053</v>
      </c>
    </row>
    <row r="888" spans="2:7" x14ac:dyDescent="0.35">
      <c r="B888" s="18" t="s">
        <v>533</v>
      </c>
      <c r="C888" s="19" t="s">
        <v>533</v>
      </c>
      <c r="D888" s="622" t="s">
        <v>3321</v>
      </c>
      <c r="E888" s="622" t="s">
        <v>3321</v>
      </c>
      <c r="F888" s="4" t="s">
        <v>1058</v>
      </c>
      <c r="G888" s="4" t="s">
        <v>3520</v>
      </c>
    </row>
    <row r="889" spans="2:7" x14ac:dyDescent="0.35">
      <c r="B889" s="18" t="s">
        <v>533</v>
      </c>
      <c r="C889" s="19" t="s">
        <v>533</v>
      </c>
      <c r="D889" s="622" t="s">
        <v>3322</v>
      </c>
      <c r="E889" s="622" t="s">
        <v>3322</v>
      </c>
      <c r="F889" s="4">
        <v>0</v>
      </c>
      <c r="G889" s="4">
        <v>0</v>
      </c>
    </row>
    <row r="890" spans="2:7" x14ac:dyDescent="0.35">
      <c r="B890" s="18" t="s">
        <v>533</v>
      </c>
      <c r="C890" s="19" t="s">
        <v>533</v>
      </c>
      <c r="D890" s="622" t="s">
        <v>3323</v>
      </c>
      <c r="E890" s="622" t="s">
        <v>3323</v>
      </c>
      <c r="F890" s="4">
        <v>0</v>
      </c>
      <c r="G890" s="4">
        <v>0</v>
      </c>
    </row>
    <row r="891" spans="2:7" x14ac:dyDescent="0.35">
      <c r="B891" s="18" t="s">
        <v>533</v>
      </c>
      <c r="C891" s="19" t="s">
        <v>533</v>
      </c>
      <c r="D891" s="622" t="s">
        <v>3324</v>
      </c>
      <c r="E891" s="622" t="s">
        <v>3324</v>
      </c>
      <c r="F891" s="4">
        <v>0</v>
      </c>
      <c r="G891" s="4">
        <v>0</v>
      </c>
    </row>
    <row r="892" spans="2:7" x14ac:dyDescent="0.35">
      <c r="B892" s="18" t="s">
        <v>533</v>
      </c>
      <c r="C892" s="19" t="s">
        <v>533</v>
      </c>
      <c r="D892" s="622" t="s">
        <v>3325</v>
      </c>
      <c r="E892" s="622" t="s">
        <v>3325</v>
      </c>
      <c r="F892" s="4">
        <v>0</v>
      </c>
      <c r="G892" s="4">
        <v>0</v>
      </c>
    </row>
    <row r="893" spans="2:7" x14ac:dyDescent="0.35">
      <c r="B893" s="18" t="s">
        <v>533</v>
      </c>
      <c r="C893" s="19" t="s">
        <v>533</v>
      </c>
      <c r="D893" s="622" t="s">
        <v>3326</v>
      </c>
      <c r="E893" s="622" t="s">
        <v>3326</v>
      </c>
      <c r="F893" s="4">
        <v>0</v>
      </c>
      <c r="G893" s="4">
        <v>0</v>
      </c>
    </row>
    <row r="894" spans="2:7" x14ac:dyDescent="0.35">
      <c r="B894" s="18" t="s">
        <v>533</v>
      </c>
      <c r="C894" s="19" t="s">
        <v>533</v>
      </c>
      <c r="D894" s="622" t="s">
        <v>3327</v>
      </c>
      <c r="E894" s="622" t="s">
        <v>3327</v>
      </c>
      <c r="F894" s="4">
        <v>0</v>
      </c>
      <c r="G894" s="4">
        <v>0</v>
      </c>
    </row>
    <row r="895" spans="2:7" x14ac:dyDescent="0.35">
      <c r="B895" s="18" t="s">
        <v>533</v>
      </c>
      <c r="C895" s="19" t="s">
        <v>533</v>
      </c>
      <c r="D895" s="622" t="s">
        <v>3328</v>
      </c>
      <c r="E895" s="622" t="s">
        <v>3328</v>
      </c>
      <c r="F895" s="4">
        <v>0</v>
      </c>
      <c r="G895" s="4">
        <v>0</v>
      </c>
    </row>
    <row r="896" spans="2:7" x14ac:dyDescent="0.35">
      <c r="B896" s="18" t="s">
        <v>533</v>
      </c>
      <c r="C896" s="19" t="s">
        <v>533</v>
      </c>
      <c r="D896" s="622" t="s">
        <v>3329</v>
      </c>
      <c r="E896" s="622" t="s">
        <v>3329</v>
      </c>
      <c r="F896" s="4">
        <v>0</v>
      </c>
      <c r="G896" s="4">
        <v>0</v>
      </c>
    </row>
    <row r="897" spans="2:7" x14ac:dyDescent="0.35">
      <c r="B897" s="18" t="s">
        <v>533</v>
      </c>
      <c r="C897" s="19" t="s">
        <v>533</v>
      </c>
      <c r="D897" s="622" t="s">
        <v>3330</v>
      </c>
      <c r="E897" s="622" t="s">
        <v>3330</v>
      </c>
      <c r="F897" s="4">
        <v>0</v>
      </c>
      <c r="G897" s="4">
        <v>0</v>
      </c>
    </row>
    <row r="898" spans="2:7" x14ac:dyDescent="0.35">
      <c r="B898" s="18" t="s">
        <v>533</v>
      </c>
      <c r="C898" s="19" t="s">
        <v>533</v>
      </c>
      <c r="D898" s="622" t="s">
        <v>3331</v>
      </c>
      <c r="E898" s="622" t="s">
        <v>3331</v>
      </c>
      <c r="F898" s="4">
        <v>0</v>
      </c>
      <c r="G898" s="4">
        <v>0</v>
      </c>
    </row>
    <row r="899" spans="2:7" x14ac:dyDescent="0.35">
      <c r="B899" s="18" t="s">
        <v>533</v>
      </c>
      <c r="C899" s="19" t="s">
        <v>533</v>
      </c>
      <c r="D899" s="622" t="s">
        <v>3332</v>
      </c>
      <c r="E899" s="622" t="s">
        <v>3332</v>
      </c>
      <c r="F899" s="4">
        <v>0</v>
      </c>
      <c r="G899" s="4">
        <v>0</v>
      </c>
    </row>
    <row r="900" spans="2:7" x14ac:dyDescent="0.35">
      <c r="B900" s="18" t="s">
        <v>533</v>
      </c>
      <c r="C900" s="19" t="s">
        <v>533</v>
      </c>
      <c r="D900" s="622" t="s">
        <v>3333</v>
      </c>
      <c r="E900" s="622" t="s">
        <v>3333</v>
      </c>
      <c r="F900" s="4">
        <v>0</v>
      </c>
      <c r="G900" s="4">
        <v>0</v>
      </c>
    </row>
    <row r="901" spans="2:7" x14ac:dyDescent="0.35">
      <c r="B901" s="18" t="s">
        <v>533</v>
      </c>
      <c r="C901" s="19" t="s">
        <v>533</v>
      </c>
      <c r="D901" s="622" t="s">
        <v>3334</v>
      </c>
      <c r="E901" s="622" t="s">
        <v>3334</v>
      </c>
      <c r="F901" s="4">
        <v>0</v>
      </c>
      <c r="G901" s="4">
        <v>0</v>
      </c>
    </row>
    <row r="902" spans="2:7" x14ac:dyDescent="0.35">
      <c r="B902" s="620" t="s">
        <v>3298</v>
      </c>
      <c r="C902" s="620" t="s">
        <v>3298</v>
      </c>
      <c r="D902" s="620" t="s">
        <v>3298</v>
      </c>
      <c r="E902" s="620" t="s">
        <v>3298</v>
      </c>
      <c r="F902" s="10" t="s">
        <v>1067</v>
      </c>
      <c r="G902" s="10" t="s">
        <v>1067</v>
      </c>
    </row>
    <row r="903" spans="2:7" x14ac:dyDescent="0.35">
      <c r="B903" s="621" t="s">
        <v>533</v>
      </c>
      <c r="C903" s="621" t="s">
        <v>533</v>
      </c>
      <c r="D903" s="621" t="s">
        <v>533</v>
      </c>
      <c r="E903" s="621" t="s">
        <v>533</v>
      </c>
      <c r="F903" s="4" t="s">
        <v>533</v>
      </c>
      <c r="G903" s="4" t="s">
        <v>533</v>
      </c>
    </row>
    <row r="904" spans="2:7" x14ac:dyDescent="0.35">
      <c r="B904" s="620" t="s">
        <v>3299</v>
      </c>
      <c r="C904" s="620" t="s">
        <v>3299</v>
      </c>
      <c r="D904" s="620" t="s">
        <v>3299</v>
      </c>
      <c r="E904" s="620" t="s">
        <v>3299</v>
      </c>
      <c r="F904" s="10" t="s">
        <v>533</v>
      </c>
      <c r="G904" s="10" t="s">
        <v>533</v>
      </c>
    </row>
    <row r="905" spans="2:7" x14ac:dyDescent="0.35">
      <c r="B905" s="17" t="s">
        <v>533</v>
      </c>
      <c r="C905" s="623" t="s">
        <v>3307</v>
      </c>
      <c r="D905" s="623" t="s">
        <v>3307</v>
      </c>
      <c r="E905" s="623" t="s">
        <v>3307</v>
      </c>
      <c r="F905" s="10">
        <v>0</v>
      </c>
      <c r="G905" s="10">
        <v>0</v>
      </c>
    </row>
    <row r="906" spans="2:7" x14ac:dyDescent="0.35">
      <c r="B906" s="18" t="s">
        <v>533</v>
      </c>
      <c r="C906" s="19" t="s">
        <v>533</v>
      </c>
      <c r="D906" s="622" t="s">
        <v>3335</v>
      </c>
      <c r="E906" s="622" t="s">
        <v>3335</v>
      </c>
      <c r="F906" s="4">
        <v>0</v>
      </c>
      <c r="G906" s="4">
        <v>0</v>
      </c>
    </row>
    <row r="907" spans="2:7" x14ac:dyDescent="0.35">
      <c r="B907" s="18" t="s">
        <v>533</v>
      </c>
      <c r="C907" s="19" t="s">
        <v>533</v>
      </c>
      <c r="D907" s="622" t="s">
        <v>3336</v>
      </c>
      <c r="E907" s="622" t="s">
        <v>3336</v>
      </c>
      <c r="F907" s="4">
        <v>0</v>
      </c>
      <c r="G907" s="4">
        <v>0</v>
      </c>
    </row>
    <row r="908" spans="2:7" x14ac:dyDescent="0.35">
      <c r="B908" s="18" t="s">
        <v>533</v>
      </c>
      <c r="C908" s="19" t="s">
        <v>533</v>
      </c>
      <c r="D908" s="622" t="s">
        <v>3337</v>
      </c>
      <c r="E908" s="622" t="s">
        <v>3337</v>
      </c>
      <c r="F908" s="4">
        <v>0</v>
      </c>
      <c r="G908" s="4">
        <v>0</v>
      </c>
    </row>
    <row r="909" spans="2:7" x14ac:dyDescent="0.35">
      <c r="B909" s="621" t="s">
        <v>533</v>
      </c>
      <c r="C909" s="621" t="s">
        <v>533</v>
      </c>
      <c r="D909" s="621" t="s">
        <v>533</v>
      </c>
      <c r="E909" s="621" t="s">
        <v>533</v>
      </c>
      <c r="F909" s="4" t="s">
        <v>533</v>
      </c>
      <c r="G909" s="4" t="s">
        <v>533</v>
      </c>
    </row>
    <row r="910" spans="2:7" x14ac:dyDescent="0.35">
      <c r="B910" s="17" t="s">
        <v>533</v>
      </c>
      <c r="C910" s="623" t="s">
        <v>3308</v>
      </c>
      <c r="D910" s="623" t="s">
        <v>3308</v>
      </c>
      <c r="E910" s="623" t="s">
        <v>3308</v>
      </c>
      <c r="F910" s="10" t="s">
        <v>1067</v>
      </c>
      <c r="G910" s="10" t="s">
        <v>1067</v>
      </c>
    </row>
    <row r="911" spans="2:7" x14ac:dyDescent="0.35">
      <c r="B911" s="18" t="s">
        <v>533</v>
      </c>
      <c r="C911" s="19" t="s">
        <v>533</v>
      </c>
      <c r="D911" s="622" t="s">
        <v>3335</v>
      </c>
      <c r="E911" s="622" t="s">
        <v>3335</v>
      </c>
      <c r="F911" s="4" t="s">
        <v>1067</v>
      </c>
      <c r="G911" s="4" t="s">
        <v>1067</v>
      </c>
    </row>
    <row r="912" spans="2:7" x14ac:dyDescent="0.35">
      <c r="B912" s="18" t="s">
        <v>533</v>
      </c>
      <c r="C912" s="19" t="s">
        <v>533</v>
      </c>
      <c r="D912" s="622" t="s">
        <v>3336</v>
      </c>
      <c r="E912" s="622" t="s">
        <v>3336</v>
      </c>
      <c r="F912" s="4">
        <v>0</v>
      </c>
      <c r="G912" s="4">
        <v>0</v>
      </c>
    </row>
    <row r="913" spans="2:7" x14ac:dyDescent="0.35">
      <c r="B913" s="18" t="s">
        <v>533</v>
      </c>
      <c r="C913" s="19" t="s">
        <v>533</v>
      </c>
      <c r="D913" s="622" t="s">
        <v>3338</v>
      </c>
      <c r="E913" s="622" t="s">
        <v>3338</v>
      </c>
      <c r="F913" s="4">
        <v>0</v>
      </c>
      <c r="G913" s="4">
        <v>0</v>
      </c>
    </row>
    <row r="914" spans="2:7" x14ac:dyDescent="0.35">
      <c r="B914" s="620" t="s">
        <v>3300</v>
      </c>
      <c r="C914" s="620" t="s">
        <v>3300</v>
      </c>
      <c r="D914" s="620" t="s">
        <v>3300</v>
      </c>
      <c r="E914" s="620" t="s">
        <v>3300</v>
      </c>
      <c r="F914" s="10" t="s">
        <v>3385</v>
      </c>
      <c r="G914" s="10" t="s">
        <v>3385</v>
      </c>
    </row>
    <row r="915" spans="2:7" x14ac:dyDescent="0.35">
      <c r="B915" s="621" t="s">
        <v>533</v>
      </c>
      <c r="C915" s="621" t="s">
        <v>533</v>
      </c>
      <c r="D915" s="621" t="s">
        <v>533</v>
      </c>
      <c r="E915" s="621" t="s">
        <v>533</v>
      </c>
      <c r="F915" s="4" t="s">
        <v>533</v>
      </c>
      <c r="G915" s="4" t="s">
        <v>533</v>
      </c>
    </row>
    <row r="916" spans="2:7" x14ac:dyDescent="0.35">
      <c r="B916" s="620" t="s">
        <v>3301</v>
      </c>
      <c r="C916" s="620" t="s">
        <v>3301</v>
      </c>
      <c r="D916" s="620" t="s">
        <v>3301</v>
      </c>
      <c r="E916" s="620" t="s">
        <v>3301</v>
      </c>
      <c r="F916" s="10" t="s">
        <v>533</v>
      </c>
      <c r="G916" s="10" t="s">
        <v>533</v>
      </c>
    </row>
    <row r="917" spans="2:7" x14ac:dyDescent="0.35">
      <c r="B917" s="17" t="s">
        <v>533</v>
      </c>
      <c r="C917" s="623" t="s">
        <v>3307</v>
      </c>
      <c r="D917" s="623" t="s">
        <v>3307</v>
      </c>
      <c r="E917" s="623" t="s">
        <v>3307</v>
      </c>
      <c r="F917" s="10">
        <v>0</v>
      </c>
      <c r="G917" s="10">
        <v>0</v>
      </c>
    </row>
    <row r="918" spans="2:7" x14ac:dyDescent="0.35">
      <c r="B918" s="18" t="s">
        <v>533</v>
      </c>
      <c r="C918" s="19" t="s">
        <v>533</v>
      </c>
      <c r="D918" s="622" t="s">
        <v>3339</v>
      </c>
      <c r="E918" s="622" t="s">
        <v>3339</v>
      </c>
      <c r="F918" s="4">
        <v>0</v>
      </c>
      <c r="G918" s="4">
        <v>0</v>
      </c>
    </row>
    <row r="919" spans="2:7" x14ac:dyDescent="0.35">
      <c r="B919" s="18" t="s">
        <v>533</v>
      </c>
      <c r="C919" s="19" t="s">
        <v>533</v>
      </c>
      <c r="D919" s="19" t="s">
        <v>533</v>
      </c>
      <c r="E919" s="20" t="s">
        <v>3343</v>
      </c>
      <c r="F919" s="4">
        <v>0</v>
      </c>
      <c r="G919" s="4">
        <v>0</v>
      </c>
    </row>
    <row r="920" spans="2:7" x14ac:dyDescent="0.35">
      <c r="B920" s="18" t="s">
        <v>533</v>
      </c>
      <c r="C920" s="19" t="s">
        <v>533</v>
      </c>
      <c r="D920" s="19" t="s">
        <v>533</v>
      </c>
      <c r="E920" s="20" t="s">
        <v>3344</v>
      </c>
      <c r="F920" s="4">
        <v>0</v>
      </c>
      <c r="G920" s="4">
        <v>0</v>
      </c>
    </row>
    <row r="921" spans="2:7" x14ac:dyDescent="0.35">
      <c r="B921" s="18" t="s">
        <v>533</v>
      </c>
      <c r="C921" s="19" t="s">
        <v>533</v>
      </c>
      <c r="D921" s="622" t="s">
        <v>3340</v>
      </c>
      <c r="E921" s="622" t="s">
        <v>3340</v>
      </c>
      <c r="F921" s="4">
        <v>0</v>
      </c>
      <c r="G921" s="4">
        <v>0</v>
      </c>
    </row>
    <row r="922" spans="2:7" x14ac:dyDescent="0.35">
      <c r="B922" s="621" t="s">
        <v>533</v>
      </c>
      <c r="C922" s="621" t="s">
        <v>533</v>
      </c>
      <c r="D922" s="621" t="s">
        <v>533</v>
      </c>
      <c r="E922" s="621" t="s">
        <v>533</v>
      </c>
      <c r="F922" s="4" t="s">
        <v>533</v>
      </c>
      <c r="G922" s="4" t="s">
        <v>533</v>
      </c>
    </row>
    <row r="923" spans="2:7" x14ac:dyDescent="0.35">
      <c r="B923" s="17" t="s">
        <v>533</v>
      </c>
      <c r="C923" s="623" t="s">
        <v>3308</v>
      </c>
      <c r="D923" s="623" t="s">
        <v>3308</v>
      </c>
      <c r="E923" s="623" t="s">
        <v>3308</v>
      </c>
      <c r="F923" s="10">
        <v>0</v>
      </c>
      <c r="G923" s="10">
        <v>0</v>
      </c>
    </row>
    <row r="924" spans="2:7" x14ac:dyDescent="0.35">
      <c r="B924" s="18" t="s">
        <v>533</v>
      </c>
      <c r="C924" s="19" t="s">
        <v>533</v>
      </c>
      <c r="D924" s="622" t="s">
        <v>3341</v>
      </c>
      <c r="E924" s="622" t="s">
        <v>3341</v>
      </c>
      <c r="F924" s="4">
        <v>0</v>
      </c>
      <c r="G924" s="4">
        <v>0</v>
      </c>
    </row>
    <row r="925" spans="2:7" x14ac:dyDescent="0.35">
      <c r="B925" s="18" t="s">
        <v>533</v>
      </c>
      <c r="C925" s="19" t="s">
        <v>533</v>
      </c>
      <c r="D925" s="19" t="s">
        <v>533</v>
      </c>
      <c r="E925" s="20" t="s">
        <v>3343</v>
      </c>
      <c r="F925" s="4">
        <v>0</v>
      </c>
      <c r="G925" s="4">
        <v>0</v>
      </c>
    </row>
    <row r="926" spans="2:7" x14ac:dyDescent="0.35">
      <c r="B926" s="18" t="s">
        <v>533</v>
      </c>
      <c r="C926" s="19" t="s">
        <v>533</v>
      </c>
      <c r="D926" s="19" t="s">
        <v>533</v>
      </c>
      <c r="E926" s="20" t="s">
        <v>3344</v>
      </c>
      <c r="F926" s="4">
        <v>0</v>
      </c>
      <c r="G926" s="4">
        <v>0</v>
      </c>
    </row>
    <row r="927" spans="2:7" x14ac:dyDescent="0.35">
      <c r="B927" s="18" t="s">
        <v>533</v>
      </c>
      <c r="C927" s="19" t="s">
        <v>533</v>
      </c>
      <c r="D927" s="622" t="s">
        <v>3342</v>
      </c>
      <c r="E927" s="622" t="s">
        <v>3342</v>
      </c>
      <c r="F927" s="4">
        <v>0</v>
      </c>
      <c r="G927" s="4">
        <v>0</v>
      </c>
    </row>
    <row r="928" spans="2:7" x14ac:dyDescent="0.35">
      <c r="B928" s="620" t="s">
        <v>3302</v>
      </c>
      <c r="C928" s="620" t="s">
        <v>3302</v>
      </c>
      <c r="D928" s="620" t="s">
        <v>3302</v>
      </c>
      <c r="E928" s="620" t="s">
        <v>3302</v>
      </c>
      <c r="F928" s="10">
        <v>0</v>
      </c>
      <c r="G928" s="10">
        <v>0</v>
      </c>
    </row>
    <row r="929" spans="2:8" x14ac:dyDescent="0.35">
      <c r="B929" s="621" t="s">
        <v>533</v>
      </c>
      <c r="C929" s="621" t="s">
        <v>533</v>
      </c>
      <c r="D929" s="621" t="s">
        <v>533</v>
      </c>
      <c r="E929" s="621" t="s">
        <v>533</v>
      </c>
      <c r="F929" s="4" t="s">
        <v>533</v>
      </c>
      <c r="G929" s="4" t="s">
        <v>533</v>
      </c>
    </row>
    <row r="930" spans="2:8" x14ac:dyDescent="0.35">
      <c r="B930" s="620" t="s">
        <v>3303</v>
      </c>
      <c r="C930" s="620" t="s">
        <v>3303</v>
      </c>
      <c r="D930" s="620" t="s">
        <v>3303</v>
      </c>
      <c r="E930" s="620" t="s">
        <v>3303</v>
      </c>
      <c r="F930" s="10">
        <v>0</v>
      </c>
      <c r="G930" s="10">
        <v>0</v>
      </c>
    </row>
    <row r="931" spans="2:8" x14ac:dyDescent="0.35">
      <c r="B931" s="621" t="s">
        <v>533</v>
      </c>
      <c r="C931" s="621" t="s">
        <v>533</v>
      </c>
      <c r="D931" s="621" t="s">
        <v>533</v>
      </c>
      <c r="E931" s="621" t="s">
        <v>533</v>
      </c>
      <c r="F931" s="4" t="s">
        <v>533</v>
      </c>
      <c r="G931" s="4" t="s">
        <v>533</v>
      </c>
    </row>
    <row r="932" spans="2:8" x14ac:dyDescent="0.35">
      <c r="B932" s="620" t="s">
        <v>3304</v>
      </c>
      <c r="C932" s="620" t="s">
        <v>3304</v>
      </c>
      <c r="D932" s="620" t="s">
        <v>3304</v>
      </c>
      <c r="E932" s="620" t="s">
        <v>3304</v>
      </c>
      <c r="F932" s="10">
        <v>0</v>
      </c>
      <c r="G932" s="10">
        <v>0</v>
      </c>
    </row>
    <row r="933" spans="2:8" x14ac:dyDescent="0.35">
      <c r="B933" s="621" t="s">
        <v>533</v>
      </c>
      <c r="C933" s="621" t="s">
        <v>533</v>
      </c>
      <c r="D933" s="621" t="s">
        <v>533</v>
      </c>
      <c r="E933" s="621" t="s">
        <v>533</v>
      </c>
      <c r="F933" s="4" t="s">
        <v>533</v>
      </c>
      <c r="G933" s="4" t="s">
        <v>533</v>
      </c>
    </row>
    <row r="934" spans="2:8" x14ac:dyDescent="0.35">
      <c r="B934" s="620" t="s">
        <v>3305</v>
      </c>
      <c r="C934" s="620" t="s">
        <v>3305</v>
      </c>
      <c r="D934" s="620" t="s">
        <v>3305</v>
      </c>
      <c r="E934" s="620" t="s">
        <v>3305</v>
      </c>
      <c r="F934" s="10">
        <v>0</v>
      </c>
      <c r="G934" s="10">
        <v>0</v>
      </c>
    </row>
    <row r="935" spans="2:8" x14ac:dyDescent="0.35">
      <c r="B935" s="621" t="s">
        <v>533</v>
      </c>
      <c r="C935" s="621" t="s">
        <v>533</v>
      </c>
      <c r="D935" s="621" t="s">
        <v>533</v>
      </c>
      <c r="E935" s="621" t="s">
        <v>533</v>
      </c>
      <c r="F935" s="4" t="s">
        <v>533</v>
      </c>
      <c r="G935" s="4" t="s">
        <v>533</v>
      </c>
    </row>
    <row r="936" spans="2:8" x14ac:dyDescent="0.35">
      <c r="B936" s="21" t="s">
        <v>533</v>
      </c>
      <c r="C936" s="21" t="s">
        <v>533</v>
      </c>
      <c r="D936" s="21" t="s">
        <v>533</v>
      </c>
      <c r="E936" s="21" t="s">
        <v>533</v>
      </c>
      <c r="F936" s="24" t="s">
        <v>533</v>
      </c>
      <c r="G936" s="24" t="s">
        <v>533</v>
      </c>
    </row>
    <row r="937" spans="2:8" x14ac:dyDescent="0.35">
      <c r="B937" s="22" t="s">
        <v>533</v>
      </c>
      <c r="C937" s="22" t="s">
        <v>533</v>
      </c>
      <c r="D937" s="22" t="s">
        <v>533</v>
      </c>
      <c r="E937" s="22" t="s">
        <v>533</v>
      </c>
      <c r="F937" s="25" t="s">
        <v>533</v>
      </c>
      <c r="G937" s="25" t="s">
        <v>533</v>
      </c>
    </row>
    <row r="938" spans="2:8" x14ac:dyDescent="0.35">
      <c r="B938" s="23" t="s">
        <v>533</v>
      </c>
      <c r="C938" s="23" t="s">
        <v>533</v>
      </c>
      <c r="D938" s="23" t="s">
        <v>533</v>
      </c>
      <c r="E938" s="23" t="s">
        <v>533</v>
      </c>
      <c r="F938" s="26" t="s">
        <v>533</v>
      </c>
      <c r="G938" s="26" t="s">
        <v>533</v>
      </c>
    </row>
    <row r="939" spans="2:8" x14ac:dyDescent="0.35">
      <c r="B939" s="624" t="s">
        <v>14</v>
      </c>
      <c r="C939" s="624" t="s">
        <v>14</v>
      </c>
      <c r="D939" s="624" t="s">
        <v>14</v>
      </c>
      <c r="E939" s="624" t="s">
        <v>14</v>
      </c>
      <c r="F939" s="624" t="s">
        <v>14</v>
      </c>
      <c r="G939" s="624" t="s">
        <v>14</v>
      </c>
      <c r="H939" s="27"/>
    </row>
    <row r="940" spans="2:8" x14ac:dyDescent="0.35">
      <c r="B940" s="625" t="s">
        <v>3293</v>
      </c>
      <c r="C940" s="625" t="s">
        <v>3293</v>
      </c>
      <c r="D940" s="625" t="s">
        <v>3293</v>
      </c>
      <c r="E940" s="625" t="s">
        <v>3293</v>
      </c>
      <c r="F940" s="625" t="s">
        <v>3293</v>
      </c>
      <c r="G940" s="625" t="s">
        <v>3293</v>
      </c>
      <c r="H940" s="27"/>
    </row>
    <row r="941" spans="2:8" x14ac:dyDescent="0.35">
      <c r="B941" s="625" t="s">
        <v>3294</v>
      </c>
      <c r="C941" s="625" t="s">
        <v>3294</v>
      </c>
      <c r="D941" s="625" t="s">
        <v>3294</v>
      </c>
      <c r="E941" s="625" t="s">
        <v>3294</v>
      </c>
      <c r="F941" s="625" t="s">
        <v>3294</v>
      </c>
      <c r="G941" s="625" t="s">
        <v>3294</v>
      </c>
      <c r="H941" s="27"/>
    </row>
    <row r="942" spans="2:8" x14ac:dyDescent="0.35">
      <c r="B942" s="626" t="s">
        <v>3295</v>
      </c>
      <c r="C942" s="626" t="s">
        <v>3295</v>
      </c>
      <c r="D942" s="626" t="s">
        <v>3295</v>
      </c>
      <c r="E942" s="626" t="s">
        <v>3295</v>
      </c>
      <c r="F942" s="626" t="s">
        <v>3295</v>
      </c>
      <c r="G942" s="626" t="s">
        <v>3295</v>
      </c>
      <c r="H942" s="27"/>
    </row>
    <row r="943" spans="2:8" x14ac:dyDescent="0.35">
      <c r="B943" s="619" t="s">
        <v>3296</v>
      </c>
      <c r="C943" s="619" t="s">
        <v>3296</v>
      </c>
      <c r="D943" s="619" t="s">
        <v>3296</v>
      </c>
      <c r="E943" s="619" t="s">
        <v>3296</v>
      </c>
      <c r="F943" s="14">
        <v>2025</v>
      </c>
      <c r="G943" s="14">
        <v>2024</v>
      </c>
    </row>
    <row r="944" spans="2:8" x14ac:dyDescent="0.35">
      <c r="B944" s="620" t="s">
        <v>3297</v>
      </c>
      <c r="C944" s="620" t="s">
        <v>3297</v>
      </c>
      <c r="D944" s="620" t="s">
        <v>3297</v>
      </c>
      <c r="E944" s="620" t="s">
        <v>3297</v>
      </c>
      <c r="F944" s="10" t="s">
        <v>533</v>
      </c>
      <c r="G944" s="10" t="s">
        <v>533</v>
      </c>
    </row>
    <row r="945" spans="2:7" x14ac:dyDescent="0.35">
      <c r="B945" s="17" t="s">
        <v>533</v>
      </c>
      <c r="C945" s="623" t="s">
        <v>3307</v>
      </c>
      <c r="D945" s="623" t="s">
        <v>3307</v>
      </c>
      <c r="E945" s="623" t="s">
        <v>3307</v>
      </c>
      <c r="F945" s="10" t="s">
        <v>66</v>
      </c>
      <c r="G945" s="10" t="s">
        <v>3521</v>
      </c>
    </row>
    <row r="946" spans="2:7" x14ac:dyDescent="0.35">
      <c r="B946" s="18" t="s">
        <v>533</v>
      </c>
      <c r="C946" s="19" t="s">
        <v>533</v>
      </c>
      <c r="D946" s="622" t="s">
        <v>3309</v>
      </c>
      <c r="E946" s="622" t="s">
        <v>3309</v>
      </c>
      <c r="F946" s="4">
        <v>0</v>
      </c>
      <c r="G946" s="4">
        <v>0</v>
      </c>
    </row>
    <row r="947" spans="2:7" x14ac:dyDescent="0.35">
      <c r="B947" s="18" t="s">
        <v>533</v>
      </c>
      <c r="C947" s="19" t="s">
        <v>533</v>
      </c>
      <c r="D947" s="622" t="s">
        <v>3310</v>
      </c>
      <c r="E947" s="622" t="s">
        <v>3310</v>
      </c>
      <c r="F947" s="4">
        <v>0</v>
      </c>
      <c r="G947" s="4">
        <v>0</v>
      </c>
    </row>
    <row r="948" spans="2:7" x14ac:dyDescent="0.35">
      <c r="B948" s="18" t="s">
        <v>533</v>
      </c>
      <c r="C948" s="19" t="s">
        <v>533</v>
      </c>
      <c r="D948" s="622" t="s">
        <v>3311</v>
      </c>
      <c r="E948" s="622" t="s">
        <v>3311</v>
      </c>
      <c r="F948" s="4">
        <v>0</v>
      </c>
      <c r="G948" s="4">
        <v>0</v>
      </c>
    </row>
    <row r="949" spans="2:7" x14ac:dyDescent="0.35">
      <c r="B949" s="18" t="s">
        <v>533</v>
      </c>
      <c r="C949" s="19" t="s">
        <v>533</v>
      </c>
      <c r="D949" s="622" t="s">
        <v>3312</v>
      </c>
      <c r="E949" s="622" t="s">
        <v>3312</v>
      </c>
      <c r="F949" s="4">
        <v>0</v>
      </c>
      <c r="G949" s="4">
        <v>0</v>
      </c>
    </row>
    <row r="950" spans="2:7" x14ac:dyDescent="0.35">
      <c r="B950" s="18" t="s">
        <v>533</v>
      </c>
      <c r="C950" s="19" t="s">
        <v>533</v>
      </c>
      <c r="D950" s="622" t="s">
        <v>3313</v>
      </c>
      <c r="E950" s="622" t="s">
        <v>3313</v>
      </c>
      <c r="F950" s="4">
        <v>0</v>
      </c>
      <c r="G950" s="4">
        <v>0</v>
      </c>
    </row>
    <row r="951" spans="2:7" x14ac:dyDescent="0.35">
      <c r="B951" s="18" t="s">
        <v>533</v>
      </c>
      <c r="C951" s="19" t="s">
        <v>533</v>
      </c>
      <c r="D951" s="622" t="s">
        <v>3314</v>
      </c>
      <c r="E951" s="622" t="s">
        <v>3314</v>
      </c>
      <c r="F951" s="4">
        <v>0</v>
      </c>
      <c r="G951" s="4">
        <v>0</v>
      </c>
    </row>
    <row r="952" spans="2:7" x14ac:dyDescent="0.35">
      <c r="B952" s="18" t="s">
        <v>533</v>
      </c>
      <c r="C952" s="19" t="s">
        <v>533</v>
      </c>
      <c r="D952" s="622" t="s">
        <v>3315</v>
      </c>
      <c r="E952" s="622" t="s">
        <v>3315</v>
      </c>
      <c r="F952" s="4" t="s">
        <v>2062</v>
      </c>
      <c r="G952" s="4" t="s">
        <v>2062</v>
      </c>
    </row>
    <row r="953" spans="2:7" x14ac:dyDescent="0.35">
      <c r="B953" s="18" t="s">
        <v>533</v>
      </c>
      <c r="C953" s="19" t="s">
        <v>533</v>
      </c>
      <c r="D953" s="622" t="s">
        <v>3316</v>
      </c>
      <c r="E953" s="622" t="s">
        <v>3316</v>
      </c>
      <c r="F953" s="4">
        <v>0</v>
      </c>
      <c r="G953" s="4">
        <v>0</v>
      </c>
    </row>
    <row r="954" spans="2:7" x14ac:dyDescent="0.35">
      <c r="B954" s="18" t="s">
        <v>533</v>
      </c>
      <c r="C954" s="19" t="s">
        <v>533</v>
      </c>
      <c r="D954" s="622" t="s">
        <v>3317</v>
      </c>
      <c r="E954" s="622" t="s">
        <v>3317</v>
      </c>
      <c r="F954" s="4" t="s">
        <v>3386</v>
      </c>
      <c r="G954" s="4" t="s">
        <v>3522</v>
      </c>
    </row>
    <row r="955" spans="2:7" x14ac:dyDescent="0.35">
      <c r="B955" s="18" t="s">
        <v>533</v>
      </c>
      <c r="C955" s="19" t="s">
        <v>533</v>
      </c>
      <c r="D955" s="622" t="s">
        <v>3318</v>
      </c>
      <c r="E955" s="622" t="s">
        <v>3318</v>
      </c>
      <c r="F955" s="4">
        <v>0</v>
      </c>
      <c r="G955" s="4">
        <v>0</v>
      </c>
    </row>
    <row r="956" spans="2:7" x14ac:dyDescent="0.35">
      <c r="B956" s="621" t="s">
        <v>533</v>
      </c>
      <c r="C956" s="621" t="s">
        <v>533</v>
      </c>
      <c r="D956" s="621" t="s">
        <v>533</v>
      </c>
      <c r="E956" s="621" t="s">
        <v>533</v>
      </c>
      <c r="F956" s="4" t="s">
        <v>533</v>
      </c>
      <c r="G956" s="4" t="s">
        <v>533</v>
      </c>
    </row>
    <row r="957" spans="2:7" x14ac:dyDescent="0.35">
      <c r="B957" s="17" t="s">
        <v>533</v>
      </c>
      <c r="C957" s="623" t="s">
        <v>3308</v>
      </c>
      <c r="D957" s="623" t="s">
        <v>3308</v>
      </c>
      <c r="E957" s="623" t="s">
        <v>3308</v>
      </c>
      <c r="F957" s="10" t="s">
        <v>2901</v>
      </c>
      <c r="G957" s="10" t="s">
        <v>3523</v>
      </c>
    </row>
    <row r="958" spans="2:7" x14ac:dyDescent="0.35">
      <c r="B958" s="18" t="s">
        <v>533</v>
      </c>
      <c r="C958" s="19" t="s">
        <v>533</v>
      </c>
      <c r="D958" s="622" t="s">
        <v>3319</v>
      </c>
      <c r="E958" s="622" t="s">
        <v>3319</v>
      </c>
      <c r="F958" s="4" t="s">
        <v>1069</v>
      </c>
      <c r="G958" s="4" t="s">
        <v>3524</v>
      </c>
    </row>
    <row r="959" spans="2:7" x14ac:dyDescent="0.35">
      <c r="B959" s="18" t="s">
        <v>533</v>
      </c>
      <c r="C959" s="19" t="s">
        <v>533</v>
      </c>
      <c r="D959" s="622" t="s">
        <v>3320</v>
      </c>
      <c r="E959" s="622" t="s">
        <v>3320</v>
      </c>
      <c r="F959" s="4" t="s">
        <v>1082</v>
      </c>
      <c r="G959" s="4" t="s">
        <v>3525</v>
      </c>
    </row>
    <row r="960" spans="2:7" x14ac:dyDescent="0.35">
      <c r="B960" s="18" t="s">
        <v>533</v>
      </c>
      <c r="C960" s="19" t="s">
        <v>533</v>
      </c>
      <c r="D960" s="622" t="s">
        <v>3321</v>
      </c>
      <c r="E960" s="622" t="s">
        <v>3321</v>
      </c>
      <c r="F960" s="4" t="s">
        <v>1088</v>
      </c>
      <c r="G960" s="4" t="s">
        <v>3526</v>
      </c>
    </row>
    <row r="961" spans="2:7" x14ac:dyDescent="0.35">
      <c r="B961" s="18" t="s">
        <v>533</v>
      </c>
      <c r="C961" s="19" t="s">
        <v>533</v>
      </c>
      <c r="D961" s="622" t="s">
        <v>3322</v>
      </c>
      <c r="E961" s="622" t="s">
        <v>3322</v>
      </c>
      <c r="F961" s="4">
        <v>0</v>
      </c>
      <c r="G961" s="4">
        <v>0</v>
      </c>
    </row>
    <row r="962" spans="2:7" x14ac:dyDescent="0.35">
      <c r="B962" s="18" t="s">
        <v>533</v>
      </c>
      <c r="C962" s="19" t="s">
        <v>533</v>
      </c>
      <c r="D962" s="622" t="s">
        <v>3323</v>
      </c>
      <c r="E962" s="622" t="s">
        <v>3323</v>
      </c>
      <c r="F962" s="4">
        <v>0</v>
      </c>
      <c r="G962" s="4">
        <v>0</v>
      </c>
    </row>
    <row r="963" spans="2:7" x14ac:dyDescent="0.35">
      <c r="B963" s="18" t="s">
        <v>533</v>
      </c>
      <c r="C963" s="19" t="s">
        <v>533</v>
      </c>
      <c r="D963" s="622" t="s">
        <v>3324</v>
      </c>
      <c r="E963" s="622" t="s">
        <v>3324</v>
      </c>
      <c r="F963" s="4">
        <v>0</v>
      </c>
      <c r="G963" s="4">
        <v>0</v>
      </c>
    </row>
    <row r="964" spans="2:7" x14ac:dyDescent="0.35">
      <c r="B964" s="18" t="s">
        <v>533</v>
      </c>
      <c r="C964" s="19" t="s">
        <v>533</v>
      </c>
      <c r="D964" s="622" t="s">
        <v>3325</v>
      </c>
      <c r="E964" s="622" t="s">
        <v>3325</v>
      </c>
      <c r="F964" s="4">
        <v>0</v>
      </c>
      <c r="G964" s="4">
        <v>0</v>
      </c>
    </row>
    <row r="965" spans="2:7" x14ac:dyDescent="0.35">
      <c r="B965" s="18" t="s">
        <v>533</v>
      </c>
      <c r="C965" s="19" t="s">
        <v>533</v>
      </c>
      <c r="D965" s="622" t="s">
        <v>3326</v>
      </c>
      <c r="E965" s="622" t="s">
        <v>3326</v>
      </c>
      <c r="F965" s="4">
        <v>0</v>
      </c>
      <c r="G965" s="4">
        <v>0</v>
      </c>
    </row>
    <row r="966" spans="2:7" x14ac:dyDescent="0.35">
      <c r="B966" s="18" t="s">
        <v>533</v>
      </c>
      <c r="C966" s="19" t="s">
        <v>533</v>
      </c>
      <c r="D966" s="622" t="s">
        <v>3327</v>
      </c>
      <c r="E966" s="622" t="s">
        <v>3327</v>
      </c>
      <c r="F966" s="4">
        <v>0</v>
      </c>
      <c r="G966" s="4">
        <v>0</v>
      </c>
    </row>
    <row r="967" spans="2:7" x14ac:dyDescent="0.35">
      <c r="B967" s="18" t="s">
        <v>533</v>
      </c>
      <c r="C967" s="19" t="s">
        <v>533</v>
      </c>
      <c r="D967" s="622" t="s">
        <v>3328</v>
      </c>
      <c r="E967" s="622" t="s">
        <v>3328</v>
      </c>
      <c r="F967" s="4">
        <v>0</v>
      </c>
      <c r="G967" s="4">
        <v>0</v>
      </c>
    </row>
    <row r="968" spans="2:7" x14ac:dyDescent="0.35">
      <c r="B968" s="18" t="s">
        <v>533</v>
      </c>
      <c r="C968" s="19" t="s">
        <v>533</v>
      </c>
      <c r="D968" s="622" t="s">
        <v>3329</v>
      </c>
      <c r="E968" s="622" t="s">
        <v>3329</v>
      </c>
      <c r="F968" s="4">
        <v>0</v>
      </c>
      <c r="G968" s="4">
        <v>0</v>
      </c>
    </row>
    <row r="969" spans="2:7" x14ac:dyDescent="0.35">
      <c r="B969" s="18" t="s">
        <v>533</v>
      </c>
      <c r="C969" s="19" t="s">
        <v>533</v>
      </c>
      <c r="D969" s="622" t="s">
        <v>3330</v>
      </c>
      <c r="E969" s="622" t="s">
        <v>3330</v>
      </c>
      <c r="F969" s="4">
        <v>0</v>
      </c>
      <c r="G969" s="4">
        <v>0</v>
      </c>
    </row>
    <row r="970" spans="2:7" x14ac:dyDescent="0.35">
      <c r="B970" s="18" t="s">
        <v>533</v>
      </c>
      <c r="C970" s="19" t="s">
        <v>533</v>
      </c>
      <c r="D970" s="622" t="s">
        <v>3331</v>
      </c>
      <c r="E970" s="622" t="s">
        <v>3331</v>
      </c>
      <c r="F970" s="4">
        <v>0</v>
      </c>
      <c r="G970" s="4">
        <v>0</v>
      </c>
    </row>
    <row r="971" spans="2:7" x14ac:dyDescent="0.35">
      <c r="B971" s="18" t="s">
        <v>533</v>
      </c>
      <c r="C971" s="19" t="s">
        <v>533</v>
      </c>
      <c r="D971" s="622" t="s">
        <v>3332</v>
      </c>
      <c r="E971" s="622" t="s">
        <v>3332</v>
      </c>
      <c r="F971" s="4">
        <v>0</v>
      </c>
      <c r="G971" s="4">
        <v>0</v>
      </c>
    </row>
    <row r="972" spans="2:7" x14ac:dyDescent="0.35">
      <c r="B972" s="18" t="s">
        <v>533</v>
      </c>
      <c r="C972" s="19" t="s">
        <v>533</v>
      </c>
      <c r="D972" s="622" t="s">
        <v>3333</v>
      </c>
      <c r="E972" s="622" t="s">
        <v>3333</v>
      </c>
      <c r="F972" s="4">
        <v>0</v>
      </c>
      <c r="G972" s="4">
        <v>0</v>
      </c>
    </row>
    <row r="973" spans="2:7" x14ac:dyDescent="0.35">
      <c r="B973" s="18" t="s">
        <v>533</v>
      </c>
      <c r="C973" s="19" t="s">
        <v>533</v>
      </c>
      <c r="D973" s="622" t="s">
        <v>3334</v>
      </c>
      <c r="E973" s="622" t="s">
        <v>3334</v>
      </c>
      <c r="F973" s="4">
        <v>0</v>
      </c>
      <c r="G973" s="4">
        <v>0</v>
      </c>
    </row>
    <row r="974" spans="2:7" x14ac:dyDescent="0.35">
      <c r="B974" s="620" t="s">
        <v>3298</v>
      </c>
      <c r="C974" s="620" t="s">
        <v>3298</v>
      </c>
      <c r="D974" s="620" t="s">
        <v>3298</v>
      </c>
      <c r="E974" s="620" t="s">
        <v>3298</v>
      </c>
      <c r="F974" s="10" t="s">
        <v>586</v>
      </c>
      <c r="G974" s="10" t="s">
        <v>568</v>
      </c>
    </row>
    <row r="975" spans="2:7" x14ac:dyDescent="0.35">
      <c r="B975" s="621" t="s">
        <v>533</v>
      </c>
      <c r="C975" s="621" t="s">
        <v>533</v>
      </c>
      <c r="D975" s="621" t="s">
        <v>533</v>
      </c>
      <c r="E975" s="621" t="s">
        <v>533</v>
      </c>
      <c r="F975" s="4" t="s">
        <v>533</v>
      </c>
      <c r="G975" s="4" t="s">
        <v>533</v>
      </c>
    </row>
    <row r="976" spans="2:7" x14ac:dyDescent="0.35">
      <c r="B976" s="620" t="s">
        <v>3299</v>
      </c>
      <c r="C976" s="620" t="s">
        <v>3299</v>
      </c>
      <c r="D976" s="620" t="s">
        <v>3299</v>
      </c>
      <c r="E976" s="620" t="s">
        <v>3299</v>
      </c>
      <c r="F976" s="10" t="s">
        <v>533</v>
      </c>
      <c r="G976" s="10" t="s">
        <v>533</v>
      </c>
    </row>
    <row r="977" spans="2:7" x14ac:dyDescent="0.35">
      <c r="B977" s="17" t="s">
        <v>533</v>
      </c>
      <c r="C977" s="623" t="s">
        <v>3307</v>
      </c>
      <c r="D977" s="623" t="s">
        <v>3307</v>
      </c>
      <c r="E977" s="623" t="s">
        <v>3307</v>
      </c>
      <c r="F977" s="10">
        <v>0</v>
      </c>
      <c r="G977" s="10">
        <v>0</v>
      </c>
    </row>
    <row r="978" spans="2:7" x14ac:dyDescent="0.35">
      <c r="B978" s="18" t="s">
        <v>533</v>
      </c>
      <c r="C978" s="19" t="s">
        <v>533</v>
      </c>
      <c r="D978" s="622" t="s">
        <v>3335</v>
      </c>
      <c r="E978" s="622" t="s">
        <v>3335</v>
      </c>
      <c r="F978" s="4">
        <v>0</v>
      </c>
      <c r="G978" s="4">
        <v>0</v>
      </c>
    </row>
    <row r="979" spans="2:7" x14ac:dyDescent="0.35">
      <c r="B979" s="18" t="s">
        <v>533</v>
      </c>
      <c r="C979" s="19" t="s">
        <v>533</v>
      </c>
      <c r="D979" s="622" t="s">
        <v>3336</v>
      </c>
      <c r="E979" s="622" t="s">
        <v>3336</v>
      </c>
      <c r="F979" s="4">
        <v>0</v>
      </c>
      <c r="G979" s="4">
        <v>0</v>
      </c>
    </row>
    <row r="980" spans="2:7" x14ac:dyDescent="0.35">
      <c r="B980" s="18" t="s">
        <v>533</v>
      </c>
      <c r="C980" s="19" t="s">
        <v>533</v>
      </c>
      <c r="D980" s="622" t="s">
        <v>3337</v>
      </c>
      <c r="E980" s="622" t="s">
        <v>3337</v>
      </c>
      <c r="F980" s="4">
        <v>0</v>
      </c>
      <c r="G980" s="4">
        <v>0</v>
      </c>
    </row>
    <row r="981" spans="2:7" x14ac:dyDescent="0.35">
      <c r="B981" s="621" t="s">
        <v>533</v>
      </c>
      <c r="C981" s="621" t="s">
        <v>533</v>
      </c>
      <c r="D981" s="621" t="s">
        <v>533</v>
      </c>
      <c r="E981" s="621" t="s">
        <v>533</v>
      </c>
      <c r="F981" s="4" t="s">
        <v>533</v>
      </c>
      <c r="G981" s="4" t="s">
        <v>533</v>
      </c>
    </row>
    <row r="982" spans="2:7" x14ac:dyDescent="0.35">
      <c r="B982" s="17" t="s">
        <v>533</v>
      </c>
      <c r="C982" s="623" t="s">
        <v>3308</v>
      </c>
      <c r="D982" s="623" t="s">
        <v>3308</v>
      </c>
      <c r="E982" s="623" t="s">
        <v>3308</v>
      </c>
      <c r="F982" s="10" t="s">
        <v>586</v>
      </c>
      <c r="G982" s="10" t="s">
        <v>568</v>
      </c>
    </row>
    <row r="983" spans="2:7" x14ac:dyDescent="0.35">
      <c r="B983" s="18" t="s">
        <v>533</v>
      </c>
      <c r="C983" s="19" t="s">
        <v>533</v>
      </c>
      <c r="D983" s="622" t="s">
        <v>3335</v>
      </c>
      <c r="E983" s="622" t="s">
        <v>3335</v>
      </c>
      <c r="F983" s="4">
        <v>0</v>
      </c>
      <c r="G983" s="4">
        <v>0</v>
      </c>
    </row>
    <row r="984" spans="2:7" x14ac:dyDescent="0.35">
      <c r="B984" s="18" t="s">
        <v>533</v>
      </c>
      <c r="C984" s="19" t="s">
        <v>533</v>
      </c>
      <c r="D984" s="622" t="s">
        <v>3336</v>
      </c>
      <c r="E984" s="622" t="s">
        <v>3336</v>
      </c>
      <c r="F984" s="4" t="s">
        <v>586</v>
      </c>
      <c r="G984" s="4" t="s">
        <v>568</v>
      </c>
    </row>
    <row r="985" spans="2:7" x14ac:dyDescent="0.35">
      <c r="B985" s="18" t="s">
        <v>533</v>
      </c>
      <c r="C985" s="19" t="s">
        <v>533</v>
      </c>
      <c r="D985" s="622" t="s">
        <v>3338</v>
      </c>
      <c r="E985" s="622" t="s">
        <v>3338</v>
      </c>
      <c r="F985" s="4">
        <v>0</v>
      </c>
      <c r="G985" s="4">
        <v>0</v>
      </c>
    </row>
    <row r="986" spans="2:7" x14ac:dyDescent="0.35">
      <c r="B986" s="620" t="s">
        <v>3300</v>
      </c>
      <c r="C986" s="620" t="s">
        <v>3300</v>
      </c>
      <c r="D986" s="620" t="s">
        <v>3300</v>
      </c>
      <c r="E986" s="620" t="s">
        <v>3300</v>
      </c>
      <c r="F986" s="10" t="s">
        <v>3387</v>
      </c>
      <c r="G986" s="10" t="s">
        <v>3527</v>
      </c>
    </row>
    <row r="987" spans="2:7" x14ac:dyDescent="0.35">
      <c r="B987" s="621" t="s">
        <v>533</v>
      </c>
      <c r="C987" s="621" t="s">
        <v>533</v>
      </c>
      <c r="D987" s="621" t="s">
        <v>533</v>
      </c>
      <c r="E987" s="621" t="s">
        <v>533</v>
      </c>
      <c r="F987" s="4" t="s">
        <v>533</v>
      </c>
      <c r="G987" s="4" t="s">
        <v>533</v>
      </c>
    </row>
    <row r="988" spans="2:7" x14ac:dyDescent="0.35">
      <c r="B988" s="620" t="s">
        <v>3301</v>
      </c>
      <c r="C988" s="620" t="s">
        <v>3301</v>
      </c>
      <c r="D988" s="620" t="s">
        <v>3301</v>
      </c>
      <c r="E988" s="620" t="s">
        <v>3301</v>
      </c>
      <c r="F988" s="10" t="s">
        <v>533</v>
      </c>
      <c r="G988" s="10" t="s">
        <v>533</v>
      </c>
    </row>
    <row r="989" spans="2:7" x14ac:dyDescent="0.35">
      <c r="B989" s="17" t="s">
        <v>533</v>
      </c>
      <c r="C989" s="623" t="s">
        <v>3307</v>
      </c>
      <c r="D989" s="623" t="s">
        <v>3307</v>
      </c>
      <c r="E989" s="623" t="s">
        <v>3307</v>
      </c>
      <c r="F989" s="10">
        <v>0</v>
      </c>
      <c r="G989" s="10">
        <v>0</v>
      </c>
    </row>
    <row r="990" spans="2:7" x14ac:dyDescent="0.35">
      <c r="B990" s="18" t="s">
        <v>533</v>
      </c>
      <c r="C990" s="19" t="s">
        <v>533</v>
      </c>
      <c r="D990" s="622" t="s">
        <v>3339</v>
      </c>
      <c r="E990" s="622" t="s">
        <v>3339</v>
      </c>
      <c r="F990" s="4">
        <v>0</v>
      </c>
      <c r="G990" s="4">
        <v>0</v>
      </c>
    </row>
    <row r="991" spans="2:7" x14ac:dyDescent="0.35">
      <c r="B991" s="18" t="s">
        <v>533</v>
      </c>
      <c r="C991" s="19" t="s">
        <v>533</v>
      </c>
      <c r="D991" s="19" t="s">
        <v>533</v>
      </c>
      <c r="E991" s="20" t="s">
        <v>3343</v>
      </c>
      <c r="F991" s="4">
        <v>0</v>
      </c>
      <c r="G991" s="4">
        <v>0</v>
      </c>
    </row>
    <row r="992" spans="2:7" x14ac:dyDescent="0.35">
      <c r="B992" s="18" t="s">
        <v>533</v>
      </c>
      <c r="C992" s="19" t="s">
        <v>533</v>
      </c>
      <c r="D992" s="19" t="s">
        <v>533</v>
      </c>
      <c r="E992" s="20" t="s">
        <v>3344</v>
      </c>
      <c r="F992" s="4">
        <v>0</v>
      </c>
      <c r="G992" s="4">
        <v>0</v>
      </c>
    </row>
    <row r="993" spans="2:7" x14ac:dyDescent="0.35">
      <c r="B993" s="18" t="s">
        <v>533</v>
      </c>
      <c r="C993" s="19" t="s">
        <v>533</v>
      </c>
      <c r="D993" s="622" t="s">
        <v>3340</v>
      </c>
      <c r="E993" s="622" t="s">
        <v>3340</v>
      </c>
      <c r="F993" s="4">
        <v>0</v>
      </c>
      <c r="G993" s="4">
        <v>0</v>
      </c>
    </row>
    <row r="994" spans="2:7" x14ac:dyDescent="0.35">
      <c r="B994" s="621" t="s">
        <v>533</v>
      </c>
      <c r="C994" s="621" t="s">
        <v>533</v>
      </c>
      <c r="D994" s="621" t="s">
        <v>533</v>
      </c>
      <c r="E994" s="621" t="s">
        <v>533</v>
      </c>
      <c r="F994" s="4" t="s">
        <v>533</v>
      </c>
      <c r="G994" s="4" t="s">
        <v>533</v>
      </c>
    </row>
    <row r="995" spans="2:7" x14ac:dyDescent="0.35">
      <c r="B995" s="17" t="s">
        <v>533</v>
      </c>
      <c r="C995" s="623" t="s">
        <v>3308</v>
      </c>
      <c r="D995" s="623" t="s">
        <v>3308</v>
      </c>
      <c r="E995" s="623" t="s">
        <v>3308</v>
      </c>
      <c r="F995" s="10">
        <v>0</v>
      </c>
      <c r="G995" s="10">
        <v>0</v>
      </c>
    </row>
    <row r="996" spans="2:7" x14ac:dyDescent="0.35">
      <c r="B996" s="18" t="s">
        <v>533</v>
      </c>
      <c r="C996" s="19" t="s">
        <v>533</v>
      </c>
      <c r="D996" s="622" t="s">
        <v>3341</v>
      </c>
      <c r="E996" s="622" t="s">
        <v>3341</v>
      </c>
      <c r="F996" s="4">
        <v>0</v>
      </c>
      <c r="G996" s="4">
        <v>0</v>
      </c>
    </row>
    <row r="997" spans="2:7" x14ac:dyDescent="0.35">
      <c r="B997" s="18" t="s">
        <v>533</v>
      </c>
      <c r="C997" s="19" t="s">
        <v>533</v>
      </c>
      <c r="D997" s="19" t="s">
        <v>533</v>
      </c>
      <c r="E997" s="20" t="s">
        <v>3343</v>
      </c>
      <c r="F997" s="4">
        <v>0</v>
      </c>
      <c r="G997" s="4">
        <v>0</v>
      </c>
    </row>
    <row r="998" spans="2:7" x14ac:dyDescent="0.35">
      <c r="B998" s="18" t="s">
        <v>533</v>
      </c>
      <c r="C998" s="19" t="s">
        <v>533</v>
      </c>
      <c r="D998" s="19" t="s">
        <v>533</v>
      </c>
      <c r="E998" s="20" t="s">
        <v>3344</v>
      </c>
      <c r="F998" s="4">
        <v>0</v>
      </c>
      <c r="G998" s="4">
        <v>0</v>
      </c>
    </row>
    <row r="999" spans="2:7" x14ac:dyDescent="0.35">
      <c r="B999" s="18" t="s">
        <v>533</v>
      </c>
      <c r="C999" s="19" t="s">
        <v>533</v>
      </c>
      <c r="D999" s="622" t="s">
        <v>3342</v>
      </c>
      <c r="E999" s="622" t="s">
        <v>3342</v>
      </c>
      <c r="F999" s="4">
        <v>0</v>
      </c>
      <c r="G999" s="4">
        <v>0</v>
      </c>
    </row>
    <row r="1000" spans="2:7" x14ac:dyDescent="0.35">
      <c r="B1000" s="620" t="s">
        <v>3302</v>
      </c>
      <c r="C1000" s="620" t="s">
        <v>3302</v>
      </c>
      <c r="D1000" s="620" t="s">
        <v>3302</v>
      </c>
      <c r="E1000" s="620" t="s">
        <v>3302</v>
      </c>
      <c r="F1000" s="10">
        <v>0</v>
      </c>
      <c r="G1000" s="10">
        <v>0</v>
      </c>
    </row>
    <row r="1001" spans="2:7" x14ac:dyDescent="0.35">
      <c r="B1001" s="621" t="s">
        <v>533</v>
      </c>
      <c r="C1001" s="621" t="s">
        <v>533</v>
      </c>
      <c r="D1001" s="621" t="s">
        <v>533</v>
      </c>
      <c r="E1001" s="621" t="s">
        <v>533</v>
      </c>
      <c r="F1001" s="4" t="s">
        <v>533</v>
      </c>
      <c r="G1001" s="4" t="s">
        <v>533</v>
      </c>
    </row>
    <row r="1002" spans="2:7" x14ac:dyDescent="0.35">
      <c r="B1002" s="620" t="s">
        <v>3303</v>
      </c>
      <c r="C1002" s="620" t="s">
        <v>3303</v>
      </c>
      <c r="D1002" s="620" t="s">
        <v>3303</v>
      </c>
      <c r="E1002" s="620" t="s">
        <v>3303</v>
      </c>
      <c r="F1002" s="10">
        <v>0</v>
      </c>
      <c r="G1002" s="10">
        <v>0</v>
      </c>
    </row>
    <row r="1003" spans="2:7" x14ac:dyDescent="0.35">
      <c r="B1003" s="621" t="s">
        <v>533</v>
      </c>
      <c r="C1003" s="621" t="s">
        <v>533</v>
      </c>
      <c r="D1003" s="621" t="s">
        <v>533</v>
      </c>
      <c r="E1003" s="621" t="s">
        <v>533</v>
      </c>
      <c r="F1003" s="4" t="s">
        <v>533</v>
      </c>
      <c r="G1003" s="4" t="s">
        <v>533</v>
      </c>
    </row>
    <row r="1004" spans="2:7" x14ac:dyDescent="0.35">
      <c r="B1004" s="620" t="s">
        <v>3304</v>
      </c>
      <c r="C1004" s="620" t="s">
        <v>3304</v>
      </c>
      <c r="D1004" s="620" t="s">
        <v>3304</v>
      </c>
      <c r="E1004" s="620" t="s">
        <v>3304</v>
      </c>
      <c r="F1004" s="10">
        <v>0</v>
      </c>
      <c r="G1004" s="10">
        <v>0</v>
      </c>
    </row>
    <row r="1005" spans="2:7" x14ac:dyDescent="0.35">
      <c r="B1005" s="621" t="s">
        <v>533</v>
      </c>
      <c r="C1005" s="621" t="s">
        <v>533</v>
      </c>
      <c r="D1005" s="621" t="s">
        <v>533</v>
      </c>
      <c r="E1005" s="621" t="s">
        <v>533</v>
      </c>
      <c r="F1005" s="4" t="s">
        <v>533</v>
      </c>
      <c r="G1005" s="4" t="s">
        <v>533</v>
      </c>
    </row>
    <row r="1006" spans="2:7" x14ac:dyDescent="0.35">
      <c r="B1006" s="620" t="s">
        <v>3305</v>
      </c>
      <c r="C1006" s="620" t="s">
        <v>3305</v>
      </c>
      <c r="D1006" s="620" t="s">
        <v>3305</v>
      </c>
      <c r="E1006" s="620" t="s">
        <v>3305</v>
      </c>
      <c r="F1006" s="10">
        <v>0</v>
      </c>
      <c r="G1006" s="10">
        <v>0</v>
      </c>
    </row>
    <row r="1007" spans="2:7" x14ac:dyDescent="0.35">
      <c r="B1007" s="621" t="s">
        <v>533</v>
      </c>
      <c r="C1007" s="621" t="s">
        <v>533</v>
      </c>
      <c r="D1007" s="621" t="s">
        <v>533</v>
      </c>
      <c r="E1007" s="621" t="s">
        <v>533</v>
      </c>
      <c r="F1007" s="4" t="s">
        <v>533</v>
      </c>
      <c r="G1007" s="4" t="s">
        <v>533</v>
      </c>
    </row>
    <row r="1008" spans="2:7" x14ac:dyDescent="0.35">
      <c r="B1008" s="21" t="s">
        <v>533</v>
      </c>
      <c r="C1008" s="21" t="s">
        <v>533</v>
      </c>
      <c r="D1008" s="21" t="s">
        <v>533</v>
      </c>
      <c r="E1008" s="21" t="s">
        <v>533</v>
      </c>
      <c r="F1008" s="24" t="s">
        <v>533</v>
      </c>
      <c r="G1008" s="24" t="s">
        <v>533</v>
      </c>
    </row>
    <row r="1009" spans="2:8" x14ac:dyDescent="0.35">
      <c r="B1009" s="22" t="s">
        <v>533</v>
      </c>
      <c r="C1009" s="22" t="s">
        <v>533</v>
      </c>
      <c r="D1009" s="22" t="s">
        <v>533</v>
      </c>
      <c r="E1009" s="22" t="s">
        <v>533</v>
      </c>
      <c r="F1009" s="25" t="s">
        <v>533</v>
      </c>
      <c r="G1009" s="25" t="s">
        <v>533</v>
      </c>
    </row>
    <row r="1010" spans="2:8" x14ac:dyDescent="0.35">
      <c r="B1010" s="23" t="s">
        <v>533</v>
      </c>
      <c r="C1010" s="23" t="s">
        <v>533</v>
      </c>
      <c r="D1010" s="23" t="s">
        <v>533</v>
      </c>
      <c r="E1010" s="23" t="s">
        <v>533</v>
      </c>
      <c r="F1010" s="26" t="s">
        <v>533</v>
      </c>
      <c r="G1010" s="26" t="s">
        <v>533</v>
      </c>
    </row>
    <row r="1011" spans="2:8" x14ac:dyDescent="0.35">
      <c r="B1011" s="624" t="s">
        <v>15</v>
      </c>
      <c r="C1011" s="624" t="s">
        <v>15</v>
      </c>
      <c r="D1011" s="624" t="s">
        <v>15</v>
      </c>
      <c r="E1011" s="624" t="s">
        <v>15</v>
      </c>
      <c r="F1011" s="624" t="s">
        <v>15</v>
      </c>
      <c r="G1011" s="624" t="s">
        <v>15</v>
      </c>
      <c r="H1011" s="27"/>
    </row>
    <row r="1012" spans="2:8" x14ac:dyDescent="0.35">
      <c r="B1012" s="625" t="s">
        <v>3293</v>
      </c>
      <c r="C1012" s="625" t="s">
        <v>3293</v>
      </c>
      <c r="D1012" s="625" t="s">
        <v>3293</v>
      </c>
      <c r="E1012" s="625" t="s">
        <v>3293</v>
      </c>
      <c r="F1012" s="625" t="s">
        <v>3293</v>
      </c>
      <c r="G1012" s="625" t="s">
        <v>3293</v>
      </c>
      <c r="H1012" s="27"/>
    </row>
    <row r="1013" spans="2:8" x14ac:dyDescent="0.35">
      <c r="B1013" s="625" t="s">
        <v>3294</v>
      </c>
      <c r="C1013" s="625" t="s">
        <v>3294</v>
      </c>
      <c r="D1013" s="625" t="s">
        <v>3294</v>
      </c>
      <c r="E1013" s="625" t="s">
        <v>3294</v>
      </c>
      <c r="F1013" s="625" t="s">
        <v>3294</v>
      </c>
      <c r="G1013" s="625" t="s">
        <v>3294</v>
      </c>
      <c r="H1013" s="27"/>
    </row>
    <row r="1014" spans="2:8" x14ac:dyDescent="0.35">
      <c r="B1014" s="626" t="s">
        <v>3295</v>
      </c>
      <c r="C1014" s="626" t="s">
        <v>3295</v>
      </c>
      <c r="D1014" s="626" t="s">
        <v>3295</v>
      </c>
      <c r="E1014" s="626" t="s">
        <v>3295</v>
      </c>
      <c r="F1014" s="626" t="s">
        <v>3295</v>
      </c>
      <c r="G1014" s="626" t="s">
        <v>3295</v>
      </c>
      <c r="H1014" s="27"/>
    </row>
    <row r="1015" spans="2:8" x14ac:dyDescent="0.35">
      <c r="B1015" s="619" t="s">
        <v>3296</v>
      </c>
      <c r="C1015" s="619" t="s">
        <v>3296</v>
      </c>
      <c r="D1015" s="619" t="s">
        <v>3296</v>
      </c>
      <c r="E1015" s="619" t="s">
        <v>3296</v>
      </c>
      <c r="F1015" s="14">
        <v>2025</v>
      </c>
      <c r="G1015" s="14">
        <v>2024</v>
      </c>
    </row>
    <row r="1016" spans="2:8" x14ac:dyDescent="0.35">
      <c r="B1016" s="620" t="s">
        <v>3297</v>
      </c>
      <c r="C1016" s="620" t="s">
        <v>3297</v>
      </c>
      <c r="D1016" s="620" t="s">
        <v>3297</v>
      </c>
      <c r="E1016" s="620" t="s">
        <v>3297</v>
      </c>
      <c r="F1016" s="10" t="s">
        <v>533</v>
      </c>
      <c r="G1016" s="10" t="s">
        <v>533</v>
      </c>
    </row>
    <row r="1017" spans="2:8" x14ac:dyDescent="0.35">
      <c r="B1017" s="17" t="s">
        <v>533</v>
      </c>
      <c r="C1017" s="623" t="s">
        <v>3307</v>
      </c>
      <c r="D1017" s="623" t="s">
        <v>3307</v>
      </c>
      <c r="E1017" s="623" t="s">
        <v>3307</v>
      </c>
      <c r="F1017" s="10" t="s">
        <v>67</v>
      </c>
      <c r="G1017" s="10" t="s">
        <v>3528</v>
      </c>
    </row>
    <row r="1018" spans="2:8" x14ac:dyDescent="0.35">
      <c r="B1018" s="18" t="s">
        <v>533</v>
      </c>
      <c r="C1018" s="19" t="s">
        <v>533</v>
      </c>
      <c r="D1018" s="622" t="s">
        <v>3309</v>
      </c>
      <c r="E1018" s="622" t="s">
        <v>3309</v>
      </c>
      <c r="F1018" s="4">
        <v>0</v>
      </c>
      <c r="G1018" s="4">
        <v>0</v>
      </c>
    </row>
    <row r="1019" spans="2:8" x14ac:dyDescent="0.35">
      <c r="B1019" s="18" t="s">
        <v>533</v>
      </c>
      <c r="C1019" s="19" t="s">
        <v>533</v>
      </c>
      <c r="D1019" s="622" t="s">
        <v>3310</v>
      </c>
      <c r="E1019" s="622" t="s">
        <v>3310</v>
      </c>
      <c r="F1019" s="4">
        <v>0</v>
      </c>
      <c r="G1019" s="4">
        <v>0</v>
      </c>
    </row>
    <row r="1020" spans="2:8" x14ac:dyDescent="0.35">
      <c r="B1020" s="18" t="s">
        <v>533</v>
      </c>
      <c r="C1020" s="19" t="s">
        <v>533</v>
      </c>
      <c r="D1020" s="622" t="s">
        <v>3311</v>
      </c>
      <c r="E1020" s="622" t="s">
        <v>3311</v>
      </c>
      <c r="F1020" s="4">
        <v>0</v>
      </c>
      <c r="G1020" s="4">
        <v>0</v>
      </c>
    </row>
    <row r="1021" spans="2:8" x14ac:dyDescent="0.35">
      <c r="B1021" s="18" t="s">
        <v>533</v>
      </c>
      <c r="C1021" s="19" t="s">
        <v>533</v>
      </c>
      <c r="D1021" s="622" t="s">
        <v>3312</v>
      </c>
      <c r="E1021" s="622" t="s">
        <v>3312</v>
      </c>
      <c r="F1021" s="4">
        <v>0</v>
      </c>
      <c r="G1021" s="4">
        <v>0</v>
      </c>
    </row>
    <row r="1022" spans="2:8" x14ac:dyDescent="0.35">
      <c r="B1022" s="18" t="s">
        <v>533</v>
      </c>
      <c r="C1022" s="19" t="s">
        <v>533</v>
      </c>
      <c r="D1022" s="622" t="s">
        <v>3313</v>
      </c>
      <c r="E1022" s="622" t="s">
        <v>3313</v>
      </c>
      <c r="F1022" s="4">
        <v>0</v>
      </c>
      <c r="G1022" s="4">
        <v>0</v>
      </c>
    </row>
    <row r="1023" spans="2:8" x14ac:dyDescent="0.35">
      <c r="B1023" s="18" t="s">
        <v>533</v>
      </c>
      <c r="C1023" s="19" t="s">
        <v>533</v>
      </c>
      <c r="D1023" s="622" t="s">
        <v>3314</v>
      </c>
      <c r="E1023" s="622" t="s">
        <v>3314</v>
      </c>
      <c r="F1023" s="4">
        <v>0</v>
      </c>
      <c r="G1023" s="4">
        <v>0</v>
      </c>
    </row>
    <row r="1024" spans="2:8" x14ac:dyDescent="0.35">
      <c r="B1024" s="18" t="s">
        <v>533</v>
      </c>
      <c r="C1024" s="19" t="s">
        <v>533</v>
      </c>
      <c r="D1024" s="622" t="s">
        <v>3315</v>
      </c>
      <c r="E1024" s="622" t="s">
        <v>3315</v>
      </c>
      <c r="F1024" s="4">
        <v>0</v>
      </c>
      <c r="G1024" s="4">
        <v>0</v>
      </c>
    </row>
    <row r="1025" spans="2:7" x14ac:dyDescent="0.35">
      <c r="B1025" s="18" t="s">
        <v>533</v>
      </c>
      <c r="C1025" s="19" t="s">
        <v>533</v>
      </c>
      <c r="D1025" s="622" t="s">
        <v>3316</v>
      </c>
      <c r="E1025" s="622" t="s">
        <v>3316</v>
      </c>
      <c r="F1025" s="4">
        <v>0</v>
      </c>
      <c r="G1025" s="4">
        <v>0</v>
      </c>
    </row>
    <row r="1026" spans="2:7" x14ac:dyDescent="0.35">
      <c r="B1026" s="18" t="s">
        <v>533</v>
      </c>
      <c r="C1026" s="19" t="s">
        <v>533</v>
      </c>
      <c r="D1026" s="622" t="s">
        <v>3317</v>
      </c>
      <c r="E1026" s="622" t="s">
        <v>3317</v>
      </c>
      <c r="F1026" s="4" t="s">
        <v>67</v>
      </c>
      <c r="G1026" s="4" t="s">
        <v>3528</v>
      </c>
    </row>
    <row r="1027" spans="2:7" x14ac:dyDescent="0.35">
      <c r="B1027" s="18" t="s">
        <v>533</v>
      </c>
      <c r="C1027" s="19" t="s">
        <v>533</v>
      </c>
      <c r="D1027" s="622" t="s">
        <v>3318</v>
      </c>
      <c r="E1027" s="622" t="s">
        <v>3318</v>
      </c>
      <c r="F1027" s="4">
        <v>0</v>
      </c>
      <c r="G1027" s="4">
        <v>0</v>
      </c>
    </row>
    <row r="1028" spans="2:7" x14ac:dyDescent="0.35">
      <c r="B1028" s="621" t="s">
        <v>533</v>
      </c>
      <c r="C1028" s="621" t="s">
        <v>533</v>
      </c>
      <c r="D1028" s="621" t="s">
        <v>533</v>
      </c>
      <c r="E1028" s="621" t="s">
        <v>533</v>
      </c>
      <c r="F1028" s="4" t="s">
        <v>533</v>
      </c>
      <c r="G1028" s="4" t="s">
        <v>533</v>
      </c>
    </row>
    <row r="1029" spans="2:7" x14ac:dyDescent="0.35">
      <c r="B1029" s="17" t="s">
        <v>533</v>
      </c>
      <c r="C1029" s="623" t="s">
        <v>3308</v>
      </c>
      <c r="D1029" s="623" t="s">
        <v>3308</v>
      </c>
      <c r="E1029" s="623" t="s">
        <v>3308</v>
      </c>
      <c r="F1029" s="10" t="s">
        <v>67</v>
      </c>
      <c r="G1029" s="10" t="s">
        <v>3528</v>
      </c>
    </row>
    <row r="1030" spans="2:7" x14ac:dyDescent="0.35">
      <c r="B1030" s="18" t="s">
        <v>533</v>
      </c>
      <c r="C1030" s="19" t="s">
        <v>533</v>
      </c>
      <c r="D1030" s="622" t="s">
        <v>3319</v>
      </c>
      <c r="E1030" s="622" t="s">
        <v>3319</v>
      </c>
      <c r="F1030" s="4" t="s">
        <v>1100</v>
      </c>
      <c r="G1030" s="4" t="s">
        <v>3529</v>
      </c>
    </row>
    <row r="1031" spans="2:7" x14ac:dyDescent="0.35">
      <c r="B1031" s="18" t="s">
        <v>533</v>
      </c>
      <c r="C1031" s="19" t="s">
        <v>533</v>
      </c>
      <c r="D1031" s="622" t="s">
        <v>3320</v>
      </c>
      <c r="E1031" s="622" t="s">
        <v>3320</v>
      </c>
      <c r="F1031" s="4" t="s">
        <v>1107</v>
      </c>
      <c r="G1031" s="4" t="s">
        <v>3530</v>
      </c>
    </row>
    <row r="1032" spans="2:7" x14ac:dyDescent="0.35">
      <c r="B1032" s="18" t="s">
        <v>533</v>
      </c>
      <c r="C1032" s="19" t="s">
        <v>533</v>
      </c>
      <c r="D1032" s="622" t="s">
        <v>3321</v>
      </c>
      <c r="E1032" s="622" t="s">
        <v>3321</v>
      </c>
      <c r="F1032" s="4" t="s">
        <v>1116</v>
      </c>
      <c r="G1032" s="4" t="s">
        <v>3531</v>
      </c>
    </row>
    <row r="1033" spans="2:7" x14ac:dyDescent="0.35">
      <c r="B1033" s="18" t="s">
        <v>533</v>
      </c>
      <c r="C1033" s="19" t="s">
        <v>533</v>
      </c>
      <c r="D1033" s="622" t="s">
        <v>3322</v>
      </c>
      <c r="E1033" s="622" t="s">
        <v>3322</v>
      </c>
      <c r="F1033" s="4">
        <v>0</v>
      </c>
      <c r="G1033" s="4">
        <v>0</v>
      </c>
    </row>
    <row r="1034" spans="2:7" x14ac:dyDescent="0.35">
      <c r="B1034" s="18" t="s">
        <v>533</v>
      </c>
      <c r="C1034" s="19" t="s">
        <v>533</v>
      </c>
      <c r="D1034" s="622" t="s">
        <v>3323</v>
      </c>
      <c r="E1034" s="622" t="s">
        <v>3323</v>
      </c>
      <c r="F1034" s="4">
        <v>0</v>
      </c>
      <c r="G1034" s="4">
        <v>0</v>
      </c>
    </row>
    <row r="1035" spans="2:7" x14ac:dyDescent="0.35">
      <c r="B1035" s="18" t="s">
        <v>533</v>
      </c>
      <c r="C1035" s="19" t="s">
        <v>533</v>
      </c>
      <c r="D1035" s="622" t="s">
        <v>3324</v>
      </c>
      <c r="E1035" s="622" t="s">
        <v>3324</v>
      </c>
      <c r="F1035" s="4">
        <v>0</v>
      </c>
      <c r="G1035" s="4">
        <v>0</v>
      </c>
    </row>
    <row r="1036" spans="2:7" x14ac:dyDescent="0.35">
      <c r="B1036" s="18" t="s">
        <v>533</v>
      </c>
      <c r="C1036" s="19" t="s">
        <v>533</v>
      </c>
      <c r="D1036" s="622" t="s">
        <v>3325</v>
      </c>
      <c r="E1036" s="622" t="s">
        <v>3325</v>
      </c>
      <c r="F1036" s="4">
        <v>0</v>
      </c>
      <c r="G1036" s="4">
        <v>0</v>
      </c>
    </row>
    <row r="1037" spans="2:7" x14ac:dyDescent="0.35">
      <c r="B1037" s="18" t="s">
        <v>533</v>
      </c>
      <c r="C1037" s="19" t="s">
        <v>533</v>
      </c>
      <c r="D1037" s="622" t="s">
        <v>3326</v>
      </c>
      <c r="E1037" s="622" t="s">
        <v>3326</v>
      </c>
      <c r="F1037" s="4">
        <v>0</v>
      </c>
      <c r="G1037" s="4">
        <v>0</v>
      </c>
    </row>
    <row r="1038" spans="2:7" x14ac:dyDescent="0.35">
      <c r="B1038" s="18" t="s">
        <v>533</v>
      </c>
      <c r="C1038" s="19" t="s">
        <v>533</v>
      </c>
      <c r="D1038" s="622" t="s">
        <v>3327</v>
      </c>
      <c r="E1038" s="622" t="s">
        <v>3327</v>
      </c>
      <c r="F1038" s="4">
        <v>0</v>
      </c>
      <c r="G1038" s="4">
        <v>0</v>
      </c>
    </row>
    <row r="1039" spans="2:7" x14ac:dyDescent="0.35">
      <c r="B1039" s="18" t="s">
        <v>533</v>
      </c>
      <c r="C1039" s="19" t="s">
        <v>533</v>
      </c>
      <c r="D1039" s="622" t="s">
        <v>3328</v>
      </c>
      <c r="E1039" s="622" t="s">
        <v>3328</v>
      </c>
      <c r="F1039" s="4">
        <v>0</v>
      </c>
      <c r="G1039" s="4">
        <v>0</v>
      </c>
    </row>
    <row r="1040" spans="2:7" x14ac:dyDescent="0.35">
      <c r="B1040" s="18" t="s">
        <v>533</v>
      </c>
      <c r="C1040" s="19" t="s">
        <v>533</v>
      </c>
      <c r="D1040" s="622" t="s">
        <v>3329</v>
      </c>
      <c r="E1040" s="622" t="s">
        <v>3329</v>
      </c>
      <c r="F1040" s="4">
        <v>0</v>
      </c>
      <c r="G1040" s="4">
        <v>0</v>
      </c>
    </row>
    <row r="1041" spans="2:7" x14ac:dyDescent="0.35">
      <c r="B1041" s="18" t="s">
        <v>533</v>
      </c>
      <c r="C1041" s="19" t="s">
        <v>533</v>
      </c>
      <c r="D1041" s="622" t="s">
        <v>3330</v>
      </c>
      <c r="E1041" s="622" t="s">
        <v>3330</v>
      </c>
      <c r="F1041" s="4">
        <v>0</v>
      </c>
      <c r="G1041" s="4">
        <v>0</v>
      </c>
    </row>
    <row r="1042" spans="2:7" x14ac:dyDescent="0.35">
      <c r="B1042" s="18" t="s">
        <v>533</v>
      </c>
      <c r="C1042" s="19" t="s">
        <v>533</v>
      </c>
      <c r="D1042" s="622" t="s">
        <v>3331</v>
      </c>
      <c r="E1042" s="622" t="s">
        <v>3331</v>
      </c>
      <c r="F1042" s="4">
        <v>0</v>
      </c>
      <c r="G1042" s="4">
        <v>0</v>
      </c>
    </row>
    <row r="1043" spans="2:7" x14ac:dyDescent="0.35">
      <c r="B1043" s="18" t="s">
        <v>533</v>
      </c>
      <c r="C1043" s="19" t="s">
        <v>533</v>
      </c>
      <c r="D1043" s="622" t="s">
        <v>3332</v>
      </c>
      <c r="E1043" s="622" t="s">
        <v>3332</v>
      </c>
      <c r="F1043" s="4">
        <v>0</v>
      </c>
      <c r="G1043" s="4">
        <v>0</v>
      </c>
    </row>
    <row r="1044" spans="2:7" x14ac:dyDescent="0.35">
      <c r="B1044" s="18" t="s">
        <v>533</v>
      </c>
      <c r="C1044" s="19" t="s">
        <v>533</v>
      </c>
      <c r="D1044" s="622" t="s">
        <v>3333</v>
      </c>
      <c r="E1044" s="622" t="s">
        <v>3333</v>
      </c>
      <c r="F1044" s="4">
        <v>0</v>
      </c>
      <c r="G1044" s="4">
        <v>0</v>
      </c>
    </row>
    <row r="1045" spans="2:7" x14ac:dyDescent="0.35">
      <c r="B1045" s="18" t="s">
        <v>533</v>
      </c>
      <c r="C1045" s="19" t="s">
        <v>533</v>
      </c>
      <c r="D1045" s="622" t="s">
        <v>3334</v>
      </c>
      <c r="E1045" s="622" t="s">
        <v>3334</v>
      </c>
      <c r="F1045" s="4">
        <v>0</v>
      </c>
      <c r="G1045" s="4">
        <v>0</v>
      </c>
    </row>
    <row r="1046" spans="2:7" x14ac:dyDescent="0.35">
      <c r="B1046" s="620" t="s">
        <v>3298</v>
      </c>
      <c r="C1046" s="620" t="s">
        <v>3298</v>
      </c>
      <c r="D1046" s="620" t="s">
        <v>3298</v>
      </c>
      <c r="E1046" s="620" t="s">
        <v>3298</v>
      </c>
      <c r="F1046" s="10">
        <v>0</v>
      </c>
      <c r="G1046" s="10">
        <v>0</v>
      </c>
    </row>
    <row r="1047" spans="2:7" x14ac:dyDescent="0.35">
      <c r="B1047" s="621" t="s">
        <v>533</v>
      </c>
      <c r="C1047" s="621" t="s">
        <v>533</v>
      </c>
      <c r="D1047" s="621" t="s">
        <v>533</v>
      </c>
      <c r="E1047" s="621" t="s">
        <v>533</v>
      </c>
      <c r="F1047" s="4" t="s">
        <v>533</v>
      </c>
      <c r="G1047" s="4" t="s">
        <v>533</v>
      </c>
    </row>
    <row r="1048" spans="2:7" x14ac:dyDescent="0.35">
      <c r="B1048" s="620" t="s">
        <v>3299</v>
      </c>
      <c r="C1048" s="620" t="s">
        <v>3299</v>
      </c>
      <c r="D1048" s="620" t="s">
        <v>3299</v>
      </c>
      <c r="E1048" s="620" t="s">
        <v>3299</v>
      </c>
      <c r="F1048" s="10" t="s">
        <v>533</v>
      </c>
      <c r="G1048" s="10" t="s">
        <v>533</v>
      </c>
    </row>
    <row r="1049" spans="2:7" x14ac:dyDescent="0.35">
      <c r="B1049" s="17" t="s">
        <v>533</v>
      </c>
      <c r="C1049" s="623" t="s">
        <v>3307</v>
      </c>
      <c r="D1049" s="623" t="s">
        <v>3307</v>
      </c>
      <c r="E1049" s="623" t="s">
        <v>3307</v>
      </c>
      <c r="F1049" s="10">
        <v>0</v>
      </c>
      <c r="G1049" s="10">
        <v>0</v>
      </c>
    </row>
    <row r="1050" spans="2:7" x14ac:dyDescent="0.35">
      <c r="B1050" s="18" t="s">
        <v>533</v>
      </c>
      <c r="C1050" s="19" t="s">
        <v>533</v>
      </c>
      <c r="D1050" s="622" t="s">
        <v>3335</v>
      </c>
      <c r="E1050" s="622" t="s">
        <v>3335</v>
      </c>
      <c r="F1050" s="4">
        <v>0</v>
      </c>
      <c r="G1050" s="4">
        <v>0</v>
      </c>
    </row>
    <row r="1051" spans="2:7" x14ac:dyDescent="0.35">
      <c r="B1051" s="18" t="s">
        <v>533</v>
      </c>
      <c r="C1051" s="19" t="s">
        <v>533</v>
      </c>
      <c r="D1051" s="622" t="s">
        <v>3336</v>
      </c>
      <c r="E1051" s="622" t="s">
        <v>3336</v>
      </c>
      <c r="F1051" s="4">
        <v>0</v>
      </c>
      <c r="G1051" s="4">
        <v>0</v>
      </c>
    </row>
    <row r="1052" spans="2:7" x14ac:dyDescent="0.35">
      <c r="B1052" s="18" t="s">
        <v>533</v>
      </c>
      <c r="C1052" s="19" t="s">
        <v>533</v>
      </c>
      <c r="D1052" s="622" t="s">
        <v>3337</v>
      </c>
      <c r="E1052" s="622" t="s">
        <v>3337</v>
      </c>
      <c r="F1052" s="4">
        <v>0</v>
      </c>
      <c r="G1052" s="4">
        <v>0</v>
      </c>
    </row>
    <row r="1053" spans="2:7" x14ac:dyDescent="0.35">
      <c r="B1053" s="621" t="s">
        <v>533</v>
      </c>
      <c r="C1053" s="621" t="s">
        <v>533</v>
      </c>
      <c r="D1053" s="621" t="s">
        <v>533</v>
      </c>
      <c r="E1053" s="621" t="s">
        <v>533</v>
      </c>
      <c r="F1053" s="4" t="s">
        <v>533</v>
      </c>
      <c r="G1053" s="4" t="s">
        <v>533</v>
      </c>
    </row>
    <row r="1054" spans="2:7" x14ac:dyDescent="0.35">
      <c r="B1054" s="17" t="s">
        <v>533</v>
      </c>
      <c r="C1054" s="623" t="s">
        <v>3308</v>
      </c>
      <c r="D1054" s="623" t="s">
        <v>3308</v>
      </c>
      <c r="E1054" s="623" t="s">
        <v>3308</v>
      </c>
      <c r="F1054" s="10">
        <v>0</v>
      </c>
      <c r="G1054" s="10">
        <v>0</v>
      </c>
    </row>
    <row r="1055" spans="2:7" x14ac:dyDescent="0.35">
      <c r="B1055" s="18" t="s">
        <v>533</v>
      </c>
      <c r="C1055" s="19" t="s">
        <v>533</v>
      </c>
      <c r="D1055" s="622" t="s">
        <v>3335</v>
      </c>
      <c r="E1055" s="622" t="s">
        <v>3335</v>
      </c>
      <c r="F1055" s="4">
        <v>0</v>
      </c>
      <c r="G1055" s="4">
        <v>0</v>
      </c>
    </row>
    <row r="1056" spans="2:7" x14ac:dyDescent="0.35">
      <c r="B1056" s="18" t="s">
        <v>533</v>
      </c>
      <c r="C1056" s="19" t="s">
        <v>533</v>
      </c>
      <c r="D1056" s="622" t="s">
        <v>3336</v>
      </c>
      <c r="E1056" s="622" t="s">
        <v>3336</v>
      </c>
      <c r="F1056" s="4">
        <v>0</v>
      </c>
      <c r="G1056" s="4">
        <v>0</v>
      </c>
    </row>
    <row r="1057" spans="2:7" x14ac:dyDescent="0.35">
      <c r="B1057" s="18" t="s">
        <v>533</v>
      </c>
      <c r="C1057" s="19" t="s">
        <v>533</v>
      </c>
      <c r="D1057" s="622" t="s">
        <v>3338</v>
      </c>
      <c r="E1057" s="622" t="s">
        <v>3338</v>
      </c>
      <c r="F1057" s="4">
        <v>0</v>
      </c>
      <c r="G1057" s="4">
        <v>0</v>
      </c>
    </row>
    <row r="1058" spans="2:7" x14ac:dyDescent="0.35">
      <c r="B1058" s="620" t="s">
        <v>3300</v>
      </c>
      <c r="C1058" s="620" t="s">
        <v>3300</v>
      </c>
      <c r="D1058" s="620" t="s">
        <v>3300</v>
      </c>
      <c r="E1058" s="620" t="s">
        <v>3300</v>
      </c>
      <c r="F1058" s="10">
        <v>0</v>
      </c>
      <c r="G1058" s="10">
        <v>0</v>
      </c>
    </row>
    <row r="1059" spans="2:7" x14ac:dyDescent="0.35">
      <c r="B1059" s="621" t="s">
        <v>533</v>
      </c>
      <c r="C1059" s="621" t="s">
        <v>533</v>
      </c>
      <c r="D1059" s="621" t="s">
        <v>533</v>
      </c>
      <c r="E1059" s="621" t="s">
        <v>533</v>
      </c>
      <c r="F1059" s="4" t="s">
        <v>533</v>
      </c>
      <c r="G1059" s="4" t="s">
        <v>533</v>
      </c>
    </row>
    <row r="1060" spans="2:7" x14ac:dyDescent="0.35">
      <c r="B1060" s="620" t="s">
        <v>3301</v>
      </c>
      <c r="C1060" s="620" t="s">
        <v>3301</v>
      </c>
      <c r="D1060" s="620" t="s">
        <v>3301</v>
      </c>
      <c r="E1060" s="620" t="s">
        <v>3301</v>
      </c>
      <c r="F1060" s="10" t="s">
        <v>533</v>
      </c>
      <c r="G1060" s="10" t="s">
        <v>533</v>
      </c>
    </row>
    <row r="1061" spans="2:7" x14ac:dyDescent="0.35">
      <c r="B1061" s="17" t="s">
        <v>533</v>
      </c>
      <c r="C1061" s="623" t="s">
        <v>3307</v>
      </c>
      <c r="D1061" s="623" t="s">
        <v>3307</v>
      </c>
      <c r="E1061" s="623" t="s">
        <v>3307</v>
      </c>
      <c r="F1061" s="10">
        <v>0</v>
      </c>
      <c r="G1061" s="10">
        <v>0</v>
      </c>
    </row>
    <row r="1062" spans="2:7" x14ac:dyDescent="0.35">
      <c r="B1062" s="18" t="s">
        <v>533</v>
      </c>
      <c r="C1062" s="19" t="s">
        <v>533</v>
      </c>
      <c r="D1062" s="622" t="s">
        <v>3339</v>
      </c>
      <c r="E1062" s="622" t="s">
        <v>3339</v>
      </c>
      <c r="F1062" s="4">
        <v>0</v>
      </c>
      <c r="G1062" s="4">
        <v>0</v>
      </c>
    </row>
    <row r="1063" spans="2:7" x14ac:dyDescent="0.35">
      <c r="B1063" s="18" t="s">
        <v>533</v>
      </c>
      <c r="C1063" s="19" t="s">
        <v>533</v>
      </c>
      <c r="D1063" s="19" t="s">
        <v>533</v>
      </c>
      <c r="E1063" s="20" t="s">
        <v>3343</v>
      </c>
      <c r="F1063" s="4">
        <v>0</v>
      </c>
      <c r="G1063" s="4">
        <v>0</v>
      </c>
    </row>
    <row r="1064" spans="2:7" x14ac:dyDescent="0.35">
      <c r="B1064" s="18" t="s">
        <v>533</v>
      </c>
      <c r="C1064" s="19" t="s">
        <v>533</v>
      </c>
      <c r="D1064" s="19" t="s">
        <v>533</v>
      </c>
      <c r="E1064" s="20" t="s">
        <v>3344</v>
      </c>
      <c r="F1064" s="4">
        <v>0</v>
      </c>
      <c r="G1064" s="4">
        <v>0</v>
      </c>
    </row>
    <row r="1065" spans="2:7" x14ac:dyDescent="0.35">
      <c r="B1065" s="18" t="s">
        <v>533</v>
      </c>
      <c r="C1065" s="19" t="s">
        <v>533</v>
      </c>
      <c r="D1065" s="622" t="s">
        <v>3340</v>
      </c>
      <c r="E1065" s="622" t="s">
        <v>3340</v>
      </c>
      <c r="F1065" s="4">
        <v>0</v>
      </c>
      <c r="G1065" s="4">
        <v>0</v>
      </c>
    </row>
    <row r="1066" spans="2:7" x14ac:dyDescent="0.35">
      <c r="B1066" s="621" t="s">
        <v>533</v>
      </c>
      <c r="C1066" s="621" t="s">
        <v>533</v>
      </c>
      <c r="D1066" s="621" t="s">
        <v>533</v>
      </c>
      <c r="E1066" s="621" t="s">
        <v>533</v>
      </c>
      <c r="F1066" s="4" t="s">
        <v>533</v>
      </c>
      <c r="G1066" s="4" t="s">
        <v>533</v>
      </c>
    </row>
    <row r="1067" spans="2:7" x14ac:dyDescent="0.35">
      <c r="B1067" s="17" t="s">
        <v>533</v>
      </c>
      <c r="C1067" s="623" t="s">
        <v>3308</v>
      </c>
      <c r="D1067" s="623" t="s">
        <v>3308</v>
      </c>
      <c r="E1067" s="623" t="s">
        <v>3308</v>
      </c>
      <c r="F1067" s="10">
        <v>0</v>
      </c>
      <c r="G1067" s="10">
        <v>0</v>
      </c>
    </row>
    <row r="1068" spans="2:7" x14ac:dyDescent="0.35">
      <c r="B1068" s="18" t="s">
        <v>533</v>
      </c>
      <c r="C1068" s="19" t="s">
        <v>533</v>
      </c>
      <c r="D1068" s="622" t="s">
        <v>3341</v>
      </c>
      <c r="E1068" s="622" t="s">
        <v>3341</v>
      </c>
      <c r="F1068" s="4">
        <v>0</v>
      </c>
      <c r="G1068" s="4">
        <v>0</v>
      </c>
    </row>
    <row r="1069" spans="2:7" x14ac:dyDescent="0.35">
      <c r="B1069" s="18" t="s">
        <v>533</v>
      </c>
      <c r="C1069" s="19" t="s">
        <v>533</v>
      </c>
      <c r="D1069" s="19" t="s">
        <v>533</v>
      </c>
      <c r="E1069" s="20" t="s">
        <v>3343</v>
      </c>
      <c r="F1069" s="4">
        <v>0</v>
      </c>
      <c r="G1069" s="4">
        <v>0</v>
      </c>
    </row>
    <row r="1070" spans="2:7" x14ac:dyDescent="0.35">
      <c r="B1070" s="18" t="s">
        <v>533</v>
      </c>
      <c r="C1070" s="19" t="s">
        <v>533</v>
      </c>
      <c r="D1070" s="19" t="s">
        <v>533</v>
      </c>
      <c r="E1070" s="20" t="s">
        <v>3344</v>
      </c>
      <c r="F1070" s="4">
        <v>0</v>
      </c>
      <c r="G1070" s="4">
        <v>0</v>
      </c>
    </row>
    <row r="1071" spans="2:7" x14ac:dyDescent="0.35">
      <c r="B1071" s="18" t="s">
        <v>533</v>
      </c>
      <c r="C1071" s="19" t="s">
        <v>533</v>
      </c>
      <c r="D1071" s="622" t="s">
        <v>3342</v>
      </c>
      <c r="E1071" s="622" t="s">
        <v>3342</v>
      </c>
      <c r="F1071" s="4">
        <v>0</v>
      </c>
      <c r="G1071" s="4">
        <v>0</v>
      </c>
    </row>
    <row r="1072" spans="2:7" x14ac:dyDescent="0.35">
      <c r="B1072" s="620" t="s">
        <v>3302</v>
      </c>
      <c r="C1072" s="620" t="s">
        <v>3302</v>
      </c>
      <c r="D1072" s="620" t="s">
        <v>3302</v>
      </c>
      <c r="E1072" s="620" t="s">
        <v>3302</v>
      </c>
      <c r="F1072" s="10">
        <v>0</v>
      </c>
      <c r="G1072" s="10">
        <v>0</v>
      </c>
    </row>
    <row r="1073" spans="2:8" x14ac:dyDescent="0.35">
      <c r="B1073" s="621" t="s">
        <v>533</v>
      </c>
      <c r="C1073" s="621" t="s">
        <v>533</v>
      </c>
      <c r="D1073" s="621" t="s">
        <v>533</v>
      </c>
      <c r="E1073" s="621" t="s">
        <v>533</v>
      </c>
      <c r="F1073" s="4" t="s">
        <v>533</v>
      </c>
      <c r="G1073" s="4" t="s">
        <v>533</v>
      </c>
    </row>
    <row r="1074" spans="2:8" x14ac:dyDescent="0.35">
      <c r="B1074" s="620" t="s">
        <v>3303</v>
      </c>
      <c r="C1074" s="620" t="s">
        <v>3303</v>
      </c>
      <c r="D1074" s="620" t="s">
        <v>3303</v>
      </c>
      <c r="E1074" s="620" t="s">
        <v>3303</v>
      </c>
      <c r="F1074" s="10">
        <v>0</v>
      </c>
      <c r="G1074" s="10">
        <v>0</v>
      </c>
    </row>
    <row r="1075" spans="2:8" x14ac:dyDescent="0.35">
      <c r="B1075" s="621" t="s">
        <v>533</v>
      </c>
      <c r="C1075" s="621" t="s">
        <v>533</v>
      </c>
      <c r="D1075" s="621" t="s">
        <v>533</v>
      </c>
      <c r="E1075" s="621" t="s">
        <v>533</v>
      </c>
      <c r="F1075" s="4" t="s">
        <v>533</v>
      </c>
      <c r="G1075" s="4" t="s">
        <v>533</v>
      </c>
    </row>
    <row r="1076" spans="2:8" x14ac:dyDescent="0.35">
      <c r="B1076" s="620" t="s">
        <v>3304</v>
      </c>
      <c r="C1076" s="620" t="s">
        <v>3304</v>
      </c>
      <c r="D1076" s="620" t="s">
        <v>3304</v>
      </c>
      <c r="E1076" s="620" t="s">
        <v>3304</v>
      </c>
      <c r="F1076" s="10">
        <v>0</v>
      </c>
      <c r="G1076" s="10">
        <v>0</v>
      </c>
    </row>
    <row r="1077" spans="2:8" x14ac:dyDescent="0.35">
      <c r="B1077" s="621" t="s">
        <v>533</v>
      </c>
      <c r="C1077" s="621" t="s">
        <v>533</v>
      </c>
      <c r="D1077" s="621" t="s">
        <v>533</v>
      </c>
      <c r="E1077" s="621" t="s">
        <v>533</v>
      </c>
      <c r="F1077" s="4" t="s">
        <v>533</v>
      </c>
      <c r="G1077" s="4" t="s">
        <v>533</v>
      </c>
    </row>
    <row r="1078" spans="2:8" x14ac:dyDescent="0.35">
      <c r="B1078" s="620" t="s">
        <v>3305</v>
      </c>
      <c r="C1078" s="620" t="s">
        <v>3305</v>
      </c>
      <c r="D1078" s="620" t="s">
        <v>3305</v>
      </c>
      <c r="E1078" s="620" t="s">
        <v>3305</v>
      </c>
      <c r="F1078" s="10">
        <v>0</v>
      </c>
      <c r="G1078" s="10">
        <v>0</v>
      </c>
    </row>
    <row r="1079" spans="2:8" x14ac:dyDescent="0.35">
      <c r="B1079" s="621" t="s">
        <v>533</v>
      </c>
      <c r="C1079" s="621" t="s">
        <v>533</v>
      </c>
      <c r="D1079" s="621" t="s">
        <v>533</v>
      </c>
      <c r="E1079" s="621" t="s">
        <v>533</v>
      </c>
      <c r="F1079" s="4" t="s">
        <v>533</v>
      </c>
      <c r="G1079" s="4" t="s">
        <v>533</v>
      </c>
    </row>
    <row r="1080" spans="2:8" x14ac:dyDescent="0.35">
      <c r="B1080" s="21" t="s">
        <v>533</v>
      </c>
      <c r="C1080" s="21" t="s">
        <v>533</v>
      </c>
      <c r="D1080" s="21" t="s">
        <v>533</v>
      </c>
      <c r="E1080" s="21" t="s">
        <v>533</v>
      </c>
      <c r="F1080" s="24" t="s">
        <v>533</v>
      </c>
      <c r="G1080" s="24" t="s">
        <v>533</v>
      </c>
    </row>
    <row r="1081" spans="2:8" x14ac:dyDescent="0.35">
      <c r="B1081" s="22" t="s">
        <v>533</v>
      </c>
      <c r="C1081" s="22" t="s">
        <v>533</v>
      </c>
      <c r="D1081" s="22" t="s">
        <v>533</v>
      </c>
      <c r="E1081" s="22" t="s">
        <v>533</v>
      </c>
      <c r="F1081" s="25" t="s">
        <v>533</v>
      </c>
      <c r="G1081" s="25" t="s">
        <v>533</v>
      </c>
    </row>
    <row r="1082" spans="2:8" x14ac:dyDescent="0.35">
      <c r="B1082" s="23" t="s">
        <v>533</v>
      </c>
      <c r="C1082" s="23" t="s">
        <v>533</v>
      </c>
      <c r="D1082" s="23" t="s">
        <v>533</v>
      </c>
      <c r="E1082" s="23" t="s">
        <v>533</v>
      </c>
      <c r="F1082" s="26" t="s">
        <v>533</v>
      </c>
      <c r="G1082" s="26" t="s">
        <v>533</v>
      </c>
    </row>
    <row r="1083" spans="2:8" x14ac:dyDescent="0.35">
      <c r="B1083" s="624" t="s">
        <v>16</v>
      </c>
      <c r="C1083" s="624" t="s">
        <v>16</v>
      </c>
      <c r="D1083" s="624" t="s">
        <v>16</v>
      </c>
      <c r="E1083" s="624" t="s">
        <v>16</v>
      </c>
      <c r="F1083" s="624" t="s">
        <v>16</v>
      </c>
      <c r="G1083" s="624" t="s">
        <v>16</v>
      </c>
      <c r="H1083" s="27"/>
    </row>
    <row r="1084" spans="2:8" x14ac:dyDescent="0.35">
      <c r="B1084" s="625" t="s">
        <v>3293</v>
      </c>
      <c r="C1084" s="625" t="s">
        <v>3293</v>
      </c>
      <c r="D1084" s="625" t="s">
        <v>3293</v>
      </c>
      <c r="E1084" s="625" t="s">
        <v>3293</v>
      </c>
      <c r="F1084" s="625" t="s">
        <v>3293</v>
      </c>
      <c r="G1084" s="625" t="s">
        <v>3293</v>
      </c>
      <c r="H1084" s="27"/>
    </row>
    <row r="1085" spans="2:8" x14ac:dyDescent="0.35">
      <c r="B1085" s="625" t="s">
        <v>3294</v>
      </c>
      <c r="C1085" s="625" t="s">
        <v>3294</v>
      </c>
      <c r="D1085" s="625" t="s">
        <v>3294</v>
      </c>
      <c r="E1085" s="625" t="s">
        <v>3294</v>
      </c>
      <c r="F1085" s="625" t="s">
        <v>3294</v>
      </c>
      <c r="G1085" s="625" t="s">
        <v>3294</v>
      </c>
      <c r="H1085" s="27"/>
    </row>
    <row r="1086" spans="2:8" x14ac:dyDescent="0.35">
      <c r="B1086" s="626" t="s">
        <v>3295</v>
      </c>
      <c r="C1086" s="626" t="s">
        <v>3295</v>
      </c>
      <c r="D1086" s="626" t="s">
        <v>3295</v>
      </c>
      <c r="E1086" s="626" t="s">
        <v>3295</v>
      </c>
      <c r="F1086" s="626" t="s">
        <v>3295</v>
      </c>
      <c r="G1086" s="626" t="s">
        <v>3295</v>
      </c>
      <c r="H1086" s="27"/>
    </row>
    <row r="1087" spans="2:8" x14ac:dyDescent="0.35">
      <c r="B1087" s="619" t="s">
        <v>3296</v>
      </c>
      <c r="C1087" s="619" t="s">
        <v>3296</v>
      </c>
      <c r="D1087" s="619" t="s">
        <v>3296</v>
      </c>
      <c r="E1087" s="619" t="s">
        <v>3296</v>
      </c>
      <c r="F1087" s="14">
        <v>2025</v>
      </c>
      <c r="G1087" s="14">
        <v>2024</v>
      </c>
    </row>
    <row r="1088" spans="2:8" x14ac:dyDescent="0.35">
      <c r="B1088" s="620" t="s">
        <v>3297</v>
      </c>
      <c r="C1088" s="620" t="s">
        <v>3297</v>
      </c>
      <c r="D1088" s="620" t="s">
        <v>3297</v>
      </c>
      <c r="E1088" s="620" t="s">
        <v>3297</v>
      </c>
      <c r="F1088" s="10" t="s">
        <v>533</v>
      </c>
      <c r="G1088" s="10" t="s">
        <v>533</v>
      </c>
    </row>
    <row r="1089" spans="2:7" x14ac:dyDescent="0.35">
      <c r="B1089" s="17" t="s">
        <v>533</v>
      </c>
      <c r="C1089" s="623" t="s">
        <v>3307</v>
      </c>
      <c r="D1089" s="623" t="s">
        <v>3307</v>
      </c>
      <c r="E1089" s="623" t="s">
        <v>3307</v>
      </c>
      <c r="F1089" s="10" t="s">
        <v>68</v>
      </c>
      <c r="G1089" s="10" t="s">
        <v>3532</v>
      </c>
    </row>
    <row r="1090" spans="2:7" x14ac:dyDescent="0.35">
      <c r="B1090" s="18" t="s">
        <v>533</v>
      </c>
      <c r="C1090" s="19" t="s">
        <v>533</v>
      </c>
      <c r="D1090" s="622" t="s">
        <v>3309</v>
      </c>
      <c r="E1090" s="622" t="s">
        <v>3309</v>
      </c>
      <c r="F1090" s="4">
        <v>0</v>
      </c>
      <c r="G1090" s="4">
        <v>0</v>
      </c>
    </row>
    <row r="1091" spans="2:7" x14ac:dyDescent="0.35">
      <c r="B1091" s="18" t="s">
        <v>533</v>
      </c>
      <c r="C1091" s="19" t="s">
        <v>533</v>
      </c>
      <c r="D1091" s="622" t="s">
        <v>3310</v>
      </c>
      <c r="E1091" s="622" t="s">
        <v>3310</v>
      </c>
      <c r="F1091" s="4">
        <v>0</v>
      </c>
      <c r="G1091" s="4">
        <v>0</v>
      </c>
    </row>
    <row r="1092" spans="2:7" x14ac:dyDescent="0.35">
      <c r="B1092" s="18" t="s">
        <v>533</v>
      </c>
      <c r="C1092" s="19" t="s">
        <v>533</v>
      </c>
      <c r="D1092" s="622" t="s">
        <v>3311</v>
      </c>
      <c r="E1092" s="622" t="s">
        <v>3311</v>
      </c>
      <c r="F1092" s="4">
        <v>0</v>
      </c>
      <c r="G1092" s="4">
        <v>0</v>
      </c>
    </row>
    <row r="1093" spans="2:7" x14ac:dyDescent="0.35">
      <c r="B1093" s="18" t="s">
        <v>533</v>
      </c>
      <c r="C1093" s="19" t="s">
        <v>533</v>
      </c>
      <c r="D1093" s="622" t="s">
        <v>3312</v>
      </c>
      <c r="E1093" s="622" t="s">
        <v>3312</v>
      </c>
      <c r="F1093" s="4">
        <v>0</v>
      </c>
      <c r="G1093" s="4">
        <v>0</v>
      </c>
    </row>
    <row r="1094" spans="2:7" x14ac:dyDescent="0.35">
      <c r="B1094" s="18" t="s">
        <v>533</v>
      </c>
      <c r="C1094" s="19" t="s">
        <v>533</v>
      </c>
      <c r="D1094" s="622" t="s">
        <v>3313</v>
      </c>
      <c r="E1094" s="622" t="s">
        <v>3313</v>
      </c>
      <c r="F1094" s="4">
        <v>0</v>
      </c>
      <c r="G1094" s="4">
        <v>0</v>
      </c>
    </row>
    <row r="1095" spans="2:7" x14ac:dyDescent="0.35">
      <c r="B1095" s="18" t="s">
        <v>533</v>
      </c>
      <c r="C1095" s="19" t="s">
        <v>533</v>
      </c>
      <c r="D1095" s="622" t="s">
        <v>3314</v>
      </c>
      <c r="E1095" s="622" t="s">
        <v>3314</v>
      </c>
      <c r="F1095" s="4">
        <v>0</v>
      </c>
      <c r="G1095" s="4">
        <v>0</v>
      </c>
    </row>
    <row r="1096" spans="2:7" x14ac:dyDescent="0.35">
      <c r="B1096" s="18" t="s">
        <v>533</v>
      </c>
      <c r="C1096" s="19" t="s">
        <v>533</v>
      </c>
      <c r="D1096" s="622" t="s">
        <v>3315</v>
      </c>
      <c r="E1096" s="622" t="s">
        <v>3315</v>
      </c>
      <c r="F1096" s="4" t="s">
        <v>3388</v>
      </c>
      <c r="G1096" s="4">
        <v>0</v>
      </c>
    </row>
    <row r="1097" spans="2:7" x14ac:dyDescent="0.35">
      <c r="B1097" s="18" t="s">
        <v>533</v>
      </c>
      <c r="C1097" s="19" t="s">
        <v>533</v>
      </c>
      <c r="D1097" s="622" t="s">
        <v>3316</v>
      </c>
      <c r="E1097" s="622" t="s">
        <v>3316</v>
      </c>
      <c r="F1097" s="4">
        <v>0</v>
      </c>
      <c r="G1097" s="4">
        <v>0</v>
      </c>
    </row>
    <row r="1098" spans="2:7" x14ac:dyDescent="0.35">
      <c r="B1098" s="18" t="s">
        <v>533</v>
      </c>
      <c r="C1098" s="19" t="s">
        <v>533</v>
      </c>
      <c r="D1098" s="622" t="s">
        <v>3317</v>
      </c>
      <c r="E1098" s="622" t="s">
        <v>3317</v>
      </c>
      <c r="F1098" s="4" t="s">
        <v>3389</v>
      </c>
      <c r="G1098" s="4" t="s">
        <v>3532</v>
      </c>
    </row>
    <row r="1099" spans="2:7" x14ac:dyDescent="0.35">
      <c r="B1099" s="18" t="s">
        <v>533</v>
      </c>
      <c r="C1099" s="19" t="s">
        <v>533</v>
      </c>
      <c r="D1099" s="622" t="s">
        <v>3318</v>
      </c>
      <c r="E1099" s="622" t="s">
        <v>3318</v>
      </c>
      <c r="F1099" s="4">
        <v>0</v>
      </c>
      <c r="G1099" s="4">
        <v>0</v>
      </c>
    </row>
    <row r="1100" spans="2:7" x14ac:dyDescent="0.35">
      <c r="B1100" s="621" t="s">
        <v>533</v>
      </c>
      <c r="C1100" s="621" t="s">
        <v>533</v>
      </c>
      <c r="D1100" s="621" t="s">
        <v>533</v>
      </c>
      <c r="E1100" s="621" t="s">
        <v>533</v>
      </c>
      <c r="F1100" s="4" t="s">
        <v>533</v>
      </c>
      <c r="G1100" s="4" t="s">
        <v>533</v>
      </c>
    </row>
    <row r="1101" spans="2:7" x14ac:dyDescent="0.35">
      <c r="B1101" s="17" t="s">
        <v>533</v>
      </c>
      <c r="C1101" s="623" t="s">
        <v>3308</v>
      </c>
      <c r="D1101" s="623" t="s">
        <v>3308</v>
      </c>
      <c r="E1101" s="623" t="s">
        <v>3308</v>
      </c>
      <c r="F1101" s="10" t="s">
        <v>2898</v>
      </c>
      <c r="G1101" s="10" t="s">
        <v>3533</v>
      </c>
    </row>
    <row r="1102" spans="2:7" x14ac:dyDescent="0.35">
      <c r="B1102" s="18" t="s">
        <v>533</v>
      </c>
      <c r="C1102" s="19" t="s">
        <v>533</v>
      </c>
      <c r="D1102" s="622" t="s">
        <v>3319</v>
      </c>
      <c r="E1102" s="622" t="s">
        <v>3319</v>
      </c>
      <c r="F1102" s="4" t="s">
        <v>1123</v>
      </c>
      <c r="G1102" s="4" t="s">
        <v>3534</v>
      </c>
    </row>
    <row r="1103" spans="2:7" x14ac:dyDescent="0.35">
      <c r="B1103" s="18" t="s">
        <v>533</v>
      </c>
      <c r="C1103" s="19" t="s">
        <v>533</v>
      </c>
      <c r="D1103" s="622" t="s">
        <v>3320</v>
      </c>
      <c r="E1103" s="622" t="s">
        <v>3320</v>
      </c>
      <c r="F1103" s="4" t="s">
        <v>1131</v>
      </c>
      <c r="G1103" s="4" t="s">
        <v>3535</v>
      </c>
    </row>
    <row r="1104" spans="2:7" x14ac:dyDescent="0.35">
      <c r="B1104" s="18" t="s">
        <v>533</v>
      </c>
      <c r="C1104" s="19" t="s">
        <v>533</v>
      </c>
      <c r="D1104" s="622" t="s">
        <v>3321</v>
      </c>
      <c r="E1104" s="622" t="s">
        <v>3321</v>
      </c>
      <c r="F1104" s="4" t="s">
        <v>1148</v>
      </c>
      <c r="G1104" s="4" t="s">
        <v>3536</v>
      </c>
    </row>
    <row r="1105" spans="2:7" x14ac:dyDescent="0.35">
      <c r="B1105" s="18" t="s">
        <v>533</v>
      </c>
      <c r="C1105" s="19" t="s">
        <v>533</v>
      </c>
      <c r="D1105" s="622" t="s">
        <v>3322</v>
      </c>
      <c r="E1105" s="622" t="s">
        <v>3322</v>
      </c>
      <c r="F1105" s="4">
        <v>0</v>
      </c>
      <c r="G1105" s="4">
        <v>0</v>
      </c>
    </row>
    <row r="1106" spans="2:7" x14ac:dyDescent="0.35">
      <c r="B1106" s="18" t="s">
        <v>533</v>
      </c>
      <c r="C1106" s="19" t="s">
        <v>533</v>
      </c>
      <c r="D1106" s="622" t="s">
        <v>3323</v>
      </c>
      <c r="E1106" s="622" t="s">
        <v>3323</v>
      </c>
      <c r="F1106" s="4">
        <v>0</v>
      </c>
      <c r="G1106" s="4">
        <v>0</v>
      </c>
    </row>
    <row r="1107" spans="2:7" x14ac:dyDescent="0.35">
      <c r="B1107" s="18" t="s">
        <v>533</v>
      </c>
      <c r="C1107" s="19" t="s">
        <v>533</v>
      </c>
      <c r="D1107" s="622" t="s">
        <v>3324</v>
      </c>
      <c r="E1107" s="622" t="s">
        <v>3324</v>
      </c>
      <c r="F1107" s="4">
        <v>0</v>
      </c>
      <c r="G1107" s="4">
        <v>0</v>
      </c>
    </row>
    <row r="1108" spans="2:7" x14ac:dyDescent="0.35">
      <c r="B1108" s="18" t="s">
        <v>533</v>
      </c>
      <c r="C1108" s="19" t="s">
        <v>533</v>
      </c>
      <c r="D1108" s="622" t="s">
        <v>3325</v>
      </c>
      <c r="E1108" s="622" t="s">
        <v>3325</v>
      </c>
      <c r="F1108" s="4">
        <v>0</v>
      </c>
      <c r="G1108" s="4">
        <v>0</v>
      </c>
    </row>
    <row r="1109" spans="2:7" x14ac:dyDescent="0.35">
      <c r="B1109" s="18" t="s">
        <v>533</v>
      </c>
      <c r="C1109" s="19" t="s">
        <v>533</v>
      </c>
      <c r="D1109" s="622" t="s">
        <v>3326</v>
      </c>
      <c r="E1109" s="622" t="s">
        <v>3326</v>
      </c>
      <c r="F1109" s="4">
        <v>0</v>
      </c>
      <c r="G1109" s="4">
        <v>0</v>
      </c>
    </row>
    <row r="1110" spans="2:7" x14ac:dyDescent="0.35">
      <c r="B1110" s="18" t="s">
        <v>533</v>
      </c>
      <c r="C1110" s="19" t="s">
        <v>533</v>
      </c>
      <c r="D1110" s="622" t="s">
        <v>3327</v>
      </c>
      <c r="E1110" s="622" t="s">
        <v>3327</v>
      </c>
      <c r="F1110" s="4">
        <v>0</v>
      </c>
      <c r="G1110" s="4">
        <v>0</v>
      </c>
    </row>
    <row r="1111" spans="2:7" x14ac:dyDescent="0.35">
      <c r="B1111" s="18" t="s">
        <v>533</v>
      </c>
      <c r="C1111" s="19" t="s">
        <v>533</v>
      </c>
      <c r="D1111" s="622" t="s">
        <v>3328</v>
      </c>
      <c r="E1111" s="622" t="s">
        <v>3328</v>
      </c>
      <c r="F1111" s="4">
        <v>0</v>
      </c>
      <c r="G1111" s="4">
        <v>0</v>
      </c>
    </row>
    <row r="1112" spans="2:7" x14ac:dyDescent="0.35">
      <c r="B1112" s="18" t="s">
        <v>533</v>
      </c>
      <c r="C1112" s="19" t="s">
        <v>533</v>
      </c>
      <c r="D1112" s="622" t="s">
        <v>3329</v>
      </c>
      <c r="E1112" s="622" t="s">
        <v>3329</v>
      </c>
      <c r="F1112" s="4">
        <v>0</v>
      </c>
      <c r="G1112" s="4">
        <v>0</v>
      </c>
    </row>
    <row r="1113" spans="2:7" x14ac:dyDescent="0.35">
      <c r="B1113" s="18" t="s">
        <v>533</v>
      </c>
      <c r="C1113" s="19" t="s">
        <v>533</v>
      </c>
      <c r="D1113" s="622" t="s">
        <v>3330</v>
      </c>
      <c r="E1113" s="622" t="s">
        <v>3330</v>
      </c>
      <c r="F1113" s="4">
        <v>0</v>
      </c>
      <c r="G1113" s="4">
        <v>0</v>
      </c>
    </row>
    <row r="1114" spans="2:7" x14ac:dyDescent="0.35">
      <c r="B1114" s="18" t="s">
        <v>533</v>
      </c>
      <c r="C1114" s="19" t="s">
        <v>533</v>
      </c>
      <c r="D1114" s="622" t="s">
        <v>3331</v>
      </c>
      <c r="E1114" s="622" t="s">
        <v>3331</v>
      </c>
      <c r="F1114" s="4">
        <v>0</v>
      </c>
      <c r="G1114" s="4">
        <v>0</v>
      </c>
    </row>
    <row r="1115" spans="2:7" x14ac:dyDescent="0.35">
      <c r="B1115" s="18" t="s">
        <v>533</v>
      </c>
      <c r="C1115" s="19" t="s">
        <v>533</v>
      </c>
      <c r="D1115" s="622" t="s">
        <v>3332</v>
      </c>
      <c r="E1115" s="622" t="s">
        <v>3332</v>
      </c>
      <c r="F1115" s="4">
        <v>0</v>
      </c>
      <c r="G1115" s="4">
        <v>0</v>
      </c>
    </row>
    <row r="1116" spans="2:7" x14ac:dyDescent="0.35">
      <c r="B1116" s="18" t="s">
        <v>533</v>
      </c>
      <c r="C1116" s="19" t="s">
        <v>533</v>
      </c>
      <c r="D1116" s="622" t="s">
        <v>3333</v>
      </c>
      <c r="E1116" s="622" t="s">
        <v>3333</v>
      </c>
      <c r="F1116" s="4">
        <v>0</v>
      </c>
      <c r="G1116" s="4">
        <v>0</v>
      </c>
    </row>
    <row r="1117" spans="2:7" x14ac:dyDescent="0.35">
      <c r="B1117" s="18" t="s">
        <v>533</v>
      </c>
      <c r="C1117" s="19" t="s">
        <v>533</v>
      </c>
      <c r="D1117" s="622" t="s">
        <v>3334</v>
      </c>
      <c r="E1117" s="622" t="s">
        <v>3334</v>
      </c>
      <c r="F1117" s="4">
        <v>0</v>
      </c>
      <c r="G1117" s="4">
        <v>0</v>
      </c>
    </row>
    <row r="1118" spans="2:7" x14ac:dyDescent="0.35">
      <c r="B1118" s="620" t="s">
        <v>3298</v>
      </c>
      <c r="C1118" s="620" t="s">
        <v>3298</v>
      </c>
      <c r="D1118" s="620" t="s">
        <v>3298</v>
      </c>
      <c r="E1118" s="620" t="s">
        <v>3298</v>
      </c>
      <c r="F1118" s="10" t="s">
        <v>1159</v>
      </c>
      <c r="G1118" s="10" t="s">
        <v>3537</v>
      </c>
    </row>
    <row r="1119" spans="2:7" x14ac:dyDescent="0.35">
      <c r="B1119" s="621" t="s">
        <v>533</v>
      </c>
      <c r="C1119" s="621" t="s">
        <v>533</v>
      </c>
      <c r="D1119" s="621" t="s">
        <v>533</v>
      </c>
      <c r="E1119" s="621" t="s">
        <v>533</v>
      </c>
      <c r="F1119" s="4" t="s">
        <v>533</v>
      </c>
      <c r="G1119" s="4" t="s">
        <v>533</v>
      </c>
    </row>
    <row r="1120" spans="2:7" x14ac:dyDescent="0.35">
      <c r="B1120" s="620" t="s">
        <v>3299</v>
      </c>
      <c r="C1120" s="620" t="s">
        <v>3299</v>
      </c>
      <c r="D1120" s="620" t="s">
        <v>3299</v>
      </c>
      <c r="E1120" s="620" t="s">
        <v>3299</v>
      </c>
      <c r="F1120" s="10" t="s">
        <v>533</v>
      </c>
      <c r="G1120" s="10" t="s">
        <v>533</v>
      </c>
    </row>
    <row r="1121" spans="2:7" x14ac:dyDescent="0.35">
      <c r="B1121" s="17" t="s">
        <v>533</v>
      </c>
      <c r="C1121" s="623" t="s">
        <v>3307</v>
      </c>
      <c r="D1121" s="623" t="s">
        <v>3307</v>
      </c>
      <c r="E1121" s="623" t="s">
        <v>3307</v>
      </c>
      <c r="F1121" s="10">
        <v>0</v>
      </c>
      <c r="G1121" s="10">
        <v>0</v>
      </c>
    </row>
    <row r="1122" spans="2:7" x14ac:dyDescent="0.35">
      <c r="B1122" s="18" t="s">
        <v>533</v>
      </c>
      <c r="C1122" s="19" t="s">
        <v>533</v>
      </c>
      <c r="D1122" s="622" t="s">
        <v>3335</v>
      </c>
      <c r="E1122" s="622" t="s">
        <v>3335</v>
      </c>
      <c r="F1122" s="4">
        <v>0</v>
      </c>
      <c r="G1122" s="4">
        <v>0</v>
      </c>
    </row>
    <row r="1123" spans="2:7" x14ac:dyDescent="0.35">
      <c r="B1123" s="18" t="s">
        <v>533</v>
      </c>
      <c r="C1123" s="19" t="s">
        <v>533</v>
      </c>
      <c r="D1123" s="622" t="s">
        <v>3336</v>
      </c>
      <c r="E1123" s="622" t="s">
        <v>3336</v>
      </c>
      <c r="F1123" s="4">
        <v>0</v>
      </c>
      <c r="G1123" s="4">
        <v>0</v>
      </c>
    </row>
    <row r="1124" spans="2:7" x14ac:dyDescent="0.35">
      <c r="B1124" s="18" t="s">
        <v>533</v>
      </c>
      <c r="C1124" s="19" t="s">
        <v>533</v>
      </c>
      <c r="D1124" s="622" t="s">
        <v>3337</v>
      </c>
      <c r="E1124" s="622" t="s">
        <v>3337</v>
      </c>
      <c r="F1124" s="4">
        <v>0</v>
      </c>
      <c r="G1124" s="4">
        <v>0</v>
      </c>
    </row>
    <row r="1125" spans="2:7" x14ac:dyDescent="0.35">
      <c r="B1125" s="621" t="s">
        <v>533</v>
      </c>
      <c r="C1125" s="621" t="s">
        <v>533</v>
      </c>
      <c r="D1125" s="621" t="s">
        <v>533</v>
      </c>
      <c r="E1125" s="621" t="s">
        <v>533</v>
      </c>
      <c r="F1125" s="4" t="s">
        <v>533</v>
      </c>
      <c r="G1125" s="4" t="s">
        <v>533</v>
      </c>
    </row>
    <row r="1126" spans="2:7" x14ac:dyDescent="0.35">
      <c r="B1126" s="17" t="s">
        <v>533</v>
      </c>
      <c r="C1126" s="623" t="s">
        <v>3308</v>
      </c>
      <c r="D1126" s="623" t="s">
        <v>3308</v>
      </c>
      <c r="E1126" s="623" t="s">
        <v>3308</v>
      </c>
      <c r="F1126" s="10" t="s">
        <v>1159</v>
      </c>
      <c r="G1126" s="10" t="s">
        <v>3537</v>
      </c>
    </row>
    <row r="1127" spans="2:7" x14ac:dyDescent="0.35">
      <c r="B1127" s="18" t="s">
        <v>533</v>
      </c>
      <c r="C1127" s="19" t="s">
        <v>533</v>
      </c>
      <c r="D1127" s="622" t="s">
        <v>3335</v>
      </c>
      <c r="E1127" s="622" t="s">
        <v>3335</v>
      </c>
      <c r="F1127" s="4">
        <v>0</v>
      </c>
      <c r="G1127" s="4">
        <v>0</v>
      </c>
    </row>
    <row r="1128" spans="2:7" x14ac:dyDescent="0.35">
      <c r="B1128" s="18" t="s">
        <v>533</v>
      </c>
      <c r="C1128" s="19" t="s">
        <v>533</v>
      </c>
      <c r="D1128" s="622" t="s">
        <v>3336</v>
      </c>
      <c r="E1128" s="622" t="s">
        <v>3336</v>
      </c>
      <c r="F1128" s="4" t="s">
        <v>1159</v>
      </c>
      <c r="G1128" s="4" t="s">
        <v>3537</v>
      </c>
    </row>
    <row r="1129" spans="2:7" x14ac:dyDescent="0.35">
      <c r="B1129" s="18" t="s">
        <v>533</v>
      </c>
      <c r="C1129" s="19" t="s">
        <v>533</v>
      </c>
      <c r="D1129" s="622" t="s">
        <v>3338</v>
      </c>
      <c r="E1129" s="622" t="s">
        <v>3338</v>
      </c>
      <c r="F1129" s="4">
        <v>0</v>
      </c>
      <c r="G1129" s="4">
        <v>0</v>
      </c>
    </row>
    <row r="1130" spans="2:7" x14ac:dyDescent="0.35">
      <c r="B1130" s="620" t="s">
        <v>3300</v>
      </c>
      <c r="C1130" s="620" t="s">
        <v>3300</v>
      </c>
      <c r="D1130" s="620" t="s">
        <v>3300</v>
      </c>
      <c r="E1130" s="620" t="s">
        <v>3300</v>
      </c>
      <c r="F1130" s="10" t="s">
        <v>3390</v>
      </c>
      <c r="G1130" s="10" t="s">
        <v>3538</v>
      </c>
    </row>
    <row r="1131" spans="2:7" x14ac:dyDescent="0.35">
      <c r="B1131" s="621" t="s">
        <v>533</v>
      </c>
      <c r="C1131" s="621" t="s">
        <v>533</v>
      </c>
      <c r="D1131" s="621" t="s">
        <v>533</v>
      </c>
      <c r="E1131" s="621" t="s">
        <v>533</v>
      </c>
      <c r="F1131" s="4" t="s">
        <v>533</v>
      </c>
      <c r="G1131" s="4" t="s">
        <v>533</v>
      </c>
    </row>
    <row r="1132" spans="2:7" x14ac:dyDescent="0.35">
      <c r="B1132" s="620" t="s">
        <v>3301</v>
      </c>
      <c r="C1132" s="620" t="s">
        <v>3301</v>
      </c>
      <c r="D1132" s="620" t="s">
        <v>3301</v>
      </c>
      <c r="E1132" s="620" t="s">
        <v>3301</v>
      </c>
      <c r="F1132" s="10" t="s">
        <v>533</v>
      </c>
      <c r="G1132" s="10" t="s">
        <v>533</v>
      </c>
    </row>
    <row r="1133" spans="2:7" x14ac:dyDescent="0.35">
      <c r="B1133" s="17" t="s">
        <v>533</v>
      </c>
      <c r="C1133" s="623" t="s">
        <v>3307</v>
      </c>
      <c r="D1133" s="623" t="s">
        <v>3307</v>
      </c>
      <c r="E1133" s="623" t="s">
        <v>3307</v>
      </c>
      <c r="F1133" s="10">
        <v>0</v>
      </c>
      <c r="G1133" s="10">
        <v>0</v>
      </c>
    </row>
    <row r="1134" spans="2:7" x14ac:dyDescent="0.35">
      <c r="B1134" s="18" t="s">
        <v>533</v>
      </c>
      <c r="C1134" s="19" t="s">
        <v>533</v>
      </c>
      <c r="D1134" s="622" t="s">
        <v>3339</v>
      </c>
      <c r="E1134" s="622" t="s">
        <v>3339</v>
      </c>
      <c r="F1134" s="4">
        <v>0</v>
      </c>
      <c r="G1134" s="4">
        <v>0</v>
      </c>
    </row>
    <row r="1135" spans="2:7" x14ac:dyDescent="0.35">
      <c r="B1135" s="18" t="s">
        <v>533</v>
      </c>
      <c r="C1135" s="19" t="s">
        <v>533</v>
      </c>
      <c r="D1135" s="19" t="s">
        <v>533</v>
      </c>
      <c r="E1135" s="20" t="s">
        <v>3343</v>
      </c>
      <c r="F1135" s="4">
        <v>0</v>
      </c>
      <c r="G1135" s="4">
        <v>0</v>
      </c>
    </row>
    <row r="1136" spans="2:7" x14ac:dyDescent="0.35">
      <c r="B1136" s="18" t="s">
        <v>533</v>
      </c>
      <c r="C1136" s="19" t="s">
        <v>533</v>
      </c>
      <c r="D1136" s="19" t="s">
        <v>533</v>
      </c>
      <c r="E1136" s="20" t="s">
        <v>3344</v>
      </c>
      <c r="F1136" s="4">
        <v>0</v>
      </c>
      <c r="G1136" s="4">
        <v>0</v>
      </c>
    </row>
    <row r="1137" spans="2:7" x14ac:dyDescent="0.35">
      <c r="B1137" s="18" t="s">
        <v>533</v>
      </c>
      <c r="C1137" s="19" t="s">
        <v>533</v>
      </c>
      <c r="D1137" s="622" t="s">
        <v>3340</v>
      </c>
      <c r="E1137" s="622" t="s">
        <v>3340</v>
      </c>
      <c r="F1137" s="4">
        <v>0</v>
      </c>
      <c r="G1137" s="4">
        <v>0</v>
      </c>
    </row>
    <row r="1138" spans="2:7" x14ac:dyDescent="0.35">
      <c r="B1138" s="621" t="s">
        <v>533</v>
      </c>
      <c r="C1138" s="621" t="s">
        <v>533</v>
      </c>
      <c r="D1138" s="621" t="s">
        <v>533</v>
      </c>
      <c r="E1138" s="621" t="s">
        <v>533</v>
      </c>
      <c r="F1138" s="4" t="s">
        <v>533</v>
      </c>
      <c r="G1138" s="4" t="s">
        <v>533</v>
      </c>
    </row>
    <row r="1139" spans="2:7" x14ac:dyDescent="0.35">
      <c r="B1139" s="17" t="s">
        <v>533</v>
      </c>
      <c r="C1139" s="623" t="s">
        <v>3308</v>
      </c>
      <c r="D1139" s="623" t="s">
        <v>3308</v>
      </c>
      <c r="E1139" s="623" t="s">
        <v>3308</v>
      </c>
      <c r="F1139" s="10">
        <v>0</v>
      </c>
      <c r="G1139" s="10">
        <v>0</v>
      </c>
    </row>
    <row r="1140" spans="2:7" x14ac:dyDescent="0.35">
      <c r="B1140" s="18" t="s">
        <v>533</v>
      </c>
      <c r="C1140" s="19" t="s">
        <v>533</v>
      </c>
      <c r="D1140" s="622" t="s">
        <v>3341</v>
      </c>
      <c r="E1140" s="622" t="s">
        <v>3341</v>
      </c>
      <c r="F1140" s="4">
        <v>0</v>
      </c>
      <c r="G1140" s="4">
        <v>0</v>
      </c>
    </row>
    <row r="1141" spans="2:7" x14ac:dyDescent="0.35">
      <c r="B1141" s="18" t="s">
        <v>533</v>
      </c>
      <c r="C1141" s="19" t="s">
        <v>533</v>
      </c>
      <c r="D1141" s="19" t="s">
        <v>533</v>
      </c>
      <c r="E1141" s="20" t="s">
        <v>3343</v>
      </c>
      <c r="F1141" s="4">
        <v>0</v>
      </c>
      <c r="G1141" s="4">
        <v>0</v>
      </c>
    </row>
    <row r="1142" spans="2:7" x14ac:dyDescent="0.35">
      <c r="B1142" s="18" t="s">
        <v>533</v>
      </c>
      <c r="C1142" s="19" t="s">
        <v>533</v>
      </c>
      <c r="D1142" s="19" t="s">
        <v>533</v>
      </c>
      <c r="E1142" s="20" t="s">
        <v>3344</v>
      </c>
      <c r="F1142" s="4">
        <v>0</v>
      </c>
      <c r="G1142" s="4">
        <v>0</v>
      </c>
    </row>
    <row r="1143" spans="2:7" x14ac:dyDescent="0.35">
      <c r="B1143" s="18" t="s">
        <v>533</v>
      </c>
      <c r="C1143" s="19" t="s">
        <v>533</v>
      </c>
      <c r="D1143" s="622" t="s">
        <v>3342</v>
      </c>
      <c r="E1143" s="622" t="s">
        <v>3342</v>
      </c>
      <c r="F1143" s="4">
        <v>0</v>
      </c>
      <c r="G1143" s="4">
        <v>0</v>
      </c>
    </row>
    <row r="1144" spans="2:7" x14ac:dyDescent="0.35">
      <c r="B1144" s="620" t="s">
        <v>3302</v>
      </c>
      <c r="C1144" s="620" t="s">
        <v>3302</v>
      </c>
      <c r="D1144" s="620" t="s">
        <v>3302</v>
      </c>
      <c r="E1144" s="620" t="s">
        <v>3302</v>
      </c>
      <c r="F1144" s="10">
        <v>0</v>
      </c>
      <c r="G1144" s="10">
        <v>0</v>
      </c>
    </row>
    <row r="1145" spans="2:7" x14ac:dyDescent="0.35">
      <c r="B1145" s="621" t="s">
        <v>533</v>
      </c>
      <c r="C1145" s="621" t="s">
        <v>533</v>
      </c>
      <c r="D1145" s="621" t="s">
        <v>533</v>
      </c>
      <c r="E1145" s="621" t="s">
        <v>533</v>
      </c>
      <c r="F1145" s="4" t="s">
        <v>533</v>
      </c>
      <c r="G1145" s="4" t="s">
        <v>533</v>
      </c>
    </row>
    <row r="1146" spans="2:7" x14ac:dyDescent="0.35">
      <c r="B1146" s="620" t="s">
        <v>3303</v>
      </c>
      <c r="C1146" s="620" t="s">
        <v>3303</v>
      </c>
      <c r="D1146" s="620" t="s">
        <v>3303</v>
      </c>
      <c r="E1146" s="620" t="s">
        <v>3303</v>
      </c>
      <c r="F1146" s="10">
        <v>0</v>
      </c>
      <c r="G1146" s="10">
        <v>0</v>
      </c>
    </row>
    <row r="1147" spans="2:7" x14ac:dyDescent="0.35">
      <c r="B1147" s="621" t="s">
        <v>533</v>
      </c>
      <c r="C1147" s="621" t="s">
        <v>533</v>
      </c>
      <c r="D1147" s="621" t="s">
        <v>533</v>
      </c>
      <c r="E1147" s="621" t="s">
        <v>533</v>
      </c>
      <c r="F1147" s="4" t="s">
        <v>533</v>
      </c>
      <c r="G1147" s="4" t="s">
        <v>533</v>
      </c>
    </row>
    <row r="1148" spans="2:7" x14ac:dyDescent="0.35">
      <c r="B1148" s="620" t="s">
        <v>3304</v>
      </c>
      <c r="C1148" s="620" t="s">
        <v>3304</v>
      </c>
      <c r="D1148" s="620" t="s">
        <v>3304</v>
      </c>
      <c r="E1148" s="620" t="s">
        <v>3304</v>
      </c>
      <c r="F1148" s="10">
        <v>0</v>
      </c>
      <c r="G1148" s="10">
        <v>0</v>
      </c>
    </row>
    <row r="1149" spans="2:7" x14ac:dyDescent="0.35">
      <c r="B1149" s="621" t="s">
        <v>533</v>
      </c>
      <c r="C1149" s="621" t="s">
        <v>533</v>
      </c>
      <c r="D1149" s="621" t="s">
        <v>533</v>
      </c>
      <c r="E1149" s="621" t="s">
        <v>533</v>
      </c>
      <c r="F1149" s="4" t="s">
        <v>533</v>
      </c>
      <c r="G1149" s="4" t="s">
        <v>533</v>
      </c>
    </row>
    <row r="1150" spans="2:7" x14ac:dyDescent="0.35">
      <c r="B1150" s="620" t="s">
        <v>3305</v>
      </c>
      <c r="C1150" s="620" t="s">
        <v>3305</v>
      </c>
      <c r="D1150" s="620" t="s">
        <v>3305</v>
      </c>
      <c r="E1150" s="620" t="s">
        <v>3305</v>
      </c>
      <c r="F1150" s="10">
        <v>0</v>
      </c>
      <c r="G1150" s="10">
        <v>0</v>
      </c>
    </row>
    <row r="1151" spans="2:7" x14ac:dyDescent="0.35">
      <c r="B1151" s="621" t="s">
        <v>533</v>
      </c>
      <c r="C1151" s="621" t="s">
        <v>533</v>
      </c>
      <c r="D1151" s="621" t="s">
        <v>533</v>
      </c>
      <c r="E1151" s="621" t="s">
        <v>533</v>
      </c>
      <c r="F1151" s="4" t="s">
        <v>533</v>
      </c>
      <c r="G1151" s="4" t="s">
        <v>533</v>
      </c>
    </row>
    <row r="1152" spans="2:7" x14ac:dyDescent="0.35">
      <c r="B1152" s="21" t="s">
        <v>533</v>
      </c>
      <c r="C1152" s="21" t="s">
        <v>533</v>
      </c>
      <c r="D1152" s="21" t="s">
        <v>533</v>
      </c>
      <c r="E1152" s="21" t="s">
        <v>533</v>
      </c>
      <c r="F1152" s="24" t="s">
        <v>533</v>
      </c>
      <c r="G1152" s="24" t="s">
        <v>533</v>
      </c>
    </row>
    <row r="1153" spans="2:8" x14ac:dyDescent="0.35">
      <c r="B1153" s="22" t="s">
        <v>533</v>
      </c>
      <c r="C1153" s="22" t="s">
        <v>533</v>
      </c>
      <c r="D1153" s="22" t="s">
        <v>533</v>
      </c>
      <c r="E1153" s="22" t="s">
        <v>533</v>
      </c>
      <c r="F1153" s="25" t="s">
        <v>533</v>
      </c>
      <c r="G1153" s="25" t="s">
        <v>533</v>
      </c>
    </row>
    <row r="1154" spans="2:8" x14ac:dyDescent="0.35">
      <c r="B1154" s="23" t="s">
        <v>533</v>
      </c>
      <c r="C1154" s="23" t="s">
        <v>533</v>
      </c>
      <c r="D1154" s="23" t="s">
        <v>533</v>
      </c>
      <c r="E1154" s="23" t="s">
        <v>533</v>
      </c>
      <c r="F1154" s="26" t="s">
        <v>533</v>
      </c>
      <c r="G1154" s="26" t="s">
        <v>533</v>
      </c>
    </row>
    <row r="1155" spans="2:8" x14ac:dyDescent="0.35">
      <c r="B1155" s="624" t="s">
        <v>17</v>
      </c>
      <c r="C1155" s="624" t="s">
        <v>17</v>
      </c>
      <c r="D1155" s="624" t="s">
        <v>17</v>
      </c>
      <c r="E1155" s="624" t="s">
        <v>17</v>
      </c>
      <c r="F1155" s="624" t="s">
        <v>17</v>
      </c>
      <c r="G1155" s="624" t="s">
        <v>17</v>
      </c>
      <c r="H1155" s="27"/>
    </row>
    <row r="1156" spans="2:8" x14ac:dyDescent="0.35">
      <c r="B1156" s="625" t="s">
        <v>3293</v>
      </c>
      <c r="C1156" s="625" t="s">
        <v>3293</v>
      </c>
      <c r="D1156" s="625" t="s">
        <v>3293</v>
      </c>
      <c r="E1156" s="625" t="s">
        <v>3293</v>
      </c>
      <c r="F1156" s="625" t="s">
        <v>3293</v>
      </c>
      <c r="G1156" s="625" t="s">
        <v>3293</v>
      </c>
      <c r="H1156" s="27"/>
    </row>
    <row r="1157" spans="2:8" x14ac:dyDescent="0.35">
      <c r="B1157" s="625" t="s">
        <v>3294</v>
      </c>
      <c r="C1157" s="625" t="s">
        <v>3294</v>
      </c>
      <c r="D1157" s="625" t="s">
        <v>3294</v>
      </c>
      <c r="E1157" s="625" t="s">
        <v>3294</v>
      </c>
      <c r="F1157" s="625" t="s">
        <v>3294</v>
      </c>
      <c r="G1157" s="625" t="s">
        <v>3294</v>
      </c>
      <c r="H1157" s="27"/>
    </row>
    <row r="1158" spans="2:8" x14ac:dyDescent="0.35">
      <c r="B1158" s="626" t="s">
        <v>3295</v>
      </c>
      <c r="C1158" s="626" t="s">
        <v>3295</v>
      </c>
      <c r="D1158" s="626" t="s">
        <v>3295</v>
      </c>
      <c r="E1158" s="626" t="s">
        <v>3295</v>
      </c>
      <c r="F1158" s="626" t="s">
        <v>3295</v>
      </c>
      <c r="G1158" s="626" t="s">
        <v>3295</v>
      </c>
      <c r="H1158" s="27"/>
    </row>
    <row r="1159" spans="2:8" x14ac:dyDescent="0.35">
      <c r="B1159" s="619" t="s">
        <v>3296</v>
      </c>
      <c r="C1159" s="619" t="s">
        <v>3296</v>
      </c>
      <c r="D1159" s="619" t="s">
        <v>3296</v>
      </c>
      <c r="E1159" s="619" t="s">
        <v>3296</v>
      </c>
      <c r="F1159" s="14">
        <v>2025</v>
      </c>
      <c r="G1159" s="14">
        <v>2024</v>
      </c>
    </row>
    <row r="1160" spans="2:8" x14ac:dyDescent="0.35">
      <c r="B1160" s="620" t="s">
        <v>3297</v>
      </c>
      <c r="C1160" s="620" t="s">
        <v>3297</v>
      </c>
      <c r="D1160" s="620" t="s">
        <v>3297</v>
      </c>
      <c r="E1160" s="620" t="s">
        <v>3297</v>
      </c>
      <c r="F1160" s="10" t="s">
        <v>533</v>
      </c>
      <c r="G1160" s="10" t="s">
        <v>533</v>
      </c>
    </row>
    <row r="1161" spans="2:8" x14ac:dyDescent="0.35">
      <c r="B1161" s="17" t="s">
        <v>533</v>
      </c>
      <c r="C1161" s="623" t="s">
        <v>3307</v>
      </c>
      <c r="D1161" s="623" t="s">
        <v>3307</v>
      </c>
      <c r="E1161" s="623" t="s">
        <v>3307</v>
      </c>
      <c r="F1161" s="10" t="s">
        <v>69</v>
      </c>
      <c r="G1161" s="10" t="s">
        <v>3539</v>
      </c>
    </row>
    <row r="1162" spans="2:8" x14ac:dyDescent="0.35">
      <c r="B1162" s="18" t="s">
        <v>533</v>
      </c>
      <c r="C1162" s="19" t="s">
        <v>533</v>
      </c>
      <c r="D1162" s="622" t="s">
        <v>3309</v>
      </c>
      <c r="E1162" s="622" t="s">
        <v>3309</v>
      </c>
      <c r="F1162" s="4">
        <v>0</v>
      </c>
      <c r="G1162" s="4">
        <v>0</v>
      </c>
    </row>
    <row r="1163" spans="2:8" x14ac:dyDescent="0.35">
      <c r="B1163" s="18" t="s">
        <v>533</v>
      </c>
      <c r="C1163" s="19" t="s">
        <v>533</v>
      </c>
      <c r="D1163" s="622" t="s">
        <v>3310</v>
      </c>
      <c r="E1163" s="622" t="s">
        <v>3310</v>
      </c>
      <c r="F1163" s="4">
        <v>0</v>
      </c>
      <c r="G1163" s="4">
        <v>0</v>
      </c>
    </row>
    <row r="1164" spans="2:8" x14ac:dyDescent="0.35">
      <c r="B1164" s="18" t="s">
        <v>533</v>
      </c>
      <c r="C1164" s="19" t="s">
        <v>533</v>
      </c>
      <c r="D1164" s="622" t="s">
        <v>3311</v>
      </c>
      <c r="E1164" s="622" t="s">
        <v>3311</v>
      </c>
      <c r="F1164" s="4">
        <v>0</v>
      </c>
      <c r="G1164" s="4">
        <v>0</v>
      </c>
    </row>
    <row r="1165" spans="2:8" x14ac:dyDescent="0.35">
      <c r="B1165" s="18" t="s">
        <v>533</v>
      </c>
      <c r="C1165" s="19" t="s">
        <v>533</v>
      </c>
      <c r="D1165" s="622" t="s">
        <v>3312</v>
      </c>
      <c r="E1165" s="622" t="s">
        <v>3312</v>
      </c>
      <c r="F1165" s="4">
        <v>0</v>
      </c>
      <c r="G1165" s="4">
        <v>0</v>
      </c>
    </row>
    <row r="1166" spans="2:8" x14ac:dyDescent="0.35">
      <c r="B1166" s="18" t="s">
        <v>533</v>
      </c>
      <c r="C1166" s="19" t="s">
        <v>533</v>
      </c>
      <c r="D1166" s="622" t="s">
        <v>3313</v>
      </c>
      <c r="E1166" s="622" t="s">
        <v>3313</v>
      </c>
      <c r="F1166" s="4">
        <v>0</v>
      </c>
      <c r="G1166" s="4">
        <v>0</v>
      </c>
    </row>
    <row r="1167" spans="2:8" x14ac:dyDescent="0.35">
      <c r="B1167" s="18" t="s">
        <v>533</v>
      </c>
      <c r="C1167" s="19" t="s">
        <v>533</v>
      </c>
      <c r="D1167" s="622" t="s">
        <v>3314</v>
      </c>
      <c r="E1167" s="622" t="s">
        <v>3314</v>
      </c>
      <c r="F1167" s="4">
        <v>0</v>
      </c>
      <c r="G1167" s="4">
        <v>0</v>
      </c>
    </row>
    <row r="1168" spans="2:8" x14ac:dyDescent="0.35">
      <c r="B1168" s="18" t="s">
        <v>533</v>
      </c>
      <c r="C1168" s="19" t="s">
        <v>533</v>
      </c>
      <c r="D1168" s="622" t="s">
        <v>3315</v>
      </c>
      <c r="E1168" s="622" t="s">
        <v>3315</v>
      </c>
      <c r="F1168" s="4" t="s">
        <v>453</v>
      </c>
      <c r="G1168" s="4" t="s">
        <v>453</v>
      </c>
    </row>
    <row r="1169" spans="2:7" x14ac:dyDescent="0.35">
      <c r="B1169" s="18" t="s">
        <v>533</v>
      </c>
      <c r="C1169" s="19" t="s">
        <v>533</v>
      </c>
      <c r="D1169" s="622" t="s">
        <v>3316</v>
      </c>
      <c r="E1169" s="622" t="s">
        <v>3316</v>
      </c>
      <c r="F1169" s="4">
        <v>0</v>
      </c>
      <c r="G1169" s="4">
        <v>0</v>
      </c>
    </row>
    <row r="1170" spans="2:7" x14ac:dyDescent="0.35">
      <c r="B1170" s="18" t="s">
        <v>533</v>
      </c>
      <c r="C1170" s="19" t="s">
        <v>533</v>
      </c>
      <c r="D1170" s="622" t="s">
        <v>3317</v>
      </c>
      <c r="E1170" s="622" t="s">
        <v>3317</v>
      </c>
      <c r="F1170" s="4" t="s">
        <v>3391</v>
      </c>
      <c r="G1170" s="4" t="s">
        <v>3540</v>
      </c>
    </row>
    <row r="1171" spans="2:7" x14ac:dyDescent="0.35">
      <c r="B1171" s="18" t="s">
        <v>533</v>
      </c>
      <c r="C1171" s="19" t="s">
        <v>533</v>
      </c>
      <c r="D1171" s="622" t="s">
        <v>3318</v>
      </c>
      <c r="E1171" s="622" t="s">
        <v>3318</v>
      </c>
      <c r="F1171" s="4">
        <v>0</v>
      </c>
      <c r="G1171" s="4">
        <v>0</v>
      </c>
    </row>
    <row r="1172" spans="2:7" x14ac:dyDescent="0.35">
      <c r="B1172" s="621" t="s">
        <v>533</v>
      </c>
      <c r="C1172" s="621" t="s">
        <v>533</v>
      </c>
      <c r="D1172" s="621" t="s">
        <v>533</v>
      </c>
      <c r="E1172" s="621" t="s">
        <v>533</v>
      </c>
      <c r="F1172" s="4" t="s">
        <v>533</v>
      </c>
      <c r="G1172" s="4" t="s">
        <v>533</v>
      </c>
    </row>
    <row r="1173" spans="2:7" x14ac:dyDescent="0.35">
      <c r="B1173" s="17" t="s">
        <v>533</v>
      </c>
      <c r="C1173" s="623" t="s">
        <v>3308</v>
      </c>
      <c r="D1173" s="623" t="s">
        <v>3308</v>
      </c>
      <c r="E1173" s="623" t="s">
        <v>3308</v>
      </c>
      <c r="F1173" s="10" t="s">
        <v>69</v>
      </c>
      <c r="G1173" s="10" t="s">
        <v>3541</v>
      </c>
    </row>
    <row r="1174" spans="2:7" x14ac:dyDescent="0.35">
      <c r="B1174" s="18" t="s">
        <v>533</v>
      </c>
      <c r="C1174" s="19" t="s">
        <v>533</v>
      </c>
      <c r="D1174" s="622" t="s">
        <v>3319</v>
      </c>
      <c r="E1174" s="622" t="s">
        <v>3319</v>
      </c>
      <c r="F1174" s="4" t="s">
        <v>1162</v>
      </c>
      <c r="G1174" s="4" t="s">
        <v>3542</v>
      </c>
    </row>
    <row r="1175" spans="2:7" x14ac:dyDescent="0.35">
      <c r="B1175" s="18" t="s">
        <v>533</v>
      </c>
      <c r="C1175" s="19" t="s">
        <v>533</v>
      </c>
      <c r="D1175" s="622" t="s">
        <v>3320</v>
      </c>
      <c r="E1175" s="622" t="s">
        <v>3320</v>
      </c>
      <c r="F1175" s="4" t="s">
        <v>1173</v>
      </c>
      <c r="G1175" s="4" t="s">
        <v>3543</v>
      </c>
    </row>
    <row r="1176" spans="2:7" x14ac:dyDescent="0.35">
      <c r="B1176" s="18" t="s">
        <v>533</v>
      </c>
      <c r="C1176" s="19" t="s">
        <v>533</v>
      </c>
      <c r="D1176" s="622" t="s">
        <v>3321</v>
      </c>
      <c r="E1176" s="622" t="s">
        <v>3321</v>
      </c>
      <c r="F1176" s="4" t="s">
        <v>1185</v>
      </c>
      <c r="G1176" s="4" t="s">
        <v>3544</v>
      </c>
    </row>
    <row r="1177" spans="2:7" x14ac:dyDescent="0.35">
      <c r="B1177" s="18" t="s">
        <v>533</v>
      </c>
      <c r="C1177" s="19" t="s">
        <v>533</v>
      </c>
      <c r="D1177" s="622" t="s">
        <v>3322</v>
      </c>
      <c r="E1177" s="622" t="s">
        <v>3322</v>
      </c>
      <c r="F1177" s="4">
        <v>0</v>
      </c>
      <c r="G1177" s="4">
        <v>0</v>
      </c>
    </row>
    <row r="1178" spans="2:7" x14ac:dyDescent="0.35">
      <c r="B1178" s="18" t="s">
        <v>533</v>
      </c>
      <c r="C1178" s="19" t="s">
        <v>533</v>
      </c>
      <c r="D1178" s="622" t="s">
        <v>3323</v>
      </c>
      <c r="E1178" s="622" t="s">
        <v>3323</v>
      </c>
      <c r="F1178" s="4">
        <v>0</v>
      </c>
      <c r="G1178" s="4">
        <v>0</v>
      </c>
    </row>
    <row r="1179" spans="2:7" x14ac:dyDescent="0.35">
      <c r="B1179" s="18" t="s">
        <v>533</v>
      </c>
      <c r="C1179" s="19" t="s">
        <v>533</v>
      </c>
      <c r="D1179" s="622" t="s">
        <v>3324</v>
      </c>
      <c r="E1179" s="622" t="s">
        <v>3324</v>
      </c>
      <c r="F1179" s="4">
        <v>0</v>
      </c>
      <c r="G1179" s="4">
        <v>0</v>
      </c>
    </row>
    <row r="1180" spans="2:7" x14ac:dyDescent="0.35">
      <c r="B1180" s="18" t="s">
        <v>533</v>
      </c>
      <c r="C1180" s="19" t="s">
        <v>533</v>
      </c>
      <c r="D1180" s="622" t="s">
        <v>3325</v>
      </c>
      <c r="E1180" s="622" t="s">
        <v>3325</v>
      </c>
      <c r="F1180" s="4">
        <v>0</v>
      </c>
      <c r="G1180" s="4">
        <v>0</v>
      </c>
    </row>
    <row r="1181" spans="2:7" x14ac:dyDescent="0.35">
      <c r="B1181" s="18" t="s">
        <v>533</v>
      </c>
      <c r="C1181" s="19" t="s">
        <v>533</v>
      </c>
      <c r="D1181" s="622" t="s">
        <v>3326</v>
      </c>
      <c r="E1181" s="622" t="s">
        <v>3326</v>
      </c>
      <c r="F1181" s="4">
        <v>0</v>
      </c>
      <c r="G1181" s="4">
        <v>0</v>
      </c>
    </row>
    <row r="1182" spans="2:7" x14ac:dyDescent="0.35">
      <c r="B1182" s="18" t="s">
        <v>533</v>
      </c>
      <c r="C1182" s="19" t="s">
        <v>533</v>
      </c>
      <c r="D1182" s="622" t="s">
        <v>3327</v>
      </c>
      <c r="E1182" s="622" t="s">
        <v>3327</v>
      </c>
      <c r="F1182" s="4">
        <v>0</v>
      </c>
      <c r="G1182" s="4">
        <v>0</v>
      </c>
    </row>
    <row r="1183" spans="2:7" x14ac:dyDescent="0.35">
      <c r="B1183" s="18" t="s">
        <v>533</v>
      </c>
      <c r="C1183" s="19" t="s">
        <v>533</v>
      </c>
      <c r="D1183" s="622" t="s">
        <v>3328</v>
      </c>
      <c r="E1183" s="622" t="s">
        <v>3328</v>
      </c>
      <c r="F1183" s="4">
        <v>0</v>
      </c>
      <c r="G1183" s="4">
        <v>0</v>
      </c>
    </row>
    <row r="1184" spans="2:7" x14ac:dyDescent="0.35">
      <c r="B1184" s="18" t="s">
        <v>533</v>
      </c>
      <c r="C1184" s="19" t="s">
        <v>533</v>
      </c>
      <c r="D1184" s="622" t="s">
        <v>3329</v>
      </c>
      <c r="E1184" s="622" t="s">
        <v>3329</v>
      </c>
      <c r="F1184" s="4">
        <v>0</v>
      </c>
      <c r="G1184" s="4">
        <v>0</v>
      </c>
    </row>
    <row r="1185" spans="2:7" x14ac:dyDescent="0.35">
      <c r="B1185" s="18" t="s">
        <v>533</v>
      </c>
      <c r="C1185" s="19" t="s">
        <v>533</v>
      </c>
      <c r="D1185" s="622" t="s">
        <v>3330</v>
      </c>
      <c r="E1185" s="622" t="s">
        <v>3330</v>
      </c>
      <c r="F1185" s="4">
        <v>0</v>
      </c>
      <c r="G1185" s="4">
        <v>0</v>
      </c>
    </row>
    <row r="1186" spans="2:7" x14ac:dyDescent="0.35">
      <c r="B1186" s="18" t="s">
        <v>533</v>
      </c>
      <c r="C1186" s="19" t="s">
        <v>533</v>
      </c>
      <c r="D1186" s="622" t="s">
        <v>3331</v>
      </c>
      <c r="E1186" s="622" t="s">
        <v>3331</v>
      </c>
      <c r="F1186" s="4">
        <v>0</v>
      </c>
      <c r="G1186" s="4">
        <v>0</v>
      </c>
    </row>
    <row r="1187" spans="2:7" x14ac:dyDescent="0.35">
      <c r="B1187" s="18" t="s">
        <v>533</v>
      </c>
      <c r="C1187" s="19" t="s">
        <v>533</v>
      </c>
      <c r="D1187" s="622" t="s">
        <v>3332</v>
      </c>
      <c r="E1187" s="622" t="s">
        <v>3332</v>
      </c>
      <c r="F1187" s="4">
        <v>0</v>
      </c>
      <c r="G1187" s="4">
        <v>0</v>
      </c>
    </row>
    <row r="1188" spans="2:7" x14ac:dyDescent="0.35">
      <c r="B1188" s="18" t="s">
        <v>533</v>
      </c>
      <c r="C1188" s="19" t="s">
        <v>533</v>
      </c>
      <c r="D1188" s="622" t="s">
        <v>3333</v>
      </c>
      <c r="E1188" s="622" t="s">
        <v>3333</v>
      </c>
      <c r="F1188" s="4">
        <v>0</v>
      </c>
      <c r="G1188" s="4">
        <v>0</v>
      </c>
    </row>
    <row r="1189" spans="2:7" x14ac:dyDescent="0.35">
      <c r="B1189" s="18" t="s">
        <v>533</v>
      </c>
      <c r="C1189" s="19" t="s">
        <v>533</v>
      </c>
      <c r="D1189" s="622" t="s">
        <v>3334</v>
      </c>
      <c r="E1189" s="622" t="s">
        <v>3334</v>
      </c>
      <c r="F1189" s="4">
        <v>0</v>
      </c>
      <c r="G1189" s="4">
        <v>0</v>
      </c>
    </row>
    <row r="1190" spans="2:7" x14ac:dyDescent="0.35">
      <c r="B1190" s="620" t="s">
        <v>3298</v>
      </c>
      <c r="C1190" s="620" t="s">
        <v>3298</v>
      </c>
      <c r="D1190" s="620" t="s">
        <v>3298</v>
      </c>
      <c r="E1190" s="620" t="s">
        <v>3298</v>
      </c>
      <c r="F1190" s="10">
        <v>0</v>
      </c>
      <c r="G1190" s="10" t="s">
        <v>3545</v>
      </c>
    </row>
    <row r="1191" spans="2:7" x14ac:dyDescent="0.35">
      <c r="B1191" s="621" t="s">
        <v>533</v>
      </c>
      <c r="C1191" s="621" t="s">
        <v>533</v>
      </c>
      <c r="D1191" s="621" t="s">
        <v>533</v>
      </c>
      <c r="E1191" s="621" t="s">
        <v>533</v>
      </c>
      <c r="F1191" s="4" t="s">
        <v>533</v>
      </c>
      <c r="G1191" s="4" t="s">
        <v>533</v>
      </c>
    </row>
    <row r="1192" spans="2:7" x14ac:dyDescent="0.35">
      <c r="B1192" s="620" t="s">
        <v>3299</v>
      </c>
      <c r="C1192" s="620" t="s">
        <v>3299</v>
      </c>
      <c r="D1192" s="620" t="s">
        <v>3299</v>
      </c>
      <c r="E1192" s="620" t="s">
        <v>3299</v>
      </c>
      <c r="F1192" s="10" t="s">
        <v>533</v>
      </c>
      <c r="G1192" s="10" t="s">
        <v>533</v>
      </c>
    </row>
    <row r="1193" spans="2:7" x14ac:dyDescent="0.35">
      <c r="B1193" s="17" t="s">
        <v>533</v>
      </c>
      <c r="C1193" s="623" t="s">
        <v>3307</v>
      </c>
      <c r="D1193" s="623" t="s">
        <v>3307</v>
      </c>
      <c r="E1193" s="623" t="s">
        <v>3307</v>
      </c>
      <c r="F1193" s="10">
        <v>0</v>
      </c>
      <c r="G1193" s="10">
        <v>0</v>
      </c>
    </row>
    <row r="1194" spans="2:7" x14ac:dyDescent="0.35">
      <c r="B1194" s="18" t="s">
        <v>533</v>
      </c>
      <c r="C1194" s="19" t="s">
        <v>533</v>
      </c>
      <c r="D1194" s="622" t="s">
        <v>3335</v>
      </c>
      <c r="E1194" s="622" t="s">
        <v>3335</v>
      </c>
      <c r="F1194" s="4">
        <v>0</v>
      </c>
      <c r="G1194" s="4">
        <v>0</v>
      </c>
    </row>
    <row r="1195" spans="2:7" x14ac:dyDescent="0.35">
      <c r="B1195" s="18" t="s">
        <v>533</v>
      </c>
      <c r="C1195" s="19" t="s">
        <v>533</v>
      </c>
      <c r="D1195" s="622" t="s">
        <v>3336</v>
      </c>
      <c r="E1195" s="622" t="s">
        <v>3336</v>
      </c>
      <c r="F1195" s="4">
        <v>0</v>
      </c>
      <c r="G1195" s="4">
        <v>0</v>
      </c>
    </row>
    <row r="1196" spans="2:7" x14ac:dyDescent="0.35">
      <c r="B1196" s="18" t="s">
        <v>533</v>
      </c>
      <c r="C1196" s="19" t="s">
        <v>533</v>
      </c>
      <c r="D1196" s="622" t="s">
        <v>3337</v>
      </c>
      <c r="E1196" s="622" t="s">
        <v>3337</v>
      </c>
      <c r="F1196" s="4">
        <v>0</v>
      </c>
      <c r="G1196" s="4">
        <v>0</v>
      </c>
    </row>
    <row r="1197" spans="2:7" x14ac:dyDescent="0.35">
      <c r="B1197" s="621" t="s">
        <v>533</v>
      </c>
      <c r="C1197" s="621" t="s">
        <v>533</v>
      </c>
      <c r="D1197" s="621" t="s">
        <v>533</v>
      </c>
      <c r="E1197" s="621" t="s">
        <v>533</v>
      </c>
      <c r="F1197" s="4" t="s">
        <v>533</v>
      </c>
      <c r="G1197" s="4" t="s">
        <v>533</v>
      </c>
    </row>
    <row r="1198" spans="2:7" x14ac:dyDescent="0.35">
      <c r="B1198" s="17" t="s">
        <v>533</v>
      </c>
      <c r="C1198" s="623" t="s">
        <v>3308</v>
      </c>
      <c r="D1198" s="623" t="s">
        <v>3308</v>
      </c>
      <c r="E1198" s="623" t="s">
        <v>3308</v>
      </c>
      <c r="F1198" s="10">
        <v>0</v>
      </c>
      <c r="G1198" s="10" t="s">
        <v>3545</v>
      </c>
    </row>
    <row r="1199" spans="2:7" x14ac:dyDescent="0.35">
      <c r="B1199" s="18" t="s">
        <v>533</v>
      </c>
      <c r="C1199" s="19" t="s">
        <v>533</v>
      </c>
      <c r="D1199" s="622" t="s">
        <v>3335</v>
      </c>
      <c r="E1199" s="622" t="s">
        <v>3335</v>
      </c>
      <c r="F1199" s="4">
        <v>0</v>
      </c>
      <c r="G1199" s="4">
        <v>0</v>
      </c>
    </row>
    <row r="1200" spans="2:7" x14ac:dyDescent="0.35">
      <c r="B1200" s="18" t="s">
        <v>533</v>
      </c>
      <c r="C1200" s="19" t="s">
        <v>533</v>
      </c>
      <c r="D1200" s="622" t="s">
        <v>3336</v>
      </c>
      <c r="E1200" s="622" t="s">
        <v>3336</v>
      </c>
      <c r="F1200" s="4">
        <v>0</v>
      </c>
      <c r="G1200" s="4" t="s">
        <v>3545</v>
      </c>
    </row>
    <row r="1201" spans="2:7" x14ac:dyDescent="0.35">
      <c r="B1201" s="18" t="s">
        <v>533</v>
      </c>
      <c r="C1201" s="19" t="s">
        <v>533</v>
      </c>
      <c r="D1201" s="622" t="s">
        <v>3338</v>
      </c>
      <c r="E1201" s="622" t="s">
        <v>3338</v>
      </c>
      <c r="F1201" s="4">
        <v>0</v>
      </c>
      <c r="G1201" s="4">
        <v>0</v>
      </c>
    </row>
    <row r="1202" spans="2:7" x14ac:dyDescent="0.35">
      <c r="B1202" s="620" t="s">
        <v>3300</v>
      </c>
      <c r="C1202" s="620" t="s">
        <v>3300</v>
      </c>
      <c r="D1202" s="620" t="s">
        <v>3300</v>
      </c>
      <c r="E1202" s="620" t="s">
        <v>3300</v>
      </c>
      <c r="F1202" s="10">
        <v>0</v>
      </c>
      <c r="G1202" s="10" t="s">
        <v>3546</v>
      </c>
    </row>
    <row r="1203" spans="2:7" x14ac:dyDescent="0.35">
      <c r="B1203" s="621" t="s">
        <v>533</v>
      </c>
      <c r="C1203" s="621" t="s">
        <v>533</v>
      </c>
      <c r="D1203" s="621" t="s">
        <v>533</v>
      </c>
      <c r="E1203" s="621" t="s">
        <v>533</v>
      </c>
      <c r="F1203" s="4" t="s">
        <v>533</v>
      </c>
      <c r="G1203" s="4" t="s">
        <v>533</v>
      </c>
    </row>
    <row r="1204" spans="2:7" x14ac:dyDescent="0.35">
      <c r="B1204" s="620" t="s">
        <v>3301</v>
      </c>
      <c r="C1204" s="620" t="s">
        <v>3301</v>
      </c>
      <c r="D1204" s="620" t="s">
        <v>3301</v>
      </c>
      <c r="E1204" s="620" t="s">
        <v>3301</v>
      </c>
      <c r="F1204" s="10" t="s">
        <v>533</v>
      </c>
      <c r="G1204" s="10" t="s">
        <v>533</v>
      </c>
    </row>
    <row r="1205" spans="2:7" x14ac:dyDescent="0.35">
      <c r="B1205" s="17" t="s">
        <v>533</v>
      </c>
      <c r="C1205" s="623" t="s">
        <v>3307</v>
      </c>
      <c r="D1205" s="623" t="s">
        <v>3307</v>
      </c>
      <c r="E1205" s="623" t="s">
        <v>3307</v>
      </c>
      <c r="F1205" s="10">
        <v>0</v>
      </c>
      <c r="G1205" s="10">
        <v>0</v>
      </c>
    </row>
    <row r="1206" spans="2:7" x14ac:dyDescent="0.35">
      <c r="B1206" s="18" t="s">
        <v>533</v>
      </c>
      <c r="C1206" s="19" t="s">
        <v>533</v>
      </c>
      <c r="D1206" s="622" t="s">
        <v>3339</v>
      </c>
      <c r="E1206" s="622" t="s">
        <v>3339</v>
      </c>
      <c r="F1206" s="4">
        <v>0</v>
      </c>
      <c r="G1206" s="4">
        <v>0</v>
      </c>
    </row>
    <row r="1207" spans="2:7" x14ac:dyDescent="0.35">
      <c r="B1207" s="18" t="s">
        <v>533</v>
      </c>
      <c r="C1207" s="19" t="s">
        <v>533</v>
      </c>
      <c r="D1207" s="19" t="s">
        <v>533</v>
      </c>
      <c r="E1207" s="20" t="s">
        <v>3343</v>
      </c>
      <c r="F1207" s="4">
        <v>0</v>
      </c>
      <c r="G1207" s="4">
        <v>0</v>
      </c>
    </row>
    <row r="1208" spans="2:7" x14ac:dyDescent="0.35">
      <c r="B1208" s="18" t="s">
        <v>533</v>
      </c>
      <c r="C1208" s="19" t="s">
        <v>533</v>
      </c>
      <c r="D1208" s="19" t="s">
        <v>533</v>
      </c>
      <c r="E1208" s="20" t="s">
        <v>3344</v>
      </c>
      <c r="F1208" s="4">
        <v>0</v>
      </c>
      <c r="G1208" s="4">
        <v>0</v>
      </c>
    </row>
    <row r="1209" spans="2:7" x14ac:dyDescent="0.35">
      <c r="B1209" s="18" t="s">
        <v>533</v>
      </c>
      <c r="C1209" s="19" t="s">
        <v>533</v>
      </c>
      <c r="D1209" s="622" t="s">
        <v>3340</v>
      </c>
      <c r="E1209" s="622" t="s">
        <v>3340</v>
      </c>
      <c r="F1209" s="4">
        <v>0</v>
      </c>
      <c r="G1209" s="4">
        <v>0</v>
      </c>
    </row>
    <row r="1210" spans="2:7" x14ac:dyDescent="0.35">
      <c r="B1210" s="621" t="s">
        <v>533</v>
      </c>
      <c r="C1210" s="621" t="s">
        <v>533</v>
      </c>
      <c r="D1210" s="621" t="s">
        <v>533</v>
      </c>
      <c r="E1210" s="621" t="s">
        <v>533</v>
      </c>
      <c r="F1210" s="4" t="s">
        <v>533</v>
      </c>
      <c r="G1210" s="4" t="s">
        <v>533</v>
      </c>
    </row>
    <row r="1211" spans="2:7" x14ac:dyDescent="0.35">
      <c r="B1211" s="17" t="s">
        <v>533</v>
      </c>
      <c r="C1211" s="623" t="s">
        <v>3308</v>
      </c>
      <c r="D1211" s="623" t="s">
        <v>3308</v>
      </c>
      <c r="E1211" s="623" t="s">
        <v>3308</v>
      </c>
      <c r="F1211" s="10">
        <v>0</v>
      </c>
      <c r="G1211" s="10">
        <v>0</v>
      </c>
    </row>
    <row r="1212" spans="2:7" x14ac:dyDescent="0.35">
      <c r="B1212" s="18" t="s">
        <v>533</v>
      </c>
      <c r="C1212" s="19" t="s">
        <v>533</v>
      </c>
      <c r="D1212" s="622" t="s">
        <v>3341</v>
      </c>
      <c r="E1212" s="622" t="s">
        <v>3341</v>
      </c>
      <c r="F1212" s="4">
        <v>0</v>
      </c>
      <c r="G1212" s="4">
        <v>0</v>
      </c>
    </row>
    <row r="1213" spans="2:7" x14ac:dyDescent="0.35">
      <c r="B1213" s="18" t="s">
        <v>533</v>
      </c>
      <c r="C1213" s="19" t="s">
        <v>533</v>
      </c>
      <c r="D1213" s="19" t="s">
        <v>533</v>
      </c>
      <c r="E1213" s="20" t="s">
        <v>3343</v>
      </c>
      <c r="F1213" s="4">
        <v>0</v>
      </c>
      <c r="G1213" s="4">
        <v>0</v>
      </c>
    </row>
    <row r="1214" spans="2:7" x14ac:dyDescent="0.35">
      <c r="B1214" s="18" t="s">
        <v>533</v>
      </c>
      <c r="C1214" s="19" t="s">
        <v>533</v>
      </c>
      <c r="D1214" s="19" t="s">
        <v>533</v>
      </c>
      <c r="E1214" s="20" t="s">
        <v>3344</v>
      </c>
      <c r="F1214" s="4">
        <v>0</v>
      </c>
      <c r="G1214" s="4">
        <v>0</v>
      </c>
    </row>
    <row r="1215" spans="2:7" x14ac:dyDescent="0.35">
      <c r="B1215" s="18" t="s">
        <v>533</v>
      </c>
      <c r="C1215" s="19" t="s">
        <v>533</v>
      </c>
      <c r="D1215" s="622" t="s">
        <v>3342</v>
      </c>
      <c r="E1215" s="622" t="s">
        <v>3342</v>
      </c>
      <c r="F1215" s="4">
        <v>0</v>
      </c>
      <c r="G1215" s="4">
        <v>0</v>
      </c>
    </row>
    <row r="1216" spans="2:7" x14ac:dyDescent="0.35">
      <c r="B1216" s="620" t="s">
        <v>3302</v>
      </c>
      <c r="C1216" s="620" t="s">
        <v>3302</v>
      </c>
      <c r="D1216" s="620" t="s">
        <v>3302</v>
      </c>
      <c r="E1216" s="620" t="s">
        <v>3302</v>
      </c>
      <c r="F1216" s="10">
        <v>0</v>
      </c>
      <c r="G1216" s="10">
        <v>0</v>
      </c>
    </row>
    <row r="1217" spans="2:8" x14ac:dyDescent="0.35">
      <c r="B1217" s="621" t="s">
        <v>533</v>
      </c>
      <c r="C1217" s="621" t="s">
        <v>533</v>
      </c>
      <c r="D1217" s="621" t="s">
        <v>533</v>
      </c>
      <c r="E1217" s="621" t="s">
        <v>533</v>
      </c>
      <c r="F1217" s="4" t="s">
        <v>533</v>
      </c>
      <c r="G1217" s="4" t="s">
        <v>533</v>
      </c>
    </row>
    <row r="1218" spans="2:8" x14ac:dyDescent="0.35">
      <c r="B1218" s="620" t="s">
        <v>3303</v>
      </c>
      <c r="C1218" s="620" t="s">
        <v>3303</v>
      </c>
      <c r="D1218" s="620" t="s">
        <v>3303</v>
      </c>
      <c r="E1218" s="620" t="s">
        <v>3303</v>
      </c>
      <c r="F1218" s="10">
        <v>0</v>
      </c>
      <c r="G1218" s="10">
        <v>0</v>
      </c>
    </row>
    <row r="1219" spans="2:8" x14ac:dyDescent="0.35">
      <c r="B1219" s="621" t="s">
        <v>533</v>
      </c>
      <c r="C1219" s="621" t="s">
        <v>533</v>
      </c>
      <c r="D1219" s="621" t="s">
        <v>533</v>
      </c>
      <c r="E1219" s="621" t="s">
        <v>533</v>
      </c>
      <c r="F1219" s="4" t="s">
        <v>533</v>
      </c>
      <c r="G1219" s="4" t="s">
        <v>533</v>
      </c>
    </row>
    <row r="1220" spans="2:8" x14ac:dyDescent="0.35">
      <c r="B1220" s="620" t="s">
        <v>3304</v>
      </c>
      <c r="C1220" s="620" t="s">
        <v>3304</v>
      </c>
      <c r="D1220" s="620" t="s">
        <v>3304</v>
      </c>
      <c r="E1220" s="620" t="s">
        <v>3304</v>
      </c>
      <c r="F1220" s="10">
        <v>0</v>
      </c>
      <c r="G1220" s="10">
        <v>0</v>
      </c>
    </row>
    <row r="1221" spans="2:8" x14ac:dyDescent="0.35">
      <c r="B1221" s="621" t="s">
        <v>533</v>
      </c>
      <c r="C1221" s="621" t="s">
        <v>533</v>
      </c>
      <c r="D1221" s="621" t="s">
        <v>533</v>
      </c>
      <c r="E1221" s="621" t="s">
        <v>533</v>
      </c>
      <c r="F1221" s="4" t="s">
        <v>533</v>
      </c>
      <c r="G1221" s="4" t="s">
        <v>533</v>
      </c>
    </row>
    <row r="1222" spans="2:8" x14ac:dyDescent="0.35">
      <c r="B1222" s="620" t="s">
        <v>3305</v>
      </c>
      <c r="C1222" s="620" t="s">
        <v>3305</v>
      </c>
      <c r="D1222" s="620" t="s">
        <v>3305</v>
      </c>
      <c r="E1222" s="620" t="s">
        <v>3305</v>
      </c>
      <c r="F1222" s="10">
        <v>0</v>
      </c>
      <c r="G1222" s="10">
        <v>0</v>
      </c>
    </row>
    <row r="1223" spans="2:8" x14ac:dyDescent="0.35">
      <c r="B1223" s="621" t="s">
        <v>533</v>
      </c>
      <c r="C1223" s="621" t="s">
        <v>533</v>
      </c>
      <c r="D1223" s="621" t="s">
        <v>533</v>
      </c>
      <c r="E1223" s="621" t="s">
        <v>533</v>
      </c>
      <c r="F1223" s="4" t="s">
        <v>533</v>
      </c>
      <c r="G1223" s="4" t="s">
        <v>533</v>
      </c>
    </row>
    <row r="1224" spans="2:8" x14ac:dyDescent="0.35">
      <c r="B1224" s="21" t="s">
        <v>533</v>
      </c>
      <c r="C1224" s="21" t="s">
        <v>533</v>
      </c>
      <c r="D1224" s="21" t="s">
        <v>533</v>
      </c>
      <c r="E1224" s="21" t="s">
        <v>533</v>
      </c>
      <c r="F1224" s="24" t="s">
        <v>533</v>
      </c>
      <c r="G1224" s="24" t="s">
        <v>533</v>
      </c>
    </row>
    <row r="1225" spans="2:8" x14ac:dyDescent="0.35">
      <c r="B1225" s="22" t="s">
        <v>533</v>
      </c>
      <c r="C1225" s="22" t="s">
        <v>533</v>
      </c>
      <c r="D1225" s="22" t="s">
        <v>533</v>
      </c>
      <c r="E1225" s="22" t="s">
        <v>533</v>
      </c>
      <c r="F1225" s="25" t="s">
        <v>533</v>
      </c>
      <c r="G1225" s="25" t="s">
        <v>533</v>
      </c>
    </row>
    <row r="1226" spans="2:8" x14ac:dyDescent="0.35">
      <c r="B1226" s="23" t="s">
        <v>533</v>
      </c>
      <c r="C1226" s="23" t="s">
        <v>533</v>
      </c>
      <c r="D1226" s="23" t="s">
        <v>533</v>
      </c>
      <c r="E1226" s="23" t="s">
        <v>533</v>
      </c>
      <c r="F1226" s="26" t="s">
        <v>533</v>
      </c>
      <c r="G1226" s="26" t="s">
        <v>533</v>
      </c>
    </row>
    <row r="1227" spans="2:8" x14ac:dyDescent="0.35">
      <c r="B1227" s="624" t="s">
        <v>18</v>
      </c>
      <c r="C1227" s="624" t="s">
        <v>18</v>
      </c>
      <c r="D1227" s="624" t="s">
        <v>18</v>
      </c>
      <c r="E1227" s="624" t="s">
        <v>18</v>
      </c>
      <c r="F1227" s="624" t="s">
        <v>18</v>
      </c>
      <c r="G1227" s="624" t="s">
        <v>18</v>
      </c>
      <c r="H1227" s="27"/>
    </row>
    <row r="1228" spans="2:8" x14ac:dyDescent="0.35">
      <c r="B1228" s="625" t="s">
        <v>3293</v>
      </c>
      <c r="C1228" s="625" t="s">
        <v>3293</v>
      </c>
      <c r="D1228" s="625" t="s">
        <v>3293</v>
      </c>
      <c r="E1228" s="625" t="s">
        <v>3293</v>
      </c>
      <c r="F1228" s="625" t="s">
        <v>3293</v>
      </c>
      <c r="G1228" s="625" t="s">
        <v>3293</v>
      </c>
      <c r="H1228" s="27"/>
    </row>
    <row r="1229" spans="2:8" x14ac:dyDescent="0.35">
      <c r="B1229" s="625" t="s">
        <v>3294</v>
      </c>
      <c r="C1229" s="625" t="s">
        <v>3294</v>
      </c>
      <c r="D1229" s="625" t="s">
        <v>3294</v>
      </c>
      <c r="E1229" s="625" t="s">
        <v>3294</v>
      </c>
      <c r="F1229" s="625" t="s">
        <v>3294</v>
      </c>
      <c r="G1229" s="625" t="s">
        <v>3294</v>
      </c>
      <c r="H1229" s="27"/>
    </row>
    <row r="1230" spans="2:8" x14ac:dyDescent="0.35">
      <c r="B1230" s="626" t="s">
        <v>3295</v>
      </c>
      <c r="C1230" s="626" t="s">
        <v>3295</v>
      </c>
      <c r="D1230" s="626" t="s">
        <v>3295</v>
      </c>
      <c r="E1230" s="626" t="s">
        <v>3295</v>
      </c>
      <c r="F1230" s="626" t="s">
        <v>3295</v>
      </c>
      <c r="G1230" s="626" t="s">
        <v>3295</v>
      </c>
      <c r="H1230" s="27"/>
    </row>
    <row r="1231" spans="2:8" x14ac:dyDescent="0.35">
      <c r="B1231" s="619" t="s">
        <v>3296</v>
      </c>
      <c r="C1231" s="619" t="s">
        <v>3296</v>
      </c>
      <c r="D1231" s="619" t="s">
        <v>3296</v>
      </c>
      <c r="E1231" s="619" t="s">
        <v>3296</v>
      </c>
      <c r="F1231" s="14">
        <v>2025</v>
      </c>
      <c r="G1231" s="14">
        <v>2024</v>
      </c>
    </row>
    <row r="1232" spans="2:8" x14ac:dyDescent="0.35">
      <c r="B1232" s="620" t="s">
        <v>3297</v>
      </c>
      <c r="C1232" s="620" t="s">
        <v>3297</v>
      </c>
      <c r="D1232" s="620" t="s">
        <v>3297</v>
      </c>
      <c r="E1232" s="620" t="s">
        <v>3297</v>
      </c>
      <c r="F1232" s="10" t="s">
        <v>533</v>
      </c>
      <c r="G1232" s="10" t="s">
        <v>533</v>
      </c>
    </row>
    <row r="1233" spans="2:7" x14ac:dyDescent="0.35">
      <c r="B1233" s="17" t="s">
        <v>533</v>
      </c>
      <c r="C1233" s="623" t="s">
        <v>3307</v>
      </c>
      <c r="D1233" s="623" t="s">
        <v>3307</v>
      </c>
      <c r="E1233" s="623" t="s">
        <v>3307</v>
      </c>
      <c r="F1233" s="10" t="s">
        <v>70</v>
      </c>
      <c r="G1233" s="10" t="s">
        <v>3547</v>
      </c>
    </row>
    <row r="1234" spans="2:7" x14ac:dyDescent="0.35">
      <c r="B1234" s="18" t="s">
        <v>533</v>
      </c>
      <c r="C1234" s="19" t="s">
        <v>533</v>
      </c>
      <c r="D1234" s="622" t="s">
        <v>3309</v>
      </c>
      <c r="E1234" s="622" t="s">
        <v>3309</v>
      </c>
      <c r="F1234" s="4">
        <v>0</v>
      </c>
      <c r="G1234" s="4">
        <v>0</v>
      </c>
    </row>
    <row r="1235" spans="2:7" x14ac:dyDescent="0.35">
      <c r="B1235" s="18" t="s">
        <v>533</v>
      </c>
      <c r="C1235" s="19" t="s">
        <v>533</v>
      </c>
      <c r="D1235" s="622" t="s">
        <v>3310</v>
      </c>
      <c r="E1235" s="622" t="s">
        <v>3310</v>
      </c>
      <c r="F1235" s="4">
        <v>0</v>
      </c>
      <c r="G1235" s="4">
        <v>0</v>
      </c>
    </row>
    <row r="1236" spans="2:7" x14ac:dyDescent="0.35">
      <c r="B1236" s="18" t="s">
        <v>533</v>
      </c>
      <c r="C1236" s="19" t="s">
        <v>533</v>
      </c>
      <c r="D1236" s="622" t="s">
        <v>3311</v>
      </c>
      <c r="E1236" s="622" t="s">
        <v>3311</v>
      </c>
      <c r="F1236" s="4">
        <v>0</v>
      </c>
      <c r="G1236" s="4">
        <v>0</v>
      </c>
    </row>
    <row r="1237" spans="2:7" x14ac:dyDescent="0.35">
      <c r="B1237" s="18" t="s">
        <v>533</v>
      </c>
      <c r="C1237" s="19" t="s">
        <v>533</v>
      </c>
      <c r="D1237" s="622" t="s">
        <v>3312</v>
      </c>
      <c r="E1237" s="622" t="s">
        <v>3312</v>
      </c>
      <c r="F1237" s="4">
        <v>0</v>
      </c>
      <c r="G1237" s="4">
        <v>0</v>
      </c>
    </row>
    <row r="1238" spans="2:7" x14ac:dyDescent="0.35">
      <c r="B1238" s="18" t="s">
        <v>533</v>
      </c>
      <c r="C1238" s="19" t="s">
        <v>533</v>
      </c>
      <c r="D1238" s="622" t="s">
        <v>3313</v>
      </c>
      <c r="E1238" s="622" t="s">
        <v>3313</v>
      </c>
      <c r="F1238" s="4">
        <v>0</v>
      </c>
      <c r="G1238" s="4">
        <v>0</v>
      </c>
    </row>
    <row r="1239" spans="2:7" x14ac:dyDescent="0.35">
      <c r="B1239" s="18" t="s">
        <v>533</v>
      </c>
      <c r="C1239" s="19" t="s">
        <v>533</v>
      </c>
      <c r="D1239" s="622" t="s">
        <v>3314</v>
      </c>
      <c r="E1239" s="622" t="s">
        <v>3314</v>
      </c>
      <c r="F1239" s="4">
        <v>0</v>
      </c>
      <c r="G1239" s="4">
        <v>0</v>
      </c>
    </row>
    <row r="1240" spans="2:7" x14ac:dyDescent="0.35">
      <c r="B1240" s="18" t="s">
        <v>533</v>
      </c>
      <c r="C1240" s="19" t="s">
        <v>533</v>
      </c>
      <c r="D1240" s="622" t="s">
        <v>3315</v>
      </c>
      <c r="E1240" s="622" t="s">
        <v>3315</v>
      </c>
      <c r="F1240" s="4" t="s">
        <v>3392</v>
      </c>
      <c r="G1240" s="4" t="s">
        <v>3548</v>
      </c>
    </row>
    <row r="1241" spans="2:7" x14ac:dyDescent="0.35">
      <c r="B1241" s="18" t="s">
        <v>533</v>
      </c>
      <c r="C1241" s="19" t="s">
        <v>533</v>
      </c>
      <c r="D1241" s="622" t="s">
        <v>3316</v>
      </c>
      <c r="E1241" s="622" t="s">
        <v>3316</v>
      </c>
      <c r="F1241" s="4">
        <v>0</v>
      </c>
      <c r="G1241" s="4">
        <v>0</v>
      </c>
    </row>
    <row r="1242" spans="2:7" x14ac:dyDescent="0.35">
      <c r="B1242" s="18" t="s">
        <v>533</v>
      </c>
      <c r="C1242" s="19" t="s">
        <v>533</v>
      </c>
      <c r="D1242" s="622" t="s">
        <v>3317</v>
      </c>
      <c r="E1242" s="622" t="s">
        <v>3317</v>
      </c>
      <c r="F1242" s="4" t="s">
        <v>3393</v>
      </c>
      <c r="G1242" s="4" t="s">
        <v>3549</v>
      </c>
    </row>
    <row r="1243" spans="2:7" x14ac:dyDescent="0.35">
      <c r="B1243" s="18" t="s">
        <v>533</v>
      </c>
      <c r="C1243" s="19" t="s">
        <v>533</v>
      </c>
      <c r="D1243" s="622" t="s">
        <v>3318</v>
      </c>
      <c r="E1243" s="622" t="s">
        <v>3318</v>
      </c>
      <c r="F1243" s="4">
        <v>0</v>
      </c>
      <c r="G1243" s="4">
        <v>0</v>
      </c>
    </row>
    <row r="1244" spans="2:7" x14ac:dyDescent="0.35">
      <c r="B1244" s="621" t="s">
        <v>533</v>
      </c>
      <c r="C1244" s="621" t="s">
        <v>533</v>
      </c>
      <c r="D1244" s="621" t="s">
        <v>533</v>
      </c>
      <c r="E1244" s="621" t="s">
        <v>533</v>
      </c>
      <c r="F1244" s="4" t="s">
        <v>533</v>
      </c>
      <c r="G1244" s="4" t="s">
        <v>533</v>
      </c>
    </row>
    <row r="1245" spans="2:7" x14ac:dyDescent="0.35">
      <c r="B1245" s="17" t="s">
        <v>533</v>
      </c>
      <c r="C1245" s="623" t="s">
        <v>3308</v>
      </c>
      <c r="D1245" s="623" t="s">
        <v>3308</v>
      </c>
      <c r="E1245" s="623" t="s">
        <v>3308</v>
      </c>
      <c r="F1245" s="10" t="s">
        <v>2903</v>
      </c>
      <c r="G1245" s="10" t="s">
        <v>3550</v>
      </c>
    </row>
    <row r="1246" spans="2:7" x14ac:dyDescent="0.35">
      <c r="B1246" s="18" t="s">
        <v>533</v>
      </c>
      <c r="C1246" s="19" t="s">
        <v>533</v>
      </c>
      <c r="D1246" s="622" t="s">
        <v>3319</v>
      </c>
      <c r="E1246" s="622" t="s">
        <v>3319</v>
      </c>
      <c r="F1246" s="4" t="s">
        <v>1192</v>
      </c>
      <c r="G1246" s="4" t="s">
        <v>3551</v>
      </c>
    </row>
    <row r="1247" spans="2:7" x14ac:dyDescent="0.35">
      <c r="B1247" s="18" t="s">
        <v>533</v>
      </c>
      <c r="C1247" s="19" t="s">
        <v>533</v>
      </c>
      <c r="D1247" s="622" t="s">
        <v>3320</v>
      </c>
      <c r="E1247" s="622" t="s">
        <v>3320</v>
      </c>
      <c r="F1247" s="4" t="s">
        <v>1203</v>
      </c>
      <c r="G1247" s="4" t="s">
        <v>3552</v>
      </c>
    </row>
    <row r="1248" spans="2:7" x14ac:dyDescent="0.35">
      <c r="B1248" s="18" t="s">
        <v>533</v>
      </c>
      <c r="C1248" s="19" t="s">
        <v>533</v>
      </c>
      <c r="D1248" s="622" t="s">
        <v>3321</v>
      </c>
      <c r="E1248" s="622" t="s">
        <v>3321</v>
      </c>
      <c r="F1248" s="4" t="s">
        <v>1222</v>
      </c>
      <c r="G1248" s="4" t="s">
        <v>3553</v>
      </c>
    </row>
    <row r="1249" spans="2:7" x14ac:dyDescent="0.35">
      <c r="B1249" s="18" t="s">
        <v>533</v>
      </c>
      <c r="C1249" s="19" t="s">
        <v>533</v>
      </c>
      <c r="D1249" s="622" t="s">
        <v>3322</v>
      </c>
      <c r="E1249" s="622" t="s">
        <v>3322</v>
      </c>
      <c r="F1249" s="4">
        <v>0</v>
      </c>
      <c r="G1249" s="4">
        <v>0</v>
      </c>
    </row>
    <row r="1250" spans="2:7" x14ac:dyDescent="0.35">
      <c r="B1250" s="18" t="s">
        <v>533</v>
      </c>
      <c r="C1250" s="19" t="s">
        <v>533</v>
      </c>
      <c r="D1250" s="622" t="s">
        <v>3323</v>
      </c>
      <c r="E1250" s="622" t="s">
        <v>3323</v>
      </c>
      <c r="F1250" s="4">
        <v>0</v>
      </c>
      <c r="G1250" s="4">
        <v>0</v>
      </c>
    </row>
    <row r="1251" spans="2:7" x14ac:dyDescent="0.35">
      <c r="B1251" s="18" t="s">
        <v>533</v>
      </c>
      <c r="C1251" s="19" t="s">
        <v>533</v>
      </c>
      <c r="D1251" s="622" t="s">
        <v>3324</v>
      </c>
      <c r="E1251" s="622" t="s">
        <v>3324</v>
      </c>
      <c r="F1251" s="4">
        <v>0</v>
      </c>
      <c r="G1251" s="4">
        <v>0</v>
      </c>
    </row>
    <row r="1252" spans="2:7" x14ac:dyDescent="0.35">
      <c r="B1252" s="18" t="s">
        <v>533</v>
      </c>
      <c r="C1252" s="19" t="s">
        <v>533</v>
      </c>
      <c r="D1252" s="622" t="s">
        <v>3325</v>
      </c>
      <c r="E1252" s="622" t="s">
        <v>3325</v>
      </c>
      <c r="F1252" s="4">
        <v>0</v>
      </c>
      <c r="G1252" s="4">
        <v>0</v>
      </c>
    </row>
    <row r="1253" spans="2:7" x14ac:dyDescent="0.35">
      <c r="B1253" s="18" t="s">
        <v>533</v>
      </c>
      <c r="C1253" s="19" t="s">
        <v>533</v>
      </c>
      <c r="D1253" s="622" t="s">
        <v>3326</v>
      </c>
      <c r="E1253" s="622" t="s">
        <v>3326</v>
      </c>
      <c r="F1253" s="4">
        <v>0</v>
      </c>
      <c r="G1253" s="4">
        <v>0</v>
      </c>
    </row>
    <row r="1254" spans="2:7" x14ac:dyDescent="0.35">
      <c r="B1254" s="18" t="s">
        <v>533</v>
      </c>
      <c r="C1254" s="19" t="s">
        <v>533</v>
      </c>
      <c r="D1254" s="622" t="s">
        <v>3327</v>
      </c>
      <c r="E1254" s="622" t="s">
        <v>3327</v>
      </c>
      <c r="F1254" s="4">
        <v>0</v>
      </c>
      <c r="G1254" s="4">
        <v>0</v>
      </c>
    </row>
    <row r="1255" spans="2:7" x14ac:dyDescent="0.35">
      <c r="B1255" s="18" t="s">
        <v>533</v>
      </c>
      <c r="C1255" s="19" t="s">
        <v>533</v>
      </c>
      <c r="D1255" s="622" t="s">
        <v>3328</v>
      </c>
      <c r="E1255" s="622" t="s">
        <v>3328</v>
      </c>
      <c r="F1255" s="4">
        <v>0</v>
      </c>
      <c r="G1255" s="4">
        <v>0</v>
      </c>
    </row>
    <row r="1256" spans="2:7" x14ac:dyDescent="0.35">
      <c r="B1256" s="18" t="s">
        <v>533</v>
      </c>
      <c r="C1256" s="19" t="s">
        <v>533</v>
      </c>
      <c r="D1256" s="622" t="s">
        <v>3329</v>
      </c>
      <c r="E1256" s="622" t="s">
        <v>3329</v>
      </c>
      <c r="F1256" s="4">
        <v>0</v>
      </c>
      <c r="G1256" s="4">
        <v>0</v>
      </c>
    </row>
    <row r="1257" spans="2:7" x14ac:dyDescent="0.35">
      <c r="B1257" s="18" t="s">
        <v>533</v>
      </c>
      <c r="C1257" s="19" t="s">
        <v>533</v>
      </c>
      <c r="D1257" s="622" t="s">
        <v>3330</v>
      </c>
      <c r="E1257" s="622" t="s">
        <v>3330</v>
      </c>
      <c r="F1257" s="4">
        <v>0</v>
      </c>
      <c r="G1257" s="4">
        <v>0</v>
      </c>
    </row>
    <row r="1258" spans="2:7" x14ac:dyDescent="0.35">
      <c r="B1258" s="18" t="s">
        <v>533</v>
      </c>
      <c r="C1258" s="19" t="s">
        <v>533</v>
      </c>
      <c r="D1258" s="622" t="s">
        <v>3331</v>
      </c>
      <c r="E1258" s="622" t="s">
        <v>3331</v>
      </c>
      <c r="F1258" s="4">
        <v>0</v>
      </c>
      <c r="G1258" s="4">
        <v>0</v>
      </c>
    </row>
    <row r="1259" spans="2:7" x14ac:dyDescent="0.35">
      <c r="B1259" s="18" t="s">
        <v>533</v>
      </c>
      <c r="C1259" s="19" t="s">
        <v>533</v>
      </c>
      <c r="D1259" s="622" t="s">
        <v>3332</v>
      </c>
      <c r="E1259" s="622" t="s">
        <v>3332</v>
      </c>
      <c r="F1259" s="4">
        <v>0</v>
      </c>
      <c r="G1259" s="4">
        <v>0</v>
      </c>
    </row>
    <row r="1260" spans="2:7" x14ac:dyDescent="0.35">
      <c r="B1260" s="18" t="s">
        <v>533</v>
      </c>
      <c r="C1260" s="19" t="s">
        <v>533</v>
      </c>
      <c r="D1260" s="622" t="s">
        <v>3333</v>
      </c>
      <c r="E1260" s="622" t="s">
        <v>3333</v>
      </c>
      <c r="F1260" s="4">
        <v>0</v>
      </c>
      <c r="G1260" s="4">
        <v>0</v>
      </c>
    </row>
    <row r="1261" spans="2:7" x14ac:dyDescent="0.35">
      <c r="B1261" s="18" t="s">
        <v>533</v>
      </c>
      <c r="C1261" s="19" t="s">
        <v>533</v>
      </c>
      <c r="D1261" s="622" t="s">
        <v>3334</v>
      </c>
      <c r="E1261" s="622" t="s">
        <v>3334</v>
      </c>
      <c r="F1261" s="4">
        <v>0</v>
      </c>
      <c r="G1261" s="4">
        <v>0</v>
      </c>
    </row>
    <row r="1262" spans="2:7" x14ac:dyDescent="0.35">
      <c r="B1262" s="620" t="s">
        <v>3298</v>
      </c>
      <c r="C1262" s="620" t="s">
        <v>3298</v>
      </c>
      <c r="D1262" s="620" t="s">
        <v>3298</v>
      </c>
      <c r="E1262" s="620" t="s">
        <v>3298</v>
      </c>
      <c r="F1262" s="10" t="s">
        <v>1256</v>
      </c>
      <c r="G1262" s="10" t="s">
        <v>3554</v>
      </c>
    </row>
    <row r="1263" spans="2:7" x14ac:dyDescent="0.35">
      <c r="B1263" s="621" t="s">
        <v>533</v>
      </c>
      <c r="C1263" s="621" t="s">
        <v>533</v>
      </c>
      <c r="D1263" s="621" t="s">
        <v>533</v>
      </c>
      <c r="E1263" s="621" t="s">
        <v>533</v>
      </c>
      <c r="F1263" s="4" t="s">
        <v>533</v>
      </c>
      <c r="G1263" s="4" t="s">
        <v>533</v>
      </c>
    </row>
    <row r="1264" spans="2:7" x14ac:dyDescent="0.35">
      <c r="B1264" s="620" t="s">
        <v>3299</v>
      </c>
      <c r="C1264" s="620" t="s">
        <v>3299</v>
      </c>
      <c r="D1264" s="620" t="s">
        <v>3299</v>
      </c>
      <c r="E1264" s="620" t="s">
        <v>3299</v>
      </c>
      <c r="F1264" s="10" t="s">
        <v>533</v>
      </c>
      <c r="G1264" s="10" t="s">
        <v>533</v>
      </c>
    </row>
    <row r="1265" spans="2:7" x14ac:dyDescent="0.35">
      <c r="B1265" s="17" t="s">
        <v>533</v>
      </c>
      <c r="C1265" s="623" t="s">
        <v>3307</v>
      </c>
      <c r="D1265" s="623" t="s">
        <v>3307</v>
      </c>
      <c r="E1265" s="623" t="s">
        <v>3307</v>
      </c>
      <c r="F1265" s="10">
        <v>0</v>
      </c>
      <c r="G1265" s="10">
        <v>0</v>
      </c>
    </row>
    <row r="1266" spans="2:7" x14ac:dyDescent="0.35">
      <c r="B1266" s="18" t="s">
        <v>533</v>
      </c>
      <c r="C1266" s="19" t="s">
        <v>533</v>
      </c>
      <c r="D1266" s="622" t="s">
        <v>3335</v>
      </c>
      <c r="E1266" s="622" t="s">
        <v>3335</v>
      </c>
      <c r="F1266" s="4">
        <v>0</v>
      </c>
      <c r="G1266" s="4">
        <v>0</v>
      </c>
    </row>
    <row r="1267" spans="2:7" x14ac:dyDescent="0.35">
      <c r="B1267" s="18" t="s">
        <v>533</v>
      </c>
      <c r="C1267" s="19" t="s">
        <v>533</v>
      </c>
      <c r="D1267" s="622" t="s">
        <v>3336</v>
      </c>
      <c r="E1267" s="622" t="s">
        <v>3336</v>
      </c>
      <c r="F1267" s="4">
        <v>0</v>
      </c>
      <c r="G1267" s="4">
        <v>0</v>
      </c>
    </row>
    <row r="1268" spans="2:7" x14ac:dyDescent="0.35">
      <c r="B1268" s="18" t="s">
        <v>533</v>
      </c>
      <c r="C1268" s="19" t="s">
        <v>533</v>
      </c>
      <c r="D1268" s="622" t="s">
        <v>3337</v>
      </c>
      <c r="E1268" s="622" t="s">
        <v>3337</v>
      </c>
      <c r="F1268" s="4">
        <v>0</v>
      </c>
      <c r="G1268" s="4">
        <v>0</v>
      </c>
    </row>
    <row r="1269" spans="2:7" x14ac:dyDescent="0.35">
      <c r="B1269" s="621" t="s">
        <v>533</v>
      </c>
      <c r="C1269" s="621" t="s">
        <v>533</v>
      </c>
      <c r="D1269" s="621" t="s">
        <v>533</v>
      </c>
      <c r="E1269" s="621" t="s">
        <v>533</v>
      </c>
      <c r="F1269" s="4" t="s">
        <v>533</v>
      </c>
      <c r="G1269" s="4" t="s">
        <v>533</v>
      </c>
    </row>
    <row r="1270" spans="2:7" x14ac:dyDescent="0.35">
      <c r="B1270" s="17" t="s">
        <v>533</v>
      </c>
      <c r="C1270" s="623" t="s">
        <v>3308</v>
      </c>
      <c r="D1270" s="623" t="s">
        <v>3308</v>
      </c>
      <c r="E1270" s="623" t="s">
        <v>3308</v>
      </c>
      <c r="F1270" s="10" t="s">
        <v>1256</v>
      </c>
      <c r="G1270" s="10" t="s">
        <v>3554</v>
      </c>
    </row>
    <row r="1271" spans="2:7" x14ac:dyDescent="0.35">
      <c r="B1271" s="18" t="s">
        <v>533</v>
      </c>
      <c r="C1271" s="19" t="s">
        <v>533</v>
      </c>
      <c r="D1271" s="622" t="s">
        <v>3335</v>
      </c>
      <c r="E1271" s="622" t="s">
        <v>3335</v>
      </c>
      <c r="F1271" s="4">
        <v>0</v>
      </c>
      <c r="G1271" s="4">
        <v>0</v>
      </c>
    </row>
    <row r="1272" spans="2:7" x14ac:dyDescent="0.35">
      <c r="B1272" s="18" t="s">
        <v>533</v>
      </c>
      <c r="C1272" s="19" t="s">
        <v>533</v>
      </c>
      <c r="D1272" s="622" t="s">
        <v>3336</v>
      </c>
      <c r="E1272" s="622" t="s">
        <v>3336</v>
      </c>
      <c r="F1272" s="4" t="s">
        <v>1256</v>
      </c>
      <c r="G1272" s="4" t="s">
        <v>3554</v>
      </c>
    </row>
    <row r="1273" spans="2:7" x14ac:dyDescent="0.35">
      <c r="B1273" s="18" t="s">
        <v>533</v>
      </c>
      <c r="C1273" s="19" t="s">
        <v>533</v>
      </c>
      <c r="D1273" s="622" t="s">
        <v>3338</v>
      </c>
      <c r="E1273" s="622" t="s">
        <v>3338</v>
      </c>
      <c r="F1273" s="4">
        <v>0</v>
      </c>
      <c r="G1273" s="4">
        <v>0</v>
      </c>
    </row>
    <row r="1274" spans="2:7" x14ac:dyDescent="0.35">
      <c r="B1274" s="620" t="s">
        <v>3300</v>
      </c>
      <c r="C1274" s="620" t="s">
        <v>3300</v>
      </c>
      <c r="D1274" s="620" t="s">
        <v>3300</v>
      </c>
      <c r="E1274" s="620" t="s">
        <v>3300</v>
      </c>
      <c r="F1274" s="10" t="s">
        <v>3394</v>
      </c>
      <c r="G1274" s="10" t="s">
        <v>3555</v>
      </c>
    </row>
    <row r="1275" spans="2:7" x14ac:dyDescent="0.35">
      <c r="B1275" s="621" t="s">
        <v>533</v>
      </c>
      <c r="C1275" s="621" t="s">
        <v>533</v>
      </c>
      <c r="D1275" s="621" t="s">
        <v>533</v>
      </c>
      <c r="E1275" s="621" t="s">
        <v>533</v>
      </c>
      <c r="F1275" s="4" t="s">
        <v>533</v>
      </c>
      <c r="G1275" s="4" t="s">
        <v>533</v>
      </c>
    </row>
    <row r="1276" spans="2:7" x14ac:dyDescent="0.35">
      <c r="B1276" s="620" t="s">
        <v>3301</v>
      </c>
      <c r="C1276" s="620" t="s">
        <v>3301</v>
      </c>
      <c r="D1276" s="620" t="s">
        <v>3301</v>
      </c>
      <c r="E1276" s="620" t="s">
        <v>3301</v>
      </c>
      <c r="F1276" s="10" t="s">
        <v>533</v>
      </c>
      <c r="G1276" s="10" t="s">
        <v>533</v>
      </c>
    </row>
    <row r="1277" spans="2:7" x14ac:dyDescent="0.35">
      <c r="B1277" s="17" t="s">
        <v>533</v>
      </c>
      <c r="C1277" s="623" t="s">
        <v>3307</v>
      </c>
      <c r="D1277" s="623" t="s">
        <v>3307</v>
      </c>
      <c r="E1277" s="623" t="s">
        <v>3307</v>
      </c>
      <c r="F1277" s="10">
        <v>0</v>
      </c>
      <c r="G1277" s="10">
        <v>0</v>
      </c>
    </row>
    <row r="1278" spans="2:7" x14ac:dyDescent="0.35">
      <c r="B1278" s="18" t="s">
        <v>533</v>
      </c>
      <c r="C1278" s="19" t="s">
        <v>533</v>
      </c>
      <c r="D1278" s="622" t="s">
        <v>3339</v>
      </c>
      <c r="E1278" s="622" t="s">
        <v>3339</v>
      </c>
      <c r="F1278" s="4">
        <v>0</v>
      </c>
      <c r="G1278" s="4">
        <v>0</v>
      </c>
    </row>
    <row r="1279" spans="2:7" x14ac:dyDescent="0.35">
      <c r="B1279" s="18" t="s">
        <v>533</v>
      </c>
      <c r="C1279" s="19" t="s">
        <v>533</v>
      </c>
      <c r="D1279" s="19" t="s">
        <v>533</v>
      </c>
      <c r="E1279" s="20" t="s">
        <v>3343</v>
      </c>
      <c r="F1279" s="4">
        <v>0</v>
      </c>
      <c r="G1279" s="4">
        <v>0</v>
      </c>
    </row>
    <row r="1280" spans="2:7" x14ac:dyDescent="0.35">
      <c r="B1280" s="18" t="s">
        <v>533</v>
      </c>
      <c r="C1280" s="19" t="s">
        <v>533</v>
      </c>
      <c r="D1280" s="19" t="s">
        <v>533</v>
      </c>
      <c r="E1280" s="20" t="s">
        <v>3344</v>
      </c>
      <c r="F1280" s="4">
        <v>0</v>
      </c>
      <c r="G1280" s="4">
        <v>0</v>
      </c>
    </row>
    <row r="1281" spans="2:7" x14ac:dyDescent="0.35">
      <c r="B1281" s="18" t="s">
        <v>533</v>
      </c>
      <c r="C1281" s="19" t="s">
        <v>533</v>
      </c>
      <c r="D1281" s="622" t="s">
        <v>3340</v>
      </c>
      <c r="E1281" s="622" t="s">
        <v>3340</v>
      </c>
      <c r="F1281" s="4">
        <v>0</v>
      </c>
      <c r="G1281" s="4">
        <v>0</v>
      </c>
    </row>
    <row r="1282" spans="2:7" x14ac:dyDescent="0.35">
      <c r="B1282" s="621" t="s">
        <v>533</v>
      </c>
      <c r="C1282" s="621" t="s">
        <v>533</v>
      </c>
      <c r="D1282" s="621" t="s">
        <v>533</v>
      </c>
      <c r="E1282" s="621" t="s">
        <v>533</v>
      </c>
      <c r="F1282" s="4" t="s">
        <v>533</v>
      </c>
      <c r="G1282" s="4" t="s">
        <v>533</v>
      </c>
    </row>
    <row r="1283" spans="2:7" x14ac:dyDescent="0.35">
      <c r="B1283" s="17" t="s">
        <v>533</v>
      </c>
      <c r="C1283" s="623" t="s">
        <v>3308</v>
      </c>
      <c r="D1283" s="623" t="s">
        <v>3308</v>
      </c>
      <c r="E1283" s="623" t="s">
        <v>3308</v>
      </c>
      <c r="F1283" s="10">
        <v>0</v>
      </c>
      <c r="G1283" s="10">
        <v>0</v>
      </c>
    </row>
    <row r="1284" spans="2:7" x14ac:dyDescent="0.35">
      <c r="B1284" s="18" t="s">
        <v>533</v>
      </c>
      <c r="C1284" s="19" t="s">
        <v>533</v>
      </c>
      <c r="D1284" s="622" t="s">
        <v>3341</v>
      </c>
      <c r="E1284" s="622" t="s">
        <v>3341</v>
      </c>
      <c r="F1284" s="4">
        <v>0</v>
      </c>
      <c r="G1284" s="4">
        <v>0</v>
      </c>
    </row>
    <row r="1285" spans="2:7" x14ac:dyDescent="0.35">
      <c r="B1285" s="18" t="s">
        <v>533</v>
      </c>
      <c r="C1285" s="19" t="s">
        <v>533</v>
      </c>
      <c r="D1285" s="19" t="s">
        <v>533</v>
      </c>
      <c r="E1285" s="20" t="s">
        <v>3343</v>
      </c>
      <c r="F1285" s="4">
        <v>0</v>
      </c>
      <c r="G1285" s="4">
        <v>0</v>
      </c>
    </row>
    <row r="1286" spans="2:7" x14ac:dyDescent="0.35">
      <c r="B1286" s="18" t="s">
        <v>533</v>
      </c>
      <c r="C1286" s="19" t="s">
        <v>533</v>
      </c>
      <c r="D1286" s="19" t="s">
        <v>533</v>
      </c>
      <c r="E1286" s="20" t="s">
        <v>3344</v>
      </c>
      <c r="F1286" s="4">
        <v>0</v>
      </c>
      <c r="G1286" s="4">
        <v>0</v>
      </c>
    </row>
    <row r="1287" spans="2:7" x14ac:dyDescent="0.35">
      <c r="B1287" s="18" t="s">
        <v>533</v>
      </c>
      <c r="C1287" s="19" t="s">
        <v>533</v>
      </c>
      <c r="D1287" s="622" t="s">
        <v>3342</v>
      </c>
      <c r="E1287" s="622" t="s">
        <v>3342</v>
      </c>
      <c r="F1287" s="4">
        <v>0</v>
      </c>
      <c r="G1287" s="4">
        <v>0</v>
      </c>
    </row>
    <row r="1288" spans="2:7" x14ac:dyDescent="0.35">
      <c r="B1288" s="620" t="s">
        <v>3302</v>
      </c>
      <c r="C1288" s="620" t="s">
        <v>3302</v>
      </c>
      <c r="D1288" s="620" t="s">
        <v>3302</v>
      </c>
      <c r="E1288" s="620" t="s">
        <v>3302</v>
      </c>
      <c r="F1288" s="10">
        <v>0</v>
      </c>
      <c r="G1288" s="10">
        <v>0</v>
      </c>
    </row>
    <row r="1289" spans="2:7" x14ac:dyDescent="0.35">
      <c r="B1289" s="621" t="s">
        <v>533</v>
      </c>
      <c r="C1289" s="621" t="s">
        <v>533</v>
      </c>
      <c r="D1289" s="621" t="s">
        <v>533</v>
      </c>
      <c r="E1289" s="621" t="s">
        <v>533</v>
      </c>
      <c r="F1289" s="4" t="s">
        <v>533</v>
      </c>
      <c r="G1289" s="4" t="s">
        <v>533</v>
      </c>
    </row>
    <row r="1290" spans="2:7" x14ac:dyDescent="0.35">
      <c r="B1290" s="620" t="s">
        <v>3303</v>
      </c>
      <c r="C1290" s="620" t="s">
        <v>3303</v>
      </c>
      <c r="D1290" s="620" t="s">
        <v>3303</v>
      </c>
      <c r="E1290" s="620" t="s">
        <v>3303</v>
      </c>
      <c r="F1290" s="10">
        <v>0</v>
      </c>
      <c r="G1290" s="10">
        <v>0</v>
      </c>
    </row>
    <row r="1291" spans="2:7" x14ac:dyDescent="0.35">
      <c r="B1291" s="621" t="s">
        <v>533</v>
      </c>
      <c r="C1291" s="621" t="s">
        <v>533</v>
      </c>
      <c r="D1291" s="621" t="s">
        <v>533</v>
      </c>
      <c r="E1291" s="621" t="s">
        <v>533</v>
      </c>
      <c r="F1291" s="4" t="s">
        <v>533</v>
      </c>
      <c r="G1291" s="4" t="s">
        <v>533</v>
      </c>
    </row>
    <row r="1292" spans="2:7" x14ac:dyDescent="0.35">
      <c r="B1292" s="620" t="s">
        <v>3304</v>
      </c>
      <c r="C1292" s="620" t="s">
        <v>3304</v>
      </c>
      <c r="D1292" s="620" t="s">
        <v>3304</v>
      </c>
      <c r="E1292" s="620" t="s">
        <v>3304</v>
      </c>
      <c r="F1292" s="10">
        <v>0</v>
      </c>
      <c r="G1292" s="10">
        <v>0</v>
      </c>
    </row>
    <row r="1293" spans="2:7" x14ac:dyDescent="0.35">
      <c r="B1293" s="621" t="s">
        <v>533</v>
      </c>
      <c r="C1293" s="621" t="s">
        <v>533</v>
      </c>
      <c r="D1293" s="621" t="s">
        <v>533</v>
      </c>
      <c r="E1293" s="621" t="s">
        <v>533</v>
      </c>
      <c r="F1293" s="4" t="s">
        <v>533</v>
      </c>
      <c r="G1293" s="4" t="s">
        <v>533</v>
      </c>
    </row>
    <row r="1294" spans="2:7" x14ac:dyDescent="0.35">
      <c r="B1294" s="620" t="s">
        <v>3305</v>
      </c>
      <c r="C1294" s="620" t="s">
        <v>3305</v>
      </c>
      <c r="D1294" s="620" t="s">
        <v>3305</v>
      </c>
      <c r="E1294" s="620" t="s">
        <v>3305</v>
      </c>
      <c r="F1294" s="10">
        <v>0</v>
      </c>
      <c r="G1294" s="10">
        <v>0</v>
      </c>
    </row>
    <row r="1295" spans="2:7" x14ac:dyDescent="0.35">
      <c r="B1295" s="621" t="s">
        <v>533</v>
      </c>
      <c r="C1295" s="621" t="s">
        <v>533</v>
      </c>
      <c r="D1295" s="621" t="s">
        <v>533</v>
      </c>
      <c r="E1295" s="621" t="s">
        <v>533</v>
      </c>
      <c r="F1295" s="4" t="s">
        <v>533</v>
      </c>
      <c r="G1295" s="4" t="s">
        <v>533</v>
      </c>
    </row>
    <row r="1296" spans="2:7" x14ac:dyDescent="0.35">
      <c r="B1296" s="21" t="s">
        <v>533</v>
      </c>
      <c r="C1296" s="21" t="s">
        <v>533</v>
      </c>
      <c r="D1296" s="21" t="s">
        <v>533</v>
      </c>
      <c r="E1296" s="21" t="s">
        <v>533</v>
      </c>
      <c r="F1296" s="24" t="s">
        <v>533</v>
      </c>
      <c r="G1296" s="24" t="s">
        <v>533</v>
      </c>
    </row>
    <row r="1297" spans="2:8" x14ac:dyDescent="0.35">
      <c r="B1297" s="22" t="s">
        <v>533</v>
      </c>
      <c r="C1297" s="22" t="s">
        <v>533</v>
      </c>
      <c r="D1297" s="22" t="s">
        <v>533</v>
      </c>
      <c r="E1297" s="22" t="s">
        <v>533</v>
      </c>
      <c r="F1297" s="25" t="s">
        <v>533</v>
      </c>
      <c r="G1297" s="25" t="s">
        <v>533</v>
      </c>
    </row>
    <row r="1298" spans="2:8" x14ac:dyDescent="0.35">
      <c r="B1298" s="23" t="s">
        <v>533</v>
      </c>
      <c r="C1298" s="23" t="s">
        <v>533</v>
      </c>
      <c r="D1298" s="23" t="s">
        <v>533</v>
      </c>
      <c r="E1298" s="23" t="s">
        <v>533</v>
      </c>
      <c r="F1298" s="26" t="s">
        <v>533</v>
      </c>
      <c r="G1298" s="26" t="s">
        <v>533</v>
      </c>
    </row>
    <row r="1299" spans="2:8" x14ac:dyDescent="0.35">
      <c r="B1299" s="624" t="s">
        <v>19</v>
      </c>
      <c r="C1299" s="624" t="s">
        <v>19</v>
      </c>
      <c r="D1299" s="624" t="s">
        <v>19</v>
      </c>
      <c r="E1299" s="624" t="s">
        <v>19</v>
      </c>
      <c r="F1299" s="624" t="s">
        <v>19</v>
      </c>
      <c r="G1299" s="624" t="s">
        <v>19</v>
      </c>
      <c r="H1299" s="27"/>
    </row>
    <row r="1300" spans="2:8" x14ac:dyDescent="0.35">
      <c r="B1300" s="625" t="s">
        <v>3293</v>
      </c>
      <c r="C1300" s="625" t="s">
        <v>3293</v>
      </c>
      <c r="D1300" s="625" t="s">
        <v>3293</v>
      </c>
      <c r="E1300" s="625" t="s">
        <v>3293</v>
      </c>
      <c r="F1300" s="625" t="s">
        <v>3293</v>
      </c>
      <c r="G1300" s="625" t="s">
        <v>3293</v>
      </c>
      <c r="H1300" s="27"/>
    </row>
    <row r="1301" spans="2:8" x14ac:dyDescent="0.35">
      <c r="B1301" s="625" t="s">
        <v>3294</v>
      </c>
      <c r="C1301" s="625" t="s">
        <v>3294</v>
      </c>
      <c r="D1301" s="625" t="s">
        <v>3294</v>
      </c>
      <c r="E1301" s="625" t="s">
        <v>3294</v>
      </c>
      <c r="F1301" s="625" t="s">
        <v>3294</v>
      </c>
      <c r="G1301" s="625" t="s">
        <v>3294</v>
      </c>
      <c r="H1301" s="27"/>
    </row>
    <row r="1302" spans="2:8" x14ac:dyDescent="0.35">
      <c r="B1302" s="626" t="s">
        <v>3295</v>
      </c>
      <c r="C1302" s="626" t="s">
        <v>3295</v>
      </c>
      <c r="D1302" s="626" t="s">
        <v>3295</v>
      </c>
      <c r="E1302" s="626" t="s">
        <v>3295</v>
      </c>
      <c r="F1302" s="626" t="s">
        <v>3295</v>
      </c>
      <c r="G1302" s="626" t="s">
        <v>3295</v>
      </c>
      <c r="H1302" s="27"/>
    </row>
    <row r="1303" spans="2:8" x14ac:dyDescent="0.35">
      <c r="B1303" s="619" t="s">
        <v>3296</v>
      </c>
      <c r="C1303" s="619" t="s">
        <v>3296</v>
      </c>
      <c r="D1303" s="619" t="s">
        <v>3296</v>
      </c>
      <c r="E1303" s="619" t="s">
        <v>3296</v>
      </c>
      <c r="F1303" s="14">
        <v>2025</v>
      </c>
      <c r="G1303" s="14">
        <v>2024</v>
      </c>
    </row>
    <row r="1304" spans="2:8" x14ac:dyDescent="0.35">
      <c r="B1304" s="620" t="s">
        <v>3297</v>
      </c>
      <c r="C1304" s="620" t="s">
        <v>3297</v>
      </c>
      <c r="D1304" s="620" t="s">
        <v>3297</v>
      </c>
      <c r="E1304" s="620" t="s">
        <v>3297</v>
      </c>
      <c r="F1304" s="10" t="s">
        <v>533</v>
      </c>
      <c r="G1304" s="10" t="s">
        <v>533</v>
      </c>
    </row>
    <row r="1305" spans="2:8" x14ac:dyDescent="0.35">
      <c r="B1305" s="17" t="s">
        <v>533</v>
      </c>
      <c r="C1305" s="623" t="s">
        <v>3307</v>
      </c>
      <c r="D1305" s="623" t="s">
        <v>3307</v>
      </c>
      <c r="E1305" s="623" t="s">
        <v>3307</v>
      </c>
      <c r="F1305" s="10" t="s">
        <v>71</v>
      </c>
      <c r="G1305" s="10" t="s">
        <v>3556</v>
      </c>
    </row>
    <row r="1306" spans="2:8" x14ac:dyDescent="0.35">
      <c r="B1306" s="18" t="s">
        <v>533</v>
      </c>
      <c r="C1306" s="19" t="s">
        <v>533</v>
      </c>
      <c r="D1306" s="622" t="s">
        <v>3309</v>
      </c>
      <c r="E1306" s="622" t="s">
        <v>3309</v>
      </c>
      <c r="F1306" s="4">
        <v>0</v>
      </c>
      <c r="G1306" s="4">
        <v>0</v>
      </c>
    </row>
    <row r="1307" spans="2:8" x14ac:dyDescent="0.35">
      <c r="B1307" s="18" t="s">
        <v>533</v>
      </c>
      <c r="C1307" s="19" t="s">
        <v>533</v>
      </c>
      <c r="D1307" s="622" t="s">
        <v>3310</v>
      </c>
      <c r="E1307" s="622" t="s">
        <v>3310</v>
      </c>
      <c r="F1307" s="4">
        <v>0</v>
      </c>
      <c r="G1307" s="4">
        <v>0</v>
      </c>
    </row>
    <row r="1308" spans="2:8" x14ac:dyDescent="0.35">
      <c r="B1308" s="18" t="s">
        <v>533</v>
      </c>
      <c r="C1308" s="19" t="s">
        <v>533</v>
      </c>
      <c r="D1308" s="622" t="s">
        <v>3311</v>
      </c>
      <c r="E1308" s="622" t="s">
        <v>3311</v>
      </c>
      <c r="F1308" s="4">
        <v>0</v>
      </c>
      <c r="G1308" s="4">
        <v>0</v>
      </c>
    </row>
    <row r="1309" spans="2:8" x14ac:dyDescent="0.35">
      <c r="B1309" s="18" t="s">
        <v>533</v>
      </c>
      <c r="C1309" s="19" t="s">
        <v>533</v>
      </c>
      <c r="D1309" s="622" t="s">
        <v>3312</v>
      </c>
      <c r="E1309" s="622" t="s">
        <v>3312</v>
      </c>
      <c r="F1309" s="4">
        <v>0</v>
      </c>
      <c r="G1309" s="4">
        <v>0</v>
      </c>
    </row>
    <row r="1310" spans="2:8" x14ac:dyDescent="0.35">
      <c r="B1310" s="18" t="s">
        <v>533</v>
      </c>
      <c r="C1310" s="19" t="s">
        <v>533</v>
      </c>
      <c r="D1310" s="622" t="s">
        <v>3313</v>
      </c>
      <c r="E1310" s="622" t="s">
        <v>3313</v>
      </c>
      <c r="F1310" s="4">
        <v>0</v>
      </c>
      <c r="G1310" s="4">
        <v>0</v>
      </c>
    </row>
    <row r="1311" spans="2:8" x14ac:dyDescent="0.35">
      <c r="B1311" s="18" t="s">
        <v>533</v>
      </c>
      <c r="C1311" s="19" t="s">
        <v>533</v>
      </c>
      <c r="D1311" s="622" t="s">
        <v>3314</v>
      </c>
      <c r="E1311" s="622" t="s">
        <v>3314</v>
      </c>
      <c r="F1311" s="4">
        <v>0</v>
      </c>
      <c r="G1311" s="4">
        <v>0</v>
      </c>
    </row>
    <row r="1312" spans="2:8" x14ac:dyDescent="0.35">
      <c r="B1312" s="18" t="s">
        <v>533</v>
      </c>
      <c r="C1312" s="19" t="s">
        <v>533</v>
      </c>
      <c r="D1312" s="622" t="s">
        <v>3315</v>
      </c>
      <c r="E1312" s="622" t="s">
        <v>3315</v>
      </c>
      <c r="F1312" s="4">
        <v>0</v>
      </c>
      <c r="G1312" s="4">
        <v>0</v>
      </c>
    </row>
    <row r="1313" spans="2:7" x14ac:dyDescent="0.35">
      <c r="B1313" s="18" t="s">
        <v>533</v>
      </c>
      <c r="C1313" s="19" t="s">
        <v>533</v>
      </c>
      <c r="D1313" s="622" t="s">
        <v>3316</v>
      </c>
      <c r="E1313" s="622" t="s">
        <v>3316</v>
      </c>
      <c r="F1313" s="4">
        <v>0</v>
      </c>
      <c r="G1313" s="4">
        <v>0</v>
      </c>
    </row>
    <row r="1314" spans="2:7" x14ac:dyDescent="0.35">
      <c r="B1314" s="18" t="s">
        <v>533</v>
      </c>
      <c r="C1314" s="19" t="s">
        <v>533</v>
      </c>
      <c r="D1314" s="622" t="s">
        <v>3317</v>
      </c>
      <c r="E1314" s="622" t="s">
        <v>3317</v>
      </c>
      <c r="F1314" s="4" t="s">
        <v>71</v>
      </c>
      <c r="G1314" s="4" t="s">
        <v>3556</v>
      </c>
    </row>
    <row r="1315" spans="2:7" x14ac:dyDescent="0.35">
      <c r="B1315" s="18" t="s">
        <v>533</v>
      </c>
      <c r="C1315" s="19" t="s">
        <v>533</v>
      </c>
      <c r="D1315" s="622" t="s">
        <v>3318</v>
      </c>
      <c r="E1315" s="622" t="s">
        <v>3318</v>
      </c>
      <c r="F1315" s="4">
        <v>0</v>
      </c>
      <c r="G1315" s="4">
        <v>0</v>
      </c>
    </row>
    <row r="1316" spans="2:7" x14ac:dyDescent="0.35">
      <c r="B1316" s="621" t="s">
        <v>533</v>
      </c>
      <c r="C1316" s="621" t="s">
        <v>533</v>
      </c>
      <c r="D1316" s="621" t="s">
        <v>533</v>
      </c>
      <c r="E1316" s="621" t="s">
        <v>533</v>
      </c>
      <c r="F1316" s="4" t="s">
        <v>533</v>
      </c>
      <c r="G1316" s="4" t="s">
        <v>533</v>
      </c>
    </row>
    <row r="1317" spans="2:7" x14ac:dyDescent="0.35">
      <c r="B1317" s="17" t="s">
        <v>533</v>
      </c>
      <c r="C1317" s="623" t="s">
        <v>3308</v>
      </c>
      <c r="D1317" s="623" t="s">
        <v>3308</v>
      </c>
      <c r="E1317" s="623" t="s">
        <v>3308</v>
      </c>
      <c r="F1317" s="10" t="s">
        <v>2880</v>
      </c>
      <c r="G1317" s="10" t="s">
        <v>3557</v>
      </c>
    </row>
    <row r="1318" spans="2:7" x14ac:dyDescent="0.35">
      <c r="B1318" s="18" t="s">
        <v>533</v>
      </c>
      <c r="C1318" s="19" t="s">
        <v>533</v>
      </c>
      <c r="D1318" s="622" t="s">
        <v>3319</v>
      </c>
      <c r="E1318" s="622" t="s">
        <v>3319</v>
      </c>
      <c r="F1318" s="4" t="s">
        <v>1259</v>
      </c>
      <c r="G1318" s="4" t="s">
        <v>3558</v>
      </c>
    </row>
    <row r="1319" spans="2:7" x14ac:dyDescent="0.35">
      <c r="B1319" s="18" t="s">
        <v>533</v>
      </c>
      <c r="C1319" s="19" t="s">
        <v>533</v>
      </c>
      <c r="D1319" s="622" t="s">
        <v>3320</v>
      </c>
      <c r="E1319" s="622" t="s">
        <v>3320</v>
      </c>
      <c r="F1319" s="4" t="s">
        <v>1275</v>
      </c>
      <c r="G1319" s="4" t="s">
        <v>3559</v>
      </c>
    </row>
    <row r="1320" spans="2:7" x14ac:dyDescent="0.35">
      <c r="B1320" s="18" t="s">
        <v>533</v>
      </c>
      <c r="C1320" s="19" t="s">
        <v>533</v>
      </c>
      <c r="D1320" s="622" t="s">
        <v>3321</v>
      </c>
      <c r="E1320" s="622" t="s">
        <v>3321</v>
      </c>
      <c r="F1320" s="4" t="s">
        <v>1294</v>
      </c>
      <c r="G1320" s="4" t="s">
        <v>3560</v>
      </c>
    </row>
    <row r="1321" spans="2:7" x14ac:dyDescent="0.35">
      <c r="B1321" s="18" t="s">
        <v>533</v>
      </c>
      <c r="C1321" s="19" t="s">
        <v>533</v>
      </c>
      <c r="D1321" s="622" t="s">
        <v>3322</v>
      </c>
      <c r="E1321" s="622" t="s">
        <v>3322</v>
      </c>
      <c r="F1321" s="4">
        <v>0</v>
      </c>
      <c r="G1321" s="4">
        <v>0</v>
      </c>
    </row>
    <row r="1322" spans="2:7" x14ac:dyDescent="0.35">
      <c r="B1322" s="18" t="s">
        <v>533</v>
      </c>
      <c r="C1322" s="19" t="s">
        <v>533</v>
      </c>
      <c r="D1322" s="622" t="s">
        <v>3323</v>
      </c>
      <c r="E1322" s="622" t="s">
        <v>3323</v>
      </c>
      <c r="F1322" s="4">
        <v>0</v>
      </c>
      <c r="G1322" s="4">
        <v>0</v>
      </c>
    </row>
    <row r="1323" spans="2:7" x14ac:dyDescent="0.35">
      <c r="B1323" s="18" t="s">
        <v>533</v>
      </c>
      <c r="C1323" s="19" t="s">
        <v>533</v>
      </c>
      <c r="D1323" s="622" t="s">
        <v>3324</v>
      </c>
      <c r="E1323" s="622" t="s">
        <v>3324</v>
      </c>
      <c r="F1323" s="4">
        <v>0</v>
      </c>
      <c r="G1323" s="4">
        <v>0</v>
      </c>
    </row>
    <row r="1324" spans="2:7" x14ac:dyDescent="0.35">
      <c r="B1324" s="18" t="s">
        <v>533</v>
      </c>
      <c r="C1324" s="19" t="s">
        <v>533</v>
      </c>
      <c r="D1324" s="622" t="s">
        <v>3325</v>
      </c>
      <c r="E1324" s="622" t="s">
        <v>3325</v>
      </c>
      <c r="F1324" s="4" t="s">
        <v>1325</v>
      </c>
      <c r="G1324" s="4" t="s">
        <v>3561</v>
      </c>
    </row>
    <row r="1325" spans="2:7" x14ac:dyDescent="0.35">
      <c r="B1325" s="18" t="s">
        <v>533</v>
      </c>
      <c r="C1325" s="19" t="s">
        <v>533</v>
      </c>
      <c r="D1325" s="622" t="s">
        <v>3326</v>
      </c>
      <c r="E1325" s="622" t="s">
        <v>3326</v>
      </c>
      <c r="F1325" s="4">
        <v>0</v>
      </c>
      <c r="G1325" s="4">
        <v>0</v>
      </c>
    </row>
    <row r="1326" spans="2:7" x14ac:dyDescent="0.35">
      <c r="B1326" s="18" t="s">
        <v>533</v>
      </c>
      <c r="C1326" s="19" t="s">
        <v>533</v>
      </c>
      <c r="D1326" s="622" t="s">
        <v>3327</v>
      </c>
      <c r="E1326" s="622" t="s">
        <v>3327</v>
      </c>
      <c r="F1326" s="4">
        <v>0</v>
      </c>
      <c r="G1326" s="4">
        <v>0</v>
      </c>
    </row>
    <row r="1327" spans="2:7" x14ac:dyDescent="0.35">
      <c r="B1327" s="18" t="s">
        <v>533</v>
      </c>
      <c r="C1327" s="19" t="s">
        <v>533</v>
      </c>
      <c r="D1327" s="622" t="s">
        <v>3328</v>
      </c>
      <c r="E1327" s="622" t="s">
        <v>3328</v>
      </c>
      <c r="F1327" s="4">
        <v>0</v>
      </c>
      <c r="G1327" s="4">
        <v>0</v>
      </c>
    </row>
    <row r="1328" spans="2:7" x14ac:dyDescent="0.35">
      <c r="B1328" s="18" t="s">
        <v>533</v>
      </c>
      <c r="C1328" s="19" t="s">
        <v>533</v>
      </c>
      <c r="D1328" s="622" t="s">
        <v>3329</v>
      </c>
      <c r="E1328" s="622" t="s">
        <v>3329</v>
      </c>
      <c r="F1328" s="4">
        <v>0</v>
      </c>
      <c r="G1328" s="4">
        <v>0</v>
      </c>
    </row>
    <row r="1329" spans="2:7" x14ac:dyDescent="0.35">
      <c r="B1329" s="18" t="s">
        <v>533</v>
      </c>
      <c r="C1329" s="19" t="s">
        <v>533</v>
      </c>
      <c r="D1329" s="622" t="s">
        <v>3330</v>
      </c>
      <c r="E1329" s="622" t="s">
        <v>3330</v>
      </c>
      <c r="F1329" s="4">
        <v>0</v>
      </c>
      <c r="G1329" s="4">
        <v>0</v>
      </c>
    </row>
    <row r="1330" spans="2:7" x14ac:dyDescent="0.35">
      <c r="B1330" s="18" t="s">
        <v>533</v>
      </c>
      <c r="C1330" s="19" t="s">
        <v>533</v>
      </c>
      <c r="D1330" s="622" t="s">
        <v>3331</v>
      </c>
      <c r="E1330" s="622" t="s">
        <v>3331</v>
      </c>
      <c r="F1330" s="4">
        <v>0</v>
      </c>
      <c r="G1330" s="4">
        <v>0</v>
      </c>
    </row>
    <row r="1331" spans="2:7" x14ac:dyDescent="0.35">
      <c r="B1331" s="18" t="s">
        <v>533</v>
      </c>
      <c r="C1331" s="19" t="s">
        <v>533</v>
      </c>
      <c r="D1331" s="622" t="s">
        <v>3332</v>
      </c>
      <c r="E1331" s="622" t="s">
        <v>3332</v>
      </c>
      <c r="F1331" s="4">
        <v>0</v>
      </c>
      <c r="G1331" s="4">
        <v>0</v>
      </c>
    </row>
    <row r="1332" spans="2:7" x14ac:dyDescent="0.35">
      <c r="B1332" s="18" t="s">
        <v>533</v>
      </c>
      <c r="C1332" s="19" t="s">
        <v>533</v>
      </c>
      <c r="D1332" s="622" t="s">
        <v>3333</v>
      </c>
      <c r="E1332" s="622" t="s">
        <v>3333</v>
      </c>
      <c r="F1332" s="4">
        <v>0</v>
      </c>
      <c r="G1332" s="4">
        <v>0</v>
      </c>
    </row>
    <row r="1333" spans="2:7" x14ac:dyDescent="0.35">
      <c r="B1333" s="18" t="s">
        <v>533</v>
      </c>
      <c r="C1333" s="19" t="s">
        <v>533</v>
      </c>
      <c r="D1333" s="622" t="s">
        <v>3334</v>
      </c>
      <c r="E1333" s="622" t="s">
        <v>3334</v>
      </c>
      <c r="F1333" s="4">
        <v>0</v>
      </c>
      <c r="G1333" s="4">
        <v>0</v>
      </c>
    </row>
    <row r="1334" spans="2:7" x14ac:dyDescent="0.35">
      <c r="B1334" s="620" t="s">
        <v>3298</v>
      </c>
      <c r="C1334" s="620" t="s">
        <v>3298</v>
      </c>
      <c r="D1334" s="620" t="s">
        <v>3298</v>
      </c>
      <c r="E1334" s="620" t="s">
        <v>3298</v>
      </c>
      <c r="F1334" s="10" t="s">
        <v>1326</v>
      </c>
      <c r="G1334" s="10" t="s">
        <v>3562</v>
      </c>
    </row>
    <row r="1335" spans="2:7" x14ac:dyDescent="0.35">
      <c r="B1335" s="621" t="s">
        <v>533</v>
      </c>
      <c r="C1335" s="621" t="s">
        <v>533</v>
      </c>
      <c r="D1335" s="621" t="s">
        <v>533</v>
      </c>
      <c r="E1335" s="621" t="s">
        <v>533</v>
      </c>
      <c r="F1335" s="4" t="s">
        <v>533</v>
      </c>
      <c r="G1335" s="4" t="s">
        <v>533</v>
      </c>
    </row>
    <row r="1336" spans="2:7" x14ac:dyDescent="0.35">
      <c r="B1336" s="620" t="s">
        <v>3299</v>
      </c>
      <c r="C1336" s="620" t="s">
        <v>3299</v>
      </c>
      <c r="D1336" s="620" t="s">
        <v>3299</v>
      </c>
      <c r="E1336" s="620" t="s">
        <v>3299</v>
      </c>
      <c r="F1336" s="10" t="s">
        <v>533</v>
      </c>
      <c r="G1336" s="10" t="s">
        <v>533</v>
      </c>
    </row>
    <row r="1337" spans="2:7" x14ac:dyDescent="0.35">
      <c r="B1337" s="17" t="s">
        <v>533</v>
      </c>
      <c r="C1337" s="623" t="s">
        <v>3307</v>
      </c>
      <c r="D1337" s="623" t="s">
        <v>3307</v>
      </c>
      <c r="E1337" s="623" t="s">
        <v>3307</v>
      </c>
      <c r="F1337" s="10">
        <v>0</v>
      </c>
      <c r="G1337" s="10">
        <v>0</v>
      </c>
    </row>
    <row r="1338" spans="2:7" x14ac:dyDescent="0.35">
      <c r="B1338" s="18" t="s">
        <v>533</v>
      </c>
      <c r="C1338" s="19" t="s">
        <v>533</v>
      </c>
      <c r="D1338" s="622" t="s">
        <v>3335</v>
      </c>
      <c r="E1338" s="622" t="s">
        <v>3335</v>
      </c>
      <c r="F1338" s="4">
        <v>0</v>
      </c>
      <c r="G1338" s="4">
        <v>0</v>
      </c>
    </row>
    <row r="1339" spans="2:7" x14ac:dyDescent="0.35">
      <c r="B1339" s="18" t="s">
        <v>533</v>
      </c>
      <c r="C1339" s="19" t="s">
        <v>533</v>
      </c>
      <c r="D1339" s="622" t="s">
        <v>3336</v>
      </c>
      <c r="E1339" s="622" t="s">
        <v>3336</v>
      </c>
      <c r="F1339" s="4">
        <v>0</v>
      </c>
      <c r="G1339" s="4">
        <v>0</v>
      </c>
    </row>
    <row r="1340" spans="2:7" x14ac:dyDescent="0.35">
      <c r="B1340" s="18" t="s">
        <v>533</v>
      </c>
      <c r="C1340" s="19" t="s">
        <v>533</v>
      </c>
      <c r="D1340" s="622" t="s">
        <v>3337</v>
      </c>
      <c r="E1340" s="622" t="s">
        <v>3337</v>
      </c>
      <c r="F1340" s="4">
        <v>0</v>
      </c>
      <c r="G1340" s="4">
        <v>0</v>
      </c>
    </row>
    <row r="1341" spans="2:7" x14ac:dyDescent="0.35">
      <c r="B1341" s="621" t="s">
        <v>533</v>
      </c>
      <c r="C1341" s="621" t="s">
        <v>533</v>
      </c>
      <c r="D1341" s="621" t="s">
        <v>533</v>
      </c>
      <c r="E1341" s="621" t="s">
        <v>533</v>
      </c>
      <c r="F1341" s="4" t="s">
        <v>533</v>
      </c>
      <c r="G1341" s="4" t="s">
        <v>533</v>
      </c>
    </row>
    <row r="1342" spans="2:7" x14ac:dyDescent="0.35">
      <c r="B1342" s="17" t="s">
        <v>533</v>
      </c>
      <c r="C1342" s="623" t="s">
        <v>3308</v>
      </c>
      <c r="D1342" s="623" t="s">
        <v>3308</v>
      </c>
      <c r="E1342" s="623" t="s">
        <v>3308</v>
      </c>
      <c r="F1342" s="10" t="s">
        <v>1326</v>
      </c>
      <c r="G1342" s="10" t="s">
        <v>3562</v>
      </c>
    </row>
    <row r="1343" spans="2:7" x14ac:dyDescent="0.35">
      <c r="B1343" s="18" t="s">
        <v>533</v>
      </c>
      <c r="C1343" s="19" t="s">
        <v>533</v>
      </c>
      <c r="D1343" s="622" t="s">
        <v>3335</v>
      </c>
      <c r="E1343" s="622" t="s">
        <v>3335</v>
      </c>
      <c r="F1343" s="4">
        <v>0</v>
      </c>
      <c r="G1343" s="4">
        <v>0</v>
      </c>
    </row>
    <row r="1344" spans="2:7" x14ac:dyDescent="0.35">
      <c r="B1344" s="18" t="s">
        <v>533</v>
      </c>
      <c r="C1344" s="19" t="s">
        <v>533</v>
      </c>
      <c r="D1344" s="622" t="s">
        <v>3336</v>
      </c>
      <c r="E1344" s="622" t="s">
        <v>3336</v>
      </c>
      <c r="F1344" s="4" t="s">
        <v>1326</v>
      </c>
      <c r="G1344" s="4" t="s">
        <v>3562</v>
      </c>
    </row>
    <row r="1345" spans="2:7" x14ac:dyDescent="0.35">
      <c r="B1345" s="18" t="s">
        <v>533</v>
      </c>
      <c r="C1345" s="19" t="s">
        <v>533</v>
      </c>
      <c r="D1345" s="622" t="s">
        <v>3338</v>
      </c>
      <c r="E1345" s="622" t="s">
        <v>3338</v>
      </c>
      <c r="F1345" s="4">
        <v>0</v>
      </c>
      <c r="G1345" s="4">
        <v>0</v>
      </c>
    </row>
    <row r="1346" spans="2:7" x14ac:dyDescent="0.35">
      <c r="B1346" s="620" t="s">
        <v>3300</v>
      </c>
      <c r="C1346" s="620" t="s">
        <v>3300</v>
      </c>
      <c r="D1346" s="620" t="s">
        <v>3300</v>
      </c>
      <c r="E1346" s="620" t="s">
        <v>3300</v>
      </c>
      <c r="F1346" s="10" t="s">
        <v>3395</v>
      </c>
      <c r="G1346" s="10" t="s">
        <v>3563</v>
      </c>
    </row>
    <row r="1347" spans="2:7" x14ac:dyDescent="0.35">
      <c r="B1347" s="621" t="s">
        <v>533</v>
      </c>
      <c r="C1347" s="621" t="s">
        <v>533</v>
      </c>
      <c r="D1347" s="621" t="s">
        <v>533</v>
      </c>
      <c r="E1347" s="621" t="s">
        <v>533</v>
      </c>
      <c r="F1347" s="4" t="s">
        <v>533</v>
      </c>
      <c r="G1347" s="4" t="s">
        <v>533</v>
      </c>
    </row>
    <row r="1348" spans="2:7" x14ac:dyDescent="0.35">
      <c r="B1348" s="620" t="s">
        <v>3301</v>
      </c>
      <c r="C1348" s="620" t="s">
        <v>3301</v>
      </c>
      <c r="D1348" s="620" t="s">
        <v>3301</v>
      </c>
      <c r="E1348" s="620" t="s">
        <v>3301</v>
      </c>
      <c r="F1348" s="10" t="s">
        <v>533</v>
      </c>
      <c r="G1348" s="10" t="s">
        <v>533</v>
      </c>
    </row>
    <row r="1349" spans="2:7" x14ac:dyDescent="0.35">
      <c r="B1349" s="17" t="s">
        <v>533</v>
      </c>
      <c r="C1349" s="623" t="s">
        <v>3307</v>
      </c>
      <c r="D1349" s="623" t="s">
        <v>3307</v>
      </c>
      <c r="E1349" s="623" t="s">
        <v>3307</v>
      </c>
      <c r="F1349" s="10">
        <v>0</v>
      </c>
      <c r="G1349" s="10">
        <v>0</v>
      </c>
    </row>
    <row r="1350" spans="2:7" x14ac:dyDescent="0.35">
      <c r="B1350" s="18" t="s">
        <v>533</v>
      </c>
      <c r="C1350" s="19" t="s">
        <v>533</v>
      </c>
      <c r="D1350" s="622" t="s">
        <v>3339</v>
      </c>
      <c r="E1350" s="622" t="s">
        <v>3339</v>
      </c>
      <c r="F1350" s="4">
        <v>0</v>
      </c>
      <c r="G1350" s="4">
        <v>0</v>
      </c>
    </row>
    <row r="1351" spans="2:7" x14ac:dyDescent="0.35">
      <c r="B1351" s="18" t="s">
        <v>533</v>
      </c>
      <c r="C1351" s="19" t="s">
        <v>533</v>
      </c>
      <c r="D1351" s="19" t="s">
        <v>533</v>
      </c>
      <c r="E1351" s="20" t="s">
        <v>3343</v>
      </c>
      <c r="F1351" s="4">
        <v>0</v>
      </c>
      <c r="G1351" s="4">
        <v>0</v>
      </c>
    </row>
    <row r="1352" spans="2:7" x14ac:dyDescent="0.35">
      <c r="B1352" s="18" t="s">
        <v>533</v>
      </c>
      <c r="C1352" s="19" t="s">
        <v>533</v>
      </c>
      <c r="D1352" s="19" t="s">
        <v>533</v>
      </c>
      <c r="E1352" s="20" t="s">
        <v>3344</v>
      </c>
      <c r="F1352" s="4">
        <v>0</v>
      </c>
      <c r="G1352" s="4">
        <v>0</v>
      </c>
    </row>
    <row r="1353" spans="2:7" x14ac:dyDescent="0.35">
      <c r="B1353" s="18" t="s">
        <v>533</v>
      </c>
      <c r="C1353" s="19" t="s">
        <v>533</v>
      </c>
      <c r="D1353" s="622" t="s">
        <v>3340</v>
      </c>
      <c r="E1353" s="622" t="s">
        <v>3340</v>
      </c>
      <c r="F1353" s="4">
        <v>0</v>
      </c>
      <c r="G1353" s="4">
        <v>0</v>
      </c>
    </row>
    <row r="1354" spans="2:7" x14ac:dyDescent="0.35">
      <c r="B1354" s="621" t="s">
        <v>533</v>
      </c>
      <c r="C1354" s="621" t="s">
        <v>533</v>
      </c>
      <c r="D1354" s="621" t="s">
        <v>533</v>
      </c>
      <c r="E1354" s="621" t="s">
        <v>533</v>
      </c>
      <c r="F1354" s="4" t="s">
        <v>533</v>
      </c>
      <c r="G1354" s="4" t="s">
        <v>533</v>
      </c>
    </row>
    <row r="1355" spans="2:7" x14ac:dyDescent="0.35">
      <c r="B1355" s="17" t="s">
        <v>533</v>
      </c>
      <c r="C1355" s="623" t="s">
        <v>3308</v>
      </c>
      <c r="D1355" s="623" t="s">
        <v>3308</v>
      </c>
      <c r="E1355" s="623" t="s">
        <v>3308</v>
      </c>
      <c r="F1355" s="10">
        <v>0</v>
      </c>
      <c r="G1355" s="10">
        <v>0</v>
      </c>
    </row>
    <row r="1356" spans="2:7" x14ac:dyDescent="0.35">
      <c r="B1356" s="18" t="s">
        <v>533</v>
      </c>
      <c r="C1356" s="19" t="s">
        <v>533</v>
      </c>
      <c r="D1356" s="622" t="s">
        <v>3341</v>
      </c>
      <c r="E1356" s="622" t="s">
        <v>3341</v>
      </c>
      <c r="F1356" s="4">
        <v>0</v>
      </c>
      <c r="G1356" s="4">
        <v>0</v>
      </c>
    </row>
    <row r="1357" spans="2:7" x14ac:dyDescent="0.35">
      <c r="B1357" s="18" t="s">
        <v>533</v>
      </c>
      <c r="C1357" s="19" t="s">
        <v>533</v>
      </c>
      <c r="D1357" s="19" t="s">
        <v>533</v>
      </c>
      <c r="E1357" s="20" t="s">
        <v>3343</v>
      </c>
      <c r="F1357" s="4">
        <v>0</v>
      </c>
      <c r="G1357" s="4">
        <v>0</v>
      </c>
    </row>
    <row r="1358" spans="2:7" x14ac:dyDescent="0.35">
      <c r="B1358" s="18" t="s">
        <v>533</v>
      </c>
      <c r="C1358" s="19" t="s">
        <v>533</v>
      </c>
      <c r="D1358" s="19" t="s">
        <v>533</v>
      </c>
      <c r="E1358" s="20" t="s">
        <v>3344</v>
      </c>
      <c r="F1358" s="4">
        <v>0</v>
      </c>
      <c r="G1358" s="4">
        <v>0</v>
      </c>
    </row>
    <row r="1359" spans="2:7" x14ac:dyDescent="0.35">
      <c r="B1359" s="18" t="s">
        <v>533</v>
      </c>
      <c r="C1359" s="19" t="s">
        <v>533</v>
      </c>
      <c r="D1359" s="622" t="s">
        <v>3342</v>
      </c>
      <c r="E1359" s="622" t="s">
        <v>3342</v>
      </c>
      <c r="F1359" s="4">
        <v>0</v>
      </c>
      <c r="G1359" s="4">
        <v>0</v>
      </c>
    </row>
    <row r="1360" spans="2:7" x14ac:dyDescent="0.35">
      <c r="B1360" s="620" t="s">
        <v>3302</v>
      </c>
      <c r="C1360" s="620" t="s">
        <v>3302</v>
      </c>
      <c r="D1360" s="620" t="s">
        <v>3302</v>
      </c>
      <c r="E1360" s="620" t="s">
        <v>3302</v>
      </c>
      <c r="F1360" s="10">
        <v>0</v>
      </c>
      <c r="G1360" s="10">
        <v>0</v>
      </c>
    </row>
    <row r="1361" spans="2:8" x14ac:dyDescent="0.35">
      <c r="B1361" s="621" t="s">
        <v>533</v>
      </c>
      <c r="C1361" s="621" t="s">
        <v>533</v>
      </c>
      <c r="D1361" s="621" t="s">
        <v>533</v>
      </c>
      <c r="E1361" s="621" t="s">
        <v>533</v>
      </c>
      <c r="F1361" s="4" t="s">
        <v>533</v>
      </c>
      <c r="G1361" s="4" t="s">
        <v>533</v>
      </c>
    </row>
    <row r="1362" spans="2:8" x14ac:dyDescent="0.35">
      <c r="B1362" s="620" t="s">
        <v>3303</v>
      </c>
      <c r="C1362" s="620" t="s">
        <v>3303</v>
      </c>
      <c r="D1362" s="620" t="s">
        <v>3303</v>
      </c>
      <c r="E1362" s="620" t="s">
        <v>3303</v>
      </c>
      <c r="F1362" s="10">
        <v>0</v>
      </c>
      <c r="G1362" s="10">
        <v>0</v>
      </c>
    </row>
    <row r="1363" spans="2:8" x14ac:dyDescent="0.35">
      <c r="B1363" s="621" t="s">
        <v>533</v>
      </c>
      <c r="C1363" s="621" t="s">
        <v>533</v>
      </c>
      <c r="D1363" s="621" t="s">
        <v>533</v>
      </c>
      <c r="E1363" s="621" t="s">
        <v>533</v>
      </c>
      <c r="F1363" s="4" t="s">
        <v>533</v>
      </c>
      <c r="G1363" s="4" t="s">
        <v>533</v>
      </c>
    </row>
    <row r="1364" spans="2:8" x14ac:dyDescent="0.35">
      <c r="B1364" s="620" t="s">
        <v>3304</v>
      </c>
      <c r="C1364" s="620" t="s">
        <v>3304</v>
      </c>
      <c r="D1364" s="620" t="s">
        <v>3304</v>
      </c>
      <c r="E1364" s="620" t="s">
        <v>3304</v>
      </c>
      <c r="F1364" s="10">
        <v>0</v>
      </c>
      <c r="G1364" s="10">
        <v>0</v>
      </c>
    </row>
    <row r="1365" spans="2:8" x14ac:dyDescent="0.35">
      <c r="B1365" s="621" t="s">
        <v>533</v>
      </c>
      <c r="C1365" s="621" t="s">
        <v>533</v>
      </c>
      <c r="D1365" s="621" t="s">
        <v>533</v>
      </c>
      <c r="E1365" s="621" t="s">
        <v>533</v>
      </c>
      <c r="F1365" s="4" t="s">
        <v>533</v>
      </c>
      <c r="G1365" s="4" t="s">
        <v>533</v>
      </c>
    </row>
    <row r="1366" spans="2:8" x14ac:dyDescent="0.35">
      <c r="B1366" s="620" t="s">
        <v>3305</v>
      </c>
      <c r="C1366" s="620" t="s">
        <v>3305</v>
      </c>
      <c r="D1366" s="620" t="s">
        <v>3305</v>
      </c>
      <c r="E1366" s="620" t="s">
        <v>3305</v>
      </c>
      <c r="F1366" s="10">
        <v>0</v>
      </c>
      <c r="G1366" s="10">
        <v>0</v>
      </c>
    </row>
    <row r="1367" spans="2:8" x14ac:dyDescent="0.35">
      <c r="B1367" s="621" t="s">
        <v>533</v>
      </c>
      <c r="C1367" s="621" t="s">
        <v>533</v>
      </c>
      <c r="D1367" s="621" t="s">
        <v>533</v>
      </c>
      <c r="E1367" s="621" t="s">
        <v>533</v>
      </c>
      <c r="F1367" s="4" t="s">
        <v>533</v>
      </c>
      <c r="G1367" s="4" t="s">
        <v>533</v>
      </c>
    </row>
    <row r="1368" spans="2:8" x14ac:dyDescent="0.35">
      <c r="B1368" s="21" t="s">
        <v>533</v>
      </c>
      <c r="C1368" s="21" t="s">
        <v>533</v>
      </c>
      <c r="D1368" s="21" t="s">
        <v>533</v>
      </c>
      <c r="E1368" s="21" t="s">
        <v>533</v>
      </c>
      <c r="F1368" s="24" t="s">
        <v>533</v>
      </c>
      <c r="G1368" s="24" t="s">
        <v>533</v>
      </c>
    </row>
    <row r="1369" spans="2:8" x14ac:dyDescent="0.35">
      <c r="B1369" s="22" t="s">
        <v>533</v>
      </c>
      <c r="C1369" s="22" t="s">
        <v>533</v>
      </c>
      <c r="D1369" s="22" t="s">
        <v>533</v>
      </c>
      <c r="E1369" s="22" t="s">
        <v>533</v>
      </c>
      <c r="F1369" s="25" t="s">
        <v>533</v>
      </c>
      <c r="G1369" s="25" t="s">
        <v>533</v>
      </c>
    </row>
    <row r="1370" spans="2:8" x14ac:dyDescent="0.35">
      <c r="B1370" s="23" t="s">
        <v>533</v>
      </c>
      <c r="C1370" s="23" t="s">
        <v>533</v>
      </c>
      <c r="D1370" s="23" t="s">
        <v>533</v>
      </c>
      <c r="E1370" s="23" t="s">
        <v>533</v>
      </c>
      <c r="F1370" s="26" t="s">
        <v>533</v>
      </c>
      <c r="G1370" s="26" t="s">
        <v>533</v>
      </c>
    </row>
    <row r="1371" spans="2:8" x14ac:dyDescent="0.35">
      <c r="B1371" s="624" t="s">
        <v>20</v>
      </c>
      <c r="C1371" s="624" t="s">
        <v>20</v>
      </c>
      <c r="D1371" s="624" t="s">
        <v>20</v>
      </c>
      <c r="E1371" s="624" t="s">
        <v>20</v>
      </c>
      <c r="F1371" s="624" t="s">
        <v>20</v>
      </c>
      <c r="G1371" s="624" t="s">
        <v>20</v>
      </c>
      <c r="H1371" s="27"/>
    </row>
    <row r="1372" spans="2:8" x14ac:dyDescent="0.35">
      <c r="B1372" s="625" t="s">
        <v>3293</v>
      </c>
      <c r="C1372" s="625" t="s">
        <v>3293</v>
      </c>
      <c r="D1372" s="625" t="s">
        <v>3293</v>
      </c>
      <c r="E1372" s="625" t="s">
        <v>3293</v>
      </c>
      <c r="F1372" s="625" t="s">
        <v>3293</v>
      </c>
      <c r="G1372" s="625" t="s">
        <v>3293</v>
      </c>
      <c r="H1372" s="27"/>
    </row>
    <row r="1373" spans="2:8" x14ac:dyDescent="0.35">
      <c r="B1373" s="625" t="s">
        <v>3294</v>
      </c>
      <c r="C1373" s="625" t="s">
        <v>3294</v>
      </c>
      <c r="D1373" s="625" t="s">
        <v>3294</v>
      </c>
      <c r="E1373" s="625" t="s">
        <v>3294</v>
      </c>
      <c r="F1373" s="625" t="s">
        <v>3294</v>
      </c>
      <c r="G1373" s="625" t="s">
        <v>3294</v>
      </c>
      <c r="H1373" s="27"/>
    </row>
    <row r="1374" spans="2:8" x14ac:dyDescent="0.35">
      <c r="B1374" s="626" t="s">
        <v>3295</v>
      </c>
      <c r="C1374" s="626" t="s">
        <v>3295</v>
      </c>
      <c r="D1374" s="626" t="s">
        <v>3295</v>
      </c>
      <c r="E1374" s="626" t="s">
        <v>3295</v>
      </c>
      <c r="F1374" s="626" t="s">
        <v>3295</v>
      </c>
      <c r="G1374" s="626" t="s">
        <v>3295</v>
      </c>
      <c r="H1374" s="27"/>
    </row>
    <row r="1375" spans="2:8" x14ac:dyDescent="0.35">
      <c r="B1375" s="619" t="s">
        <v>3296</v>
      </c>
      <c r="C1375" s="619" t="s">
        <v>3296</v>
      </c>
      <c r="D1375" s="619" t="s">
        <v>3296</v>
      </c>
      <c r="E1375" s="619" t="s">
        <v>3296</v>
      </c>
      <c r="F1375" s="14">
        <v>2025</v>
      </c>
      <c r="G1375" s="14">
        <v>2024</v>
      </c>
    </row>
    <row r="1376" spans="2:8" x14ac:dyDescent="0.35">
      <c r="B1376" s="620" t="s">
        <v>3297</v>
      </c>
      <c r="C1376" s="620" t="s">
        <v>3297</v>
      </c>
      <c r="D1376" s="620" t="s">
        <v>3297</v>
      </c>
      <c r="E1376" s="620" t="s">
        <v>3297</v>
      </c>
      <c r="F1376" s="10" t="s">
        <v>533</v>
      </c>
      <c r="G1376" s="10" t="s">
        <v>533</v>
      </c>
    </row>
    <row r="1377" spans="2:7" x14ac:dyDescent="0.35">
      <c r="B1377" s="17" t="s">
        <v>533</v>
      </c>
      <c r="C1377" s="623" t="s">
        <v>3307</v>
      </c>
      <c r="D1377" s="623" t="s">
        <v>3307</v>
      </c>
      <c r="E1377" s="623" t="s">
        <v>3307</v>
      </c>
      <c r="F1377" s="10" t="s">
        <v>72</v>
      </c>
      <c r="G1377" s="10" t="s">
        <v>3564</v>
      </c>
    </row>
    <row r="1378" spans="2:7" x14ac:dyDescent="0.35">
      <c r="B1378" s="18" t="s">
        <v>533</v>
      </c>
      <c r="C1378" s="19" t="s">
        <v>533</v>
      </c>
      <c r="D1378" s="622" t="s">
        <v>3309</v>
      </c>
      <c r="E1378" s="622" t="s">
        <v>3309</v>
      </c>
      <c r="F1378" s="4">
        <v>0</v>
      </c>
      <c r="G1378" s="4">
        <v>0</v>
      </c>
    </row>
    <row r="1379" spans="2:7" x14ac:dyDescent="0.35">
      <c r="B1379" s="18" t="s">
        <v>533</v>
      </c>
      <c r="C1379" s="19" t="s">
        <v>533</v>
      </c>
      <c r="D1379" s="622" t="s">
        <v>3310</v>
      </c>
      <c r="E1379" s="622" t="s">
        <v>3310</v>
      </c>
      <c r="F1379" s="4">
        <v>0</v>
      </c>
      <c r="G1379" s="4">
        <v>0</v>
      </c>
    </row>
    <row r="1380" spans="2:7" x14ac:dyDescent="0.35">
      <c r="B1380" s="18" t="s">
        <v>533</v>
      </c>
      <c r="C1380" s="19" t="s">
        <v>533</v>
      </c>
      <c r="D1380" s="622" t="s">
        <v>3311</v>
      </c>
      <c r="E1380" s="622" t="s">
        <v>3311</v>
      </c>
      <c r="F1380" s="4">
        <v>0</v>
      </c>
      <c r="G1380" s="4">
        <v>0</v>
      </c>
    </row>
    <row r="1381" spans="2:7" x14ac:dyDescent="0.35">
      <c r="B1381" s="18" t="s">
        <v>533</v>
      </c>
      <c r="C1381" s="19" t="s">
        <v>533</v>
      </c>
      <c r="D1381" s="622" t="s">
        <v>3312</v>
      </c>
      <c r="E1381" s="622" t="s">
        <v>3312</v>
      </c>
      <c r="F1381" s="4">
        <v>0</v>
      </c>
      <c r="G1381" s="4">
        <v>0</v>
      </c>
    </row>
    <row r="1382" spans="2:7" x14ac:dyDescent="0.35">
      <c r="B1382" s="18" t="s">
        <v>533</v>
      </c>
      <c r="C1382" s="19" t="s">
        <v>533</v>
      </c>
      <c r="D1382" s="622" t="s">
        <v>3313</v>
      </c>
      <c r="E1382" s="622" t="s">
        <v>3313</v>
      </c>
      <c r="F1382" s="4">
        <v>0</v>
      </c>
      <c r="G1382" s="4">
        <v>0</v>
      </c>
    </row>
    <row r="1383" spans="2:7" x14ac:dyDescent="0.35">
      <c r="B1383" s="18" t="s">
        <v>533</v>
      </c>
      <c r="C1383" s="19" t="s">
        <v>533</v>
      </c>
      <c r="D1383" s="622" t="s">
        <v>3314</v>
      </c>
      <c r="E1383" s="622" t="s">
        <v>3314</v>
      </c>
      <c r="F1383" s="4">
        <v>0</v>
      </c>
      <c r="G1383" s="4">
        <v>0</v>
      </c>
    </row>
    <row r="1384" spans="2:7" x14ac:dyDescent="0.35">
      <c r="B1384" s="18" t="s">
        <v>533</v>
      </c>
      <c r="C1384" s="19" t="s">
        <v>533</v>
      </c>
      <c r="D1384" s="622" t="s">
        <v>3315</v>
      </c>
      <c r="E1384" s="622" t="s">
        <v>3315</v>
      </c>
      <c r="F1384" s="4" t="s">
        <v>3396</v>
      </c>
      <c r="G1384" s="4" t="s">
        <v>3565</v>
      </c>
    </row>
    <row r="1385" spans="2:7" x14ac:dyDescent="0.35">
      <c r="B1385" s="18" t="s">
        <v>533</v>
      </c>
      <c r="C1385" s="19" t="s">
        <v>533</v>
      </c>
      <c r="D1385" s="622" t="s">
        <v>3316</v>
      </c>
      <c r="E1385" s="622" t="s">
        <v>3316</v>
      </c>
      <c r="F1385" s="4">
        <v>0</v>
      </c>
      <c r="G1385" s="4">
        <v>0</v>
      </c>
    </row>
    <row r="1386" spans="2:7" x14ac:dyDescent="0.35">
      <c r="B1386" s="18" t="s">
        <v>533</v>
      </c>
      <c r="C1386" s="19" t="s">
        <v>533</v>
      </c>
      <c r="D1386" s="622" t="s">
        <v>3317</v>
      </c>
      <c r="E1386" s="622" t="s">
        <v>3317</v>
      </c>
      <c r="F1386" s="4" t="s">
        <v>3397</v>
      </c>
      <c r="G1386" s="4" t="s">
        <v>3566</v>
      </c>
    </row>
    <row r="1387" spans="2:7" x14ac:dyDescent="0.35">
      <c r="B1387" s="18" t="s">
        <v>533</v>
      </c>
      <c r="C1387" s="19" t="s">
        <v>533</v>
      </c>
      <c r="D1387" s="622" t="s">
        <v>3318</v>
      </c>
      <c r="E1387" s="622" t="s">
        <v>3318</v>
      </c>
      <c r="F1387" s="4">
        <v>0</v>
      </c>
      <c r="G1387" s="4">
        <v>0</v>
      </c>
    </row>
    <row r="1388" spans="2:7" x14ac:dyDescent="0.35">
      <c r="B1388" s="621" t="s">
        <v>533</v>
      </c>
      <c r="C1388" s="621" t="s">
        <v>533</v>
      </c>
      <c r="D1388" s="621" t="s">
        <v>533</v>
      </c>
      <c r="E1388" s="621" t="s">
        <v>533</v>
      </c>
      <c r="F1388" s="4" t="s">
        <v>533</v>
      </c>
      <c r="G1388" s="4" t="s">
        <v>533</v>
      </c>
    </row>
    <row r="1389" spans="2:7" x14ac:dyDescent="0.35">
      <c r="B1389" s="17" t="s">
        <v>533</v>
      </c>
      <c r="C1389" s="623" t="s">
        <v>3308</v>
      </c>
      <c r="D1389" s="623" t="s">
        <v>3308</v>
      </c>
      <c r="E1389" s="623" t="s">
        <v>3308</v>
      </c>
      <c r="F1389" s="10" t="s">
        <v>2873</v>
      </c>
      <c r="G1389" s="10" t="s">
        <v>3567</v>
      </c>
    </row>
    <row r="1390" spans="2:7" x14ac:dyDescent="0.35">
      <c r="B1390" s="18" t="s">
        <v>533</v>
      </c>
      <c r="C1390" s="19" t="s">
        <v>533</v>
      </c>
      <c r="D1390" s="622" t="s">
        <v>3319</v>
      </c>
      <c r="E1390" s="622" t="s">
        <v>3319</v>
      </c>
      <c r="F1390" s="4" t="s">
        <v>1330</v>
      </c>
      <c r="G1390" s="4" t="s">
        <v>3568</v>
      </c>
    </row>
    <row r="1391" spans="2:7" x14ac:dyDescent="0.35">
      <c r="B1391" s="18" t="s">
        <v>533</v>
      </c>
      <c r="C1391" s="19" t="s">
        <v>533</v>
      </c>
      <c r="D1391" s="622" t="s">
        <v>3320</v>
      </c>
      <c r="E1391" s="622" t="s">
        <v>3320</v>
      </c>
      <c r="F1391" s="4" t="s">
        <v>1343</v>
      </c>
      <c r="G1391" s="4" t="s">
        <v>3569</v>
      </c>
    </row>
    <row r="1392" spans="2:7" x14ac:dyDescent="0.35">
      <c r="B1392" s="18" t="s">
        <v>533</v>
      </c>
      <c r="C1392" s="19" t="s">
        <v>533</v>
      </c>
      <c r="D1392" s="622" t="s">
        <v>3321</v>
      </c>
      <c r="E1392" s="622" t="s">
        <v>3321</v>
      </c>
      <c r="F1392" s="4" t="s">
        <v>1379</v>
      </c>
      <c r="G1392" s="4" t="s">
        <v>3570</v>
      </c>
    </row>
    <row r="1393" spans="2:7" x14ac:dyDescent="0.35">
      <c r="B1393" s="18" t="s">
        <v>533</v>
      </c>
      <c r="C1393" s="19" t="s">
        <v>533</v>
      </c>
      <c r="D1393" s="622" t="s">
        <v>3322</v>
      </c>
      <c r="E1393" s="622" t="s">
        <v>3322</v>
      </c>
      <c r="F1393" s="4">
        <v>0</v>
      </c>
      <c r="G1393" s="4">
        <v>0</v>
      </c>
    </row>
    <row r="1394" spans="2:7" x14ac:dyDescent="0.35">
      <c r="B1394" s="18" t="s">
        <v>533</v>
      </c>
      <c r="C1394" s="19" t="s">
        <v>533</v>
      </c>
      <c r="D1394" s="622" t="s">
        <v>3323</v>
      </c>
      <c r="E1394" s="622" t="s">
        <v>3323</v>
      </c>
      <c r="F1394" s="4">
        <v>0</v>
      </c>
      <c r="G1394" s="4">
        <v>0</v>
      </c>
    </row>
    <row r="1395" spans="2:7" x14ac:dyDescent="0.35">
      <c r="B1395" s="18" t="s">
        <v>533</v>
      </c>
      <c r="C1395" s="19" t="s">
        <v>533</v>
      </c>
      <c r="D1395" s="622" t="s">
        <v>3324</v>
      </c>
      <c r="E1395" s="622" t="s">
        <v>3324</v>
      </c>
      <c r="F1395" s="4">
        <v>0</v>
      </c>
      <c r="G1395" s="4">
        <v>0</v>
      </c>
    </row>
    <row r="1396" spans="2:7" x14ac:dyDescent="0.35">
      <c r="B1396" s="18" t="s">
        <v>533</v>
      </c>
      <c r="C1396" s="19" t="s">
        <v>533</v>
      </c>
      <c r="D1396" s="622" t="s">
        <v>3325</v>
      </c>
      <c r="E1396" s="622" t="s">
        <v>3325</v>
      </c>
      <c r="F1396" s="4">
        <v>0</v>
      </c>
      <c r="G1396" s="4">
        <v>0</v>
      </c>
    </row>
    <row r="1397" spans="2:7" x14ac:dyDescent="0.35">
      <c r="B1397" s="18" t="s">
        <v>533</v>
      </c>
      <c r="C1397" s="19" t="s">
        <v>533</v>
      </c>
      <c r="D1397" s="622" t="s">
        <v>3326</v>
      </c>
      <c r="E1397" s="622" t="s">
        <v>3326</v>
      </c>
      <c r="F1397" s="4">
        <v>0</v>
      </c>
      <c r="G1397" s="4">
        <v>0</v>
      </c>
    </row>
    <row r="1398" spans="2:7" x14ac:dyDescent="0.35">
      <c r="B1398" s="18" t="s">
        <v>533</v>
      </c>
      <c r="C1398" s="19" t="s">
        <v>533</v>
      </c>
      <c r="D1398" s="622" t="s">
        <v>3327</v>
      </c>
      <c r="E1398" s="622" t="s">
        <v>3327</v>
      </c>
      <c r="F1398" s="4">
        <v>0</v>
      </c>
      <c r="G1398" s="4">
        <v>0</v>
      </c>
    </row>
    <row r="1399" spans="2:7" x14ac:dyDescent="0.35">
      <c r="B1399" s="18" t="s">
        <v>533</v>
      </c>
      <c r="C1399" s="19" t="s">
        <v>533</v>
      </c>
      <c r="D1399" s="622" t="s">
        <v>3328</v>
      </c>
      <c r="E1399" s="622" t="s">
        <v>3328</v>
      </c>
      <c r="F1399" s="4">
        <v>0</v>
      </c>
      <c r="G1399" s="4">
        <v>0</v>
      </c>
    </row>
    <row r="1400" spans="2:7" x14ac:dyDescent="0.35">
      <c r="B1400" s="18" t="s">
        <v>533</v>
      </c>
      <c r="C1400" s="19" t="s">
        <v>533</v>
      </c>
      <c r="D1400" s="622" t="s">
        <v>3329</v>
      </c>
      <c r="E1400" s="622" t="s">
        <v>3329</v>
      </c>
      <c r="F1400" s="4">
        <v>0</v>
      </c>
      <c r="G1400" s="4">
        <v>0</v>
      </c>
    </row>
    <row r="1401" spans="2:7" x14ac:dyDescent="0.35">
      <c r="B1401" s="18" t="s">
        <v>533</v>
      </c>
      <c r="C1401" s="19" t="s">
        <v>533</v>
      </c>
      <c r="D1401" s="622" t="s">
        <v>3330</v>
      </c>
      <c r="E1401" s="622" t="s">
        <v>3330</v>
      </c>
      <c r="F1401" s="4">
        <v>0</v>
      </c>
      <c r="G1401" s="4">
        <v>0</v>
      </c>
    </row>
    <row r="1402" spans="2:7" x14ac:dyDescent="0.35">
      <c r="B1402" s="18" t="s">
        <v>533</v>
      </c>
      <c r="C1402" s="19" t="s">
        <v>533</v>
      </c>
      <c r="D1402" s="622" t="s">
        <v>3331</v>
      </c>
      <c r="E1402" s="622" t="s">
        <v>3331</v>
      </c>
      <c r="F1402" s="4">
        <v>0</v>
      </c>
      <c r="G1402" s="4">
        <v>0</v>
      </c>
    </row>
    <row r="1403" spans="2:7" x14ac:dyDescent="0.35">
      <c r="B1403" s="18" t="s">
        <v>533</v>
      </c>
      <c r="C1403" s="19" t="s">
        <v>533</v>
      </c>
      <c r="D1403" s="622" t="s">
        <v>3332</v>
      </c>
      <c r="E1403" s="622" t="s">
        <v>3332</v>
      </c>
      <c r="F1403" s="4">
        <v>0</v>
      </c>
      <c r="G1403" s="4">
        <v>0</v>
      </c>
    </row>
    <row r="1404" spans="2:7" x14ac:dyDescent="0.35">
      <c r="B1404" s="18" t="s">
        <v>533</v>
      </c>
      <c r="C1404" s="19" t="s">
        <v>533</v>
      </c>
      <c r="D1404" s="622" t="s">
        <v>3333</v>
      </c>
      <c r="E1404" s="622" t="s">
        <v>3333</v>
      </c>
      <c r="F1404" s="4">
        <v>0</v>
      </c>
      <c r="G1404" s="4">
        <v>0</v>
      </c>
    </row>
    <row r="1405" spans="2:7" x14ac:dyDescent="0.35">
      <c r="B1405" s="18" t="s">
        <v>533</v>
      </c>
      <c r="C1405" s="19" t="s">
        <v>533</v>
      </c>
      <c r="D1405" s="622" t="s">
        <v>3334</v>
      </c>
      <c r="E1405" s="622" t="s">
        <v>3334</v>
      </c>
      <c r="F1405" s="4">
        <v>0</v>
      </c>
      <c r="G1405" s="4">
        <v>0</v>
      </c>
    </row>
    <row r="1406" spans="2:7" x14ac:dyDescent="0.35">
      <c r="B1406" s="620" t="s">
        <v>3298</v>
      </c>
      <c r="C1406" s="620" t="s">
        <v>3298</v>
      </c>
      <c r="D1406" s="620" t="s">
        <v>3298</v>
      </c>
      <c r="E1406" s="620" t="s">
        <v>3298</v>
      </c>
      <c r="F1406" s="10" t="s">
        <v>1416</v>
      </c>
      <c r="G1406" s="10" t="s">
        <v>3571</v>
      </c>
    </row>
    <row r="1407" spans="2:7" x14ac:dyDescent="0.35">
      <c r="B1407" s="621" t="s">
        <v>533</v>
      </c>
      <c r="C1407" s="621" t="s">
        <v>533</v>
      </c>
      <c r="D1407" s="621" t="s">
        <v>533</v>
      </c>
      <c r="E1407" s="621" t="s">
        <v>533</v>
      </c>
      <c r="F1407" s="4" t="s">
        <v>533</v>
      </c>
      <c r="G1407" s="4" t="s">
        <v>533</v>
      </c>
    </row>
    <row r="1408" spans="2:7" x14ac:dyDescent="0.35">
      <c r="B1408" s="620" t="s">
        <v>3299</v>
      </c>
      <c r="C1408" s="620" t="s">
        <v>3299</v>
      </c>
      <c r="D1408" s="620" t="s">
        <v>3299</v>
      </c>
      <c r="E1408" s="620" t="s">
        <v>3299</v>
      </c>
      <c r="F1408" s="10" t="s">
        <v>533</v>
      </c>
      <c r="G1408" s="10" t="s">
        <v>533</v>
      </c>
    </row>
    <row r="1409" spans="2:7" x14ac:dyDescent="0.35">
      <c r="B1409" s="17" t="s">
        <v>533</v>
      </c>
      <c r="C1409" s="623" t="s">
        <v>3307</v>
      </c>
      <c r="D1409" s="623" t="s">
        <v>3307</v>
      </c>
      <c r="E1409" s="623" t="s">
        <v>3307</v>
      </c>
      <c r="F1409" s="10">
        <v>0</v>
      </c>
      <c r="G1409" s="10">
        <v>0</v>
      </c>
    </row>
    <row r="1410" spans="2:7" x14ac:dyDescent="0.35">
      <c r="B1410" s="18" t="s">
        <v>533</v>
      </c>
      <c r="C1410" s="19" t="s">
        <v>533</v>
      </c>
      <c r="D1410" s="622" t="s">
        <v>3335</v>
      </c>
      <c r="E1410" s="622" t="s">
        <v>3335</v>
      </c>
      <c r="F1410" s="4">
        <v>0</v>
      </c>
      <c r="G1410" s="4">
        <v>0</v>
      </c>
    </row>
    <row r="1411" spans="2:7" x14ac:dyDescent="0.35">
      <c r="B1411" s="18" t="s">
        <v>533</v>
      </c>
      <c r="C1411" s="19" t="s">
        <v>533</v>
      </c>
      <c r="D1411" s="622" t="s">
        <v>3336</v>
      </c>
      <c r="E1411" s="622" t="s">
        <v>3336</v>
      </c>
      <c r="F1411" s="4">
        <v>0</v>
      </c>
      <c r="G1411" s="4">
        <v>0</v>
      </c>
    </row>
    <row r="1412" spans="2:7" x14ac:dyDescent="0.35">
      <c r="B1412" s="18" t="s">
        <v>533</v>
      </c>
      <c r="C1412" s="19" t="s">
        <v>533</v>
      </c>
      <c r="D1412" s="622" t="s">
        <v>3337</v>
      </c>
      <c r="E1412" s="622" t="s">
        <v>3337</v>
      </c>
      <c r="F1412" s="4">
        <v>0</v>
      </c>
      <c r="G1412" s="4">
        <v>0</v>
      </c>
    </row>
    <row r="1413" spans="2:7" x14ac:dyDescent="0.35">
      <c r="B1413" s="621" t="s">
        <v>533</v>
      </c>
      <c r="C1413" s="621" t="s">
        <v>533</v>
      </c>
      <c r="D1413" s="621" t="s">
        <v>533</v>
      </c>
      <c r="E1413" s="621" t="s">
        <v>533</v>
      </c>
      <c r="F1413" s="4" t="s">
        <v>533</v>
      </c>
      <c r="G1413" s="4" t="s">
        <v>533</v>
      </c>
    </row>
    <row r="1414" spans="2:7" x14ac:dyDescent="0.35">
      <c r="B1414" s="17" t="s">
        <v>533</v>
      </c>
      <c r="C1414" s="623" t="s">
        <v>3308</v>
      </c>
      <c r="D1414" s="623" t="s">
        <v>3308</v>
      </c>
      <c r="E1414" s="623" t="s">
        <v>3308</v>
      </c>
      <c r="F1414" s="10" t="s">
        <v>1416</v>
      </c>
      <c r="G1414" s="10" t="s">
        <v>3571</v>
      </c>
    </row>
    <row r="1415" spans="2:7" x14ac:dyDescent="0.35">
      <c r="B1415" s="18" t="s">
        <v>533</v>
      </c>
      <c r="C1415" s="19" t="s">
        <v>533</v>
      </c>
      <c r="D1415" s="622" t="s">
        <v>3335</v>
      </c>
      <c r="E1415" s="622" t="s">
        <v>3335</v>
      </c>
      <c r="F1415" s="4" t="s">
        <v>1416</v>
      </c>
      <c r="G1415" s="4" t="s">
        <v>3571</v>
      </c>
    </row>
    <row r="1416" spans="2:7" x14ac:dyDescent="0.35">
      <c r="B1416" s="18" t="s">
        <v>533</v>
      </c>
      <c r="C1416" s="19" t="s">
        <v>533</v>
      </c>
      <c r="D1416" s="622" t="s">
        <v>3336</v>
      </c>
      <c r="E1416" s="622" t="s">
        <v>3336</v>
      </c>
      <c r="F1416" s="4">
        <v>0</v>
      </c>
      <c r="G1416" s="4">
        <v>0</v>
      </c>
    </row>
    <row r="1417" spans="2:7" x14ac:dyDescent="0.35">
      <c r="B1417" s="18" t="s">
        <v>533</v>
      </c>
      <c r="C1417" s="19" t="s">
        <v>533</v>
      </c>
      <c r="D1417" s="622" t="s">
        <v>3338</v>
      </c>
      <c r="E1417" s="622" t="s">
        <v>3338</v>
      </c>
      <c r="F1417" s="4">
        <v>0</v>
      </c>
      <c r="G1417" s="4">
        <v>0</v>
      </c>
    </row>
    <row r="1418" spans="2:7" x14ac:dyDescent="0.35">
      <c r="B1418" s="620" t="s">
        <v>3300</v>
      </c>
      <c r="C1418" s="620" t="s">
        <v>3300</v>
      </c>
      <c r="D1418" s="620" t="s">
        <v>3300</v>
      </c>
      <c r="E1418" s="620" t="s">
        <v>3300</v>
      </c>
      <c r="F1418" s="10" t="s">
        <v>3398</v>
      </c>
      <c r="G1418" s="10" t="s">
        <v>3572</v>
      </c>
    </row>
    <row r="1419" spans="2:7" x14ac:dyDescent="0.35">
      <c r="B1419" s="621" t="s">
        <v>533</v>
      </c>
      <c r="C1419" s="621" t="s">
        <v>533</v>
      </c>
      <c r="D1419" s="621" t="s">
        <v>533</v>
      </c>
      <c r="E1419" s="621" t="s">
        <v>533</v>
      </c>
      <c r="F1419" s="4" t="s">
        <v>533</v>
      </c>
      <c r="G1419" s="4" t="s">
        <v>533</v>
      </c>
    </row>
    <row r="1420" spans="2:7" x14ac:dyDescent="0.35">
      <c r="B1420" s="620" t="s">
        <v>3301</v>
      </c>
      <c r="C1420" s="620" t="s">
        <v>3301</v>
      </c>
      <c r="D1420" s="620" t="s">
        <v>3301</v>
      </c>
      <c r="E1420" s="620" t="s">
        <v>3301</v>
      </c>
      <c r="F1420" s="10" t="s">
        <v>533</v>
      </c>
      <c r="G1420" s="10" t="s">
        <v>533</v>
      </c>
    </row>
    <row r="1421" spans="2:7" x14ac:dyDescent="0.35">
      <c r="B1421" s="17" t="s">
        <v>533</v>
      </c>
      <c r="C1421" s="623" t="s">
        <v>3307</v>
      </c>
      <c r="D1421" s="623" t="s">
        <v>3307</v>
      </c>
      <c r="E1421" s="623" t="s">
        <v>3307</v>
      </c>
      <c r="F1421" s="10">
        <v>0</v>
      </c>
      <c r="G1421" s="10">
        <v>0</v>
      </c>
    </row>
    <row r="1422" spans="2:7" x14ac:dyDescent="0.35">
      <c r="B1422" s="18" t="s">
        <v>533</v>
      </c>
      <c r="C1422" s="19" t="s">
        <v>533</v>
      </c>
      <c r="D1422" s="622" t="s">
        <v>3339</v>
      </c>
      <c r="E1422" s="622" t="s">
        <v>3339</v>
      </c>
      <c r="F1422" s="4">
        <v>0</v>
      </c>
      <c r="G1422" s="4">
        <v>0</v>
      </c>
    </row>
    <row r="1423" spans="2:7" x14ac:dyDescent="0.35">
      <c r="B1423" s="18" t="s">
        <v>533</v>
      </c>
      <c r="C1423" s="19" t="s">
        <v>533</v>
      </c>
      <c r="D1423" s="19" t="s">
        <v>533</v>
      </c>
      <c r="E1423" s="20" t="s">
        <v>3343</v>
      </c>
      <c r="F1423" s="4">
        <v>0</v>
      </c>
      <c r="G1423" s="4">
        <v>0</v>
      </c>
    </row>
    <row r="1424" spans="2:7" x14ac:dyDescent="0.35">
      <c r="B1424" s="18" t="s">
        <v>533</v>
      </c>
      <c r="C1424" s="19" t="s">
        <v>533</v>
      </c>
      <c r="D1424" s="19" t="s">
        <v>533</v>
      </c>
      <c r="E1424" s="20" t="s">
        <v>3344</v>
      </c>
      <c r="F1424" s="4">
        <v>0</v>
      </c>
      <c r="G1424" s="4">
        <v>0</v>
      </c>
    </row>
    <row r="1425" spans="2:7" x14ac:dyDescent="0.35">
      <c r="B1425" s="18" t="s">
        <v>533</v>
      </c>
      <c r="C1425" s="19" t="s">
        <v>533</v>
      </c>
      <c r="D1425" s="622" t="s">
        <v>3340</v>
      </c>
      <c r="E1425" s="622" t="s">
        <v>3340</v>
      </c>
      <c r="F1425" s="4">
        <v>0</v>
      </c>
      <c r="G1425" s="4">
        <v>0</v>
      </c>
    </row>
    <row r="1426" spans="2:7" x14ac:dyDescent="0.35">
      <c r="B1426" s="621" t="s">
        <v>533</v>
      </c>
      <c r="C1426" s="621" t="s">
        <v>533</v>
      </c>
      <c r="D1426" s="621" t="s">
        <v>533</v>
      </c>
      <c r="E1426" s="621" t="s">
        <v>533</v>
      </c>
      <c r="F1426" s="4" t="s">
        <v>533</v>
      </c>
      <c r="G1426" s="4" t="s">
        <v>533</v>
      </c>
    </row>
    <row r="1427" spans="2:7" x14ac:dyDescent="0.35">
      <c r="B1427" s="17" t="s">
        <v>533</v>
      </c>
      <c r="C1427" s="623" t="s">
        <v>3308</v>
      </c>
      <c r="D1427" s="623" t="s">
        <v>3308</v>
      </c>
      <c r="E1427" s="623" t="s">
        <v>3308</v>
      </c>
      <c r="F1427" s="10">
        <v>0</v>
      </c>
      <c r="G1427" s="10">
        <v>0</v>
      </c>
    </row>
    <row r="1428" spans="2:7" x14ac:dyDescent="0.35">
      <c r="B1428" s="18" t="s">
        <v>533</v>
      </c>
      <c r="C1428" s="19" t="s">
        <v>533</v>
      </c>
      <c r="D1428" s="622" t="s">
        <v>3341</v>
      </c>
      <c r="E1428" s="622" t="s">
        <v>3341</v>
      </c>
      <c r="F1428" s="4">
        <v>0</v>
      </c>
      <c r="G1428" s="4">
        <v>0</v>
      </c>
    </row>
    <row r="1429" spans="2:7" x14ac:dyDescent="0.35">
      <c r="B1429" s="18" t="s">
        <v>533</v>
      </c>
      <c r="C1429" s="19" t="s">
        <v>533</v>
      </c>
      <c r="D1429" s="19" t="s">
        <v>533</v>
      </c>
      <c r="E1429" s="20" t="s">
        <v>3343</v>
      </c>
      <c r="F1429" s="4">
        <v>0</v>
      </c>
      <c r="G1429" s="4">
        <v>0</v>
      </c>
    </row>
    <row r="1430" spans="2:7" x14ac:dyDescent="0.35">
      <c r="B1430" s="18" t="s">
        <v>533</v>
      </c>
      <c r="C1430" s="19" t="s">
        <v>533</v>
      </c>
      <c r="D1430" s="19" t="s">
        <v>533</v>
      </c>
      <c r="E1430" s="20" t="s">
        <v>3344</v>
      </c>
      <c r="F1430" s="4">
        <v>0</v>
      </c>
      <c r="G1430" s="4">
        <v>0</v>
      </c>
    </row>
    <row r="1431" spans="2:7" x14ac:dyDescent="0.35">
      <c r="B1431" s="18" t="s">
        <v>533</v>
      </c>
      <c r="C1431" s="19" t="s">
        <v>533</v>
      </c>
      <c r="D1431" s="622" t="s">
        <v>3342</v>
      </c>
      <c r="E1431" s="622" t="s">
        <v>3342</v>
      </c>
      <c r="F1431" s="4">
        <v>0</v>
      </c>
      <c r="G1431" s="4">
        <v>0</v>
      </c>
    </row>
    <row r="1432" spans="2:7" x14ac:dyDescent="0.35">
      <c r="B1432" s="620" t="s">
        <v>3302</v>
      </c>
      <c r="C1432" s="620" t="s">
        <v>3302</v>
      </c>
      <c r="D1432" s="620" t="s">
        <v>3302</v>
      </c>
      <c r="E1432" s="620" t="s">
        <v>3302</v>
      </c>
      <c r="F1432" s="10">
        <v>0</v>
      </c>
      <c r="G1432" s="10">
        <v>0</v>
      </c>
    </row>
    <row r="1433" spans="2:7" x14ac:dyDescent="0.35">
      <c r="B1433" s="621" t="s">
        <v>533</v>
      </c>
      <c r="C1433" s="621" t="s">
        <v>533</v>
      </c>
      <c r="D1433" s="621" t="s">
        <v>533</v>
      </c>
      <c r="E1433" s="621" t="s">
        <v>533</v>
      </c>
      <c r="F1433" s="4" t="s">
        <v>533</v>
      </c>
      <c r="G1433" s="4" t="s">
        <v>533</v>
      </c>
    </row>
    <row r="1434" spans="2:7" x14ac:dyDescent="0.35">
      <c r="B1434" s="620" t="s">
        <v>3303</v>
      </c>
      <c r="C1434" s="620" t="s">
        <v>3303</v>
      </c>
      <c r="D1434" s="620" t="s">
        <v>3303</v>
      </c>
      <c r="E1434" s="620" t="s">
        <v>3303</v>
      </c>
      <c r="F1434" s="10">
        <v>0</v>
      </c>
      <c r="G1434" s="10">
        <v>0</v>
      </c>
    </row>
    <row r="1435" spans="2:7" x14ac:dyDescent="0.35">
      <c r="B1435" s="621" t="s">
        <v>533</v>
      </c>
      <c r="C1435" s="621" t="s">
        <v>533</v>
      </c>
      <c r="D1435" s="621" t="s">
        <v>533</v>
      </c>
      <c r="E1435" s="621" t="s">
        <v>533</v>
      </c>
      <c r="F1435" s="4" t="s">
        <v>533</v>
      </c>
      <c r="G1435" s="4" t="s">
        <v>533</v>
      </c>
    </row>
    <row r="1436" spans="2:7" x14ac:dyDescent="0.35">
      <c r="B1436" s="620" t="s">
        <v>3304</v>
      </c>
      <c r="C1436" s="620" t="s">
        <v>3304</v>
      </c>
      <c r="D1436" s="620" t="s">
        <v>3304</v>
      </c>
      <c r="E1436" s="620" t="s">
        <v>3304</v>
      </c>
      <c r="F1436" s="10">
        <v>0</v>
      </c>
      <c r="G1436" s="10">
        <v>0</v>
      </c>
    </row>
    <row r="1437" spans="2:7" x14ac:dyDescent="0.35">
      <c r="B1437" s="621" t="s">
        <v>533</v>
      </c>
      <c r="C1437" s="621" t="s">
        <v>533</v>
      </c>
      <c r="D1437" s="621" t="s">
        <v>533</v>
      </c>
      <c r="E1437" s="621" t="s">
        <v>533</v>
      </c>
      <c r="F1437" s="4" t="s">
        <v>533</v>
      </c>
      <c r="G1437" s="4" t="s">
        <v>533</v>
      </c>
    </row>
    <row r="1438" spans="2:7" x14ac:dyDescent="0.35">
      <c r="B1438" s="620" t="s">
        <v>3305</v>
      </c>
      <c r="C1438" s="620" t="s">
        <v>3305</v>
      </c>
      <c r="D1438" s="620" t="s">
        <v>3305</v>
      </c>
      <c r="E1438" s="620" t="s">
        <v>3305</v>
      </c>
      <c r="F1438" s="10">
        <v>0</v>
      </c>
      <c r="G1438" s="10">
        <v>0</v>
      </c>
    </row>
    <row r="1439" spans="2:7" x14ac:dyDescent="0.35">
      <c r="B1439" s="621" t="s">
        <v>533</v>
      </c>
      <c r="C1439" s="621" t="s">
        <v>533</v>
      </c>
      <c r="D1439" s="621" t="s">
        <v>533</v>
      </c>
      <c r="E1439" s="621" t="s">
        <v>533</v>
      </c>
      <c r="F1439" s="4" t="s">
        <v>533</v>
      </c>
      <c r="G1439" s="4" t="s">
        <v>533</v>
      </c>
    </row>
    <row r="1440" spans="2:7" x14ac:dyDescent="0.35">
      <c r="B1440" s="21" t="s">
        <v>533</v>
      </c>
      <c r="C1440" s="21" t="s">
        <v>533</v>
      </c>
      <c r="D1440" s="21" t="s">
        <v>533</v>
      </c>
      <c r="E1440" s="21" t="s">
        <v>533</v>
      </c>
      <c r="F1440" s="24" t="s">
        <v>533</v>
      </c>
      <c r="G1440" s="24" t="s">
        <v>533</v>
      </c>
    </row>
    <row r="1441" spans="2:8" x14ac:dyDescent="0.35">
      <c r="B1441" s="22" t="s">
        <v>533</v>
      </c>
      <c r="C1441" s="22" t="s">
        <v>533</v>
      </c>
      <c r="D1441" s="22" t="s">
        <v>533</v>
      </c>
      <c r="E1441" s="22" t="s">
        <v>533</v>
      </c>
      <c r="F1441" s="25" t="s">
        <v>533</v>
      </c>
      <c r="G1441" s="25" t="s">
        <v>533</v>
      </c>
    </row>
    <row r="1442" spans="2:8" x14ac:dyDescent="0.35">
      <c r="B1442" s="23" t="s">
        <v>533</v>
      </c>
      <c r="C1442" s="23" t="s">
        <v>533</v>
      </c>
      <c r="D1442" s="23" t="s">
        <v>533</v>
      </c>
      <c r="E1442" s="23" t="s">
        <v>533</v>
      </c>
      <c r="F1442" s="26" t="s">
        <v>533</v>
      </c>
      <c r="G1442" s="26" t="s">
        <v>533</v>
      </c>
    </row>
    <row r="1443" spans="2:8" x14ac:dyDescent="0.35">
      <c r="B1443" s="624" t="s">
        <v>21</v>
      </c>
      <c r="C1443" s="624" t="s">
        <v>21</v>
      </c>
      <c r="D1443" s="624" t="s">
        <v>21</v>
      </c>
      <c r="E1443" s="624" t="s">
        <v>21</v>
      </c>
      <c r="F1443" s="624" t="s">
        <v>21</v>
      </c>
      <c r="G1443" s="624" t="s">
        <v>21</v>
      </c>
      <c r="H1443" s="27"/>
    </row>
    <row r="1444" spans="2:8" x14ac:dyDescent="0.35">
      <c r="B1444" s="625" t="s">
        <v>3293</v>
      </c>
      <c r="C1444" s="625" t="s">
        <v>3293</v>
      </c>
      <c r="D1444" s="625" t="s">
        <v>3293</v>
      </c>
      <c r="E1444" s="625" t="s">
        <v>3293</v>
      </c>
      <c r="F1444" s="625" t="s">
        <v>3293</v>
      </c>
      <c r="G1444" s="625" t="s">
        <v>3293</v>
      </c>
      <c r="H1444" s="27"/>
    </row>
    <row r="1445" spans="2:8" x14ac:dyDescent="0.35">
      <c r="B1445" s="625" t="s">
        <v>3294</v>
      </c>
      <c r="C1445" s="625" t="s">
        <v>3294</v>
      </c>
      <c r="D1445" s="625" t="s">
        <v>3294</v>
      </c>
      <c r="E1445" s="625" t="s">
        <v>3294</v>
      </c>
      <c r="F1445" s="625" t="s">
        <v>3294</v>
      </c>
      <c r="G1445" s="625" t="s">
        <v>3294</v>
      </c>
      <c r="H1445" s="27"/>
    </row>
    <row r="1446" spans="2:8" x14ac:dyDescent="0.35">
      <c r="B1446" s="626" t="s">
        <v>3295</v>
      </c>
      <c r="C1446" s="626" t="s">
        <v>3295</v>
      </c>
      <c r="D1446" s="626" t="s">
        <v>3295</v>
      </c>
      <c r="E1446" s="626" t="s">
        <v>3295</v>
      </c>
      <c r="F1446" s="626" t="s">
        <v>3295</v>
      </c>
      <c r="G1446" s="626" t="s">
        <v>3295</v>
      </c>
      <c r="H1446" s="27"/>
    </row>
    <row r="1447" spans="2:8" x14ac:dyDescent="0.35">
      <c r="B1447" s="619" t="s">
        <v>3296</v>
      </c>
      <c r="C1447" s="619" t="s">
        <v>3296</v>
      </c>
      <c r="D1447" s="619" t="s">
        <v>3296</v>
      </c>
      <c r="E1447" s="619" t="s">
        <v>3296</v>
      </c>
      <c r="F1447" s="14">
        <v>2025</v>
      </c>
      <c r="G1447" s="14">
        <v>2024</v>
      </c>
    </row>
    <row r="1448" spans="2:8" x14ac:dyDescent="0.35">
      <c r="B1448" s="620" t="s">
        <v>3297</v>
      </c>
      <c r="C1448" s="620" t="s">
        <v>3297</v>
      </c>
      <c r="D1448" s="620" t="s">
        <v>3297</v>
      </c>
      <c r="E1448" s="620" t="s">
        <v>3297</v>
      </c>
      <c r="F1448" s="10" t="s">
        <v>533</v>
      </c>
      <c r="G1448" s="10" t="s">
        <v>533</v>
      </c>
    </row>
    <row r="1449" spans="2:8" x14ac:dyDescent="0.35">
      <c r="B1449" s="17" t="s">
        <v>533</v>
      </c>
      <c r="C1449" s="623" t="s">
        <v>3307</v>
      </c>
      <c r="D1449" s="623" t="s">
        <v>3307</v>
      </c>
      <c r="E1449" s="623" t="s">
        <v>3307</v>
      </c>
      <c r="F1449" s="10" t="s">
        <v>73</v>
      </c>
      <c r="G1449" s="10" t="s">
        <v>3573</v>
      </c>
    </row>
    <row r="1450" spans="2:8" x14ac:dyDescent="0.35">
      <c r="B1450" s="18" t="s">
        <v>533</v>
      </c>
      <c r="C1450" s="19" t="s">
        <v>533</v>
      </c>
      <c r="D1450" s="622" t="s">
        <v>3309</v>
      </c>
      <c r="E1450" s="622" t="s">
        <v>3309</v>
      </c>
      <c r="F1450" s="4">
        <v>0</v>
      </c>
      <c r="G1450" s="4">
        <v>0</v>
      </c>
    </row>
    <row r="1451" spans="2:8" x14ac:dyDescent="0.35">
      <c r="B1451" s="18" t="s">
        <v>533</v>
      </c>
      <c r="C1451" s="19" t="s">
        <v>533</v>
      </c>
      <c r="D1451" s="622" t="s">
        <v>3310</v>
      </c>
      <c r="E1451" s="622" t="s">
        <v>3310</v>
      </c>
      <c r="F1451" s="4">
        <v>0</v>
      </c>
      <c r="G1451" s="4">
        <v>0</v>
      </c>
    </row>
    <row r="1452" spans="2:8" x14ac:dyDescent="0.35">
      <c r="B1452" s="18" t="s">
        <v>533</v>
      </c>
      <c r="C1452" s="19" t="s">
        <v>533</v>
      </c>
      <c r="D1452" s="622" t="s">
        <v>3311</v>
      </c>
      <c r="E1452" s="622" t="s">
        <v>3311</v>
      </c>
      <c r="F1452" s="4">
        <v>0</v>
      </c>
      <c r="G1452" s="4">
        <v>0</v>
      </c>
    </row>
    <row r="1453" spans="2:8" x14ac:dyDescent="0.35">
      <c r="B1453" s="18" t="s">
        <v>533</v>
      </c>
      <c r="C1453" s="19" t="s">
        <v>533</v>
      </c>
      <c r="D1453" s="622" t="s">
        <v>3312</v>
      </c>
      <c r="E1453" s="622" t="s">
        <v>3312</v>
      </c>
      <c r="F1453" s="4">
        <v>0</v>
      </c>
      <c r="G1453" s="4">
        <v>0</v>
      </c>
    </row>
    <row r="1454" spans="2:8" x14ac:dyDescent="0.35">
      <c r="B1454" s="18" t="s">
        <v>533</v>
      </c>
      <c r="C1454" s="19" t="s">
        <v>533</v>
      </c>
      <c r="D1454" s="622" t="s">
        <v>3313</v>
      </c>
      <c r="E1454" s="622" t="s">
        <v>3313</v>
      </c>
      <c r="F1454" s="4">
        <v>0</v>
      </c>
      <c r="G1454" s="4">
        <v>0</v>
      </c>
    </row>
    <row r="1455" spans="2:8" x14ac:dyDescent="0.35">
      <c r="B1455" s="18" t="s">
        <v>533</v>
      </c>
      <c r="C1455" s="19" t="s">
        <v>533</v>
      </c>
      <c r="D1455" s="622" t="s">
        <v>3314</v>
      </c>
      <c r="E1455" s="622" t="s">
        <v>3314</v>
      </c>
      <c r="F1455" s="4">
        <v>0</v>
      </c>
      <c r="G1455" s="4">
        <v>0</v>
      </c>
    </row>
    <row r="1456" spans="2:8" x14ac:dyDescent="0.35">
      <c r="B1456" s="18" t="s">
        <v>533</v>
      </c>
      <c r="C1456" s="19" t="s">
        <v>533</v>
      </c>
      <c r="D1456" s="622" t="s">
        <v>3315</v>
      </c>
      <c r="E1456" s="622" t="s">
        <v>3315</v>
      </c>
      <c r="F1456" s="4">
        <v>0</v>
      </c>
      <c r="G1456" s="4" t="s">
        <v>3574</v>
      </c>
    </row>
    <row r="1457" spans="2:7" x14ac:dyDescent="0.35">
      <c r="B1457" s="18" t="s">
        <v>533</v>
      </c>
      <c r="C1457" s="19" t="s">
        <v>533</v>
      </c>
      <c r="D1457" s="622" t="s">
        <v>3316</v>
      </c>
      <c r="E1457" s="622" t="s">
        <v>3316</v>
      </c>
      <c r="F1457" s="4">
        <v>0</v>
      </c>
      <c r="G1457" s="4">
        <v>0</v>
      </c>
    </row>
    <row r="1458" spans="2:7" x14ac:dyDescent="0.35">
      <c r="B1458" s="18" t="s">
        <v>533</v>
      </c>
      <c r="C1458" s="19" t="s">
        <v>533</v>
      </c>
      <c r="D1458" s="622" t="s">
        <v>3317</v>
      </c>
      <c r="E1458" s="622" t="s">
        <v>3317</v>
      </c>
      <c r="F1458" s="4" t="s">
        <v>73</v>
      </c>
      <c r="G1458" s="4" t="s">
        <v>3575</v>
      </c>
    </row>
    <row r="1459" spans="2:7" x14ac:dyDescent="0.35">
      <c r="B1459" s="18" t="s">
        <v>533</v>
      </c>
      <c r="C1459" s="19" t="s">
        <v>533</v>
      </c>
      <c r="D1459" s="622" t="s">
        <v>3318</v>
      </c>
      <c r="E1459" s="622" t="s">
        <v>3318</v>
      </c>
      <c r="F1459" s="4">
        <v>0</v>
      </c>
      <c r="G1459" s="4">
        <v>0</v>
      </c>
    </row>
    <row r="1460" spans="2:7" x14ac:dyDescent="0.35">
      <c r="B1460" s="621" t="s">
        <v>533</v>
      </c>
      <c r="C1460" s="621" t="s">
        <v>533</v>
      </c>
      <c r="D1460" s="621" t="s">
        <v>533</v>
      </c>
      <c r="E1460" s="621" t="s">
        <v>533</v>
      </c>
      <c r="F1460" s="4" t="s">
        <v>533</v>
      </c>
      <c r="G1460" s="4" t="s">
        <v>533</v>
      </c>
    </row>
    <row r="1461" spans="2:7" x14ac:dyDescent="0.35">
      <c r="B1461" s="17" t="s">
        <v>533</v>
      </c>
      <c r="C1461" s="623" t="s">
        <v>3308</v>
      </c>
      <c r="D1461" s="623" t="s">
        <v>3308</v>
      </c>
      <c r="E1461" s="623" t="s">
        <v>3308</v>
      </c>
      <c r="F1461" s="10" t="s">
        <v>2896</v>
      </c>
      <c r="G1461" s="10" t="s">
        <v>3576</v>
      </c>
    </row>
    <row r="1462" spans="2:7" x14ac:dyDescent="0.35">
      <c r="B1462" s="18" t="s">
        <v>533</v>
      </c>
      <c r="C1462" s="19" t="s">
        <v>533</v>
      </c>
      <c r="D1462" s="622" t="s">
        <v>3319</v>
      </c>
      <c r="E1462" s="622" t="s">
        <v>3319</v>
      </c>
      <c r="F1462" s="4" t="s">
        <v>1420</v>
      </c>
      <c r="G1462" s="4" t="s">
        <v>3577</v>
      </c>
    </row>
    <row r="1463" spans="2:7" x14ac:dyDescent="0.35">
      <c r="B1463" s="18" t="s">
        <v>533</v>
      </c>
      <c r="C1463" s="19" t="s">
        <v>533</v>
      </c>
      <c r="D1463" s="622" t="s">
        <v>3320</v>
      </c>
      <c r="E1463" s="622" t="s">
        <v>3320</v>
      </c>
      <c r="F1463" s="4" t="s">
        <v>1434</v>
      </c>
      <c r="G1463" s="4" t="s">
        <v>3578</v>
      </c>
    </row>
    <row r="1464" spans="2:7" x14ac:dyDescent="0.35">
      <c r="B1464" s="18" t="s">
        <v>533</v>
      </c>
      <c r="C1464" s="19" t="s">
        <v>533</v>
      </c>
      <c r="D1464" s="622" t="s">
        <v>3321</v>
      </c>
      <c r="E1464" s="622" t="s">
        <v>3321</v>
      </c>
      <c r="F1464" s="4" t="s">
        <v>1439</v>
      </c>
      <c r="G1464" s="4" t="s">
        <v>3579</v>
      </c>
    </row>
    <row r="1465" spans="2:7" x14ac:dyDescent="0.35">
      <c r="B1465" s="18" t="s">
        <v>533</v>
      </c>
      <c r="C1465" s="19" t="s">
        <v>533</v>
      </c>
      <c r="D1465" s="622" t="s">
        <v>3322</v>
      </c>
      <c r="E1465" s="622" t="s">
        <v>3322</v>
      </c>
      <c r="F1465" s="4">
        <v>0</v>
      </c>
      <c r="G1465" s="4">
        <v>0</v>
      </c>
    </row>
    <row r="1466" spans="2:7" x14ac:dyDescent="0.35">
      <c r="B1466" s="18" t="s">
        <v>533</v>
      </c>
      <c r="C1466" s="19" t="s">
        <v>533</v>
      </c>
      <c r="D1466" s="622" t="s">
        <v>3323</v>
      </c>
      <c r="E1466" s="622" t="s">
        <v>3323</v>
      </c>
      <c r="F1466" s="4">
        <v>0</v>
      </c>
      <c r="G1466" s="4">
        <v>0</v>
      </c>
    </row>
    <row r="1467" spans="2:7" x14ac:dyDescent="0.35">
      <c r="B1467" s="18" t="s">
        <v>533</v>
      </c>
      <c r="C1467" s="19" t="s">
        <v>533</v>
      </c>
      <c r="D1467" s="622" t="s">
        <v>3324</v>
      </c>
      <c r="E1467" s="622" t="s">
        <v>3324</v>
      </c>
      <c r="F1467" s="4">
        <v>0</v>
      </c>
      <c r="G1467" s="4">
        <v>0</v>
      </c>
    </row>
    <row r="1468" spans="2:7" x14ac:dyDescent="0.35">
      <c r="B1468" s="18" t="s">
        <v>533</v>
      </c>
      <c r="C1468" s="19" t="s">
        <v>533</v>
      </c>
      <c r="D1468" s="622" t="s">
        <v>3325</v>
      </c>
      <c r="E1468" s="622" t="s">
        <v>3325</v>
      </c>
      <c r="F1468" s="4">
        <v>0</v>
      </c>
      <c r="G1468" s="4">
        <v>0</v>
      </c>
    </row>
    <row r="1469" spans="2:7" x14ac:dyDescent="0.35">
      <c r="B1469" s="18" t="s">
        <v>533</v>
      </c>
      <c r="C1469" s="19" t="s">
        <v>533</v>
      </c>
      <c r="D1469" s="622" t="s">
        <v>3326</v>
      </c>
      <c r="E1469" s="622" t="s">
        <v>3326</v>
      </c>
      <c r="F1469" s="4">
        <v>0</v>
      </c>
      <c r="G1469" s="4">
        <v>0</v>
      </c>
    </row>
    <row r="1470" spans="2:7" x14ac:dyDescent="0.35">
      <c r="B1470" s="18" t="s">
        <v>533</v>
      </c>
      <c r="C1470" s="19" t="s">
        <v>533</v>
      </c>
      <c r="D1470" s="622" t="s">
        <v>3327</v>
      </c>
      <c r="E1470" s="622" t="s">
        <v>3327</v>
      </c>
      <c r="F1470" s="4">
        <v>0</v>
      </c>
      <c r="G1470" s="4">
        <v>0</v>
      </c>
    </row>
    <row r="1471" spans="2:7" x14ac:dyDescent="0.35">
      <c r="B1471" s="18" t="s">
        <v>533</v>
      </c>
      <c r="C1471" s="19" t="s">
        <v>533</v>
      </c>
      <c r="D1471" s="622" t="s">
        <v>3328</v>
      </c>
      <c r="E1471" s="622" t="s">
        <v>3328</v>
      </c>
      <c r="F1471" s="4">
        <v>0</v>
      </c>
      <c r="G1471" s="4">
        <v>0</v>
      </c>
    </row>
    <row r="1472" spans="2:7" x14ac:dyDescent="0.35">
      <c r="B1472" s="18" t="s">
        <v>533</v>
      </c>
      <c r="C1472" s="19" t="s">
        <v>533</v>
      </c>
      <c r="D1472" s="622" t="s">
        <v>3329</v>
      </c>
      <c r="E1472" s="622" t="s">
        <v>3329</v>
      </c>
      <c r="F1472" s="4">
        <v>0</v>
      </c>
      <c r="G1472" s="4">
        <v>0</v>
      </c>
    </row>
    <row r="1473" spans="2:7" x14ac:dyDescent="0.35">
      <c r="B1473" s="18" t="s">
        <v>533</v>
      </c>
      <c r="C1473" s="19" t="s">
        <v>533</v>
      </c>
      <c r="D1473" s="622" t="s">
        <v>3330</v>
      </c>
      <c r="E1473" s="622" t="s">
        <v>3330</v>
      </c>
      <c r="F1473" s="4">
        <v>0</v>
      </c>
      <c r="G1473" s="4">
        <v>0</v>
      </c>
    </row>
    <row r="1474" spans="2:7" x14ac:dyDescent="0.35">
      <c r="B1474" s="18" t="s">
        <v>533</v>
      </c>
      <c r="C1474" s="19" t="s">
        <v>533</v>
      </c>
      <c r="D1474" s="622" t="s">
        <v>3331</v>
      </c>
      <c r="E1474" s="622" t="s">
        <v>3331</v>
      </c>
      <c r="F1474" s="4">
        <v>0</v>
      </c>
      <c r="G1474" s="4">
        <v>0</v>
      </c>
    </row>
    <row r="1475" spans="2:7" x14ac:dyDescent="0.35">
      <c r="B1475" s="18" t="s">
        <v>533</v>
      </c>
      <c r="C1475" s="19" t="s">
        <v>533</v>
      </c>
      <c r="D1475" s="622" t="s">
        <v>3332</v>
      </c>
      <c r="E1475" s="622" t="s">
        <v>3332</v>
      </c>
      <c r="F1475" s="4">
        <v>0</v>
      </c>
      <c r="G1475" s="4">
        <v>0</v>
      </c>
    </row>
    <row r="1476" spans="2:7" x14ac:dyDescent="0.35">
      <c r="B1476" s="18" t="s">
        <v>533</v>
      </c>
      <c r="C1476" s="19" t="s">
        <v>533</v>
      </c>
      <c r="D1476" s="622" t="s">
        <v>3333</v>
      </c>
      <c r="E1476" s="622" t="s">
        <v>3333</v>
      </c>
      <c r="F1476" s="4">
        <v>0</v>
      </c>
      <c r="G1476" s="4">
        <v>0</v>
      </c>
    </row>
    <row r="1477" spans="2:7" x14ac:dyDescent="0.35">
      <c r="B1477" s="18" t="s">
        <v>533</v>
      </c>
      <c r="C1477" s="19" t="s">
        <v>533</v>
      </c>
      <c r="D1477" s="622" t="s">
        <v>3334</v>
      </c>
      <c r="E1477" s="622" t="s">
        <v>3334</v>
      </c>
      <c r="F1477" s="4">
        <v>0</v>
      </c>
      <c r="G1477" s="4">
        <v>0</v>
      </c>
    </row>
    <row r="1478" spans="2:7" x14ac:dyDescent="0.35">
      <c r="B1478" s="620" t="s">
        <v>3298</v>
      </c>
      <c r="C1478" s="620" t="s">
        <v>3298</v>
      </c>
      <c r="D1478" s="620" t="s">
        <v>3298</v>
      </c>
      <c r="E1478" s="620" t="s">
        <v>3298</v>
      </c>
      <c r="F1478" s="10" t="s">
        <v>1452</v>
      </c>
      <c r="G1478" s="10" t="s">
        <v>3580</v>
      </c>
    </row>
    <row r="1479" spans="2:7" x14ac:dyDescent="0.35">
      <c r="B1479" s="621" t="s">
        <v>533</v>
      </c>
      <c r="C1479" s="621" t="s">
        <v>533</v>
      </c>
      <c r="D1479" s="621" t="s">
        <v>533</v>
      </c>
      <c r="E1479" s="621" t="s">
        <v>533</v>
      </c>
      <c r="F1479" s="4" t="s">
        <v>533</v>
      </c>
      <c r="G1479" s="4" t="s">
        <v>533</v>
      </c>
    </row>
    <row r="1480" spans="2:7" x14ac:dyDescent="0.35">
      <c r="B1480" s="620" t="s">
        <v>3299</v>
      </c>
      <c r="C1480" s="620" t="s">
        <v>3299</v>
      </c>
      <c r="D1480" s="620" t="s">
        <v>3299</v>
      </c>
      <c r="E1480" s="620" t="s">
        <v>3299</v>
      </c>
      <c r="F1480" s="10" t="s">
        <v>533</v>
      </c>
      <c r="G1480" s="10" t="s">
        <v>533</v>
      </c>
    </row>
    <row r="1481" spans="2:7" x14ac:dyDescent="0.35">
      <c r="B1481" s="17" t="s">
        <v>533</v>
      </c>
      <c r="C1481" s="623" t="s">
        <v>3307</v>
      </c>
      <c r="D1481" s="623" t="s">
        <v>3307</v>
      </c>
      <c r="E1481" s="623" t="s">
        <v>3307</v>
      </c>
      <c r="F1481" s="10">
        <v>0</v>
      </c>
      <c r="G1481" s="10">
        <v>0</v>
      </c>
    </row>
    <row r="1482" spans="2:7" x14ac:dyDescent="0.35">
      <c r="B1482" s="18" t="s">
        <v>533</v>
      </c>
      <c r="C1482" s="19" t="s">
        <v>533</v>
      </c>
      <c r="D1482" s="622" t="s">
        <v>3335</v>
      </c>
      <c r="E1482" s="622" t="s">
        <v>3335</v>
      </c>
      <c r="F1482" s="4">
        <v>0</v>
      </c>
      <c r="G1482" s="4">
        <v>0</v>
      </c>
    </row>
    <row r="1483" spans="2:7" x14ac:dyDescent="0.35">
      <c r="B1483" s="18" t="s">
        <v>533</v>
      </c>
      <c r="C1483" s="19" t="s">
        <v>533</v>
      </c>
      <c r="D1483" s="622" t="s">
        <v>3336</v>
      </c>
      <c r="E1483" s="622" t="s">
        <v>3336</v>
      </c>
      <c r="F1483" s="4">
        <v>0</v>
      </c>
      <c r="G1483" s="4">
        <v>0</v>
      </c>
    </row>
    <row r="1484" spans="2:7" x14ac:dyDescent="0.35">
      <c r="B1484" s="18" t="s">
        <v>533</v>
      </c>
      <c r="C1484" s="19" t="s">
        <v>533</v>
      </c>
      <c r="D1484" s="622" t="s">
        <v>3337</v>
      </c>
      <c r="E1484" s="622" t="s">
        <v>3337</v>
      </c>
      <c r="F1484" s="4">
        <v>0</v>
      </c>
      <c r="G1484" s="4">
        <v>0</v>
      </c>
    </row>
    <row r="1485" spans="2:7" x14ac:dyDescent="0.35">
      <c r="B1485" s="621" t="s">
        <v>533</v>
      </c>
      <c r="C1485" s="621" t="s">
        <v>533</v>
      </c>
      <c r="D1485" s="621" t="s">
        <v>533</v>
      </c>
      <c r="E1485" s="621" t="s">
        <v>533</v>
      </c>
      <c r="F1485" s="4" t="s">
        <v>533</v>
      </c>
      <c r="G1485" s="4" t="s">
        <v>533</v>
      </c>
    </row>
    <row r="1486" spans="2:7" x14ac:dyDescent="0.35">
      <c r="B1486" s="17" t="s">
        <v>533</v>
      </c>
      <c r="C1486" s="623" t="s">
        <v>3308</v>
      </c>
      <c r="D1486" s="623" t="s">
        <v>3308</v>
      </c>
      <c r="E1486" s="623" t="s">
        <v>3308</v>
      </c>
      <c r="F1486" s="10" t="s">
        <v>1452</v>
      </c>
      <c r="G1486" s="10" t="s">
        <v>3580</v>
      </c>
    </row>
    <row r="1487" spans="2:7" x14ac:dyDescent="0.35">
      <c r="B1487" s="18" t="s">
        <v>533</v>
      </c>
      <c r="C1487" s="19" t="s">
        <v>533</v>
      </c>
      <c r="D1487" s="622" t="s">
        <v>3335</v>
      </c>
      <c r="E1487" s="622" t="s">
        <v>3335</v>
      </c>
      <c r="F1487" s="4">
        <v>0</v>
      </c>
      <c r="G1487" s="4">
        <v>0</v>
      </c>
    </row>
    <row r="1488" spans="2:7" x14ac:dyDescent="0.35">
      <c r="B1488" s="18" t="s">
        <v>533</v>
      </c>
      <c r="C1488" s="19" t="s">
        <v>533</v>
      </c>
      <c r="D1488" s="622" t="s">
        <v>3336</v>
      </c>
      <c r="E1488" s="622" t="s">
        <v>3336</v>
      </c>
      <c r="F1488" s="4" t="s">
        <v>3399</v>
      </c>
      <c r="G1488" s="4" t="s">
        <v>1929</v>
      </c>
    </row>
    <row r="1489" spans="2:7" x14ac:dyDescent="0.35">
      <c r="B1489" s="18" t="s">
        <v>533</v>
      </c>
      <c r="C1489" s="19" t="s">
        <v>533</v>
      </c>
      <c r="D1489" s="622" t="s">
        <v>3338</v>
      </c>
      <c r="E1489" s="622" t="s">
        <v>3338</v>
      </c>
      <c r="F1489" s="4" t="s">
        <v>584</v>
      </c>
      <c r="G1489" s="4" t="s">
        <v>3574</v>
      </c>
    </row>
    <row r="1490" spans="2:7" x14ac:dyDescent="0.35">
      <c r="B1490" s="620" t="s">
        <v>3300</v>
      </c>
      <c r="C1490" s="620" t="s">
        <v>3300</v>
      </c>
      <c r="D1490" s="620" t="s">
        <v>3300</v>
      </c>
      <c r="E1490" s="620" t="s">
        <v>3300</v>
      </c>
      <c r="F1490" s="10" t="s">
        <v>3400</v>
      </c>
      <c r="G1490" s="10" t="s">
        <v>3581</v>
      </c>
    </row>
    <row r="1491" spans="2:7" x14ac:dyDescent="0.35">
      <c r="B1491" s="621" t="s">
        <v>533</v>
      </c>
      <c r="C1491" s="621" t="s">
        <v>533</v>
      </c>
      <c r="D1491" s="621" t="s">
        <v>533</v>
      </c>
      <c r="E1491" s="621" t="s">
        <v>533</v>
      </c>
      <c r="F1491" s="4" t="s">
        <v>533</v>
      </c>
      <c r="G1491" s="4" t="s">
        <v>533</v>
      </c>
    </row>
    <row r="1492" spans="2:7" x14ac:dyDescent="0.35">
      <c r="B1492" s="620" t="s">
        <v>3301</v>
      </c>
      <c r="C1492" s="620" t="s">
        <v>3301</v>
      </c>
      <c r="D1492" s="620" t="s">
        <v>3301</v>
      </c>
      <c r="E1492" s="620" t="s">
        <v>3301</v>
      </c>
      <c r="F1492" s="10" t="s">
        <v>533</v>
      </c>
      <c r="G1492" s="10" t="s">
        <v>533</v>
      </c>
    </row>
    <row r="1493" spans="2:7" x14ac:dyDescent="0.35">
      <c r="B1493" s="17" t="s">
        <v>533</v>
      </c>
      <c r="C1493" s="623" t="s">
        <v>3307</v>
      </c>
      <c r="D1493" s="623" t="s">
        <v>3307</v>
      </c>
      <c r="E1493" s="623" t="s">
        <v>3307</v>
      </c>
      <c r="F1493" s="10">
        <v>0</v>
      </c>
      <c r="G1493" s="10">
        <v>0</v>
      </c>
    </row>
    <row r="1494" spans="2:7" x14ac:dyDescent="0.35">
      <c r="B1494" s="18" t="s">
        <v>533</v>
      </c>
      <c r="C1494" s="19" t="s">
        <v>533</v>
      </c>
      <c r="D1494" s="622" t="s">
        <v>3339</v>
      </c>
      <c r="E1494" s="622" t="s">
        <v>3339</v>
      </c>
      <c r="F1494" s="4">
        <v>0</v>
      </c>
      <c r="G1494" s="4">
        <v>0</v>
      </c>
    </row>
    <row r="1495" spans="2:7" x14ac:dyDescent="0.35">
      <c r="B1495" s="18" t="s">
        <v>533</v>
      </c>
      <c r="C1495" s="19" t="s">
        <v>533</v>
      </c>
      <c r="D1495" s="19" t="s">
        <v>533</v>
      </c>
      <c r="E1495" s="20" t="s">
        <v>3343</v>
      </c>
      <c r="F1495" s="4">
        <v>0</v>
      </c>
      <c r="G1495" s="4">
        <v>0</v>
      </c>
    </row>
    <row r="1496" spans="2:7" x14ac:dyDescent="0.35">
      <c r="B1496" s="18" t="s">
        <v>533</v>
      </c>
      <c r="C1496" s="19" t="s">
        <v>533</v>
      </c>
      <c r="D1496" s="19" t="s">
        <v>533</v>
      </c>
      <c r="E1496" s="20" t="s">
        <v>3344</v>
      </c>
      <c r="F1496" s="4">
        <v>0</v>
      </c>
      <c r="G1496" s="4">
        <v>0</v>
      </c>
    </row>
    <row r="1497" spans="2:7" x14ac:dyDescent="0.35">
      <c r="B1497" s="18" t="s">
        <v>533</v>
      </c>
      <c r="C1497" s="19" t="s">
        <v>533</v>
      </c>
      <c r="D1497" s="622" t="s">
        <v>3340</v>
      </c>
      <c r="E1497" s="622" t="s">
        <v>3340</v>
      </c>
      <c r="F1497" s="4">
        <v>0</v>
      </c>
      <c r="G1497" s="4">
        <v>0</v>
      </c>
    </row>
    <row r="1498" spans="2:7" x14ac:dyDescent="0.35">
      <c r="B1498" s="621" t="s">
        <v>533</v>
      </c>
      <c r="C1498" s="621" t="s">
        <v>533</v>
      </c>
      <c r="D1498" s="621" t="s">
        <v>533</v>
      </c>
      <c r="E1498" s="621" t="s">
        <v>533</v>
      </c>
      <c r="F1498" s="4" t="s">
        <v>533</v>
      </c>
      <c r="G1498" s="4" t="s">
        <v>533</v>
      </c>
    </row>
    <row r="1499" spans="2:7" x14ac:dyDescent="0.35">
      <c r="B1499" s="17" t="s">
        <v>533</v>
      </c>
      <c r="C1499" s="623" t="s">
        <v>3308</v>
      </c>
      <c r="D1499" s="623" t="s">
        <v>3308</v>
      </c>
      <c r="E1499" s="623" t="s">
        <v>3308</v>
      </c>
      <c r="F1499" s="10">
        <v>0</v>
      </c>
      <c r="G1499" s="10">
        <v>0</v>
      </c>
    </row>
    <row r="1500" spans="2:7" x14ac:dyDescent="0.35">
      <c r="B1500" s="18" t="s">
        <v>533</v>
      </c>
      <c r="C1500" s="19" t="s">
        <v>533</v>
      </c>
      <c r="D1500" s="622" t="s">
        <v>3341</v>
      </c>
      <c r="E1500" s="622" t="s">
        <v>3341</v>
      </c>
      <c r="F1500" s="4">
        <v>0</v>
      </c>
      <c r="G1500" s="4">
        <v>0</v>
      </c>
    </row>
    <row r="1501" spans="2:7" x14ac:dyDescent="0.35">
      <c r="B1501" s="18" t="s">
        <v>533</v>
      </c>
      <c r="C1501" s="19" t="s">
        <v>533</v>
      </c>
      <c r="D1501" s="19" t="s">
        <v>533</v>
      </c>
      <c r="E1501" s="20" t="s">
        <v>3343</v>
      </c>
      <c r="F1501" s="4">
        <v>0</v>
      </c>
      <c r="G1501" s="4">
        <v>0</v>
      </c>
    </row>
    <row r="1502" spans="2:7" x14ac:dyDescent="0.35">
      <c r="B1502" s="18" t="s">
        <v>533</v>
      </c>
      <c r="C1502" s="19" t="s">
        <v>533</v>
      </c>
      <c r="D1502" s="19" t="s">
        <v>533</v>
      </c>
      <c r="E1502" s="20" t="s">
        <v>3344</v>
      </c>
      <c r="F1502" s="4">
        <v>0</v>
      </c>
      <c r="G1502" s="4">
        <v>0</v>
      </c>
    </row>
    <row r="1503" spans="2:7" x14ac:dyDescent="0.35">
      <c r="B1503" s="18" t="s">
        <v>533</v>
      </c>
      <c r="C1503" s="19" t="s">
        <v>533</v>
      </c>
      <c r="D1503" s="622" t="s">
        <v>3342</v>
      </c>
      <c r="E1503" s="622" t="s">
        <v>3342</v>
      </c>
      <c r="F1503" s="4">
        <v>0</v>
      </c>
      <c r="G1503" s="4">
        <v>0</v>
      </c>
    </row>
    <row r="1504" spans="2:7" x14ac:dyDescent="0.35">
      <c r="B1504" s="620" t="s">
        <v>3302</v>
      </c>
      <c r="C1504" s="620" t="s">
        <v>3302</v>
      </c>
      <c r="D1504" s="620" t="s">
        <v>3302</v>
      </c>
      <c r="E1504" s="620" t="s">
        <v>3302</v>
      </c>
      <c r="F1504" s="10">
        <v>0</v>
      </c>
      <c r="G1504" s="10">
        <v>0</v>
      </c>
    </row>
    <row r="1505" spans="2:8" x14ac:dyDescent="0.35">
      <c r="B1505" s="621" t="s">
        <v>533</v>
      </c>
      <c r="C1505" s="621" t="s">
        <v>533</v>
      </c>
      <c r="D1505" s="621" t="s">
        <v>533</v>
      </c>
      <c r="E1505" s="621" t="s">
        <v>533</v>
      </c>
      <c r="F1505" s="4" t="s">
        <v>533</v>
      </c>
      <c r="G1505" s="4" t="s">
        <v>533</v>
      </c>
    </row>
    <row r="1506" spans="2:8" x14ac:dyDescent="0.35">
      <c r="B1506" s="620" t="s">
        <v>3303</v>
      </c>
      <c r="C1506" s="620" t="s">
        <v>3303</v>
      </c>
      <c r="D1506" s="620" t="s">
        <v>3303</v>
      </c>
      <c r="E1506" s="620" t="s">
        <v>3303</v>
      </c>
      <c r="F1506" s="10">
        <v>0</v>
      </c>
      <c r="G1506" s="10">
        <v>0</v>
      </c>
    </row>
    <row r="1507" spans="2:8" x14ac:dyDescent="0.35">
      <c r="B1507" s="621" t="s">
        <v>533</v>
      </c>
      <c r="C1507" s="621" t="s">
        <v>533</v>
      </c>
      <c r="D1507" s="621" t="s">
        <v>533</v>
      </c>
      <c r="E1507" s="621" t="s">
        <v>533</v>
      </c>
      <c r="F1507" s="4" t="s">
        <v>533</v>
      </c>
      <c r="G1507" s="4" t="s">
        <v>533</v>
      </c>
    </row>
    <row r="1508" spans="2:8" x14ac:dyDescent="0.35">
      <c r="B1508" s="620" t="s">
        <v>3304</v>
      </c>
      <c r="C1508" s="620" t="s">
        <v>3304</v>
      </c>
      <c r="D1508" s="620" t="s">
        <v>3304</v>
      </c>
      <c r="E1508" s="620" t="s">
        <v>3304</v>
      </c>
      <c r="F1508" s="10">
        <v>0</v>
      </c>
      <c r="G1508" s="10">
        <v>0</v>
      </c>
    </row>
    <row r="1509" spans="2:8" x14ac:dyDescent="0.35">
      <c r="B1509" s="621" t="s">
        <v>533</v>
      </c>
      <c r="C1509" s="621" t="s">
        <v>533</v>
      </c>
      <c r="D1509" s="621" t="s">
        <v>533</v>
      </c>
      <c r="E1509" s="621" t="s">
        <v>533</v>
      </c>
      <c r="F1509" s="4" t="s">
        <v>533</v>
      </c>
      <c r="G1509" s="4" t="s">
        <v>533</v>
      </c>
    </row>
    <row r="1510" spans="2:8" x14ac:dyDescent="0.35">
      <c r="B1510" s="620" t="s">
        <v>3305</v>
      </c>
      <c r="C1510" s="620" t="s">
        <v>3305</v>
      </c>
      <c r="D1510" s="620" t="s">
        <v>3305</v>
      </c>
      <c r="E1510" s="620" t="s">
        <v>3305</v>
      </c>
      <c r="F1510" s="10">
        <v>0</v>
      </c>
      <c r="G1510" s="10">
        <v>0</v>
      </c>
    </row>
    <row r="1511" spans="2:8" x14ac:dyDescent="0.35">
      <c r="B1511" s="621" t="s">
        <v>533</v>
      </c>
      <c r="C1511" s="621" t="s">
        <v>533</v>
      </c>
      <c r="D1511" s="621" t="s">
        <v>533</v>
      </c>
      <c r="E1511" s="621" t="s">
        <v>533</v>
      </c>
      <c r="F1511" s="4" t="s">
        <v>533</v>
      </c>
      <c r="G1511" s="4" t="s">
        <v>533</v>
      </c>
    </row>
    <row r="1512" spans="2:8" x14ac:dyDescent="0.35">
      <c r="B1512" s="21" t="s">
        <v>533</v>
      </c>
      <c r="C1512" s="21" t="s">
        <v>533</v>
      </c>
      <c r="D1512" s="21" t="s">
        <v>533</v>
      </c>
      <c r="E1512" s="21" t="s">
        <v>533</v>
      </c>
      <c r="F1512" s="24" t="s">
        <v>533</v>
      </c>
      <c r="G1512" s="24" t="s">
        <v>533</v>
      </c>
    </row>
    <row r="1513" spans="2:8" x14ac:dyDescent="0.35">
      <c r="B1513" s="22" t="s">
        <v>533</v>
      </c>
      <c r="C1513" s="22" t="s">
        <v>533</v>
      </c>
      <c r="D1513" s="22" t="s">
        <v>533</v>
      </c>
      <c r="E1513" s="22" t="s">
        <v>533</v>
      </c>
      <c r="F1513" s="25" t="s">
        <v>533</v>
      </c>
      <c r="G1513" s="25" t="s">
        <v>533</v>
      </c>
    </row>
    <row r="1514" spans="2:8" x14ac:dyDescent="0.35">
      <c r="B1514" s="23" t="s">
        <v>533</v>
      </c>
      <c r="C1514" s="23" t="s">
        <v>533</v>
      </c>
      <c r="D1514" s="23" t="s">
        <v>533</v>
      </c>
      <c r="E1514" s="23" t="s">
        <v>533</v>
      </c>
      <c r="F1514" s="26" t="s">
        <v>533</v>
      </c>
      <c r="G1514" s="26" t="s">
        <v>533</v>
      </c>
    </row>
    <row r="1515" spans="2:8" x14ac:dyDescent="0.35">
      <c r="B1515" s="624" t="s">
        <v>22</v>
      </c>
      <c r="C1515" s="624" t="s">
        <v>22</v>
      </c>
      <c r="D1515" s="624" t="s">
        <v>22</v>
      </c>
      <c r="E1515" s="624" t="s">
        <v>22</v>
      </c>
      <c r="F1515" s="624" t="s">
        <v>22</v>
      </c>
      <c r="G1515" s="624" t="s">
        <v>22</v>
      </c>
      <c r="H1515" s="27"/>
    </row>
    <row r="1516" spans="2:8" x14ac:dyDescent="0.35">
      <c r="B1516" s="625" t="s">
        <v>3293</v>
      </c>
      <c r="C1516" s="625" t="s">
        <v>3293</v>
      </c>
      <c r="D1516" s="625" t="s">
        <v>3293</v>
      </c>
      <c r="E1516" s="625" t="s">
        <v>3293</v>
      </c>
      <c r="F1516" s="625" t="s">
        <v>3293</v>
      </c>
      <c r="G1516" s="625" t="s">
        <v>3293</v>
      </c>
      <c r="H1516" s="27"/>
    </row>
    <row r="1517" spans="2:8" x14ac:dyDescent="0.35">
      <c r="B1517" s="625" t="s">
        <v>3294</v>
      </c>
      <c r="C1517" s="625" t="s">
        <v>3294</v>
      </c>
      <c r="D1517" s="625" t="s">
        <v>3294</v>
      </c>
      <c r="E1517" s="625" t="s">
        <v>3294</v>
      </c>
      <c r="F1517" s="625" t="s">
        <v>3294</v>
      </c>
      <c r="G1517" s="625" t="s">
        <v>3294</v>
      </c>
      <c r="H1517" s="27"/>
    </row>
    <row r="1518" spans="2:8" x14ac:dyDescent="0.35">
      <c r="B1518" s="626" t="s">
        <v>3295</v>
      </c>
      <c r="C1518" s="626" t="s">
        <v>3295</v>
      </c>
      <c r="D1518" s="626" t="s">
        <v>3295</v>
      </c>
      <c r="E1518" s="626" t="s">
        <v>3295</v>
      </c>
      <c r="F1518" s="626" t="s">
        <v>3295</v>
      </c>
      <c r="G1518" s="626" t="s">
        <v>3295</v>
      </c>
      <c r="H1518" s="27"/>
    </row>
    <row r="1519" spans="2:8" x14ac:dyDescent="0.35">
      <c r="B1519" s="619" t="s">
        <v>3296</v>
      </c>
      <c r="C1519" s="619" t="s">
        <v>3296</v>
      </c>
      <c r="D1519" s="619" t="s">
        <v>3296</v>
      </c>
      <c r="E1519" s="619" t="s">
        <v>3296</v>
      </c>
      <c r="F1519" s="14">
        <v>2025</v>
      </c>
      <c r="G1519" s="14">
        <v>2024</v>
      </c>
    </row>
    <row r="1520" spans="2:8" x14ac:dyDescent="0.35">
      <c r="B1520" s="620" t="s">
        <v>3297</v>
      </c>
      <c r="C1520" s="620" t="s">
        <v>3297</v>
      </c>
      <c r="D1520" s="620" t="s">
        <v>3297</v>
      </c>
      <c r="E1520" s="620" t="s">
        <v>3297</v>
      </c>
      <c r="F1520" s="10" t="s">
        <v>533</v>
      </c>
      <c r="G1520" s="10" t="s">
        <v>533</v>
      </c>
    </row>
    <row r="1521" spans="2:7" x14ac:dyDescent="0.35">
      <c r="B1521" s="17" t="s">
        <v>533</v>
      </c>
      <c r="C1521" s="623" t="s">
        <v>3307</v>
      </c>
      <c r="D1521" s="623" t="s">
        <v>3307</v>
      </c>
      <c r="E1521" s="623" t="s">
        <v>3307</v>
      </c>
      <c r="F1521" s="10" t="s">
        <v>74</v>
      </c>
      <c r="G1521" s="10" t="s">
        <v>3582</v>
      </c>
    </row>
    <row r="1522" spans="2:7" x14ac:dyDescent="0.35">
      <c r="B1522" s="18" t="s">
        <v>533</v>
      </c>
      <c r="C1522" s="19" t="s">
        <v>533</v>
      </c>
      <c r="D1522" s="622" t="s">
        <v>3309</v>
      </c>
      <c r="E1522" s="622" t="s">
        <v>3309</v>
      </c>
      <c r="F1522" s="4">
        <v>0</v>
      </c>
      <c r="G1522" s="4">
        <v>0</v>
      </c>
    </row>
    <row r="1523" spans="2:7" x14ac:dyDescent="0.35">
      <c r="B1523" s="18" t="s">
        <v>533</v>
      </c>
      <c r="C1523" s="19" t="s">
        <v>533</v>
      </c>
      <c r="D1523" s="622" t="s">
        <v>3310</v>
      </c>
      <c r="E1523" s="622" t="s">
        <v>3310</v>
      </c>
      <c r="F1523" s="4">
        <v>0</v>
      </c>
      <c r="G1523" s="4">
        <v>0</v>
      </c>
    </row>
    <row r="1524" spans="2:7" x14ac:dyDescent="0.35">
      <c r="B1524" s="18" t="s">
        <v>533</v>
      </c>
      <c r="C1524" s="19" t="s">
        <v>533</v>
      </c>
      <c r="D1524" s="622" t="s">
        <v>3311</v>
      </c>
      <c r="E1524" s="622" t="s">
        <v>3311</v>
      </c>
      <c r="F1524" s="4">
        <v>0</v>
      </c>
      <c r="G1524" s="4">
        <v>0</v>
      </c>
    </row>
    <row r="1525" spans="2:7" x14ac:dyDescent="0.35">
      <c r="B1525" s="18" t="s">
        <v>533</v>
      </c>
      <c r="C1525" s="19" t="s">
        <v>533</v>
      </c>
      <c r="D1525" s="622" t="s">
        <v>3312</v>
      </c>
      <c r="E1525" s="622" t="s">
        <v>3312</v>
      </c>
      <c r="F1525" s="4">
        <v>0</v>
      </c>
      <c r="G1525" s="4">
        <v>0</v>
      </c>
    </row>
    <row r="1526" spans="2:7" x14ac:dyDescent="0.35">
      <c r="B1526" s="18" t="s">
        <v>533</v>
      </c>
      <c r="C1526" s="19" t="s">
        <v>533</v>
      </c>
      <c r="D1526" s="622" t="s">
        <v>3313</v>
      </c>
      <c r="E1526" s="622" t="s">
        <v>3313</v>
      </c>
      <c r="F1526" s="4">
        <v>0</v>
      </c>
      <c r="G1526" s="4">
        <v>0</v>
      </c>
    </row>
    <row r="1527" spans="2:7" x14ac:dyDescent="0.35">
      <c r="B1527" s="18" t="s">
        <v>533</v>
      </c>
      <c r="C1527" s="19" t="s">
        <v>533</v>
      </c>
      <c r="D1527" s="622" t="s">
        <v>3314</v>
      </c>
      <c r="E1527" s="622" t="s">
        <v>3314</v>
      </c>
      <c r="F1527" s="4">
        <v>0</v>
      </c>
      <c r="G1527" s="4">
        <v>0</v>
      </c>
    </row>
    <row r="1528" spans="2:7" x14ac:dyDescent="0.35">
      <c r="B1528" s="18" t="s">
        <v>533</v>
      </c>
      <c r="C1528" s="19" t="s">
        <v>533</v>
      </c>
      <c r="D1528" s="622" t="s">
        <v>3315</v>
      </c>
      <c r="E1528" s="622" t="s">
        <v>3315</v>
      </c>
      <c r="F1528" s="4">
        <v>0</v>
      </c>
      <c r="G1528" s="4">
        <v>0</v>
      </c>
    </row>
    <row r="1529" spans="2:7" x14ac:dyDescent="0.35">
      <c r="B1529" s="18" t="s">
        <v>533</v>
      </c>
      <c r="C1529" s="19" t="s">
        <v>533</v>
      </c>
      <c r="D1529" s="622" t="s">
        <v>3316</v>
      </c>
      <c r="E1529" s="622" t="s">
        <v>3316</v>
      </c>
      <c r="F1529" s="4">
        <v>0</v>
      </c>
      <c r="G1529" s="4">
        <v>0</v>
      </c>
    </row>
    <row r="1530" spans="2:7" x14ac:dyDescent="0.35">
      <c r="B1530" s="18" t="s">
        <v>533</v>
      </c>
      <c r="C1530" s="19" t="s">
        <v>533</v>
      </c>
      <c r="D1530" s="622" t="s">
        <v>3317</v>
      </c>
      <c r="E1530" s="622" t="s">
        <v>3317</v>
      </c>
      <c r="F1530" s="4" t="s">
        <v>74</v>
      </c>
      <c r="G1530" s="4" t="s">
        <v>3582</v>
      </c>
    </row>
    <row r="1531" spans="2:7" x14ac:dyDescent="0.35">
      <c r="B1531" s="18" t="s">
        <v>533</v>
      </c>
      <c r="C1531" s="19" t="s">
        <v>533</v>
      </c>
      <c r="D1531" s="622" t="s">
        <v>3318</v>
      </c>
      <c r="E1531" s="622" t="s">
        <v>3318</v>
      </c>
      <c r="F1531" s="4">
        <v>0</v>
      </c>
      <c r="G1531" s="4">
        <v>0</v>
      </c>
    </row>
    <row r="1532" spans="2:7" x14ac:dyDescent="0.35">
      <c r="B1532" s="621" t="s">
        <v>533</v>
      </c>
      <c r="C1532" s="621" t="s">
        <v>533</v>
      </c>
      <c r="D1532" s="621" t="s">
        <v>533</v>
      </c>
      <c r="E1532" s="621" t="s">
        <v>533</v>
      </c>
      <c r="F1532" s="4" t="s">
        <v>533</v>
      </c>
      <c r="G1532" s="4" t="s">
        <v>533</v>
      </c>
    </row>
    <row r="1533" spans="2:7" x14ac:dyDescent="0.35">
      <c r="B1533" s="17" t="s">
        <v>533</v>
      </c>
      <c r="C1533" s="623" t="s">
        <v>3308</v>
      </c>
      <c r="D1533" s="623" t="s">
        <v>3308</v>
      </c>
      <c r="E1533" s="623" t="s">
        <v>3308</v>
      </c>
      <c r="F1533" s="10" t="s">
        <v>74</v>
      </c>
      <c r="G1533" s="10" t="s">
        <v>3582</v>
      </c>
    </row>
    <row r="1534" spans="2:7" x14ac:dyDescent="0.35">
      <c r="B1534" s="18" t="s">
        <v>533</v>
      </c>
      <c r="C1534" s="19" t="s">
        <v>533</v>
      </c>
      <c r="D1534" s="622" t="s">
        <v>3319</v>
      </c>
      <c r="E1534" s="622" t="s">
        <v>3319</v>
      </c>
      <c r="F1534" s="4" t="s">
        <v>1456</v>
      </c>
      <c r="G1534" s="4" t="s">
        <v>3583</v>
      </c>
    </row>
    <row r="1535" spans="2:7" x14ac:dyDescent="0.35">
      <c r="B1535" s="18" t="s">
        <v>533</v>
      </c>
      <c r="C1535" s="19" t="s">
        <v>533</v>
      </c>
      <c r="D1535" s="622" t="s">
        <v>3320</v>
      </c>
      <c r="E1535" s="622" t="s">
        <v>3320</v>
      </c>
      <c r="F1535" s="4" t="s">
        <v>1469</v>
      </c>
      <c r="G1535" s="4" t="s">
        <v>3584</v>
      </c>
    </row>
    <row r="1536" spans="2:7" x14ac:dyDescent="0.35">
      <c r="B1536" s="18" t="s">
        <v>533</v>
      </c>
      <c r="C1536" s="19" t="s">
        <v>533</v>
      </c>
      <c r="D1536" s="622" t="s">
        <v>3321</v>
      </c>
      <c r="E1536" s="622" t="s">
        <v>3321</v>
      </c>
      <c r="F1536" s="4" t="s">
        <v>1493</v>
      </c>
      <c r="G1536" s="4" t="s">
        <v>3585</v>
      </c>
    </row>
    <row r="1537" spans="2:7" x14ac:dyDescent="0.35">
      <c r="B1537" s="18" t="s">
        <v>533</v>
      </c>
      <c r="C1537" s="19" t="s">
        <v>533</v>
      </c>
      <c r="D1537" s="622" t="s">
        <v>3322</v>
      </c>
      <c r="E1537" s="622" t="s">
        <v>3322</v>
      </c>
      <c r="F1537" s="4">
        <v>0</v>
      </c>
      <c r="G1537" s="4">
        <v>0</v>
      </c>
    </row>
    <row r="1538" spans="2:7" x14ac:dyDescent="0.35">
      <c r="B1538" s="18" t="s">
        <v>533</v>
      </c>
      <c r="C1538" s="19" t="s">
        <v>533</v>
      </c>
      <c r="D1538" s="622" t="s">
        <v>3323</v>
      </c>
      <c r="E1538" s="622" t="s">
        <v>3323</v>
      </c>
      <c r="F1538" s="4">
        <v>0</v>
      </c>
      <c r="G1538" s="4">
        <v>0</v>
      </c>
    </row>
    <row r="1539" spans="2:7" x14ac:dyDescent="0.35">
      <c r="B1539" s="18" t="s">
        <v>533</v>
      </c>
      <c r="C1539" s="19" t="s">
        <v>533</v>
      </c>
      <c r="D1539" s="622" t="s">
        <v>3324</v>
      </c>
      <c r="E1539" s="622" t="s">
        <v>3324</v>
      </c>
      <c r="F1539" s="4">
        <v>0</v>
      </c>
      <c r="G1539" s="4">
        <v>0</v>
      </c>
    </row>
    <row r="1540" spans="2:7" x14ac:dyDescent="0.35">
      <c r="B1540" s="18" t="s">
        <v>533</v>
      </c>
      <c r="C1540" s="19" t="s">
        <v>533</v>
      </c>
      <c r="D1540" s="622" t="s">
        <v>3325</v>
      </c>
      <c r="E1540" s="622" t="s">
        <v>3325</v>
      </c>
      <c r="F1540" s="4">
        <v>0</v>
      </c>
      <c r="G1540" s="4">
        <v>0</v>
      </c>
    </row>
    <row r="1541" spans="2:7" x14ac:dyDescent="0.35">
      <c r="B1541" s="18" t="s">
        <v>533</v>
      </c>
      <c r="C1541" s="19" t="s">
        <v>533</v>
      </c>
      <c r="D1541" s="622" t="s">
        <v>3326</v>
      </c>
      <c r="E1541" s="622" t="s">
        <v>3326</v>
      </c>
      <c r="F1541" s="4">
        <v>0</v>
      </c>
      <c r="G1541" s="4">
        <v>0</v>
      </c>
    </row>
    <row r="1542" spans="2:7" x14ac:dyDescent="0.35">
      <c r="B1542" s="18" t="s">
        <v>533</v>
      </c>
      <c r="C1542" s="19" t="s">
        <v>533</v>
      </c>
      <c r="D1542" s="622" t="s">
        <v>3327</v>
      </c>
      <c r="E1542" s="622" t="s">
        <v>3327</v>
      </c>
      <c r="F1542" s="4">
        <v>0</v>
      </c>
      <c r="G1542" s="4">
        <v>0</v>
      </c>
    </row>
    <row r="1543" spans="2:7" x14ac:dyDescent="0.35">
      <c r="B1543" s="18" t="s">
        <v>533</v>
      </c>
      <c r="C1543" s="19" t="s">
        <v>533</v>
      </c>
      <c r="D1543" s="622" t="s">
        <v>3328</v>
      </c>
      <c r="E1543" s="622" t="s">
        <v>3328</v>
      </c>
      <c r="F1543" s="4">
        <v>0</v>
      </c>
      <c r="G1543" s="4">
        <v>0</v>
      </c>
    </row>
    <row r="1544" spans="2:7" x14ac:dyDescent="0.35">
      <c r="B1544" s="18" t="s">
        <v>533</v>
      </c>
      <c r="C1544" s="19" t="s">
        <v>533</v>
      </c>
      <c r="D1544" s="622" t="s">
        <v>3329</v>
      </c>
      <c r="E1544" s="622" t="s">
        <v>3329</v>
      </c>
      <c r="F1544" s="4">
        <v>0</v>
      </c>
      <c r="G1544" s="4">
        <v>0</v>
      </c>
    </row>
    <row r="1545" spans="2:7" x14ac:dyDescent="0.35">
      <c r="B1545" s="18" t="s">
        <v>533</v>
      </c>
      <c r="C1545" s="19" t="s">
        <v>533</v>
      </c>
      <c r="D1545" s="622" t="s">
        <v>3330</v>
      </c>
      <c r="E1545" s="622" t="s">
        <v>3330</v>
      </c>
      <c r="F1545" s="4">
        <v>0</v>
      </c>
      <c r="G1545" s="4">
        <v>0</v>
      </c>
    </row>
    <row r="1546" spans="2:7" x14ac:dyDescent="0.35">
      <c r="B1546" s="18" t="s">
        <v>533</v>
      </c>
      <c r="C1546" s="19" t="s">
        <v>533</v>
      </c>
      <c r="D1546" s="622" t="s">
        <v>3331</v>
      </c>
      <c r="E1546" s="622" t="s">
        <v>3331</v>
      </c>
      <c r="F1546" s="4">
        <v>0</v>
      </c>
      <c r="G1546" s="4">
        <v>0</v>
      </c>
    </row>
    <row r="1547" spans="2:7" x14ac:dyDescent="0.35">
      <c r="B1547" s="18" t="s">
        <v>533</v>
      </c>
      <c r="C1547" s="19" t="s">
        <v>533</v>
      </c>
      <c r="D1547" s="622" t="s">
        <v>3332</v>
      </c>
      <c r="E1547" s="622" t="s">
        <v>3332</v>
      </c>
      <c r="F1547" s="4">
        <v>0</v>
      </c>
      <c r="G1547" s="4">
        <v>0</v>
      </c>
    </row>
    <row r="1548" spans="2:7" x14ac:dyDescent="0.35">
      <c r="B1548" s="18" t="s">
        <v>533</v>
      </c>
      <c r="C1548" s="19" t="s">
        <v>533</v>
      </c>
      <c r="D1548" s="622" t="s">
        <v>3333</v>
      </c>
      <c r="E1548" s="622" t="s">
        <v>3333</v>
      </c>
      <c r="F1548" s="4">
        <v>0</v>
      </c>
      <c r="G1548" s="4">
        <v>0</v>
      </c>
    </row>
    <row r="1549" spans="2:7" x14ac:dyDescent="0.35">
      <c r="B1549" s="18" t="s">
        <v>533</v>
      </c>
      <c r="C1549" s="19" t="s">
        <v>533</v>
      </c>
      <c r="D1549" s="622" t="s">
        <v>3334</v>
      </c>
      <c r="E1549" s="622" t="s">
        <v>3334</v>
      </c>
      <c r="F1549" s="4">
        <v>0</v>
      </c>
      <c r="G1549" s="4">
        <v>0</v>
      </c>
    </row>
    <row r="1550" spans="2:7" x14ac:dyDescent="0.35">
      <c r="B1550" s="620" t="s">
        <v>3298</v>
      </c>
      <c r="C1550" s="620" t="s">
        <v>3298</v>
      </c>
      <c r="D1550" s="620" t="s">
        <v>3298</v>
      </c>
      <c r="E1550" s="620" t="s">
        <v>3298</v>
      </c>
      <c r="F1550" s="10">
        <v>0</v>
      </c>
      <c r="G1550" s="10">
        <v>0</v>
      </c>
    </row>
    <row r="1551" spans="2:7" x14ac:dyDescent="0.35">
      <c r="B1551" s="621" t="s">
        <v>533</v>
      </c>
      <c r="C1551" s="621" t="s">
        <v>533</v>
      </c>
      <c r="D1551" s="621" t="s">
        <v>533</v>
      </c>
      <c r="E1551" s="621" t="s">
        <v>533</v>
      </c>
      <c r="F1551" s="4" t="s">
        <v>533</v>
      </c>
      <c r="G1551" s="4" t="s">
        <v>533</v>
      </c>
    </row>
    <row r="1552" spans="2:7" x14ac:dyDescent="0.35">
      <c r="B1552" s="620" t="s">
        <v>3299</v>
      </c>
      <c r="C1552" s="620" t="s">
        <v>3299</v>
      </c>
      <c r="D1552" s="620" t="s">
        <v>3299</v>
      </c>
      <c r="E1552" s="620" t="s">
        <v>3299</v>
      </c>
      <c r="F1552" s="10" t="s">
        <v>533</v>
      </c>
      <c r="G1552" s="10" t="s">
        <v>533</v>
      </c>
    </row>
    <row r="1553" spans="2:7" x14ac:dyDescent="0.35">
      <c r="B1553" s="17" t="s">
        <v>533</v>
      </c>
      <c r="C1553" s="623" t="s">
        <v>3307</v>
      </c>
      <c r="D1553" s="623" t="s">
        <v>3307</v>
      </c>
      <c r="E1553" s="623" t="s">
        <v>3307</v>
      </c>
      <c r="F1553" s="10">
        <v>0</v>
      </c>
      <c r="G1553" s="10">
        <v>0</v>
      </c>
    </row>
    <row r="1554" spans="2:7" x14ac:dyDescent="0.35">
      <c r="B1554" s="18" t="s">
        <v>533</v>
      </c>
      <c r="C1554" s="19" t="s">
        <v>533</v>
      </c>
      <c r="D1554" s="622" t="s">
        <v>3335</v>
      </c>
      <c r="E1554" s="622" t="s">
        <v>3335</v>
      </c>
      <c r="F1554" s="4">
        <v>0</v>
      </c>
      <c r="G1554" s="4">
        <v>0</v>
      </c>
    </row>
    <row r="1555" spans="2:7" x14ac:dyDescent="0.35">
      <c r="B1555" s="18" t="s">
        <v>533</v>
      </c>
      <c r="C1555" s="19" t="s">
        <v>533</v>
      </c>
      <c r="D1555" s="622" t="s">
        <v>3336</v>
      </c>
      <c r="E1555" s="622" t="s">
        <v>3336</v>
      </c>
      <c r="F1555" s="4">
        <v>0</v>
      </c>
      <c r="G1555" s="4">
        <v>0</v>
      </c>
    </row>
    <row r="1556" spans="2:7" x14ac:dyDescent="0.35">
      <c r="B1556" s="18" t="s">
        <v>533</v>
      </c>
      <c r="C1556" s="19" t="s">
        <v>533</v>
      </c>
      <c r="D1556" s="622" t="s">
        <v>3337</v>
      </c>
      <c r="E1556" s="622" t="s">
        <v>3337</v>
      </c>
      <c r="F1556" s="4">
        <v>0</v>
      </c>
      <c r="G1556" s="4">
        <v>0</v>
      </c>
    </row>
    <row r="1557" spans="2:7" x14ac:dyDescent="0.35">
      <c r="B1557" s="621" t="s">
        <v>533</v>
      </c>
      <c r="C1557" s="621" t="s">
        <v>533</v>
      </c>
      <c r="D1557" s="621" t="s">
        <v>533</v>
      </c>
      <c r="E1557" s="621" t="s">
        <v>533</v>
      </c>
      <c r="F1557" s="4" t="s">
        <v>533</v>
      </c>
      <c r="G1557" s="4" t="s">
        <v>533</v>
      </c>
    </row>
    <row r="1558" spans="2:7" x14ac:dyDescent="0.35">
      <c r="B1558" s="17" t="s">
        <v>533</v>
      </c>
      <c r="C1558" s="623" t="s">
        <v>3308</v>
      </c>
      <c r="D1558" s="623" t="s">
        <v>3308</v>
      </c>
      <c r="E1558" s="623" t="s">
        <v>3308</v>
      </c>
      <c r="F1558" s="10">
        <v>0</v>
      </c>
      <c r="G1558" s="10">
        <v>0</v>
      </c>
    </row>
    <row r="1559" spans="2:7" x14ac:dyDescent="0.35">
      <c r="B1559" s="18" t="s">
        <v>533</v>
      </c>
      <c r="C1559" s="19" t="s">
        <v>533</v>
      </c>
      <c r="D1559" s="622" t="s">
        <v>3335</v>
      </c>
      <c r="E1559" s="622" t="s">
        <v>3335</v>
      </c>
      <c r="F1559" s="4">
        <v>0</v>
      </c>
      <c r="G1559" s="4">
        <v>0</v>
      </c>
    </row>
    <row r="1560" spans="2:7" x14ac:dyDescent="0.35">
      <c r="B1560" s="18" t="s">
        <v>533</v>
      </c>
      <c r="C1560" s="19" t="s">
        <v>533</v>
      </c>
      <c r="D1560" s="622" t="s">
        <v>3336</v>
      </c>
      <c r="E1560" s="622" t="s">
        <v>3336</v>
      </c>
      <c r="F1560" s="4">
        <v>0</v>
      </c>
      <c r="G1560" s="4">
        <v>0</v>
      </c>
    </row>
    <row r="1561" spans="2:7" x14ac:dyDescent="0.35">
      <c r="B1561" s="18" t="s">
        <v>533</v>
      </c>
      <c r="C1561" s="19" t="s">
        <v>533</v>
      </c>
      <c r="D1561" s="622" t="s">
        <v>3338</v>
      </c>
      <c r="E1561" s="622" t="s">
        <v>3338</v>
      </c>
      <c r="F1561" s="4">
        <v>0</v>
      </c>
      <c r="G1561" s="4">
        <v>0</v>
      </c>
    </row>
    <row r="1562" spans="2:7" x14ac:dyDescent="0.35">
      <c r="B1562" s="620" t="s">
        <v>3300</v>
      </c>
      <c r="C1562" s="620" t="s">
        <v>3300</v>
      </c>
      <c r="D1562" s="620" t="s">
        <v>3300</v>
      </c>
      <c r="E1562" s="620" t="s">
        <v>3300</v>
      </c>
      <c r="F1562" s="10">
        <v>0</v>
      </c>
      <c r="G1562" s="10">
        <v>0</v>
      </c>
    </row>
    <row r="1563" spans="2:7" x14ac:dyDescent="0.35">
      <c r="B1563" s="621" t="s">
        <v>533</v>
      </c>
      <c r="C1563" s="621" t="s">
        <v>533</v>
      </c>
      <c r="D1563" s="621" t="s">
        <v>533</v>
      </c>
      <c r="E1563" s="621" t="s">
        <v>533</v>
      </c>
      <c r="F1563" s="4" t="s">
        <v>533</v>
      </c>
      <c r="G1563" s="4" t="s">
        <v>533</v>
      </c>
    </row>
    <row r="1564" spans="2:7" x14ac:dyDescent="0.35">
      <c r="B1564" s="620" t="s">
        <v>3301</v>
      </c>
      <c r="C1564" s="620" t="s">
        <v>3301</v>
      </c>
      <c r="D1564" s="620" t="s">
        <v>3301</v>
      </c>
      <c r="E1564" s="620" t="s">
        <v>3301</v>
      </c>
      <c r="F1564" s="10" t="s">
        <v>533</v>
      </c>
      <c r="G1564" s="10" t="s">
        <v>533</v>
      </c>
    </row>
    <row r="1565" spans="2:7" x14ac:dyDescent="0.35">
      <c r="B1565" s="17" t="s">
        <v>533</v>
      </c>
      <c r="C1565" s="623" t="s">
        <v>3307</v>
      </c>
      <c r="D1565" s="623" t="s">
        <v>3307</v>
      </c>
      <c r="E1565" s="623" t="s">
        <v>3307</v>
      </c>
      <c r="F1565" s="10">
        <v>0</v>
      </c>
      <c r="G1565" s="10">
        <v>0</v>
      </c>
    </row>
    <row r="1566" spans="2:7" x14ac:dyDescent="0.35">
      <c r="B1566" s="18" t="s">
        <v>533</v>
      </c>
      <c r="C1566" s="19" t="s">
        <v>533</v>
      </c>
      <c r="D1566" s="622" t="s">
        <v>3339</v>
      </c>
      <c r="E1566" s="622" t="s">
        <v>3339</v>
      </c>
      <c r="F1566" s="4">
        <v>0</v>
      </c>
      <c r="G1566" s="4">
        <v>0</v>
      </c>
    </row>
    <row r="1567" spans="2:7" x14ac:dyDescent="0.35">
      <c r="B1567" s="18" t="s">
        <v>533</v>
      </c>
      <c r="C1567" s="19" t="s">
        <v>533</v>
      </c>
      <c r="D1567" s="19" t="s">
        <v>533</v>
      </c>
      <c r="E1567" s="20" t="s">
        <v>3343</v>
      </c>
      <c r="F1567" s="4">
        <v>0</v>
      </c>
      <c r="G1567" s="4">
        <v>0</v>
      </c>
    </row>
    <row r="1568" spans="2:7" x14ac:dyDescent="0.35">
      <c r="B1568" s="18" t="s">
        <v>533</v>
      </c>
      <c r="C1568" s="19" t="s">
        <v>533</v>
      </c>
      <c r="D1568" s="19" t="s">
        <v>533</v>
      </c>
      <c r="E1568" s="20" t="s">
        <v>3344</v>
      </c>
      <c r="F1568" s="4">
        <v>0</v>
      </c>
      <c r="G1568" s="4">
        <v>0</v>
      </c>
    </row>
    <row r="1569" spans="2:7" x14ac:dyDescent="0.35">
      <c r="B1569" s="18" t="s">
        <v>533</v>
      </c>
      <c r="C1569" s="19" t="s">
        <v>533</v>
      </c>
      <c r="D1569" s="622" t="s">
        <v>3340</v>
      </c>
      <c r="E1569" s="622" t="s">
        <v>3340</v>
      </c>
      <c r="F1569" s="4">
        <v>0</v>
      </c>
      <c r="G1569" s="4">
        <v>0</v>
      </c>
    </row>
    <row r="1570" spans="2:7" x14ac:dyDescent="0.35">
      <c r="B1570" s="621" t="s">
        <v>533</v>
      </c>
      <c r="C1570" s="621" t="s">
        <v>533</v>
      </c>
      <c r="D1570" s="621" t="s">
        <v>533</v>
      </c>
      <c r="E1570" s="621" t="s">
        <v>533</v>
      </c>
      <c r="F1570" s="4" t="s">
        <v>533</v>
      </c>
      <c r="G1570" s="4" t="s">
        <v>533</v>
      </c>
    </row>
    <row r="1571" spans="2:7" x14ac:dyDescent="0.35">
      <c r="B1571" s="17" t="s">
        <v>533</v>
      </c>
      <c r="C1571" s="623" t="s">
        <v>3308</v>
      </c>
      <c r="D1571" s="623" t="s">
        <v>3308</v>
      </c>
      <c r="E1571" s="623" t="s">
        <v>3308</v>
      </c>
      <c r="F1571" s="10">
        <v>0</v>
      </c>
      <c r="G1571" s="10">
        <v>0</v>
      </c>
    </row>
    <row r="1572" spans="2:7" x14ac:dyDescent="0.35">
      <c r="B1572" s="18" t="s">
        <v>533</v>
      </c>
      <c r="C1572" s="19" t="s">
        <v>533</v>
      </c>
      <c r="D1572" s="622" t="s">
        <v>3341</v>
      </c>
      <c r="E1572" s="622" t="s">
        <v>3341</v>
      </c>
      <c r="F1572" s="4">
        <v>0</v>
      </c>
      <c r="G1572" s="4">
        <v>0</v>
      </c>
    </row>
    <row r="1573" spans="2:7" x14ac:dyDescent="0.35">
      <c r="B1573" s="18" t="s">
        <v>533</v>
      </c>
      <c r="C1573" s="19" t="s">
        <v>533</v>
      </c>
      <c r="D1573" s="19" t="s">
        <v>533</v>
      </c>
      <c r="E1573" s="20" t="s">
        <v>3343</v>
      </c>
      <c r="F1573" s="4">
        <v>0</v>
      </c>
      <c r="G1573" s="4">
        <v>0</v>
      </c>
    </row>
    <row r="1574" spans="2:7" x14ac:dyDescent="0.35">
      <c r="B1574" s="18" t="s">
        <v>533</v>
      </c>
      <c r="C1574" s="19" t="s">
        <v>533</v>
      </c>
      <c r="D1574" s="19" t="s">
        <v>533</v>
      </c>
      <c r="E1574" s="20" t="s">
        <v>3344</v>
      </c>
      <c r="F1574" s="4">
        <v>0</v>
      </c>
      <c r="G1574" s="4">
        <v>0</v>
      </c>
    </row>
    <row r="1575" spans="2:7" x14ac:dyDescent="0.35">
      <c r="B1575" s="18" t="s">
        <v>533</v>
      </c>
      <c r="C1575" s="19" t="s">
        <v>533</v>
      </c>
      <c r="D1575" s="622" t="s">
        <v>3342</v>
      </c>
      <c r="E1575" s="622" t="s">
        <v>3342</v>
      </c>
      <c r="F1575" s="4">
        <v>0</v>
      </c>
      <c r="G1575" s="4">
        <v>0</v>
      </c>
    </row>
    <row r="1576" spans="2:7" x14ac:dyDescent="0.35">
      <c r="B1576" s="620" t="s">
        <v>3302</v>
      </c>
      <c r="C1576" s="620" t="s">
        <v>3302</v>
      </c>
      <c r="D1576" s="620" t="s">
        <v>3302</v>
      </c>
      <c r="E1576" s="620" t="s">
        <v>3302</v>
      </c>
      <c r="F1576" s="10">
        <v>0</v>
      </c>
      <c r="G1576" s="10">
        <v>0</v>
      </c>
    </row>
    <row r="1577" spans="2:7" x14ac:dyDescent="0.35">
      <c r="B1577" s="621" t="s">
        <v>533</v>
      </c>
      <c r="C1577" s="621" t="s">
        <v>533</v>
      </c>
      <c r="D1577" s="621" t="s">
        <v>533</v>
      </c>
      <c r="E1577" s="621" t="s">
        <v>533</v>
      </c>
      <c r="F1577" s="4" t="s">
        <v>533</v>
      </c>
      <c r="G1577" s="4" t="s">
        <v>533</v>
      </c>
    </row>
    <row r="1578" spans="2:7" x14ac:dyDescent="0.35">
      <c r="B1578" s="620" t="s">
        <v>3303</v>
      </c>
      <c r="C1578" s="620" t="s">
        <v>3303</v>
      </c>
      <c r="D1578" s="620" t="s">
        <v>3303</v>
      </c>
      <c r="E1578" s="620" t="s">
        <v>3303</v>
      </c>
      <c r="F1578" s="10">
        <v>0</v>
      </c>
      <c r="G1578" s="10">
        <v>0</v>
      </c>
    </row>
    <row r="1579" spans="2:7" x14ac:dyDescent="0.35">
      <c r="B1579" s="621" t="s">
        <v>533</v>
      </c>
      <c r="C1579" s="621" t="s">
        <v>533</v>
      </c>
      <c r="D1579" s="621" t="s">
        <v>533</v>
      </c>
      <c r="E1579" s="621" t="s">
        <v>533</v>
      </c>
      <c r="F1579" s="4" t="s">
        <v>533</v>
      </c>
      <c r="G1579" s="4" t="s">
        <v>533</v>
      </c>
    </row>
    <row r="1580" spans="2:7" x14ac:dyDescent="0.35">
      <c r="B1580" s="620" t="s">
        <v>3304</v>
      </c>
      <c r="C1580" s="620" t="s">
        <v>3304</v>
      </c>
      <c r="D1580" s="620" t="s">
        <v>3304</v>
      </c>
      <c r="E1580" s="620" t="s">
        <v>3304</v>
      </c>
      <c r="F1580" s="10">
        <v>0</v>
      </c>
      <c r="G1580" s="10">
        <v>0</v>
      </c>
    </row>
    <row r="1581" spans="2:7" x14ac:dyDescent="0.35">
      <c r="B1581" s="621" t="s">
        <v>533</v>
      </c>
      <c r="C1581" s="621" t="s">
        <v>533</v>
      </c>
      <c r="D1581" s="621" t="s">
        <v>533</v>
      </c>
      <c r="E1581" s="621" t="s">
        <v>533</v>
      </c>
      <c r="F1581" s="4" t="s">
        <v>533</v>
      </c>
      <c r="G1581" s="4" t="s">
        <v>533</v>
      </c>
    </row>
    <row r="1582" spans="2:7" x14ac:dyDescent="0.35">
      <c r="B1582" s="620" t="s">
        <v>3305</v>
      </c>
      <c r="C1582" s="620" t="s">
        <v>3305</v>
      </c>
      <c r="D1582" s="620" t="s">
        <v>3305</v>
      </c>
      <c r="E1582" s="620" t="s">
        <v>3305</v>
      </c>
      <c r="F1582" s="10">
        <v>0</v>
      </c>
      <c r="G1582" s="10">
        <v>0</v>
      </c>
    </row>
    <row r="1583" spans="2:7" x14ac:dyDescent="0.35">
      <c r="B1583" s="621" t="s">
        <v>533</v>
      </c>
      <c r="C1583" s="621" t="s">
        <v>533</v>
      </c>
      <c r="D1583" s="621" t="s">
        <v>533</v>
      </c>
      <c r="E1583" s="621" t="s">
        <v>533</v>
      </c>
      <c r="F1583" s="4" t="s">
        <v>533</v>
      </c>
      <c r="G1583" s="4" t="s">
        <v>533</v>
      </c>
    </row>
    <row r="1584" spans="2:7" x14ac:dyDescent="0.35">
      <c r="B1584" s="21" t="s">
        <v>533</v>
      </c>
      <c r="C1584" s="21" t="s">
        <v>533</v>
      </c>
      <c r="D1584" s="21" t="s">
        <v>533</v>
      </c>
      <c r="E1584" s="21" t="s">
        <v>533</v>
      </c>
      <c r="F1584" s="24" t="s">
        <v>533</v>
      </c>
      <c r="G1584" s="24" t="s">
        <v>533</v>
      </c>
    </row>
    <row r="1585" spans="2:8" x14ac:dyDescent="0.35">
      <c r="B1585" s="22" t="s">
        <v>533</v>
      </c>
      <c r="C1585" s="22" t="s">
        <v>533</v>
      </c>
      <c r="D1585" s="22" t="s">
        <v>533</v>
      </c>
      <c r="E1585" s="22" t="s">
        <v>533</v>
      </c>
      <c r="F1585" s="25" t="s">
        <v>533</v>
      </c>
      <c r="G1585" s="25" t="s">
        <v>533</v>
      </c>
    </row>
    <row r="1586" spans="2:8" x14ac:dyDescent="0.35">
      <c r="B1586" s="23" t="s">
        <v>533</v>
      </c>
      <c r="C1586" s="23" t="s">
        <v>533</v>
      </c>
      <c r="D1586" s="23" t="s">
        <v>533</v>
      </c>
      <c r="E1586" s="23" t="s">
        <v>533</v>
      </c>
      <c r="F1586" s="26" t="s">
        <v>533</v>
      </c>
      <c r="G1586" s="26" t="s">
        <v>533</v>
      </c>
    </row>
    <row r="1587" spans="2:8" x14ac:dyDescent="0.35">
      <c r="B1587" s="624" t="s">
        <v>23</v>
      </c>
      <c r="C1587" s="624" t="s">
        <v>23</v>
      </c>
      <c r="D1587" s="624" t="s">
        <v>23</v>
      </c>
      <c r="E1587" s="624" t="s">
        <v>23</v>
      </c>
      <c r="F1587" s="624" t="s">
        <v>23</v>
      </c>
      <c r="G1587" s="624" t="s">
        <v>23</v>
      </c>
      <c r="H1587" s="27"/>
    </row>
    <row r="1588" spans="2:8" x14ac:dyDescent="0.35">
      <c r="B1588" s="625" t="s">
        <v>3293</v>
      </c>
      <c r="C1588" s="625" t="s">
        <v>3293</v>
      </c>
      <c r="D1588" s="625" t="s">
        <v>3293</v>
      </c>
      <c r="E1588" s="625" t="s">
        <v>3293</v>
      </c>
      <c r="F1588" s="625" t="s">
        <v>3293</v>
      </c>
      <c r="G1588" s="625" t="s">
        <v>3293</v>
      </c>
      <c r="H1588" s="27"/>
    </row>
    <row r="1589" spans="2:8" x14ac:dyDescent="0.35">
      <c r="B1589" s="625" t="s">
        <v>3294</v>
      </c>
      <c r="C1589" s="625" t="s">
        <v>3294</v>
      </c>
      <c r="D1589" s="625" t="s">
        <v>3294</v>
      </c>
      <c r="E1589" s="625" t="s">
        <v>3294</v>
      </c>
      <c r="F1589" s="625" t="s">
        <v>3294</v>
      </c>
      <c r="G1589" s="625" t="s">
        <v>3294</v>
      </c>
      <c r="H1589" s="27"/>
    </row>
    <row r="1590" spans="2:8" x14ac:dyDescent="0.35">
      <c r="B1590" s="626" t="s">
        <v>3295</v>
      </c>
      <c r="C1590" s="626" t="s">
        <v>3295</v>
      </c>
      <c r="D1590" s="626" t="s">
        <v>3295</v>
      </c>
      <c r="E1590" s="626" t="s">
        <v>3295</v>
      </c>
      <c r="F1590" s="626" t="s">
        <v>3295</v>
      </c>
      <c r="G1590" s="626" t="s">
        <v>3295</v>
      </c>
      <c r="H1590" s="27"/>
    </row>
    <row r="1591" spans="2:8" x14ac:dyDescent="0.35">
      <c r="B1591" s="619" t="s">
        <v>3296</v>
      </c>
      <c r="C1591" s="619" t="s">
        <v>3296</v>
      </c>
      <c r="D1591" s="619" t="s">
        <v>3296</v>
      </c>
      <c r="E1591" s="619" t="s">
        <v>3296</v>
      </c>
      <c r="F1591" s="14">
        <v>2025</v>
      </c>
      <c r="G1591" s="14">
        <v>2024</v>
      </c>
    </row>
    <row r="1592" spans="2:8" x14ac:dyDescent="0.35">
      <c r="B1592" s="620" t="s">
        <v>3297</v>
      </c>
      <c r="C1592" s="620" t="s">
        <v>3297</v>
      </c>
      <c r="D1592" s="620" t="s">
        <v>3297</v>
      </c>
      <c r="E1592" s="620" t="s">
        <v>3297</v>
      </c>
      <c r="F1592" s="10" t="s">
        <v>533</v>
      </c>
      <c r="G1592" s="10" t="s">
        <v>533</v>
      </c>
    </row>
    <row r="1593" spans="2:8" x14ac:dyDescent="0.35">
      <c r="B1593" s="17" t="s">
        <v>533</v>
      </c>
      <c r="C1593" s="623" t="s">
        <v>3307</v>
      </c>
      <c r="D1593" s="623" t="s">
        <v>3307</v>
      </c>
      <c r="E1593" s="623" t="s">
        <v>3307</v>
      </c>
      <c r="F1593" s="10" t="s">
        <v>75</v>
      </c>
      <c r="G1593" s="10" t="s">
        <v>3586</v>
      </c>
    </row>
    <row r="1594" spans="2:8" x14ac:dyDescent="0.35">
      <c r="B1594" s="18" t="s">
        <v>533</v>
      </c>
      <c r="C1594" s="19" t="s">
        <v>533</v>
      </c>
      <c r="D1594" s="622" t="s">
        <v>3309</v>
      </c>
      <c r="E1594" s="622" t="s">
        <v>3309</v>
      </c>
      <c r="F1594" s="4">
        <v>0</v>
      </c>
      <c r="G1594" s="4">
        <v>0</v>
      </c>
    </row>
    <row r="1595" spans="2:8" x14ac:dyDescent="0.35">
      <c r="B1595" s="18" t="s">
        <v>533</v>
      </c>
      <c r="C1595" s="19" t="s">
        <v>533</v>
      </c>
      <c r="D1595" s="622" t="s">
        <v>3310</v>
      </c>
      <c r="E1595" s="622" t="s">
        <v>3310</v>
      </c>
      <c r="F1595" s="4">
        <v>0</v>
      </c>
      <c r="G1595" s="4">
        <v>0</v>
      </c>
    </row>
    <row r="1596" spans="2:8" x14ac:dyDescent="0.35">
      <c r="B1596" s="18" t="s">
        <v>533</v>
      </c>
      <c r="C1596" s="19" t="s">
        <v>533</v>
      </c>
      <c r="D1596" s="622" t="s">
        <v>3311</v>
      </c>
      <c r="E1596" s="622" t="s">
        <v>3311</v>
      </c>
      <c r="F1596" s="4">
        <v>0</v>
      </c>
      <c r="G1596" s="4">
        <v>0</v>
      </c>
    </row>
    <row r="1597" spans="2:8" x14ac:dyDescent="0.35">
      <c r="B1597" s="18" t="s">
        <v>533</v>
      </c>
      <c r="C1597" s="19" t="s">
        <v>533</v>
      </c>
      <c r="D1597" s="622" t="s">
        <v>3312</v>
      </c>
      <c r="E1597" s="622" t="s">
        <v>3312</v>
      </c>
      <c r="F1597" s="4">
        <v>0</v>
      </c>
      <c r="G1597" s="4">
        <v>0</v>
      </c>
    </row>
    <row r="1598" spans="2:8" x14ac:dyDescent="0.35">
      <c r="B1598" s="18" t="s">
        <v>533</v>
      </c>
      <c r="C1598" s="19" t="s">
        <v>533</v>
      </c>
      <c r="D1598" s="622" t="s">
        <v>3313</v>
      </c>
      <c r="E1598" s="622" t="s">
        <v>3313</v>
      </c>
      <c r="F1598" s="4">
        <v>0</v>
      </c>
      <c r="G1598" s="4">
        <v>0</v>
      </c>
    </row>
    <row r="1599" spans="2:8" x14ac:dyDescent="0.35">
      <c r="B1599" s="18" t="s">
        <v>533</v>
      </c>
      <c r="C1599" s="19" t="s">
        <v>533</v>
      </c>
      <c r="D1599" s="622" t="s">
        <v>3314</v>
      </c>
      <c r="E1599" s="622" t="s">
        <v>3314</v>
      </c>
      <c r="F1599" s="4">
        <v>0</v>
      </c>
      <c r="G1599" s="4">
        <v>0</v>
      </c>
    </row>
    <row r="1600" spans="2:8" x14ac:dyDescent="0.35">
      <c r="B1600" s="18" t="s">
        <v>533</v>
      </c>
      <c r="C1600" s="19" t="s">
        <v>533</v>
      </c>
      <c r="D1600" s="622" t="s">
        <v>3315</v>
      </c>
      <c r="E1600" s="622" t="s">
        <v>3315</v>
      </c>
      <c r="F1600" s="4" t="s">
        <v>3401</v>
      </c>
      <c r="G1600" s="4" t="s">
        <v>3587</v>
      </c>
    </row>
    <row r="1601" spans="2:7" x14ac:dyDescent="0.35">
      <c r="B1601" s="18" t="s">
        <v>533</v>
      </c>
      <c r="C1601" s="19" t="s">
        <v>533</v>
      </c>
      <c r="D1601" s="622" t="s">
        <v>3316</v>
      </c>
      <c r="E1601" s="622" t="s">
        <v>3316</v>
      </c>
      <c r="F1601" s="4">
        <v>0</v>
      </c>
      <c r="G1601" s="4">
        <v>0</v>
      </c>
    </row>
    <row r="1602" spans="2:7" x14ac:dyDescent="0.35">
      <c r="B1602" s="18" t="s">
        <v>533</v>
      </c>
      <c r="C1602" s="19" t="s">
        <v>533</v>
      </c>
      <c r="D1602" s="622" t="s">
        <v>3317</v>
      </c>
      <c r="E1602" s="622" t="s">
        <v>3317</v>
      </c>
      <c r="F1602" s="4" t="s">
        <v>3402</v>
      </c>
      <c r="G1602" s="4" t="s">
        <v>3588</v>
      </c>
    </row>
    <row r="1603" spans="2:7" x14ac:dyDescent="0.35">
      <c r="B1603" s="18" t="s">
        <v>533</v>
      </c>
      <c r="C1603" s="19" t="s">
        <v>533</v>
      </c>
      <c r="D1603" s="622" t="s">
        <v>3318</v>
      </c>
      <c r="E1603" s="622" t="s">
        <v>3318</v>
      </c>
      <c r="F1603" s="4">
        <v>0</v>
      </c>
      <c r="G1603" s="4">
        <v>0</v>
      </c>
    </row>
    <row r="1604" spans="2:7" x14ac:dyDescent="0.35">
      <c r="B1604" s="621" t="s">
        <v>533</v>
      </c>
      <c r="C1604" s="621" t="s">
        <v>533</v>
      </c>
      <c r="D1604" s="621" t="s">
        <v>533</v>
      </c>
      <c r="E1604" s="621" t="s">
        <v>533</v>
      </c>
      <c r="F1604" s="4" t="s">
        <v>533</v>
      </c>
      <c r="G1604" s="4" t="s">
        <v>533</v>
      </c>
    </row>
    <row r="1605" spans="2:7" x14ac:dyDescent="0.35">
      <c r="B1605" s="17" t="s">
        <v>533</v>
      </c>
      <c r="C1605" s="623" t="s">
        <v>3308</v>
      </c>
      <c r="D1605" s="623" t="s">
        <v>3308</v>
      </c>
      <c r="E1605" s="623" t="s">
        <v>3308</v>
      </c>
      <c r="F1605" s="10" t="s">
        <v>2874</v>
      </c>
      <c r="G1605" s="10" t="s">
        <v>3589</v>
      </c>
    </row>
    <row r="1606" spans="2:7" x14ac:dyDescent="0.35">
      <c r="B1606" s="18" t="s">
        <v>533</v>
      </c>
      <c r="C1606" s="19" t="s">
        <v>533</v>
      </c>
      <c r="D1606" s="622" t="s">
        <v>3319</v>
      </c>
      <c r="E1606" s="622" t="s">
        <v>3319</v>
      </c>
      <c r="F1606" s="4" t="s">
        <v>1512</v>
      </c>
      <c r="G1606" s="4" t="s">
        <v>3590</v>
      </c>
    </row>
    <row r="1607" spans="2:7" x14ac:dyDescent="0.35">
      <c r="B1607" s="18" t="s">
        <v>533</v>
      </c>
      <c r="C1607" s="19" t="s">
        <v>533</v>
      </c>
      <c r="D1607" s="622" t="s">
        <v>3320</v>
      </c>
      <c r="E1607" s="622" t="s">
        <v>3320</v>
      </c>
      <c r="F1607" s="4" t="s">
        <v>1530</v>
      </c>
      <c r="G1607" s="4" t="s">
        <v>3591</v>
      </c>
    </row>
    <row r="1608" spans="2:7" x14ac:dyDescent="0.35">
      <c r="B1608" s="18" t="s">
        <v>533</v>
      </c>
      <c r="C1608" s="19" t="s">
        <v>533</v>
      </c>
      <c r="D1608" s="622" t="s">
        <v>3321</v>
      </c>
      <c r="E1608" s="622" t="s">
        <v>3321</v>
      </c>
      <c r="F1608" s="4" t="s">
        <v>1547</v>
      </c>
      <c r="G1608" s="4" t="s">
        <v>3592</v>
      </c>
    </row>
    <row r="1609" spans="2:7" x14ac:dyDescent="0.35">
      <c r="B1609" s="18" t="s">
        <v>533</v>
      </c>
      <c r="C1609" s="19" t="s">
        <v>533</v>
      </c>
      <c r="D1609" s="622" t="s">
        <v>3322</v>
      </c>
      <c r="E1609" s="622" t="s">
        <v>3322</v>
      </c>
      <c r="F1609" s="4">
        <v>0</v>
      </c>
      <c r="G1609" s="4">
        <v>0</v>
      </c>
    </row>
    <row r="1610" spans="2:7" x14ac:dyDescent="0.35">
      <c r="B1610" s="18" t="s">
        <v>533</v>
      </c>
      <c r="C1610" s="19" t="s">
        <v>533</v>
      </c>
      <c r="D1610" s="622" t="s">
        <v>3323</v>
      </c>
      <c r="E1610" s="622" t="s">
        <v>3323</v>
      </c>
      <c r="F1610" s="4">
        <v>0</v>
      </c>
      <c r="G1610" s="4">
        <v>0</v>
      </c>
    </row>
    <row r="1611" spans="2:7" x14ac:dyDescent="0.35">
      <c r="B1611" s="18" t="s">
        <v>533</v>
      </c>
      <c r="C1611" s="19" t="s">
        <v>533</v>
      </c>
      <c r="D1611" s="622" t="s">
        <v>3324</v>
      </c>
      <c r="E1611" s="622" t="s">
        <v>3324</v>
      </c>
      <c r="F1611" s="4" t="s">
        <v>481</v>
      </c>
      <c r="G1611" s="4" t="s">
        <v>481</v>
      </c>
    </row>
    <row r="1612" spans="2:7" x14ac:dyDescent="0.35">
      <c r="B1612" s="18" t="s">
        <v>533</v>
      </c>
      <c r="C1612" s="19" t="s">
        <v>533</v>
      </c>
      <c r="D1612" s="622" t="s">
        <v>3325</v>
      </c>
      <c r="E1612" s="622" t="s">
        <v>3325</v>
      </c>
      <c r="F1612" s="4">
        <v>0</v>
      </c>
      <c r="G1612" s="4">
        <v>0</v>
      </c>
    </row>
    <row r="1613" spans="2:7" x14ac:dyDescent="0.35">
      <c r="B1613" s="18" t="s">
        <v>533</v>
      </c>
      <c r="C1613" s="19" t="s">
        <v>533</v>
      </c>
      <c r="D1613" s="622" t="s">
        <v>3326</v>
      </c>
      <c r="E1613" s="622" t="s">
        <v>3326</v>
      </c>
      <c r="F1613" s="4">
        <v>0</v>
      </c>
      <c r="G1613" s="4">
        <v>0</v>
      </c>
    </row>
    <row r="1614" spans="2:7" x14ac:dyDescent="0.35">
      <c r="B1614" s="18" t="s">
        <v>533</v>
      </c>
      <c r="C1614" s="19" t="s">
        <v>533</v>
      </c>
      <c r="D1614" s="622" t="s">
        <v>3327</v>
      </c>
      <c r="E1614" s="622" t="s">
        <v>3327</v>
      </c>
      <c r="F1614" s="4">
        <v>0</v>
      </c>
      <c r="G1614" s="4">
        <v>0</v>
      </c>
    </row>
    <row r="1615" spans="2:7" x14ac:dyDescent="0.35">
      <c r="B1615" s="18" t="s">
        <v>533</v>
      </c>
      <c r="C1615" s="19" t="s">
        <v>533</v>
      </c>
      <c r="D1615" s="622" t="s">
        <v>3328</v>
      </c>
      <c r="E1615" s="622" t="s">
        <v>3328</v>
      </c>
      <c r="F1615" s="4">
        <v>0</v>
      </c>
      <c r="G1615" s="4">
        <v>0</v>
      </c>
    </row>
    <row r="1616" spans="2:7" x14ac:dyDescent="0.35">
      <c r="B1616" s="18" t="s">
        <v>533</v>
      </c>
      <c r="C1616" s="19" t="s">
        <v>533</v>
      </c>
      <c r="D1616" s="622" t="s">
        <v>3329</v>
      </c>
      <c r="E1616" s="622" t="s">
        <v>3329</v>
      </c>
      <c r="F1616" s="4">
        <v>0</v>
      </c>
      <c r="G1616" s="4">
        <v>0</v>
      </c>
    </row>
    <row r="1617" spans="2:7" x14ac:dyDescent="0.35">
      <c r="B1617" s="18" t="s">
        <v>533</v>
      </c>
      <c r="C1617" s="19" t="s">
        <v>533</v>
      </c>
      <c r="D1617" s="622" t="s">
        <v>3330</v>
      </c>
      <c r="E1617" s="622" t="s">
        <v>3330</v>
      </c>
      <c r="F1617" s="4">
        <v>0</v>
      </c>
      <c r="G1617" s="4">
        <v>0</v>
      </c>
    </row>
    <row r="1618" spans="2:7" x14ac:dyDescent="0.35">
      <c r="B1618" s="18" t="s">
        <v>533</v>
      </c>
      <c r="C1618" s="19" t="s">
        <v>533</v>
      </c>
      <c r="D1618" s="622" t="s">
        <v>3331</v>
      </c>
      <c r="E1618" s="622" t="s">
        <v>3331</v>
      </c>
      <c r="F1618" s="4">
        <v>0</v>
      </c>
      <c r="G1618" s="4">
        <v>0</v>
      </c>
    </row>
    <row r="1619" spans="2:7" x14ac:dyDescent="0.35">
      <c r="B1619" s="18" t="s">
        <v>533</v>
      </c>
      <c r="C1619" s="19" t="s">
        <v>533</v>
      </c>
      <c r="D1619" s="622" t="s">
        <v>3332</v>
      </c>
      <c r="E1619" s="622" t="s">
        <v>3332</v>
      </c>
      <c r="F1619" s="4">
        <v>0</v>
      </c>
      <c r="G1619" s="4">
        <v>0</v>
      </c>
    </row>
    <row r="1620" spans="2:7" x14ac:dyDescent="0.35">
      <c r="B1620" s="18" t="s">
        <v>533</v>
      </c>
      <c r="C1620" s="19" t="s">
        <v>533</v>
      </c>
      <c r="D1620" s="622" t="s">
        <v>3333</v>
      </c>
      <c r="E1620" s="622" t="s">
        <v>3333</v>
      </c>
      <c r="F1620" s="4">
        <v>0</v>
      </c>
      <c r="G1620" s="4">
        <v>0</v>
      </c>
    </row>
    <row r="1621" spans="2:7" x14ac:dyDescent="0.35">
      <c r="B1621" s="18" t="s">
        <v>533</v>
      </c>
      <c r="C1621" s="19" t="s">
        <v>533</v>
      </c>
      <c r="D1621" s="622" t="s">
        <v>3334</v>
      </c>
      <c r="E1621" s="622" t="s">
        <v>3334</v>
      </c>
      <c r="F1621" s="4">
        <v>0</v>
      </c>
      <c r="G1621" s="4">
        <v>0</v>
      </c>
    </row>
    <row r="1622" spans="2:7" x14ac:dyDescent="0.35">
      <c r="B1622" s="620" t="s">
        <v>3298</v>
      </c>
      <c r="C1622" s="620" t="s">
        <v>3298</v>
      </c>
      <c r="D1622" s="620" t="s">
        <v>3298</v>
      </c>
      <c r="E1622" s="620" t="s">
        <v>3298</v>
      </c>
      <c r="F1622" s="10" t="s">
        <v>2904</v>
      </c>
      <c r="G1622" s="10" t="s">
        <v>3593</v>
      </c>
    </row>
    <row r="1623" spans="2:7" x14ac:dyDescent="0.35">
      <c r="B1623" s="621" t="s">
        <v>533</v>
      </c>
      <c r="C1623" s="621" t="s">
        <v>533</v>
      </c>
      <c r="D1623" s="621" t="s">
        <v>533</v>
      </c>
      <c r="E1623" s="621" t="s">
        <v>533</v>
      </c>
      <c r="F1623" s="4" t="s">
        <v>533</v>
      </c>
      <c r="G1623" s="4" t="s">
        <v>533</v>
      </c>
    </row>
    <row r="1624" spans="2:7" x14ac:dyDescent="0.35">
      <c r="B1624" s="620" t="s">
        <v>3299</v>
      </c>
      <c r="C1624" s="620" t="s">
        <v>3299</v>
      </c>
      <c r="D1624" s="620" t="s">
        <v>3299</v>
      </c>
      <c r="E1624" s="620" t="s">
        <v>3299</v>
      </c>
      <c r="F1624" s="10" t="s">
        <v>533</v>
      </c>
      <c r="G1624" s="10" t="s">
        <v>533</v>
      </c>
    </row>
    <row r="1625" spans="2:7" x14ac:dyDescent="0.35">
      <c r="B1625" s="17" t="s">
        <v>533</v>
      </c>
      <c r="C1625" s="623" t="s">
        <v>3307</v>
      </c>
      <c r="D1625" s="623" t="s">
        <v>3307</v>
      </c>
      <c r="E1625" s="623" t="s">
        <v>3307</v>
      </c>
      <c r="F1625" s="10">
        <v>0</v>
      </c>
      <c r="G1625" s="10">
        <v>0</v>
      </c>
    </row>
    <row r="1626" spans="2:7" x14ac:dyDescent="0.35">
      <c r="B1626" s="18" t="s">
        <v>533</v>
      </c>
      <c r="C1626" s="19" t="s">
        <v>533</v>
      </c>
      <c r="D1626" s="622" t="s">
        <v>3335</v>
      </c>
      <c r="E1626" s="622" t="s">
        <v>3335</v>
      </c>
      <c r="F1626" s="4">
        <v>0</v>
      </c>
      <c r="G1626" s="4">
        <v>0</v>
      </c>
    </row>
    <row r="1627" spans="2:7" x14ac:dyDescent="0.35">
      <c r="B1627" s="18" t="s">
        <v>533</v>
      </c>
      <c r="C1627" s="19" t="s">
        <v>533</v>
      </c>
      <c r="D1627" s="622" t="s">
        <v>3336</v>
      </c>
      <c r="E1627" s="622" t="s">
        <v>3336</v>
      </c>
      <c r="F1627" s="4">
        <v>0</v>
      </c>
      <c r="G1627" s="4">
        <v>0</v>
      </c>
    </row>
    <row r="1628" spans="2:7" x14ac:dyDescent="0.35">
      <c r="B1628" s="18" t="s">
        <v>533</v>
      </c>
      <c r="C1628" s="19" t="s">
        <v>533</v>
      </c>
      <c r="D1628" s="622" t="s">
        <v>3337</v>
      </c>
      <c r="E1628" s="622" t="s">
        <v>3337</v>
      </c>
      <c r="F1628" s="4">
        <v>0</v>
      </c>
      <c r="G1628" s="4">
        <v>0</v>
      </c>
    </row>
    <row r="1629" spans="2:7" x14ac:dyDescent="0.35">
      <c r="B1629" s="621" t="s">
        <v>533</v>
      </c>
      <c r="C1629" s="621" t="s">
        <v>533</v>
      </c>
      <c r="D1629" s="621" t="s">
        <v>533</v>
      </c>
      <c r="E1629" s="621" t="s">
        <v>533</v>
      </c>
      <c r="F1629" s="4" t="s">
        <v>533</v>
      </c>
      <c r="G1629" s="4" t="s">
        <v>533</v>
      </c>
    </row>
    <row r="1630" spans="2:7" x14ac:dyDescent="0.35">
      <c r="B1630" s="17" t="s">
        <v>533</v>
      </c>
      <c r="C1630" s="623" t="s">
        <v>3308</v>
      </c>
      <c r="D1630" s="623" t="s">
        <v>3308</v>
      </c>
      <c r="E1630" s="623" t="s">
        <v>3308</v>
      </c>
      <c r="F1630" s="10" t="s">
        <v>2904</v>
      </c>
      <c r="G1630" s="10" t="s">
        <v>3593</v>
      </c>
    </row>
    <row r="1631" spans="2:7" x14ac:dyDescent="0.35">
      <c r="B1631" s="18" t="s">
        <v>533</v>
      </c>
      <c r="C1631" s="19" t="s">
        <v>533</v>
      </c>
      <c r="D1631" s="622" t="s">
        <v>3335</v>
      </c>
      <c r="E1631" s="622" t="s">
        <v>3335</v>
      </c>
      <c r="F1631" s="4" t="s">
        <v>3403</v>
      </c>
      <c r="G1631" s="4" t="s">
        <v>3594</v>
      </c>
    </row>
    <row r="1632" spans="2:7" x14ac:dyDescent="0.35">
      <c r="B1632" s="18" t="s">
        <v>533</v>
      </c>
      <c r="C1632" s="19" t="s">
        <v>533</v>
      </c>
      <c r="D1632" s="622" t="s">
        <v>3336</v>
      </c>
      <c r="E1632" s="622" t="s">
        <v>3336</v>
      </c>
      <c r="F1632" s="4" t="s">
        <v>3404</v>
      </c>
      <c r="G1632" s="4" t="s">
        <v>3595</v>
      </c>
    </row>
    <row r="1633" spans="2:7" x14ac:dyDescent="0.35">
      <c r="B1633" s="18" t="s">
        <v>533</v>
      </c>
      <c r="C1633" s="19" t="s">
        <v>533</v>
      </c>
      <c r="D1633" s="622" t="s">
        <v>3338</v>
      </c>
      <c r="E1633" s="622" t="s">
        <v>3338</v>
      </c>
      <c r="F1633" s="4" t="s">
        <v>3405</v>
      </c>
      <c r="G1633" s="4" t="s">
        <v>3596</v>
      </c>
    </row>
    <row r="1634" spans="2:7" x14ac:dyDescent="0.35">
      <c r="B1634" s="620" t="s">
        <v>3300</v>
      </c>
      <c r="C1634" s="620" t="s">
        <v>3300</v>
      </c>
      <c r="D1634" s="620" t="s">
        <v>3300</v>
      </c>
      <c r="E1634" s="620" t="s">
        <v>3300</v>
      </c>
      <c r="F1634" s="10" t="s">
        <v>3406</v>
      </c>
      <c r="G1634" s="10" t="s">
        <v>3597</v>
      </c>
    </row>
    <row r="1635" spans="2:7" x14ac:dyDescent="0.35">
      <c r="B1635" s="621" t="s">
        <v>533</v>
      </c>
      <c r="C1635" s="621" t="s">
        <v>533</v>
      </c>
      <c r="D1635" s="621" t="s">
        <v>533</v>
      </c>
      <c r="E1635" s="621" t="s">
        <v>533</v>
      </c>
      <c r="F1635" s="4" t="s">
        <v>533</v>
      </c>
      <c r="G1635" s="4" t="s">
        <v>533</v>
      </c>
    </row>
    <row r="1636" spans="2:7" x14ac:dyDescent="0.35">
      <c r="B1636" s="620" t="s">
        <v>3301</v>
      </c>
      <c r="C1636" s="620" t="s">
        <v>3301</v>
      </c>
      <c r="D1636" s="620" t="s">
        <v>3301</v>
      </c>
      <c r="E1636" s="620" t="s">
        <v>3301</v>
      </c>
      <c r="F1636" s="10" t="s">
        <v>533</v>
      </c>
      <c r="G1636" s="10" t="s">
        <v>533</v>
      </c>
    </row>
    <row r="1637" spans="2:7" x14ac:dyDescent="0.35">
      <c r="B1637" s="17" t="s">
        <v>533</v>
      </c>
      <c r="C1637" s="623" t="s">
        <v>3307</v>
      </c>
      <c r="D1637" s="623" t="s">
        <v>3307</v>
      </c>
      <c r="E1637" s="623" t="s">
        <v>3307</v>
      </c>
      <c r="F1637" s="10">
        <v>0</v>
      </c>
      <c r="G1637" s="10">
        <v>0</v>
      </c>
    </row>
    <row r="1638" spans="2:7" x14ac:dyDescent="0.35">
      <c r="B1638" s="18" t="s">
        <v>533</v>
      </c>
      <c r="C1638" s="19" t="s">
        <v>533</v>
      </c>
      <c r="D1638" s="622" t="s">
        <v>3339</v>
      </c>
      <c r="E1638" s="622" t="s">
        <v>3339</v>
      </c>
      <c r="F1638" s="4">
        <v>0</v>
      </c>
      <c r="G1638" s="4">
        <v>0</v>
      </c>
    </row>
    <row r="1639" spans="2:7" x14ac:dyDescent="0.35">
      <c r="B1639" s="18" t="s">
        <v>533</v>
      </c>
      <c r="C1639" s="19" t="s">
        <v>533</v>
      </c>
      <c r="D1639" s="19" t="s">
        <v>533</v>
      </c>
      <c r="E1639" s="20" t="s">
        <v>3343</v>
      </c>
      <c r="F1639" s="4">
        <v>0</v>
      </c>
      <c r="G1639" s="4">
        <v>0</v>
      </c>
    </row>
    <row r="1640" spans="2:7" x14ac:dyDescent="0.35">
      <c r="B1640" s="18" t="s">
        <v>533</v>
      </c>
      <c r="C1640" s="19" t="s">
        <v>533</v>
      </c>
      <c r="D1640" s="19" t="s">
        <v>533</v>
      </c>
      <c r="E1640" s="20" t="s">
        <v>3344</v>
      </c>
      <c r="F1640" s="4">
        <v>0</v>
      </c>
      <c r="G1640" s="4">
        <v>0</v>
      </c>
    </row>
    <row r="1641" spans="2:7" x14ac:dyDescent="0.35">
      <c r="B1641" s="18" t="s">
        <v>533</v>
      </c>
      <c r="C1641" s="19" t="s">
        <v>533</v>
      </c>
      <c r="D1641" s="622" t="s">
        <v>3340</v>
      </c>
      <c r="E1641" s="622" t="s">
        <v>3340</v>
      </c>
      <c r="F1641" s="4">
        <v>0</v>
      </c>
      <c r="G1641" s="4">
        <v>0</v>
      </c>
    </row>
    <row r="1642" spans="2:7" x14ac:dyDescent="0.35">
      <c r="B1642" s="621" t="s">
        <v>533</v>
      </c>
      <c r="C1642" s="621" t="s">
        <v>533</v>
      </c>
      <c r="D1642" s="621" t="s">
        <v>533</v>
      </c>
      <c r="E1642" s="621" t="s">
        <v>533</v>
      </c>
      <c r="F1642" s="4" t="s">
        <v>533</v>
      </c>
      <c r="G1642" s="4" t="s">
        <v>533</v>
      </c>
    </row>
    <row r="1643" spans="2:7" x14ac:dyDescent="0.35">
      <c r="B1643" s="17" t="s">
        <v>533</v>
      </c>
      <c r="C1643" s="623" t="s">
        <v>3308</v>
      </c>
      <c r="D1643" s="623" t="s">
        <v>3308</v>
      </c>
      <c r="E1643" s="623" t="s">
        <v>3308</v>
      </c>
      <c r="F1643" s="10">
        <v>0</v>
      </c>
      <c r="G1643" s="10">
        <v>0</v>
      </c>
    </row>
    <row r="1644" spans="2:7" x14ac:dyDescent="0.35">
      <c r="B1644" s="18" t="s">
        <v>533</v>
      </c>
      <c r="C1644" s="19" t="s">
        <v>533</v>
      </c>
      <c r="D1644" s="622" t="s">
        <v>3341</v>
      </c>
      <c r="E1644" s="622" t="s">
        <v>3341</v>
      </c>
      <c r="F1644" s="4">
        <v>0</v>
      </c>
      <c r="G1644" s="4">
        <v>0</v>
      </c>
    </row>
    <row r="1645" spans="2:7" x14ac:dyDescent="0.35">
      <c r="B1645" s="18" t="s">
        <v>533</v>
      </c>
      <c r="C1645" s="19" t="s">
        <v>533</v>
      </c>
      <c r="D1645" s="19" t="s">
        <v>533</v>
      </c>
      <c r="E1645" s="20" t="s">
        <v>3343</v>
      </c>
      <c r="F1645" s="4">
        <v>0</v>
      </c>
      <c r="G1645" s="4">
        <v>0</v>
      </c>
    </row>
    <row r="1646" spans="2:7" x14ac:dyDescent="0.35">
      <c r="B1646" s="18" t="s">
        <v>533</v>
      </c>
      <c r="C1646" s="19" t="s">
        <v>533</v>
      </c>
      <c r="D1646" s="19" t="s">
        <v>533</v>
      </c>
      <c r="E1646" s="20" t="s">
        <v>3344</v>
      </c>
      <c r="F1646" s="4">
        <v>0</v>
      </c>
      <c r="G1646" s="4">
        <v>0</v>
      </c>
    </row>
    <row r="1647" spans="2:7" x14ac:dyDescent="0.35">
      <c r="B1647" s="18" t="s">
        <v>533</v>
      </c>
      <c r="C1647" s="19" t="s">
        <v>533</v>
      </c>
      <c r="D1647" s="622" t="s">
        <v>3342</v>
      </c>
      <c r="E1647" s="622" t="s">
        <v>3342</v>
      </c>
      <c r="F1647" s="4">
        <v>0</v>
      </c>
      <c r="G1647" s="4">
        <v>0</v>
      </c>
    </row>
    <row r="1648" spans="2:7" x14ac:dyDescent="0.35">
      <c r="B1648" s="620" t="s">
        <v>3302</v>
      </c>
      <c r="C1648" s="620" t="s">
        <v>3302</v>
      </c>
      <c r="D1648" s="620" t="s">
        <v>3302</v>
      </c>
      <c r="E1648" s="620" t="s">
        <v>3302</v>
      </c>
      <c r="F1648" s="10">
        <v>0</v>
      </c>
      <c r="G1648" s="10">
        <v>0</v>
      </c>
    </row>
    <row r="1649" spans="2:8" x14ac:dyDescent="0.35">
      <c r="B1649" s="621" t="s">
        <v>533</v>
      </c>
      <c r="C1649" s="621" t="s">
        <v>533</v>
      </c>
      <c r="D1649" s="621" t="s">
        <v>533</v>
      </c>
      <c r="E1649" s="621" t="s">
        <v>533</v>
      </c>
      <c r="F1649" s="4" t="s">
        <v>533</v>
      </c>
      <c r="G1649" s="4" t="s">
        <v>533</v>
      </c>
    </row>
    <row r="1650" spans="2:8" x14ac:dyDescent="0.35">
      <c r="B1650" s="620" t="s">
        <v>3303</v>
      </c>
      <c r="C1650" s="620" t="s">
        <v>3303</v>
      </c>
      <c r="D1650" s="620" t="s">
        <v>3303</v>
      </c>
      <c r="E1650" s="620" t="s">
        <v>3303</v>
      </c>
      <c r="F1650" s="10">
        <v>0</v>
      </c>
      <c r="G1650" s="10">
        <v>0</v>
      </c>
    </row>
    <row r="1651" spans="2:8" x14ac:dyDescent="0.35">
      <c r="B1651" s="621" t="s">
        <v>533</v>
      </c>
      <c r="C1651" s="621" t="s">
        <v>533</v>
      </c>
      <c r="D1651" s="621" t="s">
        <v>533</v>
      </c>
      <c r="E1651" s="621" t="s">
        <v>533</v>
      </c>
      <c r="F1651" s="4" t="s">
        <v>533</v>
      </c>
      <c r="G1651" s="4" t="s">
        <v>533</v>
      </c>
    </row>
    <row r="1652" spans="2:8" x14ac:dyDescent="0.35">
      <c r="B1652" s="620" t="s">
        <v>3304</v>
      </c>
      <c r="C1652" s="620" t="s">
        <v>3304</v>
      </c>
      <c r="D1652" s="620" t="s">
        <v>3304</v>
      </c>
      <c r="E1652" s="620" t="s">
        <v>3304</v>
      </c>
      <c r="F1652" s="10">
        <v>0</v>
      </c>
      <c r="G1652" s="10">
        <v>0</v>
      </c>
    </row>
    <row r="1653" spans="2:8" x14ac:dyDescent="0.35">
      <c r="B1653" s="621" t="s">
        <v>533</v>
      </c>
      <c r="C1653" s="621" t="s">
        <v>533</v>
      </c>
      <c r="D1653" s="621" t="s">
        <v>533</v>
      </c>
      <c r="E1653" s="621" t="s">
        <v>533</v>
      </c>
      <c r="F1653" s="4" t="s">
        <v>533</v>
      </c>
      <c r="G1653" s="4" t="s">
        <v>533</v>
      </c>
    </row>
    <row r="1654" spans="2:8" x14ac:dyDescent="0.35">
      <c r="B1654" s="620" t="s">
        <v>3305</v>
      </c>
      <c r="C1654" s="620" t="s">
        <v>3305</v>
      </c>
      <c r="D1654" s="620" t="s">
        <v>3305</v>
      </c>
      <c r="E1654" s="620" t="s">
        <v>3305</v>
      </c>
      <c r="F1654" s="10">
        <v>0</v>
      </c>
      <c r="G1654" s="10">
        <v>0</v>
      </c>
    </row>
    <row r="1655" spans="2:8" x14ac:dyDescent="0.35">
      <c r="B1655" s="621" t="s">
        <v>533</v>
      </c>
      <c r="C1655" s="621" t="s">
        <v>533</v>
      </c>
      <c r="D1655" s="621" t="s">
        <v>533</v>
      </c>
      <c r="E1655" s="621" t="s">
        <v>533</v>
      </c>
      <c r="F1655" s="4" t="s">
        <v>533</v>
      </c>
      <c r="G1655" s="4" t="s">
        <v>533</v>
      </c>
    </row>
    <row r="1656" spans="2:8" x14ac:dyDescent="0.35">
      <c r="B1656" s="21" t="s">
        <v>533</v>
      </c>
      <c r="C1656" s="21" t="s">
        <v>533</v>
      </c>
      <c r="D1656" s="21" t="s">
        <v>533</v>
      </c>
      <c r="E1656" s="21" t="s">
        <v>533</v>
      </c>
      <c r="F1656" s="24" t="s">
        <v>533</v>
      </c>
      <c r="G1656" s="24" t="s">
        <v>533</v>
      </c>
    </row>
    <row r="1657" spans="2:8" x14ac:dyDescent="0.35">
      <c r="B1657" s="22" t="s">
        <v>533</v>
      </c>
      <c r="C1657" s="22" t="s">
        <v>533</v>
      </c>
      <c r="D1657" s="22" t="s">
        <v>533</v>
      </c>
      <c r="E1657" s="22" t="s">
        <v>533</v>
      </c>
      <c r="F1657" s="25" t="s">
        <v>533</v>
      </c>
      <c r="G1657" s="25" t="s">
        <v>533</v>
      </c>
    </row>
    <row r="1658" spans="2:8" x14ac:dyDescent="0.35">
      <c r="B1658" s="23" t="s">
        <v>533</v>
      </c>
      <c r="C1658" s="23" t="s">
        <v>533</v>
      </c>
      <c r="D1658" s="23" t="s">
        <v>533</v>
      </c>
      <c r="E1658" s="23" t="s">
        <v>533</v>
      </c>
      <c r="F1658" s="26" t="s">
        <v>533</v>
      </c>
      <c r="G1658" s="26" t="s">
        <v>533</v>
      </c>
    </row>
    <row r="1659" spans="2:8" x14ac:dyDescent="0.35">
      <c r="B1659" s="624" t="s">
        <v>24</v>
      </c>
      <c r="C1659" s="624" t="s">
        <v>24</v>
      </c>
      <c r="D1659" s="624" t="s">
        <v>24</v>
      </c>
      <c r="E1659" s="624" t="s">
        <v>24</v>
      </c>
      <c r="F1659" s="624" t="s">
        <v>24</v>
      </c>
      <c r="G1659" s="624" t="s">
        <v>24</v>
      </c>
      <c r="H1659" s="27"/>
    </row>
    <row r="1660" spans="2:8" x14ac:dyDescent="0.35">
      <c r="B1660" s="625" t="s">
        <v>3293</v>
      </c>
      <c r="C1660" s="625" t="s">
        <v>3293</v>
      </c>
      <c r="D1660" s="625" t="s">
        <v>3293</v>
      </c>
      <c r="E1660" s="625" t="s">
        <v>3293</v>
      </c>
      <c r="F1660" s="625" t="s">
        <v>3293</v>
      </c>
      <c r="G1660" s="625" t="s">
        <v>3293</v>
      </c>
      <c r="H1660" s="27"/>
    </row>
    <row r="1661" spans="2:8" x14ac:dyDescent="0.35">
      <c r="B1661" s="625" t="s">
        <v>3294</v>
      </c>
      <c r="C1661" s="625" t="s">
        <v>3294</v>
      </c>
      <c r="D1661" s="625" t="s">
        <v>3294</v>
      </c>
      <c r="E1661" s="625" t="s">
        <v>3294</v>
      </c>
      <c r="F1661" s="625" t="s">
        <v>3294</v>
      </c>
      <c r="G1661" s="625" t="s">
        <v>3294</v>
      </c>
      <c r="H1661" s="27"/>
    </row>
    <row r="1662" spans="2:8" x14ac:dyDescent="0.35">
      <c r="B1662" s="626" t="s">
        <v>3295</v>
      </c>
      <c r="C1662" s="626" t="s">
        <v>3295</v>
      </c>
      <c r="D1662" s="626" t="s">
        <v>3295</v>
      </c>
      <c r="E1662" s="626" t="s">
        <v>3295</v>
      </c>
      <c r="F1662" s="626" t="s">
        <v>3295</v>
      </c>
      <c r="G1662" s="626" t="s">
        <v>3295</v>
      </c>
      <c r="H1662" s="27"/>
    </row>
    <row r="1663" spans="2:8" x14ac:dyDescent="0.35">
      <c r="B1663" s="619" t="s">
        <v>3296</v>
      </c>
      <c r="C1663" s="619" t="s">
        <v>3296</v>
      </c>
      <c r="D1663" s="619" t="s">
        <v>3296</v>
      </c>
      <c r="E1663" s="619" t="s">
        <v>3296</v>
      </c>
      <c r="F1663" s="14">
        <v>2025</v>
      </c>
      <c r="G1663" s="14">
        <v>2024</v>
      </c>
    </row>
    <row r="1664" spans="2:8" x14ac:dyDescent="0.35">
      <c r="B1664" s="620" t="s">
        <v>3297</v>
      </c>
      <c r="C1664" s="620" t="s">
        <v>3297</v>
      </c>
      <c r="D1664" s="620" t="s">
        <v>3297</v>
      </c>
      <c r="E1664" s="620" t="s">
        <v>3297</v>
      </c>
      <c r="F1664" s="10" t="s">
        <v>533</v>
      </c>
      <c r="G1664" s="10" t="s">
        <v>533</v>
      </c>
    </row>
    <row r="1665" spans="2:7" x14ac:dyDescent="0.35">
      <c r="B1665" s="17" t="s">
        <v>533</v>
      </c>
      <c r="C1665" s="623" t="s">
        <v>3307</v>
      </c>
      <c r="D1665" s="623" t="s">
        <v>3307</v>
      </c>
      <c r="E1665" s="623" t="s">
        <v>3307</v>
      </c>
      <c r="F1665" s="10" t="s">
        <v>76</v>
      </c>
      <c r="G1665" s="10" t="s">
        <v>3598</v>
      </c>
    </row>
    <row r="1666" spans="2:7" x14ac:dyDescent="0.35">
      <c r="B1666" s="18" t="s">
        <v>533</v>
      </c>
      <c r="C1666" s="19" t="s">
        <v>533</v>
      </c>
      <c r="D1666" s="622" t="s">
        <v>3309</v>
      </c>
      <c r="E1666" s="622" t="s">
        <v>3309</v>
      </c>
      <c r="F1666" s="4">
        <v>0</v>
      </c>
      <c r="G1666" s="4">
        <v>0</v>
      </c>
    </row>
    <row r="1667" spans="2:7" x14ac:dyDescent="0.35">
      <c r="B1667" s="18" t="s">
        <v>533</v>
      </c>
      <c r="C1667" s="19" t="s">
        <v>533</v>
      </c>
      <c r="D1667" s="622" t="s">
        <v>3310</v>
      </c>
      <c r="E1667" s="622" t="s">
        <v>3310</v>
      </c>
      <c r="F1667" s="4">
        <v>0</v>
      </c>
      <c r="G1667" s="4">
        <v>0</v>
      </c>
    </row>
    <row r="1668" spans="2:7" x14ac:dyDescent="0.35">
      <c r="B1668" s="18" t="s">
        <v>533</v>
      </c>
      <c r="C1668" s="19" t="s">
        <v>533</v>
      </c>
      <c r="D1668" s="622" t="s">
        <v>3311</v>
      </c>
      <c r="E1668" s="622" t="s">
        <v>3311</v>
      </c>
      <c r="F1668" s="4">
        <v>0</v>
      </c>
      <c r="G1668" s="4">
        <v>0</v>
      </c>
    </row>
    <row r="1669" spans="2:7" x14ac:dyDescent="0.35">
      <c r="B1669" s="18" t="s">
        <v>533</v>
      </c>
      <c r="C1669" s="19" t="s">
        <v>533</v>
      </c>
      <c r="D1669" s="622" t="s">
        <v>3312</v>
      </c>
      <c r="E1669" s="622" t="s">
        <v>3312</v>
      </c>
      <c r="F1669" s="4">
        <v>0</v>
      </c>
      <c r="G1669" s="4">
        <v>0</v>
      </c>
    </row>
    <row r="1670" spans="2:7" x14ac:dyDescent="0.35">
      <c r="B1670" s="18" t="s">
        <v>533</v>
      </c>
      <c r="C1670" s="19" t="s">
        <v>533</v>
      </c>
      <c r="D1670" s="622" t="s">
        <v>3313</v>
      </c>
      <c r="E1670" s="622" t="s">
        <v>3313</v>
      </c>
      <c r="F1670" s="4">
        <v>0</v>
      </c>
      <c r="G1670" s="4">
        <v>0</v>
      </c>
    </row>
    <row r="1671" spans="2:7" x14ac:dyDescent="0.35">
      <c r="B1671" s="18" t="s">
        <v>533</v>
      </c>
      <c r="C1671" s="19" t="s">
        <v>533</v>
      </c>
      <c r="D1671" s="622" t="s">
        <v>3314</v>
      </c>
      <c r="E1671" s="622" t="s">
        <v>3314</v>
      </c>
      <c r="F1671" s="4">
        <v>0</v>
      </c>
      <c r="G1671" s="4">
        <v>0</v>
      </c>
    </row>
    <row r="1672" spans="2:7" x14ac:dyDescent="0.35">
      <c r="B1672" s="18" t="s">
        <v>533</v>
      </c>
      <c r="C1672" s="19" t="s">
        <v>533</v>
      </c>
      <c r="D1672" s="622" t="s">
        <v>3315</v>
      </c>
      <c r="E1672" s="622" t="s">
        <v>3315</v>
      </c>
      <c r="F1672" s="4" t="s">
        <v>3407</v>
      </c>
      <c r="G1672" s="4" t="s">
        <v>3407</v>
      </c>
    </row>
    <row r="1673" spans="2:7" x14ac:dyDescent="0.35">
      <c r="B1673" s="18" t="s">
        <v>533</v>
      </c>
      <c r="C1673" s="19" t="s">
        <v>533</v>
      </c>
      <c r="D1673" s="622" t="s">
        <v>3316</v>
      </c>
      <c r="E1673" s="622" t="s">
        <v>3316</v>
      </c>
      <c r="F1673" s="4">
        <v>0</v>
      </c>
      <c r="G1673" s="4">
        <v>0</v>
      </c>
    </row>
    <row r="1674" spans="2:7" x14ac:dyDescent="0.35">
      <c r="B1674" s="18" t="s">
        <v>533</v>
      </c>
      <c r="C1674" s="19" t="s">
        <v>533</v>
      </c>
      <c r="D1674" s="622" t="s">
        <v>3317</v>
      </c>
      <c r="E1674" s="622" t="s">
        <v>3317</v>
      </c>
      <c r="F1674" s="4" t="s">
        <v>3408</v>
      </c>
      <c r="G1674" s="4" t="s">
        <v>3599</v>
      </c>
    </row>
    <row r="1675" spans="2:7" x14ac:dyDescent="0.35">
      <c r="B1675" s="18" t="s">
        <v>533</v>
      </c>
      <c r="C1675" s="19" t="s">
        <v>533</v>
      </c>
      <c r="D1675" s="622" t="s">
        <v>3318</v>
      </c>
      <c r="E1675" s="622" t="s">
        <v>3318</v>
      </c>
      <c r="F1675" s="4">
        <v>0</v>
      </c>
      <c r="G1675" s="4">
        <v>0</v>
      </c>
    </row>
    <row r="1676" spans="2:7" x14ac:dyDescent="0.35">
      <c r="B1676" s="621" t="s">
        <v>533</v>
      </c>
      <c r="C1676" s="621" t="s">
        <v>533</v>
      </c>
      <c r="D1676" s="621" t="s">
        <v>533</v>
      </c>
      <c r="E1676" s="621" t="s">
        <v>533</v>
      </c>
      <c r="F1676" s="4" t="s">
        <v>533</v>
      </c>
      <c r="G1676" s="4" t="s">
        <v>533</v>
      </c>
    </row>
    <row r="1677" spans="2:7" x14ac:dyDescent="0.35">
      <c r="B1677" s="17" t="s">
        <v>533</v>
      </c>
      <c r="C1677" s="623" t="s">
        <v>3308</v>
      </c>
      <c r="D1677" s="623" t="s">
        <v>3308</v>
      </c>
      <c r="E1677" s="623" t="s">
        <v>3308</v>
      </c>
      <c r="F1677" s="10" t="s">
        <v>2881</v>
      </c>
      <c r="G1677" s="10" t="s">
        <v>3600</v>
      </c>
    </row>
    <row r="1678" spans="2:7" x14ac:dyDescent="0.35">
      <c r="B1678" s="18" t="s">
        <v>533</v>
      </c>
      <c r="C1678" s="19" t="s">
        <v>533</v>
      </c>
      <c r="D1678" s="622" t="s">
        <v>3319</v>
      </c>
      <c r="E1678" s="622" t="s">
        <v>3319</v>
      </c>
      <c r="F1678" s="4" t="s">
        <v>1594</v>
      </c>
      <c r="G1678" s="4" t="s">
        <v>3601</v>
      </c>
    </row>
    <row r="1679" spans="2:7" x14ac:dyDescent="0.35">
      <c r="B1679" s="18" t="s">
        <v>533</v>
      </c>
      <c r="C1679" s="19" t="s">
        <v>533</v>
      </c>
      <c r="D1679" s="622" t="s">
        <v>3320</v>
      </c>
      <c r="E1679" s="622" t="s">
        <v>3320</v>
      </c>
      <c r="F1679" s="4" t="s">
        <v>1609</v>
      </c>
      <c r="G1679" s="4" t="s">
        <v>3602</v>
      </c>
    </row>
    <row r="1680" spans="2:7" x14ac:dyDescent="0.35">
      <c r="B1680" s="18" t="s">
        <v>533</v>
      </c>
      <c r="C1680" s="19" t="s">
        <v>533</v>
      </c>
      <c r="D1680" s="622" t="s">
        <v>3321</v>
      </c>
      <c r="E1680" s="622" t="s">
        <v>3321</v>
      </c>
      <c r="F1680" s="4" t="s">
        <v>1634</v>
      </c>
      <c r="G1680" s="4" t="s">
        <v>3603</v>
      </c>
    </row>
    <row r="1681" spans="2:7" x14ac:dyDescent="0.35">
      <c r="B1681" s="18" t="s">
        <v>533</v>
      </c>
      <c r="C1681" s="19" t="s">
        <v>533</v>
      </c>
      <c r="D1681" s="622" t="s">
        <v>3322</v>
      </c>
      <c r="E1681" s="622" t="s">
        <v>3322</v>
      </c>
      <c r="F1681" s="4">
        <v>0</v>
      </c>
      <c r="G1681" s="4">
        <v>0</v>
      </c>
    </row>
    <row r="1682" spans="2:7" x14ac:dyDescent="0.35">
      <c r="B1682" s="18" t="s">
        <v>533</v>
      </c>
      <c r="C1682" s="19" t="s">
        <v>533</v>
      </c>
      <c r="D1682" s="622" t="s">
        <v>3323</v>
      </c>
      <c r="E1682" s="622" t="s">
        <v>3323</v>
      </c>
      <c r="F1682" s="4">
        <v>0</v>
      </c>
      <c r="G1682" s="4">
        <v>0</v>
      </c>
    </row>
    <row r="1683" spans="2:7" x14ac:dyDescent="0.35">
      <c r="B1683" s="18" t="s">
        <v>533</v>
      </c>
      <c r="C1683" s="19" t="s">
        <v>533</v>
      </c>
      <c r="D1683" s="622" t="s">
        <v>3324</v>
      </c>
      <c r="E1683" s="622" t="s">
        <v>3324</v>
      </c>
      <c r="F1683" s="4">
        <v>0</v>
      </c>
      <c r="G1683" s="4">
        <v>0</v>
      </c>
    </row>
    <row r="1684" spans="2:7" x14ac:dyDescent="0.35">
      <c r="B1684" s="18" t="s">
        <v>533</v>
      </c>
      <c r="C1684" s="19" t="s">
        <v>533</v>
      </c>
      <c r="D1684" s="622" t="s">
        <v>3325</v>
      </c>
      <c r="E1684" s="622" t="s">
        <v>3325</v>
      </c>
      <c r="F1684" s="4" t="s">
        <v>1668</v>
      </c>
      <c r="G1684" s="4" t="s">
        <v>3604</v>
      </c>
    </row>
    <row r="1685" spans="2:7" x14ac:dyDescent="0.35">
      <c r="B1685" s="18" t="s">
        <v>533</v>
      </c>
      <c r="C1685" s="19" t="s">
        <v>533</v>
      </c>
      <c r="D1685" s="622" t="s">
        <v>3326</v>
      </c>
      <c r="E1685" s="622" t="s">
        <v>3326</v>
      </c>
      <c r="F1685" s="4">
        <v>0</v>
      </c>
      <c r="G1685" s="4">
        <v>0</v>
      </c>
    </row>
    <row r="1686" spans="2:7" x14ac:dyDescent="0.35">
      <c r="B1686" s="18" t="s">
        <v>533</v>
      </c>
      <c r="C1686" s="19" t="s">
        <v>533</v>
      </c>
      <c r="D1686" s="622" t="s">
        <v>3327</v>
      </c>
      <c r="E1686" s="622" t="s">
        <v>3327</v>
      </c>
      <c r="F1686" s="4">
        <v>0</v>
      </c>
      <c r="G1686" s="4">
        <v>0</v>
      </c>
    </row>
    <row r="1687" spans="2:7" x14ac:dyDescent="0.35">
      <c r="B1687" s="18" t="s">
        <v>533</v>
      </c>
      <c r="C1687" s="19" t="s">
        <v>533</v>
      </c>
      <c r="D1687" s="622" t="s">
        <v>3328</v>
      </c>
      <c r="E1687" s="622" t="s">
        <v>3328</v>
      </c>
      <c r="F1687" s="4">
        <v>0</v>
      </c>
      <c r="G1687" s="4">
        <v>0</v>
      </c>
    </row>
    <row r="1688" spans="2:7" x14ac:dyDescent="0.35">
      <c r="B1688" s="18" t="s">
        <v>533</v>
      </c>
      <c r="C1688" s="19" t="s">
        <v>533</v>
      </c>
      <c r="D1688" s="622" t="s">
        <v>3329</v>
      </c>
      <c r="E1688" s="622" t="s">
        <v>3329</v>
      </c>
      <c r="F1688" s="4">
        <v>0</v>
      </c>
      <c r="G1688" s="4">
        <v>0</v>
      </c>
    </row>
    <row r="1689" spans="2:7" x14ac:dyDescent="0.35">
      <c r="B1689" s="18" t="s">
        <v>533</v>
      </c>
      <c r="C1689" s="19" t="s">
        <v>533</v>
      </c>
      <c r="D1689" s="622" t="s">
        <v>3330</v>
      </c>
      <c r="E1689" s="622" t="s">
        <v>3330</v>
      </c>
      <c r="F1689" s="4">
        <v>0</v>
      </c>
      <c r="G1689" s="4">
        <v>0</v>
      </c>
    </row>
    <row r="1690" spans="2:7" x14ac:dyDescent="0.35">
      <c r="B1690" s="18" t="s">
        <v>533</v>
      </c>
      <c r="C1690" s="19" t="s">
        <v>533</v>
      </c>
      <c r="D1690" s="622" t="s">
        <v>3331</v>
      </c>
      <c r="E1690" s="622" t="s">
        <v>3331</v>
      </c>
      <c r="F1690" s="4">
        <v>0</v>
      </c>
      <c r="G1690" s="4">
        <v>0</v>
      </c>
    </row>
    <row r="1691" spans="2:7" x14ac:dyDescent="0.35">
      <c r="B1691" s="18" t="s">
        <v>533</v>
      </c>
      <c r="C1691" s="19" t="s">
        <v>533</v>
      </c>
      <c r="D1691" s="622" t="s">
        <v>3332</v>
      </c>
      <c r="E1691" s="622" t="s">
        <v>3332</v>
      </c>
      <c r="F1691" s="4">
        <v>0</v>
      </c>
      <c r="G1691" s="4">
        <v>0</v>
      </c>
    </row>
    <row r="1692" spans="2:7" x14ac:dyDescent="0.35">
      <c r="B1692" s="18" t="s">
        <v>533</v>
      </c>
      <c r="C1692" s="19" t="s">
        <v>533</v>
      </c>
      <c r="D1692" s="622" t="s">
        <v>3333</v>
      </c>
      <c r="E1692" s="622" t="s">
        <v>3333</v>
      </c>
      <c r="F1692" s="4">
        <v>0</v>
      </c>
      <c r="G1692" s="4">
        <v>0</v>
      </c>
    </row>
    <row r="1693" spans="2:7" x14ac:dyDescent="0.35">
      <c r="B1693" s="18" t="s">
        <v>533</v>
      </c>
      <c r="C1693" s="19" t="s">
        <v>533</v>
      </c>
      <c r="D1693" s="622" t="s">
        <v>3334</v>
      </c>
      <c r="E1693" s="622" t="s">
        <v>3334</v>
      </c>
      <c r="F1693" s="4">
        <v>0</v>
      </c>
      <c r="G1693" s="4">
        <v>0</v>
      </c>
    </row>
    <row r="1694" spans="2:7" x14ac:dyDescent="0.35">
      <c r="B1694" s="620" t="s">
        <v>3298</v>
      </c>
      <c r="C1694" s="620" t="s">
        <v>3298</v>
      </c>
      <c r="D1694" s="620" t="s">
        <v>3298</v>
      </c>
      <c r="E1694" s="620" t="s">
        <v>3298</v>
      </c>
      <c r="F1694" s="10" t="s">
        <v>498</v>
      </c>
      <c r="G1694" s="10" t="s">
        <v>568</v>
      </c>
    </row>
    <row r="1695" spans="2:7" x14ac:dyDescent="0.35">
      <c r="B1695" s="621" t="s">
        <v>533</v>
      </c>
      <c r="C1695" s="621" t="s">
        <v>533</v>
      </c>
      <c r="D1695" s="621" t="s">
        <v>533</v>
      </c>
      <c r="E1695" s="621" t="s">
        <v>533</v>
      </c>
      <c r="F1695" s="4" t="s">
        <v>533</v>
      </c>
      <c r="G1695" s="4" t="s">
        <v>533</v>
      </c>
    </row>
    <row r="1696" spans="2:7" x14ac:dyDescent="0.35">
      <c r="B1696" s="620" t="s">
        <v>3299</v>
      </c>
      <c r="C1696" s="620" t="s">
        <v>3299</v>
      </c>
      <c r="D1696" s="620" t="s">
        <v>3299</v>
      </c>
      <c r="E1696" s="620" t="s">
        <v>3299</v>
      </c>
      <c r="F1696" s="10" t="s">
        <v>533</v>
      </c>
      <c r="G1696" s="10" t="s">
        <v>533</v>
      </c>
    </row>
    <row r="1697" spans="2:7" x14ac:dyDescent="0.35">
      <c r="B1697" s="17" t="s">
        <v>533</v>
      </c>
      <c r="C1697" s="623" t="s">
        <v>3307</v>
      </c>
      <c r="D1697" s="623" t="s">
        <v>3307</v>
      </c>
      <c r="E1697" s="623" t="s">
        <v>3307</v>
      </c>
      <c r="F1697" s="10">
        <v>0</v>
      </c>
      <c r="G1697" s="10">
        <v>0</v>
      </c>
    </row>
    <row r="1698" spans="2:7" x14ac:dyDescent="0.35">
      <c r="B1698" s="18" t="s">
        <v>533</v>
      </c>
      <c r="C1698" s="19" t="s">
        <v>533</v>
      </c>
      <c r="D1698" s="622" t="s">
        <v>3335</v>
      </c>
      <c r="E1698" s="622" t="s">
        <v>3335</v>
      </c>
      <c r="F1698" s="4">
        <v>0</v>
      </c>
      <c r="G1698" s="4">
        <v>0</v>
      </c>
    </row>
    <row r="1699" spans="2:7" x14ac:dyDescent="0.35">
      <c r="B1699" s="18" t="s">
        <v>533</v>
      </c>
      <c r="C1699" s="19" t="s">
        <v>533</v>
      </c>
      <c r="D1699" s="622" t="s">
        <v>3336</v>
      </c>
      <c r="E1699" s="622" t="s">
        <v>3336</v>
      </c>
      <c r="F1699" s="4">
        <v>0</v>
      </c>
      <c r="G1699" s="4">
        <v>0</v>
      </c>
    </row>
    <row r="1700" spans="2:7" x14ac:dyDescent="0.35">
      <c r="B1700" s="18" t="s">
        <v>533</v>
      </c>
      <c r="C1700" s="19" t="s">
        <v>533</v>
      </c>
      <c r="D1700" s="622" t="s">
        <v>3337</v>
      </c>
      <c r="E1700" s="622" t="s">
        <v>3337</v>
      </c>
      <c r="F1700" s="4">
        <v>0</v>
      </c>
      <c r="G1700" s="4">
        <v>0</v>
      </c>
    </row>
    <row r="1701" spans="2:7" x14ac:dyDescent="0.35">
      <c r="B1701" s="621" t="s">
        <v>533</v>
      </c>
      <c r="C1701" s="621" t="s">
        <v>533</v>
      </c>
      <c r="D1701" s="621" t="s">
        <v>533</v>
      </c>
      <c r="E1701" s="621" t="s">
        <v>533</v>
      </c>
      <c r="F1701" s="4" t="s">
        <v>533</v>
      </c>
      <c r="G1701" s="4" t="s">
        <v>533</v>
      </c>
    </row>
    <row r="1702" spans="2:7" x14ac:dyDescent="0.35">
      <c r="B1702" s="17" t="s">
        <v>533</v>
      </c>
      <c r="C1702" s="623" t="s">
        <v>3308</v>
      </c>
      <c r="D1702" s="623" t="s">
        <v>3308</v>
      </c>
      <c r="E1702" s="623" t="s">
        <v>3308</v>
      </c>
      <c r="F1702" s="10" t="s">
        <v>498</v>
      </c>
      <c r="G1702" s="10" t="s">
        <v>568</v>
      </c>
    </row>
    <row r="1703" spans="2:7" x14ac:dyDescent="0.35">
      <c r="B1703" s="18" t="s">
        <v>533</v>
      </c>
      <c r="C1703" s="19" t="s">
        <v>533</v>
      </c>
      <c r="D1703" s="622" t="s">
        <v>3335</v>
      </c>
      <c r="E1703" s="622" t="s">
        <v>3335</v>
      </c>
      <c r="F1703" s="4">
        <v>0</v>
      </c>
      <c r="G1703" s="4">
        <v>0</v>
      </c>
    </row>
    <row r="1704" spans="2:7" x14ac:dyDescent="0.35">
      <c r="B1704" s="18" t="s">
        <v>533</v>
      </c>
      <c r="C1704" s="19" t="s">
        <v>533</v>
      </c>
      <c r="D1704" s="622" t="s">
        <v>3336</v>
      </c>
      <c r="E1704" s="622" t="s">
        <v>3336</v>
      </c>
      <c r="F1704" s="4" t="s">
        <v>498</v>
      </c>
      <c r="G1704" s="4" t="s">
        <v>568</v>
      </c>
    </row>
    <row r="1705" spans="2:7" x14ac:dyDescent="0.35">
      <c r="B1705" s="18" t="s">
        <v>533</v>
      </c>
      <c r="C1705" s="19" t="s">
        <v>533</v>
      </c>
      <c r="D1705" s="622" t="s">
        <v>3338</v>
      </c>
      <c r="E1705" s="622" t="s">
        <v>3338</v>
      </c>
      <c r="F1705" s="4">
        <v>0</v>
      </c>
      <c r="G1705" s="4">
        <v>0</v>
      </c>
    </row>
    <row r="1706" spans="2:7" x14ac:dyDescent="0.35">
      <c r="B1706" s="620" t="s">
        <v>3300</v>
      </c>
      <c r="C1706" s="620" t="s">
        <v>3300</v>
      </c>
      <c r="D1706" s="620" t="s">
        <v>3300</v>
      </c>
      <c r="E1706" s="620" t="s">
        <v>3300</v>
      </c>
      <c r="F1706" s="10" t="s">
        <v>3409</v>
      </c>
      <c r="G1706" s="10" t="s">
        <v>3527</v>
      </c>
    </row>
    <row r="1707" spans="2:7" x14ac:dyDescent="0.35">
      <c r="B1707" s="621" t="s">
        <v>533</v>
      </c>
      <c r="C1707" s="621" t="s">
        <v>533</v>
      </c>
      <c r="D1707" s="621" t="s">
        <v>533</v>
      </c>
      <c r="E1707" s="621" t="s">
        <v>533</v>
      </c>
      <c r="F1707" s="4" t="s">
        <v>533</v>
      </c>
      <c r="G1707" s="4" t="s">
        <v>533</v>
      </c>
    </row>
    <row r="1708" spans="2:7" x14ac:dyDescent="0.35">
      <c r="B1708" s="620" t="s">
        <v>3301</v>
      </c>
      <c r="C1708" s="620" t="s">
        <v>3301</v>
      </c>
      <c r="D1708" s="620" t="s">
        <v>3301</v>
      </c>
      <c r="E1708" s="620" t="s">
        <v>3301</v>
      </c>
      <c r="F1708" s="10" t="s">
        <v>533</v>
      </c>
      <c r="G1708" s="10" t="s">
        <v>533</v>
      </c>
    </row>
    <row r="1709" spans="2:7" x14ac:dyDescent="0.35">
      <c r="B1709" s="17" t="s">
        <v>533</v>
      </c>
      <c r="C1709" s="623" t="s">
        <v>3307</v>
      </c>
      <c r="D1709" s="623" t="s">
        <v>3307</v>
      </c>
      <c r="E1709" s="623" t="s">
        <v>3307</v>
      </c>
      <c r="F1709" s="10">
        <v>0</v>
      </c>
      <c r="G1709" s="10">
        <v>0</v>
      </c>
    </row>
    <row r="1710" spans="2:7" x14ac:dyDescent="0.35">
      <c r="B1710" s="18" t="s">
        <v>533</v>
      </c>
      <c r="C1710" s="19" t="s">
        <v>533</v>
      </c>
      <c r="D1710" s="622" t="s">
        <v>3339</v>
      </c>
      <c r="E1710" s="622" t="s">
        <v>3339</v>
      </c>
      <c r="F1710" s="4">
        <v>0</v>
      </c>
      <c r="G1710" s="4">
        <v>0</v>
      </c>
    </row>
    <row r="1711" spans="2:7" x14ac:dyDescent="0.35">
      <c r="B1711" s="18" t="s">
        <v>533</v>
      </c>
      <c r="C1711" s="19" t="s">
        <v>533</v>
      </c>
      <c r="D1711" s="19" t="s">
        <v>533</v>
      </c>
      <c r="E1711" s="20" t="s">
        <v>3343</v>
      </c>
      <c r="F1711" s="4">
        <v>0</v>
      </c>
      <c r="G1711" s="4">
        <v>0</v>
      </c>
    </row>
    <row r="1712" spans="2:7" x14ac:dyDescent="0.35">
      <c r="B1712" s="18" t="s">
        <v>533</v>
      </c>
      <c r="C1712" s="19" t="s">
        <v>533</v>
      </c>
      <c r="D1712" s="19" t="s">
        <v>533</v>
      </c>
      <c r="E1712" s="20" t="s">
        <v>3344</v>
      </c>
      <c r="F1712" s="4">
        <v>0</v>
      </c>
      <c r="G1712" s="4">
        <v>0</v>
      </c>
    </row>
    <row r="1713" spans="2:7" x14ac:dyDescent="0.35">
      <c r="B1713" s="18" t="s">
        <v>533</v>
      </c>
      <c r="C1713" s="19" t="s">
        <v>533</v>
      </c>
      <c r="D1713" s="622" t="s">
        <v>3340</v>
      </c>
      <c r="E1713" s="622" t="s">
        <v>3340</v>
      </c>
      <c r="F1713" s="4">
        <v>0</v>
      </c>
      <c r="G1713" s="4">
        <v>0</v>
      </c>
    </row>
    <row r="1714" spans="2:7" x14ac:dyDescent="0.35">
      <c r="B1714" s="621" t="s">
        <v>533</v>
      </c>
      <c r="C1714" s="621" t="s">
        <v>533</v>
      </c>
      <c r="D1714" s="621" t="s">
        <v>533</v>
      </c>
      <c r="E1714" s="621" t="s">
        <v>533</v>
      </c>
      <c r="F1714" s="4" t="s">
        <v>533</v>
      </c>
      <c r="G1714" s="4" t="s">
        <v>533</v>
      </c>
    </row>
    <row r="1715" spans="2:7" x14ac:dyDescent="0.35">
      <c r="B1715" s="17" t="s">
        <v>533</v>
      </c>
      <c r="C1715" s="623" t="s">
        <v>3308</v>
      </c>
      <c r="D1715" s="623" t="s">
        <v>3308</v>
      </c>
      <c r="E1715" s="623" t="s">
        <v>3308</v>
      </c>
      <c r="F1715" s="10">
        <v>0</v>
      </c>
      <c r="G1715" s="10">
        <v>0</v>
      </c>
    </row>
    <row r="1716" spans="2:7" x14ac:dyDescent="0.35">
      <c r="B1716" s="18" t="s">
        <v>533</v>
      </c>
      <c r="C1716" s="19" t="s">
        <v>533</v>
      </c>
      <c r="D1716" s="622" t="s">
        <v>3341</v>
      </c>
      <c r="E1716" s="622" t="s">
        <v>3341</v>
      </c>
      <c r="F1716" s="4">
        <v>0</v>
      </c>
      <c r="G1716" s="4">
        <v>0</v>
      </c>
    </row>
    <row r="1717" spans="2:7" x14ac:dyDescent="0.35">
      <c r="B1717" s="18" t="s">
        <v>533</v>
      </c>
      <c r="C1717" s="19" t="s">
        <v>533</v>
      </c>
      <c r="D1717" s="19" t="s">
        <v>533</v>
      </c>
      <c r="E1717" s="20" t="s">
        <v>3343</v>
      </c>
      <c r="F1717" s="4">
        <v>0</v>
      </c>
      <c r="G1717" s="4">
        <v>0</v>
      </c>
    </row>
    <row r="1718" spans="2:7" x14ac:dyDescent="0.35">
      <c r="B1718" s="18" t="s">
        <v>533</v>
      </c>
      <c r="C1718" s="19" t="s">
        <v>533</v>
      </c>
      <c r="D1718" s="19" t="s">
        <v>533</v>
      </c>
      <c r="E1718" s="20" t="s">
        <v>3344</v>
      </c>
      <c r="F1718" s="4">
        <v>0</v>
      </c>
      <c r="G1718" s="4">
        <v>0</v>
      </c>
    </row>
    <row r="1719" spans="2:7" x14ac:dyDescent="0.35">
      <c r="B1719" s="18" t="s">
        <v>533</v>
      </c>
      <c r="C1719" s="19" t="s">
        <v>533</v>
      </c>
      <c r="D1719" s="622" t="s">
        <v>3342</v>
      </c>
      <c r="E1719" s="622" t="s">
        <v>3342</v>
      </c>
      <c r="F1719" s="4">
        <v>0</v>
      </c>
      <c r="G1719" s="4">
        <v>0</v>
      </c>
    </row>
    <row r="1720" spans="2:7" x14ac:dyDescent="0.35">
      <c r="B1720" s="620" t="s">
        <v>3302</v>
      </c>
      <c r="C1720" s="620" t="s">
        <v>3302</v>
      </c>
      <c r="D1720" s="620" t="s">
        <v>3302</v>
      </c>
      <c r="E1720" s="620" t="s">
        <v>3302</v>
      </c>
      <c r="F1720" s="10">
        <v>0</v>
      </c>
      <c r="G1720" s="10">
        <v>0</v>
      </c>
    </row>
    <row r="1721" spans="2:7" x14ac:dyDescent="0.35">
      <c r="B1721" s="621" t="s">
        <v>533</v>
      </c>
      <c r="C1721" s="621" t="s">
        <v>533</v>
      </c>
      <c r="D1721" s="621" t="s">
        <v>533</v>
      </c>
      <c r="E1721" s="621" t="s">
        <v>533</v>
      </c>
      <c r="F1721" s="4" t="s">
        <v>533</v>
      </c>
      <c r="G1721" s="4" t="s">
        <v>533</v>
      </c>
    </row>
    <row r="1722" spans="2:7" x14ac:dyDescent="0.35">
      <c r="B1722" s="620" t="s">
        <v>3303</v>
      </c>
      <c r="C1722" s="620" t="s">
        <v>3303</v>
      </c>
      <c r="D1722" s="620" t="s">
        <v>3303</v>
      </c>
      <c r="E1722" s="620" t="s">
        <v>3303</v>
      </c>
      <c r="F1722" s="10">
        <v>0</v>
      </c>
      <c r="G1722" s="10">
        <v>0</v>
      </c>
    </row>
    <row r="1723" spans="2:7" x14ac:dyDescent="0.35">
      <c r="B1723" s="621" t="s">
        <v>533</v>
      </c>
      <c r="C1723" s="621" t="s">
        <v>533</v>
      </c>
      <c r="D1723" s="621" t="s">
        <v>533</v>
      </c>
      <c r="E1723" s="621" t="s">
        <v>533</v>
      </c>
      <c r="F1723" s="4" t="s">
        <v>533</v>
      </c>
      <c r="G1723" s="4" t="s">
        <v>533</v>
      </c>
    </row>
    <row r="1724" spans="2:7" x14ac:dyDescent="0.35">
      <c r="B1724" s="620" t="s">
        <v>3304</v>
      </c>
      <c r="C1724" s="620" t="s">
        <v>3304</v>
      </c>
      <c r="D1724" s="620" t="s">
        <v>3304</v>
      </c>
      <c r="E1724" s="620" t="s">
        <v>3304</v>
      </c>
      <c r="F1724" s="10">
        <v>0</v>
      </c>
      <c r="G1724" s="10">
        <v>0</v>
      </c>
    </row>
    <row r="1725" spans="2:7" x14ac:dyDescent="0.35">
      <c r="B1725" s="621" t="s">
        <v>533</v>
      </c>
      <c r="C1725" s="621" t="s">
        <v>533</v>
      </c>
      <c r="D1725" s="621" t="s">
        <v>533</v>
      </c>
      <c r="E1725" s="621" t="s">
        <v>533</v>
      </c>
      <c r="F1725" s="4" t="s">
        <v>533</v>
      </c>
      <c r="G1725" s="4" t="s">
        <v>533</v>
      </c>
    </row>
    <row r="1726" spans="2:7" x14ac:dyDescent="0.35">
      <c r="B1726" s="620" t="s">
        <v>3305</v>
      </c>
      <c r="C1726" s="620" t="s">
        <v>3305</v>
      </c>
      <c r="D1726" s="620" t="s">
        <v>3305</v>
      </c>
      <c r="E1726" s="620" t="s">
        <v>3305</v>
      </c>
      <c r="F1726" s="10">
        <v>0</v>
      </c>
      <c r="G1726" s="10">
        <v>0</v>
      </c>
    </row>
    <row r="1727" spans="2:7" x14ac:dyDescent="0.35">
      <c r="B1727" s="621" t="s">
        <v>533</v>
      </c>
      <c r="C1727" s="621" t="s">
        <v>533</v>
      </c>
      <c r="D1727" s="621" t="s">
        <v>533</v>
      </c>
      <c r="E1727" s="621" t="s">
        <v>533</v>
      </c>
      <c r="F1727" s="4" t="s">
        <v>533</v>
      </c>
      <c r="G1727" s="4" t="s">
        <v>533</v>
      </c>
    </row>
    <row r="1728" spans="2:7" x14ac:dyDescent="0.35">
      <c r="B1728" s="21" t="s">
        <v>533</v>
      </c>
      <c r="C1728" s="21" t="s">
        <v>533</v>
      </c>
      <c r="D1728" s="21" t="s">
        <v>533</v>
      </c>
      <c r="E1728" s="21" t="s">
        <v>533</v>
      </c>
      <c r="F1728" s="24" t="s">
        <v>533</v>
      </c>
      <c r="G1728" s="24" t="s">
        <v>533</v>
      </c>
    </row>
    <row r="1729" spans="2:8" x14ac:dyDescent="0.35">
      <c r="B1729" s="22" t="s">
        <v>533</v>
      </c>
      <c r="C1729" s="22" t="s">
        <v>533</v>
      </c>
      <c r="D1729" s="22" t="s">
        <v>533</v>
      </c>
      <c r="E1729" s="22" t="s">
        <v>533</v>
      </c>
      <c r="F1729" s="25" t="s">
        <v>533</v>
      </c>
      <c r="G1729" s="25" t="s">
        <v>533</v>
      </c>
    </row>
    <row r="1730" spans="2:8" x14ac:dyDescent="0.35">
      <c r="B1730" s="23" t="s">
        <v>533</v>
      </c>
      <c r="C1730" s="23" t="s">
        <v>533</v>
      </c>
      <c r="D1730" s="23" t="s">
        <v>533</v>
      </c>
      <c r="E1730" s="23" t="s">
        <v>533</v>
      </c>
      <c r="F1730" s="26" t="s">
        <v>533</v>
      </c>
      <c r="G1730" s="26" t="s">
        <v>533</v>
      </c>
    </row>
    <row r="1731" spans="2:8" x14ac:dyDescent="0.35">
      <c r="B1731" s="624" t="s">
        <v>25</v>
      </c>
      <c r="C1731" s="624" t="s">
        <v>25</v>
      </c>
      <c r="D1731" s="624" t="s">
        <v>25</v>
      </c>
      <c r="E1731" s="624" t="s">
        <v>25</v>
      </c>
      <c r="F1731" s="624" t="s">
        <v>25</v>
      </c>
      <c r="G1731" s="624" t="s">
        <v>25</v>
      </c>
      <c r="H1731" s="27"/>
    </row>
    <row r="1732" spans="2:8" x14ac:dyDescent="0.35">
      <c r="B1732" s="625" t="s">
        <v>3293</v>
      </c>
      <c r="C1732" s="625" t="s">
        <v>3293</v>
      </c>
      <c r="D1732" s="625" t="s">
        <v>3293</v>
      </c>
      <c r="E1732" s="625" t="s">
        <v>3293</v>
      </c>
      <c r="F1732" s="625" t="s">
        <v>3293</v>
      </c>
      <c r="G1732" s="625" t="s">
        <v>3293</v>
      </c>
      <c r="H1732" s="27"/>
    </row>
    <row r="1733" spans="2:8" x14ac:dyDescent="0.35">
      <c r="B1733" s="625" t="s">
        <v>3294</v>
      </c>
      <c r="C1733" s="625" t="s">
        <v>3294</v>
      </c>
      <c r="D1733" s="625" t="s">
        <v>3294</v>
      </c>
      <c r="E1733" s="625" t="s">
        <v>3294</v>
      </c>
      <c r="F1733" s="625" t="s">
        <v>3294</v>
      </c>
      <c r="G1733" s="625" t="s">
        <v>3294</v>
      </c>
      <c r="H1733" s="27"/>
    </row>
    <row r="1734" spans="2:8" x14ac:dyDescent="0.35">
      <c r="B1734" s="626" t="s">
        <v>3295</v>
      </c>
      <c r="C1734" s="626" t="s">
        <v>3295</v>
      </c>
      <c r="D1734" s="626" t="s">
        <v>3295</v>
      </c>
      <c r="E1734" s="626" t="s">
        <v>3295</v>
      </c>
      <c r="F1734" s="626" t="s">
        <v>3295</v>
      </c>
      <c r="G1734" s="626" t="s">
        <v>3295</v>
      </c>
      <c r="H1734" s="27"/>
    </row>
    <row r="1735" spans="2:8" x14ac:dyDescent="0.35">
      <c r="B1735" s="619" t="s">
        <v>3296</v>
      </c>
      <c r="C1735" s="619" t="s">
        <v>3296</v>
      </c>
      <c r="D1735" s="619" t="s">
        <v>3296</v>
      </c>
      <c r="E1735" s="619" t="s">
        <v>3296</v>
      </c>
      <c r="F1735" s="14">
        <v>2025</v>
      </c>
      <c r="G1735" s="14">
        <v>2024</v>
      </c>
    </row>
    <row r="1736" spans="2:8" x14ac:dyDescent="0.35">
      <c r="B1736" s="620" t="s">
        <v>3297</v>
      </c>
      <c r="C1736" s="620" t="s">
        <v>3297</v>
      </c>
      <c r="D1736" s="620" t="s">
        <v>3297</v>
      </c>
      <c r="E1736" s="620" t="s">
        <v>3297</v>
      </c>
      <c r="F1736" s="10" t="s">
        <v>533</v>
      </c>
      <c r="G1736" s="10" t="s">
        <v>533</v>
      </c>
    </row>
    <row r="1737" spans="2:8" x14ac:dyDescent="0.35">
      <c r="B1737" s="17" t="s">
        <v>533</v>
      </c>
      <c r="C1737" s="623" t="s">
        <v>3307</v>
      </c>
      <c r="D1737" s="623" t="s">
        <v>3307</v>
      </c>
      <c r="E1737" s="623" t="s">
        <v>3307</v>
      </c>
      <c r="F1737" s="10" t="s">
        <v>77</v>
      </c>
      <c r="G1737" s="10" t="s">
        <v>3605</v>
      </c>
    </row>
    <row r="1738" spans="2:8" x14ac:dyDescent="0.35">
      <c r="B1738" s="18" t="s">
        <v>533</v>
      </c>
      <c r="C1738" s="19" t="s">
        <v>533</v>
      </c>
      <c r="D1738" s="622" t="s">
        <v>3309</v>
      </c>
      <c r="E1738" s="622" t="s">
        <v>3309</v>
      </c>
      <c r="F1738" s="4">
        <v>0</v>
      </c>
      <c r="G1738" s="4">
        <v>0</v>
      </c>
    </row>
    <row r="1739" spans="2:8" x14ac:dyDescent="0.35">
      <c r="B1739" s="18" t="s">
        <v>533</v>
      </c>
      <c r="C1739" s="19" t="s">
        <v>533</v>
      </c>
      <c r="D1739" s="622" t="s">
        <v>3310</v>
      </c>
      <c r="E1739" s="622" t="s">
        <v>3310</v>
      </c>
      <c r="F1739" s="4">
        <v>0</v>
      </c>
      <c r="G1739" s="4">
        <v>0</v>
      </c>
    </row>
    <row r="1740" spans="2:8" x14ac:dyDescent="0.35">
      <c r="B1740" s="18" t="s">
        <v>533</v>
      </c>
      <c r="C1740" s="19" t="s">
        <v>533</v>
      </c>
      <c r="D1740" s="622" t="s">
        <v>3311</v>
      </c>
      <c r="E1740" s="622" t="s">
        <v>3311</v>
      </c>
      <c r="F1740" s="4">
        <v>0</v>
      </c>
      <c r="G1740" s="4">
        <v>0</v>
      </c>
    </row>
    <row r="1741" spans="2:8" x14ac:dyDescent="0.35">
      <c r="B1741" s="18" t="s">
        <v>533</v>
      </c>
      <c r="C1741" s="19" t="s">
        <v>533</v>
      </c>
      <c r="D1741" s="622" t="s">
        <v>3312</v>
      </c>
      <c r="E1741" s="622" t="s">
        <v>3312</v>
      </c>
      <c r="F1741" s="4">
        <v>0</v>
      </c>
      <c r="G1741" s="4">
        <v>0</v>
      </c>
    </row>
    <row r="1742" spans="2:8" x14ac:dyDescent="0.35">
      <c r="B1742" s="18" t="s">
        <v>533</v>
      </c>
      <c r="C1742" s="19" t="s">
        <v>533</v>
      </c>
      <c r="D1742" s="622" t="s">
        <v>3313</v>
      </c>
      <c r="E1742" s="622" t="s">
        <v>3313</v>
      </c>
      <c r="F1742" s="4">
        <v>0</v>
      </c>
      <c r="G1742" s="4">
        <v>0</v>
      </c>
    </row>
    <row r="1743" spans="2:8" x14ac:dyDescent="0.35">
      <c r="B1743" s="18" t="s">
        <v>533</v>
      </c>
      <c r="C1743" s="19" t="s">
        <v>533</v>
      </c>
      <c r="D1743" s="622" t="s">
        <v>3314</v>
      </c>
      <c r="E1743" s="622" t="s">
        <v>3314</v>
      </c>
      <c r="F1743" s="4">
        <v>0</v>
      </c>
      <c r="G1743" s="4">
        <v>0</v>
      </c>
    </row>
    <row r="1744" spans="2:8" x14ac:dyDescent="0.35">
      <c r="B1744" s="18" t="s">
        <v>533</v>
      </c>
      <c r="C1744" s="19" t="s">
        <v>533</v>
      </c>
      <c r="D1744" s="622" t="s">
        <v>3315</v>
      </c>
      <c r="E1744" s="622" t="s">
        <v>3315</v>
      </c>
      <c r="F1744" s="4">
        <v>0</v>
      </c>
      <c r="G1744" s="4">
        <v>0</v>
      </c>
    </row>
    <row r="1745" spans="2:7" x14ac:dyDescent="0.35">
      <c r="B1745" s="18" t="s">
        <v>533</v>
      </c>
      <c r="C1745" s="19" t="s">
        <v>533</v>
      </c>
      <c r="D1745" s="622" t="s">
        <v>3316</v>
      </c>
      <c r="E1745" s="622" t="s">
        <v>3316</v>
      </c>
      <c r="F1745" s="4">
        <v>0</v>
      </c>
      <c r="G1745" s="4">
        <v>0</v>
      </c>
    </row>
    <row r="1746" spans="2:7" x14ac:dyDescent="0.35">
      <c r="B1746" s="18" t="s">
        <v>533</v>
      </c>
      <c r="C1746" s="19" t="s">
        <v>533</v>
      </c>
      <c r="D1746" s="622" t="s">
        <v>3317</v>
      </c>
      <c r="E1746" s="622" t="s">
        <v>3317</v>
      </c>
      <c r="F1746" s="4" t="s">
        <v>77</v>
      </c>
      <c r="G1746" s="4" t="s">
        <v>3605</v>
      </c>
    </row>
    <row r="1747" spans="2:7" x14ac:dyDescent="0.35">
      <c r="B1747" s="18" t="s">
        <v>533</v>
      </c>
      <c r="C1747" s="19" t="s">
        <v>533</v>
      </c>
      <c r="D1747" s="622" t="s">
        <v>3318</v>
      </c>
      <c r="E1747" s="622" t="s">
        <v>3318</v>
      </c>
      <c r="F1747" s="4">
        <v>0</v>
      </c>
      <c r="G1747" s="4">
        <v>0</v>
      </c>
    </row>
    <row r="1748" spans="2:7" x14ac:dyDescent="0.35">
      <c r="B1748" s="621" t="s">
        <v>533</v>
      </c>
      <c r="C1748" s="621" t="s">
        <v>533</v>
      </c>
      <c r="D1748" s="621" t="s">
        <v>533</v>
      </c>
      <c r="E1748" s="621" t="s">
        <v>533</v>
      </c>
      <c r="F1748" s="4" t="s">
        <v>533</v>
      </c>
      <c r="G1748" s="4" t="s">
        <v>533</v>
      </c>
    </row>
    <row r="1749" spans="2:7" x14ac:dyDescent="0.35">
      <c r="B1749" s="17" t="s">
        <v>533</v>
      </c>
      <c r="C1749" s="623" t="s">
        <v>3308</v>
      </c>
      <c r="D1749" s="623" t="s">
        <v>3308</v>
      </c>
      <c r="E1749" s="623" t="s">
        <v>3308</v>
      </c>
      <c r="F1749" s="10" t="s">
        <v>77</v>
      </c>
      <c r="G1749" s="10" t="s">
        <v>3605</v>
      </c>
    </row>
    <row r="1750" spans="2:7" x14ac:dyDescent="0.35">
      <c r="B1750" s="18" t="s">
        <v>533</v>
      </c>
      <c r="C1750" s="19" t="s">
        <v>533</v>
      </c>
      <c r="D1750" s="622" t="s">
        <v>3319</v>
      </c>
      <c r="E1750" s="622" t="s">
        <v>3319</v>
      </c>
      <c r="F1750" s="4" t="s">
        <v>1670</v>
      </c>
      <c r="G1750" s="4" t="s">
        <v>3606</v>
      </c>
    </row>
    <row r="1751" spans="2:7" x14ac:dyDescent="0.35">
      <c r="B1751" s="18" t="s">
        <v>533</v>
      </c>
      <c r="C1751" s="19" t="s">
        <v>533</v>
      </c>
      <c r="D1751" s="622" t="s">
        <v>3320</v>
      </c>
      <c r="E1751" s="622" t="s">
        <v>3320</v>
      </c>
      <c r="F1751" s="4" t="s">
        <v>1682</v>
      </c>
      <c r="G1751" s="4" t="s">
        <v>3607</v>
      </c>
    </row>
    <row r="1752" spans="2:7" x14ac:dyDescent="0.35">
      <c r="B1752" s="18" t="s">
        <v>533</v>
      </c>
      <c r="C1752" s="19" t="s">
        <v>533</v>
      </c>
      <c r="D1752" s="622" t="s">
        <v>3321</v>
      </c>
      <c r="E1752" s="622" t="s">
        <v>3321</v>
      </c>
      <c r="F1752" s="4" t="s">
        <v>1686</v>
      </c>
      <c r="G1752" s="4" t="s">
        <v>3608</v>
      </c>
    </row>
    <row r="1753" spans="2:7" x14ac:dyDescent="0.35">
      <c r="B1753" s="18" t="s">
        <v>533</v>
      </c>
      <c r="C1753" s="19" t="s">
        <v>533</v>
      </c>
      <c r="D1753" s="622" t="s">
        <v>3322</v>
      </c>
      <c r="E1753" s="622" t="s">
        <v>3322</v>
      </c>
      <c r="F1753" s="4">
        <v>0</v>
      </c>
      <c r="G1753" s="4">
        <v>0</v>
      </c>
    </row>
    <row r="1754" spans="2:7" x14ac:dyDescent="0.35">
      <c r="B1754" s="18" t="s">
        <v>533</v>
      </c>
      <c r="C1754" s="19" t="s">
        <v>533</v>
      </c>
      <c r="D1754" s="622" t="s">
        <v>3323</v>
      </c>
      <c r="E1754" s="622" t="s">
        <v>3323</v>
      </c>
      <c r="F1754" s="4">
        <v>0</v>
      </c>
      <c r="G1754" s="4">
        <v>0</v>
      </c>
    </row>
    <row r="1755" spans="2:7" x14ac:dyDescent="0.35">
      <c r="B1755" s="18" t="s">
        <v>533</v>
      </c>
      <c r="C1755" s="19" t="s">
        <v>533</v>
      </c>
      <c r="D1755" s="622" t="s">
        <v>3324</v>
      </c>
      <c r="E1755" s="622" t="s">
        <v>3324</v>
      </c>
      <c r="F1755" s="4">
        <v>0</v>
      </c>
      <c r="G1755" s="4">
        <v>0</v>
      </c>
    </row>
    <row r="1756" spans="2:7" x14ac:dyDescent="0.35">
      <c r="B1756" s="18" t="s">
        <v>533</v>
      </c>
      <c r="C1756" s="19" t="s">
        <v>533</v>
      </c>
      <c r="D1756" s="622" t="s">
        <v>3325</v>
      </c>
      <c r="E1756" s="622" t="s">
        <v>3325</v>
      </c>
      <c r="F1756" s="4" t="s">
        <v>1706</v>
      </c>
      <c r="G1756" s="4" t="s">
        <v>3609</v>
      </c>
    </row>
    <row r="1757" spans="2:7" x14ac:dyDescent="0.35">
      <c r="B1757" s="18" t="s">
        <v>533</v>
      </c>
      <c r="C1757" s="19" t="s">
        <v>533</v>
      </c>
      <c r="D1757" s="622" t="s">
        <v>3326</v>
      </c>
      <c r="E1757" s="622" t="s">
        <v>3326</v>
      </c>
      <c r="F1757" s="4">
        <v>0</v>
      </c>
      <c r="G1757" s="4">
        <v>0</v>
      </c>
    </row>
    <row r="1758" spans="2:7" x14ac:dyDescent="0.35">
      <c r="B1758" s="18" t="s">
        <v>533</v>
      </c>
      <c r="C1758" s="19" t="s">
        <v>533</v>
      </c>
      <c r="D1758" s="622" t="s">
        <v>3327</v>
      </c>
      <c r="E1758" s="622" t="s">
        <v>3327</v>
      </c>
      <c r="F1758" s="4">
        <v>0</v>
      </c>
      <c r="G1758" s="4">
        <v>0</v>
      </c>
    </row>
    <row r="1759" spans="2:7" x14ac:dyDescent="0.35">
      <c r="B1759" s="18" t="s">
        <v>533</v>
      </c>
      <c r="C1759" s="19" t="s">
        <v>533</v>
      </c>
      <c r="D1759" s="622" t="s">
        <v>3328</v>
      </c>
      <c r="E1759" s="622" t="s">
        <v>3328</v>
      </c>
      <c r="F1759" s="4">
        <v>0</v>
      </c>
      <c r="G1759" s="4">
        <v>0</v>
      </c>
    </row>
    <row r="1760" spans="2:7" x14ac:dyDescent="0.35">
      <c r="B1760" s="18" t="s">
        <v>533</v>
      </c>
      <c r="C1760" s="19" t="s">
        <v>533</v>
      </c>
      <c r="D1760" s="622" t="s">
        <v>3329</v>
      </c>
      <c r="E1760" s="622" t="s">
        <v>3329</v>
      </c>
      <c r="F1760" s="4">
        <v>0</v>
      </c>
      <c r="G1760" s="4">
        <v>0</v>
      </c>
    </row>
    <row r="1761" spans="2:7" x14ac:dyDescent="0.35">
      <c r="B1761" s="18" t="s">
        <v>533</v>
      </c>
      <c r="C1761" s="19" t="s">
        <v>533</v>
      </c>
      <c r="D1761" s="622" t="s">
        <v>3330</v>
      </c>
      <c r="E1761" s="622" t="s">
        <v>3330</v>
      </c>
      <c r="F1761" s="4">
        <v>0</v>
      </c>
      <c r="G1761" s="4">
        <v>0</v>
      </c>
    </row>
    <row r="1762" spans="2:7" x14ac:dyDescent="0.35">
      <c r="B1762" s="18" t="s">
        <v>533</v>
      </c>
      <c r="C1762" s="19" t="s">
        <v>533</v>
      </c>
      <c r="D1762" s="622" t="s">
        <v>3331</v>
      </c>
      <c r="E1762" s="622" t="s">
        <v>3331</v>
      </c>
      <c r="F1762" s="4">
        <v>0</v>
      </c>
      <c r="G1762" s="4">
        <v>0</v>
      </c>
    </row>
    <row r="1763" spans="2:7" x14ac:dyDescent="0.35">
      <c r="B1763" s="18" t="s">
        <v>533</v>
      </c>
      <c r="C1763" s="19" t="s">
        <v>533</v>
      </c>
      <c r="D1763" s="622" t="s">
        <v>3332</v>
      </c>
      <c r="E1763" s="622" t="s">
        <v>3332</v>
      </c>
      <c r="F1763" s="4">
        <v>0</v>
      </c>
      <c r="G1763" s="4">
        <v>0</v>
      </c>
    </row>
    <row r="1764" spans="2:7" x14ac:dyDescent="0.35">
      <c r="B1764" s="18" t="s">
        <v>533</v>
      </c>
      <c r="C1764" s="19" t="s">
        <v>533</v>
      </c>
      <c r="D1764" s="622" t="s">
        <v>3333</v>
      </c>
      <c r="E1764" s="622" t="s">
        <v>3333</v>
      </c>
      <c r="F1764" s="4">
        <v>0</v>
      </c>
      <c r="G1764" s="4">
        <v>0</v>
      </c>
    </row>
    <row r="1765" spans="2:7" x14ac:dyDescent="0.35">
      <c r="B1765" s="18" t="s">
        <v>533</v>
      </c>
      <c r="C1765" s="19" t="s">
        <v>533</v>
      </c>
      <c r="D1765" s="622" t="s">
        <v>3334</v>
      </c>
      <c r="E1765" s="622" t="s">
        <v>3334</v>
      </c>
      <c r="F1765" s="4">
        <v>0</v>
      </c>
      <c r="G1765" s="4">
        <v>0</v>
      </c>
    </row>
    <row r="1766" spans="2:7" x14ac:dyDescent="0.35">
      <c r="B1766" s="620" t="s">
        <v>3298</v>
      </c>
      <c r="C1766" s="620" t="s">
        <v>3298</v>
      </c>
      <c r="D1766" s="620" t="s">
        <v>3298</v>
      </c>
      <c r="E1766" s="620" t="s">
        <v>3298</v>
      </c>
      <c r="F1766" s="10">
        <v>0</v>
      </c>
      <c r="G1766" s="10">
        <v>0</v>
      </c>
    </row>
    <row r="1767" spans="2:7" x14ac:dyDescent="0.35">
      <c r="B1767" s="621" t="s">
        <v>533</v>
      </c>
      <c r="C1767" s="621" t="s">
        <v>533</v>
      </c>
      <c r="D1767" s="621" t="s">
        <v>533</v>
      </c>
      <c r="E1767" s="621" t="s">
        <v>533</v>
      </c>
      <c r="F1767" s="4" t="s">
        <v>533</v>
      </c>
      <c r="G1767" s="4" t="s">
        <v>533</v>
      </c>
    </row>
    <row r="1768" spans="2:7" x14ac:dyDescent="0.35">
      <c r="B1768" s="620" t="s">
        <v>3299</v>
      </c>
      <c r="C1768" s="620" t="s">
        <v>3299</v>
      </c>
      <c r="D1768" s="620" t="s">
        <v>3299</v>
      </c>
      <c r="E1768" s="620" t="s">
        <v>3299</v>
      </c>
      <c r="F1768" s="10" t="s">
        <v>533</v>
      </c>
      <c r="G1768" s="10" t="s">
        <v>533</v>
      </c>
    </row>
    <row r="1769" spans="2:7" x14ac:dyDescent="0.35">
      <c r="B1769" s="17" t="s">
        <v>533</v>
      </c>
      <c r="C1769" s="623" t="s">
        <v>3307</v>
      </c>
      <c r="D1769" s="623" t="s">
        <v>3307</v>
      </c>
      <c r="E1769" s="623" t="s">
        <v>3307</v>
      </c>
      <c r="F1769" s="10">
        <v>0</v>
      </c>
      <c r="G1769" s="10">
        <v>0</v>
      </c>
    </row>
    <row r="1770" spans="2:7" x14ac:dyDescent="0.35">
      <c r="B1770" s="18" t="s">
        <v>533</v>
      </c>
      <c r="C1770" s="19" t="s">
        <v>533</v>
      </c>
      <c r="D1770" s="622" t="s">
        <v>3335</v>
      </c>
      <c r="E1770" s="622" t="s">
        <v>3335</v>
      </c>
      <c r="F1770" s="4">
        <v>0</v>
      </c>
      <c r="G1770" s="4">
        <v>0</v>
      </c>
    </row>
    <row r="1771" spans="2:7" x14ac:dyDescent="0.35">
      <c r="B1771" s="18" t="s">
        <v>533</v>
      </c>
      <c r="C1771" s="19" t="s">
        <v>533</v>
      </c>
      <c r="D1771" s="622" t="s">
        <v>3336</v>
      </c>
      <c r="E1771" s="622" t="s">
        <v>3336</v>
      </c>
      <c r="F1771" s="4">
        <v>0</v>
      </c>
      <c r="G1771" s="4">
        <v>0</v>
      </c>
    </row>
    <row r="1772" spans="2:7" x14ac:dyDescent="0.35">
      <c r="B1772" s="18" t="s">
        <v>533</v>
      </c>
      <c r="C1772" s="19" t="s">
        <v>533</v>
      </c>
      <c r="D1772" s="622" t="s">
        <v>3337</v>
      </c>
      <c r="E1772" s="622" t="s">
        <v>3337</v>
      </c>
      <c r="F1772" s="4">
        <v>0</v>
      </c>
      <c r="G1772" s="4">
        <v>0</v>
      </c>
    </row>
    <row r="1773" spans="2:7" x14ac:dyDescent="0.35">
      <c r="B1773" s="621" t="s">
        <v>533</v>
      </c>
      <c r="C1773" s="621" t="s">
        <v>533</v>
      </c>
      <c r="D1773" s="621" t="s">
        <v>533</v>
      </c>
      <c r="E1773" s="621" t="s">
        <v>533</v>
      </c>
      <c r="F1773" s="4" t="s">
        <v>533</v>
      </c>
      <c r="G1773" s="4" t="s">
        <v>533</v>
      </c>
    </row>
    <row r="1774" spans="2:7" x14ac:dyDescent="0.35">
      <c r="B1774" s="17" t="s">
        <v>533</v>
      </c>
      <c r="C1774" s="623" t="s">
        <v>3308</v>
      </c>
      <c r="D1774" s="623" t="s">
        <v>3308</v>
      </c>
      <c r="E1774" s="623" t="s">
        <v>3308</v>
      </c>
      <c r="F1774" s="10">
        <v>0</v>
      </c>
      <c r="G1774" s="10">
        <v>0</v>
      </c>
    </row>
    <row r="1775" spans="2:7" x14ac:dyDescent="0.35">
      <c r="B1775" s="18" t="s">
        <v>533</v>
      </c>
      <c r="C1775" s="19" t="s">
        <v>533</v>
      </c>
      <c r="D1775" s="622" t="s">
        <v>3335</v>
      </c>
      <c r="E1775" s="622" t="s">
        <v>3335</v>
      </c>
      <c r="F1775" s="4">
        <v>0</v>
      </c>
      <c r="G1775" s="4">
        <v>0</v>
      </c>
    </row>
    <row r="1776" spans="2:7" x14ac:dyDescent="0.35">
      <c r="B1776" s="18" t="s">
        <v>533</v>
      </c>
      <c r="C1776" s="19" t="s">
        <v>533</v>
      </c>
      <c r="D1776" s="622" t="s">
        <v>3336</v>
      </c>
      <c r="E1776" s="622" t="s">
        <v>3336</v>
      </c>
      <c r="F1776" s="4">
        <v>0</v>
      </c>
      <c r="G1776" s="4">
        <v>0</v>
      </c>
    </row>
    <row r="1777" spans="2:7" x14ac:dyDescent="0.35">
      <c r="B1777" s="18" t="s">
        <v>533</v>
      </c>
      <c r="C1777" s="19" t="s">
        <v>533</v>
      </c>
      <c r="D1777" s="622" t="s">
        <v>3338</v>
      </c>
      <c r="E1777" s="622" t="s">
        <v>3338</v>
      </c>
      <c r="F1777" s="4">
        <v>0</v>
      </c>
      <c r="G1777" s="4">
        <v>0</v>
      </c>
    </row>
    <row r="1778" spans="2:7" x14ac:dyDescent="0.35">
      <c r="B1778" s="620" t="s">
        <v>3300</v>
      </c>
      <c r="C1778" s="620" t="s">
        <v>3300</v>
      </c>
      <c r="D1778" s="620" t="s">
        <v>3300</v>
      </c>
      <c r="E1778" s="620" t="s">
        <v>3300</v>
      </c>
      <c r="F1778" s="10">
        <v>0</v>
      </c>
      <c r="G1778" s="10">
        <v>0</v>
      </c>
    </row>
    <row r="1779" spans="2:7" x14ac:dyDescent="0.35">
      <c r="B1779" s="621" t="s">
        <v>533</v>
      </c>
      <c r="C1779" s="621" t="s">
        <v>533</v>
      </c>
      <c r="D1779" s="621" t="s">
        <v>533</v>
      </c>
      <c r="E1779" s="621" t="s">
        <v>533</v>
      </c>
      <c r="F1779" s="4" t="s">
        <v>533</v>
      </c>
      <c r="G1779" s="4" t="s">
        <v>533</v>
      </c>
    </row>
    <row r="1780" spans="2:7" x14ac:dyDescent="0.35">
      <c r="B1780" s="620" t="s">
        <v>3301</v>
      </c>
      <c r="C1780" s="620" t="s">
        <v>3301</v>
      </c>
      <c r="D1780" s="620" t="s">
        <v>3301</v>
      </c>
      <c r="E1780" s="620" t="s">
        <v>3301</v>
      </c>
      <c r="F1780" s="10" t="s">
        <v>533</v>
      </c>
      <c r="G1780" s="10" t="s">
        <v>533</v>
      </c>
    </row>
    <row r="1781" spans="2:7" x14ac:dyDescent="0.35">
      <c r="B1781" s="17" t="s">
        <v>533</v>
      </c>
      <c r="C1781" s="623" t="s">
        <v>3307</v>
      </c>
      <c r="D1781" s="623" t="s">
        <v>3307</v>
      </c>
      <c r="E1781" s="623" t="s">
        <v>3307</v>
      </c>
      <c r="F1781" s="10">
        <v>0</v>
      </c>
      <c r="G1781" s="10">
        <v>0</v>
      </c>
    </row>
    <row r="1782" spans="2:7" x14ac:dyDescent="0.35">
      <c r="B1782" s="18" t="s">
        <v>533</v>
      </c>
      <c r="C1782" s="19" t="s">
        <v>533</v>
      </c>
      <c r="D1782" s="622" t="s">
        <v>3339</v>
      </c>
      <c r="E1782" s="622" t="s">
        <v>3339</v>
      </c>
      <c r="F1782" s="4">
        <v>0</v>
      </c>
      <c r="G1782" s="4">
        <v>0</v>
      </c>
    </row>
    <row r="1783" spans="2:7" x14ac:dyDescent="0.35">
      <c r="B1783" s="18" t="s">
        <v>533</v>
      </c>
      <c r="C1783" s="19" t="s">
        <v>533</v>
      </c>
      <c r="D1783" s="19" t="s">
        <v>533</v>
      </c>
      <c r="E1783" s="20" t="s">
        <v>3343</v>
      </c>
      <c r="F1783" s="4">
        <v>0</v>
      </c>
      <c r="G1783" s="4">
        <v>0</v>
      </c>
    </row>
    <row r="1784" spans="2:7" x14ac:dyDescent="0.35">
      <c r="B1784" s="18" t="s">
        <v>533</v>
      </c>
      <c r="C1784" s="19" t="s">
        <v>533</v>
      </c>
      <c r="D1784" s="19" t="s">
        <v>533</v>
      </c>
      <c r="E1784" s="20" t="s">
        <v>3344</v>
      </c>
      <c r="F1784" s="4">
        <v>0</v>
      </c>
      <c r="G1784" s="4">
        <v>0</v>
      </c>
    </row>
    <row r="1785" spans="2:7" x14ac:dyDescent="0.35">
      <c r="B1785" s="18" t="s">
        <v>533</v>
      </c>
      <c r="C1785" s="19" t="s">
        <v>533</v>
      </c>
      <c r="D1785" s="622" t="s">
        <v>3340</v>
      </c>
      <c r="E1785" s="622" t="s">
        <v>3340</v>
      </c>
      <c r="F1785" s="4">
        <v>0</v>
      </c>
      <c r="G1785" s="4">
        <v>0</v>
      </c>
    </row>
    <row r="1786" spans="2:7" x14ac:dyDescent="0.35">
      <c r="B1786" s="621" t="s">
        <v>533</v>
      </c>
      <c r="C1786" s="621" t="s">
        <v>533</v>
      </c>
      <c r="D1786" s="621" t="s">
        <v>533</v>
      </c>
      <c r="E1786" s="621" t="s">
        <v>533</v>
      </c>
      <c r="F1786" s="4" t="s">
        <v>533</v>
      </c>
      <c r="G1786" s="4" t="s">
        <v>533</v>
      </c>
    </row>
    <row r="1787" spans="2:7" x14ac:dyDescent="0.35">
      <c r="B1787" s="17" t="s">
        <v>533</v>
      </c>
      <c r="C1787" s="623" t="s">
        <v>3308</v>
      </c>
      <c r="D1787" s="623" t="s">
        <v>3308</v>
      </c>
      <c r="E1787" s="623" t="s">
        <v>3308</v>
      </c>
      <c r="F1787" s="10">
        <v>0</v>
      </c>
      <c r="G1787" s="10">
        <v>0</v>
      </c>
    </row>
    <row r="1788" spans="2:7" x14ac:dyDescent="0.35">
      <c r="B1788" s="18" t="s">
        <v>533</v>
      </c>
      <c r="C1788" s="19" t="s">
        <v>533</v>
      </c>
      <c r="D1788" s="622" t="s">
        <v>3341</v>
      </c>
      <c r="E1788" s="622" t="s">
        <v>3341</v>
      </c>
      <c r="F1788" s="4">
        <v>0</v>
      </c>
      <c r="G1788" s="4">
        <v>0</v>
      </c>
    </row>
    <row r="1789" spans="2:7" x14ac:dyDescent="0.35">
      <c r="B1789" s="18" t="s">
        <v>533</v>
      </c>
      <c r="C1789" s="19" t="s">
        <v>533</v>
      </c>
      <c r="D1789" s="19" t="s">
        <v>533</v>
      </c>
      <c r="E1789" s="20" t="s">
        <v>3343</v>
      </c>
      <c r="F1789" s="4">
        <v>0</v>
      </c>
      <c r="G1789" s="4">
        <v>0</v>
      </c>
    </row>
    <row r="1790" spans="2:7" x14ac:dyDescent="0.35">
      <c r="B1790" s="18" t="s">
        <v>533</v>
      </c>
      <c r="C1790" s="19" t="s">
        <v>533</v>
      </c>
      <c r="D1790" s="19" t="s">
        <v>533</v>
      </c>
      <c r="E1790" s="20" t="s">
        <v>3344</v>
      </c>
      <c r="F1790" s="4">
        <v>0</v>
      </c>
      <c r="G1790" s="4">
        <v>0</v>
      </c>
    </row>
    <row r="1791" spans="2:7" x14ac:dyDescent="0.35">
      <c r="B1791" s="18" t="s">
        <v>533</v>
      </c>
      <c r="C1791" s="19" t="s">
        <v>533</v>
      </c>
      <c r="D1791" s="622" t="s">
        <v>3342</v>
      </c>
      <c r="E1791" s="622" t="s">
        <v>3342</v>
      </c>
      <c r="F1791" s="4">
        <v>0</v>
      </c>
      <c r="G1791" s="4">
        <v>0</v>
      </c>
    </row>
    <row r="1792" spans="2:7" x14ac:dyDescent="0.35">
      <c r="B1792" s="620" t="s">
        <v>3302</v>
      </c>
      <c r="C1792" s="620" t="s">
        <v>3302</v>
      </c>
      <c r="D1792" s="620" t="s">
        <v>3302</v>
      </c>
      <c r="E1792" s="620" t="s">
        <v>3302</v>
      </c>
      <c r="F1792" s="10">
        <v>0</v>
      </c>
      <c r="G1792" s="10">
        <v>0</v>
      </c>
    </row>
    <row r="1793" spans="2:8" x14ac:dyDescent="0.35">
      <c r="B1793" s="621" t="s">
        <v>533</v>
      </c>
      <c r="C1793" s="621" t="s">
        <v>533</v>
      </c>
      <c r="D1793" s="621" t="s">
        <v>533</v>
      </c>
      <c r="E1793" s="621" t="s">
        <v>533</v>
      </c>
      <c r="F1793" s="4" t="s">
        <v>533</v>
      </c>
      <c r="G1793" s="4" t="s">
        <v>533</v>
      </c>
    </row>
    <row r="1794" spans="2:8" x14ac:dyDescent="0.35">
      <c r="B1794" s="620" t="s">
        <v>3303</v>
      </c>
      <c r="C1794" s="620" t="s">
        <v>3303</v>
      </c>
      <c r="D1794" s="620" t="s">
        <v>3303</v>
      </c>
      <c r="E1794" s="620" t="s">
        <v>3303</v>
      </c>
      <c r="F1794" s="10">
        <v>0</v>
      </c>
      <c r="G1794" s="10">
        <v>0</v>
      </c>
    </row>
    <row r="1795" spans="2:8" x14ac:dyDescent="0.35">
      <c r="B1795" s="621" t="s">
        <v>533</v>
      </c>
      <c r="C1795" s="621" t="s">
        <v>533</v>
      </c>
      <c r="D1795" s="621" t="s">
        <v>533</v>
      </c>
      <c r="E1795" s="621" t="s">
        <v>533</v>
      </c>
      <c r="F1795" s="4" t="s">
        <v>533</v>
      </c>
      <c r="G1795" s="4" t="s">
        <v>533</v>
      </c>
    </row>
    <row r="1796" spans="2:8" x14ac:dyDescent="0.35">
      <c r="B1796" s="620" t="s">
        <v>3304</v>
      </c>
      <c r="C1796" s="620" t="s">
        <v>3304</v>
      </c>
      <c r="D1796" s="620" t="s">
        <v>3304</v>
      </c>
      <c r="E1796" s="620" t="s">
        <v>3304</v>
      </c>
      <c r="F1796" s="10">
        <v>0</v>
      </c>
      <c r="G1796" s="10">
        <v>0</v>
      </c>
    </row>
    <row r="1797" spans="2:8" x14ac:dyDescent="0.35">
      <c r="B1797" s="621" t="s">
        <v>533</v>
      </c>
      <c r="C1797" s="621" t="s">
        <v>533</v>
      </c>
      <c r="D1797" s="621" t="s">
        <v>533</v>
      </c>
      <c r="E1797" s="621" t="s">
        <v>533</v>
      </c>
      <c r="F1797" s="4" t="s">
        <v>533</v>
      </c>
      <c r="G1797" s="4" t="s">
        <v>533</v>
      </c>
    </row>
    <row r="1798" spans="2:8" x14ac:dyDescent="0.35">
      <c r="B1798" s="620" t="s">
        <v>3305</v>
      </c>
      <c r="C1798" s="620" t="s">
        <v>3305</v>
      </c>
      <c r="D1798" s="620" t="s">
        <v>3305</v>
      </c>
      <c r="E1798" s="620" t="s">
        <v>3305</v>
      </c>
      <c r="F1798" s="10">
        <v>0</v>
      </c>
      <c r="G1798" s="10">
        <v>0</v>
      </c>
    </row>
    <row r="1799" spans="2:8" x14ac:dyDescent="0.35">
      <c r="B1799" s="621" t="s">
        <v>533</v>
      </c>
      <c r="C1799" s="621" t="s">
        <v>533</v>
      </c>
      <c r="D1799" s="621" t="s">
        <v>533</v>
      </c>
      <c r="E1799" s="621" t="s">
        <v>533</v>
      </c>
      <c r="F1799" s="4" t="s">
        <v>533</v>
      </c>
      <c r="G1799" s="4" t="s">
        <v>533</v>
      </c>
    </row>
    <row r="1800" spans="2:8" x14ac:dyDescent="0.35">
      <c r="B1800" s="21" t="s">
        <v>533</v>
      </c>
      <c r="C1800" s="21" t="s">
        <v>533</v>
      </c>
      <c r="D1800" s="21" t="s">
        <v>533</v>
      </c>
      <c r="E1800" s="21" t="s">
        <v>533</v>
      </c>
      <c r="F1800" s="24" t="s">
        <v>533</v>
      </c>
      <c r="G1800" s="24" t="s">
        <v>533</v>
      </c>
    </row>
    <row r="1801" spans="2:8" x14ac:dyDescent="0.35">
      <c r="B1801" s="22" t="s">
        <v>533</v>
      </c>
      <c r="C1801" s="22" t="s">
        <v>533</v>
      </c>
      <c r="D1801" s="22" t="s">
        <v>533</v>
      </c>
      <c r="E1801" s="22" t="s">
        <v>533</v>
      </c>
      <c r="F1801" s="25" t="s">
        <v>533</v>
      </c>
      <c r="G1801" s="25" t="s">
        <v>533</v>
      </c>
    </row>
    <row r="1802" spans="2:8" x14ac:dyDescent="0.35">
      <c r="B1802" s="23" t="s">
        <v>533</v>
      </c>
      <c r="C1802" s="23" t="s">
        <v>533</v>
      </c>
      <c r="D1802" s="23" t="s">
        <v>533</v>
      </c>
      <c r="E1802" s="23" t="s">
        <v>533</v>
      </c>
      <c r="F1802" s="26" t="s">
        <v>533</v>
      </c>
      <c r="G1802" s="26" t="s">
        <v>533</v>
      </c>
    </row>
    <row r="1803" spans="2:8" x14ac:dyDescent="0.35">
      <c r="B1803" s="624" t="s">
        <v>26</v>
      </c>
      <c r="C1803" s="624" t="s">
        <v>26</v>
      </c>
      <c r="D1803" s="624" t="s">
        <v>26</v>
      </c>
      <c r="E1803" s="624" t="s">
        <v>26</v>
      </c>
      <c r="F1803" s="624" t="s">
        <v>26</v>
      </c>
      <c r="G1803" s="624" t="s">
        <v>26</v>
      </c>
      <c r="H1803" s="27"/>
    </row>
    <row r="1804" spans="2:8" x14ac:dyDescent="0.35">
      <c r="B1804" s="625" t="s">
        <v>3293</v>
      </c>
      <c r="C1804" s="625" t="s">
        <v>3293</v>
      </c>
      <c r="D1804" s="625" t="s">
        <v>3293</v>
      </c>
      <c r="E1804" s="625" t="s">
        <v>3293</v>
      </c>
      <c r="F1804" s="625" t="s">
        <v>3293</v>
      </c>
      <c r="G1804" s="625" t="s">
        <v>3293</v>
      </c>
      <c r="H1804" s="27"/>
    </row>
    <row r="1805" spans="2:8" x14ac:dyDescent="0.35">
      <c r="B1805" s="625" t="s">
        <v>3294</v>
      </c>
      <c r="C1805" s="625" t="s">
        <v>3294</v>
      </c>
      <c r="D1805" s="625" t="s">
        <v>3294</v>
      </c>
      <c r="E1805" s="625" t="s">
        <v>3294</v>
      </c>
      <c r="F1805" s="625" t="s">
        <v>3294</v>
      </c>
      <c r="G1805" s="625" t="s">
        <v>3294</v>
      </c>
      <c r="H1805" s="27"/>
    </row>
    <row r="1806" spans="2:8" x14ac:dyDescent="0.35">
      <c r="B1806" s="626" t="s">
        <v>3295</v>
      </c>
      <c r="C1806" s="626" t="s">
        <v>3295</v>
      </c>
      <c r="D1806" s="626" t="s">
        <v>3295</v>
      </c>
      <c r="E1806" s="626" t="s">
        <v>3295</v>
      </c>
      <c r="F1806" s="626" t="s">
        <v>3295</v>
      </c>
      <c r="G1806" s="626" t="s">
        <v>3295</v>
      </c>
      <c r="H1806" s="27"/>
    </row>
    <row r="1807" spans="2:8" x14ac:dyDescent="0.35">
      <c r="B1807" s="619" t="s">
        <v>3296</v>
      </c>
      <c r="C1807" s="619" t="s">
        <v>3296</v>
      </c>
      <c r="D1807" s="619" t="s">
        <v>3296</v>
      </c>
      <c r="E1807" s="619" t="s">
        <v>3296</v>
      </c>
      <c r="F1807" s="14">
        <v>2025</v>
      </c>
      <c r="G1807" s="14">
        <v>2024</v>
      </c>
    </row>
    <row r="1808" spans="2:8" x14ac:dyDescent="0.35">
      <c r="B1808" s="620" t="s">
        <v>3297</v>
      </c>
      <c r="C1808" s="620" t="s">
        <v>3297</v>
      </c>
      <c r="D1808" s="620" t="s">
        <v>3297</v>
      </c>
      <c r="E1808" s="620" t="s">
        <v>3297</v>
      </c>
      <c r="F1808" s="10" t="s">
        <v>533</v>
      </c>
      <c r="G1808" s="10" t="s">
        <v>533</v>
      </c>
    </row>
    <row r="1809" spans="2:7" x14ac:dyDescent="0.35">
      <c r="B1809" s="17" t="s">
        <v>533</v>
      </c>
      <c r="C1809" s="623" t="s">
        <v>3307</v>
      </c>
      <c r="D1809" s="623" t="s">
        <v>3307</v>
      </c>
      <c r="E1809" s="623" t="s">
        <v>3307</v>
      </c>
      <c r="F1809" s="10" t="s">
        <v>78</v>
      </c>
      <c r="G1809" s="10" t="s">
        <v>3610</v>
      </c>
    </row>
    <row r="1810" spans="2:7" x14ac:dyDescent="0.35">
      <c r="B1810" s="18" t="s">
        <v>533</v>
      </c>
      <c r="C1810" s="19" t="s">
        <v>533</v>
      </c>
      <c r="D1810" s="622" t="s">
        <v>3309</v>
      </c>
      <c r="E1810" s="622" t="s">
        <v>3309</v>
      </c>
      <c r="F1810" s="4">
        <v>0</v>
      </c>
      <c r="G1810" s="4">
        <v>0</v>
      </c>
    </row>
    <row r="1811" spans="2:7" x14ac:dyDescent="0.35">
      <c r="B1811" s="18" t="s">
        <v>533</v>
      </c>
      <c r="C1811" s="19" t="s">
        <v>533</v>
      </c>
      <c r="D1811" s="622" t="s">
        <v>3310</v>
      </c>
      <c r="E1811" s="622" t="s">
        <v>3310</v>
      </c>
      <c r="F1811" s="4">
        <v>0</v>
      </c>
      <c r="G1811" s="4">
        <v>0</v>
      </c>
    </row>
    <row r="1812" spans="2:7" x14ac:dyDescent="0.35">
      <c r="B1812" s="18" t="s">
        <v>533</v>
      </c>
      <c r="C1812" s="19" t="s">
        <v>533</v>
      </c>
      <c r="D1812" s="622" t="s">
        <v>3311</v>
      </c>
      <c r="E1812" s="622" t="s">
        <v>3311</v>
      </c>
      <c r="F1812" s="4">
        <v>0</v>
      </c>
      <c r="G1812" s="4">
        <v>0</v>
      </c>
    </row>
    <row r="1813" spans="2:7" x14ac:dyDescent="0.35">
      <c r="B1813" s="18" t="s">
        <v>533</v>
      </c>
      <c r="C1813" s="19" t="s">
        <v>533</v>
      </c>
      <c r="D1813" s="622" t="s">
        <v>3312</v>
      </c>
      <c r="E1813" s="622" t="s">
        <v>3312</v>
      </c>
      <c r="F1813" s="4">
        <v>0</v>
      </c>
      <c r="G1813" s="4">
        <v>0</v>
      </c>
    </row>
    <row r="1814" spans="2:7" x14ac:dyDescent="0.35">
      <c r="B1814" s="18" t="s">
        <v>533</v>
      </c>
      <c r="C1814" s="19" t="s">
        <v>533</v>
      </c>
      <c r="D1814" s="622" t="s">
        <v>3313</v>
      </c>
      <c r="E1814" s="622" t="s">
        <v>3313</v>
      </c>
      <c r="F1814" s="4">
        <v>0</v>
      </c>
      <c r="G1814" s="4">
        <v>0</v>
      </c>
    </row>
    <row r="1815" spans="2:7" x14ac:dyDescent="0.35">
      <c r="B1815" s="18" t="s">
        <v>533</v>
      </c>
      <c r="C1815" s="19" t="s">
        <v>533</v>
      </c>
      <c r="D1815" s="622" t="s">
        <v>3314</v>
      </c>
      <c r="E1815" s="622" t="s">
        <v>3314</v>
      </c>
      <c r="F1815" s="4">
        <v>0</v>
      </c>
      <c r="G1815" s="4">
        <v>0</v>
      </c>
    </row>
    <row r="1816" spans="2:7" x14ac:dyDescent="0.35">
      <c r="B1816" s="18" t="s">
        <v>533</v>
      </c>
      <c r="C1816" s="19" t="s">
        <v>533</v>
      </c>
      <c r="D1816" s="622" t="s">
        <v>3315</v>
      </c>
      <c r="E1816" s="622" t="s">
        <v>3315</v>
      </c>
      <c r="F1816" s="4" t="s">
        <v>479</v>
      </c>
      <c r="G1816" s="4" t="s">
        <v>479</v>
      </c>
    </row>
    <row r="1817" spans="2:7" x14ac:dyDescent="0.35">
      <c r="B1817" s="18" t="s">
        <v>533</v>
      </c>
      <c r="C1817" s="19" t="s">
        <v>533</v>
      </c>
      <c r="D1817" s="622" t="s">
        <v>3316</v>
      </c>
      <c r="E1817" s="622" t="s">
        <v>3316</v>
      </c>
      <c r="F1817" s="4">
        <v>0</v>
      </c>
      <c r="G1817" s="4">
        <v>0</v>
      </c>
    </row>
    <row r="1818" spans="2:7" x14ac:dyDescent="0.35">
      <c r="B1818" s="18" t="s">
        <v>533</v>
      </c>
      <c r="C1818" s="19" t="s">
        <v>533</v>
      </c>
      <c r="D1818" s="622" t="s">
        <v>3317</v>
      </c>
      <c r="E1818" s="622" t="s">
        <v>3317</v>
      </c>
      <c r="F1818" s="4" t="s">
        <v>3410</v>
      </c>
      <c r="G1818" s="4" t="s">
        <v>3611</v>
      </c>
    </row>
    <row r="1819" spans="2:7" x14ac:dyDescent="0.35">
      <c r="B1819" s="18" t="s">
        <v>533</v>
      </c>
      <c r="C1819" s="19" t="s">
        <v>533</v>
      </c>
      <c r="D1819" s="622" t="s">
        <v>3318</v>
      </c>
      <c r="E1819" s="622" t="s">
        <v>3318</v>
      </c>
      <c r="F1819" s="4">
        <v>0</v>
      </c>
      <c r="G1819" s="4">
        <v>0</v>
      </c>
    </row>
    <row r="1820" spans="2:7" x14ac:dyDescent="0.35">
      <c r="B1820" s="621" t="s">
        <v>533</v>
      </c>
      <c r="C1820" s="621" t="s">
        <v>533</v>
      </c>
      <c r="D1820" s="621" t="s">
        <v>533</v>
      </c>
      <c r="E1820" s="621" t="s">
        <v>533</v>
      </c>
      <c r="F1820" s="4" t="s">
        <v>533</v>
      </c>
      <c r="G1820" s="4" t="s">
        <v>533</v>
      </c>
    </row>
    <row r="1821" spans="2:7" x14ac:dyDescent="0.35">
      <c r="B1821" s="17" t="s">
        <v>533</v>
      </c>
      <c r="C1821" s="623" t="s">
        <v>3308</v>
      </c>
      <c r="D1821" s="623" t="s">
        <v>3308</v>
      </c>
      <c r="E1821" s="623" t="s">
        <v>3308</v>
      </c>
      <c r="F1821" s="10" t="s">
        <v>2875</v>
      </c>
      <c r="G1821" s="10" t="s">
        <v>3612</v>
      </c>
    </row>
    <row r="1822" spans="2:7" x14ac:dyDescent="0.35">
      <c r="B1822" s="18" t="s">
        <v>533</v>
      </c>
      <c r="C1822" s="19" t="s">
        <v>533</v>
      </c>
      <c r="D1822" s="622" t="s">
        <v>3319</v>
      </c>
      <c r="E1822" s="622" t="s">
        <v>3319</v>
      </c>
      <c r="F1822" s="4" t="s">
        <v>1707</v>
      </c>
      <c r="G1822" s="4" t="s">
        <v>3613</v>
      </c>
    </row>
    <row r="1823" spans="2:7" x14ac:dyDescent="0.35">
      <c r="B1823" s="18" t="s">
        <v>533</v>
      </c>
      <c r="C1823" s="19" t="s">
        <v>533</v>
      </c>
      <c r="D1823" s="622" t="s">
        <v>3320</v>
      </c>
      <c r="E1823" s="622" t="s">
        <v>3320</v>
      </c>
      <c r="F1823" s="4" t="s">
        <v>1720</v>
      </c>
      <c r="G1823" s="4" t="s">
        <v>3614</v>
      </c>
    </row>
    <row r="1824" spans="2:7" x14ac:dyDescent="0.35">
      <c r="B1824" s="18" t="s">
        <v>533</v>
      </c>
      <c r="C1824" s="19" t="s">
        <v>533</v>
      </c>
      <c r="D1824" s="622" t="s">
        <v>3321</v>
      </c>
      <c r="E1824" s="622" t="s">
        <v>3321</v>
      </c>
      <c r="F1824" s="4" t="s">
        <v>1725</v>
      </c>
      <c r="G1824" s="4" t="s">
        <v>3615</v>
      </c>
    </row>
    <row r="1825" spans="2:7" x14ac:dyDescent="0.35">
      <c r="B1825" s="18" t="s">
        <v>533</v>
      </c>
      <c r="C1825" s="19" t="s">
        <v>533</v>
      </c>
      <c r="D1825" s="622" t="s">
        <v>3322</v>
      </c>
      <c r="E1825" s="622" t="s">
        <v>3322</v>
      </c>
      <c r="F1825" s="4">
        <v>0</v>
      </c>
      <c r="G1825" s="4">
        <v>0</v>
      </c>
    </row>
    <row r="1826" spans="2:7" x14ac:dyDescent="0.35">
      <c r="B1826" s="18" t="s">
        <v>533</v>
      </c>
      <c r="C1826" s="19" t="s">
        <v>533</v>
      </c>
      <c r="D1826" s="622" t="s">
        <v>3323</v>
      </c>
      <c r="E1826" s="622" t="s">
        <v>3323</v>
      </c>
      <c r="F1826" s="4">
        <v>0</v>
      </c>
      <c r="G1826" s="4">
        <v>0</v>
      </c>
    </row>
    <row r="1827" spans="2:7" x14ac:dyDescent="0.35">
      <c r="B1827" s="18" t="s">
        <v>533</v>
      </c>
      <c r="C1827" s="19" t="s">
        <v>533</v>
      </c>
      <c r="D1827" s="622" t="s">
        <v>3324</v>
      </c>
      <c r="E1827" s="622" t="s">
        <v>3324</v>
      </c>
      <c r="F1827" s="4">
        <v>0</v>
      </c>
      <c r="G1827" s="4">
        <v>0</v>
      </c>
    </row>
    <row r="1828" spans="2:7" x14ac:dyDescent="0.35">
      <c r="B1828" s="18" t="s">
        <v>533</v>
      </c>
      <c r="C1828" s="19" t="s">
        <v>533</v>
      </c>
      <c r="D1828" s="622" t="s">
        <v>3325</v>
      </c>
      <c r="E1828" s="622" t="s">
        <v>3325</v>
      </c>
      <c r="F1828" s="4">
        <v>0</v>
      </c>
      <c r="G1828" s="4">
        <v>0</v>
      </c>
    </row>
    <row r="1829" spans="2:7" x14ac:dyDescent="0.35">
      <c r="B1829" s="18" t="s">
        <v>533</v>
      </c>
      <c r="C1829" s="19" t="s">
        <v>533</v>
      </c>
      <c r="D1829" s="622" t="s">
        <v>3326</v>
      </c>
      <c r="E1829" s="622" t="s">
        <v>3326</v>
      </c>
      <c r="F1829" s="4">
        <v>0</v>
      </c>
      <c r="G1829" s="4">
        <v>0</v>
      </c>
    </row>
    <row r="1830" spans="2:7" x14ac:dyDescent="0.35">
      <c r="B1830" s="18" t="s">
        <v>533</v>
      </c>
      <c r="C1830" s="19" t="s">
        <v>533</v>
      </c>
      <c r="D1830" s="622" t="s">
        <v>3327</v>
      </c>
      <c r="E1830" s="622" t="s">
        <v>3327</v>
      </c>
      <c r="F1830" s="4">
        <v>0</v>
      </c>
      <c r="G1830" s="4">
        <v>0</v>
      </c>
    </row>
    <row r="1831" spans="2:7" x14ac:dyDescent="0.35">
      <c r="B1831" s="18" t="s">
        <v>533</v>
      </c>
      <c r="C1831" s="19" t="s">
        <v>533</v>
      </c>
      <c r="D1831" s="622" t="s">
        <v>3328</v>
      </c>
      <c r="E1831" s="622" t="s">
        <v>3328</v>
      </c>
      <c r="F1831" s="4">
        <v>0</v>
      </c>
      <c r="G1831" s="4">
        <v>0</v>
      </c>
    </row>
    <row r="1832" spans="2:7" x14ac:dyDescent="0.35">
      <c r="B1832" s="18" t="s">
        <v>533</v>
      </c>
      <c r="C1832" s="19" t="s">
        <v>533</v>
      </c>
      <c r="D1832" s="622" t="s">
        <v>3329</v>
      </c>
      <c r="E1832" s="622" t="s">
        <v>3329</v>
      </c>
      <c r="F1832" s="4">
        <v>0</v>
      </c>
      <c r="G1832" s="4">
        <v>0</v>
      </c>
    </row>
    <row r="1833" spans="2:7" x14ac:dyDescent="0.35">
      <c r="B1833" s="18" t="s">
        <v>533</v>
      </c>
      <c r="C1833" s="19" t="s">
        <v>533</v>
      </c>
      <c r="D1833" s="622" t="s">
        <v>3330</v>
      </c>
      <c r="E1833" s="622" t="s">
        <v>3330</v>
      </c>
      <c r="F1833" s="4">
        <v>0</v>
      </c>
      <c r="G1833" s="4">
        <v>0</v>
      </c>
    </row>
    <row r="1834" spans="2:7" x14ac:dyDescent="0.35">
      <c r="B1834" s="18" t="s">
        <v>533</v>
      </c>
      <c r="C1834" s="19" t="s">
        <v>533</v>
      </c>
      <c r="D1834" s="622" t="s">
        <v>3331</v>
      </c>
      <c r="E1834" s="622" t="s">
        <v>3331</v>
      </c>
      <c r="F1834" s="4">
        <v>0</v>
      </c>
      <c r="G1834" s="4">
        <v>0</v>
      </c>
    </row>
    <row r="1835" spans="2:7" x14ac:dyDescent="0.35">
      <c r="B1835" s="18" t="s">
        <v>533</v>
      </c>
      <c r="C1835" s="19" t="s">
        <v>533</v>
      </c>
      <c r="D1835" s="622" t="s">
        <v>3332</v>
      </c>
      <c r="E1835" s="622" t="s">
        <v>3332</v>
      </c>
      <c r="F1835" s="4">
        <v>0</v>
      </c>
      <c r="G1835" s="4">
        <v>0</v>
      </c>
    </row>
    <row r="1836" spans="2:7" x14ac:dyDescent="0.35">
      <c r="B1836" s="18" t="s">
        <v>533</v>
      </c>
      <c r="C1836" s="19" t="s">
        <v>533</v>
      </c>
      <c r="D1836" s="622" t="s">
        <v>3333</v>
      </c>
      <c r="E1836" s="622" t="s">
        <v>3333</v>
      </c>
      <c r="F1836" s="4">
        <v>0</v>
      </c>
      <c r="G1836" s="4">
        <v>0</v>
      </c>
    </row>
    <row r="1837" spans="2:7" x14ac:dyDescent="0.35">
      <c r="B1837" s="18" t="s">
        <v>533</v>
      </c>
      <c r="C1837" s="19" t="s">
        <v>533</v>
      </c>
      <c r="D1837" s="622" t="s">
        <v>3334</v>
      </c>
      <c r="E1837" s="622" t="s">
        <v>3334</v>
      </c>
      <c r="F1837" s="4">
        <v>0</v>
      </c>
      <c r="G1837" s="4">
        <v>0</v>
      </c>
    </row>
    <row r="1838" spans="2:7" x14ac:dyDescent="0.35">
      <c r="B1838" s="620" t="s">
        <v>3298</v>
      </c>
      <c r="C1838" s="620" t="s">
        <v>3298</v>
      </c>
      <c r="D1838" s="620" t="s">
        <v>3298</v>
      </c>
      <c r="E1838" s="620" t="s">
        <v>3298</v>
      </c>
      <c r="F1838" s="10" t="s">
        <v>597</v>
      </c>
      <c r="G1838" s="10" t="s">
        <v>3616</v>
      </c>
    </row>
    <row r="1839" spans="2:7" x14ac:dyDescent="0.35">
      <c r="B1839" s="621" t="s">
        <v>533</v>
      </c>
      <c r="C1839" s="621" t="s">
        <v>533</v>
      </c>
      <c r="D1839" s="621" t="s">
        <v>533</v>
      </c>
      <c r="E1839" s="621" t="s">
        <v>533</v>
      </c>
      <c r="F1839" s="4" t="s">
        <v>533</v>
      </c>
      <c r="G1839" s="4" t="s">
        <v>533</v>
      </c>
    </row>
    <row r="1840" spans="2:7" x14ac:dyDescent="0.35">
      <c r="B1840" s="620" t="s">
        <v>3299</v>
      </c>
      <c r="C1840" s="620" t="s">
        <v>3299</v>
      </c>
      <c r="D1840" s="620" t="s">
        <v>3299</v>
      </c>
      <c r="E1840" s="620" t="s">
        <v>3299</v>
      </c>
      <c r="F1840" s="10" t="s">
        <v>533</v>
      </c>
      <c r="G1840" s="10" t="s">
        <v>533</v>
      </c>
    </row>
    <row r="1841" spans="2:7" x14ac:dyDescent="0.35">
      <c r="B1841" s="17" t="s">
        <v>533</v>
      </c>
      <c r="C1841" s="623" t="s">
        <v>3307</v>
      </c>
      <c r="D1841" s="623" t="s">
        <v>3307</v>
      </c>
      <c r="E1841" s="623" t="s">
        <v>3307</v>
      </c>
      <c r="F1841" s="10">
        <v>0</v>
      </c>
      <c r="G1841" s="10">
        <v>0</v>
      </c>
    </row>
    <row r="1842" spans="2:7" x14ac:dyDescent="0.35">
      <c r="B1842" s="18" t="s">
        <v>533</v>
      </c>
      <c r="C1842" s="19" t="s">
        <v>533</v>
      </c>
      <c r="D1842" s="622" t="s">
        <v>3335</v>
      </c>
      <c r="E1842" s="622" t="s">
        <v>3335</v>
      </c>
      <c r="F1842" s="4">
        <v>0</v>
      </c>
      <c r="G1842" s="4">
        <v>0</v>
      </c>
    </row>
    <row r="1843" spans="2:7" x14ac:dyDescent="0.35">
      <c r="B1843" s="18" t="s">
        <v>533</v>
      </c>
      <c r="C1843" s="19" t="s">
        <v>533</v>
      </c>
      <c r="D1843" s="622" t="s">
        <v>3336</v>
      </c>
      <c r="E1843" s="622" t="s">
        <v>3336</v>
      </c>
      <c r="F1843" s="4">
        <v>0</v>
      </c>
      <c r="G1843" s="4">
        <v>0</v>
      </c>
    </row>
    <row r="1844" spans="2:7" x14ac:dyDescent="0.35">
      <c r="B1844" s="18" t="s">
        <v>533</v>
      </c>
      <c r="C1844" s="19" t="s">
        <v>533</v>
      </c>
      <c r="D1844" s="622" t="s">
        <v>3337</v>
      </c>
      <c r="E1844" s="622" t="s">
        <v>3337</v>
      </c>
      <c r="F1844" s="4">
        <v>0</v>
      </c>
      <c r="G1844" s="4">
        <v>0</v>
      </c>
    </row>
    <row r="1845" spans="2:7" x14ac:dyDescent="0.35">
      <c r="B1845" s="621" t="s">
        <v>533</v>
      </c>
      <c r="C1845" s="621" t="s">
        <v>533</v>
      </c>
      <c r="D1845" s="621" t="s">
        <v>533</v>
      </c>
      <c r="E1845" s="621" t="s">
        <v>533</v>
      </c>
      <c r="F1845" s="4" t="s">
        <v>533</v>
      </c>
      <c r="G1845" s="4" t="s">
        <v>533</v>
      </c>
    </row>
    <row r="1846" spans="2:7" x14ac:dyDescent="0.35">
      <c r="B1846" s="17" t="s">
        <v>533</v>
      </c>
      <c r="C1846" s="623" t="s">
        <v>3308</v>
      </c>
      <c r="D1846" s="623" t="s">
        <v>3308</v>
      </c>
      <c r="E1846" s="623" t="s">
        <v>3308</v>
      </c>
      <c r="F1846" s="10" t="s">
        <v>597</v>
      </c>
      <c r="G1846" s="10" t="s">
        <v>3616</v>
      </c>
    </row>
    <row r="1847" spans="2:7" x14ac:dyDescent="0.35">
      <c r="B1847" s="18" t="s">
        <v>533</v>
      </c>
      <c r="C1847" s="19" t="s">
        <v>533</v>
      </c>
      <c r="D1847" s="622" t="s">
        <v>3335</v>
      </c>
      <c r="E1847" s="622" t="s">
        <v>3335</v>
      </c>
      <c r="F1847" s="4" t="s">
        <v>597</v>
      </c>
      <c r="G1847" s="4" t="s">
        <v>3616</v>
      </c>
    </row>
    <row r="1848" spans="2:7" x14ac:dyDescent="0.35">
      <c r="B1848" s="18" t="s">
        <v>533</v>
      </c>
      <c r="C1848" s="19" t="s">
        <v>533</v>
      </c>
      <c r="D1848" s="622" t="s">
        <v>3336</v>
      </c>
      <c r="E1848" s="622" t="s">
        <v>3336</v>
      </c>
      <c r="F1848" s="4">
        <v>0</v>
      </c>
      <c r="G1848" s="4">
        <v>0</v>
      </c>
    </row>
    <row r="1849" spans="2:7" x14ac:dyDescent="0.35">
      <c r="B1849" s="18" t="s">
        <v>533</v>
      </c>
      <c r="C1849" s="19" t="s">
        <v>533</v>
      </c>
      <c r="D1849" s="622" t="s">
        <v>3338</v>
      </c>
      <c r="E1849" s="622" t="s">
        <v>3338</v>
      </c>
      <c r="F1849" s="4">
        <v>0</v>
      </c>
      <c r="G1849" s="4">
        <v>0</v>
      </c>
    </row>
    <row r="1850" spans="2:7" x14ac:dyDescent="0.35">
      <c r="B1850" s="620" t="s">
        <v>3300</v>
      </c>
      <c r="C1850" s="620" t="s">
        <v>3300</v>
      </c>
      <c r="D1850" s="620" t="s">
        <v>3300</v>
      </c>
      <c r="E1850" s="620" t="s">
        <v>3300</v>
      </c>
      <c r="F1850" s="10" t="s">
        <v>3411</v>
      </c>
      <c r="G1850" s="10" t="s">
        <v>3617</v>
      </c>
    </row>
    <row r="1851" spans="2:7" x14ac:dyDescent="0.35">
      <c r="B1851" s="621" t="s">
        <v>533</v>
      </c>
      <c r="C1851" s="621" t="s">
        <v>533</v>
      </c>
      <c r="D1851" s="621" t="s">
        <v>533</v>
      </c>
      <c r="E1851" s="621" t="s">
        <v>533</v>
      </c>
      <c r="F1851" s="4" t="s">
        <v>533</v>
      </c>
      <c r="G1851" s="4" t="s">
        <v>533</v>
      </c>
    </row>
    <row r="1852" spans="2:7" x14ac:dyDescent="0.35">
      <c r="B1852" s="620" t="s">
        <v>3301</v>
      </c>
      <c r="C1852" s="620" t="s">
        <v>3301</v>
      </c>
      <c r="D1852" s="620" t="s">
        <v>3301</v>
      </c>
      <c r="E1852" s="620" t="s">
        <v>3301</v>
      </c>
      <c r="F1852" s="10" t="s">
        <v>533</v>
      </c>
      <c r="G1852" s="10" t="s">
        <v>533</v>
      </c>
    </row>
    <row r="1853" spans="2:7" x14ac:dyDescent="0.35">
      <c r="B1853" s="17" t="s">
        <v>533</v>
      </c>
      <c r="C1853" s="623" t="s">
        <v>3307</v>
      </c>
      <c r="D1853" s="623" t="s">
        <v>3307</v>
      </c>
      <c r="E1853" s="623" t="s">
        <v>3307</v>
      </c>
      <c r="F1853" s="10">
        <v>0</v>
      </c>
      <c r="G1853" s="10">
        <v>0</v>
      </c>
    </row>
    <row r="1854" spans="2:7" x14ac:dyDescent="0.35">
      <c r="B1854" s="18" t="s">
        <v>533</v>
      </c>
      <c r="C1854" s="19" t="s">
        <v>533</v>
      </c>
      <c r="D1854" s="622" t="s">
        <v>3339</v>
      </c>
      <c r="E1854" s="622" t="s">
        <v>3339</v>
      </c>
      <c r="F1854" s="4">
        <v>0</v>
      </c>
      <c r="G1854" s="4">
        <v>0</v>
      </c>
    </row>
    <row r="1855" spans="2:7" x14ac:dyDescent="0.35">
      <c r="B1855" s="18" t="s">
        <v>533</v>
      </c>
      <c r="C1855" s="19" t="s">
        <v>533</v>
      </c>
      <c r="D1855" s="19" t="s">
        <v>533</v>
      </c>
      <c r="E1855" s="20" t="s">
        <v>3343</v>
      </c>
      <c r="F1855" s="4">
        <v>0</v>
      </c>
      <c r="G1855" s="4">
        <v>0</v>
      </c>
    </row>
    <row r="1856" spans="2:7" x14ac:dyDescent="0.35">
      <c r="B1856" s="18" t="s">
        <v>533</v>
      </c>
      <c r="C1856" s="19" t="s">
        <v>533</v>
      </c>
      <c r="D1856" s="19" t="s">
        <v>533</v>
      </c>
      <c r="E1856" s="20" t="s">
        <v>3344</v>
      </c>
      <c r="F1856" s="4">
        <v>0</v>
      </c>
      <c r="G1856" s="4">
        <v>0</v>
      </c>
    </row>
    <row r="1857" spans="2:7" x14ac:dyDescent="0.35">
      <c r="B1857" s="18" t="s">
        <v>533</v>
      </c>
      <c r="C1857" s="19" t="s">
        <v>533</v>
      </c>
      <c r="D1857" s="622" t="s">
        <v>3340</v>
      </c>
      <c r="E1857" s="622" t="s">
        <v>3340</v>
      </c>
      <c r="F1857" s="4">
        <v>0</v>
      </c>
      <c r="G1857" s="4">
        <v>0</v>
      </c>
    </row>
    <row r="1858" spans="2:7" x14ac:dyDescent="0.35">
      <c r="B1858" s="621" t="s">
        <v>533</v>
      </c>
      <c r="C1858" s="621" t="s">
        <v>533</v>
      </c>
      <c r="D1858" s="621" t="s">
        <v>533</v>
      </c>
      <c r="E1858" s="621" t="s">
        <v>533</v>
      </c>
      <c r="F1858" s="4" t="s">
        <v>533</v>
      </c>
      <c r="G1858" s="4" t="s">
        <v>533</v>
      </c>
    </row>
    <row r="1859" spans="2:7" x14ac:dyDescent="0.35">
      <c r="B1859" s="17" t="s">
        <v>533</v>
      </c>
      <c r="C1859" s="623" t="s">
        <v>3308</v>
      </c>
      <c r="D1859" s="623" t="s">
        <v>3308</v>
      </c>
      <c r="E1859" s="623" t="s">
        <v>3308</v>
      </c>
      <c r="F1859" s="10">
        <v>0</v>
      </c>
      <c r="G1859" s="10">
        <v>0</v>
      </c>
    </row>
    <row r="1860" spans="2:7" x14ac:dyDescent="0.35">
      <c r="B1860" s="18" t="s">
        <v>533</v>
      </c>
      <c r="C1860" s="19" t="s">
        <v>533</v>
      </c>
      <c r="D1860" s="622" t="s">
        <v>3341</v>
      </c>
      <c r="E1860" s="622" t="s">
        <v>3341</v>
      </c>
      <c r="F1860" s="4">
        <v>0</v>
      </c>
      <c r="G1860" s="4">
        <v>0</v>
      </c>
    </row>
    <row r="1861" spans="2:7" x14ac:dyDescent="0.35">
      <c r="B1861" s="18" t="s">
        <v>533</v>
      </c>
      <c r="C1861" s="19" t="s">
        <v>533</v>
      </c>
      <c r="D1861" s="19" t="s">
        <v>533</v>
      </c>
      <c r="E1861" s="20" t="s">
        <v>3343</v>
      </c>
      <c r="F1861" s="4">
        <v>0</v>
      </c>
      <c r="G1861" s="4">
        <v>0</v>
      </c>
    </row>
    <row r="1862" spans="2:7" x14ac:dyDescent="0.35">
      <c r="B1862" s="18" t="s">
        <v>533</v>
      </c>
      <c r="C1862" s="19" t="s">
        <v>533</v>
      </c>
      <c r="D1862" s="19" t="s">
        <v>533</v>
      </c>
      <c r="E1862" s="20" t="s">
        <v>3344</v>
      </c>
      <c r="F1862" s="4">
        <v>0</v>
      </c>
      <c r="G1862" s="4">
        <v>0</v>
      </c>
    </row>
    <row r="1863" spans="2:7" x14ac:dyDescent="0.35">
      <c r="B1863" s="18" t="s">
        <v>533</v>
      </c>
      <c r="C1863" s="19" t="s">
        <v>533</v>
      </c>
      <c r="D1863" s="622" t="s">
        <v>3342</v>
      </c>
      <c r="E1863" s="622" t="s">
        <v>3342</v>
      </c>
      <c r="F1863" s="4">
        <v>0</v>
      </c>
      <c r="G1863" s="4">
        <v>0</v>
      </c>
    </row>
    <row r="1864" spans="2:7" x14ac:dyDescent="0.35">
      <c r="B1864" s="620" t="s">
        <v>3302</v>
      </c>
      <c r="C1864" s="620" t="s">
        <v>3302</v>
      </c>
      <c r="D1864" s="620" t="s">
        <v>3302</v>
      </c>
      <c r="E1864" s="620" t="s">
        <v>3302</v>
      </c>
      <c r="F1864" s="10">
        <v>0</v>
      </c>
      <c r="G1864" s="10">
        <v>0</v>
      </c>
    </row>
    <row r="1865" spans="2:7" x14ac:dyDescent="0.35">
      <c r="B1865" s="621" t="s">
        <v>533</v>
      </c>
      <c r="C1865" s="621" t="s">
        <v>533</v>
      </c>
      <c r="D1865" s="621" t="s">
        <v>533</v>
      </c>
      <c r="E1865" s="621" t="s">
        <v>533</v>
      </c>
      <c r="F1865" s="4" t="s">
        <v>533</v>
      </c>
      <c r="G1865" s="4" t="s">
        <v>533</v>
      </c>
    </row>
    <row r="1866" spans="2:7" x14ac:dyDescent="0.35">
      <c r="B1866" s="620" t="s">
        <v>3303</v>
      </c>
      <c r="C1866" s="620" t="s">
        <v>3303</v>
      </c>
      <c r="D1866" s="620" t="s">
        <v>3303</v>
      </c>
      <c r="E1866" s="620" t="s">
        <v>3303</v>
      </c>
      <c r="F1866" s="10">
        <v>0</v>
      </c>
      <c r="G1866" s="10">
        <v>0</v>
      </c>
    </row>
    <row r="1867" spans="2:7" x14ac:dyDescent="0.35">
      <c r="B1867" s="621" t="s">
        <v>533</v>
      </c>
      <c r="C1867" s="621" t="s">
        <v>533</v>
      </c>
      <c r="D1867" s="621" t="s">
        <v>533</v>
      </c>
      <c r="E1867" s="621" t="s">
        <v>533</v>
      </c>
      <c r="F1867" s="4" t="s">
        <v>533</v>
      </c>
      <c r="G1867" s="4" t="s">
        <v>533</v>
      </c>
    </row>
    <row r="1868" spans="2:7" x14ac:dyDescent="0.35">
      <c r="B1868" s="620" t="s">
        <v>3304</v>
      </c>
      <c r="C1868" s="620" t="s">
        <v>3304</v>
      </c>
      <c r="D1868" s="620" t="s">
        <v>3304</v>
      </c>
      <c r="E1868" s="620" t="s">
        <v>3304</v>
      </c>
      <c r="F1868" s="10">
        <v>0</v>
      </c>
      <c r="G1868" s="10">
        <v>0</v>
      </c>
    </row>
    <row r="1869" spans="2:7" x14ac:dyDescent="0.35">
      <c r="B1869" s="621" t="s">
        <v>533</v>
      </c>
      <c r="C1869" s="621" t="s">
        <v>533</v>
      </c>
      <c r="D1869" s="621" t="s">
        <v>533</v>
      </c>
      <c r="E1869" s="621" t="s">
        <v>533</v>
      </c>
      <c r="F1869" s="4" t="s">
        <v>533</v>
      </c>
      <c r="G1869" s="4" t="s">
        <v>533</v>
      </c>
    </row>
    <row r="1870" spans="2:7" x14ac:dyDescent="0.35">
      <c r="B1870" s="620" t="s">
        <v>3305</v>
      </c>
      <c r="C1870" s="620" t="s">
        <v>3305</v>
      </c>
      <c r="D1870" s="620" t="s">
        <v>3305</v>
      </c>
      <c r="E1870" s="620" t="s">
        <v>3305</v>
      </c>
      <c r="F1870" s="10">
        <v>0</v>
      </c>
      <c r="G1870" s="10">
        <v>0</v>
      </c>
    </row>
    <row r="1871" spans="2:7" x14ac:dyDescent="0.35">
      <c r="B1871" s="621" t="s">
        <v>533</v>
      </c>
      <c r="C1871" s="621" t="s">
        <v>533</v>
      </c>
      <c r="D1871" s="621" t="s">
        <v>533</v>
      </c>
      <c r="E1871" s="621" t="s">
        <v>533</v>
      </c>
      <c r="F1871" s="4" t="s">
        <v>533</v>
      </c>
      <c r="G1871" s="4" t="s">
        <v>533</v>
      </c>
    </row>
    <row r="1872" spans="2:7" x14ac:dyDescent="0.35">
      <c r="B1872" s="21" t="s">
        <v>533</v>
      </c>
      <c r="C1872" s="21" t="s">
        <v>533</v>
      </c>
      <c r="D1872" s="21" t="s">
        <v>533</v>
      </c>
      <c r="E1872" s="21" t="s">
        <v>533</v>
      </c>
      <c r="F1872" s="24" t="s">
        <v>533</v>
      </c>
      <c r="G1872" s="24" t="s">
        <v>533</v>
      </c>
    </row>
    <row r="1873" spans="2:8" x14ac:dyDescent="0.35">
      <c r="B1873" s="22" t="s">
        <v>533</v>
      </c>
      <c r="C1873" s="22" t="s">
        <v>533</v>
      </c>
      <c r="D1873" s="22" t="s">
        <v>533</v>
      </c>
      <c r="E1873" s="22" t="s">
        <v>533</v>
      </c>
      <c r="F1873" s="25" t="s">
        <v>533</v>
      </c>
      <c r="G1873" s="25" t="s">
        <v>533</v>
      </c>
    </row>
    <row r="1874" spans="2:8" x14ac:dyDescent="0.35">
      <c r="B1874" s="23" t="s">
        <v>533</v>
      </c>
      <c r="C1874" s="23" t="s">
        <v>533</v>
      </c>
      <c r="D1874" s="23" t="s">
        <v>533</v>
      </c>
      <c r="E1874" s="23" t="s">
        <v>533</v>
      </c>
      <c r="F1874" s="26" t="s">
        <v>533</v>
      </c>
      <c r="G1874" s="26" t="s">
        <v>533</v>
      </c>
    </row>
    <row r="1875" spans="2:8" x14ac:dyDescent="0.35">
      <c r="B1875" s="624" t="s">
        <v>27</v>
      </c>
      <c r="C1875" s="624" t="s">
        <v>27</v>
      </c>
      <c r="D1875" s="624" t="s">
        <v>27</v>
      </c>
      <c r="E1875" s="624" t="s">
        <v>27</v>
      </c>
      <c r="F1875" s="624" t="s">
        <v>27</v>
      </c>
      <c r="G1875" s="624" t="s">
        <v>27</v>
      </c>
      <c r="H1875" s="27"/>
    </row>
    <row r="1876" spans="2:8" x14ac:dyDescent="0.35">
      <c r="B1876" s="625" t="s">
        <v>3293</v>
      </c>
      <c r="C1876" s="625" t="s">
        <v>3293</v>
      </c>
      <c r="D1876" s="625" t="s">
        <v>3293</v>
      </c>
      <c r="E1876" s="625" t="s">
        <v>3293</v>
      </c>
      <c r="F1876" s="625" t="s">
        <v>3293</v>
      </c>
      <c r="G1876" s="625" t="s">
        <v>3293</v>
      </c>
      <c r="H1876" s="27"/>
    </row>
    <row r="1877" spans="2:8" x14ac:dyDescent="0.35">
      <c r="B1877" s="625" t="s">
        <v>3294</v>
      </c>
      <c r="C1877" s="625" t="s">
        <v>3294</v>
      </c>
      <c r="D1877" s="625" t="s">
        <v>3294</v>
      </c>
      <c r="E1877" s="625" t="s">
        <v>3294</v>
      </c>
      <c r="F1877" s="625" t="s">
        <v>3294</v>
      </c>
      <c r="G1877" s="625" t="s">
        <v>3294</v>
      </c>
      <c r="H1877" s="27"/>
    </row>
    <row r="1878" spans="2:8" x14ac:dyDescent="0.35">
      <c r="B1878" s="626" t="s">
        <v>3295</v>
      </c>
      <c r="C1878" s="626" t="s">
        <v>3295</v>
      </c>
      <c r="D1878" s="626" t="s">
        <v>3295</v>
      </c>
      <c r="E1878" s="626" t="s">
        <v>3295</v>
      </c>
      <c r="F1878" s="626" t="s">
        <v>3295</v>
      </c>
      <c r="G1878" s="626" t="s">
        <v>3295</v>
      </c>
      <c r="H1878" s="27"/>
    </row>
    <row r="1879" spans="2:8" x14ac:dyDescent="0.35">
      <c r="B1879" s="619" t="s">
        <v>3296</v>
      </c>
      <c r="C1879" s="619" t="s">
        <v>3296</v>
      </c>
      <c r="D1879" s="619" t="s">
        <v>3296</v>
      </c>
      <c r="E1879" s="619" t="s">
        <v>3296</v>
      </c>
      <c r="F1879" s="14">
        <v>2025</v>
      </c>
      <c r="G1879" s="14">
        <v>2024</v>
      </c>
    </row>
    <row r="1880" spans="2:8" x14ac:dyDescent="0.35">
      <c r="B1880" s="620" t="s">
        <v>3297</v>
      </c>
      <c r="C1880" s="620" t="s">
        <v>3297</v>
      </c>
      <c r="D1880" s="620" t="s">
        <v>3297</v>
      </c>
      <c r="E1880" s="620" t="s">
        <v>3297</v>
      </c>
      <c r="F1880" s="10" t="s">
        <v>533</v>
      </c>
      <c r="G1880" s="10" t="s">
        <v>533</v>
      </c>
    </row>
    <row r="1881" spans="2:8" x14ac:dyDescent="0.35">
      <c r="B1881" s="17" t="s">
        <v>533</v>
      </c>
      <c r="C1881" s="623" t="s">
        <v>3307</v>
      </c>
      <c r="D1881" s="623" t="s">
        <v>3307</v>
      </c>
      <c r="E1881" s="623" t="s">
        <v>3307</v>
      </c>
      <c r="F1881" s="10" t="s">
        <v>79</v>
      </c>
      <c r="G1881" s="10" t="s">
        <v>3618</v>
      </c>
    </row>
    <row r="1882" spans="2:8" x14ac:dyDescent="0.35">
      <c r="B1882" s="18" t="s">
        <v>533</v>
      </c>
      <c r="C1882" s="19" t="s">
        <v>533</v>
      </c>
      <c r="D1882" s="622" t="s">
        <v>3309</v>
      </c>
      <c r="E1882" s="622" t="s">
        <v>3309</v>
      </c>
      <c r="F1882" s="4">
        <v>0</v>
      </c>
      <c r="G1882" s="4">
        <v>0</v>
      </c>
    </row>
    <row r="1883" spans="2:8" x14ac:dyDescent="0.35">
      <c r="B1883" s="18" t="s">
        <v>533</v>
      </c>
      <c r="C1883" s="19" t="s">
        <v>533</v>
      </c>
      <c r="D1883" s="622" t="s">
        <v>3310</v>
      </c>
      <c r="E1883" s="622" t="s">
        <v>3310</v>
      </c>
      <c r="F1883" s="4">
        <v>0</v>
      </c>
      <c r="G1883" s="4">
        <v>0</v>
      </c>
    </row>
    <row r="1884" spans="2:8" x14ac:dyDescent="0.35">
      <c r="B1884" s="18" t="s">
        <v>533</v>
      </c>
      <c r="C1884" s="19" t="s">
        <v>533</v>
      </c>
      <c r="D1884" s="622" t="s">
        <v>3311</v>
      </c>
      <c r="E1884" s="622" t="s">
        <v>3311</v>
      </c>
      <c r="F1884" s="4">
        <v>0</v>
      </c>
      <c r="G1884" s="4">
        <v>0</v>
      </c>
    </row>
    <row r="1885" spans="2:8" x14ac:dyDescent="0.35">
      <c r="B1885" s="18" t="s">
        <v>533</v>
      </c>
      <c r="C1885" s="19" t="s">
        <v>533</v>
      </c>
      <c r="D1885" s="622" t="s">
        <v>3312</v>
      </c>
      <c r="E1885" s="622" t="s">
        <v>3312</v>
      </c>
      <c r="F1885" s="4">
        <v>0</v>
      </c>
      <c r="G1885" s="4">
        <v>0</v>
      </c>
    </row>
    <row r="1886" spans="2:8" x14ac:dyDescent="0.35">
      <c r="B1886" s="18" t="s">
        <v>533</v>
      </c>
      <c r="C1886" s="19" t="s">
        <v>533</v>
      </c>
      <c r="D1886" s="622" t="s">
        <v>3313</v>
      </c>
      <c r="E1886" s="622" t="s">
        <v>3313</v>
      </c>
      <c r="F1886" s="4">
        <v>0</v>
      </c>
      <c r="G1886" s="4">
        <v>0</v>
      </c>
    </row>
    <row r="1887" spans="2:8" x14ac:dyDescent="0.35">
      <c r="B1887" s="18" t="s">
        <v>533</v>
      </c>
      <c r="C1887" s="19" t="s">
        <v>533</v>
      </c>
      <c r="D1887" s="622" t="s">
        <v>3314</v>
      </c>
      <c r="E1887" s="622" t="s">
        <v>3314</v>
      </c>
      <c r="F1887" s="4">
        <v>0</v>
      </c>
      <c r="G1887" s="4">
        <v>0</v>
      </c>
    </row>
    <row r="1888" spans="2:8" x14ac:dyDescent="0.35">
      <c r="B1888" s="18" t="s">
        <v>533</v>
      </c>
      <c r="C1888" s="19" t="s">
        <v>533</v>
      </c>
      <c r="D1888" s="622" t="s">
        <v>3315</v>
      </c>
      <c r="E1888" s="622" t="s">
        <v>3315</v>
      </c>
      <c r="F1888" s="4" t="s">
        <v>584</v>
      </c>
      <c r="G1888" s="4" t="s">
        <v>580</v>
      </c>
    </row>
    <row r="1889" spans="2:7" x14ac:dyDescent="0.35">
      <c r="B1889" s="18" t="s">
        <v>533</v>
      </c>
      <c r="C1889" s="19" t="s">
        <v>533</v>
      </c>
      <c r="D1889" s="622" t="s">
        <v>3316</v>
      </c>
      <c r="E1889" s="622" t="s">
        <v>3316</v>
      </c>
      <c r="F1889" s="4">
        <v>0</v>
      </c>
      <c r="G1889" s="4">
        <v>0</v>
      </c>
    </row>
    <row r="1890" spans="2:7" x14ac:dyDescent="0.35">
      <c r="B1890" s="18" t="s">
        <v>533</v>
      </c>
      <c r="C1890" s="19" t="s">
        <v>533</v>
      </c>
      <c r="D1890" s="622" t="s">
        <v>3317</v>
      </c>
      <c r="E1890" s="622" t="s">
        <v>3317</v>
      </c>
      <c r="F1890" s="4" t="s">
        <v>3412</v>
      </c>
      <c r="G1890" s="4" t="s">
        <v>3619</v>
      </c>
    </row>
    <row r="1891" spans="2:7" x14ac:dyDescent="0.35">
      <c r="B1891" s="18" t="s">
        <v>533</v>
      </c>
      <c r="C1891" s="19" t="s">
        <v>533</v>
      </c>
      <c r="D1891" s="622" t="s">
        <v>3318</v>
      </c>
      <c r="E1891" s="622" t="s">
        <v>3318</v>
      </c>
      <c r="F1891" s="4">
        <v>0</v>
      </c>
      <c r="G1891" s="4">
        <v>0</v>
      </c>
    </row>
    <row r="1892" spans="2:7" x14ac:dyDescent="0.35">
      <c r="B1892" s="621" t="s">
        <v>533</v>
      </c>
      <c r="C1892" s="621" t="s">
        <v>533</v>
      </c>
      <c r="D1892" s="621" t="s">
        <v>533</v>
      </c>
      <c r="E1892" s="621" t="s">
        <v>533</v>
      </c>
      <c r="F1892" s="4" t="s">
        <v>533</v>
      </c>
      <c r="G1892" s="4" t="s">
        <v>533</v>
      </c>
    </row>
    <row r="1893" spans="2:7" x14ac:dyDescent="0.35">
      <c r="B1893" s="17" t="s">
        <v>533</v>
      </c>
      <c r="C1893" s="623" t="s">
        <v>3308</v>
      </c>
      <c r="D1893" s="623" t="s">
        <v>3308</v>
      </c>
      <c r="E1893" s="623" t="s">
        <v>3308</v>
      </c>
      <c r="F1893" s="10" t="s">
        <v>2876</v>
      </c>
      <c r="G1893" s="10" t="s">
        <v>3618</v>
      </c>
    </row>
    <row r="1894" spans="2:7" x14ac:dyDescent="0.35">
      <c r="B1894" s="18" t="s">
        <v>533</v>
      </c>
      <c r="C1894" s="19" t="s">
        <v>533</v>
      </c>
      <c r="D1894" s="622" t="s">
        <v>3319</v>
      </c>
      <c r="E1894" s="622" t="s">
        <v>3319</v>
      </c>
      <c r="F1894" s="4" t="s">
        <v>1737</v>
      </c>
      <c r="G1894" s="4" t="s">
        <v>3620</v>
      </c>
    </row>
    <row r="1895" spans="2:7" x14ac:dyDescent="0.35">
      <c r="B1895" s="18" t="s">
        <v>533</v>
      </c>
      <c r="C1895" s="19" t="s">
        <v>533</v>
      </c>
      <c r="D1895" s="622" t="s">
        <v>3320</v>
      </c>
      <c r="E1895" s="622" t="s">
        <v>3320</v>
      </c>
      <c r="F1895" s="4" t="s">
        <v>1751</v>
      </c>
      <c r="G1895" s="4" t="s">
        <v>3621</v>
      </c>
    </row>
    <row r="1896" spans="2:7" x14ac:dyDescent="0.35">
      <c r="B1896" s="18" t="s">
        <v>533</v>
      </c>
      <c r="C1896" s="19" t="s">
        <v>533</v>
      </c>
      <c r="D1896" s="622" t="s">
        <v>3321</v>
      </c>
      <c r="E1896" s="622" t="s">
        <v>3321</v>
      </c>
      <c r="F1896" s="4" t="s">
        <v>1760</v>
      </c>
      <c r="G1896" s="4" t="s">
        <v>3622</v>
      </c>
    </row>
    <row r="1897" spans="2:7" x14ac:dyDescent="0.35">
      <c r="B1897" s="18" t="s">
        <v>533</v>
      </c>
      <c r="C1897" s="19" t="s">
        <v>533</v>
      </c>
      <c r="D1897" s="622" t="s">
        <v>3322</v>
      </c>
      <c r="E1897" s="622" t="s">
        <v>3322</v>
      </c>
      <c r="F1897" s="4">
        <v>0</v>
      </c>
      <c r="G1897" s="4">
        <v>0</v>
      </c>
    </row>
    <row r="1898" spans="2:7" x14ac:dyDescent="0.35">
      <c r="B1898" s="18" t="s">
        <v>533</v>
      </c>
      <c r="C1898" s="19" t="s">
        <v>533</v>
      </c>
      <c r="D1898" s="622" t="s">
        <v>3323</v>
      </c>
      <c r="E1898" s="622" t="s">
        <v>3323</v>
      </c>
      <c r="F1898" s="4">
        <v>0</v>
      </c>
      <c r="G1898" s="4">
        <v>0</v>
      </c>
    </row>
    <row r="1899" spans="2:7" x14ac:dyDescent="0.35">
      <c r="B1899" s="18" t="s">
        <v>533</v>
      </c>
      <c r="C1899" s="19" t="s">
        <v>533</v>
      </c>
      <c r="D1899" s="622" t="s">
        <v>3324</v>
      </c>
      <c r="E1899" s="622" t="s">
        <v>3324</v>
      </c>
      <c r="F1899" s="4">
        <v>0</v>
      </c>
      <c r="G1899" s="4">
        <v>0</v>
      </c>
    </row>
    <row r="1900" spans="2:7" x14ac:dyDescent="0.35">
      <c r="B1900" s="18" t="s">
        <v>533</v>
      </c>
      <c r="C1900" s="19" t="s">
        <v>533</v>
      </c>
      <c r="D1900" s="622" t="s">
        <v>3325</v>
      </c>
      <c r="E1900" s="622" t="s">
        <v>3325</v>
      </c>
      <c r="F1900" s="4">
        <v>0</v>
      </c>
      <c r="G1900" s="4">
        <v>0</v>
      </c>
    </row>
    <row r="1901" spans="2:7" x14ac:dyDescent="0.35">
      <c r="B1901" s="18" t="s">
        <v>533</v>
      </c>
      <c r="C1901" s="19" t="s">
        <v>533</v>
      </c>
      <c r="D1901" s="622" t="s">
        <v>3326</v>
      </c>
      <c r="E1901" s="622" t="s">
        <v>3326</v>
      </c>
      <c r="F1901" s="4">
        <v>0</v>
      </c>
      <c r="G1901" s="4">
        <v>0</v>
      </c>
    </row>
    <row r="1902" spans="2:7" x14ac:dyDescent="0.35">
      <c r="B1902" s="18" t="s">
        <v>533</v>
      </c>
      <c r="C1902" s="19" t="s">
        <v>533</v>
      </c>
      <c r="D1902" s="622" t="s">
        <v>3327</v>
      </c>
      <c r="E1902" s="622" t="s">
        <v>3327</v>
      </c>
      <c r="F1902" s="4">
        <v>0</v>
      </c>
      <c r="G1902" s="4">
        <v>0</v>
      </c>
    </row>
    <row r="1903" spans="2:7" x14ac:dyDescent="0.35">
      <c r="B1903" s="18" t="s">
        <v>533</v>
      </c>
      <c r="C1903" s="19" t="s">
        <v>533</v>
      </c>
      <c r="D1903" s="622" t="s">
        <v>3328</v>
      </c>
      <c r="E1903" s="622" t="s">
        <v>3328</v>
      </c>
      <c r="F1903" s="4">
        <v>0</v>
      </c>
      <c r="G1903" s="4">
        <v>0</v>
      </c>
    </row>
    <row r="1904" spans="2:7" x14ac:dyDescent="0.35">
      <c r="B1904" s="18" t="s">
        <v>533</v>
      </c>
      <c r="C1904" s="19" t="s">
        <v>533</v>
      </c>
      <c r="D1904" s="622" t="s">
        <v>3329</v>
      </c>
      <c r="E1904" s="622" t="s">
        <v>3329</v>
      </c>
      <c r="F1904" s="4">
        <v>0</v>
      </c>
      <c r="G1904" s="4">
        <v>0</v>
      </c>
    </row>
    <row r="1905" spans="2:7" x14ac:dyDescent="0.35">
      <c r="B1905" s="18" t="s">
        <v>533</v>
      </c>
      <c r="C1905" s="19" t="s">
        <v>533</v>
      </c>
      <c r="D1905" s="622" t="s">
        <v>3330</v>
      </c>
      <c r="E1905" s="622" t="s">
        <v>3330</v>
      </c>
      <c r="F1905" s="4">
        <v>0</v>
      </c>
      <c r="G1905" s="4">
        <v>0</v>
      </c>
    </row>
    <row r="1906" spans="2:7" x14ac:dyDescent="0.35">
      <c r="B1906" s="18" t="s">
        <v>533</v>
      </c>
      <c r="C1906" s="19" t="s">
        <v>533</v>
      </c>
      <c r="D1906" s="622" t="s">
        <v>3331</v>
      </c>
      <c r="E1906" s="622" t="s">
        <v>3331</v>
      </c>
      <c r="F1906" s="4">
        <v>0</v>
      </c>
      <c r="G1906" s="4">
        <v>0</v>
      </c>
    </row>
    <row r="1907" spans="2:7" x14ac:dyDescent="0.35">
      <c r="B1907" s="18" t="s">
        <v>533</v>
      </c>
      <c r="C1907" s="19" t="s">
        <v>533</v>
      </c>
      <c r="D1907" s="622" t="s">
        <v>3332</v>
      </c>
      <c r="E1907" s="622" t="s">
        <v>3332</v>
      </c>
      <c r="F1907" s="4">
        <v>0</v>
      </c>
      <c r="G1907" s="4">
        <v>0</v>
      </c>
    </row>
    <row r="1908" spans="2:7" x14ac:dyDescent="0.35">
      <c r="B1908" s="18" t="s">
        <v>533</v>
      </c>
      <c r="C1908" s="19" t="s">
        <v>533</v>
      </c>
      <c r="D1908" s="622" t="s">
        <v>3333</v>
      </c>
      <c r="E1908" s="622" t="s">
        <v>3333</v>
      </c>
      <c r="F1908" s="4">
        <v>0</v>
      </c>
      <c r="G1908" s="4">
        <v>0</v>
      </c>
    </row>
    <row r="1909" spans="2:7" x14ac:dyDescent="0.35">
      <c r="B1909" s="18" t="s">
        <v>533</v>
      </c>
      <c r="C1909" s="19" t="s">
        <v>533</v>
      </c>
      <c r="D1909" s="622" t="s">
        <v>3334</v>
      </c>
      <c r="E1909" s="622" t="s">
        <v>3334</v>
      </c>
      <c r="F1909" s="4">
        <v>0</v>
      </c>
      <c r="G1909" s="4">
        <v>0</v>
      </c>
    </row>
    <row r="1910" spans="2:7" x14ac:dyDescent="0.35">
      <c r="B1910" s="620" t="s">
        <v>3298</v>
      </c>
      <c r="C1910" s="620" t="s">
        <v>3298</v>
      </c>
      <c r="D1910" s="620" t="s">
        <v>3298</v>
      </c>
      <c r="E1910" s="620" t="s">
        <v>3298</v>
      </c>
      <c r="F1910" s="10" t="s">
        <v>1777</v>
      </c>
      <c r="G1910" s="10">
        <v>0</v>
      </c>
    </row>
    <row r="1911" spans="2:7" x14ac:dyDescent="0.35">
      <c r="B1911" s="621" t="s">
        <v>533</v>
      </c>
      <c r="C1911" s="621" t="s">
        <v>533</v>
      </c>
      <c r="D1911" s="621" t="s">
        <v>533</v>
      </c>
      <c r="E1911" s="621" t="s">
        <v>533</v>
      </c>
      <c r="F1911" s="4" t="s">
        <v>533</v>
      </c>
      <c r="G1911" s="4" t="s">
        <v>533</v>
      </c>
    </row>
    <row r="1912" spans="2:7" x14ac:dyDescent="0.35">
      <c r="B1912" s="620" t="s">
        <v>3299</v>
      </c>
      <c r="C1912" s="620" t="s">
        <v>3299</v>
      </c>
      <c r="D1912" s="620" t="s">
        <v>3299</v>
      </c>
      <c r="E1912" s="620" t="s">
        <v>3299</v>
      </c>
      <c r="F1912" s="10" t="s">
        <v>533</v>
      </c>
      <c r="G1912" s="10" t="s">
        <v>533</v>
      </c>
    </row>
    <row r="1913" spans="2:7" x14ac:dyDescent="0.35">
      <c r="B1913" s="17" t="s">
        <v>533</v>
      </c>
      <c r="C1913" s="623" t="s">
        <v>3307</v>
      </c>
      <c r="D1913" s="623" t="s">
        <v>3307</v>
      </c>
      <c r="E1913" s="623" t="s">
        <v>3307</v>
      </c>
      <c r="F1913" s="10">
        <v>0</v>
      </c>
      <c r="G1913" s="10">
        <v>0</v>
      </c>
    </row>
    <row r="1914" spans="2:7" x14ac:dyDescent="0.35">
      <c r="B1914" s="18" t="s">
        <v>533</v>
      </c>
      <c r="C1914" s="19" t="s">
        <v>533</v>
      </c>
      <c r="D1914" s="622" t="s">
        <v>3335</v>
      </c>
      <c r="E1914" s="622" t="s">
        <v>3335</v>
      </c>
      <c r="F1914" s="4">
        <v>0</v>
      </c>
      <c r="G1914" s="4">
        <v>0</v>
      </c>
    </row>
    <row r="1915" spans="2:7" x14ac:dyDescent="0.35">
      <c r="B1915" s="18" t="s">
        <v>533</v>
      </c>
      <c r="C1915" s="19" t="s">
        <v>533</v>
      </c>
      <c r="D1915" s="622" t="s">
        <v>3336</v>
      </c>
      <c r="E1915" s="622" t="s">
        <v>3336</v>
      </c>
      <c r="F1915" s="4">
        <v>0</v>
      </c>
      <c r="G1915" s="4">
        <v>0</v>
      </c>
    </row>
    <row r="1916" spans="2:7" x14ac:dyDescent="0.35">
      <c r="B1916" s="18" t="s">
        <v>533</v>
      </c>
      <c r="C1916" s="19" t="s">
        <v>533</v>
      </c>
      <c r="D1916" s="622" t="s">
        <v>3337</v>
      </c>
      <c r="E1916" s="622" t="s">
        <v>3337</v>
      </c>
      <c r="F1916" s="4">
        <v>0</v>
      </c>
      <c r="G1916" s="4">
        <v>0</v>
      </c>
    </row>
    <row r="1917" spans="2:7" x14ac:dyDescent="0.35">
      <c r="B1917" s="621" t="s">
        <v>533</v>
      </c>
      <c r="C1917" s="621" t="s">
        <v>533</v>
      </c>
      <c r="D1917" s="621" t="s">
        <v>533</v>
      </c>
      <c r="E1917" s="621" t="s">
        <v>533</v>
      </c>
      <c r="F1917" s="4" t="s">
        <v>533</v>
      </c>
      <c r="G1917" s="4" t="s">
        <v>533</v>
      </c>
    </row>
    <row r="1918" spans="2:7" x14ac:dyDescent="0.35">
      <c r="B1918" s="17" t="s">
        <v>533</v>
      </c>
      <c r="C1918" s="623" t="s">
        <v>3308</v>
      </c>
      <c r="D1918" s="623" t="s">
        <v>3308</v>
      </c>
      <c r="E1918" s="623" t="s">
        <v>3308</v>
      </c>
      <c r="F1918" s="10" t="s">
        <v>1777</v>
      </c>
      <c r="G1918" s="10">
        <v>0</v>
      </c>
    </row>
    <row r="1919" spans="2:7" x14ac:dyDescent="0.35">
      <c r="B1919" s="18" t="s">
        <v>533</v>
      </c>
      <c r="C1919" s="19" t="s">
        <v>533</v>
      </c>
      <c r="D1919" s="622" t="s">
        <v>3335</v>
      </c>
      <c r="E1919" s="622" t="s">
        <v>3335</v>
      </c>
      <c r="F1919" s="4" t="s">
        <v>1777</v>
      </c>
      <c r="G1919" s="4">
        <v>0</v>
      </c>
    </row>
    <row r="1920" spans="2:7" x14ac:dyDescent="0.35">
      <c r="B1920" s="18" t="s">
        <v>533</v>
      </c>
      <c r="C1920" s="19" t="s">
        <v>533</v>
      </c>
      <c r="D1920" s="622" t="s">
        <v>3336</v>
      </c>
      <c r="E1920" s="622" t="s">
        <v>3336</v>
      </c>
      <c r="F1920" s="4">
        <v>0</v>
      </c>
      <c r="G1920" s="4">
        <v>0</v>
      </c>
    </row>
    <row r="1921" spans="2:7" x14ac:dyDescent="0.35">
      <c r="B1921" s="18" t="s">
        <v>533</v>
      </c>
      <c r="C1921" s="19" t="s">
        <v>533</v>
      </c>
      <c r="D1921" s="622" t="s">
        <v>3338</v>
      </c>
      <c r="E1921" s="622" t="s">
        <v>3338</v>
      </c>
      <c r="F1921" s="4">
        <v>0</v>
      </c>
      <c r="G1921" s="4">
        <v>0</v>
      </c>
    </row>
    <row r="1922" spans="2:7" x14ac:dyDescent="0.35">
      <c r="B1922" s="620" t="s">
        <v>3300</v>
      </c>
      <c r="C1922" s="620" t="s">
        <v>3300</v>
      </c>
      <c r="D1922" s="620" t="s">
        <v>3300</v>
      </c>
      <c r="E1922" s="620" t="s">
        <v>3300</v>
      </c>
      <c r="F1922" s="10" t="s">
        <v>3413</v>
      </c>
      <c r="G1922" s="10">
        <v>0</v>
      </c>
    </row>
    <row r="1923" spans="2:7" x14ac:dyDescent="0.35">
      <c r="B1923" s="621" t="s">
        <v>533</v>
      </c>
      <c r="C1923" s="621" t="s">
        <v>533</v>
      </c>
      <c r="D1923" s="621" t="s">
        <v>533</v>
      </c>
      <c r="E1923" s="621" t="s">
        <v>533</v>
      </c>
      <c r="F1923" s="4" t="s">
        <v>533</v>
      </c>
      <c r="G1923" s="4" t="s">
        <v>533</v>
      </c>
    </row>
    <row r="1924" spans="2:7" x14ac:dyDescent="0.35">
      <c r="B1924" s="620" t="s">
        <v>3301</v>
      </c>
      <c r="C1924" s="620" t="s">
        <v>3301</v>
      </c>
      <c r="D1924" s="620" t="s">
        <v>3301</v>
      </c>
      <c r="E1924" s="620" t="s">
        <v>3301</v>
      </c>
      <c r="F1924" s="10" t="s">
        <v>533</v>
      </c>
      <c r="G1924" s="10" t="s">
        <v>533</v>
      </c>
    </row>
    <row r="1925" spans="2:7" x14ac:dyDescent="0.35">
      <c r="B1925" s="17" t="s">
        <v>533</v>
      </c>
      <c r="C1925" s="623" t="s">
        <v>3307</v>
      </c>
      <c r="D1925" s="623" t="s">
        <v>3307</v>
      </c>
      <c r="E1925" s="623" t="s">
        <v>3307</v>
      </c>
      <c r="F1925" s="10">
        <v>0</v>
      </c>
      <c r="G1925" s="10">
        <v>0</v>
      </c>
    </row>
    <row r="1926" spans="2:7" x14ac:dyDescent="0.35">
      <c r="B1926" s="18" t="s">
        <v>533</v>
      </c>
      <c r="C1926" s="19" t="s">
        <v>533</v>
      </c>
      <c r="D1926" s="622" t="s">
        <v>3339</v>
      </c>
      <c r="E1926" s="622" t="s">
        <v>3339</v>
      </c>
      <c r="F1926" s="4">
        <v>0</v>
      </c>
      <c r="G1926" s="4">
        <v>0</v>
      </c>
    </row>
    <row r="1927" spans="2:7" x14ac:dyDescent="0.35">
      <c r="B1927" s="18" t="s">
        <v>533</v>
      </c>
      <c r="C1927" s="19" t="s">
        <v>533</v>
      </c>
      <c r="D1927" s="19" t="s">
        <v>533</v>
      </c>
      <c r="E1927" s="20" t="s">
        <v>3343</v>
      </c>
      <c r="F1927" s="4">
        <v>0</v>
      </c>
      <c r="G1927" s="4">
        <v>0</v>
      </c>
    </row>
    <row r="1928" spans="2:7" x14ac:dyDescent="0.35">
      <c r="B1928" s="18" t="s">
        <v>533</v>
      </c>
      <c r="C1928" s="19" t="s">
        <v>533</v>
      </c>
      <c r="D1928" s="19" t="s">
        <v>533</v>
      </c>
      <c r="E1928" s="20" t="s">
        <v>3344</v>
      </c>
      <c r="F1928" s="4">
        <v>0</v>
      </c>
      <c r="G1928" s="4">
        <v>0</v>
      </c>
    </row>
    <row r="1929" spans="2:7" x14ac:dyDescent="0.35">
      <c r="B1929" s="18" t="s">
        <v>533</v>
      </c>
      <c r="C1929" s="19" t="s">
        <v>533</v>
      </c>
      <c r="D1929" s="622" t="s">
        <v>3340</v>
      </c>
      <c r="E1929" s="622" t="s">
        <v>3340</v>
      </c>
      <c r="F1929" s="4">
        <v>0</v>
      </c>
      <c r="G1929" s="4">
        <v>0</v>
      </c>
    </row>
    <row r="1930" spans="2:7" x14ac:dyDescent="0.35">
      <c r="B1930" s="621" t="s">
        <v>533</v>
      </c>
      <c r="C1930" s="621" t="s">
        <v>533</v>
      </c>
      <c r="D1930" s="621" t="s">
        <v>533</v>
      </c>
      <c r="E1930" s="621" t="s">
        <v>533</v>
      </c>
      <c r="F1930" s="4" t="s">
        <v>533</v>
      </c>
      <c r="G1930" s="4" t="s">
        <v>533</v>
      </c>
    </row>
    <row r="1931" spans="2:7" x14ac:dyDescent="0.35">
      <c r="B1931" s="17" t="s">
        <v>533</v>
      </c>
      <c r="C1931" s="623" t="s">
        <v>3308</v>
      </c>
      <c r="D1931" s="623" t="s">
        <v>3308</v>
      </c>
      <c r="E1931" s="623" t="s">
        <v>3308</v>
      </c>
      <c r="F1931" s="10">
        <v>0</v>
      </c>
      <c r="G1931" s="10">
        <v>0</v>
      </c>
    </row>
    <row r="1932" spans="2:7" x14ac:dyDescent="0.35">
      <c r="B1932" s="18" t="s">
        <v>533</v>
      </c>
      <c r="C1932" s="19" t="s">
        <v>533</v>
      </c>
      <c r="D1932" s="622" t="s">
        <v>3341</v>
      </c>
      <c r="E1932" s="622" t="s">
        <v>3341</v>
      </c>
      <c r="F1932" s="4">
        <v>0</v>
      </c>
      <c r="G1932" s="4">
        <v>0</v>
      </c>
    </row>
    <row r="1933" spans="2:7" x14ac:dyDescent="0.35">
      <c r="B1933" s="18" t="s">
        <v>533</v>
      </c>
      <c r="C1933" s="19" t="s">
        <v>533</v>
      </c>
      <c r="D1933" s="19" t="s">
        <v>533</v>
      </c>
      <c r="E1933" s="20" t="s">
        <v>3343</v>
      </c>
      <c r="F1933" s="4">
        <v>0</v>
      </c>
      <c r="G1933" s="4">
        <v>0</v>
      </c>
    </row>
    <row r="1934" spans="2:7" x14ac:dyDescent="0.35">
      <c r="B1934" s="18" t="s">
        <v>533</v>
      </c>
      <c r="C1934" s="19" t="s">
        <v>533</v>
      </c>
      <c r="D1934" s="19" t="s">
        <v>533</v>
      </c>
      <c r="E1934" s="20" t="s">
        <v>3344</v>
      </c>
      <c r="F1934" s="4">
        <v>0</v>
      </c>
      <c r="G1934" s="4">
        <v>0</v>
      </c>
    </row>
    <row r="1935" spans="2:7" x14ac:dyDescent="0.35">
      <c r="B1935" s="18" t="s">
        <v>533</v>
      </c>
      <c r="C1935" s="19" t="s">
        <v>533</v>
      </c>
      <c r="D1935" s="622" t="s">
        <v>3342</v>
      </c>
      <c r="E1935" s="622" t="s">
        <v>3342</v>
      </c>
      <c r="F1935" s="4">
        <v>0</v>
      </c>
      <c r="G1935" s="4">
        <v>0</v>
      </c>
    </row>
    <row r="1936" spans="2:7" x14ac:dyDescent="0.35">
      <c r="B1936" s="620" t="s">
        <v>3302</v>
      </c>
      <c r="C1936" s="620" t="s">
        <v>3302</v>
      </c>
      <c r="D1936" s="620" t="s">
        <v>3302</v>
      </c>
      <c r="E1936" s="620" t="s">
        <v>3302</v>
      </c>
      <c r="F1936" s="10">
        <v>0</v>
      </c>
      <c r="G1936" s="10">
        <v>0</v>
      </c>
    </row>
    <row r="1937" spans="2:8" x14ac:dyDescent="0.35">
      <c r="B1937" s="621" t="s">
        <v>533</v>
      </c>
      <c r="C1937" s="621" t="s">
        <v>533</v>
      </c>
      <c r="D1937" s="621" t="s">
        <v>533</v>
      </c>
      <c r="E1937" s="621" t="s">
        <v>533</v>
      </c>
      <c r="F1937" s="4" t="s">
        <v>533</v>
      </c>
      <c r="G1937" s="4" t="s">
        <v>533</v>
      </c>
    </row>
    <row r="1938" spans="2:8" x14ac:dyDescent="0.35">
      <c r="B1938" s="620" t="s">
        <v>3303</v>
      </c>
      <c r="C1938" s="620" t="s">
        <v>3303</v>
      </c>
      <c r="D1938" s="620" t="s">
        <v>3303</v>
      </c>
      <c r="E1938" s="620" t="s">
        <v>3303</v>
      </c>
      <c r="F1938" s="10">
        <v>0</v>
      </c>
      <c r="G1938" s="10">
        <v>0</v>
      </c>
    </row>
    <row r="1939" spans="2:8" x14ac:dyDescent="0.35">
      <c r="B1939" s="621" t="s">
        <v>533</v>
      </c>
      <c r="C1939" s="621" t="s">
        <v>533</v>
      </c>
      <c r="D1939" s="621" t="s">
        <v>533</v>
      </c>
      <c r="E1939" s="621" t="s">
        <v>533</v>
      </c>
      <c r="F1939" s="4" t="s">
        <v>533</v>
      </c>
      <c r="G1939" s="4" t="s">
        <v>533</v>
      </c>
    </row>
    <row r="1940" spans="2:8" x14ac:dyDescent="0.35">
      <c r="B1940" s="620" t="s">
        <v>3304</v>
      </c>
      <c r="C1940" s="620" t="s">
        <v>3304</v>
      </c>
      <c r="D1940" s="620" t="s">
        <v>3304</v>
      </c>
      <c r="E1940" s="620" t="s">
        <v>3304</v>
      </c>
      <c r="F1940" s="10">
        <v>0</v>
      </c>
      <c r="G1940" s="10">
        <v>0</v>
      </c>
    </row>
    <row r="1941" spans="2:8" x14ac:dyDescent="0.35">
      <c r="B1941" s="621" t="s">
        <v>533</v>
      </c>
      <c r="C1941" s="621" t="s">
        <v>533</v>
      </c>
      <c r="D1941" s="621" t="s">
        <v>533</v>
      </c>
      <c r="E1941" s="621" t="s">
        <v>533</v>
      </c>
      <c r="F1941" s="4" t="s">
        <v>533</v>
      </c>
      <c r="G1941" s="4" t="s">
        <v>533</v>
      </c>
    </row>
    <row r="1942" spans="2:8" x14ac:dyDescent="0.35">
      <c r="B1942" s="620" t="s">
        <v>3305</v>
      </c>
      <c r="C1942" s="620" t="s">
        <v>3305</v>
      </c>
      <c r="D1942" s="620" t="s">
        <v>3305</v>
      </c>
      <c r="E1942" s="620" t="s">
        <v>3305</v>
      </c>
      <c r="F1942" s="10">
        <v>0</v>
      </c>
      <c r="G1942" s="10">
        <v>0</v>
      </c>
    </row>
    <row r="1943" spans="2:8" x14ac:dyDescent="0.35">
      <c r="B1943" s="621" t="s">
        <v>533</v>
      </c>
      <c r="C1943" s="621" t="s">
        <v>533</v>
      </c>
      <c r="D1943" s="621" t="s">
        <v>533</v>
      </c>
      <c r="E1943" s="621" t="s">
        <v>533</v>
      </c>
      <c r="F1943" s="4" t="s">
        <v>533</v>
      </c>
      <c r="G1943" s="4" t="s">
        <v>533</v>
      </c>
    </row>
    <row r="1944" spans="2:8" x14ac:dyDescent="0.35">
      <c r="B1944" s="21" t="s">
        <v>533</v>
      </c>
      <c r="C1944" s="21" t="s">
        <v>533</v>
      </c>
      <c r="D1944" s="21" t="s">
        <v>533</v>
      </c>
      <c r="E1944" s="21" t="s">
        <v>533</v>
      </c>
      <c r="F1944" s="24" t="s">
        <v>533</v>
      </c>
      <c r="G1944" s="24" t="s">
        <v>533</v>
      </c>
    </row>
    <row r="1945" spans="2:8" x14ac:dyDescent="0.35">
      <c r="B1945" s="22" t="s">
        <v>533</v>
      </c>
      <c r="C1945" s="22" t="s">
        <v>533</v>
      </c>
      <c r="D1945" s="22" t="s">
        <v>533</v>
      </c>
      <c r="E1945" s="22" t="s">
        <v>533</v>
      </c>
      <c r="F1945" s="25" t="s">
        <v>533</v>
      </c>
      <c r="G1945" s="25" t="s">
        <v>533</v>
      </c>
    </row>
    <row r="1946" spans="2:8" x14ac:dyDescent="0.35">
      <c r="B1946" s="23" t="s">
        <v>533</v>
      </c>
      <c r="C1946" s="23" t="s">
        <v>533</v>
      </c>
      <c r="D1946" s="23" t="s">
        <v>533</v>
      </c>
      <c r="E1946" s="23" t="s">
        <v>533</v>
      </c>
      <c r="F1946" s="26" t="s">
        <v>533</v>
      </c>
      <c r="G1946" s="26" t="s">
        <v>533</v>
      </c>
    </row>
    <row r="1947" spans="2:8" x14ac:dyDescent="0.35">
      <c r="B1947" s="624" t="s">
        <v>28</v>
      </c>
      <c r="C1947" s="624" t="s">
        <v>28</v>
      </c>
      <c r="D1947" s="624" t="s">
        <v>28</v>
      </c>
      <c r="E1947" s="624" t="s">
        <v>28</v>
      </c>
      <c r="F1947" s="624" t="s">
        <v>28</v>
      </c>
      <c r="G1947" s="624" t="s">
        <v>28</v>
      </c>
      <c r="H1947" s="27"/>
    </row>
    <row r="1948" spans="2:8" x14ac:dyDescent="0.35">
      <c r="B1948" s="625" t="s">
        <v>3293</v>
      </c>
      <c r="C1948" s="625" t="s">
        <v>3293</v>
      </c>
      <c r="D1948" s="625" t="s">
        <v>3293</v>
      </c>
      <c r="E1948" s="625" t="s">
        <v>3293</v>
      </c>
      <c r="F1948" s="625" t="s">
        <v>3293</v>
      </c>
      <c r="G1948" s="625" t="s">
        <v>3293</v>
      </c>
      <c r="H1948" s="27"/>
    </row>
    <row r="1949" spans="2:8" x14ac:dyDescent="0.35">
      <c r="B1949" s="625" t="s">
        <v>3294</v>
      </c>
      <c r="C1949" s="625" t="s">
        <v>3294</v>
      </c>
      <c r="D1949" s="625" t="s">
        <v>3294</v>
      </c>
      <c r="E1949" s="625" t="s">
        <v>3294</v>
      </c>
      <c r="F1949" s="625" t="s">
        <v>3294</v>
      </c>
      <c r="G1949" s="625" t="s">
        <v>3294</v>
      </c>
      <c r="H1949" s="27"/>
    </row>
    <row r="1950" spans="2:8" x14ac:dyDescent="0.35">
      <c r="B1950" s="626" t="s">
        <v>3295</v>
      </c>
      <c r="C1950" s="626" t="s">
        <v>3295</v>
      </c>
      <c r="D1950" s="626" t="s">
        <v>3295</v>
      </c>
      <c r="E1950" s="626" t="s">
        <v>3295</v>
      </c>
      <c r="F1950" s="626" t="s">
        <v>3295</v>
      </c>
      <c r="G1950" s="626" t="s">
        <v>3295</v>
      </c>
      <c r="H1950" s="27"/>
    </row>
    <row r="1951" spans="2:8" x14ac:dyDescent="0.35">
      <c r="B1951" s="619" t="s">
        <v>3296</v>
      </c>
      <c r="C1951" s="619" t="s">
        <v>3296</v>
      </c>
      <c r="D1951" s="619" t="s">
        <v>3296</v>
      </c>
      <c r="E1951" s="619" t="s">
        <v>3296</v>
      </c>
      <c r="F1951" s="14">
        <v>2025</v>
      </c>
      <c r="G1951" s="14">
        <v>2024</v>
      </c>
    </row>
    <row r="1952" spans="2:8" x14ac:dyDescent="0.35">
      <c r="B1952" s="620" t="s">
        <v>3297</v>
      </c>
      <c r="C1952" s="620" t="s">
        <v>3297</v>
      </c>
      <c r="D1952" s="620" t="s">
        <v>3297</v>
      </c>
      <c r="E1952" s="620" t="s">
        <v>3297</v>
      </c>
      <c r="F1952" s="10" t="s">
        <v>533</v>
      </c>
      <c r="G1952" s="10" t="s">
        <v>533</v>
      </c>
    </row>
    <row r="1953" spans="2:7" x14ac:dyDescent="0.35">
      <c r="B1953" s="17" t="s">
        <v>533</v>
      </c>
      <c r="C1953" s="623" t="s">
        <v>3307</v>
      </c>
      <c r="D1953" s="623" t="s">
        <v>3307</v>
      </c>
      <c r="E1953" s="623" t="s">
        <v>3307</v>
      </c>
      <c r="F1953" s="10" t="s">
        <v>80</v>
      </c>
      <c r="G1953" s="10" t="s">
        <v>3623</v>
      </c>
    </row>
    <row r="1954" spans="2:7" x14ac:dyDescent="0.35">
      <c r="B1954" s="18" t="s">
        <v>533</v>
      </c>
      <c r="C1954" s="19" t="s">
        <v>533</v>
      </c>
      <c r="D1954" s="622" t="s">
        <v>3309</v>
      </c>
      <c r="E1954" s="622" t="s">
        <v>3309</v>
      </c>
      <c r="F1954" s="4">
        <v>0</v>
      </c>
      <c r="G1954" s="4">
        <v>0</v>
      </c>
    </row>
    <row r="1955" spans="2:7" x14ac:dyDescent="0.35">
      <c r="B1955" s="18" t="s">
        <v>533</v>
      </c>
      <c r="C1955" s="19" t="s">
        <v>533</v>
      </c>
      <c r="D1955" s="622" t="s">
        <v>3310</v>
      </c>
      <c r="E1955" s="622" t="s">
        <v>3310</v>
      </c>
      <c r="F1955" s="4">
        <v>0</v>
      </c>
      <c r="G1955" s="4">
        <v>0</v>
      </c>
    </row>
    <row r="1956" spans="2:7" x14ac:dyDescent="0.35">
      <c r="B1956" s="18" t="s">
        <v>533</v>
      </c>
      <c r="C1956" s="19" t="s">
        <v>533</v>
      </c>
      <c r="D1956" s="622" t="s">
        <v>3311</v>
      </c>
      <c r="E1956" s="622" t="s">
        <v>3311</v>
      </c>
      <c r="F1956" s="4">
        <v>0</v>
      </c>
      <c r="G1956" s="4">
        <v>0</v>
      </c>
    </row>
    <row r="1957" spans="2:7" x14ac:dyDescent="0.35">
      <c r="B1957" s="18" t="s">
        <v>533</v>
      </c>
      <c r="C1957" s="19" t="s">
        <v>533</v>
      </c>
      <c r="D1957" s="622" t="s">
        <v>3312</v>
      </c>
      <c r="E1957" s="622" t="s">
        <v>3312</v>
      </c>
      <c r="F1957" s="4">
        <v>0</v>
      </c>
      <c r="G1957" s="4">
        <v>0</v>
      </c>
    </row>
    <row r="1958" spans="2:7" x14ac:dyDescent="0.35">
      <c r="B1958" s="18" t="s">
        <v>533</v>
      </c>
      <c r="C1958" s="19" t="s">
        <v>533</v>
      </c>
      <c r="D1958" s="622" t="s">
        <v>3313</v>
      </c>
      <c r="E1958" s="622" t="s">
        <v>3313</v>
      </c>
      <c r="F1958" s="4">
        <v>0</v>
      </c>
      <c r="G1958" s="4">
        <v>0</v>
      </c>
    </row>
    <row r="1959" spans="2:7" x14ac:dyDescent="0.35">
      <c r="B1959" s="18" t="s">
        <v>533</v>
      </c>
      <c r="C1959" s="19" t="s">
        <v>533</v>
      </c>
      <c r="D1959" s="622" t="s">
        <v>3314</v>
      </c>
      <c r="E1959" s="622" t="s">
        <v>3314</v>
      </c>
      <c r="F1959" s="4">
        <v>0</v>
      </c>
      <c r="G1959" s="4">
        <v>0</v>
      </c>
    </row>
    <row r="1960" spans="2:7" x14ac:dyDescent="0.35">
      <c r="B1960" s="18" t="s">
        <v>533</v>
      </c>
      <c r="C1960" s="19" t="s">
        <v>533</v>
      </c>
      <c r="D1960" s="622" t="s">
        <v>3315</v>
      </c>
      <c r="E1960" s="622" t="s">
        <v>3315</v>
      </c>
      <c r="F1960" s="4">
        <v>0</v>
      </c>
      <c r="G1960" s="4">
        <v>0</v>
      </c>
    </row>
    <row r="1961" spans="2:7" x14ac:dyDescent="0.35">
      <c r="B1961" s="18" t="s">
        <v>533</v>
      </c>
      <c r="C1961" s="19" t="s">
        <v>533</v>
      </c>
      <c r="D1961" s="622" t="s">
        <v>3316</v>
      </c>
      <c r="E1961" s="622" t="s">
        <v>3316</v>
      </c>
      <c r="F1961" s="4">
        <v>0</v>
      </c>
      <c r="G1961" s="4">
        <v>0</v>
      </c>
    </row>
    <row r="1962" spans="2:7" x14ac:dyDescent="0.35">
      <c r="B1962" s="18" t="s">
        <v>533</v>
      </c>
      <c r="C1962" s="19" t="s">
        <v>533</v>
      </c>
      <c r="D1962" s="622" t="s">
        <v>3317</v>
      </c>
      <c r="E1962" s="622" t="s">
        <v>3317</v>
      </c>
      <c r="F1962" s="4" t="s">
        <v>80</v>
      </c>
      <c r="G1962" s="4" t="s">
        <v>3623</v>
      </c>
    </row>
    <row r="1963" spans="2:7" x14ac:dyDescent="0.35">
      <c r="B1963" s="18" t="s">
        <v>533</v>
      </c>
      <c r="C1963" s="19" t="s">
        <v>533</v>
      </c>
      <c r="D1963" s="622" t="s">
        <v>3318</v>
      </c>
      <c r="E1963" s="622" t="s">
        <v>3318</v>
      </c>
      <c r="F1963" s="4">
        <v>0</v>
      </c>
      <c r="G1963" s="4">
        <v>0</v>
      </c>
    </row>
    <row r="1964" spans="2:7" x14ac:dyDescent="0.35">
      <c r="B1964" s="621" t="s">
        <v>533</v>
      </c>
      <c r="C1964" s="621" t="s">
        <v>533</v>
      </c>
      <c r="D1964" s="621" t="s">
        <v>533</v>
      </c>
      <c r="E1964" s="621" t="s">
        <v>533</v>
      </c>
      <c r="F1964" s="4" t="s">
        <v>533</v>
      </c>
      <c r="G1964" s="4" t="s">
        <v>533</v>
      </c>
    </row>
    <row r="1965" spans="2:7" x14ac:dyDescent="0.35">
      <c r="B1965" s="17" t="s">
        <v>533</v>
      </c>
      <c r="C1965" s="623" t="s">
        <v>3308</v>
      </c>
      <c r="D1965" s="623" t="s">
        <v>3308</v>
      </c>
      <c r="E1965" s="623" t="s">
        <v>3308</v>
      </c>
      <c r="F1965" s="10" t="s">
        <v>80</v>
      </c>
      <c r="G1965" s="10" t="s">
        <v>3623</v>
      </c>
    </row>
    <row r="1966" spans="2:7" x14ac:dyDescent="0.35">
      <c r="B1966" s="18" t="s">
        <v>533</v>
      </c>
      <c r="C1966" s="19" t="s">
        <v>533</v>
      </c>
      <c r="D1966" s="622" t="s">
        <v>3319</v>
      </c>
      <c r="E1966" s="622" t="s">
        <v>3319</v>
      </c>
      <c r="F1966" s="4" t="s">
        <v>1780</v>
      </c>
      <c r="G1966" s="4" t="s">
        <v>3624</v>
      </c>
    </row>
    <row r="1967" spans="2:7" x14ac:dyDescent="0.35">
      <c r="B1967" s="18" t="s">
        <v>533</v>
      </c>
      <c r="C1967" s="19" t="s">
        <v>533</v>
      </c>
      <c r="D1967" s="622" t="s">
        <v>3320</v>
      </c>
      <c r="E1967" s="622" t="s">
        <v>3320</v>
      </c>
      <c r="F1967" s="4" t="s">
        <v>1787</v>
      </c>
      <c r="G1967" s="4" t="s">
        <v>3625</v>
      </c>
    </row>
    <row r="1968" spans="2:7" x14ac:dyDescent="0.35">
      <c r="B1968" s="18" t="s">
        <v>533</v>
      </c>
      <c r="C1968" s="19" t="s">
        <v>533</v>
      </c>
      <c r="D1968" s="622" t="s">
        <v>3321</v>
      </c>
      <c r="E1968" s="622" t="s">
        <v>3321</v>
      </c>
      <c r="F1968" s="4" t="s">
        <v>1790</v>
      </c>
      <c r="G1968" s="4" t="s">
        <v>3626</v>
      </c>
    </row>
    <row r="1969" spans="2:7" x14ac:dyDescent="0.35">
      <c r="B1969" s="18" t="s">
        <v>533</v>
      </c>
      <c r="C1969" s="19" t="s">
        <v>533</v>
      </c>
      <c r="D1969" s="622" t="s">
        <v>3322</v>
      </c>
      <c r="E1969" s="622" t="s">
        <v>3322</v>
      </c>
      <c r="F1969" s="4">
        <v>0</v>
      </c>
      <c r="G1969" s="4">
        <v>0</v>
      </c>
    </row>
    <row r="1970" spans="2:7" x14ac:dyDescent="0.35">
      <c r="B1970" s="18" t="s">
        <v>533</v>
      </c>
      <c r="C1970" s="19" t="s">
        <v>533</v>
      </c>
      <c r="D1970" s="622" t="s">
        <v>3323</v>
      </c>
      <c r="E1970" s="622" t="s">
        <v>3323</v>
      </c>
      <c r="F1970" s="4">
        <v>0</v>
      </c>
      <c r="G1970" s="4">
        <v>0</v>
      </c>
    </row>
    <row r="1971" spans="2:7" x14ac:dyDescent="0.35">
      <c r="B1971" s="18" t="s">
        <v>533</v>
      </c>
      <c r="C1971" s="19" t="s">
        <v>533</v>
      </c>
      <c r="D1971" s="622" t="s">
        <v>3324</v>
      </c>
      <c r="E1971" s="622" t="s">
        <v>3324</v>
      </c>
      <c r="F1971" s="4">
        <v>0</v>
      </c>
      <c r="G1971" s="4">
        <v>0</v>
      </c>
    </row>
    <row r="1972" spans="2:7" x14ac:dyDescent="0.35">
      <c r="B1972" s="18" t="s">
        <v>533</v>
      </c>
      <c r="C1972" s="19" t="s">
        <v>533</v>
      </c>
      <c r="D1972" s="622" t="s">
        <v>3325</v>
      </c>
      <c r="E1972" s="622" t="s">
        <v>3325</v>
      </c>
      <c r="F1972" s="4">
        <v>0</v>
      </c>
      <c r="G1972" s="4">
        <v>0</v>
      </c>
    </row>
    <row r="1973" spans="2:7" x14ac:dyDescent="0.35">
      <c r="B1973" s="18" t="s">
        <v>533</v>
      </c>
      <c r="C1973" s="19" t="s">
        <v>533</v>
      </c>
      <c r="D1973" s="622" t="s">
        <v>3326</v>
      </c>
      <c r="E1973" s="622" t="s">
        <v>3326</v>
      </c>
      <c r="F1973" s="4">
        <v>0</v>
      </c>
      <c r="G1973" s="4">
        <v>0</v>
      </c>
    </row>
    <row r="1974" spans="2:7" x14ac:dyDescent="0.35">
      <c r="B1974" s="18" t="s">
        <v>533</v>
      </c>
      <c r="C1974" s="19" t="s">
        <v>533</v>
      </c>
      <c r="D1974" s="622" t="s">
        <v>3327</v>
      </c>
      <c r="E1974" s="622" t="s">
        <v>3327</v>
      </c>
      <c r="F1974" s="4">
        <v>0</v>
      </c>
      <c r="G1974" s="4">
        <v>0</v>
      </c>
    </row>
    <row r="1975" spans="2:7" x14ac:dyDescent="0.35">
      <c r="B1975" s="18" t="s">
        <v>533</v>
      </c>
      <c r="C1975" s="19" t="s">
        <v>533</v>
      </c>
      <c r="D1975" s="622" t="s">
        <v>3328</v>
      </c>
      <c r="E1975" s="622" t="s">
        <v>3328</v>
      </c>
      <c r="F1975" s="4">
        <v>0</v>
      </c>
      <c r="G1975" s="4">
        <v>0</v>
      </c>
    </row>
    <row r="1976" spans="2:7" x14ac:dyDescent="0.35">
      <c r="B1976" s="18" t="s">
        <v>533</v>
      </c>
      <c r="C1976" s="19" t="s">
        <v>533</v>
      </c>
      <c r="D1976" s="622" t="s">
        <v>3329</v>
      </c>
      <c r="E1976" s="622" t="s">
        <v>3329</v>
      </c>
      <c r="F1976" s="4">
        <v>0</v>
      </c>
      <c r="G1976" s="4">
        <v>0</v>
      </c>
    </row>
    <row r="1977" spans="2:7" x14ac:dyDescent="0.35">
      <c r="B1977" s="18" t="s">
        <v>533</v>
      </c>
      <c r="C1977" s="19" t="s">
        <v>533</v>
      </c>
      <c r="D1977" s="622" t="s">
        <v>3330</v>
      </c>
      <c r="E1977" s="622" t="s">
        <v>3330</v>
      </c>
      <c r="F1977" s="4">
        <v>0</v>
      </c>
      <c r="G1977" s="4">
        <v>0</v>
      </c>
    </row>
    <row r="1978" spans="2:7" x14ac:dyDescent="0.35">
      <c r="B1978" s="18" t="s">
        <v>533</v>
      </c>
      <c r="C1978" s="19" t="s">
        <v>533</v>
      </c>
      <c r="D1978" s="622" t="s">
        <v>3331</v>
      </c>
      <c r="E1978" s="622" t="s">
        <v>3331</v>
      </c>
      <c r="F1978" s="4">
        <v>0</v>
      </c>
      <c r="G1978" s="4">
        <v>0</v>
      </c>
    </row>
    <row r="1979" spans="2:7" x14ac:dyDescent="0.35">
      <c r="B1979" s="18" t="s">
        <v>533</v>
      </c>
      <c r="C1979" s="19" t="s">
        <v>533</v>
      </c>
      <c r="D1979" s="622" t="s">
        <v>3332</v>
      </c>
      <c r="E1979" s="622" t="s">
        <v>3332</v>
      </c>
      <c r="F1979" s="4">
        <v>0</v>
      </c>
      <c r="G1979" s="4">
        <v>0</v>
      </c>
    </row>
    <row r="1980" spans="2:7" x14ac:dyDescent="0.35">
      <c r="B1980" s="18" t="s">
        <v>533</v>
      </c>
      <c r="C1980" s="19" t="s">
        <v>533</v>
      </c>
      <c r="D1980" s="622" t="s">
        <v>3333</v>
      </c>
      <c r="E1980" s="622" t="s">
        <v>3333</v>
      </c>
      <c r="F1980" s="4">
        <v>0</v>
      </c>
      <c r="G1980" s="4">
        <v>0</v>
      </c>
    </row>
    <row r="1981" spans="2:7" x14ac:dyDescent="0.35">
      <c r="B1981" s="18" t="s">
        <v>533</v>
      </c>
      <c r="C1981" s="19" t="s">
        <v>533</v>
      </c>
      <c r="D1981" s="622" t="s">
        <v>3334</v>
      </c>
      <c r="E1981" s="622" t="s">
        <v>3334</v>
      </c>
      <c r="F1981" s="4">
        <v>0</v>
      </c>
      <c r="G1981" s="4">
        <v>0</v>
      </c>
    </row>
    <row r="1982" spans="2:7" x14ac:dyDescent="0.35">
      <c r="B1982" s="620" t="s">
        <v>3298</v>
      </c>
      <c r="C1982" s="620" t="s">
        <v>3298</v>
      </c>
      <c r="D1982" s="620" t="s">
        <v>3298</v>
      </c>
      <c r="E1982" s="620" t="s">
        <v>3298</v>
      </c>
      <c r="F1982" s="10">
        <v>0</v>
      </c>
      <c r="G1982" s="10">
        <v>0</v>
      </c>
    </row>
    <row r="1983" spans="2:7" x14ac:dyDescent="0.35">
      <c r="B1983" s="621" t="s">
        <v>533</v>
      </c>
      <c r="C1983" s="621" t="s">
        <v>533</v>
      </c>
      <c r="D1983" s="621" t="s">
        <v>533</v>
      </c>
      <c r="E1983" s="621" t="s">
        <v>533</v>
      </c>
      <c r="F1983" s="4" t="s">
        <v>533</v>
      </c>
      <c r="G1983" s="4" t="s">
        <v>533</v>
      </c>
    </row>
    <row r="1984" spans="2:7" x14ac:dyDescent="0.35">
      <c r="B1984" s="620" t="s">
        <v>3299</v>
      </c>
      <c r="C1984" s="620" t="s">
        <v>3299</v>
      </c>
      <c r="D1984" s="620" t="s">
        <v>3299</v>
      </c>
      <c r="E1984" s="620" t="s">
        <v>3299</v>
      </c>
      <c r="F1984" s="10" t="s">
        <v>533</v>
      </c>
      <c r="G1984" s="10" t="s">
        <v>533</v>
      </c>
    </row>
    <row r="1985" spans="2:7" x14ac:dyDescent="0.35">
      <c r="B1985" s="17" t="s">
        <v>533</v>
      </c>
      <c r="C1985" s="623" t="s">
        <v>3307</v>
      </c>
      <c r="D1985" s="623" t="s">
        <v>3307</v>
      </c>
      <c r="E1985" s="623" t="s">
        <v>3307</v>
      </c>
      <c r="F1985" s="10">
        <v>0</v>
      </c>
      <c r="G1985" s="10">
        <v>0</v>
      </c>
    </row>
    <row r="1986" spans="2:7" x14ac:dyDescent="0.35">
      <c r="B1986" s="18" t="s">
        <v>533</v>
      </c>
      <c r="C1986" s="19" t="s">
        <v>533</v>
      </c>
      <c r="D1986" s="622" t="s">
        <v>3335</v>
      </c>
      <c r="E1986" s="622" t="s">
        <v>3335</v>
      </c>
      <c r="F1986" s="4">
        <v>0</v>
      </c>
      <c r="G1986" s="4">
        <v>0</v>
      </c>
    </row>
    <row r="1987" spans="2:7" x14ac:dyDescent="0.35">
      <c r="B1987" s="18" t="s">
        <v>533</v>
      </c>
      <c r="C1987" s="19" t="s">
        <v>533</v>
      </c>
      <c r="D1987" s="622" t="s">
        <v>3336</v>
      </c>
      <c r="E1987" s="622" t="s">
        <v>3336</v>
      </c>
      <c r="F1987" s="4">
        <v>0</v>
      </c>
      <c r="G1987" s="4">
        <v>0</v>
      </c>
    </row>
    <row r="1988" spans="2:7" x14ac:dyDescent="0.35">
      <c r="B1988" s="18" t="s">
        <v>533</v>
      </c>
      <c r="C1988" s="19" t="s">
        <v>533</v>
      </c>
      <c r="D1988" s="622" t="s">
        <v>3337</v>
      </c>
      <c r="E1988" s="622" t="s">
        <v>3337</v>
      </c>
      <c r="F1988" s="4">
        <v>0</v>
      </c>
      <c r="G1988" s="4">
        <v>0</v>
      </c>
    </row>
    <row r="1989" spans="2:7" x14ac:dyDescent="0.35">
      <c r="B1989" s="621" t="s">
        <v>533</v>
      </c>
      <c r="C1989" s="621" t="s">
        <v>533</v>
      </c>
      <c r="D1989" s="621" t="s">
        <v>533</v>
      </c>
      <c r="E1989" s="621" t="s">
        <v>533</v>
      </c>
      <c r="F1989" s="4" t="s">
        <v>533</v>
      </c>
      <c r="G1989" s="4" t="s">
        <v>533</v>
      </c>
    </row>
    <row r="1990" spans="2:7" x14ac:dyDescent="0.35">
      <c r="B1990" s="17" t="s">
        <v>533</v>
      </c>
      <c r="C1990" s="623" t="s">
        <v>3308</v>
      </c>
      <c r="D1990" s="623" t="s">
        <v>3308</v>
      </c>
      <c r="E1990" s="623" t="s">
        <v>3308</v>
      </c>
      <c r="F1990" s="10">
        <v>0</v>
      </c>
      <c r="G1990" s="10">
        <v>0</v>
      </c>
    </row>
    <row r="1991" spans="2:7" x14ac:dyDescent="0.35">
      <c r="B1991" s="18" t="s">
        <v>533</v>
      </c>
      <c r="C1991" s="19" t="s">
        <v>533</v>
      </c>
      <c r="D1991" s="622" t="s">
        <v>3335</v>
      </c>
      <c r="E1991" s="622" t="s">
        <v>3335</v>
      </c>
      <c r="F1991" s="4">
        <v>0</v>
      </c>
      <c r="G1991" s="4">
        <v>0</v>
      </c>
    </row>
    <row r="1992" spans="2:7" x14ac:dyDescent="0.35">
      <c r="B1992" s="18" t="s">
        <v>533</v>
      </c>
      <c r="C1992" s="19" t="s">
        <v>533</v>
      </c>
      <c r="D1992" s="622" t="s">
        <v>3336</v>
      </c>
      <c r="E1992" s="622" t="s">
        <v>3336</v>
      </c>
      <c r="F1992" s="4">
        <v>0</v>
      </c>
      <c r="G1992" s="4">
        <v>0</v>
      </c>
    </row>
    <row r="1993" spans="2:7" x14ac:dyDescent="0.35">
      <c r="B1993" s="18" t="s">
        <v>533</v>
      </c>
      <c r="C1993" s="19" t="s">
        <v>533</v>
      </c>
      <c r="D1993" s="622" t="s">
        <v>3338</v>
      </c>
      <c r="E1993" s="622" t="s">
        <v>3338</v>
      </c>
      <c r="F1993" s="4">
        <v>0</v>
      </c>
      <c r="G1993" s="4">
        <v>0</v>
      </c>
    </row>
    <row r="1994" spans="2:7" x14ac:dyDescent="0.35">
      <c r="B1994" s="620" t="s">
        <v>3300</v>
      </c>
      <c r="C1994" s="620" t="s">
        <v>3300</v>
      </c>
      <c r="D1994" s="620" t="s">
        <v>3300</v>
      </c>
      <c r="E1994" s="620" t="s">
        <v>3300</v>
      </c>
      <c r="F1994" s="10">
        <v>0</v>
      </c>
      <c r="G1994" s="10">
        <v>0</v>
      </c>
    </row>
    <row r="1995" spans="2:7" x14ac:dyDescent="0.35">
      <c r="B1995" s="621" t="s">
        <v>533</v>
      </c>
      <c r="C1995" s="621" t="s">
        <v>533</v>
      </c>
      <c r="D1995" s="621" t="s">
        <v>533</v>
      </c>
      <c r="E1995" s="621" t="s">
        <v>533</v>
      </c>
      <c r="F1995" s="4" t="s">
        <v>533</v>
      </c>
      <c r="G1995" s="4" t="s">
        <v>533</v>
      </c>
    </row>
    <row r="1996" spans="2:7" x14ac:dyDescent="0.35">
      <c r="B1996" s="620" t="s">
        <v>3301</v>
      </c>
      <c r="C1996" s="620" t="s">
        <v>3301</v>
      </c>
      <c r="D1996" s="620" t="s">
        <v>3301</v>
      </c>
      <c r="E1996" s="620" t="s">
        <v>3301</v>
      </c>
      <c r="F1996" s="10" t="s">
        <v>533</v>
      </c>
      <c r="G1996" s="10" t="s">
        <v>533</v>
      </c>
    </row>
    <row r="1997" spans="2:7" x14ac:dyDescent="0.35">
      <c r="B1997" s="17" t="s">
        <v>533</v>
      </c>
      <c r="C1997" s="623" t="s">
        <v>3307</v>
      </c>
      <c r="D1997" s="623" t="s">
        <v>3307</v>
      </c>
      <c r="E1997" s="623" t="s">
        <v>3307</v>
      </c>
      <c r="F1997" s="10">
        <v>0</v>
      </c>
      <c r="G1997" s="10">
        <v>0</v>
      </c>
    </row>
    <row r="1998" spans="2:7" x14ac:dyDescent="0.35">
      <c r="B1998" s="18" t="s">
        <v>533</v>
      </c>
      <c r="C1998" s="19" t="s">
        <v>533</v>
      </c>
      <c r="D1998" s="622" t="s">
        <v>3339</v>
      </c>
      <c r="E1998" s="622" t="s">
        <v>3339</v>
      </c>
      <c r="F1998" s="4">
        <v>0</v>
      </c>
      <c r="G1998" s="4">
        <v>0</v>
      </c>
    </row>
    <row r="1999" spans="2:7" x14ac:dyDescent="0.35">
      <c r="B1999" s="18" t="s">
        <v>533</v>
      </c>
      <c r="C1999" s="19" t="s">
        <v>533</v>
      </c>
      <c r="D1999" s="19" t="s">
        <v>533</v>
      </c>
      <c r="E1999" s="20" t="s">
        <v>3343</v>
      </c>
      <c r="F1999" s="4">
        <v>0</v>
      </c>
      <c r="G1999" s="4">
        <v>0</v>
      </c>
    </row>
    <row r="2000" spans="2:7" x14ac:dyDescent="0.35">
      <c r="B2000" s="18" t="s">
        <v>533</v>
      </c>
      <c r="C2000" s="19" t="s">
        <v>533</v>
      </c>
      <c r="D2000" s="19" t="s">
        <v>533</v>
      </c>
      <c r="E2000" s="20" t="s">
        <v>3344</v>
      </c>
      <c r="F2000" s="4">
        <v>0</v>
      </c>
      <c r="G2000" s="4">
        <v>0</v>
      </c>
    </row>
    <row r="2001" spans="2:7" x14ac:dyDescent="0.35">
      <c r="B2001" s="18" t="s">
        <v>533</v>
      </c>
      <c r="C2001" s="19" t="s">
        <v>533</v>
      </c>
      <c r="D2001" s="622" t="s">
        <v>3340</v>
      </c>
      <c r="E2001" s="622" t="s">
        <v>3340</v>
      </c>
      <c r="F2001" s="4">
        <v>0</v>
      </c>
      <c r="G2001" s="4">
        <v>0</v>
      </c>
    </row>
    <row r="2002" spans="2:7" x14ac:dyDescent="0.35">
      <c r="B2002" s="621" t="s">
        <v>533</v>
      </c>
      <c r="C2002" s="621" t="s">
        <v>533</v>
      </c>
      <c r="D2002" s="621" t="s">
        <v>533</v>
      </c>
      <c r="E2002" s="621" t="s">
        <v>533</v>
      </c>
      <c r="F2002" s="4" t="s">
        <v>533</v>
      </c>
      <c r="G2002" s="4" t="s">
        <v>533</v>
      </c>
    </row>
    <row r="2003" spans="2:7" x14ac:dyDescent="0.35">
      <c r="B2003" s="17" t="s">
        <v>533</v>
      </c>
      <c r="C2003" s="623" t="s">
        <v>3308</v>
      </c>
      <c r="D2003" s="623" t="s">
        <v>3308</v>
      </c>
      <c r="E2003" s="623" t="s">
        <v>3308</v>
      </c>
      <c r="F2003" s="10">
        <v>0</v>
      </c>
      <c r="G2003" s="10">
        <v>0</v>
      </c>
    </row>
    <row r="2004" spans="2:7" x14ac:dyDescent="0.35">
      <c r="B2004" s="18" t="s">
        <v>533</v>
      </c>
      <c r="C2004" s="19" t="s">
        <v>533</v>
      </c>
      <c r="D2004" s="622" t="s">
        <v>3341</v>
      </c>
      <c r="E2004" s="622" t="s">
        <v>3341</v>
      </c>
      <c r="F2004" s="4">
        <v>0</v>
      </c>
      <c r="G2004" s="4">
        <v>0</v>
      </c>
    </row>
    <row r="2005" spans="2:7" x14ac:dyDescent="0.35">
      <c r="B2005" s="18" t="s">
        <v>533</v>
      </c>
      <c r="C2005" s="19" t="s">
        <v>533</v>
      </c>
      <c r="D2005" s="19" t="s">
        <v>533</v>
      </c>
      <c r="E2005" s="20" t="s">
        <v>3343</v>
      </c>
      <c r="F2005" s="4">
        <v>0</v>
      </c>
      <c r="G2005" s="4">
        <v>0</v>
      </c>
    </row>
    <row r="2006" spans="2:7" x14ac:dyDescent="0.35">
      <c r="B2006" s="18" t="s">
        <v>533</v>
      </c>
      <c r="C2006" s="19" t="s">
        <v>533</v>
      </c>
      <c r="D2006" s="19" t="s">
        <v>533</v>
      </c>
      <c r="E2006" s="20" t="s">
        <v>3344</v>
      </c>
      <c r="F2006" s="4">
        <v>0</v>
      </c>
      <c r="G2006" s="4">
        <v>0</v>
      </c>
    </row>
    <row r="2007" spans="2:7" x14ac:dyDescent="0.35">
      <c r="B2007" s="18" t="s">
        <v>533</v>
      </c>
      <c r="C2007" s="19" t="s">
        <v>533</v>
      </c>
      <c r="D2007" s="622" t="s">
        <v>3342</v>
      </c>
      <c r="E2007" s="622" t="s">
        <v>3342</v>
      </c>
      <c r="F2007" s="4">
        <v>0</v>
      </c>
      <c r="G2007" s="4">
        <v>0</v>
      </c>
    </row>
    <row r="2008" spans="2:7" x14ac:dyDescent="0.35">
      <c r="B2008" s="620" t="s">
        <v>3302</v>
      </c>
      <c r="C2008" s="620" t="s">
        <v>3302</v>
      </c>
      <c r="D2008" s="620" t="s">
        <v>3302</v>
      </c>
      <c r="E2008" s="620" t="s">
        <v>3302</v>
      </c>
      <c r="F2008" s="10">
        <v>0</v>
      </c>
      <c r="G2008" s="10">
        <v>0</v>
      </c>
    </row>
    <row r="2009" spans="2:7" x14ac:dyDescent="0.35">
      <c r="B2009" s="621" t="s">
        <v>533</v>
      </c>
      <c r="C2009" s="621" t="s">
        <v>533</v>
      </c>
      <c r="D2009" s="621" t="s">
        <v>533</v>
      </c>
      <c r="E2009" s="621" t="s">
        <v>533</v>
      </c>
      <c r="F2009" s="4" t="s">
        <v>533</v>
      </c>
      <c r="G2009" s="4" t="s">
        <v>533</v>
      </c>
    </row>
    <row r="2010" spans="2:7" x14ac:dyDescent="0.35">
      <c r="B2010" s="620" t="s">
        <v>3303</v>
      </c>
      <c r="C2010" s="620" t="s">
        <v>3303</v>
      </c>
      <c r="D2010" s="620" t="s">
        <v>3303</v>
      </c>
      <c r="E2010" s="620" t="s">
        <v>3303</v>
      </c>
      <c r="F2010" s="10">
        <v>0</v>
      </c>
      <c r="G2010" s="10">
        <v>0</v>
      </c>
    </row>
    <row r="2011" spans="2:7" x14ac:dyDescent="0.35">
      <c r="B2011" s="621" t="s">
        <v>533</v>
      </c>
      <c r="C2011" s="621" t="s">
        <v>533</v>
      </c>
      <c r="D2011" s="621" t="s">
        <v>533</v>
      </c>
      <c r="E2011" s="621" t="s">
        <v>533</v>
      </c>
      <c r="F2011" s="4" t="s">
        <v>533</v>
      </c>
      <c r="G2011" s="4" t="s">
        <v>533</v>
      </c>
    </row>
    <row r="2012" spans="2:7" x14ac:dyDescent="0.35">
      <c r="B2012" s="620" t="s">
        <v>3304</v>
      </c>
      <c r="C2012" s="620" t="s">
        <v>3304</v>
      </c>
      <c r="D2012" s="620" t="s">
        <v>3304</v>
      </c>
      <c r="E2012" s="620" t="s">
        <v>3304</v>
      </c>
      <c r="F2012" s="10">
        <v>0</v>
      </c>
      <c r="G2012" s="10">
        <v>0</v>
      </c>
    </row>
    <row r="2013" spans="2:7" x14ac:dyDescent="0.35">
      <c r="B2013" s="621" t="s">
        <v>533</v>
      </c>
      <c r="C2013" s="621" t="s">
        <v>533</v>
      </c>
      <c r="D2013" s="621" t="s">
        <v>533</v>
      </c>
      <c r="E2013" s="621" t="s">
        <v>533</v>
      </c>
      <c r="F2013" s="4" t="s">
        <v>533</v>
      </c>
      <c r="G2013" s="4" t="s">
        <v>533</v>
      </c>
    </row>
    <row r="2014" spans="2:7" x14ac:dyDescent="0.35">
      <c r="B2014" s="620" t="s">
        <v>3305</v>
      </c>
      <c r="C2014" s="620" t="s">
        <v>3305</v>
      </c>
      <c r="D2014" s="620" t="s">
        <v>3305</v>
      </c>
      <c r="E2014" s="620" t="s">
        <v>3305</v>
      </c>
      <c r="F2014" s="10">
        <v>0</v>
      </c>
      <c r="G2014" s="10">
        <v>0</v>
      </c>
    </row>
    <row r="2015" spans="2:7" x14ac:dyDescent="0.35">
      <c r="B2015" s="621" t="s">
        <v>533</v>
      </c>
      <c r="C2015" s="621" t="s">
        <v>533</v>
      </c>
      <c r="D2015" s="621" t="s">
        <v>533</v>
      </c>
      <c r="E2015" s="621" t="s">
        <v>533</v>
      </c>
      <c r="F2015" s="4" t="s">
        <v>533</v>
      </c>
      <c r="G2015" s="4" t="s">
        <v>533</v>
      </c>
    </row>
    <row r="2016" spans="2:7" x14ac:dyDescent="0.35">
      <c r="B2016" s="21" t="s">
        <v>533</v>
      </c>
      <c r="C2016" s="21" t="s">
        <v>533</v>
      </c>
      <c r="D2016" s="21" t="s">
        <v>533</v>
      </c>
      <c r="E2016" s="21" t="s">
        <v>533</v>
      </c>
      <c r="F2016" s="24" t="s">
        <v>533</v>
      </c>
      <c r="G2016" s="24" t="s">
        <v>533</v>
      </c>
    </row>
    <row r="2017" spans="2:8" x14ac:dyDescent="0.35">
      <c r="B2017" s="22" t="s">
        <v>533</v>
      </c>
      <c r="C2017" s="22" t="s">
        <v>533</v>
      </c>
      <c r="D2017" s="22" t="s">
        <v>533</v>
      </c>
      <c r="E2017" s="22" t="s">
        <v>533</v>
      </c>
      <c r="F2017" s="25" t="s">
        <v>533</v>
      </c>
      <c r="G2017" s="25" t="s">
        <v>533</v>
      </c>
    </row>
    <row r="2018" spans="2:8" x14ac:dyDescent="0.35">
      <c r="B2018" s="23" t="s">
        <v>533</v>
      </c>
      <c r="C2018" s="23" t="s">
        <v>533</v>
      </c>
      <c r="D2018" s="23" t="s">
        <v>533</v>
      </c>
      <c r="E2018" s="23" t="s">
        <v>533</v>
      </c>
      <c r="F2018" s="26" t="s">
        <v>533</v>
      </c>
      <c r="G2018" s="26" t="s">
        <v>533</v>
      </c>
    </row>
    <row r="2019" spans="2:8" x14ac:dyDescent="0.35">
      <c r="B2019" s="624" t="s">
        <v>29</v>
      </c>
      <c r="C2019" s="624" t="s">
        <v>29</v>
      </c>
      <c r="D2019" s="624" t="s">
        <v>29</v>
      </c>
      <c r="E2019" s="624" t="s">
        <v>29</v>
      </c>
      <c r="F2019" s="624" t="s">
        <v>29</v>
      </c>
      <c r="G2019" s="624" t="s">
        <v>29</v>
      </c>
      <c r="H2019" s="27"/>
    </row>
    <row r="2020" spans="2:8" x14ac:dyDescent="0.35">
      <c r="B2020" s="625" t="s">
        <v>3293</v>
      </c>
      <c r="C2020" s="625" t="s">
        <v>3293</v>
      </c>
      <c r="D2020" s="625" t="s">
        <v>3293</v>
      </c>
      <c r="E2020" s="625" t="s">
        <v>3293</v>
      </c>
      <c r="F2020" s="625" t="s">
        <v>3293</v>
      </c>
      <c r="G2020" s="625" t="s">
        <v>3293</v>
      </c>
      <c r="H2020" s="27"/>
    </row>
    <row r="2021" spans="2:8" x14ac:dyDescent="0.35">
      <c r="B2021" s="625" t="s">
        <v>3294</v>
      </c>
      <c r="C2021" s="625" t="s">
        <v>3294</v>
      </c>
      <c r="D2021" s="625" t="s">
        <v>3294</v>
      </c>
      <c r="E2021" s="625" t="s">
        <v>3294</v>
      </c>
      <c r="F2021" s="625" t="s">
        <v>3294</v>
      </c>
      <c r="G2021" s="625" t="s">
        <v>3294</v>
      </c>
      <c r="H2021" s="27"/>
    </row>
    <row r="2022" spans="2:8" x14ac:dyDescent="0.35">
      <c r="B2022" s="626" t="s">
        <v>3295</v>
      </c>
      <c r="C2022" s="626" t="s">
        <v>3295</v>
      </c>
      <c r="D2022" s="626" t="s">
        <v>3295</v>
      </c>
      <c r="E2022" s="626" t="s">
        <v>3295</v>
      </c>
      <c r="F2022" s="626" t="s">
        <v>3295</v>
      </c>
      <c r="G2022" s="626" t="s">
        <v>3295</v>
      </c>
      <c r="H2022" s="27"/>
    </row>
    <row r="2023" spans="2:8" x14ac:dyDescent="0.35">
      <c r="B2023" s="619" t="s">
        <v>3296</v>
      </c>
      <c r="C2023" s="619" t="s">
        <v>3296</v>
      </c>
      <c r="D2023" s="619" t="s">
        <v>3296</v>
      </c>
      <c r="E2023" s="619" t="s">
        <v>3296</v>
      </c>
      <c r="F2023" s="14">
        <v>2025</v>
      </c>
      <c r="G2023" s="14">
        <v>2024</v>
      </c>
    </row>
    <row r="2024" spans="2:8" x14ac:dyDescent="0.35">
      <c r="B2024" s="620" t="s">
        <v>3297</v>
      </c>
      <c r="C2024" s="620" t="s">
        <v>3297</v>
      </c>
      <c r="D2024" s="620" t="s">
        <v>3297</v>
      </c>
      <c r="E2024" s="620" t="s">
        <v>3297</v>
      </c>
      <c r="F2024" s="10" t="s">
        <v>533</v>
      </c>
      <c r="G2024" s="10" t="s">
        <v>533</v>
      </c>
    </row>
    <row r="2025" spans="2:8" x14ac:dyDescent="0.35">
      <c r="B2025" s="17" t="s">
        <v>533</v>
      </c>
      <c r="C2025" s="623" t="s">
        <v>3307</v>
      </c>
      <c r="D2025" s="623" t="s">
        <v>3307</v>
      </c>
      <c r="E2025" s="623" t="s">
        <v>3307</v>
      </c>
      <c r="F2025" s="10" t="s">
        <v>81</v>
      </c>
      <c r="G2025" s="10" t="s">
        <v>3627</v>
      </c>
    </row>
    <row r="2026" spans="2:8" x14ac:dyDescent="0.35">
      <c r="B2026" s="18" t="s">
        <v>533</v>
      </c>
      <c r="C2026" s="19" t="s">
        <v>533</v>
      </c>
      <c r="D2026" s="622" t="s">
        <v>3309</v>
      </c>
      <c r="E2026" s="622" t="s">
        <v>3309</v>
      </c>
      <c r="F2026" s="4">
        <v>0</v>
      </c>
      <c r="G2026" s="4">
        <v>0</v>
      </c>
    </row>
    <row r="2027" spans="2:8" x14ac:dyDescent="0.35">
      <c r="B2027" s="18" t="s">
        <v>533</v>
      </c>
      <c r="C2027" s="19" t="s">
        <v>533</v>
      </c>
      <c r="D2027" s="622" t="s">
        <v>3310</v>
      </c>
      <c r="E2027" s="622" t="s">
        <v>3310</v>
      </c>
      <c r="F2027" s="4">
        <v>0</v>
      </c>
      <c r="G2027" s="4">
        <v>0</v>
      </c>
    </row>
    <row r="2028" spans="2:8" x14ac:dyDescent="0.35">
      <c r="B2028" s="18" t="s">
        <v>533</v>
      </c>
      <c r="C2028" s="19" t="s">
        <v>533</v>
      </c>
      <c r="D2028" s="622" t="s">
        <v>3311</v>
      </c>
      <c r="E2028" s="622" t="s">
        <v>3311</v>
      </c>
      <c r="F2028" s="4">
        <v>0</v>
      </c>
      <c r="G2028" s="4">
        <v>0</v>
      </c>
    </row>
    <row r="2029" spans="2:8" x14ac:dyDescent="0.35">
      <c r="B2029" s="18" t="s">
        <v>533</v>
      </c>
      <c r="C2029" s="19" t="s">
        <v>533</v>
      </c>
      <c r="D2029" s="622" t="s">
        <v>3312</v>
      </c>
      <c r="E2029" s="622" t="s">
        <v>3312</v>
      </c>
      <c r="F2029" s="4">
        <v>0</v>
      </c>
      <c r="G2029" s="4">
        <v>0</v>
      </c>
    </row>
    <row r="2030" spans="2:8" x14ac:dyDescent="0.35">
      <c r="B2030" s="18" t="s">
        <v>533</v>
      </c>
      <c r="C2030" s="19" t="s">
        <v>533</v>
      </c>
      <c r="D2030" s="622" t="s">
        <v>3313</v>
      </c>
      <c r="E2030" s="622" t="s">
        <v>3313</v>
      </c>
      <c r="F2030" s="4">
        <v>0</v>
      </c>
      <c r="G2030" s="4">
        <v>0</v>
      </c>
    </row>
    <row r="2031" spans="2:8" x14ac:dyDescent="0.35">
      <c r="B2031" s="18" t="s">
        <v>533</v>
      </c>
      <c r="C2031" s="19" t="s">
        <v>533</v>
      </c>
      <c r="D2031" s="622" t="s">
        <v>3314</v>
      </c>
      <c r="E2031" s="622" t="s">
        <v>3314</v>
      </c>
      <c r="F2031" s="4">
        <v>0</v>
      </c>
      <c r="G2031" s="4">
        <v>0</v>
      </c>
    </row>
    <row r="2032" spans="2:8" x14ac:dyDescent="0.35">
      <c r="B2032" s="18" t="s">
        <v>533</v>
      </c>
      <c r="C2032" s="19" t="s">
        <v>533</v>
      </c>
      <c r="D2032" s="622" t="s">
        <v>3315</v>
      </c>
      <c r="E2032" s="622" t="s">
        <v>3315</v>
      </c>
      <c r="F2032" s="4" t="s">
        <v>3414</v>
      </c>
      <c r="G2032" s="4" t="s">
        <v>3628</v>
      </c>
    </row>
    <row r="2033" spans="2:7" x14ac:dyDescent="0.35">
      <c r="B2033" s="18" t="s">
        <v>533</v>
      </c>
      <c r="C2033" s="19" t="s">
        <v>533</v>
      </c>
      <c r="D2033" s="622" t="s">
        <v>3316</v>
      </c>
      <c r="E2033" s="622" t="s">
        <v>3316</v>
      </c>
      <c r="F2033" s="4">
        <v>0</v>
      </c>
      <c r="G2033" s="4">
        <v>0</v>
      </c>
    </row>
    <row r="2034" spans="2:7" x14ac:dyDescent="0.35">
      <c r="B2034" s="18" t="s">
        <v>533</v>
      </c>
      <c r="C2034" s="19" t="s">
        <v>533</v>
      </c>
      <c r="D2034" s="622" t="s">
        <v>3317</v>
      </c>
      <c r="E2034" s="622" t="s">
        <v>3317</v>
      </c>
      <c r="F2034" s="4" t="s">
        <v>3415</v>
      </c>
      <c r="G2034" s="4" t="s">
        <v>3629</v>
      </c>
    </row>
    <row r="2035" spans="2:7" x14ac:dyDescent="0.35">
      <c r="B2035" s="18" t="s">
        <v>533</v>
      </c>
      <c r="C2035" s="19" t="s">
        <v>533</v>
      </c>
      <c r="D2035" s="622" t="s">
        <v>3318</v>
      </c>
      <c r="E2035" s="622" t="s">
        <v>3318</v>
      </c>
      <c r="F2035" s="4">
        <v>0</v>
      </c>
      <c r="G2035" s="4">
        <v>0</v>
      </c>
    </row>
    <row r="2036" spans="2:7" x14ac:dyDescent="0.35">
      <c r="B2036" s="621" t="s">
        <v>533</v>
      </c>
      <c r="C2036" s="621" t="s">
        <v>533</v>
      </c>
      <c r="D2036" s="621" t="s">
        <v>533</v>
      </c>
      <c r="E2036" s="621" t="s">
        <v>533</v>
      </c>
      <c r="F2036" s="4" t="s">
        <v>533</v>
      </c>
      <c r="G2036" s="4" t="s">
        <v>533</v>
      </c>
    </row>
    <row r="2037" spans="2:7" x14ac:dyDescent="0.35">
      <c r="B2037" s="17" t="s">
        <v>533</v>
      </c>
      <c r="C2037" s="623" t="s">
        <v>3308</v>
      </c>
      <c r="D2037" s="623" t="s">
        <v>3308</v>
      </c>
      <c r="E2037" s="623" t="s">
        <v>3308</v>
      </c>
      <c r="F2037" s="10" t="s">
        <v>81</v>
      </c>
      <c r="G2037" s="10" t="s">
        <v>3630</v>
      </c>
    </row>
    <row r="2038" spans="2:7" x14ac:dyDescent="0.35">
      <c r="B2038" s="18" t="s">
        <v>533</v>
      </c>
      <c r="C2038" s="19" t="s">
        <v>533</v>
      </c>
      <c r="D2038" s="622" t="s">
        <v>3319</v>
      </c>
      <c r="E2038" s="622" t="s">
        <v>3319</v>
      </c>
      <c r="F2038" s="4" t="s">
        <v>1796</v>
      </c>
      <c r="G2038" s="4" t="s">
        <v>3631</v>
      </c>
    </row>
    <row r="2039" spans="2:7" x14ac:dyDescent="0.35">
      <c r="B2039" s="18" t="s">
        <v>533</v>
      </c>
      <c r="C2039" s="19" t="s">
        <v>533</v>
      </c>
      <c r="D2039" s="622" t="s">
        <v>3320</v>
      </c>
      <c r="E2039" s="622" t="s">
        <v>3320</v>
      </c>
      <c r="F2039" s="4" t="s">
        <v>1808</v>
      </c>
      <c r="G2039" s="4" t="s">
        <v>3632</v>
      </c>
    </row>
    <row r="2040" spans="2:7" x14ac:dyDescent="0.35">
      <c r="B2040" s="18" t="s">
        <v>533</v>
      </c>
      <c r="C2040" s="19" t="s">
        <v>533</v>
      </c>
      <c r="D2040" s="622" t="s">
        <v>3321</v>
      </c>
      <c r="E2040" s="622" t="s">
        <v>3321</v>
      </c>
      <c r="F2040" s="4" t="s">
        <v>1816</v>
      </c>
      <c r="G2040" s="4" t="s">
        <v>3633</v>
      </c>
    </row>
    <row r="2041" spans="2:7" x14ac:dyDescent="0.35">
      <c r="B2041" s="18" t="s">
        <v>533</v>
      </c>
      <c r="C2041" s="19" t="s">
        <v>533</v>
      </c>
      <c r="D2041" s="622" t="s">
        <v>3322</v>
      </c>
      <c r="E2041" s="622" t="s">
        <v>3322</v>
      </c>
      <c r="F2041" s="4">
        <v>0</v>
      </c>
      <c r="G2041" s="4">
        <v>0</v>
      </c>
    </row>
    <row r="2042" spans="2:7" x14ac:dyDescent="0.35">
      <c r="B2042" s="18" t="s">
        <v>533</v>
      </c>
      <c r="C2042" s="19" t="s">
        <v>533</v>
      </c>
      <c r="D2042" s="622" t="s">
        <v>3323</v>
      </c>
      <c r="E2042" s="622" t="s">
        <v>3323</v>
      </c>
      <c r="F2042" s="4">
        <v>0</v>
      </c>
      <c r="G2042" s="4">
        <v>0</v>
      </c>
    </row>
    <row r="2043" spans="2:7" x14ac:dyDescent="0.35">
      <c r="B2043" s="18" t="s">
        <v>533</v>
      </c>
      <c r="C2043" s="19" t="s">
        <v>533</v>
      </c>
      <c r="D2043" s="622" t="s">
        <v>3324</v>
      </c>
      <c r="E2043" s="622" t="s">
        <v>3324</v>
      </c>
      <c r="F2043" s="4">
        <v>0</v>
      </c>
      <c r="G2043" s="4">
        <v>0</v>
      </c>
    </row>
    <row r="2044" spans="2:7" x14ac:dyDescent="0.35">
      <c r="B2044" s="18" t="s">
        <v>533</v>
      </c>
      <c r="C2044" s="19" t="s">
        <v>533</v>
      </c>
      <c r="D2044" s="622" t="s">
        <v>3325</v>
      </c>
      <c r="E2044" s="622" t="s">
        <v>3325</v>
      </c>
      <c r="F2044" s="4">
        <v>0</v>
      </c>
      <c r="G2044" s="4">
        <v>0</v>
      </c>
    </row>
    <row r="2045" spans="2:7" x14ac:dyDescent="0.35">
      <c r="B2045" s="18" t="s">
        <v>533</v>
      </c>
      <c r="C2045" s="19" t="s">
        <v>533</v>
      </c>
      <c r="D2045" s="622" t="s">
        <v>3326</v>
      </c>
      <c r="E2045" s="622" t="s">
        <v>3326</v>
      </c>
      <c r="F2045" s="4">
        <v>0</v>
      </c>
      <c r="G2045" s="4">
        <v>0</v>
      </c>
    </row>
    <row r="2046" spans="2:7" x14ac:dyDescent="0.35">
      <c r="B2046" s="18" t="s">
        <v>533</v>
      </c>
      <c r="C2046" s="19" t="s">
        <v>533</v>
      </c>
      <c r="D2046" s="622" t="s">
        <v>3327</v>
      </c>
      <c r="E2046" s="622" t="s">
        <v>3327</v>
      </c>
      <c r="F2046" s="4">
        <v>0</v>
      </c>
      <c r="G2046" s="4">
        <v>0</v>
      </c>
    </row>
    <row r="2047" spans="2:7" x14ac:dyDescent="0.35">
      <c r="B2047" s="18" t="s">
        <v>533</v>
      </c>
      <c r="C2047" s="19" t="s">
        <v>533</v>
      </c>
      <c r="D2047" s="622" t="s">
        <v>3328</v>
      </c>
      <c r="E2047" s="622" t="s">
        <v>3328</v>
      </c>
      <c r="F2047" s="4">
        <v>0</v>
      </c>
      <c r="G2047" s="4">
        <v>0</v>
      </c>
    </row>
    <row r="2048" spans="2:7" x14ac:dyDescent="0.35">
      <c r="B2048" s="18" t="s">
        <v>533</v>
      </c>
      <c r="C2048" s="19" t="s">
        <v>533</v>
      </c>
      <c r="D2048" s="622" t="s">
        <v>3329</v>
      </c>
      <c r="E2048" s="622" t="s">
        <v>3329</v>
      </c>
      <c r="F2048" s="4">
        <v>0</v>
      </c>
      <c r="G2048" s="4">
        <v>0</v>
      </c>
    </row>
    <row r="2049" spans="2:7" x14ac:dyDescent="0.35">
      <c r="B2049" s="18" t="s">
        <v>533</v>
      </c>
      <c r="C2049" s="19" t="s">
        <v>533</v>
      </c>
      <c r="D2049" s="622" t="s">
        <v>3330</v>
      </c>
      <c r="E2049" s="622" t="s">
        <v>3330</v>
      </c>
      <c r="F2049" s="4">
        <v>0</v>
      </c>
      <c r="G2049" s="4">
        <v>0</v>
      </c>
    </row>
    <row r="2050" spans="2:7" x14ac:dyDescent="0.35">
      <c r="B2050" s="18" t="s">
        <v>533</v>
      </c>
      <c r="C2050" s="19" t="s">
        <v>533</v>
      </c>
      <c r="D2050" s="622" t="s">
        <v>3331</v>
      </c>
      <c r="E2050" s="622" t="s">
        <v>3331</v>
      </c>
      <c r="F2050" s="4">
        <v>0</v>
      </c>
      <c r="G2050" s="4">
        <v>0</v>
      </c>
    </row>
    <row r="2051" spans="2:7" x14ac:dyDescent="0.35">
      <c r="B2051" s="18" t="s">
        <v>533</v>
      </c>
      <c r="C2051" s="19" t="s">
        <v>533</v>
      </c>
      <c r="D2051" s="622" t="s">
        <v>3332</v>
      </c>
      <c r="E2051" s="622" t="s">
        <v>3332</v>
      </c>
      <c r="F2051" s="4">
        <v>0</v>
      </c>
      <c r="G2051" s="4">
        <v>0</v>
      </c>
    </row>
    <row r="2052" spans="2:7" x14ac:dyDescent="0.35">
      <c r="B2052" s="18" t="s">
        <v>533</v>
      </c>
      <c r="C2052" s="19" t="s">
        <v>533</v>
      </c>
      <c r="D2052" s="622" t="s">
        <v>3333</v>
      </c>
      <c r="E2052" s="622" t="s">
        <v>3333</v>
      </c>
      <c r="F2052" s="4">
        <v>0</v>
      </c>
      <c r="G2052" s="4">
        <v>0</v>
      </c>
    </row>
    <row r="2053" spans="2:7" x14ac:dyDescent="0.35">
      <c r="B2053" s="18" t="s">
        <v>533</v>
      </c>
      <c r="C2053" s="19" t="s">
        <v>533</v>
      </c>
      <c r="D2053" s="622" t="s">
        <v>3334</v>
      </c>
      <c r="E2053" s="622" t="s">
        <v>3334</v>
      </c>
      <c r="F2053" s="4">
        <v>0</v>
      </c>
      <c r="G2053" s="4">
        <v>0</v>
      </c>
    </row>
    <row r="2054" spans="2:7" x14ac:dyDescent="0.35">
      <c r="B2054" s="620" t="s">
        <v>3298</v>
      </c>
      <c r="C2054" s="620" t="s">
        <v>3298</v>
      </c>
      <c r="D2054" s="620" t="s">
        <v>3298</v>
      </c>
      <c r="E2054" s="620" t="s">
        <v>3298</v>
      </c>
      <c r="F2054" s="10">
        <v>0</v>
      </c>
      <c r="G2054" s="10" t="s">
        <v>3634</v>
      </c>
    </row>
    <row r="2055" spans="2:7" x14ac:dyDescent="0.35">
      <c r="B2055" s="621" t="s">
        <v>533</v>
      </c>
      <c r="C2055" s="621" t="s">
        <v>533</v>
      </c>
      <c r="D2055" s="621" t="s">
        <v>533</v>
      </c>
      <c r="E2055" s="621" t="s">
        <v>533</v>
      </c>
      <c r="F2055" s="4" t="s">
        <v>533</v>
      </c>
      <c r="G2055" s="4" t="s">
        <v>533</v>
      </c>
    </row>
    <row r="2056" spans="2:7" x14ac:dyDescent="0.35">
      <c r="B2056" s="620" t="s">
        <v>3299</v>
      </c>
      <c r="C2056" s="620" t="s">
        <v>3299</v>
      </c>
      <c r="D2056" s="620" t="s">
        <v>3299</v>
      </c>
      <c r="E2056" s="620" t="s">
        <v>3299</v>
      </c>
      <c r="F2056" s="10" t="s">
        <v>533</v>
      </c>
      <c r="G2056" s="10" t="s">
        <v>533</v>
      </c>
    </row>
    <row r="2057" spans="2:7" x14ac:dyDescent="0.35">
      <c r="B2057" s="17" t="s">
        <v>533</v>
      </c>
      <c r="C2057" s="623" t="s">
        <v>3307</v>
      </c>
      <c r="D2057" s="623" t="s">
        <v>3307</v>
      </c>
      <c r="E2057" s="623" t="s">
        <v>3307</v>
      </c>
      <c r="F2057" s="10">
        <v>0</v>
      </c>
      <c r="G2057" s="10">
        <v>0</v>
      </c>
    </row>
    <row r="2058" spans="2:7" x14ac:dyDescent="0.35">
      <c r="B2058" s="18" t="s">
        <v>533</v>
      </c>
      <c r="C2058" s="19" t="s">
        <v>533</v>
      </c>
      <c r="D2058" s="622" t="s">
        <v>3335</v>
      </c>
      <c r="E2058" s="622" t="s">
        <v>3335</v>
      </c>
      <c r="F2058" s="4">
        <v>0</v>
      </c>
      <c r="G2058" s="4">
        <v>0</v>
      </c>
    </row>
    <row r="2059" spans="2:7" x14ac:dyDescent="0.35">
      <c r="B2059" s="18" t="s">
        <v>533</v>
      </c>
      <c r="C2059" s="19" t="s">
        <v>533</v>
      </c>
      <c r="D2059" s="622" t="s">
        <v>3336</v>
      </c>
      <c r="E2059" s="622" t="s">
        <v>3336</v>
      </c>
      <c r="F2059" s="4">
        <v>0</v>
      </c>
      <c r="G2059" s="4">
        <v>0</v>
      </c>
    </row>
    <row r="2060" spans="2:7" x14ac:dyDescent="0.35">
      <c r="B2060" s="18" t="s">
        <v>533</v>
      </c>
      <c r="C2060" s="19" t="s">
        <v>533</v>
      </c>
      <c r="D2060" s="622" t="s">
        <v>3337</v>
      </c>
      <c r="E2060" s="622" t="s">
        <v>3337</v>
      </c>
      <c r="F2060" s="4">
        <v>0</v>
      </c>
      <c r="G2060" s="4">
        <v>0</v>
      </c>
    </row>
    <row r="2061" spans="2:7" x14ac:dyDescent="0.35">
      <c r="B2061" s="621" t="s">
        <v>533</v>
      </c>
      <c r="C2061" s="621" t="s">
        <v>533</v>
      </c>
      <c r="D2061" s="621" t="s">
        <v>533</v>
      </c>
      <c r="E2061" s="621" t="s">
        <v>533</v>
      </c>
      <c r="F2061" s="4" t="s">
        <v>533</v>
      </c>
      <c r="G2061" s="4" t="s">
        <v>533</v>
      </c>
    </row>
    <row r="2062" spans="2:7" x14ac:dyDescent="0.35">
      <c r="B2062" s="17" t="s">
        <v>533</v>
      </c>
      <c r="C2062" s="623" t="s">
        <v>3308</v>
      </c>
      <c r="D2062" s="623" t="s">
        <v>3308</v>
      </c>
      <c r="E2062" s="623" t="s">
        <v>3308</v>
      </c>
      <c r="F2062" s="10">
        <v>0</v>
      </c>
      <c r="G2062" s="10" t="s">
        <v>3634</v>
      </c>
    </row>
    <row r="2063" spans="2:7" x14ac:dyDescent="0.35">
      <c r="B2063" s="18" t="s">
        <v>533</v>
      </c>
      <c r="C2063" s="19" t="s">
        <v>533</v>
      </c>
      <c r="D2063" s="622" t="s">
        <v>3335</v>
      </c>
      <c r="E2063" s="622" t="s">
        <v>3335</v>
      </c>
      <c r="F2063" s="4">
        <v>0</v>
      </c>
      <c r="G2063" s="4">
        <v>0</v>
      </c>
    </row>
    <row r="2064" spans="2:7" x14ac:dyDescent="0.35">
      <c r="B2064" s="18" t="s">
        <v>533</v>
      </c>
      <c r="C2064" s="19" t="s">
        <v>533</v>
      </c>
      <c r="D2064" s="622" t="s">
        <v>3336</v>
      </c>
      <c r="E2064" s="622" t="s">
        <v>3336</v>
      </c>
      <c r="F2064" s="4">
        <v>0</v>
      </c>
      <c r="G2064" s="4" t="s">
        <v>3634</v>
      </c>
    </row>
    <row r="2065" spans="2:7" x14ac:dyDescent="0.35">
      <c r="B2065" s="18" t="s">
        <v>533</v>
      </c>
      <c r="C2065" s="19" t="s">
        <v>533</v>
      </c>
      <c r="D2065" s="622" t="s">
        <v>3338</v>
      </c>
      <c r="E2065" s="622" t="s">
        <v>3338</v>
      </c>
      <c r="F2065" s="4">
        <v>0</v>
      </c>
      <c r="G2065" s="4">
        <v>0</v>
      </c>
    </row>
    <row r="2066" spans="2:7" x14ac:dyDescent="0.35">
      <c r="B2066" s="620" t="s">
        <v>3300</v>
      </c>
      <c r="C2066" s="620" t="s">
        <v>3300</v>
      </c>
      <c r="D2066" s="620" t="s">
        <v>3300</v>
      </c>
      <c r="E2066" s="620" t="s">
        <v>3300</v>
      </c>
      <c r="F2066" s="10">
        <v>0</v>
      </c>
      <c r="G2066" s="10" t="s">
        <v>3635</v>
      </c>
    </row>
    <row r="2067" spans="2:7" x14ac:dyDescent="0.35">
      <c r="B2067" s="621" t="s">
        <v>533</v>
      </c>
      <c r="C2067" s="621" t="s">
        <v>533</v>
      </c>
      <c r="D2067" s="621" t="s">
        <v>533</v>
      </c>
      <c r="E2067" s="621" t="s">
        <v>533</v>
      </c>
      <c r="F2067" s="4" t="s">
        <v>533</v>
      </c>
      <c r="G2067" s="4" t="s">
        <v>533</v>
      </c>
    </row>
    <row r="2068" spans="2:7" x14ac:dyDescent="0.35">
      <c r="B2068" s="620" t="s">
        <v>3301</v>
      </c>
      <c r="C2068" s="620" t="s">
        <v>3301</v>
      </c>
      <c r="D2068" s="620" t="s">
        <v>3301</v>
      </c>
      <c r="E2068" s="620" t="s">
        <v>3301</v>
      </c>
      <c r="F2068" s="10" t="s">
        <v>533</v>
      </c>
      <c r="G2068" s="10" t="s">
        <v>533</v>
      </c>
    </row>
    <row r="2069" spans="2:7" x14ac:dyDescent="0.35">
      <c r="B2069" s="17" t="s">
        <v>533</v>
      </c>
      <c r="C2069" s="623" t="s">
        <v>3307</v>
      </c>
      <c r="D2069" s="623" t="s">
        <v>3307</v>
      </c>
      <c r="E2069" s="623" t="s">
        <v>3307</v>
      </c>
      <c r="F2069" s="10">
        <v>0</v>
      </c>
      <c r="G2069" s="10">
        <v>0</v>
      </c>
    </row>
    <row r="2070" spans="2:7" x14ac:dyDescent="0.35">
      <c r="B2070" s="18" t="s">
        <v>533</v>
      </c>
      <c r="C2070" s="19" t="s">
        <v>533</v>
      </c>
      <c r="D2070" s="622" t="s">
        <v>3339</v>
      </c>
      <c r="E2070" s="622" t="s">
        <v>3339</v>
      </c>
      <c r="F2070" s="4">
        <v>0</v>
      </c>
      <c r="G2070" s="4">
        <v>0</v>
      </c>
    </row>
    <row r="2071" spans="2:7" x14ac:dyDescent="0.35">
      <c r="B2071" s="18" t="s">
        <v>533</v>
      </c>
      <c r="C2071" s="19" t="s">
        <v>533</v>
      </c>
      <c r="D2071" s="19" t="s">
        <v>533</v>
      </c>
      <c r="E2071" s="20" t="s">
        <v>3343</v>
      </c>
      <c r="F2071" s="4">
        <v>0</v>
      </c>
      <c r="G2071" s="4">
        <v>0</v>
      </c>
    </row>
    <row r="2072" spans="2:7" x14ac:dyDescent="0.35">
      <c r="B2072" s="18" t="s">
        <v>533</v>
      </c>
      <c r="C2072" s="19" t="s">
        <v>533</v>
      </c>
      <c r="D2072" s="19" t="s">
        <v>533</v>
      </c>
      <c r="E2072" s="20" t="s">
        <v>3344</v>
      </c>
      <c r="F2072" s="4">
        <v>0</v>
      </c>
      <c r="G2072" s="4">
        <v>0</v>
      </c>
    </row>
    <row r="2073" spans="2:7" x14ac:dyDescent="0.35">
      <c r="B2073" s="18" t="s">
        <v>533</v>
      </c>
      <c r="C2073" s="19" t="s">
        <v>533</v>
      </c>
      <c r="D2073" s="622" t="s">
        <v>3340</v>
      </c>
      <c r="E2073" s="622" t="s">
        <v>3340</v>
      </c>
      <c r="F2073" s="4">
        <v>0</v>
      </c>
      <c r="G2073" s="4">
        <v>0</v>
      </c>
    </row>
    <row r="2074" spans="2:7" x14ac:dyDescent="0.35">
      <c r="B2074" s="621" t="s">
        <v>533</v>
      </c>
      <c r="C2074" s="621" t="s">
        <v>533</v>
      </c>
      <c r="D2074" s="621" t="s">
        <v>533</v>
      </c>
      <c r="E2074" s="621" t="s">
        <v>533</v>
      </c>
      <c r="F2074" s="4" t="s">
        <v>533</v>
      </c>
      <c r="G2074" s="4" t="s">
        <v>533</v>
      </c>
    </row>
    <row r="2075" spans="2:7" x14ac:dyDescent="0.35">
      <c r="B2075" s="17" t="s">
        <v>533</v>
      </c>
      <c r="C2075" s="623" t="s">
        <v>3308</v>
      </c>
      <c r="D2075" s="623" t="s">
        <v>3308</v>
      </c>
      <c r="E2075" s="623" t="s">
        <v>3308</v>
      </c>
      <c r="F2075" s="10">
        <v>0</v>
      </c>
      <c r="G2075" s="10">
        <v>0</v>
      </c>
    </row>
    <row r="2076" spans="2:7" x14ac:dyDescent="0.35">
      <c r="B2076" s="18" t="s">
        <v>533</v>
      </c>
      <c r="C2076" s="19" t="s">
        <v>533</v>
      </c>
      <c r="D2076" s="622" t="s">
        <v>3341</v>
      </c>
      <c r="E2076" s="622" t="s">
        <v>3341</v>
      </c>
      <c r="F2076" s="4">
        <v>0</v>
      </c>
      <c r="G2076" s="4">
        <v>0</v>
      </c>
    </row>
    <row r="2077" spans="2:7" x14ac:dyDescent="0.35">
      <c r="B2077" s="18" t="s">
        <v>533</v>
      </c>
      <c r="C2077" s="19" t="s">
        <v>533</v>
      </c>
      <c r="D2077" s="19" t="s">
        <v>533</v>
      </c>
      <c r="E2077" s="20" t="s">
        <v>3343</v>
      </c>
      <c r="F2077" s="4">
        <v>0</v>
      </c>
      <c r="G2077" s="4">
        <v>0</v>
      </c>
    </row>
    <row r="2078" spans="2:7" x14ac:dyDescent="0.35">
      <c r="B2078" s="18" t="s">
        <v>533</v>
      </c>
      <c r="C2078" s="19" t="s">
        <v>533</v>
      </c>
      <c r="D2078" s="19" t="s">
        <v>533</v>
      </c>
      <c r="E2078" s="20" t="s">
        <v>3344</v>
      </c>
      <c r="F2078" s="4">
        <v>0</v>
      </c>
      <c r="G2078" s="4">
        <v>0</v>
      </c>
    </row>
    <row r="2079" spans="2:7" x14ac:dyDescent="0.35">
      <c r="B2079" s="18" t="s">
        <v>533</v>
      </c>
      <c r="C2079" s="19" t="s">
        <v>533</v>
      </c>
      <c r="D2079" s="622" t="s">
        <v>3342</v>
      </c>
      <c r="E2079" s="622" t="s">
        <v>3342</v>
      </c>
      <c r="F2079" s="4">
        <v>0</v>
      </c>
      <c r="G2079" s="4">
        <v>0</v>
      </c>
    </row>
    <row r="2080" spans="2:7" x14ac:dyDescent="0.35">
      <c r="B2080" s="620" t="s">
        <v>3302</v>
      </c>
      <c r="C2080" s="620" t="s">
        <v>3302</v>
      </c>
      <c r="D2080" s="620" t="s">
        <v>3302</v>
      </c>
      <c r="E2080" s="620" t="s">
        <v>3302</v>
      </c>
      <c r="F2080" s="10">
        <v>0</v>
      </c>
      <c r="G2080" s="10">
        <v>0</v>
      </c>
    </row>
    <row r="2081" spans="2:8" x14ac:dyDescent="0.35">
      <c r="B2081" s="621" t="s">
        <v>533</v>
      </c>
      <c r="C2081" s="621" t="s">
        <v>533</v>
      </c>
      <c r="D2081" s="621" t="s">
        <v>533</v>
      </c>
      <c r="E2081" s="621" t="s">
        <v>533</v>
      </c>
      <c r="F2081" s="4" t="s">
        <v>533</v>
      </c>
      <c r="G2081" s="4" t="s">
        <v>533</v>
      </c>
    </row>
    <row r="2082" spans="2:8" x14ac:dyDescent="0.35">
      <c r="B2082" s="620" t="s">
        <v>3303</v>
      </c>
      <c r="C2082" s="620" t="s">
        <v>3303</v>
      </c>
      <c r="D2082" s="620" t="s">
        <v>3303</v>
      </c>
      <c r="E2082" s="620" t="s">
        <v>3303</v>
      </c>
      <c r="F2082" s="10">
        <v>0</v>
      </c>
      <c r="G2082" s="10">
        <v>0</v>
      </c>
    </row>
    <row r="2083" spans="2:8" x14ac:dyDescent="0.35">
      <c r="B2083" s="621" t="s">
        <v>533</v>
      </c>
      <c r="C2083" s="621" t="s">
        <v>533</v>
      </c>
      <c r="D2083" s="621" t="s">
        <v>533</v>
      </c>
      <c r="E2083" s="621" t="s">
        <v>533</v>
      </c>
      <c r="F2083" s="4" t="s">
        <v>533</v>
      </c>
      <c r="G2083" s="4" t="s">
        <v>533</v>
      </c>
    </row>
    <row r="2084" spans="2:8" x14ac:dyDescent="0.35">
      <c r="B2084" s="620" t="s">
        <v>3304</v>
      </c>
      <c r="C2084" s="620" t="s">
        <v>3304</v>
      </c>
      <c r="D2084" s="620" t="s">
        <v>3304</v>
      </c>
      <c r="E2084" s="620" t="s">
        <v>3304</v>
      </c>
      <c r="F2084" s="10">
        <v>0</v>
      </c>
      <c r="G2084" s="10">
        <v>0</v>
      </c>
    </row>
    <row r="2085" spans="2:8" x14ac:dyDescent="0.35">
      <c r="B2085" s="621" t="s">
        <v>533</v>
      </c>
      <c r="C2085" s="621" t="s">
        <v>533</v>
      </c>
      <c r="D2085" s="621" t="s">
        <v>533</v>
      </c>
      <c r="E2085" s="621" t="s">
        <v>533</v>
      </c>
      <c r="F2085" s="4" t="s">
        <v>533</v>
      </c>
      <c r="G2085" s="4" t="s">
        <v>533</v>
      </c>
    </row>
    <row r="2086" spans="2:8" x14ac:dyDescent="0.35">
      <c r="B2086" s="620" t="s">
        <v>3305</v>
      </c>
      <c r="C2086" s="620" t="s">
        <v>3305</v>
      </c>
      <c r="D2086" s="620" t="s">
        <v>3305</v>
      </c>
      <c r="E2086" s="620" t="s">
        <v>3305</v>
      </c>
      <c r="F2086" s="10">
        <v>0</v>
      </c>
      <c r="G2086" s="10">
        <v>0</v>
      </c>
    </row>
    <row r="2087" spans="2:8" x14ac:dyDescent="0.35">
      <c r="B2087" s="621" t="s">
        <v>533</v>
      </c>
      <c r="C2087" s="621" t="s">
        <v>533</v>
      </c>
      <c r="D2087" s="621" t="s">
        <v>533</v>
      </c>
      <c r="E2087" s="621" t="s">
        <v>533</v>
      </c>
      <c r="F2087" s="4" t="s">
        <v>533</v>
      </c>
      <c r="G2087" s="4" t="s">
        <v>533</v>
      </c>
    </row>
    <row r="2088" spans="2:8" x14ac:dyDescent="0.35">
      <c r="B2088" s="21" t="s">
        <v>533</v>
      </c>
      <c r="C2088" s="21" t="s">
        <v>533</v>
      </c>
      <c r="D2088" s="21" t="s">
        <v>533</v>
      </c>
      <c r="E2088" s="21" t="s">
        <v>533</v>
      </c>
      <c r="F2088" s="24" t="s">
        <v>533</v>
      </c>
      <c r="G2088" s="24" t="s">
        <v>533</v>
      </c>
    </row>
    <row r="2089" spans="2:8" x14ac:dyDescent="0.35">
      <c r="B2089" s="22" t="s">
        <v>533</v>
      </c>
      <c r="C2089" s="22" t="s">
        <v>533</v>
      </c>
      <c r="D2089" s="22" t="s">
        <v>533</v>
      </c>
      <c r="E2089" s="22" t="s">
        <v>533</v>
      </c>
      <c r="F2089" s="25" t="s">
        <v>533</v>
      </c>
      <c r="G2089" s="25" t="s">
        <v>533</v>
      </c>
    </row>
    <row r="2090" spans="2:8" x14ac:dyDescent="0.35">
      <c r="B2090" s="23" t="s">
        <v>533</v>
      </c>
      <c r="C2090" s="23" t="s">
        <v>533</v>
      </c>
      <c r="D2090" s="23" t="s">
        <v>533</v>
      </c>
      <c r="E2090" s="23" t="s">
        <v>533</v>
      </c>
      <c r="F2090" s="26" t="s">
        <v>533</v>
      </c>
      <c r="G2090" s="26" t="s">
        <v>533</v>
      </c>
    </row>
    <row r="2091" spans="2:8" x14ac:dyDescent="0.35">
      <c r="B2091" s="624" t="s">
        <v>30</v>
      </c>
      <c r="C2091" s="624" t="s">
        <v>30</v>
      </c>
      <c r="D2091" s="624" t="s">
        <v>30</v>
      </c>
      <c r="E2091" s="624" t="s">
        <v>30</v>
      </c>
      <c r="F2091" s="624" t="s">
        <v>30</v>
      </c>
      <c r="G2091" s="624" t="s">
        <v>30</v>
      </c>
      <c r="H2091" s="27"/>
    </row>
    <row r="2092" spans="2:8" x14ac:dyDescent="0.35">
      <c r="B2092" s="625" t="s">
        <v>3293</v>
      </c>
      <c r="C2092" s="625" t="s">
        <v>3293</v>
      </c>
      <c r="D2092" s="625" t="s">
        <v>3293</v>
      </c>
      <c r="E2092" s="625" t="s">
        <v>3293</v>
      </c>
      <c r="F2092" s="625" t="s">
        <v>3293</v>
      </c>
      <c r="G2092" s="625" t="s">
        <v>3293</v>
      </c>
      <c r="H2092" s="27"/>
    </row>
    <row r="2093" spans="2:8" x14ac:dyDescent="0.35">
      <c r="B2093" s="625" t="s">
        <v>3294</v>
      </c>
      <c r="C2093" s="625" t="s">
        <v>3294</v>
      </c>
      <c r="D2093" s="625" t="s">
        <v>3294</v>
      </c>
      <c r="E2093" s="625" t="s">
        <v>3294</v>
      </c>
      <c r="F2093" s="625" t="s">
        <v>3294</v>
      </c>
      <c r="G2093" s="625" t="s">
        <v>3294</v>
      </c>
      <c r="H2093" s="27"/>
    </row>
    <row r="2094" spans="2:8" x14ac:dyDescent="0.35">
      <c r="B2094" s="626" t="s">
        <v>3295</v>
      </c>
      <c r="C2094" s="626" t="s">
        <v>3295</v>
      </c>
      <c r="D2094" s="626" t="s">
        <v>3295</v>
      </c>
      <c r="E2094" s="626" t="s">
        <v>3295</v>
      </c>
      <c r="F2094" s="626" t="s">
        <v>3295</v>
      </c>
      <c r="G2094" s="626" t="s">
        <v>3295</v>
      </c>
      <c r="H2094" s="27"/>
    </row>
    <row r="2095" spans="2:8" x14ac:dyDescent="0.35">
      <c r="B2095" s="619" t="s">
        <v>3296</v>
      </c>
      <c r="C2095" s="619" t="s">
        <v>3296</v>
      </c>
      <c r="D2095" s="619" t="s">
        <v>3296</v>
      </c>
      <c r="E2095" s="619" t="s">
        <v>3296</v>
      </c>
      <c r="F2095" s="14">
        <v>2025</v>
      </c>
      <c r="G2095" s="14">
        <v>2024</v>
      </c>
    </row>
    <row r="2096" spans="2:8" x14ac:dyDescent="0.35">
      <c r="B2096" s="620" t="s">
        <v>3297</v>
      </c>
      <c r="C2096" s="620" t="s">
        <v>3297</v>
      </c>
      <c r="D2096" s="620" t="s">
        <v>3297</v>
      </c>
      <c r="E2096" s="620" t="s">
        <v>3297</v>
      </c>
      <c r="F2096" s="10" t="s">
        <v>533</v>
      </c>
      <c r="G2096" s="10" t="s">
        <v>533</v>
      </c>
    </row>
    <row r="2097" spans="2:7" x14ac:dyDescent="0.35">
      <c r="B2097" s="17" t="s">
        <v>533</v>
      </c>
      <c r="C2097" s="623" t="s">
        <v>3307</v>
      </c>
      <c r="D2097" s="623" t="s">
        <v>3307</v>
      </c>
      <c r="E2097" s="623" t="s">
        <v>3307</v>
      </c>
      <c r="F2097" s="10" t="s">
        <v>82</v>
      </c>
      <c r="G2097" s="10" t="s">
        <v>3636</v>
      </c>
    </row>
    <row r="2098" spans="2:7" x14ac:dyDescent="0.35">
      <c r="B2098" s="18" t="s">
        <v>533</v>
      </c>
      <c r="C2098" s="19" t="s">
        <v>533</v>
      </c>
      <c r="D2098" s="622" t="s">
        <v>3309</v>
      </c>
      <c r="E2098" s="622" t="s">
        <v>3309</v>
      </c>
      <c r="F2098" s="4">
        <v>0</v>
      </c>
      <c r="G2098" s="4">
        <v>0</v>
      </c>
    </row>
    <row r="2099" spans="2:7" x14ac:dyDescent="0.35">
      <c r="B2099" s="18" t="s">
        <v>533</v>
      </c>
      <c r="C2099" s="19" t="s">
        <v>533</v>
      </c>
      <c r="D2099" s="622" t="s">
        <v>3310</v>
      </c>
      <c r="E2099" s="622" t="s">
        <v>3310</v>
      </c>
      <c r="F2099" s="4">
        <v>0</v>
      </c>
      <c r="G2099" s="4">
        <v>0</v>
      </c>
    </row>
    <row r="2100" spans="2:7" x14ac:dyDescent="0.35">
      <c r="B2100" s="18" t="s">
        <v>533</v>
      </c>
      <c r="C2100" s="19" t="s">
        <v>533</v>
      </c>
      <c r="D2100" s="622" t="s">
        <v>3311</v>
      </c>
      <c r="E2100" s="622" t="s">
        <v>3311</v>
      </c>
      <c r="F2100" s="4">
        <v>0</v>
      </c>
      <c r="G2100" s="4">
        <v>0</v>
      </c>
    </row>
    <row r="2101" spans="2:7" x14ac:dyDescent="0.35">
      <c r="B2101" s="18" t="s">
        <v>533</v>
      </c>
      <c r="C2101" s="19" t="s">
        <v>533</v>
      </c>
      <c r="D2101" s="622" t="s">
        <v>3312</v>
      </c>
      <c r="E2101" s="622" t="s">
        <v>3312</v>
      </c>
      <c r="F2101" s="4">
        <v>0</v>
      </c>
      <c r="G2101" s="4">
        <v>0</v>
      </c>
    </row>
    <row r="2102" spans="2:7" x14ac:dyDescent="0.35">
      <c r="B2102" s="18" t="s">
        <v>533</v>
      </c>
      <c r="C2102" s="19" t="s">
        <v>533</v>
      </c>
      <c r="D2102" s="622" t="s">
        <v>3313</v>
      </c>
      <c r="E2102" s="622" t="s">
        <v>3313</v>
      </c>
      <c r="F2102" s="4">
        <v>0</v>
      </c>
      <c r="G2102" s="4">
        <v>0</v>
      </c>
    </row>
    <row r="2103" spans="2:7" x14ac:dyDescent="0.35">
      <c r="B2103" s="18" t="s">
        <v>533</v>
      </c>
      <c r="C2103" s="19" t="s">
        <v>533</v>
      </c>
      <c r="D2103" s="622" t="s">
        <v>3314</v>
      </c>
      <c r="E2103" s="622" t="s">
        <v>3314</v>
      </c>
      <c r="F2103" s="4">
        <v>0</v>
      </c>
      <c r="G2103" s="4">
        <v>0</v>
      </c>
    </row>
    <row r="2104" spans="2:7" x14ac:dyDescent="0.35">
      <c r="B2104" s="18" t="s">
        <v>533</v>
      </c>
      <c r="C2104" s="19" t="s">
        <v>533</v>
      </c>
      <c r="D2104" s="622" t="s">
        <v>3315</v>
      </c>
      <c r="E2104" s="622" t="s">
        <v>3315</v>
      </c>
      <c r="F2104" s="4" t="s">
        <v>3416</v>
      </c>
      <c r="G2104" s="4" t="s">
        <v>3637</v>
      </c>
    </row>
    <row r="2105" spans="2:7" x14ac:dyDescent="0.35">
      <c r="B2105" s="18" t="s">
        <v>533</v>
      </c>
      <c r="C2105" s="19" t="s">
        <v>533</v>
      </c>
      <c r="D2105" s="622" t="s">
        <v>3316</v>
      </c>
      <c r="E2105" s="622" t="s">
        <v>3316</v>
      </c>
      <c r="F2105" s="4">
        <v>0</v>
      </c>
      <c r="G2105" s="4">
        <v>0</v>
      </c>
    </row>
    <row r="2106" spans="2:7" x14ac:dyDescent="0.35">
      <c r="B2106" s="18" t="s">
        <v>533</v>
      </c>
      <c r="C2106" s="19" t="s">
        <v>533</v>
      </c>
      <c r="D2106" s="622" t="s">
        <v>3317</v>
      </c>
      <c r="E2106" s="622" t="s">
        <v>3317</v>
      </c>
      <c r="F2106" s="4" t="s">
        <v>3417</v>
      </c>
      <c r="G2106" s="4" t="s">
        <v>3638</v>
      </c>
    </row>
    <row r="2107" spans="2:7" x14ac:dyDescent="0.35">
      <c r="B2107" s="18" t="s">
        <v>533</v>
      </c>
      <c r="C2107" s="19" t="s">
        <v>533</v>
      </c>
      <c r="D2107" s="622" t="s">
        <v>3318</v>
      </c>
      <c r="E2107" s="622" t="s">
        <v>3318</v>
      </c>
      <c r="F2107" s="4">
        <v>0</v>
      </c>
      <c r="G2107" s="4">
        <v>0</v>
      </c>
    </row>
    <row r="2108" spans="2:7" x14ac:dyDescent="0.35">
      <c r="B2108" s="621" t="s">
        <v>533</v>
      </c>
      <c r="C2108" s="621" t="s">
        <v>533</v>
      </c>
      <c r="D2108" s="621" t="s">
        <v>533</v>
      </c>
      <c r="E2108" s="621" t="s">
        <v>533</v>
      </c>
      <c r="F2108" s="4" t="s">
        <v>533</v>
      </c>
      <c r="G2108" s="4" t="s">
        <v>533</v>
      </c>
    </row>
    <row r="2109" spans="2:7" x14ac:dyDescent="0.35">
      <c r="B2109" s="17" t="s">
        <v>533</v>
      </c>
      <c r="C2109" s="623" t="s">
        <v>3308</v>
      </c>
      <c r="D2109" s="623" t="s">
        <v>3308</v>
      </c>
      <c r="E2109" s="623" t="s">
        <v>3308</v>
      </c>
      <c r="F2109" s="10" t="s">
        <v>2882</v>
      </c>
      <c r="G2109" s="10" t="s">
        <v>3639</v>
      </c>
    </row>
    <row r="2110" spans="2:7" x14ac:dyDescent="0.35">
      <c r="B2110" s="18" t="s">
        <v>533</v>
      </c>
      <c r="C2110" s="19" t="s">
        <v>533</v>
      </c>
      <c r="D2110" s="622" t="s">
        <v>3319</v>
      </c>
      <c r="E2110" s="622" t="s">
        <v>3319</v>
      </c>
      <c r="F2110" s="4" t="s">
        <v>1837</v>
      </c>
      <c r="G2110" s="4" t="s">
        <v>3640</v>
      </c>
    </row>
    <row r="2111" spans="2:7" x14ac:dyDescent="0.35">
      <c r="B2111" s="18" t="s">
        <v>533</v>
      </c>
      <c r="C2111" s="19" t="s">
        <v>533</v>
      </c>
      <c r="D2111" s="622" t="s">
        <v>3320</v>
      </c>
      <c r="E2111" s="622" t="s">
        <v>3320</v>
      </c>
      <c r="F2111" s="4" t="s">
        <v>1844</v>
      </c>
      <c r="G2111" s="4" t="s">
        <v>3641</v>
      </c>
    </row>
    <row r="2112" spans="2:7" x14ac:dyDescent="0.35">
      <c r="B2112" s="18" t="s">
        <v>533</v>
      </c>
      <c r="C2112" s="19" t="s">
        <v>533</v>
      </c>
      <c r="D2112" s="622" t="s">
        <v>3321</v>
      </c>
      <c r="E2112" s="622" t="s">
        <v>3321</v>
      </c>
      <c r="F2112" s="4" t="s">
        <v>1856</v>
      </c>
      <c r="G2112" s="4" t="s">
        <v>3642</v>
      </c>
    </row>
    <row r="2113" spans="2:7" x14ac:dyDescent="0.35">
      <c r="B2113" s="18" t="s">
        <v>533</v>
      </c>
      <c r="C2113" s="19" t="s">
        <v>533</v>
      </c>
      <c r="D2113" s="622" t="s">
        <v>3322</v>
      </c>
      <c r="E2113" s="622" t="s">
        <v>3322</v>
      </c>
      <c r="F2113" s="4">
        <v>0</v>
      </c>
      <c r="G2113" s="4">
        <v>0</v>
      </c>
    </row>
    <row r="2114" spans="2:7" x14ac:dyDescent="0.35">
      <c r="B2114" s="18" t="s">
        <v>533</v>
      </c>
      <c r="C2114" s="19" t="s">
        <v>533</v>
      </c>
      <c r="D2114" s="622" t="s">
        <v>3323</v>
      </c>
      <c r="E2114" s="622" t="s">
        <v>3323</v>
      </c>
      <c r="F2114" s="4">
        <v>0</v>
      </c>
      <c r="G2114" s="4">
        <v>0</v>
      </c>
    </row>
    <row r="2115" spans="2:7" x14ac:dyDescent="0.35">
      <c r="B2115" s="18" t="s">
        <v>533</v>
      </c>
      <c r="C2115" s="19" t="s">
        <v>533</v>
      </c>
      <c r="D2115" s="622" t="s">
        <v>3324</v>
      </c>
      <c r="E2115" s="622" t="s">
        <v>3324</v>
      </c>
      <c r="F2115" s="4">
        <v>0</v>
      </c>
      <c r="G2115" s="4">
        <v>0</v>
      </c>
    </row>
    <row r="2116" spans="2:7" x14ac:dyDescent="0.35">
      <c r="B2116" s="18" t="s">
        <v>533</v>
      </c>
      <c r="C2116" s="19" t="s">
        <v>533</v>
      </c>
      <c r="D2116" s="622" t="s">
        <v>3325</v>
      </c>
      <c r="E2116" s="622" t="s">
        <v>3325</v>
      </c>
      <c r="F2116" s="4">
        <v>0</v>
      </c>
      <c r="G2116" s="4">
        <v>0</v>
      </c>
    </row>
    <row r="2117" spans="2:7" x14ac:dyDescent="0.35">
      <c r="B2117" s="18" t="s">
        <v>533</v>
      </c>
      <c r="C2117" s="19" t="s">
        <v>533</v>
      </c>
      <c r="D2117" s="622" t="s">
        <v>3326</v>
      </c>
      <c r="E2117" s="622" t="s">
        <v>3326</v>
      </c>
      <c r="F2117" s="4">
        <v>0</v>
      </c>
      <c r="G2117" s="4">
        <v>0</v>
      </c>
    </row>
    <row r="2118" spans="2:7" x14ac:dyDescent="0.35">
      <c r="B2118" s="18" t="s">
        <v>533</v>
      </c>
      <c r="C2118" s="19" t="s">
        <v>533</v>
      </c>
      <c r="D2118" s="622" t="s">
        <v>3327</v>
      </c>
      <c r="E2118" s="622" t="s">
        <v>3327</v>
      </c>
      <c r="F2118" s="4">
        <v>0</v>
      </c>
      <c r="G2118" s="4">
        <v>0</v>
      </c>
    </row>
    <row r="2119" spans="2:7" x14ac:dyDescent="0.35">
      <c r="B2119" s="18" t="s">
        <v>533</v>
      </c>
      <c r="C2119" s="19" t="s">
        <v>533</v>
      </c>
      <c r="D2119" s="622" t="s">
        <v>3328</v>
      </c>
      <c r="E2119" s="622" t="s">
        <v>3328</v>
      </c>
      <c r="F2119" s="4">
        <v>0</v>
      </c>
      <c r="G2119" s="4">
        <v>0</v>
      </c>
    </row>
    <row r="2120" spans="2:7" x14ac:dyDescent="0.35">
      <c r="B2120" s="18" t="s">
        <v>533</v>
      </c>
      <c r="C2120" s="19" t="s">
        <v>533</v>
      </c>
      <c r="D2120" s="622" t="s">
        <v>3329</v>
      </c>
      <c r="E2120" s="622" t="s">
        <v>3329</v>
      </c>
      <c r="F2120" s="4">
        <v>0</v>
      </c>
      <c r="G2120" s="4">
        <v>0</v>
      </c>
    </row>
    <row r="2121" spans="2:7" x14ac:dyDescent="0.35">
      <c r="B2121" s="18" t="s">
        <v>533</v>
      </c>
      <c r="C2121" s="19" t="s">
        <v>533</v>
      </c>
      <c r="D2121" s="622" t="s">
        <v>3330</v>
      </c>
      <c r="E2121" s="622" t="s">
        <v>3330</v>
      </c>
      <c r="F2121" s="4">
        <v>0</v>
      </c>
      <c r="G2121" s="4">
        <v>0</v>
      </c>
    </row>
    <row r="2122" spans="2:7" x14ac:dyDescent="0.35">
      <c r="B2122" s="18" t="s">
        <v>533</v>
      </c>
      <c r="C2122" s="19" t="s">
        <v>533</v>
      </c>
      <c r="D2122" s="622" t="s">
        <v>3331</v>
      </c>
      <c r="E2122" s="622" t="s">
        <v>3331</v>
      </c>
      <c r="F2122" s="4">
        <v>0</v>
      </c>
      <c r="G2122" s="4">
        <v>0</v>
      </c>
    </row>
    <row r="2123" spans="2:7" x14ac:dyDescent="0.35">
      <c r="B2123" s="18" t="s">
        <v>533</v>
      </c>
      <c r="C2123" s="19" t="s">
        <v>533</v>
      </c>
      <c r="D2123" s="622" t="s">
        <v>3332</v>
      </c>
      <c r="E2123" s="622" t="s">
        <v>3332</v>
      </c>
      <c r="F2123" s="4">
        <v>0</v>
      </c>
      <c r="G2123" s="4">
        <v>0</v>
      </c>
    </row>
    <row r="2124" spans="2:7" x14ac:dyDescent="0.35">
      <c r="B2124" s="18" t="s">
        <v>533</v>
      </c>
      <c r="C2124" s="19" t="s">
        <v>533</v>
      </c>
      <c r="D2124" s="622" t="s">
        <v>3333</v>
      </c>
      <c r="E2124" s="622" t="s">
        <v>3333</v>
      </c>
      <c r="F2124" s="4">
        <v>0</v>
      </c>
      <c r="G2124" s="4">
        <v>0</v>
      </c>
    </row>
    <row r="2125" spans="2:7" x14ac:dyDescent="0.35">
      <c r="B2125" s="18" t="s">
        <v>533</v>
      </c>
      <c r="C2125" s="19" t="s">
        <v>533</v>
      </c>
      <c r="D2125" s="622" t="s">
        <v>3334</v>
      </c>
      <c r="E2125" s="622" t="s">
        <v>3334</v>
      </c>
      <c r="F2125" s="4">
        <v>0</v>
      </c>
      <c r="G2125" s="4">
        <v>0</v>
      </c>
    </row>
    <row r="2126" spans="2:7" x14ac:dyDescent="0.35">
      <c r="B2126" s="620" t="s">
        <v>3298</v>
      </c>
      <c r="C2126" s="620" t="s">
        <v>3298</v>
      </c>
      <c r="D2126" s="620" t="s">
        <v>3298</v>
      </c>
      <c r="E2126" s="620" t="s">
        <v>3298</v>
      </c>
      <c r="F2126" s="10" t="s">
        <v>2906</v>
      </c>
      <c r="G2126" s="10" t="s">
        <v>3643</v>
      </c>
    </row>
    <row r="2127" spans="2:7" x14ac:dyDescent="0.35">
      <c r="B2127" s="621" t="s">
        <v>533</v>
      </c>
      <c r="C2127" s="621" t="s">
        <v>533</v>
      </c>
      <c r="D2127" s="621" t="s">
        <v>533</v>
      </c>
      <c r="E2127" s="621" t="s">
        <v>533</v>
      </c>
      <c r="F2127" s="4" t="s">
        <v>533</v>
      </c>
      <c r="G2127" s="4" t="s">
        <v>533</v>
      </c>
    </row>
    <row r="2128" spans="2:7" x14ac:dyDescent="0.35">
      <c r="B2128" s="620" t="s">
        <v>3299</v>
      </c>
      <c r="C2128" s="620" t="s">
        <v>3299</v>
      </c>
      <c r="D2128" s="620" t="s">
        <v>3299</v>
      </c>
      <c r="E2128" s="620" t="s">
        <v>3299</v>
      </c>
      <c r="F2128" s="10" t="s">
        <v>533</v>
      </c>
      <c r="G2128" s="10" t="s">
        <v>533</v>
      </c>
    </row>
    <row r="2129" spans="2:7" x14ac:dyDescent="0.35">
      <c r="B2129" s="17" t="s">
        <v>533</v>
      </c>
      <c r="C2129" s="623" t="s">
        <v>3307</v>
      </c>
      <c r="D2129" s="623" t="s">
        <v>3307</v>
      </c>
      <c r="E2129" s="623" t="s">
        <v>3307</v>
      </c>
      <c r="F2129" s="10">
        <v>0</v>
      </c>
      <c r="G2129" s="10">
        <v>0</v>
      </c>
    </row>
    <row r="2130" spans="2:7" x14ac:dyDescent="0.35">
      <c r="B2130" s="18" t="s">
        <v>533</v>
      </c>
      <c r="C2130" s="19" t="s">
        <v>533</v>
      </c>
      <c r="D2130" s="622" t="s">
        <v>3335</v>
      </c>
      <c r="E2130" s="622" t="s">
        <v>3335</v>
      </c>
      <c r="F2130" s="4">
        <v>0</v>
      </c>
      <c r="G2130" s="4">
        <v>0</v>
      </c>
    </row>
    <row r="2131" spans="2:7" x14ac:dyDescent="0.35">
      <c r="B2131" s="18" t="s">
        <v>533</v>
      </c>
      <c r="C2131" s="19" t="s">
        <v>533</v>
      </c>
      <c r="D2131" s="622" t="s">
        <v>3336</v>
      </c>
      <c r="E2131" s="622" t="s">
        <v>3336</v>
      </c>
      <c r="F2131" s="4">
        <v>0</v>
      </c>
      <c r="G2131" s="4">
        <v>0</v>
      </c>
    </row>
    <row r="2132" spans="2:7" x14ac:dyDescent="0.35">
      <c r="B2132" s="18" t="s">
        <v>533</v>
      </c>
      <c r="C2132" s="19" t="s">
        <v>533</v>
      </c>
      <c r="D2132" s="622" t="s">
        <v>3337</v>
      </c>
      <c r="E2132" s="622" t="s">
        <v>3337</v>
      </c>
      <c r="F2132" s="4">
        <v>0</v>
      </c>
      <c r="G2132" s="4">
        <v>0</v>
      </c>
    </row>
    <row r="2133" spans="2:7" x14ac:dyDescent="0.35">
      <c r="B2133" s="621" t="s">
        <v>533</v>
      </c>
      <c r="C2133" s="621" t="s">
        <v>533</v>
      </c>
      <c r="D2133" s="621" t="s">
        <v>533</v>
      </c>
      <c r="E2133" s="621" t="s">
        <v>533</v>
      </c>
      <c r="F2133" s="4" t="s">
        <v>533</v>
      </c>
      <c r="G2133" s="4" t="s">
        <v>533</v>
      </c>
    </row>
    <row r="2134" spans="2:7" x14ac:dyDescent="0.35">
      <c r="B2134" s="17" t="s">
        <v>533</v>
      </c>
      <c r="C2134" s="623" t="s">
        <v>3308</v>
      </c>
      <c r="D2134" s="623" t="s">
        <v>3308</v>
      </c>
      <c r="E2134" s="623" t="s">
        <v>3308</v>
      </c>
      <c r="F2134" s="10" t="s">
        <v>2906</v>
      </c>
      <c r="G2134" s="10" t="s">
        <v>3643</v>
      </c>
    </row>
    <row r="2135" spans="2:7" x14ac:dyDescent="0.35">
      <c r="B2135" s="18" t="s">
        <v>533</v>
      </c>
      <c r="C2135" s="19" t="s">
        <v>533</v>
      </c>
      <c r="D2135" s="622" t="s">
        <v>3335</v>
      </c>
      <c r="E2135" s="622" t="s">
        <v>3335</v>
      </c>
      <c r="F2135" s="4" t="s">
        <v>510</v>
      </c>
      <c r="G2135" s="4" t="s">
        <v>695</v>
      </c>
    </row>
    <row r="2136" spans="2:7" x14ac:dyDescent="0.35">
      <c r="B2136" s="18" t="s">
        <v>533</v>
      </c>
      <c r="C2136" s="19" t="s">
        <v>533</v>
      </c>
      <c r="D2136" s="622" t="s">
        <v>3336</v>
      </c>
      <c r="E2136" s="622" t="s">
        <v>3336</v>
      </c>
      <c r="F2136" s="4" t="s">
        <v>1874</v>
      </c>
      <c r="G2136" s="4" t="s">
        <v>3644</v>
      </c>
    </row>
    <row r="2137" spans="2:7" x14ac:dyDescent="0.35">
      <c r="B2137" s="18" t="s">
        <v>533</v>
      </c>
      <c r="C2137" s="19" t="s">
        <v>533</v>
      </c>
      <c r="D2137" s="622" t="s">
        <v>3338</v>
      </c>
      <c r="E2137" s="622" t="s">
        <v>3338</v>
      </c>
      <c r="F2137" s="4">
        <v>0</v>
      </c>
      <c r="G2137" s="4">
        <v>0</v>
      </c>
    </row>
    <row r="2138" spans="2:7" x14ac:dyDescent="0.35">
      <c r="B2138" s="620" t="s">
        <v>3300</v>
      </c>
      <c r="C2138" s="620" t="s">
        <v>3300</v>
      </c>
      <c r="D2138" s="620" t="s">
        <v>3300</v>
      </c>
      <c r="E2138" s="620" t="s">
        <v>3300</v>
      </c>
      <c r="F2138" s="10" t="s">
        <v>3418</v>
      </c>
      <c r="G2138" s="10" t="s">
        <v>3645</v>
      </c>
    </row>
    <row r="2139" spans="2:7" x14ac:dyDescent="0.35">
      <c r="B2139" s="621" t="s">
        <v>533</v>
      </c>
      <c r="C2139" s="621" t="s">
        <v>533</v>
      </c>
      <c r="D2139" s="621" t="s">
        <v>533</v>
      </c>
      <c r="E2139" s="621" t="s">
        <v>533</v>
      </c>
      <c r="F2139" s="4" t="s">
        <v>533</v>
      </c>
      <c r="G2139" s="4" t="s">
        <v>533</v>
      </c>
    </row>
    <row r="2140" spans="2:7" x14ac:dyDescent="0.35">
      <c r="B2140" s="620" t="s">
        <v>3301</v>
      </c>
      <c r="C2140" s="620" t="s">
        <v>3301</v>
      </c>
      <c r="D2140" s="620" t="s">
        <v>3301</v>
      </c>
      <c r="E2140" s="620" t="s">
        <v>3301</v>
      </c>
      <c r="F2140" s="10" t="s">
        <v>533</v>
      </c>
      <c r="G2140" s="10" t="s">
        <v>533</v>
      </c>
    </row>
    <row r="2141" spans="2:7" x14ac:dyDescent="0.35">
      <c r="B2141" s="17" t="s">
        <v>533</v>
      </c>
      <c r="C2141" s="623" t="s">
        <v>3307</v>
      </c>
      <c r="D2141" s="623" t="s">
        <v>3307</v>
      </c>
      <c r="E2141" s="623" t="s">
        <v>3307</v>
      </c>
      <c r="F2141" s="10">
        <v>0</v>
      </c>
      <c r="G2141" s="10">
        <v>0</v>
      </c>
    </row>
    <row r="2142" spans="2:7" x14ac:dyDescent="0.35">
      <c r="B2142" s="18" t="s">
        <v>533</v>
      </c>
      <c r="C2142" s="19" t="s">
        <v>533</v>
      </c>
      <c r="D2142" s="622" t="s">
        <v>3339</v>
      </c>
      <c r="E2142" s="622" t="s">
        <v>3339</v>
      </c>
      <c r="F2142" s="4">
        <v>0</v>
      </c>
      <c r="G2142" s="4">
        <v>0</v>
      </c>
    </row>
    <row r="2143" spans="2:7" x14ac:dyDescent="0.35">
      <c r="B2143" s="18" t="s">
        <v>533</v>
      </c>
      <c r="C2143" s="19" t="s">
        <v>533</v>
      </c>
      <c r="D2143" s="19" t="s">
        <v>533</v>
      </c>
      <c r="E2143" s="20" t="s">
        <v>3343</v>
      </c>
      <c r="F2143" s="4">
        <v>0</v>
      </c>
      <c r="G2143" s="4">
        <v>0</v>
      </c>
    </row>
    <row r="2144" spans="2:7" x14ac:dyDescent="0.35">
      <c r="B2144" s="18" t="s">
        <v>533</v>
      </c>
      <c r="C2144" s="19" t="s">
        <v>533</v>
      </c>
      <c r="D2144" s="19" t="s">
        <v>533</v>
      </c>
      <c r="E2144" s="20" t="s">
        <v>3344</v>
      </c>
      <c r="F2144" s="4">
        <v>0</v>
      </c>
      <c r="G2144" s="4">
        <v>0</v>
      </c>
    </row>
    <row r="2145" spans="2:7" x14ac:dyDescent="0.35">
      <c r="B2145" s="18" t="s">
        <v>533</v>
      </c>
      <c r="C2145" s="19" t="s">
        <v>533</v>
      </c>
      <c r="D2145" s="622" t="s">
        <v>3340</v>
      </c>
      <c r="E2145" s="622" t="s">
        <v>3340</v>
      </c>
      <c r="F2145" s="4">
        <v>0</v>
      </c>
      <c r="G2145" s="4">
        <v>0</v>
      </c>
    </row>
    <row r="2146" spans="2:7" x14ac:dyDescent="0.35">
      <c r="B2146" s="621" t="s">
        <v>533</v>
      </c>
      <c r="C2146" s="621" t="s">
        <v>533</v>
      </c>
      <c r="D2146" s="621" t="s">
        <v>533</v>
      </c>
      <c r="E2146" s="621" t="s">
        <v>533</v>
      </c>
      <c r="F2146" s="4" t="s">
        <v>533</v>
      </c>
      <c r="G2146" s="4" t="s">
        <v>533</v>
      </c>
    </row>
    <row r="2147" spans="2:7" x14ac:dyDescent="0.35">
      <c r="B2147" s="17" t="s">
        <v>533</v>
      </c>
      <c r="C2147" s="623" t="s">
        <v>3308</v>
      </c>
      <c r="D2147" s="623" t="s">
        <v>3308</v>
      </c>
      <c r="E2147" s="623" t="s">
        <v>3308</v>
      </c>
      <c r="F2147" s="10">
        <v>0</v>
      </c>
      <c r="G2147" s="10">
        <v>0</v>
      </c>
    </row>
    <row r="2148" spans="2:7" x14ac:dyDescent="0.35">
      <c r="B2148" s="18" t="s">
        <v>533</v>
      </c>
      <c r="C2148" s="19" t="s">
        <v>533</v>
      </c>
      <c r="D2148" s="622" t="s">
        <v>3341</v>
      </c>
      <c r="E2148" s="622" t="s">
        <v>3341</v>
      </c>
      <c r="F2148" s="4">
        <v>0</v>
      </c>
      <c r="G2148" s="4">
        <v>0</v>
      </c>
    </row>
    <row r="2149" spans="2:7" x14ac:dyDescent="0.35">
      <c r="B2149" s="18" t="s">
        <v>533</v>
      </c>
      <c r="C2149" s="19" t="s">
        <v>533</v>
      </c>
      <c r="D2149" s="19" t="s">
        <v>533</v>
      </c>
      <c r="E2149" s="20" t="s">
        <v>3343</v>
      </c>
      <c r="F2149" s="4">
        <v>0</v>
      </c>
      <c r="G2149" s="4">
        <v>0</v>
      </c>
    </row>
    <row r="2150" spans="2:7" x14ac:dyDescent="0.35">
      <c r="B2150" s="18" t="s">
        <v>533</v>
      </c>
      <c r="C2150" s="19" t="s">
        <v>533</v>
      </c>
      <c r="D2150" s="19" t="s">
        <v>533</v>
      </c>
      <c r="E2150" s="20" t="s">
        <v>3344</v>
      </c>
      <c r="F2150" s="4">
        <v>0</v>
      </c>
      <c r="G2150" s="4">
        <v>0</v>
      </c>
    </row>
    <row r="2151" spans="2:7" x14ac:dyDescent="0.35">
      <c r="B2151" s="18" t="s">
        <v>533</v>
      </c>
      <c r="C2151" s="19" t="s">
        <v>533</v>
      </c>
      <c r="D2151" s="622" t="s">
        <v>3342</v>
      </c>
      <c r="E2151" s="622" t="s">
        <v>3342</v>
      </c>
      <c r="F2151" s="4">
        <v>0</v>
      </c>
      <c r="G2151" s="4">
        <v>0</v>
      </c>
    </row>
    <row r="2152" spans="2:7" x14ac:dyDescent="0.35">
      <c r="B2152" s="620" t="s">
        <v>3302</v>
      </c>
      <c r="C2152" s="620" t="s">
        <v>3302</v>
      </c>
      <c r="D2152" s="620" t="s">
        <v>3302</v>
      </c>
      <c r="E2152" s="620" t="s">
        <v>3302</v>
      </c>
      <c r="F2152" s="10">
        <v>0</v>
      </c>
      <c r="G2152" s="10">
        <v>0</v>
      </c>
    </row>
    <row r="2153" spans="2:7" x14ac:dyDescent="0.35">
      <c r="B2153" s="621" t="s">
        <v>533</v>
      </c>
      <c r="C2153" s="621" t="s">
        <v>533</v>
      </c>
      <c r="D2153" s="621" t="s">
        <v>533</v>
      </c>
      <c r="E2153" s="621" t="s">
        <v>533</v>
      </c>
      <c r="F2153" s="4" t="s">
        <v>533</v>
      </c>
      <c r="G2153" s="4" t="s">
        <v>533</v>
      </c>
    </row>
    <row r="2154" spans="2:7" x14ac:dyDescent="0.35">
      <c r="B2154" s="620" t="s">
        <v>3303</v>
      </c>
      <c r="C2154" s="620" t="s">
        <v>3303</v>
      </c>
      <c r="D2154" s="620" t="s">
        <v>3303</v>
      </c>
      <c r="E2154" s="620" t="s">
        <v>3303</v>
      </c>
      <c r="F2154" s="10">
        <v>0</v>
      </c>
      <c r="G2154" s="10">
        <v>0</v>
      </c>
    </row>
    <row r="2155" spans="2:7" x14ac:dyDescent="0.35">
      <c r="B2155" s="621" t="s">
        <v>533</v>
      </c>
      <c r="C2155" s="621" t="s">
        <v>533</v>
      </c>
      <c r="D2155" s="621" t="s">
        <v>533</v>
      </c>
      <c r="E2155" s="621" t="s">
        <v>533</v>
      </c>
      <c r="F2155" s="4" t="s">
        <v>533</v>
      </c>
      <c r="G2155" s="4" t="s">
        <v>533</v>
      </c>
    </row>
    <row r="2156" spans="2:7" x14ac:dyDescent="0.35">
      <c r="B2156" s="620" t="s">
        <v>3304</v>
      </c>
      <c r="C2156" s="620" t="s">
        <v>3304</v>
      </c>
      <c r="D2156" s="620" t="s">
        <v>3304</v>
      </c>
      <c r="E2156" s="620" t="s">
        <v>3304</v>
      </c>
      <c r="F2156" s="10">
        <v>0</v>
      </c>
      <c r="G2156" s="10">
        <v>0</v>
      </c>
    </row>
    <row r="2157" spans="2:7" x14ac:dyDescent="0.35">
      <c r="B2157" s="621" t="s">
        <v>533</v>
      </c>
      <c r="C2157" s="621" t="s">
        <v>533</v>
      </c>
      <c r="D2157" s="621" t="s">
        <v>533</v>
      </c>
      <c r="E2157" s="621" t="s">
        <v>533</v>
      </c>
      <c r="F2157" s="4" t="s">
        <v>533</v>
      </c>
      <c r="G2157" s="4" t="s">
        <v>533</v>
      </c>
    </row>
    <row r="2158" spans="2:7" x14ac:dyDescent="0.35">
      <c r="B2158" s="620" t="s">
        <v>3305</v>
      </c>
      <c r="C2158" s="620" t="s">
        <v>3305</v>
      </c>
      <c r="D2158" s="620" t="s">
        <v>3305</v>
      </c>
      <c r="E2158" s="620" t="s">
        <v>3305</v>
      </c>
      <c r="F2158" s="10">
        <v>0</v>
      </c>
      <c r="G2158" s="10">
        <v>0</v>
      </c>
    </row>
    <row r="2159" spans="2:7" x14ac:dyDescent="0.35">
      <c r="B2159" s="621" t="s">
        <v>533</v>
      </c>
      <c r="C2159" s="621" t="s">
        <v>533</v>
      </c>
      <c r="D2159" s="621" t="s">
        <v>533</v>
      </c>
      <c r="E2159" s="621" t="s">
        <v>533</v>
      </c>
      <c r="F2159" s="4" t="s">
        <v>533</v>
      </c>
      <c r="G2159" s="4" t="s">
        <v>533</v>
      </c>
    </row>
    <row r="2160" spans="2:7" x14ac:dyDescent="0.35">
      <c r="B2160" s="21" t="s">
        <v>533</v>
      </c>
      <c r="C2160" s="21" t="s">
        <v>533</v>
      </c>
      <c r="D2160" s="21" t="s">
        <v>533</v>
      </c>
      <c r="E2160" s="21" t="s">
        <v>533</v>
      </c>
      <c r="F2160" s="24" t="s">
        <v>533</v>
      </c>
      <c r="G2160" s="24" t="s">
        <v>533</v>
      </c>
    </row>
    <row r="2161" spans="2:8" x14ac:dyDescent="0.35">
      <c r="B2161" s="22" t="s">
        <v>533</v>
      </c>
      <c r="C2161" s="22" t="s">
        <v>533</v>
      </c>
      <c r="D2161" s="22" t="s">
        <v>533</v>
      </c>
      <c r="E2161" s="22" t="s">
        <v>533</v>
      </c>
      <c r="F2161" s="25" t="s">
        <v>533</v>
      </c>
      <c r="G2161" s="25" t="s">
        <v>533</v>
      </c>
    </row>
    <row r="2162" spans="2:8" x14ac:dyDescent="0.35">
      <c r="B2162" s="23" t="s">
        <v>533</v>
      </c>
      <c r="C2162" s="23" t="s">
        <v>533</v>
      </c>
      <c r="D2162" s="23" t="s">
        <v>533</v>
      </c>
      <c r="E2162" s="23" t="s">
        <v>533</v>
      </c>
      <c r="F2162" s="26" t="s">
        <v>533</v>
      </c>
      <c r="G2162" s="26" t="s">
        <v>533</v>
      </c>
    </row>
    <row r="2163" spans="2:8" x14ac:dyDescent="0.35">
      <c r="B2163" s="624" t="s">
        <v>31</v>
      </c>
      <c r="C2163" s="624" t="s">
        <v>31</v>
      </c>
      <c r="D2163" s="624" t="s">
        <v>31</v>
      </c>
      <c r="E2163" s="624" t="s">
        <v>31</v>
      </c>
      <c r="F2163" s="624" t="s">
        <v>31</v>
      </c>
      <c r="G2163" s="624" t="s">
        <v>31</v>
      </c>
      <c r="H2163" s="27"/>
    </row>
    <row r="2164" spans="2:8" x14ac:dyDescent="0.35">
      <c r="B2164" s="625" t="s">
        <v>3293</v>
      </c>
      <c r="C2164" s="625" t="s">
        <v>3293</v>
      </c>
      <c r="D2164" s="625" t="s">
        <v>3293</v>
      </c>
      <c r="E2164" s="625" t="s">
        <v>3293</v>
      </c>
      <c r="F2164" s="625" t="s">
        <v>3293</v>
      </c>
      <c r="G2164" s="625" t="s">
        <v>3293</v>
      </c>
      <c r="H2164" s="27"/>
    </row>
    <row r="2165" spans="2:8" x14ac:dyDescent="0.35">
      <c r="B2165" s="625" t="s">
        <v>3294</v>
      </c>
      <c r="C2165" s="625" t="s">
        <v>3294</v>
      </c>
      <c r="D2165" s="625" t="s">
        <v>3294</v>
      </c>
      <c r="E2165" s="625" t="s">
        <v>3294</v>
      </c>
      <c r="F2165" s="625" t="s">
        <v>3294</v>
      </c>
      <c r="G2165" s="625" t="s">
        <v>3294</v>
      </c>
      <c r="H2165" s="27"/>
    </row>
    <row r="2166" spans="2:8" x14ac:dyDescent="0.35">
      <c r="B2166" s="626" t="s">
        <v>3295</v>
      </c>
      <c r="C2166" s="626" t="s">
        <v>3295</v>
      </c>
      <c r="D2166" s="626" t="s">
        <v>3295</v>
      </c>
      <c r="E2166" s="626" t="s">
        <v>3295</v>
      </c>
      <c r="F2166" s="626" t="s">
        <v>3295</v>
      </c>
      <c r="G2166" s="626" t="s">
        <v>3295</v>
      </c>
      <c r="H2166" s="27"/>
    </row>
    <row r="2167" spans="2:8" x14ac:dyDescent="0.35">
      <c r="B2167" s="619" t="s">
        <v>3296</v>
      </c>
      <c r="C2167" s="619" t="s">
        <v>3296</v>
      </c>
      <c r="D2167" s="619" t="s">
        <v>3296</v>
      </c>
      <c r="E2167" s="619" t="s">
        <v>3296</v>
      </c>
      <c r="F2167" s="14">
        <v>2025</v>
      </c>
      <c r="G2167" s="14">
        <v>2024</v>
      </c>
    </row>
    <row r="2168" spans="2:8" x14ac:dyDescent="0.35">
      <c r="B2168" s="620" t="s">
        <v>3297</v>
      </c>
      <c r="C2168" s="620" t="s">
        <v>3297</v>
      </c>
      <c r="D2168" s="620" t="s">
        <v>3297</v>
      </c>
      <c r="E2168" s="620" t="s">
        <v>3297</v>
      </c>
      <c r="F2168" s="10" t="s">
        <v>533</v>
      </c>
      <c r="G2168" s="10" t="s">
        <v>533</v>
      </c>
    </row>
    <row r="2169" spans="2:8" x14ac:dyDescent="0.35">
      <c r="B2169" s="17" t="s">
        <v>533</v>
      </c>
      <c r="C2169" s="623" t="s">
        <v>3307</v>
      </c>
      <c r="D2169" s="623" t="s">
        <v>3307</v>
      </c>
      <c r="E2169" s="623" t="s">
        <v>3307</v>
      </c>
      <c r="F2169" s="10" t="s">
        <v>83</v>
      </c>
      <c r="G2169" s="10" t="s">
        <v>3646</v>
      </c>
    </row>
    <row r="2170" spans="2:8" x14ac:dyDescent="0.35">
      <c r="B2170" s="18" t="s">
        <v>533</v>
      </c>
      <c r="C2170" s="19" t="s">
        <v>533</v>
      </c>
      <c r="D2170" s="622" t="s">
        <v>3309</v>
      </c>
      <c r="E2170" s="622" t="s">
        <v>3309</v>
      </c>
      <c r="F2170" s="4">
        <v>0</v>
      </c>
      <c r="G2170" s="4">
        <v>0</v>
      </c>
    </row>
    <row r="2171" spans="2:8" x14ac:dyDescent="0.35">
      <c r="B2171" s="18" t="s">
        <v>533</v>
      </c>
      <c r="C2171" s="19" t="s">
        <v>533</v>
      </c>
      <c r="D2171" s="622" t="s">
        <v>3310</v>
      </c>
      <c r="E2171" s="622" t="s">
        <v>3310</v>
      </c>
      <c r="F2171" s="4">
        <v>0</v>
      </c>
      <c r="G2171" s="4">
        <v>0</v>
      </c>
    </row>
    <row r="2172" spans="2:8" x14ac:dyDescent="0.35">
      <c r="B2172" s="18" t="s">
        <v>533</v>
      </c>
      <c r="C2172" s="19" t="s">
        <v>533</v>
      </c>
      <c r="D2172" s="622" t="s">
        <v>3311</v>
      </c>
      <c r="E2172" s="622" t="s">
        <v>3311</v>
      </c>
      <c r="F2172" s="4">
        <v>0</v>
      </c>
      <c r="G2172" s="4">
        <v>0</v>
      </c>
    </row>
    <row r="2173" spans="2:8" x14ac:dyDescent="0.35">
      <c r="B2173" s="18" t="s">
        <v>533</v>
      </c>
      <c r="C2173" s="19" t="s">
        <v>533</v>
      </c>
      <c r="D2173" s="622" t="s">
        <v>3312</v>
      </c>
      <c r="E2173" s="622" t="s">
        <v>3312</v>
      </c>
      <c r="F2173" s="4">
        <v>0</v>
      </c>
      <c r="G2173" s="4">
        <v>0</v>
      </c>
    </row>
    <row r="2174" spans="2:8" x14ac:dyDescent="0.35">
      <c r="B2174" s="18" t="s">
        <v>533</v>
      </c>
      <c r="C2174" s="19" t="s">
        <v>533</v>
      </c>
      <c r="D2174" s="622" t="s">
        <v>3313</v>
      </c>
      <c r="E2174" s="622" t="s">
        <v>3313</v>
      </c>
      <c r="F2174" s="4">
        <v>0</v>
      </c>
      <c r="G2174" s="4">
        <v>0</v>
      </c>
    </row>
    <row r="2175" spans="2:8" x14ac:dyDescent="0.35">
      <c r="B2175" s="18" t="s">
        <v>533</v>
      </c>
      <c r="C2175" s="19" t="s">
        <v>533</v>
      </c>
      <c r="D2175" s="622" t="s">
        <v>3314</v>
      </c>
      <c r="E2175" s="622" t="s">
        <v>3314</v>
      </c>
      <c r="F2175" s="4">
        <v>0</v>
      </c>
      <c r="G2175" s="4">
        <v>0</v>
      </c>
    </row>
    <row r="2176" spans="2:8" x14ac:dyDescent="0.35">
      <c r="B2176" s="18" t="s">
        <v>533</v>
      </c>
      <c r="C2176" s="19" t="s">
        <v>533</v>
      </c>
      <c r="D2176" s="622" t="s">
        <v>3315</v>
      </c>
      <c r="E2176" s="622" t="s">
        <v>3315</v>
      </c>
      <c r="F2176" s="4" t="s">
        <v>3419</v>
      </c>
      <c r="G2176" s="4" t="s">
        <v>3647</v>
      </c>
    </row>
    <row r="2177" spans="2:7" x14ac:dyDescent="0.35">
      <c r="B2177" s="18" t="s">
        <v>533</v>
      </c>
      <c r="C2177" s="19" t="s">
        <v>533</v>
      </c>
      <c r="D2177" s="622" t="s">
        <v>3316</v>
      </c>
      <c r="E2177" s="622" t="s">
        <v>3316</v>
      </c>
      <c r="F2177" s="4">
        <v>0</v>
      </c>
      <c r="G2177" s="4">
        <v>0</v>
      </c>
    </row>
    <row r="2178" spans="2:7" x14ac:dyDescent="0.35">
      <c r="B2178" s="18" t="s">
        <v>533</v>
      </c>
      <c r="C2178" s="19" t="s">
        <v>533</v>
      </c>
      <c r="D2178" s="622" t="s">
        <v>3317</v>
      </c>
      <c r="E2178" s="622" t="s">
        <v>3317</v>
      </c>
      <c r="F2178" s="4" t="s">
        <v>3420</v>
      </c>
      <c r="G2178" s="4" t="s">
        <v>3648</v>
      </c>
    </row>
    <row r="2179" spans="2:7" x14ac:dyDescent="0.35">
      <c r="B2179" s="18" t="s">
        <v>533</v>
      </c>
      <c r="C2179" s="19" t="s">
        <v>533</v>
      </c>
      <c r="D2179" s="622" t="s">
        <v>3318</v>
      </c>
      <c r="E2179" s="622" t="s">
        <v>3318</v>
      </c>
      <c r="F2179" s="4">
        <v>0</v>
      </c>
      <c r="G2179" s="4">
        <v>0</v>
      </c>
    </row>
    <row r="2180" spans="2:7" x14ac:dyDescent="0.35">
      <c r="B2180" s="621" t="s">
        <v>533</v>
      </c>
      <c r="C2180" s="621" t="s">
        <v>533</v>
      </c>
      <c r="D2180" s="621" t="s">
        <v>533</v>
      </c>
      <c r="E2180" s="621" t="s">
        <v>533</v>
      </c>
      <c r="F2180" s="4" t="s">
        <v>533</v>
      </c>
      <c r="G2180" s="4" t="s">
        <v>533</v>
      </c>
    </row>
    <row r="2181" spans="2:7" x14ac:dyDescent="0.35">
      <c r="B2181" s="17" t="s">
        <v>533</v>
      </c>
      <c r="C2181" s="623" t="s">
        <v>3308</v>
      </c>
      <c r="D2181" s="623" t="s">
        <v>3308</v>
      </c>
      <c r="E2181" s="623" t="s">
        <v>3308</v>
      </c>
      <c r="F2181" s="10" t="s">
        <v>2883</v>
      </c>
      <c r="G2181" s="10" t="s">
        <v>3649</v>
      </c>
    </row>
    <row r="2182" spans="2:7" x14ac:dyDescent="0.35">
      <c r="B2182" s="18" t="s">
        <v>533</v>
      </c>
      <c r="C2182" s="19" t="s">
        <v>533</v>
      </c>
      <c r="D2182" s="622" t="s">
        <v>3319</v>
      </c>
      <c r="E2182" s="622" t="s">
        <v>3319</v>
      </c>
      <c r="F2182" s="4" t="s">
        <v>1875</v>
      </c>
      <c r="G2182" s="4" t="s">
        <v>3650</v>
      </c>
    </row>
    <row r="2183" spans="2:7" x14ac:dyDescent="0.35">
      <c r="B2183" s="18" t="s">
        <v>533</v>
      </c>
      <c r="C2183" s="19" t="s">
        <v>533</v>
      </c>
      <c r="D2183" s="622" t="s">
        <v>3320</v>
      </c>
      <c r="E2183" s="622" t="s">
        <v>3320</v>
      </c>
      <c r="F2183" s="4" t="s">
        <v>1885</v>
      </c>
      <c r="G2183" s="4" t="s">
        <v>3651</v>
      </c>
    </row>
    <row r="2184" spans="2:7" x14ac:dyDescent="0.35">
      <c r="B2184" s="18" t="s">
        <v>533</v>
      </c>
      <c r="C2184" s="19" t="s">
        <v>533</v>
      </c>
      <c r="D2184" s="622" t="s">
        <v>3321</v>
      </c>
      <c r="E2184" s="622" t="s">
        <v>3321</v>
      </c>
      <c r="F2184" s="4" t="s">
        <v>1895</v>
      </c>
      <c r="G2184" s="4" t="s">
        <v>3652</v>
      </c>
    </row>
    <row r="2185" spans="2:7" x14ac:dyDescent="0.35">
      <c r="B2185" s="18" t="s">
        <v>533</v>
      </c>
      <c r="C2185" s="19" t="s">
        <v>533</v>
      </c>
      <c r="D2185" s="622" t="s">
        <v>3322</v>
      </c>
      <c r="E2185" s="622" t="s">
        <v>3322</v>
      </c>
      <c r="F2185" s="4">
        <v>0</v>
      </c>
      <c r="G2185" s="4">
        <v>0</v>
      </c>
    </row>
    <row r="2186" spans="2:7" x14ac:dyDescent="0.35">
      <c r="B2186" s="18" t="s">
        <v>533</v>
      </c>
      <c r="C2186" s="19" t="s">
        <v>533</v>
      </c>
      <c r="D2186" s="622" t="s">
        <v>3323</v>
      </c>
      <c r="E2186" s="622" t="s">
        <v>3323</v>
      </c>
      <c r="F2186" s="4">
        <v>0</v>
      </c>
      <c r="G2186" s="4">
        <v>0</v>
      </c>
    </row>
    <row r="2187" spans="2:7" x14ac:dyDescent="0.35">
      <c r="B2187" s="18" t="s">
        <v>533</v>
      </c>
      <c r="C2187" s="19" t="s">
        <v>533</v>
      </c>
      <c r="D2187" s="622" t="s">
        <v>3324</v>
      </c>
      <c r="E2187" s="622" t="s">
        <v>3324</v>
      </c>
      <c r="F2187" s="4">
        <v>0</v>
      </c>
      <c r="G2187" s="4">
        <v>0</v>
      </c>
    </row>
    <row r="2188" spans="2:7" x14ac:dyDescent="0.35">
      <c r="B2188" s="18" t="s">
        <v>533</v>
      </c>
      <c r="C2188" s="19" t="s">
        <v>533</v>
      </c>
      <c r="D2188" s="622" t="s">
        <v>3325</v>
      </c>
      <c r="E2188" s="622" t="s">
        <v>3325</v>
      </c>
      <c r="F2188" s="4">
        <v>0</v>
      </c>
      <c r="G2188" s="4">
        <v>0</v>
      </c>
    </row>
    <row r="2189" spans="2:7" x14ac:dyDescent="0.35">
      <c r="B2189" s="18" t="s">
        <v>533</v>
      </c>
      <c r="C2189" s="19" t="s">
        <v>533</v>
      </c>
      <c r="D2189" s="622" t="s">
        <v>3326</v>
      </c>
      <c r="E2189" s="622" t="s">
        <v>3326</v>
      </c>
      <c r="F2189" s="4">
        <v>0</v>
      </c>
      <c r="G2189" s="4">
        <v>0</v>
      </c>
    </row>
    <row r="2190" spans="2:7" x14ac:dyDescent="0.35">
      <c r="B2190" s="18" t="s">
        <v>533</v>
      </c>
      <c r="C2190" s="19" t="s">
        <v>533</v>
      </c>
      <c r="D2190" s="622" t="s">
        <v>3327</v>
      </c>
      <c r="E2190" s="622" t="s">
        <v>3327</v>
      </c>
      <c r="F2190" s="4">
        <v>0</v>
      </c>
      <c r="G2190" s="4">
        <v>0</v>
      </c>
    </row>
    <row r="2191" spans="2:7" x14ac:dyDescent="0.35">
      <c r="B2191" s="18" t="s">
        <v>533</v>
      </c>
      <c r="C2191" s="19" t="s">
        <v>533</v>
      </c>
      <c r="D2191" s="622" t="s">
        <v>3328</v>
      </c>
      <c r="E2191" s="622" t="s">
        <v>3328</v>
      </c>
      <c r="F2191" s="4">
        <v>0</v>
      </c>
      <c r="G2191" s="4">
        <v>0</v>
      </c>
    </row>
    <row r="2192" spans="2:7" x14ac:dyDescent="0.35">
      <c r="B2192" s="18" t="s">
        <v>533</v>
      </c>
      <c r="C2192" s="19" t="s">
        <v>533</v>
      </c>
      <c r="D2192" s="622" t="s">
        <v>3329</v>
      </c>
      <c r="E2192" s="622" t="s">
        <v>3329</v>
      </c>
      <c r="F2192" s="4">
        <v>0</v>
      </c>
      <c r="G2192" s="4">
        <v>0</v>
      </c>
    </row>
    <row r="2193" spans="2:7" x14ac:dyDescent="0.35">
      <c r="B2193" s="18" t="s">
        <v>533</v>
      </c>
      <c r="C2193" s="19" t="s">
        <v>533</v>
      </c>
      <c r="D2193" s="622" t="s">
        <v>3330</v>
      </c>
      <c r="E2193" s="622" t="s">
        <v>3330</v>
      </c>
      <c r="F2193" s="4">
        <v>0</v>
      </c>
      <c r="G2193" s="4">
        <v>0</v>
      </c>
    </row>
    <row r="2194" spans="2:7" x14ac:dyDescent="0.35">
      <c r="B2194" s="18" t="s">
        <v>533</v>
      </c>
      <c r="C2194" s="19" t="s">
        <v>533</v>
      </c>
      <c r="D2194" s="622" t="s">
        <v>3331</v>
      </c>
      <c r="E2194" s="622" t="s">
        <v>3331</v>
      </c>
      <c r="F2194" s="4">
        <v>0</v>
      </c>
      <c r="G2194" s="4">
        <v>0</v>
      </c>
    </row>
    <row r="2195" spans="2:7" x14ac:dyDescent="0.35">
      <c r="B2195" s="18" t="s">
        <v>533</v>
      </c>
      <c r="C2195" s="19" t="s">
        <v>533</v>
      </c>
      <c r="D2195" s="622" t="s">
        <v>3332</v>
      </c>
      <c r="E2195" s="622" t="s">
        <v>3332</v>
      </c>
      <c r="F2195" s="4">
        <v>0</v>
      </c>
      <c r="G2195" s="4">
        <v>0</v>
      </c>
    </row>
    <row r="2196" spans="2:7" x14ac:dyDescent="0.35">
      <c r="B2196" s="18" t="s">
        <v>533</v>
      </c>
      <c r="C2196" s="19" t="s">
        <v>533</v>
      </c>
      <c r="D2196" s="622" t="s">
        <v>3333</v>
      </c>
      <c r="E2196" s="622" t="s">
        <v>3333</v>
      </c>
      <c r="F2196" s="4">
        <v>0</v>
      </c>
      <c r="G2196" s="4">
        <v>0</v>
      </c>
    </row>
    <row r="2197" spans="2:7" x14ac:dyDescent="0.35">
      <c r="B2197" s="18" t="s">
        <v>533</v>
      </c>
      <c r="C2197" s="19" t="s">
        <v>533</v>
      </c>
      <c r="D2197" s="622" t="s">
        <v>3334</v>
      </c>
      <c r="E2197" s="622" t="s">
        <v>3334</v>
      </c>
      <c r="F2197" s="4">
        <v>0</v>
      </c>
      <c r="G2197" s="4">
        <v>0</v>
      </c>
    </row>
    <row r="2198" spans="2:7" x14ac:dyDescent="0.35">
      <c r="B2198" s="620" t="s">
        <v>3298</v>
      </c>
      <c r="C2198" s="620" t="s">
        <v>3298</v>
      </c>
      <c r="D2198" s="620" t="s">
        <v>3298</v>
      </c>
      <c r="E2198" s="620" t="s">
        <v>3298</v>
      </c>
      <c r="F2198" s="10" t="s">
        <v>2907</v>
      </c>
      <c r="G2198" s="10" t="s">
        <v>3653</v>
      </c>
    </row>
    <row r="2199" spans="2:7" x14ac:dyDescent="0.35">
      <c r="B2199" s="621" t="s">
        <v>533</v>
      </c>
      <c r="C2199" s="621" t="s">
        <v>533</v>
      </c>
      <c r="D2199" s="621" t="s">
        <v>533</v>
      </c>
      <c r="E2199" s="621" t="s">
        <v>533</v>
      </c>
      <c r="F2199" s="4" t="s">
        <v>533</v>
      </c>
      <c r="G2199" s="4" t="s">
        <v>533</v>
      </c>
    </row>
    <row r="2200" spans="2:7" x14ac:dyDescent="0.35">
      <c r="B2200" s="620" t="s">
        <v>3299</v>
      </c>
      <c r="C2200" s="620" t="s">
        <v>3299</v>
      </c>
      <c r="D2200" s="620" t="s">
        <v>3299</v>
      </c>
      <c r="E2200" s="620" t="s">
        <v>3299</v>
      </c>
      <c r="F2200" s="10" t="s">
        <v>533</v>
      </c>
      <c r="G2200" s="10" t="s">
        <v>533</v>
      </c>
    </row>
    <row r="2201" spans="2:7" x14ac:dyDescent="0.35">
      <c r="B2201" s="17" t="s">
        <v>533</v>
      </c>
      <c r="C2201" s="623" t="s">
        <v>3307</v>
      </c>
      <c r="D2201" s="623" t="s">
        <v>3307</v>
      </c>
      <c r="E2201" s="623" t="s">
        <v>3307</v>
      </c>
      <c r="F2201" s="10">
        <v>0</v>
      </c>
      <c r="G2201" s="10">
        <v>0</v>
      </c>
    </row>
    <row r="2202" spans="2:7" x14ac:dyDescent="0.35">
      <c r="B2202" s="18" t="s">
        <v>533</v>
      </c>
      <c r="C2202" s="19" t="s">
        <v>533</v>
      </c>
      <c r="D2202" s="622" t="s">
        <v>3335</v>
      </c>
      <c r="E2202" s="622" t="s">
        <v>3335</v>
      </c>
      <c r="F2202" s="4">
        <v>0</v>
      </c>
      <c r="G2202" s="4">
        <v>0</v>
      </c>
    </row>
    <row r="2203" spans="2:7" x14ac:dyDescent="0.35">
      <c r="B2203" s="18" t="s">
        <v>533</v>
      </c>
      <c r="C2203" s="19" t="s">
        <v>533</v>
      </c>
      <c r="D2203" s="622" t="s">
        <v>3336</v>
      </c>
      <c r="E2203" s="622" t="s">
        <v>3336</v>
      </c>
      <c r="F2203" s="4">
        <v>0</v>
      </c>
      <c r="G2203" s="4">
        <v>0</v>
      </c>
    </row>
    <row r="2204" spans="2:7" x14ac:dyDescent="0.35">
      <c r="B2204" s="18" t="s">
        <v>533</v>
      </c>
      <c r="C2204" s="19" t="s">
        <v>533</v>
      </c>
      <c r="D2204" s="622" t="s">
        <v>3337</v>
      </c>
      <c r="E2204" s="622" t="s">
        <v>3337</v>
      </c>
      <c r="F2204" s="4">
        <v>0</v>
      </c>
      <c r="G2204" s="4">
        <v>0</v>
      </c>
    </row>
    <row r="2205" spans="2:7" x14ac:dyDescent="0.35">
      <c r="B2205" s="621" t="s">
        <v>533</v>
      </c>
      <c r="C2205" s="621" t="s">
        <v>533</v>
      </c>
      <c r="D2205" s="621" t="s">
        <v>533</v>
      </c>
      <c r="E2205" s="621" t="s">
        <v>533</v>
      </c>
      <c r="F2205" s="4" t="s">
        <v>533</v>
      </c>
      <c r="G2205" s="4" t="s">
        <v>533</v>
      </c>
    </row>
    <row r="2206" spans="2:7" x14ac:dyDescent="0.35">
      <c r="B2206" s="17" t="s">
        <v>533</v>
      </c>
      <c r="C2206" s="623" t="s">
        <v>3308</v>
      </c>
      <c r="D2206" s="623" t="s">
        <v>3308</v>
      </c>
      <c r="E2206" s="623" t="s">
        <v>3308</v>
      </c>
      <c r="F2206" s="10" t="s">
        <v>2907</v>
      </c>
      <c r="G2206" s="10" t="s">
        <v>3653</v>
      </c>
    </row>
    <row r="2207" spans="2:7" x14ac:dyDescent="0.35">
      <c r="B2207" s="18" t="s">
        <v>533</v>
      </c>
      <c r="C2207" s="19" t="s">
        <v>533</v>
      </c>
      <c r="D2207" s="622" t="s">
        <v>3335</v>
      </c>
      <c r="E2207" s="622" t="s">
        <v>3335</v>
      </c>
      <c r="F2207" s="4" t="s">
        <v>1913</v>
      </c>
      <c r="G2207" s="4" t="s">
        <v>2062</v>
      </c>
    </row>
    <row r="2208" spans="2:7" x14ac:dyDescent="0.35">
      <c r="B2208" s="18" t="s">
        <v>533</v>
      </c>
      <c r="C2208" s="19" t="s">
        <v>533</v>
      </c>
      <c r="D2208" s="622" t="s">
        <v>3336</v>
      </c>
      <c r="E2208" s="622" t="s">
        <v>3336</v>
      </c>
      <c r="F2208" s="4" t="s">
        <v>679</v>
      </c>
      <c r="G2208" s="4" t="s">
        <v>1774</v>
      </c>
    </row>
    <row r="2209" spans="2:7" x14ac:dyDescent="0.35">
      <c r="B2209" s="18" t="s">
        <v>533</v>
      </c>
      <c r="C2209" s="19" t="s">
        <v>533</v>
      </c>
      <c r="D2209" s="622" t="s">
        <v>3338</v>
      </c>
      <c r="E2209" s="622" t="s">
        <v>3338</v>
      </c>
      <c r="F2209" s="4">
        <v>0</v>
      </c>
      <c r="G2209" s="4">
        <v>0</v>
      </c>
    </row>
    <row r="2210" spans="2:7" x14ac:dyDescent="0.35">
      <c r="B2210" s="620" t="s">
        <v>3300</v>
      </c>
      <c r="C2210" s="620" t="s">
        <v>3300</v>
      </c>
      <c r="D2210" s="620" t="s">
        <v>3300</v>
      </c>
      <c r="E2210" s="620" t="s">
        <v>3300</v>
      </c>
      <c r="F2210" s="10" t="s">
        <v>3421</v>
      </c>
      <c r="G2210" s="10" t="s">
        <v>3654</v>
      </c>
    </row>
    <row r="2211" spans="2:7" x14ac:dyDescent="0.35">
      <c r="B2211" s="621" t="s">
        <v>533</v>
      </c>
      <c r="C2211" s="621" t="s">
        <v>533</v>
      </c>
      <c r="D2211" s="621" t="s">
        <v>533</v>
      </c>
      <c r="E2211" s="621" t="s">
        <v>533</v>
      </c>
      <c r="F2211" s="4" t="s">
        <v>533</v>
      </c>
      <c r="G2211" s="4" t="s">
        <v>533</v>
      </c>
    </row>
    <row r="2212" spans="2:7" x14ac:dyDescent="0.35">
      <c r="B2212" s="620" t="s">
        <v>3301</v>
      </c>
      <c r="C2212" s="620" t="s">
        <v>3301</v>
      </c>
      <c r="D2212" s="620" t="s">
        <v>3301</v>
      </c>
      <c r="E2212" s="620" t="s">
        <v>3301</v>
      </c>
      <c r="F2212" s="10" t="s">
        <v>533</v>
      </c>
      <c r="G2212" s="10" t="s">
        <v>533</v>
      </c>
    </row>
    <row r="2213" spans="2:7" x14ac:dyDescent="0.35">
      <c r="B2213" s="17" t="s">
        <v>533</v>
      </c>
      <c r="C2213" s="623" t="s">
        <v>3307</v>
      </c>
      <c r="D2213" s="623" t="s">
        <v>3307</v>
      </c>
      <c r="E2213" s="623" t="s">
        <v>3307</v>
      </c>
      <c r="F2213" s="10">
        <v>0</v>
      </c>
      <c r="G2213" s="10">
        <v>0</v>
      </c>
    </row>
    <row r="2214" spans="2:7" x14ac:dyDescent="0.35">
      <c r="B2214" s="18" t="s">
        <v>533</v>
      </c>
      <c r="C2214" s="19" t="s">
        <v>533</v>
      </c>
      <c r="D2214" s="622" t="s">
        <v>3339</v>
      </c>
      <c r="E2214" s="622" t="s">
        <v>3339</v>
      </c>
      <c r="F2214" s="4">
        <v>0</v>
      </c>
      <c r="G2214" s="4">
        <v>0</v>
      </c>
    </row>
    <row r="2215" spans="2:7" x14ac:dyDescent="0.35">
      <c r="B2215" s="18" t="s">
        <v>533</v>
      </c>
      <c r="C2215" s="19" t="s">
        <v>533</v>
      </c>
      <c r="D2215" s="19" t="s">
        <v>533</v>
      </c>
      <c r="E2215" s="20" t="s">
        <v>3343</v>
      </c>
      <c r="F2215" s="4">
        <v>0</v>
      </c>
      <c r="G2215" s="4">
        <v>0</v>
      </c>
    </row>
    <row r="2216" spans="2:7" x14ac:dyDescent="0.35">
      <c r="B2216" s="18" t="s">
        <v>533</v>
      </c>
      <c r="C2216" s="19" t="s">
        <v>533</v>
      </c>
      <c r="D2216" s="19" t="s">
        <v>533</v>
      </c>
      <c r="E2216" s="20" t="s">
        <v>3344</v>
      </c>
      <c r="F2216" s="4">
        <v>0</v>
      </c>
      <c r="G2216" s="4">
        <v>0</v>
      </c>
    </row>
    <row r="2217" spans="2:7" x14ac:dyDescent="0.35">
      <c r="B2217" s="18" t="s">
        <v>533</v>
      </c>
      <c r="C2217" s="19" t="s">
        <v>533</v>
      </c>
      <c r="D2217" s="622" t="s">
        <v>3340</v>
      </c>
      <c r="E2217" s="622" t="s">
        <v>3340</v>
      </c>
      <c r="F2217" s="4">
        <v>0</v>
      </c>
      <c r="G2217" s="4">
        <v>0</v>
      </c>
    </row>
    <row r="2218" spans="2:7" x14ac:dyDescent="0.35">
      <c r="B2218" s="621" t="s">
        <v>533</v>
      </c>
      <c r="C2218" s="621" t="s">
        <v>533</v>
      </c>
      <c r="D2218" s="621" t="s">
        <v>533</v>
      </c>
      <c r="E2218" s="621" t="s">
        <v>533</v>
      </c>
      <c r="F2218" s="4" t="s">
        <v>533</v>
      </c>
      <c r="G2218" s="4" t="s">
        <v>533</v>
      </c>
    </row>
    <row r="2219" spans="2:7" x14ac:dyDescent="0.35">
      <c r="B2219" s="17" t="s">
        <v>533</v>
      </c>
      <c r="C2219" s="623" t="s">
        <v>3308</v>
      </c>
      <c r="D2219" s="623" t="s">
        <v>3308</v>
      </c>
      <c r="E2219" s="623" t="s">
        <v>3308</v>
      </c>
      <c r="F2219" s="10">
        <v>0</v>
      </c>
      <c r="G2219" s="10">
        <v>0</v>
      </c>
    </row>
    <row r="2220" spans="2:7" x14ac:dyDescent="0.35">
      <c r="B2220" s="18" t="s">
        <v>533</v>
      </c>
      <c r="C2220" s="19" t="s">
        <v>533</v>
      </c>
      <c r="D2220" s="622" t="s">
        <v>3341</v>
      </c>
      <c r="E2220" s="622" t="s">
        <v>3341</v>
      </c>
      <c r="F2220" s="4">
        <v>0</v>
      </c>
      <c r="G2220" s="4">
        <v>0</v>
      </c>
    </row>
    <row r="2221" spans="2:7" x14ac:dyDescent="0.35">
      <c r="B2221" s="18" t="s">
        <v>533</v>
      </c>
      <c r="C2221" s="19" t="s">
        <v>533</v>
      </c>
      <c r="D2221" s="19" t="s">
        <v>533</v>
      </c>
      <c r="E2221" s="20" t="s">
        <v>3343</v>
      </c>
      <c r="F2221" s="4">
        <v>0</v>
      </c>
      <c r="G2221" s="4">
        <v>0</v>
      </c>
    </row>
    <row r="2222" spans="2:7" x14ac:dyDescent="0.35">
      <c r="B2222" s="18" t="s">
        <v>533</v>
      </c>
      <c r="C2222" s="19" t="s">
        <v>533</v>
      </c>
      <c r="D2222" s="19" t="s">
        <v>533</v>
      </c>
      <c r="E2222" s="20" t="s">
        <v>3344</v>
      </c>
      <c r="F2222" s="4">
        <v>0</v>
      </c>
      <c r="G2222" s="4">
        <v>0</v>
      </c>
    </row>
    <row r="2223" spans="2:7" x14ac:dyDescent="0.35">
      <c r="B2223" s="18" t="s">
        <v>533</v>
      </c>
      <c r="C2223" s="19" t="s">
        <v>533</v>
      </c>
      <c r="D2223" s="622" t="s">
        <v>3342</v>
      </c>
      <c r="E2223" s="622" t="s">
        <v>3342</v>
      </c>
      <c r="F2223" s="4">
        <v>0</v>
      </c>
      <c r="G2223" s="4">
        <v>0</v>
      </c>
    </row>
    <row r="2224" spans="2:7" x14ac:dyDescent="0.35">
      <c r="B2224" s="620" t="s">
        <v>3302</v>
      </c>
      <c r="C2224" s="620" t="s">
        <v>3302</v>
      </c>
      <c r="D2224" s="620" t="s">
        <v>3302</v>
      </c>
      <c r="E2224" s="620" t="s">
        <v>3302</v>
      </c>
      <c r="F2224" s="10">
        <v>0</v>
      </c>
      <c r="G2224" s="10">
        <v>0</v>
      </c>
    </row>
    <row r="2225" spans="2:8" x14ac:dyDescent="0.35">
      <c r="B2225" s="621" t="s">
        <v>533</v>
      </c>
      <c r="C2225" s="621" t="s">
        <v>533</v>
      </c>
      <c r="D2225" s="621" t="s">
        <v>533</v>
      </c>
      <c r="E2225" s="621" t="s">
        <v>533</v>
      </c>
      <c r="F2225" s="4" t="s">
        <v>533</v>
      </c>
      <c r="G2225" s="4" t="s">
        <v>533</v>
      </c>
    </row>
    <row r="2226" spans="2:8" x14ac:dyDescent="0.35">
      <c r="B2226" s="620" t="s">
        <v>3303</v>
      </c>
      <c r="C2226" s="620" t="s">
        <v>3303</v>
      </c>
      <c r="D2226" s="620" t="s">
        <v>3303</v>
      </c>
      <c r="E2226" s="620" t="s">
        <v>3303</v>
      </c>
      <c r="F2226" s="10">
        <v>0</v>
      </c>
      <c r="G2226" s="10">
        <v>0</v>
      </c>
    </row>
    <row r="2227" spans="2:8" x14ac:dyDescent="0.35">
      <c r="B2227" s="621" t="s">
        <v>533</v>
      </c>
      <c r="C2227" s="621" t="s">
        <v>533</v>
      </c>
      <c r="D2227" s="621" t="s">
        <v>533</v>
      </c>
      <c r="E2227" s="621" t="s">
        <v>533</v>
      </c>
      <c r="F2227" s="4" t="s">
        <v>533</v>
      </c>
      <c r="G2227" s="4" t="s">
        <v>533</v>
      </c>
    </row>
    <row r="2228" spans="2:8" x14ac:dyDescent="0.35">
      <c r="B2228" s="620" t="s">
        <v>3304</v>
      </c>
      <c r="C2228" s="620" t="s">
        <v>3304</v>
      </c>
      <c r="D2228" s="620" t="s">
        <v>3304</v>
      </c>
      <c r="E2228" s="620" t="s">
        <v>3304</v>
      </c>
      <c r="F2228" s="10">
        <v>0</v>
      </c>
      <c r="G2228" s="10">
        <v>0</v>
      </c>
    </row>
    <row r="2229" spans="2:8" x14ac:dyDescent="0.35">
      <c r="B2229" s="621" t="s">
        <v>533</v>
      </c>
      <c r="C2229" s="621" t="s">
        <v>533</v>
      </c>
      <c r="D2229" s="621" t="s">
        <v>533</v>
      </c>
      <c r="E2229" s="621" t="s">
        <v>533</v>
      </c>
      <c r="F2229" s="4" t="s">
        <v>533</v>
      </c>
      <c r="G2229" s="4" t="s">
        <v>533</v>
      </c>
    </row>
    <row r="2230" spans="2:8" x14ac:dyDescent="0.35">
      <c r="B2230" s="620" t="s">
        <v>3305</v>
      </c>
      <c r="C2230" s="620" t="s">
        <v>3305</v>
      </c>
      <c r="D2230" s="620" t="s">
        <v>3305</v>
      </c>
      <c r="E2230" s="620" t="s">
        <v>3305</v>
      </c>
      <c r="F2230" s="10">
        <v>0</v>
      </c>
      <c r="G2230" s="10">
        <v>0</v>
      </c>
    </row>
    <row r="2231" spans="2:8" x14ac:dyDescent="0.35">
      <c r="B2231" s="621" t="s">
        <v>533</v>
      </c>
      <c r="C2231" s="621" t="s">
        <v>533</v>
      </c>
      <c r="D2231" s="621" t="s">
        <v>533</v>
      </c>
      <c r="E2231" s="621" t="s">
        <v>533</v>
      </c>
      <c r="F2231" s="4" t="s">
        <v>533</v>
      </c>
      <c r="G2231" s="4" t="s">
        <v>533</v>
      </c>
    </row>
    <row r="2232" spans="2:8" x14ac:dyDescent="0.35">
      <c r="B2232" s="21" t="s">
        <v>533</v>
      </c>
      <c r="C2232" s="21" t="s">
        <v>533</v>
      </c>
      <c r="D2232" s="21" t="s">
        <v>533</v>
      </c>
      <c r="E2232" s="21" t="s">
        <v>533</v>
      </c>
      <c r="F2232" s="24" t="s">
        <v>533</v>
      </c>
      <c r="G2232" s="24" t="s">
        <v>533</v>
      </c>
    </row>
    <row r="2233" spans="2:8" x14ac:dyDescent="0.35">
      <c r="B2233" s="22" t="s">
        <v>533</v>
      </c>
      <c r="C2233" s="22" t="s">
        <v>533</v>
      </c>
      <c r="D2233" s="22" t="s">
        <v>533</v>
      </c>
      <c r="E2233" s="22" t="s">
        <v>533</v>
      </c>
      <c r="F2233" s="25" t="s">
        <v>533</v>
      </c>
      <c r="G2233" s="25" t="s">
        <v>533</v>
      </c>
    </row>
    <row r="2234" spans="2:8" x14ac:dyDescent="0.35">
      <c r="B2234" s="23" t="s">
        <v>533</v>
      </c>
      <c r="C2234" s="23" t="s">
        <v>533</v>
      </c>
      <c r="D2234" s="23" t="s">
        <v>533</v>
      </c>
      <c r="E2234" s="23" t="s">
        <v>533</v>
      </c>
      <c r="F2234" s="26" t="s">
        <v>533</v>
      </c>
      <c r="G2234" s="26" t="s">
        <v>533</v>
      </c>
    </row>
    <row r="2235" spans="2:8" x14ac:dyDescent="0.35">
      <c r="B2235" s="624" t="s">
        <v>32</v>
      </c>
      <c r="C2235" s="624" t="s">
        <v>32</v>
      </c>
      <c r="D2235" s="624" t="s">
        <v>32</v>
      </c>
      <c r="E2235" s="624" t="s">
        <v>32</v>
      </c>
      <c r="F2235" s="624" t="s">
        <v>32</v>
      </c>
      <c r="G2235" s="624" t="s">
        <v>32</v>
      </c>
      <c r="H2235" s="27"/>
    </row>
    <row r="2236" spans="2:8" x14ac:dyDescent="0.35">
      <c r="B2236" s="625" t="s">
        <v>3293</v>
      </c>
      <c r="C2236" s="625" t="s">
        <v>3293</v>
      </c>
      <c r="D2236" s="625" t="s">
        <v>3293</v>
      </c>
      <c r="E2236" s="625" t="s">
        <v>3293</v>
      </c>
      <c r="F2236" s="625" t="s">
        <v>3293</v>
      </c>
      <c r="G2236" s="625" t="s">
        <v>3293</v>
      </c>
      <c r="H2236" s="27"/>
    </row>
    <row r="2237" spans="2:8" x14ac:dyDescent="0.35">
      <c r="B2237" s="625" t="s">
        <v>3294</v>
      </c>
      <c r="C2237" s="625" t="s">
        <v>3294</v>
      </c>
      <c r="D2237" s="625" t="s">
        <v>3294</v>
      </c>
      <c r="E2237" s="625" t="s">
        <v>3294</v>
      </c>
      <c r="F2237" s="625" t="s">
        <v>3294</v>
      </c>
      <c r="G2237" s="625" t="s">
        <v>3294</v>
      </c>
      <c r="H2237" s="27"/>
    </row>
    <row r="2238" spans="2:8" x14ac:dyDescent="0.35">
      <c r="B2238" s="626" t="s">
        <v>3295</v>
      </c>
      <c r="C2238" s="626" t="s">
        <v>3295</v>
      </c>
      <c r="D2238" s="626" t="s">
        <v>3295</v>
      </c>
      <c r="E2238" s="626" t="s">
        <v>3295</v>
      </c>
      <c r="F2238" s="626" t="s">
        <v>3295</v>
      </c>
      <c r="G2238" s="626" t="s">
        <v>3295</v>
      </c>
      <c r="H2238" s="27"/>
    </row>
    <row r="2239" spans="2:8" x14ac:dyDescent="0.35">
      <c r="B2239" s="619" t="s">
        <v>3296</v>
      </c>
      <c r="C2239" s="619" t="s">
        <v>3296</v>
      </c>
      <c r="D2239" s="619" t="s">
        <v>3296</v>
      </c>
      <c r="E2239" s="619" t="s">
        <v>3296</v>
      </c>
      <c r="F2239" s="14">
        <v>2025</v>
      </c>
      <c r="G2239" s="14">
        <v>2024</v>
      </c>
    </row>
    <row r="2240" spans="2:8" x14ac:dyDescent="0.35">
      <c r="B2240" s="620" t="s">
        <v>3297</v>
      </c>
      <c r="C2240" s="620" t="s">
        <v>3297</v>
      </c>
      <c r="D2240" s="620" t="s">
        <v>3297</v>
      </c>
      <c r="E2240" s="620" t="s">
        <v>3297</v>
      </c>
      <c r="F2240" s="10" t="s">
        <v>533</v>
      </c>
      <c r="G2240" s="10" t="s">
        <v>533</v>
      </c>
    </row>
    <row r="2241" spans="2:7" x14ac:dyDescent="0.35">
      <c r="B2241" s="17" t="s">
        <v>533</v>
      </c>
      <c r="C2241" s="623" t="s">
        <v>3307</v>
      </c>
      <c r="D2241" s="623" t="s">
        <v>3307</v>
      </c>
      <c r="E2241" s="623" t="s">
        <v>3307</v>
      </c>
      <c r="F2241" s="10" t="s">
        <v>84</v>
      </c>
      <c r="G2241" s="10" t="s">
        <v>3655</v>
      </c>
    </row>
    <row r="2242" spans="2:7" x14ac:dyDescent="0.35">
      <c r="B2242" s="18" t="s">
        <v>533</v>
      </c>
      <c r="C2242" s="19" t="s">
        <v>533</v>
      </c>
      <c r="D2242" s="622" t="s">
        <v>3309</v>
      </c>
      <c r="E2242" s="622" t="s">
        <v>3309</v>
      </c>
      <c r="F2242" s="4">
        <v>0</v>
      </c>
      <c r="G2242" s="4">
        <v>0</v>
      </c>
    </row>
    <row r="2243" spans="2:7" x14ac:dyDescent="0.35">
      <c r="B2243" s="18" t="s">
        <v>533</v>
      </c>
      <c r="C2243" s="19" t="s">
        <v>533</v>
      </c>
      <c r="D2243" s="622" t="s">
        <v>3310</v>
      </c>
      <c r="E2243" s="622" t="s">
        <v>3310</v>
      </c>
      <c r="F2243" s="4">
        <v>0</v>
      </c>
      <c r="G2243" s="4">
        <v>0</v>
      </c>
    </row>
    <row r="2244" spans="2:7" x14ac:dyDescent="0.35">
      <c r="B2244" s="18" t="s">
        <v>533</v>
      </c>
      <c r="C2244" s="19" t="s">
        <v>533</v>
      </c>
      <c r="D2244" s="622" t="s">
        <v>3311</v>
      </c>
      <c r="E2244" s="622" t="s">
        <v>3311</v>
      </c>
      <c r="F2244" s="4">
        <v>0</v>
      </c>
      <c r="G2244" s="4">
        <v>0</v>
      </c>
    </row>
    <row r="2245" spans="2:7" x14ac:dyDescent="0.35">
      <c r="B2245" s="18" t="s">
        <v>533</v>
      </c>
      <c r="C2245" s="19" t="s">
        <v>533</v>
      </c>
      <c r="D2245" s="622" t="s">
        <v>3312</v>
      </c>
      <c r="E2245" s="622" t="s">
        <v>3312</v>
      </c>
      <c r="F2245" s="4">
        <v>0</v>
      </c>
      <c r="G2245" s="4">
        <v>0</v>
      </c>
    </row>
    <row r="2246" spans="2:7" x14ac:dyDescent="0.35">
      <c r="B2246" s="18" t="s">
        <v>533</v>
      </c>
      <c r="C2246" s="19" t="s">
        <v>533</v>
      </c>
      <c r="D2246" s="622" t="s">
        <v>3313</v>
      </c>
      <c r="E2246" s="622" t="s">
        <v>3313</v>
      </c>
      <c r="F2246" s="4">
        <v>0</v>
      </c>
      <c r="G2246" s="4">
        <v>0</v>
      </c>
    </row>
    <row r="2247" spans="2:7" x14ac:dyDescent="0.35">
      <c r="B2247" s="18" t="s">
        <v>533</v>
      </c>
      <c r="C2247" s="19" t="s">
        <v>533</v>
      </c>
      <c r="D2247" s="622" t="s">
        <v>3314</v>
      </c>
      <c r="E2247" s="622" t="s">
        <v>3314</v>
      </c>
      <c r="F2247" s="4">
        <v>0</v>
      </c>
      <c r="G2247" s="4">
        <v>0</v>
      </c>
    </row>
    <row r="2248" spans="2:7" x14ac:dyDescent="0.35">
      <c r="B2248" s="18" t="s">
        <v>533</v>
      </c>
      <c r="C2248" s="19" t="s">
        <v>533</v>
      </c>
      <c r="D2248" s="622" t="s">
        <v>3315</v>
      </c>
      <c r="E2248" s="622" t="s">
        <v>3315</v>
      </c>
      <c r="F2248" s="4" t="s">
        <v>3422</v>
      </c>
      <c r="G2248" s="4" t="s">
        <v>3656</v>
      </c>
    </row>
    <row r="2249" spans="2:7" x14ac:dyDescent="0.35">
      <c r="B2249" s="18" t="s">
        <v>533</v>
      </c>
      <c r="C2249" s="19" t="s">
        <v>533</v>
      </c>
      <c r="D2249" s="622" t="s">
        <v>3316</v>
      </c>
      <c r="E2249" s="622" t="s">
        <v>3316</v>
      </c>
      <c r="F2249" s="4">
        <v>0</v>
      </c>
      <c r="G2249" s="4">
        <v>0</v>
      </c>
    </row>
    <row r="2250" spans="2:7" x14ac:dyDescent="0.35">
      <c r="B2250" s="18" t="s">
        <v>533</v>
      </c>
      <c r="C2250" s="19" t="s">
        <v>533</v>
      </c>
      <c r="D2250" s="622" t="s">
        <v>3317</v>
      </c>
      <c r="E2250" s="622" t="s">
        <v>3317</v>
      </c>
      <c r="F2250" s="4" t="s">
        <v>3423</v>
      </c>
      <c r="G2250" s="4" t="s">
        <v>3657</v>
      </c>
    </row>
    <row r="2251" spans="2:7" x14ac:dyDescent="0.35">
      <c r="B2251" s="18" t="s">
        <v>533</v>
      </c>
      <c r="C2251" s="19" t="s">
        <v>533</v>
      </c>
      <c r="D2251" s="622" t="s">
        <v>3318</v>
      </c>
      <c r="E2251" s="622" t="s">
        <v>3318</v>
      </c>
      <c r="F2251" s="4">
        <v>0</v>
      </c>
      <c r="G2251" s="4">
        <v>0</v>
      </c>
    </row>
    <row r="2252" spans="2:7" x14ac:dyDescent="0.35">
      <c r="B2252" s="621" t="s">
        <v>533</v>
      </c>
      <c r="C2252" s="621" t="s">
        <v>533</v>
      </c>
      <c r="D2252" s="621" t="s">
        <v>533</v>
      </c>
      <c r="E2252" s="621" t="s">
        <v>533</v>
      </c>
      <c r="F2252" s="4" t="s">
        <v>533</v>
      </c>
      <c r="G2252" s="4" t="s">
        <v>533</v>
      </c>
    </row>
    <row r="2253" spans="2:7" x14ac:dyDescent="0.35">
      <c r="B2253" s="17" t="s">
        <v>533</v>
      </c>
      <c r="C2253" s="623" t="s">
        <v>3308</v>
      </c>
      <c r="D2253" s="623" t="s">
        <v>3308</v>
      </c>
      <c r="E2253" s="623" t="s">
        <v>3308</v>
      </c>
      <c r="F2253" s="10" t="s">
        <v>2884</v>
      </c>
      <c r="G2253" s="10" t="s">
        <v>3658</v>
      </c>
    </row>
    <row r="2254" spans="2:7" x14ac:dyDescent="0.35">
      <c r="B2254" s="18" t="s">
        <v>533</v>
      </c>
      <c r="C2254" s="19" t="s">
        <v>533</v>
      </c>
      <c r="D2254" s="622" t="s">
        <v>3319</v>
      </c>
      <c r="E2254" s="622" t="s">
        <v>3319</v>
      </c>
      <c r="F2254" s="4" t="s">
        <v>1914</v>
      </c>
      <c r="G2254" s="4" t="s">
        <v>1914</v>
      </c>
    </row>
    <row r="2255" spans="2:7" x14ac:dyDescent="0.35">
      <c r="B2255" s="18" t="s">
        <v>533</v>
      </c>
      <c r="C2255" s="19" t="s">
        <v>533</v>
      </c>
      <c r="D2255" s="622" t="s">
        <v>3320</v>
      </c>
      <c r="E2255" s="622" t="s">
        <v>3320</v>
      </c>
      <c r="F2255" s="4" t="s">
        <v>1924</v>
      </c>
      <c r="G2255" s="4" t="s">
        <v>3659</v>
      </c>
    </row>
    <row r="2256" spans="2:7" x14ac:dyDescent="0.35">
      <c r="B2256" s="18" t="s">
        <v>533</v>
      </c>
      <c r="C2256" s="19" t="s">
        <v>533</v>
      </c>
      <c r="D2256" s="622" t="s">
        <v>3321</v>
      </c>
      <c r="E2256" s="622" t="s">
        <v>3321</v>
      </c>
      <c r="F2256" s="4" t="s">
        <v>1940</v>
      </c>
      <c r="G2256" s="4" t="s">
        <v>3660</v>
      </c>
    </row>
    <row r="2257" spans="2:7" x14ac:dyDescent="0.35">
      <c r="B2257" s="18" t="s">
        <v>533</v>
      </c>
      <c r="C2257" s="19" t="s">
        <v>533</v>
      </c>
      <c r="D2257" s="622" t="s">
        <v>3322</v>
      </c>
      <c r="E2257" s="622" t="s">
        <v>3322</v>
      </c>
      <c r="F2257" s="4">
        <v>0</v>
      </c>
      <c r="G2257" s="4">
        <v>0</v>
      </c>
    </row>
    <row r="2258" spans="2:7" x14ac:dyDescent="0.35">
      <c r="B2258" s="18" t="s">
        <v>533</v>
      </c>
      <c r="C2258" s="19" t="s">
        <v>533</v>
      </c>
      <c r="D2258" s="622" t="s">
        <v>3323</v>
      </c>
      <c r="E2258" s="622" t="s">
        <v>3323</v>
      </c>
      <c r="F2258" s="4">
        <v>0</v>
      </c>
      <c r="G2258" s="4">
        <v>0</v>
      </c>
    </row>
    <row r="2259" spans="2:7" x14ac:dyDescent="0.35">
      <c r="B2259" s="18" t="s">
        <v>533</v>
      </c>
      <c r="C2259" s="19" t="s">
        <v>533</v>
      </c>
      <c r="D2259" s="622" t="s">
        <v>3324</v>
      </c>
      <c r="E2259" s="622" t="s">
        <v>3324</v>
      </c>
      <c r="F2259" s="4">
        <v>0</v>
      </c>
      <c r="G2259" s="4">
        <v>0</v>
      </c>
    </row>
    <row r="2260" spans="2:7" x14ac:dyDescent="0.35">
      <c r="B2260" s="18" t="s">
        <v>533</v>
      </c>
      <c r="C2260" s="19" t="s">
        <v>533</v>
      </c>
      <c r="D2260" s="622" t="s">
        <v>3325</v>
      </c>
      <c r="E2260" s="622" t="s">
        <v>3325</v>
      </c>
      <c r="F2260" s="4">
        <v>0</v>
      </c>
      <c r="G2260" s="4">
        <v>0</v>
      </c>
    </row>
    <row r="2261" spans="2:7" x14ac:dyDescent="0.35">
      <c r="B2261" s="18" t="s">
        <v>533</v>
      </c>
      <c r="C2261" s="19" t="s">
        <v>533</v>
      </c>
      <c r="D2261" s="622" t="s">
        <v>3326</v>
      </c>
      <c r="E2261" s="622" t="s">
        <v>3326</v>
      </c>
      <c r="F2261" s="4">
        <v>0</v>
      </c>
      <c r="G2261" s="4">
        <v>0</v>
      </c>
    </row>
    <row r="2262" spans="2:7" x14ac:dyDescent="0.35">
      <c r="B2262" s="18" t="s">
        <v>533</v>
      </c>
      <c r="C2262" s="19" t="s">
        <v>533</v>
      </c>
      <c r="D2262" s="622" t="s">
        <v>3327</v>
      </c>
      <c r="E2262" s="622" t="s">
        <v>3327</v>
      </c>
      <c r="F2262" s="4">
        <v>0</v>
      </c>
      <c r="G2262" s="4">
        <v>0</v>
      </c>
    </row>
    <row r="2263" spans="2:7" x14ac:dyDescent="0.35">
      <c r="B2263" s="18" t="s">
        <v>533</v>
      </c>
      <c r="C2263" s="19" t="s">
        <v>533</v>
      </c>
      <c r="D2263" s="622" t="s">
        <v>3328</v>
      </c>
      <c r="E2263" s="622" t="s">
        <v>3328</v>
      </c>
      <c r="F2263" s="4">
        <v>0</v>
      </c>
      <c r="G2263" s="4">
        <v>0</v>
      </c>
    </row>
    <row r="2264" spans="2:7" x14ac:dyDescent="0.35">
      <c r="B2264" s="18" t="s">
        <v>533</v>
      </c>
      <c r="C2264" s="19" t="s">
        <v>533</v>
      </c>
      <c r="D2264" s="622" t="s">
        <v>3329</v>
      </c>
      <c r="E2264" s="622" t="s">
        <v>3329</v>
      </c>
      <c r="F2264" s="4">
        <v>0</v>
      </c>
      <c r="G2264" s="4">
        <v>0</v>
      </c>
    </row>
    <row r="2265" spans="2:7" x14ac:dyDescent="0.35">
      <c r="B2265" s="18" t="s">
        <v>533</v>
      </c>
      <c r="C2265" s="19" t="s">
        <v>533</v>
      </c>
      <c r="D2265" s="622" t="s">
        <v>3330</v>
      </c>
      <c r="E2265" s="622" t="s">
        <v>3330</v>
      </c>
      <c r="F2265" s="4">
        <v>0</v>
      </c>
      <c r="G2265" s="4">
        <v>0</v>
      </c>
    </row>
    <row r="2266" spans="2:7" x14ac:dyDescent="0.35">
      <c r="B2266" s="18" t="s">
        <v>533</v>
      </c>
      <c r="C2266" s="19" t="s">
        <v>533</v>
      </c>
      <c r="D2266" s="622" t="s">
        <v>3331</v>
      </c>
      <c r="E2266" s="622" t="s">
        <v>3331</v>
      </c>
      <c r="F2266" s="4">
        <v>0</v>
      </c>
      <c r="G2266" s="4">
        <v>0</v>
      </c>
    </row>
    <row r="2267" spans="2:7" x14ac:dyDescent="0.35">
      <c r="B2267" s="18" t="s">
        <v>533</v>
      </c>
      <c r="C2267" s="19" t="s">
        <v>533</v>
      </c>
      <c r="D2267" s="622" t="s">
        <v>3332</v>
      </c>
      <c r="E2267" s="622" t="s">
        <v>3332</v>
      </c>
      <c r="F2267" s="4">
        <v>0</v>
      </c>
      <c r="G2267" s="4">
        <v>0</v>
      </c>
    </row>
    <row r="2268" spans="2:7" x14ac:dyDescent="0.35">
      <c r="B2268" s="18" t="s">
        <v>533</v>
      </c>
      <c r="C2268" s="19" t="s">
        <v>533</v>
      </c>
      <c r="D2268" s="622" t="s">
        <v>3333</v>
      </c>
      <c r="E2268" s="622" t="s">
        <v>3333</v>
      </c>
      <c r="F2268" s="4">
        <v>0</v>
      </c>
      <c r="G2268" s="4">
        <v>0</v>
      </c>
    </row>
    <row r="2269" spans="2:7" x14ac:dyDescent="0.35">
      <c r="B2269" s="18" t="s">
        <v>533</v>
      </c>
      <c r="C2269" s="19" t="s">
        <v>533</v>
      </c>
      <c r="D2269" s="622" t="s">
        <v>3334</v>
      </c>
      <c r="E2269" s="622" t="s">
        <v>3334</v>
      </c>
      <c r="F2269" s="4">
        <v>0</v>
      </c>
      <c r="G2269" s="4">
        <v>0</v>
      </c>
    </row>
    <row r="2270" spans="2:7" x14ac:dyDescent="0.35">
      <c r="B2270" s="620" t="s">
        <v>3298</v>
      </c>
      <c r="C2270" s="620" t="s">
        <v>3298</v>
      </c>
      <c r="D2270" s="620" t="s">
        <v>3298</v>
      </c>
      <c r="E2270" s="620" t="s">
        <v>3298</v>
      </c>
      <c r="F2270" s="10" t="s">
        <v>1961</v>
      </c>
      <c r="G2270" s="10" t="s">
        <v>1961</v>
      </c>
    </row>
    <row r="2271" spans="2:7" x14ac:dyDescent="0.35">
      <c r="B2271" s="621" t="s">
        <v>533</v>
      </c>
      <c r="C2271" s="621" t="s">
        <v>533</v>
      </c>
      <c r="D2271" s="621" t="s">
        <v>533</v>
      </c>
      <c r="E2271" s="621" t="s">
        <v>533</v>
      </c>
      <c r="F2271" s="4" t="s">
        <v>533</v>
      </c>
      <c r="G2271" s="4" t="s">
        <v>533</v>
      </c>
    </row>
    <row r="2272" spans="2:7" x14ac:dyDescent="0.35">
      <c r="B2272" s="620" t="s">
        <v>3299</v>
      </c>
      <c r="C2272" s="620" t="s">
        <v>3299</v>
      </c>
      <c r="D2272" s="620" t="s">
        <v>3299</v>
      </c>
      <c r="E2272" s="620" t="s">
        <v>3299</v>
      </c>
      <c r="F2272" s="10" t="s">
        <v>533</v>
      </c>
      <c r="G2272" s="10" t="s">
        <v>533</v>
      </c>
    </row>
    <row r="2273" spans="2:7" x14ac:dyDescent="0.35">
      <c r="B2273" s="17" t="s">
        <v>533</v>
      </c>
      <c r="C2273" s="623" t="s">
        <v>3307</v>
      </c>
      <c r="D2273" s="623" t="s">
        <v>3307</v>
      </c>
      <c r="E2273" s="623" t="s">
        <v>3307</v>
      </c>
      <c r="F2273" s="10">
        <v>0</v>
      </c>
      <c r="G2273" s="10">
        <v>0</v>
      </c>
    </row>
    <row r="2274" spans="2:7" x14ac:dyDescent="0.35">
      <c r="B2274" s="18" t="s">
        <v>533</v>
      </c>
      <c r="C2274" s="19" t="s">
        <v>533</v>
      </c>
      <c r="D2274" s="622" t="s">
        <v>3335</v>
      </c>
      <c r="E2274" s="622" t="s">
        <v>3335</v>
      </c>
      <c r="F2274" s="4">
        <v>0</v>
      </c>
      <c r="G2274" s="4">
        <v>0</v>
      </c>
    </row>
    <row r="2275" spans="2:7" x14ac:dyDescent="0.35">
      <c r="B2275" s="18" t="s">
        <v>533</v>
      </c>
      <c r="C2275" s="19" t="s">
        <v>533</v>
      </c>
      <c r="D2275" s="622" t="s">
        <v>3336</v>
      </c>
      <c r="E2275" s="622" t="s">
        <v>3336</v>
      </c>
      <c r="F2275" s="4">
        <v>0</v>
      </c>
      <c r="G2275" s="4">
        <v>0</v>
      </c>
    </row>
    <row r="2276" spans="2:7" x14ac:dyDescent="0.35">
      <c r="B2276" s="18" t="s">
        <v>533</v>
      </c>
      <c r="C2276" s="19" t="s">
        <v>533</v>
      </c>
      <c r="D2276" s="622" t="s">
        <v>3337</v>
      </c>
      <c r="E2276" s="622" t="s">
        <v>3337</v>
      </c>
      <c r="F2276" s="4">
        <v>0</v>
      </c>
      <c r="G2276" s="4">
        <v>0</v>
      </c>
    </row>
    <row r="2277" spans="2:7" x14ac:dyDescent="0.35">
      <c r="B2277" s="621" t="s">
        <v>533</v>
      </c>
      <c r="C2277" s="621" t="s">
        <v>533</v>
      </c>
      <c r="D2277" s="621" t="s">
        <v>533</v>
      </c>
      <c r="E2277" s="621" t="s">
        <v>533</v>
      </c>
      <c r="F2277" s="4" t="s">
        <v>533</v>
      </c>
      <c r="G2277" s="4" t="s">
        <v>533</v>
      </c>
    </row>
    <row r="2278" spans="2:7" x14ac:dyDescent="0.35">
      <c r="B2278" s="17" t="s">
        <v>533</v>
      </c>
      <c r="C2278" s="623" t="s">
        <v>3308</v>
      </c>
      <c r="D2278" s="623" t="s">
        <v>3308</v>
      </c>
      <c r="E2278" s="623" t="s">
        <v>3308</v>
      </c>
      <c r="F2278" s="10" t="s">
        <v>1961</v>
      </c>
      <c r="G2278" s="10" t="s">
        <v>1961</v>
      </c>
    </row>
    <row r="2279" spans="2:7" x14ac:dyDescent="0.35">
      <c r="B2279" s="18" t="s">
        <v>533</v>
      </c>
      <c r="C2279" s="19" t="s">
        <v>533</v>
      </c>
      <c r="D2279" s="622" t="s">
        <v>3335</v>
      </c>
      <c r="E2279" s="622" t="s">
        <v>3335</v>
      </c>
      <c r="F2279" s="4">
        <v>0</v>
      </c>
      <c r="G2279" s="4">
        <v>0</v>
      </c>
    </row>
    <row r="2280" spans="2:7" x14ac:dyDescent="0.35">
      <c r="B2280" s="18" t="s">
        <v>533</v>
      </c>
      <c r="C2280" s="19" t="s">
        <v>533</v>
      </c>
      <c r="D2280" s="622" t="s">
        <v>3336</v>
      </c>
      <c r="E2280" s="622" t="s">
        <v>3336</v>
      </c>
      <c r="F2280" s="4" t="s">
        <v>1961</v>
      </c>
      <c r="G2280" s="4" t="s">
        <v>1961</v>
      </c>
    </row>
    <row r="2281" spans="2:7" x14ac:dyDescent="0.35">
      <c r="B2281" s="18" t="s">
        <v>533</v>
      </c>
      <c r="C2281" s="19" t="s">
        <v>533</v>
      </c>
      <c r="D2281" s="622" t="s">
        <v>3338</v>
      </c>
      <c r="E2281" s="622" t="s">
        <v>3338</v>
      </c>
      <c r="F2281" s="4">
        <v>0</v>
      </c>
      <c r="G2281" s="4">
        <v>0</v>
      </c>
    </row>
    <row r="2282" spans="2:7" x14ac:dyDescent="0.35">
      <c r="B2282" s="620" t="s">
        <v>3300</v>
      </c>
      <c r="C2282" s="620" t="s">
        <v>3300</v>
      </c>
      <c r="D2282" s="620" t="s">
        <v>3300</v>
      </c>
      <c r="E2282" s="620" t="s">
        <v>3300</v>
      </c>
      <c r="F2282" s="10" t="s">
        <v>3424</v>
      </c>
      <c r="G2282" s="10" t="s">
        <v>3424</v>
      </c>
    </row>
    <row r="2283" spans="2:7" x14ac:dyDescent="0.35">
      <c r="B2283" s="621" t="s">
        <v>533</v>
      </c>
      <c r="C2283" s="621" t="s">
        <v>533</v>
      </c>
      <c r="D2283" s="621" t="s">
        <v>533</v>
      </c>
      <c r="E2283" s="621" t="s">
        <v>533</v>
      </c>
      <c r="F2283" s="4" t="s">
        <v>533</v>
      </c>
      <c r="G2283" s="4" t="s">
        <v>533</v>
      </c>
    </row>
    <row r="2284" spans="2:7" x14ac:dyDescent="0.35">
      <c r="B2284" s="620" t="s">
        <v>3301</v>
      </c>
      <c r="C2284" s="620" t="s">
        <v>3301</v>
      </c>
      <c r="D2284" s="620" t="s">
        <v>3301</v>
      </c>
      <c r="E2284" s="620" t="s">
        <v>3301</v>
      </c>
      <c r="F2284" s="10" t="s">
        <v>533</v>
      </c>
      <c r="G2284" s="10" t="s">
        <v>533</v>
      </c>
    </row>
    <row r="2285" spans="2:7" x14ac:dyDescent="0.35">
      <c r="B2285" s="17" t="s">
        <v>533</v>
      </c>
      <c r="C2285" s="623" t="s">
        <v>3307</v>
      </c>
      <c r="D2285" s="623" t="s">
        <v>3307</v>
      </c>
      <c r="E2285" s="623" t="s">
        <v>3307</v>
      </c>
      <c r="F2285" s="10">
        <v>0</v>
      </c>
      <c r="G2285" s="10">
        <v>0</v>
      </c>
    </row>
    <row r="2286" spans="2:7" x14ac:dyDescent="0.35">
      <c r="B2286" s="18" t="s">
        <v>533</v>
      </c>
      <c r="C2286" s="19" t="s">
        <v>533</v>
      </c>
      <c r="D2286" s="622" t="s">
        <v>3339</v>
      </c>
      <c r="E2286" s="622" t="s">
        <v>3339</v>
      </c>
      <c r="F2286" s="4">
        <v>0</v>
      </c>
      <c r="G2286" s="4">
        <v>0</v>
      </c>
    </row>
    <row r="2287" spans="2:7" x14ac:dyDescent="0.35">
      <c r="B2287" s="18" t="s">
        <v>533</v>
      </c>
      <c r="C2287" s="19" t="s">
        <v>533</v>
      </c>
      <c r="D2287" s="19" t="s">
        <v>533</v>
      </c>
      <c r="E2287" s="20" t="s">
        <v>3343</v>
      </c>
      <c r="F2287" s="4">
        <v>0</v>
      </c>
      <c r="G2287" s="4">
        <v>0</v>
      </c>
    </row>
    <row r="2288" spans="2:7" x14ac:dyDescent="0.35">
      <c r="B2288" s="18" t="s">
        <v>533</v>
      </c>
      <c r="C2288" s="19" t="s">
        <v>533</v>
      </c>
      <c r="D2288" s="19" t="s">
        <v>533</v>
      </c>
      <c r="E2288" s="20" t="s">
        <v>3344</v>
      </c>
      <c r="F2288" s="4">
        <v>0</v>
      </c>
      <c r="G2288" s="4">
        <v>0</v>
      </c>
    </row>
    <row r="2289" spans="2:7" x14ac:dyDescent="0.35">
      <c r="B2289" s="18" t="s">
        <v>533</v>
      </c>
      <c r="C2289" s="19" t="s">
        <v>533</v>
      </c>
      <c r="D2289" s="622" t="s">
        <v>3340</v>
      </c>
      <c r="E2289" s="622" t="s">
        <v>3340</v>
      </c>
      <c r="F2289" s="4">
        <v>0</v>
      </c>
      <c r="G2289" s="4">
        <v>0</v>
      </c>
    </row>
    <row r="2290" spans="2:7" x14ac:dyDescent="0.35">
      <c r="B2290" s="621" t="s">
        <v>533</v>
      </c>
      <c r="C2290" s="621" t="s">
        <v>533</v>
      </c>
      <c r="D2290" s="621" t="s">
        <v>533</v>
      </c>
      <c r="E2290" s="621" t="s">
        <v>533</v>
      </c>
      <c r="F2290" s="4" t="s">
        <v>533</v>
      </c>
      <c r="G2290" s="4" t="s">
        <v>533</v>
      </c>
    </row>
    <row r="2291" spans="2:7" x14ac:dyDescent="0.35">
      <c r="B2291" s="17" t="s">
        <v>533</v>
      </c>
      <c r="C2291" s="623" t="s">
        <v>3308</v>
      </c>
      <c r="D2291" s="623" t="s">
        <v>3308</v>
      </c>
      <c r="E2291" s="623" t="s">
        <v>3308</v>
      </c>
      <c r="F2291" s="10">
        <v>0</v>
      </c>
      <c r="G2291" s="10">
        <v>0</v>
      </c>
    </row>
    <row r="2292" spans="2:7" x14ac:dyDescent="0.35">
      <c r="B2292" s="18" t="s">
        <v>533</v>
      </c>
      <c r="C2292" s="19" t="s">
        <v>533</v>
      </c>
      <c r="D2292" s="622" t="s">
        <v>3341</v>
      </c>
      <c r="E2292" s="622" t="s">
        <v>3341</v>
      </c>
      <c r="F2292" s="4">
        <v>0</v>
      </c>
      <c r="G2292" s="4">
        <v>0</v>
      </c>
    </row>
    <row r="2293" spans="2:7" x14ac:dyDescent="0.35">
      <c r="B2293" s="18" t="s">
        <v>533</v>
      </c>
      <c r="C2293" s="19" t="s">
        <v>533</v>
      </c>
      <c r="D2293" s="19" t="s">
        <v>533</v>
      </c>
      <c r="E2293" s="20" t="s">
        <v>3343</v>
      </c>
      <c r="F2293" s="4">
        <v>0</v>
      </c>
      <c r="G2293" s="4">
        <v>0</v>
      </c>
    </row>
    <row r="2294" spans="2:7" x14ac:dyDescent="0.35">
      <c r="B2294" s="18" t="s">
        <v>533</v>
      </c>
      <c r="C2294" s="19" t="s">
        <v>533</v>
      </c>
      <c r="D2294" s="19" t="s">
        <v>533</v>
      </c>
      <c r="E2294" s="20" t="s">
        <v>3344</v>
      </c>
      <c r="F2294" s="4">
        <v>0</v>
      </c>
      <c r="G2294" s="4">
        <v>0</v>
      </c>
    </row>
    <row r="2295" spans="2:7" x14ac:dyDescent="0.35">
      <c r="B2295" s="18" t="s">
        <v>533</v>
      </c>
      <c r="C2295" s="19" t="s">
        <v>533</v>
      </c>
      <c r="D2295" s="622" t="s">
        <v>3342</v>
      </c>
      <c r="E2295" s="622" t="s">
        <v>3342</v>
      </c>
      <c r="F2295" s="4">
        <v>0</v>
      </c>
      <c r="G2295" s="4">
        <v>0</v>
      </c>
    </row>
    <row r="2296" spans="2:7" x14ac:dyDescent="0.35">
      <c r="B2296" s="620" t="s">
        <v>3302</v>
      </c>
      <c r="C2296" s="620" t="s">
        <v>3302</v>
      </c>
      <c r="D2296" s="620" t="s">
        <v>3302</v>
      </c>
      <c r="E2296" s="620" t="s">
        <v>3302</v>
      </c>
      <c r="F2296" s="10">
        <v>0</v>
      </c>
      <c r="G2296" s="10">
        <v>0</v>
      </c>
    </row>
    <row r="2297" spans="2:7" x14ac:dyDescent="0.35">
      <c r="B2297" s="621" t="s">
        <v>533</v>
      </c>
      <c r="C2297" s="621" t="s">
        <v>533</v>
      </c>
      <c r="D2297" s="621" t="s">
        <v>533</v>
      </c>
      <c r="E2297" s="621" t="s">
        <v>533</v>
      </c>
      <c r="F2297" s="4" t="s">
        <v>533</v>
      </c>
      <c r="G2297" s="4" t="s">
        <v>533</v>
      </c>
    </row>
    <row r="2298" spans="2:7" x14ac:dyDescent="0.35">
      <c r="B2298" s="620" t="s">
        <v>3303</v>
      </c>
      <c r="C2298" s="620" t="s">
        <v>3303</v>
      </c>
      <c r="D2298" s="620" t="s">
        <v>3303</v>
      </c>
      <c r="E2298" s="620" t="s">
        <v>3303</v>
      </c>
      <c r="F2298" s="10">
        <v>0</v>
      </c>
      <c r="G2298" s="10">
        <v>0</v>
      </c>
    </row>
    <row r="2299" spans="2:7" x14ac:dyDescent="0.35">
      <c r="B2299" s="621" t="s">
        <v>533</v>
      </c>
      <c r="C2299" s="621" t="s">
        <v>533</v>
      </c>
      <c r="D2299" s="621" t="s">
        <v>533</v>
      </c>
      <c r="E2299" s="621" t="s">
        <v>533</v>
      </c>
      <c r="F2299" s="4" t="s">
        <v>533</v>
      </c>
      <c r="G2299" s="4" t="s">
        <v>533</v>
      </c>
    </row>
    <row r="2300" spans="2:7" x14ac:dyDescent="0.35">
      <c r="B2300" s="620" t="s">
        <v>3304</v>
      </c>
      <c r="C2300" s="620" t="s">
        <v>3304</v>
      </c>
      <c r="D2300" s="620" t="s">
        <v>3304</v>
      </c>
      <c r="E2300" s="620" t="s">
        <v>3304</v>
      </c>
      <c r="F2300" s="10">
        <v>0</v>
      </c>
      <c r="G2300" s="10">
        <v>0</v>
      </c>
    </row>
    <row r="2301" spans="2:7" x14ac:dyDescent="0.35">
      <c r="B2301" s="621" t="s">
        <v>533</v>
      </c>
      <c r="C2301" s="621" t="s">
        <v>533</v>
      </c>
      <c r="D2301" s="621" t="s">
        <v>533</v>
      </c>
      <c r="E2301" s="621" t="s">
        <v>533</v>
      </c>
      <c r="F2301" s="4" t="s">
        <v>533</v>
      </c>
      <c r="G2301" s="4" t="s">
        <v>533</v>
      </c>
    </row>
    <row r="2302" spans="2:7" x14ac:dyDescent="0.35">
      <c r="B2302" s="620" t="s">
        <v>3305</v>
      </c>
      <c r="C2302" s="620" t="s">
        <v>3305</v>
      </c>
      <c r="D2302" s="620" t="s">
        <v>3305</v>
      </c>
      <c r="E2302" s="620" t="s">
        <v>3305</v>
      </c>
      <c r="F2302" s="10">
        <v>0</v>
      </c>
      <c r="G2302" s="10">
        <v>0</v>
      </c>
    </row>
    <row r="2303" spans="2:7" x14ac:dyDescent="0.35">
      <c r="B2303" s="621" t="s">
        <v>533</v>
      </c>
      <c r="C2303" s="621" t="s">
        <v>533</v>
      </c>
      <c r="D2303" s="621" t="s">
        <v>533</v>
      </c>
      <c r="E2303" s="621" t="s">
        <v>533</v>
      </c>
      <c r="F2303" s="4" t="s">
        <v>533</v>
      </c>
      <c r="G2303" s="4" t="s">
        <v>533</v>
      </c>
    </row>
    <row r="2304" spans="2:7" x14ac:dyDescent="0.35">
      <c r="B2304" s="21" t="s">
        <v>533</v>
      </c>
      <c r="C2304" s="21" t="s">
        <v>533</v>
      </c>
      <c r="D2304" s="21" t="s">
        <v>533</v>
      </c>
      <c r="E2304" s="21" t="s">
        <v>533</v>
      </c>
      <c r="F2304" s="24" t="s">
        <v>533</v>
      </c>
      <c r="G2304" s="24" t="s">
        <v>533</v>
      </c>
    </row>
    <row r="2305" spans="2:8" x14ac:dyDescent="0.35">
      <c r="B2305" s="22" t="s">
        <v>533</v>
      </c>
      <c r="C2305" s="22" t="s">
        <v>533</v>
      </c>
      <c r="D2305" s="22" t="s">
        <v>533</v>
      </c>
      <c r="E2305" s="22" t="s">
        <v>533</v>
      </c>
      <c r="F2305" s="25" t="s">
        <v>533</v>
      </c>
      <c r="G2305" s="25" t="s">
        <v>533</v>
      </c>
    </row>
    <row r="2306" spans="2:8" x14ac:dyDescent="0.35">
      <c r="B2306" s="23" t="s">
        <v>533</v>
      </c>
      <c r="C2306" s="23" t="s">
        <v>533</v>
      </c>
      <c r="D2306" s="23" t="s">
        <v>533</v>
      </c>
      <c r="E2306" s="23" t="s">
        <v>533</v>
      </c>
      <c r="F2306" s="26" t="s">
        <v>533</v>
      </c>
      <c r="G2306" s="26" t="s">
        <v>533</v>
      </c>
    </row>
    <row r="2307" spans="2:8" x14ac:dyDescent="0.35">
      <c r="B2307" s="624" t="s">
        <v>33</v>
      </c>
      <c r="C2307" s="624" t="s">
        <v>33</v>
      </c>
      <c r="D2307" s="624" t="s">
        <v>33</v>
      </c>
      <c r="E2307" s="624" t="s">
        <v>33</v>
      </c>
      <c r="F2307" s="624" t="s">
        <v>33</v>
      </c>
      <c r="G2307" s="624" t="s">
        <v>33</v>
      </c>
      <c r="H2307" s="27"/>
    </row>
    <row r="2308" spans="2:8" x14ac:dyDescent="0.35">
      <c r="B2308" s="625" t="s">
        <v>3293</v>
      </c>
      <c r="C2308" s="625" t="s">
        <v>3293</v>
      </c>
      <c r="D2308" s="625" t="s">
        <v>3293</v>
      </c>
      <c r="E2308" s="625" t="s">
        <v>3293</v>
      </c>
      <c r="F2308" s="625" t="s">
        <v>3293</v>
      </c>
      <c r="G2308" s="625" t="s">
        <v>3293</v>
      </c>
      <c r="H2308" s="27"/>
    </row>
    <row r="2309" spans="2:8" x14ac:dyDescent="0.35">
      <c r="B2309" s="625" t="s">
        <v>3294</v>
      </c>
      <c r="C2309" s="625" t="s">
        <v>3294</v>
      </c>
      <c r="D2309" s="625" t="s">
        <v>3294</v>
      </c>
      <c r="E2309" s="625" t="s">
        <v>3294</v>
      </c>
      <c r="F2309" s="625" t="s">
        <v>3294</v>
      </c>
      <c r="G2309" s="625" t="s">
        <v>3294</v>
      </c>
      <c r="H2309" s="27"/>
    </row>
    <row r="2310" spans="2:8" x14ac:dyDescent="0.35">
      <c r="B2310" s="626" t="s">
        <v>3295</v>
      </c>
      <c r="C2310" s="626" t="s">
        <v>3295</v>
      </c>
      <c r="D2310" s="626" t="s">
        <v>3295</v>
      </c>
      <c r="E2310" s="626" t="s">
        <v>3295</v>
      </c>
      <c r="F2310" s="626" t="s">
        <v>3295</v>
      </c>
      <c r="G2310" s="626" t="s">
        <v>3295</v>
      </c>
      <c r="H2310" s="27"/>
    </row>
    <row r="2311" spans="2:8" x14ac:dyDescent="0.35">
      <c r="B2311" s="619" t="s">
        <v>3296</v>
      </c>
      <c r="C2311" s="619" t="s">
        <v>3296</v>
      </c>
      <c r="D2311" s="619" t="s">
        <v>3296</v>
      </c>
      <c r="E2311" s="619" t="s">
        <v>3296</v>
      </c>
      <c r="F2311" s="14">
        <v>2025</v>
      </c>
      <c r="G2311" s="14">
        <v>2024</v>
      </c>
    </row>
    <row r="2312" spans="2:8" x14ac:dyDescent="0.35">
      <c r="B2312" s="620" t="s">
        <v>3297</v>
      </c>
      <c r="C2312" s="620" t="s">
        <v>3297</v>
      </c>
      <c r="D2312" s="620" t="s">
        <v>3297</v>
      </c>
      <c r="E2312" s="620" t="s">
        <v>3297</v>
      </c>
      <c r="F2312" s="10" t="s">
        <v>533</v>
      </c>
      <c r="G2312" s="10" t="s">
        <v>533</v>
      </c>
    </row>
    <row r="2313" spans="2:8" x14ac:dyDescent="0.35">
      <c r="B2313" s="17" t="s">
        <v>533</v>
      </c>
      <c r="C2313" s="623" t="s">
        <v>3307</v>
      </c>
      <c r="D2313" s="623" t="s">
        <v>3307</v>
      </c>
      <c r="E2313" s="623" t="s">
        <v>3307</v>
      </c>
      <c r="F2313" s="10" t="s">
        <v>85</v>
      </c>
      <c r="G2313" s="10" t="s">
        <v>3661</v>
      </c>
    </row>
    <row r="2314" spans="2:8" x14ac:dyDescent="0.35">
      <c r="B2314" s="18" t="s">
        <v>533</v>
      </c>
      <c r="C2314" s="19" t="s">
        <v>533</v>
      </c>
      <c r="D2314" s="622" t="s">
        <v>3309</v>
      </c>
      <c r="E2314" s="622" t="s">
        <v>3309</v>
      </c>
      <c r="F2314" s="4">
        <v>0</v>
      </c>
      <c r="G2314" s="4">
        <v>0</v>
      </c>
    </row>
    <row r="2315" spans="2:8" x14ac:dyDescent="0.35">
      <c r="B2315" s="18" t="s">
        <v>533</v>
      </c>
      <c r="C2315" s="19" t="s">
        <v>533</v>
      </c>
      <c r="D2315" s="622" t="s">
        <v>3310</v>
      </c>
      <c r="E2315" s="622" t="s">
        <v>3310</v>
      </c>
      <c r="F2315" s="4">
        <v>0</v>
      </c>
      <c r="G2315" s="4">
        <v>0</v>
      </c>
    </row>
    <row r="2316" spans="2:8" x14ac:dyDescent="0.35">
      <c r="B2316" s="18" t="s">
        <v>533</v>
      </c>
      <c r="C2316" s="19" t="s">
        <v>533</v>
      </c>
      <c r="D2316" s="622" t="s">
        <v>3311</v>
      </c>
      <c r="E2316" s="622" t="s">
        <v>3311</v>
      </c>
      <c r="F2316" s="4">
        <v>0</v>
      </c>
      <c r="G2316" s="4">
        <v>0</v>
      </c>
    </row>
    <row r="2317" spans="2:8" x14ac:dyDescent="0.35">
      <c r="B2317" s="18" t="s">
        <v>533</v>
      </c>
      <c r="C2317" s="19" t="s">
        <v>533</v>
      </c>
      <c r="D2317" s="622" t="s">
        <v>3312</v>
      </c>
      <c r="E2317" s="622" t="s">
        <v>3312</v>
      </c>
      <c r="F2317" s="4">
        <v>0</v>
      </c>
      <c r="G2317" s="4">
        <v>0</v>
      </c>
    </row>
    <row r="2318" spans="2:8" x14ac:dyDescent="0.35">
      <c r="B2318" s="18" t="s">
        <v>533</v>
      </c>
      <c r="C2318" s="19" t="s">
        <v>533</v>
      </c>
      <c r="D2318" s="622" t="s">
        <v>3313</v>
      </c>
      <c r="E2318" s="622" t="s">
        <v>3313</v>
      </c>
      <c r="F2318" s="4">
        <v>0</v>
      </c>
      <c r="G2318" s="4">
        <v>0</v>
      </c>
    </row>
    <row r="2319" spans="2:8" x14ac:dyDescent="0.35">
      <c r="B2319" s="18" t="s">
        <v>533</v>
      </c>
      <c r="C2319" s="19" t="s">
        <v>533</v>
      </c>
      <c r="D2319" s="622" t="s">
        <v>3314</v>
      </c>
      <c r="E2319" s="622" t="s">
        <v>3314</v>
      </c>
      <c r="F2319" s="4">
        <v>0</v>
      </c>
      <c r="G2319" s="4">
        <v>0</v>
      </c>
    </row>
    <row r="2320" spans="2:8" x14ac:dyDescent="0.35">
      <c r="B2320" s="18" t="s">
        <v>533</v>
      </c>
      <c r="C2320" s="19" t="s">
        <v>533</v>
      </c>
      <c r="D2320" s="622" t="s">
        <v>3315</v>
      </c>
      <c r="E2320" s="622" t="s">
        <v>3315</v>
      </c>
      <c r="F2320" s="4" t="s">
        <v>3425</v>
      </c>
      <c r="G2320" s="4" t="s">
        <v>3425</v>
      </c>
    </row>
    <row r="2321" spans="2:7" x14ac:dyDescent="0.35">
      <c r="B2321" s="18" t="s">
        <v>533</v>
      </c>
      <c r="C2321" s="19" t="s">
        <v>533</v>
      </c>
      <c r="D2321" s="622" t="s">
        <v>3316</v>
      </c>
      <c r="E2321" s="622" t="s">
        <v>3316</v>
      </c>
      <c r="F2321" s="4">
        <v>0</v>
      </c>
      <c r="G2321" s="4">
        <v>0</v>
      </c>
    </row>
    <row r="2322" spans="2:7" x14ac:dyDescent="0.35">
      <c r="B2322" s="18" t="s">
        <v>533</v>
      </c>
      <c r="C2322" s="19" t="s">
        <v>533</v>
      </c>
      <c r="D2322" s="622" t="s">
        <v>3317</v>
      </c>
      <c r="E2322" s="622" t="s">
        <v>3317</v>
      </c>
      <c r="F2322" s="4" t="s">
        <v>3426</v>
      </c>
      <c r="G2322" s="4" t="s">
        <v>3662</v>
      </c>
    </row>
    <row r="2323" spans="2:7" x14ac:dyDescent="0.35">
      <c r="B2323" s="18" t="s">
        <v>533</v>
      </c>
      <c r="C2323" s="19" t="s">
        <v>533</v>
      </c>
      <c r="D2323" s="622" t="s">
        <v>3318</v>
      </c>
      <c r="E2323" s="622" t="s">
        <v>3318</v>
      </c>
      <c r="F2323" s="4">
        <v>0</v>
      </c>
      <c r="G2323" s="4">
        <v>0</v>
      </c>
    </row>
    <row r="2324" spans="2:7" x14ac:dyDescent="0.35">
      <c r="B2324" s="621" t="s">
        <v>533</v>
      </c>
      <c r="C2324" s="621" t="s">
        <v>533</v>
      </c>
      <c r="D2324" s="621" t="s">
        <v>533</v>
      </c>
      <c r="E2324" s="621" t="s">
        <v>533</v>
      </c>
      <c r="F2324" s="4" t="s">
        <v>533</v>
      </c>
      <c r="G2324" s="4" t="s">
        <v>533</v>
      </c>
    </row>
    <row r="2325" spans="2:7" x14ac:dyDescent="0.35">
      <c r="B2325" s="17" t="s">
        <v>533</v>
      </c>
      <c r="C2325" s="623" t="s">
        <v>3308</v>
      </c>
      <c r="D2325" s="623" t="s">
        <v>3308</v>
      </c>
      <c r="E2325" s="623" t="s">
        <v>3308</v>
      </c>
      <c r="F2325" s="10" t="s">
        <v>2885</v>
      </c>
      <c r="G2325" s="10" t="s">
        <v>3663</v>
      </c>
    </row>
    <row r="2326" spans="2:7" x14ac:dyDescent="0.35">
      <c r="B2326" s="18" t="s">
        <v>533</v>
      </c>
      <c r="C2326" s="19" t="s">
        <v>533</v>
      </c>
      <c r="D2326" s="622" t="s">
        <v>3319</v>
      </c>
      <c r="E2326" s="622" t="s">
        <v>3319</v>
      </c>
      <c r="F2326" s="4" t="s">
        <v>1963</v>
      </c>
      <c r="G2326" s="4" t="s">
        <v>3664</v>
      </c>
    </row>
    <row r="2327" spans="2:7" x14ac:dyDescent="0.35">
      <c r="B2327" s="18" t="s">
        <v>533</v>
      </c>
      <c r="C2327" s="19" t="s">
        <v>533</v>
      </c>
      <c r="D2327" s="622" t="s">
        <v>3320</v>
      </c>
      <c r="E2327" s="622" t="s">
        <v>3320</v>
      </c>
      <c r="F2327" s="4" t="s">
        <v>1974</v>
      </c>
      <c r="G2327" s="4" t="s">
        <v>3665</v>
      </c>
    </row>
    <row r="2328" spans="2:7" x14ac:dyDescent="0.35">
      <c r="B2328" s="18" t="s">
        <v>533</v>
      </c>
      <c r="C2328" s="19" t="s">
        <v>533</v>
      </c>
      <c r="D2328" s="622" t="s">
        <v>3321</v>
      </c>
      <c r="E2328" s="622" t="s">
        <v>3321</v>
      </c>
      <c r="F2328" s="4" t="s">
        <v>1978</v>
      </c>
      <c r="G2328" s="4" t="s">
        <v>3666</v>
      </c>
    </row>
    <row r="2329" spans="2:7" x14ac:dyDescent="0.35">
      <c r="B2329" s="18" t="s">
        <v>533</v>
      </c>
      <c r="C2329" s="19" t="s">
        <v>533</v>
      </c>
      <c r="D2329" s="622" t="s">
        <v>3322</v>
      </c>
      <c r="E2329" s="622" t="s">
        <v>3322</v>
      </c>
      <c r="F2329" s="4">
        <v>0</v>
      </c>
      <c r="G2329" s="4">
        <v>0</v>
      </c>
    </row>
    <row r="2330" spans="2:7" x14ac:dyDescent="0.35">
      <c r="B2330" s="18" t="s">
        <v>533</v>
      </c>
      <c r="C2330" s="19" t="s">
        <v>533</v>
      </c>
      <c r="D2330" s="622" t="s">
        <v>3323</v>
      </c>
      <c r="E2330" s="622" t="s">
        <v>3323</v>
      </c>
      <c r="F2330" s="4">
        <v>0</v>
      </c>
      <c r="G2330" s="4">
        <v>0</v>
      </c>
    </row>
    <row r="2331" spans="2:7" x14ac:dyDescent="0.35">
      <c r="B2331" s="18" t="s">
        <v>533</v>
      </c>
      <c r="C2331" s="19" t="s">
        <v>533</v>
      </c>
      <c r="D2331" s="622" t="s">
        <v>3324</v>
      </c>
      <c r="E2331" s="622" t="s">
        <v>3324</v>
      </c>
      <c r="F2331" s="4">
        <v>0</v>
      </c>
      <c r="G2331" s="4">
        <v>0</v>
      </c>
    </row>
    <row r="2332" spans="2:7" x14ac:dyDescent="0.35">
      <c r="B2332" s="18" t="s">
        <v>533</v>
      </c>
      <c r="C2332" s="19" t="s">
        <v>533</v>
      </c>
      <c r="D2332" s="622" t="s">
        <v>3325</v>
      </c>
      <c r="E2332" s="622" t="s">
        <v>3325</v>
      </c>
      <c r="F2332" s="4" t="s">
        <v>587</v>
      </c>
      <c r="G2332" s="4" t="s">
        <v>668</v>
      </c>
    </row>
    <row r="2333" spans="2:7" x14ac:dyDescent="0.35">
      <c r="B2333" s="18" t="s">
        <v>533</v>
      </c>
      <c r="C2333" s="19" t="s">
        <v>533</v>
      </c>
      <c r="D2333" s="622" t="s">
        <v>3326</v>
      </c>
      <c r="E2333" s="622" t="s">
        <v>3326</v>
      </c>
      <c r="F2333" s="4">
        <v>0</v>
      </c>
      <c r="G2333" s="4">
        <v>0</v>
      </c>
    </row>
    <row r="2334" spans="2:7" x14ac:dyDescent="0.35">
      <c r="B2334" s="18" t="s">
        <v>533</v>
      </c>
      <c r="C2334" s="19" t="s">
        <v>533</v>
      </c>
      <c r="D2334" s="622" t="s">
        <v>3327</v>
      </c>
      <c r="E2334" s="622" t="s">
        <v>3327</v>
      </c>
      <c r="F2334" s="4">
        <v>0</v>
      </c>
      <c r="G2334" s="4">
        <v>0</v>
      </c>
    </row>
    <row r="2335" spans="2:7" x14ac:dyDescent="0.35">
      <c r="B2335" s="18" t="s">
        <v>533</v>
      </c>
      <c r="C2335" s="19" t="s">
        <v>533</v>
      </c>
      <c r="D2335" s="622" t="s">
        <v>3328</v>
      </c>
      <c r="E2335" s="622" t="s">
        <v>3328</v>
      </c>
      <c r="F2335" s="4">
        <v>0</v>
      </c>
      <c r="G2335" s="4">
        <v>0</v>
      </c>
    </row>
    <row r="2336" spans="2:7" x14ac:dyDescent="0.35">
      <c r="B2336" s="18" t="s">
        <v>533</v>
      </c>
      <c r="C2336" s="19" t="s">
        <v>533</v>
      </c>
      <c r="D2336" s="622" t="s">
        <v>3329</v>
      </c>
      <c r="E2336" s="622" t="s">
        <v>3329</v>
      </c>
      <c r="F2336" s="4">
        <v>0</v>
      </c>
      <c r="G2336" s="4">
        <v>0</v>
      </c>
    </row>
    <row r="2337" spans="2:7" x14ac:dyDescent="0.35">
      <c r="B2337" s="18" t="s">
        <v>533</v>
      </c>
      <c r="C2337" s="19" t="s">
        <v>533</v>
      </c>
      <c r="D2337" s="622" t="s">
        <v>3330</v>
      </c>
      <c r="E2337" s="622" t="s">
        <v>3330</v>
      </c>
      <c r="F2337" s="4">
        <v>0</v>
      </c>
      <c r="G2337" s="4">
        <v>0</v>
      </c>
    </row>
    <row r="2338" spans="2:7" x14ac:dyDescent="0.35">
      <c r="B2338" s="18" t="s">
        <v>533</v>
      </c>
      <c r="C2338" s="19" t="s">
        <v>533</v>
      </c>
      <c r="D2338" s="622" t="s">
        <v>3331</v>
      </c>
      <c r="E2338" s="622" t="s">
        <v>3331</v>
      </c>
      <c r="F2338" s="4">
        <v>0</v>
      </c>
      <c r="G2338" s="4">
        <v>0</v>
      </c>
    </row>
    <row r="2339" spans="2:7" x14ac:dyDescent="0.35">
      <c r="B2339" s="18" t="s">
        <v>533</v>
      </c>
      <c r="C2339" s="19" t="s">
        <v>533</v>
      </c>
      <c r="D2339" s="622" t="s">
        <v>3332</v>
      </c>
      <c r="E2339" s="622" t="s">
        <v>3332</v>
      </c>
      <c r="F2339" s="4">
        <v>0</v>
      </c>
      <c r="G2339" s="4">
        <v>0</v>
      </c>
    </row>
    <row r="2340" spans="2:7" x14ac:dyDescent="0.35">
      <c r="B2340" s="18" t="s">
        <v>533</v>
      </c>
      <c r="C2340" s="19" t="s">
        <v>533</v>
      </c>
      <c r="D2340" s="622" t="s">
        <v>3333</v>
      </c>
      <c r="E2340" s="622" t="s">
        <v>3333</v>
      </c>
      <c r="F2340" s="4">
        <v>0</v>
      </c>
      <c r="G2340" s="4">
        <v>0</v>
      </c>
    </row>
    <row r="2341" spans="2:7" x14ac:dyDescent="0.35">
      <c r="B2341" s="18" t="s">
        <v>533</v>
      </c>
      <c r="C2341" s="19" t="s">
        <v>533</v>
      </c>
      <c r="D2341" s="622" t="s">
        <v>3334</v>
      </c>
      <c r="E2341" s="622" t="s">
        <v>3334</v>
      </c>
      <c r="F2341" s="4">
        <v>0</v>
      </c>
      <c r="G2341" s="4">
        <v>0</v>
      </c>
    </row>
    <row r="2342" spans="2:7" x14ac:dyDescent="0.35">
      <c r="B2342" s="620" t="s">
        <v>3298</v>
      </c>
      <c r="C2342" s="620" t="s">
        <v>3298</v>
      </c>
      <c r="D2342" s="620" t="s">
        <v>3298</v>
      </c>
      <c r="E2342" s="620" t="s">
        <v>3298</v>
      </c>
      <c r="F2342" s="10" t="s">
        <v>1986</v>
      </c>
      <c r="G2342" s="10" t="s">
        <v>597</v>
      </c>
    </row>
    <row r="2343" spans="2:7" x14ac:dyDescent="0.35">
      <c r="B2343" s="621" t="s">
        <v>533</v>
      </c>
      <c r="C2343" s="621" t="s">
        <v>533</v>
      </c>
      <c r="D2343" s="621" t="s">
        <v>533</v>
      </c>
      <c r="E2343" s="621" t="s">
        <v>533</v>
      </c>
      <c r="F2343" s="4" t="s">
        <v>533</v>
      </c>
      <c r="G2343" s="4" t="s">
        <v>533</v>
      </c>
    </row>
    <row r="2344" spans="2:7" x14ac:dyDescent="0.35">
      <c r="B2344" s="620" t="s">
        <v>3299</v>
      </c>
      <c r="C2344" s="620" t="s">
        <v>3299</v>
      </c>
      <c r="D2344" s="620" t="s">
        <v>3299</v>
      </c>
      <c r="E2344" s="620" t="s">
        <v>3299</v>
      </c>
      <c r="F2344" s="10" t="s">
        <v>533</v>
      </c>
      <c r="G2344" s="10" t="s">
        <v>533</v>
      </c>
    </row>
    <row r="2345" spans="2:7" x14ac:dyDescent="0.35">
      <c r="B2345" s="17" t="s">
        <v>533</v>
      </c>
      <c r="C2345" s="623" t="s">
        <v>3307</v>
      </c>
      <c r="D2345" s="623" t="s">
        <v>3307</v>
      </c>
      <c r="E2345" s="623" t="s">
        <v>3307</v>
      </c>
      <c r="F2345" s="10">
        <v>0</v>
      </c>
      <c r="G2345" s="10">
        <v>0</v>
      </c>
    </row>
    <row r="2346" spans="2:7" x14ac:dyDescent="0.35">
      <c r="B2346" s="18" t="s">
        <v>533</v>
      </c>
      <c r="C2346" s="19" t="s">
        <v>533</v>
      </c>
      <c r="D2346" s="622" t="s">
        <v>3335</v>
      </c>
      <c r="E2346" s="622" t="s">
        <v>3335</v>
      </c>
      <c r="F2346" s="4">
        <v>0</v>
      </c>
      <c r="G2346" s="4">
        <v>0</v>
      </c>
    </row>
    <row r="2347" spans="2:7" x14ac:dyDescent="0.35">
      <c r="B2347" s="18" t="s">
        <v>533</v>
      </c>
      <c r="C2347" s="19" t="s">
        <v>533</v>
      </c>
      <c r="D2347" s="622" t="s">
        <v>3336</v>
      </c>
      <c r="E2347" s="622" t="s">
        <v>3336</v>
      </c>
      <c r="F2347" s="4">
        <v>0</v>
      </c>
      <c r="G2347" s="4">
        <v>0</v>
      </c>
    </row>
    <row r="2348" spans="2:7" x14ac:dyDescent="0.35">
      <c r="B2348" s="18" t="s">
        <v>533</v>
      </c>
      <c r="C2348" s="19" t="s">
        <v>533</v>
      </c>
      <c r="D2348" s="622" t="s">
        <v>3337</v>
      </c>
      <c r="E2348" s="622" t="s">
        <v>3337</v>
      </c>
      <c r="F2348" s="4">
        <v>0</v>
      </c>
      <c r="G2348" s="4">
        <v>0</v>
      </c>
    </row>
    <row r="2349" spans="2:7" x14ac:dyDescent="0.35">
      <c r="B2349" s="621" t="s">
        <v>533</v>
      </c>
      <c r="C2349" s="621" t="s">
        <v>533</v>
      </c>
      <c r="D2349" s="621" t="s">
        <v>533</v>
      </c>
      <c r="E2349" s="621" t="s">
        <v>533</v>
      </c>
      <c r="F2349" s="4" t="s">
        <v>533</v>
      </c>
      <c r="G2349" s="4" t="s">
        <v>533</v>
      </c>
    </row>
    <row r="2350" spans="2:7" x14ac:dyDescent="0.35">
      <c r="B2350" s="17" t="s">
        <v>533</v>
      </c>
      <c r="C2350" s="623" t="s">
        <v>3308</v>
      </c>
      <c r="D2350" s="623" t="s">
        <v>3308</v>
      </c>
      <c r="E2350" s="623" t="s">
        <v>3308</v>
      </c>
      <c r="F2350" s="10" t="s">
        <v>1986</v>
      </c>
      <c r="G2350" s="10" t="s">
        <v>597</v>
      </c>
    </row>
    <row r="2351" spans="2:7" x14ac:dyDescent="0.35">
      <c r="B2351" s="18" t="s">
        <v>533</v>
      </c>
      <c r="C2351" s="19" t="s">
        <v>533</v>
      </c>
      <c r="D2351" s="622" t="s">
        <v>3335</v>
      </c>
      <c r="E2351" s="622" t="s">
        <v>3335</v>
      </c>
      <c r="F2351" s="4">
        <v>0</v>
      </c>
      <c r="G2351" s="4">
        <v>0</v>
      </c>
    </row>
    <row r="2352" spans="2:7" x14ac:dyDescent="0.35">
      <c r="B2352" s="18" t="s">
        <v>533</v>
      </c>
      <c r="C2352" s="19" t="s">
        <v>533</v>
      </c>
      <c r="D2352" s="622" t="s">
        <v>3336</v>
      </c>
      <c r="E2352" s="622" t="s">
        <v>3336</v>
      </c>
      <c r="F2352" s="4" t="s">
        <v>1986</v>
      </c>
      <c r="G2352" s="4" t="s">
        <v>597</v>
      </c>
    </row>
    <row r="2353" spans="2:7" x14ac:dyDescent="0.35">
      <c r="B2353" s="18" t="s">
        <v>533</v>
      </c>
      <c r="C2353" s="19" t="s">
        <v>533</v>
      </c>
      <c r="D2353" s="622" t="s">
        <v>3338</v>
      </c>
      <c r="E2353" s="622" t="s">
        <v>3338</v>
      </c>
      <c r="F2353" s="4">
        <v>0</v>
      </c>
      <c r="G2353" s="4">
        <v>0</v>
      </c>
    </row>
    <row r="2354" spans="2:7" x14ac:dyDescent="0.35">
      <c r="B2354" s="620" t="s">
        <v>3300</v>
      </c>
      <c r="C2354" s="620" t="s">
        <v>3300</v>
      </c>
      <c r="D2354" s="620" t="s">
        <v>3300</v>
      </c>
      <c r="E2354" s="620" t="s">
        <v>3300</v>
      </c>
      <c r="F2354" s="10" t="s">
        <v>3427</v>
      </c>
      <c r="G2354" s="10" t="s">
        <v>3411</v>
      </c>
    </row>
    <row r="2355" spans="2:7" x14ac:dyDescent="0.35">
      <c r="B2355" s="621" t="s">
        <v>533</v>
      </c>
      <c r="C2355" s="621" t="s">
        <v>533</v>
      </c>
      <c r="D2355" s="621" t="s">
        <v>533</v>
      </c>
      <c r="E2355" s="621" t="s">
        <v>533</v>
      </c>
      <c r="F2355" s="4" t="s">
        <v>533</v>
      </c>
      <c r="G2355" s="4" t="s">
        <v>533</v>
      </c>
    </row>
    <row r="2356" spans="2:7" x14ac:dyDescent="0.35">
      <c r="B2356" s="620" t="s">
        <v>3301</v>
      </c>
      <c r="C2356" s="620" t="s">
        <v>3301</v>
      </c>
      <c r="D2356" s="620" t="s">
        <v>3301</v>
      </c>
      <c r="E2356" s="620" t="s">
        <v>3301</v>
      </c>
      <c r="F2356" s="10" t="s">
        <v>533</v>
      </c>
      <c r="G2356" s="10" t="s">
        <v>533</v>
      </c>
    </row>
    <row r="2357" spans="2:7" x14ac:dyDescent="0.35">
      <c r="B2357" s="17" t="s">
        <v>533</v>
      </c>
      <c r="C2357" s="623" t="s">
        <v>3307</v>
      </c>
      <c r="D2357" s="623" t="s">
        <v>3307</v>
      </c>
      <c r="E2357" s="623" t="s">
        <v>3307</v>
      </c>
      <c r="F2357" s="10">
        <v>0</v>
      </c>
      <c r="G2357" s="10">
        <v>0</v>
      </c>
    </row>
    <row r="2358" spans="2:7" x14ac:dyDescent="0.35">
      <c r="B2358" s="18" t="s">
        <v>533</v>
      </c>
      <c r="C2358" s="19" t="s">
        <v>533</v>
      </c>
      <c r="D2358" s="622" t="s">
        <v>3339</v>
      </c>
      <c r="E2358" s="622" t="s">
        <v>3339</v>
      </c>
      <c r="F2358" s="4">
        <v>0</v>
      </c>
      <c r="G2358" s="4">
        <v>0</v>
      </c>
    </row>
    <row r="2359" spans="2:7" x14ac:dyDescent="0.35">
      <c r="B2359" s="18" t="s">
        <v>533</v>
      </c>
      <c r="C2359" s="19" t="s">
        <v>533</v>
      </c>
      <c r="D2359" s="19" t="s">
        <v>533</v>
      </c>
      <c r="E2359" s="20" t="s">
        <v>3343</v>
      </c>
      <c r="F2359" s="4">
        <v>0</v>
      </c>
      <c r="G2359" s="4">
        <v>0</v>
      </c>
    </row>
    <row r="2360" spans="2:7" x14ac:dyDescent="0.35">
      <c r="B2360" s="18" t="s">
        <v>533</v>
      </c>
      <c r="C2360" s="19" t="s">
        <v>533</v>
      </c>
      <c r="D2360" s="19" t="s">
        <v>533</v>
      </c>
      <c r="E2360" s="20" t="s">
        <v>3344</v>
      </c>
      <c r="F2360" s="4">
        <v>0</v>
      </c>
      <c r="G2360" s="4">
        <v>0</v>
      </c>
    </row>
    <row r="2361" spans="2:7" x14ac:dyDescent="0.35">
      <c r="B2361" s="18" t="s">
        <v>533</v>
      </c>
      <c r="C2361" s="19" t="s">
        <v>533</v>
      </c>
      <c r="D2361" s="622" t="s">
        <v>3340</v>
      </c>
      <c r="E2361" s="622" t="s">
        <v>3340</v>
      </c>
      <c r="F2361" s="4">
        <v>0</v>
      </c>
      <c r="G2361" s="4">
        <v>0</v>
      </c>
    </row>
    <row r="2362" spans="2:7" x14ac:dyDescent="0.35">
      <c r="B2362" s="621" t="s">
        <v>533</v>
      </c>
      <c r="C2362" s="621" t="s">
        <v>533</v>
      </c>
      <c r="D2362" s="621" t="s">
        <v>533</v>
      </c>
      <c r="E2362" s="621" t="s">
        <v>533</v>
      </c>
      <c r="F2362" s="4" t="s">
        <v>533</v>
      </c>
      <c r="G2362" s="4" t="s">
        <v>533</v>
      </c>
    </row>
    <row r="2363" spans="2:7" x14ac:dyDescent="0.35">
      <c r="B2363" s="17" t="s">
        <v>533</v>
      </c>
      <c r="C2363" s="623" t="s">
        <v>3308</v>
      </c>
      <c r="D2363" s="623" t="s">
        <v>3308</v>
      </c>
      <c r="E2363" s="623" t="s">
        <v>3308</v>
      </c>
      <c r="F2363" s="10">
        <v>0</v>
      </c>
      <c r="G2363" s="10">
        <v>0</v>
      </c>
    </row>
    <row r="2364" spans="2:7" x14ac:dyDescent="0.35">
      <c r="B2364" s="18" t="s">
        <v>533</v>
      </c>
      <c r="C2364" s="19" t="s">
        <v>533</v>
      </c>
      <c r="D2364" s="622" t="s">
        <v>3341</v>
      </c>
      <c r="E2364" s="622" t="s">
        <v>3341</v>
      </c>
      <c r="F2364" s="4">
        <v>0</v>
      </c>
      <c r="G2364" s="4">
        <v>0</v>
      </c>
    </row>
    <row r="2365" spans="2:7" x14ac:dyDescent="0.35">
      <c r="B2365" s="18" t="s">
        <v>533</v>
      </c>
      <c r="C2365" s="19" t="s">
        <v>533</v>
      </c>
      <c r="D2365" s="19" t="s">
        <v>533</v>
      </c>
      <c r="E2365" s="20" t="s">
        <v>3343</v>
      </c>
      <c r="F2365" s="4">
        <v>0</v>
      </c>
      <c r="G2365" s="4">
        <v>0</v>
      </c>
    </row>
    <row r="2366" spans="2:7" x14ac:dyDescent="0.35">
      <c r="B2366" s="18" t="s">
        <v>533</v>
      </c>
      <c r="C2366" s="19" t="s">
        <v>533</v>
      </c>
      <c r="D2366" s="19" t="s">
        <v>533</v>
      </c>
      <c r="E2366" s="20" t="s">
        <v>3344</v>
      </c>
      <c r="F2366" s="4">
        <v>0</v>
      </c>
      <c r="G2366" s="4">
        <v>0</v>
      </c>
    </row>
    <row r="2367" spans="2:7" x14ac:dyDescent="0.35">
      <c r="B2367" s="18" t="s">
        <v>533</v>
      </c>
      <c r="C2367" s="19" t="s">
        <v>533</v>
      </c>
      <c r="D2367" s="622" t="s">
        <v>3342</v>
      </c>
      <c r="E2367" s="622" t="s">
        <v>3342</v>
      </c>
      <c r="F2367" s="4">
        <v>0</v>
      </c>
      <c r="G2367" s="4">
        <v>0</v>
      </c>
    </row>
    <row r="2368" spans="2:7" x14ac:dyDescent="0.35">
      <c r="B2368" s="620" t="s">
        <v>3302</v>
      </c>
      <c r="C2368" s="620" t="s">
        <v>3302</v>
      </c>
      <c r="D2368" s="620" t="s">
        <v>3302</v>
      </c>
      <c r="E2368" s="620" t="s">
        <v>3302</v>
      </c>
      <c r="F2368" s="10">
        <v>0</v>
      </c>
      <c r="G2368" s="10">
        <v>0</v>
      </c>
    </row>
    <row r="2369" spans="2:8" x14ac:dyDescent="0.35">
      <c r="B2369" s="621" t="s">
        <v>533</v>
      </c>
      <c r="C2369" s="621" t="s">
        <v>533</v>
      </c>
      <c r="D2369" s="621" t="s">
        <v>533</v>
      </c>
      <c r="E2369" s="621" t="s">
        <v>533</v>
      </c>
      <c r="F2369" s="4" t="s">
        <v>533</v>
      </c>
      <c r="G2369" s="4" t="s">
        <v>533</v>
      </c>
    </row>
    <row r="2370" spans="2:8" x14ac:dyDescent="0.35">
      <c r="B2370" s="620" t="s">
        <v>3303</v>
      </c>
      <c r="C2370" s="620" t="s">
        <v>3303</v>
      </c>
      <c r="D2370" s="620" t="s">
        <v>3303</v>
      </c>
      <c r="E2370" s="620" t="s">
        <v>3303</v>
      </c>
      <c r="F2370" s="10">
        <v>0</v>
      </c>
      <c r="G2370" s="10">
        <v>0</v>
      </c>
    </row>
    <row r="2371" spans="2:8" x14ac:dyDescent="0.35">
      <c r="B2371" s="621" t="s">
        <v>533</v>
      </c>
      <c r="C2371" s="621" t="s">
        <v>533</v>
      </c>
      <c r="D2371" s="621" t="s">
        <v>533</v>
      </c>
      <c r="E2371" s="621" t="s">
        <v>533</v>
      </c>
      <c r="F2371" s="4" t="s">
        <v>533</v>
      </c>
      <c r="G2371" s="4" t="s">
        <v>533</v>
      </c>
    </row>
    <row r="2372" spans="2:8" x14ac:dyDescent="0.35">
      <c r="B2372" s="620" t="s">
        <v>3304</v>
      </c>
      <c r="C2372" s="620" t="s">
        <v>3304</v>
      </c>
      <c r="D2372" s="620" t="s">
        <v>3304</v>
      </c>
      <c r="E2372" s="620" t="s">
        <v>3304</v>
      </c>
      <c r="F2372" s="10">
        <v>0</v>
      </c>
      <c r="G2372" s="10">
        <v>0</v>
      </c>
    </row>
    <row r="2373" spans="2:8" x14ac:dyDescent="0.35">
      <c r="B2373" s="621" t="s">
        <v>533</v>
      </c>
      <c r="C2373" s="621" t="s">
        <v>533</v>
      </c>
      <c r="D2373" s="621" t="s">
        <v>533</v>
      </c>
      <c r="E2373" s="621" t="s">
        <v>533</v>
      </c>
      <c r="F2373" s="4" t="s">
        <v>533</v>
      </c>
      <c r="G2373" s="4" t="s">
        <v>533</v>
      </c>
    </row>
    <row r="2374" spans="2:8" x14ac:dyDescent="0.35">
      <c r="B2374" s="620" t="s">
        <v>3305</v>
      </c>
      <c r="C2374" s="620" t="s">
        <v>3305</v>
      </c>
      <c r="D2374" s="620" t="s">
        <v>3305</v>
      </c>
      <c r="E2374" s="620" t="s">
        <v>3305</v>
      </c>
      <c r="F2374" s="10">
        <v>0</v>
      </c>
      <c r="G2374" s="10">
        <v>0</v>
      </c>
    </row>
    <row r="2375" spans="2:8" x14ac:dyDescent="0.35">
      <c r="B2375" s="621" t="s">
        <v>533</v>
      </c>
      <c r="C2375" s="621" t="s">
        <v>533</v>
      </c>
      <c r="D2375" s="621" t="s">
        <v>533</v>
      </c>
      <c r="E2375" s="621" t="s">
        <v>533</v>
      </c>
      <c r="F2375" s="4" t="s">
        <v>533</v>
      </c>
      <c r="G2375" s="4" t="s">
        <v>533</v>
      </c>
    </row>
    <row r="2376" spans="2:8" x14ac:dyDescent="0.35">
      <c r="B2376" s="21" t="s">
        <v>533</v>
      </c>
      <c r="C2376" s="21" t="s">
        <v>533</v>
      </c>
      <c r="D2376" s="21" t="s">
        <v>533</v>
      </c>
      <c r="E2376" s="21" t="s">
        <v>533</v>
      </c>
      <c r="F2376" s="24" t="s">
        <v>533</v>
      </c>
      <c r="G2376" s="24" t="s">
        <v>533</v>
      </c>
    </row>
    <row r="2377" spans="2:8" x14ac:dyDescent="0.35">
      <c r="B2377" s="22" t="s">
        <v>533</v>
      </c>
      <c r="C2377" s="22" t="s">
        <v>533</v>
      </c>
      <c r="D2377" s="22" t="s">
        <v>533</v>
      </c>
      <c r="E2377" s="22" t="s">
        <v>533</v>
      </c>
      <c r="F2377" s="25" t="s">
        <v>533</v>
      </c>
      <c r="G2377" s="25" t="s">
        <v>533</v>
      </c>
    </row>
    <row r="2378" spans="2:8" x14ac:dyDescent="0.35">
      <c r="B2378" s="23" t="s">
        <v>533</v>
      </c>
      <c r="C2378" s="23" t="s">
        <v>533</v>
      </c>
      <c r="D2378" s="23" t="s">
        <v>533</v>
      </c>
      <c r="E2378" s="23" t="s">
        <v>533</v>
      </c>
      <c r="F2378" s="26" t="s">
        <v>533</v>
      </c>
      <c r="G2378" s="26" t="s">
        <v>533</v>
      </c>
    </row>
    <row r="2379" spans="2:8" x14ac:dyDescent="0.35">
      <c r="B2379" s="624" t="s">
        <v>34</v>
      </c>
      <c r="C2379" s="624" t="s">
        <v>34</v>
      </c>
      <c r="D2379" s="624" t="s">
        <v>34</v>
      </c>
      <c r="E2379" s="624" t="s">
        <v>34</v>
      </c>
      <c r="F2379" s="624" t="s">
        <v>34</v>
      </c>
      <c r="G2379" s="624" t="s">
        <v>34</v>
      </c>
      <c r="H2379" s="27"/>
    </row>
    <row r="2380" spans="2:8" x14ac:dyDescent="0.35">
      <c r="B2380" s="625" t="s">
        <v>3293</v>
      </c>
      <c r="C2380" s="625" t="s">
        <v>3293</v>
      </c>
      <c r="D2380" s="625" t="s">
        <v>3293</v>
      </c>
      <c r="E2380" s="625" t="s">
        <v>3293</v>
      </c>
      <c r="F2380" s="625" t="s">
        <v>3293</v>
      </c>
      <c r="G2380" s="625" t="s">
        <v>3293</v>
      </c>
      <c r="H2380" s="27"/>
    </row>
    <row r="2381" spans="2:8" x14ac:dyDescent="0.35">
      <c r="B2381" s="625" t="s">
        <v>3294</v>
      </c>
      <c r="C2381" s="625" t="s">
        <v>3294</v>
      </c>
      <c r="D2381" s="625" t="s">
        <v>3294</v>
      </c>
      <c r="E2381" s="625" t="s">
        <v>3294</v>
      </c>
      <c r="F2381" s="625" t="s">
        <v>3294</v>
      </c>
      <c r="G2381" s="625" t="s">
        <v>3294</v>
      </c>
      <c r="H2381" s="27"/>
    </row>
    <row r="2382" spans="2:8" x14ac:dyDescent="0.35">
      <c r="B2382" s="626" t="s">
        <v>3295</v>
      </c>
      <c r="C2382" s="626" t="s">
        <v>3295</v>
      </c>
      <c r="D2382" s="626" t="s">
        <v>3295</v>
      </c>
      <c r="E2382" s="626" t="s">
        <v>3295</v>
      </c>
      <c r="F2382" s="626" t="s">
        <v>3295</v>
      </c>
      <c r="G2382" s="626" t="s">
        <v>3295</v>
      </c>
      <c r="H2382" s="27"/>
    </row>
    <row r="2383" spans="2:8" x14ac:dyDescent="0.35">
      <c r="B2383" s="619" t="s">
        <v>3296</v>
      </c>
      <c r="C2383" s="619" t="s">
        <v>3296</v>
      </c>
      <c r="D2383" s="619" t="s">
        <v>3296</v>
      </c>
      <c r="E2383" s="619" t="s">
        <v>3296</v>
      </c>
      <c r="F2383" s="14">
        <v>2025</v>
      </c>
      <c r="G2383" s="14">
        <v>2024</v>
      </c>
    </row>
    <row r="2384" spans="2:8" x14ac:dyDescent="0.35">
      <c r="B2384" s="620" t="s">
        <v>3297</v>
      </c>
      <c r="C2384" s="620" t="s">
        <v>3297</v>
      </c>
      <c r="D2384" s="620" t="s">
        <v>3297</v>
      </c>
      <c r="E2384" s="620" t="s">
        <v>3297</v>
      </c>
      <c r="F2384" s="10" t="s">
        <v>533</v>
      </c>
      <c r="G2384" s="10" t="s">
        <v>533</v>
      </c>
    </row>
    <row r="2385" spans="2:7" x14ac:dyDescent="0.35">
      <c r="B2385" s="17" t="s">
        <v>533</v>
      </c>
      <c r="C2385" s="623" t="s">
        <v>3307</v>
      </c>
      <c r="D2385" s="623" t="s">
        <v>3307</v>
      </c>
      <c r="E2385" s="623" t="s">
        <v>3307</v>
      </c>
      <c r="F2385" s="10" t="s">
        <v>86</v>
      </c>
      <c r="G2385" s="10" t="s">
        <v>3667</v>
      </c>
    </row>
    <row r="2386" spans="2:7" x14ac:dyDescent="0.35">
      <c r="B2386" s="18" t="s">
        <v>533</v>
      </c>
      <c r="C2386" s="19" t="s">
        <v>533</v>
      </c>
      <c r="D2386" s="622" t="s">
        <v>3309</v>
      </c>
      <c r="E2386" s="622" t="s">
        <v>3309</v>
      </c>
      <c r="F2386" s="4">
        <v>0</v>
      </c>
      <c r="G2386" s="4">
        <v>0</v>
      </c>
    </row>
    <row r="2387" spans="2:7" x14ac:dyDescent="0.35">
      <c r="B2387" s="18" t="s">
        <v>533</v>
      </c>
      <c r="C2387" s="19" t="s">
        <v>533</v>
      </c>
      <c r="D2387" s="622" t="s">
        <v>3310</v>
      </c>
      <c r="E2387" s="622" t="s">
        <v>3310</v>
      </c>
      <c r="F2387" s="4">
        <v>0</v>
      </c>
      <c r="G2387" s="4">
        <v>0</v>
      </c>
    </row>
    <row r="2388" spans="2:7" x14ac:dyDescent="0.35">
      <c r="B2388" s="18" t="s">
        <v>533</v>
      </c>
      <c r="C2388" s="19" t="s">
        <v>533</v>
      </c>
      <c r="D2388" s="622" t="s">
        <v>3311</v>
      </c>
      <c r="E2388" s="622" t="s">
        <v>3311</v>
      </c>
      <c r="F2388" s="4">
        <v>0</v>
      </c>
      <c r="G2388" s="4">
        <v>0</v>
      </c>
    </row>
    <row r="2389" spans="2:7" x14ac:dyDescent="0.35">
      <c r="B2389" s="18" t="s">
        <v>533</v>
      </c>
      <c r="C2389" s="19" t="s">
        <v>533</v>
      </c>
      <c r="D2389" s="622" t="s">
        <v>3312</v>
      </c>
      <c r="E2389" s="622" t="s">
        <v>3312</v>
      </c>
      <c r="F2389" s="4">
        <v>0</v>
      </c>
      <c r="G2389" s="4">
        <v>0</v>
      </c>
    </row>
    <row r="2390" spans="2:7" x14ac:dyDescent="0.35">
      <c r="B2390" s="18" t="s">
        <v>533</v>
      </c>
      <c r="C2390" s="19" t="s">
        <v>533</v>
      </c>
      <c r="D2390" s="622" t="s">
        <v>3313</v>
      </c>
      <c r="E2390" s="622" t="s">
        <v>3313</v>
      </c>
      <c r="F2390" s="4">
        <v>0</v>
      </c>
      <c r="G2390" s="4">
        <v>0</v>
      </c>
    </row>
    <row r="2391" spans="2:7" x14ac:dyDescent="0.35">
      <c r="B2391" s="18" t="s">
        <v>533</v>
      </c>
      <c r="C2391" s="19" t="s">
        <v>533</v>
      </c>
      <c r="D2391" s="622" t="s">
        <v>3314</v>
      </c>
      <c r="E2391" s="622" t="s">
        <v>3314</v>
      </c>
      <c r="F2391" s="4">
        <v>0</v>
      </c>
      <c r="G2391" s="4">
        <v>0</v>
      </c>
    </row>
    <row r="2392" spans="2:7" x14ac:dyDescent="0.35">
      <c r="B2392" s="18" t="s">
        <v>533</v>
      </c>
      <c r="C2392" s="19" t="s">
        <v>533</v>
      </c>
      <c r="D2392" s="622" t="s">
        <v>3315</v>
      </c>
      <c r="E2392" s="622" t="s">
        <v>3315</v>
      </c>
      <c r="F2392" s="4" t="s">
        <v>3428</v>
      </c>
      <c r="G2392" s="4" t="s">
        <v>3668</v>
      </c>
    </row>
    <row r="2393" spans="2:7" x14ac:dyDescent="0.35">
      <c r="B2393" s="18" t="s">
        <v>533</v>
      </c>
      <c r="C2393" s="19" t="s">
        <v>533</v>
      </c>
      <c r="D2393" s="622" t="s">
        <v>3316</v>
      </c>
      <c r="E2393" s="622" t="s">
        <v>3316</v>
      </c>
      <c r="F2393" s="4">
        <v>0</v>
      </c>
      <c r="G2393" s="4">
        <v>0</v>
      </c>
    </row>
    <row r="2394" spans="2:7" x14ac:dyDescent="0.35">
      <c r="B2394" s="18" t="s">
        <v>533</v>
      </c>
      <c r="C2394" s="19" t="s">
        <v>533</v>
      </c>
      <c r="D2394" s="622" t="s">
        <v>3317</v>
      </c>
      <c r="E2394" s="622" t="s">
        <v>3317</v>
      </c>
      <c r="F2394" s="4" t="s">
        <v>3429</v>
      </c>
      <c r="G2394" s="4" t="s">
        <v>3669</v>
      </c>
    </row>
    <row r="2395" spans="2:7" x14ac:dyDescent="0.35">
      <c r="B2395" s="18" t="s">
        <v>533</v>
      </c>
      <c r="C2395" s="19" t="s">
        <v>533</v>
      </c>
      <c r="D2395" s="622" t="s">
        <v>3318</v>
      </c>
      <c r="E2395" s="622" t="s">
        <v>3318</v>
      </c>
      <c r="F2395" s="4">
        <v>0</v>
      </c>
      <c r="G2395" s="4">
        <v>0</v>
      </c>
    </row>
    <row r="2396" spans="2:7" x14ac:dyDescent="0.35">
      <c r="B2396" s="621" t="s">
        <v>533</v>
      </c>
      <c r="C2396" s="621" t="s">
        <v>533</v>
      </c>
      <c r="D2396" s="621" t="s">
        <v>533</v>
      </c>
      <c r="E2396" s="621" t="s">
        <v>533</v>
      </c>
      <c r="F2396" s="4" t="s">
        <v>533</v>
      </c>
      <c r="G2396" s="4" t="s">
        <v>533</v>
      </c>
    </row>
    <row r="2397" spans="2:7" x14ac:dyDescent="0.35">
      <c r="B2397" s="17" t="s">
        <v>533</v>
      </c>
      <c r="C2397" s="623" t="s">
        <v>3308</v>
      </c>
      <c r="D2397" s="623" t="s">
        <v>3308</v>
      </c>
      <c r="E2397" s="623" t="s">
        <v>3308</v>
      </c>
      <c r="F2397" s="10" t="s">
        <v>2893</v>
      </c>
      <c r="G2397" s="10" t="s">
        <v>3670</v>
      </c>
    </row>
    <row r="2398" spans="2:7" x14ac:dyDescent="0.35">
      <c r="B2398" s="18" t="s">
        <v>533</v>
      </c>
      <c r="C2398" s="19" t="s">
        <v>533</v>
      </c>
      <c r="D2398" s="622" t="s">
        <v>3319</v>
      </c>
      <c r="E2398" s="622" t="s">
        <v>3319</v>
      </c>
      <c r="F2398" s="4" t="s">
        <v>1987</v>
      </c>
      <c r="G2398" s="4" t="s">
        <v>3671</v>
      </c>
    </row>
    <row r="2399" spans="2:7" x14ac:dyDescent="0.35">
      <c r="B2399" s="18" t="s">
        <v>533</v>
      </c>
      <c r="C2399" s="19" t="s">
        <v>533</v>
      </c>
      <c r="D2399" s="622" t="s">
        <v>3320</v>
      </c>
      <c r="E2399" s="622" t="s">
        <v>3320</v>
      </c>
      <c r="F2399" s="4" t="s">
        <v>1999</v>
      </c>
      <c r="G2399" s="4" t="s">
        <v>3672</v>
      </c>
    </row>
    <row r="2400" spans="2:7" x14ac:dyDescent="0.35">
      <c r="B2400" s="18" t="s">
        <v>533</v>
      </c>
      <c r="C2400" s="19" t="s">
        <v>533</v>
      </c>
      <c r="D2400" s="622" t="s">
        <v>3321</v>
      </c>
      <c r="E2400" s="622" t="s">
        <v>3321</v>
      </c>
      <c r="F2400" s="4" t="s">
        <v>2012</v>
      </c>
      <c r="G2400" s="4" t="s">
        <v>3673</v>
      </c>
    </row>
    <row r="2401" spans="2:7" x14ac:dyDescent="0.35">
      <c r="B2401" s="18" t="s">
        <v>533</v>
      </c>
      <c r="C2401" s="19" t="s">
        <v>533</v>
      </c>
      <c r="D2401" s="622" t="s">
        <v>3322</v>
      </c>
      <c r="E2401" s="622" t="s">
        <v>3322</v>
      </c>
      <c r="F2401" s="4">
        <v>0</v>
      </c>
      <c r="G2401" s="4">
        <v>0</v>
      </c>
    </row>
    <row r="2402" spans="2:7" x14ac:dyDescent="0.35">
      <c r="B2402" s="18" t="s">
        <v>533</v>
      </c>
      <c r="C2402" s="19" t="s">
        <v>533</v>
      </c>
      <c r="D2402" s="622" t="s">
        <v>3323</v>
      </c>
      <c r="E2402" s="622" t="s">
        <v>3323</v>
      </c>
      <c r="F2402" s="4">
        <v>0</v>
      </c>
      <c r="G2402" s="4">
        <v>0</v>
      </c>
    </row>
    <row r="2403" spans="2:7" x14ac:dyDescent="0.35">
      <c r="B2403" s="18" t="s">
        <v>533</v>
      </c>
      <c r="C2403" s="19" t="s">
        <v>533</v>
      </c>
      <c r="D2403" s="622" t="s">
        <v>3324</v>
      </c>
      <c r="E2403" s="622" t="s">
        <v>3324</v>
      </c>
      <c r="F2403" s="4" t="s">
        <v>2035</v>
      </c>
      <c r="G2403" s="4" t="s">
        <v>3674</v>
      </c>
    </row>
    <row r="2404" spans="2:7" x14ac:dyDescent="0.35">
      <c r="B2404" s="18" t="s">
        <v>533</v>
      </c>
      <c r="C2404" s="19" t="s">
        <v>533</v>
      </c>
      <c r="D2404" s="622" t="s">
        <v>3325</v>
      </c>
      <c r="E2404" s="622" t="s">
        <v>3325</v>
      </c>
      <c r="F2404" s="4" t="s">
        <v>480</v>
      </c>
      <c r="G2404" s="4" t="s">
        <v>480</v>
      </c>
    </row>
    <row r="2405" spans="2:7" x14ac:dyDescent="0.35">
      <c r="B2405" s="18" t="s">
        <v>533</v>
      </c>
      <c r="C2405" s="19" t="s">
        <v>533</v>
      </c>
      <c r="D2405" s="622" t="s">
        <v>3326</v>
      </c>
      <c r="E2405" s="622" t="s">
        <v>3326</v>
      </c>
      <c r="F2405" s="4">
        <v>0</v>
      </c>
      <c r="G2405" s="4">
        <v>0</v>
      </c>
    </row>
    <row r="2406" spans="2:7" x14ac:dyDescent="0.35">
      <c r="B2406" s="18" t="s">
        <v>533</v>
      </c>
      <c r="C2406" s="19" t="s">
        <v>533</v>
      </c>
      <c r="D2406" s="622" t="s">
        <v>3327</v>
      </c>
      <c r="E2406" s="622" t="s">
        <v>3327</v>
      </c>
      <c r="F2406" s="4">
        <v>0</v>
      </c>
      <c r="G2406" s="4">
        <v>0</v>
      </c>
    </row>
    <row r="2407" spans="2:7" x14ac:dyDescent="0.35">
      <c r="B2407" s="18" t="s">
        <v>533</v>
      </c>
      <c r="C2407" s="19" t="s">
        <v>533</v>
      </c>
      <c r="D2407" s="622" t="s">
        <v>3328</v>
      </c>
      <c r="E2407" s="622" t="s">
        <v>3328</v>
      </c>
      <c r="F2407" s="4">
        <v>0</v>
      </c>
      <c r="G2407" s="4">
        <v>0</v>
      </c>
    </row>
    <row r="2408" spans="2:7" x14ac:dyDescent="0.35">
      <c r="B2408" s="18" t="s">
        <v>533</v>
      </c>
      <c r="C2408" s="19" t="s">
        <v>533</v>
      </c>
      <c r="D2408" s="622" t="s">
        <v>3329</v>
      </c>
      <c r="E2408" s="622" t="s">
        <v>3329</v>
      </c>
      <c r="F2408" s="4">
        <v>0</v>
      </c>
      <c r="G2408" s="4">
        <v>0</v>
      </c>
    </row>
    <row r="2409" spans="2:7" x14ac:dyDescent="0.35">
      <c r="B2409" s="18" t="s">
        <v>533</v>
      </c>
      <c r="C2409" s="19" t="s">
        <v>533</v>
      </c>
      <c r="D2409" s="622" t="s">
        <v>3330</v>
      </c>
      <c r="E2409" s="622" t="s">
        <v>3330</v>
      </c>
      <c r="F2409" s="4">
        <v>0</v>
      </c>
      <c r="G2409" s="4">
        <v>0</v>
      </c>
    </row>
    <row r="2410" spans="2:7" x14ac:dyDescent="0.35">
      <c r="B2410" s="18" t="s">
        <v>533</v>
      </c>
      <c r="C2410" s="19" t="s">
        <v>533</v>
      </c>
      <c r="D2410" s="622" t="s">
        <v>3331</v>
      </c>
      <c r="E2410" s="622" t="s">
        <v>3331</v>
      </c>
      <c r="F2410" s="4">
        <v>0</v>
      </c>
      <c r="G2410" s="4">
        <v>0</v>
      </c>
    </row>
    <row r="2411" spans="2:7" x14ac:dyDescent="0.35">
      <c r="B2411" s="18" t="s">
        <v>533</v>
      </c>
      <c r="C2411" s="19" t="s">
        <v>533</v>
      </c>
      <c r="D2411" s="622" t="s">
        <v>3332</v>
      </c>
      <c r="E2411" s="622" t="s">
        <v>3332</v>
      </c>
      <c r="F2411" s="4">
        <v>0</v>
      </c>
      <c r="G2411" s="4">
        <v>0</v>
      </c>
    </row>
    <row r="2412" spans="2:7" x14ac:dyDescent="0.35">
      <c r="B2412" s="18" t="s">
        <v>533</v>
      </c>
      <c r="C2412" s="19" t="s">
        <v>533</v>
      </c>
      <c r="D2412" s="622" t="s">
        <v>3333</v>
      </c>
      <c r="E2412" s="622" t="s">
        <v>3333</v>
      </c>
      <c r="F2412" s="4">
        <v>0</v>
      </c>
      <c r="G2412" s="4">
        <v>0</v>
      </c>
    </row>
    <row r="2413" spans="2:7" x14ac:dyDescent="0.35">
      <c r="B2413" s="18" t="s">
        <v>533</v>
      </c>
      <c r="C2413" s="19" t="s">
        <v>533</v>
      </c>
      <c r="D2413" s="622" t="s">
        <v>3334</v>
      </c>
      <c r="E2413" s="622" t="s">
        <v>3334</v>
      </c>
      <c r="F2413" s="4">
        <v>0</v>
      </c>
      <c r="G2413" s="4">
        <v>0</v>
      </c>
    </row>
    <row r="2414" spans="2:7" x14ac:dyDescent="0.35">
      <c r="B2414" s="620" t="s">
        <v>3298</v>
      </c>
      <c r="C2414" s="620" t="s">
        <v>3298</v>
      </c>
      <c r="D2414" s="620" t="s">
        <v>3298</v>
      </c>
      <c r="E2414" s="620" t="s">
        <v>3298</v>
      </c>
      <c r="F2414" s="10" t="s">
        <v>2910</v>
      </c>
      <c r="G2414" s="10" t="s">
        <v>3675</v>
      </c>
    </row>
    <row r="2415" spans="2:7" x14ac:dyDescent="0.35">
      <c r="B2415" s="621" t="s">
        <v>533</v>
      </c>
      <c r="C2415" s="621" t="s">
        <v>533</v>
      </c>
      <c r="D2415" s="621" t="s">
        <v>533</v>
      </c>
      <c r="E2415" s="621" t="s">
        <v>533</v>
      </c>
      <c r="F2415" s="4" t="s">
        <v>533</v>
      </c>
      <c r="G2415" s="4" t="s">
        <v>533</v>
      </c>
    </row>
    <row r="2416" spans="2:7" x14ac:dyDescent="0.35">
      <c r="B2416" s="620" t="s">
        <v>3299</v>
      </c>
      <c r="C2416" s="620" t="s">
        <v>3299</v>
      </c>
      <c r="D2416" s="620" t="s">
        <v>3299</v>
      </c>
      <c r="E2416" s="620" t="s">
        <v>3299</v>
      </c>
      <c r="F2416" s="10" t="s">
        <v>533</v>
      </c>
      <c r="G2416" s="10" t="s">
        <v>533</v>
      </c>
    </row>
    <row r="2417" spans="2:7" x14ac:dyDescent="0.35">
      <c r="B2417" s="17" t="s">
        <v>533</v>
      </c>
      <c r="C2417" s="623" t="s">
        <v>3307</v>
      </c>
      <c r="D2417" s="623" t="s">
        <v>3307</v>
      </c>
      <c r="E2417" s="623" t="s">
        <v>3307</v>
      </c>
      <c r="F2417" s="10">
        <v>0</v>
      </c>
      <c r="G2417" s="10">
        <v>0</v>
      </c>
    </row>
    <row r="2418" spans="2:7" x14ac:dyDescent="0.35">
      <c r="B2418" s="18" t="s">
        <v>533</v>
      </c>
      <c r="C2418" s="19" t="s">
        <v>533</v>
      </c>
      <c r="D2418" s="622" t="s">
        <v>3335</v>
      </c>
      <c r="E2418" s="622" t="s">
        <v>3335</v>
      </c>
      <c r="F2418" s="4">
        <v>0</v>
      </c>
      <c r="G2418" s="4">
        <v>0</v>
      </c>
    </row>
    <row r="2419" spans="2:7" x14ac:dyDescent="0.35">
      <c r="B2419" s="18" t="s">
        <v>533</v>
      </c>
      <c r="C2419" s="19" t="s">
        <v>533</v>
      </c>
      <c r="D2419" s="622" t="s">
        <v>3336</v>
      </c>
      <c r="E2419" s="622" t="s">
        <v>3336</v>
      </c>
      <c r="F2419" s="4">
        <v>0</v>
      </c>
      <c r="G2419" s="4">
        <v>0</v>
      </c>
    </row>
    <row r="2420" spans="2:7" x14ac:dyDescent="0.35">
      <c r="B2420" s="18" t="s">
        <v>533</v>
      </c>
      <c r="C2420" s="19" t="s">
        <v>533</v>
      </c>
      <c r="D2420" s="622" t="s">
        <v>3337</v>
      </c>
      <c r="E2420" s="622" t="s">
        <v>3337</v>
      </c>
      <c r="F2420" s="4">
        <v>0</v>
      </c>
      <c r="G2420" s="4">
        <v>0</v>
      </c>
    </row>
    <row r="2421" spans="2:7" x14ac:dyDescent="0.35">
      <c r="B2421" s="621" t="s">
        <v>533</v>
      </c>
      <c r="C2421" s="621" t="s">
        <v>533</v>
      </c>
      <c r="D2421" s="621" t="s">
        <v>533</v>
      </c>
      <c r="E2421" s="621" t="s">
        <v>533</v>
      </c>
      <c r="F2421" s="4" t="s">
        <v>533</v>
      </c>
      <c r="G2421" s="4" t="s">
        <v>533</v>
      </c>
    </row>
    <row r="2422" spans="2:7" x14ac:dyDescent="0.35">
      <c r="B2422" s="17" t="s">
        <v>533</v>
      </c>
      <c r="C2422" s="623" t="s">
        <v>3308</v>
      </c>
      <c r="D2422" s="623" t="s">
        <v>3308</v>
      </c>
      <c r="E2422" s="623" t="s">
        <v>3308</v>
      </c>
      <c r="F2422" s="10" t="s">
        <v>2910</v>
      </c>
      <c r="G2422" s="10" t="s">
        <v>3675</v>
      </c>
    </row>
    <row r="2423" spans="2:7" x14ac:dyDescent="0.35">
      <c r="B2423" s="18" t="s">
        <v>533</v>
      </c>
      <c r="C2423" s="19" t="s">
        <v>533</v>
      </c>
      <c r="D2423" s="622" t="s">
        <v>3335</v>
      </c>
      <c r="E2423" s="622" t="s">
        <v>3335</v>
      </c>
      <c r="F2423" s="4">
        <v>0</v>
      </c>
      <c r="G2423" s="4">
        <v>0</v>
      </c>
    </row>
    <row r="2424" spans="2:7" x14ac:dyDescent="0.35">
      <c r="B2424" s="18" t="s">
        <v>533</v>
      </c>
      <c r="C2424" s="19" t="s">
        <v>533</v>
      </c>
      <c r="D2424" s="622" t="s">
        <v>3336</v>
      </c>
      <c r="E2424" s="622" t="s">
        <v>3336</v>
      </c>
      <c r="F2424" s="4" t="s">
        <v>2036</v>
      </c>
      <c r="G2424" s="4" t="s">
        <v>3675</v>
      </c>
    </row>
    <row r="2425" spans="2:7" x14ac:dyDescent="0.35">
      <c r="B2425" s="18" t="s">
        <v>533</v>
      </c>
      <c r="C2425" s="19" t="s">
        <v>533</v>
      </c>
      <c r="D2425" s="622" t="s">
        <v>3338</v>
      </c>
      <c r="E2425" s="622" t="s">
        <v>3338</v>
      </c>
      <c r="F2425" s="4" t="s">
        <v>531</v>
      </c>
      <c r="G2425" s="4">
        <v>0</v>
      </c>
    </row>
    <row r="2426" spans="2:7" x14ac:dyDescent="0.35">
      <c r="B2426" s="620" t="s">
        <v>3300</v>
      </c>
      <c r="C2426" s="620" t="s">
        <v>3300</v>
      </c>
      <c r="D2426" s="620" t="s">
        <v>3300</v>
      </c>
      <c r="E2426" s="620" t="s">
        <v>3300</v>
      </c>
      <c r="F2426" s="10" t="s">
        <v>3430</v>
      </c>
      <c r="G2426" s="10" t="s">
        <v>3676</v>
      </c>
    </row>
    <row r="2427" spans="2:7" x14ac:dyDescent="0.35">
      <c r="B2427" s="621" t="s">
        <v>533</v>
      </c>
      <c r="C2427" s="621" t="s">
        <v>533</v>
      </c>
      <c r="D2427" s="621" t="s">
        <v>533</v>
      </c>
      <c r="E2427" s="621" t="s">
        <v>533</v>
      </c>
      <c r="F2427" s="4" t="s">
        <v>533</v>
      </c>
      <c r="G2427" s="4" t="s">
        <v>533</v>
      </c>
    </row>
    <row r="2428" spans="2:7" x14ac:dyDescent="0.35">
      <c r="B2428" s="620" t="s">
        <v>3301</v>
      </c>
      <c r="C2428" s="620" t="s">
        <v>3301</v>
      </c>
      <c r="D2428" s="620" t="s">
        <v>3301</v>
      </c>
      <c r="E2428" s="620" t="s">
        <v>3301</v>
      </c>
      <c r="F2428" s="10" t="s">
        <v>533</v>
      </c>
      <c r="G2428" s="10" t="s">
        <v>533</v>
      </c>
    </row>
    <row r="2429" spans="2:7" x14ac:dyDescent="0.35">
      <c r="B2429" s="17" t="s">
        <v>533</v>
      </c>
      <c r="C2429" s="623" t="s">
        <v>3307</v>
      </c>
      <c r="D2429" s="623" t="s">
        <v>3307</v>
      </c>
      <c r="E2429" s="623" t="s">
        <v>3307</v>
      </c>
      <c r="F2429" s="10">
        <v>0</v>
      </c>
      <c r="G2429" s="10">
        <v>0</v>
      </c>
    </row>
    <row r="2430" spans="2:7" x14ac:dyDescent="0.35">
      <c r="B2430" s="18" t="s">
        <v>533</v>
      </c>
      <c r="C2430" s="19" t="s">
        <v>533</v>
      </c>
      <c r="D2430" s="622" t="s">
        <v>3339</v>
      </c>
      <c r="E2430" s="622" t="s">
        <v>3339</v>
      </c>
      <c r="F2430" s="4">
        <v>0</v>
      </c>
      <c r="G2430" s="4">
        <v>0</v>
      </c>
    </row>
    <row r="2431" spans="2:7" x14ac:dyDescent="0.35">
      <c r="B2431" s="18" t="s">
        <v>533</v>
      </c>
      <c r="C2431" s="19" t="s">
        <v>533</v>
      </c>
      <c r="D2431" s="19" t="s">
        <v>533</v>
      </c>
      <c r="E2431" s="20" t="s">
        <v>3343</v>
      </c>
      <c r="F2431" s="4">
        <v>0</v>
      </c>
      <c r="G2431" s="4">
        <v>0</v>
      </c>
    </row>
    <row r="2432" spans="2:7" x14ac:dyDescent="0.35">
      <c r="B2432" s="18" t="s">
        <v>533</v>
      </c>
      <c r="C2432" s="19" t="s">
        <v>533</v>
      </c>
      <c r="D2432" s="19" t="s">
        <v>533</v>
      </c>
      <c r="E2432" s="20" t="s">
        <v>3344</v>
      </c>
      <c r="F2432" s="4">
        <v>0</v>
      </c>
      <c r="G2432" s="4">
        <v>0</v>
      </c>
    </row>
    <row r="2433" spans="2:7" x14ac:dyDescent="0.35">
      <c r="B2433" s="18" t="s">
        <v>533</v>
      </c>
      <c r="C2433" s="19" t="s">
        <v>533</v>
      </c>
      <c r="D2433" s="622" t="s">
        <v>3340</v>
      </c>
      <c r="E2433" s="622" t="s">
        <v>3340</v>
      </c>
      <c r="F2433" s="4">
        <v>0</v>
      </c>
      <c r="G2433" s="4">
        <v>0</v>
      </c>
    </row>
    <row r="2434" spans="2:7" x14ac:dyDescent="0.35">
      <c r="B2434" s="621" t="s">
        <v>533</v>
      </c>
      <c r="C2434" s="621" t="s">
        <v>533</v>
      </c>
      <c r="D2434" s="621" t="s">
        <v>533</v>
      </c>
      <c r="E2434" s="621" t="s">
        <v>533</v>
      </c>
      <c r="F2434" s="4" t="s">
        <v>533</v>
      </c>
      <c r="G2434" s="4" t="s">
        <v>533</v>
      </c>
    </row>
    <row r="2435" spans="2:7" x14ac:dyDescent="0.35">
      <c r="B2435" s="17" t="s">
        <v>533</v>
      </c>
      <c r="C2435" s="623" t="s">
        <v>3308</v>
      </c>
      <c r="D2435" s="623" t="s">
        <v>3308</v>
      </c>
      <c r="E2435" s="623" t="s">
        <v>3308</v>
      </c>
      <c r="F2435" s="10">
        <v>0</v>
      </c>
      <c r="G2435" s="10">
        <v>0</v>
      </c>
    </row>
    <row r="2436" spans="2:7" x14ac:dyDescent="0.35">
      <c r="B2436" s="18" t="s">
        <v>533</v>
      </c>
      <c r="C2436" s="19" t="s">
        <v>533</v>
      </c>
      <c r="D2436" s="622" t="s">
        <v>3341</v>
      </c>
      <c r="E2436" s="622" t="s">
        <v>3341</v>
      </c>
      <c r="F2436" s="4">
        <v>0</v>
      </c>
      <c r="G2436" s="4">
        <v>0</v>
      </c>
    </row>
    <row r="2437" spans="2:7" x14ac:dyDescent="0.35">
      <c r="B2437" s="18" t="s">
        <v>533</v>
      </c>
      <c r="C2437" s="19" t="s">
        <v>533</v>
      </c>
      <c r="D2437" s="19" t="s">
        <v>533</v>
      </c>
      <c r="E2437" s="20" t="s">
        <v>3343</v>
      </c>
      <c r="F2437" s="4">
        <v>0</v>
      </c>
      <c r="G2437" s="4">
        <v>0</v>
      </c>
    </row>
    <row r="2438" spans="2:7" x14ac:dyDescent="0.35">
      <c r="B2438" s="18" t="s">
        <v>533</v>
      </c>
      <c r="C2438" s="19" t="s">
        <v>533</v>
      </c>
      <c r="D2438" s="19" t="s">
        <v>533</v>
      </c>
      <c r="E2438" s="20" t="s">
        <v>3344</v>
      </c>
      <c r="F2438" s="4">
        <v>0</v>
      </c>
      <c r="G2438" s="4">
        <v>0</v>
      </c>
    </row>
    <row r="2439" spans="2:7" x14ac:dyDescent="0.35">
      <c r="B2439" s="18" t="s">
        <v>533</v>
      </c>
      <c r="C2439" s="19" t="s">
        <v>533</v>
      </c>
      <c r="D2439" s="622" t="s">
        <v>3342</v>
      </c>
      <c r="E2439" s="622" t="s">
        <v>3342</v>
      </c>
      <c r="F2439" s="4">
        <v>0</v>
      </c>
      <c r="G2439" s="4">
        <v>0</v>
      </c>
    </row>
    <row r="2440" spans="2:7" x14ac:dyDescent="0.35">
      <c r="B2440" s="620" t="s">
        <v>3302</v>
      </c>
      <c r="C2440" s="620" t="s">
        <v>3302</v>
      </c>
      <c r="D2440" s="620" t="s">
        <v>3302</v>
      </c>
      <c r="E2440" s="620" t="s">
        <v>3302</v>
      </c>
      <c r="F2440" s="10">
        <v>0</v>
      </c>
      <c r="G2440" s="10">
        <v>0</v>
      </c>
    </row>
    <row r="2441" spans="2:7" x14ac:dyDescent="0.35">
      <c r="B2441" s="621" t="s">
        <v>533</v>
      </c>
      <c r="C2441" s="621" t="s">
        <v>533</v>
      </c>
      <c r="D2441" s="621" t="s">
        <v>533</v>
      </c>
      <c r="E2441" s="621" t="s">
        <v>533</v>
      </c>
      <c r="F2441" s="4" t="s">
        <v>533</v>
      </c>
      <c r="G2441" s="4" t="s">
        <v>533</v>
      </c>
    </row>
    <row r="2442" spans="2:7" x14ac:dyDescent="0.35">
      <c r="B2442" s="620" t="s">
        <v>3303</v>
      </c>
      <c r="C2442" s="620" t="s">
        <v>3303</v>
      </c>
      <c r="D2442" s="620" t="s">
        <v>3303</v>
      </c>
      <c r="E2442" s="620" t="s">
        <v>3303</v>
      </c>
      <c r="F2442" s="10">
        <v>0</v>
      </c>
      <c r="G2442" s="10">
        <v>0</v>
      </c>
    </row>
    <row r="2443" spans="2:7" x14ac:dyDescent="0.35">
      <c r="B2443" s="621" t="s">
        <v>533</v>
      </c>
      <c r="C2443" s="621" t="s">
        <v>533</v>
      </c>
      <c r="D2443" s="621" t="s">
        <v>533</v>
      </c>
      <c r="E2443" s="621" t="s">
        <v>533</v>
      </c>
      <c r="F2443" s="4" t="s">
        <v>533</v>
      </c>
      <c r="G2443" s="4" t="s">
        <v>533</v>
      </c>
    </row>
    <row r="2444" spans="2:7" x14ac:dyDescent="0.35">
      <c r="B2444" s="620" t="s">
        <v>3304</v>
      </c>
      <c r="C2444" s="620" t="s">
        <v>3304</v>
      </c>
      <c r="D2444" s="620" t="s">
        <v>3304</v>
      </c>
      <c r="E2444" s="620" t="s">
        <v>3304</v>
      </c>
      <c r="F2444" s="10">
        <v>0</v>
      </c>
      <c r="G2444" s="10">
        <v>0</v>
      </c>
    </row>
    <row r="2445" spans="2:7" x14ac:dyDescent="0.35">
      <c r="B2445" s="621" t="s">
        <v>533</v>
      </c>
      <c r="C2445" s="621" t="s">
        <v>533</v>
      </c>
      <c r="D2445" s="621" t="s">
        <v>533</v>
      </c>
      <c r="E2445" s="621" t="s">
        <v>533</v>
      </c>
      <c r="F2445" s="4" t="s">
        <v>533</v>
      </c>
      <c r="G2445" s="4" t="s">
        <v>533</v>
      </c>
    </row>
    <row r="2446" spans="2:7" x14ac:dyDescent="0.35">
      <c r="B2446" s="620" t="s">
        <v>3305</v>
      </c>
      <c r="C2446" s="620" t="s">
        <v>3305</v>
      </c>
      <c r="D2446" s="620" t="s">
        <v>3305</v>
      </c>
      <c r="E2446" s="620" t="s">
        <v>3305</v>
      </c>
      <c r="F2446" s="10">
        <v>0</v>
      </c>
      <c r="G2446" s="10">
        <v>0</v>
      </c>
    </row>
    <row r="2447" spans="2:7" x14ac:dyDescent="0.35">
      <c r="B2447" s="621" t="s">
        <v>533</v>
      </c>
      <c r="C2447" s="621" t="s">
        <v>533</v>
      </c>
      <c r="D2447" s="621" t="s">
        <v>533</v>
      </c>
      <c r="E2447" s="621" t="s">
        <v>533</v>
      </c>
      <c r="F2447" s="4" t="s">
        <v>533</v>
      </c>
      <c r="G2447" s="4" t="s">
        <v>533</v>
      </c>
    </row>
    <row r="2448" spans="2:7" x14ac:dyDescent="0.35">
      <c r="B2448" s="21" t="s">
        <v>533</v>
      </c>
      <c r="C2448" s="21" t="s">
        <v>533</v>
      </c>
      <c r="D2448" s="21" t="s">
        <v>533</v>
      </c>
      <c r="E2448" s="21" t="s">
        <v>533</v>
      </c>
      <c r="F2448" s="24" t="s">
        <v>533</v>
      </c>
      <c r="G2448" s="24" t="s">
        <v>533</v>
      </c>
    </row>
    <row r="2449" spans="2:8" x14ac:dyDescent="0.35">
      <c r="B2449" s="22" t="s">
        <v>533</v>
      </c>
      <c r="C2449" s="22" t="s">
        <v>533</v>
      </c>
      <c r="D2449" s="22" t="s">
        <v>533</v>
      </c>
      <c r="E2449" s="22" t="s">
        <v>533</v>
      </c>
      <c r="F2449" s="25" t="s">
        <v>533</v>
      </c>
      <c r="G2449" s="25" t="s">
        <v>533</v>
      </c>
    </row>
    <row r="2450" spans="2:8" x14ac:dyDescent="0.35">
      <c r="B2450" s="23" t="s">
        <v>533</v>
      </c>
      <c r="C2450" s="23" t="s">
        <v>533</v>
      </c>
      <c r="D2450" s="23" t="s">
        <v>533</v>
      </c>
      <c r="E2450" s="23" t="s">
        <v>533</v>
      </c>
      <c r="F2450" s="26" t="s">
        <v>533</v>
      </c>
      <c r="G2450" s="26" t="s">
        <v>533</v>
      </c>
    </row>
    <row r="2451" spans="2:8" x14ac:dyDescent="0.35">
      <c r="B2451" s="624" t="s">
        <v>35</v>
      </c>
      <c r="C2451" s="624" t="s">
        <v>35</v>
      </c>
      <c r="D2451" s="624" t="s">
        <v>35</v>
      </c>
      <c r="E2451" s="624" t="s">
        <v>35</v>
      </c>
      <c r="F2451" s="624" t="s">
        <v>35</v>
      </c>
      <c r="G2451" s="624" t="s">
        <v>35</v>
      </c>
      <c r="H2451" s="27"/>
    </row>
    <row r="2452" spans="2:8" x14ac:dyDescent="0.35">
      <c r="B2452" s="625" t="s">
        <v>3293</v>
      </c>
      <c r="C2452" s="625" t="s">
        <v>3293</v>
      </c>
      <c r="D2452" s="625" t="s">
        <v>3293</v>
      </c>
      <c r="E2452" s="625" t="s">
        <v>3293</v>
      </c>
      <c r="F2452" s="625" t="s">
        <v>3293</v>
      </c>
      <c r="G2452" s="625" t="s">
        <v>3293</v>
      </c>
      <c r="H2452" s="27"/>
    </row>
    <row r="2453" spans="2:8" x14ac:dyDescent="0.35">
      <c r="B2453" s="625" t="s">
        <v>3294</v>
      </c>
      <c r="C2453" s="625" t="s">
        <v>3294</v>
      </c>
      <c r="D2453" s="625" t="s">
        <v>3294</v>
      </c>
      <c r="E2453" s="625" t="s">
        <v>3294</v>
      </c>
      <c r="F2453" s="625" t="s">
        <v>3294</v>
      </c>
      <c r="G2453" s="625" t="s">
        <v>3294</v>
      </c>
      <c r="H2453" s="27"/>
    </row>
    <row r="2454" spans="2:8" x14ac:dyDescent="0.35">
      <c r="B2454" s="626" t="s">
        <v>3295</v>
      </c>
      <c r="C2454" s="626" t="s">
        <v>3295</v>
      </c>
      <c r="D2454" s="626" t="s">
        <v>3295</v>
      </c>
      <c r="E2454" s="626" t="s">
        <v>3295</v>
      </c>
      <c r="F2454" s="626" t="s">
        <v>3295</v>
      </c>
      <c r="G2454" s="626" t="s">
        <v>3295</v>
      </c>
      <c r="H2454" s="27"/>
    </row>
    <row r="2455" spans="2:8" x14ac:dyDescent="0.35">
      <c r="B2455" s="619" t="s">
        <v>3296</v>
      </c>
      <c r="C2455" s="619" t="s">
        <v>3296</v>
      </c>
      <c r="D2455" s="619" t="s">
        <v>3296</v>
      </c>
      <c r="E2455" s="619" t="s">
        <v>3296</v>
      </c>
      <c r="F2455" s="14">
        <v>2025</v>
      </c>
      <c r="G2455" s="14">
        <v>2024</v>
      </c>
    </row>
    <row r="2456" spans="2:8" x14ac:dyDescent="0.35">
      <c r="B2456" s="620" t="s">
        <v>3297</v>
      </c>
      <c r="C2456" s="620" t="s">
        <v>3297</v>
      </c>
      <c r="D2456" s="620" t="s">
        <v>3297</v>
      </c>
      <c r="E2456" s="620" t="s">
        <v>3297</v>
      </c>
      <c r="F2456" s="10" t="s">
        <v>533</v>
      </c>
      <c r="G2456" s="10" t="s">
        <v>533</v>
      </c>
    </row>
    <row r="2457" spans="2:8" x14ac:dyDescent="0.35">
      <c r="B2457" s="17" t="s">
        <v>533</v>
      </c>
      <c r="C2457" s="623" t="s">
        <v>3307</v>
      </c>
      <c r="D2457" s="623" t="s">
        <v>3307</v>
      </c>
      <c r="E2457" s="623" t="s">
        <v>3307</v>
      </c>
      <c r="F2457" s="10" t="s">
        <v>87</v>
      </c>
      <c r="G2457" s="10" t="s">
        <v>3677</v>
      </c>
    </row>
    <row r="2458" spans="2:8" x14ac:dyDescent="0.35">
      <c r="B2458" s="18" t="s">
        <v>533</v>
      </c>
      <c r="C2458" s="19" t="s">
        <v>533</v>
      </c>
      <c r="D2458" s="622" t="s">
        <v>3309</v>
      </c>
      <c r="E2458" s="622" t="s">
        <v>3309</v>
      </c>
      <c r="F2458" s="4">
        <v>0</v>
      </c>
      <c r="G2458" s="4">
        <v>0</v>
      </c>
    </row>
    <row r="2459" spans="2:8" x14ac:dyDescent="0.35">
      <c r="B2459" s="18" t="s">
        <v>533</v>
      </c>
      <c r="C2459" s="19" t="s">
        <v>533</v>
      </c>
      <c r="D2459" s="622" t="s">
        <v>3310</v>
      </c>
      <c r="E2459" s="622" t="s">
        <v>3310</v>
      </c>
      <c r="F2459" s="4">
        <v>0</v>
      </c>
      <c r="G2459" s="4">
        <v>0</v>
      </c>
    </row>
    <row r="2460" spans="2:8" x14ac:dyDescent="0.35">
      <c r="B2460" s="18" t="s">
        <v>533</v>
      </c>
      <c r="C2460" s="19" t="s">
        <v>533</v>
      </c>
      <c r="D2460" s="622" t="s">
        <v>3311</v>
      </c>
      <c r="E2460" s="622" t="s">
        <v>3311</v>
      </c>
      <c r="F2460" s="4">
        <v>0</v>
      </c>
      <c r="G2460" s="4">
        <v>0</v>
      </c>
    </row>
    <row r="2461" spans="2:8" x14ac:dyDescent="0.35">
      <c r="B2461" s="18" t="s">
        <v>533</v>
      </c>
      <c r="C2461" s="19" t="s">
        <v>533</v>
      </c>
      <c r="D2461" s="622" t="s">
        <v>3312</v>
      </c>
      <c r="E2461" s="622" t="s">
        <v>3312</v>
      </c>
      <c r="F2461" s="4">
        <v>0</v>
      </c>
      <c r="G2461" s="4">
        <v>0</v>
      </c>
    </row>
    <row r="2462" spans="2:8" x14ac:dyDescent="0.35">
      <c r="B2462" s="18" t="s">
        <v>533</v>
      </c>
      <c r="C2462" s="19" t="s">
        <v>533</v>
      </c>
      <c r="D2462" s="622" t="s">
        <v>3313</v>
      </c>
      <c r="E2462" s="622" t="s">
        <v>3313</v>
      </c>
      <c r="F2462" s="4">
        <v>0</v>
      </c>
      <c r="G2462" s="4">
        <v>0</v>
      </c>
    </row>
    <row r="2463" spans="2:8" x14ac:dyDescent="0.35">
      <c r="B2463" s="18" t="s">
        <v>533</v>
      </c>
      <c r="C2463" s="19" t="s">
        <v>533</v>
      </c>
      <c r="D2463" s="622" t="s">
        <v>3314</v>
      </c>
      <c r="E2463" s="622" t="s">
        <v>3314</v>
      </c>
      <c r="F2463" s="4">
        <v>0</v>
      </c>
      <c r="G2463" s="4">
        <v>0</v>
      </c>
    </row>
    <row r="2464" spans="2:8" x14ac:dyDescent="0.35">
      <c r="B2464" s="18" t="s">
        <v>533</v>
      </c>
      <c r="C2464" s="19" t="s">
        <v>533</v>
      </c>
      <c r="D2464" s="622" t="s">
        <v>3315</v>
      </c>
      <c r="E2464" s="622" t="s">
        <v>3315</v>
      </c>
      <c r="F2464" s="4" t="s">
        <v>3431</v>
      </c>
      <c r="G2464" s="4" t="s">
        <v>3678</v>
      </c>
    </row>
    <row r="2465" spans="2:7" x14ac:dyDescent="0.35">
      <c r="B2465" s="18" t="s">
        <v>533</v>
      </c>
      <c r="C2465" s="19" t="s">
        <v>533</v>
      </c>
      <c r="D2465" s="622" t="s">
        <v>3316</v>
      </c>
      <c r="E2465" s="622" t="s">
        <v>3316</v>
      </c>
      <c r="F2465" s="4">
        <v>0</v>
      </c>
      <c r="G2465" s="4">
        <v>0</v>
      </c>
    </row>
    <row r="2466" spans="2:7" x14ac:dyDescent="0.35">
      <c r="B2466" s="18" t="s">
        <v>533</v>
      </c>
      <c r="C2466" s="19" t="s">
        <v>533</v>
      </c>
      <c r="D2466" s="622" t="s">
        <v>3317</v>
      </c>
      <c r="E2466" s="622" t="s">
        <v>3317</v>
      </c>
      <c r="F2466" s="4" t="s">
        <v>3432</v>
      </c>
      <c r="G2466" s="4" t="s">
        <v>3679</v>
      </c>
    </row>
    <row r="2467" spans="2:7" x14ac:dyDescent="0.35">
      <c r="B2467" s="18" t="s">
        <v>533</v>
      </c>
      <c r="C2467" s="19" t="s">
        <v>533</v>
      </c>
      <c r="D2467" s="622" t="s">
        <v>3318</v>
      </c>
      <c r="E2467" s="622" t="s">
        <v>3318</v>
      </c>
      <c r="F2467" s="4">
        <v>0</v>
      </c>
      <c r="G2467" s="4">
        <v>0</v>
      </c>
    </row>
    <row r="2468" spans="2:7" x14ac:dyDescent="0.35">
      <c r="B2468" s="621" t="s">
        <v>533</v>
      </c>
      <c r="C2468" s="621" t="s">
        <v>533</v>
      </c>
      <c r="D2468" s="621" t="s">
        <v>533</v>
      </c>
      <c r="E2468" s="621" t="s">
        <v>533</v>
      </c>
      <c r="F2468" s="4" t="s">
        <v>533</v>
      </c>
      <c r="G2468" s="4" t="s">
        <v>533</v>
      </c>
    </row>
    <row r="2469" spans="2:7" x14ac:dyDescent="0.35">
      <c r="B2469" s="17" t="s">
        <v>533</v>
      </c>
      <c r="C2469" s="623" t="s">
        <v>3308</v>
      </c>
      <c r="D2469" s="623" t="s">
        <v>3308</v>
      </c>
      <c r="E2469" s="623" t="s">
        <v>3308</v>
      </c>
      <c r="F2469" s="10" t="s">
        <v>3433</v>
      </c>
      <c r="G2469" s="10" t="s">
        <v>3680</v>
      </c>
    </row>
    <row r="2470" spans="2:7" x14ac:dyDescent="0.35">
      <c r="B2470" s="18" t="s">
        <v>533</v>
      </c>
      <c r="C2470" s="19" t="s">
        <v>533</v>
      </c>
      <c r="D2470" s="622" t="s">
        <v>3319</v>
      </c>
      <c r="E2470" s="622" t="s">
        <v>3319</v>
      </c>
      <c r="F2470" s="4" t="s">
        <v>2040</v>
      </c>
      <c r="G2470" s="4" t="s">
        <v>3681</v>
      </c>
    </row>
    <row r="2471" spans="2:7" x14ac:dyDescent="0.35">
      <c r="B2471" s="18" t="s">
        <v>533</v>
      </c>
      <c r="C2471" s="19" t="s">
        <v>533</v>
      </c>
      <c r="D2471" s="622" t="s">
        <v>3320</v>
      </c>
      <c r="E2471" s="622" t="s">
        <v>3320</v>
      </c>
      <c r="F2471" s="4" t="s">
        <v>2054</v>
      </c>
      <c r="G2471" s="4" t="s">
        <v>3682</v>
      </c>
    </row>
    <row r="2472" spans="2:7" x14ac:dyDescent="0.35">
      <c r="B2472" s="18" t="s">
        <v>533</v>
      </c>
      <c r="C2472" s="19" t="s">
        <v>533</v>
      </c>
      <c r="D2472" s="622" t="s">
        <v>3321</v>
      </c>
      <c r="E2472" s="622" t="s">
        <v>3321</v>
      </c>
      <c r="F2472" s="4" t="s">
        <v>2066</v>
      </c>
      <c r="G2472" s="4" t="s">
        <v>3683</v>
      </c>
    </row>
    <row r="2473" spans="2:7" x14ac:dyDescent="0.35">
      <c r="B2473" s="18" t="s">
        <v>533</v>
      </c>
      <c r="C2473" s="19" t="s">
        <v>533</v>
      </c>
      <c r="D2473" s="622" t="s">
        <v>3322</v>
      </c>
      <c r="E2473" s="622" t="s">
        <v>3322</v>
      </c>
      <c r="F2473" s="4">
        <v>0</v>
      </c>
      <c r="G2473" s="4">
        <v>0</v>
      </c>
    </row>
    <row r="2474" spans="2:7" x14ac:dyDescent="0.35">
      <c r="B2474" s="18" t="s">
        <v>533</v>
      </c>
      <c r="C2474" s="19" t="s">
        <v>533</v>
      </c>
      <c r="D2474" s="622" t="s">
        <v>3323</v>
      </c>
      <c r="E2474" s="622" t="s">
        <v>3323</v>
      </c>
      <c r="F2474" s="4">
        <v>0</v>
      </c>
      <c r="G2474" s="4">
        <v>0</v>
      </c>
    </row>
    <row r="2475" spans="2:7" x14ac:dyDescent="0.35">
      <c r="B2475" s="18" t="s">
        <v>533</v>
      </c>
      <c r="C2475" s="19" t="s">
        <v>533</v>
      </c>
      <c r="D2475" s="622" t="s">
        <v>3324</v>
      </c>
      <c r="E2475" s="622" t="s">
        <v>3324</v>
      </c>
      <c r="F2475" s="4">
        <v>0</v>
      </c>
      <c r="G2475" s="4">
        <v>0</v>
      </c>
    </row>
    <row r="2476" spans="2:7" x14ac:dyDescent="0.35">
      <c r="B2476" s="18" t="s">
        <v>533</v>
      </c>
      <c r="C2476" s="19" t="s">
        <v>533</v>
      </c>
      <c r="D2476" s="622" t="s">
        <v>3325</v>
      </c>
      <c r="E2476" s="622" t="s">
        <v>3325</v>
      </c>
      <c r="F2476" s="4">
        <v>0</v>
      </c>
      <c r="G2476" s="4">
        <v>0</v>
      </c>
    </row>
    <row r="2477" spans="2:7" x14ac:dyDescent="0.35">
      <c r="B2477" s="18" t="s">
        <v>533</v>
      </c>
      <c r="C2477" s="19" t="s">
        <v>533</v>
      </c>
      <c r="D2477" s="622" t="s">
        <v>3326</v>
      </c>
      <c r="E2477" s="622" t="s">
        <v>3326</v>
      </c>
      <c r="F2477" s="4" t="s">
        <v>486</v>
      </c>
      <c r="G2477" s="4" t="s">
        <v>3361</v>
      </c>
    </row>
    <row r="2478" spans="2:7" x14ac:dyDescent="0.35">
      <c r="B2478" s="18" t="s">
        <v>533</v>
      </c>
      <c r="C2478" s="19" t="s">
        <v>533</v>
      </c>
      <c r="D2478" s="622" t="s">
        <v>3327</v>
      </c>
      <c r="E2478" s="622" t="s">
        <v>3327</v>
      </c>
      <c r="F2478" s="4">
        <v>0</v>
      </c>
      <c r="G2478" s="4">
        <v>0</v>
      </c>
    </row>
    <row r="2479" spans="2:7" x14ac:dyDescent="0.35">
      <c r="B2479" s="18" t="s">
        <v>533</v>
      </c>
      <c r="C2479" s="19" t="s">
        <v>533</v>
      </c>
      <c r="D2479" s="622" t="s">
        <v>3328</v>
      </c>
      <c r="E2479" s="622" t="s">
        <v>3328</v>
      </c>
      <c r="F2479" s="4">
        <v>0</v>
      </c>
      <c r="G2479" s="4">
        <v>0</v>
      </c>
    </row>
    <row r="2480" spans="2:7" x14ac:dyDescent="0.35">
      <c r="B2480" s="18" t="s">
        <v>533</v>
      </c>
      <c r="C2480" s="19" t="s">
        <v>533</v>
      </c>
      <c r="D2480" s="622" t="s">
        <v>3329</v>
      </c>
      <c r="E2480" s="622" t="s">
        <v>3329</v>
      </c>
      <c r="F2480" s="4">
        <v>0</v>
      </c>
      <c r="G2480" s="4">
        <v>0</v>
      </c>
    </row>
    <row r="2481" spans="2:7" x14ac:dyDescent="0.35">
      <c r="B2481" s="18" t="s">
        <v>533</v>
      </c>
      <c r="C2481" s="19" t="s">
        <v>533</v>
      </c>
      <c r="D2481" s="622" t="s">
        <v>3330</v>
      </c>
      <c r="E2481" s="622" t="s">
        <v>3330</v>
      </c>
      <c r="F2481" s="4">
        <v>0</v>
      </c>
      <c r="G2481" s="4">
        <v>0</v>
      </c>
    </row>
    <row r="2482" spans="2:7" x14ac:dyDescent="0.35">
      <c r="B2482" s="18" t="s">
        <v>533</v>
      </c>
      <c r="C2482" s="19" t="s">
        <v>533</v>
      </c>
      <c r="D2482" s="622" t="s">
        <v>3331</v>
      </c>
      <c r="E2482" s="622" t="s">
        <v>3331</v>
      </c>
      <c r="F2482" s="4">
        <v>0</v>
      </c>
      <c r="G2482" s="4">
        <v>0</v>
      </c>
    </row>
    <row r="2483" spans="2:7" x14ac:dyDescent="0.35">
      <c r="B2483" s="18" t="s">
        <v>533</v>
      </c>
      <c r="C2483" s="19" t="s">
        <v>533</v>
      </c>
      <c r="D2483" s="622" t="s">
        <v>3332</v>
      </c>
      <c r="E2483" s="622" t="s">
        <v>3332</v>
      </c>
      <c r="F2483" s="4">
        <v>0</v>
      </c>
      <c r="G2483" s="4">
        <v>0</v>
      </c>
    </row>
    <row r="2484" spans="2:7" x14ac:dyDescent="0.35">
      <c r="B2484" s="18" t="s">
        <v>533</v>
      </c>
      <c r="C2484" s="19" t="s">
        <v>533</v>
      </c>
      <c r="D2484" s="622" t="s">
        <v>3333</v>
      </c>
      <c r="E2484" s="622" t="s">
        <v>3333</v>
      </c>
      <c r="F2484" s="4">
        <v>0</v>
      </c>
      <c r="G2484" s="4">
        <v>0</v>
      </c>
    </row>
    <row r="2485" spans="2:7" x14ac:dyDescent="0.35">
      <c r="B2485" s="18" t="s">
        <v>533</v>
      </c>
      <c r="C2485" s="19" t="s">
        <v>533</v>
      </c>
      <c r="D2485" s="622" t="s">
        <v>3334</v>
      </c>
      <c r="E2485" s="622" t="s">
        <v>3334</v>
      </c>
      <c r="F2485" s="4">
        <v>0</v>
      </c>
      <c r="G2485" s="4">
        <v>0</v>
      </c>
    </row>
    <row r="2486" spans="2:7" x14ac:dyDescent="0.35">
      <c r="B2486" s="620" t="s">
        <v>3298</v>
      </c>
      <c r="C2486" s="620" t="s">
        <v>3298</v>
      </c>
      <c r="D2486" s="620" t="s">
        <v>3298</v>
      </c>
      <c r="E2486" s="620" t="s">
        <v>3298</v>
      </c>
      <c r="F2486" s="10" t="s">
        <v>2905</v>
      </c>
      <c r="G2486" s="10" t="s">
        <v>3684</v>
      </c>
    </row>
    <row r="2487" spans="2:7" x14ac:dyDescent="0.35">
      <c r="B2487" s="621" t="s">
        <v>533</v>
      </c>
      <c r="C2487" s="621" t="s">
        <v>533</v>
      </c>
      <c r="D2487" s="621" t="s">
        <v>533</v>
      </c>
      <c r="E2487" s="621" t="s">
        <v>533</v>
      </c>
      <c r="F2487" s="4" t="s">
        <v>533</v>
      </c>
      <c r="G2487" s="4" t="s">
        <v>533</v>
      </c>
    </row>
    <row r="2488" spans="2:7" x14ac:dyDescent="0.35">
      <c r="B2488" s="620" t="s">
        <v>3299</v>
      </c>
      <c r="C2488" s="620" t="s">
        <v>3299</v>
      </c>
      <c r="D2488" s="620" t="s">
        <v>3299</v>
      </c>
      <c r="E2488" s="620" t="s">
        <v>3299</v>
      </c>
      <c r="F2488" s="10" t="s">
        <v>533</v>
      </c>
      <c r="G2488" s="10" t="s">
        <v>533</v>
      </c>
    </row>
    <row r="2489" spans="2:7" x14ac:dyDescent="0.35">
      <c r="B2489" s="17" t="s">
        <v>533</v>
      </c>
      <c r="C2489" s="623" t="s">
        <v>3307</v>
      </c>
      <c r="D2489" s="623" t="s">
        <v>3307</v>
      </c>
      <c r="E2489" s="623" t="s">
        <v>3307</v>
      </c>
      <c r="F2489" s="10">
        <v>0</v>
      </c>
      <c r="G2489" s="10">
        <v>0</v>
      </c>
    </row>
    <row r="2490" spans="2:7" x14ac:dyDescent="0.35">
      <c r="B2490" s="18" t="s">
        <v>533</v>
      </c>
      <c r="C2490" s="19" t="s">
        <v>533</v>
      </c>
      <c r="D2490" s="622" t="s">
        <v>3335</v>
      </c>
      <c r="E2490" s="622" t="s">
        <v>3335</v>
      </c>
      <c r="F2490" s="4">
        <v>0</v>
      </c>
      <c r="G2490" s="4">
        <v>0</v>
      </c>
    </row>
    <row r="2491" spans="2:7" x14ac:dyDescent="0.35">
      <c r="B2491" s="18" t="s">
        <v>533</v>
      </c>
      <c r="C2491" s="19" t="s">
        <v>533</v>
      </c>
      <c r="D2491" s="622" t="s">
        <v>3336</v>
      </c>
      <c r="E2491" s="622" t="s">
        <v>3336</v>
      </c>
      <c r="F2491" s="4">
        <v>0</v>
      </c>
      <c r="G2491" s="4">
        <v>0</v>
      </c>
    </row>
    <row r="2492" spans="2:7" x14ac:dyDescent="0.35">
      <c r="B2492" s="18" t="s">
        <v>533</v>
      </c>
      <c r="C2492" s="19" t="s">
        <v>533</v>
      </c>
      <c r="D2492" s="622" t="s">
        <v>3337</v>
      </c>
      <c r="E2492" s="622" t="s">
        <v>3337</v>
      </c>
      <c r="F2492" s="4">
        <v>0</v>
      </c>
      <c r="G2492" s="4">
        <v>0</v>
      </c>
    </row>
    <row r="2493" spans="2:7" x14ac:dyDescent="0.35">
      <c r="B2493" s="621" t="s">
        <v>533</v>
      </c>
      <c r="C2493" s="621" t="s">
        <v>533</v>
      </c>
      <c r="D2493" s="621" t="s">
        <v>533</v>
      </c>
      <c r="E2493" s="621" t="s">
        <v>533</v>
      </c>
      <c r="F2493" s="4" t="s">
        <v>533</v>
      </c>
      <c r="G2493" s="4" t="s">
        <v>533</v>
      </c>
    </row>
    <row r="2494" spans="2:7" x14ac:dyDescent="0.35">
      <c r="B2494" s="17" t="s">
        <v>533</v>
      </c>
      <c r="C2494" s="623" t="s">
        <v>3308</v>
      </c>
      <c r="D2494" s="623" t="s">
        <v>3308</v>
      </c>
      <c r="E2494" s="623" t="s">
        <v>3308</v>
      </c>
      <c r="F2494" s="10" t="s">
        <v>2905</v>
      </c>
      <c r="G2494" s="10" t="s">
        <v>3684</v>
      </c>
    </row>
    <row r="2495" spans="2:7" x14ac:dyDescent="0.35">
      <c r="B2495" s="18" t="s">
        <v>533</v>
      </c>
      <c r="C2495" s="19" t="s">
        <v>533</v>
      </c>
      <c r="D2495" s="622" t="s">
        <v>3335</v>
      </c>
      <c r="E2495" s="622" t="s">
        <v>3335</v>
      </c>
      <c r="F2495" s="4" t="s">
        <v>2098</v>
      </c>
      <c r="G2495" s="4" t="s">
        <v>3685</v>
      </c>
    </row>
    <row r="2496" spans="2:7" x14ac:dyDescent="0.35">
      <c r="B2496" s="18" t="s">
        <v>533</v>
      </c>
      <c r="C2496" s="19" t="s">
        <v>533</v>
      </c>
      <c r="D2496" s="622" t="s">
        <v>3336</v>
      </c>
      <c r="E2496" s="622" t="s">
        <v>3336</v>
      </c>
      <c r="F2496" s="4" t="s">
        <v>2091</v>
      </c>
      <c r="G2496" s="4" t="s">
        <v>3686</v>
      </c>
    </row>
    <row r="2497" spans="2:7" x14ac:dyDescent="0.35">
      <c r="B2497" s="18" t="s">
        <v>533</v>
      </c>
      <c r="C2497" s="19" t="s">
        <v>533</v>
      </c>
      <c r="D2497" s="622" t="s">
        <v>3338</v>
      </c>
      <c r="E2497" s="622" t="s">
        <v>3338</v>
      </c>
      <c r="F2497" s="4">
        <v>0</v>
      </c>
      <c r="G2497" s="4">
        <v>0</v>
      </c>
    </row>
    <row r="2498" spans="2:7" x14ac:dyDescent="0.35">
      <c r="B2498" s="620" t="s">
        <v>3300</v>
      </c>
      <c r="C2498" s="620" t="s">
        <v>3300</v>
      </c>
      <c r="D2498" s="620" t="s">
        <v>3300</v>
      </c>
      <c r="E2498" s="620" t="s">
        <v>3300</v>
      </c>
      <c r="F2498" s="10" t="s">
        <v>3434</v>
      </c>
      <c r="G2498" s="10" t="s">
        <v>3687</v>
      </c>
    </row>
    <row r="2499" spans="2:7" x14ac:dyDescent="0.35">
      <c r="B2499" s="621" t="s">
        <v>533</v>
      </c>
      <c r="C2499" s="621" t="s">
        <v>533</v>
      </c>
      <c r="D2499" s="621" t="s">
        <v>533</v>
      </c>
      <c r="E2499" s="621" t="s">
        <v>533</v>
      </c>
      <c r="F2499" s="4" t="s">
        <v>533</v>
      </c>
      <c r="G2499" s="4" t="s">
        <v>533</v>
      </c>
    </row>
    <row r="2500" spans="2:7" x14ac:dyDescent="0.35">
      <c r="B2500" s="620" t="s">
        <v>3301</v>
      </c>
      <c r="C2500" s="620" t="s">
        <v>3301</v>
      </c>
      <c r="D2500" s="620" t="s">
        <v>3301</v>
      </c>
      <c r="E2500" s="620" t="s">
        <v>3301</v>
      </c>
      <c r="F2500" s="10" t="s">
        <v>533</v>
      </c>
      <c r="G2500" s="10" t="s">
        <v>533</v>
      </c>
    </row>
    <row r="2501" spans="2:7" x14ac:dyDescent="0.35">
      <c r="B2501" s="17" t="s">
        <v>533</v>
      </c>
      <c r="C2501" s="623" t="s">
        <v>3307</v>
      </c>
      <c r="D2501" s="623" t="s">
        <v>3307</v>
      </c>
      <c r="E2501" s="623" t="s">
        <v>3307</v>
      </c>
      <c r="F2501" s="10">
        <v>0</v>
      </c>
      <c r="G2501" s="10">
        <v>0</v>
      </c>
    </row>
    <row r="2502" spans="2:7" x14ac:dyDescent="0.35">
      <c r="B2502" s="18" t="s">
        <v>533</v>
      </c>
      <c r="C2502" s="19" t="s">
        <v>533</v>
      </c>
      <c r="D2502" s="622" t="s">
        <v>3339</v>
      </c>
      <c r="E2502" s="622" t="s">
        <v>3339</v>
      </c>
      <c r="F2502" s="4">
        <v>0</v>
      </c>
      <c r="G2502" s="4">
        <v>0</v>
      </c>
    </row>
    <row r="2503" spans="2:7" x14ac:dyDescent="0.35">
      <c r="B2503" s="18" t="s">
        <v>533</v>
      </c>
      <c r="C2503" s="19" t="s">
        <v>533</v>
      </c>
      <c r="D2503" s="19" t="s">
        <v>533</v>
      </c>
      <c r="E2503" s="20" t="s">
        <v>3343</v>
      </c>
      <c r="F2503" s="4">
        <v>0</v>
      </c>
      <c r="G2503" s="4">
        <v>0</v>
      </c>
    </row>
    <row r="2504" spans="2:7" x14ac:dyDescent="0.35">
      <c r="B2504" s="18" t="s">
        <v>533</v>
      </c>
      <c r="C2504" s="19" t="s">
        <v>533</v>
      </c>
      <c r="D2504" s="19" t="s">
        <v>533</v>
      </c>
      <c r="E2504" s="20" t="s">
        <v>3344</v>
      </c>
      <c r="F2504" s="4">
        <v>0</v>
      </c>
      <c r="G2504" s="4">
        <v>0</v>
      </c>
    </row>
    <row r="2505" spans="2:7" x14ac:dyDescent="0.35">
      <c r="B2505" s="18" t="s">
        <v>533</v>
      </c>
      <c r="C2505" s="19" t="s">
        <v>533</v>
      </c>
      <c r="D2505" s="622" t="s">
        <v>3340</v>
      </c>
      <c r="E2505" s="622" t="s">
        <v>3340</v>
      </c>
      <c r="F2505" s="4">
        <v>0</v>
      </c>
      <c r="G2505" s="4">
        <v>0</v>
      </c>
    </row>
    <row r="2506" spans="2:7" x14ac:dyDescent="0.35">
      <c r="B2506" s="621" t="s">
        <v>533</v>
      </c>
      <c r="C2506" s="621" t="s">
        <v>533</v>
      </c>
      <c r="D2506" s="621" t="s">
        <v>533</v>
      </c>
      <c r="E2506" s="621" t="s">
        <v>533</v>
      </c>
      <c r="F2506" s="4" t="s">
        <v>533</v>
      </c>
      <c r="G2506" s="4" t="s">
        <v>533</v>
      </c>
    </row>
    <row r="2507" spans="2:7" x14ac:dyDescent="0.35">
      <c r="B2507" s="17" t="s">
        <v>533</v>
      </c>
      <c r="C2507" s="623" t="s">
        <v>3308</v>
      </c>
      <c r="D2507" s="623" t="s">
        <v>3308</v>
      </c>
      <c r="E2507" s="623" t="s">
        <v>3308</v>
      </c>
      <c r="F2507" s="10">
        <v>0</v>
      </c>
      <c r="G2507" s="10">
        <v>0</v>
      </c>
    </row>
    <row r="2508" spans="2:7" x14ac:dyDescent="0.35">
      <c r="B2508" s="18" t="s">
        <v>533</v>
      </c>
      <c r="C2508" s="19" t="s">
        <v>533</v>
      </c>
      <c r="D2508" s="622" t="s">
        <v>3341</v>
      </c>
      <c r="E2508" s="622" t="s">
        <v>3341</v>
      </c>
      <c r="F2508" s="4">
        <v>0</v>
      </c>
      <c r="G2508" s="4">
        <v>0</v>
      </c>
    </row>
    <row r="2509" spans="2:7" x14ac:dyDescent="0.35">
      <c r="B2509" s="18" t="s">
        <v>533</v>
      </c>
      <c r="C2509" s="19" t="s">
        <v>533</v>
      </c>
      <c r="D2509" s="19" t="s">
        <v>533</v>
      </c>
      <c r="E2509" s="20" t="s">
        <v>3343</v>
      </c>
      <c r="F2509" s="4">
        <v>0</v>
      </c>
      <c r="G2509" s="4">
        <v>0</v>
      </c>
    </row>
    <row r="2510" spans="2:7" x14ac:dyDescent="0.35">
      <c r="B2510" s="18" t="s">
        <v>533</v>
      </c>
      <c r="C2510" s="19" t="s">
        <v>533</v>
      </c>
      <c r="D2510" s="19" t="s">
        <v>533</v>
      </c>
      <c r="E2510" s="20" t="s">
        <v>3344</v>
      </c>
      <c r="F2510" s="4">
        <v>0</v>
      </c>
      <c r="G2510" s="4">
        <v>0</v>
      </c>
    </row>
    <row r="2511" spans="2:7" x14ac:dyDescent="0.35">
      <c r="B2511" s="18" t="s">
        <v>533</v>
      </c>
      <c r="C2511" s="19" t="s">
        <v>533</v>
      </c>
      <c r="D2511" s="622" t="s">
        <v>3342</v>
      </c>
      <c r="E2511" s="622" t="s">
        <v>3342</v>
      </c>
      <c r="F2511" s="4">
        <v>0</v>
      </c>
      <c r="G2511" s="4">
        <v>0</v>
      </c>
    </row>
    <row r="2512" spans="2:7" x14ac:dyDescent="0.35">
      <c r="B2512" s="620" t="s">
        <v>3302</v>
      </c>
      <c r="C2512" s="620" t="s">
        <v>3302</v>
      </c>
      <c r="D2512" s="620" t="s">
        <v>3302</v>
      </c>
      <c r="E2512" s="620" t="s">
        <v>3302</v>
      </c>
      <c r="F2512" s="10">
        <v>0</v>
      </c>
      <c r="G2512" s="10">
        <v>0</v>
      </c>
    </row>
    <row r="2513" spans="2:8" x14ac:dyDescent="0.35">
      <c r="B2513" s="621" t="s">
        <v>533</v>
      </c>
      <c r="C2513" s="621" t="s">
        <v>533</v>
      </c>
      <c r="D2513" s="621" t="s">
        <v>533</v>
      </c>
      <c r="E2513" s="621" t="s">
        <v>533</v>
      </c>
      <c r="F2513" s="4" t="s">
        <v>533</v>
      </c>
      <c r="G2513" s="4" t="s">
        <v>533</v>
      </c>
    </row>
    <row r="2514" spans="2:8" x14ac:dyDescent="0.35">
      <c r="B2514" s="620" t="s">
        <v>3303</v>
      </c>
      <c r="C2514" s="620" t="s">
        <v>3303</v>
      </c>
      <c r="D2514" s="620" t="s">
        <v>3303</v>
      </c>
      <c r="E2514" s="620" t="s">
        <v>3303</v>
      </c>
      <c r="F2514" s="10">
        <v>0</v>
      </c>
      <c r="G2514" s="10">
        <v>0</v>
      </c>
    </row>
    <row r="2515" spans="2:8" x14ac:dyDescent="0.35">
      <c r="B2515" s="621" t="s">
        <v>533</v>
      </c>
      <c r="C2515" s="621" t="s">
        <v>533</v>
      </c>
      <c r="D2515" s="621" t="s">
        <v>533</v>
      </c>
      <c r="E2515" s="621" t="s">
        <v>533</v>
      </c>
      <c r="F2515" s="4" t="s">
        <v>533</v>
      </c>
      <c r="G2515" s="4" t="s">
        <v>533</v>
      </c>
    </row>
    <row r="2516" spans="2:8" x14ac:dyDescent="0.35">
      <c r="B2516" s="620" t="s">
        <v>3304</v>
      </c>
      <c r="C2516" s="620" t="s">
        <v>3304</v>
      </c>
      <c r="D2516" s="620" t="s">
        <v>3304</v>
      </c>
      <c r="E2516" s="620" t="s">
        <v>3304</v>
      </c>
      <c r="F2516" s="10">
        <v>0</v>
      </c>
      <c r="G2516" s="10">
        <v>0</v>
      </c>
    </row>
    <row r="2517" spans="2:8" x14ac:dyDescent="0.35">
      <c r="B2517" s="621" t="s">
        <v>533</v>
      </c>
      <c r="C2517" s="621" t="s">
        <v>533</v>
      </c>
      <c r="D2517" s="621" t="s">
        <v>533</v>
      </c>
      <c r="E2517" s="621" t="s">
        <v>533</v>
      </c>
      <c r="F2517" s="4" t="s">
        <v>533</v>
      </c>
      <c r="G2517" s="4" t="s">
        <v>533</v>
      </c>
    </row>
    <row r="2518" spans="2:8" x14ac:dyDescent="0.35">
      <c r="B2518" s="620" t="s">
        <v>3305</v>
      </c>
      <c r="C2518" s="620" t="s">
        <v>3305</v>
      </c>
      <c r="D2518" s="620" t="s">
        <v>3305</v>
      </c>
      <c r="E2518" s="620" t="s">
        <v>3305</v>
      </c>
      <c r="F2518" s="10">
        <v>0</v>
      </c>
      <c r="G2518" s="10">
        <v>0</v>
      </c>
    </row>
    <row r="2519" spans="2:8" x14ac:dyDescent="0.35">
      <c r="B2519" s="621" t="s">
        <v>533</v>
      </c>
      <c r="C2519" s="621" t="s">
        <v>533</v>
      </c>
      <c r="D2519" s="621" t="s">
        <v>533</v>
      </c>
      <c r="E2519" s="621" t="s">
        <v>533</v>
      </c>
      <c r="F2519" s="4" t="s">
        <v>533</v>
      </c>
      <c r="G2519" s="4" t="s">
        <v>533</v>
      </c>
    </row>
    <row r="2520" spans="2:8" x14ac:dyDescent="0.35">
      <c r="B2520" s="21" t="s">
        <v>533</v>
      </c>
      <c r="C2520" s="21" t="s">
        <v>533</v>
      </c>
      <c r="D2520" s="21" t="s">
        <v>533</v>
      </c>
      <c r="E2520" s="21" t="s">
        <v>533</v>
      </c>
      <c r="F2520" s="24" t="s">
        <v>533</v>
      </c>
      <c r="G2520" s="24" t="s">
        <v>533</v>
      </c>
    </row>
    <row r="2521" spans="2:8" x14ac:dyDescent="0.35">
      <c r="B2521" s="22" t="s">
        <v>533</v>
      </c>
      <c r="C2521" s="22" t="s">
        <v>533</v>
      </c>
      <c r="D2521" s="22" t="s">
        <v>533</v>
      </c>
      <c r="E2521" s="22" t="s">
        <v>533</v>
      </c>
      <c r="F2521" s="25" t="s">
        <v>533</v>
      </c>
      <c r="G2521" s="25" t="s">
        <v>533</v>
      </c>
    </row>
    <row r="2522" spans="2:8" x14ac:dyDescent="0.35">
      <c r="B2522" s="23" t="s">
        <v>533</v>
      </c>
      <c r="C2522" s="23" t="s">
        <v>533</v>
      </c>
      <c r="D2522" s="23" t="s">
        <v>533</v>
      </c>
      <c r="E2522" s="23" t="s">
        <v>533</v>
      </c>
      <c r="F2522" s="26" t="s">
        <v>533</v>
      </c>
      <c r="G2522" s="26" t="s">
        <v>533</v>
      </c>
    </row>
    <row r="2523" spans="2:8" x14ac:dyDescent="0.35">
      <c r="B2523" s="624" t="s">
        <v>36</v>
      </c>
      <c r="C2523" s="624" t="s">
        <v>36</v>
      </c>
      <c r="D2523" s="624" t="s">
        <v>36</v>
      </c>
      <c r="E2523" s="624" t="s">
        <v>36</v>
      </c>
      <c r="F2523" s="624" t="s">
        <v>36</v>
      </c>
      <c r="G2523" s="624" t="s">
        <v>36</v>
      </c>
      <c r="H2523" s="27"/>
    </row>
    <row r="2524" spans="2:8" x14ac:dyDescent="0.35">
      <c r="B2524" s="625" t="s">
        <v>3293</v>
      </c>
      <c r="C2524" s="625" t="s">
        <v>3293</v>
      </c>
      <c r="D2524" s="625" t="s">
        <v>3293</v>
      </c>
      <c r="E2524" s="625" t="s">
        <v>3293</v>
      </c>
      <c r="F2524" s="625" t="s">
        <v>3293</v>
      </c>
      <c r="G2524" s="625" t="s">
        <v>3293</v>
      </c>
      <c r="H2524" s="27"/>
    </row>
    <row r="2525" spans="2:8" x14ac:dyDescent="0.35">
      <c r="B2525" s="625" t="s">
        <v>3294</v>
      </c>
      <c r="C2525" s="625" t="s">
        <v>3294</v>
      </c>
      <c r="D2525" s="625" t="s">
        <v>3294</v>
      </c>
      <c r="E2525" s="625" t="s">
        <v>3294</v>
      </c>
      <c r="F2525" s="625" t="s">
        <v>3294</v>
      </c>
      <c r="G2525" s="625" t="s">
        <v>3294</v>
      </c>
      <c r="H2525" s="27"/>
    </row>
    <row r="2526" spans="2:8" x14ac:dyDescent="0.35">
      <c r="B2526" s="626" t="s">
        <v>3295</v>
      </c>
      <c r="C2526" s="626" t="s">
        <v>3295</v>
      </c>
      <c r="D2526" s="626" t="s">
        <v>3295</v>
      </c>
      <c r="E2526" s="626" t="s">
        <v>3295</v>
      </c>
      <c r="F2526" s="626" t="s">
        <v>3295</v>
      </c>
      <c r="G2526" s="626" t="s">
        <v>3295</v>
      </c>
      <c r="H2526" s="27"/>
    </row>
    <row r="2527" spans="2:8" x14ac:dyDescent="0.35">
      <c r="B2527" s="619" t="s">
        <v>3296</v>
      </c>
      <c r="C2527" s="619" t="s">
        <v>3296</v>
      </c>
      <c r="D2527" s="619" t="s">
        <v>3296</v>
      </c>
      <c r="E2527" s="619" t="s">
        <v>3296</v>
      </c>
      <c r="F2527" s="14">
        <v>2025</v>
      </c>
      <c r="G2527" s="14">
        <v>2024</v>
      </c>
    </row>
    <row r="2528" spans="2:8" x14ac:dyDescent="0.35">
      <c r="B2528" s="620" t="s">
        <v>3297</v>
      </c>
      <c r="C2528" s="620" t="s">
        <v>3297</v>
      </c>
      <c r="D2528" s="620" t="s">
        <v>3297</v>
      </c>
      <c r="E2528" s="620" t="s">
        <v>3297</v>
      </c>
      <c r="F2528" s="10" t="s">
        <v>533</v>
      </c>
      <c r="G2528" s="10" t="s">
        <v>533</v>
      </c>
    </row>
    <row r="2529" spans="2:7" x14ac:dyDescent="0.35">
      <c r="B2529" s="17" t="s">
        <v>533</v>
      </c>
      <c r="C2529" s="623" t="s">
        <v>3307</v>
      </c>
      <c r="D2529" s="623" t="s">
        <v>3307</v>
      </c>
      <c r="E2529" s="623" t="s">
        <v>3307</v>
      </c>
      <c r="F2529" s="10" t="s">
        <v>88</v>
      </c>
      <c r="G2529" s="10" t="s">
        <v>3688</v>
      </c>
    </row>
    <row r="2530" spans="2:7" x14ac:dyDescent="0.35">
      <c r="B2530" s="18" t="s">
        <v>533</v>
      </c>
      <c r="C2530" s="19" t="s">
        <v>533</v>
      </c>
      <c r="D2530" s="622" t="s">
        <v>3309</v>
      </c>
      <c r="E2530" s="622" t="s">
        <v>3309</v>
      </c>
      <c r="F2530" s="4">
        <v>0</v>
      </c>
      <c r="G2530" s="4">
        <v>0</v>
      </c>
    </row>
    <row r="2531" spans="2:7" x14ac:dyDescent="0.35">
      <c r="B2531" s="18" t="s">
        <v>533</v>
      </c>
      <c r="C2531" s="19" t="s">
        <v>533</v>
      </c>
      <c r="D2531" s="622" t="s">
        <v>3310</v>
      </c>
      <c r="E2531" s="622" t="s">
        <v>3310</v>
      </c>
      <c r="F2531" s="4">
        <v>0</v>
      </c>
      <c r="G2531" s="4">
        <v>0</v>
      </c>
    </row>
    <row r="2532" spans="2:7" x14ac:dyDescent="0.35">
      <c r="B2532" s="18" t="s">
        <v>533</v>
      </c>
      <c r="C2532" s="19" t="s">
        <v>533</v>
      </c>
      <c r="D2532" s="622" t="s">
        <v>3311</v>
      </c>
      <c r="E2532" s="622" t="s">
        <v>3311</v>
      </c>
      <c r="F2532" s="4">
        <v>0</v>
      </c>
      <c r="G2532" s="4">
        <v>0</v>
      </c>
    </row>
    <row r="2533" spans="2:7" x14ac:dyDescent="0.35">
      <c r="B2533" s="18" t="s">
        <v>533</v>
      </c>
      <c r="C2533" s="19" t="s">
        <v>533</v>
      </c>
      <c r="D2533" s="622" t="s">
        <v>3312</v>
      </c>
      <c r="E2533" s="622" t="s">
        <v>3312</v>
      </c>
      <c r="F2533" s="4">
        <v>0</v>
      </c>
      <c r="G2533" s="4">
        <v>0</v>
      </c>
    </row>
    <row r="2534" spans="2:7" x14ac:dyDescent="0.35">
      <c r="B2534" s="18" t="s">
        <v>533</v>
      </c>
      <c r="C2534" s="19" t="s">
        <v>533</v>
      </c>
      <c r="D2534" s="622" t="s">
        <v>3313</v>
      </c>
      <c r="E2534" s="622" t="s">
        <v>3313</v>
      </c>
      <c r="F2534" s="4">
        <v>0</v>
      </c>
      <c r="G2534" s="4">
        <v>0</v>
      </c>
    </row>
    <row r="2535" spans="2:7" x14ac:dyDescent="0.35">
      <c r="B2535" s="18" t="s">
        <v>533</v>
      </c>
      <c r="C2535" s="19" t="s">
        <v>533</v>
      </c>
      <c r="D2535" s="622" t="s">
        <v>3314</v>
      </c>
      <c r="E2535" s="622" t="s">
        <v>3314</v>
      </c>
      <c r="F2535" s="4">
        <v>0</v>
      </c>
      <c r="G2535" s="4">
        <v>0</v>
      </c>
    </row>
    <row r="2536" spans="2:7" x14ac:dyDescent="0.35">
      <c r="B2536" s="18" t="s">
        <v>533</v>
      </c>
      <c r="C2536" s="19" t="s">
        <v>533</v>
      </c>
      <c r="D2536" s="622" t="s">
        <v>3315</v>
      </c>
      <c r="E2536" s="622" t="s">
        <v>3315</v>
      </c>
      <c r="F2536" s="4">
        <v>0</v>
      </c>
      <c r="G2536" s="4">
        <v>0</v>
      </c>
    </row>
    <row r="2537" spans="2:7" x14ac:dyDescent="0.35">
      <c r="B2537" s="18" t="s">
        <v>533</v>
      </c>
      <c r="C2537" s="19" t="s">
        <v>533</v>
      </c>
      <c r="D2537" s="622" t="s">
        <v>3316</v>
      </c>
      <c r="E2537" s="622" t="s">
        <v>3316</v>
      </c>
      <c r="F2537" s="4">
        <v>0</v>
      </c>
      <c r="G2537" s="4">
        <v>0</v>
      </c>
    </row>
    <row r="2538" spans="2:7" x14ac:dyDescent="0.35">
      <c r="B2538" s="18" t="s">
        <v>533</v>
      </c>
      <c r="C2538" s="19" t="s">
        <v>533</v>
      </c>
      <c r="D2538" s="622" t="s">
        <v>3317</v>
      </c>
      <c r="E2538" s="622" t="s">
        <v>3317</v>
      </c>
      <c r="F2538" s="4" t="s">
        <v>88</v>
      </c>
      <c r="G2538" s="4" t="s">
        <v>3688</v>
      </c>
    </row>
    <row r="2539" spans="2:7" x14ac:dyDescent="0.35">
      <c r="B2539" s="18" t="s">
        <v>533</v>
      </c>
      <c r="C2539" s="19" t="s">
        <v>533</v>
      </c>
      <c r="D2539" s="622" t="s">
        <v>3318</v>
      </c>
      <c r="E2539" s="622" t="s">
        <v>3318</v>
      </c>
      <c r="F2539" s="4">
        <v>0</v>
      </c>
      <c r="G2539" s="4">
        <v>0</v>
      </c>
    </row>
    <row r="2540" spans="2:7" x14ac:dyDescent="0.35">
      <c r="B2540" s="621" t="s">
        <v>533</v>
      </c>
      <c r="C2540" s="621" t="s">
        <v>533</v>
      </c>
      <c r="D2540" s="621" t="s">
        <v>533</v>
      </c>
      <c r="E2540" s="621" t="s">
        <v>533</v>
      </c>
      <c r="F2540" s="4" t="s">
        <v>533</v>
      </c>
      <c r="G2540" s="4" t="s">
        <v>533</v>
      </c>
    </row>
    <row r="2541" spans="2:7" x14ac:dyDescent="0.35">
      <c r="B2541" s="17" t="s">
        <v>533</v>
      </c>
      <c r="C2541" s="623" t="s">
        <v>3308</v>
      </c>
      <c r="D2541" s="623" t="s">
        <v>3308</v>
      </c>
      <c r="E2541" s="623" t="s">
        <v>3308</v>
      </c>
      <c r="F2541" s="10" t="s">
        <v>88</v>
      </c>
      <c r="G2541" s="10" t="s">
        <v>3688</v>
      </c>
    </row>
    <row r="2542" spans="2:7" x14ac:dyDescent="0.35">
      <c r="B2542" s="18" t="s">
        <v>533</v>
      </c>
      <c r="C2542" s="19" t="s">
        <v>533</v>
      </c>
      <c r="D2542" s="622" t="s">
        <v>3319</v>
      </c>
      <c r="E2542" s="622" t="s">
        <v>3319</v>
      </c>
      <c r="F2542" s="4" t="s">
        <v>2100</v>
      </c>
      <c r="G2542" s="4" t="s">
        <v>3689</v>
      </c>
    </row>
    <row r="2543" spans="2:7" x14ac:dyDescent="0.35">
      <c r="B2543" s="18" t="s">
        <v>533</v>
      </c>
      <c r="C2543" s="19" t="s">
        <v>533</v>
      </c>
      <c r="D2543" s="622" t="s">
        <v>3320</v>
      </c>
      <c r="E2543" s="622" t="s">
        <v>3320</v>
      </c>
      <c r="F2543" s="4" t="s">
        <v>2112</v>
      </c>
      <c r="G2543" s="4" t="s">
        <v>3690</v>
      </c>
    </row>
    <row r="2544" spans="2:7" x14ac:dyDescent="0.35">
      <c r="B2544" s="18" t="s">
        <v>533</v>
      </c>
      <c r="C2544" s="19" t="s">
        <v>533</v>
      </c>
      <c r="D2544" s="622" t="s">
        <v>3321</v>
      </c>
      <c r="E2544" s="622" t="s">
        <v>3321</v>
      </c>
      <c r="F2544" s="4" t="s">
        <v>2117</v>
      </c>
      <c r="G2544" s="4" t="s">
        <v>3691</v>
      </c>
    </row>
    <row r="2545" spans="2:7" x14ac:dyDescent="0.35">
      <c r="B2545" s="18" t="s">
        <v>533</v>
      </c>
      <c r="C2545" s="19" t="s">
        <v>533</v>
      </c>
      <c r="D2545" s="622" t="s">
        <v>3322</v>
      </c>
      <c r="E2545" s="622" t="s">
        <v>3322</v>
      </c>
      <c r="F2545" s="4">
        <v>0</v>
      </c>
      <c r="G2545" s="4">
        <v>0</v>
      </c>
    </row>
    <row r="2546" spans="2:7" x14ac:dyDescent="0.35">
      <c r="B2546" s="18" t="s">
        <v>533</v>
      </c>
      <c r="C2546" s="19" t="s">
        <v>533</v>
      </c>
      <c r="D2546" s="622" t="s">
        <v>3323</v>
      </c>
      <c r="E2546" s="622" t="s">
        <v>3323</v>
      </c>
      <c r="F2546" s="4">
        <v>0</v>
      </c>
      <c r="G2546" s="4">
        <v>0</v>
      </c>
    </row>
    <row r="2547" spans="2:7" x14ac:dyDescent="0.35">
      <c r="B2547" s="18" t="s">
        <v>533</v>
      </c>
      <c r="C2547" s="19" t="s">
        <v>533</v>
      </c>
      <c r="D2547" s="622" t="s">
        <v>3324</v>
      </c>
      <c r="E2547" s="622" t="s">
        <v>3324</v>
      </c>
      <c r="F2547" s="4">
        <v>0</v>
      </c>
      <c r="G2547" s="4">
        <v>0</v>
      </c>
    </row>
    <row r="2548" spans="2:7" x14ac:dyDescent="0.35">
      <c r="B2548" s="18" t="s">
        <v>533</v>
      </c>
      <c r="C2548" s="19" t="s">
        <v>533</v>
      </c>
      <c r="D2548" s="622" t="s">
        <v>3325</v>
      </c>
      <c r="E2548" s="622" t="s">
        <v>3325</v>
      </c>
      <c r="F2548" s="4">
        <v>0</v>
      </c>
      <c r="G2548" s="4">
        <v>0</v>
      </c>
    </row>
    <row r="2549" spans="2:7" x14ac:dyDescent="0.35">
      <c r="B2549" s="18" t="s">
        <v>533</v>
      </c>
      <c r="C2549" s="19" t="s">
        <v>533</v>
      </c>
      <c r="D2549" s="622" t="s">
        <v>3326</v>
      </c>
      <c r="E2549" s="622" t="s">
        <v>3326</v>
      </c>
      <c r="F2549" s="4">
        <v>0</v>
      </c>
      <c r="G2549" s="4">
        <v>0</v>
      </c>
    </row>
    <row r="2550" spans="2:7" x14ac:dyDescent="0.35">
      <c r="B2550" s="18" t="s">
        <v>533</v>
      </c>
      <c r="C2550" s="19" t="s">
        <v>533</v>
      </c>
      <c r="D2550" s="622" t="s">
        <v>3327</v>
      </c>
      <c r="E2550" s="622" t="s">
        <v>3327</v>
      </c>
      <c r="F2550" s="4">
        <v>0</v>
      </c>
      <c r="G2550" s="4">
        <v>0</v>
      </c>
    </row>
    <row r="2551" spans="2:7" x14ac:dyDescent="0.35">
      <c r="B2551" s="18" t="s">
        <v>533</v>
      </c>
      <c r="C2551" s="19" t="s">
        <v>533</v>
      </c>
      <c r="D2551" s="622" t="s">
        <v>3328</v>
      </c>
      <c r="E2551" s="622" t="s">
        <v>3328</v>
      </c>
      <c r="F2551" s="4">
        <v>0</v>
      </c>
      <c r="G2551" s="4">
        <v>0</v>
      </c>
    </row>
    <row r="2552" spans="2:7" x14ac:dyDescent="0.35">
      <c r="B2552" s="18" t="s">
        <v>533</v>
      </c>
      <c r="C2552" s="19" t="s">
        <v>533</v>
      </c>
      <c r="D2552" s="622" t="s">
        <v>3329</v>
      </c>
      <c r="E2552" s="622" t="s">
        <v>3329</v>
      </c>
      <c r="F2552" s="4">
        <v>0</v>
      </c>
      <c r="G2552" s="4">
        <v>0</v>
      </c>
    </row>
    <row r="2553" spans="2:7" x14ac:dyDescent="0.35">
      <c r="B2553" s="18" t="s">
        <v>533</v>
      </c>
      <c r="C2553" s="19" t="s">
        <v>533</v>
      </c>
      <c r="D2553" s="622" t="s">
        <v>3330</v>
      </c>
      <c r="E2553" s="622" t="s">
        <v>3330</v>
      </c>
      <c r="F2553" s="4">
        <v>0</v>
      </c>
      <c r="G2553" s="4">
        <v>0</v>
      </c>
    </row>
    <row r="2554" spans="2:7" x14ac:dyDescent="0.35">
      <c r="B2554" s="18" t="s">
        <v>533</v>
      </c>
      <c r="C2554" s="19" t="s">
        <v>533</v>
      </c>
      <c r="D2554" s="622" t="s">
        <v>3331</v>
      </c>
      <c r="E2554" s="622" t="s">
        <v>3331</v>
      </c>
      <c r="F2554" s="4">
        <v>0</v>
      </c>
      <c r="G2554" s="4">
        <v>0</v>
      </c>
    </row>
    <row r="2555" spans="2:7" x14ac:dyDescent="0.35">
      <c r="B2555" s="18" t="s">
        <v>533</v>
      </c>
      <c r="C2555" s="19" t="s">
        <v>533</v>
      </c>
      <c r="D2555" s="622" t="s">
        <v>3332</v>
      </c>
      <c r="E2555" s="622" t="s">
        <v>3332</v>
      </c>
      <c r="F2555" s="4">
        <v>0</v>
      </c>
      <c r="G2555" s="4">
        <v>0</v>
      </c>
    </row>
    <row r="2556" spans="2:7" x14ac:dyDescent="0.35">
      <c r="B2556" s="18" t="s">
        <v>533</v>
      </c>
      <c r="C2556" s="19" t="s">
        <v>533</v>
      </c>
      <c r="D2556" s="622" t="s">
        <v>3333</v>
      </c>
      <c r="E2556" s="622" t="s">
        <v>3333</v>
      </c>
      <c r="F2556" s="4">
        <v>0</v>
      </c>
      <c r="G2556" s="4">
        <v>0</v>
      </c>
    </row>
    <row r="2557" spans="2:7" x14ac:dyDescent="0.35">
      <c r="B2557" s="18" t="s">
        <v>533</v>
      </c>
      <c r="C2557" s="19" t="s">
        <v>533</v>
      </c>
      <c r="D2557" s="622" t="s">
        <v>3334</v>
      </c>
      <c r="E2557" s="622" t="s">
        <v>3334</v>
      </c>
      <c r="F2557" s="4">
        <v>0</v>
      </c>
      <c r="G2557" s="4">
        <v>0</v>
      </c>
    </row>
    <row r="2558" spans="2:7" x14ac:dyDescent="0.35">
      <c r="B2558" s="620" t="s">
        <v>3298</v>
      </c>
      <c r="C2558" s="620" t="s">
        <v>3298</v>
      </c>
      <c r="D2558" s="620" t="s">
        <v>3298</v>
      </c>
      <c r="E2558" s="620" t="s">
        <v>3298</v>
      </c>
      <c r="F2558" s="10">
        <v>0</v>
      </c>
      <c r="G2558" s="10">
        <v>0</v>
      </c>
    </row>
    <row r="2559" spans="2:7" x14ac:dyDescent="0.35">
      <c r="B2559" s="621" t="s">
        <v>533</v>
      </c>
      <c r="C2559" s="621" t="s">
        <v>533</v>
      </c>
      <c r="D2559" s="621" t="s">
        <v>533</v>
      </c>
      <c r="E2559" s="621" t="s">
        <v>533</v>
      </c>
      <c r="F2559" s="4" t="s">
        <v>533</v>
      </c>
      <c r="G2559" s="4" t="s">
        <v>533</v>
      </c>
    </row>
    <row r="2560" spans="2:7" x14ac:dyDescent="0.35">
      <c r="B2560" s="620" t="s">
        <v>3299</v>
      </c>
      <c r="C2560" s="620" t="s">
        <v>3299</v>
      </c>
      <c r="D2560" s="620" t="s">
        <v>3299</v>
      </c>
      <c r="E2560" s="620" t="s">
        <v>3299</v>
      </c>
      <c r="F2560" s="10" t="s">
        <v>533</v>
      </c>
      <c r="G2560" s="10" t="s">
        <v>533</v>
      </c>
    </row>
    <row r="2561" spans="2:7" x14ac:dyDescent="0.35">
      <c r="B2561" s="17" t="s">
        <v>533</v>
      </c>
      <c r="C2561" s="623" t="s">
        <v>3307</v>
      </c>
      <c r="D2561" s="623" t="s">
        <v>3307</v>
      </c>
      <c r="E2561" s="623" t="s">
        <v>3307</v>
      </c>
      <c r="F2561" s="10">
        <v>0</v>
      </c>
      <c r="G2561" s="10">
        <v>0</v>
      </c>
    </row>
    <row r="2562" spans="2:7" x14ac:dyDescent="0.35">
      <c r="B2562" s="18" t="s">
        <v>533</v>
      </c>
      <c r="C2562" s="19" t="s">
        <v>533</v>
      </c>
      <c r="D2562" s="622" t="s">
        <v>3335</v>
      </c>
      <c r="E2562" s="622" t="s">
        <v>3335</v>
      </c>
      <c r="F2562" s="4">
        <v>0</v>
      </c>
      <c r="G2562" s="4">
        <v>0</v>
      </c>
    </row>
    <row r="2563" spans="2:7" x14ac:dyDescent="0.35">
      <c r="B2563" s="18" t="s">
        <v>533</v>
      </c>
      <c r="C2563" s="19" t="s">
        <v>533</v>
      </c>
      <c r="D2563" s="622" t="s">
        <v>3336</v>
      </c>
      <c r="E2563" s="622" t="s">
        <v>3336</v>
      </c>
      <c r="F2563" s="4">
        <v>0</v>
      </c>
      <c r="G2563" s="4">
        <v>0</v>
      </c>
    </row>
    <row r="2564" spans="2:7" x14ac:dyDescent="0.35">
      <c r="B2564" s="18" t="s">
        <v>533</v>
      </c>
      <c r="C2564" s="19" t="s">
        <v>533</v>
      </c>
      <c r="D2564" s="622" t="s">
        <v>3337</v>
      </c>
      <c r="E2564" s="622" t="s">
        <v>3337</v>
      </c>
      <c r="F2564" s="4">
        <v>0</v>
      </c>
      <c r="G2564" s="4">
        <v>0</v>
      </c>
    </row>
    <row r="2565" spans="2:7" x14ac:dyDescent="0.35">
      <c r="B2565" s="621" t="s">
        <v>533</v>
      </c>
      <c r="C2565" s="621" t="s">
        <v>533</v>
      </c>
      <c r="D2565" s="621" t="s">
        <v>533</v>
      </c>
      <c r="E2565" s="621" t="s">
        <v>533</v>
      </c>
      <c r="F2565" s="4" t="s">
        <v>533</v>
      </c>
      <c r="G2565" s="4" t="s">
        <v>533</v>
      </c>
    </row>
    <row r="2566" spans="2:7" x14ac:dyDescent="0.35">
      <c r="B2566" s="17" t="s">
        <v>533</v>
      </c>
      <c r="C2566" s="623" t="s">
        <v>3308</v>
      </c>
      <c r="D2566" s="623" t="s">
        <v>3308</v>
      </c>
      <c r="E2566" s="623" t="s">
        <v>3308</v>
      </c>
      <c r="F2566" s="10">
        <v>0</v>
      </c>
      <c r="G2566" s="10">
        <v>0</v>
      </c>
    </row>
    <row r="2567" spans="2:7" x14ac:dyDescent="0.35">
      <c r="B2567" s="18" t="s">
        <v>533</v>
      </c>
      <c r="C2567" s="19" t="s">
        <v>533</v>
      </c>
      <c r="D2567" s="622" t="s">
        <v>3335</v>
      </c>
      <c r="E2567" s="622" t="s">
        <v>3335</v>
      </c>
      <c r="F2567" s="4">
        <v>0</v>
      </c>
      <c r="G2567" s="4">
        <v>0</v>
      </c>
    </row>
    <row r="2568" spans="2:7" x14ac:dyDescent="0.35">
      <c r="B2568" s="18" t="s">
        <v>533</v>
      </c>
      <c r="C2568" s="19" t="s">
        <v>533</v>
      </c>
      <c r="D2568" s="622" t="s">
        <v>3336</v>
      </c>
      <c r="E2568" s="622" t="s">
        <v>3336</v>
      </c>
      <c r="F2568" s="4">
        <v>0</v>
      </c>
      <c r="G2568" s="4">
        <v>0</v>
      </c>
    </row>
    <row r="2569" spans="2:7" x14ac:dyDescent="0.35">
      <c r="B2569" s="18" t="s">
        <v>533</v>
      </c>
      <c r="C2569" s="19" t="s">
        <v>533</v>
      </c>
      <c r="D2569" s="622" t="s">
        <v>3338</v>
      </c>
      <c r="E2569" s="622" t="s">
        <v>3338</v>
      </c>
      <c r="F2569" s="4">
        <v>0</v>
      </c>
      <c r="G2569" s="4">
        <v>0</v>
      </c>
    </row>
    <row r="2570" spans="2:7" x14ac:dyDescent="0.35">
      <c r="B2570" s="620" t="s">
        <v>3300</v>
      </c>
      <c r="C2570" s="620" t="s">
        <v>3300</v>
      </c>
      <c r="D2570" s="620" t="s">
        <v>3300</v>
      </c>
      <c r="E2570" s="620" t="s">
        <v>3300</v>
      </c>
      <c r="F2570" s="10">
        <v>0</v>
      </c>
      <c r="G2570" s="10">
        <v>0</v>
      </c>
    </row>
    <row r="2571" spans="2:7" x14ac:dyDescent="0.35">
      <c r="B2571" s="621" t="s">
        <v>533</v>
      </c>
      <c r="C2571" s="621" t="s">
        <v>533</v>
      </c>
      <c r="D2571" s="621" t="s">
        <v>533</v>
      </c>
      <c r="E2571" s="621" t="s">
        <v>533</v>
      </c>
      <c r="F2571" s="4" t="s">
        <v>533</v>
      </c>
      <c r="G2571" s="4" t="s">
        <v>533</v>
      </c>
    </row>
    <row r="2572" spans="2:7" x14ac:dyDescent="0.35">
      <c r="B2572" s="620" t="s">
        <v>3301</v>
      </c>
      <c r="C2572" s="620" t="s">
        <v>3301</v>
      </c>
      <c r="D2572" s="620" t="s">
        <v>3301</v>
      </c>
      <c r="E2572" s="620" t="s">
        <v>3301</v>
      </c>
      <c r="F2572" s="10" t="s">
        <v>533</v>
      </c>
      <c r="G2572" s="10" t="s">
        <v>533</v>
      </c>
    </row>
    <row r="2573" spans="2:7" x14ac:dyDescent="0.35">
      <c r="B2573" s="17" t="s">
        <v>533</v>
      </c>
      <c r="C2573" s="623" t="s">
        <v>3307</v>
      </c>
      <c r="D2573" s="623" t="s">
        <v>3307</v>
      </c>
      <c r="E2573" s="623" t="s">
        <v>3307</v>
      </c>
      <c r="F2573" s="10">
        <v>0</v>
      </c>
      <c r="G2573" s="10">
        <v>0</v>
      </c>
    </row>
    <row r="2574" spans="2:7" x14ac:dyDescent="0.35">
      <c r="B2574" s="18" t="s">
        <v>533</v>
      </c>
      <c r="C2574" s="19" t="s">
        <v>533</v>
      </c>
      <c r="D2574" s="622" t="s">
        <v>3339</v>
      </c>
      <c r="E2574" s="622" t="s">
        <v>3339</v>
      </c>
      <c r="F2574" s="4">
        <v>0</v>
      </c>
      <c r="G2574" s="4">
        <v>0</v>
      </c>
    </row>
    <row r="2575" spans="2:7" x14ac:dyDescent="0.35">
      <c r="B2575" s="18" t="s">
        <v>533</v>
      </c>
      <c r="C2575" s="19" t="s">
        <v>533</v>
      </c>
      <c r="D2575" s="19" t="s">
        <v>533</v>
      </c>
      <c r="E2575" s="20" t="s">
        <v>3343</v>
      </c>
      <c r="F2575" s="4">
        <v>0</v>
      </c>
      <c r="G2575" s="4">
        <v>0</v>
      </c>
    </row>
    <row r="2576" spans="2:7" x14ac:dyDescent="0.35">
      <c r="B2576" s="18" t="s">
        <v>533</v>
      </c>
      <c r="C2576" s="19" t="s">
        <v>533</v>
      </c>
      <c r="D2576" s="19" t="s">
        <v>533</v>
      </c>
      <c r="E2576" s="20" t="s">
        <v>3344</v>
      </c>
      <c r="F2576" s="4">
        <v>0</v>
      </c>
      <c r="G2576" s="4">
        <v>0</v>
      </c>
    </row>
    <row r="2577" spans="2:7" x14ac:dyDescent="0.35">
      <c r="B2577" s="18" t="s">
        <v>533</v>
      </c>
      <c r="C2577" s="19" t="s">
        <v>533</v>
      </c>
      <c r="D2577" s="622" t="s">
        <v>3340</v>
      </c>
      <c r="E2577" s="622" t="s">
        <v>3340</v>
      </c>
      <c r="F2577" s="4">
        <v>0</v>
      </c>
      <c r="G2577" s="4">
        <v>0</v>
      </c>
    </row>
    <row r="2578" spans="2:7" x14ac:dyDescent="0.35">
      <c r="B2578" s="621" t="s">
        <v>533</v>
      </c>
      <c r="C2578" s="621" t="s">
        <v>533</v>
      </c>
      <c r="D2578" s="621" t="s">
        <v>533</v>
      </c>
      <c r="E2578" s="621" t="s">
        <v>533</v>
      </c>
      <c r="F2578" s="4" t="s">
        <v>533</v>
      </c>
      <c r="G2578" s="4" t="s">
        <v>533</v>
      </c>
    </row>
    <row r="2579" spans="2:7" x14ac:dyDescent="0.35">
      <c r="B2579" s="17" t="s">
        <v>533</v>
      </c>
      <c r="C2579" s="623" t="s">
        <v>3308</v>
      </c>
      <c r="D2579" s="623" t="s">
        <v>3308</v>
      </c>
      <c r="E2579" s="623" t="s">
        <v>3308</v>
      </c>
      <c r="F2579" s="10">
        <v>0</v>
      </c>
      <c r="G2579" s="10">
        <v>0</v>
      </c>
    </row>
    <row r="2580" spans="2:7" x14ac:dyDescent="0.35">
      <c r="B2580" s="18" t="s">
        <v>533</v>
      </c>
      <c r="C2580" s="19" t="s">
        <v>533</v>
      </c>
      <c r="D2580" s="622" t="s">
        <v>3341</v>
      </c>
      <c r="E2580" s="622" t="s">
        <v>3341</v>
      </c>
      <c r="F2580" s="4">
        <v>0</v>
      </c>
      <c r="G2580" s="4">
        <v>0</v>
      </c>
    </row>
    <row r="2581" spans="2:7" x14ac:dyDescent="0.35">
      <c r="B2581" s="18" t="s">
        <v>533</v>
      </c>
      <c r="C2581" s="19" t="s">
        <v>533</v>
      </c>
      <c r="D2581" s="19" t="s">
        <v>533</v>
      </c>
      <c r="E2581" s="20" t="s">
        <v>3343</v>
      </c>
      <c r="F2581" s="4">
        <v>0</v>
      </c>
      <c r="G2581" s="4">
        <v>0</v>
      </c>
    </row>
    <row r="2582" spans="2:7" x14ac:dyDescent="0.35">
      <c r="B2582" s="18" t="s">
        <v>533</v>
      </c>
      <c r="C2582" s="19" t="s">
        <v>533</v>
      </c>
      <c r="D2582" s="19" t="s">
        <v>533</v>
      </c>
      <c r="E2582" s="20" t="s">
        <v>3344</v>
      </c>
      <c r="F2582" s="4">
        <v>0</v>
      </c>
      <c r="G2582" s="4">
        <v>0</v>
      </c>
    </row>
    <row r="2583" spans="2:7" x14ac:dyDescent="0.35">
      <c r="B2583" s="18" t="s">
        <v>533</v>
      </c>
      <c r="C2583" s="19" t="s">
        <v>533</v>
      </c>
      <c r="D2583" s="622" t="s">
        <v>3342</v>
      </c>
      <c r="E2583" s="622" t="s">
        <v>3342</v>
      </c>
      <c r="F2583" s="4">
        <v>0</v>
      </c>
      <c r="G2583" s="4">
        <v>0</v>
      </c>
    </row>
    <row r="2584" spans="2:7" x14ac:dyDescent="0.35">
      <c r="B2584" s="620" t="s">
        <v>3302</v>
      </c>
      <c r="C2584" s="620" t="s">
        <v>3302</v>
      </c>
      <c r="D2584" s="620" t="s">
        <v>3302</v>
      </c>
      <c r="E2584" s="620" t="s">
        <v>3302</v>
      </c>
      <c r="F2584" s="10">
        <v>0</v>
      </c>
      <c r="G2584" s="10">
        <v>0</v>
      </c>
    </row>
    <row r="2585" spans="2:7" x14ac:dyDescent="0.35">
      <c r="B2585" s="621" t="s">
        <v>533</v>
      </c>
      <c r="C2585" s="621" t="s">
        <v>533</v>
      </c>
      <c r="D2585" s="621" t="s">
        <v>533</v>
      </c>
      <c r="E2585" s="621" t="s">
        <v>533</v>
      </c>
      <c r="F2585" s="4" t="s">
        <v>533</v>
      </c>
      <c r="G2585" s="4" t="s">
        <v>533</v>
      </c>
    </row>
    <row r="2586" spans="2:7" x14ac:dyDescent="0.35">
      <c r="B2586" s="620" t="s">
        <v>3303</v>
      </c>
      <c r="C2586" s="620" t="s">
        <v>3303</v>
      </c>
      <c r="D2586" s="620" t="s">
        <v>3303</v>
      </c>
      <c r="E2586" s="620" t="s">
        <v>3303</v>
      </c>
      <c r="F2586" s="10">
        <v>0</v>
      </c>
      <c r="G2586" s="10">
        <v>0</v>
      </c>
    </row>
    <row r="2587" spans="2:7" x14ac:dyDescent="0.35">
      <c r="B2587" s="621" t="s">
        <v>533</v>
      </c>
      <c r="C2587" s="621" t="s">
        <v>533</v>
      </c>
      <c r="D2587" s="621" t="s">
        <v>533</v>
      </c>
      <c r="E2587" s="621" t="s">
        <v>533</v>
      </c>
      <c r="F2587" s="4" t="s">
        <v>533</v>
      </c>
      <c r="G2587" s="4" t="s">
        <v>533</v>
      </c>
    </row>
    <row r="2588" spans="2:7" x14ac:dyDescent="0.35">
      <c r="B2588" s="620" t="s">
        <v>3304</v>
      </c>
      <c r="C2588" s="620" t="s">
        <v>3304</v>
      </c>
      <c r="D2588" s="620" t="s">
        <v>3304</v>
      </c>
      <c r="E2588" s="620" t="s">
        <v>3304</v>
      </c>
      <c r="F2588" s="10">
        <v>0</v>
      </c>
      <c r="G2588" s="10">
        <v>0</v>
      </c>
    </row>
    <row r="2589" spans="2:7" x14ac:dyDescent="0.35">
      <c r="B2589" s="621" t="s">
        <v>533</v>
      </c>
      <c r="C2589" s="621" t="s">
        <v>533</v>
      </c>
      <c r="D2589" s="621" t="s">
        <v>533</v>
      </c>
      <c r="E2589" s="621" t="s">
        <v>533</v>
      </c>
      <c r="F2589" s="4" t="s">
        <v>533</v>
      </c>
      <c r="G2589" s="4" t="s">
        <v>533</v>
      </c>
    </row>
    <row r="2590" spans="2:7" x14ac:dyDescent="0.35">
      <c r="B2590" s="620" t="s">
        <v>3305</v>
      </c>
      <c r="C2590" s="620" t="s">
        <v>3305</v>
      </c>
      <c r="D2590" s="620" t="s">
        <v>3305</v>
      </c>
      <c r="E2590" s="620" t="s">
        <v>3305</v>
      </c>
      <c r="F2590" s="10">
        <v>0</v>
      </c>
      <c r="G2590" s="10">
        <v>0</v>
      </c>
    </row>
    <row r="2591" spans="2:7" x14ac:dyDescent="0.35">
      <c r="B2591" s="621" t="s">
        <v>533</v>
      </c>
      <c r="C2591" s="621" t="s">
        <v>533</v>
      </c>
      <c r="D2591" s="621" t="s">
        <v>533</v>
      </c>
      <c r="E2591" s="621" t="s">
        <v>533</v>
      </c>
      <c r="F2591" s="4" t="s">
        <v>533</v>
      </c>
      <c r="G2591" s="4" t="s">
        <v>533</v>
      </c>
    </row>
    <row r="2592" spans="2:7" x14ac:dyDescent="0.35">
      <c r="B2592" s="21" t="s">
        <v>533</v>
      </c>
      <c r="C2592" s="21" t="s">
        <v>533</v>
      </c>
      <c r="D2592" s="21" t="s">
        <v>533</v>
      </c>
      <c r="E2592" s="21" t="s">
        <v>533</v>
      </c>
      <c r="F2592" s="24" t="s">
        <v>533</v>
      </c>
      <c r="G2592" s="24" t="s">
        <v>533</v>
      </c>
    </row>
    <row r="2593" spans="2:8" x14ac:dyDescent="0.35">
      <c r="B2593" s="22" t="s">
        <v>533</v>
      </c>
      <c r="C2593" s="22" t="s">
        <v>533</v>
      </c>
      <c r="D2593" s="22" t="s">
        <v>533</v>
      </c>
      <c r="E2593" s="22" t="s">
        <v>533</v>
      </c>
      <c r="F2593" s="25" t="s">
        <v>533</v>
      </c>
      <c r="G2593" s="25" t="s">
        <v>533</v>
      </c>
    </row>
    <row r="2594" spans="2:8" x14ac:dyDescent="0.35">
      <c r="B2594" s="23" t="s">
        <v>533</v>
      </c>
      <c r="C2594" s="23" t="s">
        <v>533</v>
      </c>
      <c r="D2594" s="23" t="s">
        <v>533</v>
      </c>
      <c r="E2594" s="23" t="s">
        <v>533</v>
      </c>
      <c r="F2594" s="26" t="s">
        <v>533</v>
      </c>
      <c r="G2594" s="26" t="s">
        <v>533</v>
      </c>
    </row>
    <row r="2595" spans="2:8" x14ac:dyDescent="0.35">
      <c r="B2595" s="624" t="s">
        <v>37</v>
      </c>
      <c r="C2595" s="624" t="s">
        <v>37</v>
      </c>
      <c r="D2595" s="624" t="s">
        <v>37</v>
      </c>
      <c r="E2595" s="624" t="s">
        <v>37</v>
      </c>
      <c r="F2595" s="624" t="s">
        <v>37</v>
      </c>
      <c r="G2595" s="624" t="s">
        <v>37</v>
      </c>
      <c r="H2595" s="27"/>
    </row>
    <row r="2596" spans="2:8" x14ac:dyDescent="0.35">
      <c r="B2596" s="625" t="s">
        <v>3293</v>
      </c>
      <c r="C2596" s="625" t="s">
        <v>3293</v>
      </c>
      <c r="D2596" s="625" t="s">
        <v>3293</v>
      </c>
      <c r="E2596" s="625" t="s">
        <v>3293</v>
      </c>
      <c r="F2596" s="625" t="s">
        <v>3293</v>
      </c>
      <c r="G2596" s="625" t="s">
        <v>3293</v>
      </c>
      <c r="H2596" s="27"/>
    </row>
    <row r="2597" spans="2:8" x14ac:dyDescent="0.35">
      <c r="B2597" s="625" t="s">
        <v>3294</v>
      </c>
      <c r="C2597" s="625" t="s">
        <v>3294</v>
      </c>
      <c r="D2597" s="625" t="s">
        <v>3294</v>
      </c>
      <c r="E2597" s="625" t="s">
        <v>3294</v>
      </c>
      <c r="F2597" s="625" t="s">
        <v>3294</v>
      </c>
      <c r="G2597" s="625" t="s">
        <v>3294</v>
      </c>
      <c r="H2597" s="27"/>
    </row>
    <row r="2598" spans="2:8" x14ac:dyDescent="0.35">
      <c r="B2598" s="626" t="s">
        <v>3295</v>
      </c>
      <c r="C2598" s="626" t="s">
        <v>3295</v>
      </c>
      <c r="D2598" s="626" t="s">
        <v>3295</v>
      </c>
      <c r="E2598" s="626" t="s">
        <v>3295</v>
      </c>
      <c r="F2598" s="626" t="s">
        <v>3295</v>
      </c>
      <c r="G2598" s="626" t="s">
        <v>3295</v>
      </c>
      <c r="H2598" s="27"/>
    </row>
    <row r="2599" spans="2:8" x14ac:dyDescent="0.35">
      <c r="B2599" s="619" t="s">
        <v>3296</v>
      </c>
      <c r="C2599" s="619" t="s">
        <v>3296</v>
      </c>
      <c r="D2599" s="619" t="s">
        <v>3296</v>
      </c>
      <c r="E2599" s="619" t="s">
        <v>3296</v>
      </c>
      <c r="F2599" s="14">
        <v>2025</v>
      </c>
      <c r="G2599" s="14">
        <v>2024</v>
      </c>
    </row>
    <row r="2600" spans="2:8" x14ac:dyDescent="0.35">
      <c r="B2600" s="620" t="s">
        <v>3297</v>
      </c>
      <c r="C2600" s="620" t="s">
        <v>3297</v>
      </c>
      <c r="D2600" s="620" t="s">
        <v>3297</v>
      </c>
      <c r="E2600" s="620" t="s">
        <v>3297</v>
      </c>
      <c r="F2600" s="10" t="s">
        <v>533</v>
      </c>
      <c r="G2600" s="10" t="s">
        <v>533</v>
      </c>
    </row>
    <row r="2601" spans="2:8" x14ac:dyDescent="0.35">
      <c r="B2601" s="17" t="s">
        <v>533</v>
      </c>
      <c r="C2601" s="623" t="s">
        <v>3307</v>
      </c>
      <c r="D2601" s="623" t="s">
        <v>3307</v>
      </c>
      <c r="E2601" s="623" t="s">
        <v>3307</v>
      </c>
      <c r="F2601" s="10" t="s">
        <v>89</v>
      </c>
      <c r="G2601" s="10" t="s">
        <v>3692</v>
      </c>
    </row>
    <row r="2602" spans="2:8" x14ac:dyDescent="0.35">
      <c r="B2602" s="18" t="s">
        <v>533</v>
      </c>
      <c r="C2602" s="19" t="s">
        <v>533</v>
      </c>
      <c r="D2602" s="622" t="s">
        <v>3309</v>
      </c>
      <c r="E2602" s="622" t="s">
        <v>3309</v>
      </c>
      <c r="F2602" s="4">
        <v>0</v>
      </c>
      <c r="G2602" s="4">
        <v>0</v>
      </c>
    </row>
    <row r="2603" spans="2:8" x14ac:dyDescent="0.35">
      <c r="B2603" s="18" t="s">
        <v>533</v>
      </c>
      <c r="C2603" s="19" t="s">
        <v>533</v>
      </c>
      <c r="D2603" s="622" t="s">
        <v>3310</v>
      </c>
      <c r="E2603" s="622" t="s">
        <v>3310</v>
      </c>
      <c r="F2603" s="4">
        <v>0</v>
      </c>
      <c r="G2603" s="4">
        <v>0</v>
      </c>
    </row>
    <row r="2604" spans="2:8" x14ac:dyDescent="0.35">
      <c r="B2604" s="18" t="s">
        <v>533</v>
      </c>
      <c r="C2604" s="19" t="s">
        <v>533</v>
      </c>
      <c r="D2604" s="622" t="s">
        <v>3311</v>
      </c>
      <c r="E2604" s="622" t="s">
        <v>3311</v>
      </c>
      <c r="F2604" s="4">
        <v>0</v>
      </c>
      <c r="G2604" s="4">
        <v>0</v>
      </c>
    </row>
    <row r="2605" spans="2:8" x14ac:dyDescent="0.35">
      <c r="B2605" s="18" t="s">
        <v>533</v>
      </c>
      <c r="C2605" s="19" t="s">
        <v>533</v>
      </c>
      <c r="D2605" s="622" t="s">
        <v>3312</v>
      </c>
      <c r="E2605" s="622" t="s">
        <v>3312</v>
      </c>
      <c r="F2605" s="4">
        <v>0</v>
      </c>
      <c r="G2605" s="4">
        <v>0</v>
      </c>
    </row>
    <row r="2606" spans="2:8" x14ac:dyDescent="0.35">
      <c r="B2606" s="18" t="s">
        <v>533</v>
      </c>
      <c r="C2606" s="19" t="s">
        <v>533</v>
      </c>
      <c r="D2606" s="622" t="s">
        <v>3313</v>
      </c>
      <c r="E2606" s="622" t="s">
        <v>3313</v>
      </c>
      <c r="F2606" s="4">
        <v>0</v>
      </c>
      <c r="G2606" s="4">
        <v>0</v>
      </c>
    </row>
    <row r="2607" spans="2:8" x14ac:dyDescent="0.35">
      <c r="B2607" s="18" t="s">
        <v>533</v>
      </c>
      <c r="C2607" s="19" t="s">
        <v>533</v>
      </c>
      <c r="D2607" s="622" t="s">
        <v>3314</v>
      </c>
      <c r="E2607" s="622" t="s">
        <v>3314</v>
      </c>
      <c r="F2607" s="4">
        <v>0</v>
      </c>
      <c r="G2607" s="4">
        <v>0</v>
      </c>
    </row>
    <row r="2608" spans="2:8" x14ac:dyDescent="0.35">
      <c r="B2608" s="18" t="s">
        <v>533</v>
      </c>
      <c r="C2608" s="19" t="s">
        <v>533</v>
      </c>
      <c r="D2608" s="622" t="s">
        <v>3315</v>
      </c>
      <c r="E2608" s="622" t="s">
        <v>3315</v>
      </c>
      <c r="F2608" s="4" t="s">
        <v>3435</v>
      </c>
      <c r="G2608" s="4" t="s">
        <v>3693</v>
      </c>
    </row>
    <row r="2609" spans="2:7" x14ac:dyDescent="0.35">
      <c r="B2609" s="18" t="s">
        <v>533</v>
      </c>
      <c r="C2609" s="19" t="s">
        <v>533</v>
      </c>
      <c r="D2609" s="622" t="s">
        <v>3316</v>
      </c>
      <c r="E2609" s="622" t="s">
        <v>3316</v>
      </c>
      <c r="F2609" s="4">
        <v>0</v>
      </c>
      <c r="G2609" s="4">
        <v>0</v>
      </c>
    </row>
    <row r="2610" spans="2:7" x14ac:dyDescent="0.35">
      <c r="B2610" s="18" t="s">
        <v>533</v>
      </c>
      <c r="C2610" s="19" t="s">
        <v>533</v>
      </c>
      <c r="D2610" s="622" t="s">
        <v>3317</v>
      </c>
      <c r="E2610" s="622" t="s">
        <v>3317</v>
      </c>
      <c r="F2610" s="4" t="s">
        <v>3436</v>
      </c>
      <c r="G2610" s="4" t="s">
        <v>3694</v>
      </c>
    </row>
    <row r="2611" spans="2:7" x14ac:dyDescent="0.35">
      <c r="B2611" s="18" t="s">
        <v>533</v>
      </c>
      <c r="C2611" s="19" t="s">
        <v>533</v>
      </c>
      <c r="D2611" s="622" t="s">
        <v>3318</v>
      </c>
      <c r="E2611" s="622" t="s">
        <v>3318</v>
      </c>
      <c r="F2611" s="4">
        <v>0</v>
      </c>
      <c r="G2611" s="4">
        <v>0</v>
      </c>
    </row>
    <row r="2612" spans="2:7" x14ac:dyDescent="0.35">
      <c r="B2612" s="621" t="s">
        <v>533</v>
      </c>
      <c r="C2612" s="621" t="s">
        <v>533</v>
      </c>
      <c r="D2612" s="621" t="s">
        <v>533</v>
      </c>
      <c r="E2612" s="621" t="s">
        <v>533</v>
      </c>
      <c r="F2612" s="4" t="s">
        <v>533</v>
      </c>
      <c r="G2612" s="4" t="s">
        <v>533</v>
      </c>
    </row>
    <row r="2613" spans="2:7" x14ac:dyDescent="0.35">
      <c r="B2613" s="17" t="s">
        <v>533</v>
      </c>
      <c r="C2613" s="623" t="s">
        <v>3308</v>
      </c>
      <c r="D2613" s="623" t="s">
        <v>3308</v>
      </c>
      <c r="E2613" s="623" t="s">
        <v>3308</v>
      </c>
      <c r="F2613" s="10" t="s">
        <v>89</v>
      </c>
      <c r="G2613" s="10" t="s">
        <v>3692</v>
      </c>
    </row>
    <row r="2614" spans="2:7" x14ac:dyDescent="0.35">
      <c r="B2614" s="18" t="s">
        <v>533</v>
      </c>
      <c r="C2614" s="19" t="s">
        <v>533</v>
      </c>
      <c r="D2614" s="622" t="s">
        <v>3319</v>
      </c>
      <c r="E2614" s="622" t="s">
        <v>3319</v>
      </c>
      <c r="F2614" s="4" t="s">
        <v>2133</v>
      </c>
      <c r="G2614" s="4" t="s">
        <v>3695</v>
      </c>
    </row>
    <row r="2615" spans="2:7" x14ac:dyDescent="0.35">
      <c r="B2615" s="18" t="s">
        <v>533</v>
      </c>
      <c r="C2615" s="19" t="s">
        <v>533</v>
      </c>
      <c r="D2615" s="622" t="s">
        <v>3320</v>
      </c>
      <c r="E2615" s="622" t="s">
        <v>3320</v>
      </c>
      <c r="F2615" s="4" t="s">
        <v>2141</v>
      </c>
      <c r="G2615" s="4" t="s">
        <v>3696</v>
      </c>
    </row>
    <row r="2616" spans="2:7" x14ac:dyDescent="0.35">
      <c r="B2616" s="18" t="s">
        <v>533</v>
      </c>
      <c r="C2616" s="19" t="s">
        <v>533</v>
      </c>
      <c r="D2616" s="622" t="s">
        <v>3321</v>
      </c>
      <c r="E2616" s="622" t="s">
        <v>3321</v>
      </c>
      <c r="F2616" s="4" t="s">
        <v>2151</v>
      </c>
      <c r="G2616" s="4" t="s">
        <v>3697</v>
      </c>
    </row>
    <row r="2617" spans="2:7" x14ac:dyDescent="0.35">
      <c r="B2617" s="18" t="s">
        <v>533</v>
      </c>
      <c r="C2617" s="19" t="s">
        <v>533</v>
      </c>
      <c r="D2617" s="622" t="s">
        <v>3322</v>
      </c>
      <c r="E2617" s="622" t="s">
        <v>3322</v>
      </c>
      <c r="F2617" s="4">
        <v>0</v>
      </c>
      <c r="G2617" s="4">
        <v>0</v>
      </c>
    </row>
    <row r="2618" spans="2:7" x14ac:dyDescent="0.35">
      <c r="B2618" s="18" t="s">
        <v>533</v>
      </c>
      <c r="C2618" s="19" t="s">
        <v>533</v>
      </c>
      <c r="D2618" s="622" t="s">
        <v>3323</v>
      </c>
      <c r="E2618" s="622" t="s">
        <v>3323</v>
      </c>
      <c r="F2618" s="4">
        <v>0</v>
      </c>
      <c r="G2618" s="4">
        <v>0</v>
      </c>
    </row>
    <row r="2619" spans="2:7" x14ac:dyDescent="0.35">
      <c r="B2619" s="18" t="s">
        <v>533</v>
      </c>
      <c r="C2619" s="19" t="s">
        <v>533</v>
      </c>
      <c r="D2619" s="622" t="s">
        <v>3324</v>
      </c>
      <c r="E2619" s="622" t="s">
        <v>3324</v>
      </c>
      <c r="F2619" s="4">
        <v>0</v>
      </c>
      <c r="G2619" s="4">
        <v>0</v>
      </c>
    </row>
    <row r="2620" spans="2:7" x14ac:dyDescent="0.35">
      <c r="B2620" s="18" t="s">
        <v>533</v>
      </c>
      <c r="C2620" s="19" t="s">
        <v>533</v>
      </c>
      <c r="D2620" s="622" t="s">
        <v>3325</v>
      </c>
      <c r="E2620" s="622" t="s">
        <v>3325</v>
      </c>
      <c r="F2620" s="4">
        <v>0</v>
      </c>
      <c r="G2620" s="4">
        <v>0</v>
      </c>
    </row>
    <row r="2621" spans="2:7" x14ac:dyDescent="0.35">
      <c r="B2621" s="18" t="s">
        <v>533</v>
      </c>
      <c r="C2621" s="19" t="s">
        <v>533</v>
      </c>
      <c r="D2621" s="622" t="s">
        <v>3326</v>
      </c>
      <c r="E2621" s="622" t="s">
        <v>3326</v>
      </c>
      <c r="F2621" s="4">
        <v>0</v>
      </c>
      <c r="G2621" s="4">
        <v>0</v>
      </c>
    </row>
    <row r="2622" spans="2:7" x14ac:dyDescent="0.35">
      <c r="B2622" s="18" t="s">
        <v>533</v>
      </c>
      <c r="C2622" s="19" t="s">
        <v>533</v>
      </c>
      <c r="D2622" s="622" t="s">
        <v>3327</v>
      </c>
      <c r="E2622" s="622" t="s">
        <v>3327</v>
      </c>
      <c r="F2622" s="4">
        <v>0</v>
      </c>
      <c r="G2622" s="4">
        <v>0</v>
      </c>
    </row>
    <row r="2623" spans="2:7" x14ac:dyDescent="0.35">
      <c r="B2623" s="18" t="s">
        <v>533</v>
      </c>
      <c r="C2623" s="19" t="s">
        <v>533</v>
      </c>
      <c r="D2623" s="622" t="s">
        <v>3328</v>
      </c>
      <c r="E2623" s="622" t="s">
        <v>3328</v>
      </c>
      <c r="F2623" s="4">
        <v>0</v>
      </c>
      <c r="G2623" s="4">
        <v>0</v>
      </c>
    </row>
    <row r="2624" spans="2:7" x14ac:dyDescent="0.35">
      <c r="B2624" s="18" t="s">
        <v>533</v>
      </c>
      <c r="C2624" s="19" t="s">
        <v>533</v>
      </c>
      <c r="D2624" s="622" t="s">
        <v>3329</v>
      </c>
      <c r="E2624" s="622" t="s">
        <v>3329</v>
      </c>
      <c r="F2624" s="4">
        <v>0</v>
      </c>
      <c r="G2624" s="4">
        <v>0</v>
      </c>
    </row>
    <row r="2625" spans="2:7" x14ac:dyDescent="0.35">
      <c r="B2625" s="18" t="s">
        <v>533</v>
      </c>
      <c r="C2625" s="19" t="s">
        <v>533</v>
      </c>
      <c r="D2625" s="622" t="s">
        <v>3330</v>
      </c>
      <c r="E2625" s="622" t="s">
        <v>3330</v>
      </c>
      <c r="F2625" s="4">
        <v>0</v>
      </c>
      <c r="G2625" s="4">
        <v>0</v>
      </c>
    </row>
    <row r="2626" spans="2:7" x14ac:dyDescent="0.35">
      <c r="B2626" s="18" t="s">
        <v>533</v>
      </c>
      <c r="C2626" s="19" t="s">
        <v>533</v>
      </c>
      <c r="D2626" s="622" t="s">
        <v>3331</v>
      </c>
      <c r="E2626" s="622" t="s">
        <v>3331</v>
      </c>
      <c r="F2626" s="4">
        <v>0</v>
      </c>
      <c r="G2626" s="4">
        <v>0</v>
      </c>
    </row>
    <row r="2627" spans="2:7" x14ac:dyDescent="0.35">
      <c r="B2627" s="18" t="s">
        <v>533</v>
      </c>
      <c r="C2627" s="19" t="s">
        <v>533</v>
      </c>
      <c r="D2627" s="622" t="s">
        <v>3332</v>
      </c>
      <c r="E2627" s="622" t="s">
        <v>3332</v>
      </c>
      <c r="F2627" s="4">
        <v>0</v>
      </c>
      <c r="G2627" s="4">
        <v>0</v>
      </c>
    </row>
    <row r="2628" spans="2:7" x14ac:dyDescent="0.35">
      <c r="B2628" s="18" t="s">
        <v>533</v>
      </c>
      <c r="C2628" s="19" t="s">
        <v>533</v>
      </c>
      <c r="D2628" s="622" t="s">
        <v>3333</v>
      </c>
      <c r="E2628" s="622" t="s">
        <v>3333</v>
      </c>
      <c r="F2628" s="4">
        <v>0</v>
      </c>
      <c r="G2628" s="4">
        <v>0</v>
      </c>
    </row>
    <row r="2629" spans="2:7" x14ac:dyDescent="0.35">
      <c r="B2629" s="18" t="s">
        <v>533</v>
      </c>
      <c r="C2629" s="19" t="s">
        <v>533</v>
      </c>
      <c r="D2629" s="622" t="s">
        <v>3334</v>
      </c>
      <c r="E2629" s="622" t="s">
        <v>3334</v>
      </c>
      <c r="F2629" s="4">
        <v>0</v>
      </c>
      <c r="G2629" s="4">
        <v>0</v>
      </c>
    </row>
    <row r="2630" spans="2:7" x14ac:dyDescent="0.35">
      <c r="B2630" s="620" t="s">
        <v>3298</v>
      </c>
      <c r="C2630" s="620" t="s">
        <v>3298</v>
      </c>
      <c r="D2630" s="620" t="s">
        <v>3298</v>
      </c>
      <c r="E2630" s="620" t="s">
        <v>3298</v>
      </c>
      <c r="F2630" s="10">
        <v>0</v>
      </c>
      <c r="G2630" s="10">
        <v>0</v>
      </c>
    </row>
    <row r="2631" spans="2:7" x14ac:dyDescent="0.35">
      <c r="B2631" s="621" t="s">
        <v>533</v>
      </c>
      <c r="C2631" s="621" t="s">
        <v>533</v>
      </c>
      <c r="D2631" s="621" t="s">
        <v>533</v>
      </c>
      <c r="E2631" s="621" t="s">
        <v>533</v>
      </c>
      <c r="F2631" s="4" t="s">
        <v>533</v>
      </c>
      <c r="G2631" s="4" t="s">
        <v>533</v>
      </c>
    </row>
    <row r="2632" spans="2:7" x14ac:dyDescent="0.35">
      <c r="B2632" s="620" t="s">
        <v>3299</v>
      </c>
      <c r="C2632" s="620" t="s">
        <v>3299</v>
      </c>
      <c r="D2632" s="620" t="s">
        <v>3299</v>
      </c>
      <c r="E2632" s="620" t="s">
        <v>3299</v>
      </c>
      <c r="F2632" s="10" t="s">
        <v>533</v>
      </c>
      <c r="G2632" s="10" t="s">
        <v>533</v>
      </c>
    </row>
    <row r="2633" spans="2:7" x14ac:dyDescent="0.35">
      <c r="B2633" s="17" t="s">
        <v>533</v>
      </c>
      <c r="C2633" s="623" t="s">
        <v>3307</v>
      </c>
      <c r="D2633" s="623" t="s">
        <v>3307</v>
      </c>
      <c r="E2633" s="623" t="s">
        <v>3307</v>
      </c>
      <c r="F2633" s="10">
        <v>0</v>
      </c>
      <c r="G2633" s="10">
        <v>0</v>
      </c>
    </row>
    <row r="2634" spans="2:7" x14ac:dyDescent="0.35">
      <c r="B2634" s="18" t="s">
        <v>533</v>
      </c>
      <c r="C2634" s="19" t="s">
        <v>533</v>
      </c>
      <c r="D2634" s="622" t="s">
        <v>3335</v>
      </c>
      <c r="E2634" s="622" t="s">
        <v>3335</v>
      </c>
      <c r="F2634" s="4">
        <v>0</v>
      </c>
      <c r="G2634" s="4">
        <v>0</v>
      </c>
    </row>
    <row r="2635" spans="2:7" x14ac:dyDescent="0.35">
      <c r="B2635" s="18" t="s">
        <v>533</v>
      </c>
      <c r="C2635" s="19" t="s">
        <v>533</v>
      </c>
      <c r="D2635" s="622" t="s">
        <v>3336</v>
      </c>
      <c r="E2635" s="622" t="s">
        <v>3336</v>
      </c>
      <c r="F2635" s="4">
        <v>0</v>
      </c>
      <c r="G2635" s="4">
        <v>0</v>
      </c>
    </row>
    <row r="2636" spans="2:7" x14ac:dyDescent="0.35">
      <c r="B2636" s="18" t="s">
        <v>533</v>
      </c>
      <c r="C2636" s="19" t="s">
        <v>533</v>
      </c>
      <c r="D2636" s="622" t="s">
        <v>3337</v>
      </c>
      <c r="E2636" s="622" t="s">
        <v>3337</v>
      </c>
      <c r="F2636" s="4">
        <v>0</v>
      </c>
      <c r="G2636" s="4">
        <v>0</v>
      </c>
    </row>
    <row r="2637" spans="2:7" x14ac:dyDescent="0.35">
      <c r="B2637" s="621" t="s">
        <v>533</v>
      </c>
      <c r="C2637" s="621" t="s">
        <v>533</v>
      </c>
      <c r="D2637" s="621" t="s">
        <v>533</v>
      </c>
      <c r="E2637" s="621" t="s">
        <v>533</v>
      </c>
      <c r="F2637" s="4" t="s">
        <v>533</v>
      </c>
      <c r="G2637" s="4" t="s">
        <v>533</v>
      </c>
    </row>
    <row r="2638" spans="2:7" x14ac:dyDescent="0.35">
      <c r="B2638" s="17" t="s">
        <v>533</v>
      </c>
      <c r="C2638" s="623" t="s">
        <v>3308</v>
      </c>
      <c r="D2638" s="623" t="s">
        <v>3308</v>
      </c>
      <c r="E2638" s="623" t="s">
        <v>3308</v>
      </c>
      <c r="F2638" s="10">
        <v>0</v>
      </c>
      <c r="G2638" s="10">
        <v>0</v>
      </c>
    </row>
    <row r="2639" spans="2:7" x14ac:dyDescent="0.35">
      <c r="B2639" s="18" t="s">
        <v>533</v>
      </c>
      <c r="C2639" s="19" t="s">
        <v>533</v>
      </c>
      <c r="D2639" s="622" t="s">
        <v>3335</v>
      </c>
      <c r="E2639" s="622" t="s">
        <v>3335</v>
      </c>
      <c r="F2639" s="4">
        <v>0</v>
      </c>
      <c r="G2639" s="4">
        <v>0</v>
      </c>
    </row>
    <row r="2640" spans="2:7" x14ac:dyDescent="0.35">
      <c r="B2640" s="18" t="s">
        <v>533</v>
      </c>
      <c r="C2640" s="19" t="s">
        <v>533</v>
      </c>
      <c r="D2640" s="622" t="s">
        <v>3336</v>
      </c>
      <c r="E2640" s="622" t="s">
        <v>3336</v>
      </c>
      <c r="F2640" s="4">
        <v>0</v>
      </c>
      <c r="G2640" s="4">
        <v>0</v>
      </c>
    </row>
    <row r="2641" spans="2:7" x14ac:dyDescent="0.35">
      <c r="B2641" s="18" t="s">
        <v>533</v>
      </c>
      <c r="C2641" s="19" t="s">
        <v>533</v>
      </c>
      <c r="D2641" s="622" t="s">
        <v>3338</v>
      </c>
      <c r="E2641" s="622" t="s">
        <v>3338</v>
      </c>
      <c r="F2641" s="4">
        <v>0</v>
      </c>
      <c r="G2641" s="4">
        <v>0</v>
      </c>
    </row>
    <row r="2642" spans="2:7" x14ac:dyDescent="0.35">
      <c r="B2642" s="620" t="s">
        <v>3300</v>
      </c>
      <c r="C2642" s="620" t="s">
        <v>3300</v>
      </c>
      <c r="D2642" s="620" t="s">
        <v>3300</v>
      </c>
      <c r="E2642" s="620" t="s">
        <v>3300</v>
      </c>
      <c r="F2642" s="10">
        <v>0</v>
      </c>
      <c r="G2642" s="10">
        <v>0</v>
      </c>
    </row>
    <row r="2643" spans="2:7" x14ac:dyDescent="0.35">
      <c r="B2643" s="621" t="s">
        <v>533</v>
      </c>
      <c r="C2643" s="621" t="s">
        <v>533</v>
      </c>
      <c r="D2643" s="621" t="s">
        <v>533</v>
      </c>
      <c r="E2643" s="621" t="s">
        <v>533</v>
      </c>
      <c r="F2643" s="4" t="s">
        <v>533</v>
      </c>
      <c r="G2643" s="4" t="s">
        <v>533</v>
      </c>
    </row>
    <row r="2644" spans="2:7" x14ac:dyDescent="0.35">
      <c r="B2644" s="620" t="s">
        <v>3301</v>
      </c>
      <c r="C2644" s="620" t="s">
        <v>3301</v>
      </c>
      <c r="D2644" s="620" t="s">
        <v>3301</v>
      </c>
      <c r="E2644" s="620" t="s">
        <v>3301</v>
      </c>
      <c r="F2644" s="10" t="s">
        <v>533</v>
      </c>
      <c r="G2644" s="10" t="s">
        <v>533</v>
      </c>
    </row>
    <row r="2645" spans="2:7" x14ac:dyDescent="0.35">
      <c r="B2645" s="17" t="s">
        <v>533</v>
      </c>
      <c r="C2645" s="623" t="s">
        <v>3307</v>
      </c>
      <c r="D2645" s="623" t="s">
        <v>3307</v>
      </c>
      <c r="E2645" s="623" t="s">
        <v>3307</v>
      </c>
      <c r="F2645" s="10">
        <v>0</v>
      </c>
      <c r="G2645" s="10">
        <v>0</v>
      </c>
    </row>
    <row r="2646" spans="2:7" x14ac:dyDescent="0.35">
      <c r="B2646" s="18" t="s">
        <v>533</v>
      </c>
      <c r="C2646" s="19" t="s">
        <v>533</v>
      </c>
      <c r="D2646" s="622" t="s">
        <v>3339</v>
      </c>
      <c r="E2646" s="622" t="s">
        <v>3339</v>
      </c>
      <c r="F2646" s="4">
        <v>0</v>
      </c>
      <c r="G2646" s="4">
        <v>0</v>
      </c>
    </row>
    <row r="2647" spans="2:7" x14ac:dyDescent="0.35">
      <c r="B2647" s="18" t="s">
        <v>533</v>
      </c>
      <c r="C2647" s="19" t="s">
        <v>533</v>
      </c>
      <c r="D2647" s="19" t="s">
        <v>533</v>
      </c>
      <c r="E2647" s="20" t="s">
        <v>3343</v>
      </c>
      <c r="F2647" s="4">
        <v>0</v>
      </c>
      <c r="G2647" s="4">
        <v>0</v>
      </c>
    </row>
    <row r="2648" spans="2:7" x14ac:dyDescent="0.35">
      <c r="B2648" s="18" t="s">
        <v>533</v>
      </c>
      <c r="C2648" s="19" t="s">
        <v>533</v>
      </c>
      <c r="D2648" s="19" t="s">
        <v>533</v>
      </c>
      <c r="E2648" s="20" t="s">
        <v>3344</v>
      </c>
      <c r="F2648" s="4">
        <v>0</v>
      </c>
      <c r="G2648" s="4">
        <v>0</v>
      </c>
    </row>
    <row r="2649" spans="2:7" x14ac:dyDescent="0.35">
      <c r="B2649" s="18" t="s">
        <v>533</v>
      </c>
      <c r="C2649" s="19" t="s">
        <v>533</v>
      </c>
      <c r="D2649" s="622" t="s">
        <v>3340</v>
      </c>
      <c r="E2649" s="622" t="s">
        <v>3340</v>
      </c>
      <c r="F2649" s="4">
        <v>0</v>
      </c>
      <c r="G2649" s="4">
        <v>0</v>
      </c>
    </row>
    <row r="2650" spans="2:7" x14ac:dyDescent="0.35">
      <c r="B2650" s="621" t="s">
        <v>533</v>
      </c>
      <c r="C2650" s="621" t="s">
        <v>533</v>
      </c>
      <c r="D2650" s="621" t="s">
        <v>533</v>
      </c>
      <c r="E2650" s="621" t="s">
        <v>533</v>
      </c>
      <c r="F2650" s="4" t="s">
        <v>533</v>
      </c>
      <c r="G2650" s="4" t="s">
        <v>533</v>
      </c>
    </row>
    <row r="2651" spans="2:7" x14ac:dyDescent="0.35">
      <c r="B2651" s="17" t="s">
        <v>533</v>
      </c>
      <c r="C2651" s="623" t="s">
        <v>3308</v>
      </c>
      <c r="D2651" s="623" t="s">
        <v>3308</v>
      </c>
      <c r="E2651" s="623" t="s">
        <v>3308</v>
      </c>
      <c r="F2651" s="10">
        <v>0</v>
      </c>
      <c r="G2651" s="10">
        <v>0</v>
      </c>
    </row>
    <row r="2652" spans="2:7" x14ac:dyDescent="0.35">
      <c r="B2652" s="18" t="s">
        <v>533</v>
      </c>
      <c r="C2652" s="19" t="s">
        <v>533</v>
      </c>
      <c r="D2652" s="622" t="s">
        <v>3341</v>
      </c>
      <c r="E2652" s="622" t="s">
        <v>3341</v>
      </c>
      <c r="F2652" s="4">
        <v>0</v>
      </c>
      <c r="G2652" s="4">
        <v>0</v>
      </c>
    </row>
    <row r="2653" spans="2:7" x14ac:dyDescent="0.35">
      <c r="B2653" s="18" t="s">
        <v>533</v>
      </c>
      <c r="C2653" s="19" t="s">
        <v>533</v>
      </c>
      <c r="D2653" s="19" t="s">
        <v>533</v>
      </c>
      <c r="E2653" s="20" t="s">
        <v>3343</v>
      </c>
      <c r="F2653" s="4">
        <v>0</v>
      </c>
      <c r="G2653" s="4">
        <v>0</v>
      </c>
    </row>
    <row r="2654" spans="2:7" x14ac:dyDescent="0.35">
      <c r="B2654" s="18" t="s">
        <v>533</v>
      </c>
      <c r="C2654" s="19" t="s">
        <v>533</v>
      </c>
      <c r="D2654" s="19" t="s">
        <v>533</v>
      </c>
      <c r="E2654" s="20" t="s">
        <v>3344</v>
      </c>
      <c r="F2654" s="4">
        <v>0</v>
      </c>
      <c r="G2654" s="4">
        <v>0</v>
      </c>
    </row>
    <row r="2655" spans="2:7" x14ac:dyDescent="0.35">
      <c r="B2655" s="18" t="s">
        <v>533</v>
      </c>
      <c r="C2655" s="19" t="s">
        <v>533</v>
      </c>
      <c r="D2655" s="622" t="s">
        <v>3342</v>
      </c>
      <c r="E2655" s="622" t="s">
        <v>3342</v>
      </c>
      <c r="F2655" s="4">
        <v>0</v>
      </c>
      <c r="G2655" s="4">
        <v>0</v>
      </c>
    </row>
    <row r="2656" spans="2:7" x14ac:dyDescent="0.35">
      <c r="B2656" s="620" t="s">
        <v>3302</v>
      </c>
      <c r="C2656" s="620" t="s">
        <v>3302</v>
      </c>
      <c r="D2656" s="620" t="s">
        <v>3302</v>
      </c>
      <c r="E2656" s="620" t="s">
        <v>3302</v>
      </c>
      <c r="F2656" s="10">
        <v>0</v>
      </c>
      <c r="G2656" s="10">
        <v>0</v>
      </c>
    </row>
    <row r="2657" spans="2:8" x14ac:dyDescent="0.35">
      <c r="B2657" s="621" t="s">
        <v>533</v>
      </c>
      <c r="C2657" s="621" t="s">
        <v>533</v>
      </c>
      <c r="D2657" s="621" t="s">
        <v>533</v>
      </c>
      <c r="E2657" s="621" t="s">
        <v>533</v>
      </c>
      <c r="F2657" s="4" t="s">
        <v>533</v>
      </c>
      <c r="G2657" s="4" t="s">
        <v>533</v>
      </c>
    </row>
    <row r="2658" spans="2:8" x14ac:dyDescent="0.35">
      <c r="B2658" s="620" t="s">
        <v>3303</v>
      </c>
      <c r="C2658" s="620" t="s">
        <v>3303</v>
      </c>
      <c r="D2658" s="620" t="s">
        <v>3303</v>
      </c>
      <c r="E2658" s="620" t="s">
        <v>3303</v>
      </c>
      <c r="F2658" s="10">
        <v>0</v>
      </c>
      <c r="G2658" s="10">
        <v>0</v>
      </c>
    </row>
    <row r="2659" spans="2:8" x14ac:dyDescent="0.35">
      <c r="B2659" s="621" t="s">
        <v>533</v>
      </c>
      <c r="C2659" s="621" t="s">
        <v>533</v>
      </c>
      <c r="D2659" s="621" t="s">
        <v>533</v>
      </c>
      <c r="E2659" s="621" t="s">
        <v>533</v>
      </c>
      <c r="F2659" s="4" t="s">
        <v>533</v>
      </c>
      <c r="G2659" s="4" t="s">
        <v>533</v>
      </c>
    </row>
    <row r="2660" spans="2:8" x14ac:dyDescent="0.35">
      <c r="B2660" s="620" t="s">
        <v>3304</v>
      </c>
      <c r="C2660" s="620" t="s">
        <v>3304</v>
      </c>
      <c r="D2660" s="620" t="s">
        <v>3304</v>
      </c>
      <c r="E2660" s="620" t="s">
        <v>3304</v>
      </c>
      <c r="F2660" s="10">
        <v>0</v>
      </c>
      <c r="G2660" s="10">
        <v>0</v>
      </c>
    </row>
    <row r="2661" spans="2:8" x14ac:dyDescent="0.35">
      <c r="B2661" s="621" t="s">
        <v>533</v>
      </c>
      <c r="C2661" s="621" t="s">
        <v>533</v>
      </c>
      <c r="D2661" s="621" t="s">
        <v>533</v>
      </c>
      <c r="E2661" s="621" t="s">
        <v>533</v>
      </c>
      <c r="F2661" s="4" t="s">
        <v>533</v>
      </c>
      <c r="G2661" s="4" t="s">
        <v>533</v>
      </c>
    </row>
    <row r="2662" spans="2:8" x14ac:dyDescent="0.35">
      <c r="B2662" s="620" t="s">
        <v>3305</v>
      </c>
      <c r="C2662" s="620" t="s">
        <v>3305</v>
      </c>
      <c r="D2662" s="620" t="s">
        <v>3305</v>
      </c>
      <c r="E2662" s="620" t="s">
        <v>3305</v>
      </c>
      <c r="F2662" s="10">
        <v>0</v>
      </c>
      <c r="G2662" s="10">
        <v>0</v>
      </c>
    </row>
    <row r="2663" spans="2:8" x14ac:dyDescent="0.35">
      <c r="B2663" s="621" t="s">
        <v>533</v>
      </c>
      <c r="C2663" s="621" t="s">
        <v>533</v>
      </c>
      <c r="D2663" s="621" t="s">
        <v>533</v>
      </c>
      <c r="E2663" s="621" t="s">
        <v>533</v>
      </c>
      <c r="F2663" s="4" t="s">
        <v>533</v>
      </c>
      <c r="G2663" s="4" t="s">
        <v>533</v>
      </c>
    </row>
    <row r="2664" spans="2:8" x14ac:dyDescent="0.35">
      <c r="B2664" s="21" t="s">
        <v>533</v>
      </c>
      <c r="C2664" s="21" t="s">
        <v>533</v>
      </c>
      <c r="D2664" s="21" t="s">
        <v>533</v>
      </c>
      <c r="E2664" s="21" t="s">
        <v>533</v>
      </c>
      <c r="F2664" s="24" t="s">
        <v>533</v>
      </c>
      <c r="G2664" s="24" t="s">
        <v>533</v>
      </c>
    </row>
    <row r="2665" spans="2:8" x14ac:dyDescent="0.35">
      <c r="B2665" s="22" t="s">
        <v>533</v>
      </c>
      <c r="C2665" s="22" t="s">
        <v>533</v>
      </c>
      <c r="D2665" s="22" t="s">
        <v>533</v>
      </c>
      <c r="E2665" s="22" t="s">
        <v>533</v>
      </c>
      <c r="F2665" s="25" t="s">
        <v>533</v>
      </c>
      <c r="G2665" s="25" t="s">
        <v>533</v>
      </c>
    </row>
    <row r="2666" spans="2:8" x14ac:dyDescent="0.35">
      <c r="B2666" s="23" t="s">
        <v>533</v>
      </c>
      <c r="C2666" s="23" t="s">
        <v>533</v>
      </c>
      <c r="D2666" s="23" t="s">
        <v>533</v>
      </c>
      <c r="E2666" s="23" t="s">
        <v>533</v>
      </c>
      <c r="F2666" s="26" t="s">
        <v>533</v>
      </c>
      <c r="G2666" s="26" t="s">
        <v>533</v>
      </c>
    </row>
    <row r="2667" spans="2:8" x14ac:dyDescent="0.35">
      <c r="B2667" s="624" t="s">
        <v>38</v>
      </c>
      <c r="C2667" s="624" t="s">
        <v>38</v>
      </c>
      <c r="D2667" s="624" t="s">
        <v>38</v>
      </c>
      <c r="E2667" s="624" t="s">
        <v>38</v>
      </c>
      <c r="F2667" s="624" t="s">
        <v>38</v>
      </c>
      <c r="G2667" s="624" t="s">
        <v>38</v>
      </c>
      <c r="H2667" s="27"/>
    </row>
    <row r="2668" spans="2:8" x14ac:dyDescent="0.35">
      <c r="B2668" s="625" t="s">
        <v>3293</v>
      </c>
      <c r="C2668" s="625" t="s">
        <v>3293</v>
      </c>
      <c r="D2668" s="625" t="s">
        <v>3293</v>
      </c>
      <c r="E2668" s="625" t="s">
        <v>3293</v>
      </c>
      <c r="F2668" s="625" t="s">
        <v>3293</v>
      </c>
      <c r="G2668" s="625" t="s">
        <v>3293</v>
      </c>
      <c r="H2668" s="27"/>
    </row>
    <row r="2669" spans="2:8" x14ac:dyDescent="0.35">
      <c r="B2669" s="625" t="s">
        <v>3294</v>
      </c>
      <c r="C2669" s="625" t="s">
        <v>3294</v>
      </c>
      <c r="D2669" s="625" t="s">
        <v>3294</v>
      </c>
      <c r="E2669" s="625" t="s">
        <v>3294</v>
      </c>
      <c r="F2669" s="625" t="s">
        <v>3294</v>
      </c>
      <c r="G2669" s="625" t="s">
        <v>3294</v>
      </c>
      <c r="H2669" s="27"/>
    </row>
    <row r="2670" spans="2:8" x14ac:dyDescent="0.35">
      <c r="B2670" s="626" t="s">
        <v>3295</v>
      </c>
      <c r="C2670" s="626" t="s">
        <v>3295</v>
      </c>
      <c r="D2670" s="626" t="s">
        <v>3295</v>
      </c>
      <c r="E2670" s="626" t="s">
        <v>3295</v>
      </c>
      <c r="F2670" s="626" t="s">
        <v>3295</v>
      </c>
      <c r="G2670" s="626" t="s">
        <v>3295</v>
      </c>
      <c r="H2670" s="27"/>
    </row>
    <row r="2671" spans="2:8" x14ac:dyDescent="0.35">
      <c r="B2671" s="619" t="s">
        <v>3296</v>
      </c>
      <c r="C2671" s="619" t="s">
        <v>3296</v>
      </c>
      <c r="D2671" s="619" t="s">
        <v>3296</v>
      </c>
      <c r="E2671" s="619" t="s">
        <v>3296</v>
      </c>
      <c r="F2671" s="14">
        <v>2025</v>
      </c>
      <c r="G2671" s="14">
        <v>2024</v>
      </c>
    </row>
    <row r="2672" spans="2:8" x14ac:dyDescent="0.35">
      <c r="B2672" s="620" t="s">
        <v>3297</v>
      </c>
      <c r="C2672" s="620" t="s">
        <v>3297</v>
      </c>
      <c r="D2672" s="620" t="s">
        <v>3297</v>
      </c>
      <c r="E2672" s="620" t="s">
        <v>3297</v>
      </c>
      <c r="F2672" s="10" t="s">
        <v>533</v>
      </c>
      <c r="G2672" s="10" t="s">
        <v>533</v>
      </c>
    </row>
    <row r="2673" spans="2:7" x14ac:dyDescent="0.35">
      <c r="B2673" s="17" t="s">
        <v>533</v>
      </c>
      <c r="C2673" s="623" t="s">
        <v>3307</v>
      </c>
      <c r="D2673" s="623" t="s">
        <v>3307</v>
      </c>
      <c r="E2673" s="623" t="s">
        <v>3307</v>
      </c>
      <c r="F2673" s="10" t="s">
        <v>90</v>
      </c>
      <c r="G2673" s="10" t="s">
        <v>3698</v>
      </c>
    </row>
    <row r="2674" spans="2:7" x14ac:dyDescent="0.35">
      <c r="B2674" s="18" t="s">
        <v>533</v>
      </c>
      <c r="C2674" s="19" t="s">
        <v>533</v>
      </c>
      <c r="D2674" s="622" t="s">
        <v>3309</v>
      </c>
      <c r="E2674" s="622" t="s">
        <v>3309</v>
      </c>
      <c r="F2674" s="4">
        <v>0</v>
      </c>
      <c r="G2674" s="4">
        <v>0</v>
      </c>
    </row>
    <row r="2675" spans="2:7" x14ac:dyDescent="0.35">
      <c r="B2675" s="18" t="s">
        <v>533</v>
      </c>
      <c r="C2675" s="19" t="s">
        <v>533</v>
      </c>
      <c r="D2675" s="622" t="s">
        <v>3310</v>
      </c>
      <c r="E2675" s="622" t="s">
        <v>3310</v>
      </c>
      <c r="F2675" s="4">
        <v>0</v>
      </c>
      <c r="G2675" s="4">
        <v>0</v>
      </c>
    </row>
    <row r="2676" spans="2:7" x14ac:dyDescent="0.35">
      <c r="B2676" s="18" t="s">
        <v>533</v>
      </c>
      <c r="C2676" s="19" t="s">
        <v>533</v>
      </c>
      <c r="D2676" s="622" t="s">
        <v>3311</v>
      </c>
      <c r="E2676" s="622" t="s">
        <v>3311</v>
      </c>
      <c r="F2676" s="4">
        <v>0</v>
      </c>
      <c r="G2676" s="4">
        <v>0</v>
      </c>
    </row>
    <row r="2677" spans="2:7" x14ac:dyDescent="0.35">
      <c r="B2677" s="18" t="s">
        <v>533</v>
      </c>
      <c r="C2677" s="19" t="s">
        <v>533</v>
      </c>
      <c r="D2677" s="622" t="s">
        <v>3312</v>
      </c>
      <c r="E2677" s="622" t="s">
        <v>3312</v>
      </c>
      <c r="F2677" s="4">
        <v>0</v>
      </c>
      <c r="G2677" s="4">
        <v>0</v>
      </c>
    </row>
    <row r="2678" spans="2:7" x14ac:dyDescent="0.35">
      <c r="B2678" s="18" t="s">
        <v>533</v>
      </c>
      <c r="C2678" s="19" t="s">
        <v>533</v>
      </c>
      <c r="D2678" s="622" t="s">
        <v>3313</v>
      </c>
      <c r="E2678" s="622" t="s">
        <v>3313</v>
      </c>
      <c r="F2678" s="4">
        <v>0</v>
      </c>
      <c r="G2678" s="4">
        <v>0</v>
      </c>
    </row>
    <row r="2679" spans="2:7" x14ac:dyDescent="0.35">
      <c r="B2679" s="18" t="s">
        <v>533</v>
      </c>
      <c r="C2679" s="19" t="s">
        <v>533</v>
      </c>
      <c r="D2679" s="622" t="s">
        <v>3314</v>
      </c>
      <c r="E2679" s="622" t="s">
        <v>3314</v>
      </c>
      <c r="F2679" s="4">
        <v>0</v>
      </c>
      <c r="G2679" s="4">
        <v>0</v>
      </c>
    </row>
    <row r="2680" spans="2:7" x14ac:dyDescent="0.35">
      <c r="B2680" s="18" t="s">
        <v>533</v>
      </c>
      <c r="C2680" s="19" t="s">
        <v>533</v>
      </c>
      <c r="D2680" s="622" t="s">
        <v>3315</v>
      </c>
      <c r="E2680" s="622" t="s">
        <v>3315</v>
      </c>
      <c r="F2680" s="4" t="s">
        <v>3437</v>
      </c>
      <c r="G2680" s="4" t="s">
        <v>3699</v>
      </c>
    </row>
    <row r="2681" spans="2:7" x14ac:dyDescent="0.35">
      <c r="B2681" s="18" t="s">
        <v>533</v>
      </c>
      <c r="C2681" s="19" t="s">
        <v>533</v>
      </c>
      <c r="D2681" s="622" t="s">
        <v>3316</v>
      </c>
      <c r="E2681" s="622" t="s">
        <v>3316</v>
      </c>
      <c r="F2681" s="4">
        <v>0</v>
      </c>
      <c r="G2681" s="4">
        <v>0</v>
      </c>
    </row>
    <row r="2682" spans="2:7" x14ac:dyDescent="0.35">
      <c r="B2682" s="18" t="s">
        <v>533</v>
      </c>
      <c r="C2682" s="19" t="s">
        <v>533</v>
      </c>
      <c r="D2682" s="622" t="s">
        <v>3317</v>
      </c>
      <c r="E2682" s="622" t="s">
        <v>3317</v>
      </c>
      <c r="F2682" s="4" t="s">
        <v>3438</v>
      </c>
      <c r="G2682" s="4" t="s">
        <v>3700</v>
      </c>
    </row>
    <row r="2683" spans="2:7" x14ac:dyDescent="0.35">
      <c r="B2683" s="18" t="s">
        <v>533</v>
      </c>
      <c r="C2683" s="19" t="s">
        <v>533</v>
      </c>
      <c r="D2683" s="622" t="s">
        <v>3318</v>
      </c>
      <c r="E2683" s="622" t="s">
        <v>3318</v>
      </c>
      <c r="F2683" s="4">
        <v>0</v>
      </c>
      <c r="G2683" s="4">
        <v>0</v>
      </c>
    </row>
    <row r="2684" spans="2:7" x14ac:dyDescent="0.35">
      <c r="B2684" s="621" t="s">
        <v>533</v>
      </c>
      <c r="C2684" s="621" t="s">
        <v>533</v>
      </c>
      <c r="D2684" s="621" t="s">
        <v>533</v>
      </c>
      <c r="E2684" s="621" t="s">
        <v>533</v>
      </c>
      <c r="F2684" s="4" t="s">
        <v>533</v>
      </c>
      <c r="G2684" s="4" t="s">
        <v>533</v>
      </c>
    </row>
    <row r="2685" spans="2:7" x14ac:dyDescent="0.35">
      <c r="B2685" s="17" t="s">
        <v>533</v>
      </c>
      <c r="C2685" s="623" t="s">
        <v>3308</v>
      </c>
      <c r="D2685" s="623" t="s">
        <v>3308</v>
      </c>
      <c r="E2685" s="623" t="s">
        <v>3308</v>
      </c>
      <c r="F2685" s="10" t="s">
        <v>2895</v>
      </c>
      <c r="G2685" s="10" t="s">
        <v>3698</v>
      </c>
    </row>
    <row r="2686" spans="2:7" x14ac:dyDescent="0.35">
      <c r="B2686" s="18" t="s">
        <v>533</v>
      </c>
      <c r="C2686" s="19" t="s">
        <v>533</v>
      </c>
      <c r="D2686" s="622" t="s">
        <v>3319</v>
      </c>
      <c r="E2686" s="622" t="s">
        <v>3319</v>
      </c>
      <c r="F2686" s="4" t="s">
        <v>2169</v>
      </c>
      <c r="G2686" s="4" t="s">
        <v>3701</v>
      </c>
    </row>
    <row r="2687" spans="2:7" x14ac:dyDescent="0.35">
      <c r="B2687" s="18" t="s">
        <v>533</v>
      </c>
      <c r="C2687" s="19" t="s">
        <v>533</v>
      </c>
      <c r="D2687" s="622" t="s">
        <v>3320</v>
      </c>
      <c r="E2687" s="622" t="s">
        <v>3320</v>
      </c>
      <c r="F2687" s="4" t="s">
        <v>2181</v>
      </c>
      <c r="G2687" s="4" t="s">
        <v>3702</v>
      </c>
    </row>
    <row r="2688" spans="2:7" x14ac:dyDescent="0.35">
      <c r="B2688" s="18" t="s">
        <v>533</v>
      </c>
      <c r="C2688" s="19" t="s">
        <v>533</v>
      </c>
      <c r="D2688" s="622" t="s">
        <v>3321</v>
      </c>
      <c r="E2688" s="622" t="s">
        <v>3321</v>
      </c>
      <c r="F2688" s="4" t="s">
        <v>2202</v>
      </c>
      <c r="G2688" s="4" t="s">
        <v>3703</v>
      </c>
    </row>
    <row r="2689" spans="2:7" x14ac:dyDescent="0.35">
      <c r="B2689" s="18" t="s">
        <v>533</v>
      </c>
      <c r="C2689" s="19" t="s">
        <v>533</v>
      </c>
      <c r="D2689" s="622" t="s">
        <v>3322</v>
      </c>
      <c r="E2689" s="622" t="s">
        <v>3322</v>
      </c>
      <c r="F2689" s="4">
        <v>0</v>
      </c>
      <c r="G2689" s="4">
        <v>0</v>
      </c>
    </row>
    <row r="2690" spans="2:7" x14ac:dyDescent="0.35">
      <c r="B2690" s="18" t="s">
        <v>533</v>
      </c>
      <c r="C2690" s="19" t="s">
        <v>533</v>
      </c>
      <c r="D2690" s="622" t="s">
        <v>3323</v>
      </c>
      <c r="E2690" s="622" t="s">
        <v>3323</v>
      </c>
      <c r="F2690" s="4">
        <v>0</v>
      </c>
      <c r="G2690" s="4">
        <v>0</v>
      </c>
    </row>
    <row r="2691" spans="2:7" x14ac:dyDescent="0.35">
      <c r="B2691" s="18" t="s">
        <v>533</v>
      </c>
      <c r="C2691" s="19" t="s">
        <v>533</v>
      </c>
      <c r="D2691" s="622" t="s">
        <v>3324</v>
      </c>
      <c r="E2691" s="622" t="s">
        <v>3324</v>
      </c>
      <c r="F2691" s="4">
        <v>0</v>
      </c>
      <c r="G2691" s="4">
        <v>0</v>
      </c>
    </row>
    <row r="2692" spans="2:7" x14ac:dyDescent="0.35">
      <c r="B2692" s="18" t="s">
        <v>533</v>
      </c>
      <c r="C2692" s="19" t="s">
        <v>533</v>
      </c>
      <c r="D2692" s="622" t="s">
        <v>3325</v>
      </c>
      <c r="E2692" s="622" t="s">
        <v>3325</v>
      </c>
      <c r="F2692" s="4" t="s">
        <v>1734</v>
      </c>
      <c r="G2692" s="4" t="s">
        <v>3704</v>
      </c>
    </row>
    <row r="2693" spans="2:7" x14ac:dyDescent="0.35">
      <c r="B2693" s="18" t="s">
        <v>533</v>
      </c>
      <c r="C2693" s="19" t="s">
        <v>533</v>
      </c>
      <c r="D2693" s="622" t="s">
        <v>3326</v>
      </c>
      <c r="E2693" s="622" t="s">
        <v>3326</v>
      </c>
      <c r="F2693" s="4">
        <v>0</v>
      </c>
      <c r="G2693" s="4">
        <v>0</v>
      </c>
    </row>
    <row r="2694" spans="2:7" x14ac:dyDescent="0.35">
      <c r="B2694" s="18" t="s">
        <v>533</v>
      </c>
      <c r="C2694" s="19" t="s">
        <v>533</v>
      </c>
      <c r="D2694" s="622" t="s">
        <v>3327</v>
      </c>
      <c r="E2694" s="622" t="s">
        <v>3327</v>
      </c>
      <c r="F2694" s="4">
        <v>0</v>
      </c>
      <c r="G2694" s="4">
        <v>0</v>
      </c>
    </row>
    <row r="2695" spans="2:7" x14ac:dyDescent="0.35">
      <c r="B2695" s="18" t="s">
        <v>533</v>
      </c>
      <c r="C2695" s="19" t="s">
        <v>533</v>
      </c>
      <c r="D2695" s="622" t="s">
        <v>3328</v>
      </c>
      <c r="E2695" s="622" t="s">
        <v>3328</v>
      </c>
      <c r="F2695" s="4">
        <v>0</v>
      </c>
      <c r="G2695" s="4">
        <v>0</v>
      </c>
    </row>
    <row r="2696" spans="2:7" x14ac:dyDescent="0.35">
      <c r="B2696" s="18" t="s">
        <v>533</v>
      </c>
      <c r="C2696" s="19" t="s">
        <v>533</v>
      </c>
      <c r="D2696" s="622" t="s">
        <v>3329</v>
      </c>
      <c r="E2696" s="622" t="s">
        <v>3329</v>
      </c>
      <c r="F2696" s="4">
        <v>0</v>
      </c>
      <c r="G2696" s="4">
        <v>0</v>
      </c>
    </row>
    <row r="2697" spans="2:7" x14ac:dyDescent="0.35">
      <c r="B2697" s="18" t="s">
        <v>533</v>
      </c>
      <c r="C2697" s="19" t="s">
        <v>533</v>
      </c>
      <c r="D2697" s="622" t="s">
        <v>3330</v>
      </c>
      <c r="E2697" s="622" t="s">
        <v>3330</v>
      </c>
      <c r="F2697" s="4">
        <v>0</v>
      </c>
      <c r="G2697" s="4">
        <v>0</v>
      </c>
    </row>
    <row r="2698" spans="2:7" x14ac:dyDescent="0.35">
      <c r="B2698" s="18" t="s">
        <v>533</v>
      </c>
      <c r="C2698" s="19" t="s">
        <v>533</v>
      </c>
      <c r="D2698" s="622" t="s">
        <v>3331</v>
      </c>
      <c r="E2698" s="622" t="s">
        <v>3331</v>
      </c>
      <c r="F2698" s="4">
        <v>0</v>
      </c>
      <c r="G2698" s="4">
        <v>0</v>
      </c>
    </row>
    <row r="2699" spans="2:7" x14ac:dyDescent="0.35">
      <c r="B2699" s="18" t="s">
        <v>533</v>
      </c>
      <c r="C2699" s="19" t="s">
        <v>533</v>
      </c>
      <c r="D2699" s="622" t="s">
        <v>3332</v>
      </c>
      <c r="E2699" s="622" t="s">
        <v>3332</v>
      </c>
      <c r="F2699" s="4">
        <v>0</v>
      </c>
      <c r="G2699" s="4">
        <v>0</v>
      </c>
    </row>
    <row r="2700" spans="2:7" x14ac:dyDescent="0.35">
      <c r="B2700" s="18" t="s">
        <v>533</v>
      </c>
      <c r="C2700" s="19" t="s">
        <v>533</v>
      </c>
      <c r="D2700" s="622" t="s">
        <v>3333</v>
      </c>
      <c r="E2700" s="622" t="s">
        <v>3333</v>
      </c>
      <c r="F2700" s="4">
        <v>0</v>
      </c>
      <c r="G2700" s="4">
        <v>0</v>
      </c>
    </row>
    <row r="2701" spans="2:7" x14ac:dyDescent="0.35">
      <c r="B2701" s="18" t="s">
        <v>533</v>
      </c>
      <c r="C2701" s="19" t="s">
        <v>533</v>
      </c>
      <c r="D2701" s="622" t="s">
        <v>3334</v>
      </c>
      <c r="E2701" s="622" t="s">
        <v>3334</v>
      </c>
      <c r="F2701" s="4">
        <v>0</v>
      </c>
      <c r="G2701" s="4">
        <v>0</v>
      </c>
    </row>
    <row r="2702" spans="2:7" x14ac:dyDescent="0.35">
      <c r="B2702" s="620" t="s">
        <v>3298</v>
      </c>
      <c r="C2702" s="620" t="s">
        <v>3298</v>
      </c>
      <c r="D2702" s="620" t="s">
        <v>3298</v>
      </c>
      <c r="E2702" s="620" t="s">
        <v>3298</v>
      </c>
      <c r="F2702" s="10" t="s">
        <v>2229</v>
      </c>
      <c r="G2702" s="10">
        <v>0</v>
      </c>
    </row>
    <row r="2703" spans="2:7" x14ac:dyDescent="0.35">
      <c r="B2703" s="621" t="s">
        <v>533</v>
      </c>
      <c r="C2703" s="621" t="s">
        <v>533</v>
      </c>
      <c r="D2703" s="621" t="s">
        <v>533</v>
      </c>
      <c r="E2703" s="621" t="s">
        <v>533</v>
      </c>
      <c r="F2703" s="4" t="s">
        <v>533</v>
      </c>
      <c r="G2703" s="4" t="s">
        <v>533</v>
      </c>
    </row>
    <row r="2704" spans="2:7" x14ac:dyDescent="0.35">
      <c r="B2704" s="620" t="s">
        <v>3299</v>
      </c>
      <c r="C2704" s="620" t="s">
        <v>3299</v>
      </c>
      <c r="D2704" s="620" t="s">
        <v>3299</v>
      </c>
      <c r="E2704" s="620" t="s">
        <v>3299</v>
      </c>
      <c r="F2704" s="10" t="s">
        <v>533</v>
      </c>
      <c r="G2704" s="10" t="s">
        <v>533</v>
      </c>
    </row>
    <row r="2705" spans="2:7" x14ac:dyDescent="0.35">
      <c r="B2705" s="17" t="s">
        <v>533</v>
      </c>
      <c r="C2705" s="623" t="s">
        <v>3307</v>
      </c>
      <c r="D2705" s="623" t="s">
        <v>3307</v>
      </c>
      <c r="E2705" s="623" t="s">
        <v>3307</v>
      </c>
      <c r="F2705" s="10">
        <v>0</v>
      </c>
      <c r="G2705" s="10">
        <v>0</v>
      </c>
    </row>
    <row r="2706" spans="2:7" x14ac:dyDescent="0.35">
      <c r="B2706" s="18" t="s">
        <v>533</v>
      </c>
      <c r="C2706" s="19" t="s">
        <v>533</v>
      </c>
      <c r="D2706" s="622" t="s">
        <v>3335</v>
      </c>
      <c r="E2706" s="622" t="s">
        <v>3335</v>
      </c>
      <c r="F2706" s="4">
        <v>0</v>
      </c>
      <c r="G2706" s="4">
        <v>0</v>
      </c>
    </row>
    <row r="2707" spans="2:7" x14ac:dyDescent="0.35">
      <c r="B2707" s="18" t="s">
        <v>533</v>
      </c>
      <c r="C2707" s="19" t="s">
        <v>533</v>
      </c>
      <c r="D2707" s="622" t="s">
        <v>3336</v>
      </c>
      <c r="E2707" s="622" t="s">
        <v>3336</v>
      </c>
      <c r="F2707" s="4">
        <v>0</v>
      </c>
      <c r="G2707" s="4">
        <v>0</v>
      </c>
    </row>
    <row r="2708" spans="2:7" x14ac:dyDescent="0.35">
      <c r="B2708" s="18" t="s">
        <v>533</v>
      </c>
      <c r="C2708" s="19" t="s">
        <v>533</v>
      </c>
      <c r="D2708" s="622" t="s">
        <v>3337</v>
      </c>
      <c r="E2708" s="622" t="s">
        <v>3337</v>
      </c>
      <c r="F2708" s="4">
        <v>0</v>
      </c>
      <c r="G2708" s="4">
        <v>0</v>
      </c>
    </row>
    <row r="2709" spans="2:7" x14ac:dyDescent="0.35">
      <c r="B2709" s="621" t="s">
        <v>533</v>
      </c>
      <c r="C2709" s="621" t="s">
        <v>533</v>
      </c>
      <c r="D2709" s="621" t="s">
        <v>533</v>
      </c>
      <c r="E2709" s="621" t="s">
        <v>533</v>
      </c>
      <c r="F2709" s="4" t="s">
        <v>533</v>
      </c>
      <c r="G2709" s="4" t="s">
        <v>533</v>
      </c>
    </row>
    <row r="2710" spans="2:7" x14ac:dyDescent="0.35">
      <c r="B2710" s="17" t="s">
        <v>533</v>
      </c>
      <c r="C2710" s="623" t="s">
        <v>3308</v>
      </c>
      <c r="D2710" s="623" t="s">
        <v>3308</v>
      </c>
      <c r="E2710" s="623" t="s">
        <v>3308</v>
      </c>
      <c r="F2710" s="10" t="s">
        <v>2229</v>
      </c>
      <c r="G2710" s="10">
        <v>0</v>
      </c>
    </row>
    <row r="2711" spans="2:7" x14ac:dyDescent="0.35">
      <c r="B2711" s="18" t="s">
        <v>533</v>
      </c>
      <c r="C2711" s="19" t="s">
        <v>533</v>
      </c>
      <c r="D2711" s="622" t="s">
        <v>3335</v>
      </c>
      <c r="E2711" s="622" t="s">
        <v>3335</v>
      </c>
      <c r="F2711" s="4">
        <v>0</v>
      </c>
      <c r="G2711" s="4">
        <v>0</v>
      </c>
    </row>
    <row r="2712" spans="2:7" x14ac:dyDescent="0.35">
      <c r="B2712" s="18" t="s">
        <v>533</v>
      </c>
      <c r="C2712" s="19" t="s">
        <v>533</v>
      </c>
      <c r="D2712" s="622" t="s">
        <v>3336</v>
      </c>
      <c r="E2712" s="622" t="s">
        <v>3336</v>
      </c>
      <c r="F2712" s="4" t="s">
        <v>2229</v>
      </c>
      <c r="G2712" s="4">
        <v>0</v>
      </c>
    </row>
    <row r="2713" spans="2:7" x14ac:dyDescent="0.35">
      <c r="B2713" s="18" t="s">
        <v>533</v>
      </c>
      <c r="C2713" s="19" t="s">
        <v>533</v>
      </c>
      <c r="D2713" s="622" t="s">
        <v>3338</v>
      </c>
      <c r="E2713" s="622" t="s">
        <v>3338</v>
      </c>
      <c r="F2713" s="4">
        <v>0</v>
      </c>
      <c r="G2713" s="4">
        <v>0</v>
      </c>
    </row>
    <row r="2714" spans="2:7" x14ac:dyDescent="0.35">
      <c r="B2714" s="620" t="s">
        <v>3300</v>
      </c>
      <c r="C2714" s="620" t="s">
        <v>3300</v>
      </c>
      <c r="D2714" s="620" t="s">
        <v>3300</v>
      </c>
      <c r="E2714" s="620" t="s">
        <v>3300</v>
      </c>
      <c r="F2714" s="10" t="s">
        <v>3439</v>
      </c>
      <c r="G2714" s="10">
        <v>0</v>
      </c>
    </row>
    <row r="2715" spans="2:7" x14ac:dyDescent="0.35">
      <c r="B2715" s="621" t="s">
        <v>533</v>
      </c>
      <c r="C2715" s="621" t="s">
        <v>533</v>
      </c>
      <c r="D2715" s="621" t="s">
        <v>533</v>
      </c>
      <c r="E2715" s="621" t="s">
        <v>533</v>
      </c>
      <c r="F2715" s="4" t="s">
        <v>533</v>
      </c>
      <c r="G2715" s="4" t="s">
        <v>533</v>
      </c>
    </row>
    <row r="2716" spans="2:7" x14ac:dyDescent="0.35">
      <c r="B2716" s="620" t="s">
        <v>3301</v>
      </c>
      <c r="C2716" s="620" t="s">
        <v>3301</v>
      </c>
      <c r="D2716" s="620" t="s">
        <v>3301</v>
      </c>
      <c r="E2716" s="620" t="s">
        <v>3301</v>
      </c>
      <c r="F2716" s="10" t="s">
        <v>533</v>
      </c>
      <c r="G2716" s="10" t="s">
        <v>533</v>
      </c>
    </row>
    <row r="2717" spans="2:7" x14ac:dyDescent="0.35">
      <c r="B2717" s="17" t="s">
        <v>533</v>
      </c>
      <c r="C2717" s="623" t="s">
        <v>3307</v>
      </c>
      <c r="D2717" s="623" t="s">
        <v>3307</v>
      </c>
      <c r="E2717" s="623" t="s">
        <v>3307</v>
      </c>
      <c r="F2717" s="10">
        <v>0</v>
      </c>
      <c r="G2717" s="10">
        <v>0</v>
      </c>
    </row>
    <row r="2718" spans="2:7" x14ac:dyDescent="0.35">
      <c r="B2718" s="18" t="s">
        <v>533</v>
      </c>
      <c r="C2718" s="19" t="s">
        <v>533</v>
      </c>
      <c r="D2718" s="622" t="s">
        <v>3339</v>
      </c>
      <c r="E2718" s="622" t="s">
        <v>3339</v>
      </c>
      <c r="F2718" s="4">
        <v>0</v>
      </c>
      <c r="G2718" s="4">
        <v>0</v>
      </c>
    </row>
    <row r="2719" spans="2:7" x14ac:dyDescent="0.35">
      <c r="B2719" s="18" t="s">
        <v>533</v>
      </c>
      <c r="C2719" s="19" t="s">
        <v>533</v>
      </c>
      <c r="D2719" s="19" t="s">
        <v>533</v>
      </c>
      <c r="E2719" s="20" t="s">
        <v>3343</v>
      </c>
      <c r="F2719" s="4">
        <v>0</v>
      </c>
      <c r="G2719" s="4">
        <v>0</v>
      </c>
    </row>
    <row r="2720" spans="2:7" x14ac:dyDescent="0.35">
      <c r="B2720" s="18" t="s">
        <v>533</v>
      </c>
      <c r="C2720" s="19" t="s">
        <v>533</v>
      </c>
      <c r="D2720" s="19" t="s">
        <v>533</v>
      </c>
      <c r="E2720" s="20" t="s">
        <v>3344</v>
      </c>
      <c r="F2720" s="4">
        <v>0</v>
      </c>
      <c r="G2720" s="4">
        <v>0</v>
      </c>
    </row>
    <row r="2721" spans="2:7" x14ac:dyDescent="0.35">
      <c r="B2721" s="18" t="s">
        <v>533</v>
      </c>
      <c r="C2721" s="19" t="s">
        <v>533</v>
      </c>
      <c r="D2721" s="622" t="s">
        <v>3340</v>
      </c>
      <c r="E2721" s="622" t="s">
        <v>3340</v>
      </c>
      <c r="F2721" s="4">
        <v>0</v>
      </c>
      <c r="G2721" s="4">
        <v>0</v>
      </c>
    </row>
    <row r="2722" spans="2:7" x14ac:dyDescent="0.35">
      <c r="B2722" s="621" t="s">
        <v>533</v>
      </c>
      <c r="C2722" s="621" t="s">
        <v>533</v>
      </c>
      <c r="D2722" s="621" t="s">
        <v>533</v>
      </c>
      <c r="E2722" s="621" t="s">
        <v>533</v>
      </c>
      <c r="F2722" s="4" t="s">
        <v>533</v>
      </c>
      <c r="G2722" s="4" t="s">
        <v>533</v>
      </c>
    </row>
    <row r="2723" spans="2:7" x14ac:dyDescent="0.35">
      <c r="B2723" s="17" t="s">
        <v>533</v>
      </c>
      <c r="C2723" s="623" t="s">
        <v>3308</v>
      </c>
      <c r="D2723" s="623" t="s">
        <v>3308</v>
      </c>
      <c r="E2723" s="623" t="s">
        <v>3308</v>
      </c>
      <c r="F2723" s="10">
        <v>0</v>
      </c>
      <c r="G2723" s="10">
        <v>0</v>
      </c>
    </row>
    <row r="2724" spans="2:7" x14ac:dyDescent="0.35">
      <c r="B2724" s="18" t="s">
        <v>533</v>
      </c>
      <c r="C2724" s="19" t="s">
        <v>533</v>
      </c>
      <c r="D2724" s="622" t="s">
        <v>3341</v>
      </c>
      <c r="E2724" s="622" t="s">
        <v>3341</v>
      </c>
      <c r="F2724" s="4">
        <v>0</v>
      </c>
      <c r="G2724" s="4">
        <v>0</v>
      </c>
    </row>
    <row r="2725" spans="2:7" x14ac:dyDescent="0.35">
      <c r="B2725" s="18" t="s">
        <v>533</v>
      </c>
      <c r="C2725" s="19" t="s">
        <v>533</v>
      </c>
      <c r="D2725" s="19" t="s">
        <v>533</v>
      </c>
      <c r="E2725" s="20" t="s">
        <v>3343</v>
      </c>
      <c r="F2725" s="4">
        <v>0</v>
      </c>
      <c r="G2725" s="4">
        <v>0</v>
      </c>
    </row>
    <row r="2726" spans="2:7" x14ac:dyDescent="0.35">
      <c r="B2726" s="18" t="s">
        <v>533</v>
      </c>
      <c r="C2726" s="19" t="s">
        <v>533</v>
      </c>
      <c r="D2726" s="19" t="s">
        <v>533</v>
      </c>
      <c r="E2726" s="20" t="s">
        <v>3344</v>
      </c>
      <c r="F2726" s="4">
        <v>0</v>
      </c>
      <c r="G2726" s="4">
        <v>0</v>
      </c>
    </row>
    <row r="2727" spans="2:7" x14ac:dyDescent="0.35">
      <c r="B2727" s="18" t="s">
        <v>533</v>
      </c>
      <c r="C2727" s="19" t="s">
        <v>533</v>
      </c>
      <c r="D2727" s="622" t="s">
        <v>3342</v>
      </c>
      <c r="E2727" s="622" t="s">
        <v>3342</v>
      </c>
      <c r="F2727" s="4">
        <v>0</v>
      </c>
      <c r="G2727" s="4">
        <v>0</v>
      </c>
    </row>
    <row r="2728" spans="2:7" x14ac:dyDescent="0.35">
      <c r="B2728" s="620" t="s">
        <v>3302</v>
      </c>
      <c r="C2728" s="620" t="s">
        <v>3302</v>
      </c>
      <c r="D2728" s="620" t="s">
        <v>3302</v>
      </c>
      <c r="E2728" s="620" t="s">
        <v>3302</v>
      </c>
      <c r="F2728" s="10">
        <v>0</v>
      </c>
      <c r="G2728" s="10">
        <v>0</v>
      </c>
    </row>
    <row r="2729" spans="2:7" x14ac:dyDescent="0.35">
      <c r="B2729" s="621" t="s">
        <v>533</v>
      </c>
      <c r="C2729" s="621" t="s">
        <v>533</v>
      </c>
      <c r="D2729" s="621" t="s">
        <v>533</v>
      </c>
      <c r="E2729" s="621" t="s">
        <v>533</v>
      </c>
      <c r="F2729" s="4" t="s">
        <v>533</v>
      </c>
      <c r="G2729" s="4" t="s">
        <v>533</v>
      </c>
    </row>
    <row r="2730" spans="2:7" x14ac:dyDescent="0.35">
      <c r="B2730" s="620" t="s">
        <v>3303</v>
      </c>
      <c r="C2730" s="620" t="s">
        <v>3303</v>
      </c>
      <c r="D2730" s="620" t="s">
        <v>3303</v>
      </c>
      <c r="E2730" s="620" t="s">
        <v>3303</v>
      </c>
      <c r="F2730" s="10">
        <v>0</v>
      </c>
      <c r="G2730" s="10">
        <v>0</v>
      </c>
    </row>
    <row r="2731" spans="2:7" x14ac:dyDescent="0.35">
      <c r="B2731" s="621" t="s">
        <v>533</v>
      </c>
      <c r="C2731" s="621" t="s">
        <v>533</v>
      </c>
      <c r="D2731" s="621" t="s">
        <v>533</v>
      </c>
      <c r="E2731" s="621" t="s">
        <v>533</v>
      </c>
      <c r="F2731" s="4" t="s">
        <v>533</v>
      </c>
      <c r="G2731" s="4" t="s">
        <v>533</v>
      </c>
    </row>
    <row r="2732" spans="2:7" x14ac:dyDescent="0.35">
      <c r="B2732" s="620" t="s">
        <v>3304</v>
      </c>
      <c r="C2732" s="620" t="s">
        <v>3304</v>
      </c>
      <c r="D2732" s="620" t="s">
        <v>3304</v>
      </c>
      <c r="E2732" s="620" t="s">
        <v>3304</v>
      </c>
      <c r="F2732" s="10">
        <v>0</v>
      </c>
      <c r="G2732" s="10">
        <v>0</v>
      </c>
    </row>
    <row r="2733" spans="2:7" x14ac:dyDescent="0.35">
      <c r="B2733" s="621" t="s">
        <v>533</v>
      </c>
      <c r="C2733" s="621" t="s">
        <v>533</v>
      </c>
      <c r="D2733" s="621" t="s">
        <v>533</v>
      </c>
      <c r="E2733" s="621" t="s">
        <v>533</v>
      </c>
      <c r="F2733" s="4" t="s">
        <v>533</v>
      </c>
      <c r="G2733" s="4" t="s">
        <v>533</v>
      </c>
    </row>
    <row r="2734" spans="2:7" x14ac:dyDescent="0.35">
      <c r="B2734" s="620" t="s">
        <v>3305</v>
      </c>
      <c r="C2734" s="620" t="s">
        <v>3305</v>
      </c>
      <c r="D2734" s="620" t="s">
        <v>3305</v>
      </c>
      <c r="E2734" s="620" t="s">
        <v>3305</v>
      </c>
      <c r="F2734" s="10">
        <v>0</v>
      </c>
      <c r="G2734" s="10">
        <v>0</v>
      </c>
    </row>
    <row r="2735" spans="2:7" x14ac:dyDescent="0.35">
      <c r="B2735" s="621" t="s">
        <v>533</v>
      </c>
      <c r="C2735" s="621" t="s">
        <v>533</v>
      </c>
      <c r="D2735" s="621" t="s">
        <v>533</v>
      </c>
      <c r="E2735" s="621" t="s">
        <v>533</v>
      </c>
      <c r="F2735" s="4" t="s">
        <v>533</v>
      </c>
      <c r="G2735" s="4" t="s">
        <v>533</v>
      </c>
    </row>
    <row r="2736" spans="2:7" x14ac:dyDescent="0.35">
      <c r="B2736" s="21" t="s">
        <v>533</v>
      </c>
      <c r="C2736" s="21" t="s">
        <v>533</v>
      </c>
      <c r="D2736" s="21" t="s">
        <v>533</v>
      </c>
      <c r="E2736" s="21" t="s">
        <v>533</v>
      </c>
      <c r="F2736" s="24" t="s">
        <v>533</v>
      </c>
      <c r="G2736" s="24" t="s">
        <v>533</v>
      </c>
    </row>
    <row r="2737" spans="2:8" x14ac:dyDescent="0.35">
      <c r="B2737" s="22" t="s">
        <v>533</v>
      </c>
      <c r="C2737" s="22" t="s">
        <v>533</v>
      </c>
      <c r="D2737" s="22" t="s">
        <v>533</v>
      </c>
      <c r="E2737" s="22" t="s">
        <v>533</v>
      </c>
      <c r="F2737" s="25" t="s">
        <v>533</v>
      </c>
      <c r="G2737" s="25" t="s">
        <v>533</v>
      </c>
    </row>
    <row r="2738" spans="2:8" x14ac:dyDescent="0.35">
      <c r="B2738" s="23" t="s">
        <v>533</v>
      </c>
      <c r="C2738" s="23" t="s">
        <v>533</v>
      </c>
      <c r="D2738" s="23" t="s">
        <v>533</v>
      </c>
      <c r="E2738" s="23" t="s">
        <v>533</v>
      </c>
      <c r="F2738" s="26" t="s">
        <v>533</v>
      </c>
      <c r="G2738" s="26" t="s">
        <v>533</v>
      </c>
    </row>
    <row r="2739" spans="2:8" x14ac:dyDescent="0.35">
      <c r="B2739" s="624" t="s">
        <v>39</v>
      </c>
      <c r="C2739" s="624" t="s">
        <v>39</v>
      </c>
      <c r="D2739" s="624" t="s">
        <v>39</v>
      </c>
      <c r="E2739" s="624" t="s">
        <v>39</v>
      </c>
      <c r="F2739" s="624" t="s">
        <v>39</v>
      </c>
      <c r="G2739" s="624" t="s">
        <v>39</v>
      </c>
      <c r="H2739" s="27"/>
    </row>
    <row r="2740" spans="2:8" x14ac:dyDescent="0.35">
      <c r="B2740" s="625" t="s">
        <v>3293</v>
      </c>
      <c r="C2740" s="625" t="s">
        <v>3293</v>
      </c>
      <c r="D2740" s="625" t="s">
        <v>3293</v>
      </c>
      <c r="E2740" s="625" t="s">
        <v>3293</v>
      </c>
      <c r="F2740" s="625" t="s">
        <v>3293</v>
      </c>
      <c r="G2740" s="625" t="s">
        <v>3293</v>
      </c>
      <c r="H2740" s="27"/>
    </row>
    <row r="2741" spans="2:8" x14ac:dyDescent="0.35">
      <c r="B2741" s="625" t="s">
        <v>3294</v>
      </c>
      <c r="C2741" s="625" t="s">
        <v>3294</v>
      </c>
      <c r="D2741" s="625" t="s">
        <v>3294</v>
      </c>
      <c r="E2741" s="625" t="s">
        <v>3294</v>
      </c>
      <c r="F2741" s="625" t="s">
        <v>3294</v>
      </c>
      <c r="G2741" s="625" t="s">
        <v>3294</v>
      </c>
      <c r="H2741" s="27"/>
    </row>
    <row r="2742" spans="2:8" x14ac:dyDescent="0.35">
      <c r="B2742" s="626" t="s">
        <v>3295</v>
      </c>
      <c r="C2742" s="626" t="s">
        <v>3295</v>
      </c>
      <c r="D2742" s="626" t="s">
        <v>3295</v>
      </c>
      <c r="E2742" s="626" t="s">
        <v>3295</v>
      </c>
      <c r="F2742" s="626" t="s">
        <v>3295</v>
      </c>
      <c r="G2742" s="626" t="s">
        <v>3295</v>
      </c>
      <c r="H2742" s="27"/>
    </row>
    <row r="2743" spans="2:8" x14ac:dyDescent="0.35">
      <c r="B2743" s="619" t="s">
        <v>3296</v>
      </c>
      <c r="C2743" s="619" t="s">
        <v>3296</v>
      </c>
      <c r="D2743" s="619" t="s">
        <v>3296</v>
      </c>
      <c r="E2743" s="619" t="s">
        <v>3296</v>
      </c>
      <c r="F2743" s="14">
        <v>2025</v>
      </c>
      <c r="G2743" s="14">
        <v>2024</v>
      </c>
    </row>
    <row r="2744" spans="2:8" x14ac:dyDescent="0.35">
      <c r="B2744" s="620" t="s">
        <v>3297</v>
      </c>
      <c r="C2744" s="620" t="s">
        <v>3297</v>
      </c>
      <c r="D2744" s="620" t="s">
        <v>3297</v>
      </c>
      <c r="E2744" s="620" t="s">
        <v>3297</v>
      </c>
      <c r="F2744" s="10" t="s">
        <v>533</v>
      </c>
      <c r="G2744" s="10" t="s">
        <v>533</v>
      </c>
    </row>
    <row r="2745" spans="2:8" x14ac:dyDescent="0.35">
      <c r="B2745" s="17" t="s">
        <v>533</v>
      </c>
      <c r="C2745" s="623" t="s">
        <v>3307</v>
      </c>
      <c r="D2745" s="623" t="s">
        <v>3307</v>
      </c>
      <c r="E2745" s="623" t="s">
        <v>3307</v>
      </c>
      <c r="F2745" s="10" t="s">
        <v>91</v>
      </c>
      <c r="G2745" s="10" t="s">
        <v>3705</v>
      </c>
    </row>
    <row r="2746" spans="2:8" x14ac:dyDescent="0.35">
      <c r="B2746" s="18" t="s">
        <v>533</v>
      </c>
      <c r="C2746" s="19" t="s">
        <v>533</v>
      </c>
      <c r="D2746" s="622" t="s">
        <v>3309</v>
      </c>
      <c r="E2746" s="622" t="s">
        <v>3309</v>
      </c>
      <c r="F2746" s="4">
        <v>0</v>
      </c>
      <c r="G2746" s="4">
        <v>0</v>
      </c>
    </row>
    <row r="2747" spans="2:8" x14ac:dyDescent="0.35">
      <c r="B2747" s="18" t="s">
        <v>533</v>
      </c>
      <c r="C2747" s="19" t="s">
        <v>533</v>
      </c>
      <c r="D2747" s="622" t="s">
        <v>3310</v>
      </c>
      <c r="E2747" s="622" t="s">
        <v>3310</v>
      </c>
      <c r="F2747" s="4">
        <v>0</v>
      </c>
      <c r="G2747" s="4">
        <v>0</v>
      </c>
    </row>
    <row r="2748" spans="2:8" x14ac:dyDescent="0.35">
      <c r="B2748" s="18" t="s">
        <v>533</v>
      </c>
      <c r="C2748" s="19" t="s">
        <v>533</v>
      </c>
      <c r="D2748" s="622" t="s">
        <v>3311</v>
      </c>
      <c r="E2748" s="622" t="s">
        <v>3311</v>
      </c>
      <c r="F2748" s="4">
        <v>0</v>
      </c>
      <c r="G2748" s="4">
        <v>0</v>
      </c>
    </row>
    <row r="2749" spans="2:8" x14ac:dyDescent="0.35">
      <c r="B2749" s="18" t="s">
        <v>533</v>
      </c>
      <c r="C2749" s="19" t="s">
        <v>533</v>
      </c>
      <c r="D2749" s="622" t="s">
        <v>3312</v>
      </c>
      <c r="E2749" s="622" t="s">
        <v>3312</v>
      </c>
      <c r="F2749" s="4">
        <v>0</v>
      </c>
      <c r="G2749" s="4">
        <v>0</v>
      </c>
    </row>
    <row r="2750" spans="2:8" x14ac:dyDescent="0.35">
      <c r="B2750" s="18" t="s">
        <v>533</v>
      </c>
      <c r="C2750" s="19" t="s">
        <v>533</v>
      </c>
      <c r="D2750" s="622" t="s">
        <v>3313</v>
      </c>
      <c r="E2750" s="622" t="s">
        <v>3313</v>
      </c>
      <c r="F2750" s="4">
        <v>0</v>
      </c>
      <c r="G2750" s="4">
        <v>0</v>
      </c>
    </row>
    <row r="2751" spans="2:8" x14ac:dyDescent="0.35">
      <c r="B2751" s="18" t="s">
        <v>533</v>
      </c>
      <c r="C2751" s="19" t="s">
        <v>533</v>
      </c>
      <c r="D2751" s="622" t="s">
        <v>3314</v>
      </c>
      <c r="E2751" s="622" t="s">
        <v>3314</v>
      </c>
      <c r="F2751" s="4">
        <v>0</v>
      </c>
      <c r="G2751" s="4">
        <v>0</v>
      </c>
    </row>
    <row r="2752" spans="2:8" x14ac:dyDescent="0.35">
      <c r="B2752" s="18" t="s">
        <v>533</v>
      </c>
      <c r="C2752" s="19" t="s">
        <v>533</v>
      </c>
      <c r="D2752" s="622" t="s">
        <v>3315</v>
      </c>
      <c r="E2752" s="622" t="s">
        <v>3315</v>
      </c>
      <c r="F2752" s="4">
        <v>0</v>
      </c>
      <c r="G2752" s="4">
        <v>0</v>
      </c>
    </row>
    <row r="2753" spans="2:7" x14ac:dyDescent="0.35">
      <c r="B2753" s="18" t="s">
        <v>533</v>
      </c>
      <c r="C2753" s="19" t="s">
        <v>533</v>
      </c>
      <c r="D2753" s="622" t="s">
        <v>3316</v>
      </c>
      <c r="E2753" s="622" t="s">
        <v>3316</v>
      </c>
      <c r="F2753" s="4">
        <v>0</v>
      </c>
      <c r="G2753" s="4">
        <v>0</v>
      </c>
    </row>
    <row r="2754" spans="2:7" x14ac:dyDescent="0.35">
      <c r="B2754" s="18" t="s">
        <v>533</v>
      </c>
      <c r="C2754" s="19" t="s">
        <v>533</v>
      </c>
      <c r="D2754" s="622" t="s">
        <v>3317</v>
      </c>
      <c r="E2754" s="622" t="s">
        <v>3317</v>
      </c>
      <c r="F2754" s="4" t="s">
        <v>91</v>
      </c>
      <c r="G2754" s="4" t="s">
        <v>3705</v>
      </c>
    </row>
    <row r="2755" spans="2:7" x14ac:dyDescent="0.35">
      <c r="B2755" s="18" t="s">
        <v>533</v>
      </c>
      <c r="C2755" s="19" t="s">
        <v>533</v>
      </c>
      <c r="D2755" s="622" t="s">
        <v>3318</v>
      </c>
      <c r="E2755" s="622" t="s">
        <v>3318</v>
      </c>
      <c r="F2755" s="4">
        <v>0</v>
      </c>
      <c r="G2755" s="4">
        <v>0</v>
      </c>
    </row>
    <row r="2756" spans="2:7" x14ac:dyDescent="0.35">
      <c r="B2756" s="621" t="s">
        <v>533</v>
      </c>
      <c r="C2756" s="621" t="s">
        <v>533</v>
      </c>
      <c r="D2756" s="621" t="s">
        <v>533</v>
      </c>
      <c r="E2756" s="621" t="s">
        <v>533</v>
      </c>
      <c r="F2756" s="4" t="s">
        <v>533</v>
      </c>
      <c r="G2756" s="4" t="s">
        <v>533</v>
      </c>
    </row>
    <row r="2757" spans="2:7" x14ac:dyDescent="0.35">
      <c r="B2757" s="17" t="s">
        <v>533</v>
      </c>
      <c r="C2757" s="623" t="s">
        <v>3308</v>
      </c>
      <c r="D2757" s="623" t="s">
        <v>3308</v>
      </c>
      <c r="E2757" s="623" t="s">
        <v>3308</v>
      </c>
      <c r="F2757" s="10" t="s">
        <v>91</v>
      </c>
      <c r="G2757" s="10" t="s">
        <v>3705</v>
      </c>
    </row>
    <row r="2758" spans="2:7" x14ac:dyDescent="0.35">
      <c r="B2758" s="18" t="s">
        <v>533</v>
      </c>
      <c r="C2758" s="19" t="s">
        <v>533</v>
      </c>
      <c r="D2758" s="622" t="s">
        <v>3319</v>
      </c>
      <c r="E2758" s="622" t="s">
        <v>3319</v>
      </c>
      <c r="F2758" s="4" t="s">
        <v>2230</v>
      </c>
      <c r="G2758" s="4" t="s">
        <v>3706</v>
      </c>
    </row>
    <row r="2759" spans="2:7" x14ac:dyDescent="0.35">
      <c r="B2759" s="18" t="s">
        <v>533</v>
      </c>
      <c r="C2759" s="19" t="s">
        <v>533</v>
      </c>
      <c r="D2759" s="622" t="s">
        <v>3320</v>
      </c>
      <c r="E2759" s="622" t="s">
        <v>3320</v>
      </c>
      <c r="F2759" s="4" t="s">
        <v>1583</v>
      </c>
      <c r="G2759" s="4" t="s">
        <v>580</v>
      </c>
    </row>
    <row r="2760" spans="2:7" x14ac:dyDescent="0.35">
      <c r="B2760" s="18" t="s">
        <v>533</v>
      </c>
      <c r="C2760" s="19" t="s">
        <v>533</v>
      </c>
      <c r="D2760" s="622" t="s">
        <v>3321</v>
      </c>
      <c r="E2760" s="622" t="s">
        <v>3321</v>
      </c>
      <c r="F2760" s="4" t="s">
        <v>2241</v>
      </c>
      <c r="G2760" s="4" t="s">
        <v>3707</v>
      </c>
    </row>
    <row r="2761" spans="2:7" x14ac:dyDescent="0.35">
      <c r="B2761" s="18" t="s">
        <v>533</v>
      </c>
      <c r="C2761" s="19" t="s">
        <v>533</v>
      </c>
      <c r="D2761" s="622" t="s">
        <v>3322</v>
      </c>
      <c r="E2761" s="622" t="s">
        <v>3322</v>
      </c>
      <c r="F2761" s="4">
        <v>0</v>
      </c>
      <c r="G2761" s="4">
        <v>0</v>
      </c>
    </row>
    <row r="2762" spans="2:7" x14ac:dyDescent="0.35">
      <c r="B2762" s="18" t="s">
        <v>533</v>
      </c>
      <c r="C2762" s="19" t="s">
        <v>533</v>
      </c>
      <c r="D2762" s="622" t="s">
        <v>3323</v>
      </c>
      <c r="E2762" s="622" t="s">
        <v>3323</v>
      </c>
      <c r="F2762" s="4">
        <v>0</v>
      </c>
      <c r="G2762" s="4">
        <v>0</v>
      </c>
    </row>
    <row r="2763" spans="2:7" x14ac:dyDescent="0.35">
      <c r="B2763" s="18" t="s">
        <v>533</v>
      </c>
      <c r="C2763" s="19" t="s">
        <v>533</v>
      </c>
      <c r="D2763" s="622" t="s">
        <v>3324</v>
      </c>
      <c r="E2763" s="622" t="s">
        <v>3324</v>
      </c>
      <c r="F2763" s="4">
        <v>0</v>
      </c>
      <c r="G2763" s="4">
        <v>0</v>
      </c>
    </row>
    <row r="2764" spans="2:7" x14ac:dyDescent="0.35">
      <c r="B2764" s="18" t="s">
        <v>533</v>
      </c>
      <c r="C2764" s="19" t="s">
        <v>533</v>
      </c>
      <c r="D2764" s="622" t="s">
        <v>3325</v>
      </c>
      <c r="E2764" s="622" t="s">
        <v>3325</v>
      </c>
      <c r="F2764" s="4">
        <v>0</v>
      </c>
      <c r="G2764" s="4">
        <v>0</v>
      </c>
    </row>
    <row r="2765" spans="2:7" x14ac:dyDescent="0.35">
      <c r="B2765" s="18" t="s">
        <v>533</v>
      </c>
      <c r="C2765" s="19" t="s">
        <v>533</v>
      </c>
      <c r="D2765" s="622" t="s">
        <v>3326</v>
      </c>
      <c r="E2765" s="622" t="s">
        <v>3326</v>
      </c>
      <c r="F2765" s="4">
        <v>0</v>
      </c>
      <c r="G2765" s="4">
        <v>0</v>
      </c>
    </row>
    <row r="2766" spans="2:7" x14ac:dyDescent="0.35">
      <c r="B2766" s="18" t="s">
        <v>533</v>
      </c>
      <c r="C2766" s="19" t="s">
        <v>533</v>
      </c>
      <c r="D2766" s="622" t="s">
        <v>3327</v>
      </c>
      <c r="E2766" s="622" t="s">
        <v>3327</v>
      </c>
      <c r="F2766" s="4">
        <v>0</v>
      </c>
      <c r="G2766" s="4">
        <v>0</v>
      </c>
    </row>
    <row r="2767" spans="2:7" x14ac:dyDescent="0.35">
      <c r="B2767" s="18" t="s">
        <v>533</v>
      </c>
      <c r="C2767" s="19" t="s">
        <v>533</v>
      </c>
      <c r="D2767" s="622" t="s">
        <v>3328</v>
      </c>
      <c r="E2767" s="622" t="s">
        <v>3328</v>
      </c>
      <c r="F2767" s="4">
        <v>0</v>
      </c>
      <c r="G2767" s="4">
        <v>0</v>
      </c>
    </row>
    <row r="2768" spans="2:7" x14ac:dyDescent="0.35">
      <c r="B2768" s="18" t="s">
        <v>533</v>
      </c>
      <c r="C2768" s="19" t="s">
        <v>533</v>
      </c>
      <c r="D2768" s="622" t="s">
        <v>3329</v>
      </c>
      <c r="E2768" s="622" t="s">
        <v>3329</v>
      </c>
      <c r="F2768" s="4">
        <v>0</v>
      </c>
      <c r="G2768" s="4">
        <v>0</v>
      </c>
    </row>
    <row r="2769" spans="2:7" x14ac:dyDescent="0.35">
      <c r="B2769" s="18" t="s">
        <v>533</v>
      </c>
      <c r="C2769" s="19" t="s">
        <v>533</v>
      </c>
      <c r="D2769" s="622" t="s">
        <v>3330</v>
      </c>
      <c r="E2769" s="622" t="s">
        <v>3330</v>
      </c>
      <c r="F2769" s="4">
        <v>0</v>
      </c>
      <c r="G2769" s="4">
        <v>0</v>
      </c>
    </row>
    <row r="2770" spans="2:7" x14ac:dyDescent="0.35">
      <c r="B2770" s="18" t="s">
        <v>533</v>
      </c>
      <c r="C2770" s="19" t="s">
        <v>533</v>
      </c>
      <c r="D2770" s="622" t="s">
        <v>3331</v>
      </c>
      <c r="E2770" s="622" t="s">
        <v>3331</v>
      </c>
      <c r="F2770" s="4">
        <v>0</v>
      </c>
      <c r="G2770" s="4">
        <v>0</v>
      </c>
    </row>
    <row r="2771" spans="2:7" x14ac:dyDescent="0.35">
      <c r="B2771" s="18" t="s">
        <v>533</v>
      </c>
      <c r="C2771" s="19" t="s">
        <v>533</v>
      </c>
      <c r="D2771" s="622" t="s">
        <v>3332</v>
      </c>
      <c r="E2771" s="622" t="s">
        <v>3332</v>
      </c>
      <c r="F2771" s="4">
        <v>0</v>
      </c>
      <c r="G2771" s="4">
        <v>0</v>
      </c>
    </row>
    <row r="2772" spans="2:7" x14ac:dyDescent="0.35">
      <c r="B2772" s="18" t="s">
        <v>533</v>
      </c>
      <c r="C2772" s="19" t="s">
        <v>533</v>
      </c>
      <c r="D2772" s="622" t="s">
        <v>3333</v>
      </c>
      <c r="E2772" s="622" t="s">
        <v>3333</v>
      </c>
      <c r="F2772" s="4">
        <v>0</v>
      </c>
      <c r="G2772" s="4">
        <v>0</v>
      </c>
    </row>
    <row r="2773" spans="2:7" x14ac:dyDescent="0.35">
      <c r="B2773" s="18" t="s">
        <v>533</v>
      </c>
      <c r="C2773" s="19" t="s">
        <v>533</v>
      </c>
      <c r="D2773" s="622" t="s">
        <v>3334</v>
      </c>
      <c r="E2773" s="622" t="s">
        <v>3334</v>
      </c>
      <c r="F2773" s="4">
        <v>0</v>
      </c>
      <c r="G2773" s="4">
        <v>0</v>
      </c>
    </row>
    <row r="2774" spans="2:7" x14ac:dyDescent="0.35">
      <c r="B2774" s="620" t="s">
        <v>3298</v>
      </c>
      <c r="C2774" s="620" t="s">
        <v>3298</v>
      </c>
      <c r="D2774" s="620" t="s">
        <v>3298</v>
      </c>
      <c r="E2774" s="620" t="s">
        <v>3298</v>
      </c>
      <c r="F2774" s="10">
        <v>0</v>
      </c>
      <c r="G2774" s="10">
        <v>0</v>
      </c>
    </row>
    <row r="2775" spans="2:7" x14ac:dyDescent="0.35">
      <c r="B2775" s="621" t="s">
        <v>533</v>
      </c>
      <c r="C2775" s="621" t="s">
        <v>533</v>
      </c>
      <c r="D2775" s="621" t="s">
        <v>533</v>
      </c>
      <c r="E2775" s="621" t="s">
        <v>533</v>
      </c>
      <c r="F2775" s="4" t="s">
        <v>533</v>
      </c>
      <c r="G2775" s="4" t="s">
        <v>533</v>
      </c>
    </row>
    <row r="2776" spans="2:7" x14ac:dyDescent="0.35">
      <c r="B2776" s="620" t="s">
        <v>3299</v>
      </c>
      <c r="C2776" s="620" t="s">
        <v>3299</v>
      </c>
      <c r="D2776" s="620" t="s">
        <v>3299</v>
      </c>
      <c r="E2776" s="620" t="s">
        <v>3299</v>
      </c>
      <c r="F2776" s="10" t="s">
        <v>533</v>
      </c>
      <c r="G2776" s="10" t="s">
        <v>533</v>
      </c>
    </row>
    <row r="2777" spans="2:7" x14ac:dyDescent="0.35">
      <c r="B2777" s="17" t="s">
        <v>533</v>
      </c>
      <c r="C2777" s="623" t="s">
        <v>3307</v>
      </c>
      <c r="D2777" s="623" t="s">
        <v>3307</v>
      </c>
      <c r="E2777" s="623" t="s">
        <v>3307</v>
      </c>
      <c r="F2777" s="10">
        <v>0</v>
      </c>
      <c r="G2777" s="10">
        <v>0</v>
      </c>
    </row>
    <row r="2778" spans="2:7" x14ac:dyDescent="0.35">
      <c r="B2778" s="18" t="s">
        <v>533</v>
      </c>
      <c r="C2778" s="19" t="s">
        <v>533</v>
      </c>
      <c r="D2778" s="622" t="s">
        <v>3335</v>
      </c>
      <c r="E2778" s="622" t="s">
        <v>3335</v>
      </c>
      <c r="F2778" s="4">
        <v>0</v>
      </c>
      <c r="G2778" s="4">
        <v>0</v>
      </c>
    </row>
    <row r="2779" spans="2:7" x14ac:dyDescent="0.35">
      <c r="B2779" s="18" t="s">
        <v>533</v>
      </c>
      <c r="C2779" s="19" t="s">
        <v>533</v>
      </c>
      <c r="D2779" s="622" t="s">
        <v>3336</v>
      </c>
      <c r="E2779" s="622" t="s">
        <v>3336</v>
      </c>
      <c r="F2779" s="4">
        <v>0</v>
      </c>
      <c r="G2779" s="4">
        <v>0</v>
      </c>
    </row>
    <row r="2780" spans="2:7" x14ac:dyDescent="0.35">
      <c r="B2780" s="18" t="s">
        <v>533</v>
      </c>
      <c r="C2780" s="19" t="s">
        <v>533</v>
      </c>
      <c r="D2780" s="622" t="s">
        <v>3337</v>
      </c>
      <c r="E2780" s="622" t="s">
        <v>3337</v>
      </c>
      <c r="F2780" s="4">
        <v>0</v>
      </c>
      <c r="G2780" s="4">
        <v>0</v>
      </c>
    </row>
    <row r="2781" spans="2:7" x14ac:dyDescent="0.35">
      <c r="B2781" s="621" t="s">
        <v>533</v>
      </c>
      <c r="C2781" s="621" t="s">
        <v>533</v>
      </c>
      <c r="D2781" s="621" t="s">
        <v>533</v>
      </c>
      <c r="E2781" s="621" t="s">
        <v>533</v>
      </c>
      <c r="F2781" s="4" t="s">
        <v>533</v>
      </c>
      <c r="G2781" s="4" t="s">
        <v>533</v>
      </c>
    </row>
    <row r="2782" spans="2:7" x14ac:dyDescent="0.35">
      <c r="B2782" s="17" t="s">
        <v>533</v>
      </c>
      <c r="C2782" s="623" t="s">
        <v>3308</v>
      </c>
      <c r="D2782" s="623" t="s">
        <v>3308</v>
      </c>
      <c r="E2782" s="623" t="s">
        <v>3308</v>
      </c>
      <c r="F2782" s="10">
        <v>0</v>
      </c>
      <c r="G2782" s="10">
        <v>0</v>
      </c>
    </row>
    <row r="2783" spans="2:7" x14ac:dyDescent="0.35">
      <c r="B2783" s="18" t="s">
        <v>533</v>
      </c>
      <c r="C2783" s="19" t="s">
        <v>533</v>
      </c>
      <c r="D2783" s="622" t="s">
        <v>3335</v>
      </c>
      <c r="E2783" s="622" t="s">
        <v>3335</v>
      </c>
      <c r="F2783" s="4">
        <v>0</v>
      </c>
      <c r="G2783" s="4">
        <v>0</v>
      </c>
    </row>
    <row r="2784" spans="2:7" x14ac:dyDescent="0.35">
      <c r="B2784" s="18" t="s">
        <v>533</v>
      </c>
      <c r="C2784" s="19" t="s">
        <v>533</v>
      </c>
      <c r="D2784" s="622" t="s">
        <v>3336</v>
      </c>
      <c r="E2784" s="622" t="s">
        <v>3336</v>
      </c>
      <c r="F2784" s="4">
        <v>0</v>
      </c>
      <c r="G2784" s="4">
        <v>0</v>
      </c>
    </row>
    <row r="2785" spans="2:7" x14ac:dyDescent="0.35">
      <c r="B2785" s="18" t="s">
        <v>533</v>
      </c>
      <c r="C2785" s="19" t="s">
        <v>533</v>
      </c>
      <c r="D2785" s="622" t="s">
        <v>3338</v>
      </c>
      <c r="E2785" s="622" t="s">
        <v>3338</v>
      </c>
      <c r="F2785" s="4">
        <v>0</v>
      </c>
      <c r="G2785" s="4">
        <v>0</v>
      </c>
    </row>
    <row r="2786" spans="2:7" x14ac:dyDescent="0.35">
      <c r="B2786" s="620" t="s">
        <v>3300</v>
      </c>
      <c r="C2786" s="620" t="s">
        <v>3300</v>
      </c>
      <c r="D2786" s="620" t="s">
        <v>3300</v>
      </c>
      <c r="E2786" s="620" t="s">
        <v>3300</v>
      </c>
      <c r="F2786" s="10">
        <v>0</v>
      </c>
      <c r="G2786" s="10">
        <v>0</v>
      </c>
    </row>
    <row r="2787" spans="2:7" x14ac:dyDescent="0.35">
      <c r="B2787" s="621" t="s">
        <v>533</v>
      </c>
      <c r="C2787" s="621" t="s">
        <v>533</v>
      </c>
      <c r="D2787" s="621" t="s">
        <v>533</v>
      </c>
      <c r="E2787" s="621" t="s">
        <v>533</v>
      </c>
      <c r="F2787" s="4" t="s">
        <v>533</v>
      </c>
      <c r="G2787" s="4" t="s">
        <v>533</v>
      </c>
    </row>
    <row r="2788" spans="2:7" x14ac:dyDescent="0.35">
      <c r="B2788" s="620" t="s">
        <v>3301</v>
      </c>
      <c r="C2788" s="620" t="s">
        <v>3301</v>
      </c>
      <c r="D2788" s="620" t="s">
        <v>3301</v>
      </c>
      <c r="E2788" s="620" t="s">
        <v>3301</v>
      </c>
      <c r="F2788" s="10" t="s">
        <v>533</v>
      </c>
      <c r="G2788" s="10" t="s">
        <v>533</v>
      </c>
    </row>
    <row r="2789" spans="2:7" x14ac:dyDescent="0.35">
      <c r="B2789" s="17" t="s">
        <v>533</v>
      </c>
      <c r="C2789" s="623" t="s">
        <v>3307</v>
      </c>
      <c r="D2789" s="623" t="s">
        <v>3307</v>
      </c>
      <c r="E2789" s="623" t="s">
        <v>3307</v>
      </c>
      <c r="F2789" s="10">
        <v>0</v>
      </c>
      <c r="G2789" s="10">
        <v>0</v>
      </c>
    </row>
    <row r="2790" spans="2:7" x14ac:dyDescent="0.35">
      <c r="B2790" s="18" t="s">
        <v>533</v>
      </c>
      <c r="C2790" s="19" t="s">
        <v>533</v>
      </c>
      <c r="D2790" s="622" t="s">
        <v>3339</v>
      </c>
      <c r="E2790" s="622" t="s">
        <v>3339</v>
      </c>
      <c r="F2790" s="4">
        <v>0</v>
      </c>
      <c r="G2790" s="4">
        <v>0</v>
      </c>
    </row>
    <row r="2791" spans="2:7" x14ac:dyDescent="0.35">
      <c r="B2791" s="18" t="s">
        <v>533</v>
      </c>
      <c r="C2791" s="19" t="s">
        <v>533</v>
      </c>
      <c r="D2791" s="19" t="s">
        <v>533</v>
      </c>
      <c r="E2791" s="20" t="s">
        <v>3343</v>
      </c>
      <c r="F2791" s="4">
        <v>0</v>
      </c>
      <c r="G2791" s="4">
        <v>0</v>
      </c>
    </row>
    <row r="2792" spans="2:7" x14ac:dyDescent="0.35">
      <c r="B2792" s="18" t="s">
        <v>533</v>
      </c>
      <c r="C2792" s="19" t="s">
        <v>533</v>
      </c>
      <c r="D2792" s="19" t="s">
        <v>533</v>
      </c>
      <c r="E2792" s="20" t="s">
        <v>3344</v>
      </c>
      <c r="F2792" s="4">
        <v>0</v>
      </c>
      <c r="G2792" s="4">
        <v>0</v>
      </c>
    </row>
    <row r="2793" spans="2:7" x14ac:dyDescent="0.35">
      <c r="B2793" s="18" t="s">
        <v>533</v>
      </c>
      <c r="C2793" s="19" t="s">
        <v>533</v>
      </c>
      <c r="D2793" s="622" t="s">
        <v>3340</v>
      </c>
      <c r="E2793" s="622" t="s">
        <v>3340</v>
      </c>
      <c r="F2793" s="4">
        <v>0</v>
      </c>
      <c r="G2793" s="4">
        <v>0</v>
      </c>
    </row>
    <row r="2794" spans="2:7" x14ac:dyDescent="0.35">
      <c r="B2794" s="621" t="s">
        <v>533</v>
      </c>
      <c r="C2794" s="621" t="s">
        <v>533</v>
      </c>
      <c r="D2794" s="621" t="s">
        <v>533</v>
      </c>
      <c r="E2794" s="621" t="s">
        <v>533</v>
      </c>
      <c r="F2794" s="4" t="s">
        <v>533</v>
      </c>
      <c r="G2794" s="4" t="s">
        <v>533</v>
      </c>
    </row>
    <row r="2795" spans="2:7" x14ac:dyDescent="0.35">
      <c r="B2795" s="17" t="s">
        <v>533</v>
      </c>
      <c r="C2795" s="623" t="s">
        <v>3308</v>
      </c>
      <c r="D2795" s="623" t="s">
        <v>3308</v>
      </c>
      <c r="E2795" s="623" t="s">
        <v>3308</v>
      </c>
      <c r="F2795" s="10">
        <v>0</v>
      </c>
      <c r="G2795" s="10">
        <v>0</v>
      </c>
    </row>
    <row r="2796" spans="2:7" x14ac:dyDescent="0.35">
      <c r="B2796" s="18" t="s">
        <v>533</v>
      </c>
      <c r="C2796" s="19" t="s">
        <v>533</v>
      </c>
      <c r="D2796" s="622" t="s">
        <v>3341</v>
      </c>
      <c r="E2796" s="622" t="s">
        <v>3341</v>
      </c>
      <c r="F2796" s="4">
        <v>0</v>
      </c>
      <c r="G2796" s="4">
        <v>0</v>
      </c>
    </row>
    <row r="2797" spans="2:7" x14ac:dyDescent="0.35">
      <c r="B2797" s="18" t="s">
        <v>533</v>
      </c>
      <c r="C2797" s="19" t="s">
        <v>533</v>
      </c>
      <c r="D2797" s="19" t="s">
        <v>533</v>
      </c>
      <c r="E2797" s="20" t="s">
        <v>3343</v>
      </c>
      <c r="F2797" s="4">
        <v>0</v>
      </c>
      <c r="G2797" s="4">
        <v>0</v>
      </c>
    </row>
    <row r="2798" spans="2:7" x14ac:dyDescent="0.35">
      <c r="B2798" s="18" t="s">
        <v>533</v>
      </c>
      <c r="C2798" s="19" t="s">
        <v>533</v>
      </c>
      <c r="D2798" s="19" t="s">
        <v>533</v>
      </c>
      <c r="E2798" s="20" t="s">
        <v>3344</v>
      </c>
      <c r="F2798" s="4">
        <v>0</v>
      </c>
      <c r="G2798" s="4">
        <v>0</v>
      </c>
    </row>
    <row r="2799" spans="2:7" x14ac:dyDescent="0.35">
      <c r="B2799" s="18" t="s">
        <v>533</v>
      </c>
      <c r="C2799" s="19" t="s">
        <v>533</v>
      </c>
      <c r="D2799" s="622" t="s">
        <v>3342</v>
      </c>
      <c r="E2799" s="622" t="s">
        <v>3342</v>
      </c>
      <c r="F2799" s="4">
        <v>0</v>
      </c>
      <c r="G2799" s="4">
        <v>0</v>
      </c>
    </row>
    <row r="2800" spans="2:7" x14ac:dyDescent="0.35">
      <c r="B2800" s="620" t="s">
        <v>3302</v>
      </c>
      <c r="C2800" s="620" t="s">
        <v>3302</v>
      </c>
      <c r="D2800" s="620" t="s">
        <v>3302</v>
      </c>
      <c r="E2800" s="620" t="s">
        <v>3302</v>
      </c>
      <c r="F2800" s="10">
        <v>0</v>
      </c>
      <c r="G2800" s="10">
        <v>0</v>
      </c>
    </row>
    <row r="2801" spans="2:8" x14ac:dyDescent="0.35">
      <c r="B2801" s="621" t="s">
        <v>533</v>
      </c>
      <c r="C2801" s="621" t="s">
        <v>533</v>
      </c>
      <c r="D2801" s="621" t="s">
        <v>533</v>
      </c>
      <c r="E2801" s="621" t="s">
        <v>533</v>
      </c>
      <c r="F2801" s="4" t="s">
        <v>533</v>
      </c>
      <c r="G2801" s="4" t="s">
        <v>533</v>
      </c>
    </row>
    <row r="2802" spans="2:8" x14ac:dyDescent="0.35">
      <c r="B2802" s="620" t="s">
        <v>3303</v>
      </c>
      <c r="C2802" s="620" t="s">
        <v>3303</v>
      </c>
      <c r="D2802" s="620" t="s">
        <v>3303</v>
      </c>
      <c r="E2802" s="620" t="s">
        <v>3303</v>
      </c>
      <c r="F2802" s="10">
        <v>0</v>
      </c>
      <c r="G2802" s="10">
        <v>0</v>
      </c>
    </row>
    <row r="2803" spans="2:8" x14ac:dyDescent="0.35">
      <c r="B2803" s="621" t="s">
        <v>533</v>
      </c>
      <c r="C2803" s="621" t="s">
        <v>533</v>
      </c>
      <c r="D2803" s="621" t="s">
        <v>533</v>
      </c>
      <c r="E2803" s="621" t="s">
        <v>533</v>
      </c>
      <c r="F2803" s="4" t="s">
        <v>533</v>
      </c>
      <c r="G2803" s="4" t="s">
        <v>533</v>
      </c>
    </row>
    <row r="2804" spans="2:8" x14ac:dyDescent="0.35">
      <c r="B2804" s="620" t="s">
        <v>3304</v>
      </c>
      <c r="C2804" s="620" t="s">
        <v>3304</v>
      </c>
      <c r="D2804" s="620" t="s">
        <v>3304</v>
      </c>
      <c r="E2804" s="620" t="s">
        <v>3304</v>
      </c>
      <c r="F2804" s="10">
        <v>0</v>
      </c>
      <c r="G2804" s="10">
        <v>0</v>
      </c>
    </row>
    <row r="2805" spans="2:8" x14ac:dyDescent="0.35">
      <c r="B2805" s="621" t="s">
        <v>533</v>
      </c>
      <c r="C2805" s="621" t="s">
        <v>533</v>
      </c>
      <c r="D2805" s="621" t="s">
        <v>533</v>
      </c>
      <c r="E2805" s="621" t="s">
        <v>533</v>
      </c>
      <c r="F2805" s="4" t="s">
        <v>533</v>
      </c>
      <c r="G2805" s="4" t="s">
        <v>533</v>
      </c>
    </row>
    <row r="2806" spans="2:8" x14ac:dyDescent="0.35">
      <c r="B2806" s="620" t="s">
        <v>3305</v>
      </c>
      <c r="C2806" s="620" t="s">
        <v>3305</v>
      </c>
      <c r="D2806" s="620" t="s">
        <v>3305</v>
      </c>
      <c r="E2806" s="620" t="s">
        <v>3305</v>
      </c>
      <c r="F2806" s="10">
        <v>0</v>
      </c>
      <c r="G2806" s="10">
        <v>0</v>
      </c>
    </row>
    <row r="2807" spans="2:8" x14ac:dyDescent="0.35">
      <c r="B2807" s="621" t="s">
        <v>533</v>
      </c>
      <c r="C2807" s="621" t="s">
        <v>533</v>
      </c>
      <c r="D2807" s="621" t="s">
        <v>533</v>
      </c>
      <c r="E2807" s="621" t="s">
        <v>533</v>
      </c>
      <c r="F2807" s="4" t="s">
        <v>533</v>
      </c>
      <c r="G2807" s="4" t="s">
        <v>533</v>
      </c>
    </row>
    <row r="2808" spans="2:8" x14ac:dyDescent="0.35">
      <c r="B2808" s="21" t="s">
        <v>533</v>
      </c>
      <c r="C2808" s="21" t="s">
        <v>533</v>
      </c>
      <c r="D2808" s="21" t="s">
        <v>533</v>
      </c>
      <c r="E2808" s="21" t="s">
        <v>533</v>
      </c>
      <c r="F2808" s="24" t="s">
        <v>533</v>
      </c>
      <c r="G2808" s="24" t="s">
        <v>533</v>
      </c>
    </row>
    <row r="2809" spans="2:8" x14ac:dyDescent="0.35">
      <c r="B2809" s="22" t="s">
        <v>533</v>
      </c>
      <c r="C2809" s="22" t="s">
        <v>533</v>
      </c>
      <c r="D2809" s="22" t="s">
        <v>533</v>
      </c>
      <c r="E2809" s="22" t="s">
        <v>533</v>
      </c>
      <c r="F2809" s="25" t="s">
        <v>533</v>
      </c>
      <c r="G2809" s="25" t="s">
        <v>533</v>
      </c>
    </row>
    <row r="2810" spans="2:8" x14ac:dyDescent="0.35">
      <c r="B2810" s="23" t="s">
        <v>533</v>
      </c>
      <c r="C2810" s="23" t="s">
        <v>533</v>
      </c>
      <c r="D2810" s="23" t="s">
        <v>533</v>
      </c>
      <c r="E2810" s="23" t="s">
        <v>533</v>
      </c>
      <c r="F2810" s="26" t="s">
        <v>533</v>
      </c>
      <c r="G2810" s="26" t="s">
        <v>533</v>
      </c>
    </row>
    <row r="2811" spans="2:8" x14ac:dyDescent="0.35">
      <c r="B2811" s="624" t="s">
        <v>40</v>
      </c>
      <c r="C2811" s="624" t="s">
        <v>40</v>
      </c>
      <c r="D2811" s="624" t="s">
        <v>40</v>
      </c>
      <c r="E2811" s="624" t="s">
        <v>40</v>
      </c>
      <c r="F2811" s="624" t="s">
        <v>40</v>
      </c>
      <c r="G2811" s="624" t="s">
        <v>40</v>
      </c>
      <c r="H2811" s="27"/>
    </row>
    <row r="2812" spans="2:8" x14ac:dyDescent="0.35">
      <c r="B2812" s="625" t="s">
        <v>3293</v>
      </c>
      <c r="C2812" s="625" t="s">
        <v>3293</v>
      </c>
      <c r="D2812" s="625" t="s">
        <v>3293</v>
      </c>
      <c r="E2812" s="625" t="s">
        <v>3293</v>
      </c>
      <c r="F2812" s="625" t="s">
        <v>3293</v>
      </c>
      <c r="G2812" s="625" t="s">
        <v>3293</v>
      </c>
      <c r="H2812" s="27"/>
    </row>
    <row r="2813" spans="2:8" x14ac:dyDescent="0.35">
      <c r="B2813" s="625" t="s">
        <v>3294</v>
      </c>
      <c r="C2813" s="625" t="s">
        <v>3294</v>
      </c>
      <c r="D2813" s="625" t="s">
        <v>3294</v>
      </c>
      <c r="E2813" s="625" t="s">
        <v>3294</v>
      </c>
      <c r="F2813" s="625" t="s">
        <v>3294</v>
      </c>
      <c r="G2813" s="625" t="s">
        <v>3294</v>
      </c>
      <c r="H2813" s="27"/>
    </row>
    <row r="2814" spans="2:8" x14ac:dyDescent="0.35">
      <c r="B2814" s="626" t="s">
        <v>3295</v>
      </c>
      <c r="C2814" s="626" t="s">
        <v>3295</v>
      </c>
      <c r="D2814" s="626" t="s">
        <v>3295</v>
      </c>
      <c r="E2814" s="626" t="s">
        <v>3295</v>
      </c>
      <c r="F2814" s="626" t="s">
        <v>3295</v>
      </c>
      <c r="G2814" s="626" t="s">
        <v>3295</v>
      </c>
      <c r="H2814" s="27"/>
    </row>
    <row r="2815" spans="2:8" x14ac:dyDescent="0.35">
      <c r="B2815" s="619" t="s">
        <v>3296</v>
      </c>
      <c r="C2815" s="619" t="s">
        <v>3296</v>
      </c>
      <c r="D2815" s="619" t="s">
        <v>3296</v>
      </c>
      <c r="E2815" s="619" t="s">
        <v>3296</v>
      </c>
      <c r="F2815" s="14">
        <v>2025</v>
      </c>
      <c r="G2815" s="14">
        <v>2024</v>
      </c>
    </row>
    <row r="2816" spans="2:8" x14ac:dyDescent="0.35">
      <c r="B2816" s="620" t="s">
        <v>3297</v>
      </c>
      <c r="C2816" s="620" t="s">
        <v>3297</v>
      </c>
      <c r="D2816" s="620" t="s">
        <v>3297</v>
      </c>
      <c r="E2816" s="620" t="s">
        <v>3297</v>
      </c>
      <c r="F2816" s="10" t="s">
        <v>533</v>
      </c>
      <c r="G2816" s="10" t="s">
        <v>533</v>
      </c>
    </row>
    <row r="2817" spans="2:7" x14ac:dyDescent="0.35">
      <c r="B2817" s="17" t="s">
        <v>533</v>
      </c>
      <c r="C2817" s="623" t="s">
        <v>3307</v>
      </c>
      <c r="D2817" s="623" t="s">
        <v>3307</v>
      </c>
      <c r="E2817" s="623" t="s">
        <v>3307</v>
      </c>
      <c r="F2817" s="10" t="s">
        <v>92</v>
      </c>
      <c r="G2817" s="10" t="s">
        <v>3708</v>
      </c>
    </row>
    <row r="2818" spans="2:7" x14ac:dyDescent="0.35">
      <c r="B2818" s="18" t="s">
        <v>533</v>
      </c>
      <c r="C2818" s="19" t="s">
        <v>533</v>
      </c>
      <c r="D2818" s="622" t="s">
        <v>3309</v>
      </c>
      <c r="E2818" s="622" t="s">
        <v>3309</v>
      </c>
      <c r="F2818" s="4">
        <v>0</v>
      </c>
      <c r="G2818" s="4">
        <v>0</v>
      </c>
    </row>
    <row r="2819" spans="2:7" x14ac:dyDescent="0.35">
      <c r="B2819" s="18" t="s">
        <v>533</v>
      </c>
      <c r="C2819" s="19" t="s">
        <v>533</v>
      </c>
      <c r="D2819" s="622" t="s">
        <v>3310</v>
      </c>
      <c r="E2819" s="622" t="s">
        <v>3310</v>
      </c>
      <c r="F2819" s="4">
        <v>0</v>
      </c>
      <c r="G2819" s="4">
        <v>0</v>
      </c>
    </row>
    <row r="2820" spans="2:7" x14ac:dyDescent="0.35">
      <c r="B2820" s="18" t="s">
        <v>533</v>
      </c>
      <c r="C2820" s="19" t="s">
        <v>533</v>
      </c>
      <c r="D2820" s="622" t="s">
        <v>3311</v>
      </c>
      <c r="E2820" s="622" t="s">
        <v>3311</v>
      </c>
      <c r="F2820" s="4">
        <v>0</v>
      </c>
      <c r="G2820" s="4">
        <v>0</v>
      </c>
    </row>
    <row r="2821" spans="2:7" x14ac:dyDescent="0.35">
      <c r="B2821" s="18" t="s">
        <v>533</v>
      </c>
      <c r="C2821" s="19" t="s">
        <v>533</v>
      </c>
      <c r="D2821" s="622" t="s">
        <v>3312</v>
      </c>
      <c r="E2821" s="622" t="s">
        <v>3312</v>
      </c>
      <c r="F2821" s="4">
        <v>0</v>
      </c>
      <c r="G2821" s="4">
        <v>0</v>
      </c>
    </row>
    <row r="2822" spans="2:7" x14ac:dyDescent="0.35">
      <c r="B2822" s="18" t="s">
        <v>533</v>
      </c>
      <c r="C2822" s="19" t="s">
        <v>533</v>
      </c>
      <c r="D2822" s="622" t="s">
        <v>3313</v>
      </c>
      <c r="E2822" s="622" t="s">
        <v>3313</v>
      </c>
      <c r="F2822" s="4">
        <v>0</v>
      </c>
      <c r="G2822" s="4">
        <v>0</v>
      </c>
    </row>
    <row r="2823" spans="2:7" x14ac:dyDescent="0.35">
      <c r="B2823" s="18" t="s">
        <v>533</v>
      </c>
      <c r="C2823" s="19" t="s">
        <v>533</v>
      </c>
      <c r="D2823" s="622" t="s">
        <v>3314</v>
      </c>
      <c r="E2823" s="622" t="s">
        <v>3314</v>
      </c>
      <c r="F2823" s="4">
        <v>0</v>
      </c>
      <c r="G2823" s="4">
        <v>0</v>
      </c>
    </row>
    <row r="2824" spans="2:7" x14ac:dyDescent="0.35">
      <c r="B2824" s="18" t="s">
        <v>533</v>
      </c>
      <c r="C2824" s="19" t="s">
        <v>533</v>
      </c>
      <c r="D2824" s="622" t="s">
        <v>3315</v>
      </c>
      <c r="E2824" s="622" t="s">
        <v>3315</v>
      </c>
      <c r="F2824" s="4">
        <v>0</v>
      </c>
      <c r="G2824" s="4" t="s">
        <v>366</v>
      </c>
    </row>
    <row r="2825" spans="2:7" x14ac:dyDescent="0.35">
      <c r="B2825" s="18" t="s">
        <v>533</v>
      </c>
      <c r="C2825" s="19" t="s">
        <v>533</v>
      </c>
      <c r="D2825" s="622" t="s">
        <v>3316</v>
      </c>
      <c r="E2825" s="622" t="s">
        <v>3316</v>
      </c>
      <c r="F2825" s="4">
        <v>0</v>
      </c>
      <c r="G2825" s="4">
        <v>0</v>
      </c>
    </row>
    <row r="2826" spans="2:7" x14ac:dyDescent="0.35">
      <c r="B2826" s="18" t="s">
        <v>533</v>
      </c>
      <c r="C2826" s="19" t="s">
        <v>533</v>
      </c>
      <c r="D2826" s="622" t="s">
        <v>3317</v>
      </c>
      <c r="E2826" s="622" t="s">
        <v>3317</v>
      </c>
      <c r="F2826" s="4" t="s">
        <v>92</v>
      </c>
      <c r="G2826" s="4" t="s">
        <v>3709</v>
      </c>
    </row>
    <row r="2827" spans="2:7" x14ac:dyDescent="0.35">
      <c r="B2827" s="18" t="s">
        <v>533</v>
      </c>
      <c r="C2827" s="19" t="s">
        <v>533</v>
      </c>
      <c r="D2827" s="622" t="s">
        <v>3318</v>
      </c>
      <c r="E2827" s="622" t="s">
        <v>3318</v>
      </c>
      <c r="F2827" s="4">
        <v>0</v>
      </c>
      <c r="G2827" s="4">
        <v>0</v>
      </c>
    </row>
    <row r="2828" spans="2:7" x14ac:dyDescent="0.35">
      <c r="B2828" s="621" t="s">
        <v>533</v>
      </c>
      <c r="C2828" s="621" t="s">
        <v>533</v>
      </c>
      <c r="D2828" s="621" t="s">
        <v>533</v>
      </c>
      <c r="E2828" s="621" t="s">
        <v>533</v>
      </c>
      <c r="F2828" s="4" t="s">
        <v>533</v>
      </c>
      <c r="G2828" s="4" t="s">
        <v>533</v>
      </c>
    </row>
    <row r="2829" spans="2:7" x14ac:dyDescent="0.35">
      <c r="B2829" s="17" t="s">
        <v>533</v>
      </c>
      <c r="C2829" s="623" t="s">
        <v>3308</v>
      </c>
      <c r="D2829" s="623" t="s">
        <v>3308</v>
      </c>
      <c r="E2829" s="623" t="s">
        <v>3308</v>
      </c>
      <c r="F2829" s="10" t="s">
        <v>92</v>
      </c>
      <c r="G2829" s="10" t="s">
        <v>3710</v>
      </c>
    </row>
    <row r="2830" spans="2:7" x14ac:dyDescent="0.35">
      <c r="B2830" s="18" t="s">
        <v>533</v>
      </c>
      <c r="C2830" s="19" t="s">
        <v>533</v>
      </c>
      <c r="D2830" s="622" t="s">
        <v>3319</v>
      </c>
      <c r="E2830" s="622" t="s">
        <v>3319</v>
      </c>
      <c r="F2830" s="4" t="s">
        <v>2250</v>
      </c>
      <c r="G2830" s="4" t="s">
        <v>3711</v>
      </c>
    </row>
    <row r="2831" spans="2:7" x14ac:dyDescent="0.35">
      <c r="B2831" s="18" t="s">
        <v>533</v>
      </c>
      <c r="C2831" s="19" t="s">
        <v>533</v>
      </c>
      <c r="D2831" s="622" t="s">
        <v>3320</v>
      </c>
      <c r="E2831" s="622" t="s">
        <v>3320</v>
      </c>
      <c r="F2831" s="4" t="s">
        <v>2261</v>
      </c>
      <c r="G2831" s="4" t="s">
        <v>3712</v>
      </c>
    </row>
    <row r="2832" spans="2:7" x14ac:dyDescent="0.35">
      <c r="B2832" s="18" t="s">
        <v>533</v>
      </c>
      <c r="C2832" s="19" t="s">
        <v>533</v>
      </c>
      <c r="D2832" s="622" t="s">
        <v>3321</v>
      </c>
      <c r="E2832" s="622" t="s">
        <v>3321</v>
      </c>
      <c r="F2832" s="4" t="s">
        <v>2275</v>
      </c>
      <c r="G2832" s="4" t="s">
        <v>3713</v>
      </c>
    </row>
    <row r="2833" spans="2:7" x14ac:dyDescent="0.35">
      <c r="B2833" s="18" t="s">
        <v>533</v>
      </c>
      <c r="C2833" s="19" t="s">
        <v>533</v>
      </c>
      <c r="D2833" s="622" t="s">
        <v>3322</v>
      </c>
      <c r="E2833" s="622" t="s">
        <v>3322</v>
      </c>
      <c r="F2833" s="4">
        <v>0</v>
      </c>
      <c r="G2833" s="4">
        <v>0</v>
      </c>
    </row>
    <row r="2834" spans="2:7" x14ac:dyDescent="0.35">
      <c r="B2834" s="18" t="s">
        <v>533</v>
      </c>
      <c r="C2834" s="19" t="s">
        <v>533</v>
      </c>
      <c r="D2834" s="622" t="s">
        <v>3323</v>
      </c>
      <c r="E2834" s="622" t="s">
        <v>3323</v>
      </c>
      <c r="F2834" s="4">
        <v>0</v>
      </c>
      <c r="G2834" s="4">
        <v>0</v>
      </c>
    </row>
    <row r="2835" spans="2:7" x14ac:dyDescent="0.35">
      <c r="B2835" s="18" t="s">
        <v>533</v>
      </c>
      <c r="C2835" s="19" t="s">
        <v>533</v>
      </c>
      <c r="D2835" s="622" t="s">
        <v>3324</v>
      </c>
      <c r="E2835" s="622" t="s">
        <v>3324</v>
      </c>
      <c r="F2835" s="4">
        <v>0</v>
      </c>
      <c r="G2835" s="4">
        <v>0</v>
      </c>
    </row>
    <row r="2836" spans="2:7" x14ac:dyDescent="0.35">
      <c r="B2836" s="18" t="s">
        <v>533</v>
      </c>
      <c r="C2836" s="19" t="s">
        <v>533</v>
      </c>
      <c r="D2836" s="622" t="s">
        <v>3325</v>
      </c>
      <c r="E2836" s="622" t="s">
        <v>3325</v>
      </c>
      <c r="F2836" s="4">
        <v>0</v>
      </c>
      <c r="G2836" s="4">
        <v>0</v>
      </c>
    </row>
    <row r="2837" spans="2:7" x14ac:dyDescent="0.35">
      <c r="B2837" s="18" t="s">
        <v>533</v>
      </c>
      <c r="C2837" s="19" t="s">
        <v>533</v>
      </c>
      <c r="D2837" s="622" t="s">
        <v>3326</v>
      </c>
      <c r="E2837" s="622" t="s">
        <v>3326</v>
      </c>
      <c r="F2837" s="4">
        <v>0</v>
      </c>
      <c r="G2837" s="4">
        <v>0</v>
      </c>
    </row>
    <row r="2838" spans="2:7" x14ac:dyDescent="0.35">
      <c r="B2838" s="18" t="s">
        <v>533</v>
      </c>
      <c r="C2838" s="19" t="s">
        <v>533</v>
      </c>
      <c r="D2838" s="622" t="s">
        <v>3327</v>
      </c>
      <c r="E2838" s="622" t="s">
        <v>3327</v>
      </c>
      <c r="F2838" s="4">
        <v>0</v>
      </c>
      <c r="G2838" s="4">
        <v>0</v>
      </c>
    </row>
    <row r="2839" spans="2:7" x14ac:dyDescent="0.35">
      <c r="B2839" s="18" t="s">
        <v>533</v>
      </c>
      <c r="C2839" s="19" t="s">
        <v>533</v>
      </c>
      <c r="D2839" s="622" t="s">
        <v>3328</v>
      </c>
      <c r="E2839" s="622" t="s">
        <v>3328</v>
      </c>
      <c r="F2839" s="4">
        <v>0</v>
      </c>
      <c r="G2839" s="4">
        <v>0</v>
      </c>
    </row>
    <row r="2840" spans="2:7" x14ac:dyDescent="0.35">
      <c r="B2840" s="18" t="s">
        <v>533</v>
      </c>
      <c r="C2840" s="19" t="s">
        <v>533</v>
      </c>
      <c r="D2840" s="622" t="s">
        <v>3329</v>
      </c>
      <c r="E2840" s="622" t="s">
        <v>3329</v>
      </c>
      <c r="F2840" s="4">
        <v>0</v>
      </c>
      <c r="G2840" s="4">
        <v>0</v>
      </c>
    </row>
    <row r="2841" spans="2:7" x14ac:dyDescent="0.35">
      <c r="B2841" s="18" t="s">
        <v>533</v>
      </c>
      <c r="C2841" s="19" t="s">
        <v>533</v>
      </c>
      <c r="D2841" s="622" t="s">
        <v>3330</v>
      </c>
      <c r="E2841" s="622" t="s">
        <v>3330</v>
      </c>
      <c r="F2841" s="4">
        <v>0</v>
      </c>
      <c r="G2841" s="4">
        <v>0</v>
      </c>
    </row>
    <row r="2842" spans="2:7" x14ac:dyDescent="0.35">
      <c r="B2842" s="18" t="s">
        <v>533</v>
      </c>
      <c r="C2842" s="19" t="s">
        <v>533</v>
      </c>
      <c r="D2842" s="622" t="s">
        <v>3331</v>
      </c>
      <c r="E2842" s="622" t="s">
        <v>3331</v>
      </c>
      <c r="F2842" s="4">
        <v>0</v>
      </c>
      <c r="G2842" s="4">
        <v>0</v>
      </c>
    </row>
    <row r="2843" spans="2:7" x14ac:dyDescent="0.35">
      <c r="B2843" s="18" t="s">
        <v>533</v>
      </c>
      <c r="C2843" s="19" t="s">
        <v>533</v>
      </c>
      <c r="D2843" s="622" t="s">
        <v>3332</v>
      </c>
      <c r="E2843" s="622" t="s">
        <v>3332</v>
      </c>
      <c r="F2843" s="4">
        <v>0</v>
      </c>
      <c r="G2843" s="4">
        <v>0</v>
      </c>
    </row>
    <row r="2844" spans="2:7" x14ac:dyDescent="0.35">
      <c r="B2844" s="18" t="s">
        <v>533</v>
      </c>
      <c r="C2844" s="19" t="s">
        <v>533</v>
      </c>
      <c r="D2844" s="622" t="s">
        <v>3333</v>
      </c>
      <c r="E2844" s="622" t="s">
        <v>3333</v>
      </c>
      <c r="F2844" s="4">
        <v>0</v>
      </c>
      <c r="G2844" s="4">
        <v>0</v>
      </c>
    </row>
    <row r="2845" spans="2:7" x14ac:dyDescent="0.35">
      <c r="B2845" s="18" t="s">
        <v>533</v>
      </c>
      <c r="C2845" s="19" t="s">
        <v>533</v>
      </c>
      <c r="D2845" s="622" t="s">
        <v>3334</v>
      </c>
      <c r="E2845" s="622" t="s">
        <v>3334</v>
      </c>
      <c r="F2845" s="4">
        <v>0</v>
      </c>
      <c r="G2845" s="4">
        <v>0</v>
      </c>
    </row>
    <row r="2846" spans="2:7" x14ac:dyDescent="0.35">
      <c r="B2846" s="620" t="s">
        <v>3298</v>
      </c>
      <c r="C2846" s="620" t="s">
        <v>3298</v>
      </c>
      <c r="D2846" s="620" t="s">
        <v>3298</v>
      </c>
      <c r="E2846" s="620" t="s">
        <v>3298</v>
      </c>
      <c r="F2846" s="10">
        <v>0</v>
      </c>
      <c r="G2846" s="10" t="s">
        <v>1140</v>
      </c>
    </row>
    <row r="2847" spans="2:7" x14ac:dyDescent="0.35">
      <c r="B2847" s="621" t="s">
        <v>533</v>
      </c>
      <c r="C2847" s="621" t="s">
        <v>533</v>
      </c>
      <c r="D2847" s="621" t="s">
        <v>533</v>
      </c>
      <c r="E2847" s="621" t="s">
        <v>533</v>
      </c>
      <c r="F2847" s="4" t="s">
        <v>533</v>
      </c>
      <c r="G2847" s="4" t="s">
        <v>533</v>
      </c>
    </row>
    <row r="2848" spans="2:7" x14ac:dyDescent="0.35">
      <c r="B2848" s="620" t="s">
        <v>3299</v>
      </c>
      <c r="C2848" s="620" t="s">
        <v>3299</v>
      </c>
      <c r="D2848" s="620" t="s">
        <v>3299</v>
      </c>
      <c r="E2848" s="620" t="s">
        <v>3299</v>
      </c>
      <c r="F2848" s="10" t="s">
        <v>533</v>
      </c>
      <c r="G2848" s="10" t="s">
        <v>533</v>
      </c>
    </row>
    <row r="2849" spans="2:7" x14ac:dyDescent="0.35">
      <c r="B2849" s="17" t="s">
        <v>533</v>
      </c>
      <c r="C2849" s="623" t="s">
        <v>3307</v>
      </c>
      <c r="D2849" s="623" t="s">
        <v>3307</v>
      </c>
      <c r="E2849" s="623" t="s">
        <v>3307</v>
      </c>
      <c r="F2849" s="10">
        <v>0</v>
      </c>
      <c r="G2849" s="10">
        <v>0</v>
      </c>
    </row>
    <row r="2850" spans="2:7" x14ac:dyDescent="0.35">
      <c r="B2850" s="18" t="s">
        <v>533</v>
      </c>
      <c r="C2850" s="19" t="s">
        <v>533</v>
      </c>
      <c r="D2850" s="622" t="s">
        <v>3335</v>
      </c>
      <c r="E2850" s="622" t="s">
        <v>3335</v>
      </c>
      <c r="F2850" s="4">
        <v>0</v>
      </c>
      <c r="G2850" s="4">
        <v>0</v>
      </c>
    </row>
    <row r="2851" spans="2:7" x14ac:dyDescent="0.35">
      <c r="B2851" s="18" t="s">
        <v>533</v>
      </c>
      <c r="C2851" s="19" t="s">
        <v>533</v>
      </c>
      <c r="D2851" s="622" t="s">
        <v>3336</v>
      </c>
      <c r="E2851" s="622" t="s">
        <v>3336</v>
      </c>
      <c r="F2851" s="4">
        <v>0</v>
      </c>
      <c r="G2851" s="4">
        <v>0</v>
      </c>
    </row>
    <row r="2852" spans="2:7" x14ac:dyDescent="0.35">
      <c r="B2852" s="18" t="s">
        <v>533</v>
      </c>
      <c r="C2852" s="19" t="s">
        <v>533</v>
      </c>
      <c r="D2852" s="622" t="s">
        <v>3337</v>
      </c>
      <c r="E2852" s="622" t="s">
        <v>3337</v>
      </c>
      <c r="F2852" s="4">
        <v>0</v>
      </c>
      <c r="G2852" s="4">
        <v>0</v>
      </c>
    </row>
    <row r="2853" spans="2:7" x14ac:dyDescent="0.35">
      <c r="B2853" s="621" t="s">
        <v>533</v>
      </c>
      <c r="C2853" s="621" t="s">
        <v>533</v>
      </c>
      <c r="D2853" s="621" t="s">
        <v>533</v>
      </c>
      <c r="E2853" s="621" t="s">
        <v>533</v>
      </c>
      <c r="F2853" s="4" t="s">
        <v>533</v>
      </c>
      <c r="G2853" s="4" t="s">
        <v>533</v>
      </c>
    </row>
    <row r="2854" spans="2:7" x14ac:dyDescent="0.35">
      <c r="B2854" s="17" t="s">
        <v>533</v>
      </c>
      <c r="C2854" s="623" t="s">
        <v>3308</v>
      </c>
      <c r="D2854" s="623" t="s">
        <v>3308</v>
      </c>
      <c r="E2854" s="623" t="s">
        <v>3308</v>
      </c>
      <c r="F2854" s="10">
        <v>0</v>
      </c>
      <c r="G2854" s="10" t="s">
        <v>1140</v>
      </c>
    </row>
    <row r="2855" spans="2:7" x14ac:dyDescent="0.35">
      <c r="B2855" s="18" t="s">
        <v>533</v>
      </c>
      <c r="C2855" s="19" t="s">
        <v>533</v>
      </c>
      <c r="D2855" s="622" t="s">
        <v>3335</v>
      </c>
      <c r="E2855" s="622" t="s">
        <v>3335</v>
      </c>
      <c r="F2855" s="4">
        <v>0</v>
      </c>
      <c r="G2855" s="4">
        <v>0</v>
      </c>
    </row>
    <row r="2856" spans="2:7" x14ac:dyDescent="0.35">
      <c r="B2856" s="18" t="s">
        <v>533</v>
      </c>
      <c r="C2856" s="19" t="s">
        <v>533</v>
      </c>
      <c r="D2856" s="622" t="s">
        <v>3336</v>
      </c>
      <c r="E2856" s="622" t="s">
        <v>3336</v>
      </c>
      <c r="F2856" s="4">
        <v>0</v>
      </c>
      <c r="G2856" s="4">
        <v>0</v>
      </c>
    </row>
    <row r="2857" spans="2:7" x14ac:dyDescent="0.35">
      <c r="B2857" s="18" t="s">
        <v>533</v>
      </c>
      <c r="C2857" s="19" t="s">
        <v>533</v>
      </c>
      <c r="D2857" s="622" t="s">
        <v>3338</v>
      </c>
      <c r="E2857" s="622" t="s">
        <v>3338</v>
      </c>
      <c r="F2857" s="4">
        <v>0</v>
      </c>
      <c r="G2857" s="4" t="s">
        <v>1140</v>
      </c>
    </row>
    <row r="2858" spans="2:7" x14ac:dyDescent="0.35">
      <c r="B2858" s="620" t="s">
        <v>3300</v>
      </c>
      <c r="C2858" s="620" t="s">
        <v>3300</v>
      </c>
      <c r="D2858" s="620" t="s">
        <v>3300</v>
      </c>
      <c r="E2858" s="620" t="s">
        <v>3300</v>
      </c>
      <c r="F2858" s="10">
        <v>0</v>
      </c>
      <c r="G2858" s="10" t="s">
        <v>3714</v>
      </c>
    </row>
    <row r="2859" spans="2:7" x14ac:dyDescent="0.35">
      <c r="B2859" s="621" t="s">
        <v>533</v>
      </c>
      <c r="C2859" s="621" t="s">
        <v>533</v>
      </c>
      <c r="D2859" s="621" t="s">
        <v>533</v>
      </c>
      <c r="E2859" s="621" t="s">
        <v>533</v>
      </c>
      <c r="F2859" s="4" t="s">
        <v>533</v>
      </c>
      <c r="G2859" s="4" t="s">
        <v>533</v>
      </c>
    </row>
    <row r="2860" spans="2:7" x14ac:dyDescent="0.35">
      <c r="B2860" s="620" t="s">
        <v>3301</v>
      </c>
      <c r="C2860" s="620" t="s">
        <v>3301</v>
      </c>
      <c r="D2860" s="620" t="s">
        <v>3301</v>
      </c>
      <c r="E2860" s="620" t="s">
        <v>3301</v>
      </c>
      <c r="F2860" s="10" t="s">
        <v>533</v>
      </c>
      <c r="G2860" s="10" t="s">
        <v>533</v>
      </c>
    </row>
    <row r="2861" spans="2:7" x14ac:dyDescent="0.35">
      <c r="B2861" s="17" t="s">
        <v>533</v>
      </c>
      <c r="C2861" s="623" t="s">
        <v>3307</v>
      </c>
      <c r="D2861" s="623" t="s">
        <v>3307</v>
      </c>
      <c r="E2861" s="623" t="s">
        <v>3307</v>
      </c>
      <c r="F2861" s="10">
        <v>0</v>
      </c>
      <c r="G2861" s="10">
        <v>0</v>
      </c>
    </row>
    <row r="2862" spans="2:7" x14ac:dyDescent="0.35">
      <c r="B2862" s="18" t="s">
        <v>533</v>
      </c>
      <c r="C2862" s="19" t="s">
        <v>533</v>
      </c>
      <c r="D2862" s="622" t="s">
        <v>3339</v>
      </c>
      <c r="E2862" s="622" t="s">
        <v>3339</v>
      </c>
      <c r="F2862" s="4">
        <v>0</v>
      </c>
      <c r="G2862" s="4">
        <v>0</v>
      </c>
    </row>
    <row r="2863" spans="2:7" x14ac:dyDescent="0.35">
      <c r="B2863" s="18" t="s">
        <v>533</v>
      </c>
      <c r="C2863" s="19" t="s">
        <v>533</v>
      </c>
      <c r="D2863" s="19" t="s">
        <v>533</v>
      </c>
      <c r="E2863" s="20" t="s">
        <v>3343</v>
      </c>
      <c r="F2863" s="4">
        <v>0</v>
      </c>
      <c r="G2863" s="4">
        <v>0</v>
      </c>
    </row>
    <row r="2864" spans="2:7" x14ac:dyDescent="0.35">
      <c r="B2864" s="18" t="s">
        <v>533</v>
      </c>
      <c r="C2864" s="19" t="s">
        <v>533</v>
      </c>
      <c r="D2864" s="19" t="s">
        <v>533</v>
      </c>
      <c r="E2864" s="20" t="s">
        <v>3344</v>
      </c>
      <c r="F2864" s="4">
        <v>0</v>
      </c>
      <c r="G2864" s="4">
        <v>0</v>
      </c>
    </row>
    <row r="2865" spans="2:7" x14ac:dyDescent="0.35">
      <c r="B2865" s="18" t="s">
        <v>533</v>
      </c>
      <c r="C2865" s="19" t="s">
        <v>533</v>
      </c>
      <c r="D2865" s="622" t="s">
        <v>3340</v>
      </c>
      <c r="E2865" s="622" t="s">
        <v>3340</v>
      </c>
      <c r="F2865" s="4">
        <v>0</v>
      </c>
      <c r="G2865" s="4">
        <v>0</v>
      </c>
    </row>
    <row r="2866" spans="2:7" x14ac:dyDescent="0.35">
      <c r="B2866" s="621" t="s">
        <v>533</v>
      </c>
      <c r="C2866" s="621" t="s">
        <v>533</v>
      </c>
      <c r="D2866" s="621" t="s">
        <v>533</v>
      </c>
      <c r="E2866" s="621" t="s">
        <v>533</v>
      </c>
      <c r="F2866" s="4" t="s">
        <v>533</v>
      </c>
      <c r="G2866" s="4" t="s">
        <v>533</v>
      </c>
    </row>
    <row r="2867" spans="2:7" x14ac:dyDescent="0.35">
      <c r="B2867" s="17" t="s">
        <v>533</v>
      </c>
      <c r="C2867" s="623" t="s">
        <v>3308</v>
      </c>
      <c r="D2867" s="623" t="s">
        <v>3308</v>
      </c>
      <c r="E2867" s="623" t="s">
        <v>3308</v>
      </c>
      <c r="F2867" s="10">
        <v>0</v>
      </c>
      <c r="G2867" s="10">
        <v>0</v>
      </c>
    </row>
    <row r="2868" spans="2:7" x14ac:dyDescent="0.35">
      <c r="B2868" s="18" t="s">
        <v>533</v>
      </c>
      <c r="C2868" s="19" t="s">
        <v>533</v>
      </c>
      <c r="D2868" s="622" t="s">
        <v>3341</v>
      </c>
      <c r="E2868" s="622" t="s">
        <v>3341</v>
      </c>
      <c r="F2868" s="4">
        <v>0</v>
      </c>
      <c r="G2868" s="4">
        <v>0</v>
      </c>
    </row>
    <row r="2869" spans="2:7" x14ac:dyDescent="0.35">
      <c r="B2869" s="18" t="s">
        <v>533</v>
      </c>
      <c r="C2869" s="19" t="s">
        <v>533</v>
      </c>
      <c r="D2869" s="19" t="s">
        <v>533</v>
      </c>
      <c r="E2869" s="20" t="s">
        <v>3343</v>
      </c>
      <c r="F2869" s="4">
        <v>0</v>
      </c>
      <c r="G2869" s="4">
        <v>0</v>
      </c>
    </row>
    <row r="2870" spans="2:7" x14ac:dyDescent="0.35">
      <c r="B2870" s="18" t="s">
        <v>533</v>
      </c>
      <c r="C2870" s="19" t="s">
        <v>533</v>
      </c>
      <c r="D2870" s="19" t="s">
        <v>533</v>
      </c>
      <c r="E2870" s="20" t="s">
        <v>3344</v>
      </c>
      <c r="F2870" s="4">
        <v>0</v>
      </c>
      <c r="G2870" s="4">
        <v>0</v>
      </c>
    </row>
    <row r="2871" spans="2:7" x14ac:dyDescent="0.35">
      <c r="B2871" s="18" t="s">
        <v>533</v>
      </c>
      <c r="C2871" s="19" t="s">
        <v>533</v>
      </c>
      <c r="D2871" s="622" t="s">
        <v>3342</v>
      </c>
      <c r="E2871" s="622" t="s">
        <v>3342</v>
      </c>
      <c r="F2871" s="4">
        <v>0</v>
      </c>
      <c r="G2871" s="4">
        <v>0</v>
      </c>
    </row>
    <row r="2872" spans="2:7" x14ac:dyDescent="0.35">
      <c r="B2872" s="620" t="s">
        <v>3302</v>
      </c>
      <c r="C2872" s="620" t="s">
        <v>3302</v>
      </c>
      <c r="D2872" s="620" t="s">
        <v>3302</v>
      </c>
      <c r="E2872" s="620" t="s">
        <v>3302</v>
      </c>
      <c r="F2872" s="10">
        <v>0</v>
      </c>
      <c r="G2872" s="10">
        <v>0</v>
      </c>
    </row>
    <row r="2873" spans="2:7" x14ac:dyDescent="0.35">
      <c r="B2873" s="621" t="s">
        <v>533</v>
      </c>
      <c r="C2873" s="621" t="s">
        <v>533</v>
      </c>
      <c r="D2873" s="621" t="s">
        <v>533</v>
      </c>
      <c r="E2873" s="621" t="s">
        <v>533</v>
      </c>
      <c r="F2873" s="4" t="s">
        <v>533</v>
      </c>
      <c r="G2873" s="4" t="s">
        <v>533</v>
      </c>
    </row>
    <row r="2874" spans="2:7" x14ac:dyDescent="0.35">
      <c r="B2874" s="620" t="s">
        <v>3303</v>
      </c>
      <c r="C2874" s="620" t="s">
        <v>3303</v>
      </c>
      <c r="D2874" s="620" t="s">
        <v>3303</v>
      </c>
      <c r="E2874" s="620" t="s">
        <v>3303</v>
      </c>
      <c r="F2874" s="10">
        <v>0</v>
      </c>
      <c r="G2874" s="10">
        <v>0</v>
      </c>
    </row>
    <row r="2875" spans="2:7" x14ac:dyDescent="0.35">
      <c r="B2875" s="621" t="s">
        <v>533</v>
      </c>
      <c r="C2875" s="621" t="s">
        <v>533</v>
      </c>
      <c r="D2875" s="621" t="s">
        <v>533</v>
      </c>
      <c r="E2875" s="621" t="s">
        <v>533</v>
      </c>
      <c r="F2875" s="4" t="s">
        <v>533</v>
      </c>
      <c r="G2875" s="4" t="s">
        <v>533</v>
      </c>
    </row>
    <row r="2876" spans="2:7" x14ac:dyDescent="0.35">
      <c r="B2876" s="620" t="s">
        <v>3304</v>
      </c>
      <c r="C2876" s="620" t="s">
        <v>3304</v>
      </c>
      <c r="D2876" s="620" t="s">
        <v>3304</v>
      </c>
      <c r="E2876" s="620" t="s">
        <v>3304</v>
      </c>
      <c r="F2876" s="10">
        <v>0</v>
      </c>
      <c r="G2876" s="10">
        <v>0</v>
      </c>
    </row>
    <row r="2877" spans="2:7" x14ac:dyDescent="0.35">
      <c r="B2877" s="621" t="s">
        <v>533</v>
      </c>
      <c r="C2877" s="621" t="s">
        <v>533</v>
      </c>
      <c r="D2877" s="621" t="s">
        <v>533</v>
      </c>
      <c r="E2877" s="621" t="s">
        <v>533</v>
      </c>
      <c r="F2877" s="4" t="s">
        <v>533</v>
      </c>
      <c r="G2877" s="4" t="s">
        <v>533</v>
      </c>
    </row>
    <row r="2878" spans="2:7" x14ac:dyDescent="0.35">
      <c r="B2878" s="620" t="s">
        <v>3305</v>
      </c>
      <c r="C2878" s="620" t="s">
        <v>3305</v>
      </c>
      <c r="D2878" s="620" t="s">
        <v>3305</v>
      </c>
      <c r="E2878" s="620" t="s">
        <v>3305</v>
      </c>
      <c r="F2878" s="10">
        <v>0</v>
      </c>
      <c r="G2878" s="10">
        <v>0</v>
      </c>
    </row>
    <row r="2879" spans="2:7" x14ac:dyDescent="0.35">
      <c r="B2879" s="621" t="s">
        <v>533</v>
      </c>
      <c r="C2879" s="621" t="s">
        <v>533</v>
      </c>
      <c r="D2879" s="621" t="s">
        <v>533</v>
      </c>
      <c r="E2879" s="621" t="s">
        <v>533</v>
      </c>
      <c r="F2879" s="4" t="s">
        <v>533</v>
      </c>
      <c r="G2879" s="4" t="s">
        <v>533</v>
      </c>
    </row>
    <row r="2880" spans="2:7" x14ac:dyDescent="0.35">
      <c r="B2880" s="21" t="s">
        <v>533</v>
      </c>
      <c r="C2880" s="21" t="s">
        <v>533</v>
      </c>
      <c r="D2880" s="21" t="s">
        <v>533</v>
      </c>
      <c r="E2880" s="21" t="s">
        <v>533</v>
      </c>
      <c r="F2880" s="24" t="s">
        <v>533</v>
      </c>
      <c r="G2880" s="24" t="s">
        <v>533</v>
      </c>
    </row>
    <row r="2881" spans="2:8" x14ac:dyDescent="0.35">
      <c r="B2881" s="22" t="s">
        <v>533</v>
      </c>
      <c r="C2881" s="22" t="s">
        <v>533</v>
      </c>
      <c r="D2881" s="22" t="s">
        <v>533</v>
      </c>
      <c r="E2881" s="22" t="s">
        <v>533</v>
      </c>
      <c r="F2881" s="25" t="s">
        <v>533</v>
      </c>
      <c r="G2881" s="25" t="s">
        <v>533</v>
      </c>
    </row>
    <row r="2882" spans="2:8" x14ac:dyDescent="0.35">
      <c r="B2882" s="23" t="s">
        <v>533</v>
      </c>
      <c r="C2882" s="23" t="s">
        <v>533</v>
      </c>
      <c r="D2882" s="23" t="s">
        <v>533</v>
      </c>
      <c r="E2882" s="23" t="s">
        <v>533</v>
      </c>
      <c r="F2882" s="26" t="s">
        <v>533</v>
      </c>
      <c r="G2882" s="26" t="s">
        <v>533</v>
      </c>
    </row>
    <row r="2883" spans="2:8" x14ac:dyDescent="0.35">
      <c r="B2883" s="624" t="s">
        <v>41</v>
      </c>
      <c r="C2883" s="624" t="s">
        <v>41</v>
      </c>
      <c r="D2883" s="624" t="s">
        <v>41</v>
      </c>
      <c r="E2883" s="624" t="s">
        <v>41</v>
      </c>
      <c r="F2883" s="624" t="s">
        <v>41</v>
      </c>
      <c r="G2883" s="624" t="s">
        <v>41</v>
      </c>
      <c r="H2883" s="27"/>
    </row>
    <row r="2884" spans="2:8" x14ac:dyDescent="0.35">
      <c r="B2884" s="625" t="s">
        <v>3293</v>
      </c>
      <c r="C2884" s="625" t="s">
        <v>3293</v>
      </c>
      <c r="D2884" s="625" t="s">
        <v>3293</v>
      </c>
      <c r="E2884" s="625" t="s">
        <v>3293</v>
      </c>
      <c r="F2884" s="625" t="s">
        <v>3293</v>
      </c>
      <c r="G2884" s="625" t="s">
        <v>3293</v>
      </c>
      <c r="H2884" s="27"/>
    </row>
    <row r="2885" spans="2:8" x14ac:dyDescent="0.35">
      <c r="B2885" s="625" t="s">
        <v>3294</v>
      </c>
      <c r="C2885" s="625" t="s">
        <v>3294</v>
      </c>
      <c r="D2885" s="625" t="s">
        <v>3294</v>
      </c>
      <c r="E2885" s="625" t="s">
        <v>3294</v>
      </c>
      <c r="F2885" s="625" t="s">
        <v>3294</v>
      </c>
      <c r="G2885" s="625" t="s">
        <v>3294</v>
      </c>
      <c r="H2885" s="27"/>
    </row>
    <row r="2886" spans="2:8" x14ac:dyDescent="0.35">
      <c r="B2886" s="626" t="s">
        <v>3295</v>
      </c>
      <c r="C2886" s="626" t="s">
        <v>3295</v>
      </c>
      <c r="D2886" s="626" t="s">
        <v>3295</v>
      </c>
      <c r="E2886" s="626" t="s">
        <v>3295</v>
      </c>
      <c r="F2886" s="626" t="s">
        <v>3295</v>
      </c>
      <c r="G2886" s="626" t="s">
        <v>3295</v>
      </c>
      <c r="H2886" s="27"/>
    </row>
    <row r="2887" spans="2:8" x14ac:dyDescent="0.35">
      <c r="B2887" s="619" t="s">
        <v>3296</v>
      </c>
      <c r="C2887" s="619" t="s">
        <v>3296</v>
      </c>
      <c r="D2887" s="619" t="s">
        <v>3296</v>
      </c>
      <c r="E2887" s="619" t="s">
        <v>3296</v>
      </c>
      <c r="F2887" s="14">
        <v>2025</v>
      </c>
      <c r="G2887" s="14">
        <v>2024</v>
      </c>
    </row>
    <row r="2888" spans="2:8" x14ac:dyDescent="0.35">
      <c r="B2888" s="620" t="s">
        <v>3297</v>
      </c>
      <c r="C2888" s="620" t="s">
        <v>3297</v>
      </c>
      <c r="D2888" s="620" t="s">
        <v>3297</v>
      </c>
      <c r="E2888" s="620" t="s">
        <v>3297</v>
      </c>
      <c r="F2888" s="10" t="s">
        <v>533</v>
      </c>
      <c r="G2888" s="10" t="s">
        <v>533</v>
      </c>
    </row>
    <row r="2889" spans="2:8" x14ac:dyDescent="0.35">
      <c r="B2889" s="17" t="s">
        <v>533</v>
      </c>
      <c r="C2889" s="623" t="s">
        <v>3307</v>
      </c>
      <c r="D2889" s="623" t="s">
        <v>3307</v>
      </c>
      <c r="E2889" s="623" t="s">
        <v>3307</v>
      </c>
      <c r="F2889" s="10" t="s">
        <v>93</v>
      </c>
      <c r="G2889" s="10" t="s">
        <v>3715</v>
      </c>
    </row>
    <row r="2890" spans="2:8" x14ac:dyDescent="0.35">
      <c r="B2890" s="18" t="s">
        <v>533</v>
      </c>
      <c r="C2890" s="19" t="s">
        <v>533</v>
      </c>
      <c r="D2890" s="622" t="s">
        <v>3309</v>
      </c>
      <c r="E2890" s="622" t="s">
        <v>3309</v>
      </c>
      <c r="F2890" s="4">
        <v>0</v>
      </c>
      <c r="G2890" s="4">
        <v>0</v>
      </c>
    </row>
    <row r="2891" spans="2:8" x14ac:dyDescent="0.35">
      <c r="B2891" s="18" t="s">
        <v>533</v>
      </c>
      <c r="C2891" s="19" t="s">
        <v>533</v>
      </c>
      <c r="D2891" s="622" t="s">
        <v>3310</v>
      </c>
      <c r="E2891" s="622" t="s">
        <v>3310</v>
      </c>
      <c r="F2891" s="4">
        <v>0</v>
      </c>
      <c r="G2891" s="4">
        <v>0</v>
      </c>
    </row>
    <row r="2892" spans="2:8" x14ac:dyDescent="0.35">
      <c r="B2892" s="18" t="s">
        <v>533</v>
      </c>
      <c r="C2892" s="19" t="s">
        <v>533</v>
      </c>
      <c r="D2892" s="622" t="s">
        <v>3311</v>
      </c>
      <c r="E2892" s="622" t="s">
        <v>3311</v>
      </c>
      <c r="F2892" s="4">
        <v>0</v>
      </c>
      <c r="G2892" s="4">
        <v>0</v>
      </c>
    </row>
    <row r="2893" spans="2:8" x14ac:dyDescent="0.35">
      <c r="B2893" s="18" t="s">
        <v>533</v>
      </c>
      <c r="C2893" s="19" t="s">
        <v>533</v>
      </c>
      <c r="D2893" s="622" t="s">
        <v>3312</v>
      </c>
      <c r="E2893" s="622" t="s">
        <v>3312</v>
      </c>
      <c r="F2893" s="4">
        <v>0</v>
      </c>
      <c r="G2893" s="4">
        <v>0</v>
      </c>
    </row>
    <row r="2894" spans="2:8" x14ac:dyDescent="0.35">
      <c r="B2894" s="18" t="s">
        <v>533</v>
      </c>
      <c r="C2894" s="19" t="s">
        <v>533</v>
      </c>
      <c r="D2894" s="622" t="s">
        <v>3313</v>
      </c>
      <c r="E2894" s="622" t="s">
        <v>3313</v>
      </c>
      <c r="F2894" s="4">
        <v>0</v>
      </c>
      <c r="G2894" s="4">
        <v>0</v>
      </c>
    </row>
    <row r="2895" spans="2:8" x14ac:dyDescent="0.35">
      <c r="B2895" s="18" t="s">
        <v>533</v>
      </c>
      <c r="C2895" s="19" t="s">
        <v>533</v>
      </c>
      <c r="D2895" s="622" t="s">
        <v>3314</v>
      </c>
      <c r="E2895" s="622" t="s">
        <v>3314</v>
      </c>
      <c r="F2895" s="4">
        <v>0</v>
      </c>
      <c r="G2895" s="4">
        <v>0</v>
      </c>
    </row>
    <row r="2896" spans="2:8" x14ac:dyDescent="0.35">
      <c r="B2896" s="18" t="s">
        <v>533</v>
      </c>
      <c r="C2896" s="19" t="s">
        <v>533</v>
      </c>
      <c r="D2896" s="622" t="s">
        <v>3315</v>
      </c>
      <c r="E2896" s="622" t="s">
        <v>3315</v>
      </c>
      <c r="F2896" s="4" t="s">
        <v>3440</v>
      </c>
      <c r="G2896" s="4" t="s">
        <v>3716</v>
      </c>
    </row>
    <row r="2897" spans="2:7" x14ac:dyDescent="0.35">
      <c r="B2897" s="18" t="s">
        <v>533</v>
      </c>
      <c r="C2897" s="19" t="s">
        <v>533</v>
      </c>
      <c r="D2897" s="622" t="s">
        <v>3316</v>
      </c>
      <c r="E2897" s="622" t="s">
        <v>3316</v>
      </c>
      <c r="F2897" s="4">
        <v>0</v>
      </c>
      <c r="G2897" s="4">
        <v>0</v>
      </c>
    </row>
    <row r="2898" spans="2:7" x14ac:dyDescent="0.35">
      <c r="B2898" s="18" t="s">
        <v>533</v>
      </c>
      <c r="C2898" s="19" t="s">
        <v>533</v>
      </c>
      <c r="D2898" s="622" t="s">
        <v>3317</v>
      </c>
      <c r="E2898" s="622" t="s">
        <v>3317</v>
      </c>
      <c r="F2898" s="4" t="s">
        <v>3441</v>
      </c>
      <c r="G2898" s="4" t="s">
        <v>3717</v>
      </c>
    </row>
    <row r="2899" spans="2:7" x14ac:dyDescent="0.35">
      <c r="B2899" s="18" t="s">
        <v>533</v>
      </c>
      <c r="C2899" s="19" t="s">
        <v>533</v>
      </c>
      <c r="D2899" s="622" t="s">
        <v>3318</v>
      </c>
      <c r="E2899" s="622" t="s">
        <v>3318</v>
      </c>
      <c r="F2899" s="4">
        <v>0</v>
      </c>
      <c r="G2899" s="4">
        <v>0</v>
      </c>
    </row>
    <row r="2900" spans="2:7" x14ac:dyDescent="0.35">
      <c r="B2900" s="621" t="s">
        <v>533</v>
      </c>
      <c r="C2900" s="621" t="s">
        <v>533</v>
      </c>
      <c r="D2900" s="621" t="s">
        <v>533</v>
      </c>
      <c r="E2900" s="621" t="s">
        <v>533</v>
      </c>
      <c r="F2900" s="4" t="s">
        <v>533</v>
      </c>
      <c r="G2900" s="4" t="s">
        <v>533</v>
      </c>
    </row>
    <row r="2901" spans="2:7" x14ac:dyDescent="0.35">
      <c r="B2901" s="17" t="s">
        <v>533</v>
      </c>
      <c r="C2901" s="623" t="s">
        <v>3308</v>
      </c>
      <c r="D2901" s="623" t="s">
        <v>3308</v>
      </c>
      <c r="E2901" s="623" t="s">
        <v>3308</v>
      </c>
      <c r="F2901" s="10" t="s">
        <v>2899</v>
      </c>
      <c r="G2901" s="10" t="s">
        <v>3718</v>
      </c>
    </row>
    <row r="2902" spans="2:7" x14ac:dyDescent="0.35">
      <c r="B2902" s="18" t="s">
        <v>533</v>
      </c>
      <c r="C2902" s="19" t="s">
        <v>533</v>
      </c>
      <c r="D2902" s="622" t="s">
        <v>3319</v>
      </c>
      <c r="E2902" s="622" t="s">
        <v>3319</v>
      </c>
      <c r="F2902" s="4" t="s">
        <v>2308</v>
      </c>
      <c r="G2902" s="4" t="s">
        <v>3719</v>
      </c>
    </row>
    <row r="2903" spans="2:7" x14ac:dyDescent="0.35">
      <c r="B2903" s="18" t="s">
        <v>533</v>
      </c>
      <c r="C2903" s="19" t="s">
        <v>533</v>
      </c>
      <c r="D2903" s="622" t="s">
        <v>3320</v>
      </c>
      <c r="E2903" s="622" t="s">
        <v>3320</v>
      </c>
      <c r="F2903" s="4" t="s">
        <v>2327</v>
      </c>
      <c r="G2903" s="4" t="s">
        <v>3720</v>
      </c>
    </row>
    <row r="2904" spans="2:7" x14ac:dyDescent="0.35">
      <c r="B2904" s="18" t="s">
        <v>533</v>
      </c>
      <c r="C2904" s="19" t="s">
        <v>533</v>
      </c>
      <c r="D2904" s="622" t="s">
        <v>3321</v>
      </c>
      <c r="E2904" s="622" t="s">
        <v>3321</v>
      </c>
      <c r="F2904" s="4" t="s">
        <v>2358</v>
      </c>
      <c r="G2904" s="4" t="s">
        <v>3721</v>
      </c>
    </row>
    <row r="2905" spans="2:7" x14ac:dyDescent="0.35">
      <c r="B2905" s="18" t="s">
        <v>533</v>
      </c>
      <c r="C2905" s="19" t="s">
        <v>533</v>
      </c>
      <c r="D2905" s="622" t="s">
        <v>3322</v>
      </c>
      <c r="E2905" s="622" t="s">
        <v>3322</v>
      </c>
      <c r="F2905" s="4">
        <v>0</v>
      </c>
      <c r="G2905" s="4">
        <v>0</v>
      </c>
    </row>
    <row r="2906" spans="2:7" x14ac:dyDescent="0.35">
      <c r="B2906" s="18" t="s">
        <v>533</v>
      </c>
      <c r="C2906" s="19" t="s">
        <v>533</v>
      </c>
      <c r="D2906" s="622" t="s">
        <v>3323</v>
      </c>
      <c r="E2906" s="622" t="s">
        <v>3323</v>
      </c>
      <c r="F2906" s="4">
        <v>0</v>
      </c>
      <c r="G2906" s="4">
        <v>0</v>
      </c>
    </row>
    <row r="2907" spans="2:7" x14ac:dyDescent="0.35">
      <c r="B2907" s="18" t="s">
        <v>533</v>
      </c>
      <c r="C2907" s="19" t="s">
        <v>533</v>
      </c>
      <c r="D2907" s="622" t="s">
        <v>3324</v>
      </c>
      <c r="E2907" s="622" t="s">
        <v>3324</v>
      </c>
      <c r="F2907" s="4" t="s">
        <v>480</v>
      </c>
      <c r="G2907" s="4">
        <v>0</v>
      </c>
    </row>
    <row r="2908" spans="2:7" x14ac:dyDescent="0.35">
      <c r="B2908" s="18" t="s">
        <v>533</v>
      </c>
      <c r="C2908" s="19" t="s">
        <v>533</v>
      </c>
      <c r="D2908" s="622" t="s">
        <v>3325</v>
      </c>
      <c r="E2908" s="622" t="s">
        <v>3325</v>
      </c>
      <c r="F2908" s="4">
        <v>0</v>
      </c>
      <c r="G2908" s="4">
        <v>0</v>
      </c>
    </row>
    <row r="2909" spans="2:7" x14ac:dyDescent="0.35">
      <c r="B2909" s="18" t="s">
        <v>533</v>
      </c>
      <c r="C2909" s="19" t="s">
        <v>533</v>
      </c>
      <c r="D2909" s="622" t="s">
        <v>3326</v>
      </c>
      <c r="E2909" s="622" t="s">
        <v>3326</v>
      </c>
      <c r="F2909" s="4">
        <v>0</v>
      </c>
      <c r="G2909" s="4">
        <v>0</v>
      </c>
    </row>
    <row r="2910" spans="2:7" x14ac:dyDescent="0.35">
      <c r="B2910" s="18" t="s">
        <v>533</v>
      </c>
      <c r="C2910" s="19" t="s">
        <v>533</v>
      </c>
      <c r="D2910" s="622" t="s">
        <v>3327</v>
      </c>
      <c r="E2910" s="622" t="s">
        <v>3327</v>
      </c>
      <c r="F2910" s="4">
        <v>0</v>
      </c>
      <c r="G2910" s="4">
        <v>0</v>
      </c>
    </row>
    <row r="2911" spans="2:7" x14ac:dyDescent="0.35">
      <c r="B2911" s="18" t="s">
        <v>533</v>
      </c>
      <c r="C2911" s="19" t="s">
        <v>533</v>
      </c>
      <c r="D2911" s="622" t="s">
        <v>3328</v>
      </c>
      <c r="E2911" s="622" t="s">
        <v>3328</v>
      </c>
      <c r="F2911" s="4">
        <v>0</v>
      </c>
      <c r="G2911" s="4">
        <v>0</v>
      </c>
    </row>
    <row r="2912" spans="2:7" x14ac:dyDescent="0.35">
      <c r="B2912" s="18" t="s">
        <v>533</v>
      </c>
      <c r="C2912" s="19" t="s">
        <v>533</v>
      </c>
      <c r="D2912" s="622" t="s">
        <v>3329</v>
      </c>
      <c r="E2912" s="622" t="s">
        <v>3329</v>
      </c>
      <c r="F2912" s="4">
        <v>0</v>
      </c>
      <c r="G2912" s="4">
        <v>0</v>
      </c>
    </row>
    <row r="2913" spans="2:7" x14ac:dyDescent="0.35">
      <c r="B2913" s="18" t="s">
        <v>533</v>
      </c>
      <c r="C2913" s="19" t="s">
        <v>533</v>
      </c>
      <c r="D2913" s="622" t="s">
        <v>3330</v>
      </c>
      <c r="E2913" s="622" t="s">
        <v>3330</v>
      </c>
      <c r="F2913" s="4">
        <v>0</v>
      </c>
      <c r="G2913" s="4">
        <v>0</v>
      </c>
    </row>
    <row r="2914" spans="2:7" x14ac:dyDescent="0.35">
      <c r="B2914" s="18" t="s">
        <v>533</v>
      </c>
      <c r="C2914" s="19" t="s">
        <v>533</v>
      </c>
      <c r="D2914" s="622" t="s">
        <v>3331</v>
      </c>
      <c r="E2914" s="622" t="s">
        <v>3331</v>
      </c>
      <c r="F2914" s="4">
        <v>0</v>
      </c>
      <c r="G2914" s="4">
        <v>0</v>
      </c>
    </row>
    <row r="2915" spans="2:7" x14ac:dyDescent="0.35">
      <c r="B2915" s="18" t="s">
        <v>533</v>
      </c>
      <c r="C2915" s="19" t="s">
        <v>533</v>
      </c>
      <c r="D2915" s="622" t="s">
        <v>3332</v>
      </c>
      <c r="E2915" s="622" t="s">
        <v>3332</v>
      </c>
      <c r="F2915" s="4">
        <v>0</v>
      </c>
      <c r="G2915" s="4">
        <v>0</v>
      </c>
    </row>
    <row r="2916" spans="2:7" x14ac:dyDescent="0.35">
      <c r="B2916" s="18" t="s">
        <v>533</v>
      </c>
      <c r="C2916" s="19" t="s">
        <v>533</v>
      </c>
      <c r="D2916" s="622" t="s">
        <v>3333</v>
      </c>
      <c r="E2916" s="622" t="s">
        <v>3333</v>
      </c>
      <c r="F2916" s="4">
        <v>0</v>
      </c>
      <c r="G2916" s="4">
        <v>0</v>
      </c>
    </row>
    <row r="2917" spans="2:7" x14ac:dyDescent="0.35">
      <c r="B2917" s="18" t="s">
        <v>533</v>
      </c>
      <c r="C2917" s="19" t="s">
        <v>533</v>
      </c>
      <c r="D2917" s="622" t="s">
        <v>3334</v>
      </c>
      <c r="E2917" s="622" t="s">
        <v>3334</v>
      </c>
      <c r="F2917" s="4">
        <v>0</v>
      </c>
      <c r="G2917" s="4">
        <v>0</v>
      </c>
    </row>
    <row r="2918" spans="2:7" x14ac:dyDescent="0.35">
      <c r="B2918" s="620" t="s">
        <v>3298</v>
      </c>
      <c r="C2918" s="620" t="s">
        <v>3298</v>
      </c>
      <c r="D2918" s="620" t="s">
        <v>3298</v>
      </c>
      <c r="E2918" s="620" t="s">
        <v>3298</v>
      </c>
      <c r="F2918" s="10" t="s">
        <v>2397</v>
      </c>
      <c r="G2918" s="10" t="s">
        <v>3722</v>
      </c>
    </row>
    <row r="2919" spans="2:7" x14ac:dyDescent="0.35">
      <c r="B2919" s="621" t="s">
        <v>533</v>
      </c>
      <c r="C2919" s="621" t="s">
        <v>533</v>
      </c>
      <c r="D2919" s="621" t="s">
        <v>533</v>
      </c>
      <c r="E2919" s="621" t="s">
        <v>533</v>
      </c>
      <c r="F2919" s="4" t="s">
        <v>533</v>
      </c>
      <c r="G2919" s="4" t="s">
        <v>533</v>
      </c>
    </row>
    <row r="2920" spans="2:7" x14ac:dyDescent="0.35">
      <c r="B2920" s="620" t="s">
        <v>3299</v>
      </c>
      <c r="C2920" s="620" t="s">
        <v>3299</v>
      </c>
      <c r="D2920" s="620" t="s">
        <v>3299</v>
      </c>
      <c r="E2920" s="620" t="s">
        <v>3299</v>
      </c>
      <c r="F2920" s="10" t="s">
        <v>533</v>
      </c>
      <c r="G2920" s="10" t="s">
        <v>533</v>
      </c>
    </row>
    <row r="2921" spans="2:7" x14ac:dyDescent="0.35">
      <c r="B2921" s="17" t="s">
        <v>533</v>
      </c>
      <c r="C2921" s="623" t="s">
        <v>3307</v>
      </c>
      <c r="D2921" s="623" t="s">
        <v>3307</v>
      </c>
      <c r="E2921" s="623" t="s">
        <v>3307</v>
      </c>
      <c r="F2921" s="10">
        <v>0</v>
      </c>
      <c r="G2921" s="10">
        <v>0</v>
      </c>
    </row>
    <row r="2922" spans="2:7" x14ac:dyDescent="0.35">
      <c r="B2922" s="18" t="s">
        <v>533</v>
      </c>
      <c r="C2922" s="19" t="s">
        <v>533</v>
      </c>
      <c r="D2922" s="622" t="s">
        <v>3335</v>
      </c>
      <c r="E2922" s="622" t="s">
        <v>3335</v>
      </c>
      <c r="F2922" s="4">
        <v>0</v>
      </c>
      <c r="G2922" s="4">
        <v>0</v>
      </c>
    </row>
    <row r="2923" spans="2:7" x14ac:dyDescent="0.35">
      <c r="B2923" s="18" t="s">
        <v>533</v>
      </c>
      <c r="C2923" s="19" t="s">
        <v>533</v>
      </c>
      <c r="D2923" s="622" t="s">
        <v>3336</v>
      </c>
      <c r="E2923" s="622" t="s">
        <v>3336</v>
      </c>
      <c r="F2923" s="4">
        <v>0</v>
      </c>
      <c r="G2923" s="4">
        <v>0</v>
      </c>
    </row>
    <row r="2924" spans="2:7" x14ac:dyDescent="0.35">
      <c r="B2924" s="18" t="s">
        <v>533</v>
      </c>
      <c r="C2924" s="19" t="s">
        <v>533</v>
      </c>
      <c r="D2924" s="622" t="s">
        <v>3337</v>
      </c>
      <c r="E2924" s="622" t="s">
        <v>3337</v>
      </c>
      <c r="F2924" s="4">
        <v>0</v>
      </c>
      <c r="G2924" s="4">
        <v>0</v>
      </c>
    </row>
    <row r="2925" spans="2:7" x14ac:dyDescent="0.35">
      <c r="B2925" s="621" t="s">
        <v>533</v>
      </c>
      <c r="C2925" s="621" t="s">
        <v>533</v>
      </c>
      <c r="D2925" s="621" t="s">
        <v>533</v>
      </c>
      <c r="E2925" s="621" t="s">
        <v>533</v>
      </c>
      <c r="F2925" s="4" t="s">
        <v>533</v>
      </c>
      <c r="G2925" s="4" t="s">
        <v>533</v>
      </c>
    </row>
    <row r="2926" spans="2:7" x14ac:dyDescent="0.35">
      <c r="B2926" s="17" t="s">
        <v>533</v>
      </c>
      <c r="C2926" s="623" t="s">
        <v>3308</v>
      </c>
      <c r="D2926" s="623" t="s">
        <v>3308</v>
      </c>
      <c r="E2926" s="623" t="s">
        <v>3308</v>
      </c>
      <c r="F2926" s="10" t="s">
        <v>2397</v>
      </c>
      <c r="G2926" s="10" t="s">
        <v>3722</v>
      </c>
    </row>
    <row r="2927" spans="2:7" x14ac:dyDescent="0.35">
      <c r="B2927" s="18" t="s">
        <v>533</v>
      </c>
      <c r="C2927" s="19" t="s">
        <v>533</v>
      </c>
      <c r="D2927" s="622" t="s">
        <v>3335</v>
      </c>
      <c r="E2927" s="622" t="s">
        <v>3335</v>
      </c>
      <c r="F2927" s="4">
        <v>0</v>
      </c>
      <c r="G2927" s="4">
        <v>0</v>
      </c>
    </row>
    <row r="2928" spans="2:7" x14ac:dyDescent="0.35">
      <c r="B2928" s="18" t="s">
        <v>533</v>
      </c>
      <c r="C2928" s="19" t="s">
        <v>533</v>
      </c>
      <c r="D2928" s="622" t="s">
        <v>3336</v>
      </c>
      <c r="E2928" s="622" t="s">
        <v>3336</v>
      </c>
      <c r="F2928" s="4" t="s">
        <v>2397</v>
      </c>
      <c r="G2928" s="4" t="s">
        <v>3722</v>
      </c>
    </row>
    <row r="2929" spans="2:7" x14ac:dyDescent="0.35">
      <c r="B2929" s="18" t="s">
        <v>533</v>
      </c>
      <c r="C2929" s="19" t="s">
        <v>533</v>
      </c>
      <c r="D2929" s="622" t="s">
        <v>3338</v>
      </c>
      <c r="E2929" s="622" t="s">
        <v>3338</v>
      </c>
      <c r="F2929" s="4">
        <v>0</v>
      </c>
      <c r="G2929" s="4">
        <v>0</v>
      </c>
    </row>
    <row r="2930" spans="2:7" x14ac:dyDescent="0.35">
      <c r="B2930" s="620" t="s">
        <v>3300</v>
      </c>
      <c r="C2930" s="620" t="s">
        <v>3300</v>
      </c>
      <c r="D2930" s="620" t="s">
        <v>3300</v>
      </c>
      <c r="E2930" s="620" t="s">
        <v>3300</v>
      </c>
      <c r="F2930" s="10" t="s">
        <v>3442</v>
      </c>
      <c r="G2930" s="10" t="s">
        <v>3723</v>
      </c>
    </row>
    <row r="2931" spans="2:7" x14ac:dyDescent="0.35">
      <c r="B2931" s="621" t="s">
        <v>533</v>
      </c>
      <c r="C2931" s="621" t="s">
        <v>533</v>
      </c>
      <c r="D2931" s="621" t="s">
        <v>533</v>
      </c>
      <c r="E2931" s="621" t="s">
        <v>533</v>
      </c>
      <c r="F2931" s="4" t="s">
        <v>533</v>
      </c>
      <c r="G2931" s="4" t="s">
        <v>533</v>
      </c>
    </row>
    <row r="2932" spans="2:7" x14ac:dyDescent="0.35">
      <c r="B2932" s="620" t="s">
        <v>3301</v>
      </c>
      <c r="C2932" s="620" t="s">
        <v>3301</v>
      </c>
      <c r="D2932" s="620" t="s">
        <v>3301</v>
      </c>
      <c r="E2932" s="620" t="s">
        <v>3301</v>
      </c>
      <c r="F2932" s="10" t="s">
        <v>533</v>
      </c>
      <c r="G2932" s="10" t="s">
        <v>533</v>
      </c>
    </row>
    <row r="2933" spans="2:7" x14ac:dyDescent="0.35">
      <c r="B2933" s="17" t="s">
        <v>533</v>
      </c>
      <c r="C2933" s="623" t="s">
        <v>3307</v>
      </c>
      <c r="D2933" s="623" t="s">
        <v>3307</v>
      </c>
      <c r="E2933" s="623" t="s">
        <v>3307</v>
      </c>
      <c r="F2933" s="10">
        <v>0</v>
      </c>
      <c r="G2933" s="10">
        <v>0</v>
      </c>
    </row>
    <row r="2934" spans="2:7" x14ac:dyDescent="0.35">
      <c r="B2934" s="18" t="s">
        <v>533</v>
      </c>
      <c r="C2934" s="19" t="s">
        <v>533</v>
      </c>
      <c r="D2934" s="622" t="s">
        <v>3339</v>
      </c>
      <c r="E2934" s="622" t="s">
        <v>3339</v>
      </c>
      <c r="F2934" s="4">
        <v>0</v>
      </c>
      <c r="G2934" s="4">
        <v>0</v>
      </c>
    </row>
    <row r="2935" spans="2:7" x14ac:dyDescent="0.35">
      <c r="B2935" s="18" t="s">
        <v>533</v>
      </c>
      <c r="C2935" s="19" t="s">
        <v>533</v>
      </c>
      <c r="D2935" s="19" t="s">
        <v>533</v>
      </c>
      <c r="E2935" s="20" t="s">
        <v>3343</v>
      </c>
      <c r="F2935" s="4">
        <v>0</v>
      </c>
      <c r="G2935" s="4">
        <v>0</v>
      </c>
    </row>
    <row r="2936" spans="2:7" x14ac:dyDescent="0.35">
      <c r="B2936" s="18" t="s">
        <v>533</v>
      </c>
      <c r="C2936" s="19" t="s">
        <v>533</v>
      </c>
      <c r="D2936" s="19" t="s">
        <v>533</v>
      </c>
      <c r="E2936" s="20" t="s">
        <v>3344</v>
      </c>
      <c r="F2936" s="4">
        <v>0</v>
      </c>
      <c r="G2936" s="4">
        <v>0</v>
      </c>
    </row>
    <row r="2937" spans="2:7" x14ac:dyDescent="0.35">
      <c r="B2937" s="18" t="s">
        <v>533</v>
      </c>
      <c r="C2937" s="19" t="s">
        <v>533</v>
      </c>
      <c r="D2937" s="622" t="s">
        <v>3340</v>
      </c>
      <c r="E2937" s="622" t="s">
        <v>3340</v>
      </c>
      <c r="F2937" s="4">
        <v>0</v>
      </c>
      <c r="G2937" s="4">
        <v>0</v>
      </c>
    </row>
    <row r="2938" spans="2:7" x14ac:dyDescent="0.35">
      <c r="B2938" s="621" t="s">
        <v>533</v>
      </c>
      <c r="C2938" s="621" t="s">
        <v>533</v>
      </c>
      <c r="D2938" s="621" t="s">
        <v>533</v>
      </c>
      <c r="E2938" s="621" t="s">
        <v>533</v>
      </c>
      <c r="F2938" s="4" t="s">
        <v>533</v>
      </c>
      <c r="G2938" s="4" t="s">
        <v>533</v>
      </c>
    </row>
    <row r="2939" spans="2:7" x14ac:dyDescent="0.35">
      <c r="B2939" s="17" t="s">
        <v>533</v>
      </c>
      <c r="C2939" s="623" t="s">
        <v>3308</v>
      </c>
      <c r="D2939" s="623" t="s">
        <v>3308</v>
      </c>
      <c r="E2939" s="623" t="s">
        <v>3308</v>
      </c>
      <c r="F2939" s="10">
        <v>0</v>
      </c>
      <c r="G2939" s="10">
        <v>0</v>
      </c>
    </row>
    <row r="2940" spans="2:7" x14ac:dyDescent="0.35">
      <c r="B2940" s="18" t="s">
        <v>533</v>
      </c>
      <c r="C2940" s="19" t="s">
        <v>533</v>
      </c>
      <c r="D2940" s="622" t="s">
        <v>3341</v>
      </c>
      <c r="E2940" s="622" t="s">
        <v>3341</v>
      </c>
      <c r="F2940" s="4">
        <v>0</v>
      </c>
      <c r="G2940" s="4">
        <v>0</v>
      </c>
    </row>
    <row r="2941" spans="2:7" x14ac:dyDescent="0.35">
      <c r="B2941" s="18" t="s">
        <v>533</v>
      </c>
      <c r="C2941" s="19" t="s">
        <v>533</v>
      </c>
      <c r="D2941" s="19" t="s">
        <v>533</v>
      </c>
      <c r="E2941" s="20" t="s">
        <v>3343</v>
      </c>
      <c r="F2941" s="4">
        <v>0</v>
      </c>
      <c r="G2941" s="4">
        <v>0</v>
      </c>
    </row>
    <row r="2942" spans="2:7" x14ac:dyDescent="0.35">
      <c r="B2942" s="18" t="s">
        <v>533</v>
      </c>
      <c r="C2942" s="19" t="s">
        <v>533</v>
      </c>
      <c r="D2942" s="19" t="s">
        <v>533</v>
      </c>
      <c r="E2942" s="20" t="s">
        <v>3344</v>
      </c>
      <c r="F2942" s="4">
        <v>0</v>
      </c>
      <c r="G2942" s="4">
        <v>0</v>
      </c>
    </row>
    <row r="2943" spans="2:7" x14ac:dyDescent="0.35">
      <c r="B2943" s="18" t="s">
        <v>533</v>
      </c>
      <c r="C2943" s="19" t="s">
        <v>533</v>
      </c>
      <c r="D2943" s="622" t="s">
        <v>3342</v>
      </c>
      <c r="E2943" s="622" t="s">
        <v>3342</v>
      </c>
      <c r="F2943" s="4">
        <v>0</v>
      </c>
      <c r="G2943" s="4">
        <v>0</v>
      </c>
    </row>
    <row r="2944" spans="2:7" x14ac:dyDescent="0.35">
      <c r="B2944" s="620" t="s">
        <v>3302</v>
      </c>
      <c r="C2944" s="620" t="s">
        <v>3302</v>
      </c>
      <c r="D2944" s="620" t="s">
        <v>3302</v>
      </c>
      <c r="E2944" s="620" t="s">
        <v>3302</v>
      </c>
      <c r="F2944" s="10">
        <v>0</v>
      </c>
      <c r="G2944" s="10">
        <v>0</v>
      </c>
    </row>
    <row r="2945" spans="2:8" x14ac:dyDescent="0.35">
      <c r="B2945" s="621" t="s">
        <v>533</v>
      </c>
      <c r="C2945" s="621" t="s">
        <v>533</v>
      </c>
      <c r="D2945" s="621" t="s">
        <v>533</v>
      </c>
      <c r="E2945" s="621" t="s">
        <v>533</v>
      </c>
      <c r="F2945" s="4" t="s">
        <v>533</v>
      </c>
      <c r="G2945" s="4" t="s">
        <v>533</v>
      </c>
    </row>
    <row r="2946" spans="2:8" x14ac:dyDescent="0.35">
      <c r="B2946" s="620" t="s">
        <v>3303</v>
      </c>
      <c r="C2946" s="620" t="s">
        <v>3303</v>
      </c>
      <c r="D2946" s="620" t="s">
        <v>3303</v>
      </c>
      <c r="E2946" s="620" t="s">
        <v>3303</v>
      </c>
      <c r="F2946" s="10">
        <v>0</v>
      </c>
      <c r="G2946" s="10">
        <v>0</v>
      </c>
    </row>
    <row r="2947" spans="2:8" x14ac:dyDescent="0.35">
      <c r="B2947" s="621" t="s">
        <v>533</v>
      </c>
      <c r="C2947" s="621" t="s">
        <v>533</v>
      </c>
      <c r="D2947" s="621" t="s">
        <v>533</v>
      </c>
      <c r="E2947" s="621" t="s">
        <v>533</v>
      </c>
      <c r="F2947" s="4" t="s">
        <v>533</v>
      </c>
      <c r="G2947" s="4" t="s">
        <v>533</v>
      </c>
    </row>
    <row r="2948" spans="2:8" x14ac:dyDescent="0.35">
      <c r="B2948" s="620" t="s">
        <v>3304</v>
      </c>
      <c r="C2948" s="620" t="s">
        <v>3304</v>
      </c>
      <c r="D2948" s="620" t="s">
        <v>3304</v>
      </c>
      <c r="E2948" s="620" t="s">
        <v>3304</v>
      </c>
      <c r="F2948" s="10">
        <v>0</v>
      </c>
      <c r="G2948" s="10">
        <v>0</v>
      </c>
    </row>
    <row r="2949" spans="2:8" x14ac:dyDescent="0.35">
      <c r="B2949" s="621" t="s">
        <v>533</v>
      </c>
      <c r="C2949" s="621" t="s">
        <v>533</v>
      </c>
      <c r="D2949" s="621" t="s">
        <v>533</v>
      </c>
      <c r="E2949" s="621" t="s">
        <v>533</v>
      </c>
      <c r="F2949" s="4" t="s">
        <v>533</v>
      </c>
      <c r="G2949" s="4" t="s">
        <v>533</v>
      </c>
    </row>
    <row r="2950" spans="2:8" x14ac:dyDescent="0.35">
      <c r="B2950" s="620" t="s">
        <v>3305</v>
      </c>
      <c r="C2950" s="620" t="s">
        <v>3305</v>
      </c>
      <c r="D2950" s="620" t="s">
        <v>3305</v>
      </c>
      <c r="E2950" s="620" t="s">
        <v>3305</v>
      </c>
      <c r="F2950" s="10">
        <v>0</v>
      </c>
      <c r="G2950" s="10">
        <v>0</v>
      </c>
    </row>
    <row r="2951" spans="2:8" x14ac:dyDescent="0.35">
      <c r="B2951" s="621" t="s">
        <v>533</v>
      </c>
      <c r="C2951" s="621" t="s">
        <v>533</v>
      </c>
      <c r="D2951" s="621" t="s">
        <v>533</v>
      </c>
      <c r="E2951" s="621" t="s">
        <v>533</v>
      </c>
      <c r="F2951" s="4" t="s">
        <v>533</v>
      </c>
      <c r="G2951" s="4" t="s">
        <v>533</v>
      </c>
    </row>
    <row r="2952" spans="2:8" x14ac:dyDescent="0.35">
      <c r="B2952" s="21" t="s">
        <v>533</v>
      </c>
      <c r="C2952" s="21" t="s">
        <v>533</v>
      </c>
      <c r="D2952" s="21" t="s">
        <v>533</v>
      </c>
      <c r="E2952" s="21" t="s">
        <v>533</v>
      </c>
      <c r="F2952" s="24" t="s">
        <v>533</v>
      </c>
      <c r="G2952" s="24" t="s">
        <v>533</v>
      </c>
    </row>
    <row r="2953" spans="2:8" x14ac:dyDescent="0.35">
      <c r="B2953" s="22" t="s">
        <v>533</v>
      </c>
      <c r="C2953" s="22" t="s">
        <v>533</v>
      </c>
      <c r="D2953" s="22" t="s">
        <v>533</v>
      </c>
      <c r="E2953" s="22" t="s">
        <v>533</v>
      </c>
      <c r="F2953" s="25" t="s">
        <v>533</v>
      </c>
      <c r="G2953" s="25" t="s">
        <v>533</v>
      </c>
    </row>
    <row r="2954" spans="2:8" x14ac:dyDescent="0.35">
      <c r="B2954" s="23" t="s">
        <v>533</v>
      </c>
      <c r="C2954" s="23" t="s">
        <v>533</v>
      </c>
      <c r="D2954" s="23" t="s">
        <v>533</v>
      </c>
      <c r="E2954" s="23" t="s">
        <v>533</v>
      </c>
      <c r="F2954" s="26" t="s">
        <v>533</v>
      </c>
      <c r="G2954" s="26" t="s">
        <v>533</v>
      </c>
    </row>
    <row r="2955" spans="2:8" x14ac:dyDescent="0.35">
      <c r="B2955" s="624" t="s">
        <v>42</v>
      </c>
      <c r="C2955" s="624" t="s">
        <v>42</v>
      </c>
      <c r="D2955" s="624" t="s">
        <v>42</v>
      </c>
      <c r="E2955" s="624" t="s">
        <v>42</v>
      </c>
      <c r="F2955" s="624" t="s">
        <v>42</v>
      </c>
      <c r="G2955" s="624" t="s">
        <v>42</v>
      </c>
      <c r="H2955" s="27"/>
    </row>
    <row r="2956" spans="2:8" x14ac:dyDescent="0.35">
      <c r="B2956" s="625" t="s">
        <v>3293</v>
      </c>
      <c r="C2956" s="625" t="s">
        <v>3293</v>
      </c>
      <c r="D2956" s="625" t="s">
        <v>3293</v>
      </c>
      <c r="E2956" s="625" t="s">
        <v>3293</v>
      </c>
      <c r="F2956" s="625" t="s">
        <v>3293</v>
      </c>
      <c r="G2956" s="625" t="s">
        <v>3293</v>
      </c>
      <c r="H2956" s="27"/>
    </row>
    <row r="2957" spans="2:8" x14ac:dyDescent="0.35">
      <c r="B2957" s="625" t="s">
        <v>3294</v>
      </c>
      <c r="C2957" s="625" t="s">
        <v>3294</v>
      </c>
      <c r="D2957" s="625" t="s">
        <v>3294</v>
      </c>
      <c r="E2957" s="625" t="s">
        <v>3294</v>
      </c>
      <c r="F2957" s="625" t="s">
        <v>3294</v>
      </c>
      <c r="G2957" s="625" t="s">
        <v>3294</v>
      </c>
      <c r="H2957" s="27"/>
    </row>
    <row r="2958" spans="2:8" x14ac:dyDescent="0.35">
      <c r="B2958" s="626" t="s">
        <v>3295</v>
      </c>
      <c r="C2958" s="626" t="s">
        <v>3295</v>
      </c>
      <c r="D2958" s="626" t="s">
        <v>3295</v>
      </c>
      <c r="E2958" s="626" t="s">
        <v>3295</v>
      </c>
      <c r="F2958" s="626" t="s">
        <v>3295</v>
      </c>
      <c r="G2958" s="626" t="s">
        <v>3295</v>
      </c>
      <c r="H2958" s="27"/>
    </row>
    <row r="2959" spans="2:8" x14ac:dyDescent="0.35">
      <c r="B2959" s="619" t="s">
        <v>3296</v>
      </c>
      <c r="C2959" s="619" t="s">
        <v>3296</v>
      </c>
      <c r="D2959" s="619" t="s">
        <v>3296</v>
      </c>
      <c r="E2959" s="619" t="s">
        <v>3296</v>
      </c>
      <c r="F2959" s="14">
        <v>2025</v>
      </c>
      <c r="G2959" s="14">
        <v>2024</v>
      </c>
    </row>
    <row r="2960" spans="2:8" x14ac:dyDescent="0.35">
      <c r="B2960" s="620" t="s">
        <v>3297</v>
      </c>
      <c r="C2960" s="620" t="s">
        <v>3297</v>
      </c>
      <c r="D2960" s="620" t="s">
        <v>3297</v>
      </c>
      <c r="E2960" s="620" t="s">
        <v>3297</v>
      </c>
      <c r="F2960" s="10" t="s">
        <v>533</v>
      </c>
      <c r="G2960" s="10" t="s">
        <v>533</v>
      </c>
    </row>
    <row r="2961" spans="2:7" x14ac:dyDescent="0.35">
      <c r="B2961" s="17" t="s">
        <v>533</v>
      </c>
      <c r="C2961" s="623" t="s">
        <v>3307</v>
      </c>
      <c r="D2961" s="623" t="s">
        <v>3307</v>
      </c>
      <c r="E2961" s="623" t="s">
        <v>3307</v>
      </c>
      <c r="F2961" s="10" t="s">
        <v>94</v>
      </c>
      <c r="G2961" s="10" t="s">
        <v>3724</v>
      </c>
    </row>
    <row r="2962" spans="2:7" x14ac:dyDescent="0.35">
      <c r="B2962" s="18" t="s">
        <v>533</v>
      </c>
      <c r="C2962" s="19" t="s">
        <v>533</v>
      </c>
      <c r="D2962" s="622" t="s">
        <v>3309</v>
      </c>
      <c r="E2962" s="622" t="s">
        <v>3309</v>
      </c>
      <c r="F2962" s="4">
        <v>0</v>
      </c>
      <c r="G2962" s="4">
        <v>0</v>
      </c>
    </row>
    <row r="2963" spans="2:7" x14ac:dyDescent="0.35">
      <c r="B2963" s="18" t="s">
        <v>533</v>
      </c>
      <c r="C2963" s="19" t="s">
        <v>533</v>
      </c>
      <c r="D2963" s="622" t="s">
        <v>3310</v>
      </c>
      <c r="E2963" s="622" t="s">
        <v>3310</v>
      </c>
      <c r="F2963" s="4">
        <v>0</v>
      </c>
      <c r="G2963" s="4">
        <v>0</v>
      </c>
    </row>
    <row r="2964" spans="2:7" x14ac:dyDescent="0.35">
      <c r="B2964" s="18" t="s">
        <v>533</v>
      </c>
      <c r="C2964" s="19" t="s">
        <v>533</v>
      </c>
      <c r="D2964" s="622" t="s">
        <v>3311</v>
      </c>
      <c r="E2964" s="622" t="s">
        <v>3311</v>
      </c>
      <c r="F2964" s="4">
        <v>0</v>
      </c>
      <c r="G2964" s="4">
        <v>0</v>
      </c>
    </row>
    <row r="2965" spans="2:7" x14ac:dyDescent="0.35">
      <c r="B2965" s="18" t="s">
        <v>533</v>
      </c>
      <c r="C2965" s="19" t="s">
        <v>533</v>
      </c>
      <c r="D2965" s="622" t="s">
        <v>3312</v>
      </c>
      <c r="E2965" s="622" t="s">
        <v>3312</v>
      </c>
      <c r="F2965" s="4">
        <v>0</v>
      </c>
      <c r="G2965" s="4">
        <v>0</v>
      </c>
    </row>
    <row r="2966" spans="2:7" x14ac:dyDescent="0.35">
      <c r="B2966" s="18" t="s">
        <v>533</v>
      </c>
      <c r="C2966" s="19" t="s">
        <v>533</v>
      </c>
      <c r="D2966" s="622" t="s">
        <v>3313</v>
      </c>
      <c r="E2966" s="622" t="s">
        <v>3313</v>
      </c>
      <c r="F2966" s="4">
        <v>0</v>
      </c>
      <c r="G2966" s="4">
        <v>0</v>
      </c>
    </row>
    <row r="2967" spans="2:7" x14ac:dyDescent="0.35">
      <c r="B2967" s="18" t="s">
        <v>533</v>
      </c>
      <c r="C2967" s="19" t="s">
        <v>533</v>
      </c>
      <c r="D2967" s="622" t="s">
        <v>3314</v>
      </c>
      <c r="E2967" s="622" t="s">
        <v>3314</v>
      </c>
      <c r="F2967" s="4">
        <v>0</v>
      </c>
      <c r="G2967" s="4">
        <v>0</v>
      </c>
    </row>
    <row r="2968" spans="2:7" x14ac:dyDescent="0.35">
      <c r="B2968" s="18" t="s">
        <v>533</v>
      </c>
      <c r="C2968" s="19" t="s">
        <v>533</v>
      </c>
      <c r="D2968" s="622" t="s">
        <v>3315</v>
      </c>
      <c r="E2968" s="622" t="s">
        <v>3315</v>
      </c>
      <c r="F2968" s="4" t="s">
        <v>3443</v>
      </c>
      <c r="G2968" s="4" t="s">
        <v>3725</v>
      </c>
    </row>
    <row r="2969" spans="2:7" x14ac:dyDescent="0.35">
      <c r="B2969" s="18" t="s">
        <v>533</v>
      </c>
      <c r="C2969" s="19" t="s">
        <v>533</v>
      </c>
      <c r="D2969" s="622" t="s">
        <v>3316</v>
      </c>
      <c r="E2969" s="622" t="s">
        <v>3316</v>
      </c>
      <c r="F2969" s="4">
        <v>0</v>
      </c>
      <c r="G2969" s="4">
        <v>0</v>
      </c>
    </row>
    <row r="2970" spans="2:7" x14ac:dyDescent="0.35">
      <c r="B2970" s="18" t="s">
        <v>533</v>
      </c>
      <c r="C2970" s="19" t="s">
        <v>533</v>
      </c>
      <c r="D2970" s="622" t="s">
        <v>3317</v>
      </c>
      <c r="E2970" s="622" t="s">
        <v>3317</v>
      </c>
      <c r="F2970" s="4" t="s">
        <v>3444</v>
      </c>
      <c r="G2970" s="4" t="s">
        <v>3726</v>
      </c>
    </row>
    <row r="2971" spans="2:7" x14ac:dyDescent="0.35">
      <c r="B2971" s="18" t="s">
        <v>533</v>
      </c>
      <c r="C2971" s="19" t="s">
        <v>533</v>
      </c>
      <c r="D2971" s="622" t="s">
        <v>3318</v>
      </c>
      <c r="E2971" s="622" t="s">
        <v>3318</v>
      </c>
      <c r="F2971" s="4">
        <v>0</v>
      </c>
      <c r="G2971" s="4">
        <v>0</v>
      </c>
    </row>
    <row r="2972" spans="2:7" x14ac:dyDescent="0.35">
      <c r="B2972" s="621" t="s">
        <v>533</v>
      </c>
      <c r="C2972" s="621" t="s">
        <v>533</v>
      </c>
      <c r="D2972" s="621" t="s">
        <v>533</v>
      </c>
      <c r="E2972" s="621" t="s">
        <v>533</v>
      </c>
      <c r="F2972" s="4" t="s">
        <v>533</v>
      </c>
      <c r="G2972" s="4" t="s">
        <v>533</v>
      </c>
    </row>
    <row r="2973" spans="2:7" x14ac:dyDescent="0.35">
      <c r="B2973" s="17" t="s">
        <v>533</v>
      </c>
      <c r="C2973" s="623" t="s">
        <v>3308</v>
      </c>
      <c r="D2973" s="623" t="s">
        <v>3308</v>
      </c>
      <c r="E2973" s="623" t="s">
        <v>3308</v>
      </c>
      <c r="F2973" s="10" t="s">
        <v>2897</v>
      </c>
      <c r="G2973" s="10" t="s">
        <v>3727</v>
      </c>
    </row>
    <row r="2974" spans="2:7" x14ac:dyDescent="0.35">
      <c r="B2974" s="18" t="s">
        <v>533</v>
      </c>
      <c r="C2974" s="19" t="s">
        <v>533</v>
      </c>
      <c r="D2974" s="622" t="s">
        <v>3319</v>
      </c>
      <c r="E2974" s="622" t="s">
        <v>3319</v>
      </c>
      <c r="F2974" s="4" t="s">
        <v>2405</v>
      </c>
      <c r="G2974" s="4" t="s">
        <v>3728</v>
      </c>
    </row>
    <row r="2975" spans="2:7" x14ac:dyDescent="0.35">
      <c r="B2975" s="18" t="s">
        <v>533</v>
      </c>
      <c r="C2975" s="19" t="s">
        <v>533</v>
      </c>
      <c r="D2975" s="622" t="s">
        <v>3320</v>
      </c>
      <c r="E2975" s="622" t="s">
        <v>3320</v>
      </c>
      <c r="F2975" s="4" t="s">
        <v>2420</v>
      </c>
      <c r="G2975" s="4" t="s">
        <v>3729</v>
      </c>
    </row>
    <row r="2976" spans="2:7" x14ac:dyDescent="0.35">
      <c r="B2976" s="18" t="s">
        <v>533</v>
      </c>
      <c r="C2976" s="19" t="s">
        <v>533</v>
      </c>
      <c r="D2976" s="622" t="s">
        <v>3321</v>
      </c>
      <c r="E2976" s="622" t="s">
        <v>3321</v>
      </c>
      <c r="F2976" s="4" t="s">
        <v>2456</v>
      </c>
      <c r="G2976" s="4" t="s">
        <v>3730</v>
      </c>
    </row>
    <row r="2977" spans="2:7" x14ac:dyDescent="0.35">
      <c r="B2977" s="18" t="s">
        <v>533</v>
      </c>
      <c r="C2977" s="19" t="s">
        <v>533</v>
      </c>
      <c r="D2977" s="622" t="s">
        <v>3322</v>
      </c>
      <c r="E2977" s="622" t="s">
        <v>3322</v>
      </c>
      <c r="F2977" s="4">
        <v>0</v>
      </c>
      <c r="G2977" s="4">
        <v>0</v>
      </c>
    </row>
    <row r="2978" spans="2:7" x14ac:dyDescent="0.35">
      <c r="B2978" s="18" t="s">
        <v>533</v>
      </c>
      <c r="C2978" s="19" t="s">
        <v>533</v>
      </c>
      <c r="D2978" s="622" t="s">
        <v>3323</v>
      </c>
      <c r="E2978" s="622" t="s">
        <v>3323</v>
      </c>
      <c r="F2978" s="4">
        <v>0</v>
      </c>
      <c r="G2978" s="4">
        <v>0</v>
      </c>
    </row>
    <row r="2979" spans="2:7" x14ac:dyDescent="0.35">
      <c r="B2979" s="18" t="s">
        <v>533</v>
      </c>
      <c r="C2979" s="19" t="s">
        <v>533</v>
      </c>
      <c r="D2979" s="622" t="s">
        <v>3324</v>
      </c>
      <c r="E2979" s="622" t="s">
        <v>3324</v>
      </c>
      <c r="F2979" s="4">
        <v>0</v>
      </c>
      <c r="G2979" s="4">
        <v>0</v>
      </c>
    </row>
    <row r="2980" spans="2:7" x14ac:dyDescent="0.35">
      <c r="B2980" s="18" t="s">
        <v>533</v>
      </c>
      <c r="C2980" s="19" t="s">
        <v>533</v>
      </c>
      <c r="D2980" s="622" t="s">
        <v>3325</v>
      </c>
      <c r="E2980" s="622" t="s">
        <v>3325</v>
      </c>
      <c r="F2980" s="4" t="s">
        <v>2489</v>
      </c>
      <c r="G2980" s="4" t="s">
        <v>3731</v>
      </c>
    </row>
    <row r="2981" spans="2:7" x14ac:dyDescent="0.35">
      <c r="B2981" s="18" t="s">
        <v>533</v>
      </c>
      <c r="C2981" s="19" t="s">
        <v>533</v>
      </c>
      <c r="D2981" s="622" t="s">
        <v>3326</v>
      </c>
      <c r="E2981" s="622" t="s">
        <v>3326</v>
      </c>
      <c r="F2981" s="4">
        <v>0</v>
      </c>
      <c r="G2981" s="4">
        <v>0</v>
      </c>
    </row>
    <row r="2982" spans="2:7" x14ac:dyDescent="0.35">
      <c r="B2982" s="18" t="s">
        <v>533</v>
      </c>
      <c r="C2982" s="19" t="s">
        <v>533</v>
      </c>
      <c r="D2982" s="622" t="s">
        <v>3327</v>
      </c>
      <c r="E2982" s="622" t="s">
        <v>3327</v>
      </c>
      <c r="F2982" s="4" t="s">
        <v>2490</v>
      </c>
      <c r="G2982" s="4">
        <v>0</v>
      </c>
    </row>
    <row r="2983" spans="2:7" x14ac:dyDescent="0.35">
      <c r="B2983" s="18" t="s">
        <v>533</v>
      </c>
      <c r="C2983" s="19" t="s">
        <v>533</v>
      </c>
      <c r="D2983" s="622" t="s">
        <v>3328</v>
      </c>
      <c r="E2983" s="622" t="s">
        <v>3328</v>
      </c>
      <c r="F2983" s="4">
        <v>0</v>
      </c>
      <c r="G2983" s="4">
        <v>0</v>
      </c>
    </row>
    <row r="2984" spans="2:7" x14ac:dyDescent="0.35">
      <c r="B2984" s="18" t="s">
        <v>533</v>
      </c>
      <c r="C2984" s="19" t="s">
        <v>533</v>
      </c>
      <c r="D2984" s="622" t="s">
        <v>3329</v>
      </c>
      <c r="E2984" s="622" t="s">
        <v>3329</v>
      </c>
      <c r="F2984" s="4" t="s">
        <v>489</v>
      </c>
      <c r="G2984" s="4" t="s">
        <v>489</v>
      </c>
    </row>
    <row r="2985" spans="2:7" x14ac:dyDescent="0.35">
      <c r="B2985" s="18" t="s">
        <v>533</v>
      </c>
      <c r="C2985" s="19" t="s">
        <v>533</v>
      </c>
      <c r="D2985" s="622" t="s">
        <v>3330</v>
      </c>
      <c r="E2985" s="622" t="s">
        <v>3330</v>
      </c>
      <c r="F2985" s="4">
        <v>0</v>
      </c>
      <c r="G2985" s="4">
        <v>0</v>
      </c>
    </row>
    <row r="2986" spans="2:7" x14ac:dyDescent="0.35">
      <c r="B2986" s="18" t="s">
        <v>533</v>
      </c>
      <c r="C2986" s="19" t="s">
        <v>533</v>
      </c>
      <c r="D2986" s="622" t="s">
        <v>3331</v>
      </c>
      <c r="E2986" s="622" t="s">
        <v>3331</v>
      </c>
      <c r="F2986" s="4">
        <v>0</v>
      </c>
      <c r="G2986" s="4">
        <v>0</v>
      </c>
    </row>
    <row r="2987" spans="2:7" x14ac:dyDescent="0.35">
      <c r="B2987" s="18" t="s">
        <v>533</v>
      </c>
      <c r="C2987" s="19" t="s">
        <v>533</v>
      </c>
      <c r="D2987" s="622" t="s">
        <v>3332</v>
      </c>
      <c r="E2987" s="622" t="s">
        <v>3332</v>
      </c>
      <c r="F2987" s="4">
        <v>0</v>
      </c>
      <c r="G2987" s="4">
        <v>0</v>
      </c>
    </row>
    <row r="2988" spans="2:7" x14ac:dyDescent="0.35">
      <c r="B2988" s="18" t="s">
        <v>533</v>
      </c>
      <c r="C2988" s="19" t="s">
        <v>533</v>
      </c>
      <c r="D2988" s="622" t="s">
        <v>3333</v>
      </c>
      <c r="E2988" s="622" t="s">
        <v>3333</v>
      </c>
      <c r="F2988" s="4">
        <v>0</v>
      </c>
      <c r="G2988" s="4">
        <v>0</v>
      </c>
    </row>
    <row r="2989" spans="2:7" x14ac:dyDescent="0.35">
      <c r="B2989" s="18" t="s">
        <v>533</v>
      </c>
      <c r="C2989" s="19" t="s">
        <v>533</v>
      </c>
      <c r="D2989" s="622" t="s">
        <v>3334</v>
      </c>
      <c r="E2989" s="622" t="s">
        <v>3334</v>
      </c>
      <c r="F2989" s="4">
        <v>0</v>
      </c>
      <c r="G2989" s="4">
        <v>0</v>
      </c>
    </row>
    <row r="2990" spans="2:7" x14ac:dyDescent="0.35">
      <c r="B2990" s="620" t="s">
        <v>3298</v>
      </c>
      <c r="C2990" s="620" t="s">
        <v>3298</v>
      </c>
      <c r="D2990" s="620" t="s">
        <v>3298</v>
      </c>
      <c r="E2990" s="620" t="s">
        <v>3298</v>
      </c>
      <c r="F2990" s="10" t="s">
        <v>2491</v>
      </c>
      <c r="G2990" s="10" t="s">
        <v>3732</v>
      </c>
    </row>
    <row r="2991" spans="2:7" x14ac:dyDescent="0.35">
      <c r="B2991" s="621" t="s">
        <v>533</v>
      </c>
      <c r="C2991" s="621" t="s">
        <v>533</v>
      </c>
      <c r="D2991" s="621" t="s">
        <v>533</v>
      </c>
      <c r="E2991" s="621" t="s">
        <v>533</v>
      </c>
      <c r="F2991" s="4" t="s">
        <v>533</v>
      </c>
      <c r="G2991" s="4" t="s">
        <v>533</v>
      </c>
    </row>
    <row r="2992" spans="2:7" x14ac:dyDescent="0.35">
      <c r="B2992" s="620" t="s">
        <v>3299</v>
      </c>
      <c r="C2992" s="620" t="s">
        <v>3299</v>
      </c>
      <c r="D2992" s="620" t="s">
        <v>3299</v>
      </c>
      <c r="E2992" s="620" t="s">
        <v>3299</v>
      </c>
      <c r="F2992" s="10" t="s">
        <v>533</v>
      </c>
      <c r="G2992" s="10" t="s">
        <v>533</v>
      </c>
    </row>
    <row r="2993" spans="2:7" x14ac:dyDescent="0.35">
      <c r="B2993" s="17" t="s">
        <v>533</v>
      </c>
      <c r="C2993" s="623" t="s">
        <v>3307</v>
      </c>
      <c r="D2993" s="623" t="s">
        <v>3307</v>
      </c>
      <c r="E2993" s="623" t="s">
        <v>3307</v>
      </c>
      <c r="F2993" s="10">
        <v>0</v>
      </c>
      <c r="G2993" s="10">
        <v>0</v>
      </c>
    </row>
    <row r="2994" spans="2:7" x14ac:dyDescent="0.35">
      <c r="B2994" s="18" t="s">
        <v>533</v>
      </c>
      <c r="C2994" s="19" t="s">
        <v>533</v>
      </c>
      <c r="D2994" s="622" t="s">
        <v>3335</v>
      </c>
      <c r="E2994" s="622" t="s">
        <v>3335</v>
      </c>
      <c r="F2994" s="4">
        <v>0</v>
      </c>
      <c r="G2994" s="4">
        <v>0</v>
      </c>
    </row>
    <row r="2995" spans="2:7" x14ac:dyDescent="0.35">
      <c r="B2995" s="18" t="s">
        <v>533</v>
      </c>
      <c r="C2995" s="19" t="s">
        <v>533</v>
      </c>
      <c r="D2995" s="622" t="s">
        <v>3336</v>
      </c>
      <c r="E2995" s="622" t="s">
        <v>3336</v>
      </c>
      <c r="F2995" s="4">
        <v>0</v>
      </c>
      <c r="G2995" s="4">
        <v>0</v>
      </c>
    </row>
    <row r="2996" spans="2:7" x14ac:dyDescent="0.35">
      <c r="B2996" s="18" t="s">
        <v>533</v>
      </c>
      <c r="C2996" s="19" t="s">
        <v>533</v>
      </c>
      <c r="D2996" s="622" t="s">
        <v>3337</v>
      </c>
      <c r="E2996" s="622" t="s">
        <v>3337</v>
      </c>
      <c r="F2996" s="4">
        <v>0</v>
      </c>
      <c r="G2996" s="4">
        <v>0</v>
      </c>
    </row>
    <row r="2997" spans="2:7" x14ac:dyDescent="0.35">
      <c r="B2997" s="621" t="s">
        <v>533</v>
      </c>
      <c r="C2997" s="621" t="s">
        <v>533</v>
      </c>
      <c r="D2997" s="621" t="s">
        <v>533</v>
      </c>
      <c r="E2997" s="621" t="s">
        <v>533</v>
      </c>
      <c r="F2997" s="4" t="s">
        <v>533</v>
      </c>
      <c r="G2997" s="4" t="s">
        <v>533</v>
      </c>
    </row>
    <row r="2998" spans="2:7" x14ac:dyDescent="0.35">
      <c r="B2998" s="17" t="s">
        <v>533</v>
      </c>
      <c r="C2998" s="623" t="s">
        <v>3308</v>
      </c>
      <c r="D2998" s="623" t="s">
        <v>3308</v>
      </c>
      <c r="E2998" s="623" t="s">
        <v>3308</v>
      </c>
      <c r="F2998" s="10" t="s">
        <v>2491</v>
      </c>
      <c r="G2998" s="10" t="s">
        <v>3732</v>
      </c>
    </row>
    <row r="2999" spans="2:7" x14ac:dyDescent="0.35">
      <c r="B2999" s="18" t="s">
        <v>533</v>
      </c>
      <c r="C2999" s="19" t="s">
        <v>533</v>
      </c>
      <c r="D2999" s="622" t="s">
        <v>3335</v>
      </c>
      <c r="E2999" s="622" t="s">
        <v>3335</v>
      </c>
      <c r="F2999" s="4">
        <v>0</v>
      </c>
      <c r="G2999" s="4">
        <v>0</v>
      </c>
    </row>
    <row r="3000" spans="2:7" x14ac:dyDescent="0.35">
      <c r="B3000" s="18" t="s">
        <v>533</v>
      </c>
      <c r="C3000" s="19" t="s">
        <v>533</v>
      </c>
      <c r="D3000" s="622" t="s">
        <v>3336</v>
      </c>
      <c r="E3000" s="622" t="s">
        <v>3336</v>
      </c>
      <c r="F3000" s="4" t="s">
        <v>2491</v>
      </c>
      <c r="G3000" s="4" t="s">
        <v>3732</v>
      </c>
    </row>
    <row r="3001" spans="2:7" x14ac:dyDescent="0.35">
      <c r="B3001" s="18" t="s">
        <v>533</v>
      </c>
      <c r="C3001" s="19" t="s">
        <v>533</v>
      </c>
      <c r="D3001" s="622" t="s">
        <v>3338</v>
      </c>
      <c r="E3001" s="622" t="s">
        <v>3338</v>
      </c>
      <c r="F3001" s="4">
        <v>0</v>
      </c>
      <c r="G3001" s="4">
        <v>0</v>
      </c>
    </row>
    <row r="3002" spans="2:7" x14ac:dyDescent="0.35">
      <c r="B3002" s="620" t="s">
        <v>3300</v>
      </c>
      <c r="C3002" s="620" t="s">
        <v>3300</v>
      </c>
      <c r="D3002" s="620" t="s">
        <v>3300</v>
      </c>
      <c r="E3002" s="620" t="s">
        <v>3300</v>
      </c>
      <c r="F3002" s="10" t="s">
        <v>3445</v>
      </c>
      <c r="G3002" s="10" t="s">
        <v>3733</v>
      </c>
    </row>
    <row r="3003" spans="2:7" x14ac:dyDescent="0.35">
      <c r="B3003" s="621" t="s">
        <v>533</v>
      </c>
      <c r="C3003" s="621" t="s">
        <v>533</v>
      </c>
      <c r="D3003" s="621" t="s">
        <v>533</v>
      </c>
      <c r="E3003" s="621" t="s">
        <v>533</v>
      </c>
      <c r="F3003" s="4" t="s">
        <v>533</v>
      </c>
      <c r="G3003" s="4" t="s">
        <v>533</v>
      </c>
    </row>
    <row r="3004" spans="2:7" x14ac:dyDescent="0.35">
      <c r="B3004" s="620" t="s">
        <v>3301</v>
      </c>
      <c r="C3004" s="620" t="s">
        <v>3301</v>
      </c>
      <c r="D3004" s="620" t="s">
        <v>3301</v>
      </c>
      <c r="E3004" s="620" t="s">
        <v>3301</v>
      </c>
      <c r="F3004" s="10" t="s">
        <v>533</v>
      </c>
      <c r="G3004" s="10" t="s">
        <v>533</v>
      </c>
    </row>
    <row r="3005" spans="2:7" x14ac:dyDescent="0.35">
      <c r="B3005" s="17" t="s">
        <v>533</v>
      </c>
      <c r="C3005" s="623" t="s">
        <v>3307</v>
      </c>
      <c r="D3005" s="623" t="s">
        <v>3307</v>
      </c>
      <c r="E3005" s="623" t="s">
        <v>3307</v>
      </c>
      <c r="F3005" s="10">
        <v>0</v>
      </c>
      <c r="G3005" s="10">
        <v>0</v>
      </c>
    </row>
    <row r="3006" spans="2:7" x14ac:dyDescent="0.35">
      <c r="B3006" s="18" t="s">
        <v>533</v>
      </c>
      <c r="C3006" s="19" t="s">
        <v>533</v>
      </c>
      <c r="D3006" s="622" t="s">
        <v>3339</v>
      </c>
      <c r="E3006" s="622" t="s">
        <v>3339</v>
      </c>
      <c r="F3006" s="4">
        <v>0</v>
      </c>
      <c r="G3006" s="4">
        <v>0</v>
      </c>
    </row>
    <row r="3007" spans="2:7" x14ac:dyDescent="0.35">
      <c r="B3007" s="18" t="s">
        <v>533</v>
      </c>
      <c r="C3007" s="19" t="s">
        <v>533</v>
      </c>
      <c r="D3007" s="19" t="s">
        <v>533</v>
      </c>
      <c r="E3007" s="20" t="s">
        <v>3343</v>
      </c>
      <c r="F3007" s="4">
        <v>0</v>
      </c>
      <c r="G3007" s="4">
        <v>0</v>
      </c>
    </row>
    <row r="3008" spans="2:7" x14ac:dyDescent="0.35">
      <c r="B3008" s="18" t="s">
        <v>533</v>
      </c>
      <c r="C3008" s="19" t="s">
        <v>533</v>
      </c>
      <c r="D3008" s="19" t="s">
        <v>533</v>
      </c>
      <c r="E3008" s="20" t="s">
        <v>3344</v>
      </c>
      <c r="F3008" s="4">
        <v>0</v>
      </c>
      <c r="G3008" s="4">
        <v>0</v>
      </c>
    </row>
    <row r="3009" spans="2:7" x14ac:dyDescent="0.35">
      <c r="B3009" s="18" t="s">
        <v>533</v>
      </c>
      <c r="C3009" s="19" t="s">
        <v>533</v>
      </c>
      <c r="D3009" s="622" t="s">
        <v>3340</v>
      </c>
      <c r="E3009" s="622" t="s">
        <v>3340</v>
      </c>
      <c r="F3009" s="4">
        <v>0</v>
      </c>
      <c r="G3009" s="4">
        <v>0</v>
      </c>
    </row>
    <row r="3010" spans="2:7" x14ac:dyDescent="0.35">
      <c r="B3010" s="621" t="s">
        <v>533</v>
      </c>
      <c r="C3010" s="621" t="s">
        <v>533</v>
      </c>
      <c r="D3010" s="621" t="s">
        <v>533</v>
      </c>
      <c r="E3010" s="621" t="s">
        <v>533</v>
      </c>
      <c r="F3010" s="4" t="s">
        <v>533</v>
      </c>
      <c r="G3010" s="4" t="s">
        <v>533</v>
      </c>
    </row>
    <row r="3011" spans="2:7" x14ac:dyDescent="0.35">
      <c r="B3011" s="17" t="s">
        <v>533</v>
      </c>
      <c r="C3011" s="623" t="s">
        <v>3308</v>
      </c>
      <c r="D3011" s="623" t="s">
        <v>3308</v>
      </c>
      <c r="E3011" s="623" t="s">
        <v>3308</v>
      </c>
      <c r="F3011" s="10">
        <v>0</v>
      </c>
      <c r="G3011" s="10">
        <v>0</v>
      </c>
    </row>
    <row r="3012" spans="2:7" x14ac:dyDescent="0.35">
      <c r="B3012" s="18" t="s">
        <v>533</v>
      </c>
      <c r="C3012" s="19" t="s">
        <v>533</v>
      </c>
      <c r="D3012" s="622" t="s">
        <v>3341</v>
      </c>
      <c r="E3012" s="622" t="s">
        <v>3341</v>
      </c>
      <c r="F3012" s="4">
        <v>0</v>
      </c>
      <c r="G3012" s="4">
        <v>0</v>
      </c>
    </row>
    <row r="3013" spans="2:7" x14ac:dyDescent="0.35">
      <c r="B3013" s="18" t="s">
        <v>533</v>
      </c>
      <c r="C3013" s="19" t="s">
        <v>533</v>
      </c>
      <c r="D3013" s="19" t="s">
        <v>533</v>
      </c>
      <c r="E3013" s="20" t="s">
        <v>3343</v>
      </c>
      <c r="F3013" s="4">
        <v>0</v>
      </c>
      <c r="G3013" s="4">
        <v>0</v>
      </c>
    </row>
    <row r="3014" spans="2:7" x14ac:dyDescent="0.35">
      <c r="B3014" s="18" t="s">
        <v>533</v>
      </c>
      <c r="C3014" s="19" t="s">
        <v>533</v>
      </c>
      <c r="D3014" s="19" t="s">
        <v>533</v>
      </c>
      <c r="E3014" s="20" t="s">
        <v>3344</v>
      </c>
      <c r="F3014" s="4">
        <v>0</v>
      </c>
      <c r="G3014" s="4">
        <v>0</v>
      </c>
    </row>
    <row r="3015" spans="2:7" x14ac:dyDescent="0.35">
      <c r="B3015" s="18" t="s">
        <v>533</v>
      </c>
      <c r="C3015" s="19" t="s">
        <v>533</v>
      </c>
      <c r="D3015" s="622" t="s">
        <v>3342</v>
      </c>
      <c r="E3015" s="622" t="s">
        <v>3342</v>
      </c>
      <c r="F3015" s="4">
        <v>0</v>
      </c>
      <c r="G3015" s="4">
        <v>0</v>
      </c>
    </row>
    <row r="3016" spans="2:7" x14ac:dyDescent="0.35">
      <c r="B3016" s="620" t="s">
        <v>3302</v>
      </c>
      <c r="C3016" s="620" t="s">
        <v>3302</v>
      </c>
      <c r="D3016" s="620" t="s">
        <v>3302</v>
      </c>
      <c r="E3016" s="620" t="s">
        <v>3302</v>
      </c>
      <c r="F3016" s="10">
        <v>0</v>
      </c>
      <c r="G3016" s="10">
        <v>0</v>
      </c>
    </row>
    <row r="3017" spans="2:7" x14ac:dyDescent="0.35">
      <c r="B3017" s="621" t="s">
        <v>533</v>
      </c>
      <c r="C3017" s="621" t="s">
        <v>533</v>
      </c>
      <c r="D3017" s="621" t="s">
        <v>533</v>
      </c>
      <c r="E3017" s="621" t="s">
        <v>533</v>
      </c>
      <c r="F3017" s="4" t="s">
        <v>533</v>
      </c>
      <c r="G3017" s="4" t="s">
        <v>533</v>
      </c>
    </row>
    <row r="3018" spans="2:7" x14ac:dyDescent="0.35">
      <c r="B3018" s="620" t="s">
        <v>3303</v>
      </c>
      <c r="C3018" s="620" t="s">
        <v>3303</v>
      </c>
      <c r="D3018" s="620" t="s">
        <v>3303</v>
      </c>
      <c r="E3018" s="620" t="s">
        <v>3303</v>
      </c>
      <c r="F3018" s="10">
        <v>0</v>
      </c>
      <c r="G3018" s="10">
        <v>0</v>
      </c>
    </row>
    <row r="3019" spans="2:7" x14ac:dyDescent="0.35">
      <c r="B3019" s="621" t="s">
        <v>533</v>
      </c>
      <c r="C3019" s="621" t="s">
        <v>533</v>
      </c>
      <c r="D3019" s="621" t="s">
        <v>533</v>
      </c>
      <c r="E3019" s="621" t="s">
        <v>533</v>
      </c>
      <c r="F3019" s="4" t="s">
        <v>533</v>
      </c>
      <c r="G3019" s="4" t="s">
        <v>533</v>
      </c>
    </row>
    <row r="3020" spans="2:7" x14ac:dyDescent="0.35">
      <c r="B3020" s="620" t="s">
        <v>3304</v>
      </c>
      <c r="C3020" s="620" t="s">
        <v>3304</v>
      </c>
      <c r="D3020" s="620" t="s">
        <v>3304</v>
      </c>
      <c r="E3020" s="620" t="s">
        <v>3304</v>
      </c>
      <c r="F3020" s="10">
        <v>0</v>
      </c>
      <c r="G3020" s="10">
        <v>0</v>
      </c>
    </row>
    <row r="3021" spans="2:7" x14ac:dyDescent="0.35">
      <c r="B3021" s="621" t="s">
        <v>533</v>
      </c>
      <c r="C3021" s="621" t="s">
        <v>533</v>
      </c>
      <c r="D3021" s="621" t="s">
        <v>533</v>
      </c>
      <c r="E3021" s="621" t="s">
        <v>533</v>
      </c>
      <c r="F3021" s="4" t="s">
        <v>533</v>
      </c>
      <c r="G3021" s="4" t="s">
        <v>533</v>
      </c>
    </row>
    <row r="3022" spans="2:7" x14ac:dyDescent="0.35">
      <c r="B3022" s="620" t="s">
        <v>3305</v>
      </c>
      <c r="C3022" s="620" t="s">
        <v>3305</v>
      </c>
      <c r="D3022" s="620" t="s">
        <v>3305</v>
      </c>
      <c r="E3022" s="620" t="s">
        <v>3305</v>
      </c>
      <c r="F3022" s="10">
        <v>0</v>
      </c>
      <c r="G3022" s="10">
        <v>0</v>
      </c>
    </row>
    <row r="3023" spans="2:7" x14ac:dyDescent="0.35">
      <c r="B3023" s="621" t="s">
        <v>533</v>
      </c>
      <c r="C3023" s="621" t="s">
        <v>533</v>
      </c>
      <c r="D3023" s="621" t="s">
        <v>533</v>
      </c>
      <c r="E3023" s="621" t="s">
        <v>533</v>
      </c>
      <c r="F3023" s="4" t="s">
        <v>533</v>
      </c>
      <c r="G3023" s="4" t="s">
        <v>533</v>
      </c>
    </row>
    <row r="3024" spans="2:7" x14ac:dyDescent="0.35">
      <c r="B3024" s="21" t="s">
        <v>533</v>
      </c>
      <c r="C3024" s="21" t="s">
        <v>533</v>
      </c>
      <c r="D3024" s="21" t="s">
        <v>533</v>
      </c>
      <c r="E3024" s="21" t="s">
        <v>533</v>
      </c>
      <c r="F3024" s="24" t="s">
        <v>533</v>
      </c>
      <c r="G3024" s="24" t="s">
        <v>533</v>
      </c>
    </row>
    <row r="3025" spans="2:8" x14ac:dyDescent="0.35">
      <c r="B3025" s="22" t="s">
        <v>533</v>
      </c>
      <c r="C3025" s="22" t="s">
        <v>533</v>
      </c>
      <c r="D3025" s="22" t="s">
        <v>533</v>
      </c>
      <c r="E3025" s="22" t="s">
        <v>533</v>
      </c>
      <c r="F3025" s="25" t="s">
        <v>533</v>
      </c>
      <c r="G3025" s="25" t="s">
        <v>533</v>
      </c>
    </row>
    <row r="3026" spans="2:8" x14ac:dyDescent="0.35">
      <c r="B3026" s="23" t="s">
        <v>533</v>
      </c>
      <c r="C3026" s="23" t="s">
        <v>533</v>
      </c>
      <c r="D3026" s="23" t="s">
        <v>533</v>
      </c>
      <c r="E3026" s="23" t="s">
        <v>533</v>
      </c>
      <c r="F3026" s="26" t="s">
        <v>533</v>
      </c>
      <c r="G3026" s="26" t="s">
        <v>533</v>
      </c>
    </row>
    <row r="3027" spans="2:8" x14ac:dyDescent="0.35">
      <c r="B3027" s="624" t="s">
        <v>43</v>
      </c>
      <c r="C3027" s="624" t="s">
        <v>43</v>
      </c>
      <c r="D3027" s="624" t="s">
        <v>43</v>
      </c>
      <c r="E3027" s="624" t="s">
        <v>43</v>
      </c>
      <c r="F3027" s="624" t="s">
        <v>43</v>
      </c>
      <c r="G3027" s="624" t="s">
        <v>43</v>
      </c>
      <c r="H3027" s="27"/>
    </row>
    <row r="3028" spans="2:8" x14ac:dyDescent="0.35">
      <c r="B3028" s="625" t="s">
        <v>3293</v>
      </c>
      <c r="C3028" s="625" t="s">
        <v>3293</v>
      </c>
      <c r="D3028" s="625" t="s">
        <v>3293</v>
      </c>
      <c r="E3028" s="625" t="s">
        <v>3293</v>
      </c>
      <c r="F3028" s="625" t="s">
        <v>3293</v>
      </c>
      <c r="G3028" s="625" t="s">
        <v>3293</v>
      </c>
      <c r="H3028" s="27"/>
    </row>
    <row r="3029" spans="2:8" x14ac:dyDescent="0.35">
      <c r="B3029" s="625" t="s">
        <v>3294</v>
      </c>
      <c r="C3029" s="625" t="s">
        <v>3294</v>
      </c>
      <c r="D3029" s="625" t="s">
        <v>3294</v>
      </c>
      <c r="E3029" s="625" t="s">
        <v>3294</v>
      </c>
      <c r="F3029" s="625" t="s">
        <v>3294</v>
      </c>
      <c r="G3029" s="625" t="s">
        <v>3294</v>
      </c>
      <c r="H3029" s="27"/>
    </row>
    <row r="3030" spans="2:8" x14ac:dyDescent="0.35">
      <c r="B3030" s="626" t="s">
        <v>3295</v>
      </c>
      <c r="C3030" s="626" t="s">
        <v>3295</v>
      </c>
      <c r="D3030" s="626" t="s">
        <v>3295</v>
      </c>
      <c r="E3030" s="626" t="s">
        <v>3295</v>
      </c>
      <c r="F3030" s="626" t="s">
        <v>3295</v>
      </c>
      <c r="G3030" s="626" t="s">
        <v>3295</v>
      </c>
      <c r="H3030" s="27"/>
    </row>
    <row r="3031" spans="2:8" x14ac:dyDescent="0.35">
      <c r="B3031" s="619" t="s">
        <v>3296</v>
      </c>
      <c r="C3031" s="619" t="s">
        <v>3296</v>
      </c>
      <c r="D3031" s="619" t="s">
        <v>3296</v>
      </c>
      <c r="E3031" s="619" t="s">
        <v>3296</v>
      </c>
      <c r="F3031" s="14">
        <v>2025</v>
      </c>
      <c r="G3031" s="14">
        <v>2024</v>
      </c>
    </row>
    <row r="3032" spans="2:8" x14ac:dyDescent="0.35">
      <c r="B3032" s="620" t="s">
        <v>3297</v>
      </c>
      <c r="C3032" s="620" t="s">
        <v>3297</v>
      </c>
      <c r="D3032" s="620" t="s">
        <v>3297</v>
      </c>
      <c r="E3032" s="620" t="s">
        <v>3297</v>
      </c>
      <c r="F3032" s="10" t="s">
        <v>533</v>
      </c>
      <c r="G3032" s="10" t="s">
        <v>533</v>
      </c>
    </row>
    <row r="3033" spans="2:8" x14ac:dyDescent="0.35">
      <c r="B3033" s="17" t="s">
        <v>533</v>
      </c>
      <c r="C3033" s="623" t="s">
        <v>3307</v>
      </c>
      <c r="D3033" s="623" t="s">
        <v>3307</v>
      </c>
      <c r="E3033" s="623" t="s">
        <v>3307</v>
      </c>
      <c r="F3033" s="10" t="s">
        <v>95</v>
      </c>
      <c r="G3033" s="10" t="s">
        <v>3734</v>
      </c>
    </row>
    <row r="3034" spans="2:8" x14ac:dyDescent="0.35">
      <c r="B3034" s="18" t="s">
        <v>533</v>
      </c>
      <c r="C3034" s="19" t="s">
        <v>533</v>
      </c>
      <c r="D3034" s="622" t="s">
        <v>3309</v>
      </c>
      <c r="E3034" s="622" t="s">
        <v>3309</v>
      </c>
      <c r="F3034" s="4">
        <v>0</v>
      </c>
      <c r="G3034" s="4">
        <v>0</v>
      </c>
    </row>
    <row r="3035" spans="2:8" x14ac:dyDescent="0.35">
      <c r="B3035" s="18" t="s">
        <v>533</v>
      </c>
      <c r="C3035" s="19" t="s">
        <v>533</v>
      </c>
      <c r="D3035" s="622" t="s">
        <v>3310</v>
      </c>
      <c r="E3035" s="622" t="s">
        <v>3310</v>
      </c>
      <c r="F3035" s="4">
        <v>0</v>
      </c>
      <c r="G3035" s="4">
        <v>0</v>
      </c>
    </row>
    <row r="3036" spans="2:8" x14ac:dyDescent="0.35">
      <c r="B3036" s="18" t="s">
        <v>533</v>
      </c>
      <c r="C3036" s="19" t="s">
        <v>533</v>
      </c>
      <c r="D3036" s="622" t="s">
        <v>3311</v>
      </c>
      <c r="E3036" s="622" t="s">
        <v>3311</v>
      </c>
      <c r="F3036" s="4">
        <v>0</v>
      </c>
      <c r="G3036" s="4">
        <v>0</v>
      </c>
    </row>
    <row r="3037" spans="2:8" x14ac:dyDescent="0.35">
      <c r="B3037" s="18" t="s">
        <v>533</v>
      </c>
      <c r="C3037" s="19" t="s">
        <v>533</v>
      </c>
      <c r="D3037" s="622" t="s">
        <v>3312</v>
      </c>
      <c r="E3037" s="622" t="s">
        <v>3312</v>
      </c>
      <c r="F3037" s="4">
        <v>0</v>
      </c>
      <c r="G3037" s="4">
        <v>0</v>
      </c>
    </row>
    <row r="3038" spans="2:8" x14ac:dyDescent="0.35">
      <c r="B3038" s="18" t="s">
        <v>533</v>
      </c>
      <c r="C3038" s="19" t="s">
        <v>533</v>
      </c>
      <c r="D3038" s="622" t="s">
        <v>3313</v>
      </c>
      <c r="E3038" s="622" t="s">
        <v>3313</v>
      </c>
      <c r="F3038" s="4">
        <v>0</v>
      </c>
      <c r="G3038" s="4">
        <v>0</v>
      </c>
    </row>
    <row r="3039" spans="2:8" x14ac:dyDescent="0.35">
      <c r="B3039" s="18" t="s">
        <v>533</v>
      </c>
      <c r="C3039" s="19" t="s">
        <v>533</v>
      </c>
      <c r="D3039" s="622" t="s">
        <v>3314</v>
      </c>
      <c r="E3039" s="622" t="s">
        <v>3314</v>
      </c>
      <c r="F3039" s="4">
        <v>0</v>
      </c>
      <c r="G3039" s="4">
        <v>0</v>
      </c>
    </row>
    <row r="3040" spans="2:8" x14ac:dyDescent="0.35">
      <c r="B3040" s="18" t="s">
        <v>533</v>
      </c>
      <c r="C3040" s="19" t="s">
        <v>533</v>
      </c>
      <c r="D3040" s="622" t="s">
        <v>3315</v>
      </c>
      <c r="E3040" s="622" t="s">
        <v>3315</v>
      </c>
      <c r="F3040" s="4" t="s">
        <v>3446</v>
      </c>
      <c r="G3040" s="4" t="s">
        <v>3735</v>
      </c>
    </row>
    <row r="3041" spans="2:7" x14ac:dyDescent="0.35">
      <c r="B3041" s="18" t="s">
        <v>533</v>
      </c>
      <c r="C3041" s="19" t="s">
        <v>533</v>
      </c>
      <c r="D3041" s="622" t="s">
        <v>3316</v>
      </c>
      <c r="E3041" s="622" t="s">
        <v>3316</v>
      </c>
      <c r="F3041" s="4">
        <v>0</v>
      </c>
      <c r="G3041" s="4">
        <v>0</v>
      </c>
    </row>
    <row r="3042" spans="2:7" x14ac:dyDescent="0.35">
      <c r="B3042" s="18" t="s">
        <v>533</v>
      </c>
      <c r="C3042" s="19" t="s">
        <v>533</v>
      </c>
      <c r="D3042" s="622" t="s">
        <v>3317</v>
      </c>
      <c r="E3042" s="622" t="s">
        <v>3317</v>
      </c>
      <c r="F3042" s="4" t="s">
        <v>3447</v>
      </c>
      <c r="G3042" s="4" t="s">
        <v>3736</v>
      </c>
    </row>
    <row r="3043" spans="2:7" x14ac:dyDescent="0.35">
      <c r="B3043" s="18" t="s">
        <v>533</v>
      </c>
      <c r="C3043" s="19" t="s">
        <v>533</v>
      </c>
      <c r="D3043" s="622" t="s">
        <v>3318</v>
      </c>
      <c r="E3043" s="622" t="s">
        <v>3318</v>
      </c>
      <c r="F3043" s="4">
        <v>0</v>
      </c>
      <c r="G3043" s="4">
        <v>0</v>
      </c>
    </row>
    <row r="3044" spans="2:7" x14ac:dyDescent="0.35">
      <c r="B3044" s="621" t="s">
        <v>533</v>
      </c>
      <c r="C3044" s="621" t="s">
        <v>533</v>
      </c>
      <c r="D3044" s="621" t="s">
        <v>533</v>
      </c>
      <c r="E3044" s="621" t="s">
        <v>533</v>
      </c>
      <c r="F3044" s="4" t="s">
        <v>533</v>
      </c>
      <c r="G3044" s="4" t="s">
        <v>533</v>
      </c>
    </row>
    <row r="3045" spans="2:7" x14ac:dyDescent="0.35">
      <c r="B3045" s="17" t="s">
        <v>533</v>
      </c>
      <c r="C3045" s="623" t="s">
        <v>3308</v>
      </c>
      <c r="D3045" s="623" t="s">
        <v>3308</v>
      </c>
      <c r="E3045" s="623" t="s">
        <v>3308</v>
      </c>
      <c r="F3045" s="10" t="s">
        <v>2886</v>
      </c>
      <c r="G3045" s="10" t="s">
        <v>3734</v>
      </c>
    </row>
    <row r="3046" spans="2:7" x14ac:dyDescent="0.35">
      <c r="B3046" s="18" t="s">
        <v>533</v>
      </c>
      <c r="C3046" s="19" t="s">
        <v>533</v>
      </c>
      <c r="D3046" s="622" t="s">
        <v>3319</v>
      </c>
      <c r="E3046" s="622" t="s">
        <v>3319</v>
      </c>
      <c r="F3046" s="4" t="s">
        <v>2500</v>
      </c>
      <c r="G3046" s="4" t="s">
        <v>3737</v>
      </c>
    </row>
    <row r="3047" spans="2:7" x14ac:dyDescent="0.35">
      <c r="B3047" s="18" t="s">
        <v>533</v>
      </c>
      <c r="C3047" s="19" t="s">
        <v>533</v>
      </c>
      <c r="D3047" s="622" t="s">
        <v>3320</v>
      </c>
      <c r="E3047" s="622" t="s">
        <v>3320</v>
      </c>
      <c r="F3047" s="4" t="s">
        <v>2512</v>
      </c>
      <c r="G3047" s="4" t="s">
        <v>3738</v>
      </c>
    </row>
    <row r="3048" spans="2:7" x14ac:dyDescent="0.35">
      <c r="B3048" s="18" t="s">
        <v>533</v>
      </c>
      <c r="C3048" s="19" t="s">
        <v>533</v>
      </c>
      <c r="D3048" s="622" t="s">
        <v>3321</v>
      </c>
      <c r="E3048" s="622" t="s">
        <v>3321</v>
      </c>
      <c r="F3048" s="4" t="s">
        <v>2535</v>
      </c>
      <c r="G3048" s="4" t="s">
        <v>3739</v>
      </c>
    </row>
    <row r="3049" spans="2:7" x14ac:dyDescent="0.35">
      <c r="B3049" s="18" t="s">
        <v>533</v>
      </c>
      <c r="C3049" s="19" t="s">
        <v>533</v>
      </c>
      <c r="D3049" s="622" t="s">
        <v>3322</v>
      </c>
      <c r="E3049" s="622" t="s">
        <v>3322</v>
      </c>
      <c r="F3049" s="4">
        <v>0</v>
      </c>
      <c r="G3049" s="4">
        <v>0</v>
      </c>
    </row>
    <row r="3050" spans="2:7" x14ac:dyDescent="0.35">
      <c r="B3050" s="18" t="s">
        <v>533</v>
      </c>
      <c r="C3050" s="19" t="s">
        <v>533</v>
      </c>
      <c r="D3050" s="622" t="s">
        <v>3323</v>
      </c>
      <c r="E3050" s="622" t="s">
        <v>3323</v>
      </c>
      <c r="F3050" s="4">
        <v>0</v>
      </c>
      <c r="G3050" s="4">
        <v>0</v>
      </c>
    </row>
    <row r="3051" spans="2:7" x14ac:dyDescent="0.35">
      <c r="B3051" s="18" t="s">
        <v>533</v>
      </c>
      <c r="C3051" s="19" t="s">
        <v>533</v>
      </c>
      <c r="D3051" s="622" t="s">
        <v>3324</v>
      </c>
      <c r="E3051" s="622" t="s">
        <v>3324</v>
      </c>
      <c r="F3051" s="4" t="s">
        <v>2570</v>
      </c>
      <c r="G3051" s="4" t="s">
        <v>3740</v>
      </c>
    </row>
    <row r="3052" spans="2:7" x14ac:dyDescent="0.35">
      <c r="B3052" s="18" t="s">
        <v>533</v>
      </c>
      <c r="C3052" s="19" t="s">
        <v>533</v>
      </c>
      <c r="D3052" s="622" t="s">
        <v>3325</v>
      </c>
      <c r="E3052" s="622" t="s">
        <v>3325</v>
      </c>
      <c r="F3052" s="4">
        <v>0</v>
      </c>
      <c r="G3052" s="4">
        <v>0</v>
      </c>
    </row>
    <row r="3053" spans="2:7" x14ac:dyDescent="0.35">
      <c r="B3053" s="18" t="s">
        <v>533</v>
      </c>
      <c r="C3053" s="19" t="s">
        <v>533</v>
      </c>
      <c r="D3053" s="622" t="s">
        <v>3326</v>
      </c>
      <c r="E3053" s="622" t="s">
        <v>3326</v>
      </c>
      <c r="F3053" s="4">
        <v>0</v>
      </c>
      <c r="G3053" s="4">
        <v>0</v>
      </c>
    </row>
    <row r="3054" spans="2:7" x14ac:dyDescent="0.35">
      <c r="B3054" s="18" t="s">
        <v>533</v>
      </c>
      <c r="C3054" s="19" t="s">
        <v>533</v>
      </c>
      <c r="D3054" s="622" t="s">
        <v>3327</v>
      </c>
      <c r="E3054" s="622" t="s">
        <v>3327</v>
      </c>
      <c r="F3054" s="4">
        <v>0</v>
      </c>
      <c r="G3054" s="4">
        <v>0</v>
      </c>
    </row>
    <row r="3055" spans="2:7" x14ac:dyDescent="0.35">
      <c r="B3055" s="18" t="s">
        <v>533</v>
      </c>
      <c r="C3055" s="19" t="s">
        <v>533</v>
      </c>
      <c r="D3055" s="622" t="s">
        <v>3328</v>
      </c>
      <c r="E3055" s="622" t="s">
        <v>3328</v>
      </c>
      <c r="F3055" s="4">
        <v>0</v>
      </c>
      <c r="G3055" s="4">
        <v>0</v>
      </c>
    </row>
    <row r="3056" spans="2:7" x14ac:dyDescent="0.35">
      <c r="B3056" s="18" t="s">
        <v>533</v>
      </c>
      <c r="C3056" s="19" t="s">
        <v>533</v>
      </c>
      <c r="D3056" s="622" t="s">
        <v>3329</v>
      </c>
      <c r="E3056" s="622" t="s">
        <v>3329</v>
      </c>
      <c r="F3056" s="4">
        <v>0</v>
      </c>
      <c r="G3056" s="4">
        <v>0</v>
      </c>
    </row>
    <row r="3057" spans="2:7" x14ac:dyDescent="0.35">
      <c r="B3057" s="18" t="s">
        <v>533</v>
      </c>
      <c r="C3057" s="19" t="s">
        <v>533</v>
      </c>
      <c r="D3057" s="622" t="s">
        <v>3330</v>
      </c>
      <c r="E3057" s="622" t="s">
        <v>3330</v>
      </c>
      <c r="F3057" s="4">
        <v>0</v>
      </c>
      <c r="G3057" s="4">
        <v>0</v>
      </c>
    </row>
    <row r="3058" spans="2:7" x14ac:dyDescent="0.35">
      <c r="B3058" s="18" t="s">
        <v>533</v>
      </c>
      <c r="C3058" s="19" t="s">
        <v>533</v>
      </c>
      <c r="D3058" s="622" t="s">
        <v>3331</v>
      </c>
      <c r="E3058" s="622" t="s">
        <v>3331</v>
      </c>
      <c r="F3058" s="4">
        <v>0</v>
      </c>
      <c r="G3058" s="4">
        <v>0</v>
      </c>
    </row>
    <row r="3059" spans="2:7" x14ac:dyDescent="0.35">
      <c r="B3059" s="18" t="s">
        <v>533</v>
      </c>
      <c r="C3059" s="19" t="s">
        <v>533</v>
      </c>
      <c r="D3059" s="622" t="s">
        <v>3332</v>
      </c>
      <c r="E3059" s="622" t="s">
        <v>3332</v>
      </c>
      <c r="F3059" s="4">
        <v>0</v>
      </c>
      <c r="G3059" s="4">
        <v>0</v>
      </c>
    </row>
    <row r="3060" spans="2:7" x14ac:dyDescent="0.35">
      <c r="B3060" s="18" t="s">
        <v>533</v>
      </c>
      <c r="C3060" s="19" t="s">
        <v>533</v>
      </c>
      <c r="D3060" s="622" t="s">
        <v>3333</v>
      </c>
      <c r="E3060" s="622" t="s">
        <v>3333</v>
      </c>
      <c r="F3060" s="4">
        <v>0</v>
      </c>
      <c r="G3060" s="4">
        <v>0</v>
      </c>
    </row>
    <row r="3061" spans="2:7" x14ac:dyDescent="0.35">
      <c r="B3061" s="18" t="s">
        <v>533</v>
      </c>
      <c r="C3061" s="19" t="s">
        <v>533</v>
      </c>
      <c r="D3061" s="622" t="s">
        <v>3334</v>
      </c>
      <c r="E3061" s="622" t="s">
        <v>3334</v>
      </c>
      <c r="F3061" s="4">
        <v>0</v>
      </c>
      <c r="G3061" s="4">
        <v>0</v>
      </c>
    </row>
    <row r="3062" spans="2:7" x14ac:dyDescent="0.35">
      <c r="B3062" s="620" t="s">
        <v>3298</v>
      </c>
      <c r="C3062" s="620" t="s">
        <v>3298</v>
      </c>
      <c r="D3062" s="620" t="s">
        <v>3298</v>
      </c>
      <c r="E3062" s="620" t="s">
        <v>3298</v>
      </c>
      <c r="F3062" s="10" t="s">
        <v>598</v>
      </c>
      <c r="G3062" s="10">
        <v>0</v>
      </c>
    </row>
    <row r="3063" spans="2:7" x14ac:dyDescent="0.35">
      <c r="B3063" s="621" t="s">
        <v>533</v>
      </c>
      <c r="C3063" s="621" t="s">
        <v>533</v>
      </c>
      <c r="D3063" s="621" t="s">
        <v>533</v>
      </c>
      <c r="E3063" s="621" t="s">
        <v>533</v>
      </c>
      <c r="F3063" s="4" t="s">
        <v>533</v>
      </c>
      <c r="G3063" s="4" t="s">
        <v>533</v>
      </c>
    </row>
    <row r="3064" spans="2:7" x14ac:dyDescent="0.35">
      <c r="B3064" s="620" t="s">
        <v>3299</v>
      </c>
      <c r="C3064" s="620" t="s">
        <v>3299</v>
      </c>
      <c r="D3064" s="620" t="s">
        <v>3299</v>
      </c>
      <c r="E3064" s="620" t="s">
        <v>3299</v>
      </c>
      <c r="F3064" s="10" t="s">
        <v>533</v>
      </c>
      <c r="G3064" s="10" t="s">
        <v>533</v>
      </c>
    </row>
    <row r="3065" spans="2:7" x14ac:dyDescent="0.35">
      <c r="B3065" s="17" t="s">
        <v>533</v>
      </c>
      <c r="C3065" s="623" t="s">
        <v>3307</v>
      </c>
      <c r="D3065" s="623" t="s">
        <v>3307</v>
      </c>
      <c r="E3065" s="623" t="s">
        <v>3307</v>
      </c>
      <c r="F3065" s="10">
        <v>0</v>
      </c>
      <c r="G3065" s="10">
        <v>0</v>
      </c>
    </row>
    <row r="3066" spans="2:7" x14ac:dyDescent="0.35">
      <c r="B3066" s="18" t="s">
        <v>533</v>
      </c>
      <c r="C3066" s="19" t="s">
        <v>533</v>
      </c>
      <c r="D3066" s="622" t="s">
        <v>3335</v>
      </c>
      <c r="E3066" s="622" t="s">
        <v>3335</v>
      </c>
      <c r="F3066" s="4">
        <v>0</v>
      </c>
      <c r="G3066" s="4">
        <v>0</v>
      </c>
    </row>
    <row r="3067" spans="2:7" x14ac:dyDescent="0.35">
      <c r="B3067" s="18" t="s">
        <v>533</v>
      </c>
      <c r="C3067" s="19" t="s">
        <v>533</v>
      </c>
      <c r="D3067" s="622" t="s">
        <v>3336</v>
      </c>
      <c r="E3067" s="622" t="s">
        <v>3336</v>
      </c>
      <c r="F3067" s="4">
        <v>0</v>
      </c>
      <c r="G3067" s="4">
        <v>0</v>
      </c>
    </row>
    <row r="3068" spans="2:7" x14ac:dyDescent="0.35">
      <c r="B3068" s="18" t="s">
        <v>533</v>
      </c>
      <c r="C3068" s="19" t="s">
        <v>533</v>
      </c>
      <c r="D3068" s="622" t="s">
        <v>3337</v>
      </c>
      <c r="E3068" s="622" t="s">
        <v>3337</v>
      </c>
      <c r="F3068" s="4">
        <v>0</v>
      </c>
      <c r="G3068" s="4">
        <v>0</v>
      </c>
    </row>
    <row r="3069" spans="2:7" x14ac:dyDescent="0.35">
      <c r="B3069" s="621" t="s">
        <v>533</v>
      </c>
      <c r="C3069" s="621" t="s">
        <v>533</v>
      </c>
      <c r="D3069" s="621" t="s">
        <v>533</v>
      </c>
      <c r="E3069" s="621" t="s">
        <v>533</v>
      </c>
      <c r="F3069" s="4" t="s">
        <v>533</v>
      </c>
      <c r="G3069" s="4" t="s">
        <v>533</v>
      </c>
    </row>
    <row r="3070" spans="2:7" x14ac:dyDescent="0.35">
      <c r="B3070" s="17" t="s">
        <v>533</v>
      </c>
      <c r="C3070" s="623" t="s">
        <v>3308</v>
      </c>
      <c r="D3070" s="623" t="s">
        <v>3308</v>
      </c>
      <c r="E3070" s="623" t="s">
        <v>3308</v>
      </c>
      <c r="F3070" s="10" t="s">
        <v>598</v>
      </c>
      <c r="G3070" s="10">
        <v>0</v>
      </c>
    </row>
    <row r="3071" spans="2:7" x14ac:dyDescent="0.35">
      <c r="B3071" s="18" t="s">
        <v>533</v>
      </c>
      <c r="C3071" s="19" t="s">
        <v>533</v>
      </c>
      <c r="D3071" s="622" t="s">
        <v>3335</v>
      </c>
      <c r="E3071" s="622" t="s">
        <v>3335</v>
      </c>
      <c r="F3071" s="4">
        <v>0</v>
      </c>
      <c r="G3071" s="4">
        <v>0</v>
      </c>
    </row>
    <row r="3072" spans="2:7" x14ac:dyDescent="0.35">
      <c r="B3072" s="18" t="s">
        <v>533</v>
      </c>
      <c r="C3072" s="19" t="s">
        <v>533</v>
      </c>
      <c r="D3072" s="622" t="s">
        <v>3336</v>
      </c>
      <c r="E3072" s="622" t="s">
        <v>3336</v>
      </c>
      <c r="F3072" s="4" t="s">
        <v>598</v>
      </c>
      <c r="G3072" s="4">
        <v>0</v>
      </c>
    </row>
    <row r="3073" spans="2:7" x14ac:dyDescent="0.35">
      <c r="B3073" s="18" t="s">
        <v>533</v>
      </c>
      <c r="C3073" s="19" t="s">
        <v>533</v>
      </c>
      <c r="D3073" s="622" t="s">
        <v>3338</v>
      </c>
      <c r="E3073" s="622" t="s">
        <v>3338</v>
      </c>
      <c r="F3073" s="4">
        <v>0</v>
      </c>
      <c r="G3073" s="4">
        <v>0</v>
      </c>
    </row>
    <row r="3074" spans="2:7" x14ac:dyDescent="0.35">
      <c r="B3074" s="620" t="s">
        <v>3300</v>
      </c>
      <c r="C3074" s="620" t="s">
        <v>3300</v>
      </c>
      <c r="D3074" s="620" t="s">
        <v>3300</v>
      </c>
      <c r="E3074" s="620" t="s">
        <v>3300</v>
      </c>
      <c r="F3074" s="10" t="s">
        <v>3448</v>
      </c>
      <c r="G3074" s="10">
        <v>0</v>
      </c>
    </row>
    <row r="3075" spans="2:7" x14ac:dyDescent="0.35">
      <c r="B3075" s="621" t="s">
        <v>533</v>
      </c>
      <c r="C3075" s="621" t="s">
        <v>533</v>
      </c>
      <c r="D3075" s="621" t="s">
        <v>533</v>
      </c>
      <c r="E3075" s="621" t="s">
        <v>533</v>
      </c>
      <c r="F3075" s="4" t="s">
        <v>533</v>
      </c>
      <c r="G3075" s="4" t="s">
        <v>533</v>
      </c>
    </row>
    <row r="3076" spans="2:7" x14ac:dyDescent="0.35">
      <c r="B3076" s="620" t="s">
        <v>3301</v>
      </c>
      <c r="C3076" s="620" t="s">
        <v>3301</v>
      </c>
      <c r="D3076" s="620" t="s">
        <v>3301</v>
      </c>
      <c r="E3076" s="620" t="s">
        <v>3301</v>
      </c>
      <c r="F3076" s="10" t="s">
        <v>533</v>
      </c>
      <c r="G3076" s="10" t="s">
        <v>533</v>
      </c>
    </row>
    <row r="3077" spans="2:7" x14ac:dyDescent="0.35">
      <c r="B3077" s="17" t="s">
        <v>533</v>
      </c>
      <c r="C3077" s="623" t="s">
        <v>3307</v>
      </c>
      <c r="D3077" s="623" t="s">
        <v>3307</v>
      </c>
      <c r="E3077" s="623" t="s">
        <v>3307</v>
      </c>
      <c r="F3077" s="10">
        <v>0</v>
      </c>
      <c r="G3077" s="10">
        <v>0</v>
      </c>
    </row>
    <row r="3078" spans="2:7" x14ac:dyDescent="0.35">
      <c r="B3078" s="18" t="s">
        <v>533</v>
      </c>
      <c r="C3078" s="19" t="s">
        <v>533</v>
      </c>
      <c r="D3078" s="622" t="s">
        <v>3339</v>
      </c>
      <c r="E3078" s="622" t="s">
        <v>3339</v>
      </c>
      <c r="F3078" s="4">
        <v>0</v>
      </c>
      <c r="G3078" s="4">
        <v>0</v>
      </c>
    </row>
    <row r="3079" spans="2:7" x14ac:dyDescent="0.35">
      <c r="B3079" s="18" t="s">
        <v>533</v>
      </c>
      <c r="C3079" s="19" t="s">
        <v>533</v>
      </c>
      <c r="D3079" s="19" t="s">
        <v>533</v>
      </c>
      <c r="E3079" s="20" t="s">
        <v>3343</v>
      </c>
      <c r="F3079" s="4">
        <v>0</v>
      </c>
      <c r="G3079" s="4">
        <v>0</v>
      </c>
    </row>
    <row r="3080" spans="2:7" x14ac:dyDescent="0.35">
      <c r="B3080" s="18" t="s">
        <v>533</v>
      </c>
      <c r="C3080" s="19" t="s">
        <v>533</v>
      </c>
      <c r="D3080" s="19" t="s">
        <v>533</v>
      </c>
      <c r="E3080" s="20" t="s">
        <v>3344</v>
      </c>
      <c r="F3080" s="4">
        <v>0</v>
      </c>
      <c r="G3080" s="4">
        <v>0</v>
      </c>
    </row>
    <row r="3081" spans="2:7" x14ac:dyDescent="0.35">
      <c r="B3081" s="18" t="s">
        <v>533</v>
      </c>
      <c r="C3081" s="19" t="s">
        <v>533</v>
      </c>
      <c r="D3081" s="622" t="s">
        <v>3340</v>
      </c>
      <c r="E3081" s="622" t="s">
        <v>3340</v>
      </c>
      <c r="F3081" s="4">
        <v>0</v>
      </c>
      <c r="G3081" s="4">
        <v>0</v>
      </c>
    </row>
    <row r="3082" spans="2:7" x14ac:dyDescent="0.35">
      <c r="B3082" s="621" t="s">
        <v>533</v>
      </c>
      <c r="C3082" s="621" t="s">
        <v>533</v>
      </c>
      <c r="D3082" s="621" t="s">
        <v>533</v>
      </c>
      <c r="E3082" s="621" t="s">
        <v>533</v>
      </c>
      <c r="F3082" s="4" t="s">
        <v>533</v>
      </c>
      <c r="G3082" s="4" t="s">
        <v>533</v>
      </c>
    </row>
    <row r="3083" spans="2:7" x14ac:dyDescent="0.35">
      <c r="B3083" s="17" t="s">
        <v>533</v>
      </c>
      <c r="C3083" s="623" t="s">
        <v>3308</v>
      </c>
      <c r="D3083" s="623" t="s">
        <v>3308</v>
      </c>
      <c r="E3083" s="623" t="s">
        <v>3308</v>
      </c>
      <c r="F3083" s="10">
        <v>0</v>
      </c>
      <c r="G3083" s="10">
        <v>0</v>
      </c>
    </row>
    <row r="3084" spans="2:7" x14ac:dyDescent="0.35">
      <c r="B3084" s="18" t="s">
        <v>533</v>
      </c>
      <c r="C3084" s="19" t="s">
        <v>533</v>
      </c>
      <c r="D3084" s="622" t="s">
        <v>3341</v>
      </c>
      <c r="E3084" s="622" t="s">
        <v>3341</v>
      </c>
      <c r="F3084" s="4">
        <v>0</v>
      </c>
      <c r="G3084" s="4">
        <v>0</v>
      </c>
    </row>
    <row r="3085" spans="2:7" x14ac:dyDescent="0.35">
      <c r="B3085" s="18" t="s">
        <v>533</v>
      </c>
      <c r="C3085" s="19" t="s">
        <v>533</v>
      </c>
      <c r="D3085" s="19" t="s">
        <v>533</v>
      </c>
      <c r="E3085" s="20" t="s">
        <v>3343</v>
      </c>
      <c r="F3085" s="4">
        <v>0</v>
      </c>
      <c r="G3085" s="4">
        <v>0</v>
      </c>
    </row>
    <row r="3086" spans="2:7" x14ac:dyDescent="0.35">
      <c r="B3086" s="18" t="s">
        <v>533</v>
      </c>
      <c r="C3086" s="19" t="s">
        <v>533</v>
      </c>
      <c r="D3086" s="19" t="s">
        <v>533</v>
      </c>
      <c r="E3086" s="20" t="s">
        <v>3344</v>
      </c>
      <c r="F3086" s="4">
        <v>0</v>
      </c>
      <c r="G3086" s="4">
        <v>0</v>
      </c>
    </row>
    <row r="3087" spans="2:7" x14ac:dyDescent="0.35">
      <c r="B3087" s="18" t="s">
        <v>533</v>
      </c>
      <c r="C3087" s="19" t="s">
        <v>533</v>
      </c>
      <c r="D3087" s="622" t="s">
        <v>3342</v>
      </c>
      <c r="E3087" s="622" t="s">
        <v>3342</v>
      </c>
      <c r="F3087" s="4">
        <v>0</v>
      </c>
      <c r="G3087" s="4">
        <v>0</v>
      </c>
    </row>
    <row r="3088" spans="2:7" x14ac:dyDescent="0.35">
      <c r="B3088" s="620" t="s">
        <v>3302</v>
      </c>
      <c r="C3088" s="620" t="s">
        <v>3302</v>
      </c>
      <c r="D3088" s="620" t="s">
        <v>3302</v>
      </c>
      <c r="E3088" s="620" t="s">
        <v>3302</v>
      </c>
      <c r="F3088" s="10">
        <v>0</v>
      </c>
      <c r="G3088" s="10">
        <v>0</v>
      </c>
    </row>
    <row r="3089" spans="2:8" x14ac:dyDescent="0.35">
      <c r="B3089" s="621" t="s">
        <v>533</v>
      </c>
      <c r="C3089" s="621" t="s">
        <v>533</v>
      </c>
      <c r="D3089" s="621" t="s">
        <v>533</v>
      </c>
      <c r="E3089" s="621" t="s">
        <v>533</v>
      </c>
      <c r="F3089" s="4" t="s">
        <v>533</v>
      </c>
      <c r="G3089" s="4" t="s">
        <v>533</v>
      </c>
    </row>
    <row r="3090" spans="2:8" x14ac:dyDescent="0.35">
      <c r="B3090" s="620" t="s">
        <v>3303</v>
      </c>
      <c r="C3090" s="620" t="s">
        <v>3303</v>
      </c>
      <c r="D3090" s="620" t="s">
        <v>3303</v>
      </c>
      <c r="E3090" s="620" t="s">
        <v>3303</v>
      </c>
      <c r="F3090" s="10">
        <v>0</v>
      </c>
      <c r="G3090" s="10">
        <v>0</v>
      </c>
    </row>
    <row r="3091" spans="2:8" x14ac:dyDescent="0.35">
      <c r="B3091" s="621" t="s">
        <v>533</v>
      </c>
      <c r="C3091" s="621" t="s">
        <v>533</v>
      </c>
      <c r="D3091" s="621" t="s">
        <v>533</v>
      </c>
      <c r="E3091" s="621" t="s">
        <v>533</v>
      </c>
      <c r="F3091" s="4" t="s">
        <v>533</v>
      </c>
      <c r="G3091" s="4" t="s">
        <v>533</v>
      </c>
    </row>
    <row r="3092" spans="2:8" x14ac:dyDescent="0.35">
      <c r="B3092" s="620" t="s">
        <v>3304</v>
      </c>
      <c r="C3092" s="620" t="s">
        <v>3304</v>
      </c>
      <c r="D3092" s="620" t="s">
        <v>3304</v>
      </c>
      <c r="E3092" s="620" t="s">
        <v>3304</v>
      </c>
      <c r="F3092" s="10">
        <v>0</v>
      </c>
      <c r="G3092" s="10">
        <v>0</v>
      </c>
    </row>
    <row r="3093" spans="2:8" x14ac:dyDescent="0.35">
      <c r="B3093" s="621" t="s">
        <v>533</v>
      </c>
      <c r="C3093" s="621" t="s">
        <v>533</v>
      </c>
      <c r="D3093" s="621" t="s">
        <v>533</v>
      </c>
      <c r="E3093" s="621" t="s">
        <v>533</v>
      </c>
      <c r="F3093" s="4" t="s">
        <v>533</v>
      </c>
      <c r="G3093" s="4" t="s">
        <v>533</v>
      </c>
    </row>
    <row r="3094" spans="2:8" x14ac:dyDescent="0.35">
      <c r="B3094" s="620" t="s">
        <v>3305</v>
      </c>
      <c r="C3094" s="620" t="s">
        <v>3305</v>
      </c>
      <c r="D3094" s="620" t="s">
        <v>3305</v>
      </c>
      <c r="E3094" s="620" t="s">
        <v>3305</v>
      </c>
      <c r="F3094" s="10">
        <v>0</v>
      </c>
      <c r="G3094" s="10">
        <v>0</v>
      </c>
    </row>
    <row r="3095" spans="2:8" x14ac:dyDescent="0.35">
      <c r="B3095" s="621" t="s">
        <v>533</v>
      </c>
      <c r="C3095" s="621" t="s">
        <v>533</v>
      </c>
      <c r="D3095" s="621" t="s">
        <v>533</v>
      </c>
      <c r="E3095" s="621" t="s">
        <v>533</v>
      </c>
      <c r="F3095" s="4" t="s">
        <v>533</v>
      </c>
      <c r="G3095" s="4" t="s">
        <v>533</v>
      </c>
    </row>
    <row r="3096" spans="2:8" x14ac:dyDescent="0.35">
      <c r="B3096" s="21" t="s">
        <v>533</v>
      </c>
      <c r="C3096" s="21" t="s">
        <v>533</v>
      </c>
      <c r="D3096" s="21" t="s">
        <v>533</v>
      </c>
      <c r="E3096" s="21" t="s">
        <v>533</v>
      </c>
      <c r="F3096" s="24" t="s">
        <v>533</v>
      </c>
      <c r="G3096" s="24" t="s">
        <v>533</v>
      </c>
    </row>
    <row r="3097" spans="2:8" x14ac:dyDescent="0.35">
      <c r="B3097" s="22" t="s">
        <v>533</v>
      </c>
      <c r="C3097" s="22" t="s">
        <v>533</v>
      </c>
      <c r="D3097" s="22" t="s">
        <v>533</v>
      </c>
      <c r="E3097" s="22" t="s">
        <v>533</v>
      </c>
      <c r="F3097" s="25" t="s">
        <v>533</v>
      </c>
      <c r="G3097" s="25" t="s">
        <v>533</v>
      </c>
    </row>
    <row r="3098" spans="2:8" x14ac:dyDescent="0.35">
      <c r="B3098" s="23" t="s">
        <v>533</v>
      </c>
      <c r="C3098" s="23" t="s">
        <v>533</v>
      </c>
      <c r="D3098" s="23" t="s">
        <v>533</v>
      </c>
      <c r="E3098" s="23" t="s">
        <v>533</v>
      </c>
      <c r="F3098" s="26" t="s">
        <v>533</v>
      </c>
      <c r="G3098" s="26" t="s">
        <v>533</v>
      </c>
    </row>
    <row r="3099" spans="2:8" x14ac:dyDescent="0.35">
      <c r="B3099" s="624" t="s">
        <v>44</v>
      </c>
      <c r="C3099" s="624" t="s">
        <v>44</v>
      </c>
      <c r="D3099" s="624" t="s">
        <v>44</v>
      </c>
      <c r="E3099" s="624" t="s">
        <v>44</v>
      </c>
      <c r="F3099" s="624" t="s">
        <v>44</v>
      </c>
      <c r="G3099" s="624" t="s">
        <v>44</v>
      </c>
      <c r="H3099" s="27"/>
    </row>
    <row r="3100" spans="2:8" x14ac:dyDescent="0.35">
      <c r="B3100" s="625" t="s">
        <v>3293</v>
      </c>
      <c r="C3100" s="625" t="s">
        <v>3293</v>
      </c>
      <c r="D3100" s="625" t="s">
        <v>3293</v>
      </c>
      <c r="E3100" s="625" t="s">
        <v>3293</v>
      </c>
      <c r="F3100" s="625" t="s">
        <v>3293</v>
      </c>
      <c r="G3100" s="625" t="s">
        <v>3293</v>
      </c>
      <c r="H3100" s="27"/>
    </row>
    <row r="3101" spans="2:8" x14ac:dyDescent="0.35">
      <c r="B3101" s="625" t="s">
        <v>3294</v>
      </c>
      <c r="C3101" s="625" t="s">
        <v>3294</v>
      </c>
      <c r="D3101" s="625" t="s">
        <v>3294</v>
      </c>
      <c r="E3101" s="625" t="s">
        <v>3294</v>
      </c>
      <c r="F3101" s="625" t="s">
        <v>3294</v>
      </c>
      <c r="G3101" s="625" t="s">
        <v>3294</v>
      </c>
      <c r="H3101" s="27"/>
    </row>
    <row r="3102" spans="2:8" x14ac:dyDescent="0.35">
      <c r="B3102" s="626" t="s">
        <v>3295</v>
      </c>
      <c r="C3102" s="626" t="s">
        <v>3295</v>
      </c>
      <c r="D3102" s="626" t="s">
        <v>3295</v>
      </c>
      <c r="E3102" s="626" t="s">
        <v>3295</v>
      </c>
      <c r="F3102" s="626" t="s">
        <v>3295</v>
      </c>
      <c r="G3102" s="626" t="s">
        <v>3295</v>
      </c>
      <c r="H3102" s="27"/>
    </row>
    <row r="3103" spans="2:8" x14ac:dyDescent="0.35">
      <c r="B3103" s="619" t="s">
        <v>3296</v>
      </c>
      <c r="C3103" s="619" t="s">
        <v>3296</v>
      </c>
      <c r="D3103" s="619" t="s">
        <v>3296</v>
      </c>
      <c r="E3103" s="619" t="s">
        <v>3296</v>
      </c>
      <c r="F3103" s="14">
        <v>2025</v>
      </c>
      <c r="G3103" s="14">
        <v>2024</v>
      </c>
    </row>
    <row r="3104" spans="2:8" x14ac:dyDescent="0.35">
      <c r="B3104" s="620" t="s">
        <v>3297</v>
      </c>
      <c r="C3104" s="620" t="s">
        <v>3297</v>
      </c>
      <c r="D3104" s="620" t="s">
        <v>3297</v>
      </c>
      <c r="E3104" s="620" t="s">
        <v>3297</v>
      </c>
      <c r="F3104" s="10" t="s">
        <v>533</v>
      </c>
      <c r="G3104" s="10" t="s">
        <v>533</v>
      </c>
    </row>
    <row r="3105" spans="2:7" x14ac:dyDescent="0.35">
      <c r="B3105" s="17" t="s">
        <v>533</v>
      </c>
      <c r="C3105" s="623" t="s">
        <v>3307</v>
      </c>
      <c r="D3105" s="623" t="s">
        <v>3307</v>
      </c>
      <c r="E3105" s="623" t="s">
        <v>3307</v>
      </c>
      <c r="F3105" s="10" t="s">
        <v>96</v>
      </c>
      <c r="G3105" s="10" t="s">
        <v>3741</v>
      </c>
    </row>
    <row r="3106" spans="2:7" x14ac:dyDescent="0.35">
      <c r="B3106" s="18" t="s">
        <v>533</v>
      </c>
      <c r="C3106" s="19" t="s">
        <v>533</v>
      </c>
      <c r="D3106" s="622" t="s">
        <v>3309</v>
      </c>
      <c r="E3106" s="622" t="s">
        <v>3309</v>
      </c>
      <c r="F3106" s="4">
        <v>0</v>
      </c>
      <c r="G3106" s="4">
        <v>0</v>
      </c>
    </row>
    <row r="3107" spans="2:7" x14ac:dyDescent="0.35">
      <c r="B3107" s="18" t="s">
        <v>533</v>
      </c>
      <c r="C3107" s="19" t="s">
        <v>533</v>
      </c>
      <c r="D3107" s="622" t="s">
        <v>3310</v>
      </c>
      <c r="E3107" s="622" t="s">
        <v>3310</v>
      </c>
      <c r="F3107" s="4">
        <v>0</v>
      </c>
      <c r="G3107" s="4">
        <v>0</v>
      </c>
    </row>
    <row r="3108" spans="2:7" x14ac:dyDescent="0.35">
      <c r="B3108" s="18" t="s">
        <v>533</v>
      </c>
      <c r="C3108" s="19" t="s">
        <v>533</v>
      </c>
      <c r="D3108" s="622" t="s">
        <v>3311</v>
      </c>
      <c r="E3108" s="622" t="s">
        <v>3311</v>
      </c>
      <c r="F3108" s="4">
        <v>0</v>
      </c>
      <c r="G3108" s="4">
        <v>0</v>
      </c>
    </row>
    <row r="3109" spans="2:7" x14ac:dyDescent="0.35">
      <c r="B3109" s="18" t="s">
        <v>533</v>
      </c>
      <c r="C3109" s="19" t="s">
        <v>533</v>
      </c>
      <c r="D3109" s="622" t="s">
        <v>3312</v>
      </c>
      <c r="E3109" s="622" t="s">
        <v>3312</v>
      </c>
      <c r="F3109" s="4">
        <v>0</v>
      </c>
      <c r="G3109" s="4">
        <v>0</v>
      </c>
    </row>
    <row r="3110" spans="2:7" x14ac:dyDescent="0.35">
      <c r="B3110" s="18" t="s">
        <v>533</v>
      </c>
      <c r="C3110" s="19" t="s">
        <v>533</v>
      </c>
      <c r="D3110" s="622" t="s">
        <v>3313</v>
      </c>
      <c r="E3110" s="622" t="s">
        <v>3313</v>
      </c>
      <c r="F3110" s="4">
        <v>0</v>
      </c>
      <c r="G3110" s="4">
        <v>0</v>
      </c>
    </row>
    <row r="3111" spans="2:7" x14ac:dyDescent="0.35">
      <c r="B3111" s="18" t="s">
        <v>533</v>
      </c>
      <c r="C3111" s="19" t="s">
        <v>533</v>
      </c>
      <c r="D3111" s="622" t="s">
        <v>3314</v>
      </c>
      <c r="E3111" s="622" t="s">
        <v>3314</v>
      </c>
      <c r="F3111" s="4">
        <v>0</v>
      </c>
      <c r="G3111" s="4">
        <v>0</v>
      </c>
    </row>
    <row r="3112" spans="2:7" x14ac:dyDescent="0.35">
      <c r="B3112" s="18" t="s">
        <v>533</v>
      </c>
      <c r="C3112" s="19" t="s">
        <v>533</v>
      </c>
      <c r="D3112" s="622" t="s">
        <v>3315</v>
      </c>
      <c r="E3112" s="622" t="s">
        <v>3315</v>
      </c>
      <c r="F3112" s="4" t="s">
        <v>3449</v>
      </c>
      <c r="G3112" s="4" t="s">
        <v>3742</v>
      </c>
    </row>
    <row r="3113" spans="2:7" x14ac:dyDescent="0.35">
      <c r="B3113" s="18" t="s">
        <v>533</v>
      </c>
      <c r="C3113" s="19" t="s">
        <v>533</v>
      </c>
      <c r="D3113" s="622" t="s">
        <v>3316</v>
      </c>
      <c r="E3113" s="622" t="s">
        <v>3316</v>
      </c>
      <c r="F3113" s="4">
        <v>0</v>
      </c>
      <c r="G3113" s="4">
        <v>0</v>
      </c>
    </row>
    <row r="3114" spans="2:7" x14ac:dyDescent="0.35">
      <c r="B3114" s="18" t="s">
        <v>533</v>
      </c>
      <c r="C3114" s="19" t="s">
        <v>533</v>
      </c>
      <c r="D3114" s="622" t="s">
        <v>3317</v>
      </c>
      <c r="E3114" s="622" t="s">
        <v>3317</v>
      </c>
      <c r="F3114" s="4" t="s">
        <v>3450</v>
      </c>
      <c r="G3114" s="4" t="s">
        <v>3743</v>
      </c>
    </row>
    <row r="3115" spans="2:7" x14ac:dyDescent="0.35">
      <c r="B3115" s="18" t="s">
        <v>533</v>
      </c>
      <c r="C3115" s="19" t="s">
        <v>533</v>
      </c>
      <c r="D3115" s="622" t="s">
        <v>3318</v>
      </c>
      <c r="E3115" s="622" t="s">
        <v>3318</v>
      </c>
      <c r="F3115" s="4">
        <v>0</v>
      </c>
      <c r="G3115" s="4">
        <v>0</v>
      </c>
    </row>
    <row r="3116" spans="2:7" x14ac:dyDescent="0.35">
      <c r="B3116" s="621" t="s">
        <v>533</v>
      </c>
      <c r="C3116" s="621" t="s">
        <v>533</v>
      </c>
      <c r="D3116" s="621" t="s">
        <v>533</v>
      </c>
      <c r="E3116" s="621" t="s">
        <v>533</v>
      </c>
      <c r="F3116" s="4" t="s">
        <v>533</v>
      </c>
      <c r="G3116" s="4" t="s">
        <v>533</v>
      </c>
    </row>
    <row r="3117" spans="2:7" x14ac:dyDescent="0.35">
      <c r="B3117" s="17" t="s">
        <v>533</v>
      </c>
      <c r="C3117" s="623" t="s">
        <v>3308</v>
      </c>
      <c r="D3117" s="623" t="s">
        <v>3308</v>
      </c>
      <c r="E3117" s="623" t="s">
        <v>3308</v>
      </c>
      <c r="F3117" s="10" t="s">
        <v>2887</v>
      </c>
      <c r="G3117" s="10" t="s">
        <v>3741</v>
      </c>
    </row>
    <row r="3118" spans="2:7" x14ac:dyDescent="0.35">
      <c r="B3118" s="18" t="s">
        <v>533</v>
      </c>
      <c r="C3118" s="19" t="s">
        <v>533</v>
      </c>
      <c r="D3118" s="622" t="s">
        <v>3319</v>
      </c>
      <c r="E3118" s="622" t="s">
        <v>3319</v>
      </c>
      <c r="F3118" s="4" t="s">
        <v>2571</v>
      </c>
      <c r="G3118" s="4" t="s">
        <v>3744</v>
      </c>
    </row>
    <row r="3119" spans="2:7" x14ac:dyDescent="0.35">
      <c r="B3119" s="18" t="s">
        <v>533</v>
      </c>
      <c r="C3119" s="19" t="s">
        <v>533</v>
      </c>
      <c r="D3119" s="622" t="s">
        <v>3320</v>
      </c>
      <c r="E3119" s="622" t="s">
        <v>3320</v>
      </c>
      <c r="F3119" s="4" t="s">
        <v>2578</v>
      </c>
      <c r="G3119" s="4" t="s">
        <v>3745</v>
      </c>
    </row>
    <row r="3120" spans="2:7" x14ac:dyDescent="0.35">
      <c r="B3120" s="18" t="s">
        <v>533</v>
      </c>
      <c r="C3120" s="19" t="s">
        <v>533</v>
      </c>
      <c r="D3120" s="622" t="s">
        <v>3321</v>
      </c>
      <c r="E3120" s="622" t="s">
        <v>3321</v>
      </c>
      <c r="F3120" s="4" t="s">
        <v>2598</v>
      </c>
      <c r="G3120" s="4" t="s">
        <v>3746</v>
      </c>
    </row>
    <row r="3121" spans="2:7" x14ac:dyDescent="0.35">
      <c r="B3121" s="18" t="s">
        <v>533</v>
      </c>
      <c r="C3121" s="19" t="s">
        <v>533</v>
      </c>
      <c r="D3121" s="622" t="s">
        <v>3322</v>
      </c>
      <c r="E3121" s="622" t="s">
        <v>3322</v>
      </c>
      <c r="F3121" s="4">
        <v>0</v>
      </c>
      <c r="G3121" s="4">
        <v>0</v>
      </c>
    </row>
    <row r="3122" spans="2:7" x14ac:dyDescent="0.35">
      <c r="B3122" s="18" t="s">
        <v>533</v>
      </c>
      <c r="C3122" s="19" t="s">
        <v>533</v>
      </c>
      <c r="D3122" s="622" t="s">
        <v>3323</v>
      </c>
      <c r="E3122" s="622" t="s">
        <v>3323</v>
      </c>
      <c r="F3122" s="4">
        <v>0</v>
      </c>
      <c r="G3122" s="4">
        <v>0</v>
      </c>
    </row>
    <row r="3123" spans="2:7" x14ac:dyDescent="0.35">
      <c r="B3123" s="18" t="s">
        <v>533</v>
      </c>
      <c r="C3123" s="19" t="s">
        <v>533</v>
      </c>
      <c r="D3123" s="622" t="s">
        <v>3324</v>
      </c>
      <c r="E3123" s="622" t="s">
        <v>3324</v>
      </c>
      <c r="F3123" s="4">
        <v>0</v>
      </c>
      <c r="G3123" s="4">
        <v>0</v>
      </c>
    </row>
    <row r="3124" spans="2:7" x14ac:dyDescent="0.35">
      <c r="B3124" s="18" t="s">
        <v>533</v>
      </c>
      <c r="C3124" s="19" t="s">
        <v>533</v>
      </c>
      <c r="D3124" s="622" t="s">
        <v>3325</v>
      </c>
      <c r="E3124" s="622" t="s">
        <v>3325</v>
      </c>
      <c r="F3124" s="4">
        <v>0</v>
      </c>
      <c r="G3124" s="4">
        <v>0</v>
      </c>
    </row>
    <row r="3125" spans="2:7" x14ac:dyDescent="0.35">
      <c r="B3125" s="18" t="s">
        <v>533</v>
      </c>
      <c r="C3125" s="19" t="s">
        <v>533</v>
      </c>
      <c r="D3125" s="622" t="s">
        <v>3326</v>
      </c>
      <c r="E3125" s="622" t="s">
        <v>3326</v>
      </c>
      <c r="F3125" s="4">
        <v>0</v>
      </c>
      <c r="G3125" s="4">
        <v>0</v>
      </c>
    </row>
    <row r="3126" spans="2:7" x14ac:dyDescent="0.35">
      <c r="B3126" s="18" t="s">
        <v>533</v>
      </c>
      <c r="C3126" s="19" t="s">
        <v>533</v>
      </c>
      <c r="D3126" s="622" t="s">
        <v>3327</v>
      </c>
      <c r="E3126" s="622" t="s">
        <v>3327</v>
      </c>
      <c r="F3126" s="4">
        <v>0</v>
      </c>
      <c r="G3126" s="4">
        <v>0</v>
      </c>
    </row>
    <row r="3127" spans="2:7" x14ac:dyDescent="0.35">
      <c r="B3127" s="18" t="s">
        <v>533</v>
      </c>
      <c r="C3127" s="19" t="s">
        <v>533</v>
      </c>
      <c r="D3127" s="622" t="s">
        <v>3328</v>
      </c>
      <c r="E3127" s="622" t="s">
        <v>3328</v>
      </c>
      <c r="F3127" s="4">
        <v>0</v>
      </c>
      <c r="G3127" s="4">
        <v>0</v>
      </c>
    </row>
    <row r="3128" spans="2:7" x14ac:dyDescent="0.35">
      <c r="B3128" s="18" t="s">
        <v>533</v>
      </c>
      <c r="C3128" s="19" t="s">
        <v>533</v>
      </c>
      <c r="D3128" s="622" t="s">
        <v>3329</v>
      </c>
      <c r="E3128" s="622" t="s">
        <v>3329</v>
      </c>
      <c r="F3128" s="4">
        <v>0</v>
      </c>
      <c r="G3128" s="4">
        <v>0</v>
      </c>
    </row>
    <row r="3129" spans="2:7" x14ac:dyDescent="0.35">
      <c r="B3129" s="18" t="s">
        <v>533</v>
      </c>
      <c r="C3129" s="19" t="s">
        <v>533</v>
      </c>
      <c r="D3129" s="622" t="s">
        <v>3330</v>
      </c>
      <c r="E3129" s="622" t="s">
        <v>3330</v>
      </c>
      <c r="F3129" s="4">
        <v>0</v>
      </c>
      <c r="G3129" s="4">
        <v>0</v>
      </c>
    </row>
    <row r="3130" spans="2:7" x14ac:dyDescent="0.35">
      <c r="B3130" s="18" t="s">
        <v>533</v>
      </c>
      <c r="C3130" s="19" t="s">
        <v>533</v>
      </c>
      <c r="D3130" s="622" t="s">
        <v>3331</v>
      </c>
      <c r="E3130" s="622" t="s">
        <v>3331</v>
      </c>
      <c r="F3130" s="4">
        <v>0</v>
      </c>
      <c r="G3130" s="4">
        <v>0</v>
      </c>
    </row>
    <row r="3131" spans="2:7" x14ac:dyDescent="0.35">
      <c r="B3131" s="18" t="s">
        <v>533</v>
      </c>
      <c r="C3131" s="19" t="s">
        <v>533</v>
      </c>
      <c r="D3131" s="622" t="s">
        <v>3332</v>
      </c>
      <c r="E3131" s="622" t="s">
        <v>3332</v>
      </c>
      <c r="F3131" s="4">
        <v>0</v>
      </c>
      <c r="G3131" s="4">
        <v>0</v>
      </c>
    </row>
    <row r="3132" spans="2:7" x14ac:dyDescent="0.35">
      <c r="B3132" s="18" t="s">
        <v>533</v>
      </c>
      <c r="C3132" s="19" t="s">
        <v>533</v>
      </c>
      <c r="D3132" s="622" t="s">
        <v>3333</v>
      </c>
      <c r="E3132" s="622" t="s">
        <v>3333</v>
      </c>
      <c r="F3132" s="4">
        <v>0</v>
      </c>
      <c r="G3132" s="4">
        <v>0</v>
      </c>
    </row>
    <row r="3133" spans="2:7" x14ac:dyDescent="0.35">
      <c r="B3133" s="18" t="s">
        <v>533</v>
      </c>
      <c r="C3133" s="19" t="s">
        <v>533</v>
      </c>
      <c r="D3133" s="622" t="s">
        <v>3334</v>
      </c>
      <c r="E3133" s="622" t="s">
        <v>3334</v>
      </c>
      <c r="F3133" s="4">
        <v>0</v>
      </c>
      <c r="G3133" s="4">
        <v>0</v>
      </c>
    </row>
    <row r="3134" spans="2:7" x14ac:dyDescent="0.35">
      <c r="B3134" s="620" t="s">
        <v>3298</v>
      </c>
      <c r="C3134" s="620" t="s">
        <v>3298</v>
      </c>
      <c r="D3134" s="620" t="s">
        <v>3298</v>
      </c>
      <c r="E3134" s="620" t="s">
        <v>3298</v>
      </c>
      <c r="F3134" s="10" t="s">
        <v>695</v>
      </c>
      <c r="G3134" s="10">
        <v>0</v>
      </c>
    </row>
    <row r="3135" spans="2:7" x14ac:dyDescent="0.35">
      <c r="B3135" s="621" t="s">
        <v>533</v>
      </c>
      <c r="C3135" s="621" t="s">
        <v>533</v>
      </c>
      <c r="D3135" s="621" t="s">
        <v>533</v>
      </c>
      <c r="E3135" s="621" t="s">
        <v>533</v>
      </c>
      <c r="F3135" s="4" t="s">
        <v>533</v>
      </c>
      <c r="G3135" s="4" t="s">
        <v>533</v>
      </c>
    </row>
    <row r="3136" spans="2:7" x14ac:dyDescent="0.35">
      <c r="B3136" s="620" t="s">
        <v>3299</v>
      </c>
      <c r="C3136" s="620" t="s">
        <v>3299</v>
      </c>
      <c r="D3136" s="620" t="s">
        <v>3299</v>
      </c>
      <c r="E3136" s="620" t="s">
        <v>3299</v>
      </c>
      <c r="F3136" s="10" t="s">
        <v>533</v>
      </c>
      <c r="G3136" s="10" t="s">
        <v>533</v>
      </c>
    </row>
    <row r="3137" spans="2:7" x14ac:dyDescent="0.35">
      <c r="B3137" s="17" t="s">
        <v>533</v>
      </c>
      <c r="C3137" s="623" t="s">
        <v>3307</v>
      </c>
      <c r="D3137" s="623" t="s">
        <v>3307</v>
      </c>
      <c r="E3137" s="623" t="s">
        <v>3307</v>
      </c>
      <c r="F3137" s="10">
        <v>0</v>
      </c>
      <c r="G3137" s="10">
        <v>0</v>
      </c>
    </row>
    <row r="3138" spans="2:7" x14ac:dyDescent="0.35">
      <c r="B3138" s="18" t="s">
        <v>533</v>
      </c>
      <c r="C3138" s="19" t="s">
        <v>533</v>
      </c>
      <c r="D3138" s="622" t="s">
        <v>3335</v>
      </c>
      <c r="E3138" s="622" t="s">
        <v>3335</v>
      </c>
      <c r="F3138" s="4">
        <v>0</v>
      </c>
      <c r="G3138" s="4">
        <v>0</v>
      </c>
    </row>
    <row r="3139" spans="2:7" x14ac:dyDescent="0.35">
      <c r="B3139" s="18" t="s">
        <v>533</v>
      </c>
      <c r="C3139" s="19" t="s">
        <v>533</v>
      </c>
      <c r="D3139" s="622" t="s">
        <v>3336</v>
      </c>
      <c r="E3139" s="622" t="s">
        <v>3336</v>
      </c>
      <c r="F3139" s="4">
        <v>0</v>
      </c>
      <c r="G3139" s="4">
        <v>0</v>
      </c>
    </row>
    <row r="3140" spans="2:7" x14ac:dyDescent="0.35">
      <c r="B3140" s="18" t="s">
        <v>533</v>
      </c>
      <c r="C3140" s="19" t="s">
        <v>533</v>
      </c>
      <c r="D3140" s="622" t="s">
        <v>3337</v>
      </c>
      <c r="E3140" s="622" t="s">
        <v>3337</v>
      </c>
      <c r="F3140" s="4">
        <v>0</v>
      </c>
      <c r="G3140" s="4">
        <v>0</v>
      </c>
    </row>
    <row r="3141" spans="2:7" x14ac:dyDescent="0.35">
      <c r="B3141" s="621" t="s">
        <v>533</v>
      </c>
      <c r="C3141" s="621" t="s">
        <v>533</v>
      </c>
      <c r="D3141" s="621" t="s">
        <v>533</v>
      </c>
      <c r="E3141" s="621" t="s">
        <v>533</v>
      </c>
      <c r="F3141" s="4" t="s">
        <v>533</v>
      </c>
      <c r="G3141" s="4" t="s">
        <v>533</v>
      </c>
    </row>
    <row r="3142" spans="2:7" x14ac:dyDescent="0.35">
      <c r="B3142" s="17" t="s">
        <v>533</v>
      </c>
      <c r="C3142" s="623" t="s">
        <v>3308</v>
      </c>
      <c r="D3142" s="623" t="s">
        <v>3308</v>
      </c>
      <c r="E3142" s="623" t="s">
        <v>3308</v>
      </c>
      <c r="F3142" s="10" t="s">
        <v>695</v>
      </c>
      <c r="G3142" s="10">
        <v>0</v>
      </c>
    </row>
    <row r="3143" spans="2:7" x14ac:dyDescent="0.35">
      <c r="B3143" s="18" t="s">
        <v>533</v>
      </c>
      <c r="C3143" s="19" t="s">
        <v>533</v>
      </c>
      <c r="D3143" s="622" t="s">
        <v>3335</v>
      </c>
      <c r="E3143" s="622" t="s">
        <v>3335</v>
      </c>
      <c r="F3143" s="4" t="s">
        <v>695</v>
      </c>
      <c r="G3143" s="4">
        <v>0</v>
      </c>
    </row>
    <row r="3144" spans="2:7" x14ac:dyDescent="0.35">
      <c r="B3144" s="18" t="s">
        <v>533</v>
      </c>
      <c r="C3144" s="19" t="s">
        <v>533</v>
      </c>
      <c r="D3144" s="622" t="s">
        <v>3336</v>
      </c>
      <c r="E3144" s="622" t="s">
        <v>3336</v>
      </c>
      <c r="F3144" s="4">
        <v>0</v>
      </c>
      <c r="G3144" s="4">
        <v>0</v>
      </c>
    </row>
    <row r="3145" spans="2:7" x14ac:dyDescent="0.35">
      <c r="B3145" s="18" t="s">
        <v>533</v>
      </c>
      <c r="C3145" s="19" t="s">
        <v>533</v>
      </c>
      <c r="D3145" s="622" t="s">
        <v>3338</v>
      </c>
      <c r="E3145" s="622" t="s">
        <v>3338</v>
      </c>
      <c r="F3145" s="4">
        <v>0</v>
      </c>
      <c r="G3145" s="4">
        <v>0</v>
      </c>
    </row>
    <row r="3146" spans="2:7" x14ac:dyDescent="0.35">
      <c r="B3146" s="620" t="s">
        <v>3300</v>
      </c>
      <c r="C3146" s="620" t="s">
        <v>3300</v>
      </c>
      <c r="D3146" s="620" t="s">
        <v>3300</v>
      </c>
      <c r="E3146" s="620" t="s">
        <v>3300</v>
      </c>
      <c r="F3146" s="10" t="s">
        <v>3451</v>
      </c>
      <c r="G3146" s="10">
        <v>0</v>
      </c>
    </row>
    <row r="3147" spans="2:7" x14ac:dyDescent="0.35">
      <c r="B3147" s="621" t="s">
        <v>533</v>
      </c>
      <c r="C3147" s="621" t="s">
        <v>533</v>
      </c>
      <c r="D3147" s="621" t="s">
        <v>533</v>
      </c>
      <c r="E3147" s="621" t="s">
        <v>533</v>
      </c>
      <c r="F3147" s="4" t="s">
        <v>533</v>
      </c>
      <c r="G3147" s="4" t="s">
        <v>533</v>
      </c>
    </row>
    <row r="3148" spans="2:7" x14ac:dyDescent="0.35">
      <c r="B3148" s="620" t="s">
        <v>3301</v>
      </c>
      <c r="C3148" s="620" t="s">
        <v>3301</v>
      </c>
      <c r="D3148" s="620" t="s">
        <v>3301</v>
      </c>
      <c r="E3148" s="620" t="s">
        <v>3301</v>
      </c>
      <c r="F3148" s="10" t="s">
        <v>533</v>
      </c>
      <c r="G3148" s="10" t="s">
        <v>533</v>
      </c>
    </row>
    <row r="3149" spans="2:7" x14ac:dyDescent="0.35">
      <c r="B3149" s="17" t="s">
        <v>533</v>
      </c>
      <c r="C3149" s="623" t="s">
        <v>3307</v>
      </c>
      <c r="D3149" s="623" t="s">
        <v>3307</v>
      </c>
      <c r="E3149" s="623" t="s">
        <v>3307</v>
      </c>
      <c r="F3149" s="10">
        <v>0</v>
      </c>
      <c r="G3149" s="10">
        <v>0</v>
      </c>
    </row>
    <row r="3150" spans="2:7" x14ac:dyDescent="0.35">
      <c r="B3150" s="18" t="s">
        <v>533</v>
      </c>
      <c r="C3150" s="19" t="s">
        <v>533</v>
      </c>
      <c r="D3150" s="622" t="s">
        <v>3339</v>
      </c>
      <c r="E3150" s="622" t="s">
        <v>3339</v>
      </c>
      <c r="F3150" s="4">
        <v>0</v>
      </c>
      <c r="G3150" s="4">
        <v>0</v>
      </c>
    </row>
    <row r="3151" spans="2:7" x14ac:dyDescent="0.35">
      <c r="B3151" s="18" t="s">
        <v>533</v>
      </c>
      <c r="C3151" s="19" t="s">
        <v>533</v>
      </c>
      <c r="D3151" s="19" t="s">
        <v>533</v>
      </c>
      <c r="E3151" s="20" t="s">
        <v>3343</v>
      </c>
      <c r="F3151" s="4">
        <v>0</v>
      </c>
      <c r="G3151" s="4">
        <v>0</v>
      </c>
    </row>
    <row r="3152" spans="2:7" x14ac:dyDescent="0.35">
      <c r="B3152" s="18" t="s">
        <v>533</v>
      </c>
      <c r="C3152" s="19" t="s">
        <v>533</v>
      </c>
      <c r="D3152" s="19" t="s">
        <v>533</v>
      </c>
      <c r="E3152" s="20" t="s">
        <v>3344</v>
      </c>
      <c r="F3152" s="4">
        <v>0</v>
      </c>
      <c r="G3152" s="4">
        <v>0</v>
      </c>
    </row>
    <row r="3153" spans="2:7" x14ac:dyDescent="0.35">
      <c r="B3153" s="18" t="s">
        <v>533</v>
      </c>
      <c r="C3153" s="19" t="s">
        <v>533</v>
      </c>
      <c r="D3153" s="622" t="s">
        <v>3340</v>
      </c>
      <c r="E3153" s="622" t="s">
        <v>3340</v>
      </c>
      <c r="F3153" s="4">
        <v>0</v>
      </c>
      <c r="G3153" s="4">
        <v>0</v>
      </c>
    </row>
    <row r="3154" spans="2:7" x14ac:dyDescent="0.35">
      <c r="B3154" s="621" t="s">
        <v>533</v>
      </c>
      <c r="C3154" s="621" t="s">
        <v>533</v>
      </c>
      <c r="D3154" s="621" t="s">
        <v>533</v>
      </c>
      <c r="E3154" s="621" t="s">
        <v>533</v>
      </c>
      <c r="F3154" s="4" t="s">
        <v>533</v>
      </c>
      <c r="G3154" s="4" t="s">
        <v>533</v>
      </c>
    </row>
    <row r="3155" spans="2:7" x14ac:dyDescent="0.35">
      <c r="B3155" s="17" t="s">
        <v>533</v>
      </c>
      <c r="C3155" s="623" t="s">
        <v>3308</v>
      </c>
      <c r="D3155" s="623" t="s">
        <v>3308</v>
      </c>
      <c r="E3155" s="623" t="s">
        <v>3308</v>
      </c>
      <c r="F3155" s="10">
        <v>0</v>
      </c>
      <c r="G3155" s="10">
        <v>0</v>
      </c>
    </row>
    <row r="3156" spans="2:7" x14ac:dyDescent="0.35">
      <c r="B3156" s="18" t="s">
        <v>533</v>
      </c>
      <c r="C3156" s="19" t="s">
        <v>533</v>
      </c>
      <c r="D3156" s="622" t="s">
        <v>3341</v>
      </c>
      <c r="E3156" s="622" t="s">
        <v>3341</v>
      </c>
      <c r="F3156" s="4">
        <v>0</v>
      </c>
      <c r="G3156" s="4">
        <v>0</v>
      </c>
    </row>
    <row r="3157" spans="2:7" x14ac:dyDescent="0.35">
      <c r="B3157" s="18" t="s">
        <v>533</v>
      </c>
      <c r="C3157" s="19" t="s">
        <v>533</v>
      </c>
      <c r="D3157" s="19" t="s">
        <v>533</v>
      </c>
      <c r="E3157" s="20" t="s">
        <v>3343</v>
      </c>
      <c r="F3157" s="4">
        <v>0</v>
      </c>
      <c r="G3157" s="4">
        <v>0</v>
      </c>
    </row>
    <row r="3158" spans="2:7" x14ac:dyDescent="0.35">
      <c r="B3158" s="18" t="s">
        <v>533</v>
      </c>
      <c r="C3158" s="19" t="s">
        <v>533</v>
      </c>
      <c r="D3158" s="19" t="s">
        <v>533</v>
      </c>
      <c r="E3158" s="20" t="s">
        <v>3344</v>
      </c>
      <c r="F3158" s="4">
        <v>0</v>
      </c>
      <c r="G3158" s="4">
        <v>0</v>
      </c>
    </row>
    <row r="3159" spans="2:7" x14ac:dyDescent="0.35">
      <c r="B3159" s="18" t="s">
        <v>533</v>
      </c>
      <c r="C3159" s="19" t="s">
        <v>533</v>
      </c>
      <c r="D3159" s="622" t="s">
        <v>3342</v>
      </c>
      <c r="E3159" s="622" t="s">
        <v>3342</v>
      </c>
      <c r="F3159" s="4">
        <v>0</v>
      </c>
      <c r="G3159" s="4">
        <v>0</v>
      </c>
    </row>
    <row r="3160" spans="2:7" x14ac:dyDescent="0.35">
      <c r="B3160" s="620" t="s">
        <v>3302</v>
      </c>
      <c r="C3160" s="620" t="s">
        <v>3302</v>
      </c>
      <c r="D3160" s="620" t="s">
        <v>3302</v>
      </c>
      <c r="E3160" s="620" t="s">
        <v>3302</v>
      </c>
      <c r="F3160" s="10">
        <v>0</v>
      </c>
      <c r="G3160" s="10">
        <v>0</v>
      </c>
    </row>
    <row r="3161" spans="2:7" x14ac:dyDescent="0.35">
      <c r="B3161" s="621" t="s">
        <v>533</v>
      </c>
      <c r="C3161" s="621" t="s">
        <v>533</v>
      </c>
      <c r="D3161" s="621" t="s">
        <v>533</v>
      </c>
      <c r="E3161" s="621" t="s">
        <v>533</v>
      </c>
      <c r="F3161" s="4" t="s">
        <v>533</v>
      </c>
      <c r="G3161" s="4" t="s">
        <v>533</v>
      </c>
    </row>
    <row r="3162" spans="2:7" x14ac:dyDescent="0.35">
      <c r="B3162" s="620" t="s">
        <v>3303</v>
      </c>
      <c r="C3162" s="620" t="s">
        <v>3303</v>
      </c>
      <c r="D3162" s="620" t="s">
        <v>3303</v>
      </c>
      <c r="E3162" s="620" t="s">
        <v>3303</v>
      </c>
      <c r="F3162" s="10">
        <v>0</v>
      </c>
      <c r="G3162" s="10">
        <v>0</v>
      </c>
    </row>
    <row r="3163" spans="2:7" x14ac:dyDescent="0.35">
      <c r="B3163" s="621" t="s">
        <v>533</v>
      </c>
      <c r="C3163" s="621" t="s">
        <v>533</v>
      </c>
      <c r="D3163" s="621" t="s">
        <v>533</v>
      </c>
      <c r="E3163" s="621" t="s">
        <v>533</v>
      </c>
      <c r="F3163" s="4" t="s">
        <v>533</v>
      </c>
      <c r="G3163" s="4" t="s">
        <v>533</v>
      </c>
    </row>
    <row r="3164" spans="2:7" x14ac:dyDescent="0.35">
      <c r="B3164" s="620" t="s">
        <v>3304</v>
      </c>
      <c r="C3164" s="620" t="s">
        <v>3304</v>
      </c>
      <c r="D3164" s="620" t="s">
        <v>3304</v>
      </c>
      <c r="E3164" s="620" t="s">
        <v>3304</v>
      </c>
      <c r="F3164" s="10">
        <v>0</v>
      </c>
      <c r="G3164" s="10">
        <v>0</v>
      </c>
    </row>
    <row r="3165" spans="2:7" x14ac:dyDescent="0.35">
      <c r="B3165" s="621" t="s">
        <v>533</v>
      </c>
      <c r="C3165" s="621" t="s">
        <v>533</v>
      </c>
      <c r="D3165" s="621" t="s">
        <v>533</v>
      </c>
      <c r="E3165" s="621" t="s">
        <v>533</v>
      </c>
      <c r="F3165" s="4" t="s">
        <v>533</v>
      </c>
      <c r="G3165" s="4" t="s">
        <v>533</v>
      </c>
    </row>
    <row r="3166" spans="2:7" x14ac:dyDescent="0.35">
      <c r="B3166" s="620" t="s">
        <v>3305</v>
      </c>
      <c r="C3166" s="620" t="s">
        <v>3305</v>
      </c>
      <c r="D3166" s="620" t="s">
        <v>3305</v>
      </c>
      <c r="E3166" s="620" t="s">
        <v>3305</v>
      </c>
      <c r="F3166" s="10">
        <v>0</v>
      </c>
      <c r="G3166" s="10">
        <v>0</v>
      </c>
    </row>
    <row r="3167" spans="2:7" x14ac:dyDescent="0.35">
      <c r="B3167" s="621" t="s">
        <v>533</v>
      </c>
      <c r="C3167" s="621" t="s">
        <v>533</v>
      </c>
      <c r="D3167" s="621" t="s">
        <v>533</v>
      </c>
      <c r="E3167" s="621" t="s">
        <v>533</v>
      </c>
      <c r="F3167" s="4" t="s">
        <v>533</v>
      </c>
      <c r="G3167" s="4" t="s">
        <v>533</v>
      </c>
    </row>
    <row r="3168" spans="2:7" x14ac:dyDescent="0.35">
      <c r="B3168" s="21" t="s">
        <v>533</v>
      </c>
      <c r="C3168" s="21" t="s">
        <v>533</v>
      </c>
      <c r="D3168" s="21" t="s">
        <v>533</v>
      </c>
      <c r="E3168" s="21" t="s">
        <v>533</v>
      </c>
      <c r="F3168" s="24" t="s">
        <v>533</v>
      </c>
      <c r="G3168" s="24" t="s">
        <v>533</v>
      </c>
    </row>
    <row r="3169" spans="2:8" x14ac:dyDescent="0.35">
      <c r="B3169" s="22" t="s">
        <v>533</v>
      </c>
      <c r="C3169" s="22" t="s">
        <v>533</v>
      </c>
      <c r="D3169" s="22" t="s">
        <v>533</v>
      </c>
      <c r="E3169" s="22" t="s">
        <v>533</v>
      </c>
      <c r="F3169" s="25" t="s">
        <v>533</v>
      </c>
      <c r="G3169" s="25" t="s">
        <v>533</v>
      </c>
    </row>
    <row r="3170" spans="2:8" x14ac:dyDescent="0.35">
      <c r="B3170" s="23" t="s">
        <v>533</v>
      </c>
      <c r="C3170" s="23" t="s">
        <v>533</v>
      </c>
      <c r="D3170" s="23" t="s">
        <v>533</v>
      </c>
      <c r="E3170" s="23" t="s">
        <v>533</v>
      </c>
      <c r="F3170" s="26" t="s">
        <v>533</v>
      </c>
      <c r="G3170" s="26" t="s">
        <v>533</v>
      </c>
    </row>
    <row r="3171" spans="2:8" x14ac:dyDescent="0.35">
      <c r="B3171" s="624" t="s">
        <v>45</v>
      </c>
      <c r="C3171" s="624" t="s">
        <v>45</v>
      </c>
      <c r="D3171" s="624" t="s">
        <v>45</v>
      </c>
      <c r="E3171" s="624" t="s">
        <v>45</v>
      </c>
      <c r="F3171" s="624" t="s">
        <v>45</v>
      </c>
      <c r="G3171" s="624" t="s">
        <v>45</v>
      </c>
      <c r="H3171" s="27"/>
    </row>
    <row r="3172" spans="2:8" x14ac:dyDescent="0.35">
      <c r="B3172" s="625" t="s">
        <v>3293</v>
      </c>
      <c r="C3172" s="625" t="s">
        <v>3293</v>
      </c>
      <c r="D3172" s="625" t="s">
        <v>3293</v>
      </c>
      <c r="E3172" s="625" t="s">
        <v>3293</v>
      </c>
      <c r="F3172" s="625" t="s">
        <v>3293</v>
      </c>
      <c r="G3172" s="625" t="s">
        <v>3293</v>
      </c>
      <c r="H3172" s="27"/>
    </row>
    <row r="3173" spans="2:8" x14ac:dyDescent="0.35">
      <c r="B3173" s="625" t="s">
        <v>3294</v>
      </c>
      <c r="C3173" s="625" t="s">
        <v>3294</v>
      </c>
      <c r="D3173" s="625" t="s">
        <v>3294</v>
      </c>
      <c r="E3173" s="625" t="s">
        <v>3294</v>
      </c>
      <c r="F3173" s="625" t="s">
        <v>3294</v>
      </c>
      <c r="G3173" s="625" t="s">
        <v>3294</v>
      </c>
      <c r="H3173" s="27"/>
    </row>
    <row r="3174" spans="2:8" x14ac:dyDescent="0.35">
      <c r="B3174" s="626" t="s">
        <v>3295</v>
      </c>
      <c r="C3174" s="626" t="s">
        <v>3295</v>
      </c>
      <c r="D3174" s="626" t="s">
        <v>3295</v>
      </c>
      <c r="E3174" s="626" t="s">
        <v>3295</v>
      </c>
      <c r="F3174" s="626" t="s">
        <v>3295</v>
      </c>
      <c r="G3174" s="626" t="s">
        <v>3295</v>
      </c>
      <c r="H3174" s="27"/>
    </row>
    <row r="3175" spans="2:8" x14ac:dyDescent="0.35">
      <c r="B3175" s="619" t="s">
        <v>3296</v>
      </c>
      <c r="C3175" s="619" t="s">
        <v>3296</v>
      </c>
      <c r="D3175" s="619" t="s">
        <v>3296</v>
      </c>
      <c r="E3175" s="619" t="s">
        <v>3296</v>
      </c>
      <c r="F3175" s="14">
        <v>2025</v>
      </c>
      <c r="G3175" s="14">
        <v>2024</v>
      </c>
    </row>
    <row r="3176" spans="2:8" x14ac:dyDescent="0.35">
      <c r="B3176" s="620" t="s">
        <v>3297</v>
      </c>
      <c r="C3176" s="620" t="s">
        <v>3297</v>
      </c>
      <c r="D3176" s="620" t="s">
        <v>3297</v>
      </c>
      <c r="E3176" s="620" t="s">
        <v>3297</v>
      </c>
      <c r="F3176" s="10" t="s">
        <v>533</v>
      </c>
      <c r="G3176" s="10" t="s">
        <v>533</v>
      </c>
    </row>
    <row r="3177" spans="2:8" x14ac:dyDescent="0.35">
      <c r="B3177" s="17" t="s">
        <v>533</v>
      </c>
      <c r="C3177" s="623" t="s">
        <v>3307</v>
      </c>
      <c r="D3177" s="623" t="s">
        <v>3307</v>
      </c>
      <c r="E3177" s="623" t="s">
        <v>3307</v>
      </c>
      <c r="F3177" s="10" t="s">
        <v>97</v>
      </c>
      <c r="G3177" s="10" t="s">
        <v>3747</v>
      </c>
    </row>
    <row r="3178" spans="2:8" x14ac:dyDescent="0.35">
      <c r="B3178" s="18" t="s">
        <v>533</v>
      </c>
      <c r="C3178" s="19" t="s">
        <v>533</v>
      </c>
      <c r="D3178" s="622" t="s">
        <v>3309</v>
      </c>
      <c r="E3178" s="622" t="s">
        <v>3309</v>
      </c>
      <c r="F3178" s="4">
        <v>0</v>
      </c>
      <c r="G3178" s="4">
        <v>0</v>
      </c>
    </row>
    <row r="3179" spans="2:8" x14ac:dyDescent="0.35">
      <c r="B3179" s="18" t="s">
        <v>533</v>
      </c>
      <c r="C3179" s="19" t="s">
        <v>533</v>
      </c>
      <c r="D3179" s="622" t="s">
        <v>3310</v>
      </c>
      <c r="E3179" s="622" t="s">
        <v>3310</v>
      </c>
      <c r="F3179" s="4">
        <v>0</v>
      </c>
      <c r="G3179" s="4">
        <v>0</v>
      </c>
    </row>
    <row r="3180" spans="2:8" x14ac:dyDescent="0.35">
      <c r="B3180" s="18" t="s">
        <v>533</v>
      </c>
      <c r="C3180" s="19" t="s">
        <v>533</v>
      </c>
      <c r="D3180" s="622" t="s">
        <v>3311</v>
      </c>
      <c r="E3180" s="622" t="s">
        <v>3311</v>
      </c>
      <c r="F3180" s="4">
        <v>0</v>
      </c>
      <c r="G3180" s="4">
        <v>0</v>
      </c>
    </row>
    <row r="3181" spans="2:8" x14ac:dyDescent="0.35">
      <c r="B3181" s="18" t="s">
        <v>533</v>
      </c>
      <c r="C3181" s="19" t="s">
        <v>533</v>
      </c>
      <c r="D3181" s="622" t="s">
        <v>3312</v>
      </c>
      <c r="E3181" s="622" t="s">
        <v>3312</v>
      </c>
      <c r="F3181" s="4">
        <v>0</v>
      </c>
      <c r="G3181" s="4">
        <v>0</v>
      </c>
    </row>
    <row r="3182" spans="2:8" x14ac:dyDescent="0.35">
      <c r="B3182" s="18" t="s">
        <v>533</v>
      </c>
      <c r="C3182" s="19" t="s">
        <v>533</v>
      </c>
      <c r="D3182" s="622" t="s">
        <v>3313</v>
      </c>
      <c r="E3182" s="622" t="s">
        <v>3313</v>
      </c>
      <c r="F3182" s="4">
        <v>0</v>
      </c>
      <c r="G3182" s="4">
        <v>0</v>
      </c>
    </row>
    <row r="3183" spans="2:8" x14ac:dyDescent="0.35">
      <c r="B3183" s="18" t="s">
        <v>533</v>
      </c>
      <c r="C3183" s="19" t="s">
        <v>533</v>
      </c>
      <c r="D3183" s="622" t="s">
        <v>3314</v>
      </c>
      <c r="E3183" s="622" t="s">
        <v>3314</v>
      </c>
      <c r="F3183" s="4">
        <v>0</v>
      </c>
      <c r="G3183" s="4">
        <v>0</v>
      </c>
    </row>
    <row r="3184" spans="2:8" x14ac:dyDescent="0.35">
      <c r="B3184" s="18" t="s">
        <v>533</v>
      </c>
      <c r="C3184" s="19" t="s">
        <v>533</v>
      </c>
      <c r="D3184" s="622" t="s">
        <v>3315</v>
      </c>
      <c r="E3184" s="622" t="s">
        <v>3315</v>
      </c>
      <c r="F3184" s="4" t="s">
        <v>3452</v>
      </c>
      <c r="G3184" s="4" t="s">
        <v>3748</v>
      </c>
    </row>
    <row r="3185" spans="2:7" x14ac:dyDescent="0.35">
      <c r="B3185" s="18" t="s">
        <v>533</v>
      </c>
      <c r="C3185" s="19" t="s">
        <v>533</v>
      </c>
      <c r="D3185" s="622" t="s">
        <v>3316</v>
      </c>
      <c r="E3185" s="622" t="s">
        <v>3316</v>
      </c>
      <c r="F3185" s="4">
        <v>0</v>
      </c>
      <c r="G3185" s="4">
        <v>0</v>
      </c>
    </row>
    <row r="3186" spans="2:7" x14ac:dyDescent="0.35">
      <c r="B3186" s="18" t="s">
        <v>533</v>
      </c>
      <c r="C3186" s="19" t="s">
        <v>533</v>
      </c>
      <c r="D3186" s="622" t="s">
        <v>3317</v>
      </c>
      <c r="E3186" s="622" t="s">
        <v>3317</v>
      </c>
      <c r="F3186" s="4" t="s">
        <v>3453</v>
      </c>
      <c r="G3186" s="4" t="s">
        <v>3749</v>
      </c>
    </row>
    <row r="3187" spans="2:7" x14ac:dyDescent="0.35">
      <c r="B3187" s="18" t="s">
        <v>533</v>
      </c>
      <c r="C3187" s="19" t="s">
        <v>533</v>
      </c>
      <c r="D3187" s="622" t="s">
        <v>3318</v>
      </c>
      <c r="E3187" s="622" t="s">
        <v>3318</v>
      </c>
      <c r="F3187" s="4">
        <v>0</v>
      </c>
      <c r="G3187" s="4">
        <v>0</v>
      </c>
    </row>
    <row r="3188" spans="2:7" x14ac:dyDescent="0.35">
      <c r="B3188" s="621" t="s">
        <v>533</v>
      </c>
      <c r="C3188" s="621" t="s">
        <v>533</v>
      </c>
      <c r="D3188" s="621" t="s">
        <v>533</v>
      </c>
      <c r="E3188" s="621" t="s">
        <v>533</v>
      </c>
      <c r="F3188" s="4" t="s">
        <v>533</v>
      </c>
      <c r="G3188" s="4" t="s">
        <v>533</v>
      </c>
    </row>
    <row r="3189" spans="2:7" x14ac:dyDescent="0.35">
      <c r="B3189" s="17" t="s">
        <v>533</v>
      </c>
      <c r="C3189" s="623" t="s">
        <v>3308</v>
      </c>
      <c r="D3189" s="623" t="s">
        <v>3308</v>
      </c>
      <c r="E3189" s="623" t="s">
        <v>3308</v>
      </c>
      <c r="F3189" s="10" t="s">
        <v>2888</v>
      </c>
      <c r="G3189" s="10" t="s">
        <v>3750</v>
      </c>
    </row>
    <row r="3190" spans="2:7" x14ac:dyDescent="0.35">
      <c r="B3190" s="18" t="s">
        <v>533</v>
      </c>
      <c r="C3190" s="19" t="s">
        <v>533</v>
      </c>
      <c r="D3190" s="622" t="s">
        <v>3319</v>
      </c>
      <c r="E3190" s="622" t="s">
        <v>3319</v>
      </c>
      <c r="F3190" s="4" t="s">
        <v>2626</v>
      </c>
      <c r="G3190" s="4" t="s">
        <v>3751</v>
      </c>
    </row>
    <row r="3191" spans="2:7" x14ac:dyDescent="0.35">
      <c r="B3191" s="18" t="s">
        <v>533</v>
      </c>
      <c r="C3191" s="19" t="s">
        <v>533</v>
      </c>
      <c r="D3191" s="622" t="s">
        <v>3320</v>
      </c>
      <c r="E3191" s="622" t="s">
        <v>3320</v>
      </c>
      <c r="F3191" s="4" t="s">
        <v>2643</v>
      </c>
      <c r="G3191" s="4" t="s">
        <v>3752</v>
      </c>
    </row>
    <row r="3192" spans="2:7" x14ac:dyDescent="0.35">
      <c r="B3192" s="18" t="s">
        <v>533</v>
      </c>
      <c r="C3192" s="19" t="s">
        <v>533</v>
      </c>
      <c r="D3192" s="622" t="s">
        <v>3321</v>
      </c>
      <c r="E3192" s="622" t="s">
        <v>3321</v>
      </c>
      <c r="F3192" s="4" t="s">
        <v>2654</v>
      </c>
      <c r="G3192" s="4" t="s">
        <v>3753</v>
      </c>
    </row>
    <row r="3193" spans="2:7" x14ac:dyDescent="0.35">
      <c r="B3193" s="18" t="s">
        <v>533</v>
      </c>
      <c r="C3193" s="19" t="s">
        <v>533</v>
      </c>
      <c r="D3193" s="622" t="s">
        <v>3322</v>
      </c>
      <c r="E3193" s="622" t="s">
        <v>3322</v>
      </c>
      <c r="F3193" s="4">
        <v>0</v>
      </c>
      <c r="G3193" s="4">
        <v>0</v>
      </c>
    </row>
    <row r="3194" spans="2:7" x14ac:dyDescent="0.35">
      <c r="B3194" s="18" t="s">
        <v>533</v>
      </c>
      <c r="C3194" s="19" t="s">
        <v>533</v>
      </c>
      <c r="D3194" s="622" t="s">
        <v>3323</v>
      </c>
      <c r="E3194" s="622" t="s">
        <v>3323</v>
      </c>
      <c r="F3194" s="4">
        <v>0</v>
      </c>
      <c r="G3194" s="4">
        <v>0</v>
      </c>
    </row>
    <row r="3195" spans="2:7" x14ac:dyDescent="0.35">
      <c r="B3195" s="18" t="s">
        <v>533</v>
      </c>
      <c r="C3195" s="19" t="s">
        <v>533</v>
      </c>
      <c r="D3195" s="622" t="s">
        <v>3324</v>
      </c>
      <c r="E3195" s="622" t="s">
        <v>3324</v>
      </c>
      <c r="F3195" s="4" t="s">
        <v>366</v>
      </c>
      <c r="G3195" s="4">
        <v>0</v>
      </c>
    </row>
    <row r="3196" spans="2:7" x14ac:dyDescent="0.35">
      <c r="B3196" s="18" t="s">
        <v>533</v>
      </c>
      <c r="C3196" s="19" t="s">
        <v>533</v>
      </c>
      <c r="D3196" s="622" t="s">
        <v>3325</v>
      </c>
      <c r="E3196" s="622" t="s">
        <v>3325</v>
      </c>
      <c r="F3196" s="4" t="s">
        <v>2682</v>
      </c>
      <c r="G3196" s="4">
        <v>0</v>
      </c>
    </row>
    <row r="3197" spans="2:7" x14ac:dyDescent="0.35">
      <c r="B3197" s="18" t="s">
        <v>533</v>
      </c>
      <c r="C3197" s="19" t="s">
        <v>533</v>
      </c>
      <c r="D3197" s="622" t="s">
        <v>3326</v>
      </c>
      <c r="E3197" s="622" t="s">
        <v>3326</v>
      </c>
      <c r="F3197" s="4">
        <v>0</v>
      </c>
      <c r="G3197" s="4">
        <v>0</v>
      </c>
    </row>
    <row r="3198" spans="2:7" x14ac:dyDescent="0.35">
      <c r="B3198" s="18" t="s">
        <v>533</v>
      </c>
      <c r="C3198" s="19" t="s">
        <v>533</v>
      </c>
      <c r="D3198" s="622" t="s">
        <v>3327</v>
      </c>
      <c r="E3198" s="622" t="s">
        <v>3327</v>
      </c>
      <c r="F3198" s="4">
        <v>0</v>
      </c>
      <c r="G3198" s="4">
        <v>0</v>
      </c>
    </row>
    <row r="3199" spans="2:7" x14ac:dyDescent="0.35">
      <c r="B3199" s="18" t="s">
        <v>533</v>
      </c>
      <c r="C3199" s="19" t="s">
        <v>533</v>
      </c>
      <c r="D3199" s="622" t="s">
        <v>3328</v>
      </c>
      <c r="E3199" s="622" t="s">
        <v>3328</v>
      </c>
      <c r="F3199" s="4">
        <v>0</v>
      </c>
      <c r="G3199" s="4">
        <v>0</v>
      </c>
    </row>
    <row r="3200" spans="2:7" x14ac:dyDescent="0.35">
      <c r="B3200" s="18" t="s">
        <v>533</v>
      </c>
      <c r="C3200" s="19" t="s">
        <v>533</v>
      </c>
      <c r="D3200" s="622" t="s">
        <v>3329</v>
      </c>
      <c r="E3200" s="622" t="s">
        <v>3329</v>
      </c>
      <c r="F3200" s="4">
        <v>0</v>
      </c>
      <c r="G3200" s="4">
        <v>0</v>
      </c>
    </row>
    <row r="3201" spans="2:7" x14ac:dyDescent="0.35">
      <c r="B3201" s="18" t="s">
        <v>533</v>
      </c>
      <c r="C3201" s="19" t="s">
        <v>533</v>
      </c>
      <c r="D3201" s="622" t="s">
        <v>3330</v>
      </c>
      <c r="E3201" s="622" t="s">
        <v>3330</v>
      </c>
      <c r="F3201" s="4">
        <v>0</v>
      </c>
      <c r="G3201" s="4">
        <v>0</v>
      </c>
    </row>
    <row r="3202" spans="2:7" x14ac:dyDescent="0.35">
      <c r="B3202" s="18" t="s">
        <v>533</v>
      </c>
      <c r="C3202" s="19" t="s">
        <v>533</v>
      </c>
      <c r="D3202" s="622" t="s">
        <v>3331</v>
      </c>
      <c r="E3202" s="622" t="s">
        <v>3331</v>
      </c>
      <c r="F3202" s="4">
        <v>0</v>
      </c>
      <c r="G3202" s="4">
        <v>0</v>
      </c>
    </row>
    <row r="3203" spans="2:7" x14ac:dyDescent="0.35">
      <c r="B3203" s="18" t="s">
        <v>533</v>
      </c>
      <c r="C3203" s="19" t="s">
        <v>533</v>
      </c>
      <c r="D3203" s="622" t="s">
        <v>3332</v>
      </c>
      <c r="E3203" s="622" t="s">
        <v>3332</v>
      </c>
      <c r="F3203" s="4">
        <v>0</v>
      </c>
      <c r="G3203" s="4">
        <v>0</v>
      </c>
    </row>
    <row r="3204" spans="2:7" x14ac:dyDescent="0.35">
      <c r="B3204" s="18" t="s">
        <v>533</v>
      </c>
      <c r="C3204" s="19" t="s">
        <v>533</v>
      </c>
      <c r="D3204" s="622" t="s">
        <v>3333</v>
      </c>
      <c r="E3204" s="622" t="s">
        <v>3333</v>
      </c>
      <c r="F3204" s="4">
        <v>0</v>
      </c>
      <c r="G3204" s="4">
        <v>0</v>
      </c>
    </row>
    <row r="3205" spans="2:7" x14ac:dyDescent="0.35">
      <c r="B3205" s="18" t="s">
        <v>533</v>
      </c>
      <c r="C3205" s="19" t="s">
        <v>533</v>
      </c>
      <c r="D3205" s="622" t="s">
        <v>3334</v>
      </c>
      <c r="E3205" s="622" t="s">
        <v>3334</v>
      </c>
      <c r="F3205" s="4">
        <v>0</v>
      </c>
      <c r="G3205" s="4">
        <v>0</v>
      </c>
    </row>
    <row r="3206" spans="2:7" x14ac:dyDescent="0.35">
      <c r="B3206" s="620" t="s">
        <v>3298</v>
      </c>
      <c r="C3206" s="620" t="s">
        <v>3298</v>
      </c>
      <c r="D3206" s="620" t="s">
        <v>3298</v>
      </c>
      <c r="E3206" s="620" t="s">
        <v>3298</v>
      </c>
      <c r="F3206" s="10" t="s">
        <v>695</v>
      </c>
      <c r="G3206" s="10" t="s">
        <v>695</v>
      </c>
    </row>
    <row r="3207" spans="2:7" x14ac:dyDescent="0.35">
      <c r="B3207" s="621" t="s">
        <v>533</v>
      </c>
      <c r="C3207" s="621" t="s">
        <v>533</v>
      </c>
      <c r="D3207" s="621" t="s">
        <v>533</v>
      </c>
      <c r="E3207" s="621" t="s">
        <v>533</v>
      </c>
      <c r="F3207" s="4" t="s">
        <v>533</v>
      </c>
      <c r="G3207" s="4" t="s">
        <v>533</v>
      </c>
    </row>
    <row r="3208" spans="2:7" x14ac:dyDescent="0.35">
      <c r="B3208" s="620" t="s">
        <v>3299</v>
      </c>
      <c r="C3208" s="620" t="s">
        <v>3299</v>
      </c>
      <c r="D3208" s="620" t="s">
        <v>3299</v>
      </c>
      <c r="E3208" s="620" t="s">
        <v>3299</v>
      </c>
      <c r="F3208" s="10" t="s">
        <v>533</v>
      </c>
      <c r="G3208" s="10" t="s">
        <v>533</v>
      </c>
    </row>
    <row r="3209" spans="2:7" x14ac:dyDescent="0.35">
      <c r="B3209" s="17" t="s">
        <v>533</v>
      </c>
      <c r="C3209" s="623" t="s">
        <v>3307</v>
      </c>
      <c r="D3209" s="623" t="s">
        <v>3307</v>
      </c>
      <c r="E3209" s="623" t="s">
        <v>3307</v>
      </c>
      <c r="F3209" s="10">
        <v>0</v>
      </c>
      <c r="G3209" s="10">
        <v>0</v>
      </c>
    </row>
    <row r="3210" spans="2:7" x14ac:dyDescent="0.35">
      <c r="B3210" s="18" t="s">
        <v>533</v>
      </c>
      <c r="C3210" s="19" t="s">
        <v>533</v>
      </c>
      <c r="D3210" s="622" t="s">
        <v>3335</v>
      </c>
      <c r="E3210" s="622" t="s">
        <v>3335</v>
      </c>
      <c r="F3210" s="4">
        <v>0</v>
      </c>
      <c r="G3210" s="4">
        <v>0</v>
      </c>
    </row>
    <row r="3211" spans="2:7" x14ac:dyDescent="0.35">
      <c r="B3211" s="18" t="s">
        <v>533</v>
      </c>
      <c r="C3211" s="19" t="s">
        <v>533</v>
      </c>
      <c r="D3211" s="622" t="s">
        <v>3336</v>
      </c>
      <c r="E3211" s="622" t="s">
        <v>3336</v>
      </c>
      <c r="F3211" s="4">
        <v>0</v>
      </c>
      <c r="G3211" s="4">
        <v>0</v>
      </c>
    </row>
    <row r="3212" spans="2:7" x14ac:dyDescent="0.35">
      <c r="B3212" s="18" t="s">
        <v>533</v>
      </c>
      <c r="C3212" s="19" t="s">
        <v>533</v>
      </c>
      <c r="D3212" s="622" t="s">
        <v>3337</v>
      </c>
      <c r="E3212" s="622" t="s">
        <v>3337</v>
      </c>
      <c r="F3212" s="4">
        <v>0</v>
      </c>
      <c r="G3212" s="4">
        <v>0</v>
      </c>
    </row>
    <row r="3213" spans="2:7" x14ac:dyDescent="0.35">
      <c r="B3213" s="621" t="s">
        <v>533</v>
      </c>
      <c r="C3213" s="621" t="s">
        <v>533</v>
      </c>
      <c r="D3213" s="621" t="s">
        <v>533</v>
      </c>
      <c r="E3213" s="621" t="s">
        <v>533</v>
      </c>
      <c r="F3213" s="4" t="s">
        <v>533</v>
      </c>
      <c r="G3213" s="4" t="s">
        <v>533</v>
      </c>
    </row>
    <row r="3214" spans="2:7" x14ac:dyDescent="0.35">
      <c r="B3214" s="17" t="s">
        <v>533</v>
      </c>
      <c r="C3214" s="623" t="s">
        <v>3308</v>
      </c>
      <c r="D3214" s="623" t="s">
        <v>3308</v>
      </c>
      <c r="E3214" s="623" t="s">
        <v>3308</v>
      </c>
      <c r="F3214" s="10" t="s">
        <v>695</v>
      </c>
      <c r="G3214" s="10" t="s">
        <v>695</v>
      </c>
    </row>
    <row r="3215" spans="2:7" x14ac:dyDescent="0.35">
      <c r="B3215" s="18" t="s">
        <v>533</v>
      </c>
      <c r="C3215" s="19" t="s">
        <v>533</v>
      </c>
      <c r="D3215" s="622" t="s">
        <v>3335</v>
      </c>
      <c r="E3215" s="622" t="s">
        <v>3335</v>
      </c>
      <c r="F3215" s="4" t="s">
        <v>695</v>
      </c>
      <c r="G3215" s="4" t="s">
        <v>695</v>
      </c>
    </row>
    <row r="3216" spans="2:7" x14ac:dyDescent="0.35">
      <c r="B3216" s="18" t="s">
        <v>533</v>
      </c>
      <c r="C3216" s="19" t="s">
        <v>533</v>
      </c>
      <c r="D3216" s="622" t="s">
        <v>3336</v>
      </c>
      <c r="E3216" s="622" t="s">
        <v>3336</v>
      </c>
      <c r="F3216" s="4">
        <v>0</v>
      </c>
      <c r="G3216" s="4">
        <v>0</v>
      </c>
    </row>
    <row r="3217" spans="2:7" x14ac:dyDescent="0.35">
      <c r="B3217" s="18" t="s">
        <v>533</v>
      </c>
      <c r="C3217" s="19" t="s">
        <v>533</v>
      </c>
      <c r="D3217" s="622" t="s">
        <v>3338</v>
      </c>
      <c r="E3217" s="622" t="s">
        <v>3338</v>
      </c>
      <c r="F3217" s="4">
        <v>0</v>
      </c>
      <c r="G3217" s="4">
        <v>0</v>
      </c>
    </row>
    <row r="3218" spans="2:7" x14ac:dyDescent="0.35">
      <c r="B3218" s="620" t="s">
        <v>3300</v>
      </c>
      <c r="C3218" s="620" t="s">
        <v>3300</v>
      </c>
      <c r="D3218" s="620" t="s">
        <v>3300</v>
      </c>
      <c r="E3218" s="620" t="s">
        <v>3300</v>
      </c>
      <c r="F3218" s="10" t="s">
        <v>3451</v>
      </c>
      <c r="G3218" s="10" t="s">
        <v>3451</v>
      </c>
    </row>
    <row r="3219" spans="2:7" x14ac:dyDescent="0.35">
      <c r="B3219" s="621" t="s">
        <v>533</v>
      </c>
      <c r="C3219" s="621" t="s">
        <v>533</v>
      </c>
      <c r="D3219" s="621" t="s">
        <v>533</v>
      </c>
      <c r="E3219" s="621" t="s">
        <v>533</v>
      </c>
      <c r="F3219" s="4" t="s">
        <v>533</v>
      </c>
      <c r="G3219" s="4" t="s">
        <v>533</v>
      </c>
    </row>
    <row r="3220" spans="2:7" x14ac:dyDescent="0.35">
      <c r="B3220" s="620" t="s">
        <v>3301</v>
      </c>
      <c r="C3220" s="620" t="s">
        <v>3301</v>
      </c>
      <c r="D3220" s="620" t="s">
        <v>3301</v>
      </c>
      <c r="E3220" s="620" t="s">
        <v>3301</v>
      </c>
      <c r="F3220" s="10" t="s">
        <v>533</v>
      </c>
      <c r="G3220" s="10" t="s">
        <v>533</v>
      </c>
    </row>
    <row r="3221" spans="2:7" x14ac:dyDescent="0.35">
      <c r="B3221" s="17" t="s">
        <v>533</v>
      </c>
      <c r="C3221" s="623" t="s">
        <v>3307</v>
      </c>
      <c r="D3221" s="623" t="s">
        <v>3307</v>
      </c>
      <c r="E3221" s="623" t="s">
        <v>3307</v>
      </c>
      <c r="F3221" s="10">
        <v>0</v>
      </c>
      <c r="G3221" s="10">
        <v>0</v>
      </c>
    </row>
    <row r="3222" spans="2:7" x14ac:dyDescent="0.35">
      <c r="B3222" s="18" t="s">
        <v>533</v>
      </c>
      <c r="C3222" s="19" t="s">
        <v>533</v>
      </c>
      <c r="D3222" s="622" t="s">
        <v>3339</v>
      </c>
      <c r="E3222" s="622" t="s">
        <v>3339</v>
      </c>
      <c r="F3222" s="4">
        <v>0</v>
      </c>
      <c r="G3222" s="4">
        <v>0</v>
      </c>
    </row>
    <row r="3223" spans="2:7" x14ac:dyDescent="0.35">
      <c r="B3223" s="18" t="s">
        <v>533</v>
      </c>
      <c r="C3223" s="19" t="s">
        <v>533</v>
      </c>
      <c r="D3223" s="19" t="s">
        <v>533</v>
      </c>
      <c r="E3223" s="20" t="s">
        <v>3343</v>
      </c>
      <c r="F3223" s="4">
        <v>0</v>
      </c>
      <c r="G3223" s="4">
        <v>0</v>
      </c>
    </row>
    <row r="3224" spans="2:7" x14ac:dyDescent="0.35">
      <c r="B3224" s="18" t="s">
        <v>533</v>
      </c>
      <c r="C3224" s="19" t="s">
        <v>533</v>
      </c>
      <c r="D3224" s="19" t="s">
        <v>533</v>
      </c>
      <c r="E3224" s="20" t="s">
        <v>3344</v>
      </c>
      <c r="F3224" s="4">
        <v>0</v>
      </c>
      <c r="G3224" s="4">
        <v>0</v>
      </c>
    </row>
    <row r="3225" spans="2:7" x14ac:dyDescent="0.35">
      <c r="B3225" s="18" t="s">
        <v>533</v>
      </c>
      <c r="C3225" s="19" t="s">
        <v>533</v>
      </c>
      <c r="D3225" s="622" t="s">
        <v>3340</v>
      </c>
      <c r="E3225" s="622" t="s">
        <v>3340</v>
      </c>
      <c r="F3225" s="4">
        <v>0</v>
      </c>
      <c r="G3225" s="4">
        <v>0</v>
      </c>
    </row>
    <row r="3226" spans="2:7" x14ac:dyDescent="0.35">
      <c r="B3226" s="621" t="s">
        <v>533</v>
      </c>
      <c r="C3226" s="621" t="s">
        <v>533</v>
      </c>
      <c r="D3226" s="621" t="s">
        <v>533</v>
      </c>
      <c r="E3226" s="621" t="s">
        <v>533</v>
      </c>
      <c r="F3226" s="4" t="s">
        <v>533</v>
      </c>
      <c r="G3226" s="4" t="s">
        <v>533</v>
      </c>
    </row>
    <row r="3227" spans="2:7" x14ac:dyDescent="0.35">
      <c r="B3227" s="17" t="s">
        <v>533</v>
      </c>
      <c r="C3227" s="623" t="s">
        <v>3308</v>
      </c>
      <c r="D3227" s="623" t="s">
        <v>3308</v>
      </c>
      <c r="E3227" s="623" t="s">
        <v>3308</v>
      </c>
      <c r="F3227" s="10">
        <v>0</v>
      </c>
      <c r="G3227" s="10">
        <v>0</v>
      </c>
    </row>
    <row r="3228" spans="2:7" x14ac:dyDescent="0.35">
      <c r="B3228" s="18" t="s">
        <v>533</v>
      </c>
      <c r="C3228" s="19" t="s">
        <v>533</v>
      </c>
      <c r="D3228" s="622" t="s">
        <v>3341</v>
      </c>
      <c r="E3228" s="622" t="s">
        <v>3341</v>
      </c>
      <c r="F3228" s="4">
        <v>0</v>
      </c>
      <c r="G3228" s="4">
        <v>0</v>
      </c>
    </row>
    <row r="3229" spans="2:7" x14ac:dyDescent="0.35">
      <c r="B3229" s="18" t="s">
        <v>533</v>
      </c>
      <c r="C3229" s="19" t="s">
        <v>533</v>
      </c>
      <c r="D3229" s="19" t="s">
        <v>533</v>
      </c>
      <c r="E3229" s="20" t="s">
        <v>3343</v>
      </c>
      <c r="F3229" s="4">
        <v>0</v>
      </c>
      <c r="G3229" s="4">
        <v>0</v>
      </c>
    </row>
    <row r="3230" spans="2:7" x14ac:dyDescent="0.35">
      <c r="B3230" s="18" t="s">
        <v>533</v>
      </c>
      <c r="C3230" s="19" t="s">
        <v>533</v>
      </c>
      <c r="D3230" s="19" t="s">
        <v>533</v>
      </c>
      <c r="E3230" s="20" t="s">
        <v>3344</v>
      </c>
      <c r="F3230" s="4">
        <v>0</v>
      </c>
      <c r="G3230" s="4">
        <v>0</v>
      </c>
    </row>
    <row r="3231" spans="2:7" x14ac:dyDescent="0.35">
      <c r="B3231" s="18" t="s">
        <v>533</v>
      </c>
      <c r="C3231" s="19" t="s">
        <v>533</v>
      </c>
      <c r="D3231" s="622" t="s">
        <v>3342</v>
      </c>
      <c r="E3231" s="622" t="s">
        <v>3342</v>
      </c>
      <c r="F3231" s="4">
        <v>0</v>
      </c>
      <c r="G3231" s="4">
        <v>0</v>
      </c>
    </row>
    <row r="3232" spans="2:7" x14ac:dyDescent="0.35">
      <c r="B3232" s="620" t="s">
        <v>3302</v>
      </c>
      <c r="C3232" s="620" t="s">
        <v>3302</v>
      </c>
      <c r="D3232" s="620" t="s">
        <v>3302</v>
      </c>
      <c r="E3232" s="620" t="s">
        <v>3302</v>
      </c>
      <c r="F3232" s="10">
        <v>0</v>
      </c>
      <c r="G3232" s="10">
        <v>0</v>
      </c>
    </row>
    <row r="3233" spans="2:8" x14ac:dyDescent="0.35">
      <c r="B3233" s="621" t="s">
        <v>533</v>
      </c>
      <c r="C3233" s="621" t="s">
        <v>533</v>
      </c>
      <c r="D3233" s="621" t="s">
        <v>533</v>
      </c>
      <c r="E3233" s="621" t="s">
        <v>533</v>
      </c>
      <c r="F3233" s="4" t="s">
        <v>533</v>
      </c>
      <c r="G3233" s="4" t="s">
        <v>533</v>
      </c>
    </row>
    <row r="3234" spans="2:8" x14ac:dyDescent="0.35">
      <c r="B3234" s="620" t="s">
        <v>3303</v>
      </c>
      <c r="C3234" s="620" t="s">
        <v>3303</v>
      </c>
      <c r="D3234" s="620" t="s">
        <v>3303</v>
      </c>
      <c r="E3234" s="620" t="s">
        <v>3303</v>
      </c>
      <c r="F3234" s="10">
        <v>0</v>
      </c>
      <c r="G3234" s="10">
        <v>0</v>
      </c>
    </row>
    <row r="3235" spans="2:8" x14ac:dyDescent="0.35">
      <c r="B3235" s="621" t="s">
        <v>533</v>
      </c>
      <c r="C3235" s="621" t="s">
        <v>533</v>
      </c>
      <c r="D3235" s="621" t="s">
        <v>533</v>
      </c>
      <c r="E3235" s="621" t="s">
        <v>533</v>
      </c>
      <c r="F3235" s="4" t="s">
        <v>533</v>
      </c>
      <c r="G3235" s="4" t="s">
        <v>533</v>
      </c>
    </row>
    <row r="3236" spans="2:8" x14ac:dyDescent="0.35">
      <c r="B3236" s="620" t="s">
        <v>3304</v>
      </c>
      <c r="C3236" s="620" t="s">
        <v>3304</v>
      </c>
      <c r="D3236" s="620" t="s">
        <v>3304</v>
      </c>
      <c r="E3236" s="620" t="s">
        <v>3304</v>
      </c>
      <c r="F3236" s="10">
        <v>0</v>
      </c>
      <c r="G3236" s="10">
        <v>0</v>
      </c>
    </row>
    <row r="3237" spans="2:8" x14ac:dyDescent="0.35">
      <c r="B3237" s="621" t="s">
        <v>533</v>
      </c>
      <c r="C3237" s="621" t="s">
        <v>533</v>
      </c>
      <c r="D3237" s="621" t="s">
        <v>533</v>
      </c>
      <c r="E3237" s="621" t="s">
        <v>533</v>
      </c>
      <c r="F3237" s="4" t="s">
        <v>533</v>
      </c>
      <c r="G3237" s="4" t="s">
        <v>533</v>
      </c>
    </row>
    <row r="3238" spans="2:8" x14ac:dyDescent="0.35">
      <c r="B3238" s="620" t="s">
        <v>3305</v>
      </c>
      <c r="C3238" s="620" t="s">
        <v>3305</v>
      </c>
      <c r="D3238" s="620" t="s">
        <v>3305</v>
      </c>
      <c r="E3238" s="620" t="s">
        <v>3305</v>
      </c>
      <c r="F3238" s="10">
        <v>0</v>
      </c>
      <c r="G3238" s="10">
        <v>0</v>
      </c>
    </row>
    <row r="3239" spans="2:8" x14ac:dyDescent="0.35">
      <c r="B3239" s="621" t="s">
        <v>533</v>
      </c>
      <c r="C3239" s="621" t="s">
        <v>533</v>
      </c>
      <c r="D3239" s="621" t="s">
        <v>533</v>
      </c>
      <c r="E3239" s="621" t="s">
        <v>533</v>
      </c>
      <c r="F3239" s="4" t="s">
        <v>533</v>
      </c>
      <c r="G3239" s="4" t="s">
        <v>533</v>
      </c>
    </row>
    <row r="3240" spans="2:8" x14ac:dyDescent="0.35">
      <c r="B3240" s="21" t="s">
        <v>533</v>
      </c>
      <c r="C3240" s="21" t="s">
        <v>533</v>
      </c>
      <c r="D3240" s="21" t="s">
        <v>533</v>
      </c>
      <c r="E3240" s="21" t="s">
        <v>533</v>
      </c>
      <c r="F3240" s="24" t="s">
        <v>533</v>
      </c>
      <c r="G3240" s="24" t="s">
        <v>533</v>
      </c>
    </row>
    <row r="3241" spans="2:8" x14ac:dyDescent="0.35">
      <c r="B3241" s="22" t="s">
        <v>533</v>
      </c>
      <c r="C3241" s="22" t="s">
        <v>533</v>
      </c>
      <c r="D3241" s="22" t="s">
        <v>533</v>
      </c>
      <c r="E3241" s="22" t="s">
        <v>533</v>
      </c>
      <c r="F3241" s="25" t="s">
        <v>533</v>
      </c>
      <c r="G3241" s="25" t="s">
        <v>533</v>
      </c>
    </row>
    <row r="3242" spans="2:8" x14ac:dyDescent="0.35">
      <c r="B3242" s="23" t="s">
        <v>533</v>
      </c>
      <c r="C3242" s="23" t="s">
        <v>533</v>
      </c>
      <c r="D3242" s="23" t="s">
        <v>533</v>
      </c>
      <c r="E3242" s="23" t="s">
        <v>533</v>
      </c>
      <c r="F3242" s="26" t="s">
        <v>533</v>
      </c>
      <c r="G3242" s="26" t="s">
        <v>533</v>
      </c>
    </row>
    <row r="3243" spans="2:8" x14ac:dyDescent="0.35">
      <c r="B3243" s="624" t="s">
        <v>46</v>
      </c>
      <c r="C3243" s="624" t="s">
        <v>46</v>
      </c>
      <c r="D3243" s="624" t="s">
        <v>46</v>
      </c>
      <c r="E3243" s="624" t="s">
        <v>46</v>
      </c>
      <c r="F3243" s="624" t="s">
        <v>46</v>
      </c>
      <c r="G3243" s="624" t="s">
        <v>46</v>
      </c>
      <c r="H3243" s="27"/>
    </row>
    <row r="3244" spans="2:8" x14ac:dyDescent="0.35">
      <c r="B3244" s="625" t="s">
        <v>3293</v>
      </c>
      <c r="C3244" s="625" t="s">
        <v>3293</v>
      </c>
      <c r="D3244" s="625" t="s">
        <v>3293</v>
      </c>
      <c r="E3244" s="625" t="s">
        <v>3293</v>
      </c>
      <c r="F3244" s="625" t="s">
        <v>3293</v>
      </c>
      <c r="G3244" s="625" t="s">
        <v>3293</v>
      </c>
      <c r="H3244" s="27"/>
    </row>
    <row r="3245" spans="2:8" x14ac:dyDescent="0.35">
      <c r="B3245" s="625" t="s">
        <v>3294</v>
      </c>
      <c r="C3245" s="625" t="s">
        <v>3294</v>
      </c>
      <c r="D3245" s="625" t="s">
        <v>3294</v>
      </c>
      <c r="E3245" s="625" t="s">
        <v>3294</v>
      </c>
      <c r="F3245" s="625" t="s">
        <v>3294</v>
      </c>
      <c r="G3245" s="625" t="s">
        <v>3294</v>
      </c>
      <c r="H3245" s="27"/>
    </row>
    <row r="3246" spans="2:8" x14ac:dyDescent="0.35">
      <c r="B3246" s="626" t="s">
        <v>3295</v>
      </c>
      <c r="C3246" s="626" t="s">
        <v>3295</v>
      </c>
      <c r="D3246" s="626" t="s">
        <v>3295</v>
      </c>
      <c r="E3246" s="626" t="s">
        <v>3295</v>
      </c>
      <c r="F3246" s="626" t="s">
        <v>3295</v>
      </c>
      <c r="G3246" s="626" t="s">
        <v>3295</v>
      </c>
      <c r="H3246" s="27"/>
    </row>
    <row r="3247" spans="2:8" x14ac:dyDescent="0.35">
      <c r="B3247" s="619" t="s">
        <v>3296</v>
      </c>
      <c r="C3247" s="619" t="s">
        <v>3296</v>
      </c>
      <c r="D3247" s="619" t="s">
        <v>3296</v>
      </c>
      <c r="E3247" s="619" t="s">
        <v>3296</v>
      </c>
      <c r="F3247" s="14">
        <v>2025</v>
      </c>
      <c r="G3247" s="14">
        <v>2024</v>
      </c>
    </row>
    <row r="3248" spans="2:8" x14ac:dyDescent="0.35">
      <c r="B3248" s="620" t="s">
        <v>3297</v>
      </c>
      <c r="C3248" s="620" t="s">
        <v>3297</v>
      </c>
      <c r="D3248" s="620" t="s">
        <v>3297</v>
      </c>
      <c r="E3248" s="620" t="s">
        <v>3297</v>
      </c>
      <c r="F3248" s="10" t="s">
        <v>533</v>
      </c>
      <c r="G3248" s="10" t="s">
        <v>533</v>
      </c>
    </row>
    <row r="3249" spans="2:7" x14ac:dyDescent="0.35">
      <c r="B3249" s="17" t="s">
        <v>533</v>
      </c>
      <c r="C3249" s="623" t="s">
        <v>3307</v>
      </c>
      <c r="D3249" s="623" t="s">
        <v>3307</v>
      </c>
      <c r="E3249" s="623" t="s">
        <v>3307</v>
      </c>
      <c r="F3249" s="10" t="s">
        <v>98</v>
      </c>
      <c r="G3249" s="10" t="s">
        <v>3754</v>
      </c>
    </row>
    <row r="3250" spans="2:7" x14ac:dyDescent="0.35">
      <c r="B3250" s="18" t="s">
        <v>533</v>
      </c>
      <c r="C3250" s="19" t="s">
        <v>533</v>
      </c>
      <c r="D3250" s="622" t="s">
        <v>3309</v>
      </c>
      <c r="E3250" s="622" t="s">
        <v>3309</v>
      </c>
      <c r="F3250" s="4">
        <v>0</v>
      </c>
      <c r="G3250" s="4">
        <v>0</v>
      </c>
    </row>
    <row r="3251" spans="2:7" x14ac:dyDescent="0.35">
      <c r="B3251" s="18" t="s">
        <v>533</v>
      </c>
      <c r="C3251" s="19" t="s">
        <v>533</v>
      </c>
      <c r="D3251" s="622" t="s">
        <v>3310</v>
      </c>
      <c r="E3251" s="622" t="s">
        <v>3310</v>
      </c>
      <c r="F3251" s="4">
        <v>0</v>
      </c>
      <c r="G3251" s="4">
        <v>0</v>
      </c>
    </row>
    <row r="3252" spans="2:7" x14ac:dyDescent="0.35">
      <c r="B3252" s="18" t="s">
        <v>533</v>
      </c>
      <c r="C3252" s="19" t="s">
        <v>533</v>
      </c>
      <c r="D3252" s="622" t="s">
        <v>3311</v>
      </c>
      <c r="E3252" s="622" t="s">
        <v>3311</v>
      </c>
      <c r="F3252" s="4">
        <v>0</v>
      </c>
      <c r="G3252" s="4">
        <v>0</v>
      </c>
    </row>
    <row r="3253" spans="2:7" x14ac:dyDescent="0.35">
      <c r="B3253" s="18" t="s">
        <v>533</v>
      </c>
      <c r="C3253" s="19" t="s">
        <v>533</v>
      </c>
      <c r="D3253" s="622" t="s">
        <v>3312</v>
      </c>
      <c r="E3253" s="622" t="s">
        <v>3312</v>
      </c>
      <c r="F3253" s="4">
        <v>0</v>
      </c>
      <c r="G3253" s="4">
        <v>0</v>
      </c>
    </row>
    <row r="3254" spans="2:7" x14ac:dyDescent="0.35">
      <c r="B3254" s="18" t="s">
        <v>533</v>
      </c>
      <c r="C3254" s="19" t="s">
        <v>533</v>
      </c>
      <c r="D3254" s="622" t="s">
        <v>3313</v>
      </c>
      <c r="E3254" s="622" t="s">
        <v>3313</v>
      </c>
      <c r="F3254" s="4">
        <v>0</v>
      </c>
      <c r="G3254" s="4">
        <v>0</v>
      </c>
    </row>
    <row r="3255" spans="2:7" x14ac:dyDescent="0.35">
      <c r="B3255" s="18" t="s">
        <v>533</v>
      </c>
      <c r="C3255" s="19" t="s">
        <v>533</v>
      </c>
      <c r="D3255" s="622" t="s">
        <v>3314</v>
      </c>
      <c r="E3255" s="622" t="s">
        <v>3314</v>
      </c>
      <c r="F3255" s="4">
        <v>0</v>
      </c>
      <c r="G3255" s="4">
        <v>0</v>
      </c>
    </row>
    <row r="3256" spans="2:7" x14ac:dyDescent="0.35">
      <c r="B3256" s="18" t="s">
        <v>533</v>
      </c>
      <c r="C3256" s="19" t="s">
        <v>533</v>
      </c>
      <c r="D3256" s="622" t="s">
        <v>3315</v>
      </c>
      <c r="E3256" s="622" t="s">
        <v>3315</v>
      </c>
      <c r="F3256" s="4" t="s">
        <v>3454</v>
      </c>
      <c r="G3256" s="4" t="s">
        <v>3755</v>
      </c>
    </row>
    <row r="3257" spans="2:7" x14ac:dyDescent="0.35">
      <c r="B3257" s="18" t="s">
        <v>533</v>
      </c>
      <c r="C3257" s="19" t="s">
        <v>533</v>
      </c>
      <c r="D3257" s="622" t="s">
        <v>3316</v>
      </c>
      <c r="E3257" s="622" t="s">
        <v>3316</v>
      </c>
      <c r="F3257" s="4">
        <v>0</v>
      </c>
      <c r="G3257" s="4">
        <v>0</v>
      </c>
    </row>
    <row r="3258" spans="2:7" x14ac:dyDescent="0.35">
      <c r="B3258" s="18" t="s">
        <v>533</v>
      </c>
      <c r="C3258" s="19" t="s">
        <v>533</v>
      </c>
      <c r="D3258" s="622" t="s">
        <v>3317</v>
      </c>
      <c r="E3258" s="622" t="s">
        <v>3317</v>
      </c>
      <c r="F3258" s="4" t="s">
        <v>3455</v>
      </c>
      <c r="G3258" s="4" t="s">
        <v>3756</v>
      </c>
    </row>
    <row r="3259" spans="2:7" x14ac:dyDescent="0.35">
      <c r="B3259" s="18" t="s">
        <v>533</v>
      </c>
      <c r="C3259" s="19" t="s">
        <v>533</v>
      </c>
      <c r="D3259" s="622" t="s">
        <v>3318</v>
      </c>
      <c r="E3259" s="622" t="s">
        <v>3318</v>
      </c>
      <c r="F3259" s="4">
        <v>0</v>
      </c>
      <c r="G3259" s="4">
        <v>0</v>
      </c>
    </row>
    <row r="3260" spans="2:7" x14ac:dyDescent="0.35">
      <c r="B3260" s="621" t="s">
        <v>533</v>
      </c>
      <c r="C3260" s="621" t="s">
        <v>533</v>
      </c>
      <c r="D3260" s="621" t="s">
        <v>533</v>
      </c>
      <c r="E3260" s="621" t="s">
        <v>533</v>
      </c>
      <c r="F3260" s="4" t="s">
        <v>533</v>
      </c>
      <c r="G3260" s="4" t="s">
        <v>533</v>
      </c>
    </row>
    <row r="3261" spans="2:7" x14ac:dyDescent="0.35">
      <c r="B3261" s="17" t="s">
        <v>533</v>
      </c>
      <c r="C3261" s="623" t="s">
        <v>3308</v>
      </c>
      <c r="D3261" s="623" t="s">
        <v>3308</v>
      </c>
      <c r="E3261" s="623" t="s">
        <v>3308</v>
      </c>
      <c r="F3261" s="10" t="s">
        <v>2889</v>
      </c>
      <c r="G3261" s="10" t="s">
        <v>3757</v>
      </c>
    </row>
    <row r="3262" spans="2:7" x14ac:dyDescent="0.35">
      <c r="B3262" s="18" t="s">
        <v>533</v>
      </c>
      <c r="C3262" s="19" t="s">
        <v>533</v>
      </c>
      <c r="D3262" s="622" t="s">
        <v>3319</v>
      </c>
      <c r="E3262" s="622" t="s">
        <v>3319</v>
      </c>
      <c r="F3262" s="4" t="s">
        <v>2683</v>
      </c>
      <c r="G3262" s="4" t="s">
        <v>3758</v>
      </c>
    </row>
    <row r="3263" spans="2:7" x14ac:dyDescent="0.35">
      <c r="B3263" s="18" t="s">
        <v>533</v>
      </c>
      <c r="C3263" s="19" t="s">
        <v>533</v>
      </c>
      <c r="D3263" s="622" t="s">
        <v>3320</v>
      </c>
      <c r="E3263" s="622" t="s">
        <v>3320</v>
      </c>
      <c r="F3263" s="4" t="s">
        <v>2692</v>
      </c>
      <c r="G3263" s="4" t="s">
        <v>3759</v>
      </c>
    </row>
    <row r="3264" spans="2:7" x14ac:dyDescent="0.35">
      <c r="B3264" s="18" t="s">
        <v>533</v>
      </c>
      <c r="C3264" s="19" t="s">
        <v>533</v>
      </c>
      <c r="D3264" s="622" t="s">
        <v>3321</v>
      </c>
      <c r="E3264" s="622" t="s">
        <v>3321</v>
      </c>
      <c r="F3264" s="4" t="s">
        <v>2698</v>
      </c>
      <c r="G3264" s="4" t="s">
        <v>3760</v>
      </c>
    </row>
    <row r="3265" spans="2:7" x14ac:dyDescent="0.35">
      <c r="B3265" s="18" t="s">
        <v>533</v>
      </c>
      <c r="C3265" s="19" t="s">
        <v>533</v>
      </c>
      <c r="D3265" s="622" t="s">
        <v>3322</v>
      </c>
      <c r="E3265" s="622" t="s">
        <v>3322</v>
      </c>
      <c r="F3265" s="4">
        <v>0</v>
      </c>
      <c r="G3265" s="4">
        <v>0</v>
      </c>
    </row>
    <row r="3266" spans="2:7" x14ac:dyDescent="0.35">
      <c r="B3266" s="18" t="s">
        <v>533</v>
      </c>
      <c r="C3266" s="19" t="s">
        <v>533</v>
      </c>
      <c r="D3266" s="622" t="s">
        <v>3323</v>
      </c>
      <c r="E3266" s="622" t="s">
        <v>3323</v>
      </c>
      <c r="F3266" s="4">
        <v>0</v>
      </c>
      <c r="G3266" s="4">
        <v>0</v>
      </c>
    </row>
    <row r="3267" spans="2:7" x14ac:dyDescent="0.35">
      <c r="B3267" s="18" t="s">
        <v>533</v>
      </c>
      <c r="C3267" s="19" t="s">
        <v>533</v>
      </c>
      <c r="D3267" s="622" t="s">
        <v>3324</v>
      </c>
      <c r="E3267" s="622" t="s">
        <v>3324</v>
      </c>
      <c r="F3267" s="4">
        <v>0</v>
      </c>
      <c r="G3267" s="4">
        <v>0</v>
      </c>
    </row>
    <row r="3268" spans="2:7" x14ac:dyDescent="0.35">
      <c r="B3268" s="18" t="s">
        <v>533</v>
      </c>
      <c r="C3268" s="19" t="s">
        <v>533</v>
      </c>
      <c r="D3268" s="622" t="s">
        <v>3325</v>
      </c>
      <c r="E3268" s="622" t="s">
        <v>3325</v>
      </c>
      <c r="F3268" s="4">
        <v>0</v>
      </c>
      <c r="G3268" s="4">
        <v>0</v>
      </c>
    </row>
    <row r="3269" spans="2:7" x14ac:dyDescent="0.35">
      <c r="B3269" s="18" t="s">
        <v>533</v>
      </c>
      <c r="C3269" s="19" t="s">
        <v>533</v>
      </c>
      <c r="D3269" s="622" t="s">
        <v>3326</v>
      </c>
      <c r="E3269" s="622" t="s">
        <v>3326</v>
      </c>
      <c r="F3269" s="4">
        <v>0</v>
      </c>
      <c r="G3269" s="4">
        <v>0</v>
      </c>
    </row>
    <row r="3270" spans="2:7" x14ac:dyDescent="0.35">
      <c r="B3270" s="18" t="s">
        <v>533</v>
      </c>
      <c r="C3270" s="19" t="s">
        <v>533</v>
      </c>
      <c r="D3270" s="622" t="s">
        <v>3327</v>
      </c>
      <c r="E3270" s="622" t="s">
        <v>3327</v>
      </c>
      <c r="F3270" s="4">
        <v>0</v>
      </c>
      <c r="G3270" s="4">
        <v>0</v>
      </c>
    </row>
    <row r="3271" spans="2:7" x14ac:dyDescent="0.35">
      <c r="B3271" s="18" t="s">
        <v>533</v>
      </c>
      <c r="C3271" s="19" t="s">
        <v>533</v>
      </c>
      <c r="D3271" s="622" t="s">
        <v>3328</v>
      </c>
      <c r="E3271" s="622" t="s">
        <v>3328</v>
      </c>
      <c r="F3271" s="4">
        <v>0</v>
      </c>
      <c r="G3271" s="4">
        <v>0</v>
      </c>
    </row>
    <row r="3272" spans="2:7" x14ac:dyDescent="0.35">
      <c r="B3272" s="18" t="s">
        <v>533</v>
      </c>
      <c r="C3272" s="19" t="s">
        <v>533</v>
      </c>
      <c r="D3272" s="622" t="s">
        <v>3329</v>
      </c>
      <c r="E3272" s="622" t="s">
        <v>3329</v>
      </c>
      <c r="F3272" s="4">
        <v>0</v>
      </c>
      <c r="G3272" s="4">
        <v>0</v>
      </c>
    </row>
    <row r="3273" spans="2:7" x14ac:dyDescent="0.35">
      <c r="B3273" s="18" t="s">
        <v>533</v>
      </c>
      <c r="C3273" s="19" t="s">
        <v>533</v>
      </c>
      <c r="D3273" s="622" t="s">
        <v>3330</v>
      </c>
      <c r="E3273" s="622" t="s">
        <v>3330</v>
      </c>
      <c r="F3273" s="4">
        <v>0</v>
      </c>
      <c r="G3273" s="4">
        <v>0</v>
      </c>
    </row>
    <row r="3274" spans="2:7" x14ac:dyDescent="0.35">
      <c r="B3274" s="18" t="s">
        <v>533</v>
      </c>
      <c r="C3274" s="19" t="s">
        <v>533</v>
      </c>
      <c r="D3274" s="622" t="s">
        <v>3331</v>
      </c>
      <c r="E3274" s="622" t="s">
        <v>3331</v>
      </c>
      <c r="F3274" s="4">
        <v>0</v>
      </c>
      <c r="G3274" s="4">
        <v>0</v>
      </c>
    </row>
    <row r="3275" spans="2:7" x14ac:dyDescent="0.35">
      <c r="B3275" s="18" t="s">
        <v>533</v>
      </c>
      <c r="C3275" s="19" t="s">
        <v>533</v>
      </c>
      <c r="D3275" s="622" t="s">
        <v>3332</v>
      </c>
      <c r="E3275" s="622" t="s">
        <v>3332</v>
      </c>
      <c r="F3275" s="4">
        <v>0</v>
      </c>
      <c r="G3275" s="4">
        <v>0</v>
      </c>
    </row>
    <row r="3276" spans="2:7" x14ac:dyDescent="0.35">
      <c r="B3276" s="18" t="s">
        <v>533</v>
      </c>
      <c r="C3276" s="19" t="s">
        <v>533</v>
      </c>
      <c r="D3276" s="622" t="s">
        <v>3333</v>
      </c>
      <c r="E3276" s="622" t="s">
        <v>3333</v>
      </c>
      <c r="F3276" s="4">
        <v>0</v>
      </c>
      <c r="G3276" s="4">
        <v>0</v>
      </c>
    </row>
    <row r="3277" spans="2:7" x14ac:dyDescent="0.35">
      <c r="B3277" s="18" t="s">
        <v>533</v>
      </c>
      <c r="C3277" s="19" t="s">
        <v>533</v>
      </c>
      <c r="D3277" s="622" t="s">
        <v>3334</v>
      </c>
      <c r="E3277" s="622" t="s">
        <v>3334</v>
      </c>
      <c r="F3277" s="4">
        <v>0</v>
      </c>
      <c r="G3277" s="4">
        <v>0</v>
      </c>
    </row>
    <row r="3278" spans="2:7" x14ac:dyDescent="0.35">
      <c r="B3278" s="620" t="s">
        <v>3298</v>
      </c>
      <c r="C3278" s="620" t="s">
        <v>3298</v>
      </c>
      <c r="D3278" s="620" t="s">
        <v>3298</v>
      </c>
      <c r="E3278" s="620" t="s">
        <v>3298</v>
      </c>
      <c r="F3278" s="10" t="s">
        <v>2908</v>
      </c>
      <c r="G3278" s="10" t="s">
        <v>3761</v>
      </c>
    </row>
    <row r="3279" spans="2:7" x14ac:dyDescent="0.35">
      <c r="B3279" s="621" t="s">
        <v>533</v>
      </c>
      <c r="C3279" s="621" t="s">
        <v>533</v>
      </c>
      <c r="D3279" s="621" t="s">
        <v>533</v>
      </c>
      <c r="E3279" s="621" t="s">
        <v>533</v>
      </c>
      <c r="F3279" s="4" t="s">
        <v>533</v>
      </c>
      <c r="G3279" s="4" t="s">
        <v>533</v>
      </c>
    </row>
    <row r="3280" spans="2:7" x14ac:dyDescent="0.35">
      <c r="B3280" s="620" t="s">
        <v>3299</v>
      </c>
      <c r="C3280" s="620" t="s">
        <v>3299</v>
      </c>
      <c r="D3280" s="620" t="s">
        <v>3299</v>
      </c>
      <c r="E3280" s="620" t="s">
        <v>3299</v>
      </c>
      <c r="F3280" s="10" t="s">
        <v>533</v>
      </c>
      <c r="G3280" s="10" t="s">
        <v>533</v>
      </c>
    </row>
    <row r="3281" spans="2:7" x14ac:dyDescent="0.35">
      <c r="B3281" s="17" t="s">
        <v>533</v>
      </c>
      <c r="C3281" s="623" t="s">
        <v>3307</v>
      </c>
      <c r="D3281" s="623" t="s">
        <v>3307</v>
      </c>
      <c r="E3281" s="623" t="s">
        <v>3307</v>
      </c>
      <c r="F3281" s="10">
        <v>0</v>
      </c>
      <c r="G3281" s="10">
        <v>0</v>
      </c>
    </row>
    <row r="3282" spans="2:7" x14ac:dyDescent="0.35">
      <c r="B3282" s="18" t="s">
        <v>533</v>
      </c>
      <c r="C3282" s="19" t="s">
        <v>533</v>
      </c>
      <c r="D3282" s="622" t="s">
        <v>3335</v>
      </c>
      <c r="E3282" s="622" t="s">
        <v>3335</v>
      </c>
      <c r="F3282" s="4">
        <v>0</v>
      </c>
      <c r="G3282" s="4">
        <v>0</v>
      </c>
    </row>
    <row r="3283" spans="2:7" x14ac:dyDescent="0.35">
      <c r="B3283" s="18" t="s">
        <v>533</v>
      </c>
      <c r="C3283" s="19" t="s">
        <v>533</v>
      </c>
      <c r="D3283" s="622" t="s">
        <v>3336</v>
      </c>
      <c r="E3283" s="622" t="s">
        <v>3336</v>
      </c>
      <c r="F3283" s="4">
        <v>0</v>
      </c>
      <c r="G3283" s="4">
        <v>0</v>
      </c>
    </row>
    <row r="3284" spans="2:7" x14ac:dyDescent="0.35">
      <c r="B3284" s="18" t="s">
        <v>533</v>
      </c>
      <c r="C3284" s="19" t="s">
        <v>533</v>
      </c>
      <c r="D3284" s="622" t="s">
        <v>3337</v>
      </c>
      <c r="E3284" s="622" t="s">
        <v>3337</v>
      </c>
      <c r="F3284" s="4">
        <v>0</v>
      </c>
      <c r="G3284" s="4">
        <v>0</v>
      </c>
    </row>
    <row r="3285" spans="2:7" x14ac:dyDescent="0.35">
      <c r="B3285" s="621" t="s">
        <v>533</v>
      </c>
      <c r="C3285" s="621" t="s">
        <v>533</v>
      </c>
      <c r="D3285" s="621" t="s">
        <v>533</v>
      </c>
      <c r="E3285" s="621" t="s">
        <v>533</v>
      </c>
      <c r="F3285" s="4" t="s">
        <v>533</v>
      </c>
      <c r="G3285" s="4" t="s">
        <v>533</v>
      </c>
    </row>
    <row r="3286" spans="2:7" x14ac:dyDescent="0.35">
      <c r="B3286" s="17" t="s">
        <v>533</v>
      </c>
      <c r="C3286" s="623" t="s">
        <v>3308</v>
      </c>
      <c r="D3286" s="623" t="s">
        <v>3308</v>
      </c>
      <c r="E3286" s="623" t="s">
        <v>3308</v>
      </c>
      <c r="F3286" s="10" t="s">
        <v>2908</v>
      </c>
      <c r="G3286" s="10" t="s">
        <v>3761</v>
      </c>
    </row>
    <row r="3287" spans="2:7" x14ac:dyDescent="0.35">
      <c r="B3287" s="18" t="s">
        <v>533</v>
      </c>
      <c r="C3287" s="19" t="s">
        <v>533</v>
      </c>
      <c r="D3287" s="622" t="s">
        <v>3335</v>
      </c>
      <c r="E3287" s="622" t="s">
        <v>3335</v>
      </c>
      <c r="F3287" s="4" t="s">
        <v>2711</v>
      </c>
      <c r="G3287" s="4" t="s">
        <v>2711</v>
      </c>
    </row>
    <row r="3288" spans="2:7" x14ac:dyDescent="0.35">
      <c r="B3288" s="18" t="s">
        <v>533</v>
      </c>
      <c r="C3288" s="19" t="s">
        <v>533</v>
      </c>
      <c r="D3288" s="622" t="s">
        <v>3336</v>
      </c>
      <c r="E3288" s="622" t="s">
        <v>3336</v>
      </c>
      <c r="F3288" s="4" t="s">
        <v>2710</v>
      </c>
      <c r="G3288" s="4" t="s">
        <v>3762</v>
      </c>
    </row>
    <row r="3289" spans="2:7" x14ac:dyDescent="0.35">
      <c r="B3289" s="18" t="s">
        <v>533</v>
      </c>
      <c r="C3289" s="19" t="s">
        <v>533</v>
      </c>
      <c r="D3289" s="622" t="s">
        <v>3338</v>
      </c>
      <c r="E3289" s="622" t="s">
        <v>3338</v>
      </c>
      <c r="F3289" s="4">
        <v>0</v>
      </c>
      <c r="G3289" s="4">
        <v>0</v>
      </c>
    </row>
    <row r="3290" spans="2:7" x14ac:dyDescent="0.35">
      <c r="B3290" s="620" t="s">
        <v>3300</v>
      </c>
      <c r="C3290" s="620" t="s">
        <v>3300</v>
      </c>
      <c r="D3290" s="620" t="s">
        <v>3300</v>
      </c>
      <c r="E3290" s="620" t="s">
        <v>3300</v>
      </c>
      <c r="F3290" s="10" t="s">
        <v>3456</v>
      </c>
      <c r="G3290" s="10" t="s">
        <v>3763</v>
      </c>
    </row>
    <row r="3291" spans="2:7" x14ac:dyDescent="0.35">
      <c r="B3291" s="621" t="s">
        <v>533</v>
      </c>
      <c r="C3291" s="621" t="s">
        <v>533</v>
      </c>
      <c r="D3291" s="621" t="s">
        <v>533</v>
      </c>
      <c r="E3291" s="621" t="s">
        <v>533</v>
      </c>
      <c r="F3291" s="4" t="s">
        <v>533</v>
      </c>
      <c r="G3291" s="4" t="s">
        <v>533</v>
      </c>
    </row>
    <row r="3292" spans="2:7" x14ac:dyDescent="0.35">
      <c r="B3292" s="620" t="s">
        <v>3301</v>
      </c>
      <c r="C3292" s="620" t="s">
        <v>3301</v>
      </c>
      <c r="D3292" s="620" t="s">
        <v>3301</v>
      </c>
      <c r="E3292" s="620" t="s">
        <v>3301</v>
      </c>
      <c r="F3292" s="10" t="s">
        <v>533</v>
      </c>
      <c r="G3292" s="10" t="s">
        <v>533</v>
      </c>
    </row>
    <row r="3293" spans="2:7" x14ac:dyDescent="0.35">
      <c r="B3293" s="17" t="s">
        <v>533</v>
      </c>
      <c r="C3293" s="623" t="s">
        <v>3307</v>
      </c>
      <c r="D3293" s="623" t="s">
        <v>3307</v>
      </c>
      <c r="E3293" s="623" t="s">
        <v>3307</v>
      </c>
      <c r="F3293" s="10">
        <v>0</v>
      </c>
      <c r="G3293" s="10">
        <v>0</v>
      </c>
    </row>
    <row r="3294" spans="2:7" x14ac:dyDescent="0.35">
      <c r="B3294" s="18" t="s">
        <v>533</v>
      </c>
      <c r="C3294" s="19" t="s">
        <v>533</v>
      </c>
      <c r="D3294" s="622" t="s">
        <v>3339</v>
      </c>
      <c r="E3294" s="622" t="s">
        <v>3339</v>
      </c>
      <c r="F3294" s="4">
        <v>0</v>
      </c>
      <c r="G3294" s="4">
        <v>0</v>
      </c>
    </row>
    <row r="3295" spans="2:7" x14ac:dyDescent="0.35">
      <c r="B3295" s="18" t="s">
        <v>533</v>
      </c>
      <c r="C3295" s="19" t="s">
        <v>533</v>
      </c>
      <c r="D3295" s="19" t="s">
        <v>533</v>
      </c>
      <c r="E3295" s="20" t="s">
        <v>3343</v>
      </c>
      <c r="F3295" s="4">
        <v>0</v>
      </c>
      <c r="G3295" s="4">
        <v>0</v>
      </c>
    </row>
    <row r="3296" spans="2:7" x14ac:dyDescent="0.35">
      <c r="B3296" s="18" t="s">
        <v>533</v>
      </c>
      <c r="C3296" s="19" t="s">
        <v>533</v>
      </c>
      <c r="D3296" s="19" t="s">
        <v>533</v>
      </c>
      <c r="E3296" s="20" t="s">
        <v>3344</v>
      </c>
      <c r="F3296" s="4">
        <v>0</v>
      </c>
      <c r="G3296" s="4">
        <v>0</v>
      </c>
    </row>
    <row r="3297" spans="2:7" x14ac:dyDescent="0.35">
      <c r="B3297" s="18" t="s">
        <v>533</v>
      </c>
      <c r="C3297" s="19" t="s">
        <v>533</v>
      </c>
      <c r="D3297" s="622" t="s">
        <v>3340</v>
      </c>
      <c r="E3297" s="622" t="s">
        <v>3340</v>
      </c>
      <c r="F3297" s="4">
        <v>0</v>
      </c>
      <c r="G3297" s="4">
        <v>0</v>
      </c>
    </row>
    <row r="3298" spans="2:7" x14ac:dyDescent="0.35">
      <c r="B3298" s="621" t="s">
        <v>533</v>
      </c>
      <c r="C3298" s="621" t="s">
        <v>533</v>
      </c>
      <c r="D3298" s="621" t="s">
        <v>533</v>
      </c>
      <c r="E3298" s="621" t="s">
        <v>533</v>
      </c>
      <c r="F3298" s="4" t="s">
        <v>533</v>
      </c>
      <c r="G3298" s="4" t="s">
        <v>533</v>
      </c>
    </row>
    <row r="3299" spans="2:7" x14ac:dyDescent="0.35">
      <c r="B3299" s="17" t="s">
        <v>533</v>
      </c>
      <c r="C3299" s="623" t="s">
        <v>3308</v>
      </c>
      <c r="D3299" s="623" t="s">
        <v>3308</v>
      </c>
      <c r="E3299" s="623" t="s">
        <v>3308</v>
      </c>
      <c r="F3299" s="10">
        <v>0</v>
      </c>
      <c r="G3299" s="10">
        <v>0</v>
      </c>
    </row>
    <row r="3300" spans="2:7" x14ac:dyDescent="0.35">
      <c r="B3300" s="18" t="s">
        <v>533</v>
      </c>
      <c r="C3300" s="19" t="s">
        <v>533</v>
      </c>
      <c r="D3300" s="622" t="s">
        <v>3341</v>
      </c>
      <c r="E3300" s="622" t="s">
        <v>3341</v>
      </c>
      <c r="F3300" s="4">
        <v>0</v>
      </c>
      <c r="G3300" s="4">
        <v>0</v>
      </c>
    </row>
    <row r="3301" spans="2:7" x14ac:dyDescent="0.35">
      <c r="B3301" s="18" t="s">
        <v>533</v>
      </c>
      <c r="C3301" s="19" t="s">
        <v>533</v>
      </c>
      <c r="D3301" s="19" t="s">
        <v>533</v>
      </c>
      <c r="E3301" s="20" t="s">
        <v>3343</v>
      </c>
      <c r="F3301" s="4">
        <v>0</v>
      </c>
      <c r="G3301" s="4">
        <v>0</v>
      </c>
    </row>
    <row r="3302" spans="2:7" x14ac:dyDescent="0.35">
      <c r="B3302" s="18" t="s">
        <v>533</v>
      </c>
      <c r="C3302" s="19" t="s">
        <v>533</v>
      </c>
      <c r="D3302" s="19" t="s">
        <v>533</v>
      </c>
      <c r="E3302" s="20" t="s">
        <v>3344</v>
      </c>
      <c r="F3302" s="4">
        <v>0</v>
      </c>
      <c r="G3302" s="4">
        <v>0</v>
      </c>
    </row>
    <row r="3303" spans="2:7" x14ac:dyDescent="0.35">
      <c r="B3303" s="18" t="s">
        <v>533</v>
      </c>
      <c r="C3303" s="19" t="s">
        <v>533</v>
      </c>
      <c r="D3303" s="622" t="s">
        <v>3342</v>
      </c>
      <c r="E3303" s="622" t="s">
        <v>3342</v>
      </c>
      <c r="F3303" s="4">
        <v>0</v>
      </c>
      <c r="G3303" s="4">
        <v>0</v>
      </c>
    </row>
    <row r="3304" spans="2:7" x14ac:dyDescent="0.35">
      <c r="B3304" s="620" t="s">
        <v>3302</v>
      </c>
      <c r="C3304" s="620" t="s">
        <v>3302</v>
      </c>
      <c r="D3304" s="620" t="s">
        <v>3302</v>
      </c>
      <c r="E3304" s="620" t="s">
        <v>3302</v>
      </c>
      <c r="F3304" s="10">
        <v>0</v>
      </c>
      <c r="G3304" s="10">
        <v>0</v>
      </c>
    </row>
    <row r="3305" spans="2:7" x14ac:dyDescent="0.35">
      <c r="B3305" s="621" t="s">
        <v>533</v>
      </c>
      <c r="C3305" s="621" t="s">
        <v>533</v>
      </c>
      <c r="D3305" s="621" t="s">
        <v>533</v>
      </c>
      <c r="E3305" s="621" t="s">
        <v>533</v>
      </c>
      <c r="F3305" s="4" t="s">
        <v>533</v>
      </c>
      <c r="G3305" s="4" t="s">
        <v>533</v>
      </c>
    </row>
    <row r="3306" spans="2:7" x14ac:dyDescent="0.35">
      <c r="B3306" s="620" t="s">
        <v>3303</v>
      </c>
      <c r="C3306" s="620" t="s">
        <v>3303</v>
      </c>
      <c r="D3306" s="620" t="s">
        <v>3303</v>
      </c>
      <c r="E3306" s="620" t="s">
        <v>3303</v>
      </c>
      <c r="F3306" s="10">
        <v>0</v>
      </c>
      <c r="G3306" s="10">
        <v>0</v>
      </c>
    </row>
    <row r="3307" spans="2:7" x14ac:dyDescent="0.35">
      <c r="B3307" s="621" t="s">
        <v>533</v>
      </c>
      <c r="C3307" s="621" t="s">
        <v>533</v>
      </c>
      <c r="D3307" s="621" t="s">
        <v>533</v>
      </c>
      <c r="E3307" s="621" t="s">
        <v>533</v>
      </c>
      <c r="F3307" s="4" t="s">
        <v>533</v>
      </c>
      <c r="G3307" s="4" t="s">
        <v>533</v>
      </c>
    </row>
    <row r="3308" spans="2:7" x14ac:dyDescent="0.35">
      <c r="B3308" s="620" t="s">
        <v>3304</v>
      </c>
      <c r="C3308" s="620" t="s">
        <v>3304</v>
      </c>
      <c r="D3308" s="620" t="s">
        <v>3304</v>
      </c>
      <c r="E3308" s="620" t="s">
        <v>3304</v>
      </c>
      <c r="F3308" s="10">
        <v>0</v>
      </c>
      <c r="G3308" s="10">
        <v>0</v>
      </c>
    </row>
    <row r="3309" spans="2:7" x14ac:dyDescent="0.35">
      <c r="B3309" s="621" t="s">
        <v>533</v>
      </c>
      <c r="C3309" s="621" t="s">
        <v>533</v>
      </c>
      <c r="D3309" s="621" t="s">
        <v>533</v>
      </c>
      <c r="E3309" s="621" t="s">
        <v>533</v>
      </c>
      <c r="F3309" s="4" t="s">
        <v>533</v>
      </c>
      <c r="G3309" s="4" t="s">
        <v>533</v>
      </c>
    </row>
    <row r="3310" spans="2:7" x14ac:dyDescent="0.35">
      <c r="B3310" s="620" t="s">
        <v>3305</v>
      </c>
      <c r="C3310" s="620" t="s">
        <v>3305</v>
      </c>
      <c r="D3310" s="620" t="s">
        <v>3305</v>
      </c>
      <c r="E3310" s="620" t="s">
        <v>3305</v>
      </c>
      <c r="F3310" s="10">
        <v>0</v>
      </c>
      <c r="G3310" s="10">
        <v>0</v>
      </c>
    </row>
    <row r="3311" spans="2:7" x14ac:dyDescent="0.35">
      <c r="B3311" s="621" t="s">
        <v>533</v>
      </c>
      <c r="C3311" s="621" t="s">
        <v>533</v>
      </c>
      <c r="D3311" s="621" t="s">
        <v>533</v>
      </c>
      <c r="E3311" s="621" t="s">
        <v>533</v>
      </c>
      <c r="F3311" s="4" t="s">
        <v>533</v>
      </c>
      <c r="G3311" s="4" t="s">
        <v>533</v>
      </c>
    </row>
    <row r="3312" spans="2:7" x14ac:dyDescent="0.35">
      <c r="B3312" s="21" t="s">
        <v>533</v>
      </c>
      <c r="C3312" s="21" t="s">
        <v>533</v>
      </c>
      <c r="D3312" s="21" t="s">
        <v>533</v>
      </c>
      <c r="E3312" s="21" t="s">
        <v>533</v>
      </c>
      <c r="F3312" s="24" t="s">
        <v>533</v>
      </c>
      <c r="G3312" s="24" t="s">
        <v>533</v>
      </c>
    </row>
    <row r="3313" spans="2:8" x14ac:dyDescent="0.35">
      <c r="B3313" s="22" t="s">
        <v>533</v>
      </c>
      <c r="C3313" s="22" t="s">
        <v>533</v>
      </c>
      <c r="D3313" s="22" t="s">
        <v>533</v>
      </c>
      <c r="E3313" s="22" t="s">
        <v>533</v>
      </c>
      <c r="F3313" s="25" t="s">
        <v>533</v>
      </c>
      <c r="G3313" s="25" t="s">
        <v>533</v>
      </c>
    </row>
    <row r="3314" spans="2:8" x14ac:dyDescent="0.35">
      <c r="B3314" s="23" t="s">
        <v>533</v>
      </c>
      <c r="C3314" s="23" t="s">
        <v>533</v>
      </c>
      <c r="D3314" s="23" t="s">
        <v>533</v>
      </c>
      <c r="E3314" s="23" t="s">
        <v>533</v>
      </c>
      <c r="F3314" s="26" t="s">
        <v>533</v>
      </c>
      <c r="G3314" s="26" t="s">
        <v>533</v>
      </c>
    </row>
    <row r="3315" spans="2:8" x14ac:dyDescent="0.35">
      <c r="B3315" s="624" t="s">
        <v>47</v>
      </c>
      <c r="C3315" s="624" t="s">
        <v>47</v>
      </c>
      <c r="D3315" s="624" t="s">
        <v>47</v>
      </c>
      <c r="E3315" s="624" t="s">
        <v>47</v>
      </c>
      <c r="F3315" s="624" t="s">
        <v>47</v>
      </c>
      <c r="G3315" s="624" t="s">
        <v>47</v>
      </c>
      <c r="H3315" s="27"/>
    </row>
    <row r="3316" spans="2:8" x14ac:dyDescent="0.35">
      <c r="B3316" s="625" t="s">
        <v>3293</v>
      </c>
      <c r="C3316" s="625" t="s">
        <v>3293</v>
      </c>
      <c r="D3316" s="625" t="s">
        <v>3293</v>
      </c>
      <c r="E3316" s="625" t="s">
        <v>3293</v>
      </c>
      <c r="F3316" s="625" t="s">
        <v>3293</v>
      </c>
      <c r="G3316" s="625" t="s">
        <v>3293</v>
      </c>
      <c r="H3316" s="27"/>
    </row>
    <row r="3317" spans="2:8" x14ac:dyDescent="0.35">
      <c r="B3317" s="625" t="s">
        <v>3294</v>
      </c>
      <c r="C3317" s="625" t="s">
        <v>3294</v>
      </c>
      <c r="D3317" s="625" t="s">
        <v>3294</v>
      </c>
      <c r="E3317" s="625" t="s">
        <v>3294</v>
      </c>
      <c r="F3317" s="625" t="s">
        <v>3294</v>
      </c>
      <c r="G3317" s="625" t="s">
        <v>3294</v>
      </c>
      <c r="H3317" s="27"/>
    </row>
    <row r="3318" spans="2:8" x14ac:dyDescent="0.35">
      <c r="B3318" s="626" t="s">
        <v>3295</v>
      </c>
      <c r="C3318" s="626" t="s">
        <v>3295</v>
      </c>
      <c r="D3318" s="626" t="s">
        <v>3295</v>
      </c>
      <c r="E3318" s="626" t="s">
        <v>3295</v>
      </c>
      <c r="F3318" s="626" t="s">
        <v>3295</v>
      </c>
      <c r="G3318" s="626" t="s">
        <v>3295</v>
      </c>
      <c r="H3318" s="27"/>
    </row>
    <row r="3319" spans="2:8" x14ac:dyDescent="0.35">
      <c r="B3319" s="619" t="s">
        <v>3296</v>
      </c>
      <c r="C3319" s="619" t="s">
        <v>3296</v>
      </c>
      <c r="D3319" s="619" t="s">
        <v>3296</v>
      </c>
      <c r="E3319" s="619" t="s">
        <v>3296</v>
      </c>
      <c r="F3319" s="14">
        <v>2025</v>
      </c>
      <c r="G3319" s="14">
        <v>2024</v>
      </c>
    </row>
    <row r="3320" spans="2:8" x14ac:dyDescent="0.35">
      <c r="B3320" s="620" t="s">
        <v>3297</v>
      </c>
      <c r="C3320" s="620" t="s">
        <v>3297</v>
      </c>
      <c r="D3320" s="620" t="s">
        <v>3297</v>
      </c>
      <c r="E3320" s="620" t="s">
        <v>3297</v>
      </c>
      <c r="F3320" s="10" t="s">
        <v>533</v>
      </c>
      <c r="G3320" s="10" t="s">
        <v>533</v>
      </c>
    </row>
    <row r="3321" spans="2:8" x14ac:dyDescent="0.35">
      <c r="B3321" s="17" t="s">
        <v>533</v>
      </c>
      <c r="C3321" s="623" t="s">
        <v>3307</v>
      </c>
      <c r="D3321" s="623" t="s">
        <v>3307</v>
      </c>
      <c r="E3321" s="623" t="s">
        <v>3307</v>
      </c>
      <c r="F3321" s="10" t="s">
        <v>99</v>
      </c>
      <c r="G3321" s="10" t="s">
        <v>3764</v>
      </c>
    </row>
    <row r="3322" spans="2:8" x14ac:dyDescent="0.35">
      <c r="B3322" s="18" t="s">
        <v>533</v>
      </c>
      <c r="C3322" s="19" t="s">
        <v>533</v>
      </c>
      <c r="D3322" s="622" t="s">
        <v>3309</v>
      </c>
      <c r="E3322" s="622" t="s">
        <v>3309</v>
      </c>
      <c r="F3322" s="4">
        <v>0</v>
      </c>
      <c r="G3322" s="4">
        <v>0</v>
      </c>
    </row>
    <row r="3323" spans="2:8" x14ac:dyDescent="0.35">
      <c r="B3323" s="18" t="s">
        <v>533</v>
      </c>
      <c r="C3323" s="19" t="s">
        <v>533</v>
      </c>
      <c r="D3323" s="622" t="s">
        <v>3310</v>
      </c>
      <c r="E3323" s="622" t="s">
        <v>3310</v>
      </c>
      <c r="F3323" s="4">
        <v>0</v>
      </c>
      <c r="G3323" s="4">
        <v>0</v>
      </c>
    </row>
    <row r="3324" spans="2:8" x14ac:dyDescent="0.35">
      <c r="B3324" s="18" t="s">
        <v>533</v>
      </c>
      <c r="C3324" s="19" t="s">
        <v>533</v>
      </c>
      <c r="D3324" s="622" t="s">
        <v>3311</v>
      </c>
      <c r="E3324" s="622" t="s">
        <v>3311</v>
      </c>
      <c r="F3324" s="4">
        <v>0</v>
      </c>
      <c r="G3324" s="4">
        <v>0</v>
      </c>
    </row>
    <row r="3325" spans="2:8" x14ac:dyDescent="0.35">
      <c r="B3325" s="18" t="s">
        <v>533</v>
      </c>
      <c r="C3325" s="19" t="s">
        <v>533</v>
      </c>
      <c r="D3325" s="622" t="s">
        <v>3312</v>
      </c>
      <c r="E3325" s="622" t="s">
        <v>3312</v>
      </c>
      <c r="F3325" s="4">
        <v>0</v>
      </c>
      <c r="G3325" s="4">
        <v>0</v>
      </c>
    </row>
    <row r="3326" spans="2:8" x14ac:dyDescent="0.35">
      <c r="B3326" s="18" t="s">
        <v>533</v>
      </c>
      <c r="C3326" s="19" t="s">
        <v>533</v>
      </c>
      <c r="D3326" s="622" t="s">
        <v>3313</v>
      </c>
      <c r="E3326" s="622" t="s">
        <v>3313</v>
      </c>
      <c r="F3326" s="4">
        <v>0</v>
      </c>
      <c r="G3326" s="4">
        <v>0</v>
      </c>
    </row>
    <row r="3327" spans="2:8" x14ac:dyDescent="0.35">
      <c r="B3327" s="18" t="s">
        <v>533</v>
      </c>
      <c r="C3327" s="19" t="s">
        <v>533</v>
      </c>
      <c r="D3327" s="622" t="s">
        <v>3314</v>
      </c>
      <c r="E3327" s="622" t="s">
        <v>3314</v>
      </c>
      <c r="F3327" s="4">
        <v>0</v>
      </c>
      <c r="G3327" s="4">
        <v>0</v>
      </c>
    </row>
    <row r="3328" spans="2:8" x14ac:dyDescent="0.35">
      <c r="B3328" s="18" t="s">
        <v>533</v>
      </c>
      <c r="C3328" s="19" t="s">
        <v>533</v>
      </c>
      <c r="D3328" s="622" t="s">
        <v>3315</v>
      </c>
      <c r="E3328" s="622" t="s">
        <v>3315</v>
      </c>
      <c r="F3328" s="4" t="s">
        <v>1773</v>
      </c>
      <c r="G3328" s="4" t="s">
        <v>1773</v>
      </c>
    </row>
    <row r="3329" spans="2:7" x14ac:dyDescent="0.35">
      <c r="B3329" s="18" t="s">
        <v>533</v>
      </c>
      <c r="C3329" s="19" t="s">
        <v>533</v>
      </c>
      <c r="D3329" s="622" t="s">
        <v>3316</v>
      </c>
      <c r="E3329" s="622" t="s">
        <v>3316</v>
      </c>
      <c r="F3329" s="4">
        <v>0</v>
      </c>
      <c r="G3329" s="4">
        <v>0</v>
      </c>
    </row>
    <row r="3330" spans="2:7" x14ac:dyDescent="0.35">
      <c r="B3330" s="18" t="s">
        <v>533</v>
      </c>
      <c r="C3330" s="19" t="s">
        <v>533</v>
      </c>
      <c r="D3330" s="622" t="s">
        <v>3317</v>
      </c>
      <c r="E3330" s="622" t="s">
        <v>3317</v>
      </c>
      <c r="F3330" s="4" t="s">
        <v>3457</v>
      </c>
      <c r="G3330" s="4" t="s">
        <v>3765</v>
      </c>
    </row>
    <row r="3331" spans="2:7" x14ac:dyDescent="0.35">
      <c r="B3331" s="18" t="s">
        <v>533</v>
      </c>
      <c r="C3331" s="19" t="s">
        <v>533</v>
      </c>
      <c r="D3331" s="622" t="s">
        <v>3318</v>
      </c>
      <c r="E3331" s="622" t="s">
        <v>3318</v>
      </c>
      <c r="F3331" s="4">
        <v>0</v>
      </c>
      <c r="G3331" s="4">
        <v>0</v>
      </c>
    </row>
    <row r="3332" spans="2:7" x14ac:dyDescent="0.35">
      <c r="B3332" s="621" t="s">
        <v>533</v>
      </c>
      <c r="C3332" s="621" t="s">
        <v>533</v>
      </c>
      <c r="D3332" s="621" t="s">
        <v>533</v>
      </c>
      <c r="E3332" s="621" t="s">
        <v>533</v>
      </c>
      <c r="F3332" s="4" t="s">
        <v>533</v>
      </c>
      <c r="G3332" s="4" t="s">
        <v>533</v>
      </c>
    </row>
    <row r="3333" spans="2:7" x14ac:dyDescent="0.35">
      <c r="B3333" s="17" t="s">
        <v>533</v>
      </c>
      <c r="C3333" s="623" t="s">
        <v>3308</v>
      </c>
      <c r="D3333" s="623" t="s">
        <v>3308</v>
      </c>
      <c r="E3333" s="623" t="s">
        <v>3308</v>
      </c>
      <c r="F3333" s="10" t="s">
        <v>99</v>
      </c>
      <c r="G3333" s="10" t="s">
        <v>3764</v>
      </c>
    </row>
    <row r="3334" spans="2:7" x14ac:dyDescent="0.35">
      <c r="B3334" s="18" t="s">
        <v>533</v>
      </c>
      <c r="C3334" s="19" t="s">
        <v>533</v>
      </c>
      <c r="D3334" s="622" t="s">
        <v>3319</v>
      </c>
      <c r="E3334" s="622" t="s">
        <v>3319</v>
      </c>
      <c r="F3334" s="4" t="s">
        <v>2713</v>
      </c>
      <c r="G3334" s="4" t="s">
        <v>3766</v>
      </c>
    </row>
    <row r="3335" spans="2:7" x14ac:dyDescent="0.35">
      <c r="B3335" s="18" t="s">
        <v>533</v>
      </c>
      <c r="C3335" s="19" t="s">
        <v>533</v>
      </c>
      <c r="D3335" s="622" t="s">
        <v>3320</v>
      </c>
      <c r="E3335" s="622" t="s">
        <v>3320</v>
      </c>
      <c r="F3335" s="4" t="s">
        <v>2723</v>
      </c>
      <c r="G3335" s="4" t="s">
        <v>3767</v>
      </c>
    </row>
    <row r="3336" spans="2:7" x14ac:dyDescent="0.35">
      <c r="B3336" s="18" t="s">
        <v>533</v>
      </c>
      <c r="C3336" s="19" t="s">
        <v>533</v>
      </c>
      <c r="D3336" s="622" t="s">
        <v>3321</v>
      </c>
      <c r="E3336" s="622" t="s">
        <v>3321</v>
      </c>
      <c r="F3336" s="4" t="s">
        <v>2742</v>
      </c>
      <c r="G3336" s="4" t="s">
        <v>3768</v>
      </c>
    </row>
    <row r="3337" spans="2:7" x14ac:dyDescent="0.35">
      <c r="B3337" s="18" t="s">
        <v>533</v>
      </c>
      <c r="C3337" s="19" t="s">
        <v>533</v>
      </c>
      <c r="D3337" s="622" t="s">
        <v>3322</v>
      </c>
      <c r="E3337" s="622" t="s">
        <v>3322</v>
      </c>
      <c r="F3337" s="4">
        <v>0</v>
      </c>
      <c r="G3337" s="4">
        <v>0</v>
      </c>
    </row>
    <row r="3338" spans="2:7" x14ac:dyDescent="0.35">
      <c r="B3338" s="18" t="s">
        <v>533</v>
      </c>
      <c r="C3338" s="19" t="s">
        <v>533</v>
      </c>
      <c r="D3338" s="622" t="s">
        <v>3323</v>
      </c>
      <c r="E3338" s="622" t="s">
        <v>3323</v>
      </c>
      <c r="F3338" s="4">
        <v>0</v>
      </c>
      <c r="G3338" s="4">
        <v>0</v>
      </c>
    </row>
    <row r="3339" spans="2:7" x14ac:dyDescent="0.35">
      <c r="B3339" s="18" t="s">
        <v>533</v>
      </c>
      <c r="C3339" s="19" t="s">
        <v>533</v>
      </c>
      <c r="D3339" s="622" t="s">
        <v>3324</v>
      </c>
      <c r="E3339" s="622" t="s">
        <v>3324</v>
      </c>
      <c r="F3339" s="4">
        <v>0</v>
      </c>
      <c r="G3339" s="4">
        <v>0</v>
      </c>
    </row>
    <row r="3340" spans="2:7" x14ac:dyDescent="0.35">
      <c r="B3340" s="18" t="s">
        <v>533</v>
      </c>
      <c r="C3340" s="19" t="s">
        <v>533</v>
      </c>
      <c r="D3340" s="622" t="s">
        <v>3325</v>
      </c>
      <c r="E3340" s="622" t="s">
        <v>3325</v>
      </c>
      <c r="F3340" s="4">
        <v>0</v>
      </c>
      <c r="G3340" s="4">
        <v>0</v>
      </c>
    </row>
    <row r="3341" spans="2:7" x14ac:dyDescent="0.35">
      <c r="B3341" s="18" t="s">
        <v>533</v>
      </c>
      <c r="C3341" s="19" t="s">
        <v>533</v>
      </c>
      <c r="D3341" s="622" t="s">
        <v>3326</v>
      </c>
      <c r="E3341" s="622" t="s">
        <v>3326</v>
      </c>
      <c r="F3341" s="4">
        <v>0</v>
      </c>
      <c r="G3341" s="4">
        <v>0</v>
      </c>
    </row>
    <row r="3342" spans="2:7" x14ac:dyDescent="0.35">
      <c r="B3342" s="18" t="s">
        <v>533</v>
      </c>
      <c r="C3342" s="19" t="s">
        <v>533</v>
      </c>
      <c r="D3342" s="622" t="s">
        <v>3327</v>
      </c>
      <c r="E3342" s="622" t="s">
        <v>3327</v>
      </c>
      <c r="F3342" s="4">
        <v>0</v>
      </c>
      <c r="G3342" s="4">
        <v>0</v>
      </c>
    </row>
    <row r="3343" spans="2:7" x14ac:dyDescent="0.35">
      <c r="B3343" s="18" t="s">
        <v>533</v>
      </c>
      <c r="C3343" s="19" t="s">
        <v>533</v>
      </c>
      <c r="D3343" s="622" t="s">
        <v>3328</v>
      </c>
      <c r="E3343" s="622" t="s">
        <v>3328</v>
      </c>
      <c r="F3343" s="4">
        <v>0</v>
      </c>
      <c r="G3343" s="4">
        <v>0</v>
      </c>
    </row>
    <row r="3344" spans="2:7" x14ac:dyDescent="0.35">
      <c r="B3344" s="18" t="s">
        <v>533</v>
      </c>
      <c r="C3344" s="19" t="s">
        <v>533</v>
      </c>
      <c r="D3344" s="622" t="s">
        <v>3329</v>
      </c>
      <c r="E3344" s="622" t="s">
        <v>3329</v>
      </c>
      <c r="F3344" s="4">
        <v>0</v>
      </c>
      <c r="G3344" s="4">
        <v>0</v>
      </c>
    </row>
    <row r="3345" spans="2:7" x14ac:dyDescent="0.35">
      <c r="B3345" s="18" t="s">
        <v>533</v>
      </c>
      <c r="C3345" s="19" t="s">
        <v>533</v>
      </c>
      <c r="D3345" s="622" t="s">
        <v>3330</v>
      </c>
      <c r="E3345" s="622" t="s">
        <v>3330</v>
      </c>
      <c r="F3345" s="4">
        <v>0</v>
      </c>
      <c r="G3345" s="4">
        <v>0</v>
      </c>
    </row>
    <row r="3346" spans="2:7" x14ac:dyDescent="0.35">
      <c r="B3346" s="18" t="s">
        <v>533</v>
      </c>
      <c r="C3346" s="19" t="s">
        <v>533</v>
      </c>
      <c r="D3346" s="622" t="s">
        <v>3331</v>
      </c>
      <c r="E3346" s="622" t="s">
        <v>3331</v>
      </c>
      <c r="F3346" s="4">
        <v>0</v>
      </c>
      <c r="G3346" s="4">
        <v>0</v>
      </c>
    </row>
    <row r="3347" spans="2:7" x14ac:dyDescent="0.35">
      <c r="B3347" s="18" t="s">
        <v>533</v>
      </c>
      <c r="C3347" s="19" t="s">
        <v>533</v>
      </c>
      <c r="D3347" s="622" t="s">
        <v>3332</v>
      </c>
      <c r="E3347" s="622" t="s">
        <v>3332</v>
      </c>
      <c r="F3347" s="4">
        <v>0</v>
      </c>
      <c r="G3347" s="4">
        <v>0</v>
      </c>
    </row>
    <row r="3348" spans="2:7" x14ac:dyDescent="0.35">
      <c r="B3348" s="18" t="s">
        <v>533</v>
      </c>
      <c r="C3348" s="19" t="s">
        <v>533</v>
      </c>
      <c r="D3348" s="622" t="s">
        <v>3333</v>
      </c>
      <c r="E3348" s="622" t="s">
        <v>3333</v>
      </c>
      <c r="F3348" s="4">
        <v>0</v>
      </c>
      <c r="G3348" s="4">
        <v>0</v>
      </c>
    </row>
    <row r="3349" spans="2:7" x14ac:dyDescent="0.35">
      <c r="B3349" s="18" t="s">
        <v>533</v>
      </c>
      <c r="C3349" s="19" t="s">
        <v>533</v>
      </c>
      <c r="D3349" s="622" t="s">
        <v>3334</v>
      </c>
      <c r="E3349" s="622" t="s">
        <v>3334</v>
      </c>
      <c r="F3349" s="4">
        <v>0</v>
      </c>
      <c r="G3349" s="4">
        <v>0</v>
      </c>
    </row>
    <row r="3350" spans="2:7" x14ac:dyDescent="0.35">
      <c r="B3350" s="620" t="s">
        <v>3298</v>
      </c>
      <c r="C3350" s="620" t="s">
        <v>3298</v>
      </c>
      <c r="D3350" s="620" t="s">
        <v>3298</v>
      </c>
      <c r="E3350" s="620" t="s">
        <v>3298</v>
      </c>
      <c r="F3350" s="10">
        <v>0</v>
      </c>
      <c r="G3350" s="10">
        <v>0</v>
      </c>
    </row>
    <row r="3351" spans="2:7" x14ac:dyDescent="0.35">
      <c r="B3351" s="621" t="s">
        <v>533</v>
      </c>
      <c r="C3351" s="621" t="s">
        <v>533</v>
      </c>
      <c r="D3351" s="621" t="s">
        <v>533</v>
      </c>
      <c r="E3351" s="621" t="s">
        <v>533</v>
      </c>
      <c r="F3351" s="4" t="s">
        <v>533</v>
      </c>
      <c r="G3351" s="4" t="s">
        <v>533</v>
      </c>
    </row>
    <row r="3352" spans="2:7" x14ac:dyDescent="0.35">
      <c r="B3352" s="620" t="s">
        <v>3299</v>
      </c>
      <c r="C3352" s="620" t="s">
        <v>3299</v>
      </c>
      <c r="D3352" s="620" t="s">
        <v>3299</v>
      </c>
      <c r="E3352" s="620" t="s">
        <v>3299</v>
      </c>
      <c r="F3352" s="10" t="s">
        <v>533</v>
      </c>
      <c r="G3352" s="10" t="s">
        <v>533</v>
      </c>
    </row>
    <row r="3353" spans="2:7" x14ac:dyDescent="0.35">
      <c r="B3353" s="17" t="s">
        <v>533</v>
      </c>
      <c r="C3353" s="623" t="s">
        <v>3307</v>
      </c>
      <c r="D3353" s="623" t="s">
        <v>3307</v>
      </c>
      <c r="E3353" s="623" t="s">
        <v>3307</v>
      </c>
      <c r="F3353" s="10">
        <v>0</v>
      </c>
      <c r="G3353" s="10">
        <v>0</v>
      </c>
    </row>
    <row r="3354" spans="2:7" x14ac:dyDescent="0.35">
      <c r="B3354" s="18" t="s">
        <v>533</v>
      </c>
      <c r="C3354" s="19" t="s">
        <v>533</v>
      </c>
      <c r="D3354" s="622" t="s">
        <v>3335</v>
      </c>
      <c r="E3354" s="622" t="s">
        <v>3335</v>
      </c>
      <c r="F3354" s="4">
        <v>0</v>
      </c>
      <c r="G3354" s="4">
        <v>0</v>
      </c>
    </row>
    <row r="3355" spans="2:7" x14ac:dyDescent="0.35">
      <c r="B3355" s="18" t="s">
        <v>533</v>
      </c>
      <c r="C3355" s="19" t="s">
        <v>533</v>
      </c>
      <c r="D3355" s="622" t="s">
        <v>3336</v>
      </c>
      <c r="E3355" s="622" t="s">
        <v>3336</v>
      </c>
      <c r="F3355" s="4">
        <v>0</v>
      </c>
      <c r="G3355" s="4">
        <v>0</v>
      </c>
    </row>
    <row r="3356" spans="2:7" x14ac:dyDescent="0.35">
      <c r="B3356" s="18" t="s">
        <v>533</v>
      </c>
      <c r="C3356" s="19" t="s">
        <v>533</v>
      </c>
      <c r="D3356" s="622" t="s">
        <v>3337</v>
      </c>
      <c r="E3356" s="622" t="s">
        <v>3337</v>
      </c>
      <c r="F3356" s="4">
        <v>0</v>
      </c>
      <c r="G3356" s="4">
        <v>0</v>
      </c>
    </row>
    <row r="3357" spans="2:7" x14ac:dyDescent="0.35">
      <c r="B3357" s="621" t="s">
        <v>533</v>
      </c>
      <c r="C3357" s="621" t="s">
        <v>533</v>
      </c>
      <c r="D3357" s="621" t="s">
        <v>533</v>
      </c>
      <c r="E3357" s="621" t="s">
        <v>533</v>
      </c>
      <c r="F3357" s="4" t="s">
        <v>533</v>
      </c>
      <c r="G3357" s="4" t="s">
        <v>533</v>
      </c>
    </row>
    <row r="3358" spans="2:7" x14ac:dyDescent="0.35">
      <c r="B3358" s="17" t="s">
        <v>533</v>
      </c>
      <c r="C3358" s="623" t="s">
        <v>3308</v>
      </c>
      <c r="D3358" s="623" t="s">
        <v>3308</v>
      </c>
      <c r="E3358" s="623" t="s">
        <v>3308</v>
      </c>
      <c r="F3358" s="10">
        <v>0</v>
      </c>
      <c r="G3358" s="10">
        <v>0</v>
      </c>
    </row>
    <row r="3359" spans="2:7" x14ac:dyDescent="0.35">
      <c r="B3359" s="18" t="s">
        <v>533</v>
      </c>
      <c r="C3359" s="19" t="s">
        <v>533</v>
      </c>
      <c r="D3359" s="622" t="s">
        <v>3335</v>
      </c>
      <c r="E3359" s="622" t="s">
        <v>3335</v>
      </c>
      <c r="F3359" s="4">
        <v>0</v>
      </c>
      <c r="G3359" s="4">
        <v>0</v>
      </c>
    </row>
    <row r="3360" spans="2:7" x14ac:dyDescent="0.35">
      <c r="B3360" s="18" t="s">
        <v>533</v>
      </c>
      <c r="C3360" s="19" t="s">
        <v>533</v>
      </c>
      <c r="D3360" s="622" t="s">
        <v>3336</v>
      </c>
      <c r="E3360" s="622" t="s">
        <v>3336</v>
      </c>
      <c r="F3360" s="4">
        <v>0</v>
      </c>
      <c r="G3360" s="4">
        <v>0</v>
      </c>
    </row>
    <row r="3361" spans="2:7" x14ac:dyDescent="0.35">
      <c r="B3361" s="18" t="s">
        <v>533</v>
      </c>
      <c r="C3361" s="19" t="s">
        <v>533</v>
      </c>
      <c r="D3361" s="622" t="s">
        <v>3338</v>
      </c>
      <c r="E3361" s="622" t="s">
        <v>3338</v>
      </c>
      <c r="F3361" s="4">
        <v>0</v>
      </c>
      <c r="G3361" s="4">
        <v>0</v>
      </c>
    </row>
    <row r="3362" spans="2:7" x14ac:dyDescent="0.35">
      <c r="B3362" s="620" t="s">
        <v>3300</v>
      </c>
      <c r="C3362" s="620" t="s">
        <v>3300</v>
      </c>
      <c r="D3362" s="620" t="s">
        <v>3300</v>
      </c>
      <c r="E3362" s="620" t="s">
        <v>3300</v>
      </c>
      <c r="F3362" s="10">
        <v>0</v>
      </c>
      <c r="G3362" s="10">
        <v>0</v>
      </c>
    </row>
    <row r="3363" spans="2:7" x14ac:dyDescent="0.35">
      <c r="B3363" s="621" t="s">
        <v>533</v>
      </c>
      <c r="C3363" s="621" t="s">
        <v>533</v>
      </c>
      <c r="D3363" s="621" t="s">
        <v>533</v>
      </c>
      <c r="E3363" s="621" t="s">
        <v>533</v>
      </c>
      <c r="F3363" s="4" t="s">
        <v>533</v>
      </c>
      <c r="G3363" s="4" t="s">
        <v>533</v>
      </c>
    </row>
    <row r="3364" spans="2:7" x14ac:dyDescent="0.35">
      <c r="B3364" s="620" t="s">
        <v>3301</v>
      </c>
      <c r="C3364" s="620" t="s">
        <v>3301</v>
      </c>
      <c r="D3364" s="620" t="s">
        <v>3301</v>
      </c>
      <c r="E3364" s="620" t="s">
        <v>3301</v>
      </c>
      <c r="F3364" s="10" t="s">
        <v>533</v>
      </c>
      <c r="G3364" s="10" t="s">
        <v>533</v>
      </c>
    </row>
    <row r="3365" spans="2:7" x14ac:dyDescent="0.35">
      <c r="B3365" s="17" t="s">
        <v>533</v>
      </c>
      <c r="C3365" s="623" t="s">
        <v>3307</v>
      </c>
      <c r="D3365" s="623" t="s">
        <v>3307</v>
      </c>
      <c r="E3365" s="623" t="s">
        <v>3307</v>
      </c>
      <c r="F3365" s="10">
        <v>0</v>
      </c>
      <c r="G3365" s="10">
        <v>0</v>
      </c>
    </row>
    <row r="3366" spans="2:7" x14ac:dyDescent="0.35">
      <c r="B3366" s="18" t="s">
        <v>533</v>
      </c>
      <c r="C3366" s="19" t="s">
        <v>533</v>
      </c>
      <c r="D3366" s="622" t="s">
        <v>3339</v>
      </c>
      <c r="E3366" s="622" t="s">
        <v>3339</v>
      </c>
      <c r="F3366" s="4">
        <v>0</v>
      </c>
      <c r="G3366" s="4">
        <v>0</v>
      </c>
    </row>
    <row r="3367" spans="2:7" x14ac:dyDescent="0.35">
      <c r="B3367" s="18" t="s">
        <v>533</v>
      </c>
      <c r="C3367" s="19" t="s">
        <v>533</v>
      </c>
      <c r="D3367" s="19" t="s">
        <v>533</v>
      </c>
      <c r="E3367" s="20" t="s">
        <v>3343</v>
      </c>
      <c r="F3367" s="4">
        <v>0</v>
      </c>
      <c r="G3367" s="4">
        <v>0</v>
      </c>
    </row>
    <row r="3368" spans="2:7" x14ac:dyDescent="0.35">
      <c r="B3368" s="18" t="s">
        <v>533</v>
      </c>
      <c r="C3368" s="19" t="s">
        <v>533</v>
      </c>
      <c r="D3368" s="19" t="s">
        <v>533</v>
      </c>
      <c r="E3368" s="20" t="s">
        <v>3344</v>
      </c>
      <c r="F3368" s="4">
        <v>0</v>
      </c>
      <c r="G3368" s="4">
        <v>0</v>
      </c>
    </row>
    <row r="3369" spans="2:7" x14ac:dyDescent="0.35">
      <c r="B3369" s="18" t="s">
        <v>533</v>
      </c>
      <c r="C3369" s="19" t="s">
        <v>533</v>
      </c>
      <c r="D3369" s="622" t="s">
        <v>3340</v>
      </c>
      <c r="E3369" s="622" t="s">
        <v>3340</v>
      </c>
      <c r="F3369" s="4">
        <v>0</v>
      </c>
      <c r="G3369" s="4">
        <v>0</v>
      </c>
    </row>
    <row r="3370" spans="2:7" x14ac:dyDescent="0.35">
      <c r="B3370" s="621" t="s">
        <v>533</v>
      </c>
      <c r="C3370" s="621" t="s">
        <v>533</v>
      </c>
      <c r="D3370" s="621" t="s">
        <v>533</v>
      </c>
      <c r="E3370" s="621" t="s">
        <v>533</v>
      </c>
      <c r="F3370" s="4" t="s">
        <v>533</v>
      </c>
      <c r="G3370" s="4" t="s">
        <v>533</v>
      </c>
    </row>
    <row r="3371" spans="2:7" x14ac:dyDescent="0.35">
      <c r="B3371" s="17" t="s">
        <v>533</v>
      </c>
      <c r="C3371" s="623" t="s">
        <v>3308</v>
      </c>
      <c r="D3371" s="623" t="s">
        <v>3308</v>
      </c>
      <c r="E3371" s="623" t="s">
        <v>3308</v>
      </c>
      <c r="F3371" s="10">
        <v>0</v>
      </c>
      <c r="G3371" s="10">
        <v>0</v>
      </c>
    </row>
    <row r="3372" spans="2:7" x14ac:dyDescent="0.35">
      <c r="B3372" s="18" t="s">
        <v>533</v>
      </c>
      <c r="C3372" s="19" t="s">
        <v>533</v>
      </c>
      <c r="D3372" s="622" t="s">
        <v>3341</v>
      </c>
      <c r="E3372" s="622" t="s">
        <v>3341</v>
      </c>
      <c r="F3372" s="4">
        <v>0</v>
      </c>
      <c r="G3372" s="4">
        <v>0</v>
      </c>
    </row>
    <row r="3373" spans="2:7" x14ac:dyDescent="0.35">
      <c r="B3373" s="18" t="s">
        <v>533</v>
      </c>
      <c r="C3373" s="19" t="s">
        <v>533</v>
      </c>
      <c r="D3373" s="19" t="s">
        <v>533</v>
      </c>
      <c r="E3373" s="20" t="s">
        <v>3343</v>
      </c>
      <c r="F3373" s="4">
        <v>0</v>
      </c>
      <c r="G3373" s="4">
        <v>0</v>
      </c>
    </row>
    <row r="3374" spans="2:7" x14ac:dyDescent="0.35">
      <c r="B3374" s="18" t="s">
        <v>533</v>
      </c>
      <c r="C3374" s="19" t="s">
        <v>533</v>
      </c>
      <c r="D3374" s="19" t="s">
        <v>533</v>
      </c>
      <c r="E3374" s="20" t="s">
        <v>3344</v>
      </c>
      <c r="F3374" s="4">
        <v>0</v>
      </c>
      <c r="G3374" s="4">
        <v>0</v>
      </c>
    </row>
    <row r="3375" spans="2:7" x14ac:dyDescent="0.35">
      <c r="B3375" s="18" t="s">
        <v>533</v>
      </c>
      <c r="C3375" s="19" t="s">
        <v>533</v>
      </c>
      <c r="D3375" s="622" t="s">
        <v>3342</v>
      </c>
      <c r="E3375" s="622" t="s">
        <v>3342</v>
      </c>
      <c r="F3375" s="4">
        <v>0</v>
      </c>
      <c r="G3375" s="4">
        <v>0</v>
      </c>
    </row>
    <row r="3376" spans="2:7" x14ac:dyDescent="0.35">
      <c r="B3376" s="620" t="s">
        <v>3302</v>
      </c>
      <c r="C3376" s="620" t="s">
        <v>3302</v>
      </c>
      <c r="D3376" s="620" t="s">
        <v>3302</v>
      </c>
      <c r="E3376" s="620" t="s">
        <v>3302</v>
      </c>
      <c r="F3376" s="10">
        <v>0</v>
      </c>
      <c r="G3376" s="10">
        <v>0</v>
      </c>
    </row>
    <row r="3377" spans="2:8" x14ac:dyDescent="0.35">
      <c r="B3377" s="621" t="s">
        <v>533</v>
      </c>
      <c r="C3377" s="621" t="s">
        <v>533</v>
      </c>
      <c r="D3377" s="621" t="s">
        <v>533</v>
      </c>
      <c r="E3377" s="621" t="s">
        <v>533</v>
      </c>
      <c r="F3377" s="4" t="s">
        <v>533</v>
      </c>
      <c r="G3377" s="4" t="s">
        <v>533</v>
      </c>
    </row>
    <row r="3378" spans="2:8" x14ac:dyDescent="0.35">
      <c r="B3378" s="620" t="s">
        <v>3303</v>
      </c>
      <c r="C3378" s="620" t="s">
        <v>3303</v>
      </c>
      <c r="D3378" s="620" t="s">
        <v>3303</v>
      </c>
      <c r="E3378" s="620" t="s">
        <v>3303</v>
      </c>
      <c r="F3378" s="10">
        <v>0</v>
      </c>
      <c r="G3378" s="10">
        <v>0</v>
      </c>
    </row>
    <row r="3379" spans="2:8" x14ac:dyDescent="0.35">
      <c r="B3379" s="621" t="s">
        <v>533</v>
      </c>
      <c r="C3379" s="621" t="s">
        <v>533</v>
      </c>
      <c r="D3379" s="621" t="s">
        <v>533</v>
      </c>
      <c r="E3379" s="621" t="s">
        <v>533</v>
      </c>
      <c r="F3379" s="4" t="s">
        <v>533</v>
      </c>
      <c r="G3379" s="4" t="s">
        <v>533</v>
      </c>
    </row>
    <row r="3380" spans="2:8" x14ac:dyDescent="0.35">
      <c r="B3380" s="620" t="s">
        <v>3304</v>
      </c>
      <c r="C3380" s="620" t="s">
        <v>3304</v>
      </c>
      <c r="D3380" s="620" t="s">
        <v>3304</v>
      </c>
      <c r="E3380" s="620" t="s">
        <v>3304</v>
      </c>
      <c r="F3380" s="10">
        <v>0</v>
      </c>
      <c r="G3380" s="10">
        <v>0</v>
      </c>
    </row>
    <row r="3381" spans="2:8" x14ac:dyDescent="0.35">
      <c r="B3381" s="621" t="s">
        <v>533</v>
      </c>
      <c r="C3381" s="621" t="s">
        <v>533</v>
      </c>
      <c r="D3381" s="621" t="s">
        <v>533</v>
      </c>
      <c r="E3381" s="621" t="s">
        <v>533</v>
      </c>
      <c r="F3381" s="4" t="s">
        <v>533</v>
      </c>
      <c r="G3381" s="4" t="s">
        <v>533</v>
      </c>
    </row>
    <row r="3382" spans="2:8" x14ac:dyDescent="0.35">
      <c r="B3382" s="620" t="s">
        <v>3305</v>
      </c>
      <c r="C3382" s="620" t="s">
        <v>3305</v>
      </c>
      <c r="D3382" s="620" t="s">
        <v>3305</v>
      </c>
      <c r="E3382" s="620" t="s">
        <v>3305</v>
      </c>
      <c r="F3382" s="10">
        <v>0</v>
      </c>
      <c r="G3382" s="10">
        <v>0</v>
      </c>
    </row>
    <row r="3383" spans="2:8" x14ac:dyDescent="0.35">
      <c r="B3383" s="621" t="s">
        <v>533</v>
      </c>
      <c r="C3383" s="621" t="s">
        <v>533</v>
      </c>
      <c r="D3383" s="621" t="s">
        <v>533</v>
      </c>
      <c r="E3383" s="621" t="s">
        <v>533</v>
      </c>
      <c r="F3383" s="4" t="s">
        <v>533</v>
      </c>
      <c r="G3383" s="4" t="s">
        <v>533</v>
      </c>
    </row>
    <row r="3384" spans="2:8" x14ac:dyDescent="0.35">
      <c r="B3384" s="21" t="s">
        <v>533</v>
      </c>
      <c r="C3384" s="21" t="s">
        <v>533</v>
      </c>
      <c r="D3384" s="21" t="s">
        <v>533</v>
      </c>
      <c r="E3384" s="21" t="s">
        <v>533</v>
      </c>
      <c r="F3384" s="24" t="s">
        <v>533</v>
      </c>
      <c r="G3384" s="24" t="s">
        <v>533</v>
      </c>
    </row>
    <row r="3385" spans="2:8" x14ac:dyDescent="0.35">
      <c r="B3385" s="22" t="s">
        <v>533</v>
      </c>
      <c r="C3385" s="22" t="s">
        <v>533</v>
      </c>
      <c r="D3385" s="22" t="s">
        <v>533</v>
      </c>
      <c r="E3385" s="22" t="s">
        <v>533</v>
      </c>
      <c r="F3385" s="25" t="s">
        <v>533</v>
      </c>
      <c r="G3385" s="25" t="s">
        <v>533</v>
      </c>
    </row>
    <row r="3386" spans="2:8" x14ac:dyDescent="0.35">
      <c r="B3386" s="23" t="s">
        <v>533</v>
      </c>
      <c r="C3386" s="23" t="s">
        <v>533</v>
      </c>
      <c r="D3386" s="23" t="s">
        <v>533</v>
      </c>
      <c r="E3386" s="23" t="s">
        <v>533</v>
      </c>
      <c r="F3386" s="26" t="s">
        <v>533</v>
      </c>
      <c r="G3386" s="26" t="s">
        <v>533</v>
      </c>
    </row>
    <row r="3387" spans="2:8" x14ac:dyDescent="0.35">
      <c r="B3387" s="624" t="s">
        <v>48</v>
      </c>
      <c r="C3387" s="624" t="s">
        <v>48</v>
      </c>
      <c r="D3387" s="624" t="s">
        <v>48</v>
      </c>
      <c r="E3387" s="624" t="s">
        <v>48</v>
      </c>
      <c r="F3387" s="624" t="s">
        <v>48</v>
      </c>
      <c r="G3387" s="624" t="s">
        <v>48</v>
      </c>
      <c r="H3387" s="27"/>
    </row>
    <row r="3388" spans="2:8" x14ac:dyDescent="0.35">
      <c r="B3388" s="625" t="s">
        <v>3293</v>
      </c>
      <c r="C3388" s="625" t="s">
        <v>3293</v>
      </c>
      <c r="D3388" s="625" t="s">
        <v>3293</v>
      </c>
      <c r="E3388" s="625" t="s">
        <v>3293</v>
      </c>
      <c r="F3388" s="625" t="s">
        <v>3293</v>
      </c>
      <c r="G3388" s="625" t="s">
        <v>3293</v>
      </c>
      <c r="H3388" s="27"/>
    </row>
    <row r="3389" spans="2:8" x14ac:dyDescent="0.35">
      <c r="B3389" s="625" t="s">
        <v>3294</v>
      </c>
      <c r="C3389" s="625" t="s">
        <v>3294</v>
      </c>
      <c r="D3389" s="625" t="s">
        <v>3294</v>
      </c>
      <c r="E3389" s="625" t="s">
        <v>3294</v>
      </c>
      <c r="F3389" s="625" t="s">
        <v>3294</v>
      </c>
      <c r="G3389" s="625" t="s">
        <v>3294</v>
      </c>
      <c r="H3389" s="27"/>
    </row>
    <row r="3390" spans="2:8" x14ac:dyDescent="0.35">
      <c r="B3390" s="626" t="s">
        <v>3295</v>
      </c>
      <c r="C3390" s="626" t="s">
        <v>3295</v>
      </c>
      <c r="D3390" s="626" t="s">
        <v>3295</v>
      </c>
      <c r="E3390" s="626" t="s">
        <v>3295</v>
      </c>
      <c r="F3390" s="626" t="s">
        <v>3295</v>
      </c>
      <c r="G3390" s="626" t="s">
        <v>3295</v>
      </c>
      <c r="H3390" s="27"/>
    </row>
    <row r="3391" spans="2:8" x14ac:dyDescent="0.35">
      <c r="B3391" s="619" t="s">
        <v>3296</v>
      </c>
      <c r="C3391" s="619" t="s">
        <v>3296</v>
      </c>
      <c r="D3391" s="619" t="s">
        <v>3296</v>
      </c>
      <c r="E3391" s="619" t="s">
        <v>3296</v>
      </c>
      <c r="F3391" s="14">
        <v>2025</v>
      </c>
      <c r="G3391" s="14">
        <v>2024</v>
      </c>
    </row>
    <row r="3392" spans="2:8" x14ac:dyDescent="0.35">
      <c r="B3392" s="620" t="s">
        <v>3297</v>
      </c>
      <c r="C3392" s="620" t="s">
        <v>3297</v>
      </c>
      <c r="D3392" s="620" t="s">
        <v>3297</v>
      </c>
      <c r="E3392" s="620" t="s">
        <v>3297</v>
      </c>
      <c r="F3392" s="10" t="s">
        <v>533</v>
      </c>
      <c r="G3392" s="10" t="s">
        <v>533</v>
      </c>
    </row>
    <row r="3393" spans="2:7" x14ac:dyDescent="0.35">
      <c r="B3393" s="17" t="s">
        <v>533</v>
      </c>
      <c r="C3393" s="623" t="s">
        <v>3307</v>
      </c>
      <c r="D3393" s="623" t="s">
        <v>3307</v>
      </c>
      <c r="E3393" s="623" t="s">
        <v>3307</v>
      </c>
      <c r="F3393" s="10" t="s">
        <v>100</v>
      </c>
      <c r="G3393" s="10" t="s">
        <v>3769</v>
      </c>
    </row>
    <row r="3394" spans="2:7" x14ac:dyDescent="0.35">
      <c r="B3394" s="18" t="s">
        <v>533</v>
      </c>
      <c r="C3394" s="19" t="s">
        <v>533</v>
      </c>
      <c r="D3394" s="622" t="s">
        <v>3309</v>
      </c>
      <c r="E3394" s="622" t="s">
        <v>3309</v>
      </c>
      <c r="F3394" s="4">
        <v>0</v>
      </c>
      <c r="G3394" s="4">
        <v>0</v>
      </c>
    </row>
    <row r="3395" spans="2:7" x14ac:dyDescent="0.35">
      <c r="B3395" s="18" t="s">
        <v>533</v>
      </c>
      <c r="C3395" s="19" t="s">
        <v>533</v>
      </c>
      <c r="D3395" s="622" t="s">
        <v>3310</v>
      </c>
      <c r="E3395" s="622" t="s">
        <v>3310</v>
      </c>
      <c r="F3395" s="4">
        <v>0</v>
      </c>
      <c r="G3395" s="4">
        <v>0</v>
      </c>
    </row>
    <row r="3396" spans="2:7" x14ac:dyDescent="0.35">
      <c r="B3396" s="18" t="s">
        <v>533</v>
      </c>
      <c r="C3396" s="19" t="s">
        <v>533</v>
      </c>
      <c r="D3396" s="622" t="s">
        <v>3311</v>
      </c>
      <c r="E3396" s="622" t="s">
        <v>3311</v>
      </c>
      <c r="F3396" s="4">
        <v>0</v>
      </c>
      <c r="G3396" s="4">
        <v>0</v>
      </c>
    </row>
    <row r="3397" spans="2:7" x14ac:dyDescent="0.35">
      <c r="B3397" s="18" t="s">
        <v>533</v>
      </c>
      <c r="C3397" s="19" t="s">
        <v>533</v>
      </c>
      <c r="D3397" s="622" t="s">
        <v>3312</v>
      </c>
      <c r="E3397" s="622" t="s">
        <v>3312</v>
      </c>
      <c r="F3397" s="4">
        <v>0</v>
      </c>
      <c r="G3397" s="4">
        <v>0</v>
      </c>
    </row>
    <row r="3398" spans="2:7" x14ac:dyDescent="0.35">
      <c r="B3398" s="18" t="s">
        <v>533</v>
      </c>
      <c r="C3398" s="19" t="s">
        <v>533</v>
      </c>
      <c r="D3398" s="622" t="s">
        <v>3313</v>
      </c>
      <c r="E3398" s="622" t="s">
        <v>3313</v>
      </c>
      <c r="F3398" s="4">
        <v>0</v>
      </c>
      <c r="G3398" s="4">
        <v>0</v>
      </c>
    </row>
    <row r="3399" spans="2:7" x14ac:dyDescent="0.35">
      <c r="B3399" s="18" t="s">
        <v>533</v>
      </c>
      <c r="C3399" s="19" t="s">
        <v>533</v>
      </c>
      <c r="D3399" s="622" t="s">
        <v>3314</v>
      </c>
      <c r="E3399" s="622" t="s">
        <v>3314</v>
      </c>
      <c r="F3399" s="4">
        <v>0</v>
      </c>
      <c r="G3399" s="4">
        <v>0</v>
      </c>
    </row>
    <row r="3400" spans="2:7" x14ac:dyDescent="0.35">
      <c r="B3400" s="18" t="s">
        <v>533</v>
      </c>
      <c r="C3400" s="19" t="s">
        <v>533</v>
      </c>
      <c r="D3400" s="622" t="s">
        <v>3315</v>
      </c>
      <c r="E3400" s="622" t="s">
        <v>3315</v>
      </c>
      <c r="F3400" s="4" t="s">
        <v>3458</v>
      </c>
      <c r="G3400" s="4" t="s">
        <v>3458</v>
      </c>
    </row>
    <row r="3401" spans="2:7" x14ac:dyDescent="0.35">
      <c r="B3401" s="18" t="s">
        <v>533</v>
      </c>
      <c r="C3401" s="19" t="s">
        <v>533</v>
      </c>
      <c r="D3401" s="622" t="s">
        <v>3316</v>
      </c>
      <c r="E3401" s="622" t="s">
        <v>3316</v>
      </c>
      <c r="F3401" s="4">
        <v>0</v>
      </c>
      <c r="G3401" s="4">
        <v>0</v>
      </c>
    </row>
    <row r="3402" spans="2:7" x14ac:dyDescent="0.35">
      <c r="B3402" s="18" t="s">
        <v>533</v>
      </c>
      <c r="C3402" s="19" t="s">
        <v>533</v>
      </c>
      <c r="D3402" s="622" t="s">
        <v>3317</v>
      </c>
      <c r="E3402" s="622" t="s">
        <v>3317</v>
      </c>
      <c r="F3402" s="4" t="s">
        <v>3459</v>
      </c>
      <c r="G3402" s="4" t="s">
        <v>3770</v>
      </c>
    </row>
    <row r="3403" spans="2:7" x14ac:dyDescent="0.35">
      <c r="B3403" s="18" t="s">
        <v>533</v>
      </c>
      <c r="C3403" s="19" t="s">
        <v>533</v>
      </c>
      <c r="D3403" s="622" t="s">
        <v>3318</v>
      </c>
      <c r="E3403" s="622" t="s">
        <v>3318</v>
      </c>
      <c r="F3403" s="4">
        <v>0</v>
      </c>
      <c r="G3403" s="4">
        <v>0</v>
      </c>
    </row>
    <row r="3404" spans="2:7" x14ac:dyDescent="0.35">
      <c r="B3404" s="621" t="s">
        <v>533</v>
      </c>
      <c r="C3404" s="621" t="s">
        <v>533</v>
      </c>
      <c r="D3404" s="621" t="s">
        <v>533</v>
      </c>
      <c r="E3404" s="621" t="s">
        <v>533</v>
      </c>
      <c r="F3404" s="4" t="s">
        <v>533</v>
      </c>
      <c r="G3404" s="4" t="s">
        <v>533</v>
      </c>
    </row>
    <row r="3405" spans="2:7" x14ac:dyDescent="0.35">
      <c r="B3405" s="17" t="s">
        <v>533</v>
      </c>
      <c r="C3405" s="623" t="s">
        <v>3308</v>
      </c>
      <c r="D3405" s="623" t="s">
        <v>3308</v>
      </c>
      <c r="E3405" s="623" t="s">
        <v>3308</v>
      </c>
      <c r="F3405" s="10" t="s">
        <v>2890</v>
      </c>
      <c r="G3405" s="10" t="s">
        <v>3771</v>
      </c>
    </row>
    <row r="3406" spans="2:7" x14ac:dyDescent="0.35">
      <c r="B3406" s="18" t="s">
        <v>533</v>
      </c>
      <c r="C3406" s="19" t="s">
        <v>533</v>
      </c>
      <c r="D3406" s="622" t="s">
        <v>3319</v>
      </c>
      <c r="E3406" s="622" t="s">
        <v>3319</v>
      </c>
      <c r="F3406" s="4" t="s">
        <v>2760</v>
      </c>
      <c r="G3406" s="4" t="s">
        <v>3772</v>
      </c>
    </row>
    <row r="3407" spans="2:7" x14ac:dyDescent="0.35">
      <c r="B3407" s="18" t="s">
        <v>533</v>
      </c>
      <c r="C3407" s="19" t="s">
        <v>533</v>
      </c>
      <c r="D3407" s="622" t="s">
        <v>3320</v>
      </c>
      <c r="E3407" s="622" t="s">
        <v>3320</v>
      </c>
      <c r="F3407" s="4" t="s">
        <v>2768</v>
      </c>
      <c r="G3407" s="4" t="s">
        <v>3773</v>
      </c>
    </row>
    <row r="3408" spans="2:7" x14ac:dyDescent="0.35">
      <c r="B3408" s="18" t="s">
        <v>533</v>
      </c>
      <c r="C3408" s="19" t="s">
        <v>533</v>
      </c>
      <c r="D3408" s="622" t="s">
        <v>3321</v>
      </c>
      <c r="E3408" s="622" t="s">
        <v>3321</v>
      </c>
      <c r="F3408" s="4" t="s">
        <v>2775</v>
      </c>
      <c r="G3408" s="4" t="s">
        <v>3774</v>
      </c>
    </row>
    <row r="3409" spans="2:7" x14ac:dyDescent="0.35">
      <c r="B3409" s="18" t="s">
        <v>533</v>
      </c>
      <c r="C3409" s="19" t="s">
        <v>533</v>
      </c>
      <c r="D3409" s="622" t="s">
        <v>3322</v>
      </c>
      <c r="E3409" s="622" t="s">
        <v>3322</v>
      </c>
      <c r="F3409" s="4">
        <v>0</v>
      </c>
      <c r="G3409" s="4">
        <v>0</v>
      </c>
    </row>
    <row r="3410" spans="2:7" x14ac:dyDescent="0.35">
      <c r="B3410" s="18" t="s">
        <v>533</v>
      </c>
      <c r="C3410" s="19" t="s">
        <v>533</v>
      </c>
      <c r="D3410" s="622" t="s">
        <v>3323</v>
      </c>
      <c r="E3410" s="622" t="s">
        <v>3323</v>
      </c>
      <c r="F3410" s="4">
        <v>0</v>
      </c>
      <c r="G3410" s="4">
        <v>0</v>
      </c>
    </row>
    <row r="3411" spans="2:7" x14ac:dyDescent="0.35">
      <c r="B3411" s="18" t="s">
        <v>533</v>
      </c>
      <c r="C3411" s="19" t="s">
        <v>533</v>
      </c>
      <c r="D3411" s="622" t="s">
        <v>3324</v>
      </c>
      <c r="E3411" s="622" t="s">
        <v>3324</v>
      </c>
      <c r="F3411" s="4">
        <v>0</v>
      </c>
      <c r="G3411" s="4">
        <v>0</v>
      </c>
    </row>
    <row r="3412" spans="2:7" x14ac:dyDescent="0.35">
      <c r="B3412" s="18" t="s">
        <v>533</v>
      </c>
      <c r="C3412" s="19" t="s">
        <v>533</v>
      </c>
      <c r="D3412" s="622" t="s">
        <v>3325</v>
      </c>
      <c r="E3412" s="622" t="s">
        <v>3325</v>
      </c>
      <c r="F3412" s="4" t="s">
        <v>558</v>
      </c>
      <c r="G3412" s="4" t="s">
        <v>558</v>
      </c>
    </row>
    <row r="3413" spans="2:7" x14ac:dyDescent="0.35">
      <c r="B3413" s="18" t="s">
        <v>533</v>
      </c>
      <c r="C3413" s="19" t="s">
        <v>533</v>
      </c>
      <c r="D3413" s="622" t="s">
        <v>3326</v>
      </c>
      <c r="E3413" s="622" t="s">
        <v>3326</v>
      </c>
      <c r="F3413" s="4">
        <v>0</v>
      </c>
      <c r="G3413" s="4">
        <v>0</v>
      </c>
    </row>
    <row r="3414" spans="2:7" x14ac:dyDescent="0.35">
      <c r="B3414" s="18" t="s">
        <v>533</v>
      </c>
      <c r="C3414" s="19" t="s">
        <v>533</v>
      </c>
      <c r="D3414" s="622" t="s">
        <v>3327</v>
      </c>
      <c r="E3414" s="622" t="s">
        <v>3327</v>
      </c>
      <c r="F3414" s="4">
        <v>0</v>
      </c>
      <c r="G3414" s="4">
        <v>0</v>
      </c>
    </row>
    <row r="3415" spans="2:7" x14ac:dyDescent="0.35">
      <c r="B3415" s="18" t="s">
        <v>533</v>
      </c>
      <c r="C3415" s="19" t="s">
        <v>533</v>
      </c>
      <c r="D3415" s="622" t="s">
        <v>3328</v>
      </c>
      <c r="E3415" s="622" t="s">
        <v>3328</v>
      </c>
      <c r="F3415" s="4">
        <v>0</v>
      </c>
      <c r="G3415" s="4">
        <v>0</v>
      </c>
    </row>
    <row r="3416" spans="2:7" x14ac:dyDescent="0.35">
      <c r="B3416" s="18" t="s">
        <v>533</v>
      </c>
      <c r="C3416" s="19" t="s">
        <v>533</v>
      </c>
      <c r="D3416" s="622" t="s">
        <v>3329</v>
      </c>
      <c r="E3416" s="622" t="s">
        <v>3329</v>
      </c>
      <c r="F3416" s="4">
        <v>0</v>
      </c>
      <c r="G3416" s="4">
        <v>0</v>
      </c>
    </row>
    <row r="3417" spans="2:7" x14ac:dyDescent="0.35">
      <c r="B3417" s="18" t="s">
        <v>533</v>
      </c>
      <c r="C3417" s="19" t="s">
        <v>533</v>
      </c>
      <c r="D3417" s="622" t="s">
        <v>3330</v>
      </c>
      <c r="E3417" s="622" t="s">
        <v>3330</v>
      </c>
      <c r="F3417" s="4">
        <v>0</v>
      </c>
      <c r="G3417" s="4">
        <v>0</v>
      </c>
    </row>
    <row r="3418" spans="2:7" x14ac:dyDescent="0.35">
      <c r="B3418" s="18" t="s">
        <v>533</v>
      </c>
      <c r="C3418" s="19" t="s">
        <v>533</v>
      </c>
      <c r="D3418" s="622" t="s">
        <v>3331</v>
      </c>
      <c r="E3418" s="622" t="s">
        <v>3331</v>
      </c>
      <c r="F3418" s="4">
        <v>0</v>
      </c>
      <c r="G3418" s="4">
        <v>0</v>
      </c>
    </row>
    <row r="3419" spans="2:7" x14ac:dyDescent="0.35">
      <c r="B3419" s="18" t="s">
        <v>533</v>
      </c>
      <c r="C3419" s="19" t="s">
        <v>533</v>
      </c>
      <c r="D3419" s="622" t="s">
        <v>3332</v>
      </c>
      <c r="E3419" s="622" t="s">
        <v>3332</v>
      </c>
      <c r="F3419" s="4">
        <v>0</v>
      </c>
      <c r="G3419" s="4">
        <v>0</v>
      </c>
    </row>
    <row r="3420" spans="2:7" x14ac:dyDescent="0.35">
      <c r="B3420" s="18" t="s">
        <v>533</v>
      </c>
      <c r="C3420" s="19" t="s">
        <v>533</v>
      </c>
      <c r="D3420" s="622" t="s">
        <v>3333</v>
      </c>
      <c r="E3420" s="622" t="s">
        <v>3333</v>
      </c>
      <c r="F3420" s="4">
        <v>0</v>
      </c>
      <c r="G3420" s="4">
        <v>0</v>
      </c>
    </row>
    <row r="3421" spans="2:7" x14ac:dyDescent="0.35">
      <c r="B3421" s="18" t="s">
        <v>533</v>
      </c>
      <c r="C3421" s="19" t="s">
        <v>533</v>
      </c>
      <c r="D3421" s="622" t="s">
        <v>3334</v>
      </c>
      <c r="E3421" s="622" t="s">
        <v>3334</v>
      </c>
      <c r="F3421" s="4">
        <v>0</v>
      </c>
      <c r="G3421" s="4">
        <v>0</v>
      </c>
    </row>
    <row r="3422" spans="2:7" x14ac:dyDescent="0.35">
      <c r="B3422" s="620" t="s">
        <v>3298</v>
      </c>
      <c r="C3422" s="620" t="s">
        <v>3298</v>
      </c>
      <c r="D3422" s="620" t="s">
        <v>3298</v>
      </c>
      <c r="E3422" s="620" t="s">
        <v>3298</v>
      </c>
      <c r="F3422" s="10" t="s">
        <v>695</v>
      </c>
      <c r="G3422" s="10" t="s">
        <v>695</v>
      </c>
    </row>
    <row r="3423" spans="2:7" x14ac:dyDescent="0.35">
      <c r="B3423" s="621" t="s">
        <v>533</v>
      </c>
      <c r="C3423" s="621" t="s">
        <v>533</v>
      </c>
      <c r="D3423" s="621" t="s">
        <v>533</v>
      </c>
      <c r="E3423" s="621" t="s">
        <v>533</v>
      </c>
      <c r="F3423" s="4" t="s">
        <v>533</v>
      </c>
      <c r="G3423" s="4" t="s">
        <v>533</v>
      </c>
    </row>
    <row r="3424" spans="2:7" x14ac:dyDescent="0.35">
      <c r="B3424" s="620" t="s">
        <v>3299</v>
      </c>
      <c r="C3424" s="620" t="s">
        <v>3299</v>
      </c>
      <c r="D3424" s="620" t="s">
        <v>3299</v>
      </c>
      <c r="E3424" s="620" t="s">
        <v>3299</v>
      </c>
      <c r="F3424" s="10" t="s">
        <v>533</v>
      </c>
      <c r="G3424" s="10" t="s">
        <v>533</v>
      </c>
    </row>
    <row r="3425" spans="2:7" x14ac:dyDescent="0.35">
      <c r="B3425" s="17" t="s">
        <v>533</v>
      </c>
      <c r="C3425" s="623" t="s">
        <v>3307</v>
      </c>
      <c r="D3425" s="623" t="s">
        <v>3307</v>
      </c>
      <c r="E3425" s="623" t="s">
        <v>3307</v>
      </c>
      <c r="F3425" s="10">
        <v>0</v>
      </c>
      <c r="G3425" s="10">
        <v>0</v>
      </c>
    </row>
    <row r="3426" spans="2:7" x14ac:dyDescent="0.35">
      <c r="B3426" s="18" t="s">
        <v>533</v>
      </c>
      <c r="C3426" s="19" t="s">
        <v>533</v>
      </c>
      <c r="D3426" s="622" t="s">
        <v>3335</v>
      </c>
      <c r="E3426" s="622" t="s">
        <v>3335</v>
      </c>
      <c r="F3426" s="4">
        <v>0</v>
      </c>
      <c r="G3426" s="4">
        <v>0</v>
      </c>
    </row>
    <row r="3427" spans="2:7" x14ac:dyDescent="0.35">
      <c r="B3427" s="18" t="s">
        <v>533</v>
      </c>
      <c r="C3427" s="19" t="s">
        <v>533</v>
      </c>
      <c r="D3427" s="622" t="s">
        <v>3336</v>
      </c>
      <c r="E3427" s="622" t="s">
        <v>3336</v>
      </c>
      <c r="F3427" s="4">
        <v>0</v>
      </c>
      <c r="G3427" s="4">
        <v>0</v>
      </c>
    </row>
    <row r="3428" spans="2:7" x14ac:dyDescent="0.35">
      <c r="B3428" s="18" t="s">
        <v>533</v>
      </c>
      <c r="C3428" s="19" t="s">
        <v>533</v>
      </c>
      <c r="D3428" s="622" t="s">
        <v>3337</v>
      </c>
      <c r="E3428" s="622" t="s">
        <v>3337</v>
      </c>
      <c r="F3428" s="4">
        <v>0</v>
      </c>
      <c r="G3428" s="4">
        <v>0</v>
      </c>
    </row>
    <row r="3429" spans="2:7" x14ac:dyDescent="0.35">
      <c r="B3429" s="621" t="s">
        <v>533</v>
      </c>
      <c r="C3429" s="621" t="s">
        <v>533</v>
      </c>
      <c r="D3429" s="621" t="s">
        <v>533</v>
      </c>
      <c r="E3429" s="621" t="s">
        <v>533</v>
      </c>
      <c r="F3429" s="4" t="s">
        <v>533</v>
      </c>
      <c r="G3429" s="4" t="s">
        <v>533</v>
      </c>
    </row>
    <row r="3430" spans="2:7" x14ac:dyDescent="0.35">
      <c r="B3430" s="17" t="s">
        <v>533</v>
      </c>
      <c r="C3430" s="623" t="s">
        <v>3308</v>
      </c>
      <c r="D3430" s="623" t="s">
        <v>3308</v>
      </c>
      <c r="E3430" s="623" t="s">
        <v>3308</v>
      </c>
      <c r="F3430" s="10" t="s">
        <v>695</v>
      </c>
      <c r="G3430" s="10" t="s">
        <v>695</v>
      </c>
    </row>
    <row r="3431" spans="2:7" x14ac:dyDescent="0.35">
      <c r="B3431" s="18" t="s">
        <v>533</v>
      </c>
      <c r="C3431" s="19" t="s">
        <v>533</v>
      </c>
      <c r="D3431" s="622" t="s">
        <v>3335</v>
      </c>
      <c r="E3431" s="622" t="s">
        <v>3335</v>
      </c>
      <c r="F3431" s="4" t="s">
        <v>695</v>
      </c>
      <c r="G3431" s="4" t="s">
        <v>695</v>
      </c>
    </row>
    <row r="3432" spans="2:7" x14ac:dyDescent="0.35">
      <c r="B3432" s="18" t="s">
        <v>533</v>
      </c>
      <c r="C3432" s="19" t="s">
        <v>533</v>
      </c>
      <c r="D3432" s="622" t="s">
        <v>3336</v>
      </c>
      <c r="E3432" s="622" t="s">
        <v>3336</v>
      </c>
      <c r="F3432" s="4">
        <v>0</v>
      </c>
      <c r="G3432" s="4">
        <v>0</v>
      </c>
    </row>
    <row r="3433" spans="2:7" x14ac:dyDescent="0.35">
      <c r="B3433" s="18" t="s">
        <v>533</v>
      </c>
      <c r="C3433" s="19" t="s">
        <v>533</v>
      </c>
      <c r="D3433" s="622" t="s">
        <v>3338</v>
      </c>
      <c r="E3433" s="622" t="s">
        <v>3338</v>
      </c>
      <c r="F3433" s="4">
        <v>0</v>
      </c>
      <c r="G3433" s="4">
        <v>0</v>
      </c>
    </row>
    <row r="3434" spans="2:7" x14ac:dyDescent="0.35">
      <c r="B3434" s="620" t="s">
        <v>3300</v>
      </c>
      <c r="C3434" s="620" t="s">
        <v>3300</v>
      </c>
      <c r="D3434" s="620" t="s">
        <v>3300</v>
      </c>
      <c r="E3434" s="620" t="s">
        <v>3300</v>
      </c>
      <c r="F3434" s="10" t="s">
        <v>3451</v>
      </c>
      <c r="G3434" s="10" t="s">
        <v>3451</v>
      </c>
    </row>
    <row r="3435" spans="2:7" x14ac:dyDescent="0.35">
      <c r="B3435" s="621" t="s">
        <v>533</v>
      </c>
      <c r="C3435" s="621" t="s">
        <v>533</v>
      </c>
      <c r="D3435" s="621" t="s">
        <v>533</v>
      </c>
      <c r="E3435" s="621" t="s">
        <v>533</v>
      </c>
      <c r="F3435" s="4" t="s">
        <v>533</v>
      </c>
      <c r="G3435" s="4" t="s">
        <v>533</v>
      </c>
    </row>
    <row r="3436" spans="2:7" x14ac:dyDescent="0.35">
      <c r="B3436" s="620" t="s">
        <v>3301</v>
      </c>
      <c r="C3436" s="620" t="s">
        <v>3301</v>
      </c>
      <c r="D3436" s="620" t="s">
        <v>3301</v>
      </c>
      <c r="E3436" s="620" t="s">
        <v>3301</v>
      </c>
      <c r="F3436" s="10" t="s">
        <v>533</v>
      </c>
      <c r="G3436" s="10" t="s">
        <v>533</v>
      </c>
    </row>
    <row r="3437" spans="2:7" x14ac:dyDescent="0.35">
      <c r="B3437" s="17" t="s">
        <v>533</v>
      </c>
      <c r="C3437" s="623" t="s">
        <v>3307</v>
      </c>
      <c r="D3437" s="623" t="s">
        <v>3307</v>
      </c>
      <c r="E3437" s="623" t="s">
        <v>3307</v>
      </c>
      <c r="F3437" s="10">
        <v>0</v>
      </c>
      <c r="G3437" s="10">
        <v>0</v>
      </c>
    </row>
    <row r="3438" spans="2:7" x14ac:dyDescent="0.35">
      <c r="B3438" s="18" t="s">
        <v>533</v>
      </c>
      <c r="C3438" s="19" t="s">
        <v>533</v>
      </c>
      <c r="D3438" s="622" t="s">
        <v>3339</v>
      </c>
      <c r="E3438" s="622" t="s">
        <v>3339</v>
      </c>
      <c r="F3438" s="4">
        <v>0</v>
      </c>
      <c r="G3438" s="4">
        <v>0</v>
      </c>
    </row>
    <row r="3439" spans="2:7" x14ac:dyDescent="0.35">
      <c r="B3439" s="18" t="s">
        <v>533</v>
      </c>
      <c r="C3439" s="19" t="s">
        <v>533</v>
      </c>
      <c r="D3439" s="19" t="s">
        <v>533</v>
      </c>
      <c r="E3439" s="20" t="s">
        <v>3343</v>
      </c>
      <c r="F3439" s="4">
        <v>0</v>
      </c>
      <c r="G3439" s="4">
        <v>0</v>
      </c>
    </row>
    <row r="3440" spans="2:7" x14ac:dyDescent="0.35">
      <c r="B3440" s="18" t="s">
        <v>533</v>
      </c>
      <c r="C3440" s="19" t="s">
        <v>533</v>
      </c>
      <c r="D3440" s="19" t="s">
        <v>533</v>
      </c>
      <c r="E3440" s="20" t="s">
        <v>3344</v>
      </c>
      <c r="F3440" s="4">
        <v>0</v>
      </c>
      <c r="G3440" s="4">
        <v>0</v>
      </c>
    </row>
    <row r="3441" spans="2:7" x14ac:dyDescent="0.35">
      <c r="B3441" s="18" t="s">
        <v>533</v>
      </c>
      <c r="C3441" s="19" t="s">
        <v>533</v>
      </c>
      <c r="D3441" s="622" t="s">
        <v>3340</v>
      </c>
      <c r="E3441" s="622" t="s">
        <v>3340</v>
      </c>
      <c r="F3441" s="4">
        <v>0</v>
      </c>
      <c r="G3441" s="4">
        <v>0</v>
      </c>
    </row>
    <row r="3442" spans="2:7" x14ac:dyDescent="0.35">
      <c r="B3442" s="621" t="s">
        <v>533</v>
      </c>
      <c r="C3442" s="621" t="s">
        <v>533</v>
      </c>
      <c r="D3442" s="621" t="s">
        <v>533</v>
      </c>
      <c r="E3442" s="621" t="s">
        <v>533</v>
      </c>
      <c r="F3442" s="4" t="s">
        <v>533</v>
      </c>
      <c r="G3442" s="4" t="s">
        <v>533</v>
      </c>
    </row>
    <row r="3443" spans="2:7" x14ac:dyDescent="0.35">
      <c r="B3443" s="17" t="s">
        <v>533</v>
      </c>
      <c r="C3443" s="623" t="s">
        <v>3308</v>
      </c>
      <c r="D3443" s="623" t="s">
        <v>3308</v>
      </c>
      <c r="E3443" s="623" t="s">
        <v>3308</v>
      </c>
      <c r="F3443" s="10">
        <v>0</v>
      </c>
      <c r="G3443" s="10">
        <v>0</v>
      </c>
    </row>
    <row r="3444" spans="2:7" x14ac:dyDescent="0.35">
      <c r="B3444" s="18" t="s">
        <v>533</v>
      </c>
      <c r="C3444" s="19" t="s">
        <v>533</v>
      </c>
      <c r="D3444" s="622" t="s">
        <v>3341</v>
      </c>
      <c r="E3444" s="622" t="s">
        <v>3341</v>
      </c>
      <c r="F3444" s="4">
        <v>0</v>
      </c>
      <c r="G3444" s="4">
        <v>0</v>
      </c>
    </row>
    <row r="3445" spans="2:7" x14ac:dyDescent="0.35">
      <c r="B3445" s="18" t="s">
        <v>533</v>
      </c>
      <c r="C3445" s="19" t="s">
        <v>533</v>
      </c>
      <c r="D3445" s="19" t="s">
        <v>533</v>
      </c>
      <c r="E3445" s="20" t="s">
        <v>3343</v>
      </c>
      <c r="F3445" s="4">
        <v>0</v>
      </c>
      <c r="G3445" s="4">
        <v>0</v>
      </c>
    </row>
    <row r="3446" spans="2:7" x14ac:dyDescent="0.35">
      <c r="B3446" s="18" t="s">
        <v>533</v>
      </c>
      <c r="C3446" s="19" t="s">
        <v>533</v>
      </c>
      <c r="D3446" s="19" t="s">
        <v>533</v>
      </c>
      <c r="E3446" s="20" t="s">
        <v>3344</v>
      </c>
      <c r="F3446" s="4">
        <v>0</v>
      </c>
      <c r="G3446" s="4">
        <v>0</v>
      </c>
    </row>
    <row r="3447" spans="2:7" x14ac:dyDescent="0.35">
      <c r="B3447" s="18" t="s">
        <v>533</v>
      </c>
      <c r="C3447" s="19" t="s">
        <v>533</v>
      </c>
      <c r="D3447" s="622" t="s">
        <v>3342</v>
      </c>
      <c r="E3447" s="622" t="s">
        <v>3342</v>
      </c>
      <c r="F3447" s="4">
        <v>0</v>
      </c>
      <c r="G3447" s="4">
        <v>0</v>
      </c>
    </row>
    <row r="3448" spans="2:7" x14ac:dyDescent="0.35">
      <c r="B3448" s="620" t="s">
        <v>3302</v>
      </c>
      <c r="C3448" s="620" t="s">
        <v>3302</v>
      </c>
      <c r="D3448" s="620" t="s">
        <v>3302</v>
      </c>
      <c r="E3448" s="620" t="s">
        <v>3302</v>
      </c>
      <c r="F3448" s="10">
        <v>0</v>
      </c>
      <c r="G3448" s="10">
        <v>0</v>
      </c>
    </row>
    <row r="3449" spans="2:7" x14ac:dyDescent="0.35">
      <c r="B3449" s="621" t="s">
        <v>533</v>
      </c>
      <c r="C3449" s="621" t="s">
        <v>533</v>
      </c>
      <c r="D3449" s="621" t="s">
        <v>533</v>
      </c>
      <c r="E3449" s="621" t="s">
        <v>533</v>
      </c>
      <c r="F3449" s="4" t="s">
        <v>533</v>
      </c>
      <c r="G3449" s="4" t="s">
        <v>533</v>
      </c>
    </row>
    <row r="3450" spans="2:7" x14ac:dyDescent="0.35">
      <c r="B3450" s="620" t="s">
        <v>3303</v>
      </c>
      <c r="C3450" s="620" t="s">
        <v>3303</v>
      </c>
      <c r="D3450" s="620" t="s">
        <v>3303</v>
      </c>
      <c r="E3450" s="620" t="s">
        <v>3303</v>
      </c>
      <c r="F3450" s="10">
        <v>0</v>
      </c>
      <c r="G3450" s="10">
        <v>0</v>
      </c>
    </row>
    <row r="3451" spans="2:7" x14ac:dyDescent="0.35">
      <c r="B3451" s="621" t="s">
        <v>533</v>
      </c>
      <c r="C3451" s="621" t="s">
        <v>533</v>
      </c>
      <c r="D3451" s="621" t="s">
        <v>533</v>
      </c>
      <c r="E3451" s="621" t="s">
        <v>533</v>
      </c>
      <c r="F3451" s="4" t="s">
        <v>533</v>
      </c>
      <c r="G3451" s="4" t="s">
        <v>533</v>
      </c>
    </row>
    <row r="3452" spans="2:7" x14ac:dyDescent="0.35">
      <c r="B3452" s="620" t="s">
        <v>3304</v>
      </c>
      <c r="C3452" s="620" t="s">
        <v>3304</v>
      </c>
      <c r="D3452" s="620" t="s">
        <v>3304</v>
      </c>
      <c r="E3452" s="620" t="s">
        <v>3304</v>
      </c>
      <c r="F3452" s="10">
        <v>0</v>
      </c>
      <c r="G3452" s="10">
        <v>0</v>
      </c>
    </row>
    <row r="3453" spans="2:7" x14ac:dyDescent="0.35">
      <c r="B3453" s="621" t="s">
        <v>533</v>
      </c>
      <c r="C3453" s="621" t="s">
        <v>533</v>
      </c>
      <c r="D3453" s="621" t="s">
        <v>533</v>
      </c>
      <c r="E3453" s="621" t="s">
        <v>533</v>
      </c>
      <c r="F3453" s="4" t="s">
        <v>533</v>
      </c>
      <c r="G3453" s="4" t="s">
        <v>533</v>
      </c>
    </row>
    <row r="3454" spans="2:7" x14ac:dyDescent="0.35">
      <c r="B3454" s="620" t="s">
        <v>3305</v>
      </c>
      <c r="C3454" s="620" t="s">
        <v>3305</v>
      </c>
      <c r="D3454" s="620" t="s">
        <v>3305</v>
      </c>
      <c r="E3454" s="620" t="s">
        <v>3305</v>
      </c>
      <c r="F3454" s="10">
        <v>0</v>
      </c>
      <c r="G3454" s="10">
        <v>0</v>
      </c>
    </row>
    <row r="3455" spans="2:7" x14ac:dyDescent="0.35">
      <c r="B3455" s="621" t="s">
        <v>533</v>
      </c>
      <c r="C3455" s="621" t="s">
        <v>533</v>
      </c>
      <c r="D3455" s="621" t="s">
        <v>533</v>
      </c>
      <c r="E3455" s="621" t="s">
        <v>533</v>
      </c>
      <c r="F3455" s="4" t="s">
        <v>533</v>
      </c>
      <c r="G3455" s="4" t="s">
        <v>533</v>
      </c>
    </row>
    <row r="3456" spans="2:7" x14ac:dyDescent="0.35">
      <c r="B3456" s="21" t="s">
        <v>533</v>
      </c>
      <c r="C3456" s="21" t="s">
        <v>533</v>
      </c>
      <c r="D3456" s="21" t="s">
        <v>533</v>
      </c>
      <c r="E3456" s="21" t="s">
        <v>533</v>
      </c>
      <c r="F3456" s="24" t="s">
        <v>533</v>
      </c>
      <c r="G3456" s="24" t="s">
        <v>533</v>
      </c>
    </row>
    <row r="3457" spans="2:7" x14ac:dyDescent="0.35">
      <c r="B3457" s="22" t="s">
        <v>533</v>
      </c>
      <c r="C3457" s="22" t="s">
        <v>533</v>
      </c>
      <c r="D3457" s="22" t="s">
        <v>533</v>
      </c>
      <c r="E3457" s="22" t="s">
        <v>533</v>
      </c>
      <c r="F3457" s="25" t="s">
        <v>533</v>
      </c>
      <c r="G3457" s="25" t="s">
        <v>533</v>
      </c>
    </row>
    <row r="3458" spans="2:7" x14ac:dyDescent="0.35">
      <c r="B3458" s="23" t="s">
        <v>533</v>
      </c>
      <c r="C3458" s="23" t="s">
        <v>533</v>
      </c>
      <c r="D3458" s="23" t="s">
        <v>533</v>
      </c>
      <c r="E3458" s="23" t="s">
        <v>533</v>
      </c>
      <c r="F3458" s="26" t="s">
        <v>533</v>
      </c>
      <c r="G3458" s="26" t="s">
        <v>533</v>
      </c>
    </row>
    <row r="3459" spans="2:7" x14ac:dyDescent="0.35">
      <c r="B3459" s="624" t="s">
        <v>49</v>
      </c>
      <c r="C3459" s="624" t="s">
        <v>49</v>
      </c>
      <c r="D3459" s="624" t="s">
        <v>49</v>
      </c>
      <c r="E3459" s="624" t="s">
        <v>49</v>
      </c>
      <c r="F3459" s="624" t="s">
        <v>49</v>
      </c>
      <c r="G3459" s="624" t="s">
        <v>49</v>
      </c>
    </row>
    <row r="3460" spans="2:7" x14ac:dyDescent="0.35">
      <c r="B3460" s="625" t="s">
        <v>3293</v>
      </c>
      <c r="C3460" s="625" t="s">
        <v>3293</v>
      </c>
      <c r="D3460" s="625" t="s">
        <v>3293</v>
      </c>
      <c r="E3460" s="625" t="s">
        <v>3293</v>
      </c>
      <c r="F3460" s="625" t="s">
        <v>3293</v>
      </c>
      <c r="G3460" s="625" t="s">
        <v>3293</v>
      </c>
    </row>
    <row r="3461" spans="2:7" x14ac:dyDescent="0.35">
      <c r="B3461" s="625" t="s">
        <v>3294</v>
      </c>
      <c r="C3461" s="625" t="s">
        <v>3294</v>
      </c>
      <c r="D3461" s="625" t="s">
        <v>3294</v>
      </c>
      <c r="E3461" s="625" t="s">
        <v>3294</v>
      </c>
      <c r="F3461" s="625" t="s">
        <v>3294</v>
      </c>
      <c r="G3461" s="625" t="s">
        <v>3294</v>
      </c>
    </row>
    <row r="3462" spans="2:7" x14ac:dyDescent="0.35">
      <c r="B3462" s="626" t="s">
        <v>3295</v>
      </c>
      <c r="C3462" s="626" t="s">
        <v>3295</v>
      </c>
      <c r="D3462" s="626" t="s">
        <v>3295</v>
      </c>
      <c r="E3462" s="626" t="s">
        <v>3295</v>
      </c>
      <c r="F3462" s="626" t="s">
        <v>3295</v>
      </c>
      <c r="G3462" s="626" t="s">
        <v>3295</v>
      </c>
    </row>
    <row r="3463" spans="2:7" x14ac:dyDescent="0.35">
      <c r="B3463" s="619" t="s">
        <v>3296</v>
      </c>
      <c r="C3463" s="619" t="s">
        <v>3296</v>
      </c>
      <c r="D3463" s="619" t="s">
        <v>3296</v>
      </c>
      <c r="E3463" s="619" t="s">
        <v>3296</v>
      </c>
      <c r="F3463" s="14">
        <v>2025</v>
      </c>
      <c r="G3463" s="14">
        <v>2024</v>
      </c>
    </row>
    <row r="3464" spans="2:7" x14ac:dyDescent="0.35">
      <c r="B3464" s="620" t="s">
        <v>3297</v>
      </c>
      <c r="C3464" s="620" t="s">
        <v>3297</v>
      </c>
      <c r="D3464" s="620" t="s">
        <v>3297</v>
      </c>
      <c r="E3464" s="620" t="s">
        <v>3297</v>
      </c>
      <c r="F3464" s="10" t="s">
        <v>533</v>
      </c>
      <c r="G3464" s="10" t="s">
        <v>533</v>
      </c>
    </row>
    <row r="3465" spans="2:7" x14ac:dyDescent="0.35">
      <c r="B3465" s="17" t="s">
        <v>533</v>
      </c>
      <c r="C3465" s="623" t="s">
        <v>3307</v>
      </c>
      <c r="D3465" s="623" t="s">
        <v>3307</v>
      </c>
      <c r="E3465" s="623" t="s">
        <v>3307</v>
      </c>
      <c r="F3465" s="10" t="s">
        <v>101</v>
      </c>
      <c r="G3465" s="10" t="s">
        <v>3775</v>
      </c>
    </row>
    <row r="3466" spans="2:7" x14ac:dyDescent="0.35">
      <c r="B3466" s="18" t="s">
        <v>533</v>
      </c>
      <c r="C3466" s="19" t="s">
        <v>533</v>
      </c>
      <c r="D3466" s="622" t="s">
        <v>3309</v>
      </c>
      <c r="E3466" s="622" t="s">
        <v>3309</v>
      </c>
      <c r="F3466" s="4">
        <v>0</v>
      </c>
      <c r="G3466" s="4">
        <v>0</v>
      </c>
    </row>
    <row r="3467" spans="2:7" x14ac:dyDescent="0.35">
      <c r="B3467" s="18" t="s">
        <v>533</v>
      </c>
      <c r="C3467" s="19" t="s">
        <v>533</v>
      </c>
      <c r="D3467" s="622" t="s">
        <v>3310</v>
      </c>
      <c r="E3467" s="622" t="s">
        <v>3310</v>
      </c>
      <c r="F3467" s="4">
        <v>0</v>
      </c>
      <c r="G3467" s="4">
        <v>0</v>
      </c>
    </row>
    <row r="3468" spans="2:7" x14ac:dyDescent="0.35">
      <c r="B3468" s="18" t="s">
        <v>533</v>
      </c>
      <c r="C3468" s="19" t="s">
        <v>533</v>
      </c>
      <c r="D3468" s="622" t="s">
        <v>3311</v>
      </c>
      <c r="E3468" s="622" t="s">
        <v>3311</v>
      </c>
      <c r="F3468" s="4">
        <v>0</v>
      </c>
      <c r="G3468" s="4">
        <v>0</v>
      </c>
    </row>
    <row r="3469" spans="2:7" x14ac:dyDescent="0.35">
      <c r="B3469" s="18" t="s">
        <v>533</v>
      </c>
      <c r="C3469" s="19" t="s">
        <v>533</v>
      </c>
      <c r="D3469" s="622" t="s">
        <v>3312</v>
      </c>
      <c r="E3469" s="622" t="s">
        <v>3312</v>
      </c>
      <c r="F3469" s="4">
        <v>0</v>
      </c>
      <c r="G3469" s="4">
        <v>0</v>
      </c>
    </row>
    <row r="3470" spans="2:7" x14ac:dyDescent="0.35">
      <c r="B3470" s="18" t="s">
        <v>533</v>
      </c>
      <c r="C3470" s="19" t="s">
        <v>533</v>
      </c>
      <c r="D3470" s="622" t="s">
        <v>3313</v>
      </c>
      <c r="E3470" s="622" t="s">
        <v>3313</v>
      </c>
      <c r="F3470" s="4">
        <v>0</v>
      </c>
      <c r="G3470" s="4">
        <v>0</v>
      </c>
    </row>
    <row r="3471" spans="2:7" x14ac:dyDescent="0.35">
      <c r="B3471" s="18" t="s">
        <v>533</v>
      </c>
      <c r="C3471" s="19" t="s">
        <v>533</v>
      </c>
      <c r="D3471" s="622" t="s">
        <v>3314</v>
      </c>
      <c r="E3471" s="622" t="s">
        <v>3314</v>
      </c>
      <c r="F3471" s="4">
        <v>0</v>
      </c>
      <c r="G3471" s="4">
        <v>0</v>
      </c>
    </row>
    <row r="3472" spans="2:7" x14ac:dyDescent="0.35">
      <c r="B3472" s="18" t="s">
        <v>533</v>
      </c>
      <c r="C3472" s="19" t="s">
        <v>533</v>
      </c>
      <c r="D3472" s="622" t="s">
        <v>3315</v>
      </c>
      <c r="E3472" s="622" t="s">
        <v>3315</v>
      </c>
      <c r="F3472" s="4" t="s">
        <v>3460</v>
      </c>
      <c r="G3472" s="4" t="s">
        <v>3460</v>
      </c>
    </row>
    <row r="3473" spans="2:7" x14ac:dyDescent="0.35">
      <c r="B3473" s="18" t="s">
        <v>533</v>
      </c>
      <c r="C3473" s="19" t="s">
        <v>533</v>
      </c>
      <c r="D3473" s="622" t="s">
        <v>3316</v>
      </c>
      <c r="E3473" s="622" t="s">
        <v>3316</v>
      </c>
      <c r="F3473" s="4">
        <v>0</v>
      </c>
      <c r="G3473" s="4">
        <v>0</v>
      </c>
    </row>
    <row r="3474" spans="2:7" x14ac:dyDescent="0.35">
      <c r="B3474" s="18" t="s">
        <v>533</v>
      </c>
      <c r="C3474" s="19" t="s">
        <v>533</v>
      </c>
      <c r="D3474" s="622" t="s">
        <v>3317</v>
      </c>
      <c r="E3474" s="622" t="s">
        <v>3317</v>
      </c>
      <c r="F3474" s="4" t="s">
        <v>3461</v>
      </c>
      <c r="G3474" s="4" t="s">
        <v>3776</v>
      </c>
    </row>
    <row r="3475" spans="2:7" x14ac:dyDescent="0.35">
      <c r="B3475" s="18" t="s">
        <v>533</v>
      </c>
      <c r="C3475" s="19" t="s">
        <v>533</v>
      </c>
      <c r="D3475" s="622" t="s">
        <v>3318</v>
      </c>
      <c r="E3475" s="622" t="s">
        <v>3318</v>
      </c>
      <c r="F3475" s="4">
        <v>0</v>
      </c>
      <c r="G3475" s="4">
        <v>0</v>
      </c>
    </row>
    <row r="3476" spans="2:7" x14ac:dyDescent="0.35">
      <c r="B3476" s="621" t="s">
        <v>533</v>
      </c>
      <c r="C3476" s="621" t="s">
        <v>533</v>
      </c>
      <c r="D3476" s="621" t="s">
        <v>533</v>
      </c>
      <c r="E3476" s="621" t="s">
        <v>533</v>
      </c>
      <c r="F3476" s="4" t="s">
        <v>533</v>
      </c>
      <c r="G3476" s="4" t="s">
        <v>533</v>
      </c>
    </row>
    <row r="3477" spans="2:7" x14ac:dyDescent="0.35">
      <c r="B3477" s="17" t="s">
        <v>533</v>
      </c>
      <c r="C3477" s="623" t="s">
        <v>3308</v>
      </c>
      <c r="D3477" s="623" t="s">
        <v>3308</v>
      </c>
      <c r="E3477" s="623" t="s">
        <v>3308</v>
      </c>
      <c r="F3477" s="10" t="s">
        <v>2891</v>
      </c>
      <c r="G3477" s="10" t="s">
        <v>3777</v>
      </c>
    </row>
    <row r="3478" spans="2:7" x14ac:dyDescent="0.35">
      <c r="B3478" s="18" t="s">
        <v>533</v>
      </c>
      <c r="C3478" s="19" t="s">
        <v>533</v>
      </c>
      <c r="D3478" s="622" t="s">
        <v>3319</v>
      </c>
      <c r="E3478" s="622" t="s">
        <v>3319</v>
      </c>
      <c r="F3478" s="4" t="s">
        <v>2786</v>
      </c>
      <c r="G3478" s="4" t="s">
        <v>3778</v>
      </c>
    </row>
    <row r="3479" spans="2:7" x14ac:dyDescent="0.35">
      <c r="B3479" s="18" t="s">
        <v>533</v>
      </c>
      <c r="C3479" s="19" t="s">
        <v>533</v>
      </c>
      <c r="D3479" s="622" t="s">
        <v>3320</v>
      </c>
      <c r="E3479" s="622" t="s">
        <v>3320</v>
      </c>
      <c r="F3479" s="4" t="s">
        <v>2795</v>
      </c>
      <c r="G3479" s="4" t="s">
        <v>3779</v>
      </c>
    </row>
    <row r="3480" spans="2:7" x14ac:dyDescent="0.35">
      <c r="B3480" s="18" t="s">
        <v>533</v>
      </c>
      <c r="C3480" s="19" t="s">
        <v>533</v>
      </c>
      <c r="D3480" s="622" t="s">
        <v>3321</v>
      </c>
      <c r="E3480" s="622" t="s">
        <v>3321</v>
      </c>
      <c r="F3480" s="4" t="s">
        <v>2812</v>
      </c>
      <c r="G3480" s="4" t="s">
        <v>3780</v>
      </c>
    </row>
    <row r="3481" spans="2:7" x14ac:dyDescent="0.35">
      <c r="B3481" s="18" t="s">
        <v>533</v>
      </c>
      <c r="C3481" s="19" t="s">
        <v>533</v>
      </c>
      <c r="D3481" s="622" t="s">
        <v>3322</v>
      </c>
      <c r="E3481" s="622" t="s">
        <v>3322</v>
      </c>
      <c r="F3481" s="4">
        <v>0</v>
      </c>
      <c r="G3481" s="4">
        <v>0</v>
      </c>
    </row>
    <row r="3482" spans="2:7" x14ac:dyDescent="0.35">
      <c r="B3482" s="18" t="s">
        <v>533</v>
      </c>
      <c r="C3482" s="19" t="s">
        <v>533</v>
      </c>
      <c r="D3482" s="622" t="s">
        <v>3323</v>
      </c>
      <c r="E3482" s="622" t="s">
        <v>3323</v>
      </c>
      <c r="F3482" s="4">
        <v>0</v>
      </c>
      <c r="G3482" s="4">
        <v>0</v>
      </c>
    </row>
    <row r="3483" spans="2:7" x14ac:dyDescent="0.35">
      <c r="B3483" s="18" t="s">
        <v>533</v>
      </c>
      <c r="C3483" s="19" t="s">
        <v>533</v>
      </c>
      <c r="D3483" s="622" t="s">
        <v>3324</v>
      </c>
      <c r="E3483" s="622" t="s">
        <v>3324</v>
      </c>
      <c r="F3483" s="4">
        <v>0</v>
      </c>
      <c r="G3483" s="4">
        <v>0</v>
      </c>
    </row>
    <row r="3484" spans="2:7" x14ac:dyDescent="0.35">
      <c r="B3484" s="18" t="s">
        <v>533</v>
      </c>
      <c r="C3484" s="19" t="s">
        <v>533</v>
      </c>
      <c r="D3484" s="622" t="s">
        <v>3325</v>
      </c>
      <c r="E3484" s="622" t="s">
        <v>3325</v>
      </c>
      <c r="F3484" s="4" t="s">
        <v>584</v>
      </c>
      <c r="G3484" s="4">
        <v>0</v>
      </c>
    </row>
    <row r="3485" spans="2:7" x14ac:dyDescent="0.35">
      <c r="B3485" s="18" t="s">
        <v>533</v>
      </c>
      <c r="C3485" s="19" t="s">
        <v>533</v>
      </c>
      <c r="D3485" s="622" t="s">
        <v>3326</v>
      </c>
      <c r="E3485" s="622" t="s">
        <v>3326</v>
      </c>
      <c r="F3485" s="4">
        <v>0</v>
      </c>
      <c r="G3485" s="4">
        <v>0</v>
      </c>
    </row>
    <row r="3486" spans="2:7" x14ac:dyDescent="0.35">
      <c r="B3486" s="18" t="s">
        <v>533</v>
      </c>
      <c r="C3486" s="19" t="s">
        <v>533</v>
      </c>
      <c r="D3486" s="622" t="s">
        <v>3327</v>
      </c>
      <c r="E3486" s="622" t="s">
        <v>3327</v>
      </c>
      <c r="F3486" s="4">
        <v>0</v>
      </c>
      <c r="G3486" s="4">
        <v>0</v>
      </c>
    </row>
    <row r="3487" spans="2:7" x14ac:dyDescent="0.35">
      <c r="B3487" s="18" t="s">
        <v>533</v>
      </c>
      <c r="C3487" s="19" t="s">
        <v>533</v>
      </c>
      <c r="D3487" s="622" t="s">
        <v>3328</v>
      </c>
      <c r="E3487" s="622" t="s">
        <v>3328</v>
      </c>
      <c r="F3487" s="4">
        <v>0</v>
      </c>
      <c r="G3487" s="4">
        <v>0</v>
      </c>
    </row>
    <row r="3488" spans="2:7" x14ac:dyDescent="0.35">
      <c r="B3488" s="18" t="s">
        <v>533</v>
      </c>
      <c r="C3488" s="19" t="s">
        <v>533</v>
      </c>
      <c r="D3488" s="622" t="s">
        <v>3329</v>
      </c>
      <c r="E3488" s="622" t="s">
        <v>3329</v>
      </c>
      <c r="F3488" s="4">
        <v>0</v>
      </c>
      <c r="G3488" s="4">
        <v>0</v>
      </c>
    </row>
    <row r="3489" spans="2:7" x14ac:dyDescent="0.35">
      <c r="B3489" s="18" t="s">
        <v>533</v>
      </c>
      <c r="C3489" s="19" t="s">
        <v>533</v>
      </c>
      <c r="D3489" s="622" t="s">
        <v>3330</v>
      </c>
      <c r="E3489" s="622" t="s">
        <v>3330</v>
      </c>
      <c r="F3489" s="4">
        <v>0</v>
      </c>
      <c r="G3489" s="4">
        <v>0</v>
      </c>
    </row>
    <row r="3490" spans="2:7" x14ac:dyDescent="0.35">
      <c r="B3490" s="18" t="s">
        <v>533</v>
      </c>
      <c r="C3490" s="19" t="s">
        <v>533</v>
      </c>
      <c r="D3490" s="622" t="s">
        <v>3331</v>
      </c>
      <c r="E3490" s="622" t="s">
        <v>3331</v>
      </c>
      <c r="F3490" s="4">
        <v>0</v>
      </c>
      <c r="G3490" s="4">
        <v>0</v>
      </c>
    </row>
    <row r="3491" spans="2:7" x14ac:dyDescent="0.35">
      <c r="B3491" s="18" t="s">
        <v>533</v>
      </c>
      <c r="C3491" s="19" t="s">
        <v>533</v>
      </c>
      <c r="D3491" s="622" t="s">
        <v>3332</v>
      </c>
      <c r="E3491" s="622" t="s">
        <v>3332</v>
      </c>
      <c r="F3491" s="4">
        <v>0</v>
      </c>
      <c r="G3491" s="4">
        <v>0</v>
      </c>
    </row>
    <row r="3492" spans="2:7" x14ac:dyDescent="0.35">
      <c r="B3492" s="18" t="s">
        <v>533</v>
      </c>
      <c r="C3492" s="19" t="s">
        <v>533</v>
      </c>
      <c r="D3492" s="622" t="s">
        <v>3333</v>
      </c>
      <c r="E3492" s="622" t="s">
        <v>3333</v>
      </c>
      <c r="F3492" s="4">
        <v>0</v>
      </c>
      <c r="G3492" s="4">
        <v>0</v>
      </c>
    </row>
    <row r="3493" spans="2:7" x14ac:dyDescent="0.35">
      <c r="B3493" s="18" t="s">
        <v>533</v>
      </c>
      <c r="C3493" s="19" t="s">
        <v>533</v>
      </c>
      <c r="D3493" s="622" t="s">
        <v>3334</v>
      </c>
      <c r="E3493" s="622" t="s">
        <v>3334</v>
      </c>
      <c r="F3493" s="4">
        <v>0</v>
      </c>
      <c r="G3493" s="4">
        <v>0</v>
      </c>
    </row>
    <row r="3494" spans="2:7" x14ac:dyDescent="0.35">
      <c r="B3494" s="620" t="s">
        <v>3298</v>
      </c>
      <c r="C3494" s="620" t="s">
        <v>3298</v>
      </c>
      <c r="D3494" s="620" t="s">
        <v>3298</v>
      </c>
      <c r="E3494" s="620" t="s">
        <v>3298</v>
      </c>
      <c r="F3494" s="10" t="s">
        <v>2909</v>
      </c>
      <c r="G3494" s="10" t="s">
        <v>711</v>
      </c>
    </row>
    <row r="3495" spans="2:7" x14ac:dyDescent="0.35">
      <c r="B3495" s="621" t="s">
        <v>533</v>
      </c>
      <c r="C3495" s="621" t="s">
        <v>533</v>
      </c>
      <c r="D3495" s="621" t="s">
        <v>533</v>
      </c>
      <c r="E3495" s="621" t="s">
        <v>533</v>
      </c>
      <c r="F3495" s="4" t="s">
        <v>533</v>
      </c>
      <c r="G3495" s="4" t="s">
        <v>533</v>
      </c>
    </row>
    <row r="3496" spans="2:7" x14ac:dyDescent="0.35">
      <c r="B3496" s="620" t="s">
        <v>3299</v>
      </c>
      <c r="C3496" s="620" t="s">
        <v>3299</v>
      </c>
      <c r="D3496" s="620" t="s">
        <v>3299</v>
      </c>
      <c r="E3496" s="620" t="s">
        <v>3299</v>
      </c>
      <c r="F3496" s="10" t="s">
        <v>533</v>
      </c>
      <c r="G3496" s="10" t="s">
        <v>533</v>
      </c>
    </row>
    <row r="3497" spans="2:7" x14ac:dyDescent="0.35">
      <c r="B3497" s="17" t="s">
        <v>533</v>
      </c>
      <c r="C3497" s="623" t="s">
        <v>3307</v>
      </c>
      <c r="D3497" s="623" t="s">
        <v>3307</v>
      </c>
      <c r="E3497" s="623" t="s">
        <v>3307</v>
      </c>
      <c r="F3497" s="10">
        <v>0</v>
      </c>
      <c r="G3497" s="10">
        <v>0</v>
      </c>
    </row>
    <row r="3498" spans="2:7" x14ac:dyDescent="0.35">
      <c r="B3498" s="18" t="s">
        <v>533</v>
      </c>
      <c r="C3498" s="19" t="s">
        <v>533</v>
      </c>
      <c r="D3498" s="622" t="s">
        <v>3335</v>
      </c>
      <c r="E3498" s="622" t="s">
        <v>3335</v>
      </c>
      <c r="F3498" s="4">
        <v>0</v>
      </c>
      <c r="G3498" s="4">
        <v>0</v>
      </c>
    </row>
    <row r="3499" spans="2:7" x14ac:dyDescent="0.35">
      <c r="B3499" s="18" t="s">
        <v>533</v>
      </c>
      <c r="C3499" s="19" t="s">
        <v>533</v>
      </c>
      <c r="D3499" s="622" t="s">
        <v>3336</v>
      </c>
      <c r="E3499" s="622" t="s">
        <v>3336</v>
      </c>
      <c r="F3499" s="4">
        <v>0</v>
      </c>
      <c r="G3499" s="4">
        <v>0</v>
      </c>
    </row>
    <row r="3500" spans="2:7" x14ac:dyDescent="0.35">
      <c r="B3500" s="18" t="s">
        <v>533</v>
      </c>
      <c r="C3500" s="19" t="s">
        <v>533</v>
      </c>
      <c r="D3500" s="622" t="s">
        <v>3337</v>
      </c>
      <c r="E3500" s="622" t="s">
        <v>3337</v>
      </c>
      <c r="F3500" s="4">
        <v>0</v>
      </c>
      <c r="G3500" s="4">
        <v>0</v>
      </c>
    </row>
    <row r="3501" spans="2:7" x14ac:dyDescent="0.35">
      <c r="B3501" s="621" t="s">
        <v>533</v>
      </c>
      <c r="C3501" s="621" t="s">
        <v>533</v>
      </c>
      <c r="D3501" s="621" t="s">
        <v>533</v>
      </c>
      <c r="E3501" s="621" t="s">
        <v>533</v>
      </c>
      <c r="F3501" s="4" t="s">
        <v>533</v>
      </c>
      <c r="G3501" s="4" t="s">
        <v>533</v>
      </c>
    </row>
    <row r="3502" spans="2:7" x14ac:dyDescent="0.35">
      <c r="B3502" s="17" t="s">
        <v>533</v>
      </c>
      <c r="C3502" s="623" t="s">
        <v>3308</v>
      </c>
      <c r="D3502" s="623" t="s">
        <v>3308</v>
      </c>
      <c r="E3502" s="623" t="s">
        <v>3308</v>
      </c>
      <c r="F3502" s="10" t="s">
        <v>2909</v>
      </c>
      <c r="G3502" s="10" t="s">
        <v>711</v>
      </c>
    </row>
    <row r="3503" spans="2:7" x14ac:dyDescent="0.35">
      <c r="B3503" s="18" t="s">
        <v>533</v>
      </c>
      <c r="C3503" s="19" t="s">
        <v>533</v>
      </c>
      <c r="D3503" s="622" t="s">
        <v>3335</v>
      </c>
      <c r="E3503" s="622" t="s">
        <v>3335</v>
      </c>
      <c r="F3503" s="4" t="s">
        <v>695</v>
      </c>
      <c r="G3503" s="4" t="s">
        <v>3781</v>
      </c>
    </row>
    <row r="3504" spans="2:7" x14ac:dyDescent="0.35">
      <c r="B3504" s="18" t="s">
        <v>533</v>
      </c>
      <c r="C3504" s="19" t="s">
        <v>533</v>
      </c>
      <c r="D3504" s="622" t="s">
        <v>3336</v>
      </c>
      <c r="E3504" s="622" t="s">
        <v>3336</v>
      </c>
      <c r="F3504" s="4" t="s">
        <v>2844</v>
      </c>
      <c r="G3504" s="4" t="s">
        <v>3782</v>
      </c>
    </row>
    <row r="3505" spans="2:7" x14ac:dyDescent="0.35">
      <c r="B3505" s="18" t="s">
        <v>533</v>
      </c>
      <c r="C3505" s="19" t="s">
        <v>533</v>
      </c>
      <c r="D3505" s="622" t="s">
        <v>3338</v>
      </c>
      <c r="E3505" s="622" t="s">
        <v>3338</v>
      </c>
      <c r="F3505" s="4">
        <v>0</v>
      </c>
      <c r="G3505" s="4">
        <v>0</v>
      </c>
    </row>
    <row r="3506" spans="2:7" x14ac:dyDescent="0.35">
      <c r="B3506" s="620" t="s">
        <v>3300</v>
      </c>
      <c r="C3506" s="620" t="s">
        <v>3300</v>
      </c>
      <c r="D3506" s="620" t="s">
        <v>3300</v>
      </c>
      <c r="E3506" s="620" t="s">
        <v>3300</v>
      </c>
      <c r="F3506" s="10" t="s">
        <v>3462</v>
      </c>
      <c r="G3506" s="10" t="s">
        <v>3783</v>
      </c>
    </row>
    <row r="3507" spans="2:7" x14ac:dyDescent="0.35">
      <c r="B3507" s="621" t="s">
        <v>533</v>
      </c>
      <c r="C3507" s="621" t="s">
        <v>533</v>
      </c>
      <c r="D3507" s="621" t="s">
        <v>533</v>
      </c>
      <c r="E3507" s="621" t="s">
        <v>533</v>
      </c>
      <c r="F3507" s="4" t="s">
        <v>533</v>
      </c>
      <c r="G3507" s="4" t="s">
        <v>533</v>
      </c>
    </row>
    <row r="3508" spans="2:7" x14ac:dyDescent="0.35">
      <c r="B3508" s="620" t="s">
        <v>3301</v>
      </c>
      <c r="C3508" s="620" t="s">
        <v>3301</v>
      </c>
      <c r="D3508" s="620" t="s">
        <v>3301</v>
      </c>
      <c r="E3508" s="620" t="s">
        <v>3301</v>
      </c>
      <c r="F3508" s="10" t="s">
        <v>533</v>
      </c>
      <c r="G3508" s="10" t="s">
        <v>533</v>
      </c>
    </row>
    <row r="3509" spans="2:7" x14ac:dyDescent="0.35">
      <c r="B3509" s="17" t="s">
        <v>533</v>
      </c>
      <c r="C3509" s="623" t="s">
        <v>3307</v>
      </c>
      <c r="D3509" s="623" t="s">
        <v>3307</v>
      </c>
      <c r="E3509" s="623" t="s">
        <v>3307</v>
      </c>
      <c r="F3509" s="10">
        <v>0</v>
      </c>
      <c r="G3509" s="10">
        <v>0</v>
      </c>
    </row>
    <row r="3510" spans="2:7" x14ac:dyDescent="0.35">
      <c r="B3510" s="18" t="s">
        <v>533</v>
      </c>
      <c r="C3510" s="19" t="s">
        <v>533</v>
      </c>
      <c r="D3510" s="622" t="s">
        <v>3339</v>
      </c>
      <c r="E3510" s="622" t="s">
        <v>3339</v>
      </c>
      <c r="F3510" s="4">
        <v>0</v>
      </c>
      <c r="G3510" s="4">
        <v>0</v>
      </c>
    </row>
    <row r="3511" spans="2:7" x14ac:dyDescent="0.35">
      <c r="B3511" s="18" t="s">
        <v>533</v>
      </c>
      <c r="C3511" s="19" t="s">
        <v>533</v>
      </c>
      <c r="D3511" s="19" t="s">
        <v>533</v>
      </c>
      <c r="E3511" s="20" t="s">
        <v>3343</v>
      </c>
      <c r="F3511" s="4">
        <v>0</v>
      </c>
      <c r="G3511" s="4">
        <v>0</v>
      </c>
    </row>
    <row r="3512" spans="2:7" x14ac:dyDescent="0.35">
      <c r="B3512" s="18" t="s">
        <v>533</v>
      </c>
      <c r="C3512" s="19" t="s">
        <v>533</v>
      </c>
      <c r="D3512" s="19" t="s">
        <v>533</v>
      </c>
      <c r="E3512" s="20" t="s">
        <v>3344</v>
      </c>
      <c r="F3512" s="4">
        <v>0</v>
      </c>
      <c r="G3512" s="4">
        <v>0</v>
      </c>
    </row>
    <row r="3513" spans="2:7" x14ac:dyDescent="0.35">
      <c r="B3513" s="18" t="s">
        <v>533</v>
      </c>
      <c r="C3513" s="19" t="s">
        <v>533</v>
      </c>
      <c r="D3513" s="622" t="s">
        <v>3340</v>
      </c>
      <c r="E3513" s="622" t="s">
        <v>3340</v>
      </c>
      <c r="F3513" s="4">
        <v>0</v>
      </c>
      <c r="G3513" s="4">
        <v>0</v>
      </c>
    </row>
    <row r="3514" spans="2:7" x14ac:dyDescent="0.35">
      <c r="B3514" s="621" t="s">
        <v>533</v>
      </c>
      <c r="C3514" s="621" t="s">
        <v>533</v>
      </c>
      <c r="D3514" s="621" t="s">
        <v>533</v>
      </c>
      <c r="E3514" s="621" t="s">
        <v>533</v>
      </c>
      <c r="F3514" s="4" t="s">
        <v>533</v>
      </c>
      <c r="G3514" s="4" t="s">
        <v>533</v>
      </c>
    </row>
    <row r="3515" spans="2:7" x14ac:dyDescent="0.35">
      <c r="B3515" s="17" t="s">
        <v>533</v>
      </c>
      <c r="C3515" s="623" t="s">
        <v>3308</v>
      </c>
      <c r="D3515" s="623" t="s">
        <v>3308</v>
      </c>
      <c r="E3515" s="623" t="s">
        <v>3308</v>
      </c>
      <c r="F3515" s="10">
        <v>0</v>
      </c>
      <c r="G3515" s="10">
        <v>0</v>
      </c>
    </row>
    <row r="3516" spans="2:7" x14ac:dyDescent="0.35">
      <c r="B3516" s="18" t="s">
        <v>533</v>
      </c>
      <c r="C3516" s="19" t="s">
        <v>533</v>
      </c>
      <c r="D3516" s="622" t="s">
        <v>3341</v>
      </c>
      <c r="E3516" s="622" t="s">
        <v>3341</v>
      </c>
      <c r="F3516" s="4">
        <v>0</v>
      </c>
      <c r="G3516" s="4">
        <v>0</v>
      </c>
    </row>
    <row r="3517" spans="2:7" x14ac:dyDescent="0.35">
      <c r="B3517" s="18" t="s">
        <v>533</v>
      </c>
      <c r="C3517" s="19" t="s">
        <v>533</v>
      </c>
      <c r="D3517" s="19" t="s">
        <v>533</v>
      </c>
      <c r="E3517" s="20" t="s">
        <v>3343</v>
      </c>
      <c r="F3517" s="4">
        <v>0</v>
      </c>
      <c r="G3517" s="4">
        <v>0</v>
      </c>
    </row>
    <row r="3518" spans="2:7" x14ac:dyDescent="0.35">
      <c r="B3518" s="18" t="s">
        <v>533</v>
      </c>
      <c r="C3518" s="19" t="s">
        <v>533</v>
      </c>
      <c r="D3518" s="19" t="s">
        <v>533</v>
      </c>
      <c r="E3518" s="20" t="s">
        <v>3344</v>
      </c>
      <c r="F3518" s="4">
        <v>0</v>
      </c>
      <c r="G3518" s="4">
        <v>0</v>
      </c>
    </row>
    <row r="3519" spans="2:7" x14ac:dyDescent="0.35">
      <c r="B3519" s="18" t="s">
        <v>533</v>
      </c>
      <c r="C3519" s="19" t="s">
        <v>533</v>
      </c>
      <c r="D3519" s="622" t="s">
        <v>3342</v>
      </c>
      <c r="E3519" s="622" t="s">
        <v>3342</v>
      </c>
      <c r="F3519" s="4">
        <v>0</v>
      </c>
      <c r="G3519" s="4">
        <v>0</v>
      </c>
    </row>
    <row r="3520" spans="2:7" x14ac:dyDescent="0.35">
      <c r="B3520" s="620" t="s">
        <v>3302</v>
      </c>
      <c r="C3520" s="620" t="s">
        <v>3302</v>
      </c>
      <c r="D3520" s="620" t="s">
        <v>3302</v>
      </c>
      <c r="E3520" s="620" t="s">
        <v>3302</v>
      </c>
      <c r="F3520" s="10">
        <v>0</v>
      </c>
      <c r="G3520" s="10">
        <v>0</v>
      </c>
    </row>
    <row r="3521" spans="2:7" x14ac:dyDescent="0.35">
      <c r="B3521" s="621" t="s">
        <v>533</v>
      </c>
      <c r="C3521" s="621" t="s">
        <v>533</v>
      </c>
      <c r="D3521" s="621" t="s">
        <v>533</v>
      </c>
      <c r="E3521" s="621" t="s">
        <v>533</v>
      </c>
      <c r="F3521" s="4" t="s">
        <v>533</v>
      </c>
      <c r="G3521" s="4" t="s">
        <v>533</v>
      </c>
    </row>
    <row r="3522" spans="2:7" x14ac:dyDescent="0.35">
      <c r="B3522" s="620" t="s">
        <v>3303</v>
      </c>
      <c r="C3522" s="620" t="s">
        <v>3303</v>
      </c>
      <c r="D3522" s="620" t="s">
        <v>3303</v>
      </c>
      <c r="E3522" s="620" t="s">
        <v>3303</v>
      </c>
      <c r="F3522" s="10">
        <v>0</v>
      </c>
      <c r="G3522" s="10">
        <v>0</v>
      </c>
    </row>
    <row r="3523" spans="2:7" x14ac:dyDescent="0.35">
      <c r="B3523" s="621" t="s">
        <v>533</v>
      </c>
      <c r="C3523" s="621" t="s">
        <v>533</v>
      </c>
      <c r="D3523" s="621" t="s">
        <v>533</v>
      </c>
      <c r="E3523" s="621" t="s">
        <v>533</v>
      </c>
      <c r="F3523" s="4" t="s">
        <v>533</v>
      </c>
      <c r="G3523" s="4" t="s">
        <v>533</v>
      </c>
    </row>
    <row r="3524" spans="2:7" x14ac:dyDescent="0.35">
      <c r="B3524" s="620" t="s">
        <v>3304</v>
      </c>
      <c r="C3524" s="620" t="s">
        <v>3304</v>
      </c>
      <c r="D3524" s="620" t="s">
        <v>3304</v>
      </c>
      <c r="E3524" s="620" t="s">
        <v>3304</v>
      </c>
      <c r="F3524" s="10">
        <v>0</v>
      </c>
      <c r="G3524" s="10">
        <v>0</v>
      </c>
    </row>
    <row r="3525" spans="2:7" x14ac:dyDescent="0.35">
      <c r="B3525" s="621" t="s">
        <v>533</v>
      </c>
      <c r="C3525" s="621" t="s">
        <v>533</v>
      </c>
      <c r="D3525" s="621" t="s">
        <v>533</v>
      </c>
      <c r="E3525" s="621" t="s">
        <v>533</v>
      </c>
      <c r="F3525" s="4" t="s">
        <v>533</v>
      </c>
      <c r="G3525" s="4" t="s">
        <v>533</v>
      </c>
    </row>
    <row r="3526" spans="2:7" x14ac:dyDescent="0.35">
      <c r="B3526" s="620" t="s">
        <v>3305</v>
      </c>
      <c r="C3526" s="620" t="s">
        <v>3305</v>
      </c>
      <c r="D3526" s="620" t="s">
        <v>3305</v>
      </c>
      <c r="E3526" s="620" t="s">
        <v>3305</v>
      </c>
      <c r="F3526" s="10">
        <v>0</v>
      </c>
      <c r="G3526" s="10">
        <v>0</v>
      </c>
    </row>
    <row r="3527" spans="2:7" x14ac:dyDescent="0.35">
      <c r="B3527" s="621" t="s">
        <v>533</v>
      </c>
      <c r="C3527" s="621" t="s">
        <v>533</v>
      </c>
      <c r="D3527" s="621" t="s">
        <v>533</v>
      </c>
      <c r="E3527" s="621" t="s">
        <v>533</v>
      </c>
      <c r="F3527" s="4" t="s">
        <v>533</v>
      </c>
      <c r="G3527" s="4" t="s">
        <v>533</v>
      </c>
    </row>
    <row r="3528" spans="2:7" x14ac:dyDescent="0.35">
      <c r="B3528" s="21" t="s">
        <v>533</v>
      </c>
      <c r="C3528" s="21" t="s">
        <v>533</v>
      </c>
      <c r="D3528" s="21" t="s">
        <v>533</v>
      </c>
      <c r="E3528" s="21" t="s">
        <v>533</v>
      </c>
      <c r="F3528" s="24" t="s">
        <v>533</v>
      </c>
      <c r="G3528" s="24" t="s">
        <v>533</v>
      </c>
    </row>
    <row r="3529" spans="2:7" x14ac:dyDescent="0.35">
      <c r="B3529" s="22" t="s">
        <v>533</v>
      </c>
      <c r="C3529" s="22" t="s">
        <v>533</v>
      </c>
      <c r="D3529" s="22" t="s">
        <v>533</v>
      </c>
      <c r="E3529" s="22" t="s">
        <v>533</v>
      </c>
      <c r="F3529" s="25" t="s">
        <v>533</v>
      </c>
      <c r="G3529" s="25" t="s">
        <v>533</v>
      </c>
    </row>
    <row r="3530" spans="2:7" x14ac:dyDescent="0.35">
      <c r="B3530" s="23" t="s">
        <v>533</v>
      </c>
      <c r="C3530" s="23" t="s">
        <v>533</v>
      </c>
      <c r="D3530" s="23" t="s">
        <v>533</v>
      </c>
      <c r="E3530" s="23" t="s">
        <v>533</v>
      </c>
      <c r="F3530" s="26" t="s">
        <v>533</v>
      </c>
      <c r="G3530" s="26" t="s">
        <v>533</v>
      </c>
    </row>
    <row r="3531" spans="2:7" x14ac:dyDescent="0.35">
      <c r="B3531" s="624" t="s">
        <v>50</v>
      </c>
      <c r="C3531" s="624" t="s">
        <v>50</v>
      </c>
      <c r="D3531" s="624" t="s">
        <v>50</v>
      </c>
      <c r="E3531" s="624" t="s">
        <v>50</v>
      </c>
      <c r="F3531" s="624" t="s">
        <v>50</v>
      </c>
      <c r="G3531" s="624" t="s">
        <v>50</v>
      </c>
    </row>
    <row r="3532" spans="2:7" x14ac:dyDescent="0.35">
      <c r="B3532" s="625" t="s">
        <v>3293</v>
      </c>
      <c r="C3532" s="625" t="s">
        <v>3293</v>
      </c>
      <c r="D3532" s="625" t="s">
        <v>3293</v>
      </c>
      <c r="E3532" s="625" t="s">
        <v>3293</v>
      </c>
      <c r="F3532" s="625" t="s">
        <v>3293</v>
      </c>
      <c r="G3532" s="625" t="s">
        <v>3293</v>
      </c>
    </row>
    <row r="3533" spans="2:7" x14ac:dyDescent="0.35">
      <c r="B3533" s="625" t="s">
        <v>3294</v>
      </c>
      <c r="C3533" s="625" t="s">
        <v>3294</v>
      </c>
      <c r="D3533" s="625" t="s">
        <v>3294</v>
      </c>
      <c r="E3533" s="625" t="s">
        <v>3294</v>
      </c>
      <c r="F3533" s="625" t="s">
        <v>3294</v>
      </c>
      <c r="G3533" s="625" t="s">
        <v>3294</v>
      </c>
    </row>
    <row r="3534" spans="2:7" x14ac:dyDescent="0.35">
      <c r="B3534" s="626" t="s">
        <v>3295</v>
      </c>
      <c r="C3534" s="626" t="s">
        <v>3295</v>
      </c>
      <c r="D3534" s="626" t="s">
        <v>3295</v>
      </c>
      <c r="E3534" s="626" t="s">
        <v>3295</v>
      </c>
      <c r="F3534" s="626" t="s">
        <v>3295</v>
      </c>
      <c r="G3534" s="626" t="s">
        <v>3295</v>
      </c>
    </row>
    <row r="3535" spans="2:7" x14ac:dyDescent="0.35">
      <c r="B3535" s="619" t="s">
        <v>3296</v>
      </c>
      <c r="C3535" s="619" t="s">
        <v>3296</v>
      </c>
      <c r="D3535" s="619" t="s">
        <v>3296</v>
      </c>
      <c r="E3535" s="619" t="s">
        <v>3296</v>
      </c>
      <c r="F3535" s="14">
        <v>2025</v>
      </c>
      <c r="G3535" s="14">
        <v>2024</v>
      </c>
    </row>
    <row r="3536" spans="2:7" x14ac:dyDescent="0.35">
      <c r="B3536" s="620" t="s">
        <v>3297</v>
      </c>
      <c r="C3536" s="620" t="s">
        <v>3297</v>
      </c>
      <c r="D3536" s="620" t="s">
        <v>3297</v>
      </c>
      <c r="E3536" s="620" t="s">
        <v>3297</v>
      </c>
      <c r="F3536" s="10" t="s">
        <v>533</v>
      </c>
      <c r="G3536" s="10" t="s">
        <v>533</v>
      </c>
    </row>
    <row r="3537" spans="2:7" x14ac:dyDescent="0.35">
      <c r="B3537" s="17" t="s">
        <v>533</v>
      </c>
      <c r="C3537" s="623" t="s">
        <v>3307</v>
      </c>
      <c r="D3537" s="623" t="s">
        <v>3307</v>
      </c>
      <c r="E3537" s="623" t="s">
        <v>3307</v>
      </c>
      <c r="F3537" s="10" t="s">
        <v>102</v>
      </c>
      <c r="G3537" s="10" t="s">
        <v>3784</v>
      </c>
    </row>
    <row r="3538" spans="2:7" x14ac:dyDescent="0.35">
      <c r="B3538" s="18" t="s">
        <v>533</v>
      </c>
      <c r="C3538" s="19" t="s">
        <v>533</v>
      </c>
      <c r="D3538" s="622" t="s">
        <v>3309</v>
      </c>
      <c r="E3538" s="622" t="s">
        <v>3309</v>
      </c>
      <c r="F3538" s="4">
        <v>0</v>
      </c>
      <c r="G3538" s="4">
        <v>0</v>
      </c>
    </row>
    <row r="3539" spans="2:7" x14ac:dyDescent="0.35">
      <c r="B3539" s="18" t="s">
        <v>533</v>
      </c>
      <c r="C3539" s="19" t="s">
        <v>533</v>
      </c>
      <c r="D3539" s="622" t="s">
        <v>3310</v>
      </c>
      <c r="E3539" s="622" t="s">
        <v>3310</v>
      </c>
      <c r="F3539" s="4">
        <v>0</v>
      </c>
      <c r="G3539" s="4">
        <v>0</v>
      </c>
    </row>
    <row r="3540" spans="2:7" x14ac:dyDescent="0.35">
      <c r="B3540" s="18" t="s">
        <v>533</v>
      </c>
      <c r="C3540" s="19" t="s">
        <v>533</v>
      </c>
      <c r="D3540" s="622" t="s">
        <v>3311</v>
      </c>
      <c r="E3540" s="622" t="s">
        <v>3311</v>
      </c>
      <c r="F3540" s="4">
        <v>0</v>
      </c>
      <c r="G3540" s="4">
        <v>0</v>
      </c>
    </row>
    <row r="3541" spans="2:7" x14ac:dyDescent="0.35">
      <c r="B3541" s="18" t="s">
        <v>533</v>
      </c>
      <c r="C3541" s="19" t="s">
        <v>533</v>
      </c>
      <c r="D3541" s="622" t="s">
        <v>3312</v>
      </c>
      <c r="E3541" s="622" t="s">
        <v>3312</v>
      </c>
      <c r="F3541" s="4">
        <v>0</v>
      </c>
      <c r="G3541" s="4">
        <v>0</v>
      </c>
    </row>
    <row r="3542" spans="2:7" x14ac:dyDescent="0.35">
      <c r="B3542" s="18" t="s">
        <v>533</v>
      </c>
      <c r="C3542" s="19" t="s">
        <v>533</v>
      </c>
      <c r="D3542" s="622" t="s">
        <v>3313</v>
      </c>
      <c r="E3542" s="622" t="s">
        <v>3313</v>
      </c>
      <c r="F3542" s="4">
        <v>0</v>
      </c>
      <c r="G3542" s="4">
        <v>0</v>
      </c>
    </row>
    <row r="3543" spans="2:7" x14ac:dyDescent="0.35">
      <c r="B3543" s="18" t="s">
        <v>533</v>
      </c>
      <c r="C3543" s="19" t="s">
        <v>533</v>
      </c>
      <c r="D3543" s="622" t="s">
        <v>3314</v>
      </c>
      <c r="E3543" s="622" t="s">
        <v>3314</v>
      </c>
      <c r="F3543" s="4">
        <v>0</v>
      </c>
      <c r="G3543" s="4">
        <v>0</v>
      </c>
    </row>
    <row r="3544" spans="2:7" x14ac:dyDescent="0.35">
      <c r="B3544" s="18" t="s">
        <v>533</v>
      </c>
      <c r="C3544" s="19" t="s">
        <v>533</v>
      </c>
      <c r="D3544" s="622" t="s">
        <v>3315</v>
      </c>
      <c r="E3544" s="622" t="s">
        <v>3315</v>
      </c>
      <c r="F3544" s="4" t="s">
        <v>2072</v>
      </c>
      <c r="G3544" s="4" t="s">
        <v>1734</v>
      </c>
    </row>
    <row r="3545" spans="2:7" x14ac:dyDescent="0.35">
      <c r="B3545" s="18" t="s">
        <v>533</v>
      </c>
      <c r="C3545" s="19" t="s">
        <v>533</v>
      </c>
      <c r="D3545" s="622" t="s">
        <v>3316</v>
      </c>
      <c r="E3545" s="622" t="s">
        <v>3316</v>
      </c>
      <c r="F3545" s="4">
        <v>0</v>
      </c>
      <c r="G3545" s="4">
        <v>0</v>
      </c>
    </row>
    <row r="3546" spans="2:7" x14ac:dyDescent="0.35">
      <c r="B3546" s="18" t="s">
        <v>533</v>
      </c>
      <c r="C3546" s="19" t="s">
        <v>533</v>
      </c>
      <c r="D3546" s="622" t="s">
        <v>3317</v>
      </c>
      <c r="E3546" s="622" t="s">
        <v>3317</v>
      </c>
      <c r="F3546" s="4" t="s">
        <v>3463</v>
      </c>
      <c r="G3546" s="4" t="s">
        <v>3785</v>
      </c>
    </row>
    <row r="3547" spans="2:7" x14ac:dyDescent="0.35">
      <c r="B3547" s="18" t="s">
        <v>533</v>
      </c>
      <c r="C3547" s="19" t="s">
        <v>533</v>
      </c>
      <c r="D3547" s="622" t="s">
        <v>3318</v>
      </c>
      <c r="E3547" s="622" t="s">
        <v>3318</v>
      </c>
      <c r="F3547" s="4">
        <v>0</v>
      </c>
      <c r="G3547" s="4">
        <v>0</v>
      </c>
    </row>
    <row r="3548" spans="2:7" x14ac:dyDescent="0.35">
      <c r="B3548" s="621" t="s">
        <v>533</v>
      </c>
      <c r="C3548" s="621" t="s">
        <v>533</v>
      </c>
      <c r="D3548" s="621" t="s">
        <v>533</v>
      </c>
      <c r="E3548" s="621" t="s">
        <v>533</v>
      </c>
      <c r="F3548" s="4" t="s">
        <v>533</v>
      </c>
      <c r="G3548" s="4" t="s">
        <v>533</v>
      </c>
    </row>
    <row r="3549" spans="2:7" x14ac:dyDescent="0.35">
      <c r="B3549" s="17" t="s">
        <v>533</v>
      </c>
      <c r="C3549" s="623" t="s">
        <v>3308</v>
      </c>
      <c r="D3549" s="623" t="s">
        <v>3308</v>
      </c>
      <c r="E3549" s="623" t="s">
        <v>3308</v>
      </c>
      <c r="F3549" s="10" t="s">
        <v>102</v>
      </c>
      <c r="G3549" s="10" t="s">
        <v>3784</v>
      </c>
    </row>
    <row r="3550" spans="2:7" x14ac:dyDescent="0.35">
      <c r="B3550" s="18" t="s">
        <v>533</v>
      </c>
      <c r="C3550" s="19" t="s">
        <v>533</v>
      </c>
      <c r="D3550" s="622" t="s">
        <v>3319</v>
      </c>
      <c r="E3550" s="622" t="s">
        <v>3319</v>
      </c>
      <c r="F3550" s="4" t="s">
        <v>2845</v>
      </c>
      <c r="G3550" s="4" t="s">
        <v>3786</v>
      </c>
    </row>
    <row r="3551" spans="2:7" x14ac:dyDescent="0.35">
      <c r="B3551" s="18" t="s">
        <v>533</v>
      </c>
      <c r="C3551" s="19" t="s">
        <v>533</v>
      </c>
      <c r="D3551" s="622" t="s">
        <v>3320</v>
      </c>
      <c r="E3551" s="622" t="s">
        <v>3320</v>
      </c>
      <c r="F3551" s="4" t="s">
        <v>2851</v>
      </c>
      <c r="G3551" s="4" t="s">
        <v>3787</v>
      </c>
    </row>
    <row r="3552" spans="2:7" x14ac:dyDescent="0.35">
      <c r="B3552" s="18" t="s">
        <v>533</v>
      </c>
      <c r="C3552" s="19" t="s">
        <v>533</v>
      </c>
      <c r="D3552" s="622" t="s">
        <v>3321</v>
      </c>
      <c r="E3552" s="622" t="s">
        <v>3321</v>
      </c>
      <c r="F3552" s="4" t="s">
        <v>2854</v>
      </c>
      <c r="G3552" s="4" t="s">
        <v>3788</v>
      </c>
    </row>
    <row r="3553" spans="2:7" x14ac:dyDescent="0.35">
      <c r="B3553" s="18" t="s">
        <v>533</v>
      </c>
      <c r="C3553" s="19" t="s">
        <v>533</v>
      </c>
      <c r="D3553" s="622" t="s">
        <v>3322</v>
      </c>
      <c r="E3553" s="622" t="s">
        <v>3322</v>
      </c>
      <c r="F3553" s="4">
        <v>0</v>
      </c>
      <c r="G3553" s="4">
        <v>0</v>
      </c>
    </row>
    <row r="3554" spans="2:7" x14ac:dyDescent="0.35">
      <c r="B3554" s="18" t="s">
        <v>533</v>
      </c>
      <c r="C3554" s="19" t="s">
        <v>533</v>
      </c>
      <c r="D3554" s="622" t="s">
        <v>3323</v>
      </c>
      <c r="E3554" s="622" t="s">
        <v>3323</v>
      </c>
      <c r="F3554" s="4">
        <v>0</v>
      </c>
      <c r="G3554" s="4">
        <v>0</v>
      </c>
    </row>
    <row r="3555" spans="2:7" x14ac:dyDescent="0.35">
      <c r="B3555" s="18" t="s">
        <v>533</v>
      </c>
      <c r="C3555" s="19" t="s">
        <v>533</v>
      </c>
      <c r="D3555" s="622" t="s">
        <v>3324</v>
      </c>
      <c r="E3555" s="622" t="s">
        <v>3324</v>
      </c>
      <c r="F3555" s="4">
        <v>0</v>
      </c>
      <c r="G3555" s="4">
        <v>0</v>
      </c>
    </row>
    <row r="3556" spans="2:7" x14ac:dyDescent="0.35">
      <c r="B3556" s="18" t="s">
        <v>533</v>
      </c>
      <c r="C3556" s="19" t="s">
        <v>533</v>
      </c>
      <c r="D3556" s="622" t="s">
        <v>3325</v>
      </c>
      <c r="E3556" s="622" t="s">
        <v>3325</v>
      </c>
      <c r="F3556" s="4">
        <v>0</v>
      </c>
      <c r="G3556" s="4">
        <v>0</v>
      </c>
    </row>
    <row r="3557" spans="2:7" x14ac:dyDescent="0.35">
      <c r="B3557" s="18" t="s">
        <v>533</v>
      </c>
      <c r="C3557" s="19" t="s">
        <v>533</v>
      </c>
      <c r="D3557" s="622" t="s">
        <v>3326</v>
      </c>
      <c r="E3557" s="622" t="s">
        <v>3326</v>
      </c>
      <c r="F3557" s="4">
        <v>0</v>
      </c>
      <c r="G3557" s="4">
        <v>0</v>
      </c>
    </row>
    <row r="3558" spans="2:7" x14ac:dyDescent="0.35">
      <c r="B3558" s="18" t="s">
        <v>533</v>
      </c>
      <c r="C3558" s="19" t="s">
        <v>533</v>
      </c>
      <c r="D3558" s="622" t="s">
        <v>3327</v>
      </c>
      <c r="E3558" s="622" t="s">
        <v>3327</v>
      </c>
      <c r="F3558" s="4">
        <v>0</v>
      </c>
      <c r="G3558" s="4">
        <v>0</v>
      </c>
    </row>
    <row r="3559" spans="2:7" x14ac:dyDescent="0.35">
      <c r="B3559" s="18" t="s">
        <v>533</v>
      </c>
      <c r="C3559" s="19" t="s">
        <v>533</v>
      </c>
      <c r="D3559" s="622" t="s">
        <v>3328</v>
      </c>
      <c r="E3559" s="622" t="s">
        <v>3328</v>
      </c>
      <c r="F3559" s="4">
        <v>0</v>
      </c>
      <c r="G3559" s="4">
        <v>0</v>
      </c>
    </row>
    <row r="3560" spans="2:7" x14ac:dyDescent="0.35">
      <c r="B3560" s="18" t="s">
        <v>533</v>
      </c>
      <c r="C3560" s="19" t="s">
        <v>533</v>
      </c>
      <c r="D3560" s="622" t="s">
        <v>3329</v>
      </c>
      <c r="E3560" s="622" t="s">
        <v>3329</v>
      </c>
      <c r="F3560" s="4">
        <v>0</v>
      </c>
      <c r="G3560" s="4">
        <v>0</v>
      </c>
    </row>
    <row r="3561" spans="2:7" x14ac:dyDescent="0.35">
      <c r="B3561" s="18" t="s">
        <v>533</v>
      </c>
      <c r="C3561" s="19" t="s">
        <v>533</v>
      </c>
      <c r="D3561" s="622" t="s">
        <v>3330</v>
      </c>
      <c r="E3561" s="622" t="s">
        <v>3330</v>
      </c>
      <c r="F3561" s="4">
        <v>0</v>
      </c>
      <c r="G3561" s="4">
        <v>0</v>
      </c>
    </row>
    <row r="3562" spans="2:7" x14ac:dyDescent="0.35">
      <c r="B3562" s="18" t="s">
        <v>533</v>
      </c>
      <c r="C3562" s="19" t="s">
        <v>533</v>
      </c>
      <c r="D3562" s="622" t="s">
        <v>3331</v>
      </c>
      <c r="E3562" s="622" t="s">
        <v>3331</v>
      </c>
      <c r="F3562" s="4">
        <v>0</v>
      </c>
      <c r="G3562" s="4">
        <v>0</v>
      </c>
    </row>
    <row r="3563" spans="2:7" x14ac:dyDescent="0.35">
      <c r="B3563" s="18" t="s">
        <v>533</v>
      </c>
      <c r="C3563" s="19" t="s">
        <v>533</v>
      </c>
      <c r="D3563" s="622" t="s">
        <v>3332</v>
      </c>
      <c r="E3563" s="622" t="s">
        <v>3332</v>
      </c>
      <c r="F3563" s="4">
        <v>0</v>
      </c>
      <c r="G3563" s="4">
        <v>0</v>
      </c>
    </row>
    <row r="3564" spans="2:7" x14ac:dyDescent="0.35">
      <c r="B3564" s="18" t="s">
        <v>533</v>
      </c>
      <c r="C3564" s="19" t="s">
        <v>533</v>
      </c>
      <c r="D3564" s="622" t="s">
        <v>3333</v>
      </c>
      <c r="E3564" s="622" t="s">
        <v>3333</v>
      </c>
      <c r="F3564" s="4">
        <v>0</v>
      </c>
      <c r="G3564" s="4">
        <v>0</v>
      </c>
    </row>
    <row r="3565" spans="2:7" x14ac:dyDescent="0.35">
      <c r="B3565" s="18" t="s">
        <v>533</v>
      </c>
      <c r="C3565" s="19" t="s">
        <v>533</v>
      </c>
      <c r="D3565" s="622" t="s">
        <v>3334</v>
      </c>
      <c r="E3565" s="622" t="s">
        <v>3334</v>
      </c>
      <c r="F3565" s="4">
        <v>0</v>
      </c>
      <c r="G3565" s="4">
        <v>0</v>
      </c>
    </row>
    <row r="3566" spans="2:7" x14ac:dyDescent="0.35">
      <c r="B3566" s="620" t="s">
        <v>3298</v>
      </c>
      <c r="C3566" s="620" t="s">
        <v>3298</v>
      </c>
      <c r="D3566" s="620" t="s">
        <v>3298</v>
      </c>
      <c r="E3566" s="620" t="s">
        <v>3298</v>
      </c>
      <c r="F3566" s="10">
        <v>0</v>
      </c>
      <c r="G3566" s="10">
        <v>0</v>
      </c>
    </row>
    <row r="3567" spans="2:7" x14ac:dyDescent="0.35">
      <c r="B3567" s="621" t="s">
        <v>533</v>
      </c>
      <c r="C3567" s="621" t="s">
        <v>533</v>
      </c>
      <c r="D3567" s="621" t="s">
        <v>533</v>
      </c>
      <c r="E3567" s="621" t="s">
        <v>533</v>
      </c>
      <c r="F3567" s="4" t="s">
        <v>533</v>
      </c>
      <c r="G3567" s="4" t="s">
        <v>533</v>
      </c>
    </row>
    <row r="3568" spans="2:7" x14ac:dyDescent="0.35">
      <c r="B3568" s="620" t="s">
        <v>3299</v>
      </c>
      <c r="C3568" s="620" t="s">
        <v>3299</v>
      </c>
      <c r="D3568" s="620" t="s">
        <v>3299</v>
      </c>
      <c r="E3568" s="620" t="s">
        <v>3299</v>
      </c>
      <c r="F3568" s="10" t="s">
        <v>533</v>
      </c>
      <c r="G3568" s="10" t="s">
        <v>533</v>
      </c>
    </row>
    <row r="3569" spans="2:7" x14ac:dyDescent="0.35">
      <c r="B3569" s="17" t="s">
        <v>533</v>
      </c>
      <c r="C3569" s="623" t="s">
        <v>3307</v>
      </c>
      <c r="D3569" s="623" t="s">
        <v>3307</v>
      </c>
      <c r="E3569" s="623" t="s">
        <v>3307</v>
      </c>
      <c r="F3569" s="10">
        <v>0</v>
      </c>
      <c r="G3569" s="10">
        <v>0</v>
      </c>
    </row>
    <row r="3570" spans="2:7" x14ac:dyDescent="0.35">
      <c r="B3570" s="18" t="s">
        <v>533</v>
      </c>
      <c r="C3570" s="19" t="s">
        <v>533</v>
      </c>
      <c r="D3570" s="622" t="s">
        <v>3335</v>
      </c>
      <c r="E3570" s="622" t="s">
        <v>3335</v>
      </c>
      <c r="F3570" s="4">
        <v>0</v>
      </c>
      <c r="G3570" s="4">
        <v>0</v>
      </c>
    </row>
    <row r="3571" spans="2:7" x14ac:dyDescent="0.35">
      <c r="B3571" s="18" t="s">
        <v>533</v>
      </c>
      <c r="C3571" s="19" t="s">
        <v>533</v>
      </c>
      <c r="D3571" s="622" t="s">
        <v>3336</v>
      </c>
      <c r="E3571" s="622" t="s">
        <v>3336</v>
      </c>
      <c r="F3571" s="4">
        <v>0</v>
      </c>
      <c r="G3571" s="4">
        <v>0</v>
      </c>
    </row>
    <row r="3572" spans="2:7" x14ac:dyDescent="0.35">
      <c r="B3572" s="18" t="s">
        <v>533</v>
      </c>
      <c r="C3572" s="19" t="s">
        <v>533</v>
      </c>
      <c r="D3572" s="622" t="s">
        <v>3337</v>
      </c>
      <c r="E3572" s="622" t="s">
        <v>3337</v>
      </c>
      <c r="F3572" s="4">
        <v>0</v>
      </c>
      <c r="G3572" s="4">
        <v>0</v>
      </c>
    </row>
    <row r="3573" spans="2:7" x14ac:dyDescent="0.35">
      <c r="B3573" s="621" t="s">
        <v>533</v>
      </c>
      <c r="C3573" s="621" t="s">
        <v>533</v>
      </c>
      <c r="D3573" s="621" t="s">
        <v>533</v>
      </c>
      <c r="E3573" s="621" t="s">
        <v>533</v>
      </c>
      <c r="F3573" s="4" t="s">
        <v>533</v>
      </c>
      <c r="G3573" s="4" t="s">
        <v>533</v>
      </c>
    </row>
    <row r="3574" spans="2:7" x14ac:dyDescent="0.35">
      <c r="B3574" s="17" t="s">
        <v>533</v>
      </c>
      <c r="C3574" s="623" t="s">
        <v>3308</v>
      </c>
      <c r="D3574" s="623" t="s">
        <v>3308</v>
      </c>
      <c r="E3574" s="623" t="s">
        <v>3308</v>
      </c>
      <c r="F3574" s="10">
        <v>0</v>
      </c>
      <c r="G3574" s="10">
        <v>0</v>
      </c>
    </row>
    <row r="3575" spans="2:7" x14ac:dyDescent="0.35">
      <c r="B3575" s="18" t="s">
        <v>533</v>
      </c>
      <c r="C3575" s="19" t="s">
        <v>533</v>
      </c>
      <c r="D3575" s="622" t="s">
        <v>3335</v>
      </c>
      <c r="E3575" s="622" t="s">
        <v>3335</v>
      </c>
      <c r="F3575" s="4">
        <v>0</v>
      </c>
      <c r="G3575" s="4">
        <v>0</v>
      </c>
    </row>
    <row r="3576" spans="2:7" x14ac:dyDescent="0.35">
      <c r="B3576" s="18" t="s">
        <v>533</v>
      </c>
      <c r="C3576" s="19" t="s">
        <v>533</v>
      </c>
      <c r="D3576" s="622" t="s">
        <v>3336</v>
      </c>
      <c r="E3576" s="622" t="s">
        <v>3336</v>
      </c>
      <c r="F3576" s="4">
        <v>0</v>
      </c>
      <c r="G3576" s="4">
        <v>0</v>
      </c>
    </row>
    <row r="3577" spans="2:7" x14ac:dyDescent="0.35">
      <c r="B3577" s="18" t="s">
        <v>533</v>
      </c>
      <c r="C3577" s="19" t="s">
        <v>533</v>
      </c>
      <c r="D3577" s="622" t="s">
        <v>3338</v>
      </c>
      <c r="E3577" s="622" t="s">
        <v>3338</v>
      </c>
      <c r="F3577" s="4">
        <v>0</v>
      </c>
      <c r="G3577" s="4">
        <v>0</v>
      </c>
    </row>
    <row r="3578" spans="2:7" x14ac:dyDescent="0.35">
      <c r="B3578" s="620" t="s">
        <v>3300</v>
      </c>
      <c r="C3578" s="620" t="s">
        <v>3300</v>
      </c>
      <c r="D3578" s="620" t="s">
        <v>3300</v>
      </c>
      <c r="E3578" s="620" t="s">
        <v>3300</v>
      </c>
      <c r="F3578" s="10">
        <v>0</v>
      </c>
      <c r="G3578" s="10">
        <v>0</v>
      </c>
    </row>
    <row r="3579" spans="2:7" x14ac:dyDescent="0.35">
      <c r="B3579" s="621" t="s">
        <v>533</v>
      </c>
      <c r="C3579" s="621" t="s">
        <v>533</v>
      </c>
      <c r="D3579" s="621" t="s">
        <v>533</v>
      </c>
      <c r="E3579" s="621" t="s">
        <v>533</v>
      </c>
      <c r="F3579" s="4" t="s">
        <v>533</v>
      </c>
      <c r="G3579" s="4" t="s">
        <v>533</v>
      </c>
    </row>
    <row r="3580" spans="2:7" x14ac:dyDescent="0.35">
      <c r="B3580" s="620" t="s">
        <v>3301</v>
      </c>
      <c r="C3580" s="620" t="s">
        <v>3301</v>
      </c>
      <c r="D3580" s="620" t="s">
        <v>3301</v>
      </c>
      <c r="E3580" s="620" t="s">
        <v>3301</v>
      </c>
      <c r="F3580" s="10" t="s">
        <v>533</v>
      </c>
      <c r="G3580" s="10" t="s">
        <v>533</v>
      </c>
    </row>
    <row r="3581" spans="2:7" x14ac:dyDescent="0.35">
      <c r="B3581" s="17" t="s">
        <v>533</v>
      </c>
      <c r="C3581" s="623" t="s">
        <v>3307</v>
      </c>
      <c r="D3581" s="623" t="s">
        <v>3307</v>
      </c>
      <c r="E3581" s="623" t="s">
        <v>3307</v>
      </c>
      <c r="F3581" s="10">
        <v>0</v>
      </c>
      <c r="G3581" s="10">
        <v>0</v>
      </c>
    </row>
    <row r="3582" spans="2:7" x14ac:dyDescent="0.35">
      <c r="B3582" s="18" t="s">
        <v>533</v>
      </c>
      <c r="C3582" s="19" t="s">
        <v>533</v>
      </c>
      <c r="D3582" s="622" t="s">
        <v>3339</v>
      </c>
      <c r="E3582" s="622" t="s">
        <v>3339</v>
      </c>
      <c r="F3582" s="4">
        <v>0</v>
      </c>
      <c r="G3582" s="4">
        <v>0</v>
      </c>
    </row>
    <row r="3583" spans="2:7" x14ac:dyDescent="0.35">
      <c r="B3583" s="18" t="s">
        <v>533</v>
      </c>
      <c r="C3583" s="19" t="s">
        <v>533</v>
      </c>
      <c r="D3583" s="19" t="s">
        <v>533</v>
      </c>
      <c r="E3583" s="20" t="s">
        <v>3343</v>
      </c>
      <c r="F3583" s="4">
        <v>0</v>
      </c>
      <c r="G3583" s="4">
        <v>0</v>
      </c>
    </row>
    <row r="3584" spans="2:7" x14ac:dyDescent="0.35">
      <c r="B3584" s="18" t="s">
        <v>533</v>
      </c>
      <c r="C3584" s="19" t="s">
        <v>533</v>
      </c>
      <c r="D3584" s="19" t="s">
        <v>533</v>
      </c>
      <c r="E3584" s="20" t="s">
        <v>3344</v>
      </c>
      <c r="F3584" s="4">
        <v>0</v>
      </c>
      <c r="G3584" s="4">
        <v>0</v>
      </c>
    </row>
    <row r="3585" spans="2:7" x14ac:dyDescent="0.35">
      <c r="B3585" s="18" t="s">
        <v>533</v>
      </c>
      <c r="C3585" s="19" t="s">
        <v>533</v>
      </c>
      <c r="D3585" s="622" t="s">
        <v>3340</v>
      </c>
      <c r="E3585" s="622" t="s">
        <v>3340</v>
      </c>
      <c r="F3585" s="4">
        <v>0</v>
      </c>
      <c r="G3585" s="4">
        <v>0</v>
      </c>
    </row>
    <row r="3586" spans="2:7" x14ac:dyDescent="0.35">
      <c r="B3586" s="621" t="s">
        <v>533</v>
      </c>
      <c r="C3586" s="621" t="s">
        <v>533</v>
      </c>
      <c r="D3586" s="621" t="s">
        <v>533</v>
      </c>
      <c r="E3586" s="621" t="s">
        <v>533</v>
      </c>
      <c r="F3586" s="4" t="s">
        <v>533</v>
      </c>
      <c r="G3586" s="4" t="s">
        <v>533</v>
      </c>
    </row>
    <row r="3587" spans="2:7" x14ac:dyDescent="0.35">
      <c r="B3587" s="17" t="s">
        <v>533</v>
      </c>
      <c r="C3587" s="623" t="s">
        <v>3308</v>
      </c>
      <c r="D3587" s="623" t="s">
        <v>3308</v>
      </c>
      <c r="E3587" s="623" t="s">
        <v>3308</v>
      </c>
      <c r="F3587" s="10">
        <v>0</v>
      </c>
      <c r="G3587" s="10">
        <v>0</v>
      </c>
    </row>
    <row r="3588" spans="2:7" x14ac:dyDescent="0.35">
      <c r="B3588" s="18" t="s">
        <v>533</v>
      </c>
      <c r="C3588" s="19" t="s">
        <v>533</v>
      </c>
      <c r="D3588" s="622" t="s">
        <v>3341</v>
      </c>
      <c r="E3588" s="622" t="s">
        <v>3341</v>
      </c>
      <c r="F3588" s="4">
        <v>0</v>
      </c>
      <c r="G3588" s="4">
        <v>0</v>
      </c>
    </row>
    <row r="3589" spans="2:7" x14ac:dyDescent="0.35">
      <c r="B3589" s="18" t="s">
        <v>533</v>
      </c>
      <c r="C3589" s="19" t="s">
        <v>533</v>
      </c>
      <c r="D3589" s="19" t="s">
        <v>533</v>
      </c>
      <c r="E3589" s="20" t="s">
        <v>3343</v>
      </c>
      <c r="F3589" s="4">
        <v>0</v>
      </c>
      <c r="G3589" s="4">
        <v>0</v>
      </c>
    </row>
    <row r="3590" spans="2:7" x14ac:dyDescent="0.35">
      <c r="B3590" s="18" t="s">
        <v>533</v>
      </c>
      <c r="C3590" s="19" t="s">
        <v>533</v>
      </c>
      <c r="D3590" s="19" t="s">
        <v>533</v>
      </c>
      <c r="E3590" s="20" t="s">
        <v>3344</v>
      </c>
      <c r="F3590" s="4">
        <v>0</v>
      </c>
      <c r="G3590" s="4">
        <v>0</v>
      </c>
    </row>
    <row r="3591" spans="2:7" x14ac:dyDescent="0.35">
      <c r="B3591" s="18" t="s">
        <v>533</v>
      </c>
      <c r="C3591" s="19" t="s">
        <v>533</v>
      </c>
      <c r="D3591" s="622" t="s">
        <v>3342</v>
      </c>
      <c r="E3591" s="622" t="s">
        <v>3342</v>
      </c>
      <c r="F3591" s="4">
        <v>0</v>
      </c>
      <c r="G3591" s="4">
        <v>0</v>
      </c>
    </row>
    <row r="3592" spans="2:7" x14ac:dyDescent="0.35">
      <c r="B3592" s="620" t="s">
        <v>3302</v>
      </c>
      <c r="C3592" s="620" t="s">
        <v>3302</v>
      </c>
      <c r="D3592" s="620" t="s">
        <v>3302</v>
      </c>
      <c r="E3592" s="620" t="s">
        <v>3302</v>
      </c>
      <c r="F3592" s="10">
        <v>0</v>
      </c>
      <c r="G3592" s="10">
        <v>0</v>
      </c>
    </row>
    <row r="3593" spans="2:7" x14ac:dyDescent="0.35">
      <c r="B3593" s="621" t="s">
        <v>533</v>
      </c>
      <c r="C3593" s="621" t="s">
        <v>533</v>
      </c>
      <c r="D3593" s="621" t="s">
        <v>533</v>
      </c>
      <c r="E3593" s="621" t="s">
        <v>533</v>
      </c>
      <c r="F3593" s="4" t="s">
        <v>533</v>
      </c>
      <c r="G3593" s="4" t="s">
        <v>533</v>
      </c>
    </row>
    <row r="3594" spans="2:7" x14ac:dyDescent="0.35">
      <c r="B3594" s="620" t="s">
        <v>3303</v>
      </c>
      <c r="C3594" s="620" t="s">
        <v>3303</v>
      </c>
      <c r="D3594" s="620" t="s">
        <v>3303</v>
      </c>
      <c r="E3594" s="620" t="s">
        <v>3303</v>
      </c>
      <c r="F3594" s="10">
        <v>0</v>
      </c>
      <c r="G3594" s="10">
        <v>0</v>
      </c>
    </row>
    <row r="3595" spans="2:7" x14ac:dyDescent="0.35">
      <c r="B3595" s="621" t="s">
        <v>533</v>
      </c>
      <c r="C3595" s="621" t="s">
        <v>533</v>
      </c>
      <c r="D3595" s="621" t="s">
        <v>533</v>
      </c>
      <c r="E3595" s="621" t="s">
        <v>533</v>
      </c>
      <c r="F3595" s="4" t="s">
        <v>533</v>
      </c>
      <c r="G3595" s="4" t="s">
        <v>533</v>
      </c>
    </row>
    <row r="3596" spans="2:7" x14ac:dyDescent="0.35">
      <c r="B3596" s="620" t="s">
        <v>3304</v>
      </c>
      <c r="C3596" s="620" t="s">
        <v>3304</v>
      </c>
      <c r="D3596" s="620" t="s">
        <v>3304</v>
      </c>
      <c r="E3596" s="620" t="s">
        <v>3304</v>
      </c>
      <c r="F3596" s="10">
        <v>0</v>
      </c>
      <c r="G3596" s="10">
        <v>0</v>
      </c>
    </row>
    <row r="3597" spans="2:7" x14ac:dyDescent="0.35">
      <c r="B3597" s="621" t="s">
        <v>533</v>
      </c>
      <c r="C3597" s="621" t="s">
        <v>533</v>
      </c>
      <c r="D3597" s="621" t="s">
        <v>533</v>
      </c>
      <c r="E3597" s="621" t="s">
        <v>533</v>
      </c>
      <c r="F3597" s="4" t="s">
        <v>533</v>
      </c>
      <c r="G3597" s="4" t="s">
        <v>533</v>
      </c>
    </row>
    <row r="3598" spans="2:7" x14ac:dyDescent="0.35">
      <c r="B3598" s="620" t="s">
        <v>3305</v>
      </c>
      <c r="C3598" s="620" t="s">
        <v>3305</v>
      </c>
      <c r="D3598" s="620" t="s">
        <v>3305</v>
      </c>
      <c r="E3598" s="620" t="s">
        <v>3305</v>
      </c>
      <c r="F3598" s="10">
        <v>0</v>
      </c>
      <c r="G3598" s="10">
        <v>0</v>
      </c>
    </row>
    <row r="3599" spans="2:7" x14ac:dyDescent="0.35">
      <c r="B3599" s="621" t="s">
        <v>533</v>
      </c>
      <c r="C3599" s="621" t="s">
        <v>533</v>
      </c>
      <c r="D3599" s="621" t="s">
        <v>533</v>
      </c>
      <c r="E3599" s="621" t="s">
        <v>533</v>
      </c>
      <c r="F3599" s="4" t="s">
        <v>533</v>
      </c>
      <c r="G3599" s="4" t="s">
        <v>533</v>
      </c>
    </row>
    <row r="3600" spans="2:7" x14ac:dyDescent="0.35">
      <c r="B3600" s="21" t="s">
        <v>533</v>
      </c>
      <c r="C3600" s="21" t="s">
        <v>533</v>
      </c>
      <c r="D3600" s="21" t="s">
        <v>533</v>
      </c>
      <c r="E3600" s="21" t="s">
        <v>533</v>
      </c>
      <c r="F3600" s="24" t="s">
        <v>533</v>
      </c>
      <c r="G3600" s="24" t="s">
        <v>533</v>
      </c>
    </row>
    <row r="3601" spans="2:7" x14ac:dyDescent="0.35">
      <c r="B3601" s="22" t="s">
        <v>533</v>
      </c>
      <c r="C3601" s="22" t="s">
        <v>533</v>
      </c>
      <c r="D3601" s="22" t="s">
        <v>533</v>
      </c>
      <c r="E3601" s="22" t="s">
        <v>533</v>
      </c>
      <c r="F3601" s="25" t="s">
        <v>533</v>
      </c>
      <c r="G3601" s="25" t="s">
        <v>533</v>
      </c>
    </row>
    <row r="3602" spans="2:7" x14ac:dyDescent="0.35">
      <c r="B3602" s="22" t="s">
        <v>533</v>
      </c>
      <c r="C3602" s="22" t="s">
        <v>533</v>
      </c>
      <c r="D3602" s="22" t="s">
        <v>533</v>
      </c>
      <c r="E3602" s="22" t="s">
        <v>533</v>
      </c>
      <c r="F3602" s="25" t="s">
        <v>533</v>
      </c>
      <c r="G3602" s="25" t="s">
        <v>533</v>
      </c>
    </row>
  </sheetData>
  <mergeCells count="3251">
    <mergeCell ref="D3588:E3588"/>
    <mergeCell ref="D3591:E3591"/>
    <mergeCell ref="B2:G2"/>
    <mergeCell ref="D3557:E3557"/>
    <mergeCell ref="D3558:E3558"/>
    <mergeCell ref="D3559:E3559"/>
    <mergeCell ref="D3560:E3560"/>
    <mergeCell ref="D3561:E3561"/>
    <mergeCell ref="D3562:E3562"/>
    <mergeCell ref="D3563:E3563"/>
    <mergeCell ref="D3564:E3564"/>
    <mergeCell ref="D3565:E3565"/>
    <mergeCell ref="D3570:E3570"/>
    <mergeCell ref="D3571:E3571"/>
    <mergeCell ref="D3572:E3572"/>
    <mergeCell ref="D3575:E3575"/>
    <mergeCell ref="D3576:E3576"/>
    <mergeCell ref="D3577:E3577"/>
    <mergeCell ref="D3582:E3582"/>
    <mergeCell ref="D3585:E3585"/>
    <mergeCell ref="D3489:E3489"/>
    <mergeCell ref="D3490:E3490"/>
    <mergeCell ref="D3491:E3491"/>
    <mergeCell ref="D3492:E3492"/>
    <mergeCell ref="D3493:E3493"/>
    <mergeCell ref="D3498:E3498"/>
    <mergeCell ref="D3499:E3499"/>
    <mergeCell ref="D3500:E3500"/>
    <mergeCell ref="D3503:E3503"/>
    <mergeCell ref="D3504:E3504"/>
    <mergeCell ref="D3505:E3505"/>
    <mergeCell ref="D3510:E3510"/>
    <mergeCell ref="D3513:E3513"/>
    <mergeCell ref="D3516:E3516"/>
    <mergeCell ref="D3519:E3519"/>
    <mergeCell ref="D3538:E3538"/>
    <mergeCell ref="D3539:E3539"/>
    <mergeCell ref="D3421:E3421"/>
    <mergeCell ref="D3426:E3426"/>
    <mergeCell ref="D3427:E3427"/>
    <mergeCell ref="D3428:E3428"/>
    <mergeCell ref="D3431:E3431"/>
    <mergeCell ref="D3432:E3432"/>
    <mergeCell ref="D3433:E3433"/>
    <mergeCell ref="D3438:E3438"/>
    <mergeCell ref="D3441:E3441"/>
    <mergeCell ref="D3444:E3444"/>
    <mergeCell ref="D3447:E3447"/>
    <mergeCell ref="D3466:E3466"/>
    <mergeCell ref="D3467:E3467"/>
    <mergeCell ref="D3468:E3468"/>
    <mergeCell ref="D3469:E3469"/>
    <mergeCell ref="D3470:E3470"/>
    <mergeCell ref="D3471:E3471"/>
    <mergeCell ref="B3523:E3523"/>
    <mergeCell ref="B3524:E3524"/>
    <mergeCell ref="B3525:E3525"/>
    <mergeCell ref="B3526:E3526"/>
    <mergeCell ref="B3527:E3527"/>
    <mergeCell ref="B3531:G3531"/>
    <mergeCell ref="B3532:G3532"/>
    <mergeCell ref="B3533:G3533"/>
    <mergeCell ref="B3534:G3534"/>
    <mergeCell ref="B3535:E3535"/>
    <mergeCell ref="D3369:E3369"/>
    <mergeCell ref="D3372:E3372"/>
    <mergeCell ref="D3375:E3375"/>
    <mergeCell ref="D3394:E3394"/>
    <mergeCell ref="D3395:E3395"/>
    <mergeCell ref="D3396:E3396"/>
    <mergeCell ref="D3397:E3397"/>
    <mergeCell ref="D3398:E3398"/>
    <mergeCell ref="D3399:E3399"/>
    <mergeCell ref="D3400:E3400"/>
    <mergeCell ref="D3401:E3401"/>
    <mergeCell ref="B3364:E3364"/>
    <mergeCell ref="B3370:E3370"/>
    <mergeCell ref="B3376:E3376"/>
    <mergeCell ref="B3377:E3377"/>
    <mergeCell ref="B3378:E3378"/>
    <mergeCell ref="B3379:E3379"/>
    <mergeCell ref="B3380:E3380"/>
    <mergeCell ref="B3381:E3381"/>
    <mergeCell ref="B3382:E3382"/>
    <mergeCell ref="B3383:E3383"/>
    <mergeCell ref="B3387:G3387"/>
    <mergeCell ref="B3388:G3388"/>
    <mergeCell ref="B3389:G3389"/>
    <mergeCell ref="B3390:G3390"/>
    <mergeCell ref="B3391:E3391"/>
    <mergeCell ref="D3324:E3324"/>
    <mergeCell ref="D3325:E3325"/>
    <mergeCell ref="D3326:E3326"/>
    <mergeCell ref="D3327:E3327"/>
    <mergeCell ref="D3328:E3328"/>
    <mergeCell ref="D3329:E3329"/>
    <mergeCell ref="D3330:E3330"/>
    <mergeCell ref="D3331:E3331"/>
    <mergeCell ref="D3334:E3334"/>
    <mergeCell ref="D3335:E3335"/>
    <mergeCell ref="D3336:E3336"/>
    <mergeCell ref="D3355:E3355"/>
    <mergeCell ref="D3356:E3356"/>
    <mergeCell ref="D3359:E3359"/>
    <mergeCell ref="D3360:E3360"/>
    <mergeCell ref="D3361:E3361"/>
    <mergeCell ref="D3366:E3366"/>
    <mergeCell ref="D3273:E3273"/>
    <mergeCell ref="D3274:E3274"/>
    <mergeCell ref="D3275:E3275"/>
    <mergeCell ref="D3276:E3276"/>
    <mergeCell ref="D3277:E3277"/>
    <mergeCell ref="D3282:E3282"/>
    <mergeCell ref="D3283:E3283"/>
    <mergeCell ref="D3284:E3284"/>
    <mergeCell ref="D3287:E3287"/>
    <mergeCell ref="D3288:E3288"/>
    <mergeCell ref="D3289:E3289"/>
    <mergeCell ref="D3294:E3294"/>
    <mergeCell ref="D3297:E3297"/>
    <mergeCell ref="D3300:E3300"/>
    <mergeCell ref="D3303:E3303"/>
    <mergeCell ref="D3322:E3322"/>
    <mergeCell ref="D3323:E3323"/>
    <mergeCell ref="D3133:E3133"/>
    <mergeCell ref="D3138:E3138"/>
    <mergeCell ref="D3139:E3139"/>
    <mergeCell ref="D3140:E3140"/>
    <mergeCell ref="D3143:E3143"/>
    <mergeCell ref="D3144:E3144"/>
    <mergeCell ref="D3145:E3145"/>
    <mergeCell ref="D3150:E3150"/>
    <mergeCell ref="D3153:E3153"/>
    <mergeCell ref="D3156:E3156"/>
    <mergeCell ref="C3149:E3149"/>
    <mergeCell ref="C3155:E3155"/>
    <mergeCell ref="B3154:E3154"/>
    <mergeCell ref="D3267:E3267"/>
    <mergeCell ref="D3268:E3268"/>
    <mergeCell ref="D3269:E3269"/>
    <mergeCell ref="D3270:E3270"/>
    <mergeCell ref="D3060:E3060"/>
    <mergeCell ref="D3061:E3061"/>
    <mergeCell ref="D3066:E3066"/>
    <mergeCell ref="D3067:E3067"/>
    <mergeCell ref="D3068:E3068"/>
    <mergeCell ref="D3071:E3071"/>
    <mergeCell ref="D3072:E3072"/>
    <mergeCell ref="D3073:E3073"/>
    <mergeCell ref="D3078:E3078"/>
    <mergeCell ref="D3081:E3081"/>
    <mergeCell ref="D3084:E3084"/>
    <mergeCell ref="D3087:E3087"/>
    <mergeCell ref="D3106:E3106"/>
    <mergeCell ref="D3107:E3107"/>
    <mergeCell ref="D3108:E3108"/>
    <mergeCell ref="D3109:E3109"/>
    <mergeCell ref="D3110:E3110"/>
    <mergeCell ref="B3093:E3093"/>
    <mergeCell ref="B3094:E3094"/>
    <mergeCell ref="B3095:E3095"/>
    <mergeCell ref="B3099:G3099"/>
    <mergeCell ref="B3100:G3100"/>
    <mergeCell ref="B3101:G3101"/>
    <mergeCell ref="B3102:G3102"/>
    <mergeCell ref="B3103:E3103"/>
    <mergeCell ref="B3104:E3104"/>
    <mergeCell ref="B2992:E2992"/>
    <mergeCell ref="B2997:E2997"/>
    <mergeCell ref="D3043:E3043"/>
    <mergeCell ref="D3046:E3046"/>
    <mergeCell ref="D3047:E3047"/>
    <mergeCell ref="D3048:E3048"/>
    <mergeCell ref="D3049:E3049"/>
    <mergeCell ref="D3050:E3050"/>
    <mergeCell ref="D3051:E3051"/>
    <mergeCell ref="D3052:E3052"/>
    <mergeCell ref="D3053:E3053"/>
    <mergeCell ref="D3054:E3054"/>
    <mergeCell ref="D3055:E3055"/>
    <mergeCell ref="D3056:E3056"/>
    <mergeCell ref="D3057:E3057"/>
    <mergeCell ref="D3058:E3058"/>
    <mergeCell ref="D3059:E3059"/>
    <mergeCell ref="D2924:E2924"/>
    <mergeCell ref="D2927:E2927"/>
    <mergeCell ref="D2928:E2928"/>
    <mergeCell ref="D2929:E2929"/>
    <mergeCell ref="D2934:E2934"/>
    <mergeCell ref="D2937:E2937"/>
    <mergeCell ref="D2940:E2940"/>
    <mergeCell ref="D2943:E2943"/>
    <mergeCell ref="D2962:E2962"/>
    <mergeCell ref="B2946:E2946"/>
    <mergeCell ref="B2947:E2947"/>
    <mergeCell ref="B2948:E2948"/>
    <mergeCell ref="B2949:E2949"/>
    <mergeCell ref="B2950:E2950"/>
    <mergeCell ref="B2951:E2951"/>
    <mergeCell ref="B2955:G2955"/>
    <mergeCell ref="B2956:G2956"/>
    <mergeCell ref="B2957:G2957"/>
    <mergeCell ref="B2958:G2958"/>
    <mergeCell ref="B2959:E2959"/>
    <mergeCell ref="B2960:E2960"/>
    <mergeCell ref="D2850:E2850"/>
    <mergeCell ref="D2851:E2851"/>
    <mergeCell ref="D2852:E2852"/>
    <mergeCell ref="D2855:E2855"/>
    <mergeCell ref="D2856:E2856"/>
    <mergeCell ref="D2857:E2857"/>
    <mergeCell ref="D2862:E2862"/>
    <mergeCell ref="D2865:E2865"/>
    <mergeCell ref="D2868:E2868"/>
    <mergeCell ref="D2871:E2871"/>
    <mergeCell ref="D2890:E2890"/>
    <mergeCell ref="D2891:E2891"/>
    <mergeCell ref="D2892:E2892"/>
    <mergeCell ref="D2893:E2893"/>
    <mergeCell ref="D2894:E2894"/>
    <mergeCell ref="B2878:E2878"/>
    <mergeCell ref="B2879:E2879"/>
    <mergeCell ref="B2883:G2883"/>
    <mergeCell ref="B2884:G2884"/>
    <mergeCell ref="B2885:G2885"/>
    <mergeCell ref="B2886:G2886"/>
    <mergeCell ref="B2887:E2887"/>
    <mergeCell ref="B2888:E2888"/>
    <mergeCell ref="D2767:E2767"/>
    <mergeCell ref="D2768:E2768"/>
    <mergeCell ref="D2769:E2769"/>
    <mergeCell ref="D2770:E2770"/>
    <mergeCell ref="D2771:E2771"/>
    <mergeCell ref="D2772:E2772"/>
    <mergeCell ref="D2773:E2773"/>
    <mergeCell ref="D2778:E2778"/>
    <mergeCell ref="D2779:E2779"/>
    <mergeCell ref="D2780:E2780"/>
    <mergeCell ref="D2783:E2783"/>
    <mergeCell ref="C2777:E2777"/>
    <mergeCell ref="C2782:E2782"/>
    <mergeCell ref="B2781:E2781"/>
    <mergeCell ref="B2776:E2776"/>
    <mergeCell ref="D2844:E2844"/>
    <mergeCell ref="D2845:E2845"/>
    <mergeCell ref="D2701:E2701"/>
    <mergeCell ref="D2706:E2706"/>
    <mergeCell ref="D2707:E2707"/>
    <mergeCell ref="D2708:E2708"/>
    <mergeCell ref="D2711:E2711"/>
    <mergeCell ref="D2712:E2712"/>
    <mergeCell ref="D2713:E2713"/>
    <mergeCell ref="D2718:E2718"/>
    <mergeCell ref="D2721:E2721"/>
    <mergeCell ref="D2724:E2724"/>
    <mergeCell ref="D2727:E2727"/>
    <mergeCell ref="D2761:E2761"/>
    <mergeCell ref="D2762:E2762"/>
    <mergeCell ref="D2763:E2763"/>
    <mergeCell ref="D2764:E2764"/>
    <mergeCell ref="D2765:E2765"/>
    <mergeCell ref="D2766:E2766"/>
    <mergeCell ref="D2674:E2674"/>
    <mergeCell ref="D2675:E2675"/>
    <mergeCell ref="D2676:E2676"/>
    <mergeCell ref="D2677:E2677"/>
    <mergeCell ref="D2678:E2678"/>
    <mergeCell ref="D2679:E2679"/>
    <mergeCell ref="D2680:E2680"/>
    <mergeCell ref="D2681:E2681"/>
    <mergeCell ref="D2682:E2682"/>
    <mergeCell ref="D2683:E2683"/>
    <mergeCell ref="C2673:E2673"/>
    <mergeCell ref="D2695:E2695"/>
    <mergeCell ref="D2696:E2696"/>
    <mergeCell ref="D2697:E2697"/>
    <mergeCell ref="D2698:E2698"/>
    <mergeCell ref="D2699:E2699"/>
    <mergeCell ref="D2700:E2700"/>
    <mergeCell ref="D2623:E2623"/>
    <mergeCell ref="D2624:E2624"/>
    <mergeCell ref="D2625:E2625"/>
    <mergeCell ref="D2626:E2626"/>
    <mergeCell ref="D2627:E2627"/>
    <mergeCell ref="D2628:E2628"/>
    <mergeCell ref="D2629:E2629"/>
    <mergeCell ref="D2634:E2634"/>
    <mergeCell ref="D2635:E2635"/>
    <mergeCell ref="D2636:E2636"/>
    <mergeCell ref="D2639:E2639"/>
    <mergeCell ref="D2640:E2640"/>
    <mergeCell ref="D2641:E2641"/>
    <mergeCell ref="D2646:E2646"/>
    <mergeCell ref="D2649:E2649"/>
    <mergeCell ref="D2652:E2652"/>
    <mergeCell ref="D2655:E2655"/>
    <mergeCell ref="D2567:E2567"/>
    <mergeCell ref="D2568:E2568"/>
    <mergeCell ref="D2569:E2569"/>
    <mergeCell ref="D2574:E2574"/>
    <mergeCell ref="D2577:E2577"/>
    <mergeCell ref="D2580:E2580"/>
    <mergeCell ref="D2583:E2583"/>
    <mergeCell ref="D2602:E2602"/>
    <mergeCell ref="D2603:E2603"/>
    <mergeCell ref="D2604:E2604"/>
    <mergeCell ref="D2616:E2616"/>
    <mergeCell ref="D2617:E2617"/>
    <mergeCell ref="D2618:E2618"/>
    <mergeCell ref="D2619:E2619"/>
    <mergeCell ref="D2620:E2620"/>
    <mergeCell ref="D2621:E2621"/>
    <mergeCell ref="D2622:E2622"/>
    <mergeCell ref="D2511:E2511"/>
    <mergeCell ref="D2530:E2530"/>
    <mergeCell ref="D2531:E2531"/>
    <mergeCell ref="D2532:E2532"/>
    <mergeCell ref="D2533:E2533"/>
    <mergeCell ref="D2534:E2534"/>
    <mergeCell ref="D2535:E2535"/>
    <mergeCell ref="D2536:E2536"/>
    <mergeCell ref="B2514:E2514"/>
    <mergeCell ref="B2515:E2515"/>
    <mergeCell ref="B2516:E2516"/>
    <mergeCell ref="B2517:E2517"/>
    <mergeCell ref="B2518:E2518"/>
    <mergeCell ref="B2519:E2519"/>
    <mergeCell ref="B2523:G2523"/>
    <mergeCell ref="B2524:G2524"/>
    <mergeCell ref="B2525:G2525"/>
    <mergeCell ref="B2526:G2526"/>
    <mergeCell ref="B2527:E2527"/>
    <mergeCell ref="B2528:E2528"/>
    <mergeCell ref="D2461:E2461"/>
    <mergeCell ref="D2462:E2462"/>
    <mergeCell ref="D2463:E2463"/>
    <mergeCell ref="D2464:E2464"/>
    <mergeCell ref="D2465:E2465"/>
    <mergeCell ref="D2466:E2466"/>
    <mergeCell ref="D2467:E2467"/>
    <mergeCell ref="D2470:E2470"/>
    <mergeCell ref="B2451:G2451"/>
    <mergeCell ref="B2452:G2452"/>
    <mergeCell ref="B2453:G2453"/>
    <mergeCell ref="B2454:G2454"/>
    <mergeCell ref="B2455:E2455"/>
    <mergeCell ref="B2456:E2456"/>
    <mergeCell ref="B2468:E2468"/>
    <mergeCell ref="D2490:E2490"/>
    <mergeCell ref="D2491:E2491"/>
    <mergeCell ref="D2348:E2348"/>
    <mergeCell ref="D2351:E2351"/>
    <mergeCell ref="D2352:E2352"/>
    <mergeCell ref="D2353:E2353"/>
    <mergeCell ref="D2358:E2358"/>
    <mergeCell ref="D2361:E2361"/>
    <mergeCell ref="B2355:E2355"/>
    <mergeCell ref="B2356:E2356"/>
    <mergeCell ref="D2424:E2424"/>
    <mergeCell ref="D2425:E2425"/>
    <mergeCell ref="D2430:E2430"/>
    <mergeCell ref="D2433:E2433"/>
    <mergeCell ref="D2436:E2436"/>
    <mergeCell ref="D2439:E2439"/>
    <mergeCell ref="D2458:E2458"/>
    <mergeCell ref="D2459:E2459"/>
    <mergeCell ref="D2460:E2460"/>
    <mergeCell ref="D2274:E2274"/>
    <mergeCell ref="D2275:E2275"/>
    <mergeCell ref="D2276:E2276"/>
    <mergeCell ref="D2279:E2279"/>
    <mergeCell ref="D2280:E2280"/>
    <mergeCell ref="D2281:E2281"/>
    <mergeCell ref="D2286:E2286"/>
    <mergeCell ref="D2289:E2289"/>
    <mergeCell ref="D2292:E2292"/>
    <mergeCell ref="D2295:E2295"/>
    <mergeCell ref="D2314:E2314"/>
    <mergeCell ref="D2315:E2315"/>
    <mergeCell ref="B2299:E2299"/>
    <mergeCell ref="B2300:E2300"/>
    <mergeCell ref="B2301:E2301"/>
    <mergeCell ref="B2302:E2302"/>
    <mergeCell ref="B2303:E2303"/>
    <mergeCell ref="B2307:G2307"/>
    <mergeCell ref="B2308:G2308"/>
    <mergeCell ref="B2309:G2309"/>
    <mergeCell ref="B2310:G2310"/>
    <mergeCell ref="B2311:E2311"/>
    <mergeCell ref="B2312:E2312"/>
    <mergeCell ref="D2217:E2217"/>
    <mergeCell ref="D2220:E2220"/>
    <mergeCell ref="D2223:E2223"/>
    <mergeCell ref="D2242:E2242"/>
    <mergeCell ref="D2243:E2243"/>
    <mergeCell ref="D2244:E2244"/>
    <mergeCell ref="D2245:E2245"/>
    <mergeCell ref="D2246:E2246"/>
    <mergeCell ref="D2247:E2247"/>
    <mergeCell ref="B2236:G2236"/>
    <mergeCell ref="B2237:G2237"/>
    <mergeCell ref="B2238:G2238"/>
    <mergeCell ref="B2239:E2239"/>
    <mergeCell ref="B2240:E2240"/>
    <mergeCell ref="B2198:E2198"/>
    <mergeCell ref="B2199:E2199"/>
    <mergeCell ref="B2200:E2200"/>
    <mergeCell ref="B2205:E2205"/>
    <mergeCell ref="B2210:E2210"/>
    <mergeCell ref="B2211:E2211"/>
    <mergeCell ref="B2212:E2212"/>
    <mergeCell ref="B2218:E2218"/>
    <mergeCell ref="B2224:E2224"/>
    <mergeCell ref="B2225:E2225"/>
    <mergeCell ref="D2142:E2142"/>
    <mergeCell ref="D2145:E2145"/>
    <mergeCell ref="D2148:E2148"/>
    <mergeCell ref="D2151:E2151"/>
    <mergeCell ref="D2170:E2170"/>
    <mergeCell ref="D2171:E2171"/>
    <mergeCell ref="D2172:E2172"/>
    <mergeCell ref="D2173:E2173"/>
    <mergeCell ref="D2174:E2174"/>
    <mergeCell ref="D2175:E2175"/>
    <mergeCell ref="D2176:E2176"/>
    <mergeCell ref="D2177:E2177"/>
    <mergeCell ref="D2197:E2197"/>
    <mergeCell ref="D2202:E2202"/>
    <mergeCell ref="D2203:E2203"/>
    <mergeCell ref="D2204:E2204"/>
    <mergeCell ref="D2207:E2207"/>
    <mergeCell ref="D2104:E2104"/>
    <mergeCell ref="D2105:E2105"/>
    <mergeCell ref="D2106:E2106"/>
    <mergeCell ref="D2107:E2107"/>
    <mergeCell ref="D2110:E2110"/>
    <mergeCell ref="D2111:E2111"/>
    <mergeCell ref="D2112:E2112"/>
    <mergeCell ref="B2086:E2086"/>
    <mergeCell ref="B2087:E2087"/>
    <mergeCell ref="B2091:G2091"/>
    <mergeCell ref="B2092:G2092"/>
    <mergeCell ref="B2093:G2093"/>
    <mergeCell ref="B2094:G2094"/>
    <mergeCell ref="B2095:E2095"/>
    <mergeCell ref="B2096:E2096"/>
    <mergeCell ref="B2108:E2108"/>
    <mergeCell ref="D2131:E2131"/>
    <mergeCell ref="D2053:E2053"/>
    <mergeCell ref="D2058:E2058"/>
    <mergeCell ref="D2059:E2059"/>
    <mergeCell ref="D2060:E2060"/>
    <mergeCell ref="D2063:E2063"/>
    <mergeCell ref="D2064:E2064"/>
    <mergeCell ref="D2065:E2065"/>
    <mergeCell ref="D2070:E2070"/>
    <mergeCell ref="D2073:E2073"/>
    <mergeCell ref="D2076:E2076"/>
    <mergeCell ref="D2079:E2079"/>
    <mergeCell ref="D2098:E2098"/>
    <mergeCell ref="D2099:E2099"/>
    <mergeCell ref="D2100:E2100"/>
    <mergeCell ref="D2101:E2101"/>
    <mergeCell ref="D2102:E2102"/>
    <mergeCell ref="D2103:E2103"/>
    <mergeCell ref="D1909:E1909"/>
    <mergeCell ref="D1914:E1914"/>
    <mergeCell ref="D1915:E1915"/>
    <mergeCell ref="D1916:E1916"/>
    <mergeCell ref="D1919:E1919"/>
    <mergeCell ref="D1920:E1920"/>
    <mergeCell ref="D1921:E1921"/>
    <mergeCell ref="D1926:E1926"/>
    <mergeCell ref="D1929:E1929"/>
    <mergeCell ref="D1932:E1932"/>
    <mergeCell ref="C1925:E1925"/>
    <mergeCell ref="C1931:E1931"/>
    <mergeCell ref="B1930:E1930"/>
    <mergeCell ref="D2043:E2043"/>
    <mergeCell ref="D2044:E2044"/>
    <mergeCell ref="D2045:E2045"/>
    <mergeCell ref="D2046:E2046"/>
    <mergeCell ref="D1836:E1836"/>
    <mergeCell ref="D1837:E1837"/>
    <mergeCell ref="D1842:E1842"/>
    <mergeCell ref="D1843:E1843"/>
    <mergeCell ref="D1844:E1844"/>
    <mergeCell ref="D1847:E1847"/>
    <mergeCell ref="D1848:E1848"/>
    <mergeCell ref="D1849:E1849"/>
    <mergeCell ref="D1854:E1854"/>
    <mergeCell ref="D1857:E1857"/>
    <mergeCell ref="D1860:E1860"/>
    <mergeCell ref="D1863:E1863"/>
    <mergeCell ref="D1882:E1882"/>
    <mergeCell ref="D1883:E1883"/>
    <mergeCell ref="D1884:E1884"/>
    <mergeCell ref="D1885:E1885"/>
    <mergeCell ref="D1886:E1886"/>
    <mergeCell ref="B1869:E1869"/>
    <mergeCell ref="B1870:E1870"/>
    <mergeCell ref="B1871:E1871"/>
    <mergeCell ref="B1875:G1875"/>
    <mergeCell ref="B1876:G1876"/>
    <mergeCell ref="B1877:G1877"/>
    <mergeCell ref="B1878:G1878"/>
    <mergeCell ref="B1879:E1879"/>
    <mergeCell ref="B1880:E1880"/>
    <mergeCell ref="B1768:E1768"/>
    <mergeCell ref="B1773:E1773"/>
    <mergeCell ref="D1819:E1819"/>
    <mergeCell ref="D1822:E1822"/>
    <mergeCell ref="D1823:E1823"/>
    <mergeCell ref="D1824:E1824"/>
    <mergeCell ref="D1825:E1825"/>
    <mergeCell ref="D1826:E1826"/>
    <mergeCell ref="D1827:E1827"/>
    <mergeCell ref="D1828:E1828"/>
    <mergeCell ref="D1829:E1829"/>
    <mergeCell ref="D1830:E1830"/>
    <mergeCell ref="D1831:E1831"/>
    <mergeCell ref="D1832:E1832"/>
    <mergeCell ref="D1833:E1833"/>
    <mergeCell ref="D1834:E1834"/>
    <mergeCell ref="D1835:E1835"/>
    <mergeCell ref="D1700:E1700"/>
    <mergeCell ref="D1703:E1703"/>
    <mergeCell ref="D1704:E1704"/>
    <mergeCell ref="D1705:E1705"/>
    <mergeCell ref="D1710:E1710"/>
    <mergeCell ref="D1713:E1713"/>
    <mergeCell ref="D1716:E1716"/>
    <mergeCell ref="D1719:E1719"/>
    <mergeCell ref="D1738:E1738"/>
    <mergeCell ref="B1722:E1722"/>
    <mergeCell ref="B1723:E1723"/>
    <mergeCell ref="B1724:E1724"/>
    <mergeCell ref="B1725:E1725"/>
    <mergeCell ref="B1726:E1726"/>
    <mergeCell ref="B1727:E1727"/>
    <mergeCell ref="B1731:G1731"/>
    <mergeCell ref="B1732:G1732"/>
    <mergeCell ref="B1733:G1733"/>
    <mergeCell ref="B1734:G1734"/>
    <mergeCell ref="B1735:E1735"/>
    <mergeCell ref="B1736:E1736"/>
    <mergeCell ref="D1626:E1626"/>
    <mergeCell ref="D1627:E1627"/>
    <mergeCell ref="D1628:E1628"/>
    <mergeCell ref="D1631:E1631"/>
    <mergeCell ref="D1632:E1632"/>
    <mergeCell ref="D1633:E1633"/>
    <mergeCell ref="D1638:E1638"/>
    <mergeCell ref="D1641:E1641"/>
    <mergeCell ref="D1644:E1644"/>
    <mergeCell ref="D1647:E1647"/>
    <mergeCell ref="D1666:E1666"/>
    <mergeCell ref="D1667:E1667"/>
    <mergeCell ref="D1668:E1668"/>
    <mergeCell ref="D1669:E1669"/>
    <mergeCell ref="D1670:E1670"/>
    <mergeCell ref="B1654:E1654"/>
    <mergeCell ref="B1655:E1655"/>
    <mergeCell ref="B1659:G1659"/>
    <mergeCell ref="B1660:G1660"/>
    <mergeCell ref="B1661:G1661"/>
    <mergeCell ref="B1662:G1662"/>
    <mergeCell ref="B1663:E1663"/>
    <mergeCell ref="B1664:E1664"/>
    <mergeCell ref="D1543:E1543"/>
    <mergeCell ref="D1544:E1544"/>
    <mergeCell ref="D1545:E1545"/>
    <mergeCell ref="D1546:E1546"/>
    <mergeCell ref="D1547:E1547"/>
    <mergeCell ref="D1548:E1548"/>
    <mergeCell ref="D1549:E1549"/>
    <mergeCell ref="D1554:E1554"/>
    <mergeCell ref="D1555:E1555"/>
    <mergeCell ref="D1556:E1556"/>
    <mergeCell ref="D1559:E1559"/>
    <mergeCell ref="C1553:E1553"/>
    <mergeCell ref="C1558:E1558"/>
    <mergeCell ref="B1557:E1557"/>
    <mergeCell ref="B1552:E1552"/>
    <mergeCell ref="D1620:E1620"/>
    <mergeCell ref="D1621:E1621"/>
    <mergeCell ref="D1477:E1477"/>
    <mergeCell ref="D1482:E1482"/>
    <mergeCell ref="D1483:E1483"/>
    <mergeCell ref="D1484:E1484"/>
    <mergeCell ref="D1487:E1487"/>
    <mergeCell ref="D1488:E1488"/>
    <mergeCell ref="D1489:E1489"/>
    <mergeCell ref="D1494:E1494"/>
    <mergeCell ref="D1497:E1497"/>
    <mergeCell ref="D1500:E1500"/>
    <mergeCell ref="D1503:E1503"/>
    <mergeCell ref="D1537:E1537"/>
    <mergeCell ref="D1538:E1538"/>
    <mergeCell ref="D1539:E1539"/>
    <mergeCell ref="D1540:E1540"/>
    <mergeCell ref="D1541:E1541"/>
    <mergeCell ref="D1542:E1542"/>
    <mergeCell ref="D1450:E1450"/>
    <mergeCell ref="D1451:E1451"/>
    <mergeCell ref="D1452:E1452"/>
    <mergeCell ref="D1453:E1453"/>
    <mergeCell ref="D1454:E1454"/>
    <mergeCell ref="D1455:E1455"/>
    <mergeCell ref="D1456:E1456"/>
    <mergeCell ref="D1457:E1457"/>
    <mergeCell ref="D1458:E1458"/>
    <mergeCell ref="D1459:E1459"/>
    <mergeCell ref="C1449:E1449"/>
    <mergeCell ref="D1471:E1471"/>
    <mergeCell ref="D1472:E1472"/>
    <mergeCell ref="D1473:E1473"/>
    <mergeCell ref="D1474:E1474"/>
    <mergeCell ref="D1475:E1475"/>
    <mergeCell ref="D1476:E1476"/>
    <mergeCell ref="D1399:E1399"/>
    <mergeCell ref="D1400:E1400"/>
    <mergeCell ref="D1401:E1401"/>
    <mergeCell ref="D1402:E1402"/>
    <mergeCell ref="D1403:E1403"/>
    <mergeCell ref="D1404:E1404"/>
    <mergeCell ref="D1405:E1405"/>
    <mergeCell ref="D1410:E1410"/>
    <mergeCell ref="D1411:E1411"/>
    <mergeCell ref="D1412:E1412"/>
    <mergeCell ref="D1415:E1415"/>
    <mergeCell ref="D1416:E1416"/>
    <mergeCell ref="D1417:E1417"/>
    <mergeCell ref="D1422:E1422"/>
    <mergeCell ref="D1425:E1425"/>
    <mergeCell ref="D1428:E1428"/>
    <mergeCell ref="D1431:E1431"/>
    <mergeCell ref="D1343:E1343"/>
    <mergeCell ref="D1344:E1344"/>
    <mergeCell ref="D1345:E1345"/>
    <mergeCell ref="D1350:E1350"/>
    <mergeCell ref="D1353:E1353"/>
    <mergeCell ref="D1356:E1356"/>
    <mergeCell ref="D1359:E1359"/>
    <mergeCell ref="D1378:E1378"/>
    <mergeCell ref="D1379:E1379"/>
    <mergeCell ref="D1380:E1380"/>
    <mergeCell ref="D1392:E1392"/>
    <mergeCell ref="D1393:E1393"/>
    <mergeCell ref="D1394:E1394"/>
    <mergeCell ref="D1395:E1395"/>
    <mergeCell ref="D1396:E1396"/>
    <mergeCell ref="D1397:E1397"/>
    <mergeCell ref="D1398:E1398"/>
    <mergeCell ref="D1287:E1287"/>
    <mergeCell ref="D1306:E1306"/>
    <mergeCell ref="D1307:E1307"/>
    <mergeCell ref="D1308:E1308"/>
    <mergeCell ref="D1309:E1309"/>
    <mergeCell ref="D1310:E1310"/>
    <mergeCell ref="D1311:E1311"/>
    <mergeCell ref="D1312:E1312"/>
    <mergeCell ref="B1290:E1290"/>
    <mergeCell ref="B1291:E1291"/>
    <mergeCell ref="B1292:E1292"/>
    <mergeCell ref="B1293:E1293"/>
    <mergeCell ref="B1294:E1294"/>
    <mergeCell ref="B1295:E1295"/>
    <mergeCell ref="B1299:G1299"/>
    <mergeCell ref="B1300:G1300"/>
    <mergeCell ref="B1301:G1301"/>
    <mergeCell ref="B1302:G1302"/>
    <mergeCell ref="B1303:E1303"/>
    <mergeCell ref="B1304:E1304"/>
    <mergeCell ref="D1237:E1237"/>
    <mergeCell ref="D1238:E1238"/>
    <mergeCell ref="D1239:E1239"/>
    <mergeCell ref="D1240:E1240"/>
    <mergeCell ref="D1241:E1241"/>
    <mergeCell ref="D1242:E1242"/>
    <mergeCell ref="D1243:E1243"/>
    <mergeCell ref="D1246:E1246"/>
    <mergeCell ref="B1227:G1227"/>
    <mergeCell ref="B1228:G1228"/>
    <mergeCell ref="B1229:G1229"/>
    <mergeCell ref="B1230:G1230"/>
    <mergeCell ref="B1231:E1231"/>
    <mergeCell ref="B1232:E1232"/>
    <mergeCell ref="B1244:E1244"/>
    <mergeCell ref="D1266:E1266"/>
    <mergeCell ref="D1267:E1267"/>
    <mergeCell ref="D1124:E1124"/>
    <mergeCell ref="D1127:E1127"/>
    <mergeCell ref="D1128:E1128"/>
    <mergeCell ref="D1129:E1129"/>
    <mergeCell ref="D1134:E1134"/>
    <mergeCell ref="D1137:E1137"/>
    <mergeCell ref="B1131:E1131"/>
    <mergeCell ref="B1132:E1132"/>
    <mergeCell ref="D1200:E1200"/>
    <mergeCell ref="D1201:E1201"/>
    <mergeCell ref="D1206:E1206"/>
    <mergeCell ref="D1209:E1209"/>
    <mergeCell ref="D1212:E1212"/>
    <mergeCell ref="D1215:E1215"/>
    <mergeCell ref="D1234:E1234"/>
    <mergeCell ref="D1235:E1235"/>
    <mergeCell ref="D1236:E1236"/>
    <mergeCell ref="D1050:E1050"/>
    <mergeCell ref="D1051:E1051"/>
    <mergeCell ref="D1052:E1052"/>
    <mergeCell ref="D1055:E1055"/>
    <mergeCell ref="D1056:E1056"/>
    <mergeCell ref="D1057:E1057"/>
    <mergeCell ref="D1062:E1062"/>
    <mergeCell ref="D1065:E1065"/>
    <mergeCell ref="D1068:E1068"/>
    <mergeCell ref="D1071:E1071"/>
    <mergeCell ref="D1090:E1090"/>
    <mergeCell ref="D1091:E1091"/>
    <mergeCell ref="B1075:E1075"/>
    <mergeCell ref="B1076:E1076"/>
    <mergeCell ref="B1077:E1077"/>
    <mergeCell ref="B1078:E1078"/>
    <mergeCell ref="B1079:E1079"/>
    <mergeCell ref="B1083:G1083"/>
    <mergeCell ref="B1084:G1084"/>
    <mergeCell ref="B1085:G1085"/>
    <mergeCell ref="B1086:G1086"/>
    <mergeCell ref="B1087:E1087"/>
    <mergeCell ref="B1088:E1088"/>
    <mergeCell ref="D993:E993"/>
    <mergeCell ref="D996:E996"/>
    <mergeCell ref="D999:E999"/>
    <mergeCell ref="D1018:E1018"/>
    <mergeCell ref="D1019:E1019"/>
    <mergeCell ref="D1020:E1020"/>
    <mergeCell ref="D1021:E1021"/>
    <mergeCell ref="D1022:E1022"/>
    <mergeCell ref="D1023:E1023"/>
    <mergeCell ref="B1012:G1012"/>
    <mergeCell ref="B1013:G1013"/>
    <mergeCell ref="B1014:G1014"/>
    <mergeCell ref="B1015:E1015"/>
    <mergeCell ref="B1016:E1016"/>
    <mergeCell ref="B974:E974"/>
    <mergeCell ref="B975:E975"/>
    <mergeCell ref="B976:E976"/>
    <mergeCell ref="B981:E981"/>
    <mergeCell ref="B986:E986"/>
    <mergeCell ref="B987:E987"/>
    <mergeCell ref="B988:E988"/>
    <mergeCell ref="B994:E994"/>
    <mergeCell ref="B1000:E1000"/>
    <mergeCell ref="B1001:E1001"/>
    <mergeCell ref="D918:E918"/>
    <mergeCell ref="D921:E921"/>
    <mergeCell ref="D924:E924"/>
    <mergeCell ref="D927:E927"/>
    <mergeCell ref="D946:E946"/>
    <mergeCell ref="D947:E947"/>
    <mergeCell ref="D948:E948"/>
    <mergeCell ref="D949:E949"/>
    <mergeCell ref="D950:E950"/>
    <mergeCell ref="D951:E951"/>
    <mergeCell ref="D952:E952"/>
    <mergeCell ref="D953:E953"/>
    <mergeCell ref="D973:E973"/>
    <mergeCell ref="D978:E978"/>
    <mergeCell ref="D979:E979"/>
    <mergeCell ref="D980:E980"/>
    <mergeCell ref="D983:E983"/>
    <mergeCell ref="D882:E882"/>
    <mergeCell ref="D883:E883"/>
    <mergeCell ref="D886:E886"/>
    <mergeCell ref="D887:E887"/>
    <mergeCell ref="D888:E888"/>
    <mergeCell ref="B862:E862"/>
    <mergeCell ref="B863:E863"/>
    <mergeCell ref="B867:G867"/>
    <mergeCell ref="B868:G868"/>
    <mergeCell ref="B869:G869"/>
    <mergeCell ref="B870:G870"/>
    <mergeCell ref="B871:E871"/>
    <mergeCell ref="B872:E872"/>
    <mergeCell ref="B884:E884"/>
    <mergeCell ref="D907:E907"/>
    <mergeCell ref="D908:E908"/>
    <mergeCell ref="D911:E911"/>
    <mergeCell ref="D835:E835"/>
    <mergeCell ref="D836:E836"/>
    <mergeCell ref="D839:E839"/>
    <mergeCell ref="D840:E840"/>
    <mergeCell ref="D841:E841"/>
    <mergeCell ref="D846:E846"/>
    <mergeCell ref="D849:E849"/>
    <mergeCell ref="D852:E852"/>
    <mergeCell ref="D855:E855"/>
    <mergeCell ref="D874:E874"/>
    <mergeCell ref="D875:E875"/>
    <mergeCell ref="D876:E876"/>
    <mergeCell ref="D877:E877"/>
    <mergeCell ref="D878:E878"/>
    <mergeCell ref="D879:E879"/>
    <mergeCell ref="D880:E880"/>
    <mergeCell ref="D881:E881"/>
    <mergeCell ref="D691:E691"/>
    <mergeCell ref="D692:E692"/>
    <mergeCell ref="D695:E695"/>
    <mergeCell ref="D696:E696"/>
    <mergeCell ref="D697:E697"/>
    <mergeCell ref="D702:E702"/>
    <mergeCell ref="D705:E705"/>
    <mergeCell ref="D708:E708"/>
    <mergeCell ref="C701:E701"/>
    <mergeCell ref="C707:E707"/>
    <mergeCell ref="B706:E706"/>
    <mergeCell ref="D819:E819"/>
    <mergeCell ref="D820:E820"/>
    <mergeCell ref="D821:E821"/>
    <mergeCell ref="D822:E822"/>
    <mergeCell ref="D823:E823"/>
    <mergeCell ref="D824:E824"/>
    <mergeCell ref="D618:E618"/>
    <mergeCell ref="D619:E619"/>
    <mergeCell ref="D620:E620"/>
    <mergeCell ref="D623:E623"/>
    <mergeCell ref="D624:E624"/>
    <mergeCell ref="D625:E625"/>
    <mergeCell ref="D630:E630"/>
    <mergeCell ref="D633:E633"/>
    <mergeCell ref="D636:E636"/>
    <mergeCell ref="D639:E639"/>
    <mergeCell ref="D658:E658"/>
    <mergeCell ref="D659:E659"/>
    <mergeCell ref="D660:E660"/>
    <mergeCell ref="D661:E661"/>
    <mergeCell ref="D662:E662"/>
    <mergeCell ref="D663:E663"/>
    <mergeCell ref="D664:E664"/>
    <mergeCell ref="B645:E645"/>
    <mergeCell ref="B646:E646"/>
    <mergeCell ref="B647:E647"/>
    <mergeCell ref="B651:G651"/>
    <mergeCell ref="B652:G652"/>
    <mergeCell ref="B653:G653"/>
    <mergeCell ref="B654:G654"/>
    <mergeCell ref="B655:E655"/>
    <mergeCell ref="B656:E656"/>
    <mergeCell ref="D595:E595"/>
    <mergeCell ref="D598:E598"/>
    <mergeCell ref="D599:E599"/>
    <mergeCell ref="D600:E600"/>
    <mergeCell ref="D601:E601"/>
    <mergeCell ref="D602:E602"/>
    <mergeCell ref="D603:E603"/>
    <mergeCell ref="D604:E604"/>
    <mergeCell ref="D605:E605"/>
    <mergeCell ref="D606:E606"/>
    <mergeCell ref="D607:E607"/>
    <mergeCell ref="D608:E608"/>
    <mergeCell ref="D609:E609"/>
    <mergeCell ref="D610:E610"/>
    <mergeCell ref="D611:E611"/>
    <mergeCell ref="D612:E612"/>
    <mergeCell ref="D613:E613"/>
    <mergeCell ref="D489:E489"/>
    <mergeCell ref="D492:E492"/>
    <mergeCell ref="D495:E495"/>
    <mergeCell ref="D514:E514"/>
    <mergeCell ref="D515:E515"/>
    <mergeCell ref="D516:E516"/>
    <mergeCell ref="D517:E517"/>
    <mergeCell ref="D518:E518"/>
    <mergeCell ref="D519:E519"/>
    <mergeCell ref="D520:E520"/>
    <mergeCell ref="D521:E521"/>
    <mergeCell ref="D522:E522"/>
    <mergeCell ref="D523:E523"/>
    <mergeCell ref="D526:E526"/>
    <mergeCell ref="D527:E527"/>
    <mergeCell ref="D528:E528"/>
    <mergeCell ref="D529:E529"/>
    <mergeCell ref="B496:E496"/>
    <mergeCell ref="B497:E497"/>
    <mergeCell ref="B498:E498"/>
    <mergeCell ref="B499:E499"/>
    <mergeCell ref="B500:E500"/>
    <mergeCell ref="B501:E501"/>
    <mergeCell ref="B502:E502"/>
    <mergeCell ref="B503:E503"/>
    <mergeCell ref="B507:G507"/>
    <mergeCell ref="B508:G508"/>
    <mergeCell ref="B509:G509"/>
    <mergeCell ref="B510:G510"/>
    <mergeCell ref="B511:E511"/>
    <mergeCell ref="B512:E512"/>
    <mergeCell ref="B524:E524"/>
    <mergeCell ref="D460:E460"/>
    <mergeCell ref="D461:E461"/>
    <mergeCell ref="D462:E462"/>
    <mergeCell ref="D463:E463"/>
    <mergeCell ref="D464:E464"/>
    <mergeCell ref="D465:E465"/>
    <mergeCell ref="D466:E466"/>
    <mergeCell ref="D467:E467"/>
    <mergeCell ref="D468:E468"/>
    <mergeCell ref="D469:E469"/>
    <mergeCell ref="D474:E474"/>
    <mergeCell ref="D475:E475"/>
    <mergeCell ref="D476:E476"/>
    <mergeCell ref="D479:E479"/>
    <mergeCell ref="D480:E480"/>
    <mergeCell ref="D481:E481"/>
    <mergeCell ref="D486:E486"/>
    <mergeCell ref="D392:E392"/>
    <mergeCell ref="D393:E393"/>
    <mergeCell ref="D394:E394"/>
    <mergeCell ref="D395:E395"/>
    <mergeCell ref="D396:E396"/>
    <mergeCell ref="D397:E397"/>
    <mergeCell ref="D402:E402"/>
    <mergeCell ref="D403:E403"/>
    <mergeCell ref="D404:E404"/>
    <mergeCell ref="D407:E407"/>
    <mergeCell ref="D408:E408"/>
    <mergeCell ref="D409:E409"/>
    <mergeCell ref="D414:E414"/>
    <mergeCell ref="D417:E417"/>
    <mergeCell ref="D420:E420"/>
    <mergeCell ref="D423:E423"/>
    <mergeCell ref="D442:E442"/>
    <mergeCell ref="D276:E276"/>
    <mergeCell ref="D279:E279"/>
    <mergeCell ref="D298:E298"/>
    <mergeCell ref="D299:E299"/>
    <mergeCell ref="D300:E300"/>
    <mergeCell ref="D301:E301"/>
    <mergeCell ref="D302:E302"/>
    <mergeCell ref="D303:E303"/>
    <mergeCell ref="D304:E304"/>
    <mergeCell ref="D305:E305"/>
    <mergeCell ref="D306:E306"/>
    <mergeCell ref="D307:E307"/>
    <mergeCell ref="D310:E310"/>
    <mergeCell ref="D311:E311"/>
    <mergeCell ref="D312:E312"/>
    <mergeCell ref="D313:E313"/>
    <mergeCell ref="D314:E314"/>
    <mergeCell ref="B281:E281"/>
    <mergeCell ref="B282:E282"/>
    <mergeCell ref="B283:E283"/>
    <mergeCell ref="B284:E284"/>
    <mergeCell ref="B285:E285"/>
    <mergeCell ref="B286:E286"/>
    <mergeCell ref="B287:E287"/>
    <mergeCell ref="B291:G291"/>
    <mergeCell ref="B292:G292"/>
    <mergeCell ref="B293:G293"/>
    <mergeCell ref="B294:G294"/>
    <mergeCell ref="B295:E295"/>
    <mergeCell ref="B296:E296"/>
    <mergeCell ref="B308:E308"/>
    <mergeCell ref="B280:E280"/>
    <mergeCell ref="D246:E246"/>
    <mergeCell ref="D247:E247"/>
    <mergeCell ref="D248:E248"/>
    <mergeCell ref="D249:E249"/>
    <mergeCell ref="D250:E250"/>
    <mergeCell ref="D251:E251"/>
    <mergeCell ref="D252:E252"/>
    <mergeCell ref="D253:E253"/>
    <mergeCell ref="D258:E258"/>
    <mergeCell ref="D259:E259"/>
    <mergeCell ref="D260:E260"/>
    <mergeCell ref="D263:E263"/>
    <mergeCell ref="D264:E264"/>
    <mergeCell ref="D265:E265"/>
    <mergeCell ref="D270:E270"/>
    <mergeCell ref="D273:E273"/>
    <mergeCell ref="C262:E262"/>
    <mergeCell ref="C269:E269"/>
    <mergeCell ref="D181:E181"/>
    <mergeCell ref="D186:E186"/>
    <mergeCell ref="D187:E187"/>
    <mergeCell ref="D188:E188"/>
    <mergeCell ref="D191:E191"/>
    <mergeCell ref="D192:E192"/>
    <mergeCell ref="D193:E193"/>
    <mergeCell ref="D198:E198"/>
    <mergeCell ref="D201:E201"/>
    <mergeCell ref="D204:E204"/>
    <mergeCell ref="D207:E207"/>
    <mergeCell ref="D226:E226"/>
    <mergeCell ref="D227:E227"/>
    <mergeCell ref="D228:E228"/>
    <mergeCell ref="D229:E229"/>
    <mergeCell ref="D230:E230"/>
    <mergeCell ref="D245:E245"/>
    <mergeCell ref="D119:E119"/>
    <mergeCell ref="D120:E120"/>
    <mergeCell ref="D121:E121"/>
    <mergeCell ref="D126:E126"/>
    <mergeCell ref="D129:E129"/>
    <mergeCell ref="D132:E132"/>
    <mergeCell ref="D135:E135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D180:E180"/>
    <mergeCell ref="D54:E54"/>
    <mergeCell ref="D57:E57"/>
    <mergeCell ref="D60:E60"/>
    <mergeCell ref="D63:E63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4:E94"/>
    <mergeCell ref="D95:E95"/>
    <mergeCell ref="D96:E96"/>
    <mergeCell ref="B66:E66"/>
    <mergeCell ref="B67:E67"/>
    <mergeCell ref="B68:E68"/>
    <mergeCell ref="B69:E69"/>
    <mergeCell ref="B70:E70"/>
    <mergeCell ref="B71:E71"/>
    <mergeCell ref="B75:G75"/>
    <mergeCell ref="B76:G76"/>
    <mergeCell ref="B77:G77"/>
    <mergeCell ref="B78:G78"/>
    <mergeCell ref="B79:E79"/>
    <mergeCell ref="B80:E80"/>
    <mergeCell ref="B92:E92"/>
    <mergeCell ref="D27:E27"/>
    <mergeCell ref="D28:E28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42:E42"/>
    <mergeCell ref="D43:E43"/>
    <mergeCell ref="D44:E44"/>
    <mergeCell ref="D47:E47"/>
    <mergeCell ref="D48:E48"/>
    <mergeCell ref="D49:E49"/>
    <mergeCell ref="C3405:E3405"/>
    <mergeCell ref="C3425:E3425"/>
    <mergeCell ref="C3430:E3430"/>
    <mergeCell ref="C3437:E3437"/>
    <mergeCell ref="C3443:E3443"/>
    <mergeCell ref="C3465:E3465"/>
    <mergeCell ref="C3477:E3477"/>
    <mergeCell ref="C3497:E3497"/>
    <mergeCell ref="C3502:E3502"/>
    <mergeCell ref="C3509:E3509"/>
    <mergeCell ref="C3515:E3515"/>
    <mergeCell ref="C3537:E3537"/>
    <mergeCell ref="C3549:E3549"/>
    <mergeCell ref="C3569:E3569"/>
    <mergeCell ref="C3574:E3574"/>
    <mergeCell ref="C3581:E3581"/>
    <mergeCell ref="C3587:E3587"/>
    <mergeCell ref="D3406:E3406"/>
    <mergeCell ref="D3407:E3407"/>
    <mergeCell ref="D3408:E3408"/>
    <mergeCell ref="D3409:E3409"/>
    <mergeCell ref="D3410:E3410"/>
    <mergeCell ref="D3411:E3411"/>
    <mergeCell ref="D3412:E3412"/>
    <mergeCell ref="D3413:E3413"/>
    <mergeCell ref="D3414:E3414"/>
    <mergeCell ref="D3415:E3415"/>
    <mergeCell ref="D3416:E3416"/>
    <mergeCell ref="D3417:E3417"/>
    <mergeCell ref="D3418:E3418"/>
    <mergeCell ref="D3419:E3419"/>
    <mergeCell ref="D3420:E3420"/>
    <mergeCell ref="C3209:E3209"/>
    <mergeCell ref="C3214:E3214"/>
    <mergeCell ref="C3221:E3221"/>
    <mergeCell ref="C3227:E3227"/>
    <mergeCell ref="C3249:E3249"/>
    <mergeCell ref="C3261:E3261"/>
    <mergeCell ref="C3281:E3281"/>
    <mergeCell ref="C3286:E3286"/>
    <mergeCell ref="C3293:E3293"/>
    <mergeCell ref="C3299:E3299"/>
    <mergeCell ref="C3321:E3321"/>
    <mergeCell ref="C3333:E3333"/>
    <mergeCell ref="C3353:E3353"/>
    <mergeCell ref="D3159:E3159"/>
    <mergeCell ref="D3178:E3178"/>
    <mergeCell ref="D3179:E3179"/>
    <mergeCell ref="D3180:E3180"/>
    <mergeCell ref="D3181:E3181"/>
    <mergeCell ref="D3182:E3182"/>
    <mergeCell ref="D3183:E3183"/>
    <mergeCell ref="D3184:E3184"/>
    <mergeCell ref="D3185:E3185"/>
    <mergeCell ref="D3186:E3186"/>
    <mergeCell ref="D3187:E3187"/>
    <mergeCell ref="D3190:E3190"/>
    <mergeCell ref="D3191:E3191"/>
    <mergeCell ref="D3192:E3192"/>
    <mergeCell ref="D3193:E3193"/>
    <mergeCell ref="D3344:E3344"/>
    <mergeCell ref="D3345:E3345"/>
    <mergeCell ref="D3271:E3271"/>
    <mergeCell ref="D3272:E3272"/>
    <mergeCell ref="C2789:E2789"/>
    <mergeCell ref="C2795:E2795"/>
    <mergeCell ref="C2817:E2817"/>
    <mergeCell ref="C2829:E2829"/>
    <mergeCell ref="C2849:E2849"/>
    <mergeCell ref="C2854:E2854"/>
    <mergeCell ref="C2861:E2861"/>
    <mergeCell ref="C2867:E2867"/>
    <mergeCell ref="C2889:E2889"/>
    <mergeCell ref="C2901:E2901"/>
    <mergeCell ref="C2921:E2921"/>
    <mergeCell ref="C2926:E2926"/>
    <mergeCell ref="C2933:E2933"/>
    <mergeCell ref="C2939:E2939"/>
    <mergeCell ref="C2961:E2961"/>
    <mergeCell ref="D2784:E2784"/>
    <mergeCell ref="D2785:E2785"/>
    <mergeCell ref="D2790:E2790"/>
    <mergeCell ref="D2793:E2793"/>
    <mergeCell ref="D2796:E2796"/>
    <mergeCell ref="D2799:E2799"/>
    <mergeCell ref="D2818:E2818"/>
    <mergeCell ref="D2819:E2819"/>
    <mergeCell ref="D2820:E2820"/>
    <mergeCell ref="D2821:E2821"/>
    <mergeCell ref="D2822:E2822"/>
    <mergeCell ref="D2823:E2823"/>
    <mergeCell ref="D2824:E2824"/>
    <mergeCell ref="D2825:E2825"/>
    <mergeCell ref="D2826:E2826"/>
    <mergeCell ref="B2944:E2944"/>
    <mergeCell ref="B2945:E2945"/>
    <mergeCell ref="C2385:E2385"/>
    <mergeCell ref="C2397:E2397"/>
    <mergeCell ref="C2417:E2417"/>
    <mergeCell ref="C2422:E2422"/>
    <mergeCell ref="C2429:E2429"/>
    <mergeCell ref="C2435:E2435"/>
    <mergeCell ref="C2457:E2457"/>
    <mergeCell ref="C2469:E2469"/>
    <mergeCell ref="C2489:E2489"/>
    <mergeCell ref="C2494:E2494"/>
    <mergeCell ref="C2501:E2501"/>
    <mergeCell ref="C2507:E2507"/>
    <mergeCell ref="C2529:E2529"/>
    <mergeCell ref="C2541:E2541"/>
    <mergeCell ref="C2561:E2561"/>
    <mergeCell ref="C2566:E2566"/>
    <mergeCell ref="C2573:E2573"/>
    <mergeCell ref="D2386:E2386"/>
    <mergeCell ref="D2387:E2387"/>
    <mergeCell ref="D2388:E2388"/>
    <mergeCell ref="D2389:E2389"/>
    <mergeCell ref="D2390:E2390"/>
    <mergeCell ref="D2391:E2391"/>
    <mergeCell ref="D2392:E2392"/>
    <mergeCell ref="D2393:E2393"/>
    <mergeCell ref="D2394:E2394"/>
    <mergeCell ref="D2395:E2395"/>
    <mergeCell ref="D2398:E2398"/>
    <mergeCell ref="D2399:E2399"/>
    <mergeCell ref="D2400:E2400"/>
    <mergeCell ref="D2401:E2401"/>
    <mergeCell ref="D2402:E2402"/>
    <mergeCell ref="C2213:E2213"/>
    <mergeCell ref="C2219:E2219"/>
    <mergeCell ref="C2241:E2241"/>
    <mergeCell ref="C2253:E2253"/>
    <mergeCell ref="C2273:E2273"/>
    <mergeCell ref="C2278:E2278"/>
    <mergeCell ref="C2285:E2285"/>
    <mergeCell ref="C2291:E2291"/>
    <mergeCell ref="C2313:E2313"/>
    <mergeCell ref="C2325:E2325"/>
    <mergeCell ref="C2345:E2345"/>
    <mergeCell ref="C2350:E2350"/>
    <mergeCell ref="C2357:E2357"/>
    <mergeCell ref="C2363:E2363"/>
    <mergeCell ref="D2182:E2182"/>
    <mergeCell ref="D2183:E2183"/>
    <mergeCell ref="D2184:E2184"/>
    <mergeCell ref="D2185:E2185"/>
    <mergeCell ref="D2186:E2186"/>
    <mergeCell ref="D2187:E2187"/>
    <mergeCell ref="D2188:E2188"/>
    <mergeCell ref="D2189:E2189"/>
    <mergeCell ref="D2190:E2190"/>
    <mergeCell ref="D2191:E2191"/>
    <mergeCell ref="D2192:E2192"/>
    <mergeCell ref="D2193:E2193"/>
    <mergeCell ref="D2194:E2194"/>
    <mergeCell ref="D2195:E2195"/>
    <mergeCell ref="D2196:E2196"/>
    <mergeCell ref="D2208:E2208"/>
    <mergeCell ref="D2209:E2209"/>
    <mergeCell ref="D2214:E2214"/>
    <mergeCell ref="C2025:E2025"/>
    <mergeCell ref="C2037:E2037"/>
    <mergeCell ref="C2057:E2057"/>
    <mergeCell ref="C2062:E2062"/>
    <mergeCell ref="C2069:E2069"/>
    <mergeCell ref="C2075:E2075"/>
    <mergeCell ref="C2097:E2097"/>
    <mergeCell ref="C2109:E2109"/>
    <mergeCell ref="C2129:E2129"/>
    <mergeCell ref="D1935:E1935"/>
    <mergeCell ref="D1954:E1954"/>
    <mergeCell ref="D1955:E1955"/>
    <mergeCell ref="D1956:E1956"/>
    <mergeCell ref="D1957:E1957"/>
    <mergeCell ref="D1958:E1958"/>
    <mergeCell ref="D1959:E1959"/>
    <mergeCell ref="D1960:E1960"/>
    <mergeCell ref="D1961:E1961"/>
    <mergeCell ref="D1962:E1962"/>
    <mergeCell ref="D1963:E1963"/>
    <mergeCell ref="D1966:E1966"/>
    <mergeCell ref="D1967:E1967"/>
    <mergeCell ref="D1968:E1968"/>
    <mergeCell ref="D1969:E1969"/>
    <mergeCell ref="B2084:E2084"/>
    <mergeCell ref="B2085:E2085"/>
    <mergeCell ref="D2047:E2047"/>
    <mergeCell ref="D2048:E2048"/>
    <mergeCell ref="D2049:E2049"/>
    <mergeCell ref="D2050:E2050"/>
    <mergeCell ref="D2051:E2051"/>
    <mergeCell ref="D2052:E2052"/>
    <mergeCell ref="C1565:E1565"/>
    <mergeCell ref="C1571:E1571"/>
    <mergeCell ref="C1593:E1593"/>
    <mergeCell ref="C1605:E1605"/>
    <mergeCell ref="C1625:E1625"/>
    <mergeCell ref="C1630:E1630"/>
    <mergeCell ref="C1637:E1637"/>
    <mergeCell ref="C1643:E1643"/>
    <mergeCell ref="C1665:E1665"/>
    <mergeCell ref="C1677:E1677"/>
    <mergeCell ref="C1697:E1697"/>
    <mergeCell ref="C1702:E1702"/>
    <mergeCell ref="C1709:E1709"/>
    <mergeCell ref="C1715:E1715"/>
    <mergeCell ref="C1737:E1737"/>
    <mergeCell ref="D1560:E1560"/>
    <mergeCell ref="D1561:E1561"/>
    <mergeCell ref="D1566:E1566"/>
    <mergeCell ref="D1569:E1569"/>
    <mergeCell ref="D1572:E1572"/>
    <mergeCell ref="D1575:E1575"/>
    <mergeCell ref="D1594:E1594"/>
    <mergeCell ref="D1595:E1595"/>
    <mergeCell ref="D1596:E1596"/>
    <mergeCell ref="D1597:E1597"/>
    <mergeCell ref="D1598:E1598"/>
    <mergeCell ref="D1599:E1599"/>
    <mergeCell ref="D1600:E1600"/>
    <mergeCell ref="D1601:E1601"/>
    <mergeCell ref="D1602:E1602"/>
    <mergeCell ref="B1720:E1720"/>
    <mergeCell ref="B1721:E1721"/>
    <mergeCell ref="C1161:E1161"/>
    <mergeCell ref="C1173:E1173"/>
    <mergeCell ref="C1193:E1193"/>
    <mergeCell ref="C1198:E1198"/>
    <mergeCell ref="C1205:E1205"/>
    <mergeCell ref="C1211:E1211"/>
    <mergeCell ref="C1233:E1233"/>
    <mergeCell ref="C1245:E1245"/>
    <mergeCell ref="C1265:E1265"/>
    <mergeCell ref="C1270:E1270"/>
    <mergeCell ref="C1277:E1277"/>
    <mergeCell ref="C1283:E1283"/>
    <mergeCell ref="C1305:E1305"/>
    <mergeCell ref="C1317:E1317"/>
    <mergeCell ref="C1337:E1337"/>
    <mergeCell ref="C1342:E1342"/>
    <mergeCell ref="C1349:E1349"/>
    <mergeCell ref="D1162:E1162"/>
    <mergeCell ref="D1163:E1163"/>
    <mergeCell ref="D1164:E1164"/>
    <mergeCell ref="D1165:E1165"/>
    <mergeCell ref="D1166:E1166"/>
    <mergeCell ref="D1167:E1167"/>
    <mergeCell ref="D1168:E1168"/>
    <mergeCell ref="D1169:E1169"/>
    <mergeCell ref="D1170:E1170"/>
    <mergeCell ref="D1171:E1171"/>
    <mergeCell ref="D1174:E1174"/>
    <mergeCell ref="D1175:E1175"/>
    <mergeCell ref="D1176:E1176"/>
    <mergeCell ref="D1177:E1177"/>
    <mergeCell ref="D1178:E1178"/>
    <mergeCell ref="C989:E989"/>
    <mergeCell ref="C995:E995"/>
    <mergeCell ref="C1017:E1017"/>
    <mergeCell ref="C1029:E1029"/>
    <mergeCell ref="C1049:E1049"/>
    <mergeCell ref="C1054:E1054"/>
    <mergeCell ref="C1061:E1061"/>
    <mergeCell ref="C1067:E1067"/>
    <mergeCell ref="C1089:E1089"/>
    <mergeCell ref="C1101:E1101"/>
    <mergeCell ref="C1121:E1121"/>
    <mergeCell ref="C1126:E1126"/>
    <mergeCell ref="C1133:E1133"/>
    <mergeCell ref="C1139:E1139"/>
    <mergeCell ref="D958:E958"/>
    <mergeCell ref="D959:E959"/>
    <mergeCell ref="D960:E960"/>
    <mergeCell ref="D961:E961"/>
    <mergeCell ref="D962:E962"/>
    <mergeCell ref="D963:E963"/>
    <mergeCell ref="D964:E964"/>
    <mergeCell ref="D965:E965"/>
    <mergeCell ref="D966:E966"/>
    <mergeCell ref="D967:E967"/>
    <mergeCell ref="D968:E968"/>
    <mergeCell ref="D969:E969"/>
    <mergeCell ref="D970:E970"/>
    <mergeCell ref="D971:E971"/>
    <mergeCell ref="D972:E972"/>
    <mergeCell ref="D984:E984"/>
    <mergeCell ref="D985:E985"/>
    <mergeCell ref="D990:E990"/>
    <mergeCell ref="C801:E801"/>
    <mergeCell ref="C813:E813"/>
    <mergeCell ref="C833:E833"/>
    <mergeCell ref="C838:E838"/>
    <mergeCell ref="C845:E845"/>
    <mergeCell ref="C851:E851"/>
    <mergeCell ref="C873:E873"/>
    <mergeCell ref="C885:E885"/>
    <mergeCell ref="C905:E905"/>
    <mergeCell ref="D711:E711"/>
    <mergeCell ref="D730:E730"/>
    <mergeCell ref="D731:E731"/>
    <mergeCell ref="D732:E732"/>
    <mergeCell ref="D733:E733"/>
    <mergeCell ref="D734:E734"/>
    <mergeCell ref="D735:E735"/>
    <mergeCell ref="D736:E736"/>
    <mergeCell ref="D737:E737"/>
    <mergeCell ref="D738:E738"/>
    <mergeCell ref="D739:E739"/>
    <mergeCell ref="D742:E742"/>
    <mergeCell ref="D743:E743"/>
    <mergeCell ref="D744:E744"/>
    <mergeCell ref="D745:E745"/>
    <mergeCell ref="B860:E860"/>
    <mergeCell ref="B861:E861"/>
    <mergeCell ref="D825:E825"/>
    <mergeCell ref="D826:E826"/>
    <mergeCell ref="D827:E827"/>
    <mergeCell ref="D828:E828"/>
    <mergeCell ref="D829:E829"/>
    <mergeCell ref="D834:E834"/>
    <mergeCell ref="C329:E329"/>
    <mergeCell ref="C334:E334"/>
    <mergeCell ref="C341:E341"/>
    <mergeCell ref="C347:E347"/>
    <mergeCell ref="C369:E369"/>
    <mergeCell ref="C381:E381"/>
    <mergeCell ref="C401:E401"/>
    <mergeCell ref="C406:E406"/>
    <mergeCell ref="C413:E413"/>
    <mergeCell ref="C419:E419"/>
    <mergeCell ref="C441:E441"/>
    <mergeCell ref="C453:E453"/>
    <mergeCell ref="C473:E473"/>
    <mergeCell ref="C478:E478"/>
    <mergeCell ref="C485:E485"/>
    <mergeCell ref="C491:E491"/>
    <mergeCell ref="C513:E513"/>
    <mergeCell ref="D330:E330"/>
    <mergeCell ref="D331:E331"/>
    <mergeCell ref="D332:E332"/>
    <mergeCell ref="D335:E335"/>
    <mergeCell ref="D336:E336"/>
    <mergeCell ref="D337:E337"/>
    <mergeCell ref="D342:E342"/>
    <mergeCell ref="D345:E345"/>
    <mergeCell ref="D348:E348"/>
    <mergeCell ref="D351:E351"/>
    <mergeCell ref="D370:E370"/>
    <mergeCell ref="D371:E371"/>
    <mergeCell ref="D372:E372"/>
    <mergeCell ref="D373:E373"/>
    <mergeCell ref="D374:E374"/>
    <mergeCell ref="B3579:E3579"/>
    <mergeCell ref="B3580:E3580"/>
    <mergeCell ref="B3586:E3586"/>
    <mergeCell ref="B3592:E3592"/>
    <mergeCell ref="B3593:E3593"/>
    <mergeCell ref="B3594:E3594"/>
    <mergeCell ref="B3595:E3595"/>
    <mergeCell ref="B3596:E3596"/>
    <mergeCell ref="B3597:E3597"/>
    <mergeCell ref="B3598:E3598"/>
    <mergeCell ref="B3599:E3599"/>
    <mergeCell ref="C9:E9"/>
    <mergeCell ref="C21:E21"/>
    <mergeCell ref="C41:E41"/>
    <mergeCell ref="C46:E46"/>
    <mergeCell ref="C53:E53"/>
    <mergeCell ref="C59:E59"/>
    <mergeCell ref="C81:E81"/>
    <mergeCell ref="C93:E93"/>
    <mergeCell ref="C113:E113"/>
    <mergeCell ref="C118:E118"/>
    <mergeCell ref="C125:E125"/>
    <mergeCell ref="C131:E131"/>
    <mergeCell ref="C153:E153"/>
    <mergeCell ref="C165:E165"/>
    <mergeCell ref="C185:E185"/>
    <mergeCell ref="C190:E190"/>
    <mergeCell ref="C197:E197"/>
    <mergeCell ref="C203:E203"/>
    <mergeCell ref="C225:E225"/>
    <mergeCell ref="C237:E237"/>
    <mergeCell ref="C257:E257"/>
    <mergeCell ref="B3536:E3536"/>
    <mergeCell ref="B3548:E3548"/>
    <mergeCell ref="B3566:E3566"/>
    <mergeCell ref="B3567:E3567"/>
    <mergeCell ref="B3568:E3568"/>
    <mergeCell ref="B3573:E3573"/>
    <mergeCell ref="B3578:E3578"/>
    <mergeCell ref="D3540:E3540"/>
    <mergeCell ref="D3541:E3541"/>
    <mergeCell ref="D3542:E3542"/>
    <mergeCell ref="D3543:E3543"/>
    <mergeCell ref="D3544:E3544"/>
    <mergeCell ref="D3545:E3545"/>
    <mergeCell ref="D3546:E3546"/>
    <mergeCell ref="D3547:E3547"/>
    <mergeCell ref="D3550:E3550"/>
    <mergeCell ref="D3551:E3551"/>
    <mergeCell ref="D3552:E3552"/>
    <mergeCell ref="D3553:E3553"/>
    <mergeCell ref="D3554:E3554"/>
    <mergeCell ref="D3555:E3555"/>
    <mergeCell ref="D3556:E3556"/>
    <mergeCell ref="B3460:G3460"/>
    <mergeCell ref="B3461:G3461"/>
    <mergeCell ref="B3462:G3462"/>
    <mergeCell ref="B3463:E3463"/>
    <mergeCell ref="B3464:E3464"/>
    <mergeCell ref="B3476:E3476"/>
    <mergeCell ref="B3494:E3494"/>
    <mergeCell ref="B3495:E3495"/>
    <mergeCell ref="B3496:E3496"/>
    <mergeCell ref="B3501:E3501"/>
    <mergeCell ref="B3506:E3506"/>
    <mergeCell ref="B3507:E3507"/>
    <mergeCell ref="B3508:E3508"/>
    <mergeCell ref="B3514:E3514"/>
    <mergeCell ref="B3520:E3520"/>
    <mergeCell ref="B3521:E3521"/>
    <mergeCell ref="B3522:E3522"/>
    <mergeCell ref="D3472:E3472"/>
    <mergeCell ref="D3473:E3473"/>
    <mergeCell ref="D3474:E3474"/>
    <mergeCell ref="D3475:E3475"/>
    <mergeCell ref="D3478:E3478"/>
    <mergeCell ref="D3479:E3479"/>
    <mergeCell ref="D3480:E3480"/>
    <mergeCell ref="D3481:E3481"/>
    <mergeCell ref="D3482:E3482"/>
    <mergeCell ref="D3483:E3483"/>
    <mergeCell ref="D3484:E3484"/>
    <mergeCell ref="D3485:E3485"/>
    <mergeCell ref="D3486:E3486"/>
    <mergeCell ref="D3487:E3487"/>
    <mergeCell ref="D3488:E3488"/>
    <mergeCell ref="B3422:E3422"/>
    <mergeCell ref="B3423:E3423"/>
    <mergeCell ref="B3424:E3424"/>
    <mergeCell ref="B3429:E3429"/>
    <mergeCell ref="B3434:E3434"/>
    <mergeCell ref="B3435:E3435"/>
    <mergeCell ref="B3436:E3436"/>
    <mergeCell ref="B3442:E3442"/>
    <mergeCell ref="B3448:E3448"/>
    <mergeCell ref="B3449:E3449"/>
    <mergeCell ref="B3450:E3450"/>
    <mergeCell ref="B3451:E3451"/>
    <mergeCell ref="B3452:E3452"/>
    <mergeCell ref="B3453:E3453"/>
    <mergeCell ref="B3454:E3454"/>
    <mergeCell ref="B3455:E3455"/>
    <mergeCell ref="B3459:G3459"/>
    <mergeCell ref="B3392:E3392"/>
    <mergeCell ref="B3404:E3404"/>
    <mergeCell ref="C3365:E3365"/>
    <mergeCell ref="C3371:E3371"/>
    <mergeCell ref="C3393:E3393"/>
    <mergeCell ref="D3402:E3402"/>
    <mergeCell ref="D3403:E3403"/>
    <mergeCell ref="B3308:E3308"/>
    <mergeCell ref="B3309:E3309"/>
    <mergeCell ref="B3310:E3310"/>
    <mergeCell ref="B3311:E3311"/>
    <mergeCell ref="B3315:G3315"/>
    <mergeCell ref="B3316:G3316"/>
    <mergeCell ref="B3317:G3317"/>
    <mergeCell ref="B3318:G3318"/>
    <mergeCell ref="B3319:E3319"/>
    <mergeCell ref="B3320:E3320"/>
    <mergeCell ref="B3332:E3332"/>
    <mergeCell ref="B3350:E3350"/>
    <mergeCell ref="B3351:E3351"/>
    <mergeCell ref="B3352:E3352"/>
    <mergeCell ref="B3357:E3357"/>
    <mergeCell ref="B3362:E3362"/>
    <mergeCell ref="B3363:E3363"/>
    <mergeCell ref="C3358:E3358"/>
    <mergeCell ref="D3337:E3337"/>
    <mergeCell ref="D3338:E3338"/>
    <mergeCell ref="D3339:E3339"/>
    <mergeCell ref="D3340:E3340"/>
    <mergeCell ref="D3341:E3341"/>
    <mergeCell ref="D3342:E3342"/>
    <mergeCell ref="D3343:E3343"/>
    <mergeCell ref="D3346:E3346"/>
    <mergeCell ref="D3347:E3347"/>
    <mergeCell ref="D3348:E3348"/>
    <mergeCell ref="D3349:E3349"/>
    <mergeCell ref="D3354:E3354"/>
    <mergeCell ref="B3245:G3245"/>
    <mergeCell ref="B3246:G3246"/>
    <mergeCell ref="B3247:E3247"/>
    <mergeCell ref="B3248:E3248"/>
    <mergeCell ref="B3260:E3260"/>
    <mergeCell ref="B3278:E3278"/>
    <mergeCell ref="B3279:E3279"/>
    <mergeCell ref="B3280:E3280"/>
    <mergeCell ref="B3285:E3285"/>
    <mergeCell ref="B3290:E3290"/>
    <mergeCell ref="B3291:E3291"/>
    <mergeCell ref="B3292:E3292"/>
    <mergeCell ref="B3298:E3298"/>
    <mergeCell ref="B3304:E3304"/>
    <mergeCell ref="B3305:E3305"/>
    <mergeCell ref="B3306:E3306"/>
    <mergeCell ref="B3307:E3307"/>
    <mergeCell ref="D3250:E3250"/>
    <mergeCell ref="D3251:E3251"/>
    <mergeCell ref="D3252:E3252"/>
    <mergeCell ref="D3253:E3253"/>
    <mergeCell ref="D3254:E3254"/>
    <mergeCell ref="D3255:E3255"/>
    <mergeCell ref="D3256:E3256"/>
    <mergeCell ref="D3257:E3257"/>
    <mergeCell ref="D3258:E3258"/>
    <mergeCell ref="D3259:E3259"/>
    <mergeCell ref="D3262:E3262"/>
    <mergeCell ref="D3263:E3263"/>
    <mergeCell ref="D3264:E3264"/>
    <mergeCell ref="D3265:E3265"/>
    <mergeCell ref="D3266:E3266"/>
    <mergeCell ref="B3207:E3207"/>
    <mergeCell ref="B3208:E3208"/>
    <mergeCell ref="B3213:E3213"/>
    <mergeCell ref="B3218:E3218"/>
    <mergeCell ref="B3219:E3219"/>
    <mergeCell ref="B3220:E3220"/>
    <mergeCell ref="B3226:E3226"/>
    <mergeCell ref="B3232:E3232"/>
    <mergeCell ref="B3233:E3233"/>
    <mergeCell ref="B3234:E3234"/>
    <mergeCell ref="B3235:E3235"/>
    <mergeCell ref="B3236:E3236"/>
    <mergeCell ref="B3237:E3237"/>
    <mergeCell ref="B3238:E3238"/>
    <mergeCell ref="B3239:E3239"/>
    <mergeCell ref="B3243:G3243"/>
    <mergeCell ref="B3244:G3244"/>
    <mergeCell ref="D3210:E3210"/>
    <mergeCell ref="D3211:E3211"/>
    <mergeCell ref="D3212:E3212"/>
    <mergeCell ref="D3215:E3215"/>
    <mergeCell ref="D3216:E3216"/>
    <mergeCell ref="D3217:E3217"/>
    <mergeCell ref="D3222:E3222"/>
    <mergeCell ref="D3225:E3225"/>
    <mergeCell ref="D3228:E3228"/>
    <mergeCell ref="D3231:E3231"/>
    <mergeCell ref="B3160:E3160"/>
    <mergeCell ref="B3161:E3161"/>
    <mergeCell ref="B3162:E3162"/>
    <mergeCell ref="B3163:E3163"/>
    <mergeCell ref="B3164:E3164"/>
    <mergeCell ref="B3165:E3165"/>
    <mergeCell ref="B3166:E3166"/>
    <mergeCell ref="B3167:E3167"/>
    <mergeCell ref="B3171:G3171"/>
    <mergeCell ref="B3172:G3172"/>
    <mergeCell ref="B3173:G3173"/>
    <mergeCell ref="B3174:G3174"/>
    <mergeCell ref="B3175:E3175"/>
    <mergeCell ref="B3176:E3176"/>
    <mergeCell ref="B3188:E3188"/>
    <mergeCell ref="B3206:E3206"/>
    <mergeCell ref="D3194:E3194"/>
    <mergeCell ref="D3195:E3195"/>
    <mergeCell ref="D3196:E3196"/>
    <mergeCell ref="D3197:E3197"/>
    <mergeCell ref="D3198:E3198"/>
    <mergeCell ref="D3199:E3199"/>
    <mergeCell ref="D3200:E3200"/>
    <mergeCell ref="D3201:E3201"/>
    <mergeCell ref="D3202:E3202"/>
    <mergeCell ref="D3203:E3203"/>
    <mergeCell ref="D3204:E3204"/>
    <mergeCell ref="D3205:E3205"/>
    <mergeCell ref="C3177:E3177"/>
    <mergeCell ref="C3189:E3189"/>
    <mergeCell ref="B3116:E3116"/>
    <mergeCell ref="B3134:E3134"/>
    <mergeCell ref="B3135:E3135"/>
    <mergeCell ref="B3136:E3136"/>
    <mergeCell ref="B3141:E3141"/>
    <mergeCell ref="B3146:E3146"/>
    <mergeCell ref="B3147:E3147"/>
    <mergeCell ref="B3148:E3148"/>
    <mergeCell ref="C3105:E3105"/>
    <mergeCell ref="C3117:E3117"/>
    <mergeCell ref="C3137:E3137"/>
    <mergeCell ref="C3142:E3142"/>
    <mergeCell ref="D3113:E3113"/>
    <mergeCell ref="D3114:E3114"/>
    <mergeCell ref="D3115:E3115"/>
    <mergeCell ref="D3118:E3118"/>
    <mergeCell ref="D3119:E3119"/>
    <mergeCell ref="D3120:E3120"/>
    <mergeCell ref="D3121:E3121"/>
    <mergeCell ref="D3122:E3122"/>
    <mergeCell ref="D3123:E3123"/>
    <mergeCell ref="D3124:E3124"/>
    <mergeCell ref="D3125:E3125"/>
    <mergeCell ref="D3111:E3111"/>
    <mergeCell ref="D3112:E3112"/>
    <mergeCell ref="D3126:E3126"/>
    <mergeCell ref="D3127:E3127"/>
    <mergeCell ref="D3128:E3128"/>
    <mergeCell ref="D3129:E3129"/>
    <mergeCell ref="D3130:E3130"/>
    <mergeCell ref="D3131:E3131"/>
    <mergeCell ref="D3132:E3132"/>
    <mergeCell ref="B3030:G3030"/>
    <mergeCell ref="B3031:E3031"/>
    <mergeCell ref="B3032:E3032"/>
    <mergeCell ref="B3044:E3044"/>
    <mergeCell ref="B3062:E3062"/>
    <mergeCell ref="B3063:E3063"/>
    <mergeCell ref="B3064:E3064"/>
    <mergeCell ref="B3069:E3069"/>
    <mergeCell ref="B3074:E3074"/>
    <mergeCell ref="B3075:E3075"/>
    <mergeCell ref="B3076:E3076"/>
    <mergeCell ref="B3082:E3082"/>
    <mergeCell ref="B3088:E3088"/>
    <mergeCell ref="B3089:E3089"/>
    <mergeCell ref="B3090:E3090"/>
    <mergeCell ref="B3091:E3091"/>
    <mergeCell ref="B3092:E3092"/>
    <mergeCell ref="C3033:E3033"/>
    <mergeCell ref="C3045:E3045"/>
    <mergeCell ref="C3065:E3065"/>
    <mergeCell ref="C3070:E3070"/>
    <mergeCell ref="C3077:E3077"/>
    <mergeCell ref="C3083:E3083"/>
    <mergeCell ref="D3034:E3034"/>
    <mergeCell ref="D3035:E3035"/>
    <mergeCell ref="D3036:E3036"/>
    <mergeCell ref="D3037:E3037"/>
    <mergeCell ref="D3038:E3038"/>
    <mergeCell ref="D3039:E3039"/>
    <mergeCell ref="D3040:E3040"/>
    <mergeCell ref="D3041:E3041"/>
    <mergeCell ref="D3042:E3042"/>
    <mergeCell ref="B3002:E3002"/>
    <mergeCell ref="B3003:E3003"/>
    <mergeCell ref="B3004:E3004"/>
    <mergeCell ref="B3010:E3010"/>
    <mergeCell ref="B3016:E3016"/>
    <mergeCell ref="B3017:E3017"/>
    <mergeCell ref="B3018:E3018"/>
    <mergeCell ref="B3019:E3019"/>
    <mergeCell ref="B3020:E3020"/>
    <mergeCell ref="B3021:E3021"/>
    <mergeCell ref="B3022:E3022"/>
    <mergeCell ref="B3023:E3023"/>
    <mergeCell ref="B3027:G3027"/>
    <mergeCell ref="B3028:G3028"/>
    <mergeCell ref="B3029:G3029"/>
    <mergeCell ref="C2993:E2993"/>
    <mergeCell ref="C2998:E2998"/>
    <mergeCell ref="C3005:E3005"/>
    <mergeCell ref="C3011:E3011"/>
    <mergeCell ref="D3006:E3006"/>
    <mergeCell ref="D3009:E3009"/>
    <mergeCell ref="D3012:E3012"/>
    <mergeCell ref="D3015:E3015"/>
    <mergeCell ref="D2994:E2994"/>
    <mergeCell ref="D2995:E2995"/>
    <mergeCell ref="D2996:E2996"/>
    <mergeCell ref="D2999:E2999"/>
    <mergeCell ref="D3000:E3000"/>
    <mergeCell ref="D3001:E3001"/>
    <mergeCell ref="B2972:E2972"/>
    <mergeCell ref="B2990:E2990"/>
    <mergeCell ref="B2991:E2991"/>
    <mergeCell ref="C2973:E2973"/>
    <mergeCell ref="D2963:E2963"/>
    <mergeCell ref="D2964:E2964"/>
    <mergeCell ref="D2965:E2965"/>
    <mergeCell ref="D2966:E2966"/>
    <mergeCell ref="D2967:E2967"/>
    <mergeCell ref="D2968:E2968"/>
    <mergeCell ref="D2969:E2969"/>
    <mergeCell ref="D2970:E2970"/>
    <mergeCell ref="D2971:E2971"/>
    <mergeCell ref="D2974:E2974"/>
    <mergeCell ref="D2975:E2975"/>
    <mergeCell ref="D2976:E2976"/>
    <mergeCell ref="D2977:E2977"/>
    <mergeCell ref="D2978:E2978"/>
    <mergeCell ref="D2979:E2979"/>
    <mergeCell ref="D2980:E2980"/>
    <mergeCell ref="D2981:E2981"/>
    <mergeCell ref="D2982:E2982"/>
    <mergeCell ref="D2983:E2983"/>
    <mergeCell ref="D2984:E2984"/>
    <mergeCell ref="D2985:E2985"/>
    <mergeCell ref="D2986:E2986"/>
    <mergeCell ref="D2987:E2987"/>
    <mergeCell ref="D2988:E2988"/>
    <mergeCell ref="D2989:E2989"/>
    <mergeCell ref="B2900:E2900"/>
    <mergeCell ref="B2918:E2918"/>
    <mergeCell ref="B2919:E2919"/>
    <mergeCell ref="B2920:E2920"/>
    <mergeCell ref="B2925:E2925"/>
    <mergeCell ref="B2930:E2930"/>
    <mergeCell ref="B2931:E2931"/>
    <mergeCell ref="B2932:E2932"/>
    <mergeCell ref="B2938:E2938"/>
    <mergeCell ref="D2895:E2895"/>
    <mergeCell ref="D2896:E2896"/>
    <mergeCell ref="D2897:E2897"/>
    <mergeCell ref="D2898:E2898"/>
    <mergeCell ref="D2899:E2899"/>
    <mergeCell ref="D2902:E2902"/>
    <mergeCell ref="D2903:E2903"/>
    <mergeCell ref="D2904:E2904"/>
    <mergeCell ref="D2905:E2905"/>
    <mergeCell ref="D2906:E2906"/>
    <mergeCell ref="D2907:E2907"/>
    <mergeCell ref="D2908:E2908"/>
    <mergeCell ref="D2909:E2909"/>
    <mergeCell ref="D2910:E2910"/>
    <mergeCell ref="D2911:E2911"/>
    <mergeCell ref="D2912:E2912"/>
    <mergeCell ref="D2913:E2913"/>
    <mergeCell ref="D2914:E2914"/>
    <mergeCell ref="D2915:E2915"/>
    <mergeCell ref="D2916:E2916"/>
    <mergeCell ref="D2917:E2917"/>
    <mergeCell ref="D2922:E2922"/>
    <mergeCell ref="D2923:E2923"/>
    <mergeCell ref="B2815:E2815"/>
    <mergeCell ref="B2816:E2816"/>
    <mergeCell ref="B2828:E2828"/>
    <mergeCell ref="B2846:E2846"/>
    <mergeCell ref="B2847:E2847"/>
    <mergeCell ref="B2848:E2848"/>
    <mergeCell ref="B2853:E2853"/>
    <mergeCell ref="B2858:E2858"/>
    <mergeCell ref="B2859:E2859"/>
    <mergeCell ref="B2860:E2860"/>
    <mergeCell ref="B2866:E2866"/>
    <mergeCell ref="B2872:E2872"/>
    <mergeCell ref="B2873:E2873"/>
    <mergeCell ref="B2874:E2874"/>
    <mergeCell ref="B2875:E2875"/>
    <mergeCell ref="B2876:E2876"/>
    <mergeCell ref="B2877:E2877"/>
    <mergeCell ref="D2827:E2827"/>
    <mergeCell ref="D2830:E2830"/>
    <mergeCell ref="D2831:E2831"/>
    <mergeCell ref="D2832:E2832"/>
    <mergeCell ref="D2833:E2833"/>
    <mergeCell ref="D2834:E2834"/>
    <mergeCell ref="D2835:E2835"/>
    <mergeCell ref="D2836:E2836"/>
    <mergeCell ref="D2837:E2837"/>
    <mergeCell ref="D2838:E2838"/>
    <mergeCell ref="D2839:E2839"/>
    <mergeCell ref="D2840:E2840"/>
    <mergeCell ref="D2841:E2841"/>
    <mergeCell ref="D2842:E2842"/>
    <mergeCell ref="D2843:E2843"/>
    <mergeCell ref="B2786:E2786"/>
    <mergeCell ref="B2787:E2787"/>
    <mergeCell ref="B2788:E2788"/>
    <mergeCell ref="B2794:E2794"/>
    <mergeCell ref="B2800:E2800"/>
    <mergeCell ref="B2801:E2801"/>
    <mergeCell ref="B2802:E2802"/>
    <mergeCell ref="B2803:E2803"/>
    <mergeCell ref="B2804:E2804"/>
    <mergeCell ref="B2805:E2805"/>
    <mergeCell ref="B2806:E2806"/>
    <mergeCell ref="B2807:E2807"/>
    <mergeCell ref="B2811:G2811"/>
    <mergeCell ref="B2812:G2812"/>
    <mergeCell ref="B2813:G2813"/>
    <mergeCell ref="B2814:G2814"/>
    <mergeCell ref="B2729:E2729"/>
    <mergeCell ref="B2730:E2730"/>
    <mergeCell ref="B2731:E2731"/>
    <mergeCell ref="B2732:E2732"/>
    <mergeCell ref="B2733:E2733"/>
    <mergeCell ref="B2734:E2734"/>
    <mergeCell ref="B2735:E2735"/>
    <mergeCell ref="B2739:G2739"/>
    <mergeCell ref="B2740:G2740"/>
    <mergeCell ref="B2741:G2741"/>
    <mergeCell ref="B2742:G2742"/>
    <mergeCell ref="B2743:E2743"/>
    <mergeCell ref="B2744:E2744"/>
    <mergeCell ref="B2756:E2756"/>
    <mergeCell ref="B2774:E2774"/>
    <mergeCell ref="B2775:E2775"/>
    <mergeCell ref="C2745:E2745"/>
    <mergeCell ref="C2757:E2757"/>
    <mergeCell ref="D2746:E2746"/>
    <mergeCell ref="D2747:E2747"/>
    <mergeCell ref="D2748:E2748"/>
    <mergeCell ref="D2749:E2749"/>
    <mergeCell ref="D2750:E2750"/>
    <mergeCell ref="D2751:E2751"/>
    <mergeCell ref="D2752:E2752"/>
    <mergeCell ref="D2753:E2753"/>
    <mergeCell ref="D2754:E2754"/>
    <mergeCell ref="D2755:E2755"/>
    <mergeCell ref="D2758:E2758"/>
    <mergeCell ref="D2759:E2759"/>
    <mergeCell ref="D2760:E2760"/>
    <mergeCell ref="B2663:E2663"/>
    <mergeCell ref="B2667:G2667"/>
    <mergeCell ref="B2668:G2668"/>
    <mergeCell ref="B2669:G2669"/>
    <mergeCell ref="B2670:G2670"/>
    <mergeCell ref="B2671:E2671"/>
    <mergeCell ref="B2672:E2672"/>
    <mergeCell ref="B2684:E2684"/>
    <mergeCell ref="B2702:E2702"/>
    <mergeCell ref="B2703:E2703"/>
    <mergeCell ref="B2704:E2704"/>
    <mergeCell ref="B2709:E2709"/>
    <mergeCell ref="B2714:E2714"/>
    <mergeCell ref="B2715:E2715"/>
    <mergeCell ref="B2716:E2716"/>
    <mergeCell ref="B2722:E2722"/>
    <mergeCell ref="B2728:E2728"/>
    <mergeCell ref="C2685:E2685"/>
    <mergeCell ref="C2705:E2705"/>
    <mergeCell ref="C2710:E2710"/>
    <mergeCell ref="C2717:E2717"/>
    <mergeCell ref="C2723:E2723"/>
    <mergeCell ref="D2686:E2686"/>
    <mergeCell ref="D2687:E2687"/>
    <mergeCell ref="D2688:E2688"/>
    <mergeCell ref="D2689:E2689"/>
    <mergeCell ref="D2690:E2690"/>
    <mergeCell ref="D2691:E2691"/>
    <mergeCell ref="D2692:E2692"/>
    <mergeCell ref="D2693:E2693"/>
    <mergeCell ref="D2694:E2694"/>
    <mergeCell ref="B2600:E2600"/>
    <mergeCell ref="B2612:E2612"/>
    <mergeCell ref="B2630:E2630"/>
    <mergeCell ref="B2631:E2631"/>
    <mergeCell ref="B2632:E2632"/>
    <mergeCell ref="B2637:E2637"/>
    <mergeCell ref="B2642:E2642"/>
    <mergeCell ref="B2643:E2643"/>
    <mergeCell ref="B2644:E2644"/>
    <mergeCell ref="B2650:E2650"/>
    <mergeCell ref="B2656:E2656"/>
    <mergeCell ref="B2657:E2657"/>
    <mergeCell ref="B2658:E2658"/>
    <mergeCell ref="B2659:E2659"/>
    <mergeCell ref="B2660:E2660"/>
    <mergeCell ref="B2661:E2661"/>
    <mergeCell ref="B2662:E2662"/>
    <mergeCell ref="C2601:E2601"/>
    <mergeCell ref="C2613:E2613"/>
    <mergeCell ref="C2633:E2633"/>
    <mergeCell ref="C2638:E2638"/>
    <mergeCell ref="C2645:E2645"/>
    <mergeCell ref="C2651:E2651"/>
    <mergeCell ref="D2605:E2605"/>
    <mergeCell ref="D2606:E2606"/>
    <mergeCell ref="D2607:E2607"/>
    <mergeCell ref="D2608:E2608"/>
    <mergeCell ref="D2609:E2609"/>
    <mergeCell ref="D2610:E2610"/>
    <mergeCell ref="D2611:E2611"/>
    <mergeCell ref="D2614:E2614"/>
    <mergeCell ref="D2615:E2615"/>
    <mergeCell ref="B2570:E2570"/>
    <mergeCell ref="B2571:E2571"/>
    <mergeCell ref="B2572:E2572"/>
    <mergeCell ref="B2578:E2578"/>
    <mergeCell ref="B2584:E2584"/>
    <mergeCell ref="B2585:E2585"/>
    <mergeCell ref="B2586:E2586"/>
    <mergeCell ref="B2587:E2587"/>
    <mergeCell ref="B2588:E2588"/>
    <mergeCell ref="B2589:E2589"/>
    <mergeCell ref="B2590:E2590"/>
    <mergeCell ref="B2591:E2591"/>
    <mergeCell ref="B2595:G2595"/>
    <mergeCell ref="B2596:G2596"/>
    <mergeCell ref="B2597:G2597"/>
    <mergeCell ref="B2598:G2598"/>
    <mergeCell ref="B2599:E2599"/>
    <mergeCell ref="C2579:E2579"/>
    <mergeCell ref="B2540:E2540"/>
    <mergeCell ref="B2558:E2558"/>
    <mergeCell ref="B2559:E2559"/>
    <mergeCell ref="B2560:E2560"/>
    <mergeCell ref="B2565:E2565"/>
    <mergeCell ref="D2537:E2537"/>
    <mergeCell ref="D2538:E2538"/>
    <mergeCell ref="D2539:E2539"/>
    <mergeCell ref="D2542:E2542"/>
    <mergeCell ref="D2543:E2543"/>
    <mergeCell ref="D2544:E2544"/>
    <mergeCell ref="D2545:E2545"/>
    <mergeCell ref="D2546:E2546"/>
    <mergeCell ref="D2547:E2547"/>
    <mergeCell ref="D2548:E2548"/>
    <mergeCell ref="D2549:E2549"/>
    <mergeCell ref="D2550:E2550"/>
    <mergeCell ref="D2551:E2551"/>
    <mergeCell ref="D2552:E2552"/>
    <mergeCell ref="D2553:E2553"/>
    <mergeCell ref="D2554:E2554"/>
    <mergeCell ref="D2555:E2555"/>
    <mergeCell ref="D2556:E2556"/>
    <mergeCell ref="D2557:E2557"/>
    <mergeCell ref="D2562:E2562"/>
    <mergeCell ref="D2563:E2563"/>
    <mergeCell ref="D2564:E2564"/>
    <mergeCell ref="B2486:E2486"/>
    <mergeCell ref="B2487:E2487"/>
    <mergeCell ref="B2488:E2488"/>
    <mergeCell ref="B2493:E2493"/>
    <mergeCell ref="B2498:E2498"/>
    <mergeCell ref="B2499:E2499"/>
    <mergeCell ref="B2500:E2500"/>
    <mergeCell ref="B2506:E2506"/>
    <mergeCell ref="B2512:E2512"/>
    <mergeCell ref="B2513:E2513"/>
    <mergeCell ref="D2471:E2471"/>
    <mergeCell ref="D2472:E2472"/>
    <mergeCell ref="D2473:E2473"/>
    <mergeCell ref="D2474:E2474"/>
    <mergeCell ref="D2475:E2475"/>
    <mergeCell ref="D2476:E2476"/>
    <mergeCell ref="D2477:E2477"/>
    <mergeCell ref="D2478:E2478"/>
    <mergeCell ref="D2479:E2479"/>
    <mergeCell ref="D2480:E2480"/>
    <mergeCell ref="D2481:E2481"/>
    <mergeCell ref="D2482:E2482"/>
    <mergeCell ref="D2483:E2483"/>
    <mergeCell ref="D2484:E2484"/>
    <mergeCell ref="D2485:E2485"/>
    <mergeCell ref="D2492:E2492"/>
    <mergeCell ref="D2495:E2495"/>
    <mergeCell ref="D2496:E2496"/>
    <mergeCell ref="D2497:E2497"/>
    <mergeCell ref="D2502:E2502"/>
    <mergeCell ref="D2505:E2505"/>
    <mergeCell ref="D2508:E2508"/>
    <mergeCell ref="B2396:E2396"/>
    <mergeCell ref="B2414:E2414"/>
    <mergeCell ref="B2415:E2415"/>
    <mergeCell ref="B2416:E2416"/>
    <mergeCell ref="B2421:E2421"/>
    <mergeCell ref="B2426:E2426"/>
    <mergeCell ref="B2427:E2427"/>
    <mergeCell ref="B2428:E2428"/>
    <mergeCell ref="B2434:E2434"/>
    <mergeCell ref="B2440:E2440"/>
    <mergeCell ref="B2441:E2441"/>
    <mergeCell ref="B2442:E2442"/>
    <mergeCell ref="B2443:E2443"/>
    <mergeCell ref="B2444:E2444"/>
    <mergeCell ref="B2445:E2445"/>
    <mergeCell ref="B2446:E2446"/>
    <mergeCell ref="B2447:E2447"/>
    <mergeCell ref="D2403:E2403"/>
    <mergeCell ref="D2404:E2404"/>
    <mergeCell ref="D2405:E2405"/>
    <mergeCell ref="D2406:E2406"/>
    <mergeCell ref="D2407:E2407"/>
    <mergeCell ref="D2408:E2408"/>
    <mergeCell ref="D2409:E2409"/>
    <mergeCell ref="D2410:E2410"/>
    <mergeCell ref="D2411:E2411"/>
    <mergeCell ref="D2412:E2412"/>
    <mergeCell ref="D2413:E2413"/>
    <mergeCell ref="D2418:E2418"/>
    <mergeCell ref="D2419:E2419"/>
    <mergeCell ref="D2420:E2420"/>
    <mergeCell ref="D2423:E2423"/>
    <mergeCell ref="B2362:E2362"/>
    <mergeCell ref="B2368:E2368"/>
    <mergeCell ref="B2369:E2369"/>
    <mergeCell ref="B2370:E2370"/>
    <mergeCell ref="B2371:E2371"/>
    <mergeCell ref="B2372:E2372"/>
    <mergeCell ref="B2373:E2373"/>
    <mergeCell ref="B2374:E2374"/>
    <mergeCell ref="B2375:E2375"/>
    <mergeCell ref="B2379:G2379"/>
    <mergeCell ref="B2380:G2380"/>
    <mergeCell ref="B2381:G2381"/>
    <mergeCell ref="B2382:G2382"/>
    <mergeCell ref="B2383:E2383"/>
    <mergeCell ref="B2384:E2384"/>
    <mergeCell ref="D2364:E2364"/>
    <mergeCell ref="D2367:E2367"/>
    <mergeCell ref="B2324:E2324"/>
    <mergeCell ref="B2342:E2342"/>
    <mergeCell ref="B2343:E2343"/>
    <mergeCell ref="B2344:E2344"/>
    <mergeCell ref="B2349:E2349"/>
    <mergeCell ref="B2354:E2354"/>
    <mergeCell ref="D2316:E2316"/>
    <mergeCell ref="D2317:E2317"/>
    <mergeCell ref="D2318:E2318"/>
    <mergeCell ref="D2319:E2319"/>
    <mergeCell ref="D2320:E2320"/>
    <mergeCell ref="D2321:E2321"/>
    <mergeCell ref="D2322:E2322"/>
    <mergeCell ref="D2323:E2323"/>
    <mergeCell ref="D2326:E2326"/>
    <mergeCell ref="D2327:E2327"/>
    <mergeCell ref="D2328:E2328"/>
    <mergeCell ref="D2329:E2329"/>
    <mergeCell ref="D2330:E2330"/>
    <mergeCell ref="D2331:E2331"/>
    <mergeCell ref="D2332:E2332"/>
    <mergeCell ref="D2333:E2333"/>
    <mergeCell ref="D2334:E2334"/>
    <mergeCell ref="D2335:E2335"/>
    <mergeCell ref="D2336:E2336"/>
    <mergeCell ref="D2337:E2337"/>
    <mergeCell ref="D2338:E2338"/>
    <mergeCell ref="D2339:E2339"/>
    <mergeCell ref="D2340:E2340"/>
    <mergeCell ref="D2341:E2341"/>
    <mergeCell ref="D2346:E2346"/>
    <mergeCell ref="D2347:E2347"/>
    <mergeCell ref="B2252:E2252"/>
    <mergeCell ref="B2270:E2270"/>
    <mergeCell ref="B2271:E2271"/>
    <mergeCell ref="B2272:E2272"/>
    <mergeCell ref="B2277:E2277"/>
    <mergeCell ref="B2282:E2282"/>
    <mergeCell ref="B2283:E2283"/>
    <mergeCell ref="B2284:E2284"/>
    <mergeCell ref="B2290:E2290"/>
    <mergeCell ref="B2296:E2296"/>
    <mergeCell ref="B2297:E2297"/>
    <mergeCell ref="B2298:E2298"/>
    <mergeCell ref="D2248:E2248"/>
    <mergeCell ref="D2249:E2249"/>
    <mergeCell ref="D2250:E2250"/>
    <mergeCell ref="D2251:E2251"/>
    <mergeCell ref="D2254:E2254"/>
    <mergeCell ref="D2255:E2255"/>
    <mergeCell ref="D2256:E2256"/>
    <mergeCell ref="D2257:E2257"/>
    <mergeCell ref="D2258:E2258"/>
    <mergeCell ref="D2259:E2259"/>
    <mergeCell ref="D2260:E2260"/>
    <mergeCell ref="D2261:E2261"/>
    <mergeCell ref="D2262:E2262"/>
    <mergeCell ref="D2263:E2263"/>
    <mergeCell ref="D2264:E2264"/>
    <mergeCell ref="D2265:E2265"/>
    <mergeCell ref="D2266:E2266"/>
    <mergeCell ref="D2267:E2267"/>
    <mergeCell ref="D2268:E2268"/>
    <mergeCell ref="D2269:E2269"/>
    <mergeCell ref="B2226:E2226"/>
    <mergeCell ref="B2227:E2227"/>
    <mergeCell ref="B2228:E2228"/>
    <mergeCell ref="B2229:E2229"/>
    <mergeCell ref="B2230:E2230"/>
    <mergeCell ref="B2231:E2231"/>
    <mergeCell ref="B2235:G2235"/>
    <mergeCell ref="B2140:E2140"/>
    <mergeCell ref="B2146:E2146"/>
    <mergeCell ref="B2152:E2152"/>
    <mergeCell ref="B2153:E2153"/>
    <mergeCell ref="B2154:E2154"/>
    <mergeCell ref="B2155:E2155"/>
    <mergeCell ref="B2156:E2156"/>
    <mergeCell ref="B2157:E2157"/>
    <mergeCell ref="B2158:E2158"/>
    <mergeCell ref="B2159:E2159"/>
    <mergeCell ref="B2163:G2163"/>
    <mergeCell ref="B2164:G2164"/>
    <mergeCell ref="B2165:G2165"/>
    <mergeCell ref="B2166:G2166"/>
    <mergeCell ref="B2167:E2167"/>
    <mergeCell ref="B2168:E2168"/>
    <mergeCell ref="B2180:E2180"/>
    <mergeCell ref="C2141:E2141"/>
    <mergeCell ref="C2147:E2147"/>
    <mergeCell ref="C2169:E2169"/>
    <mergeCell ref="D2178:E2178"/>
    <mergeCell ref="D2179:E2179"/>
    <mergeCell ref="C2181:E2181"/>
    <mergeCell ref="C2201:E2201"/>
    <mergeCell ref="C2206:E2206"/>
    <mergeCell ref="B2126:E2126"/>
    <mergeCell ref="B2127:E2127"/>
    <mergeCell ref="B2128:E2128"/>
    <mergeCell ref="B2133:E2133"/>
    <mergeCell ref="B2138:E2138"/>
    <mergeCell ref="B2139:E2139"/>
    <mergeCell ref="C2134:E2134"/>
    <mergeCell ref="D2113:E2113"/>
    <mergeCell ref="D2114:E2114"/>
    <mergeCell ref="D2115:E2115"/>
    <mergeCell ref="D2116:E2116"/>
    <mergeCell ref="D2117:E2117"/>
    <mergeCell ref="D2118:E2118"/>
    <mergeCell ref="D2119:E2119"/>
    <mergeCell ref="D2120:E2120"/>
    <mergeCell ref="D2121:E2121"/>
    <mergeCell ref="D2122:E2122"/>
    <mergeCell ref="D2123:E2123"/>
    <mergeCell ref="D2124:E2124"/>
    <mergeCell ref="D2125:E2125"/>
    <mergeCell ref="D2130:E2130"/>
    <mergeCell ref="D2132:E2132"/>
    <mergeCell ref="D2135:E2135"/>
    <mergeCell ref="D2136:E2136"/>
    <mergeCell ref="D2137:E2137"/>
    <mergeCell ref="B2021:G2021"/>
    <mergeCell ref="B2022:G2022"/>
    <mergeCell ref="B2023:E2023"/>
    <mergeCell ref="B2024:E2024"/>
    <mergeCell ref="B2036:E2036"/>
    <mergeCell ref="B2054:E2054"/>
    <mergeCell ref="B2055:E2055"/>
    <mergeCell ref="B2056:E2056"/>
    <mergeCell ref="B2061:E2061"/>
    <mergeCell ref="B2066:E2066"/>
    <mergeCell ref="B2067:E2067"/>
    <mergeCell ref="B2068:E2068"/>
    <mergeCell ref="B2074:E2074"/>
    <mergeCell ref="B2080:E2080"/>
    <mergeCell ref="B2081:E2081"/>
    <mergeCell ref="B2082:E2082"/>
    <mergeCell ref="B2083:E2083"/>
    <mergeCell ref="D2026:E2026"/>
    <mergeCell ref="D2027:E2027"/>
    <mergeCell ref="D2028:E2028"/>
    <mergeCell ref="D2029:E2029"/>
    <mergeCell ref="D2030:E2030"/>
    <mergeCell ref="D2031:E2031"/>
    <mergeCell ref="D2032:E2032"/>
    <mergeCell ref="D2033:E2033"/>
    <mergeCell ref="D2034:E2034"/>
    <mergeCell ref="D2035:E2035"/>
    <mergeCell ref="D2038:E2038"/>
    <mergeCell ref="D2039:E2039"/>
    <mergeCell ref="D2040:E2040"/>
    <mergeCell ref="D2041:E2041"/>
    <mergeCell ref="D2042:E2042"/>
    <mergeCell ref="B1983:E1983"/>
    <mergeCell ref="B1984:E1984"/>
    <mergeCell ref="B1989:E1989"/>
    <mergeCell ref="B1994:E1994"/>
    <mergeCell ref="B1995:E1995"/>
    <mergeCell ref="B1996:E1996"/>
    <mergeCell ref="B2002:E2002"/>
    <mergeCell ref="B2008:E2008"/>
    <mergeCell ref="B2009:E2009"/>
    <mergeCell ref="B2010:E2010"/>
    <mergeCell ref="B2011:E2011"/>
    <mergeCell ref="B2012:E2012"/>
    <mergeCell ref="B2013:E2013"/>
    <mergeCell ref="B2014:E2014"/>
    <mergeCell ref="B2015:E2015"/>
    <mergeCell ref="B2019:G2019"/>
    <mergeCell ref="B2020:G2020"/>
    <mergeCell ref="D1986:E1986"/>
    <mergeCell ref="D1987:E1987"/>
    <mergeCell ref="D1988:E1988"/>
    <mergeCell ref="D1991:E1991"/>
    <mergeCell ref="D1992:E1992"/>
    <mergeCell ref="D1993:E1993"/>
    <mergeCell ref="D1998:E1998"/>
    <mergeCell ref="D2001:E2001"/>
    <mergeCell ref="D2004:E2004"/>
    <mergeCell ref="D2007:E2007"/>
    <mergeCell ref="C1985:E1985"/>
    <mergeCell ref="C1990:E1990"/>
    <mergeCell ref="C1997:E1997"/>
    <mergeCell ref="C2003:E2003"/>
    <mergeCell ref="B1936:E1936"/>
    <mergeCell ref="B1937:E1937"/>
    <mergeCell ref="B1938:E1938"/>
    <mergeCell ref="B1939:E1939"/>
    <mergeCell ref="B1940:E1940"/>
    <mergeCell ref="B1941:E1941"/>
    <mergeCell ref="B1942:E1942"/>
    <mergeCell ref="B1943:E1943"/>
    <mergeCell ref="B1947:G1947"/>
    <mergeCell ref="B1948:G1948"/>
    <mergeCell ref="B1949:G1949"/>
    <mergeCell ref="B1950:G1950"/>
    <mergeCell ref="B1951:E1951"/>
    <mergeCell ref="B1952:E1952"/>
    <mergeCell ref="B1964:E1964"/>
    <mergeCell ref="B1982:E1982"/>
    <mergeCell ref="D1970:E1970"/>
    <mergeCell ref="D1971:E1971"/>
    <mergeCell ref="D1972:E1972"/>
    <mergeCell ref="D1973:E1973"/>
    <mergeCell ref="D1974:E1974"/>
    <mergeCell ref="D1975:E1975"/>
    <mergeCell ref="D1976:E1976"/>
    <mergeCell ref="D1977:E1977"/>
    <mergeCell ref="D1978:E1978"/>
    <mergeCell ref="D1979:E1979"/>
    <mergeCell ref="D1980:E1980"/>
    <mergeCell ref="D1981:E1981"/>
    <mergeCell ref="C1953:E1953"/>
    <mergeCell ref="C1965:E1965"/>
    <mergeCell ref="B1892:E1892"/>
    <mergeCell ref="B1910:E1910"/>
    <mergeCell ref="B1911:E1911"/>
    <mergeCell ref="B1912:E1912"/>
    <mergeCell ref="B1917:E1917"/>
    <mergeCell ref="B1922:E1922"/>
    <mergeCell ref="B1923:E1923"/>
    <mergeCell ref="B1924:E1924"/>
    <mergeCell ref="C1881:E1881"/>
    <mergeCell ref="C1893:E1893"/>
    <mergeCell ref="C1913:E1913"/>
    <mergeCell ref="C1918:E1918"/>
    <mergeCell ref="D1889:E1889"/>
    <mergeCell ref="D1890:E1890"/>
    <mergeCell ref="D1891:E1891"/>
    <mergeCell ref="D1894:E1894"/>
    <mergeCell ref="D1895:E1895"/>
    <mergeCell ref="D1896:E1896"/>
    <mergeCell ref="D1897:E1897"/>
    <mergeCell ref="D1898:E1898"/>
    <mergeCell ref="D1899:E1899"/>
    <mergeCell ref="D1900:E1900"/>
    <mergeCell ref="D1901:E1901"/>
    <mergeCell ref="D1887:E1887"/>
    <mergeCell ref="D1888:E1888"/>
    <mergeCell ref="D1902:E1902"/>
    <mergeCell ref="D1903:E1903"/>
    <mergeCell ref="D1904:E1904"/>
    <mergeCell ref="D1905:E1905"/>
    <mergeCell ref="D1906:E1906"/>
    <mergeCell ref="D1907:E1907"/>
    <mergeCell ref="D1908:E1908"/>
    <mergeCell ref="B1806:G1806"/>
    <mergeCell ref="B1807:E1807"/>
    <mergeCell ref="B1808:E1808"/>
    <mergeCell ref="B1820:E1820"/>
    <mergeCell ref="B1838:E1838"/>
    <mergeCell ref="B1839:E1839"/>
    <mergeCell ref="B1840:E1840"/>
    <mergeCell ref="B1845:E1845"/>
    <mergeCell ref="B1850:E1850"/>
    <mergeCell ref="B1851:E1851"/>
    <mergeCell ref="B1852:E1852"/>
    <mergeCell ref="B1858:E1858"/>
    <mergeCell ref="B1864:E1864"/>
    <mergeCell ref="B1865:E1865"/>
    <mergeCell ref="B1866:E1866"/>
    <mergeCell ref="B1867:E1867"/>
    <mergeCell ref="B1868:E1868"/>
    <mergeCell ref="C1809:E1809"/>
    <mergeCell ref="C1821:E1821"/>
    <mergeCell ref="C1841:E1841"/>
    <mergeCell ref="C1846:E1846"/>
    <mergeCell ref="C1853:E1853"/>
    <mergeCell ref="C1859:E1859"/>
    <mergeCell ref="D1810:E1810"/>
    <mergeCell ref="D1811:E1811"/>
    <mergeCell ref="D1812:E1812"/>
    <mergeCell ref="D1813:E1813"/>
    <mergeCell ref="D1814:E1814"/>
    <mergeCell ref="D1815:E1815"/>
    <mergeCell ref="D1816:E1816"/>
    <mergeCell ref="D1817:E1817"/>
    <mergeCell ref="D1818:E1818"/>
    <mergeCell ref="B1778:E1778"/>
    <mergeCell ref="B1779:E1779"/>
    <mergeCell ref="B1780:E1780"/>
    <mergeCell ref="B1786:E1786"/>
    <mergeCell ref="B1792:E1792"/>
    <mergeCell ref="B1793:E1793"/>
    <mergeCell ref="B1794:E1794"/>
    <mergeCell ref="B1795:E1795"/>
    <mergeCell ref="B1796:E1796"/>
    <mergeCell ref="B1797:E1797"/>
    <mergeCell ref="B1798:E1798"/>
    <mergeCell ref="B1799:E1799"/>
    <mergeCell ref="B1803:G1803"/>
    <mergeCell ref="B1804:G1804"/>
    <mergeCell ref="B1805:G1805"/>
    <mergeCell ref="C1769:E1769"/>
    <mergeCell ref="C1774:E1774"/>
    <mergeCell ref="C1781:E1781"/>
    <mergeCell ref="C1787:E1787"/>
    <mergeCell ref="D1782:E1782"/>
    <mergeCell ref="D1785:E1785"/>
    <mergeCell ref="D1788:E1788"/>
    <mergeCell ref="D1791:E1791"/>
    <mergeCell ref="D1770:E1770"/>
    <mergeCell ref="D1771:E1771"/>
    <mergeCell ref="D1772:E1772"/>
    <mergeCell ref="D1775:E1775"/>
    <mergeCell ref="D1776:E1776"/>
    <mergeCell ref="D1777:E1777"/>
    <mergeCell ref="B1748:E1748"/>
    <mergeCell ref="B1766:E1766"/>
    <mergeCell ref="B1767:E1767"/>
    <mergeCell ref="C1749:E1749"/>
    <mergeCell ref="D1739:E1739"/>
    <mergeCell ref="D1740:E1740"/>
    <mergeCell ref="D1741:E1741"/>
    <mergeCell ref="D1742:E1742"/>
    <mergeCell ref="D1743:E1743"/>
    <mergeCell ref="D1744:E1744"/>
    <mergeCell ref="D1745:E1745"/>
    <mergeCell ref="D1746:E1746"/>
    <mergeCell ref="D1747:E1747"/>
    <mergeCell ref="D1750:E1750"/>
    <mergeCell ref="D1751:E1751"/>
    <mergeCell ref="D1752:E1752"/>
    <mergeCell ref="D1753:E1753"/>
    <mergeCell ref="D1754:E1754"/>
    <mergeCell ref="D1755:E1755"/>
    <mergeCell ref="D1756:E1756"/>
    <mergeCell ref="D1757:E1757"/>
    <mergeCell ref="D1758:E1758"/>
    <mergeCell ref="D1759:E1759"/>
    <mergeCell ref="D1760:E1760"/>
    <mergeCell ref="D1761:E1761"/>
    <mergeCell ref="D1762:E1762"/>
    <mergeCell ref="D1763:E1763"/>
    <mergeCell ref="D1764:E1764"/>
    <mergeCell ref="D1765:E1765"/>
    <mergeCell ref="B1676:E1676"/>
    <mergeCell ref="B1694:E1694"/>
    <mergeCell ref="B1695:E1695"/>
    <mergeCell ref="B1696:E1696"/>
    <mergeCell ref="B1701:E1701"/>
    <mergeCell ref="B1706:E1706"/>
    <mergeCell ref="B1707:E1707"/>
    <mergeCell ref="B1708:E1708"/>
    <mergeCell ref="B1714:E1714"/>
    <mergeCell ref="D1671:E1671"/>
    <mergeCell ref="D1672:E1672"/>
    <mergeCell ref="D1673:E1673"/>
    <mergeCell ref="D1674:E1674"/>
    <mergeCell ref="D1675:E1675"/>
    <mergeCell ref="D1678:E1678"/>
    <mergeCell ref="D1679:E1679"/>
    <mergeCell ref="D1680:E1680"/>
    <mergeCell ref="D1681:E1681"/>
    <mergeCell ref="D1682:E1682"/>
    <mergeCell ref="D1683:E1683"/>
    <mergeCell ref="D1684:E1684"/>
    <mergeCell ref="D1685:E1685"/>
    <mergeCell ref="D1686:E1686"/>
    <mergeCell ref="D1687:E1687"/>
    <mergeCell ref="D1688:E1688"/>
    <mergeCell ref="D1689:E1689"/>
    <mergeCell ref="D1690:E1690"/>
    <mergeCell ref="D1691:E1691"/>
    <mergeCell ref="D1692:E1692"/>
    <mergeCell ref="D1693:E1693"/>
    <mergeCell ref="D1698:E1698"/>
    <mergeCell ref="D1699:E1699"/>
    <mergeCell ref="B1591:E1591"/>
    <mergeCell ref="B1592:E1592"/>
    <mergeCell ref="B1604:E1604"/>
    <mergeCell ref="B1622:E1622"/>
    <mergeCell ref="B1623:E1623"/>
    <mergeCell ref="B1624:E1624"/>
    <mergeCell ref="B1629:E1629"/>
    <mergeCell ref="B1634:E1634"/>
    <mergeCell ref="B1635:E1635"/>
    <mergeCell ref="B1636:E1636"/>
    <mergeCell ref="B1642:E1642"/>
    <mergeCell ref="B1648:E1648"/>
    <mergeCell ref="B1649:E1649"/>
    <mergeCell ref="B1650:E1650"/>
    <mergeCell ref="B1651:E1651"/>
    <mergeCell ref="B1652:E1652"/>
    <mergeCell ref="B1653:E1653"/>
    <mergeCell ref="D1603:E1603"/>
    <mergeCell ref="D1606:E1606"/>
    <mergeCell ref="D1607:E1607"/>
    <mergeCell ref="D1608:E1608"/>
    <mergeCell ref="D1609:E1609"/>
    <mergeCell ref="D1610:E1610"/>
    <mergeCell ref="D1611:E1611"/>
    <mergeCell ref="D1612:E1612"/>
    <mergeCell ref="D1613:E1613"/>
    <mergeCell ref="D1614:E1614"/>
    <mergeCell ref="D1615:E1615"/>
    <mergeCell ref="D1616:E1616"/>
    <mergeCell ref="D1617:E1617"/>
    <mergeCell ref="D1618:E1618"/>
    <mergeCell ref="D1619:E1619"/>
    <mergeCell ref="B1562:E1562"/>
    <mergeCell ref="B1563:E1563"/>
    <mergeCell ref="B1564:E1564"/>
    <mergeCell ref="B1570:E1570"/>
    <mergeCell ref="B1576:E1576"/>
    <mergeCell ref="B1577:E1577"/>
    <mergeCell ref="B1578:E1578"/>
    <mergeCell ref="B1579:E1579"/>
    <mergeCell ref="B1580:E1580"/>
    <mergeCell ref="B1581:E1581"/>
    <mergeCell ref="B1582:E1582"/>
    <mergeCell ref="B1583:E1583"/>
    <mergeCell ref="B1587:G1587"/>
    <mergeCell ref="B1588:G1588"/>
    <mergeCell ref="B1589:G1589"/>
    <mergeCell ref="B1590:G1590"/>
    <mergeCell ref="B1505:E1505"/>
    <mergeCell ref="B1506:E1506"/>
    <mergeCell ref="B1507:E1507"/>
    <mergeCell ref="B1508:E1508"/>
    <mergeCell ref="B1509:E1509"/>
    <mergeCell ref="B1510:E1510"/>
    <mergeCell ref="B1511:E1511"/>
    <mergeCell ref="B1515:G1515"/>
    <mergeCell ref="B1516:G1516"/>
    <mergeCell ref="B1517:G1517"/>
    <mergeCell ref="B1518:G1518"/>
    <mergeCell ref="B1519:E1519"/>
    <mergeCell ref="B1520:E1520"/>
    <mergeCell ref="B1532:E1532"/>
    <mergeCell ref="B1550:E1550"/>
    <mergeCell ref="B1551:E1551"/>
    <mergeCell ref="C1521:E1521"/>
    <mergeCell ref="C1533:E1533"/>
    <mergeCell ref="D1522:E1522"/>
    <mergeCell ref="D1523:E1523"/>
    <mergeCell ref="D1524:E1524"/>
    <mergeCell ref="D1525:E1525"/>
    <mergeCell ref="D1526:E1526"/>
    <mergeCell ref="D1527:E1527"/>
    <mergeCell ref="D1528:E1528"/>
    <mergeCell ref="D1529:E1529"/>
    <mergeCell ref="D1530:E1530"/>
    <mergeCell ref="D1531:E1531"/>
    <mergeCell ref="D1534:E1534"/>
    <mergeCell ref="D1535:E1535"/>
    <mergeCell ref="D1536:E1536"/>
    <mergeCell ref="B1439:E1439"/>
    <mergeCell ref="B1443:G1443"/>
    <mergeCell ref="B1444:G1444"/>
    <mergeCell ref="B1445:G1445"/>
    <mergeCell ref="B1446:G1446"/>
    <mergeCell ref="B1447:E1447"/>
    <mergeCell ref="B1448:E1448"/>
    <mergeCell ref="B1460:E1460"/>
    <mergeCell ref="B1478:E1478"/>
    <mergeCell ref="B1479:E1479"/>
    <mergeCell ref="B1480:E1480"/>
    <mergeCell ref="B1485:E1485"/>
    <mergeCell ref="B1490:E1490"/>
    <mergeCell ref="B1491:E1491"/>
    <mergeCell ref="B1492:E1492"/>
    <mergeCell ref="B1498:E1498"/>
    <mergeCell ref="B1504:E1504"/>
    <mergeCell ref="C1461:E1461"/>
    <mergeCell ref="C1481:E1481"/>
    <mergeCell ref="C1486:E1486"/>
    <mergeCell ref="C1493:E1493"/>
    <mergeCell ref="C1499:E1499"/>
    <mergeCell ref="D1462:E1462"/>
    <mergeCell ref="D1463:E1463"/>
    <mergeCell ref="D1464:E1464"/>
    <mergeCell ref="D1465:E1465"/>
    <mergeCell ref="D1466:E1466"/>
    <mergeCell ref="D1467:E1467"/>
    <mergeCell ref="D1468:E1468"/>
    <mergeCell ref="D1469:E1469"/>
    <mergeCell ref="D1470:E1470"/>
    <mergeCell ref="B1376:E1376"/>
    <mergeCell ref="B1388:E1388"/>
    <mergeCell ref="B1406:E1406"/>
    <mergeCell ref="B1407:E1407"/>
    <mergeCell ref="B1408:E1408"/>
    <mergeCell ref="B1413:E1413"/>
    <mergeCell ref="B1418:E1418"/>
    <mergeCell ref="B1419:E1419"/>
    <mergeCell ref="B1420:E1420"/>
    <mergeCell ref="B1426:E1426"/>
    <mergeCell ref="B1432:E1432"/>
    <mergeCell ref="B1433:E1433"/>
    <mergeCell ref="B1434:E1434"/>
    <mergeCell ref="B1435:E1435"/>
    <mergeCell ref="B1436:E1436"/>
    <mergeCell ref="B1437:E1437"/>
    <mergeCell ref="B1438:E1438"/>
    <mergeCell ref="C1377:E1377"/>
    <mergeCell ref="C1389:E1389"/>
    <mergeCell ref="C1409:E1409"/>
    <mergeCell ref="C1414:E1414"/>
    <mergeCell ref="C1421:E1421"/>
    <mergeCell ref="C1427:E1427"/>
    <mergeCell ref="D1381:E1381"/>
    <mergeCell ref="D1382:E1382"/>
    <mergeCell ref="D1383:E1383"/>
    <mergeCell ref="D1384:E1384"/>
    <mergeCell ref="D1385:E1385"/>
    <mergeCell ref="D1386:E1386"/>
    <mergeCell ref="D1387:E1387"/>
    <mergeCell ref="D1390:E1390"/>
    <mergeCell ref="D1391:E1391"/>
    <mergeCell ref="B1346:E1346"/>
    <mergeCell ref="B1347:E1347"/>
    <mergeCell ref="B1348:E1348"/>
    <mergeCell ref="B1354:E1354"/>
    <mergeCell ref="B1360:E1360"/>
    <mergeCell ref="B1361:E1361"/>
    <mergeCell ref="B1362:E1362"/>
    <mergeCell ref="B1363:E1363"/>
    <mergeCell ref="B1364:E1364"/>
    <mergeCell ref="B1365:E1365"/>
    <mergeCell ref="B1366:E1366"/>
    <mergeCell ref="B1367:E1367"/>
    <mergeCell ref="B1371:G1371"/>
    <mergeCell ref="B1372:G1372"/>
    <mergeCell ref="B1373:G1373"/>
    <mergeCell ref="B1374:G1374"/>
    <mergeCell ref="B1375:E1375"/>
    <mergeCell ref="C1355:E1355"/>
    <mergeCell ref="B1316:E1316"/>
    <mergeCell ref="B1334:E1334"/>
    <mergeCell ref="B1335:E1335"/>
    <mergeCell ref="B1336:E1336"/>
    <mergeCell ref="B1341:E1341"/>
    <mergeCell ref="D1313:E1313"/>
    <mergeCell ref="D1314:E1314"/>
    <mergeCell ref="D1315:E1315"/>
    <mergeCell ref="D1318:E1318"/>
    <mergeCell ref="D1319:E1319"/>
    <mergeCell ref="D1320:E1320"/>
    <mergeCell ref="D1321:E1321"/>
    <mergeCell ref="D1322:E1322"/>
    <mergeCell ref="D1323:E1323"/>
    <mergeCell ref="D1324:E1324"/>
    <mergeCell ref="D1325:E1325"/>
    <mergeCell ref="D1326:E1326"/>
    <mergeCell ref="D1327:E1327"/>
    <mergeCell ref="D1328:E1328"/>
    <mergeCell ref="D1329:E1329"/>
    <mergeCell ref="D1330:E1330"/>
    <mergeCell ref="D1331:E1331"/>
    <mergeCell ref="D1332:E1332"/>
    <mergeCell ref="D1333:E1333"/>
    <mergeCell ref="D1338:E1338"/>
    <mergeCell ref="D1339:E1339"/>
    <mergeCell ref="D1340:E1340"/>
    <mergeCell ref="B1262:E1262"/>
    <mergeCell ref="B1263:E1263"/>
    <mergeCell ref="B1264:E1264"/>
    <mergeCell ref="B1269:E1269"/>
    <mergeCell ref="B1274:E1274"/>
    <mergeCell ref="B1275:E1275"/>
    <mergeCell ref="B1276:E1276"/>
    <mergeCell ref="B1282:E1282"/>
    <mergeCell ref="B1288:E1288"/>
    <mergeCell ref="B1289:E1289"/>
    <mergeCell ref="D1247:E1247"/>
    <mergeCell ref="D1248:E1248"/>
    <mergeCell ref="D1249:E1249"/>
    <mergeCell ref="D1250:E1250"/>
    <mergeCell ref="D1251:E1251"/>
    <mergeCell ref="D1252:E1252"/>
    <mergeCell ref="D1253:E1253"/>
    <mergeCell ref="D1254:E1254"/>
    <mergeCell ref="D1255:E1255"/>
    <mergeCell ref="D1256:E1256"/>
    <mergeCell ref="D1257:E1257"/>
    <mergeCell ref="D1258:E1258"/>
    <mergeCell ref="D1259:E1259"/>
    <mergeCell ref="D1260:E1260"/>
    <mergeCell ref="D1261:E1261"/>
    <mergeCell ref="D1268:E1268"/>
    <mergeCell ref="D1271:E1271"/>
    <mergeCell ref="D1272:E1272"/>
    <mergeCell ref="D1273:E1273"/>
    <mergeCell ref="D1278:E1278"/>
    <mergeCell ref="D1281:E1281"/>
    <mergeCell ref="D1284:E1284"/>
    <mergeCell ref="B1172:E1172"/>
    <mergeCell ref="B1190:E1190"/>
    <mergeCell ref="B1191:E1191"/>
    <mergeCell ref="B1192:E1192"/>
    <mergeCell ref="B1197:E1197"/>
    <mergeCell ref="B1202:E1202"/>
    <mergeCell ref="B1203:E1203"/>
    <mergeCell ref="B1204:E1204"/>
    <mergeCell ref="B1210:E1210"/>
    <mergeCell ref="B1216:E1216"/>
    <mergeCell ref="B1217:E1217"/>
    <mergeCell ref="B1218:E1218"/>
    <mergeCell ref="B1219:E1219"/>
    <mergeCell ref="B1220:E1220"/>
    <mergeCell ref="B1221:E1221"/>
    <mergeCell ref="B1222:E1222"/>
    <mergeCell ref="B1223:E1223"/>
    <mergeCell ref="D1179:E1179"/>
    <mergeCell ref="D1180:E1180"/>
    <mergeCell ref="D1181:E1181"/>
    <mergeCell ref="D1182:E1182"/>
    <mergeCell ref="D1183:E1183"/>
    <mergeCell ref="D1184:E1184"/>
    <mergeCell ref="D1185:E1185"/>
    <mergeCell ref="D1186:E1186"/>
    <mergeCell ref="D1187:E1187"/>
    <mergeCell ref="D1188:E1188"/>
    <mergeCell ref="D1189:E1189"/>
    <mergeCell ref="D1194:E1194"/>
    <mergeCell ref="D1195:E1195"/>
    <mergeCell ref="D1196:E1196"/>
    <mergeCell ref="D1199:E1199"/>
    <mergeCell ref="B1138:E1138"/>
    <mergeCell ref="B1144:E1144"/>
    <mergeCell ref="B1145:E1145"/>
    <mergeCell ref="B1146:E1146"/>
    <mergeCell ref="B1147:E1147"/>
    <mergeCell ref="B1148:E1148"/>
    <mergeCell ref="B1149:E1149"/>
    <mergeCell ref="B1150:E1150"/>
    <mergeCell ref="B1151:E1151"/>
    <mergeCell ref="B1155:G1155"/>
    <mergeCell ref="B1156:G1156"/>
    <mergeCell ref="B1157:G1157"/>
    <mergeCell ref="B1158:G1158"/>
    <mergeCell ref="B1159:E1159"/>
    <mergeCell ref="B1160:E1160"/>
    <mergeCell ref="D1140:E1140"/>
    <mergeCell ref="D1143:E1143"/>
    <mergeCell ref="B1100:E1100"/>
    <mergeCell ref="B1118:E1118"/>
    <mergeCell ref="B1119:E1119"/>
    <mergeCell ref="B1120:E1120"/>
    <mergeCell ref="B1125:E1125"/>
    <mergeCell ref="B1130:E1130"/>
    <mergeCell ref="D1092:E1092"/>
    <mergeCell ref="D1093:E1093"/>
    <mergeCell ref="D1094:E1094"/>
    <mergeCell ref="D1095:E1095"/>
    <mergeCell ref="D1096:E1096"/>
    <mergeCell ref="D1097:E1097"/>
    <mergeCell ref="D1098:E1098"/>
    <mergeCell ref="D1099:E1099"/>
    <mergeCell ref="D1102:E1102"/>
    <mergeCell ref="D1103:E1103"/>
    <mergeCell ref="D1104:E1104"/>
    <mergeCell ref="D1105:E1105"/>
    <mergeCell ref="D1106:E1106"/>
    <mergeCell ref="D1107:E1107"/>
    <mergeCell ref="D1108:E1108"/>
    <mergeCell ref="D1109:E1109"/>
    <mergeCell ref="D1110:E1110"/>
    <mergeCell ref="D1111:E1111"/>
    <mergeCell ref="D1112:E1112"/>
    <mergeCell ref="D1113:E1113"/>
    <mergeCell ref="D1114:E1114"/>
    <mergeCell ref="D1115:E1115"/>
    <mergeCell ref="D1116:E1116"/>
    <mergeCell ref="D1117:E1117"/>
    <mergeCell ref="D1122:E1122"/>
    <mergeCell ref="D1123:E1123"/>
    <mergeCell ref="B1028:E1028"/>
    <mergeCell ref="B1046:E1046"/>
    <mergeCell ref="B1047:E1047"/>
    <mergeCell ref="B1048:E1048"/>
    <mergeCell ref="B1053:E1053"/>
    <mergeCell ref="B1058:E1058"/>
    <mergeCell ref="B1059:E1059"/>
    <mergeCell ref="B1060:E1060"/>
    <mergeCell ref="B1066:E1066"/>
    <mergeCell ref="B1072:E1072"/>
    <mergeCell ref="B1073:E1073"/>
    <mergeCell ref="B1074:E1074"/>
    <mergeCell ref="D1024:E1024"/>
    <mergeCell ref="D1025:E1025"/>
    <mergeCell ref="D1026:E1026"/>
    <mergeCell ref="D1027:E1027"/>
    <mergeCell ref="D1030:E1030"/>
    <mergeCell ref="D1031:E1031"/>
    <mergeCell ref="D1032:E1032"/>
    <mergeCell ref="D1033:E1033"/>
    <mergeCell ref="D1034:E1034"/>
    <mergeCell ref="D1035:E1035"/>
    <mergeCell ref="D1036:E1036"/>
    <mergeCell ref="D1037:E1037"/>
    <mergeCell ref="D1038:E1038"/>
    <mergeCell ref="D1039:E1039"/>
    <mergeCell ref="D1040:E1040"/>
    <mergeCell ref="D1041:E1041"/>
    <mergeCell ref="D1042:E1042"/>
    <mergeCell ref="D1043:E1043"/>
    <mergeCell ref="D1044:E1044"/>
    <mergeCell ref="D1045:E1045"/>
    <mergeCell ref="B1002:E1002"/>
    <mergeCell ref="B1003:E1003"/>
    <mergeCell ref="B1004:E1004"/>
    <mergeCell ref="B1005:E1005"/>
    <mergeCell ref="B1006:E1006"/>
    <mergeCell ref="B1007:E1007"/>
    <mergeCell ref="B1011:G1011"/>
    <mergeCell ref="B916:E916"/>
    <mergeCell ref="B922:E922"/>
    <mergeCell ref="B928:E928"/>
    <mergeCell ref="B929:E929"/>
    <mergeCell ref="B930:E930"/>
    <mergeCell ref="B931:E931"/>
    <mergeCell ref="B932:E932"/>
    <mergeCell ref="B933:E933"/>
    <mergeCell ref="B934:E934"/>
    <mergeCell ref="B935:E935"/>
    <mergeCell ref="B939:G939"/>
    <mergeCell ref="B940:G940"/>
    <mergeCell ref="B941:G941"/>
    <mergeCell ref="B942:G942"/>
    <mergeCell ref="B943:E943"/>
    <mergeCell ref="B944:E944"/>
    <mergeCell ref="B956:E956"/>
    <mergeCell ref="C917:E917"/>
    <mergeCell ref="C923:E923"/>
    <mergeCell ref="C945:E945"/>
    <mergeCell ref="D954:E954"/>
    <mergeCell ref="D955:E955"/>
    <mergeCell ref="C957:E957"/>
    <mergeCell ref="C977:E977"/>
    <mergeCell ref="C982:E982"/>
    <mergeCell ref="B902:E902"/>
    <mergeCell ref="B903:E903"/>
    <mergeCell ref="B904:E904"/>
    <mergeCell ref="B909:E909"/>
    <mergeCell ref="B914:E914"/>
    <mergeCell ref="B915:E915"/>
    <mergeCell ref="C910:E910"/>
    <mergeCell ref="D889:E889"/>
    <mergeCell ref="D890:E890"/>
    <mergeCell ref="D891:E891"/>
    <mergeCell ref="D892:E892"/>
    <mergeCell ref="D893:E893"/>
    <mergeCell ref="D894:E894"/>
    <mergeCell ref="D895:E895"/>
    <mergeCell ref="D896:E896"/>
    <mergeCell ref="D897:E897"/>
    <mergeCell ref="D898:E898"/>
    <mergeCell ref="D899:E899"/>
    <mergeCell ref="D900:E900"/>
    <mergeCell ref="D901:E901"/>
    <mergeCell ref="D906:E906"/>
    <mergeCell ref="D912:E912"/>
    <mergeCell ref="D913:E913"/>
    <mergeCell ref="B797:G797"/>
    <mergeCell ref="B798:G798"/>
    <mergeCell ref="B799:E799"/>
    <mergeCell ref="B800:E800"/>
    <mergeCell ref="B812:E812"/>
    <mergeCell ref="B830:E830"/>
    <mergeCell ref="B831:E831"/>
    <mergeCell ref="B832:E832"/>
    <mergeCell ref="B837:E837"/>
    <mergeCell ref="B842:E842"/>
    <mergeCell ref="B843:E843"/>
    <mergeCell ref="B844:E844"/>
    <mergeCell ref="B850:E850"/>
    <mergeCell ref="B856:E856"/>
    <mergeCell ref="B857:E857"/>
    <mergeCell ref="B858:E858"/>
    <mergeCell ref="B859:E859"/>
    <mergeCell ref="D802:E802"/>
    <mergeCell ref="D803:E803"/>
    <mergeCell ref="D804:E804"/>
    <mergeCell ref="D805:E805"/>
    <mergeCell ref="D806:E806"/>
    <mergeCell ref="D807:E807"/>
    <mergeCell ref="D808:E808"/>
    <mergeCell ref="D809:E809"/>
    <mergeCell ref="D810:E810"/>
    <mergeCell ref="D811:E811"/>
    <mergeCell ref="D814:E814"/>
    <mergeCell ref="D815:E815"/>
    <mergeCell ref="D816:E816"/>
    <mergeCell ref="D817:E817"/>
    <mergeCell ref="D818:E818"/>
    <mergeCell ref="B759:E759"/>
    <mergeCell ref="B760:E760"/>
    <mergeCell ref="B765:E765"/>
    <mergeCell ref="B770:E770"/>
    <mergeCell ref="B771:E771"/>
    <mergeCell ref="B772:E772"/>
    <mergeCell ref="B778:E778"/>
    <mergeCell ref="B784:E784"/>
    <mergeCell ref="B785:E785"/>
    <mergeCell ref="B786:E786"/>
    <mergeCell ref="B787:E787"/>
    <mergeCell ref="B788:E788"/>
    <mergeCell ref="B789:E789"/>
    <mergeCell ref="B790:E790"/>
    <mergeCell ref="B791:E791"/>
    <mergeCell ref="B795:G795"/>
    <mergeCell ref="B796:G796"/>
    <mergeCell ref="D762:E762"/>
    <mergeCell ref="D763:E763"/>
    <mergeCell ref="D764:E764"/>
    <mergeCell ref="D767:E767"/>
    <mergeCell ref="D768:E768"/>
    <mergeCell ref="D769:E769"/>
    <mergeCell ref="D774:E774"/>
    <mergeCell ref="D777:E777"/>
    <mergeCell ref="D780:E780"/>
    <mergeCell ref="D783:E783"/>
    <mergeCell ref="C761:E761"/>
    <mergeCell ref="C766:E766"/>
    <mergeCell ref="C773:E773"/>
    <mergeCell ref="C779:E779"/>
    <mergeCell ref="B712:E712"/>
    <mergeCell ref="B713:E713"/>
    <mergeCell ref="B714:E714"/>
    <mergeCell ref="B715:E715"/>
    <mergeCell ref="B716:E716"/>
    <mergeCell ref="B717:E717"/>
    <mergeCell ref="B718:E718"/>
    <mergeCell ref="B719:E719"/>
    <mergeCell ref="B723:G723"/>
    <mergeCell ref="B724:G724"/>
    <mergeCell ref="B725:G725"/>
    <mergeCell ref="B726:G726"/>
    <mergeCell ref="B727:E727"/>
    <mergeCell ref="B728:E728"/>
    <mergeCell ref="B740:E740"/>
    <mergeCell ref="B758:E758"/>
    <mergeCell ref="D746:E746"/>
    <mergeCell ref="D747:E747"/>
    <mergeCell ref="D748:E748"/>
    <mergeCell ref="D749:E749"/>
    <mergeCell ref="D750:E750"/>
    <mergeCell ref="D751:E751"/>
    <mergeCell ref="D752:E752"/>
    <mergeCell ref="D753:E753"/>
    <mergeCell ref="D754:E754"/>
    <mergeCell ref="D755:E755"/>
    <mergeCell ref="D756:E756"/>
    <mergeCell ref="D757:E757"/>
    <mergeCell ref="C729:E729"/>
    <mergeCell ref="C741:E741"/>
    <mergeCell ref="B668:E668"/>
    <mergeCell ref="B686:E686"/>
    <mergeCell ref="B687:E687"/>
    <mergeCell ref="B688:E688"/>
    <mergeCell ref="B693:E693"/>
    <mergeCell ref="B698:E698"/>
    <mergeCell ref="B699:E699"/>
    <mergeCell ref="B700:E700"/>
    <mergeCell ref="C657:E657"/>
    <mergeCell ref="C669:E669"/>
    <mergeCell ref="C689:E689"/>
    <mergeCell ref="C694:E694"/>
    <mergeCell ref="D665:E665"/>
    <mergeCell ref="D666:E666"/>
    <mergeCell ref="D667:E667"/>
    <mergeCell ref="D670:E670"/>
    <mergeCell ref="D671:E671"/>
    <mergeCell ref="D672:E672"/>
    <mergeCell ref="D673:E673"/>
    <mergeCell ref="D674:E674"/>
    <mergeCell ref="D675:E675"/>
    <mergeCell ref="D676:E676"/>
    <mergeCell ref="D677:E677"/>
    <mergeCell ref="D678:E678"/>
    <mergeCell ref="D679:E679"/>
    <mergeCell ref="D680:E680"/>
    <mergeCell ref="D681:E681"/>
    <mergeCell ref="D682:E682"/>
    <mergeCell ref="D683:E683"/>
    <mergeCell ref="D684:E684"/>
    <mergeCell ref="D685:E685"/>
    <mergeCell ref="D690:E690"/>
    <mergeCell ref="B582:G582"/>
    <mergeCell ref="B583:E583"/>
    <mergeCell ref="B584:E584"/>
    <mergeCell ref="B596:E596"/>
    <mergeCell ref="B614:E614"/>
    <mergeCell ref="B615:E615"/>
    <mergeCell ref="B616:E616"/>
    <mergeCell ref="B621:E621"/>
    <mergeCell ref="B626:E626"/>
    <mergeCell ref="B627:E627"/>
    <mergeCell ref="B628:E628"/>
    <mergeCell ref="B634:E634"/>
    <mergeCell ref="B640:E640"/>
    <mergeCell ref="B641:E641"/>
    <mergeCell ref="B642:E642"/>
    <mergeCell ref="B643:E643"/>
    <mergeCell ref="B644:E644"/>
    <mergeCell ref="C585:E585"/>
    <mergeCell ref="C597:E597"/>
    <mergeCell ref="C617:E617"/>
    <mergeCell ref="C622:E622"/>
    <mergeCell ref="C629:E629"/>
    <mergeCell ref="C635:E635"/>
    <mergeCell ref="D586:E586"/>
    <mergeCell ref="D587:E587"/>
    <mergeCell ref="D588:E588"/>
    <mergeCell ref="D589:E589"/>
    <mergeCell ref="D590:E590"/>
    <mergeCell ref="D591:E591"/>
    <mergeCell ref="D592:E592"/>
    <mergeCell ref="D593:E593"/>
    <mergeCell ref="D594:E594"/>
    <mergeCell ref="B544:E544"/>
    <mergeCell ref="B549:E549"/>
    <mergeCell ref="B554:E554"/>
    <mergeCell ref="B555:E555"/>
    <mergeCell ref="B556:E556"/>
    <mergeCell ref="B562:E562"/>
    <mergeCell ref="B568:E568"/>
    <mergeCell ref="B569:E569"/>
    <mergeCell ref="B570:E570"/>
    <mergeCell ref="B571:E571"/>
    <mergeCell ref="B572:E572"/>
    <mergeCell ref="B573:E573"/>
    <mergeCell ref="B574:E574"/>
    <mergeCell ref="B575:E575"/>
    <mergeCell ref="B579:G579"/>
    <mergeCell ref="B580:G580"/>
    <mergeCell ref="B581:G581"/>
    <mergeCell ref="C545:E545"/>
    <mergeCell ref="C550:E550"/>
    <mergeCell ref="C557:E557"/>
    <mergeCell ref="C563:E563"/>
    <mergeCell ref="D546:E546"/>
    <mergeCell ref="D547:E547"/>
    <mergeCell ref="D548:E548"/>
    <mergeCell ref="D551:E551"/>
    <mergeCell ref="D552:E552"/>
    <mergeCell ref="D553:E553"/>
    <mergeCell ref="D558:E558"/>
    <mergeCell ref="D561:E561"/>
    <mergeCell ref="D564:E564"/>
    <mergeCell ref="D567:E567"/>
    <mergeCell ref="B542:E542"/>
    <mergeCell ref="B543:E543"/>
    <mergeCell ref="C525:E525"/>
    <mergeCell ref="D530:E530"/>
    <mergeCell ref="D531:E531"/>
    <mergeCell ref="D532:E532"/>
    <mergeCell ref="D533:E533"/>
    <mergeCell ref="D534:E534"/>
    <mergeCell ref="D535:E535"/>
    <mergeCell ref="D536:E536"/>
    <mergeCell ref="D537:E537"/>
    <mergeCell ref="D538:E538"/>
    <mergeCell ref="D539:E539"/>
    <mergeCell ref="D540:E540"/>
    <mergeCell ref="D541:E541"/>
    <mergeCell ref="B430:E430"/>
    <mergeCell ref="B431:E431"/>
    <mergeCell ref="B435:G435"/>
    <mergeCell ref="B436:G436"/>
    <mergeCell ref="B437:G437"/>
    <mergeCell ref="B438:G438"/>
    <mergeCell ref="B439:E439"/>
    <mergeCell ref="B440:E440"/>
    <mergeCell ref="B452:E452"/>
    <mergeCell ref="B470:E470"/>
    <mergeCell ref="B471:E471"/>
    <mergeCell ref="B472:E472"/>
    <mergeCell ref="B477:E477"/>
    <mergeCell ref="B482:E482"/>
    <mergeCell ref="B483:E483"/>
    <mergeCell ref="B484:E484"/>
    <mergeCell ref="B490:E490"/>
    <mergeCell ref="D443:E443"/>
    <mergeCell ref="D444:E444"/>
    <mergeCell ref="D445:E445"/>
    <mergeCell ref="D446:E446"/>
    <mergeCell ref="D447:E447"/>
    <mergeCell ref="D448:E448"/>
    <mergeCell ref="D449:E449"/>
    <mergeCell ref="D450:E450"/>
    <mergeCell ref="D451:E451"/>
    <mergeCell ref="D454:E454"/>
    <mergeCell ref="D455:E455"/>
    <mergeCell ref="D456:E456"/>
    <mergeCell ref="D457:E457"/>
    <mergeCell ref="D458:E458"/>
    <mergeCell ref="D459:E459"/>
    <mergeCell ref="B367:E367"/>
    <mergeCell ref="B368:E368"/>
    <mergeCell ref="B380:E380"/>
    <mergeCell ref="B398:E398"/>
    <mergeCell ref="B399:E399"/>
    <mergeCell ref="B400:E400"/>
    <mergeCell ref="B405:E405"/>
    <mergeCell ref="B410:E410"/>
    <mergeCell ref="B411:E411"/>
    <mergeCell ref="B412:E412"/>
    <mergeCell ref="B418:E418"/>
    <mergeCell ref="B424:E424"/>
    <mergeCell ref="B425:E425"/>
    <mergeCell ref="B426:E426"/>
    <mergeCell ref="B427:E427"/>
    <mergeCell ref="B428:E428"/>
    <mergeCell ref="B429:E429"/>
    <mergeCell ref="D375:E375"/>
    <mergeCell ref="D376:E376"/>
    <mergeCell ref="D377:E377"/>
    <mergeCell ref="D378:E378"/>
    <mergeCell ref="D379:E379"/>
    <mergeCell ref="D382:E382"/>
    <mergeCell ref="D383:E383"/>
    <mergeCell ref="D384:E384"/>
    <mergeCell ref="D385:E385"/>
    <mergeCell ref="D386:E386"/>
    <mergeCell ref="D387:E387"/>
    <mergeCell ref="D388:E388"/>
    <mergeCell ref="D389:E389"/>
    <mergeCell ref="D390:E390"/>
    <mergeCell ref="D391:E391"/>
    <mergeCell ref="B333:E333"/>
    <mergeCell ref="B338:E338"/>
    <mergeCell ref="B339:E339"/>
    <mergeCell ref="B340:E340"/>
    <mergeCell ref="B346:E346"/>
    <mergeCell ref="B352:E352"/>
    <mergeCell ref="B353:E353"/>
    <mergeCell ref="B354:E354"/>
    <mergeCell ref="B355:E355"/>
    <mergeCell ref="B356:E356"/>
    <mergeCell ref="B357:E357"/>
    <mergeCell ref="B358:E358"/>
    <mergeCell ref="B359:E359"/>
    <mergeCell ref="B363:G363"/>
    <mergeCell ref="B364:G364"/>
    <mergeCell ref="B365:G365"/>
    <mergeCell ref="B366:G366"/>
    <mergeCell ref="B326:E326"/>
    <mergeCell ref="B327:E327"/>
    <mergeCell ref="B328:E328"/>
    <mergeCell ref="C297:E297"/>
    <mergeCell ref="C309:E309"/>
    <mergeCell ref="D315:E315"/>
    <mergeCell ref="D316:E316"/>
    <mergeCell ref="D317:E317"/>
    <mergeCell ref="D318:E318"/>
    <mergeCell ref="D319:E319"/>
    <mergeCell ref="D320:E320"/>
    <mergeCell ref="D321:E321"/>
    <mergeCell ref="D322:E322"/>
    <mergeCell ref="D323:E323"/>
    <mergeCell ref="D324:E324"/>
    <mergeCell ref="D325:E325"/>
    <mergeCell ref="B215:E215"/>
    <mergeCell ref="B219:G219"/>
    <mergeCell ref="B220:G220"/>
    <mergeCell ref="B221:G221"/>
    <mergeCell ref="B222:G222"/>
    <mergeCell ref="B223:E223"/>
    <mergeCell ref="B224:E224"/>
    <mergeCell ref="B236:E236"/>
    <mergeCell ref="B254:E254"/>
    <mergeCell ref="B255:E255"/>
    <mergeCell ref="B256:E256"/>
    <mergeCell ref="B261:E261"/>
    <mergeCell ref="B266:E266"/>
    <mergeCell ref="B267:E267"/>
    <mergeCell ref="B268:E268"/>
    <mergeCell ref="B274:E274"/>
    <mergeCell ref="C275:E275"/>
    <mergeCell ref="D231:E231"/>
    <mergeCell ref="D232:E232"/>
    <mergeCell ref="D233:E233"/>
    <mergeCell ref="D234:E234"/>
    <mergeCell ref="D235:E235"/>
    <mergeCell ref="D238:E238"/>
    <mergeCell ref="D239:E239"/>
    <mergeCell ref="D240:E240"/>
    <mergeCell ref="D241:E241"/>
    <mergeCell ref="D242:E242"/>
    <mergeCell ref="D243:E243"/>
    <mergeCell ref="D244:E244"/>
    <mergeCell ref="B152:E152"/>
    <mergeCell ref="B164:E164"/>
    <mergeCell ref="B182:E182"/>
    <mergeCell ref="B183:E183"/>
    <mergeCell ref="B184:E184"/>
    <mergeCell ref="B189:E189"/>
    <mergeCell ref="B194:E194"/>
    <mergeCell ref="B195:E195"/>
    <mergeCell ref="B196:E196"/>
    <mergeCell ref="B202:E202"/>
    <mergeCell ref="B208:E208"/>
    <mergeCell ref="B209:E209"/>
    <mergeCell ref="B210:E210"/>
    <mergeCell ref="B211:E211"/>
    <mergeCell ref="B212:E212"/>
    <mergeCell ref="B213:E213"/>
    <mergeCell ref="B214:E214"/>
    <mergeCell ref="D163:E163"/>
    <mergeCell ref="D166:E166"/>
    <mergeCell ref="D167:E167"/>
    <mergeCell ref="D168:E168"/>
    <mergeCell ref="D169:E169"/>
    <mergeCell ref="D170:E170"/>
    <mergeCell ref="D171:E171"/>
    <mergeCell ref="D172:E172"/>
    <mergeCell ref="D173:E173"/>
    <mergeCell ref="D174:E174"/>
    <mergeCell ref="D175:E175"/>
    <mergeCell ref="D176:E176"/>
    <mergeCell ref="D177:E177"/>
    <mergeCell ref="D178:E178"/>
    <mergeCell ref="D179:E179"/>
    <mergeCell ref="B122:E122"/>
    <mergeCell ref="B123:E123"/>
    <mergeCell ref="B124:E124"/>
    <mergeCell ref="B130:E130"/>
    <mergeCell ref="B136:E136"/>
    <mergeCell ref="B137:E137"/>
    <mergeCell ref="B138:E138"/>
    <mergeCell ref="B139:E139"/>
    <mergeCell ref="B140:E140"/>
    <mergeCell ref="B141:E141"/>
    <mergeCell ref="B142:E142"/>
    <mergeCell ref="B143:E143"/>
    <mergeCell ref="B147:G147"/>
    <mergeCell ref="B148:G148"/>
    <mergeCell ref="B149:G149"/>
    <mergeCell ref="B150:G150"/>
    <mergeCell ref="B151:E151"/>
    <mergeCell ref="B110:E110"/>
    <mergeCell ref="B111:E111"/>
    <mergeCell ref="B112:E112"/>
    <mergeCell ref="B117:E117"/>
    <mergeCell ref="D97:E97"/>
    <mergeCell ref="D98:E98"/>
    <mergeCell ref="D99:E99"/>
    <mergeCell ref="D100:E100"/>
    <mergeCell ref="D101:E101"/>
    <mergeCell ref="D102:E102"/>
    <mergeCell ref="D103:E103"/>
    <mergeCell ref="D104:E104"/>
    <mergeCell ref="D105:E105"/>
    <mergeCell ref="D106:E106"/>
    <mergeCell ref="D107:E107"/>
    <mergeCell ref="D108:E108"/>
    <mergeCell ref="D109:E109"/>
    <mergeCell ref="D114:E114"/>
    <mergeCell ref="D115:E115"/>
    <mergeCell ref="D116:E116"/>
    <mergeCell ref="B3:G3"/>
    <mergeCell ref="B4:G4"/>
    <mergeCell ref="B5:G5"/>
    <mergeCell ref="B6:G6"/>
    <mergeCell ref="B7:E7"/>
    <mergeCell ref="B8:E8"/>
    <mergeCell ref="B20:E20"/>
    <mergeCell ref="B38:E38"/>
    <mergeCell ref="B39:E39"/>
    <mergeCell ref="B40:E40"/>
    <mergeCell ref="B45:E45"/>
    <mergeCell ref="B50:E50"/>
    <mergeCell ref="B51:E51"/>
    <mergeCell ref="B52:E52"/>
    <mergeCell ref="B58:E58"/>
    <mergeCell ref="B64:E64"/>
    <mergeCell ref="B65:E65"/>
    <mergeCell ref="D10:E10"/>
    <mergeCell ref="D11:E11"/>
    <mergeCell ref="D12:E12"/>
    <mergeCell ref="D13:E13"/>
    <mergeCell ref="D14:E14"/>
    <mergeCell ref="D15:E15"/>
    <mergeCell ref="D16:E16"/>
    <mergeCell ref="D17:E17"/>
    <mergeCell ref="D18:E18"/>
    <mergeCell ref="D19:E19"/>
    <mergeCell ref="D22:E22"/>
    <mergeCell ref="D23:E23"/>
    <mergeCell ref="D24:E24"/>
    <mergeCell ref="D25:E25"/>
    <mergeCell ref="D26:E26"/>
  </mergeCells>
  <pageMargins left="0.7" right="0.7" top="0.75" bottom="0.75" header="0.3" footer="0.3"/>
  <pageSetup paperSize="9" orientation="portrait" horizontalDpi="300" verticalDpi="30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82"/>
  <sheetViews>
    <sheetView showGridLines="0" zoomScale="82" workbookViewId="0">
      <selection sqref="A1:H1"/>
    </sheetView>
  </sheetViews>
  <sheetFormatPr baseColWidth="10" defaultColWidth="11.453125" defaultRowHeight="14" x14ac:dyDescent="0.3"/>
  <cols>
    <col min="1" max="1" width="13.81640625" style="341" customWidth="1"/>
    <col min="2" max="2" width="34.7265625" style="341" customWidth="1"/>
    <col min="3" max="3" width="6.81640625" style="341" customWidth="1"/>
    <col min="4" max="4" width="14.81640625" style="341" customWidth="1"/>
    <col min="5" max="5" width="13.7265625" style="341" customWidth="1"/>
    <col min="6" max="6" width="17.1796875" style="341" customWidth="1"/>
    <col min="7" max="7" width="11" style="341" customWidth="1"/>
    <col min="8" max="8" width="14.81640625" style="341" customWidth="1"/>
    <col min="9" max="9" width="12.7265625" style="341" customWidth="1"/>
    <col min="10" max="10" width="11" style="341" customWidth="1"/>
    <col min="11" max="11" width="6.453125" style="341" customWidth="1"/>
    <col min="12" max="12" width="9.1796875" style="341" customWidth="1"/>
    <col min="13" max="16384" width="11.453125" style="341"/>
  </cols>
  <sheetData>
    <row r="2" spans="1:12" ht="15" customHeight="1" x14ac:dyDescent="0.3">
      <c r="A2" s="703" t="s">
        <v>4160</v>
      </c>
      <c r="B2" s="703"/>
      <c r="C2" s="703"/>
      <c r="D2" s="703"/>
      <c r="E2" s="703"/>
      <c r="F2" s="703"/>
      <c r="G2" s="703"/>
      <c r="H2" s="703"/>
      <c r="I2" s="703"/>
      <c r="J2" s="703"/>
      <c r="K2" s="703"/>
      <c r="L2" s="703"/>
    </row>
    <row r="3" spans="1:12" ht="15" customHeight="1" x14ac:dyDescent="0.3">
      <c r="A3" s="703" t="s">
        <v>8</v>
      </c>
      <c r="B3" s="703"/>
      <c r="C3" s="703"/>
      <c r="D3" s="703"/>
      <c r="E3" s="703"/>
      <c r="F3" s="703"/>
      <c r="G3" s="703"/>
      <c r="H3" s="703"/>
      <c r="I3" s="703"/>
      <c r="J3" s="703"/>
      <c r="K3" s="703"/>
      <c r="L3" s="703"/>
    </row>
    <row r="4" spans="1:12" ht="15" customHeight="1" x14ac:dyDescent="0.3">
      <c r="A4" s="703" t="s">
        <v>4161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</row>
    <row r="5" spans="1:12" ht="15" customHeight="1" x14ac:dyDescent="0.3">
      <c r="A5" s="703" t="s">
        <v>4247</v>
      </c>
      <c r="B5" s="703"/>
      <c r="C5" s="703"/>
      <c r="D5" s="703"/>
      <c r="E5" s="703"/>
      <c r="F5" s="703"/>
      <c r="G5" s="703"/>
      <c r="H5" s="703"/>
      <c r="I5" s="703"/>
      <c r="J5" s="703"/>
      <c r="K5" s="703"/>
      <c r="L5" s="703"/>
    </row>
    <row r="6" spans="1:12" ht="15" customHeight="1" x14ac:dyDescent="0.3">
      <c r="A6" s="716" t="s">
        <v>4229</v>
      </c>
      <c r="B6" s="716"/>
      <c r="C6" s="716"/>
      <c r="D6" s="716"/>
      <c r="E6" s="716"/>
      <c r="F6" s="716"/>
      <c r="G6" s="716"/>
      <c r="H6" s="716"/>
      <c r="I6" s="716"/>
      <c r="J6" s="716"/>
      <c r="K6" s="716"/>
      <c r="L6" s="716"/>
    </row>
    <row r="7" spans="1:12" ht="15" customHeight="1" x14ac:dyDescent="0.3">
      <c r="A7" s="715" t="s">
        <v>4248</v>
      </c>
      <c r="B7" s="715"/>
      <c r="C7" s="387"/>
      <c r="D7" s="387"/>
      <c r="E7" s="388" t="s">
        <v>533</v>
      </c>
      <c r="F7" s="388" t="s">
        <v>533</v>
      </c>
      <c r="G7" s="388" t="s">
        <v>533</v>
      </c>
      <c r="H7" s="388"/>
      <c r="I7" s="388" t="s">
        <v>533</v>
      </c>
      <c r="J7" s="388" t="s">
        <v>533</v>
      </c>
      <c r="K7" s="388" t="s">
        <v>533</v>
      </c>
      <c r="L7" s="388" t="s">
        <v>533</v>
      </c>
    </row>
    <row r="8" spans="1:12" ht="15" customHeight="1" x14ac:dyDescent="0.3">
      <c r="A8" s="708" t="s">
        <v>4249</v>
      </c>
      <c r="B8" s="708" t="s">
        <v>4231</v>
      </c>
      <c r="C8" s="710" t="s">
        <v>6703</v>
      </c>
      <c r="D8" s="712" t="s">
        <v>4250</v>
      </c>
      <c r="E8" s="713" t="s">
        <v>4250</v>
      </c>
      <c r="F8" s="713" t="s">
        <v>4250</v>
      </c>
      <c r="G8" s="713" t="s">
        <v>4250</v>
      </c>
      <c r="H8" s="712" t="s">
        <v>4251</v>
      </c>
      <c r="I8" s="713" t="s">
        <v>4251</v>
      </c>
      <c r="J8" s="713" t="s">
        <v>4251</v>
      </c>
      <c r="K8" s="713" t="s">
        <v>4251</v>
      </c>
      <c r="L8" s="714" t="s">
        <v>4251</v>
      </c>
    </row>
    <row r="9" spans="1:12" ht="29.25" customHeight="1" x14ac:dyDescent="0.3">
      <c r="A9" s="709" t="s">
        <v>4249</v>
      </c>
      <c r="B9" s="709" t="s">
        <v>4252</v>
      </c>
      <c r="C9" s="711"/>
      <c r="D9" s="389" t="s">
        <v>4253</v>
      </c>
      <c r="E9" s="389" t="s">
        <v>4254</v>
      </c>
      <c r="F9" s="389" t="s">
        <v>4255</v>
      </c>
      <c r="G9" s="389" t="s">
        <v>4256</v>
      </c>
      <c r="H9" s="389" t="s">
        <v>6704</v>
      </c>
      <c r="I9" s="390" t="s">
        <v>4258</v>
      </c>
      <c r="J9" s="389" t="s">
        <v>4259</v>
      </c>
      <c r="K9" s="389" t="s">
        <v>4260</v>
      </c>
      <c r="L9" s="389" t="s">
        <v>4256</v>
      </c>
    </row>
    <row r="10" spans="1:12" ht="15" customHeight="1" x14ac:dyDescent="0.3">
      <c r="A10" s="100" t="s">
        <v>6633</v>
      </c>
      <c r="B10" s="220" t="s">
        <v>4307</v>
      </c>
      <c r="C10" s="391" t="s">
        <v>6705</v>
      </c>
      <c r="D10" s="392">
        <v>77593.350000000006</v>
      </c>
      <c r="E10" s="109">
        <v>1518.55</v>
      </c>
      <c r="F10" s="109">
        <v>25300</v>
      </c>
      <c r="G10" s="328">
        <f>SUM(D10:F10)</f>
        <v>104411.90000000001</v>
      </c>
      <c r="H10" s="109">
        <f t="shared" ref="H10:H20" si="0">+(D10/30)*24</f>
        <v>62074.680000000008</v>
      </c>
      <c r="I10" s="393">
        <v>0</v>
      </c>
      <c r="J10" s="109">
        <f t="shared" ref="J10:J20" si="1">+(D10/30)*40</f>
        <v>103457.8</v>
      </c>
      <c r="K10" s="393">
        <v>0</v>
      </c>
      <c r="L10" s="109">
        <f>SUM(H10:K10)</f>
        <v>165532.48000000001</v>
      </c>
    </row>
    <row r="11" spans="1:12" ht="15" customHeight="1" x14ac:dyDescent="0.3">
      <c r="A11" s="100" t="s">
        <v>6634</v>
      </c>
      <c r="B11" s="100" t="s">
        <v>4531</v>
      </c>
      <c r="C11" s="391" t="s">
        <v>6705</v>
      </c>
      <c r="D11" s="392">
        <v>58257.2</v>
      </c>
      <c r="E11" s="109">
        <v>1518.55</v>
      </c>
      <c r="F11" s="109">
        <v>9430</v>
      </c>
      <c r="G11" s="328">
        <f t="shared" ref="G11:G20" si="2">SUM(D11:F11)</f>
        <v>69205.75</v>
      </c>
      <c r="H11" s="109">
        <f t="shared" si="0"/>
        <v>46605.759999999995</v>
      </c>
      <c r="I11" s="393">
        <v>0</v>
      </c>
      <c r="J11" s="109">
        <f t="shared" si="1"/>
        <v>77676.266666666663</v>
      </c>
      <c r="K11" s="393">
        <v>0</v>
      </c>
      <c r="L11" s="109">
        <f t="shared" ref="L11:L20" si="3">SUM(H11:K11)</f>
        <v>124282.02666666666</v>
      </c>
    </row>
    <row r="12" spans="1:12" ht="15" customHeight="1" x14ac:dyDescent="0.3">
      <c r="A12" s="100" t="s">
        <v>6637</v>
      </c>
      <c r="B12" s="100" t="s">
        <v>6638</v>
      </c>
      <c r="C12" s="391" t="s">
        <v>6705</v>
      </c>
      <c r="D12" s="392">
        <v>41098.65</v>
      </c>
      <c r="E12" s="109">
        <v>1518.55</v>
      </c>
      <c r="F12" s="109">
        <v>2875</v>
      </c>
      <c r="G12" s="328">
        <f t="shared" si="2"/>
        <v>45492.200000000004</v>
      </c>
      <c r="H12" s="109">
        <f t="shared" si="0"/>
        <v>32878.920000000006</v>
      </c>
      <c r="I12" s="393">
        <v>0</v>
      </c>
      <c r="J12" s="109">
        <f t="shared" si="1"/>
        <v>54798.200000000004</v>
      </c>
      <c r="K12" s="393">
        <v>0</v>
      </c>
      <c r="L12" s="109">
        <f t="shared" si="3"/>
        <v>87677.12000000001</v>
      </c>
    </row>
    <row r="13" spans="1:12" ht="15" customHeight="1" x14ac:dyDescent="0.3">
      <c r="A13" s="100" t="s">
        <v>6639</v>
      </c>
      <c r="B13" s="100" t="s">
        <v>6640</v>
      </c>
      <c r="C13" s="391" t="s">
        <v>6705</v>
      </c>
      <c r="D13" s="392">
        <v>41098.65</v>
      </c>
      <c r="E13" s="109">
        <v>1518.55</v>
      </c>
      <c r="F13" s="109">
        <v>2875</v>
      </c>
      <c r="G13" s="328">
        <f t="shared" si="2"/>
        <v>45492.200000000004</v>
      </c>
      <c r="H13" s="109">
        <f t="shared" si="0"/>
        <v>32878.920000000006</v>
      </c>
      <c r="I13" s="393">
        <v>0</v>
      </c>
      <c r="J13" s="109">
        <f t="shared" si="1"/>
        <v>54798.200000000004</v>
      </c>
      <c r="K13" s="393">
        <v>0</v>
      </c>
      <c r="L13" s="109">
        <f t="shared" si="3"/>
        <v>87677.12000000001</v>
      </c>
    </row>
    <row r="14" spans="1:12" ht="15" customHeight="1" x14ac:dyDescent="0.3">
      <c r="A14" s="100" t="s">
        <v>6641</v>
      </c>
      <c r="B14" s="100" t="s">
        <v>6642</v>
      </c>
      <c r="C14" s="391" t="s">
        <v>6705</v>
      </c>
      <c r="D14" s="392">
        <v>37481.46</v>
      </c>
      <c r="E14" s="109">
        <v>1518.55</v>
      </c>
      <c r="F14" s="109">
        <v>0</v>
      </c>
      <c r="G14" s="328">
        <f t="shared" si="2"/>
        <v>39000.01</v>
      </c>
      <c r="H14" s="109">
        <f t="shared" si="0"/>
        <v>29985.168000000001</v>
      </c>
      <c r="I14" s="393">
        <v>0</v>
      </c>
      <c r="J14" s="109">
        <f t="shared" si="1"/>
        <v>49975.28</v>
      </c>
      <c r="K14" s="393">
        <v>0</v>
      </c>
      <c r="L14" s="109">
        <f t="shared" si="3"/>
        <v>79960.448000000004</v>
      </c>
    </row>
    <row r="15" spans="1:12" ht="15" customHeight="1" x14ac:dyDescent="0.3">
      <c r="A15" s="100" t="s">
        <v>6643</v>
      </c>
      <c r="B15" s="100" t="s">
        <v>4286</v>
      </c>
      <c r="C15" s="391" t="s">
        <v>6705</v>
      </c>
      <c r="D15" s="392">
        <v>41080.949999999997</v>
      </c>
      <c r="E15" s="109">
        <v>1518.55</v>
      </c>
      <c r="F15" s="109">
        <v>3565</v>
      </c>
      <c r="G15" s="328">
        <f t="shared" si="2"/>
        <v>46164.5</v>
      </c>
      <c r="H15" s="109">
        <f t="shared" si="0"/>
        <v>32864.76</v>
      </c>
      <c r="I15" s="393">
        <v>0</v>
      </c>
      <c r="J15" s="109">
        <f t="shared" si="1"/>
        <v>54774.6</v>
      </c>
      <c r="K15" s="393">
        <v>0</v>
      </c>
      <c r="L15" s="109">
        <f t="shared" si="3"/>
        <v>87639.360000000001</v>
      </c>
    </row>
    <row r="16" spans="1:12" s="395" customFormat="1" ht="15" customHeight="1" x14ac:dyDescent="0.3">
      <c r="A16" s="394" t="s">
        <v>6644</v>
      </c>
      <c r="B16" s="394" t="s">
        <v>6645</v>
      </c>
      <c r="C16" s="391" t="s">
        <v>6705</v>
      </c>
      <c r="D16" s="392">
        <v>35260.69</v>
      </c>
      <c r="E16" s="109">
        <v>1518.55</v>
      </c>
      <c r="F16" s="393">
        <v>0</v>
      </c>
      <c r="G16" s="328">
        <f t="shared" si="2"/>
        <v>36779.240000000005</v>
      </c>
      <c r="H16" s="109">
        <f t="shared" si="0"/>
        <v>28208.552000000003</v>
      </c>
      <c r="I16" s="393">
        <v>0</v>
      </c>
      <c r="J16" s="109">
        <f t="shared" si="1"/>
        <v>47014.253333333334</v>
      </c>
      <c r="K16" s="393">
        <v>0</v>
      </c>
      <c r="L16" s="109">
        <f t="shared" si="3"/>
        <v>75222.805333333337</v>
      </c>
    </row>
    <row r="17" spans="1:12" s="395" customFormat="1" ht="15" customHeight="1" x14ac:dyDescent="0.3">
      <c r="A17" s="100" t="s">
        <v>6635</v>
      </c>
      <c r="B17" s="220" t="s">
        <v>6636</v>
      </c>
      <c r="C17" s="391" t="s">
        <v>6706</v>
      </c>
      <c r="D17" s="392">
        <v>34661.65</v>
      </c>
      <c r="E17" s="109">
        <v>1518.55</v>
      </c>
      <c r="F17" s="393">
        <v>2875</v>
      </c>
      <c r="G17" s="328">
        <f t="shared" si="2"/>
        <v>39055.200000000004</v>
      </c>
      <c r="H17" s="109">
        <f t="shared" si="0"/>
        <v>27729.32</v>
      </c>
      <c r="I17" s="393">
        <v>0</v>
      </c>
      <c r="J17" s="109">
        <f t="shared" si="1"/>
        <v>46215.533333333333</v>
      </c>
      <c r="K17" s="393">
        <v>0</v>
      </c>
      <c r="L17" s="109">
        <f t="shared" si="3"/>
        <v>73944.853333333333</v>
      </c>
    </row>
    <row r="18" spans="1:12" s="395" customFormat="1" ht="15" customHeight="1" x14ac:dyDescent="0.3">
      <c r="A18" s="100" t="s">
        <v>6637</v>
      </c>
      <c r="B18" s="220" t="s">
        <v>6638</v>
      </c>
      <c r="C18" s="391" t="s">
        <v>6706</v>
      </c>
      <c r="D18" s="392">
        <v>34661.65</v>
      </c>
      <c r="E18" s="109">
        <v>1518.55</v>
      </c>
      <c r="F18" s="393">
        <v>2875</v>
      </c>
      <c r="G18" s="328">
        <f t="shared" si="2"/>
        <v>39055.200000000004</v>
      </c>
      <c r="H18" s="109">
        <f t="shared" si="0"/>
        <v>27729.32</v>
      </c>
      <c r="I18" s="393">
        <v>0</v>
      </c>
      <c r="J18" s="109">
        <f t="shared" si="1"/>
        <v>46215.533333333333</v>
      </c>
      <c r="K18" s="393">
        <v>0</v>
      </c>
      <c r="L18" s="109">
        <f t="shared" si="3"/>
        <v>73944.853333333333</v>
      </c>
    </row>
    <row r="19" spans="1:12" s="395" customFormat="1" ht="15" customHeight="1" x14ac:dyDescent="0.3">
      <c r="A19" s="100" t="s">
        <v>6639</v>
      </c>
      <c r="B19" s="394" t="s">
        <v>6640</v>
      </c>
      <c r="C19" s="391" t="s">
        <v>6706</v>
      </c>
      <c r="D19" s="392">
        <v>34661.65</v>
      </c>
      <c r="E19" s="109">
        <v>1518.55</v>
      </c>
      <c r="F19" s="393">
        <v>2875</v>
      </c>
      <c r="G19" s="328">
        <f t="shared" si="2"/>
        <v>39055.200000000004</v>
      </c>
      <c r="H19" s="109">
        <f t="shared" si="0"/>
        <v>27729.32</v>
      </c>
      <c r="I19" s="393">
        <v>0</v>
      </c>
      <c r="J19" s="109">
        <f t="shared" si="1"/>
        <v>46215.533333333333</v>
      </c>
      <c r="K19" s="393">
        <v>0</v>
      </c>
      <c r="L19" s="109">
        <f t="shared" si="3"/>
        <v>73944.853333333333</v>
      </c>
    </row>
    <row r="20" spans="1:12" s="395" customFormat="1" ht="15" customHeight="1" x14ac:dyDescent="0.3">
      <c r="A20" s="100" t="s">
        <v>6644</v>
      </c>
      <c r="B20" s="394" t="s">
        <v>6645</v>
      </c>
      <c r="C20" s="391" t="s">
        <v>6706</v>
      </c>
      <c r="D20" s="392">
        <v>28585.97</v>
      </c>
      <c r="E20" s="109">
        <v>1518.55</v>
      </c>
      <c r="F20" s="393">
        <v>0</v>
      </c>
      <c r="G20" s="328">
        <f t="shared" si="2"/>
        <v>30104.52</v>
      </c>
      <c r="H20" s="109">
        <f t="shared" si="0"/>
        <v>22868.776000000002</v>
      </c>
      <c r="I20" s="393">
        <v>0</v>
      </c>
      <c r="J20" s="109">
        <f t="shared" si="1"/>
        <v>38114.626666666671</v>
      </c>
      <c r="K20" s="393">
        <v>0</v>
      </c>
      <c r="L20" s="109">
        <f t="shared" si="3"/>
        <v>60983.402666666676</v>
      </c>
    </row>
    <row r="21" spans="1:12" s="395" customFormat="1" ht="15" customHeight="1" x14ac:dyDescent="0.3">
      <c r="A21" s="364"/>
      <c r="B21" s="364"/>
      <c r="C21" s="376"/>
      <c r="D21" s="376"/>
      <c r="E21" s="364"/>
      <c r="F21" s="396"/>
      <c r="G21" s="396"/>
      <c r="H21" s="366"/>
      <c r="I21" s="366"/>
      <c r="J21" s="366"/>
      <c r="K21" s="366"/>
      <c r="L21" s="366"/>
    </row>
    <row r="22" spans="1:12" s="395" customFormat="1" ht="15" customHeight="1" x14ac:dyDescent="0.3">
      <c r="A22" s="364"/>
      <c r="B22" s="364"/>
      <c r="C22" s="376"/>
      <c r="D22" s="376"/>
      <c r="E22" s="364"/>
      <c r="F22" s="396"/>
      <c r="G22" s="396"/>
      <c r="H22" s="366"/>
      <c r="I22" s="366"/>
      <c r="J22" s="366"/>
      <c r="K22" s="366"/>
      <c r="L22" s="366"/>
    </row>
    <row r="23" spans="1:12" ht="15" customHeight="1" x14ac:dyDescent="0.3">
      <c r="A23" s="715" t="s">
        <v>4261</v>
      </c>
      <c r="B23" s="715"/>
      <c r="C23" s="387"/>
      <c r="D23" s="387"/>
      <c r="E23" s="397" t="s">
        <v>533</v>
      </c>
      <c r="F23" s="397" t="s">
        <v>533</v>
      </c>
      <c r="G23" s="397" t="s">
        <v>533</v>
      </c>
      <c r="H23" s="397" t="s">
        <v>533</v>
      </c>
      <c r="I23" s="397" t="s">
        <v>533</v>
      </c>
      <c r="J23" s="397" t="s">
        <v>533</v>
      </c>
      <c r="K23" s="397" t="s">
        <v>533</v>
      </c>
      <c r="L23" s="397" t="s">
        <v>533</v>
      </c>
    </row>
    <row r="24" spans="1:12" ht="15" customHeight="1" x14ac:dyDescent="0.3">
      <c r="A24" s="708" t="s">
        <v>4249</v>
      </c>
      <c r="B24" s="708" t="s">
        <v>4231</v>
      </c>
      <c r="C24" s="710" t="s">
        <v>6703</v>
      </c>
      <c r="D24" s="712" t="s">
        <v>4250</v>
      </c>
      <c r="E24" s="713" t="s">
        <v>4250</v>
      </c>
      <c r="F24" s="713" t="s">
        <v>4250</v>
      </c>
      <c r="G24" s="713" t="s">
        <v>4250</v>
      </c>
      <c r="H24" s="712" t="s">
        <v>4251</v>
      </c>
      <c r="I24" s="713" t="s">
        <v>4251</v>
      </c>
      <c r="J24" s="713" t="s">
        <v>4251</v>
      </c>
      <c r="K24" s="713" t="s">
        <v>4251</v>
      </c>
      <c r="L24" s="714" t="s">
        <v>4251</v>
      </c>
    </row>
    <row r="25" spans="1:12" ht="30" customHeight="1" x14ac:dyDescent="0.3">
      <c r="A25" s="709" t="s">
        <v>4249</v>
      </c>
      <c r="B25" s="709" t="s">
        <v>4252</v>
      </c>
      <c r="C25" s="711"/>
      <c r="D25" s="389" t="s">
        <v>4253</v>
      </c>
      <c r="E25" s="389" t="s">
        <v>4254</v>
      </c>
      <c r="F25" s="389" t="s">
        <v>4255</v>
      </c>
      <c r="G25" s="389" t="s">
        <v>4256</v>
      </c>
      <c r="H25" s="389" t="s">
        <v>6704</v>
      </c>
      <c r="I25" s="390" t="s">
        <v>4258</v>
      </c>
      <c r="J25" s="389" t="s">
        <v>4259</v>
      </c>
      <c r="K25" s="389" t="s">
        <v>4260</v>
      </c>
      <c r="L25" s="389" t="s">
        <v>4256</v>
      </c>
    </row>
    <row r="26" spans="1:12" ht="15" customHeight="1" x14ac:dyDescent="0.3">
      <c r="A26" s="1726" t="s">
        <v>6646</v>
      </c>
      <c r="B26" s="1726" t="s">
        <v>6647</v>
      </c>
      <c r="C26" s="398" t="s">
        <v>6705</v>
      </c>
      <c r="D26" s="164">
        <v>11290.35</v>
      </c>
      <c r="E26" s="156">
        <v>1518.55</v>
      </c>
      <c r="F26" s="393">
        <v>0</v>
      </c>
      <c r="G26" s="328">
        <f t="shared" ref="G26:G81" si="4">SUM(D26:F26)</f>
        <v>12808.9</v>
      </c>
      <c r="H26" s="109">
        <f t="shared" ref="H26:H81" si="5">+(D26/30)*24</f>
        <v>9032.2800000000007</v>
      </c>
      <c r="I26" s="109">
        <f t="shared" ref="I26:I81" si="6">+(D26/30)*5</f>
        <v>1881.7250000000001</v>
      </c>
      <c r="J26" s="109">
        <f t="shared" ref="J26:J81" si="7">+(D26/30)*40</f>
        <v>15053.800000000001</v>
      </c>
      <c r="K26" s="393">
        <v>0</v>
      </c>
      <c r="L26" s="109">
        <f>SUM(H26:K26)</f>
        <v>25967.805</v>
      </c>
    </row>
    <row r="27" spans="1:12" ht="15" customHeight="1" x14ac:dyDescent="0.3">
      <c r="A27" s="1726" t="s">
        <v>6648</v>
      </c>
      <c r="B27" s="1726" t="s">
        <v>4408</v>
      </c>
      <c r="C27" s="398" t="s">
        <v>6705</v>
      </c>
      <c r="D27" s="164">
        <v>11290.35</v>
      </c>
      <c r="E27" s="156">
        <v>1518.55</v>
      </c>
      <c r="F27" s="393">
        <v>0</v>
      </c>
      <c r="G27" s="328">
        <f t="shared" si="4"/>
        <v>12808.9</v>
      </c>
      <c r="H27" s="109">
        <f t="shared" si="5"/>
        <v>9032.2800000000007</v>
      </c>
      <c r="I27" s="109">
        <f t="shared" si="6"/>
        <v>1881.7250000000001</v>
      </c>
      <c r="J27" s="109">
        <f t="shared" si="7"/>
        <v>15053.800000000001</v>
      </c>
      <c r="K27" s="393">
        <v>0</v>
      </c>
      <c r="L27" s="109">
        <f t="shared" ref="L27:L57" si="8">SUM(H27:K27)</f>
        <v>25967.805</v>
      </c>
    </row>
    <row r="28" spans="1:12" ht="15" customHeight="1" x14ac:dyDescent="0.3">
      <c r="A28" s="1726" t="s">
        <v>6649</v>
      </c>
      <c r="B28" s="1726" t="s">
        <v>6650</v>
      </c>
      <c r="C28" s="398" t="s">
        <v>6705</v>
      </c>
      <c r="D28" s="164">
        <v>14224.55</v>
      </c>
      <c r="E28" s="156">
        <v>1518.55</v>
      </c>
      <c r="F28" s="393">
        <v>0</v>
      </c>
      <c r="G28" s="328">
        <f t="shared" si="4"/>
        <v>15743.099999999999</v>
      </c>
      <c r="H28" s="109">
        <f t="shared" si="5"/>
        <v>11379.64</v>
      </c>
      <c r="I28" s="109">
        <f t="shared" si="6"/>
        <v>2370.7583333333332</v>
      </c>
      <c r="J28" s="109">
        <f t="shared" si="7"/>
        <v>18966.066666666666</v>
      </c>
      <c r="K28" s="393">
        <v>0</v>
      </c>
      <c r="L28" s="109">
        <f t="shared" si="8"/>
        <v>32716.464999999997</v>
      </c>
    </row>
    <row r="29" spans="1:12" ht="15" customHeight="1" x14ac:dyDescent="0.3">
      <c r="A29" s="1726" t="s">
        <v>6651</v>
      </c>
      <c r="B29" s="1726" t="s">
        <v>6652</v>
      </c>
      <c r="C29" s="398" t="s">
        <v>6705</v>
      </c>
      <c r="D29" s="164">
        <v>11290.35</v>
      </c>
      <c r="E29" s="156">
        <v>1518.55</v>
      </c>
      <c r="F29" s="393">
        <v>0</v>
      </c>
      <c r="G29" s="328">
        <f t="shared" si="4"/>
        <v>12808.9</v>
      </c>
      <c r="H29" s="109">
        <f t="shared" si="5"/>
        <v>9032.2800000000007</v>
      </c>
      <c r="I29" s="109">
        <f t="shared" si="6"/>
        <v>1881.7250000000001</v>
      </c>
      <c r="J29" s="109">
        <f t="shared" si="7"/>
        <v>15053.800000000001</v>
      </c>
      <c r="K29" s="393">
        <v>0</v>
      </c>
      <c r="L29" s="109">
        <f t="shared" si="8"/>
        <v>25967.805</v>
      </c>
    </row>
    <row r="30" spans="1:12" ht="15" customHeight="1" x14ac:dyDescent="0.3">
      <c r="A30" s="1726" t="s">
        <v>6653</v>
      </c>
      <c r="B30" s="1726" t="s">
        <v>6654</v>
      </c>
      <c r="C30" s="398" t="s">
        <v>6705</v>
      </c>
      <c r="D30" s="164">
        <v>11290.35</v>
      </c>
      <c r="E30" s="156">
        <v>1518.55</v>
      </c>
      <c r="F30" s="393">
        <v>0</v>
      </c>
      <c r="G30" s="328">
        <f t="shared" si="4"/>
        <v>12808.9</v>
      </c>
      <c r="H30" s="109">
        <f t="shared" si="5"/>
        <v>9032.2800000000007</v>
      </c>
      <c r="I30" s="109">
        <f t="shared" si="6"/>
        <v>1881.7250000000001</v>
      </c>
      <c r="J30" s="109">
        <f t="shared" si="7"/>
        <v>15053.800000000001</v>
      </c>
      <c r="K30" s="393">
        <v>0</v>
      </c>
      <c r="L30" s="109">
        <f t="shared" si="8"/>
        <v>25967.805</v>
      </c>
    </row>
    <row r="31" spans="1:12" ht="15" customHeight="1" x14ac:dyDescent="0.3">
      <c r="A31" s="1726" t="s">
        <v>6655</v>
      </c>
      <c r="B31" s="1726" t="s">
        <v>6656</v>
      </c>
      <c r="C31" s="398" t="s">
        <v>6705</v>
      </c>
      <c r="D31" s="164">
        <v>11290.35</v>
      </c>
      <c r="E31" s="156">
        <v>1518.55</v>
      </c>
      <c r="F31" s="393">
        <v>0</v>
      </c>
      <c r="G31" s="328">
        <f t="shared" si="4"/>
        <v>12808.9</v>
      </c>
      <c r="H31" s="109">
        <f t="shared" si="5"/>
        <v>9032.2800000000007</v>
      </c>
      <c r="I31" s="109">
        <f t="shared" si="6"/>
        <v>1881.7250000000001</v>
      </c>
      <c r="J31" s="109">
        <f t="shared" si="7"/>
        <v>15053.800000000001</v>
      </c>
      <c r="K31" s="393">
        <v>0</v>
      </c>
      <c r="L31" s="109">
        <f t="shared" si="8"/>
        <v>25967.805</v>
      </c>
    </row>
    <row r="32" spans="1:12" s="399" customFormat="1" ht="16.5" customHeight="1" x14ac:dyDescent="0.3">
      <c r="A32" s="1726" t="s">
        <v>6657</v>
      </c>
      <c r="B32" s="1726" t="s">
        <v>6658</v>
      </c>
      <c r="C32" s="398" t="s">
        <v>6705</v>
      </c>
      <c r="D32" s="164">
        <v>17448.5</v>
      </c>
      <c r="E32" s="156">
        <v>1518.55</v>
      </c>
      <c r="F32" s="393">
        <v>0</v>
      </c>
      <c r="G32" s="328">
        <f t="shared" si="4"/>
        <v>18967.05</v>
      </c>
      <c r="H32" s="109">
        <f t="shared" si="5"/>
        <v>13958.8</v>
      </c>
      <c r="I32" s="109">
        <f t="shared" si="6"/>
        <v>2908.0833333333335</v>
      </c>
      <c r="J32" s="109">
        <f t="shared" si="7"/>
        <v>23264.666666666668</v>
      </c>
      <c r="K32" s="393">
        <v>0</v>
      </c>
      <c r="L32" s="109">
        <f t="shared" si="8"/>
        <v>40131.550000000003</v>
      </c>
    </row>
    <row r="33" spans="1:13" ht="15" customHeight="1" x14ac:dyDescent="0.3">
      <c r="A33" s="1726" t="s">
        <v>6659</v>
      </c>
      <c r="B33" s="1726" t="s">
        <v>6660</v>
      </c>
      <c r="C33" s="398" t="s">
        <v>6705</v>
      </c>
      <c r="D33" s="164">
        <v>11290.35</v>
      </c>
      <c r="E33" s="156">
        <v>1518.55</v>
      </c>
      <c r="F33" s="393">
        <v>0</v>
      </c>
      <c r="G33" s="328">
        <f t="shared" si="4"/>
        <v>12808.9</v>
      </c>
      <c r="H33" s="109">
        <f t="shared" si="5"/>
        <v>9032.2800000000007</v>
      </c>
      <c r="I33" s="109">
        <f t="shared" si="6"/>
        <v>1881.7250000000001</v>
      </c>
      <c r="J33" s="109">
        <f t="shared" si="7"/>
        <v>15053.800000000001</v>
      </c>
      <c r="K33" s="393">
        <v>0</v>
      </c>
      <c r="L33" s="109">
        <f t="shared" si="8"/>
        <v>25967.805</v>
      </c>
    </row>
    <row r="34" spans="1:13" ht="15" customHeight="1" x14ac:dyDescent="0.3">
      <c r="A34" s="1726" t="s">
        <v>6661</v>
      </c>
      <c r="B34" s="1726" t="s">
        <v>6662</v>
      </c>
      <c r="C34" s="398" t="s">
        <v>6705</v>
      </c>
      <c r="D34" s="164">
        <v>11865.7</v>
      </c>
      <c r="E34" s="156">
        <v>1518.55</v>
      </c>
      <c r="F34" s="393">
        <v>0</v>
      </c>
      <c r="G34" s="328">
        <f t="shared" si="4"/>
        <v>13384.25</v>
      </c>
      <c r="H34" s="109">
        <f t="shared" si="5"/>
        <v>9492.5600000000013</v>
      </c>
      <c r="I34" s="109">
        <f t="shared" si="6"/>
        <v>1977.6166666666668</v>
      </c>
      <c r="J34" s="109">
        <f t="shared" si="7"/>
        <v>15820.933333333334</v>
      </c>
      <c r="K34" s="393">
        <v>0</v>
      </c>
      <c r="L34" s="109">
        <f t="shared" si="8"/>
        <v>27291.11</v>
      </c>
    </row>
    <row r="35" spans="1:13" ht="15" customHeight="1" x14ac:dyDescent="0.3">
      <c r="A35" s="1726" t="s">
        <v>6663</v>
      </c>
      <c r="B35" s="1726" t="s">
        <v>6664</v>
      </c>
      <c r="C35" s="398" t="s">
        <v>6705</v>
      </c>
      <c r="D35" s="164">
        <v>17448.5</v>
      </c>
      <c r="E35" s="156">
        <v>1518.55</v>
      </c>
      <c r="F35" s="393">
        <v>0</v>
      </c>
      <c r="G35" s="328">
        <f t="shared" si="4"/>
        <v>18967.05</v>
      </c>
      <c r="H35" s="109">
        <f t="shared" si="5"/>
        <v>13958.8</v>
      </c>
      <c r="I35" s="109">
        <f t="shared" si="6"/>
        <v>2908.0833333333335</v>
      </c>
      <c r="J35" s="109">
        <f t="shared" si="7"/>
        <v>23264.666666666668</v>
      </c>
      <c r="K35" s="393">
        <v>0</v>
      </c>
      <c r="L35" s="109">
        <f t="shared" si="8"/>
        <v>40131.550000000003</v>
      </c>
    </row>
    <row r="36" spans="1:13" ht="15" customHeight="1" x14ac:dyDescent="0.3">
      <c r="A36" s="1726" t="s">
        <v>6665</v>
      </c>
      <c r="B36" s="1726" t="s">
        <v>4543</v>
      </c>
      <c r="C36" s="398" t="s">
        <v>6705</v>
      </c>
      <c r="D36" s="164">
        <v>15215.8</v>
      </c>
      <c r="E36" s="156">
        <v>1518.55</v>
      </c>
      <c r="F36" s="393">
        <v>0</v>
      </c>
      <c r="G36" s="328">
        <f t="shared" si="4"/>
        <v>16734.349999999999</v>
      </c>
      <c r="H36" s="109">
        <f t="shared" si="5"/>
        <v>12172.64</v>
      </c>
      <c r="I36" s="109">
        <f t="shared" si="6"/>
        <v>2535.9666666666667</v>
      </c>
      <c r="J36" s="109">
        <f t="shared" si="7"/>
        <v>20287.733333333334</v>
      </c>
      <c r="K36" s="393">
        <v>0</v>
      </c>
      <c r="L36" s="109">
        <f t="shared" si="8"/>
        <v>34996.339999999997</v>
      </c>
    </row>
    <row r="37" spans="1:13" ht="15" customHeight="1" x14ac:dyDescent="0.3">
      <c r="A37" s="1726" t="s">
        <v>6666</v>
      </c>
      <c r="B37" s="1726" t="s">
        <v>5221</v>
      </c>
      <c r="C37" s="398" t="s">
        <v>6705</v>
      </c>
      <c r="D37" s="164">
        <v>11290.35</v>
      </c>
      <c r="E37" s="156">
        <v>1518.55</v>
      </c>
      <c r="F37" s="393">
        <v>0</v>
      </c>
      <c r="G37" s="328">
        <f t="shared" si="4"/>
        <v>12808.9</v>
      </c>
      <c r="H37" s="109">
        <f t="shared" si="5"/>
        <v>9032.2800000000007</v>
      </c>
      <c r="I37" s="109">
        <f t="shared" si="6"/>
        <v>1881.7250000000001</v>
      </c>
      <c r="J37" s="109">
        <f t="shared" si="7"/>
        <v>15053.800000000001</v>
      </c>
      <c r="K37" s="393">
        <v>0</v>
      </c>
      <c r="L37" s="109">
        <f t="shared" si="8"/>
        <v>25967.805</v>
      </c>
    </row>
    <row r="38" spans="1:13" ht="15" customHeight="1" x14ac:dyDescent="0.3">
      <c r="A38" s="1726" t="s">
        <v>6667</v>
      </c>
      <c r="B38" s="1726" t="s">
        <v>6668</v>
      </c>
      <c r="C38" s="398" t="s">
        <v>6705</v>
      </c>
      <c r="D38" s="164">
        <v>11290.35</v>
      </c>
      <c r="E38" s="156">
        <v>1518.55</v>
      </c>
      <c r="F38" s="393">
        <v>0</v>
      </c>
      <c r="G38" s="328">
        <f t="shared" si="4"/>
        <v>12808.9</v>
      </c>
      <c r="H38" s="109">
        <f t="shared" si="5"/>
        <v>9032.2800000000007</v>
      </c>
      <c r="I38" s="109">
        <f t="shared" si="6"/>
        <v>1881.7250000000001</v>
      </c>
      <c r="J38" s="109">
        <f t="shared" si="7"/>
        <v>15053.800000000001</v>
      </c>
      <c r="K38" s="393">
        <v>0</v>
      </c>
      <c r="L38" s="109">
        <f t="shared" si="8"/>
        <v>25967.805</v>
      </c>
    </row>
    <row r="39" spans="1:13" s="402" customFormat="1" ht="15" customHeight="1" x14ac:dyDescent="0.3">
      <c r="A39" s="1727" t="s">
        <v>6669</v>
      </c>
      <c r="B39" s="1727" t="s">
        <v>6670</v>
      </c>
      <c r="C39" s="400" t="s">
        <v>6705</v>
      </c>
      <c r="D39" s="164">
        <v>555.95000000000005</v>
      </c>
      <c r="E39" s="401">
        <v>37.950000000000003</v>
      </c>
      <c r="F39" s="393">
        <v>0</v>
      </c>
      <c r="G39" s="328">
        <f t="shared" si="4"/>
        <v>593.90000000000009</v>
      </c>
      <c r="H39" s="109">
        <f t="shared" si="5"/>
        <v>444.7600000000001</v>
      </c>
      <c r="I39" s="109">
        <f t="shared" si="6"/>
        <v>92.658333333333346</v>
      </c>
      <c r="J39" s="109">
        <f t="shared" si="7"/>
        <v>741.26666666666677</v>
      </c>
      <c r="K39" s="393">
        <v>0</v>
      </c>
      <c r="L39" s="109">
        <f t="shared" si="8"/>
        <v>1278.6850000000002</v>
      </c>
      <c r="M39" s="402" t="s">
        <v>5522</v>
      </c>
    </row>
    <row r="40" spans="1:13" s="402" customFormat="1" ht="15" customHeight="1" x14ac:dyDescent="0.3">
      <c r="A40" s="1727" t="s">
        <v>6671</v>
      </c>
      <c r="B40" s="1727" t="s">
        <v>6672</v>
      </c>
      <c r="C40" s="400" t="s">
        <v>6705</v>
      </c>
      <c r="D40" s="164">
        <v>624.65</v>
      </c>
      <c r="E40" s="401">
        <v>37.950000000000003</v>
      </c>
      <c r="F40" s="393">
        <v>0</v>
      </c>
      <c r="G40" s="328">
        <f t="shared" si="4"/>
        <v>662.6</v>
      </c>
      <c r="H40" s="109">
        <f t="shared" si="5"/>
        <v>499.71999999999997</v>
      </c>
      <c r="I40" s="109">
        <f t="shared" si="6"/>
        <v>104.10833333333332</v>
      </c>
      <c r="J40" s="109">
        <f t="shared" si="7"/>
        <v>832.86666666666656</v>
      </c>
      <c r="K40" s="393">
        <v>0</v>
      </c>
      <c r="L40" s="109">
        <f t="shared" si="8"/>
        <v>1436.6949999999997</v>
      </c>
      <c r="M40" s="402" t="s">
        <v>5522</v>
      </c>
    </row>
    <row r="41" spans="1:13" ht="15" customHeight="1" x14ac:dyDescent="0.3">
      <c r="A41" s="1726" t="s">
        <v>6673</v>
      </c>
      <c r="B41" s="1726" t="s">
        <v>6674</v>
      </c>
      <c r="C41" s="398" t="s">
        <v>6705</v>
      </c>
      <c r="D41" s="164">
        <v>711.6</v>
      </c>
      <c r="E41" s="156">
        <v>37.950000000000003</v>
      </c>
      <c r="F41" s="393">
        <v>0</v>
      </c>
      <c r="G41" s="328">
        <f t="shared" si="4"/>
        <v>749.55000000000007</v>
      </c>
      <c r="H41" s="109">
        <f t="shared" si="5"/>
        <v>569.28000000000009</v>
      </c>
      <c r="I41" s="109">
        <f t="shared" si="6"/>
        <v>118.60000000000001</v>
      </c>
      <c r="J41" s="109">
        <f t="shared" si="7"/>
        <v>948.80000000000007</v>
      </c>
      <c r="K41" s="393">
        <v>0</v>
      </c>
      <c r="L41" s="109">
        <f t="shared" si="8"/>
        <v>1636.6800000000003</v>
      </c>
      <c r="M41" s="341" t="s">
        <v>5522</v>
      </c>
    </row>
    <row r="42" spans="1:13" ht="15" customHeight="1" x14ac:dyDescent="0.3">
      <c r="A42" s="1726" t="s">
        <v>6675</v>
      </c>
      <c r="B42" s="1726" t="s">
        <v>6676</v>
      </c>
      <c r="C42" s="398" t="s">
        <v>6705</v>
      </c>
      <c r="D42" s="164">
        <v>12296.3</v>
      </c>
      <c r="E42" s="156">
        <v>1518.55</v>
      </c>
      <c r="F42" s="393">
        <v>0</v>
      </c>
      <c r="G42" s="328">
        <f t="shared" si="4"/>
        <v>13814.849999999999</v>
      </c>
      <c r="H42" s="109">
        <f t="shared" si="5"/>
        <v>9837.0400000000009</v>
      </c>
      <c r="I42" s="109">
        <f t="shared" si="6"/>
        <v>2049.3833333333332</v>
      </c>
      <c r="J42" s="109">
        <f t="shared" si="7"/>
        <v>16395.066666666666</v>
      </c>
      <c r="K42" s="393">
        <v>0</v>
      </c>
      <c r="L42" s="109">
        <f t="shared" si="8"/>
        <v>28281.489999999998</v>
      </c>
    </row>
    <row r="43" spans="1:13" ht="15" customHeight="1" x14ac:dyDescent="0.3">
      <c r="A43" s="1726" t="s">
        <v>6677</v>
      </c>
      <c r="B43" s="1726" t="s">
        <v>6678</v>
      </c>
      <c r="C43" s="398" t="s">
        <v>6705</v>
      </c>
      <c r="D43" s="164">
        <v>18444.400000000001</v>
      </c>
      <c r="E43" s="156">
        <v>1518.55</v>
      </c>
      <c r="F43" s="393">
        <v>0</v>
      </c>
      <c r="G43" s="328">
        <f t="shared" si="4"/>
        <v>19962.95</v>
      </c>
      <c r="H43" s="109">
        <f t="shared" si="5"/>
        <v>14755.52</v>
      </c>
      <c r="I43" s="109">
        <f t="shared" si="6"/>
        <v>3074.0666666666671</v>
      </c>
      <c r="J43" s="109">
        <f t="shared" si="7"/>
        <v>24592.533333333336</v>
      </c>
      <c r="K43" s="393">
        <v>0</v>
      </c>
      <c r="L43" s="109">
        <f t="shared" si="8"/>
        <v>42422.12</v>
      </c>
    </row>
    <row r="44" spans="1:13" ht="15" customHeight="1" x14ac:dyDescent="0.3">
      <c r="A44" s="1726" t="s">
        <v>6679</v>
      </c>
      <c r="B44" s="1726" t="s">
        <v>6680</v>
      </c>
      <c r="C44" s="398" t="s">
        <v>6705</v>
      </c>
      <c r="D44" s="164">
        <v>13832.5</v>
      </c>
      <c r="E44" s="156">
        <v>1518.55</v>
      </c>
      <c r="F44" s="393">
        <v>0</v>
      </c>
      <c r="G44" s="328">
        <f t="shared" si="4"/>
        <v>15351.05</v>
      </c>
      <c r="H44" s="109">
        <f t="shared" si="5"/>
        <v>11066</v>
      </c>
      <c r="I44" s="109">
        <f t="shared" si="6"/>
        <v>2305.4166666666665</v>
      </c>
      <c r="J44" s="109">
        <f t="shared" si="7"/>
        <v>18443.333333333332</v>
      </c>
      <c r="K44" s="393">
        <v>0</v>
      </c>
      <c r="L44" s="109">
        <f t="shared" si="8"/>
        <v>31814.75</v>
      </c>
    </row>
    <row r="45" spans="1:13" ht="15" customHeight="1" x14ac:dyDescent="0.3">
      <c r="A45" s="1726" t="s">
        <v>6681</v>
      </c>
      <c r="B45" s="1726" t="s">
        <v>6682</v>
      </c>
      <c r="C45" s="398" t="s">
        <v>6705</v>
      </c>
      <c r="D45" s="164">
        <v>20748.8</v>
      </c>
      <c r="E45" s="156">
        <v>1518.55</v>
      </c>
      <c r="F45" s="393">
        <v>0</v>
      </c>
      <c r="G45" s="328">
        <f t="shared" si="4"/>
        <v>22267.35</v>
      </c>
      <c r="H45" s="109">
        <f t="shared" si="5"/>
        <v>16599.04</v>
      </c>
      <c r="I45" s="109">
        <f t="shared" si="6"/>
        <v>3458.1333333333332</v>
      </c>
      <c r="J45" s="109">
        <f t="shared" si="7"/>
        <v>27665.066666666666</v>
      </c>
      <c r="K45" s="393">
        <v>0</v>
      </c>
      <c r="L45" s="109">
        <f t="shared" si="8"/>
        <v>47722.239999999998</v>
      </c>
    </row>
    <row r="46" spans="1:13" ht="15" customHeight="1" x14ac:dyDescent="0.3">
      <c r="A46" s="1726" t="s">
        <v>6683</v>
      </c>
      <c r="B46" s="1726" t="s">
        <v>6684</v>
      </c>
      <c r="C46" s="398" t="s">
        <v>6705</v>
      </c>
      <c r="D46" s="164">
        <v>15683.75</v>
      </c>
      <c r="E46" s="156">
        <v>1518.55</v>
      </c>
      <c r="F46" s="393">
        <v>0</v>
      </c>
      <c r="G46" s="328">
        <f t="shared" si="4"/>
        <v>17202.3</v>
      </c>
      <c r="H46" s="109">
        <f t="shared" si="5"/>
        <v>12547</v>
      </c>
      <c r="I46" s="109">
        <f t="shared" si="6"/>
        <v>2613.958333333333</v>
      </c>
      <c r="J46" s="109">
        <f t="shared" si="7"/>
        <v>20911.666666666664</v>
      </c>
      <c r="K46" s="393">
        <v>0</v>
      </c>
      <c r="L46" s="109">
        <f t="shared" si="8"/>
        <v>36072.625</v>
      </c>
    </row>
    <row r="47" spans="1:13" ht="15" customHeight="1" x14ac:dyDescent="0.3">
      <c r="A47" s="1726" t="s">
        <v>6685</v>
      </c>
      <c r="B47" s="1726" t="s">
        <v>6686</v>
      </c>
      <c r="C47" s="398" t="s">
        <v>6705</v>
      </c>
      <c r="D47" s="164">
        <v>23525.65</v>
      </c>
      <c r="E47" s="156">
        <v>1518.55</v>
      </c>
      <c r="F47" s="393">
        <v>0</v>
      </c>
      <c r="G47" s="328">
        <f t="shared" si="4"/>
        <v>25044.2</v>
      </c>
      <c r="H47" s="109">
        <f t="shared" si="5"/>
        <v>18820.52</v>
      </c>
      <c r="I47" s="109">
        <f t="shared" si="6"/>
        <v>3920.9416666666671</v>
      </c>
      <c r="J47" s="109">
        <f t="shared" si="7"/>
        <v>31367.533333333336</v>
      </c>
      <c r="K47" s="393">
        <v>0</v>
      </c>
      <c r="L47" s="109">
        <f t="shared" si="8"/>
        <v>54108.995000000003</v>
      </c>
    </row>
    <row r="48" spans="1:13" ht="15" customHeight="1" x14ac:dyDescent="0.3">
      <c r="A48" s="1726" t="s">
        <v>6687</v>
      </c>
      <c r="B48" s="1726" t="s">
        <v>6688</v>
      </c>
      <c r="C48" s="398" t="s">
        <v>6705</v>
      </c>
      <c r="D48" s="164">
        <v>31367.5</v>
      </c>
      <c r="E48" s="156">
        <v>1518.55</v>
      </c>
      <c r="F48" s="393">
        <v>0</v>
      </c>
      <c r="G48" s="328">
        <f t="shared" si="4"/>
        <v>32886.050000000003</v>
      </c>
      <c r="H48" s="109">
        <f t="shared" si="5"/>
        <v>25094</v>
      </c>
      <c r="I48" s="109">
        <f t="shared" si="6"/>
        <v>5227.9166666666661</v>
      </c>
      <c r="J48" s="109">
        <f t="shared" si="7"/>
        <v>41823.333333333328</v>
      </c>
      <c r="K48" s="393">
        <v>0</v>
      </c>
      <c r="L48" s="109">
        <f t="shared" si="8"/>
        <v>72145.25</v>
      </c>
    </row>
    <row r="49" spans="1:12" ht="15" customHeight="1" x14ac:dyDescent="0.3">
      <c r="A49" s="1726" t="s">
        <v>6689</v>
      </c>
      <c r="B49" s="1726" t="s">
        <v>4521</v>
      </c>
      <c r="C49" s="398" t="s">
        <v>6705</v>
      </c>
      <c r="D49" s="164">
        <v>14224.55</v>
      </c>
      <c r="E49" s="156">
        <v>1518.55</v>
      </c>
      <c r="F49" s="393">
        <v>0</v>
      </c>
      <c r="G49" s="328">
        <f t="shared" si="4"/>
        <v>15743.099999999999</v>
      </c>
      <c r="H49" s="109">
        <f t="shared" si="5"/>
        <v>11379.64</v>
      </c>
      <c r="I49" s="109">
        <f t="shared" si="6"/>
        <v>2370.7583333333332</v>
      </c>
      <c r="J49" s="109">
        <f t="shared" si="7"/>
        <v>18966.066666666666</v>
      </c>
      <c r="K49" s="393">
        <v>0</v>
      </c>
      <c r="L49" s="109">
        <f t="shared" si="8"/>
        <v>32716.464999999997</v>
      </c>
    </row>
    <row r="50" spans="1:12" ht="27" customHeight="1" x14ac:dyDescent="0.3">
      <c r="A50" s="403" t="s">
        <v>6694</v>
      </c>
      <c r="B50" s="1727" t="s">
        <v>6695</v>
      </c>
      <c r="C50" s="398" t="s">
        <v>6705</v>
      </c>
      <c r="D50" s="164">
        <v>11290.35</v>
      </c>
      <c r="E50" s="156">
        <v>1518.55</v>
      </c>
      <c r="F50" s="393">
        <v>0</v>
      </c>
      <c r="G50" s="328">
        <f t="shared" si="4"/>
        <v>12808.9</v>
      </c>
      <c r="H50" s="109">
        <f t="shared" si="5"/>
        <v>9032.2800000000007</v>
      </c>
      <c r="I50" s="109">
        <f t="shared" si="6"/>
        <v>1881.7250000000001</v>
      </c>
      <c r="J50" s="109">
        <f t="shared" si="7"/>
        <v>15053.800000000001</v>
      </c>
      <c r="K50" s="393">
        <v>0</v>
      </c>
      <c r="L50" s="109">
        <f t="shared" si="8"/>
        <v>25967.805</v>
      </c>
    </row>
    <row r="51" spans="1:12" ht="18" customHeight="1" x14ac:dyDescent="0.3">
      <c r="A51" s="1726" t="s">
        <v>6690</v>
      </c>
      <c r="B51" s="1726" t="s">
        <v>6691</v>
      </c>
      <c r="C51" s="398" t="s">
        <v>6705</v>
      </c>
      <c r="D51" s="164">
        <v>12445.2</v>
      </c>
      <c r="E51" s="156">
        <v>1518.55</v>
      </c>
      <c r="F51" s="393">
        <v>0</v>
      </c>
      <c r="G51" s="328">
        <f t="shared" si="4"/>
        <v>13963.75</v>
      </c>
      <c r="H51" s="109">
        <f t="shared" si="5"/>
        <v>9956.16</v>
      </c>
      <c r="I51" s="109">
        <f t="shared" si="6"/>
        <v>2074.2000000000003</v>
      </c>
      <c r="J51" s="109">
        <f t="shared" si="7"/>
        <v>16593.600000000002</v>
      </c>
      <c r="K51" s="393">
        <v>0</v>
      </c>
      <c r="L51" s="109">
        <f t="shared" si="8"/>
        <v>28623.960000000003</v>
      </c>
    </row>
    <row r="52" spans="1:12" ht="29.25" customHeight="1" x14ac:dyDescent="0.3">
      <c r="A52" s="1726" t="s">
        <v>6692</v>
      </c>
      <c r="B52" s="1726" t="s">
        <v>6693</v>
      </c>
      <c r="C52" s="398" t="s">
        <v>6705</v>
      </c>
      <c r="D52" s="164">
        <v>14224.55</v>
      </c>
      <c r="E52" s="156">
        <v>1518.55</v>
      </c>
      <c r="F52" s="393">
        <v>0</v>
      </c>
      <c r="G52" s="328">
        <f t="shared" si="4"/>
        <v>15743.099999999999</v>
      </c>
      <c r="H52" s="109">
        <f t="shared" si="5"/>
        <v>11379.64</v>
      </c>
      <c r="I52" s="109">
        <f t="shared" si="6"/>
        <v>2370.7583333333332</v>
      </c>
      <c r="J52" s="109">
        <f t="shared" si="7"/>
        <v>18966.066666666666</v>
      </c>
      <c r="K52" s="393">
        <v>0</v>
      </c>
      <c r="L52" s="109">
        <f t="shared" si="8"/>
        <v>32716.464999999997</v>
      </c>
    </row>
    <row r="53" spans="1:12" ht="15" customHeight="1" x14ac:dyDescent="0.3">
      <c r="A53" s="1726" t="s">
        <v>6696</v>
      </c>
      <c r="B53" s="1726" t="s">
        <v>4493</v>
      </c>
      <c r="C53" s="398" t="s">
        <v>6705</v>
      </c>
      <c r="D53" s="164">
        <v>17448.5</v>
      </c>
      <c r="E53" s="156">
        <v>1518.55</v>
      </c>
      <c r="F53" s="393">
        <v>0</v>
      </c>
      <c r="G53" s="328">
        <f t="shared" si="4"/>
        <v>18967.05</v>
      </c>
      <c r="H53" s="109">
        <f t="shared" si="5"/>
        <v>13958.8</v>
      </c>
      <c r="I53" s="109">
        <f t="shared" si="6"/>
        <v>2908.0833333333335</v>
      </c>
      <c r="J53" s="109">
        <f t="shared" si="7"/>
        <v>23264.666666666668</v>
      </c>
      <c r="K53" s="393">
        <v>0</v>
      </c>
      <c r="L53" s="109">
        <f t="shared" si="8"/>
        <v>40131.550000000003</v>
      </c>
    </row>
    <row r="54" spans="1:12" ht="15" customHeight="1" x14ac:dyDescent="0.3">
      <c r="A54" s="1726" t="s">
        <v>6697</v>
      </c>
      <c r="B54" s="1726" t="s">
        <v>6698</v>
      </c>
      <c r="C54" s="398" t="s">
        <v>6705</v>
      </c>
      <c r="D54" s="164">
        <v>11290.35</v>
      </c>
      <c r="E54" s="156">
        <v>1518.55</v>
      </c>
      <c r="F54" s="393">
        <v>0</v>
      </c>
      <c r="G54" s="328">
        <f t="shared" si="4"/>
        <v>12808.9</v>
      </c>
      <c r="H54" s="109">
        <f t="shared" si="5"/>
        <v>9032.2800000000007</v>
      </c>
      <c r="I54" s="109">
        <f t="shared" si="6"/>
        <v>1881.7250000000001</v>
      </c>
      <c r="J54" s="109">
        <f t="shared" si="7"/>
        <v>15053.800000000001</v>
      </c>
      <c r="K54" s="393">
        <v>0</v>
      </c>
      <c r="L54" s="109">
        <f t="shared" si="8"/>
        <v>25967.805</v>
      </c>
    </row>
    <row r="55" spans="1:12" ht="15" customHeight="1" x14ac:dyDescent="0.3">
      <c r="A55" s="1726" t="s">
        <v>6699</v>
      </c>
      <c r="B55" s="1726" t="s">
        <v>5330</v>
      </c>
      <c r="C55" s="398" t="s">
        <v>6705</v>
      </c>
      <c r="D55" s="164">
        <v>15215.8</v>
      </c>
      <c r="E55" s="156">
        <v>1518.55</v>
      </c>
      <c r="F55" s="393">
        <v>0</v>
      </c>
      <c r="G55" s="328">
        <f t="shared" si="4"/>
        <v>16734.349999999999</v>
      </c>
      <c r="H55" s="109">
        <f t="shared" si="5"/>
        <v>12172.64</v>
      </c>
      <c r="I55" s="109">
        <f t="shared" si="6"/>
        <v>2535.9666666666667</v>
      </c>
      <c r="J55" s="109">
        <f t="shared" si="7"/>
        <v>20287.733333333334</v>
      </c>
      <c r="K55" s="393">
        <v>0</v>
      </c>
      <c r="L55" s="109">
        <f t="shared" si="8"/>
        <v>34996.339999999997</v>
      </c>
    </row>
    <row r="56" spans="1:12" ht="15" customHeight="1" x14ac:dyDescent="0.3">
      <c r="A56" s="1726" t="s">
        <v>6700</v>
      </c>
      <c r="B56" s="1726" t="s">
        <v>4892</v>
      </c>
      <c r="C56" s="398" t="s">
        <v>6705</v>
      </c>
      <c r="D56" s="164">
        <v>12445.2</v>
      </c>
      <c r="E56" s="156">
        <v>1518.55</v>
      </c>
      <c r="F56" s="393">
        <v>0</v>
      </c>
      <c r="G56" s="328">
        <f t="shared" si="4"/>
        <v>13963.75</v>
      </c>
      <c r="H56" s="109">
        <f t="shared" si="5"/>
        <v>9956.16</v>
      </c>
      <c r="I56" s="109">
        <f t="shared" si="6"/>
        <v>2074.2000000000003</v>
      </c>
      <c r="J56" s="109">
        <f t="shared" si="7"/>
        <v>16593.600000000002</v>
      </c>
      <c r="K56" s="393">
        <v>0</v>
      </c>
      <c r="L56" s="109">
        <f t="shared" si="8"/>
        <v>28623.960000000003</v>
      </c>
    </row>
    <row r="57" spans="1:12" ht="15" customHeight="1" x14ac:dyDescent="0.3">
      <c r="A57" s="1726" t="s">
        <v>6701</v>
      </c>
      <c r="B57" s="1726" t="s">
        <v>4506</v>
      </c>
      <c r="C57" s="398" t="s">
        <v>6705</v>
      </c>
      <c r="D57" s="164">
        <v>11290.35</v>
      </c>
      <c r="E57" s="156">
        <v>1518.55</v>
      </c>
      <c r="F57" s="393">
        <v>0</v>
      </c>
      <c r="G57" s="328">
        <f t="shared" si="4"/>
        <v>12808.9</v>
      </c>
      <c r="H57" s="109">
        <f t="shared" si="5"/>
        <v>9032.2800000000007</v>
      </c>
      <c r="I57" s="109">
        <f t="shared" si="6"/>
        <v>1881.7250000000001</v>
      </c>
      <c r="J57" s="109">
        <f t="shared" si="7"/>
        <v>15053.800000000001</v>
      </c>
      <c r="K57" s="393">
        <v>0</v>
      </c>
      <c r="L57" s="109">
        <f t="shared" si="8"/>
        <v>25967.805</v>
      </c>
    </row>
    <row r="58" spans="1:12" ht="15" customHeight="1" x14ac:dyDescent="0.3">
      <c r="A58" s="1726" t="s">
        <v>6646</v>
      </c>
      <c r="B58" s="1726" t="s">
        <v>6647</v>
      </c>
      <c r="C58" s="398" t="s">
        <v>6706</v>
      </c>
      <c r="D58" s="244">
        <v>9397.5499999999993</v>
      </c>
      <c r="E58" s="401">
        <v>1518.55</v>
      </c>
      <c r="F58" s="393">
        <v>0</v>
      </c>
      <c r="G58" s="328">
        <f t="shared" si="4"/>
        <v>10916.099999999999</v>
      </c>
      <c r="H58" s="109">
        <f t="shared" si="5"/>
        <v>7518.04</v>
      </c>
      <c r="I58" s="109">
        <f t="shared" si="6"/>
        <v>1566.2583333333332</v>
      </c>
      <c r="J58" s="109">
        <f t="shared" si="7"/>
        <v>12530.066666666666</v>
      </c>
      <c r="K58" s="393">
        <v>0</v>
      </c>
      <c r="L58" s="109">
        <f t="shared" ref="L58:L81" si="9">+H58+I58+J58+K58</f>
        <v>21614.364999999998</v>
      </c>
    </row>
    <row r="59" spans="1:12" x14ac:dyDescent="0.3">
      <c r="A59" s="1726" t="s">
        <v>6648</v>
      </c>
      <c r="B59" s="1726" t="s">
        <v>4408</v>
      </c>
      <c r="C59" s="398" t="s">
        <v>6706</v>
      </c>
      <c r="D59" s="244">
        <v>9397.5499999999993</v>
      </c>
      <c r="E59" s="156">
        <v>1518.55</v>
      </c>
      <c r="F59" s="393">
        <v>0</v>
      </c>
      <c r="G59" s="328">
        <f t="shared" si="4"/>
        <v>10916.099999999999</v>
      </c>
      <c r="H59" s="109">
        <f t="shared" si="5"/>
        <v>7518.04</v>
      </c>
      <c r="I59" s="109">
        <f t="shared" si="6"/>
        <v>1566.2583333333332</v>
      </c>
      <c r="J59" s="109">
        <f t="shared" si="7"/>
        <v>12530.066666666666</v>
      </c>
      <c r="K59" s="393">
        <v>0</v>
      </c>
      <c r="L59" s="109">
        <f t="shared" si="9"/>
        <v>21614.364999999998</v>
      </c>
    </row>
    <row r="60" spans="1:12" x14ac:dyDescent="0.3">
      <c r="A60" s="1726" t="s">
        <v>6649</v>
      </c>
      <c r="B60" s="1726" t="s">
        <v>6650</v>
      </c>
      <c r="C60" s="398" t="s">
        <v>6706</v>
      </c>
      <c r="D60" s="244">
        <v>12024.85</v>
      </c>
      <c r="E60" s="156">
        <v>1518.55</v>
      </c>
      <c r="F60" s="393">
        <v>0</v>
      </c>
      <c r="G60" s="328">
        <f t="shared" si="4"/>
        <v>13543.4</v>
      </c>
      <c r="H60" s="109">
        <f t="shared" si="5"/>
        <v>9619.8799999999992</v>
      </c>
      <c r="I60" s="109">
        <f t="shared" si="6"/>
        <v>2004.1416666666667</v>
      </c>
      <c r="J60" s="109">
        <f t="shared" si="7"/>
        <v>16033.133333333333</v>
      </c>
      <c r="K60" s="393">
        <v>0</v>
      </c>
      <c r="L60" s="109">
        <f t="shared" si="9"/>
        <v>27657.154999999999</v>
      </c>
    </row>
    <row r="61" spans="1:12" x14ac:dyDescent="0.3">
      <c r="A61" s="1726" t="s">
        <v>6651</v>
      </c>
      <c r="B61" s="1726" t="s">
        <v>6707</v>
      </c>
      <c r="C61" s="398" t="s">
        <v>6706</v>
      </c>
      <c r="D61" s="244">
        <v>9397.5499999999993</v>
      </c>
      <c r="E61" s="156">
        <v>1518.55</v>
      </c>
      <c r="F61" s="393">
        <v>0</v>
      </c>
      <c r="G61" s="328">
        <f t="shared" si="4"/>
        <v>10916.099999999999</v>
      </c>
      <c r="H61" s="109">
        <f t="shared" si="5"/>
        <v>7518.04</v>
      </c>
      <c r="I61" s="109">
        <f t="shared" si="6"/>
        <v>1566.2583333333332</v>
      </c>
      <c r="J61" s="109">
        <f t="shared" si="7"/>
        <v>12530.066666666666</v>
      </c>
      <c r="K61" s="393">
        <v>0</v>
      </c>
      <c r="L61" s="109">
        <f t="shared" si="9"/>
        <v>21614.364999999998</v>
      </c>
    </row>
    <row r="62" spans="1:12" x14ac:dyDescent="0.3">
      <c r="A62" s="1726" t="s">
        <v>6653</v>
      </c>
      <c r="B62" s="1726" t="s">
        <v>6654</v>
      </c>
      <c r="C62" s="398" t="s">
        <v>6706</v>
      </c>
      <c r="D62" s="244">
        <v>9397.5499999999993</v>
      </c>
      <c r="E62" s="156">
        <v>1518.55</v>
      </c>
      <c r="F62" s="393">
        <v>0</v>
      </c>
      <c r="G62" s="328">
        <f t="shared" si="4"/>
        <v>10916.099999999999</v>
      </c>
      <c r="H62" s="109">
        <f t="shared" si="5"/>
        <v>7518.04</v>
      </c>
      <c r="I62" s="109">
        <f t="shared" si="6"/>
        <v>1566.2583333333332</v>
      </c>
      <c r="J62" s="109">
        <f t="shared" si="7"/>
        <v>12530.066666666666</v>
      </c>
      <c r="K62" s="393">
        <v>0</v>
      </c>
      <c r="L62" s="109">
        <f t="shared" si="9"/>
        <v>21614.364999999998</v>
      </c>
    </row>
    <row r="63" spans="1:12" x14ac:dyDescent="0.3">
      <c r="A63" s="1726" t="s">
        <v>6655</v>
      </c>
      <c r="B63" s="1726" t="s">
        <v>6656</v>
      </c>
      <c r="C63" s="398" t="s">
        <v>6706</v>
      </c>
      <c r="D63" s="244">
        <v>9397.5499999999993</v>
      </c>
      <c r="E63" s="156">
        <v>1518.55</v>
      </c>
      <c r="F63" s="393">
        <v>0</v>
      </c>
      <c r="G63" s="328">
        <f t="shared" si="4"/>
        <v>10916.099999999999</v>
      </c>
      <c r="H63" s="109">
        <f t="shared" si="5"/>
        <v>7518.04</v>
      </c>
      <c r="I63" s="109">
        <f t="shared" si="6"/>
        <v>1566.2583333333332</v>
      </c>
      <c r="J63" s="109">
        <f t="shared" si="7"/>
        <v>12530.066666666666</v>
      </c>
      <c r="K63" s="393">
        <v>0</v>
      </c>
      <c r="L63" s="109">
        <f t="shared" si="9"/>
        <v>21614.364999999998</v>
      </c>
    </row>
    <row r="64" spans="1:12" ht="16.5" customHeight="1" x14ac:dyDescent="0.3">
      <c r="A64" s="1726" t="s">
        <v>6659</v>
      </c>
      <c r="B64" s="1726" t="s">
        <v>6660</v>
      </c>
      <c r="C64" s="398" t="s">
        <v>6706</v>
      </c>
      <c r="D64" s="244">
        <v>9217.25</v>
      </c>
      <c r="E64" s="156">
        <v>1518.55</v>
      </c>
      <c r="F64" s="393">
        <v>0</v>
      </c>
      <c r="G64" s="328">
        <f t="shared" si="4"/>
        <v>10735.8</v>
      </c>
      <c r="H64" s="109">
        <f t="shared" si="5"/>
        <v>7373.8</v>
      </c>
      <c r="I64" s="109">
        <f t="shared" si="6"/>
        <v>1536.2083333333335</v>
      </c>
      <c r="J64" s="109">
        <f t="shared" si="7"/>
        <v>12289.666666666668</v>
      </c>
      <c r="K64" s="393">
        <v>0</v>
      </c>
      <c r="L64" s="109">
        <f t="shared" si="9"/>
        <v>21199.675000000003</v>
      </c>
    </row>
    <row r="65" spans="1:13" x14ac:dyDescent="0.3">
      <c r="A65" s="1726" t="s">
        <v>6665</v>
      </c>
      <c r="B65" s="1726" t="s">
        <v>4543</v>
      </c>
      <c r="C65" s="398" t="s">
        <v>6706</v>
      </c>
      <c r="D65" s="244">
        <v>12548.9</v>
      </c>
      <c r="E65" s="156">
        <v>1518.55</v>
      </c>
      <c r="F65" s="393">
        <v>0</v>
      </c>
      <c r="G65" s="328">
        <f t="shared" si="4"/>
        <v>14067.449999999999</v>
      </c>
      <c r="H65" s="109">
        <f t="shared" si="5"/>
        <v>10039.120000000001</v>
      </c>
      <c r="I65" s="109">
        <f t="shared" si="6"/>
        <v>2091.4833333333336</v>
      </c>
      <c r="J65" s="109">
        <f t="shared" si="7"/>
        <v>16731.866666666669</v>
      </c>
      <c r="K65" s="393">
        <v>0</v>
      </c>
      <c r="L65" s="109">
        <f t="shared" si="9"/>
        <v>28862.47</v>
      </c>
    </row>
    <row r="66" spans="1:13" x14ac:dyDescent="0.3">
      <c r="A66" s="1726" t="s">
        <v>6666</v>
      </c>
      <c r="B66" s="1726" t="s">
        <v>5221</v>
      </c>
      <c r="C66" s="398" t="s">
        <v>6706</v>
      </c>
      <c r="D66" s="244">
        <v>9217.25</v>
      </c>
      <c r="E66" s="156">
        <v>1518.55</v>
      </c>
      <c r="F66" s="393">
        <v>0</v>
      </c>
      <c r="G66" s="328">
        <f t="shared" si="4"/>
        <v>10735.8</v>
      </c>
      <c r="H66" s="109">
        <f t="shared" si="5"/>
        <v>7373.8</v>
      </c>
      <c r="I66" s="109">
        <f t="shared" si="6"/>
        <v>1536.2083333333335</v>
      </c>
      <c r="J66" s="109">
        <f t="shared" si="7"/>
        <v>12289.666666666668</v>
      </c>
      <c r="K66" s="393">
        <v>0</v>
      </c>
      <c r="L66" s="109">
        <f t="shared" si="9"/>
        <v>21199.675000000003</v>
      </c>
    </row>
    <row r="67" spans="1:13" x14ac:dyDescent="0.3">
      <c r="A67" s="1726" t="s">
        <v>6667</v>
      </c>
      <c r="B67" s="1726" t="s">
        <v>6668</v>
      </c>
      <c r="C67" s="398" t="s">
        <v>6706</v>
      </c>
      <c r="D67" s="244">
        <v>9397.5499999999993</v>
      </c>
      <c r="E67" s="156">
        <v>1518.55</v>
      </c>
      <c r="F67" s="393">
        <v>0</v>
      </c>
      <c r="G67" s="328">
        <f t="shared" si="4"/>
        <v>10916.099999999999</v>
      </c>
      <c r="H67" s="109">
        <f t="shared" si="5"/>
        <v>7518.04</v>
      </c>
      <c r="I67" s="109">
        <f t="shared" si="6"/>
        <v>1566.2583333333332</v>
      </c>
      <c r="J67" s="109">
        <f t="shared" si="7"/>
        <v>12530.066666666666</v>
      </c>
      <c r="K67" s="393">
        <v>0</v>
      </c>
      <c r="L67" s="109">
        <f t="shared" si="9"/>
        <v>21614.364999999998</v>
      </c>
    </row>
    <row r="68" spans="1:13" x14ac:dyDescent="0.3">
      <c r="A68" s="1726" t="s">
        <v>6669</v>
      </c>
      <c r="B68" s="1726" t="s">
        <v>6670</v>
      </c>
      <c r="C68" s="398" t="s">
        <v>6706</v>
      </c>
      <c r="D68" s="244">
        <v>461.15</v>
      </c>
      <c r="E68" s="156">
        <v>1518.55</v>
      </c>
      <c r="F68" s="393">
        <v>0</v>
      </c>
      <c r="G68" s="328">
        <f t="shared" si="4"/>
        <v>1979.6999999999998</v>
      </c>
      <c r="H68" s="109">
        <f t="shared" si="5"/>
        <v>368.91999999999996</v>
      </c>
      <c r="I68" s="109">
        <f t="shared" si="6"/>
        <v>76.858333333333334</v>
      </c>
      <c r="J68" s="109">
        <f t="shared" si="7"/>
        <v>614.86666666666667</v>
      </c>
      <c r="K68" s="393">
        <v>0</v>
      </c>
      <c r="L68" s="109">
        <f t="shared" si="9"/>
        <v>1060.645</v>
      </c>
      <c r="M68" s="341" t="s">
        <v>5522</v>
      </c>
    </row>
    <row r="69" spans="1:13" x14ac:dyDescent="0.3">
      <c r="A69" s="1726" t="s">
        <v>6671</v>
      </c>
      <c r="B69" s="1726" t="s">
        <v>6672</v>
      </c>
      <c r="C69" s="398" t="s">
        <v>6706</v>
      </c>
      <c r="D69" s="244">
        <v>521.70000000000005</v>
      </c>
      <c r="E69" s="156">
        <v>1518.55</v>
      </c>
      <c r="F69" s="393">
        <v>0</v>
      </c>
      <c r="G69" s="328">
        <f t="shared" si="4"/>
        <v>2040.25</v>
      </c>
      <c r="H69" s="109">
        <f t="shared" si="5"/>
        <v>417.36</v>
      </c>
      <c r="I69" s="109">
        <f t="shared" si="6"/>
        <v>86.95</v>
      </c>
      <c r="J69" s="109">
        <f t="shared" si="7"/>
        <v>695.6</v>
      </c>
      <c r="K69" s="393">
        <v>0</v>
      </c>
      <c r="L69" s="109">
        <f t="shared" si="9"/>
        <v>1199.9100000000001</v>
      </c>
      <c r="M69" s="341" t="s">
        <v>5522</v>
      </c>
    </row>
    <row r="70" spans="1:13" x14ac:dyDescent="0.3">
      <c r="A70" s="1726" t="s">
        <v>6673</v>
      </c>
      <c r="B70" s="1726" t="s">
        <v>6674</v>
      </c>
      <c r="C70" s="398" t="s">
        <v>6706</v>
      </c>
      <c r="D70" s="244">
        <v>588.35</v>
      </c>
      <c r="E70" s="156">
        <v>1518.55</v>
      </c>
      <c r="F70" s="393">
        <v>0</v>
      </c>
      <c r="G70" s="328">
        <f t="shared" si="4"/>
        <v>2106.9</v>
      </c>
      <c r="H70" s="109">
        <f t="shared" si="5"/>
        <v>470.68000000000006</v>
      </c>
      <c r="I70" s="109">
        <f t="shared" si="6"/>
        <v>98.058333333333337</v>
      </c>
      <c r="J70" s="109">
        <f t="shared" si="7"/>
        <v>784.4666666666667</v>
      </c>
      <c r="K70" s="393">
        <v>0</v>
      </c>
      <c r="L70" s="109">
        <f t="shared" si="9"/>
        <v>1353.2050000000002</v>
      </c>
      <c r="M70" s="341" t="s">
        <v>5522</v>
      </c>
    </row>
    <row r="71" spans="1:13" x14ac:dyDescent="0.3">
      <c r="A71" s="1726" t="s">
        <v>6675</v>
      </c>
      <c r="B71" s="1726" t="s">
        <v>6676</v>
      </c>
      <c r="C71" s="398" t="s">
        <v>6706</v>
      </c>
      <c r="D71" s="244">
        <v>10302.65</v>
      </c>
      <c r="E71" s="156">
        <v>1518.55</v>
      </c>
      <c r="F71" s="393">
        <v>0</v>
      </c>
      <c r="G71" s="328">
        <f t="shared" si="4"/>
        <v>11821.199999999999</v>
      </c>
      <c r="H71" s="109">
        <f t="shared" si="5"/>
        <v>8242.1200000000008</v>
      </c>
      <c r="I71" s="109">
        <f t="shared" si="6"/>
        <v>1717.1083333333333</v>
      </c>
      <c r="J71" s="109">
        <f t="shared" si="7"/>
        <v>13736.866666666667</v>
      </c>
      <c r="K71" s="393">
        <v>0</v>
      </c>
      <c r="L71" s="109">
        <f t="shared" si="9"/>
        <v>23696.095000000001</v>
      </c>
    </row>
    <row r="72" spans="1:13" x14ac:dyDescent="0.3">
      <c r="A72" s="1726" t="s">
        <v>6677</v>
      </c>
      <c r="B72" s="1726" t="s">
        <v>6678</v>
      </c>
      <c r="C72" s="398" t="s">
        <v>6706</v>
      </c>
      <c r="D72" s="244">
        <v>15454.05</v>
      </c>
      <c r="E72" s="156">
        <v>1518.55</v>
      </c>
      <c r="F72" s="393">
        <v>0</v>
      </c>
      <c r="G72" s="328">
        <f t="shared" si="4"/>
        <v>16972.599999999999</v>
      </c>
      <c r="H72" s="109">
        <f t="shared" si="5"/>
        <v>12363.24</v>
      </c>
      <c r="I72" s="109">
        <f t="shared" si="6"/>
        <v>2575.6750000000002</v>
      </c>
      <c r="J72" s="109">
        <f t="shared" si="7"/>
        <v>20605.400000000001</v>
      </c>
      <c r="K72" s="393">
        <v>0</v>
      </c>
      <c r="L72" s="109">
        <f t="shared" si="9"/>
        <v>35544.315000000002</v>
      </c>
    </row>
    <row r="73" spans="1:13" x14ac:dyDescent="0.3">
      <c r="A73" s="1726" t="s">
        <v>6679</v>
      </c>
      <c r="B73" s="1726" t="s">
        <v>6680</v>
      </c>
      <c r="C73" s="398" t="s">
        <v>6706</v>
      </c>
      <c r="D73" s="244">
        <v>11432.5</v>
      </c>
      <c r="E73" s="156">
        <v>37.950000000000003</v>
      </c>
      <c r="F73" s="393">
        <v>0</v>
      </c>
      <c r="G73" s="328">
        <f t="shared" si="4"/>
        <v>11470.45</v>
      </c>
      <c r="H73" s="109">
        <f t="shared" si="5"/>
        <v>9146</v>
      </c>
      <c r="I73" s="109">
        <f t="shared" si="6"/>
        <v>1905.4166666666665</v>
      </c>
      <c r="J73" s="109">
        <f t="shared" si="7"/>
        <v>15243.333333333332</v>
      </c>
      <c r="K73" s="393">
        <v>0</v>
      </c>
      <c r="L73" s="109">
        <f t="shared" si="9"/>
        <v>26294.75</v>
      </c>
    </row>
    <row r="74" spans="1:13" x14ac:dyDescent="0.3">
      <c r="A74" s="1726" t="s">
        <v>6681</v>
      </c>
      <c r="B74" s="1726" t="s">
        <v>6682</v>
      </c>
      <c r="C74" s="398" t="s">
        <v>6706</v>
      </c>
      <c r="D74" s="244">
        <v>17148.75</v>
      </c>
      <c r="E74" s="156">
        <v>37.950000000000003</v>
      </c>
      <c r="F74" s="393">
        <v>0</v>
      </c>
      <c r="G74" s="328">
        <f t="shared" si="4"/>
        <v>17186.7</v>
      </c>
      <c r="H74" s="109">
        <f t="shared" si="5"/>
        <v>13719</v>
      </c>
      <c r="I74" s="109">
        <f t="shared" si="6"/>
        <v>2858.125</v>
      </c>
      <c r="J74" s="109">
        <f t="shared" si="7"/>
        <v>22865</v>
      </c>
      <c r="K74" s="393">
        <v>0</v>
      </c>
      <c r="L74" s="109">
        <f t="shared" si="9"/>
        <v>39442.125</v>
      </c>
    </row>
    <row r="75" spans="1:13" x14ac:dyDescent="0.3">
      <c r="A75" s="1726" t="s">
        <v>6683</v>
      </c>
      <c r="B75" s="1726" t="s">
        <v>6684</v>
      </c>
      <c r="C75" s="398" t="s">
        <v>6706</v>
      </c>
      <c r="D75" s="244">
        <v>13194.85</v>
      </c>
      <c r="E75" s="156">
        <v>1518.55</v>
      </c>
      <c r="F75" s="393">
        <v>0</v>
      </c>
      <c r="G75" s="328">
        <f t="shared" si="4"/>
        <v>14713.4</v>
      </c>
      <c r="H75" s="109">
        <f t="shared" si="5"/>
        <v>10555.88</v>
      </c>
      <c r="I75" s="109">
        <f t="shared" si="6"/>
        <v>2199.1416666666664</v>
      </c>
      <c r="J75" s="109">
        <f t="shared" si="7"/>
        <v>17593.133333333331</v>
      </c>
      <c r="K75" s="393">
        <v>0</v>
      </c>
      <c r="L75" s="109">
        <f t="shared" si="9"/>
        <v>30348.154999999999</v>
      </c>
    </row>
    <row r="76" spans="1:13" x14ac:dyDescent="0.3">
      <c r="A76" s="1726" t="s">
        <v>6685</v>
      </c>
      <c r="B76" s="1726" t="s">
        <v>6686</v>
      </c>
      <c r="C76" s="398" t="s">
        <v>6706</v>
      </c>
      <c r="D76" s="244">
        <v>19792.25</v>
      </c>
      <c r="E76" s="156">
        <v>1518.55</v>
      </c>
      <c r="F76" s="393">
        <v>0</v>
      </c>
      <c r="G76" s="328">
        <f t="shared" si="4"/>
        <v>21310.799999999999</v>
      </c>
      <c r="H76" s="109">
        <f t="shared" si="5"/>
        <v>15833.8</v>
      </c>
      <c r="I76" s="109">
        <f t="shared" si="6"/>
        <v>3298.7083333333335</v>
      </c>
      <c r="J76" s="109">
        <f t="shared" si="7"/>
        <v>26389.666666666668</v>
      </c>
      <c r="K76" s="393">
        <v>0</v>
      </c>
      <c r="L76" s="109">
        <f t="shared" si="9"/>
        <v>45522.175000000003</v>
      </c>
    </row>
    <row r="77" spans="1:13" x14ac:dyDescent="0.3">
      <c r="A77" s="1726" t="s">
        <v>6687</v>
      </c>
      <c r="B77" s="1726" t="s">
        <v>6688</v>
      </c>
      <c r="C77" s="398" t="s">
        <v>6706</v>
      </c>
      <c r="D77" s="244">
        <v>26389.65</v>
      </c>
      <c r="E77" s="156">
        <v>37.950000000000003</v>
      </c>
      <c r="F77" s="393">
        <v>0</v>
      </c>
      <c r="G77" s="328">
        <f t="shared" si="4"/>
        <v>26427.600000000002</v>
      </c>
      <c r="H77" s="109">
        <f t="shared" si="5"/>
        <v>21111.72</v>
      </c>
      <c r="I77" s="109">
        <f t="shared" si="6"/>
        <v>4398.2750000000005</v>
      </c>
      <c r="J77" s="109">
        <f t="shared" si="7"/>
        <v>35186.200000000004</v>
      </c>
      <c r="K77" s="393">
        <v>0</v>
      </c>
      <c r="L77" s="109">
        <f t="shared" si="9"/>
        <v>60696.195000000007</v>
      </c>
    </row>
    <row r="78" spans="1:13" x14ac:dyDescent="0.3">
      <c r="A78" s="1726" t="s">
        <v>6689</v>
      </c>
      <c r="B78" s="1726" t="s">
        <v>4521</v>
      </c>
      <c r="C78" s="398" t="s">
        <v>6706</v>
      </c>
      <c r="D78" s="244">
        <v>12024.85</v>
      </c>
      <c r="E78" s="156">
        <v>1518.55</v>
      </c>
      <c r="F78" s="393">
        <v>0</v>
      </c>
      <c r="G78" s="328">
        <f t="shared" si="4"/>
        <v>13543.4</v>
      </c>
      <c r="H78" s="109">
        <f t="shared" si="5"/>
        <v>9619.8799999999992</v>
      </c>
      <c r="I78" s="109">
        <f t="shared" si="6"/>
        <v>2004.1416666666667</v>
      </c>
      <c r="J78" s="109">
        <f t="shared" si="7"/>
        <v>16033.133333333333</v>
      </c>
      <c r="K78" s="393">
        <v>0</v>
      </c>
      <c r="L78" s="109">
        <f t="shared" si="9"/>
        <v>27657.154999999999</v>
      </c>
    </row>
    <row r="79" spans="1:13" x14ac:dyDescent="0.3">
      <c r="A79" s="1726" t="s">
        <v>6697</v>
      </c>
      <c r="B79" s="1726" t="s">
        <v>6698</v>
      </c>
      <c r="C79" s="398" t="s">
        <v>6706</v>
      </c>
      <c r="D79" s="244">
        <v>9397.5499999999993</v>
      </c>
      <c r="E79" s="156">
        <v>1518.55</v>
      </c>
      <c r="F79" s="393">
        <v>0</v>
      </c>
      <c r="G79" s="328">
        <f t="shared" si="4"/>
        <v>10916.099999999999</v>
      </c>
      <c r="H79" s="109">
        <f t="shared" si="5"/>
        <v>7518.04</v>
      </c>
      <c r="I79" s="109">
        <f t="shared" si="6"/>
        <v>1566.2583333333332</v>
      </c>
      <c r="J79" s="109">
        <f t="shared" si="7"/>
        <v>12530.066666666666</v>
      </c>
      <c r="K79" s="393">
        <v>0</v>
      </c>
      <c r="L79" s="109">
        <f t="shared" si="9"/>
        <v>21614.364999999998</v>
      </c>
    </row>
    <row r="80" spans="1:13" x14ac:dyDescent="0.3">
      <c r="A80" s="1726" t="s">
        <v>6700</v>
      </c>
      <c r="B80" s="1726" t="s">
        <v>4892</v>
      </c>
      <c r="C80" s="398" t="s">
        <v>6706</v>
      </c>
      <c r="D80" s="244">
        <v>10364.15</v>
      </c>
      <c r="E80" s="156">
        <v>1518.55</v>
      </c>
      <c r="F80" s="393">
        <v>0</v>
      </c>
      <c r="G80" s="328">
        <f t="shared" si="4"/>
        <v>11882.699999999999</v>
      </c>
      <c r="H80" s="109">
        <f t="shared" si="5"/>
        <v>8291.32</v>
      </c>
      <c r="I80" s="109">
        <f t="shared" si="6"/>
        <v>1727.3583333333331</v>
      </c>
      <c r="J80" s="109">
        <f t="shared" si="7"/>
        <v>13818.866666666665</v>
      </c>
      <c r="K80" s="393">
        <v>0</v>
      </c>
      <c r="L80" s="109">
        <f t="shared" si="9"/>
        <v>23837.544999999998</v>
      </c>
    </row>
    <row r="81" spans="1:12" x14ac:dyDescent="0.3">
      <c r="A81" s="1726" t="s">
        <v>6701</v>
      </c>
      <c r="B81" s="1726" t="s">
        <v>4506</v>
      </c>
      <c r="C81" s="398" t="s">
        <v>6706</v>
      </c>
      <c r="D81" s="244">
        <v>9397.5499999999993</v>
      </c>
      <c r="E81" s="156">
        <v>1518.55</v>
      </c>
      <c r="F81" s="393">
        <v>0</v>
      </c>
      <c r="G81" s="328">
        <f t="shared" si="4"/>
        <v>10916.099999999999</v>
      </c>
      <c r="H81" s="109">
        <f t="shared" si="5"/>
        <v>7518.04</v>
      </c>
      <c r="I81" s="109">
        <f t="shared" si="6"/>
        <v>1566.2583333333332</v>
      </c>
      <c r="J81" s="109">
        <f t="shared" si="7"/>
        <v>12530.066666666666</v>
      </c>
      <c r="K81" s="393">
        <v>0</v>
      </c>
      <c r="L81" s="109">
        <f t="shared" si="9"/>
        <v>21614.364999999998</v>
      </c>
    </row>
    <row r="82" spans="1:12" x14ac:dyDescent="0.3">
      <c r="A82" s="404" t="s">
        <v>6702</v>
      </c>
      <c r="B82" s="344"/>
      <c r="C82" s="344"/>
      <c r="D82" s="344"/>
      <c r="E82" s="344"/>
      <c r="F82" s="344"/>
      <c r="G82" s="405"/>
      <c r="H82" s="344"/>
      <c r="I82" s="344"/>
      <c r="J82" s="344"/>
      <c r="K82" s="344"/>
      <c r="L82" s="344"/>
    </row>
  </sheetData>
  <mergeCells count="17">
    <mergeCell ref="A24:A25"/>
    <mergeCell ref="B24:B25"/>
    <mergeCell ref="C24:C25"/>
    <mergeCell ref="D24:G24"/>
    <mergeCell ref="H24:L24"/>
    <mergeCell ref="A8:A9"/>
    <mergeCell ref="B8:B9"/>
    <mergeCell ref="C8:C9"/>
    <mergeCell ref="D8:G8"/>
    <mergeCell ref="H8:L8"/>
    <mergeCell ref="A23:B23"/>
    <mergeCell ref="A2:L2"/>
    <mergeCell ref="A3:L3"/>
    <mergeCell ref="A4:L4"/>
    <mergeCell ref="A5:L5"/>
    <mergeCell ref="A6:L6"/>
    <mergeCell ref="A7:B7"/>
  </mergeCells>
  <pageMargins left="0.7" right="0.7" top="0.75" bottom="0.75" header="0.3" footer="0.3"/>
  <pageSetup scale="63" fitToHeight="0" orientation="landscape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5"/>
  <sheetViews>
    <sheetView showGridLines="0" workbookViewId="0">
      <selection sqref="A1:H1"/>
    </sheetView>
  </sheetViews>
  <sheetFormatPr baseColWidth="10" defaultColWidth="11.453125" defaultRowHeight="14" x14ac:dyDescent="0.3"/>
  <cols>
    <col min="1" max="1" width="17.1796875" style="341" customWidth="1"/>
    <col min="2" max="2" width="56" style="341" customWidth="1"/>
    <col min="3" max="3" width="15.7265625" style="386" bestFit="1" customWidth="1"/>
    <col min="4" max="4" width="15.26953125" style="386" bestFit="1" customWidth="1"/>
    <col min="5" max="5" width="11.26953125" style="341" customWidth="1"/>
    <col min="6" max="6" width="12.453125" style="341" customWidth="1"/>
    <col min="7" max="7" width="32.26953125" style="406" customWidth="1"/>
    <col min="8" max="8" width="12.453125" style="406" bestFit="1" customWidth="1"/>
    <col min="9" max="16384" width="11.453125" style="341"/>
  </cols>
  <sheetData>
    <row r="1" spans="1:8" ht="15" x14ac:dyDescent="0.3">
      <c r="A1" s="864"/>
      <c r="B1" s="864"/>
      <c r="C1" s="864"/>
      <c r="D1" s="864"/>
      <c r="E1" s="864"/>
      <c r="F1" s="864"/>
    </row>
    <row r="2" spans="1:8" ht="15" customHeight="1" x14ac:dyDescent="0.3">
      <c r="A2" s="703" t="s">
        <v>4160</v>
      </c>
      <c r="B2" s="703"/>
      <c r="C2" s="703"/>
      <c r="D2" s="703"/>
      <c r="E2" s="703"/>
      <c r="F2" s="703"/>
    </row>
    <row r="3" spans="1:8" ht="15" customHeight="1" x14ac:dyDescent="0.3">
      <c r="A3" s="703" t="s">
        <v>6</v>
      </c>
      <c r="B3" s="703" t="s">
        <v>4226</v>
      </c>
      <c r="C3" s="703" t="s">
        <v>4226</v>
      </c>
      <c r="D3" s="703"/>
      <c r="E3" s="703" t="s">
        <v>4226</v>
      </c>
      <c r="F3" s="703" t="s">
        <v>4226</v>
      </c>
    </row>
    <row r="4" spans="1:8" ht="15" customHeight="1" x14ac:dyDescent="0.3">
      <c r="A4" s="703" t="s">
        <v>4161</v>
      </c>
      <c r="B4" s="703" t="s">
        <v>4227</v>
      </c>
      <c r="C4" s="703" t="s">
        <v>4227</v>
      </c>
      <c r="D4" s="703"/>
      <c r="E4" s="703" t="s">
        <v>4227</v>
      </c>
      <c r="F4" s="703" t="s">
        <v>4227</v>
      </c>
    </row>
    <row r="5" spans="1:8" ht="15" customHeight="1" x14ac:dyDescent="0.3">
      <c r="A5" s="703" t="s">
        <v>4228</v>
      </c>
      <c r="B5" s="703" t="s">
        <v>4228</v>
      </c>
      <c r="C5" s="703" t="s">
        <v>4228</v>
      </c>
      <c r="D5" s="703"/>
      <c r="E5" s="703" t="s">
        <v>4228</v>
      </c>
      <c r="F5" s="703" t="s">
        <v>4228</v>
      </c>
    </row>
    <row r="6" spans="1:8" ht="15" customHeight="1" x14ac:dyDescent="0.3">
      <c r="A6" s="704" t="s">
        <v>4229</v>
      </c>
      <c r="B6" s="704" t="s">
        <v>4229</v>
      </c>
      <c r="C6" s="704" t="s">
        <v>4229</v>
      </c>
      <c r="D6" s="704"/>
      <c r="E6" s="704" t="s">
        <v>4229</v>
      </c>
      <c r="F6" s="704" t="s">
        <v>4229</v>
      </c>
    </row>
    <row r="7" spans="1:8" ht="15" customHeight="1" x14ac:dyDescent="0.3">
      <c r="A7" s="342" t="s">
        <v>533</v>
      </c>
      <c r="B7" s="342" t="s">
        <v>533</v>
      </c>
      <c r="C7" s="343" t="s">
        <v>533</v>
      </c>
      <c r="D7" s="343"/>
      <c r="E7" s="342" t="s">
        <v>533</v>
      </c>
      <c r="F7" s="342" t="s">
        <v>533</v>
      </c>
    </row>
    <row r="8" spans="1:8" s="344" customFormat="1" ht="15" customHeight="1" x14ac:dyDescent="0.25">
      <c r="A8" s="705" t="s">
        <v>4230</v>
      </c>
      <c r="B8" s="705" t="s">
        <v>4231</v>
      </c>
      <c r="C8" s="705" t="s">
        <v>4232</v>
      </c>
      <c r="D8" s="717" t="s">
        <v>6632</v>
      </c>
      <c r="E8" s="719" t="s">
        <v>4233</v>
      </c>
      <c r="F8" s="720"/>
      <c r="G8" s="406"/>
      <c r="H8" s="406"/>
    </row>
    <row r="9" spans="1:8" s="344" customFormat="1" ht="15" customHeight="1" x14ac:dyDescent="0.25">
      <c r="A9" s="705" t="s">
        <v>4230</v>
      </c>
      <c r="B9" s="705" t="s">
        <v>4231</v>
      </c>
      <c r="C9" s="705" t="s">
        <v>4232</v>
      </c>
      <c r="D9" s="718"/>
      <c r="E9" s="474" t="s">
        <v>4234</v>
      </c>
      <c r="F9" s="474" t="s">
        <v>4235</v>
      </c>
      <c r="G9" s="406"/>
      <c r="H9" s="406"/>
    </row>
    <row r="10" spans="1:8" s="344" customFormat="1" ht="15" customHeight="1" x14ac:dyDescent="0.25">
      <c r="A10" s="348" t="s">
        <v>533</v>
      </c>
      <c r="B10" s="348" t="s">
        <v>533</v>
      </c>
      <c r="C10" s="347" t="s">
        <v>533</v>
      </c>
      <c r="D10" s="347"/>
      <c r="E10" s="348" t="s">
        <v>533</v>
      </c>
      <c r="F10" s="348" t="s">
        <v>533</v>
      </c>
      <c r="G10" s="406"/>
      <c r="H10" s="406"/>
    </row>
    <row r="11" spans="1:8" s="344" customFormat="1" ht="15" customHeight="1" x14ac:dyDescent="0.25">
      <c r="A11" s="699" t="s">
        <v>4167</v>
      </c>
      <c r="B11" s="699" t="s">
        <v>4167</v>
      </c>
      <c r="C11" s="407" t="s">
        <v>533</v>
      </c>
      <c r="D11" s="407"/>
      <c r="E11" s="408" t="s">
        <v>533</v>
      </c>
      <c r="F11" s="408" t="s">
        <v>533</v>
      </c>
      <c r="G11" s="406"/>
      <c r="H11" s="406"/>
    </row>
    <row r="12" spans="1:8" s="344" customFormat="1" ht="15" customHeight="1" x14ac:dyDescent="0.25">
      <c r="A12" s="409" t="s">
        <v>6708</v>
      </c>
      <c r="B12" s="410" t="s">
        <v>4307</v>
      </c>
      <c r="C12" s="411">
        <v>1</v>
      </c>
      <c r="D12" s="411">
        <v>0</v>
      </c>
      <c r="E12" s="411">
        <v>77593.350000000006</v>
      </c>
      <c r="F12" s="412">
        <v>77593.350000000006</v>
      </c>
      <c r="G12" s="413"/>
      <c r="H12" s="406"/>
    </row>
    <row r="13" spans="1:8" s="344" customFormat="1" ht="15" customHeight="1" x14ac:dyDescent="0.25">
      <c r="A13" s="414" t="s">
        <v>6709</v>
      </c>
      <c r="B13" s="415" t="s">
        <v>4531</v>
      </c>
      <c r="C13" s="416">
        <v>4</v>
      </c>
      <c r="D13" s="411">
        <v>0</v>
      </c>
      <c r="E13" s="416">
        <v>58257.2</v>
      </c>
      <c r="F13" s="417">
        <v>58257.2</v>
      </c>
      <c r="G13" s="413"/>
      <c r="H13" s="406"/>
    </row>
    <row r="14" spans="1:8" s="344" customFormat="1" ht="15" customHeight="1" x14ac:dyDescent="0.25">
      <c r="A14" s="414" t="s">
        <v>6710</v>
      </c>
      <c r="B14" s="415" t="s">
        <v>5129</v>
      </c>
      <c r="C14" s="416">
        <v>3</v>
      </c>
      <c r="D14" s="411">
        <v>0</v>
      </c>
      <c r="E14" s="416">
        <v>48453.5</v>
      </c>
      <c r="F14" s="417">
        <v>48453.5</v>
      </c>
      <c r="G14" s="413"/>
      <c r="H14" s="406"/>
    </row>
    <row r="15" spans="1:8" s="344" customFormat="1" ht="15" customHeight="1" x14ac:dyDescent="0.25">
      <c r="A15" s="414" t="s">
        <v>6711</v>
      </c>
      <c r="B15" s="415" t="s">
        <v>5577</v>
      </c>
      <c r="C15" s="416">
        <v>2</v>
      </c>
      <c r="D15" s="411">
        <v>0</v>
      </c>
      <c r="E15" s="416">
        <v>48453.5</v>
      </c>
      <c r="F15" s="417">
        <v>48453.5</v>
      </c>
      <c r="G15" s="413"/>
      <c r="H15" s="406"/>
    </row>
    <row r="16" spans="1:8" s="344" customFormat="1" ht="25.5" customHeight="1" x14ac:dyDescent="0.25">
      <c r="A16" s="414" t="s">
        <v>6712</v>
      </c>
      <c r="B16" s="415" t="s">
        <v>6713</v>
      </c>
      <c r="C16" s="416">
        <v>21</v>
      </c>
      <c r="D16" s="411">
        <v>0</v>
      </c>
      <c r="E16" s="416">
        <v>33892.35</v>
      </c>
      <c r="F16" s="417">
        <v>41080.949999999997</v>
      </c>
      <c r="G16" s="413"/>
      <c r="H16" s="406"/>
    </row>
    <row r="17" spans="1:8" s="344" customFormat="1" ht="15" customHeight="1" x14ac:dyDescent="0.25">
      <c r="A17" s="414" t="s">
        <v>6714</v>
      </c>
      <c r="B17" s="415" t="s">
        <v>6715</v>
      </c>
      <c r="C17" s="416">
        <v>13</v>
      </c>
      <c r="D17" s="411">
        <v>0</v>
      </c>
      <c r="E17" s="416">
        <v>27498</v>
      </c>
      <c r="F17" s="417">
        <v>33892.35</v>
      </c>
      <c r="G17" s="413"/>
      <c r="H17" s="406"/>
    </row>
    <row r="18" spans="1:8" s="344" customFormat="1" ht="15" customHeight="1" x14ac:dyDescent="0.25">
      <c r="A18" s="414" t="s">
        <v>6716</v>
      </c>
      <c r="B18" s="415" t="s">
        <v>6640</v>
      </c>
      <c r="C18" s="416">
        <v>5</v>
      </c>
      <c r="D18" s="411">
        <v>0</v>
      </c>
      <c r="E18" s="416">
        <v>24031.4</v>
      </c>
      <c r="F18" s="417">
        <v>29175.35</v>
      </c>
      <c r="G18" s="413"/>
      <c r="H18" s="406"/>
    </row>
    <row r="19" spans="1:8" s="344" customFormat="1" ht="15" customHeight="1" x14ac:dyDescent="0.25">
      <c r="A19" s="418" t="s">
        <v>6717</v>
      </c>
      <c r="B19" s="419" t="s">
        <v>6638</v>
      </c>
      <c r="C19" s="420">
        <v>11</v>
      </c>
      <c r="D19" s="411">
        <v>0</v>
      </c>
      <c r="E19" s="416">
        <v>21539.9</v>
      </c>
      <c r="F19" s="417">
        <v>26161</v>
      </c>
      <c r="G19" s="413"/>
      <c r="H19" s="406"/>
    </row>
    <row r="20" spans="1:8" s="344" customFormat="1" ht="15" customHeight="1" x14ac:dyDescent="0.25">
      <c r="A20" s="418" t="s">
        <v>6718</v>
      </c>
      <c r="B20" s="419" t="s">
        <v>6636</v>
      </c>
      <c r="C20" s="420">
        <v>45</v>
      </c>
      <c r="D20" s="411">
        <v>0</v>
      </c>
      <c r="E20" s="416">
        <v>19317.900000000001</v>
      </c>
      <c r="F20" s="417">
        <v>23460.2</v>
      </c>
      <c r="G20" s="413"/>
      <c r="H20" s="406"/>
    </row>
    <row r="21" spans="1:8" s="344" customFormat="1" ht="15" customHeight="1" x14ac:dyDescent="0.25">
      <c r="A21" s="415" t="s">
        <v>6719</v>
      </c>
      <c r="B21" s="415" t="s">
        <v>6720</v>
      </c>
      <c r="C21" s="416">
        <v>10</v>
      </c>
      <c r="D21" s="411">
        <v>0</v>
      </c>
      <c r="E21" s="416">
        <v>20483.45</v>
      </c>
      <c r="F21" s="417">
        <v>24884.65</v>
      </c>
      <c r="G21" s="413"/>
      <c r="H21" s="406"/>
    </row>
    <row r="22" spans="1:8" s="344" customFormat="1" ht="24" customHeight="1" x14ac:dyDescent="0.25">
      <c r="A22" s="421" t="s">
        <v>6721</v>
      </c>
      <c r="B22" s="415" t="s">
        <v>6722</v>
      </c>
      <c r="C22" s="422">
        <v>11</v>
      </c>
      <c r="D22" s="411">
        <v>0</v>
      </c>
      <c r="E22" s="416">
        <v>19481.150000000001</v>
      </c>
      <c r="F22" s="417">
        <v>27105</v>
      </c>
      <c r="G22" s="413"/>
      <c r="H22" s="406"/>
    </row>
    <row r="23" spans="1:8" s="344" customFormat="1" ht="15" customHeight="1" x14ac:dyDescent="0.25">
      <c r="A23" s="419" t="s">
        <v>6723</v>
      </c>
      <c r="B23" s="419" t="s">
        <v>6642</v>
      </c>
      <c r="C23" s="420">
        <v>6</v>
      </c>
      <c r="D23" s="411">
        <v>0</v>
      </c>
      <c r="E23" s="416">
        <v>18361.900000000001</v>
      </c>
      <c r="F23" s="417">
        <v>22305.599999999999</v>
      </c>
      <c r="G23" s="413"/>
      <c r="H23" s="406"/>
    </row>
    <row r="24" spans="1:8" s="344" customFormat="1" ht="15" customHeight="1" x14ac:dyDescent="0.25">
      <c r="A24" s="423" t="s">
        <v>533</v>
      </c>
      <c r="B24" s="354" t="s">
        <v>4238</v>
      </c>
      <c r="C24" s="377">
        <f>SUM(C12:C23)</f>
        <v>132</v>
      </c>
      <c r="D24" s="378">
        <f>SUM(D12:D23)</f>
        <v>0</v>
      </c>
      <c r="E24" s="424"/>
      <c r="F24" s="424" t="s">
        <v>533</v>
      </c>
      <c r="G24" s="406"/>
      <c r="H24" s="406"/>
    </row>
    <row r="25" spans="1:8" s="344" customFormat="1" ht="15" customHeight="1" x14ac:dyDescent="0.25">
      <c r="A25" s="358"/>
      <c r="B25" s="359"/>
      <c r="C25" s="360"/>
      <c r="D25" s="361"/>
      <c r="E25" s="362"/>
      <c r="F25" s="362"/>
      <c r="G25" s="406"/>
      <c r="H25" s="406"/>
    </row>
    <row r="26" spans="1:8" s="363" customFormat="1" ht="15" customHeight="1" x14ac:dyDescent="0.25">
      <c r="A26" s="364" t="s">
        <v>533</v>
      </c>
      <c r="B26" s="364" t="s">
        <v>533</v>
      </c>
      <c r="C26" s="365" t="s">
        <v>533</v>
      </c>
      <c r="D26" s="365"/>
      <c r="E26" s="366" t="s">
        <v>533</v>
      </c>
      <c r="F26" s="366" t="s">
        <v>533</v>
      </c>
      <c r="G26" s="425"/>
      <c r="H26" s="425"/>
    </row>
    <row r="27" spans="1:8" s="344" customFormat="1" ht="15" customHeight="1" x14ac:dyDescent="0.25">
      <c r="A27" s="700" t="s">
        <v>4168</v>
      </c>
      <c r="B27" s="700" t="s">
        <v>4168</v>
      </c>
      <c r="C27" s="374" t="s">
        <v>533</v>
      </c>
      <c r="D27" s="374"/>
      <c r="E27" s="375" t="s">
        <v>533</v>
      </c>
      <c r="F27" s="375" t="s">
        <v>533</v>
      </c>
      <c r="G27" s="406"/>
      <c r="H27" s="406"/>
    </row>
    <row r="28" spans="1:8" s="344" customFormat="1" ht="26.25" customHeight="1" x14ac:dyDescent="0.25">
      <c r="A28" s="414" t="s">
        <v>6724</v>
      </c>
      <c r="B28" s="426" t="s">
        <v>6725</v>
      </c>
      <c r="C28" s="427">
        <v>45</v>
      </c>
      <c r="D28" s="411">
        <v>0</v>
      </c>
      <c r="E28" s="427">
        <v>10326.049999999999</v>
      </c>
      <c r="F28" s="427">
        <v>11290.35</v>
      </c>
      <c r="G28" s="413"/>
      <c r="H28" s="406"/>
    </row>
    <row r="29" spans="1:8" s="344" customFormat="1" ht="39.75" customHeight="1" x14ac:dyDescent="0.25">
      <c r="A29" s="414" t="s">
        <v>6726</v>
      </c>
      <c r="B29" s="415" t="s">
        <v>6727</v>
      </c>
      <c r="C29" s="416">
        <v>48</v>
      </c>
      <c r="D29" s="411">
        <v>0</v>
      </c>
      <c r="E29" s="416">
        <v>5645.15</v>
      </c>
      <c r="F29" s="417">
        <v>11290.35</v>
      </c>
      <c r="G29" s="413"/>
      <c r="H29" s="406"/>
    </row>
    <row r="30" spans="1:8" s="344" customFormat="1" ht="15" customHeight="1" x14ac:dyDescent="0.25">
      <c r="A30" s="409" t="s">
        <v>6728</v>
      </c>
      <c r="B30" s="410" t="s">
        <v>6664</v>
      </c>
      <c r="C30" s="411">
        <v>7</v>
      </c>
      <c r="D30" s="411">
        <v>0</v>
      </c>
      <c r="E30" s="411">
        <v>17448.5</v>
      </c>
      <c r="F30" s="412">
        <v>17448.5</v>
      </c>
      <c r="G30" s="413"/>
      <c r="H30" s="406"/>
    </row>
    <row r="31" spans="1:8" s="344" customFormat="1" ht="28.5" customHeight="1" x14ac:dyDescent="0.25">
      <c r="A31" s="414" t="s">
        <v>6729</v>
      </c>
      <c r="B31" s="415" t="s">
        <v>6730</v>
      </c>
      <c r="C31" s="416">
        <v>28</v>
      </c>
      <c r="D31" s="411">
        <v>0</v>
      </c>
      <c r="E31" s="416">
        <v>17092.650000000001</v>
      </c>
      <c r="F31" s="417">
        <v>17448.5</v>
      </c>
      <c r="G31" s="413"/>
      <c r="H31" s="406"/>
    </row>
    <row r="32" spans="1:8" s="344" customFormat="1" ht="15" customHeight="1" x14ac:dyDescent="0.25">
      <c r="A32" s="414" t="s">
        <v>6731</v>
      </c>
      <c r="B32" s="415" t="s">
        <v>6732</v>
      </c>
      <c r="C32" s="416">
        <v>61</v>
      </c>
      <c r="D32" s="411">
        <v>0</v>
      </c>
      <c r="E32" s="416">
        <v>11865.7</v>
      </c>
      <c r="F32" s="417">
        <v>11865.7</v>
      </c>
      <c r="G32" s="413"/>
      <c r="H32" s="406"/>
    </row>
    <row r="33" spans="1:9" s="344" customFormat="1" ht="15" customHeight="1" x14ac:dyDescent="0.25">
      <c r="A33" s="414" t="s">
        <v>6731</v>
      </c>
      <c r="B33" s="415" t="s">
        <v>6732</v>
      </c>
      <c r="C33" s="416">
        <v>1</v>
      </c>
      <c r="D33" s="411">
        <v>0</v>
      </c>
      <c r="E33" s="416">
        <v>11620.15</v>
      </c>
      <c r="F33" s="417">
        <v>11620.15</v>
      </c>
      <c r="G33" s="413"/>
      <c r="H33" s="406"/>
    </row>
    <row r="34" spans="1:9" s="344" customFormat="1" ht="15" customHeight="1" x14ac:dyDescent="0.25">
      <c r="A34" s="414" t="s">
        <v>6731</v>
      </c>
      <c r="B34" s="415" t="s">
        <v>6733</v>
      </c>
      <c r="C34" s="416">
        <v>29</v>
      </c>
      <c r="D34" s="411">
        <v>0</v>
      </c>
      <c r="E34" s="416">
        <v>9397.5499999999993</v>
      </c>
      <c r="F34" s="417">
        <v>9397.5499999999993</v>
      </c>
      <c r="G34" s="413"/>
      <c r="H34" s="406"/>
    </row>
    <row r="35" spans="1:9" s="344" customFormat="1" ht="15" customHeight="1" x14ac:dyDescent="0.25">
      <c r="A35" s="414" t="s">
        <v>6731</v>
      </c>
      <c r="B35" s="415" t="s">
        <v>6734</v>
      </c>
      <c r="C35" s="416">
        <v>19</v>
      </c>
      <c r="D35" s="411">
        <v>0</v>
      </c>
      <c r="E35" s="416">
        <v>8190.45</v>
      </c>
      <c r="F35" s="417">
        <v>8190.45</v>
      </c>
      <c r="G35" s="413"/>
      <c r="H35" s="406"/>
    </row>
    <row r="36" spans="1:9" s="344" customFormat="1" ht="24.75" customHeight="1" x14ac:dyDescent="0.25">
      <c r="A36" s="414" t="s">
        <v>6731</v>
      </c>
      <c r="B36" s="415" t="s">
        <v>6732</v>
      </c>
      <c r="C36" s="416">
        <v>58</v>
      </c>
      <c r="D36" s="411">
        <v>0</v>
      </c>
      <c r="E36" s="416">
        <v>9882.4500000000007</v>
      </c>
      <c r="F36" s="417">
        <v>9882.4500000000007</v>
      </c>
      <c r="G36" s="413"/>
      <c r="H36" s="406"/>
    </row>
    <row r="37" spans="1:9" s="344" customFormat="1" ht="15" customHeight="1" x14ac:dyDescent="0.25">
      <c r="A37" s="414" t="s">
        <v>6731</v>
      </c>
      <c r="B37" s="415" t="s">
        <v>6733</v>
      </c>
      <c r="C37" s="416">
        <v>2</v>
      </c>
      <c r="D37" s="411">
        <v>0</v>
      </c>
      <c r="E37" s="416">
        <v>8830.4</v>
      </c>
      <c r="F37" s="417">
        <v>8830.4</v>
      </c>
      <c r="G37" s="413"/>
      <c r="H37" s="406"/>
    </row>
    <row r="38" spans="1:9" s="344" customFormat="1" ht="30.75" customHeight="1" x14ac:dyDescent="0.25">
      <c r="A38" s="414" t="s">
        <v>6735</v>
      </c>
      <c r="B38" s="415" t="s">
        <v>6736</v>
      </c>
      <c r="C38" s="416">
        <v>70</v>
      </c>
      <c r="D38" s="411">
        <v>0</v>
      </c>
      <c r="E38" s="416">
        <v>10364.15</v>
      </c>
      <c r="F38" s="417">
        <v>12445.2</v>
      </c>
      <c r="G38" s="413"/>
      <c r="H38" s="406"/>
    </row>
    <row r="39" spans="1:9" s="344" customFormat="1" ht="15" customHeight="1" x14ac:dyDescent="0.25">
      <c r="A39" s="414" t="s">
        <v>6737</v>
      </c>
      <c r="B39" s="415" t="s">
        <v>6738</v>
      </c>
      <c r="C39" s="416">
        <v>96</v>
      </c>
      <c r="D39" s="411">
        <v>0</v>
      </c>
      <c r="E39" s="416">
        <v>15215.8</v>
      </c>
      <c r="F39" s="417">
        <v>15215.8</v>
      </c>
      <c r="G39" s="413"/>
      <c r="H39" s="406"/>
    </row>
    <row r="40" spans="1:9" s="344" customFormat="1" ht="15" customHeight="1" x14ac:dyDescent="0.25">
      <c r="A40" s="414" t="s">
        <v>6737</v>
      </c>
      <c r="B40" s="415" t="s">
        <v>6738</v>
      </c>
      <c r="C40" s="416">
        <v>2</v>
      </c>
      <c r="D40" s="411">
        <v>0</v>
      </c>
      <c r="E40" s="416">
        <v>14915.9</v>
      </c>
      <c r="F40" s="417">
        <v>14915.9</v>
      </c>
      <c r="G40" s="413"/>
      <c r="H40" s="406"/>
    </row>
    <row r="41" spans="1:9" s="344" customFormat="1" ht="15" customHeight="1" x14ac:dyDescent="0.25">
      <c r="A41" s="414" t="s">
        <v>6737</v>
      </c>
      <c r="B41" s="415" t="s">
        <v>6738</v>
      </c>
      <c r="C41" s="416">
        <v>44</v>
      </c>
      <c r="D41" s="411">
        <v>0</v>
      </c>
      <c r="E41" s="416">
        <v>12821.8</v>
      </c>
      <c r="F41" s="417">
        <v>12821.8</v>
      </c>
      <c r="G41" s="413"/>
      <c r="H41" s="406"/>
    </row>
    <row r="42" spans="1:9" s="428" customFormat="1" ht="15" customHeight="1" x14ac:dyDescent="0.35">
      <c r="A42" s="414" t="s">
        <v>6737</v>
      </c>
      <c r="B42" s="415" t="s">
        <v>6738</v>
      </c>
      <c r="C42" s="416">
        <v>2</v>
      </c>
      <c r="D42" s="411">
        <v>0</v>
      </c>
      <c r="E42" s="416">
        <v>12548.9</v>
      </c>
      <c r="F42" s="417">
        <v>12548.9</v>
      </c>
      <c r="G42" s="413"/>
      <c r="H42" s="406"/>
    </row>
    <row r="43" spans="1:9" s="344" customFormat="1" ht="27.75" customHeight="1" x14ac:dyDescent="0.25">
      <c r="A43" s="414" t="s">
        <v>6739</v>
      </c>
      <c r="B43" s="415" t="s">
        <v>6740</v>
      </c>
      <c r="C43" s="416">
        <v>1</v>
      </c>
      <c r="D43" s="411">
        <v>0</v>
      </c>
      <c r="E43" s="416">
        <v>11290.35</v>
      </c>
      <c r="F43" s="417">
        <v>11290.35</v>
      </c>
      <c r="G43" s="413"/>
      <c r="H43" s="406"/>
    </row>
    <row r="44" spans="1:9" s="344" customFormat="1" ht="15" customHeight="1" x14ac:dyDescent="0.25">
      <c r="A44" s="414" t="s">
        <v>6741</v>
      </c>
      <c r="B44" s="415" t="s">
        <v>6691</v>
      </c>
      <c r="C44" s="416">
        <v>2</v>
      </c>
      <c r="D44" s="411">
        <v>0</v>
      </c>
      <c r="E44" s="416">
        <v>12445.2</v>
      </c>
      <c r="F44" s="417">
        <v>12445.2</v>
      </c>
      <c r="G44" s="413"/>
      <c r="H44" s="406"/>
    </row>
    <row r="45" spans="1:9" s="344" customFormat="1" ht="54" customHeight="1" x14ac:dyDescent="0.25">
      <c r="A45" s="414" t="s">
        <v>6742</v>
      </c>
      <c r="B45" s="415" t="s">
        <v>6743</v>
      </c>
      <c r="C45" s="416">
        <v>35</v>
      </c>
      <c r="D45" s="411">
        <v>0</v>
      </c>
      <c r="E45" s="416">
        <v>8158.65</v>
      </c>
      <c r="F45" s="417">
        <v>10755</v>
      </c>
      <c r="G45" s="413"/>
      <c r="H45" s="406"/>
      <c r="I45" s="428"/>
    </row>
    <row r="46" spans="1:9" s="344" customFormat="1" ht="15" customHeight="1" x14ac:dyDescent="0.25">
      <c r="A46" s="414" t="s">
        <v>6744</v>
      </c>
      <c r="B46" s="415" t="s">
        <v>6745</v>
      </c>
      <c r="C46" s="416">
        <v>1</v>
      </c>
      <c r="D46" s="411">
        <v>0</v>
      </c>
      <c r="E46" s="416">
        <v>10202.700000000001</v>
      </c>
      <c r="F46" s="417">
        <v>10202.700000000001</v>
      </c>
      <c r="G46" s="413"/>
      <c r="H46" s="406"/>
    </row>
    <row r="47" spans="1:9" s="344" customFormat="1" ht="15" customHeight="1" x14ac:dyDescent="0.25">
      <c r="A47" s="414" t="s">
        <v>6746</v>
      </c>
      <c r="B47" s="415" t="s">
        <v>6693</v>
      </c>
      <c r="C47" s="416">
        <v>1</v>
      </c>
      <c r="D47" s="411">
        <v>0</v>
      </c>
      <c r="E47" s="416">
        <v>14224.55</v>
      </c>
      <c r="F47" s="417">
        <v>14224.55</v>
      </c>
      <c r="G47" s="413"/>
      <c r="H47" s="406"/>
    </row>
    <row r="48" spans="1:9" s="344" customFormat="1" ht="32.25" customHeight="1" x14ac:dyDescent="0.25">
      <c r="A48" s="414" t="s">
        <v>6747</v>
      </c>
      <c r="B48" s="415" t="s">
        <v>6748</v>
      </c>
      <c r="C48" s="416">
        <v>12</v>
      </c>
      <c r="D48" s="411">
        <v>0</v>
      </c>
      <c r="E48" s="416">
        <v>9959.7999999999993</v>
      </c>
      <c r="F48" s="417">
        <v>10031.299999999999</v>
      </c>
      <c r="G48" s="413"/>
      <c r="H48" s="406"/>
      <c r="I48" s="428"/>
    </row>
    <row r="49" spans="1:8" s="344" customFormat="1" ht="27" customHeight="1" x14ac:dyDescent="0.25">
      <c r="A49" s="414" t="s">
        <v>6749</v>
      </c>
      <c r="B49" s="415" t="s">
        <v>6750</v>
      </c>
      <c r="C49" s="416">
        <v>136</v>
      </c>
      <c r="D49" s="411">
        <v>0</v>
      </c>
      <c r="E49" s="416">
        <v>9217.25</v>
      </c>
      <c r="F49" s="417">
        <v>11290.35</v>
      </c>
      <c r="G49" s="413"/>
      <c r="H49" s="406"/>
    </row>
    <row r="50" spans="1:8" s="344" customFormat="1" ht="54" customHeight="1" x14ac:dyDescent="0.25">
      <c r="A50" s="414" t="s">
        <v>6751</v>
      </c>
      <c r="B50" s="415" t="s">
        <v>6752</v>
      </c>
      <c r="C50" s="416">
        <v>21</v>
      </c>
      <c r="D50" s="411">
        <v>0</v>
      </c>
      <c r="E50" s="416">
        <v>9087.5499999999993</v>
      </c>
      <c r="F50" s="417">
        <v>10915.15</v>
      </c>
      <c r="G50" s="413"/>
      <c r="H50" s="406"/>
    </row>
    <row r="51" spans="1:8" s="344" customFormat="1" ht="15" customHeight="1" x14ac:dyDescent="0.25">
      <c r="A51" s="414" t="s">
        <v>6753</v>
      </c>
      <c r="B51" s="415" t="s">
        <v>6754</v>
      </c>
      <c r="C51" s="416">
        <v>4</v>
      </c>
      <c r="D51" s="411">
        <v>0</v>
      </c>
      <c r="E51" s="416">
        <v>9397.5499999999993</v>
      </c>
      <c r="F51" s="417">
        <v>11290.35</v>
      </c>
      <c r="G51" s="413"/>
      <c r="H51" s="406"/>
    </row>
    <row r="52" spans="1:8" s="344" customFormat="1" ht="15" customHeight="1" x14ac:dyDescent="0.25">
      <c r="A52" s="414" t="s">
        <v>6755</v>
      </c>
      <c r="B52" s="415" t="s">
        <v>6756</v>
      </c>
      <c r="C52" s="416">
        <v>39</v>
      </c>
      <c r="D52" s="411">
        <v>0</v>
      </c>
      <c r="E52" s="416">
        <v>11290.35</v>
      </c>
      <c r="F52" s="417">
        <v>11290.35</v>
      </c>
      <c r="G52" s="413"/>
      <c r="H52" s="406"/>
    </row>
    <row r="53" spans="1:8" s="344" customFormat="1" ht="34.5" customHeight="1" x14ac:dyDescent="0.25">
      <c r="A53" s="414" t="s">
        <v>6755</v>
      </c>
      <c r="B53" s="415" t="s">
        <v>6757</v>
      </c>
      <c r="C53" s="416">
        <v>9</v>
      </c>
      <c r="D53" s="411">
        <v>0</v>
      </c>
      <c r="E53" s="416">
        <v>10915.15</v>
      </c>
      <c r="F53" s="417">
        <v>10915.15</v>
      </c>
      <c r="G53" s="413"/>
      <c r="H53" s="406"/>
    </row>
    <row r="54" spans="1:8" s="344" customFormat="1" ht="30" customHeight="1" x14ac:dyDescent="0.25">
      <c r="A54" s="414" t="s">
        <v>6755</v>
      </c>
      <c r="B54" s="415" t="s">
        <v>6756</v>
      </c>
      <c r="C54" s="416">
        <v>2</v>
      </c>
      <c r="D54" s="411">
        <v>0</v>
      </c>
      <c r="E54" s="416">
        <v>11055.75</v>
      </c>
      <c r="F54" s="417">
        <v>11055.75</v>
      </c>
      <c r="G54" s="413"/>
      <c r="H54" s="406"/>
    </row>
    <row r="55" spans="1:8" s="344" customFormat="1" ht="29.25" customHeight="1" x14ac:dyDescent="0.25">
      <c r="A55" s="414" t="s">
        <v>6755</v>
      </c>
      <c r="B55" s="415" t="s">
        <v>6757</v>
      </c>
      <c r="C55" s="416">
        <v>20</v>
      </c>
      <c r="D55" s="411">
        <v>0</v>
      </c>
      <c r="E55" s="416">
        <v>9363.75</v>
      </c>
      <c r="F55" s="417">
        <v>9363.75</v>
      </c>
      <c r="G55" s="413"/>
      <c r="H55" s="406"/>
    </row>
    <row r="56" spans="1:8" s="344" customFormat="1" ht="15" customHeight="1" x14ac:dyDescent="0.25">
      <c r="A56" s="414" t="s">
        <v>6755</v>
      </c>
      <c r="B56" s="415" t="s">
        <v>6756</v>
      </c>
      <c r="C56" s="416">
        <v>66</v>
      </c>
      <c r="D56" s="411">
        <v>0</v>
      </c>
      <c r="E56" s="416">
        <v>9397.5499999999993</v>
      </c>
      <c r="F56" s="417">
        <v>9397.5499999999993</v>
      </c>
      <c r="G56" s="413"/>
      <c r="H56" s="406"/>
    </row>
    <row r="57" spans="1:8" s="344" customFormat="1" ht="42.75" customHeight="1" x14ac:dyDescent="0.25">
      <c r="A57" s="414" t="s">
        <v>6758</v>
      </c>
      <c r="B57" s="415" t="s">
        <v>6759</v>
      </c>
      <c r="C57" s="416">
        <v>96</v>
      </c>
      <c r="D57" s="411">
        <v>0</v>
      </c>
      <c r="E57" s="416">
        <v>7302.55</v>
      </c>
      <c r="F57" s="417">
        <v>11290.35</v>
      </c>
      <c r="G57" s="413"/>
      <c r="H57" s="406"/>
    </row>
    <row r="58" spans="1:8" s="344" customFormat="1" ht="15" customHeight="1" x14ac:dyDescent="0.25">
      <c r="A58" s="414" t="s">
        <v>6760</v>
      </c>
      <c r="B58" s="415" t="s">
        <v>6761</v>
      </c>
      <c r="C58" s="416">
        <v>16</v>
      </c>
      <c r="D58" s="411">
        <v>0</v>
      </c>
      <c r="E58" s="416">
        <v>9397.5499999999993</v>
      </c>
      <c r="F58" s="417">
        <v>11290.35</v>
      </c>
      <c r="G58" s="413"/>
      <c r="H58" s="406"/>
    </row>
    <row r="59" spans="1:8" s="344" customFormat="1" ht="33" customHeight="1" x14ac:dyDescent="0.25">
      <c r="A59" s="414" t="s">
        <v>6762</v>
      </c>
      <c r="B59" s="415" t="s">
        <v>6763</v>
      </c>
      <c r="C59" s="416">
        <v>25</v>
      </c>
      <c r="D59" s="411">
        <v>0</v>
      </c>
      <c r="E59" s="416">
        <v>9217.25</v>
      </c>
      <c r="F59" s="417">
        <v>11290.35</v>
      </c>
      <c r="G59" s="413"/>
      <c r="H59" s="406"/>
    </row>
    <row r="60" spans="1:8" s="344" customFormat="1" ht="15" customHeight="1" x14ac:dyDescent="0.25">
      <c r="A60" s="414" t="s">
        <v>6764</v>
      </c>
      <c r="B60" s="415" t="s">
        <v>6765</v>
      </c>
      <c r="C60" s="416">
        <v>1</v>
      </c>
      <c r="D60" s="411">
        <v>0</v>
      </c>
      <c r="E60" s="416">
        <v>8158.65</v>
      </c>
      <c r="F60" s="417">
        <v>8158.65</v>
      </c>
      <c r="G60" s="413"/>
      <c r="H60" s="406"/>
    </row>
    <row r="61" spans="1:8" s="344" customFormat="1" ht="15" customHeight="1" x14ac:dyDescent="0.25">
      <c r="A61" s="414" t="s">
        <v>6766</v>
      </c>
      <c r="B61" s="415" t="s">
        <v>6767</v>
      </c>
      <c r="C61" s="416">
        <v>15</v>
      </c>
      <c r="D61" s="411">
        <v>0</v>
      </c>
      <c r="E61" s="416">
        <v>9397.5499999999993</v>
      </c>
      <c r="F61" s="417">
        <v>11290.35</v>
      </c>
      <c r="G61" s="413"/>
      <c r="H61" s="406"/>
    </row>
    <row r="62" spans="1:8" s="344" customFormat="1" ht="42" customHeight="1" x14ac:dyDescent="0.25">
      <c r="A62" s="414" t="s">
        <v>6675</v>
      </c>
      <c r="B62" s="415" t="s">
        <v>6768</v>
      </c>
      <c r="C62" s="416">
        <v>11</v>
      </c>
      <c r="D62" s="411">
        <v>0</v>
      </c>
      <c r="E62" s="416">
        <v>10302.65</v>
      </c>
      <c r="F62" s="417">
        <v>10302.65</v>
      </c>
      <c r="G62" s="413"/>
      <c r="H62" s="406"/>
    </row>
    <row r="63" spans="1:8" s="344" customFormat="1" ht="17.25" customHeight="1" x14ac:dyDescent="0.25">
      <c r="A63" s="414" t="s">
        <v>6677</v>
      </c>
      <c r="B63" s="415" t="s">
        <v>6769</v>
      </c>
      <c r="C63" s="416">
        <v>4</v>
      </c>
      <c r="D63" s="411">
        <v>0</v>
      </c>
      <c r="E63" s="416">
        <v>15454.05</v>
      </c>
      <c r="F63" s="417">
        <v>15454.05</v>
      </c>
      <c r="G63" s="413"/>
      <c r="H63" s="406"/>
    </row>
    <row r="64" spans="1:8" s="344" customFormat="1" ht="29.25" customHeight="1" x14ac:dyDescent="0.25">
      <c r="A64" s="414" t="s">
        <v>6679</v>
      </c>
      <c r="B64" s="415" t="s">
        <v>6770</v>
      </c>
      <c r="C64" s="416">
        <v>59</v>
      </c>
      <c r="D64" s="411">
        <v>0</v>
      </c>
      <c r="E64" s="416">
        <v>11432.5</v>
      </c>
      <c r="F64" s="417">
        <v>11432.5</v>
      </c>
      <c r="G64" s="413"/>
      <c r="H64" s="406"/>
    </row>
    <row r="65" spans="1:8" s="344" customFormat="1" ht="15" customHeight="1" x14ac:dyDescent="0.25">
      <c r="A65" s="414" t="s">
        <v>6681</v>
      </c>
      <c r="B65" s="415" t="s">
        <v>6771</v>
      </c>
      <c r="C65" s="416">
        <v>6</v>
      </c>
      <c r="D65" s="411">
        <v>0</v>
      </c>
      <c r="E65" s="416">
        <v>17148.75</v>
      </c>
      <c r="F65" s="417">
        <v>17148.75</v>
      </c>
      <c r="G65" s="413"/>
      <c r="H65" s="406"/>
    </row>
    <row r="66" spans="1:8" s="344" customFormat="1" ht="15" customHeight="1" x14ac:dyDescent="0.25">
      <c r="A66" s="414" t="s">
        <v>6683</v>
      </c>
      <c r="B66" s="415" t="s">
        <v>6772</v>
      </c>
      <c r="C66" s="416">
        <v>30</v>
      </c>
      <c r="D66" s="411">
        <v>0</v>
      </c>
      <c r="E66" s="416">
        <v>13194.85</v>
      </c>
      <c r="F66" s="417">
        <v>13194.85</v>
      </c>
      <c r="G66" s="413"/>
      <c r="H66" s="406"/>
    </row>
    <row r="67" spans="1:8" s="344" customFormat="1" ht="15" customHeight="1" x14ac:dyDescent="0.25">
      <c r="A67" s="414" t="s">
        <v>6773</v>
      </c>
      <c r="B67" s="415" t="s">
        <v>6774</v>
      </c>
      <c r="C67" s="416">
        <v>4</v>
      </c>
      <c r="D67" s="411">
        <v>0</v>
      </c>
      <c r="E67" s="416">
        <v>7916.2</v>
      </c>
      <c r="F67" s="417">
        <v>7916.2</v>
      </c>
      <c r="G67" s="413"/>
      <c r="H67" s="406"/>
    </row>
    <row r="68" spans="1:8" s="344" customFormat="1" ht="15" customHeight="1" x14ac:dyDescent="0.25">
      <c r="A68" s="414" t="s">
        <v>6775</v>
      </c>
      <c r="B68" s="415" t="s">
        <v>6776</v>
      </c>
      <c r="C68" s="416">
        <v>12</v>
      </c>
      <c r="D68" s="411">
        <v>0</v>
      </c>
      <c r="E68" s="416">
        <v>8740.5499999999993</v>
      </c>
      <c r="F68" s="417">
        <v>8740.5499999999993</v>
      </c>
      <c r="G68" s="413"/>
      <c r="H68" s="406"/>
    </row>
    <row r="69" spans="1:8" s="344" customFormat="1" ht="15" customHeight="1" x14ac:dyDescent="0.25">
      <c r="A69" s="414" t="s">
        <v>6675</v>
      </c>
      <c r="B69" s="415" t="s">
        <v>6768</v>
      </c>
      <c r="C69" s="416">
        <v>24</v>
      </c>
      <c r="D69" s="411">
        <v>0</v>
      </c>
      <c r="E69" s="416">
        <v>11177.25</v>
      </c>
      <c r="F69" s="417">
        <v>11177.25</v>
      </c>
      <c r="G69" s="413"/>
      <c r="H69" s="406"/>
    </row>
    <row r="70" spans="1:8" s="344" customFormat="1" ht="15" customHeight="1" x14ac:dyDescent="0.25">
      <c r="A70" s="414" t="s">
        <v>6677</v>
      </c>
      <c r="B70" s="415" t="s">
        <v>6769</v>
      </c>
      <c r="C70" s="416">
        <v>9</v>
      </c>
      <c r="D70" s="411">
        <v>0</v>
      </c>
      <c r="E70" s="416">
        <v>16765.900000000001</v>
      </c>
      <c r="F70" s="417">
        <v>16765.900000000001</v>
      </c>
      <c r="G70" s="413"/>
      <c r="H70" s="406"/>
    </row>
    <row r="71" spans="1:8" s="344" customFormat="1" ht="15" customHeight="1" x14ac:dyDescent="0.25">
      <c r="A71" s="414" t="s">
        <v>6679</v>
      </c>
      <c r="B71" s="415" t="s">
        <v>6770</v>
      </c>
      <c r="C71" s="416">
        <v>48</v>
      </c>
      <c r="D71" s="411">
        <v>0</v>
      </c>
      <c r="E71" s="416">
        <v>12571.8</v>
      </c>
      <c r="F71" s="417">
        <v>12571.8</v>
      </c>
      <c r="G71" s="413"/>
      <c r="H71" s="406"/>
    </row>
    <row r="72" spans="1:8" s="344" customFormat="1" ht="15" customHeight="1" x14ac:dyDescent="0.25">
      <c r="A72" s="414" t="s">
        <v>6681</v>
      </c>
      <c r="B72" s="415" t="s">
        <v>6771</v>
      </c>
      <c r="C72" s="416">
        <v>12</v>
      </c>
      <c r="D72" s="411">
        <v>0</v>
      </c>
      <c r="E72" s="416">
        <v>18857.95</v>
      </c>
      <c r="F72" s="417">
        <v>18857.95</v>
      </c>
      <c r="G72" s="413"/>
      <c r="H72" s="406"/>
    </row>
    <row r="73" spans="1:8" s="344" customFormat="1" ht="15" customHeight="1" x14ac:dyDescent="0.25">
      <c r="A73" s="414" t="s">
        <v>6683</v>
      </c>
      <c r="B73" s="415" t="s">
        <v>6772</v>
      </c>
      <c r="C73" s="416">
        <v>27</v>
      </c>
      <c r="D73" s="411">
        <v>0</v>
      </c>
      <c r="E73" s="416">
        <v>14231.4</v>
      </c>
      <c r="F73" s="417">
        <v>14231.4</v>
      </c>
      <c r="G73" s="413"/>
      <c r="H73" s="406"/>
    </row>
    <row r="74" spans="1:8" s="344" customFormat="1" ht="15" customHeight="1" x14ac:dyDescent="0.25">
      <c r="A74" s="414" t="s">
        <v>6777</v>
      </c>
      <c r="B74" s="415" t="s">
        <v>6778</v>
      </c>
      <c r="C74" s="416">
        <v>1</v>
      </c>
      <c r="D74" s="411">
        <v>0</v>
      </c>
      <c r="E74" s="416">
        <v>15416.95</v>
      </c>
      <c r="F74" s="417">
        <v>15416.95</v>
      </c>
      <c r="G74" s="413"/>
      <c r="H74" s="406"/>
    </row>
    <row r="75" spans="1:8" s="344" customFormat="1" ht="15" customHeight="1" x14ac:dyDescent="0.25">
      <c r="A75" s="414" t="s">
        <v>6777</v>
      </c>
      <c r="B75" s="415" t="s">
        <v>6778</v>
      </c>
      <c r="C75" s="416">
        <v>10</v>
      </c>
      <c r="D75" s="411">
        <v>0</v>
      </c>
      <c r="E75" s="416">
        <v>16821.5</v>
      </c>
      <c r="F75" s="417">
        <v>16821.5</v>
      </c>
      <c r="G75" s="413"/>
      <c r="H75" s="406"/>
    </row>
    <row r="76" spans="1:8" s="344" customFormat="1" ht="15" customHeight="1" x14ac:dyDescent="0.25">
      <c r="A76" s="414" t="s">
        <v>6773</v>
      </c>
      <c r="B76" s="415" t="s">
        <v>6774</v>
      </c>
      <c r="C76" s="416">
        <v>4</v>
      </c>
      <c r="D76" s="411">
        <v>0</v>
      </c>
      <c r="E76" s="416">
        <v>8668</v>
      </c>
      <c r="F76" s="417">
        <v>8668</v>
      </c>
      <c r="G76" s="413"/>
      <c r="H76" s="406"/>
    </row>
    <row r="77" spans="1:8" s="344" customFormat="1" ht="15" customHeight="1" x14ac:dyDescent="0.25">
      <c r="A77" s="414" t="s">
        <v>6779</v>
      </c>
      <c r="B77" s="415" t="s">
        <v>6780</v>
      </c>
      <c r="C77" s="416">
        <v>2</v>
      </c>
      <c r="D77" s="411">
        <v>0</v>
      </c>
      <c r="E77" s="416">
        <v>12362.8</v>
      </c>
      <c r="F77" s="417">
        <v>12362.8</v>
      </c>
      <c r="G77" s="413"/>
      <c r="H77" s="406"/>
    </row>
    <row r="78" spans="1:8" s="344" customFormat="1" ht="15" customHeight="1" x14ac:dyDescent="0.25">
      <c r="A78" s="414" t="s">
        <v>6775</v>
      </c>
      <c r="B78" s="415" t="s">
        <v>6776</v>
      </c>
      <c r="C78" s="416">
        <v>12</v>
      </c>
      <c r="D78" s="411">
        <v>0</v>
      </c>
      <c r="E78" s="416">
        <v>9462.2000000000007</v>
      </c>
      <c r="F78" s="417">
        <v>9462.2000000000007</v>
      </c>
      <c r="G78" s="413"/>
      <c r="H78" s="406"/>
    </row>
    <row r="79" spans="1:8" s="344" customFormat="1" ht="15" customHeight="1" x14ac:dyDescent="0.25">
      <c r="A79" s="414" t="s">
        <v>6781</v>
      </c>
      <c r="B79" s="415" t="s">
        <v>6782</v>
      </c>
      <c r="C79" s="416">
        <v>3</v>
      </c>
      <c r="D79" s="411">
        <v>0</v>
      </c>
      <c r="E79" s="416">
        <v>13110.75</v>
      </c>
      <c r="F79" s="417">
        <v>13110.75</v>
      </c>
      <c r="G79" s="413"/>
      <c r="H79" s="406"/>
    </row>
    <row r="80" spans="1:8" s="344" customFormat="1" ht="15" customHeight="1" x14ac:dyDescent="0.25">
      <c r="A80" s="414" t="s">
        <v>6781</v>
      </c>
      <c r="B80" s="415" t="s">
        <v>6782</v>
      </c>
      <c r="C80" s="416">
        <v>1</v>
      </c>
      <c r="D80" s="411">
        <v>0</v>
      </c>
      <c r="E80" s="416">
        <v>14193.03</v>
      </c>
      <c r="F80" s="417">
        <v>14193.03</v>
      </c>
      <c r="G80" s="413"/>
      <c r="H80" s="406"/>
    </row>
    <row r="81" spans="1:8" s="344" customFormat="1" ht="15" customHeight="1" x14ac:dyDescent="0.25">
      <c r="A81" s="414" t="s">
        <v>6675</v>
      </c>
      <c r="B81" s="415" t="s">
        <v>6768</v>
      </c>
      <c r="C81" s="416">
        <v>8</v>
      </c>
      <c r="D81" s="411">
        <v>0</v>
      </c>
      <c r="E81" s="416">
        <v>10302.65</v>
      </c>
      <c r="F81" s="417">
        <v>10302.65</v>
      </c>
      <c r="G81" s="413"/>
      <c r="H81" s="406"/>
    </row>
    <row r="82" spans="1:8" s="344" customFormat="1" ht="15" customHeight="1" x14ac:dyDescent="0.25">
      <c r="A82" s="414" t="s">
        <v>6679</v>
      </c>
      <c r="B82" s="415" t="s">
        <v>6770</v>
      </c>
      <c r="C82" s="416">
        <v>5</v>
      </c>
      <c r="D82" s="411">
        <v>0</v>
      </c>
      <c r="E82" s="416">
        <v>11432.5</v>
      </c>
      <c r="F82" s="417">
        <v>11432.5</v>
      </c>
      <c r="G82" s="413"/>
      <c r="H82" s="406"/>
    </row>
    <row r="83" spans="1:8" s="344" customFormat="1" ht="15" customHeight="1" x14ac:dyDescent="0.25">
      <c r="A83" s="414" t="s">
        <v>6775</v>
      </c>
      <c r="B83" s="415" t="s">
        <v>6776</v>
      </c>
      <c r="C83" s="416">
        <v>1</v>
      </c>
      <c r="D83" s="411">
        <v>0</v>
      </c>
      <c r="E83" s="416">
        <v>8740.5499999999993</v>
      </c>
      <c r="F83" s="417">
        <v>8740.5499999999993</v>
      </c>
      <c r="G83" s="413"/>
      <c r="H83" s="406"/>
    </row>
    <row r="84" spans="1:8" s="344" customFormat="1" ht="15" customHeight="1" x14ac:dyDescent="0.25">
      <c r="A84" s="414" t="s">
        <v>6675</v>
      </c>
      <c r="B84" s="415" t="s">
        <v>6768</v>
      </c>
      <c r="C84" s="416">
        <v>7</v>
      </c>
      <c r="D84" s="411">
        <v>0</v>
      </c>
      <c r="E84" s="416">
        <v>11177.25</v>
      </c>
      <c r="F84" s="417">
        <v>11177.25</v>
      </c>
      <c r="G84" s="413"/>
      <c r="H84" s="406"/>
    </row>
    <row r="85" spans="1:8" s="344" customFormat="1" ht="15" customHeight="1" x14ac:dyDescent="0.25">
      <c r="A85" s="414" t="s">
        <v>6679</v>
      </c>
      <c r="B85" s="415" t="s">
        <v>6770</v>
      </c>
      <c r="C85" s="416">
        <v>2</v>
      </c>
      <c r="D85" s="411">
        <v>0</v>
      </c>
      <c r="E85" s="416">
        <v>12571.8</v>
      </c>
      <c r="F85" s="417">
        <v>12571.8</v>
      </c>
      <c r="G85" s="413"/>
      <c r="H85" s="406"/>
    </row>
    <row r="86" spans="1:8" s="344" customFormat="1" ht="15" customHeight="1" x14ac:dyDescent="0.25">
      <c r="A86" s="414" t="s">
        <v>6683</v>
      </c>
      <c r="B86" s="415" t="s">
        <v>6772</v>
      </c>
      <c r="C86" s="416">
        <v>1</v>
      </c>
      <c r="D86" s="411">
        <v>0</v>
      </c>
      <c r="E86" s="416">
        <v>14231.4</v>
      </c>
      <c r="F86" s="417">
        <v>14231.4</v>
      </c>
      <c r="G86" s="413"/>
      <c r="H86" s="406"/>
    </row>
    <row r="87" spans="1:8" s="344" customFormat="1" ht="15" customHeight="1" x14ac:dyDescent="0.25">
      <c r="A87" s="414" t="s">
        <v>6775</v>
      </c>
      <c r="B87" s="415" t="s">
        <v>6776</v>
      </c>
      <c r="C87" s="416">
        <v>2</v>
      </c>
      <c r="D87" s="411">
        <v>0</v>
      </c>
      <c r="E87" s="416">
        <v>9462.2000000000007</v>
      </c>
      <c r="F87" s="417">
        <v>9462.2000000000007</v>
      </c>
      <c r="G87" s="413"/>
      <c r="H87" s="406"/>
    </row>
    <row r="88" spans="1:8" s="344" customFormat="1" ht="15" customHeight="1" x14ac:dyDescent="0.25">
      <c r="A88" s="414" t="s">
        <v>6685</v>
      </c>
      <c r="B88" s="415" t="s">
        <v>6783</v>
      </c>
      <c r="C88" s="416">
        <v>16</v>
      </c>
      <c r="D88" s="411">
        <v>0</v>
      </c>
      <c r="E88" s="416">
        <v>19792.25</v>
      </c>
      <c r="F88" s="417">
        <v>19792.25</v>
      </c>
      <c r="G88" s="413"/>
      <c r="H88" s="406"/>
    </row>
    <row r="89" spans="1:8" s="344" customFormat="1" ht="15" customHeight="1" x14ac:dyDescent="0.25">
      <c r="A89" s="414" t="s">
        <v>6784</v>
      </c>
      <c r="B89" s="415" t="s">
        <v>6785</v>
      </c>
      <c r="C89" s="416">
        <v>27</v>
      </c>
      <c r="D89" s="411">
        <v>0</v>
      </c>
      <c r="E89" s="416">
        <v>9528</v>
      </c>
      <c r="F89" s="417">
        <v>9528</v>
      </c>
      <c r="G89" s="413"/>
      <c r="H89" s="406"/>
    </row>
    <row r="90" spans="1:8" s="344" customFormat="1" ht="15" customHeight="1" x14ac:dyDescent="0.25">
      <c r="A90" s="414" t="s">
        <v>6685</v>
      </c>
      <c r="B90" s="415" t="s">
        <v>6783</v>
      </c>
      <c r="C90" s="416">
        <v>10</v>
      </c>
      <c r="D90" s="411">
        <v>0</v>
      </c>
      <c r="E90" s="416">
        <v>21347.05</v>
      </c>
      <c r="F90" s="417">
        <v>21347.05</v>
      </c>
      <c r="G90" s="413"/>
      <c r="H90" s="406"/>
    </row>
    <row r="91" spans="1:8" s="344" customFormat="1" ht="15" customHeight="1" x14ac:dyDescent="0.25">
      <c r="A91" s="414" t="s">
        <v>6784</v>
      </c>
      <c r="B91" s="415" t="s">
        <v>6785</v>
      </c>
      <c r="C91" s="416">
        <v>22</v>
      </c>
      <c r="D91" s="411">
        <v>0</v>
      </c>
      <c r="E91" s="416">
        <v>10321.35</v>
      </c>
      <c r="F91" s="417">
        <v>10321.35</v>
      </c>
      <c r="G91" s="413"/>
      <c r="H91" s="406"/>
    </row>
    <row r="92" spans="1:8" s="344" customFormat="1" ht="15" customHeight="1" x14ac:dyDescent="0.25">
      <c r="A92" s="414" t="s">
        <v>6786</v>
      </c>
      <c r="B92" s="415" t="s">
        <v>6787</v>
      </c>
      <c r="C92" s="416">
        <v>5</v>
      </c>
      <c r="D92" s="411">
        <v>0</v>
      </c>
      <c r="E92" s="416">
        <v>15482.1</v>
      </c>
      <c r="F92" s="417">
        <v>15482.1</v>
      </c>
      <c r="G92" s="413"/>
      <c r="H92" s="406"/>
    </row>
    <row r="93" spans="1:8" s="344" customFormat="1" ht="15" customHeight="1" x14ac:dyDescent="0.25">
      <c r="A93" s="414" t="s">
        <v>6788</v>
      </c>
      <c r="B93" s="415" t="s">
        <v>6789</v>
      </c>
      <c r="C93" s="416">
        <v>0</v>
      </c>
      <c r="D93" s="411">
        <v>1969</v>
      </c>
      <c r="E93" s="416">
        <v>461.15</v>
      </c>
      <c r="F93" s="417">
        <v>461.15</v>
      </c>
      <c r="G93" s="413"/>
      <c r="H93" s="406"/>
    </row>
    <row r="94" spans="1:8" s="344" customFormat="1" ht="15" customHeight="1" x14ac:dyDescent="0.25">
      <c r="A94" s="414" t="s">
        <v>6790</v>
      </c>
      <c r="B94" s="415" t="s">
        <v>6791</v>
      </c>
      <c r="C94" s="416">
        <v>0</v>
      </c>
      <c r="D94" s="411">
        <v>84</v>
      </c>
      <c r="E94" s="416">
        <v>521.70000000000005</v>
      </c>
      <c r="F94" s="417">
        <v>521.70000000000005</v>
      </c>
      <c r="G94" s="413"/>
      <c r="H94" s="406"/>
    </row>
    <row r="95" spans="1:8" s="344" customFormat="1" ht="15" customHeight="1" x14ac:dyDescent="0.25">
      <c r="A95" s="414" t="s">
        <v>6792</v>
      </c>
      <c r="B95" s="415" t="s">
        <v>6793</v>
      </c>
      <c r="C95" s="416">
        <v>0</v>
      </c>
      <c r="D95" s="411">
        <v>1715</v>
      </c>
      <c r="E95" s="416">
        <v>343.4</v>
      </c>
      <c r="F95" s="417">
        <v>343.4</v>
      </c>
      <c r="G95" s="413"/>
      <c r="H95" s="406"/>
    </row>
    <row r="96" spans="1:8" s="344" customFormat="1" ht="15" customHeight="1" x14ac:dyDescent="0.25">
      <c r="A96" s="414" t="s">
        <v>6794</v>
      </c>
      <c r="B96" s="415" t="s">
        <v>6795</v>
      </c>
      <c r="C96" s="416">
        <v>0</v>
      </c>
      <c r="D96" s="411">
        <v>1413</v>
      </c>
      <c r="E96" s="416">
        <v>381</v>
      </c>
      <c r="F96" s="417">
        <v>381</v>
      </c>
      <c r="G96" s="413"/>
      <c r="H96" s="406"/>
    </row>
    <row r="97" spans="1:8" s="344" customFormat="1" ht="15" customHeight="1" x14ac:dyDescent="0.25">
      <c r="A97" s="414" t="s">
        <v>6788</v>
      </c>
      <c r="B97" s="415" t="s">
        <v>6796</v>
      </c>
      <c r="C97" s="416">
        <v>0</v>
      </c>
      <c r="D97" s="411">
        <v>68</v>
      </c>
      <c r="E97" s="416">
        <v>461.15</v>
      </c>
      <c r="F97" s="417">
        <v>461.15</v>
      </c>
      <c r="G97" s="413"/>
      <c r="H97" s="406"/>
    </row>
    <row r="98" spans="1:8" s="344" customFormat="1" ht="15" customHeight="1" x14ac:dyDescent="0.25">
      <c r="A98" s="414" t="s">
        <v>6790</v>
      </c>
      <c r="B98" s="415" t="s">
        <v>6797</v>
      </c>
      <c r="C98" s="416">
        <v>0</v>
      </c>
      <c r="D98" s="411">
        <v>272</v>
      </c>
      <c r="E98" s="420">
        <v>521.70000000000005</v>
      </c>
      <c r="F98" s="429">
        <v>521.70000000000005</v>
      </c>
      <c r="G98" s="413"/>
      <c r="H98" s="406"/>
    </row>
    <row r="99" spans="1:8" s="344" customFormat="1" ht="15" customHeight="1" x14ac:dyDescent="0.25">
      <c r="A99" s="414" t="s">
        <v>6790</v>
      </c>
      <c r="B99" s="415" t="s">
        <v>6798</v>
      </c>
      <c r="C99" s="416">
        <v>0</v>
      </c>
      <c r="D99" s="411">
        <v>59</v>
      </c>
      <c r="E99" s="420">
        <v>521.70000000000005</v>
      </c>
      <c r="F99" s="429">
        <v>521.70000000000005</v>
      </c>
      <c r="G99" s="413"/>
      <c r="H99" s="406"/>
    </row>
    <row r="100" spans="1:8" s="344" customFormat="1" ht="15" customHeight="1" x14ac:dyDescent="0.25">
      <c r="A100" s="414" t="s">
        <v>6799</v>
      </c>
      <c r="B100" s="415" t="s">
        <v>6800</v>
      </c>
      <c r="C100" s="416">
        <v>0</v>
      </c>
      <c r="D100" s="411">
        <v>325</v>
      </c>
      <c r="E100" s="420">
        <v>588.35</v>
      </c>
      <c r="F100" s="429">
        <v>588.35</v>
      </c>
      <c r="G100" s="413"/>
      <c r="H100" s="406"/>
    </row>
    <row r="101" spans="1:8" s="344" customFormat="1" ht="15" customHeight="1" x14ac:dyDescent="0.25">
      <c r="A101" s="414" t="s">
        <v>6799</v>
      </c>
      <c r="B101" s="415" t="s">
        <v>6801</v>
      </c>
      <c r="C101" s="416">
        <v>0</v>
      </c>
      <c r="D101" s="411">
        <v>216</v>
      </c>
      <c r="E101" s="420">
        <v>588.35</v>
      </c>
      <c r="F101" s="429">
        <v>588.35</v>
      </c>
      <c r="G101" s="413"/>
      <c r="H101" s="406"/>
    </row>
    <row r="102" spans="1:8" s="344" customFormat="1" ht="15" customHeight="1" x14ac:dyDescent="0.25">
      <c r="A102" s="415" t="s">
        <v>6799</v>
      </c>
      <c r="B102" s="415" t="s">
        <v>6802</v>
      </c>
      <c r="C102" s="416">
        <v>0</v>
      </c>
      <c r="D102" s="411">
        <v>9</v>
      </c>
      <c r="E102" s="420">
        <v>588.35</v>
      </c>
      <c r="F102" s="420">
        <v>588.35</v>
      </c>
      <c r="G102" s="413"/>
      <c r="H102" s="406"/>
    </row>
    <row r="103" spans="1:8" s="344" customFormat="1" ht="15" customHeight="1" x14ac:dyDescent="0.25">
      <c r="A103" s="415" t="s">
        <v>6788</v>
      </c>
      <c r="B103" s="415" t="s">
        <v>6789</v>
      </c>
      <c r="C103" s="416">
        <v>0</v>
      </c>
      <c r="D103" s="411">
        <v>1886</v>
      </c>
      <c r="E103" s="420">
        <v>504.2</v>
      </c>
      <c r="F103" s="420">
        <v>504.2</v>
      </c>
      <c r="G103" s="413"/>
      <c r="H103" s="406"/>
    </row>
    <row r="104" spans="1:8" s="344" customFormat="1" ht="15" customHeight="1" x14ac:dyDescent="0.25">
      <c r="A104" s="415" t="s">
        <v>6790</v>
      </c>
      <c r="B104" s="415" t="s">
        <v>6791</v>
      </c>
      <c r="C104" s="416">
        <v>0</v>
      </c>
      <c r="D104" s="411">
        <v>42</v>
      </c>
      <c r="E104" s="420">
        <v>564.20000000000005</v>
      </c>
      <c r="F104" s="420">
        <v>564.20000000000005</v>
      </c>
      <c r="G104" s="413"/>
      <c r="H104" s="406"/>
    </row>
    <row r="105" spans="1:8" s="344" customFormat="1" ht="15" customHeight="1" x14ac:dyDescent="0.25">
      <c r="A105" s="415" t="s">
        <v>6799</v>
      </c>
      <c r="B105" s="415" t="s">
        <v>6800</v>
      </c>
      <c r="C105" s="416">
        <v>0</v>
      </c>
      <c r="D105" s="411">
        <v>270</v>
      </c>
      <c r="E105" s="416">
        <v>643.75</v>
      </c>
      <c r="F105" s="420">
        <v>643.75</v>
      </c>
      <c r="G105" s="413"/>
      <c r="H105" s="406"/>
    </row>
    <row r="106" spans="1:8" s="344" customFormat="1" ht="15" customHeight="1" x14ac:dyDescent="0.25">
      <c r="A106" s="430" t="s">
        <v>6803</v>
      </c>
      <c r="B106" s="431" t="s">
        <v>6804</v>
      </c>
      <c r="C106" s="416">
        <v>0</v>
      </c>
      <c r="D106" s="420">
        <v>35</v>
      </c>
      <c r="E106" s="420">
        <v>713.1</v>
      </c>
      <c r="F106" s="420">
        <v>713.1</v>
      </c>
      <c r="G106" s="413"/>
      <c r="H106" s="406"/>
    </row>
    <row r="107" spans="1:8" s="344" customFormat="1" ht="12.5" x14ac:dyDescent="0.25">
      <c r="A107" s="415" t="s">
        <v>6803</v>
      </c>
      <c r="B107" s="415" t="s">
        <v>6805</v>
      </c>
      <c r="C107" s="416">
        <v>0</v>
      </c>
      <c r="D107" s="420">
        <v>40</v>
      </c>
      <c r="E107" s="420">
        <v>713.1</v>
      </c>
      <c r="F107" s="420">
        <v>713.1</v>
      </c>
      <c r="G107" s="413"/>
      <c r="H107" s="406"/>
    </row>
    <row r="108" spans="1:8" s="344" customFormat="1" ht="17.25" customHeight="1" x14ac:dyDescent="0.25">
      <c r="A108" s="415" t="s">
        <v>6792</v>
      </c>
      <c r="B108" s="415" t="s">
        <v>6793</v>
      </c>
      <c r="C108" s="416">
        <v>0</v>
      </c>
      <c r="D108" s="420">
        <v>1567</v>
      </c>
      <c r="E108" s="420">
        <v>376.9</v>
      </c>
      <c r="F108" s="420">
        <v>376.9</v>
      </c>
      <c r="G108" s="413"/>
      <c r="H108" s="406"/>
    </row>
    <row r="109" spans="1:8" s="344" customFormat="1" ht="15" customHeight="1" x14ac:dyDescent="0.25">
      <c r="A109" s="415" t="s">
        <v>6794</v>
      </c>
      <c r="B109" s="415" t="s">
        <v>6795</v>
      </c>
      <c r="C109" s="416">
        <v>0</v>
      </c>
      <c r="D109" s="420">
        <v>1214</v>
      </c>
      <c r="E109" s="420">
        <v>418.1</v>
      </c>
      <c r="F109" s="420">
        <v>418.1</v>
      </c>
      <c r="G109" s="413"/>
      <c r="H109" s="406"/>
    </row>
    <row r="110" spans="1:8" s="344" customFormat="1" ht="15" customHeight="1" x14ac:dyDescent="0.25">
      <c r="A110" s="415" t="s">
        <v>6788</v>
      </c>
      <c r="B110" s="415" t="s">
        <v>6806</v>
      </c>
      <c r="C110" s="416">
        <v>0</v>
      </c>
      <c r="D110" s="420">
        <v>150</v>
      </c>
      <c r="E110" s="420">
        <v>504.2</v>
      </c>
      <c r="F110" s="420">
        <v>504.2</v>
      </c>
      <c r="G110" s="413"/>
      <c r="H110" s="406"/>
    </row>
    <row r="111" spans="1:8" s="344" customFormat="1" ht="15" customHeight="1" x14ac:dyDescent="0.25">
      <c r="A111" s="415" t="s">
        <v>6790</v>
      </c>
      <c r="B111" s="415" t="s">
        <v>6807</v>
      </c>
      <c r="C111" s="416">
        <v>0</v>
      </c>
      <c r="D111" s="420">
        <v>264</v>
      </c>
      <c r="E111" s="420">
        <v>564.20000000000005</v>
      </c>
      <c r="F111" s="420">
        <v>564.20000000000005</v>
      </c>
      <c r="G111" s="413"/>
      <c r="H111" s="406"/>
    </row>
    <row r="112" spans="1:8" s="344" customFormat="1" ht="15" customHeight="1" x14ac:dyDescent="0.25">
      <c r="A112" s="415" t="s">
        <v>6799</v>
      </c>
      <c r="B112" s="415" t="s">
        <v>6808</v>
      </c>
      <c r="C112" s="416">
        <v>0</v>
      </c>
      <c r="D112" s="420">
        <v>168</v>
      </c>
      <c r="E112" s="420">
        <v>643.75</v>
      </c>
      <c r="F112" s="420">
        <v>643.75</v>
      </c>
      <c r="G112" s="413"/>
      <c r="H112" s="406"/>
    </row>
    <row r="113" spans="1:8" s="344" customFormat="1" ht="15" customHeight="1" x14ac:dyDescent="0.25">
      <c r="A113" s="415" t="s">
        <v>6788</v>
      </c>
      <c r="B113" s="415" t="s">
        <v>6809</v>
      </c>
      <c r="C113" s="416">
        <v>0</v>
      </c>
      <c r="D113" s="420">
        <v>331</v>
      </c>
      <c r="E113" s="420">
        <v>504.2</v>
      </c>
      <c r="F113" s="420">
        <v>504.2</v>
      </c>
      <c r="G113" s="413"/>
      <c r="H113" s="406"/>
    </row>
    <row r="114" spans="1:8" s="344" customFormat="1" ht="15" customHeight="1" x14ac:dyDescent="0.25">
      <c r="A114" s="415" t="s">
        <v>6790</v>
      </c>
      <c r="B114" s="415" t="s">
        <v>6798</v>
      </c>
      <c r="C114" s="416">
        <v>0</v>
      </c>
      <c r="D114" s="420">
        <v>112</v>
      </c>
      <c r="E114" s="420">
        <v>564.20000000000005</v>
      </c>
      <c r="F114" s="420">
        <v>564.20000000000005</v>
      </c>
      <c r="G114" s="413"/>
      <c r="H114" s="406"/>
    </row>
    <row r="115" spans="1:8" s="344" customFormat="1" ht="15" customHeight="1" x14ac:dyDescent="0.25">
      <c r="A115" s="415" t="s">
        <v>6799</v>
      </c>
      <c r="B115" s="415" t="s">
        <v>6802</v>
      </c>
      <c r="C115" s="416">
        <v>0</v>
      </c>
      <c r="D115" s="420">
        <v>41</v>
      </c>
      <c r="E115" s="420">
        <v>643.75</v>
      </c>
      <c r="F115" s="420">
        <v>643.75</v>
      </c>
      <c r="G115" s="413"/>
      <c r="H115" s="406"/>
    </row>
    <row r="116" spans="1:8" s="344" customFormat="1" ht="15" customHeight="1" x14ac:dyDescent="0.25">
      <c r="A116" s="415" t="s">
        <v>6810</v>
      </c>
      <c r="B116" s="415" t="s">
        <v>6811</v>
      </c>
      <c r="C116" s="416">
        <v>0</v>
      </c>
      <c r="D116" s="420">
        <v>313</v>
      </c>
      <c r="E116" s="420">
        <v>461.15</v>
      </c>
      <c r="F116" s="420">
        <v>461.15</v>
      </c>
      <c r="G116" s="413"/>
      <c r="H116" s="406"/>
    </row>
    <row r="117" spans="1:8" s="344" customFormat="1" ht="15" customHeight="1" x14ac:dyDescent="0.25">
      <c r="A117" s="415" t="s">
        <v>6792</v>
      </c>
      <c r="B117" s="415" t="s">
        <v>6812</v>
      </c>
      <c r="C117" s="416">
        <v>0</v>
      </c>
      <c r="D117" s="420">
        <v>95</v>
      </c>
      <c r="E117" s="420">
        <v>343.4</v>
      </c>
      <c r="F117" s="420">
        <v>343.4</v>
      </c>
      <c r="G117" s="413"/>
      <c r="H117" s="406"/>
    </row>
    <row r="118" spans="1:8" s="344" customFormat="1" ht="15" customHeight="1" x14ac:dyDescent="0.25">
      <c r="A118" s="415" t="s">
        <v>6794</v>
      </c>
      <c r="B118" s="415" t="s">
        <v>6813</v>
      </c>
      <c r="C118" s="416">
        <v>0</v>
      </c>
      <c r="D118" s="420">
        <v>57</v>
      </c>
      <c r="E118" s="420">
        <v>381</v>
      </c>
      <c r="F118" s="420">
        <v>381</v>
      </c>
      <c r="G118" s="413"/>
      <c r="H118" s="406"/>
    </row>
    <row r="119" spans="1:8" s="344" customFormat="1" ht="15" customHeight="1" x14ac:dyDescent="0.25">
      <c r="A119" s="415" t="s">
        <v>6810</v>
      </c>
      <c r="B119" s="415" t="s">
        <v>6814</v>
      </c>
      <c r="C119" s="416">
        <v>0</v>
      </c>
      <c r="D119" s="420">
        <v>36</v>
      </c>
      <c r="E119" s="420">
        <v>461.15</v>
      </c>
      <c r="F119" s="420">
        <v>461.15</v>
      </c>
      <c r="G119" s="413"/>
      <c r="H119" s="406"/>
    </row>
    <row r="120" spans="1:8" s="344" customFormat="1" ht="15" customHeight="1" x14ac:dyDescent="0.25">
      <c r="A120" s="415" t="s">
        <v>6815</v>
      </c>
      <c r="B120" s="415" t="s">
        <v>6816</v>
      </c>
      <c r="C120" s="416">
        <v>0</v>
      </c>
      <c r="D120" s="420">
        <v>12</v>
      </c>
      <c r="E120" s="420">
        <v>521.70000000000005</v>
      </c>
      <c r="F120" s="420">
        <v>521.70000000000005</v>
      </c>
      <c r="G120" s="413"/>
      <c r="H120" s="406"/>
    </row>
    <row r="121" spans="1:8" s="344" customFormat="1" ht="15" customHeight="1" x14ac:dyDescent="0.25">
      <c r="A121" s="415" t="s">
        <v>6810</v>
      </c>
      <c r="B121" s="415" t="s">
        <v>6811</v>
      </c>
      <c r="C121" s="416">
        <v>0</v>
      </c>
      <c r="D121" s="420">
        <v>214</v>
      </c>
      <c r="E121" s="420">
        <v>504.2</v>
      </c>
      <c r="F121" s="420">
        <v>504.2</v>
      </c>
      <c r="G121" s="413"/>
      <c r="H121" s="406"/>
    </row>
    <row r="122" spans="1:8" s="344" customFormat="1" ht="15" customHeight="1" x14ac:dyDescent="0.25">
      <c r="A122" s="415" t="s">
        <v>6810</v>
      </c>
      <c r="B122" s="415" t="s">
        <v>6814</v>
      </c>
      <c r="C122" s="416">
        <v>0</v>
      </c>
      <c r="D122" s="420">
        <v>28</v>
      </c>
      <c r="E122" s="420">
        <v>504.2</v>
      </c>
      <c r="F122" s="420">
        <v>504.2</v>
      </c>
      <c r="G122" s="413"/>
      <c r="H122" s="406"/>
    </row>
    <row r="123" spans="1:8" s="344" customFormat="1" ht="15" customHeight="1" x14ac:dyDescent="0.25">
      <c r="A123" s="415" t="s">
        <v>6792</v>
      </c>
      <c r="B123" s="415" t="s">
        <v>6812</v>
      </c>
      <c r="C123" s="416">
        <v>0</v>
      </c>
      <c r="D123" s="420">
        <v>193</v>
      </c>
      <c r="E123" s="420">
        <v>376.9</v>
      </c>
      <c r="F123" s="420">
        <v>376.9</v>
      </c>
      <c r="G123" s="413"/>
      <c r="H123" s="406"/>
    </row>
    <row r="124" spans="1:8" s="344" customFormat="1" ht="15" customHeight="1" x14ac:dyDescent="0.25">
      <c r="A124" s="415" t="s">
        <v>6794</v>
      </c>
      <c r="B124" s="415" t="s">
        <v>6813</v>
      </c>
      <c r="C124" s="416">
        <v>0</v>
      </c>
      <c r="D124" s="420">
        <v>76</v>
      </c>
      <c r="E124" s="420">
        <v>481.1</v>
      </c>
      <c r="F124" s="420">
        <v>481.1</v>
      </c>
      <c r="G124" s="413"/>
      <c r="H124" s="406"/>
    </row>
    <row r="125" spans="1:8" s="344" customFormat="1" ht="12.5" x14ac:dyDescent="0.25">
      <c r="A125" s="353" t="s">
        <v>533</v>
      </c>
      <c r="B125" s="354" t="s">
        <v>4241</v>
      </c>
      <c r="C125" s="377">
        <f>SUM(C28:C124)</f>
        <v>1399</v>
      </c>
      <c r="D125" s="377">
        <f>SUM(D28:D124)</f>
        <v>13274</v>
      </c>
      <c r="E125" s="357" t="s">
        <v>533</v>
      </c>
      <c r="F125" s="357" t="s">
        <v>533</v>
      </c>
      <c r="G125" s="413"/>
      <c r="H125" s="406"/>
    </row>
    <row r="126" spans="1:8" s="344" customFormat="1" ht="13.5" customHeight="1" x14ac:dyDescent="0.25">
      <c r="A126" s="432" t="s">
        <v>533</v>
      </c>
      <c r="E126" s="433" t="s">
        <v>533</v>
      </c>
      <c r="F126" s="433" t="s">
        <v>533</v>
      </c>
      <c r="G126" s="413"/>
      <c r="H126" s="406"/>
    </row>
    <row r="127" spans="1:8" s="344" customFormat="1" ht="12.5" x14ac:dyDescent="0.25">
      <c r="A127" s="371" t="s">
        <v>533</v>
      </c>
      <c r="B127" s="371" t="s">
        <v>533</v>
      </c>
      <c r="C127" s="365" t="s">
        <v>533</v>
      </c>
      <c r="D127" s="365"/>
      <c r="E127" s="366"/>
      <c r="F127" s="366" t="s">
        <v>533</v>
      </c>
      <c r="G127" s="413"/>
      <c r="H127" s="406"/>
    </row>
    <row r="128" spans="1:8" s="344" customFormat="1" ht="17.25" customHeight="1" x14ac:dyDescent="0.25">
      <c r="A128" s="700" t="s">
        <v>4169</v>
      </c>
      <c r="B128" s="700" t="s">
        <v>4168</v>
      </c>
      <c r="C128" s="367" t="s">
        <v>533</v>
      </c>
      <c r="D128" s="367"/>
      <c r="E128" s="368" t="s">
        <v>533</v>
      </c>
      <c r="F128" s="368" t="s">
        <v>533</v>
      </c>
      <c r="G128" s="413"/>
      <c r="H128" s="406"/>
    </row>
    <row r="129" spans="1:8" s="344" customFormat="1" ht="17.25" customHeight="1" x14ac:dyDescent="0.25">
      <c r="A129" s="434" t="s">
        <v>4242</v>
      </c>
      <c r="B129" s="434" t="s">
        <v>4242</v>
      </c>
      <c r="C129" s="435">
        <v>0</v>
      </c>
      <c r="D129" s="435">
        <v>0</v>
      </c>
      <c r="E129" s="435">
        <v>0</v>
      </c>
      <c r="F129" s="435">
        <v>0</v>
      </c>
      <c r="G129" s="413"/>
      <c r="H129" s="406"/>
    </row>
    <row r="130" spans="1:8" x14ac:dyDescent="0.3">
      <c r="A130" s="353" t="s">
        <v>533</v>
      </c>
      <c r="B130" s="354" t="s">
        <v>4243</v>
      </c>
      <c r="C130" s="377">
        <f>SUM(C129:C129)</f>
        <v>0</v>
      </c>
      <c r="D130" s="378">
        <f>SUM(D129:D129)</f>
        <v>0</v>
      </c>
      <c r="E130" s="357" t="s">
        <v>533</v>
      </c>
      <c r="F130" s="357" t="s">
        <v>533</v>
      </c>
      <c r="G130" s="413"/>
    </row>
    <row r="131" spans="1:8" x14ac:dyDescent="0.3">
      <c r="A131" s="364"/>
      <c r="B131" s="371"/>
      <c r="C131" s="365"/>
      <c r="D131" s="365"/>
      <c r="E131" s="366"/>
      <c r="F131" s="366"/>
    </row>
    <row r="132" spans="1:8" x14ac:dyDescent="0.3">
      <c r="A132" s="364"/>
      <c r="B132" s="372" t="s">
        <v>4170</v>
      </c>
      <c r="C132" s="436">
        <f>SUM(C125,C24,C130)</f>
        <v>1531</v>
      </c>
      <c r="D132" s="436">
        <f>SUM(D125,D24,D130)</f>
        <v>13274</v>
      </c>
      <c r="E132" s="366"/>
      <c r="F132" s="366"/>
    </row>
    <row r="133" spans="1:8" x14ac:dyDescent="0.3">
      <c r="A133" s="364"/>
      <c r="B133" s="364"/>
      <c r="C133" s="365"/>
      <c r="D133" s="365"/>
      <c r="E133" s="366"/>
      <c r="F133" s="366"/>
    </row>
    <row r="134" spans="1:8" x14ac:dyDescent="0.3">
      <c r="A134" s="364"/>
      <c r="B134" s="364"/>
      <c r="C134" s="365"/>
      <c r="D134" s="365"/>
      <c r="E134" s="366"/>
      <c r="F134" s="366"/>
    </row>
    <row r="135" spans="1:8" x14ac:dyDescent="0.3">
      <c r="A135" s="897" t="s">
        <v>4166</v>
      </c>
      <c r="B135" s="897"/>
      <c r="C135" s="374" t="s">
        <v>533</v>
      </c>
      <c r="D135" s="374"/>
      <c r="E135" s="375" t="s">
        <v>533</v>
      </c>
      <c r="F135" s="375" t="s">
        <v>533</v>
      </c>
    </row>
    <row r="136" spans="1:8" x14ac:dyDescent="0.3">
      <c r="A136" s="700" t="s">
        <v>4244</v>
      </c>
      <c r="B136" s="700"/>
      <c r="C136" s="376"/>
      <c r="D136" s="376"/>
      <c r="E136" s="376"/>
      <c r="F136" s="376"/>
    </row>
    <row r="137" spans="1:8" x14ac:dyDescent="0.3">
      <c r="A137" s="415" t="s">
        <v>4242</v>
      </c>
      <c r="B137" s="426" t="s">
        <v>6817</v>
      </c>
      <c r="C137" s="427">
        <v>377</v>
      </c>
      <c r="D137" s="427">
        <v>0</v>
      </c>
      <c r="E137" s="427">
        <v>343.4</v>
      </c>
      <c r="F137" s="427">
        <v>343.4</v>
      </c>
    </row>
    <row r="138" spans="1:8" x14ac:dyDescent="0.3">
      <c r="A138" s="419" t="s">
        <v>4242</v>
      </c>
      <c r="B138" s="437" t="s">
        <v>6818</v>
      </c>
      <c r="C138" s="427">
        <v>14</v>
      </c>
      <c r="D138" s="427">
        <v>0</v>
      </c>
      <c r="E138" s="427">
        <v>7467.9</v>
      </c>
      <c r="F138" s="427">
        <v>7467.9</v>
      </c>
    </row>
    <row r="139" spans="1:8" x14ac:dyDescent="0.3">
      <c r="A139" s="353" t="s">
        <v>533</v>
      </c>
      <c r="B139" s="354" t="s">
        <v>4245</v>
      </c>
      <c r="C139" s="377">
        <f>SUM(C137:C138)</f>
        <v>391</v>
      </c>
      <c r="D139" s="378">
        <f>SUM(D137:D138)</f>
        <v>0</v>
      </c>
      <c r="E139" s="357" t="s">
        <v>533</v>
      </c>
      <c r="F139" s="357"/>
    </row>
    <row r="140" spans="1:8" x14ac:dyDescent="0.3">
      <c r="A140" s="364" t="s">
        <v>533</v>
      </c>
      <c r="B140" s="379" t="s">
        <v>533</v>
      </c>
      <c r="C140" s="380"/>
      <c r="D140" s="380"/>
      <c r="E140" s="344"/>
      <c r="F140" s="344"/>
    </row>
    <row r="141" spans="1:8" x14ac:dyDescent="0.3">
      <c r="A141" s="701" t="s">
        <v>4172</v>
      </c>
      <c r="B141" s="702"/>
      <c r="C141" s="380"/>
      <c r="D141" s="380"/>
      <c r="E141" s="344"/>
      <c r="F141" s="344"/>
    </row>
    <row r="142" spans="1:8" x14ac:dyDescent="0.3">
      <c r="A142" s="438" t="s">
        <v>4242</v>
      </c>
      <c r="B142" s="438" t="s">
        <v>4242</v>
      </c>
      <c r="C142" s="420">
        <v>0</v>
      </c>
      <c r="D142" s="439">
        <v>0</v>
      </c>
      <c r="E142" s="420">
        <v>0</v>
      </c>
      <c r="F142" s="420">
        <v>0</v>
      </c>
    </row>
    <row r="143" spans="1:8" x14ac:dyDescent="0.3">
      <c r="A143" s="381" t="s">
        <v>533</v>
      </c>
      <c r="B143" s="382" t="s">
        <v>4246</v>
      </c>
      <c r="C143" s="383">
        <f>SUM(C142:C142)</f>
        <v>0</v>
      </c>
      <c r="D143" s="384">
        <f>SUM(D142:D142)</f>
        <v>0</v>
      </c>
      <c r="E143" s="357" t="s">
        <v>533</v>
      </c>
      <c r="F143" s="357" t="s">
        <v>533</v>
      </c>
    </row>
    <row r="144" spans="1:8" x14ac:dyDescent="0.3">
      <c r="A144" s="344"/>
      <c r="B144" s="344"/>
      <c r="C144" s="380"/>
      <c r="D144" s="380"/>
      <c r="E144" s="344"/>
      <c r="F144" s="344"/>
    </row>
    <row r="145" spans="1:1" x14ac:dyDescent="0.3">
      <c r="A145" s="404" t="s">
        <v>6702</v>
      </c>
    </row>
  </sheetData>
  <mergeCells count="16">
    <mergeCell ref="A11:B11"/>
    <mergeCell ref="A27:B27"/>
    <mergeCell ref="A128:B128"/>
    <mergeCell ref="A135:B135"/>
    <mergeCell ref="A136:B136"/>
    <mergeCell ref="A141:B141"/>
    <mergeCell ref="A2:F2"/>
    <mergeCell ref="A3:F3"/>
    <mergeCell ref="A4:F4"/>
    <mergeCell ref="A5:F5"/>
    <mergeCell ref="A6:F6"/>
    <mergeCell ref="A8:A9"/>
    <mergeCell ref="B8:B9"/>
    <mergeCell ref="C8:C9"/>
    <mergeCell ref="D8:D9"/>
    <mergeCell ref="E8:F8"/>
  </mergeCells>
  <pageMargins left="0.7" right="0.7" top="0.75" bottom="0.75" header="0.3" footer="0.3"/>
  <pageSetup scale="95" fitToHeight="0" orientation="landscape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78"/>
  <sheetViews>
    <sheetView showGridLines="0" workbookViewId="0">
      <selection sqref="A1:H1"/>
    </sheetView>
  </sheetViews>
  <sheetFormatPr baseColWidth="10" defaultColWidth="11.453125" defaultRowHeight="14" x14ac:dyDescent="0.3"/>
  <cols>
    <col min="1" max="1" width="10.26953125" style="341" customWidth="1"/>
    <col min="2" max="2" width="41.54296875" style="341" customWidth="1"/>
    <col min="3" max="3" width="12.1796875" style="341" customWidth="1"/>
    <col min="4" max="4" width="13.453125" style="341" bestFit="1" customWidth="1"/>
    <col min="5" max="5" width="11.81640625" style="341" customWidth="1"/>
    <col min="6" max="6" width="17" style="341" customWidth="1"/>
    <col min="7" max="7" width="8.1796875" style="341" customWidth="1"/>
    <col min="8" max="8" width="15.26953125" style="341" bestFit="1" customWidth="1"/>
    <col min="9" max="9" width="17" style="341" customWidth="1"/>
    <col min="10" max="10" width="16" style="341" customWidth="1"/>
    <col min="11" max="11" width="12" style="341" customWidth="1"/>
    <col min="12" max="12" width="12.26953125" style="341" customWidth="1"/>
    <col min="13" max="16384" width="11.453125" style="341"/>
  </cols>
  <sheetData>
    <row r="1" spans="1:12" x14ac:dyDescent="0.3">
      <c r="A1" s="440"/>
      <c r="B1" s="440"/>
      <c r="C1" s="440"/>
      <c r="D1" s="440"/>
      <c r="E1" s="440"/>
      <c r="F1" s="440"/>
      <c r="G1" s="440"/>
      <c r="H1" s="440"/>
      <c r="I1" s="440"/>
      <c r="J1" s="440"/>
      <c r="K1" s="440"/>
      <c r="L1" s="440"/>
    </row>
    <row r="2" spans="1:12" ht="15" customHeight="1" x14ac:dyDescent="0.3">
      <c r="A2" s="703" t="s">
        <v>4160</v>
      </c>
      <c r="B2" s="703"/>
      <c r="C2" s="703"/>
      <c r="D2" s="703"/>
      <c r="E2" s="703"/>
      <c r="F2" s="703"/>
      <c r="G2" s="703"/>
      <c r="H2" s="703"/>
      <c r="I2" s="703"/>
      <c r="J2" s="703"/>
      <c r="K2" s="703"/>
      <c r="L2" s="703"/>
    </row>
    <row r="3" spans="1:12" ht="15" customHeight="1" x14ac:dyDescent="0.3">
      <c r="A3" s="703" t="s">
        <v>6</v>
      </c>
      <c r="B3" s="703" t="s">
        <v>4224</v>
      </c>
      <c r="C3" s="703"/>
      <c r="D3" s="703" t="s">
        <v>4224</v>
      </c>
      <c r="E3" s="703" t="s">
        <v>4224</v>
      </c>
      <c r="F3" s="703" t="s">
        <v>4224</v>
      </c>
      <c r="G3" s="703" t="s">
        <v>4224</v>
      </c>
      <c r="H3" s="703" t="s">
        <v>4224</v>
      </c>
      <c r="I3" s="703" t="s">
        <v>4224</v>
      </c>
      <c r="J3" s="703" t="s">
        <v>4224</v>
      </c>
      <c r="K3" s="703"/>
      <c r="L3" s="703"/>
    </row>
    <row r="4" spans="1:12" ht="15" customHeight="1" x14ac:dyDescent="0.3">
      <c r="A4" s="703" t="s">
        <v>4161</v>
      </c>
      <c r="B4" s="703"/>
      <c r="C4" s="703"/>
      <c r="D4" s="703"/>
      <c r="E4" s="703"/>
      <c r="F4" s="703"/>
      <c r="G4" s="703"/>
      <c r="H4" s="703"/>
      <c r="I4" s="703"/>
      <c r="J4" s="703"/>
      <c r="K4" s="703"/>
      <c r="L4" s="703"/>
    </row>
    <row r="5" spans="1:12" ht="15" customHeight="1" x14ac:dyDescent="0.3">
      <c r="A5" s="703" t="s">
        <v>4247</v>
      </c>
      <c r="B5" s="703" t="s">
        <v>4247</v>
      </c>
      <c r="C5" s="703"/>
      <c r="D5" s="703" t="s">
        <v>4247</v>
      </c>
      <c r="E5" s="703" t="s">
        <v>4247</v>
      </c>
      <c r="F5" s="703" t="s">
        <v>4247</v>
      </c>
      <c r="G5" s="703" t="s">
        <v>4247</v>
      </c>
      <c r="H5" s="703" t="s">
        <v>4247</v>
      </c>
      <c r="I5" s="703" t="s">
        <v>4247</v>
      </c>
      <c r="J5" s="703" t="s">
        <v>4247</v>
      </c>
      <c r="K5" s="703"/>
      <c r="L5" s="703"/>
    </row>
    <row r="6" spans="1:12" ht="15" customHeight="1" x14ac:dyDescent="0.3">
      <c r="A6" s="716" t="s">
        <v>4229</v>
      </c>
      <c r="B6" s="716"/>
      <c r="C6" s="716"/>
      <c r="D6" s="716"/>
      <c r="E6" s="716"/>
      <c r="F6" s="716"/>
      <c r="G6" s="716"/>
      <c r="H6" s="716"/>
      <c r="I6" s="716"/>
      <c r="J6" s="716"/>
      <c r="K6" s="716"/>
      <c r="L6" s="716"/>
    </row>
    <row r="7" spans="1:12" ht="15" customHeight="1" x14ac:dyDescent="0.3">
      <c r="A7" s="715" t="s">
        <v>4248</v>
      </c>
      <c r="B7" s="715"/>
      <c r="C7" s="715"/>
      <c r="D7" s="387"/>
      <c r="E7" s="388" t="s">
        <v>533</v>
      </c>
      <c r="F7" s="388" t="s">
        <v>533</v>
      </c>
      <c r="G7" s="388" t="s">
        <v>533</v>
      </c>
      <c r="H7" s="388" t="s">
        <v>533</v>
      </c>
      <c r="I7" s="388" t="s">
        <v>533</v>
      </c>
      <c r="J7" s="388" t="s">
        <v>533</v>
      </c>
      <c r="K7" s="388" t="s">
        <v>533</v>
      </c>
      <c r="L7" s="388" t="s">
        <v>533</v>
      </c>
    </row>
    <row r="8" spans="1:12" ht="15" customHeight="1" x14ac:dyDescent="0.3">
      <c r="A8" s="708" t="s">
        <v>4249</v>
      </c>
      <c r="B8" s="708" t="s">
        <v>4231</v>
      </c>
      <c r="C8" s="708" t="s">
        <v>6819</v>
      </c>
      <c r="D8" s="712" t="s">
        <v>4250</v>
      </c>
      <c r="E8" s="713" t="s">
        <v>4250</v>
      </c>
      <c r="F8" s="713" t="s">
        <v>4250</v>
      </c>
      <c r="G8" s="713" t="s">
        <v>4250</v>
      </c>
      <c r="H8" s="712" t="s">
        <v>4251</v>
      </c>
      <c r="I8" s="713"/>
      <c r="J8" s="713"/>
      <c r="K8" s="713"/>
      <c r="L8" s="714"/>
    </row>
    <row r="9" spans="1:12" ht="15" customHeight="1" x14ac:dyDescent="0.3">
      <c r="A9" s="724" t="s">
        <v>4249</v>
      </c>
      <c r="B9" s="724" t="s">
        <v>4252</v>
      </c>
      <c r="C9" s="724"/>
      <c r="D9" s="441" t="s">
        <v>4253</v>
      </c>
      <c r="E9" s="441" t="s">
        <v>4254</v>
      </c>
      <c r="F9" s="441" t="s">
        <v>4255</v>
      </c>
      <c r="G9" s="441" t="s">
        <v>4256</v>
      </c>
      <c r="H9" s="441" t="s">
        <v>6820</v>
      </c>
      <c r="I9" s="441" t="s">
        <v>4258</v>
      </c>
      <c r="J9" s="441" t="s">
        <v>4259</v>
      </c>
      <c r="K9" s="441" t="s">
        <v>4260</v>
      </c>
      <c r="L9" s="441" t="s">
        <v>4256</v>
      </c>
    </row>
    <row r="10" spans="1:12" ht="15" customHeight="1" x14ac:dyDescent="0.3">
      <c r="A10" s="442" t="s">
        <v>6708</v>
      </c>
      <c r="B10" s="442" t="s">
        <v>4307</v>
      </c>
      <c r="C10" s="398" t="s">
        <v>6705</v>
      </c>
      <c r="D10" s="328">
        <v>77593.350000000006</v>
      </c>
      <c r="E10" s="443">
        <v>0</v>
      </c>
      <c r="F10" s="443">
        <v>0</v>
      </c>
      <c r="G10" s="328">
        <f>SUM(D10:F10)</f>
        <v>77593.350000000006</v>
      </c>
      <c r="H10" s="398">
        <f>(G10/30)*24</f>
        <v>62074.680000000008</v>
      </c>
      <c r="I10" s="109">
        <f>(D10/30)*5</f>
        <v>12932.225</v>
      </c>
      <c r="J10" s="398">
        <f>(D10/30)*40</f>
        <v>103457.8</v>
      </c>
      <c r="K10" s="398">
        <v>574574.28599999996</v>
      </c>
      <c r="L10" s="328">
        <f>SUM(H10:K10)</f>
        <v>753038.99099999992</v>
      </c>
    </row>
    <row r="11" spans="1:12" ht="15" customHeight="1" x14ac:dyDescent="0.3">
      <c r="A11" s="100" t="s">
        <v>6709</v>
      </c>
      <c r="B11" s="100" t="s">
        <v>4531</v>
      </c>
      <c r="C11" s="398" t="s">
        <v>6705</v>
      </c>
      <c r="D11" s="101">
        <v>58257.2</v>
      </c>
      <c r="E11" s="443">
        <v>0</v>
      </c>
      <c r="F11" s="443">
        <v>0</v>
      </c>
      <c r="G11" s="328">
        <f t="shared" ref="G11:G31" si="0">SUM(D11:F11)</f>
        <v>58257.2</v>
      </c>
      <c r="H11" s="398">
        <f t="shared" ref="H11:H31" si="1">(G11/30)*24</f>
        <v>46605.759999999995</v>
      </c>
      <c r="I11" s="109">
        <f t="shared" ref="I11:I31" si="2">(D11/30)*5</f>
        <v>9709.5333333333328</v>
      </c>
      <c r="J11" s="398">
        <f t="shared" ref="J11:J31" si="3">(D11/30)*40</f>
        <v>77676.266666666663</v>
      </c>
      <c r="K11" s="398">
        <v>284194.76799999998</v>
      </c>
      <c r="L11" s="328">
        <f t="shared" ref="L11:L31" si="4">SUM(H11:K11)</f>
        <v>418186.32799999998</v>
      </c>
    </row>
    <row r="12" spans="1:12" ht="15" customHeight="1" x14ac:dyDescent="0.3">
      <c r="A12" s="100" t="s">
        <v>6710</v>
      </c>
      <c r="B12" s="100" t="s">
        <v>5129</v>
      </c>
      <c r="C12" s="398" t="s">
        <v>6705</v>
      </c>
      <c r="D12" s="101">
        <v>48453.5</v>
      </c>
      <c r="E12" s="443">
        <v>0</v>
      </c>
      <c r="F12" s="443">
        <v>0</v>
      </c>
      <c r="G12" s="328">
        <f t="shared" si="0"/>
        <v>48453.5</v>
      </c>
      <c r="H12" s="398">
        <f t="shared" si="1"/>
        <v>38762.799999999996</v>
      </c>
      <c r="I12" s="109">
        <f t="shared" si="2"/>
        <v>8075.583333333333</v>
      </c>
      <c r="J12" s="398">
        <f t="shared" si="3"/>
        <v>64604.666666666664</v>
      </c>
      <c r="K12" s="398">
        <v>211548.766</v>
      </c>
      <c r="L12" s="328">
        <f t="shared" si="4"/>
        <v>322991.81599999999</v>
      </c>
    </row>
    <row r="13" spans="1:12" ht="15" customHeight="1" x14ac:dyDescent="0.3">
      <c r="A13" s="100" t="s">
        <v>6711</v>
      </c>
      <c r="B13" s="100" t="s">
        <v>5577</v>
      </c>
      <c r="C13" s="398" t="s">
        <v>6705</v>
      </c>
      <c r="D13" s="101">
        <v>48453.5</v>
      </c>
      <c r="E13" s="443">
        <v>0</v>
      </c>
      <c r="F13" s="443">
        <v>0</v>
      </c>
      <c r="G13" s="328">
        <f t="shared" si="0"/>
        <v>48453.5</v>
      </c>
      <c r="H13" s="398">
        <f t="shared" si="1"/>
        <v>38762.799999999996</v>
      </c>
      <c r="I13" s="109">
        <f t="shared" si="2"/>
        <v>8075.583333333333</v>
      </c>
      <c r="J13" s="398">
        <f t="shared" si="3"/>
        <v>64604.666666666664</v>
      </c>
      <c r="K13" s="398">
        <v>211548.766</v>
      </c>
      <c r="L13" s="328">
        <f t="shared" si="4"/>
        <v>322991.81599999999</v>
      </c>
    </row>
    <row r="14" spans="1:12" ht="15" customHeight="1" x14ac:dyDescent="0.3">
      <c r="A14" s="100" t="s">
        <v>6712</v>
      </c>
      <c r="B14" s="100" t="s">
        <v>5540</v>
      </c>
      <c r="C14" s="398" t="s">
        <v>6705</v>
      </c>
      <c r="D14" s="101">
        <v>41080.949999999997</v>
      </c>
      <c r="E14" s="443">
        <v>0</v>
      </c>
      <c r="F14" s="443">
        <v>0</v>
      </c>
      <c r="G14" s="328">
        <f t="shared" si="0"/>
        <v>41080.949999999997</v>
      </c>
      <c r="H14" s="398">
        <f t="shared" si="1"/>
        <v>32864.76</v>
      </c>
      <c r="I14" s="109">
        <f t="shared" si="2"/>
        <v>6846.8249999999998</v>
      </c>
      <c r="J14" s="398">
        <f t="shared" si="3"/>
        <v>54774.6</v>
      </c>
      <c r="K14" s="398">
        <v>169379.49599999998</v>
      </c>
      <c r="L14" s="328">
        <f t="shared" si="4"/>
        <v>263865.68099999998</v>
      </c>
    </row>
    <row r="15" spans="1:12" ht="15" customHeight="1" x14ac:dyDescent="0.3">
      <c r="A15" s="100" t="s">
        <v>6712</v>
      </c>
      <c r="B15" s="100" t="s">
        <v>5541</v>
      </c>
      <c r="C15" s="398" t="s">
        <v>6705</v>
      </c>
      <c r="D15" s="101">
        <v>33892.35</v>
      </c>
      <c r="E15" s="443">
        <v>0</v>
      </c>
      <c r="F15" s="443">
        <v>0</v>
      </c>
      <c r="G15" s="328">
        <f t="shared" si="0"/>
        <v>33892.35</v>
      </c>
      <c r="H15" s="398">
        <f t="shared" si="1"/>
        <v>27113.879999999997</v>
      </c>
      <c r="I15" s="109">
        <f t="shared" si="2"/>
        <v>5648.7249999999995</v>
      </c>
      <c r="J15" s="398">
        <f t="shared" si="3"/>
        <v>45189.799999999996</v>
      </c>
      <c r="K15" s="398">
        <v>34130.668000000005</v>
      </c>
      <c r="L15" s="328">
        <f t="shared" si="4"/>
        <v>112083.073</v>
      </c>
    </row>
    <row r="16" spans="1:12" ht="15" customHeight="1" x14ac:dyDescent="0.3">
      <c r="A16" s="100" t="s">
        <v>6714</v>
      </c>
      <c r="B16" s="100" t="s">
        <v>6821</v>
      </c>
      <c r="C16" s="398" t="s">
        <v>6705</v>
      </c>
      <c r="D16" s="101">
        <v>33892.35</v>
      </c>
      <c r="E16" s="443">
        <v>0</v>
      </c>
      <c r="F16" s="443">
        <v>0</v>
      </c>
      <c r="G16" s="328">
        <f t="shared" si="0"/>
        <v>33892.35</v>
      </c>
      <c r="H16" s="398">
        <f t="shared" si="1"/>
        <v>27113.879999999997</v>
      </c>
      <c r="I16" s="109">
        <f t="shared" si="2"/>
        <v>5648.7249999999995</v>
      </c>
      <c r="J16" s="398">
        <f t="shared" si="3"/>
        <v>45189.799999999996</v>
      </c>
      <c r="K16" s="398">
        <v>0</v>
      </c>
      <c r="L16" s="328">
        <f t="shared" si="4"/>
        <v>77952.404999999999</v>
      </c>
    </row>
    <row r="17" spans="1:12" ht="15" customHeight="1" x14ac:dyDescent="0.3">
      <c r="A17" s="100" t="s">
        <v>6714</v>
      </c>
      <c r="B17" s="100" t="s">
        <v>6822</v>
      </c>
      <c r="C17" s="398" t="s">
        <v>6705</v>
      </c>
      <c r="D17" s="101">
        <v>27498</v>
      </c>
      <c r="E17" s="443">
        <v>0</v>
      </c>
      <c r="F17" s="443">
        <v>0</v>
      </c>
      <c r="G17" s="328">
        <f t="shared" si="0"/>
        <v>27498</v>
      </c>
      <c r="H17" s="398">
        <f t="shared" si="1"/>
        <v>21998.400000000001</v>
      </c>
      <c r="I17" s="109">
        <f t="shared" si="2"/>
        <v>4583</v>
      </c>
      <c r="J17" s="398">
        <f t="shared" si="3"/>
        <v>36664</v>
      </c>
      <c r="K17" s="398">
        <v>0</v>
      </c>
      <c r="L17" s="328">
        <f t="shared" si="4"/>
        <v>63245.4</v>
      </c>
    </row>
    <row r="18" spans="1:12" ht="15" customHeight="1" x14ac:dyDescent="0.3">
      <c r="A18" s="100" t="s">
        <v>6716</v>
      </c>
      <c r="B18" s="100" t="s">
        <v>6640</v>
      </c>
      <c r="C18" s="398" t="s">
        <v>6705</v>
      </c>
      <c r="D18" s="101">
        <v>29175.360000000001</v>
      </c>
      <c r="E18" s="443">
        <v>0</v>
      </c>
      <c r="F18" s="443">
        <v>0</v>
      </c>
      <c r="G18" s="328">
        <f t="shared" si="0"/>
        <v>29175.360000000001</v>
      </c>
      <c r="H18" s="398">
        <f t="shared" si="1"/>
        <v>23340.288</v>
      </c>
      <c r="I18" s="109">
        <f t="shared" si="2"/>
        <v>4862.5600000000004</v>
      </c>
      <c r="J18" s="398">
        <f t="shared" si="3"/>
        <v>38900.480000000003</v>
      </c>
      <c r="K18" s="398">
        <v>226710.77</v>
      </c>
      <c r="L18" s="328">
        <f t="shared" si="4"/>
        <v>293814.098</v>
      </c>
    </row>
    <row r="19" spans="1:12" ht="15" customHeight="1" x14ac:dyDescent="0.3">
      <c r="A19" s="100" t="s">
        <v>6717</v>
      </c>
      <c r="B19" s="100" t="s">
        <v>6638</v>
      </c>
      <c r="C19" s="398" t="s">
        <v>6705</v>
      </c>
      <c r="D19" s="101">
        <v>26161</v>
      </c>
      <c r="E19" s="443">
        <v>0</v>
      </c>
      <c r="F19" s="443">
        <v>0</v>
      </c>
      <c r="G19" s="328">
        <f t="shared" si="0"/>
        <v>26161</v>
      </c>
      <c r="H19" s="398">
        <f t="shared" si="1"/>
        <v>20928.8</v>
      </c>
      <c r="I19" s="109">
        <f t="shared" si="2"/>
        <v>4360.1666666666661</v>
      </c>
      <c r="J19" s="398">
        <f t="shared" si="3"/>
        <v>34881.333333333328</v>
      </c>
      <c r="K19" s="398">
        <v>182256.36000000002</v>
      </c>
      <c r="L19" s="328">
        <f t="shared" si="4"/>
        <v>242426.66</v>
      </c>
    </row>
    <row r="20" spans="1:12" ht="15" customHeight="1" x14ac:dyDescent="0.3">
      <c r="A20" s="100" t="s">
        <v>6718</v>
      </c>
      <c r="B20" s="100" t="s">
        <v>6636</v>
      </c>
      <c r="C20" s="398" t="s">
        <v>6705</v>
      </c>
      <c r="D20" s="101">
        <v>23460.2</v>
      </c>
      <c r="E20" s="443">
        <v>0</v>
      </c>
      <c r="F20" s="443">
        <v>0</v>
      </c>
      <c r="G20" s="328">
        <f t="shared" si="0"/>
        <v>23460.2</v>
      </c>
      <c r="H20" s="398">
        <f t="shared" si="1"/>
        <v>18768.16</v>
      </c>
      <c r="I20" s="109">
        <f t="shared" si="2"/>
        <v>3910.0333333333333</v>
      </c>
      <c r="J20" s="398">
        <f t="shared" si="3"/>
        <v>31280.266666666666</v>
      </c>
      <c r="K20" s="398">
        <v>144920.49</v>
      </c>
      <c r="L20" s="328">
        <f t="shared" si="4"/>
        <v>198878.94999999998</v>
      </c>
    </row>
    <row r="21" spans="1:12" ht="15" customHeight="1" x14ac:dyDescent="0.3">
      <c r="A21" s="100" t="s">
        <v>6721</v>
      </c>
      <c r="B21" s="100" t="s">
        <v>6823</v>
      </c>
      <c r="C21" s="398" t="s">
        <v>6705</v>
      </c>
      <c r="D21" s="101">
        <v>23569.4</v>
      </c>
      <c r="E21" s="443">
        <v>0</v>
      </c>
      <c r="F21" s="443">
        <v>0</v>
      </c>
      <c r="G21" s="328">
        <f t="shared" si="0"/>
        <v>23569.4</v>
      </c>
      <c r="H21" s="398">
        <f t="shared" si="1"/>
        <v>18855.520000000004</v>
      </c>
      <c r="I21" s="109">
        <f t="shared" si="2"/>
        <v>3928.2333333333336</v>
      </c>
      <c r="J21" s="398">
        <f t="shared" si="3"/>
        <v>31425.866666666669</v>
      </c>
      <c r="K21" s="398">
        <v>0</v>
      </c>
      <c r="L21" s="328">
        <f t="shared" si="4"/>
        <v>54209.62000000001</v>
      </c>
    </row>
    <row r="22" spans="1:12" ht="15" customHeight="1" x14ac:dyDescent="0.3">
      <c r="A22" s="100" t="s">
        <v>6721</v>
      </c>
      <c r="B22" s="100" t="s">
        <v>6824</v>
      </c>
      <c r="C22" s="398" t="s">
        <v>6705</v>
      </c>
      <c r="D22" s="101">
        <v>27105</v>
      </c>
      <c r="E22" s="443">
        <v>0</v>
      </c>
      <c r="F22" s="443">
        <v>0</v>
      </c>
      <c r="G22" s="328">
        <f t="shared" si="0"/>
        <v>27105</v>
      </c>
      <c r="H22" s="398">
        <f t="shared" si="1"/>
        <v>21684</v>
      </c>
      <c r="I22" s="109">
        <f t="shared" si="2"/>
        <v>4517.5</v>
      </c>
      <c r="J22" s="398">
        <f t="shared" si="3"/>
        <v>36140</v>
      </c>
      <c r="K22" s="398">
        <v>0</v>
      </c>
      <c r="L22" s="328">
        <f t="shared" si="4"/>
        <v>62341.5</v>
      </c>
    </row>
    <row r="23" spans="1:12" ht="15" customHeight="1" x14ac:dyDescent="0.3">
      <c r="A23" s="100" t="s">
        <v>6719</v>
      </c>
      <c r="B23" s="100" t="s">
        <v>6720</v>
      </c>
      <c r="C23" s="398" t="s">
        <v>6705</v>
      </c>
      <c r="D23" s="101">
        <v>24884.66</v>
      </c>
      <c r="E23" s="443">
        <v>0</v>
      </c>
      <c r="F23" s="443">
        <v>0</v>
      </c>
      <c r="G23" s="328">
        <f t="shared" si="0"/>
        <v>24884.66</v>
      </c>
      <c r="H23" s="398">
        <f t="shared" si="1"/>
        <v>19907.727999999999</v>
      </c>
      <c r="I23" s="109">
        <f t="shared" si="2"/>
        <v>4147.4433333333327</v>
      </c>
      <c r="J23" s="398">
        <f t="shared" si="3"/>
        <v>33179.546666666662</v>
      </c>
      <c r="K23" s="398">
        <v>212280.63999999998</v>
      </c>
      <c r="L23" s="328">
        <f t="shared" si="4"/>
        <v>269515.35800000001</v>
      </c>
    </row>
    <row r="24" spans="1:12" ht="15" customHeight="1" x14ac:dyDescent="0.3">
      <c r="A24" s="100" t="s">
        <v>6723</v>
      </c>
      <c r="B24" s="100" t="s">
        <v>6642</v>
      </c>
      <c r="C24" s="398" t="s">
        <v>6705</v>
      </c>
      <c r="D24" s="101">
        <v>22305.599999999999</v>
      </c>
      <c r="E24" s="443">
        <v>0</v>
      </c>
      <c r="F24" s="443">
        <v>0</v>
      </c>
      <c r="G24" s="328">
        <f t="shared" si="0"/>
        <v>22305.599999999999</v>
      </c>
      <c r="H24" s="398">
        <f t="shared" si="1"/>
        <v>17844.48</v>
      </c>
      <c r="I24" s="109">
        <f t="shared" si="2"/>
        <v>3717.6</v>
      </c>
      <c r="J24" s="398">
        <f t="shared" si="3"/>
        <v>29740.799999999999</v>
      </c>
      <c r="K24" s="398">
        <v>170502.47500000001</v>
      </c>
      <c r="L24" s="328">
        <f t="shared" si="4"/>
        <v>221805.35500000001</v>
      </c>
    </row>
    <row r="25" spans="1:12" ht="15" customHeight="1" x14ac:dyDescent="0.3">
      <c r="A25" s="100" t="s">
        <v>6718</v>
      </c>
      <c r="B25" s="100" t="s">
        <v>6636</v>
      </c>
      <c r="C25" s="398" t="s">
        <v>6706</v>
      </c>
      <c r="D25" s="101">
        <v>19317.900000000001</v>
      </c>
      <c r="E25" s="443">
        <v>0</v>
      </c>
      <c r="F25" s="443">
        <v>0</v>
      </c>
      <c r="G25" s="328">
        <f t="shared" si="0"/>
        <v>19317.900000000001</v>
      </c>
      <c r="H25" s="398">
        <f t="shared" si="1"/>
        <v>15454.320000000002</v>
      </c>
      <c r="I25" s="109">
        <f t="shared" si="2"/>
        <v>3219.6500000000005</v>
      </c>
      <c r="J25" s="398">
        <f t="shared" si="3"/>
        <v>25757.200000000004</v>
      </c>
      <c r="K25" s="398">
        <v>116357.66999999998</v>
      </c>
      <c r="L25" s="328">
        <f t="shared" si="4"/>
        <v>160788.84</v>
      </c>
    </row>
    <row r="26" spans="1:12" ht="15" customHeight="1" x14ac:dyDescent="0.3">
      <c r="A26" s="100" t="s">
        <v>6717</v>
      </c>
      <c r="B26" s="100" t="s">
        <v>6638</v>
      </c>
      <c r="C26" s="398" t="s">
        <v>6706</v>
      </c>
      <c r="D26" s="101">
        <v>21539.9</v>
      </c>
      <c r="E26" s="443">
        <v>0</v>
      </c>
      <c r="F26" s="443">
        <v>0</v>
      </c>
      <c r="G26" s="328">
        <f t="shared" si="0"/>
        <v>21539.9</v>
      </c>
      <c r="H26" s="398">
        <f t="shared" si="1"/>
        <v>17231.919999999998</v>
      </c>
      <c r="I26" s="109">
        <f t="shared" si="2"/>
        <v>3589.9833333333336</v>
      </c>
      <c r="J26" s="398">
        <f t="shared" si="3"/>
        <v>28719.866666666669</v>
      </c>
      <c r="K26" s="398">
        <v>146342.625</v>
      </c>
      <c r="L26" s="328">
        <f t="shared" si="4"/>
        <v>195884.39500000002</v>
      </c>
    </row>
    <row r="27" spans="1:12" ht="15" customHeight="1" x14ac:dyDescent="0.3">
      <c r="A27" s="100" t="s">
        <v>6716</v>
      </c>
      <c r="B27" s="100" t="s">
        <v>6640</v>
      </c>
      <c r="C27" s="398" t="s">
        <v>6706</v>
      </c>
      <c r="D27" s="101">
        <v>24031.4</v>
      </c>
      <c r="E27" s="443">
        <v>0</v>
      </c>
      <c r="F27" s="443">
        <v>0</v>
      </c>
      <c r="G27" s="328">
        <f t="shared" si="0"/>
        <v>24031.4</v>
      </c>
      <c r="H27" s="398">
        <f t="shared" si="1"/>
        <v>19225.120000000003</v>
      </c>
      <c r="I27" s="109">
        <f t="shared" si="2"/>
        <v>4005.2333333333336</v>
      </c>
      <c r="J27" s="398">
        <f t="shared" si="3"/>
        <v>32041.866666666669</v>
      </c>
      <c r="K27" s="398">
        <v>184783.88500000001</v>
      </c>
      <c r="L27" s="328">
        <f t="shared" si="4"/>
        <v>240056.10500000001</v>
      </c>
    </row>
    <row r="28" spans="1:12" ht="15" customHeight="1" x14ac:dyDescent="0.3">
      <c r="A28" s="100" t="s">
        <v>6721</v>
      </c>
      <c r="B28" s="100" t="s">
        <v>6823</v>
      </c>
      <c r="C28" s="398" t="s">
        <v>6706</v>
      </c>
      <c r="D28" s="101">
        <v>19481.150000000001</v>
      </c>
      <c r="E28" s="443">
        <v>0</v>
      </c>
      <c r="F28" s="443">
        <v>0</v>
      </c>
      <c r="G28" s="328">
        <f t="shared" si="0"/>
        <v>19481.150000000001</v>
      </c>
      <c r="H28" s="398">
        <f t="shared" si="1"/>
        <v>15584.92</v>
      </c>
      <c r="I28" s="109">
        <f t="shared" si="2"/>
        <v>3246.8583333333336</v>
      </c>
      <c r="J28" s="398">
        <f t="shared" si="3"/>
        <v>25974.866666666669</v>
      </c>
      <c r="K28" s="398">
        <v>0</v>
      </c>
      <c r="L28" s="328">
        <f t="shared" si="4"/>
        <v>44806.645000000004</v>
      </c>
    </row>
    <row r="29" spans="1:12" ht="15" customHeight="1" x14ac:dyDescent="0.3">
      <c r="A29" s="100" t="s">
        <v>6721</v>
      </c>
      <c r="B29" s="100" t="s">
        <v>6824</v>
      </c>
      <c r="C29" s="398" t="s">
        <v>6706</v>
      </c>
      <c r="D29" s="101">
        <v>22403.4</v>
      </c>
      <c r="E29" s="443">
        <v>0</v>
      </c>
      <c r="F29" s="443">
        <v>0</v>
      </c>
      <c r="G29" s="328">
        <f t="shared" si="0"/>
        <v>22403.4</v>
      </c>
      <c r="H29" s="398">
        <f t="shared" si="1"/>
        <v>17922.72</v>
      </c>
      <c r="I29" s="109">
        <f t="shared" si="2"/>
        <v>3733.9000000000005</v>
      </c>
      <c r="J29" s="398">
        <f t="shared" si="3"/>
        <v>29871.200000000004</v>
      </c>
      <c r="K29" s="398">
        <v>0</v>
      </c>
      <c r="L29" s="328">
        <f t="shared" si="4"/>
        <v>51527.820000000007</v>
      </c>
    </row>
    <row r="30" spans="1:12" ht="15" customHeight="1" x14ac:dyDescent="0.3">
      <c r="A30" s="100" t="s">
        <v>6723</v>
      </c>
      <c r="B30" s="100" t="s">
        <v>6642</v>
      </c>
      <c r="C30" s="398" t="s">
        <v>6706</v>
      </c>
      <c r="D30" s="101">
        <v>18361.900000000001</v>
      </c>
      <c r="E30" s="443">
        <v>0</v>
      </c>
      <c r="F30" s="443">
        <v>0</v>
      </c>
      <c r="G30" s="328">
        <f t="shared" si="0"/>
        <v>18361.900000000001</v>
      </c>
      <c r="H30" s="398">
        <f t="shared" si="1"/>
        <v>14689.52</v>
      </c>
      <c r="I30" s="109">
        <f t="shared" si="2"/>
        <v>3060.3166666666671</v>
      </c>
      <c r="J30" s="398">
        <f t="shared" si="3"/>
        <v>24482.533333333336</v>
      </c>
      <c r="K30" s="398">
        <v>136312.60500000001</v>
      </c>
      <c r="L30" s="328">
        <f t="shared" si="4"/>
        <v>178544.97500000001</v>
      </c>
    </row>
    <row r="31" spans="1:12" ht="15" customHeight="1" x14ac:dyDescent="0.3">
      <c r="A31" s="100" t="s">
        <v>6719</v>
      </c>
      <c r="B31" s="100" t="s">
        <v>6720</v>
      </c>
      <c r="C31" s="398" t="s">
        <v>6706</v>
      </c>
      <c r="D31" s="101">
        <v>20483.45</v>
      </c>
      <c r="E31" s="443">
        <v>0</v>
      </c>
      <c r="F31" s="443">
        <v>0</v>
      </c>
      <c r="G31" s="328">
        <f t="shared" si="0"/>
        <v>20483.45</v>
      </c>
      <c r="H31" s="398">
        <f t="shared" si="1"/>
        <v>16386.759999999998</v>
      </c>
      <c r="I31" s="109">
        <f t="shared" si="2"/>
        <v>3413.9083333333333</v>
      </c>
      <c r="J31" s="398">
        <f t="shared" si="3"/>
        <v>27311.266666666666</v>
      </c>
      <c r="K31" s="398">
        <v>169985.53000000003</v>
      </c>
      <c r="L31" s="328">
        <f t="shared" si="4"/>
        <v>217097.46500000003</v>
      </c>
    </row>
    <row r="32" spans="1:12" ht="15" customHeight="1" x14ac:dyDescent="0.3">
      <c r="A32" s="379" t="s">
        <v>533</v>
      </c>
      <c r="B32" s="379" t="s">
        <v>533</v>
      </c>
      <c r="C32" s="379"/>
      <c r="D32" s="444" t="s">
        <v>533</v>
      </c>
      <c r="E32" s="444" t="s">
        <v>533</v>
      </c>
      <c r="F32" s="444" t="s">
        <v>533</v>
      </c>
      <c r="G32" s="444" t="s">
        <v>533</v>
      </c>
      <c r="H32" s="444" t="s">
        <v>533</v>
      </c>
      <c r="I32" s="444" t="s">
        <v>533</v>
      </c>
      <c r="J32" s="444"/>
      <c r="K32" s="444" t="s">
        <v>533</v>
      </c>
      <c r="L32" s="444" t="s">
        <v>533</v>
      </c>
    </row>
    <row r="33" spans="1:12" ht="15" customHeight="1" x14ac:dyDescent="0.3">
      <c r="A33" s="364"/>
      <c r="B33" s="364"/>
      <c r="C33" s="364"/>
      <c r="D33" s="366"/>
      <c r="E33" s="366"/>
      <c r="F33" s="366"/>
      <c r="G33" s="366"/>
      <c r="H33" s="366"/>
      <c r="I33" s="366"/>
      <c r="J33" s="366"/>
      <c r="K33" s="366"/>
      <c r="L33" s="366"/>
    </row>
    <row r="34" spans="1:12" ht="15" customHeight="1" x14ac:dyDescent="0.3">
      <c r="A34" s="445" t="s">
        <v>4261</v>
      </c>
      <c r="B34" s="446"/>
      <c r="C34" s="446"/>
      <c r="D34" s="447"/>
      <c r="E34" s="448" t="s">
        <v>533</v>
      </c>
      <c r="F34" s="449" t="s">
        <v>533</v>
      </c>
      <c r="G34" s="448" t="s">
        <v>533</v>
      </c>
      <c r="H34" s="448" t="s">
        <v>533</v>
      </c>
      <c r="I34" s="448" t="s">
        <v>533</v>
      </c>
      <c r="J34" s="448" t="s">
        <v>533</v>
      </c>
      <c r="K34" s="448" t="s">
        <v>533</v>
      </c>
      <c r="L34" s="445" t="s">
        <v>533</v>
      </c>
    </row>
    <row r="35" spans="1:12" ht="15" customHeight="1" x14ac:dyDescent="0.3">
      <c r="A35" s="708" t="s">
        <v>4249</v>
      </c>
      <c r="B35" s="708" t="s">
        <v>4231</v>
      </c>
      <c r="C35" s="708" t="s">
        <v>6819</v>
      </c>
      <c r="D35" s="725" t="s">
        <v>4250</v>
      </c>
      <c r="E35" s="726"/>
      <c r="F35" s="726"/>
      <c r="G35" s="727"/>
      <c r="H35" s="725" t="s">
        <v>4251</v>
      </c>
      <c r="I35" s="726"/>
      <c r="J35" s="726"/>
      <c r="K35" s="726"/>
      <c r="L35" s="727"/>
    </row>
    <row r="36" spans="1:12" s="450" customFormat="1" ht="29.25" customHeight="1" x14ac:dyDescent="0.35">
      <c r="A36" s="724" t="s">
        <v>4249</v>
      </c>
      <c r="B36" s="724" t="s">
        <v>4252</v>
      </c>
      <c r="C36" s="724"/>
      <c r="D36" s="441" t="s">
        <v>4253</v>
      </c>
      <c r="E36" s="441" t="s">
        <v>4254</v>
      </c>
      <c r="F36" s="441" t="s">
        <v>4255</v>
      </c>
      <c r="G36" s="441" t="s">
        <v>4256</v>
      </c>
      <c r="H36" s="441" t="s">
        <v>6820</v>
      </c>
      <c r="I36" s="441" t="s">
        <v>4258</v>
      </c>
      <c r="J36" s="441" t="s">
        <v>4259</v>
      </c>
      <c r="K36" s="441" t="s">
        <v>4260</v>
      </c>
      <c r="L36" s="441" t="s">
        <v>4256</v>
      </c>
    </row>
    <row r="37" spans="1:12" ht="15" customHeight="1" x14ac:dyDescent="0.3">
      <c r="A37" s="451" t="s">
        <v>6724</v>
      </c>
      <c r="B37" s="451" t="s">
        <v>6825</v>
      </c>
      <c r="C37" s="398" t="s">
        <v>6705</v>
      </c>
      <c r="D37" s="398">
        <v>11290.35</v>
      </c>
      <c r="E37" s="443">
        <v>0</v>
      </c>
      <c r="F37" s="443">
        <v>0</v>
      </c>
      <c r="G37" s="328">
        <f>SUM(D37:F37)</f>
        <v>11290.35</v>
      </c>
      <c r="H37" s="398">
        <f t="shared" ref="H37:H100" si="5">(G37/30)*24</f>
        <v>9032.2800000000007</v>
      </c>
      <c r="I37" s="109">
        <f t="shared" ref="I37:I100" si="6">(D37/30)*5</f>
        <v>1881.7250000000001</v>
      </c>
      <c r="J37" s="398">
        <f t="shared" ref="J37:J100" si="7">(D37/30)*40</f>
        <v>15053.800000000001</v>
      </c>
      <c r="K37" s="398">
        <v>14467.771000000001</v>
      </c>
      <c r="L37" s="328">
        <f t="shared" ref="L37:L100" si="8">SUM(H37:K37)</f>
        <v>40435.576000000001</v>
      </c>
    </row>
    <row r="38" spans="1:12" ht="15" customHeight="1" x14ac:dyDescent="0.3">
      <c r="A38" s="434" t="s">
        <v>6724</v>
      </c>
      <c r="B38" s="434" t="s">
        <v>6826</v>
      </c>
      <c r="C38" s="398" t="s">
        <v>6705</v>
      </c>
      <c r="D38" s="398">
        <v>11055.75</v>
      </c>
      <c r="E38" s="443">
        <v>0</v>
      </c>
      <c r="F38" s="443">
        <v>0</v>
      </c>
      <c r="G38" s="328">
        <f t="shared" ref="G38:G101" si="9">SUM(D38:F38)</f>
        <v>11055.75</v>
      </c>
      <c r="H38" s="398">
        <f t="shared" si="5"/>
        <v>8844.5999999999985</v>
      </c>
      <c r="I38" s="109">
        <f t="shared" si="6"/>
        <v>1842.625</v>
      </c>
      <c r="J38" s="398">
        <f t="shared" si="7"/>
        <v>14741</v>
      </c>
      <c r="K38" s="398">
        <v>14219.094999999998</v>
      </c>
      <c r="L38" s="328">
        <f t="shared" si="8"/>
        <v>39647.319999999992</v>
      </c>
    </row>
    <row r="39" spans="1:12" ht="15" customHeight="1" x14ac:dyDescent="0.3">
      <c r="A39" s="434" t="s">
        <v>6724</v>
      </c>
      <c r="B39" s="434" t="s">
        <v>6827</v>
      </c>
      <c r="C39" s="398" t="s">
        <v>6705</v>
      </c>
      <c r="D39" s="398">
        <v>10326.049999999999</v>
      </c>
      <c r="E39" s="443">
        <v>0</v>
      </c>
      <c r="F39" s="443">
        <v>0</v>
      </c>
      <c r="G39" s="328">
        <f t="shared" si="9"/>
        <v>10326.049999999999</v>
      </c>
      <c r="H39" s="398">
        <f t="shared" si="5"/>
        <v>8260.84</v>
      </c>
      <c r="I39" s="109">
        <f t="shared" si="6"/>
        <v>1721.0083333333332</v>
      </c>
      <c r="J39" s="398">
        <f t="shared" si="7"/>
        <v>13768.066666666666</v>
      </c>
      <c r="K39" s="398">
        <v>13445.612999999999</v>
      </c>
      <c r="L39" s="328">
        <f t="shared" si="8"/>
        <v>37195.527999999998</v>
      </c>
    </row>
    <row r="40" spans="1:12" ht="15" customHeight="1" x14ac:dyDescent="0.3">
      <c r="A40" s="434" t="s">
        <v>6735</v>
      </c>
      <c r="B40" s="434" t="s">
        <v>6828</v>
      </c>
      <c r="C40" s="398" t="s">
        <v>6705</v>
      </c>
      <c r="D40" s="398">
        <v>12445.2</v>
      </c>
      <c r="E40" s="443">
        <v>0</v>
      </c>
      <c r="F40" s="443">
        <v>0</v>
      </c>
      <c r="G40" s="328">
        <f t="shared" si="9"/>
        <v>12445.2</v>
      </c>
      <c r="H40" s="398">
        <f t="shared" si="5"/>
        <v>9956.16</v>
      </c>
      <c r="I40" s="109">
        <f t="shared" si="6"/>
        <v>2074.2000000000003</v>
      </c>
      <c r="J40" s="398">
        <f t="shared" si="7"/>
        <v>16593.600000000002</v>
      </c>
      <c r="K40" s="398">
        <v>15691.912</v>
      </c>
      <c r="L40" s="328">
        <f t="shared" si="8"/>
        <v>44315.872000000003</v>
      </c>
    </row>
    <row r="41" spans="1:12" ht="15" customHeight="1" x14ac:dyDescent="0.3">
      <c r="A41" s="434" t="s">
        <v>6735</v>
      </c>
      <c r="B41" s="434" t="s">
        <v>6829</v>
      </c>
      <c r="C41" s="398" t="s">
        <v>6705</v>
      </c>
      <c r="D41" s="398">
        <v>12187.85</v>
      </c>
      <c r="E41" s="443">
        <v>0</v>
      </c>
      <c r="F41" s="443">
        <v>0</v>
      </c>
      <c r="G41" s="328">
        <f t="shared" si="9"/>
        <v>12187.85</v>
      </c>
      <c r="H41" s="398">
        <f t="shared" si="5"/>
        <v>9750.2799999999988</v>
      </c>
      <c r="I41" s="109">
        <f t="shared" si="6"/>
        <v>2031.3083333333334</v>
      </c>
      <c r="J41" s="398">
        <f t="shared" si="7"/>
        <v>16250.466666666667</v>
      </c>
      <c r="K41" s="398">
        <v>15419.120999999999</v>
      </c>
      <c r="L41" s="328">
        <f t="shared" si="8"/>
        <v>43451.175999999999</v>
      </c>
    </row>
    <row r="42" spans="1:12" ht="15" customHeight="1" x14ac:dyDescent="0.3">
      <c r="A42" s="434" t="s">
        <v>6762</v>
      </c>
      <c r="B42" s="434" t="s">
        <v>6830</v>
      </c>
      <c r="C42" s="398" t="s">
        <v>6705</v>
      </c>
      <c r="D42" s="398">
        <v>11290.35</v>
      </c>
      <c r="E42" s="443">
        <v>0</v>
      </c>
      <c r="F42" s="443">
        <v>0</v>
      </c>
      <c r="G42" s="328">
        <f t="shared" si="9"/>
        <v>11290.35</v>
      </c>
      <c r="H42" s="398">
        <f t="shared" si="5"/>
        <v>9032.2800000000007</v>
      </c>
      <c r="I42" s="109">
        <f t="shared" si="6"/>
        <v>1881.7250000000001</v>
      </c>
      <c r="J42" s="398">
        <f t="shared" si="7"/>
        <v>15053.800000000001</v>
      </c>
      <c r="K42" s="398">
        <v>14467.771000000001</v>
      </c>
      <c r="L42" s="328">
        <f t="shared" si="8"/>
        <v>40435.576000000001</v>
      </c>
    </row>
    <row r="43" spans="1:12" ht="15" customHeight="1" x14ac:dyDescent="0.3">
      <c r="A43" s="434" t="s">
        <v>6749</v>
      </c>
      <c r="B43" s="434" t="s">
        <v>6831</v>
      </c>
      <c r="C43" s="398" t="s">
        <v>6705</v>
      </c>
      <c r="D43" s="398">
        <v>11290.35</v>
      </c>
      <c r="E43" s="443">
        <v>0</v>
      </c>
      <c r="F43" s="443">
        <v>0</v>
      </c>
      <c r="G43" s="328">
        <f t="shared" si="9"/>
        <v>11290.35</v>
      </c>
      <c r="H43" s="398">
        <f t="shared" si="5"/>
        <v>9032.2800000000007</v>
      </c>
      <c r="I43" s="109">
        <f t="shared" si="6"/>
        <v>1881.7250000000001</v>
      </c>
      <c r="J43" s="398">
        <f t="shared" si="7"/>
        <v>15053.800000000001</v>
      </c>
      <c r="K43" s="398">
        <v>14467.771000000001</v>
      </c>
      <c r="L43" s="328">
        <f t="shared" si="8"/>
        <v>40435.576000000001</v>
      </c>
    </row>
    <row r="44" spans="1:12" ht="15" customHeight="1" x14ac:dyDescent="0.3">
      <c r="A44" s="434" t="s">
        <v>6747</v>
      </c>
      <c r="B44" s="434" t="s">
        <v>6832</v>
      </c>
      <c r="C44" s="398" t="s">
        <v>6705</v>
      </c>
      <c r="D44" s="398">
        <v>9959.7999999999993</v>
      </c>
      <c r="E44" s="443">
        <v>0</v>
      </c>
      <c r="F44" s="443">
        <v>0</v>
      </c>
      <c r="G44" s="328">
        <f t="shared" si="9"/>
        <v>9959.7999999999993</v>
      </c>
      <c r="H44" s="398">
        <f t="shared" si="5"/>
        <v>7967.8399999999983</v>
      </c>
      <c r="I44" s="109">
        <f t="shared" si="6"/>
        <v>1659.9666666666665</v>
      </c>
      <c r="J44" s="398">
        <f t="shared" si="7"/>
        <v>13279.733333333332</v>
      </c>
      <c r="K44" s="398">
        <v>13057.387999999999</v>
      </c>
      <c r="L44" s="328">
        <f t="shared" si="8"/>
        <v>35964.928</v>
      </c>
    </row>
    <row r="45" spans="1:12" ht="15" customHeight="1" x14ac:dyDescent="0.3">
      <c r="A45" s="434" t="s">
        <v>6760</v>
      </c>
      <c r="B45" s="434" t="s">
        <v>6833</v>
      </c>
      <c r="C45" s="398" t="s">
        <v>6705</v>
      </c>
      <c r="D45" s="398">
        <v>10369.950000000001</v>
      </c>
      <c r="E45" s="443">
        <v>0</v>
      </c>
      <c r="F45" s="443">
        <v>0</v>
      </c>
      <c r="G45" s="328">
        <f t="shared" si="9"/>
        <v>10369.950000000001</v>
      </c>
      <c r="H45" s="398">
        <f t="shared" si="5"/>
        <v>8295.9600000000009</v>
      </c>
      <c r="I45" s="109">
        <f t="shared" si="6"/>
        <v>1728.325</v>
      </c>
      <c r="J45" s="398">
        <f t="shared" si="7"/>
        <v>13826.6</v>
      </c>
      <c r="K45" s="398">
        <v>13492.147000000001</v>
      </c>
      <c r="L45" s="328">
        <f t="shared" si="8"/>
        <v>37343.032000000007</v>
      </c>
    </row>
    <row r="46" spans="1:12" ht="15" customHeight="1" x14ac:dyDescent="0.3">
      <c r="A46" s="434" t="s">
        <v>6760</v>
      </c>
      <c r="B46" s="434" t="s">
        <v>6834</v>
      </c>
      <c r="C46" s="398" t="s">
        <v>6705</v>
      </c>
      <c r="D46" s="398">
        <v>11290.35</v>
      </c>
      <c r="E46" s="443">
        <v>0</v>
      </c>
      <c r="F46" s="443">
        <v>0</v>
      </c>
      <c r="G46" s="328">
        <f t="shared" si="9"/>
        <v>11290.35</v>
      </c>
      <c r="H46" s="398">
        <f t="shared" si="5"/>
        <v>9032.2800000000007</v>
      </c>
      <c r="I46" s="109">
        <f t="shared" si="6"/>
        <v>1881.7250000000001</v>
      </c>
      <c r="J46" s="398">
        <f t="shared" si="7"/>
        <v>15053.800000000001</v>
      </c>
      <c r="K46" s="398">
        <v>14467.771000000001</v>
      </c>
      <c r="L46" s="328">
        <f t="shared" si="8"/>
        <v>40435.576000000001</v>
      </c>
    </row>
    <row r="47" spans="1:12" ht="15" customHeight="1" x14ac:dyDescent="0.3">
      <c r="A47" s="434" t="s">
        <v>6753</v>
      </c>
      <c r="B47" s="434" t="s">
        <v>6835</v>
      </c>
      <c r="C47" s="398" t="s">
        <v>6705</v>
      </c>
      <c r="D47" s="398">
        <v>11290.35</v>
      </c>
      <c r="E47" s="443">
        <v>0</v>
      </c>
      <c r="F47" s="443">
        <v>0</v>
      </c>
      <c r="G47" s="328">
        <f t="shared" si="9"/>
        <v>11290.35</v>
      </c>
      <c r="H47" s="398">
        <f t="shared" si="5"/>
        <v>9032.2800000000007</v>
      </c>
      <c r="I47" s="109">
        <f t="shared" si="6"/>
        <v>1881.7250000000001</v>
      </c>
      <c r="J47" s="398">
        <f t="shared" si="7"/>
        <v>15053.800000000001</v>
      </c>
      <c r="K47" s="398">
        <v>14467.771000000001</v>
      </c>
      <c r="L47" s="328">
        <f t="shared" si="8"/>
        <v>40435.576000000001</v>
      </c>
    </row>
    <row r="48" spans="1:12" ht="15" customHeight="1" x14ac:dyDescent="0.3">
      <c r="A48" s="434" t="s">
        <v>6810</v>
      </c>
      <c r="B48" s="434" t="s">
        <v>6811</v>
      </c>
      <c r="C48" s="398" t="s">
        <v>6705</v>
      </c>
      <c r="D48" s="398">
        <v>504.2</v>
      </c>
      <c r="E48" s="443">
        <v>0</v>
      </c>
      <c r="F48" s="443">
        <v>0</v>
      </c>
      <c r="G48" s="328">
        <f t="shared" si="9"/>
        <v>504.2</v>
      </c>
      <c r="H48" s="398">
        <f t="shared" si="5"/>
        <v>403.35999999999996</v>
      </c>
      <c r="I48" s="109">
        <f t="shared" si="6"/>
        <v>84.033333333333331</v>
      </c>
      <c r="J48" s="398">
        <f t="shared" si="7"/>
        <v>672.26666666666665</v>
      </c>
      <c r="K48" s="398">
        <v>3034.4520000000002</v>
      </c>
      <c r="L48" s="328">
        <f t="shared" si="8"/>
        <v>4194.1120000000001</v>
      </c>
    </row>
    <row r="49" spans="1:12" ht="15" customHeight="1" x14ac:dyDescent="0.3">
      <c r="A49" s="434" t="s">
        <v>6810</v>
      </c>
      <c r="B49" s="434" t="s">
        <v>6814</v>
      </c>
      <c r="C49" s="398" t="s">
        <v>6705</v>
      </c>
      <c r="D49" s="398">
        <v>504.2</v>
      </c>
      <c r="E49" s="443">
        <v>0</v>
      </c>
      <c r="F49" s="443">
        <v>0</v>
      </c>
      <c r="G49" s="328">
        <f t="shared" si="9"/>
        <v>504.2</v>
      </c>
      <c r="H49" s="398">
        <f t="shared" si="5"/>
        <v>403.35999999999996</v>
      </c>
      <c r="I49" s="109">
        <f t="shared" si="6"/>
        <v>84.033333333333331</v>
      </c>
      <c r="J49" s="398">
        <f t="shared" si="7"/>
        <v>672.26666666666665</v>
      </c>
      <c r="K49" s="398">
        <v>3034.4520000000002</v>
      </c>
      <c r="L49" s="328">
        <f t="shared" si="8"/>
        <v>4194.1120000000001</v>
      </c>
    </row>
    <row r="50" spans="1:12" ht="15" customHeight="1" x14ac:dyDescent="0.3">
      <c r="A50" s="434" t="s">
        <v>6815</v>
      </c>
      <c r="B50" s="434" t="s">
        <v>6836</v>
      </c>
      <c r="C50" s="398" t="s">
        <v>6705</v>
      </c>
      <c r="D50" s="398">
        <v>564.20000000000005</v>
      </c>
      <c r="E50" s="443">
        <v>0</v>
      </c>
      <c r="F50" s="443">
        <v>0</v>
      </c>
      <c r="G50" s="328">
        <f t="shared" si="9"/>
        <v>564.20000000000005</v>
      </c>
      <c r="H50" s="398">
        <f t="shared" si="5"/>
        <v>451.36</v>
      </c>
      <c r="I50" s="109">
        <f t="shared" si="6"/>
        <v>94.033333333333346</v>
      </c>
      <c r="J50" s="398">
        <f t="shared" si="7"/>
        <v>752.26666666666677</v>
      </c>
      <c r="K50" s="398">
        <v>3098.0520000000001</v>
      </c>
      <c r="L50" s="328">
        <f t="shared" si="8"/>
        <v>4395.7120000000004</v>
      </c>
    </row>
    <row r="51" spans="1:12" ht="15" customHeight="1" x14ac:dyDescent="0.3">
      <c r="A51" s="434" t="s">
        <v>6815</v>
      </c>
      <c r="B51" s="434" t="s">
        <v>6837</v>
      </c>
      <c r="C51" s="398" t="s">
        <v>6705</v>
      </c>
      <c r="D51" s="398">
        <v>564.20000000000005</v>
      </c>
      <c r="E51" s="443">
        <v>0</v>
      </c>
      <c r="F51" s="443">
        <v>0</v>
      </c>
      <c r="G51" s="328">
        <f t="shared" si="9"/>
        <v>564.20000000000005</v>
      </c>
      <c r="H51" s="398">
        <f t="shared" si="5"/>
        <v>451.36</v>
      </c>
      <c r="I51" s="109">
        <f t="shared" si="6"/>
        <v>94.033333333333346</v>
      </c>
      <c r="J51" s="398">
        <f t="shared" si="7"/>
        <v>752.26666666666677</v>
      </c>
      <c r="K51" s="398">
        <v>3098.0520000000001</v>
      </c>
      <c r="L51" s="328">
        <f t="shared" si="8"/>
        <v>4395.7120000000004</v>
      </c>
    </row>
    <row r="52" spans="1:12" ht="15" customHeight="1" x14ac:dyDescent="0.3">
      <c r="A52" s="434" t="s">
        <v>6758</v>
      </c>
      <c r="B52" s="434" t="s">
        <v>6838</v>
      </c>
      <c r="C52" s="398" t="s">
        <v>6705</v>
      </c>
      <c r="D52" s="398">
        <v>8925.35</v>
      </c>
      <c r="E52" s="443">
        <v>0</v>
      </c>
      <c r="F52" s="443">
        <v>0</v>
      </c>
      <c r="G52" s="328">
        <f t="shared" si="9"/>
        <v>8925.35</v>
      </c>
      <c r="H52" s="398">
        <f t="shared" si="5"/>
        <v>7140.28</v>
      </c>
      <c r="I52" s="109">
        <f t="shared" si="6"/>
        <v>1487.5583333333334</v>
      </c>
      <c r="J52" s="398">
        <f t="shared" si="7"/>
        <v>11900.466666666667</v>
      </c>
      <c r="K52" s="398">
        <v>11960.870999999999</v>
      </c>
      <c r="L52" s="328">
        <f t="shared" si="8"/>
        <v>32489.175999999999</v>
      </c>
    </row>
    <row r="53" spans="1:12" ht="15" customHeight="1" x14ac:dyDescent="0.3">
      <c r="A53" s="434" t="s">
        <v>6758</v>
      </c>
      <c r="B53" s="434" t="s">
        <v>6839</v>
      </c>
      <c r="C53" s="398" t="s">
        <v>6705</v>
      </c>
      <c r="D53" s="398">
        <v>11290.35</v>
      </c>
      <c r="E53" s="443">
        <v>0</v>
      </c>
      <c r="F53" s="443">
        <v>0</v>
      </c>
      <c r="G53" s="328">
        <f t="shared" si="9"/>
        <v>11290.35</v>
      </c>
      <c r="H53" s="398">
        <f t="shared" si="5"/>
        <v>9032.2800000000007</v>
      </c>
      <c r="I53" s="109">
        <f t="shared" si="6"/>
        <v>1881.7250000000001</v>
      </c>
      <c r="J53" s="398">
        <f t="shared" si="7"/>
        <v>15053.800000000001</v>
      </c>
      <c r="K53" s="398">
        <v>14467.771000000001</v>
      </c>
      <c r="L53" s="328">
        <f t="shared" si="8"/>
        <v>40435.576000000001</v>
      </c>
    </row>
    <row r="54" spans="1:12" ht="15" customHeight="1" x14ac:dyDescent="0.3">
      <c r="A54" s="434" t="s">
        <v>6728</v>
      </c>
      <c r="B54" s="434" t="s">
        <v>6664</v>
      </c>
      <c r="C54" s="398" t="s">
        <v>6705</v>
      </c>
      <c r="D54" s="398">
        <v>17448.5</v>
      </c>
      <c r="E54" s="443">
        <v>0</v>
      </c>
      <c r="F54" s="443">
        <v>0</v>
      </c>
      <c r="G54" s="328">
        <f t="shared" si="9"/>
        <v>17448.5</v>
      </c>
      <c r="H54" s="398">
        <f t="shared" si="5"/>
        <v>13958.8</v>
      </c>
      <c r="I54" s="109">
        <f t="shared" si="6"/>
        <v>2908.0833333333335</v>
      </c>
      <c r="J54" s="398">
        <f t="shared" si="7"/>
        <v>23264.666666666668</v>
      </c>
      <c r="K54" s="398">
        <v>20995.41</v>
      </c>
      <c r="L54" s="328">
        <f t="shared" si="8"/>
        <v>61126.960000000006</v>
      </c>
    </row>
    <row r="55" spans="1:12" ht="15" customHeight="1" x14ac:dyDescent="0.3">
      <c r="A55" s="434" t="s">
        <v>6766</v>
      </c>
      <c r="B55" s="434" t="s">
        <v>6840</v>
      </c>
      <c r="C55" s="398" t="s">
        <v>6705</v>
      </c>
      <c r="D55" s="398">
        <v>10220.950000000001</v>
      </c>
      <c r="E55" s="443">
        <v>0</v>
      </c>
      <c r="F55" s="443">
        <v>0</v>
      </c>
      <c r="G55" s="328">
        <f t="shared" si="9"/>
        <v>10220.950000000001</v>
      </c>
      <c r="H55" s="398">
        <f t="shared" si="5"/>
        <v>8176.7600000000011</v>
      </c>
      <c r="I55" s="109">
        <f t="shared" si="6"/>
        <v>1703.4916666666668</v>
      </c>
      <c r="J55" s="398">
        <f t="shared" si="7"/>
        <v>13627.933333333334</v>
      </c>
      <c r="K55" s="398">
        <v>13334.207000000002</v>
      </c>
      <c r="L55" s="328">
        <f t="shared" si="8"/>
        <v>36842.392000000007</v>
      </c>
    </row>
    <row r="56" spans="1:12" ht="15" customHeight="1" x14ac:dyDescent="0.3">
      <c r="A56" s="434" t="s">
        <v>6766</v>
      </c>
      <c r="B56" s="434" t="s">
        <v>6841</v>
      </c>
      <c r="C56" s="398" t="s">
        <v>6705</v>
      </c>
      <c r="D56" s="398">
        <v>11290.35</v>
      </c>
      <c r="E56" s="443">
        <v>0</v>
      </c>
      <c r="F56" s="443">
        <v>0</v>
      </c>
      <c r="G56" s="328">
        <f t="shared" si="9"/>
        <v>11290.35</v>
      </c>
      <c r="H56" s="398">
        <f t="shared" si="5"/>
        <v>9032.2800000000007</v>
      </c>
      <c r="I56" s="109">
        <f t="shared" si="6"/>
        <v>1881.7250000000001</v>
      </c>
      <c r="J56" s="398">
        <f t="shared" si="7"/>
        <v>15053.800000000001</v>
      </c>
      <c r="K56" s="398">
        <v>14467.771000000001</v>
      </c>
      <c r="L56" s="328">
        <f t="shared" si="8"/>
        <v>40435.576000000001</v>
      </c>
    </row>
    <row r="57" spans="1:12" ht="15" customHeight="1" x14ac:dyDescent="0.3">
      <c r="A57" s="434" t="s">
        <v>6751</v>
      </c>
      <c r="B57" s="434" t="s">
        <v>6842</v>
      </c>
      <c r="C57" s="398" t="s">
        <v>6705</v>
      </c>
      <c r="D57" s="398">
        <v>10745.45</v>
      </c>
      <c r="E57" s="443">
        <v>0</v>
      </c>
      <c r="F57" s="443">
        <v>0</v>
      </c>
      <c r="G57" s="328">
        <f t="shared" si="9"/>
        <v>10745.45</v>
      </c>
      <c r="H57" s="398">
        <f t="shared" si="5"/>
        <v>8596.36</v>
      </c>
      <c r="I57" s="109">
        <f t="shared" si="6"/>
        <v>1790.9083333333333</v>
      </c>
      <c r="J57" s="398">
        <f t="shared" si="7"/>
        <v>14327.266666666666</v>
      </c>
      <c r="K57" s="398">
        <v>13890.177000000001</v>
      </c>
      <c r="L57" s="328">
        <f t="shared" si="8"/>
        <v>38604.712</v>
      </c>
    </row>
    <row r="58" spans="1:12" ht="15" customHeight="1" x14ac:dyDescent="0.3">
      <c r="A58" s="434" t="s">
        <v>6751</v>
      </c>
      <c r="B58" s="434" t="s">
        <v>6843</v>
      </c>
      <c r="C58" s="398" t="s">
        <v>6705</v>
      </c>
      <c r="D58" s="398">
        <v>10915.15</v>
      </c>
      <c r="E58" s="443">
        <v>0</v>
      </c>
      <c r="F58" s="443">
        <v>0</v>
      </c>
      <c r="G58" s="328">
        <f t="shared" si="9"/>
        <v>10915.15</v>
      </c>
      <c r="H58" s="398">
        <f t="shared" si="5"/>
        <v>8732.119999999999</v>
      </c>
      <c r="I58" s="109">
        <f t="shared" si="6"/>
        <v>1819.1916666666666</v>
      </c>
      <c r="J58" s="398">
        <f t="shared" si="7"/>
        <v>14553.533333333333</v>
      </c>
      <c r="K58" s="398">
        <v>14070.058999999999</v>
      </c>
      <c r="L58" s="328">
        <f t="shared" si="8"/>
        <v>39174.903999999995</v>
      </c>
    </row>
    <row r="59" spans="1:12" ht="15" customHeight="1" x14ac:dyDescent="0.3">
      <c r="A59" s="434" t="s">
        <v>6675</v>
      </c>
      <c r="B59" s="434" t="s">
        <v>6768</v>
      </c>
      <c r="C59" s="398" t="s">
        <v>6705</v>
      </c>
      <c r="D59" s="398">
        <v>11177.25</v>
      </c>
      <c r="E59" s="443">
        <v>0</v>
      </c>
      <c r="F59" s="443">
        <v>0</v>
      </c>
      <c r="G59" s="328">
        <f t="shared" si="9"/>
        <v>11177.25</v>
      </c>
      <c r="H59" s="398">
        <f t="shared" si="5"/>
        <v>8941.7999999999993</v>
      </c>
      <c r="I59" s="109">
        <f t="shared" si="6"/>
        <v>1862.875</v>
      </c>
      <c r="J59" s="398">
        <f t="shared" si="7"/>
        <v>14903</v>
      </c>
      <c r="K59" s="398">
        <v>14347.884999999998</v>
      </c>
      <c r="L59" s="328">
        <f t="shared" si="8"/>
        <v>40055.56</v>
      </c>
    </row>
    <row r="60" spans="1:12" ht="15" customHeight="1" x14ac:dyDescent="0.3">
      <c r="A60" s="434" t="s">
        <v>6675</v>
      </c>
      <c r="B60" s="434" t="s">
        <v>6768</v>
      </c>
      <c r="C60" s="398" t="s">
        <v>6705</v>
      </c>
      <c r="D60" s="398">
        <v>11177.25</v>
      </c>
      <c r="E60" s="443">
        <v>0</v>
      </c>
      <c r="F60" s="443">
        <v>0</v>
      </c>
      <c r="G60" s="328">
        <f t="shared" si="9"/>
        <v>11177.25</v>
      </c>
      <c r="H60" s="398">
        <f t="shared" si="5"/>
        <v>8941.7999999999993</v>
      </c>
      <c r="I60" s="109">
        <f t="shared" si="6"/>
        <v>1862.875</v>
      </c>
      <c r="J60" s="398">
        <f t="shared" si="7"/>
        <v>14903</v>
      </c>
      <c r="K60" s="398">
        <v>14347.884999999998</v>
      </c>
      <c r="L60" s="328">
        <f t="shared" si="8"/>
        <v>40055.56</v>
      </c>
    </row>
    <row r="61" spans="1:12" ht="15" customHeight="1" x14ac:dyDescent="0.3">
      <c r="A61" s="434" t="s">
        <v>6677</v>
      </c>
      <c r="B61" s="434" t="s">
        <v>6769</v>
      </c>
      <c r="C61" s="398" t="s">
        <v>6705</v>
      </c>
      <c r="D61" s="398">
        <v>16765.900000000001</v>
      </c>
      <c r="E61" s="443">
        <v>0</v>
      </c>
      <c r="F61" s="443">
        <v>0</v>
      </c>
      <c r="G61" s="328">
        <f t="shared" si="9"/>
        <v>16765.900000000001</v>
      </c>
      <c r="H61" s="398">
        <f t="shared" si="5"/>
        <v>13412.720000000001</v>
      </c>
      <c r="I61" s="109">
        <f t="shared" si="6"/>
        <v>2794.3166666666666</v>
      </c>
      <c r="J61" s="398">
        <f t="shared" si="7"/>
        <v>22354.533333333333</v>
      </c>
      <c r="K61" s="398">
        <v>20271.854000000003</v>
      </c>
      <c r="L61" s="328">
        <f t="shared" si="8"/>
        <v>58833.423999999999</v>
      </c>
    </row>
    <row r="62" spans="1:12" ht="15" customHeight="1" x14ac:dyDescent="0.3">
      <c r="A62" s="434" t="s">
        <v>6679</v>
      </c>
      <c r="B62" s="434" t="s">
        <v>6770</v>
      </c>
      <c r="C62" s="398" t="s">
        <v>6705</v>
      </c>
      <c r="D62" s="398">
        <v>12571.8</v>
      </c>
      <c r="E62" s="443">
        <v>0</v>
      </c>
      <c r="F62" s="443">
        <v>0</v>
      </c>
      <c r="G62" s="328">
        <f t="shared" si="9"/>
        <v>12571.8</v>
      </c>
      <c r="H62" s="398">
        <f t="shared" si="5"/>
        <v>10057.44</v>
      </c>
      <c r="I62" s="109">
        <f t="shared" si="6"/>
        <v>2095.3000000000002</v>
      </c>
      <c r="J62" s="398">
        <f t="shared" si="7"/>
        <v>16762.400000000001</v>
      </c>
      <c r="K62" s="398">
        <v>15826.108</v>
      </c>
      <c r="L62" s="328">
        <f t="shared" si="8"/>
        <v>44741.248000000007</v>
      </c>
    </row>
    <row r="63" spans="1:12" ht="15" customHeight="1" x14ac:dyDescent="0.3">
      <c r="A63" s="434" t="s">
        <v>6679</v>
      </c>
      <c r="B63" s="434" t="s">
        <v>6770</v>
      </c>
      <c r="C63" s="398" t="s">
        <v>6705</v>
      </c>
      <c r="D63" s="398">
        <v>12571.8</v>
      </c>
      <c r="E63" s="443">
        <v>0</v>
      </c>
      <c r="F63" s="443">
        <v>0</v>
      </c>
      <c r="G63" s="328">
        <f t="shared" si="9"/>
        <v>12571.8</v>
      </c>
      <c r="H63" s="398">
        <f t="shared" si="5"/>
        <v>10057.44</v>
      </c>
      <c r="I63" s="109">
        <f t="shared" si="6"/>
        <v>2095.3000000000002</v>
      </c>
      <c r="J63" s="398">
        <f t="shared" si="7"/>
        <v>16762.400000000001</v>
      </c>
      <c r="K63" s="398">
        <v>15826.108</v>
      </c>
      <c r="L63" s="328">
        <f t="shared" si="8"/>
        <v>44741.248000000007</v>
      </c>
    </row>
    <row r="64" spans="1:12" ht="15" customHeight="1" x14ac:dyDescent="0.3">
      <c r="A64" s="434" t="s">
        <v>6681</v>
      </c>
      <c r="B64" s="434" t="s">
        <v>6771</v>
      </c>
      <c r="C64" s="398" t="s">
        <v>6705</v>
      </c>
      <c r="D64" s="398">
        <v>18857.95</v>
      </c>
      <c r="E64" s="443">
        <v>0</v>
      </c>
      <c r="F64" s="443">
        <v>0</v>
      </c>
      <c r="G64" s="328">
        <f t="shared" si="9"/>
        <v>18857.95</v>
      </c>
      <c r="H64" s="398">
        <f t="shared" si="5"/>
        <v>15086.36</v>
      </c>
      <c r="I64" s="109">
        <f t="shared" si="6"/>
        <v>3142.9916666666668</v>
      </c>
      <c r="J64" s="398">
        <f t="shared" si="7"/>
        <v>25143.933333333334</v>
      </c>
      <c r="K64" s="398">
        <v>22489.427</v>
      </c>
      <c r="L64" s="328">
        <f t="shared" si="8"/>
        <v>65862.712</v>
      </c>
    </row>
    <row r="65" spans="1:12" ht="15" customHeight="1" x14ac:dyDescent="0.3">
      <c r="A65" s="434" t="s">
        <v>6788</v>
      </c>
      <c r="B65" s="434" t="s">
        <v>6789</v>
      </c>
      <c r="C65" s="398" t="s">
        <v>6705</v>
      </c>
      <c r="D65" s="398">
        <v>504.2</v>
      </c>
      <c r="E65" s="443">
        <v>0</v>
      </c>
      <c r="F65" s="443">
        <v>0</v>
      </c>
      <c r="G65" s="328">
        <f t="shared" si="9"/>
        <v>504.2</v>
      </c>
      <c r="H65" s="398">
        <f t="shared" si="5"/>
        <v>403.35999999999996</v>
      </c>
      <c r="I65" s="109">
        <f t="shared" si="6"/>
        <v>84.033333333333331</v>
      </c>
      <c r="J65" s="398">
        <f t="shared" si="7"/>
        <v>672.26666666666665</v>
      </c>
      <c r="K65" s="398">
        <v>3034.4520000000002</v>
      </c>
      <c r="L65" s="328">
        <f t="shared" si="8"/>
        <v>4194.1120000000001</v>
      </c>
    </row>
    <row r="66" spans="1:12" ht="15" customHeight="1" x14ac:dyDescent="0.3">
      <c r="A66" s="434" t="s">
        <v>6788</v>
      </c>
      <c r="B66" s="434" t="s">
        <v>6809</v>
      </c>
      <c r="C66" s="398" t="s">
        <v>6705</v>
      </c>
      <c r="D66" s="398">
        <v>504.2</v>
      </c>
      <c r="E66" s="443">
        <v>0</v>
      </c>
      <c r="F66" s="443">
        <v>0</v>
      </c>
      <c r="G66" s="328">
        <f t="shared" si="9"/>
        <v>504.2</v>
      </c>
      <c r="H66" s="398">
        <f t="shared" si="5"/>
        <v>403.35999999999996</v>
      </c>
      <c r="I66" s="109">
        <f t="shared" si="6"/>
        <v>84.033333333333331</v>
      </c>
      <c r="J66" s="398">
        <f t="shared" si="7"/>
        <v>672.26666666666665</v>
      </c>
      <c r="K66" s="398">
        <v>3034.4520000000002</v>
      </c>
      <c r="L66" s="328">
        <f t="shared" si="8"/>
        <v>4194.1120000000001</v>
      </c>
    </row>
    <row r="67" spans="1:12" ht="15" customHeight="1" x14ac:dyDescent="0.3">
      <c r="A67" s="434" t="s">
        <v>6788</v>
      </c>
      <c r="B67" s="434" t="s">
        <v>6806</v>
      </c>
      <c r="C67" s="398" t="s">
        <v>6705</v>
      </c>
      <c r="D67" s="398">
        <v>504.2</v>
      </c>
      <c r="E67" s="443">
        <v>0</v>
      </c>
      <c r="F67" s="443">
        <v>0</v>
      </c>
      <c r="G67" s="328">
        <f t="shared" si="9"/>
        <v>504.2</v>
      </c>
      <c r="H67" s="398">
        <f t="shared" si="5"/>
        <v>403.35999999999996</v>
      </c>
      <c r="I67" s="109">
        <f t="shared" si="6"/>
        <v>84.033333333333331</v>
      </c>
      <c r="J67" s="398">
        <f t="shared" si="7"/>
        <v>672.26666666666665</v>
      </c>
      <c r="K67" s="398">
        <v>3034.4520000000002</v>
      </c>
      <c r="L67" s="328">
        <f t="shared" si="8"/>
        <v>4194.1120000000001</v>
      </c>
    </row>
    <row r="68" spans="1:12" ht="15" customHeight="1" x14ac:dyDescent="0.3">
      <c r="A68" s="434" t="s">
        <v>6790</v>
      </c>
      <c r="B68" s="434" t="s">
        <v>6791</v>
      </c>
      <c r="C68" s="398" t="s">
        <v>6705</v>
      </c>
      <c r="D68" s="398">
        <v>564.20000000000005</v>
      </c>
      <c r="E68" s="443">
        <v>0</v>
      </c>
      <c r="F68" s="443">
        <v>0</v>
      </c>
      <c r="G68" s="328">
        <f t="shared" si="9"/>
        <v>564.20000000000005</v>
      </c>
      <c r="H68" s="398">
        <f t="shared" si="5"/>
        <v>451.36</v>
      </c>
      <c r="I68" s="109">
        <f t="shared" si="6"/>
        <v>94.033333333333346</v>
      </c>
      <c r="J68" s="398">
        <f t="shared" si="7"/>
        <v>752.26666666666677</v>
      </c>
      <c r="K68" s="398">
        <v>3098.0520000000001</v>
      </c>
      <c r="L68" s="328">
        <f t="shared" si="8"/>
        <v>4395.7120000000004</v>
      </c>
    </row>
    <row r="69" spans="1:12" ht="15" customHeight="1" x14ac:dyDescent="0.3">
      <c r="A69" s="434" t="s">
        <v>6790</v>
      </c>
      <c r="B69" s="434" t="s">
        <v>6798</v>
      </c>
      <c r="C69" s="398" t="s">
        <v>6705</v>
      </c>
      <c r="D69" s="398">
        <v>564.20000000000005</v>
      </c>
      <c r="E69" s="443">
        <v>0</v>
      </c>
      <c r="F69" s="443">
        <v>0</v>
      </c>
      <c r="G69" s="328">
        <f t="shared" si="9"/>
        <v>564.20000000000005</v>
      </c>
      <c r="H69" s="398">
        <f t="shared" si="5"/>
        <v>451.36</v>
      </c>
      <c r="I69" s="109">
        <f t="shared" si="6"/>
        <v>94.033333333333346</v>
      </c>
      <c r="J69" s="398">
        <f t="shared" si="7"/>
        <v>752.26666666666677</v>
      </c>
      <c r="K69" s="398">
        <v>3098.0520000000001</v>
      </c>
      <c r="L69" s="328">
        <f t="shared" si="8"/>
        <v>4395.7120000000004</v>
      </c>
    </row>
    <row r="70" spans="1:12" ht="15" customHeight="1" x14ac:dyDescent="0.3">
      <c r="A70" s="434" t="s">
        <v>6790</v>
      </c>
      <c r="B70" s="434" t="s">
        <v>6807</v>
      </c>
      <c r="C70" s="398" t="s">
        <v>6705</v>
      </c>
      <c r="D70" s="398">
        <v>564.20000000000005</v>
      </c>
      <c r="E70" s="443">
        <v>0</v>
      </c>
      <c r="F70" s="443">
        <v>0</v>
      </c>
      <c r="G70" s="328">
        <f t="shared" si="9"/>
        <v>564.20000000000005</v>
      </c>
      <c r="H70" s="398">
        <f t="shared" si="5"/>
        <v>451.36</v>
      </c>
      <c r="I70" s="109">
        <f t="shared" si="6"/>
        <v>94.033333333333346</v>
      </c>
      <c r="J70" s="398">
        <f t="shared" si="7"/>
        <v>752.26666666666677</v>
      </c>
      <c r="K70" s="398">
        <v>3098.0520000000001</v>
      </c>
      <c r="L70" s="328">
        <f t="shared" si="8"/>
        <v>4395.7120000000004</v>
      </c>
    </row>
    <row r="71" spans="1:12" ht="15" customHeight="1" x14ac:dyDescent="0.3">
      <c r="A71" s="434" t="s">
        <v>6799</v>
      </c>
      <c r="B71" s="434" t="s">
        <v>6800</v>
      </c>
      <c r="C71" s="398" t="s">
        <v>6705</v>
      </c>
      <c r="D71" s="398">
        <v>643.75</v>
      </c>
      <c r="E71" s="443">
        <v>0</v>
      </c>
      <c r="F71" s="443">
        <v>0</v>
      </c>
      <c r="G71" s="328">
        <f t="shared" si="9"/>
        <v>643.75</v>
      </c>
      <c r="H71" s="398">
        <f t="shared" si="5"/>
        <v>515</v>
      </c>
      <c r="I71" s="109">
        <f t="shared" si="6"/>
        <v>107.29166666666666</v>
      </c>
      <c r="J71" s="398">
        <f t="shared" si="7"/>
        <v>858.33333333333326</v>
      </c>
      <c r="K71" s="398">
        <v>3182.375</v>
      </c>
      <c r="L71" s="328">
        <f t="shared" si="8"/>
        <v>4663</v>
      </c>
    </row>
    <row r="72" spans="1:12" ht="15" customHeight="1" x14ac:dyDescent="0.3">
      <c r="A72" s="434" t="s">
        <v>6799</v>
      </c>
      <c r="B72" s="434" t="s">
        <v>6802</v>
      </c>
      <c r="C72" s="398" t="s">
        <v>6705</v>
      </c>
      <c r="D72" s="398">
        <v>643.75</v>
      </c>
      <c r="E72" s="443">
        <v>0</v>
      </c>
      <c r="F72" s="443">
        <v>0</v>
      </c>
      <c r="G72" s="328">
        <f t="shared" si="9"/>
        <v>643.75</v>
      </c>
      <c r="H72" s="398">
        <f t="shared" si="5"/>
        <v>515</v>
      </c>
      <c r="I72" s="109">
        <f t="shared" si="6"/>
        <v>107.29166666666666</v>
      </c>
      <c r="J72" s="398">
        <f t="shared" si="7"/>
        <v>858.33333333333326</v>
      </c>
      <c r="K72" s="398">
        <v>3182.375</v>
      </c>
      <c r="L72" s="328">
        <f t="shared" si="8"/>
        <v>4663</v>
      </c>
    </row>
    <row r="73" spans="1:12" ht="15" customHeight="1" x14ac:dyDescent="0.3">
      <c r="A73" s="434" t="s">
        <v>6799</v>
      </c>
      <c r="B73" s="434" t="s">
        <v>6808</v>
      </c>
      <c r="C73" s="398" t="s">
        <v>6705</v>
      </c>
      <c r="D73" s="398">
        <v>643.75</v>
      </c>
      <c r="E73" s="443">
        <v>0</v>
      </c>
      <c r="F73" s="443">
        <v>0</v>
      </c>
      <c r="G73" s="328">
        <f t="shared" si="9"/>
        <v>643.75</v>
      </c>
      <c r="H73" s="398">
        <f t="shared" si="5"/>
        <v>515</v>
      </c>
      <c r="I73" s="109">
        <f t="shared" si="6"/>
        <v>107.29166666666666</v>
      </c>
      <c r="J73" s="398">
        <f t="shared" si="7"/>
        <v>858.33333333333326</v>
      </c>
      <c r="K73" s="398">
        <v>3182.375</v>
      </c>
      <c r="L73" s="328">
        <f t="shared" si="8"/>
        <v>4663</v>
      </c>
    </row>
    <row r="74" spans="1:12" ht="15" customHeight="1" x14ac:dyDescent="0.3">
      <c r="A74" s="434" t="s">
        <v>6803</v>
      </c>
      <c r="B74" s="434" t="s">
        <v>6804</v>
      </c>
      <c r="C74" s="398" t="s">
        <v>6705</v>
      </c>
      <c r="D74" s="398">
        <v>713.1</v>
      </c>
      <c r="E74" s="443">
        <v>0</v>
      </c>
      <c r="F74" s="443">
        <v>0</v>
      </c>
      <c r="G74" s="328">
        <f t="shared" si="9"/>
        <v>713.1</v>
      </c>
      <c r="H74" s="398">
        <f t="shared" si="5"/>
        <v>570.48</v>
      </c>
      <c r="I74" s="109">
        <f t="shared" si="6"/>
        <v>118.85</v>
      </c>
      <c r="J74" s="398">
        <f t="shared" si="7"/>
        <v>950.8</v>
      </c>
      <c r="K74" s="398">
        <v>3255.886</v>
      </c>
      <c r="L74" s="328">
        <f t="shared" si="8"/>
        <v>4896.0159999999996</v>
      </c>
    </row>
    <row r="75" spans="1:12" ht="15" customHeight="1" x14ac:dyDescent="0.3">
      <c r="A75" s="434" t="s">
        <v>6803</v>
      </c>
      <c r="B75" s="434" t="s">
        <v>6805</v>
      </c>
      <c r="C75" s="398" t="s">
        <v>6705</v>
      </c>
      <c r="D75" s="398">
        <v>713.1</v>
      </c>
      <c r="E75" s="443">
        <v>0</v>
      </c>
      <c r="F75" s="443">
        <v>0</v>
      </c>
      <c r="G75" s="328">
        <f t="shared" si="9"/>
        <v>713.1</v>
      </c>
      <c r="H75" s="398">
        <f t="shared" si="5"/>
        <v>570.48</v>
      </c>
      <c r="I75" s="109">
        <f t="shared" si="6"/>
        <v>118.85</v>
      </c>
      <c r="J75" s="398">
        <f t="shared" si="7"/>
        <v>950.8</v>
      </c>
      <c r="K75" s="398">
        <v>3255.886</v>
      </c>
      <c r="L75" s="328">
        <f t="shared" si="8"/>
        <v>4896.0159999999996</v>
      </c>
    </row>
    <row r="76" spans="1:12" ht="15" customHeight="1" x14ac:dyDescent="0.3">
      <c r="A76" s="434" t="s">
        <v>6683</v>
      </c>
      <c r="B76" s="434" t="s">
        <v>6772</v>
      </c>
      <c r="C76" s="398" t="s">
        <v>6705</v>
      </c>
      <c r="D76" s="398">
        <v>14231.4</v>
      </c>
      <c r="E76" s="443">
        <v>0</v>
      </c>
      <c r="F76" s="443">
        <v>0</v>
      </c>
      <c r="G76" s="328">
        <f t="shared" si="9"/>
        <v>14231.4</v>
      </c>
      <c r="H76" s="398">
        <f t="shared" si="5"/>
        <v>11385.119999999999</v>
      </c>
      <c r="I76" s="109">
        <f t="shared" si="6"/>
        <v>2371.9</v>
      </c>
      <c r="J76" s="398">
        <f t="shared" si="7"/>
        <v>18975.2</v>
      </c>
      <c r="K76" s="398">
        <v>17585.284</v>
      </c>
      <c r="L76" s="328">
        <f t="shared" si="8"/>
        <v>50317.504000000001</v>
      </c>
    </row>
    <row r="77" spans="1:12" ht="15" customHeight="1" x14ac:dyDescent="0.3">
      <c r="A77" s="434" t="s">
        <v>6683</v>
      </c>
      <c r="B77" s="434" t="s">
        <v>6772</v>
      </c>
      <c r="C77" s="398" t="s">
        <v>6705</v>
      </c>
      <c r="D77" s="398">
        <v>14231.4</v>
      </c>
      <c r="E77" s="443">
        <v>0</v>
      </c>
      <c r="F77" s="443">
        <v>0</v>
      </c>
      <c r="G77" s="328">
        <f t="shared" si="9"/>
        <v>14231.4</v>
      </c>
      <c r="H77" s="398">
        <f t="shared" si="5"/>
        <v>11385.119999999999</v>
      </c>
      <c r="I77" s="109">
        <f t="shared" si="6"/>
        <v>2371.9</v>
      </c>
      <c r="J77" s="398">
        <f t="shared" si="7"/>
        <v>18975.2</v>
      </c>
      <c r="K77" s="398">
        <v>17585.284</v>
      </c>
      <c r="L77" s="328">
        <f t="shared" si="8"/>
        <v>50317.504000000001</v>
      </c>
    </row>
    <row r="78" spans="1:12" ht="15" customHeight="1" x14ac:dyDescent="0.3">
      <c r="A78" s="434" t="s">
        <v>6685</v>
      </c>
      <c r="B78" s="434" t="s">
        <v>6783</v>
      </c>
      <c r="C78" s="398" t="s">
        <v>6705</v>
      </c>
      <c r="D78" s="398">
        <v>21347.05</v>
      </c>
      <c r="E78" s="443">
        <v>0</v>
      </c>
      <c r="F78" s="443">
        <v>0</v>
      </c>
      <c r="G78" s="328">
        <f t="shared" si="9"/>
        <v>21347.05</v>
      </c>
      <c r="H78" s="398">
        <f t="shared" si="5"/>
        <v>17077.64</v>
      </c>
      <c r="I78" s="109">
        <f t="shared" si="6"/>
        <v>3557.8416666666662</v>
      </c>
      <c r="J78" s="398">
        <f t="shared" si="7"/>
        <v>28462.73333333333</v>
      </c>
      <c r="K78" s="398">
        <v>25127.873</v>
      </c>
      <c r="L78" s="328">
        <f t="shared" si="8"/>
        <v>74226.087999999989</v>
      </c>
    </row>
    <row r="79" spans="1:12" ht="15" customHeight="1" x14ac:dyDescent="0.3">
      <c r="A79" s="434" t="s">
        <v>6777</v>
      </c>
      <c r="B79" s="434" t="s">
        <v>6778</v>
      </c>
      <c r="C79" s="398" t="s">
        <v>6705</v>
      </c>
      <c r="D79" s="398">
        <v>16821.5</v>
      </c>
      <c r="E79" s="443">
        <v>0</v>
      </c>
      <c r="F79" s="443">
        <v>0</v>
      </c>
      <c r="G79" s="328">
        <f t="shared" si="9"/>
        <v>16821.5</v>
      </c>
      <c r="H79" s="398">
        <f t="shared" si="5"/>
        <v>13457.2</v>
      </c>
      <c r="I79" s="109">
        <f t="shared" si="6"/>
        <v>2803.5833333333335</v>
      </c>
      <c r="J79" s="398">
        <f t="shared" si="7"/>
        <v>22428.666666666668</v>
      </c>
      <c r="K79" s="398">
        <v>20330.79</v>
      </c>
      <c r="L79" s="328">
        <f t="shared" si="8"/>
        <v>59020.240000000005</v>
      </c>
    </row>
    <row r="80" spans="1:12" ht="15" customHeight="1" x14ac:dyDescent="0.3">
      <c r="A80" s="434" t="s">
        <v>6729</v>
      </c>
      <c r="B80" s="434" t="s">
        <v>6844</v>
      </c>
      <c r="C80" s="398" t="s">
        <v>6705</v>
      </c>
      <c r="D80" s="398">
        <v>17448.5</v>
      </c>
      <c r="E80" s="443">
        <v>0</v>
      </c>
      <c r="F80" s="443">
        <v>0</v>
      </c>
      <c r="G80" s="328">
        <f t="shared" si="9"/>
        <v>17448.5</v>
      </c>
      <c r="H80" s="398">
        <f t="shared" si="5"/>
        <v>13958.8</v>
      </c>
      <c r="I80" s="109">
        <f t="shared" si="6"/>
        <v>2908.0833333333335</v>
      </c>
      <c r="J80" s="398">
        <f t="shared" si="7"/>
        <v>23264.666666666668</v>
      </c>
      <c r="K80" s="398">
        <v>20995.41</v>
      </c>
      <c r="L80" s="328">
        <f t="shared" si="8"/>
        <v>61126.960000000006</v>
      </c>
    </row>
    <row r="81" spans="1:12" ht="15" customHeight="1" x14ac:dyDescent="0.3">
      <c r="A81" s="434" t="s">
        <v>6729</v>
      </c>
      <c r="B81" s="434" t="s">
        <v>6845</v>
      </c>
      <c r="C81" s="398" t="s">
        <v>6705</v>
      </c>
      <c r="D81" s="398">
        <v>17092.650000000001</v>
      </c>
      <c r="E81" s="443">
        <v>0</v>
      </c>
      <c r="F81" s="443">
        <v>0</v>
      </c>
      <c r="G81" s="328">
        <f t="shared" si="9"/>
        <v>17092.650000000001</v>
      </c>
      <c r="H81" s="398">
        <f t="shared" si="5"/>
        <v>13674.119999999999</v>
      </c>
      <c r="I81" s="109">
        <f t="shared" si="6"/>
        <v>2848.7750000000001</v>
      </c>
      <c r="J81" s="398">
        <f t="shared" si="7"/>
        <v>22790.2</v>
      </c>
      <c r="K81" s="398">
        <v>20618.208999999999</v>
      </c>
      <c r="L81" s="328">
        <f t="shared" si="8"/>
        <v>59931.304000000004</v>
      </c>
    </row>
    <row r="82" spans="1:12" ht="15" customHeight="1" x14ac:dyDescent="0.3">
      <c r="A82" s="434" t="s">
        <v>6741</v>
      </c>
      <c r="B82" s="434" t="s">
        <v>6691</v>
      </c>
      <c r="C82" s="398" t="s">
        <v>6705</v>
      </c>
      <c r="D82" s="398">
        <v>12445.2</v>
      </c>
      <c r="E82" s="443">
        <v>0</v>
      </c>
      <c r="F82" s="443">
        <v>0</v>
      </c>
      <c r="G82" s="328">
        <f t="shared" si="9"/>
        <v>12445.2</v>
      </c>
      <c r="H82" s="398">
        <f t="shared" si="5"/>
        <v>9956.16</v>
      </c>
      <c r="I82" s="109">
        <f t="shared" si="6"/>
        <v>2074.2000000000003</v>
      </c>
      <c r="J82" s="398">
        <f t="shared" si="7"/>
        <v>16593.600000000002</v>
      </c>
      <c r="K82" s="398">
        <v>15691.912</v>
      </c>
      <c r="L82" s="328">
        <f t="shared" si="8"/>
        <v>44315.872000000003</v>
      </c>
    </row>
    <row r="83" spans="1:12" ht="15" customHeight="1" x14ac:dyDescent="0.3">
      <c r="A83" s="434" t="s">
        <v>6746</v>
      </c>
      <c r="B83" s="434" t="s">
        <v>6693</v>
      </c>
      <c r="C83" s="398" t="s">
        <v>6705</v>
      </c>
      <c r="D83" s="398">
        <v>14224.55</v>
      </c>
      <c r="E83" s="443">
        <v>0</v>
      </c>
      <c r="F83" s="443">
        <v>0</v>
      </c>
      <c r="G83" s="328">
        <f t="shared" si="9"/>
        <v>14224.55</v>
      </c>
      <c r="H83" s="398">
        <f t="shared" si="5"/>
        <v>11379.64</v>
      </c>
      <c r="I83" s="109">
        <f t="shared" si="6"/>
        <v>2370.7583333333332</v>
      </c>
      <c r="J83" s="398">
        <f t="shared" si="7"/>
        <v>18966.066666666666</v>
      </c>
      <c r="K83" s="398">
        <v>17578.023000000001</v>
      </c>
      <c r="L83" s="328">
        <f t="shared" si="8"/>
        <v>50294.487999999998</v>
      </c>
    </row>
    <row r="84" spans="1:12" ht="15" customHeight="1" x14ac:dyDescent="0.3">
      <c r="A84" s="434" t="s">
        <v>6742</v>
      </c>
      <c r="B84" s="434" t="s">
        <v>6846</v>
      </c>
      <c r="C84" s="398" t="s">
        <v>6705</v>
      </c>
      <c r="D84" s="398">
        <v>9790.7000000000007</v>
      </c>
      <c r="E84" s="443">
        <v>0</v>
      </c>
      <c r="F84" s="443">
        <v>0</v>
      </c>
      <c r="G84" s="328">
        <f t="shared" si="9"/>
        <v>9790.7000000000007</v>
      </c>
      <c r="H84" s="398">
        <f t="shared" si="5"/>
        <v>7832.56</v>
      </c>
      <c r="I84" s="109">
        <f t="shared" si="6"/>
        <v>1631.7833333333333</v>
      </c>
      <c r="J84" s="398">
        <f t="shared" si="7"/>
        <v>13054.266666666666</v>
      </c>
      <c r="K84" s="398">
        <v>12878.142</v>
      </c>
      <c r="L84" s="328">
        <f t="shared" si="8"/>
        <v>35396.752</v>
      </c>
    </row>
    <row r="85" spans="1:12" ht="15" customHeight="1" x14ac:dyDescent="0.3">
      <c r="A85" s="434" t="s">
        <v>6742</v>
      </c>
      <c r="B85" s="434" t="s">
        <v>6847</v>
      </c>
      <c r="C85" s="398" t="s">
        <v>6705</v>
      </c>
      <c r="D85" s="398">
        <v>10755</v>
      </c>
      <c r="E85" s="443">
        <v>0</v>
      </c>
      <c r="F85" s="443">
        <v>0</v>
      </c>
      <c r="G85" s="328">
        <f t="shared" si="9"/>
        <v>10755</v>
      </c>
      <c r="H85" s="398">
        <f t="shared" si="5"/>
        <v>8604</v>
      </c>
      <c r="I85" s="109">
        <f t="shared" si="6"/>
        <v>1792.5</v>
      </c>
      <c r="J85" s="398">
        <f t="shared" si="7"/>
        <v>14340</v>
      </c>
      <c r="K85" s="398">
        <v>13900.3</v>
      </c>
      <c r="L85" s="328">
        <f t="shared" si="8"/>
        <v>38636.800000000003</v>
      </c>
    </row>
    <row r="86" spans="1:12" ht="15" customHeight="1" x14ac:dyDescent="0.3">
      <c r="A86" s="434" t="s">
        <v>6742</v>
      </c>
      <c r="B86" s="434" t="s">
        <v>6847</v>
      </c>
      <c r="C86" s="398" t="s">
        <v>6705</v>
      </c>
      <c r="D86" s="398">
        <v>10530.5</v>
      </c>
      <c r="E86" s="443">
        <v>0</v>
      </c>
      <c r="F86" s="443">
        <v>0</v>
      </c>
      <c r="G86" s="328">
        <f t="shared" si="9"/>
        <v>10530.5</v>
      </c>
      <c r="H86" s="398">
        <f t="shared" si="5"/>
        <v>8424.4</v>
      </c>
      <c r="I86" s="109">
        <f t="shared" si="6"/>
        <v>1755.0833333333333</v>
      </c>
      <c r="J86" s="398">
        <f t="shared" si="7"/>
        <v>14040.666666666666</v>
      </c>
      <c r="K86" s="398">
        <v>13662.33</v>
      </c>
      <c r="L86" s="328">
        <f t="shared" si="8"/>
        <v>37882.480000000003</v>
      </c>
    </row>
    <row r="87" spans="1:12" ht="15" customHeight="1" x14ac:dyDescent="0.3">
      <c r="A87" s="434" t="s">
        <v>6739</v>
      </c>
      <c r="B87" s="434" t="s">
        <v>6740</v>
      </c>
      <c r="C87" s="398" t="s">
        <v>6705</v>
      </c>
      <c r="D87" s="398">
        <v>11290.35</v>
      </c>
      <c r="E87" s="443">
        <v>0</v>
      </c>
      <c r="F87" s="443">
        <v>0</v>
      </c>
      <c r="G87" s="328">
        <f t="shared" si="9"/>
        <v>11290.35</v>
      </c>
      <c r="H87" s="398">
        <f t="shared" si="5"/>
        <v>9032.2800000000007</v>
      </c>
      <c r="I87" s="109">
        <f t="shared" si="6"/>
        <v>1881.7250000000001</v>
      </c>
      <c r="J87" s="398">
        <f t="shared" si="7"/>
        <v>15053.800000000001</v>
      </c>
      <c r="K87" s="398">
        <v>14467.771000000001</v>
      </c>
      <c r="L87" s="328">
        <f t="shared" si="8"/>
        <v>40435.576000000001</v>
      </c>
    </row>
    <row r="88" spans="1:12" ht="15" customHeight="1" x14ac:dyDescent="0.3">
      <c r="A88" s="434" t="s">
        <v>6744</v>
      </c>
      <c r="B88" s="434" t="s">
        <v>6745</v>
      </c>
      <c r="C88" s="398" t="s">
        <v>6705</v>
      </c>
      <c r="D88" s="398">
        <v>10202.700000000001</v>
      </c>
      <c r="E88" s="443">
        <v>0</v>
      </c>
      <c r="F88" s="443">
        <v>0</v>
      </c>
      <c r="G88" s="328">
        <f t="shared" si="9"/>
        <v>10202.700000000001</v>
      </c>
      <c r="H88" s="398">
        <f t="shared" si="5"/>
        <v>8162.1600000000008</v>
      </c>
      <c r="I88" s="109">
        <f t="shared" si="6"/>
        <v>1700.4500000000003</v>
      </c>
      <c r="J88" s="398">
        <f t="shared" si="7"/>
        <v>13603.600000000002</v>
      </c>
      <c r="K88" s="398">
        <v>13314.862000000001</v>
      </c>
      <c r="L88" s="328">
        <f t="shared" si="8"/>
        <v>36781.072</v>
      </c>
    </row>
    <row r="89" spans="1:12" ht="15" customHeight="1" x14ac:dyDescent="0.3">
      <c r="A89" s="434" t="s">
        <v>6726</v>
      </c>
      <c r="B89" s="434" t="s">
        <v>6848</v>
      </c>
      <c r="C89" s="398" t="s">
        <v>6705</v>
      </c>
      <c r="D89" s="398">
        <v>10915.15</v>
      </c>
      <c r="E89" s="443">
        <v>0</v>
      </c>
      <c r="F89" s="443">
        <v>0</v>
      </c>
      <c r="G89" s="328">
        <f t="shared" si="9"/>
        <v>10915.15</v>
      </c>
      <c r="H89" s="398">
        <f t="shared" si="5"/>
        <v>8732.119999999999</v>
      </c>
      <c r="I89" s="109">
        <f t="shared" si="6"/>
        <v>1819.1916666666666</v>
      </c>
      <c r="J89" s="398">
        <f t="shared" si="7"/>
        <v>14553.533333333333</v>
      </c>
      <c r="K89" s="398">
        <v>14070.058999999999</v>
      </c>
      <c r="L89" s="328">
        <f t="shared" si="8"/>
        <v>39174.903999999995</v>
      </c>
    </row>
    <row r="90" spans="1:12" ht="15" customHeight="1" x14ac:dyDescent="0.3">
      <c r="A90" s="434" t="s">
        <v>6726</v>
      </c>
      <c r="B90" s="434" t="s">
        <v>6849</v>
      </c>
      <c r="C90" s="398" t="s">
        <v>6705</v>
      </c>
      <c r="D90" s="398">
        <v>11290.35</v>
      </c>
      <c r="E90" s="443">
        <v>0</v>
      </c>
      <c r="F90" s="443">
        <v>0</v>
      </c>
      <c r="G90" s="328">
        <f t="shared" si="9"/>
        <v>11290.35</v>
      </c>
      <c r="H90" s="398">
        <f t="shared" si="5"/>
        <v>9032.2800000000007</v>
      </c>
      <c r="I90" s="109">
        <f t="shared" si="6"/>
        <v>1881.7250000000001</v>
      </c>
      <c r="J90" s="398">
        <f t="shared" si="7"/>
        <v>15053.800000000001</v>
      </c>
      <c r="K90" s="398">
        <v>14467.771000000001</v>
      </c>
      <c r="L90" s="328">
        <f t="shared" si="8"/>
        <v>40435.576000000001</v>
      </c>
    </row>
    <row r="91" spans="1:12" ht="15" customHeight="1" x14ac:dyDescent="0.3">
      <c r="A91" s="434" t="s">
        <v>6726</v>
      </c>
      <c r="B91" s="434" t="s">
        <v>6850</v>
      </c>
      <c r="C91" s="398" t="s">
        <v>6705</v>
      </c>
      <c r="D91" s="398">
        <v>5645.15</v>
      </c>
      <c r="E91" s="443">
        <v>0</v>
      </c>
      <c r="F91" s="443">
        <v>0</v>
      </c>
      <c r="G91" s="328">
        <f t="shared" si="9"/>
        <v>5645.15</v>
      </c>
      <c r="H91" s="398">
        <f t="shared" si="5"/>
        <v>4516.12</v>
      </c>
      <c r="I91" s="109">
        <f t="shared" si="6"/>
        <v>940.85833333333323</v>
      </c>
      <c r="J91" s="398">
        <f t="shared" si="7"/>
        <v>7526.8666666666659</v>
      </c>
      <c r="K91" s="398">
        <v>8483.8590000000004</v>
      </c>
      <c r="L91" s="328">
        <f t="shared" si="8"/>
        <v>21467.703999999998</v>
      </c>
    </row>
    <row r="92" spans="1:12" ht="15" customHeight="1" x14ac:dyDescent="0.3">
      <c r="A92" s="434" t="s">
        <v>6773</v>
      </c>
      <c r="B92" s="434" t="s">
        <v>6774</v>
      </c>
      <c r="C92" s="398" t="s">
        <v>6705</v>
      </c>
      <c r="D92" s="398">
        <v>8668</v>
      </c>
      <c r="E92" s="443">
        <v>0</v>
      </c>
      <c r="F92" s="443">
        <v>0</v>
      </c>
      <c r="G92" s="328">
        <f t="shared" si="9"/>
        <v>8668</v>
      </c>
      <c r="H92" s="398">
        <f t="shared" si="5"/>
        <v>6934.4</v>
      </c>
      <c r="I92" s="109">
        <f t="shared" si="6"/>
        <v>1444.6666666666667</v>
      </c>
      <c r="J92" s="398">
        <f t="shared" si="7"/>
        <v>11557.333333333334</v>
      </c>
      <c r="K92" s="398">
        <v>11688.08</v>
      </c>
      <c r="L92" s="328">
        <f t="shared" si="8"/>
        <v>31624.480000000003</v>
      </c>
    </row>
    <row r="93" spans="1:12" ht="15" customHeight="1" x14ac:dyDescent="0.3">
      <c r="A93" s="434" t="s">
        <v>6779</v>
      </c>
      <c r="B93" s="434" t="s">
        <v>6780</v>
      </c>
      <c r="C93" s="398" t="s">
        <v>6705</v>
      </c>
      <c r="D93" s="398">
        <v>12362.8</v>
      </c>
      <c r="E93" s="443">
        <v>0</v>
      </c>
      <c r="F93" s="443">
        <v>0</v>
      </c>
      <c r="G93" s="328">
        <f t="shared" si="9"/>
        <v>12362.8</v>
      </c>
      <c r="H93" s="398">
        <f t="shared" si="5"/>
        <v>9890.24</v>
      </c>
      <c r="I93" s="109">
        <f t="shared" si="6"/>
        <v>2060.4666666666667</v>
      </c>
      <c r="J93" s="398">
        <f t="shared" si="7"/>
        <v>16483.733333333334</v>
      </c>
      <c r="K93" s="398">
        <v>15604.567999999999</v>
      </c>
      <c r="L93" s="328">
        <f t="shared" si="8"/>
        <v>44039.008000000002</v>
      </c>
    </row>
    <row r="94" spans="1:12" ht="15" customHeight="1" x14ac:dyDescent="0.3">
      <c r="A94" s="434" t="s">
        <v>6775</v>
      </c>
      <c r="B94" s="434" t="s">
        <v>6776</v>
      </c>
      <c r="C94" s="398" t="s">
        <v>6705</v>
      </c>
      <c r="D94" s="398">
        <v>9462.2000000000007</v>
      </c>
      <c r="E94" s="443">
        <v>0</v>
      </c>
      <c r="F94" s="443">
        <v>0</v>
      </c>
      <c r="G94" s="328">
        <f t="shared" si="9"/>
        <v>9462.2000000000007</v>
      </c>
      <c r="H94" s="398">
        <f t="shared" si="5"/>
        <v>7569.76</v>
      </c>
      <c r="I94" s="109">
        <f t="shared" si="6"/>
        <v>1577.0333333333335</v>
      </c>
      <c r="J94" s="398">
        <f t="shared" si="7"/>
        <v>12616.266666666668</v>
      </c>
      <c r="K94" s="398">
        <v>12529.932000000001</v>
      </c>
      <c r="L94" s="328">
        <f t="shared" si="8"/>
        <v>34292.991999999998</v>
      </c>
    </row>
    <row r="95" spans="1:12" ht="15" customHeight="1" x14ac:dyDescent="0.3">
      <c r="A95" s="434" t="s">
        <v>6775</v>
      </c>
      <c r="B95" s="434" t="s">
        <v>6776</v>
      </c>
      <c r="C95" s="398" t="s">
        <v>6705</v>
      </c>
      <c r="D95" s="398">
        <v>9462.2000000000007</v>
      </c>
      <c r="E95" s="443">
        <v>0</v>
      </c>
      <c r="F95" s="443">
        <v>0</v>
      </c>
      <c r="G95" s="328">
        <f t="shared" si="9"/>
        <v>9462.2000000000007</v>
      </c>
      <c r="H95" s="398">
        <f t="shared" si="5"/>
        <v>7569.76</v>
      </c>
      <c r="I95" s="109">
        <f t="shared" si="6"/>
        <v>1577.0333333333335</v>
      </c>
      <c r="J95" s="398">
        <f t="shared" si="7"/>
        <v>12616.266666666668</v>
      </c>
      <c r="K95" s="398">
        <v>12529.932000000001</v>
      </c>
      <c r="L95" s="328">
        <f t="shared" si="8"/>
        <v>34292.991999999998</v>
      </c>
    </row>
    <row r="96" spans="1:12" ht="15" customHeight="1" x14ac:dyDescent="0.3">
      <c r="A96" s="434" t="s">
        <v>6781</v>
      </c>
      <c r="B96" s="434" t="s">
        <v>6782</v>
      </c>
      <c r="C96" s="398" t="s">
        <v>6705</v>
      </c>
      <c r="D96" s="398">
        <v>14193.03</v>
      </c>
      <c r="E96" s="443">
        <v>0</v>
      </c>
      <c r="F96" s="443">
        <v>0</v>
      </c>
      <c r="G96" s="328">
        <f t="shared" si="9"/>
        <v>14193.03</v>
      </c>
      <c r="H96" s="398">
        <f t="shared" si="5"/>
        <v>11354.423999999999</v>
      </c>
      <c r="I96" s="109">
        <f t="shared" si="6"/>
        <v>2365.5050000000001</v>
      </c>
      <c r="J96" s="398">
        <f t="shared" si="7"/>
        <v>18924.04</v>
      </c>
      <c r="K96" s="398">
        <v>17544.611799999999</v>
      </c>
      <c r="L96" s="328">
        <f t="shared" si="8"/>
        <v>50188.580799999996</v>
      </c>
    </row>
    <row r="97" spans="1:12" ht="15" customHeight="1" x14ac:dyDescent="0.3">
      <c r="A97" s="434" t="s">
        <v>6784</v>
      </c>
      <c r="B97" s="434" t="s">
        <v>6785</v>
      </c>
      <c r="C97" s="398" t="s">
        <v>6705</v>
      </c>
      <c r="D97" s="398">
        <v>10321.35</v>
      </c>
      <c r="E97" s="443">
        <v>0</v>
      </c>
      <c r="F97" s="443">
        <v>0</v>
      </c>
      <c r="G97" s="328">
        <f t="shared" si="9"/>
        <v>10321.35</v>
      </c>
      <c r="H97" s="398">
        <f t="shared" si="5"/>
        <v>8257.08</v>
      </c>
      <c r="I97" s="109">
        <f t="shared" si="6"/>
        <v>1720.2250000000001</v>
      </c>
      <c r="J97" s="398">
        <f t="shared" si="7"/>
        <v>13761.800000000001</v>
      </c>
      <c r="K97" s="398">
        <v>13440.631000000001</v>
      </c>
      <c r="L97" s="328">
        <f t="shared" si="8"/>
        <v>37179.736000000004</v>
      </c>
    </row>
    <row r="98" spans="1:12" ht="15" customHeight="1" x14ac:dyDescent="0.3">
      <c r="A98" s="434" t="s">
        <v>6786</v>
      </c>
      <c r="B98" s="434" t="s">
        <v>6787</v>
      </c>
      <c r="C98" s="398" t="s">
        <v>6705</v>
      </c>
      <c r="D98" s="398">
        <v>15482.1</v>
      </c>
      <c r="E98" s="443">
        <v>0</v>
      </c>
      <c r="F98" s="443">
        <v>0</v>
      </c>
      <c r="G98" s="328">
        <f t="shared" si="9"/>
        <v>15482.1</v>
      </c>
      <c r="H98" s="398">
        <f t="shared" si="5"/>
        <v>12385.68</v>
      </c>
      <c r="I98" s="109">
        <f t="shared" si="6"/>
        <v>2580.3500000000004</v>
      </c>
      <c r="J98" s="398">
        <f t="shared" si="7"/>
        <v>20642.800000000003</v>
      </c>
      <c r="K98" s="398">
        <v>18911.026000000002</v>
      </c>
      <c r="L98" s="328">
        <f t="shared" si="8"/>
        <v>54519.856</v>
      </c>
    </row>
    <row r="99" spans="1:12" ht="15" customHeight="1" x14ac:dyDescent="0.3">
      <c r="A99" s="434" t="s">
        <v>6792</v>
      </c>
      <c r="B99" s="434" t="s">
        <v>6793</v>
      </c>
      <c r="C99" s="398" t="s">
        <v>6705</v>
      </c>
      <c r="D99" s="398">
        <v>376.9</v>
      </c>
      <c r="E99" s="443">
        <v>0</v>
      </c>
      <c r="F99" s="443">
        <v>0</v>
      </c>
      <c r="G99" s="328">
        <f t="shared" si="9"/>
        <v>376.9</v>
      </c>
      <c r="H99" s="398">
        <f t="shared" si="5"/>
        <v>301.52</v>
      </c>
      <c r="I99" s="109">
        <f t="shared" si="6"/>
        <v>62.816666666666663</v>
      </c>
      <c r="J99" s="398">
        <f t="shared" si="7"/>
        <v>502.5333333333333</v>
      </c>
      <c r="K99" s="398">
        <v>2899.5140000000001</v>
      </c>
      <c r="L99" s="328">
        <f t="shared" si="8"/>
        <v>3766.384</v>
      </c>
    </row>
    <row r="100" spans="1:12" ht="15" customHeight="1" x14ac:dyDescent="0.3">
      <c r="A100" s="434" t="s">
        <v>6794</v>
      </c>
      <c r="B100" s="434" t="s">
        <v>6795</v>
      </c>
      <c r="C100" s="398" t="s">
        <v>6705</v>
      </c>
      <c r="D100" s="398">
        <v>418.1</v>
      </c>
      <c r="E100" s="443">
        <v>0</v>
      </c>
      <c r="F100" s="443">
        <v>0</v>
      </c>
      <c r="G100" s="328">
        <f t="shared" si="9"/>
        <v>418.1</v>
      </c>
      <c r="H100" s="398">
        <f t="shared" si="5"/>
        <v>334.48</v>
      </c>
      <c r="I100" s="109">
        <f t="shared" si="6"/>
        <v>69.683333333333337</v>
      </c>
      <c r="J100" s="398">
        <f t="shared" si="7"/>
        <v>557.4666666666667</v>
      </c>
      <c r="K100" s="398">
        <v>2943.1860000000001</v>
      </c>
      <c r="L100" s="328">
        <f t="shared" si="8"/>
        <v>3904.8160000000003</v>
      </c>
    </row>
    <row r="101" spans="1:12" ht="15" customHeight="1" x14ac:dyDescent="0.3">
      <c r="A101" s="434" t="s">
        <v>6737</v>
      </c>
      <c r="B101" s="434" t="s">
        <v>6738</v>
      </c>
      <c r="C101" s="398" t="s">
        <v>6705</v>
      </c>
      <c r="D101" s="398">
        <v>15215.8</v>
      </c>
      <c r="E101" s="443">
        <v>0</v>
      </c>
      <c r="F101" s="443">
        <v>0</v>
      </c>
      <c r="G101" s="328">
        <f t="shared" si="9"/>
        <v>15215.8</v>
      </c>
      <c r="H101" s="398">
        <f t="shared" ref="H101:H164" si="10">(G101/30)*24</f>
        <v>12172.64</v>
      </c>
      <c r="I101" s="109">
        <f t="shared" ref="I101:I164" si="11">(D101/30)*5</f>
        <v>2535.9666666666667</v>
      </c>
      <c r="J101" s="398">
        <f t="shared" ref="J101:J164" si="12">(D101/30)*40</f>
        <v>20287.733333333334</v>
      </c>
      <c r="K101" s="398">
        <v>18628.748</v>
      </c>
      <c r="L101" s="328">
        <f t="shared" ref="L101:L164" si="13">SUM(H101:K101)</f>
        <v>53625.087999999996</v>
      </c>
    </row>
    <row r="102" spans="1:12" ht="15" customHeight="1" x14ac:dyDescent="0.3">
      <c r="A102" s="434" t="s">
        <v>6737</v>
      </c>
      <c r="B102" s="434" t="s">
        <v>6738</v>
      </c>
      <c r="C102" s="398" t="s">
        <v>6705</v>
      </c>
      <c r="D102" s="398">
        <v>14915.9</v>
      </c>
      <c r="E102" s="443">
        <v>0</v>
      </c>
      <c r="F102" s="443">
        <v>0</v>
      </c>
      <c r="G102" s="328">
        <f t="shared" ref="G102:G165" si="14">SUM(D102:F102)</f>
        <v>14915.9</v>
      </c>
      <c r="H102" s="398">
        <f t="shared" si="10"/>
        <v>11932.72</v>
      </c>
      <c r="I102" s="109">
        <f t="shared" si="11"/>
        <v>2485.9833333333331</v>
      </c>
      <c r="J102" s="398">
        <f t="shared" si="12"/>
        <v>19887.866666666665</v>
      </c>
      <c r="K102" s="398">
        <v>18310.853999999999</v>
      </c>
      <c r="L102" s="328">
        <f t="shared" si="13"/>
        <v>52617.423999999999</v>
      </c>
    </row>
    <row r="103" spans="1:12" ht="15" customHeight="1" x14ac:dyDescent="0.3">
      <c r="A103" s="434" t="s">
        <v>6731</v>
      </c>
      <c r="B103" s="434" t="s">
        <v>6732</v>
      </c>
      <c r="C103" s="398" t="s">
        <v>6705</v>
      </c>
      <c r="D103" s="398">
        <v>11865.7</v>
      </c>
      <c r="E103" s="443">
        <v>0</v>
      </c>
      <c r="F103" s="443">
        <v>0</v>
      </c>
      <c r="G103" s="328">
        <f t="shared" si="14"/>
        <v>11865.7</v>
      </c>
      <c r="H103" s="398">
        <f t="shared" si="10"/>
        <v>9492.5600000000013</v>
      </c>
      <c r="I103" s="109">
        <f t="shared" si="11"/>
        <v>1977.6166666666668</v>
      </c>
      <c r="J103" s="398">
        <f t="shared" si="12"/>
        <v>15820.933333333334</v>
      </c>
      <c r="K103" s="398">
        <v>15077.642000000002</v>
      </c>
      <c r="L103" s="328">
        <f t="shared" si="13"/>
        <v>42368.752</v>
      </c>
    </row>
    <row r="104" spans="1:12" ht="15" customHeight="1" x14ac:dyDescent="0.3">
      <c r="A104" s="434" t="s">
        <v>6731</v>
      </c>
      <c r="B104" s="434" t="s">
        <v>6732</v>
      </c>
      <c r="C104" s="398" t="s">
        <v>6705</v>
      </c>
      <c r="D104" s="398">
        <v>11620.15</v>
      </c>
      <c r="E104" s="443">
        <v>0</v>
      </c>
      <c r="F104" s="443">
        <v>0</v>
      </c>
      <c r="G104" s="328">
        <f t="shared" si="14"/>
        <v>11620.15</v>
      </c>
      <c r="H104" s="398">
        <f t="shared" si="10"/>
        <v>9296.119999999999</v>
      </c>
      <c r="I104" s="109">
        <f t="shared" si="11"/>
        <v>1936.6916666666666</v>
      </c>
      <c r="J104" s="398">
        <f t="shared" si="12"/>
        <v>15493.533333333333</v>
      </c>
      <c r="K104" s="398">
        <v>14817.358999999999</v>
      </c>
      <c r="L104" s="328">
        <f t="shared" si="13"/>
        <v>41543.703999999998</v>
      </c>
    </row>
    <row r="105" spans="1:12" ht="15" customHeight="1" x14ac:dyDescent="0.3">
      <c r="A105" s="434" t="s">
        <v>6792</v>
      </c>
      <c r="B105" s="434" t="s">
        <v>6812</v>
      </c>
      <c r="C105" s="398" t="s">
        <v>6705</v>
      </c>
      <c r="D105" s="398">
        <v>376.9</v>
      </c>
      <c r="E105" s="443">
        <v>0</v>
      </c>
      <c r="F105" s="443">
        <v>0</v>
      </c>
      <c r="G105" s="328">
        <f t="shared" si="14"/>
        <v>376.9</v>
      </c>
      <c r="H105" s="398">
        <f t="shared" si="10"/>
        <v>301.52</v>
      </c>
      <c r="I105" s="109">
        <f t="shared" si="11"/>
        <v>62.816666666666663</v>
      </c>
      <c r="J105" s="398">
        <f t="shared" si="12"/>
        <v>502.5333333333333</v>
      </c>
      <c r="K105" s="398">
        <v>2899.5140000000001</v>
      </c>
      <c r="L105" s="328">
        <f t="shared" si="13"/>
        <v>3766.384</v>
      </c>
    </row>
    <row r="106" spans="1:12" ht="15" customHeight="1" x14ac:dyDescent="0.3">
      <c r="A106" s="434" t="s">
        <v>6794</v>
      </c>
      <c r="B106" s="434" t="s">
        <v>6813</v>
      </c>
      <c r="C106" s="398" t="s">
        <v>6705</v>
      </c>
      <c r="D106" s="398">
        <v>481.1</v>
      </c>
      <c r="E106" s="443">
        <v>0</v>
      </c>
      <c r="F106" s="443">
        <v>0</v>
      </c>
      <c r="G106" s="328">
        <f t="shared" si="14"/>
        <v>481.1</v>
      </c>
      <c r="H106" s="398">
        <f t="shared" si="10"/>
        <v>384.88000000000005</v>
      </c>
      <c r="I106" s="109">
        <f t="shared" si="11"/>
        <v>80.183333333333337</v>
      </c>
      <c r="J106" s="398">
        <f t="shared" si="12"/>
        <v>641.4666666666667</v>
      </c>
      <c r="K106" s="398">
        <v>3009.9660000000003</v>
      </c>
      <c r="L106" s="328">
        <f t="shared" si="13"/>
        <v>4116.496000000001</v>
      </c>
    </row>
    <row r="107" spans="1:12" ht="15" customHeight="1" x14ac:dyDescent="0.3">
      <c r="A107" s="434" t="s">
        <v>6755</v>
      </c>
      <c r="B107" s="434" t="s">
        <v>6757</v>
      </c>
      <c r="C107" s="398" t="s">
        <v>6705</v>
      </c>
      <c r="D107" s="398">
        <v>10915.15</v>
      </c>
      <c r="E107" s="443">
        <v>0</v>
      </c>
      <c r="F107" s="443">
        <v>0</v>
      </c>
      <c r="G107" s="328">
        <f t="shared" si="14"/>
        <v>10915.15</v>
      </c>
      <c r="H107" s="398">
        <f t="shared" si="10"/>
        <v>8732.119999999999</v>
      </c>
      <c r="I107" s="109">
        <f t="shared" si="11"/>
        <v>1819.1916666666666</v>
      </c>
      <c r="J107" s="398">
        <f t="shared" si="12"/>
        <v>14553.533333333333</v>
      </c>
      <c r="K107" s="398">
        <v>14070.058999999999</v>
      </c>
      <c r="L107" s="328">
        <f t="shared" si="13"/>
        <v>39174.903999999995</v>
      </c>
    </row>
    <row r="108" spans="1:12" ht="15" customHeight="1" x14ac:dyDescent="0.3">
      <c r="A108" s="434" t="s">
        <v>6755</v>
      </c>
      <c r="B108" s="434" t="s">
        <v>6756</v>
      </c>
      <c r="C108" s="398" t="s">
        <v>6705</v>
      </c>
      <c r="D108" s="398">
        <v>11290.35</v>
      </c>
      <c r="E108" s="443">
        <v>0</v>
      </c>
      <c r="F108" s="443">
        <v>0</v>
      </c>
      <c r="G108" s="328">
        <f t="shared" si="14"/>
        <v>11290.35</v>
      </c>
      <c r="H108" s="398">
        <f t="shared" si="10"/>
        <v>9032.2800000000007</v>
      </c>
      <c r="I108" s="109">
        <f t="shared" si="11"/>
        <v>1881.7250000000001</v>
      </c>
      <c r="J108" s="398">
        <f t="shared" si="12"/>
        <v>15053.800000000001</v>
      </c>
      <c r="K108" s="398">
        <v>14467.771000000001</v>
      </c>
      <c r="L108" s="328">
        <f t="shared" si="13"/>
        <v>40435.576000000001</v>
      </c>
    </row>
    <row r="109" spans="1:12" ht="15" customHeight="1" x14ac:dyDescent="0.3">
      <c r="A109" s="434" t="s">
        <v>6755</v>
      </c>
      <c r="B109" s="434" t="s">
        <v>6756</v>
      </c>
      <c r="C109" s="398" t="s">
        <v>6705</v>
      </c>
      <c r="D109" s="398">
        <v>11055.75</v>
      </c>
      <c r="E109" s="443">
        <v>0</v>
      </c>
      <c r="F109" s="443">
        <v>0</v>
      </c>
      <c r="G109" s="328">
        <f t="shared" si="14"/>
        <v>11055.75</v>
      </c>
      <c r="H109" s="398">
        <f t="shared" si="10"/>
        <v>8844.5999999999985</v>
      </c>
      <c r="I109" s="109">
        <f t="shared" si="11"/>
        <v>1842.625</v>
      </c>
      <c r="J109" s="398">
        <f t="shared" si="12"/>
        <v>14741</v>
      </c>
      <c r="K109" s="398">
        <v>14219.094999999998</v>
      </c>
      <c r="L109" s="328">
        <f t="shared" si="13"/>
        <v>39647.319999999992</v>
      </c>
    </row>
    <row r="110" spans="1:12" ht="15" customHeight="1" x14ac:dyDescent="0.3">
      <c r="A110" s="434" t="s">
        <v>6735</v>
      </c>
      <c r="B110" s="434" t="s">
        <v>6851</v>
      </c>
      <c r="C110" s="398" t="s">
        <v>6706</v>
      </c>
      <c r="D110" s="398">
        <v>10364.15</v>
      </c>
      <c r="E110" s="443">
        <v>0</v>
      </c>
      <c r="F110" s="443">
        <v>0</v>
      </c>
      <c r="G110" s="328">
        <f t="shared" si="14"/>
        <v>10364.15</v>
      </c>
      <c r="H110" s="398">
        <f t="shared" si="10"/>
        <v>8291.32</v>
      </c>
      <c r="I110" s="109">
        <f t="shared" si="11"/>
        <v>1727.3583333333331</v>
      </c>
      <c r="J110" s="398">
        <f t="shared" si="12"/>
        <v>13818.866666666665</v>
      </c>
      <c r="K110" s="398">
        <v>13485.999</v>
      </c>
      <c r="L110" s="328">
        <f t="shared" si="13"/>
        <v>37323.543999999994</v>
      </c>
    </row>
    <row r="111" spans="1:12" ht="15" customHeight="1" x14ac:dyDescent="0.3">
      <c r="A111" s="434" t="s">
        <v>6762</v>
      </c>
      <c r="B111" s="434" t="s">
        <v>6852</v>
      </c>
      <c r="C111" s="398" t="s">
        <v>6706</v>
      </c>
      <c r="D111" s="398">
        <v>9397.5499999999993</v>
      </c>
      <c r="E111" s="443">
        <v>0</v>
      </c>
      <c r="F111" s="443">
        <v>0</v>
      </c>
      <c r="G111" s="328">
        <f t="shared" si="14"/>
        <v>9397.5499999999993</v>
      </c>
      <c r="H111" s="398">
        <f t="shared" si="10"/>
        <v>7518.04</v>
      </c>
      <c r="I111" s="109">
        <f t="shared" si="11"/>
        <v>1566.2583333333332</v>
      </c>
      <c r="J111" s="398">
        <f t="shared" si="12"/>
        <v>12530.066666666666</v>
      </c>
      <c r="K111" s="398">
        <v>12461.402999999998</v>
      </c>
      <c r="L111" s="328">
        <f t="shared" si="13"/>
        <v>34075.767999999996</v>
      </c>
    </row>
    <row r="112" spans="1:12" ht="15" customHeight="1" x14ac:dyDescent="0.3">
      <c r="A112" s="434" t="s">
        <v>6762</v>
      </c>
      <c r="B112" s="434" t="s">
        <v>6853</v>
      </c>
      <c r="C112" s="398" t="s">
        <v>6706</v>
      </c>
      <c r="D112" s="398">
        <v>9217.25</v>
      </c>
      <c r="E112" s="443">
        <v>0</v>
      </c>
      <c r="F112" s="443">
        <v>0</v>
      </c>
      <c r="G112" s="328">
        <f t="shared" si="14"/>
        <v>9217.25</v>
      </c>
      <c r="H112" s="398">
        <f t="shared" si="10"/>
        <v>7373.8</v>
      </c>
      <c r="I112" s="109">
        <f t="shared" si="11"/>
        <v>1536.2083333333335</v>
      </c>
      <c r="J112" s="398">
        <f t="shared" si="12"/>
        <v>12289.666666666668</v>
      </c>
      <c r="K112" s="398">
        <v>12270.285</v>
      </c>
      <c r="L112" s="328">
        <f t="shared" si="13"/>
        <v>33469.960000000006</v>
      </c>
    </row>
    <row r="113" spans="1:12" ht="15" customHeight="1" x14ac:dyDescent="0.3">
      <c r="A113" s="434" t="s">
        <v>6749</v>
      </c>
      <c r="B113" s="434" t="s">
        <v>6854</v>
      </c>
      <c r="C113" s="398" t="s">
        <v>6706</v>
      </c>
      <c r="D113" s="398">
        <v>9397.5499999999993</v>
      </c>
      <c r="E113" s="443">
        <v>0</v>
      </c>
      <c r="F113" s="443">
        <v>0</v>
      </c>
      <c r="G113" s="328">
        <f t="shared" si="14"/>
        <v>9397.5499999999993</v>
      </c>
      <c r="H113" s="398">
        <f t="shared" si="10"/>
        <v>7518.04</v>
      </c>
      <c r="I113" s="109">
        <f t="shared" si="11"/>
        <v>1566.2583333333332</v>
      </c>
      <c r="J113" s="398">
        <f t="shared" si="12"/>
        <v>12530.066666666666</v>
      </c>
      <c r="K113" s="398">
        <v>12461.402999999998</v>
      </c>
      <c r="L113" s="328">
        <f t="shared" si="13"/>
        <v>34075.767999999996</v>
      </c>
    </row>
    <row r="114" spans="1:12" ht="15" customHeight="1" x14ac:dyDescent="0.3">
      <c r="A114" s="434" t="s">
        <v>6749</v>
      </c>
      <c r="B114" s="434" t="s">
        <v>6855</v>
      </c>
      <c r="C114" s="398" t="s">
        <v>6706</v>
      </c>
      <c r="D114" s="398">
        <v>9217.25</v>
      </c>
      <c r="E114" s="443">
        <v>0</v>
      </c>
      <c r="F114" s="443">
        <v>0</v>
      </c>
      <c r="G114" s="328">
        <f t="shared" si="14"/>
        <v>9217.25</v>
      </c>
      <c r="H114" s="398">
        <f t="shared" si="10"/>
        <v>7373.8</v>
      </c>
      <c r="I114" s="109">
        <f t="shared" si="11"/>
        <v>1536.2083333333335</v>
      </c>
      <c r="J114" s="398">
        <f t="shared" si="12"/>
        <v>12289.666666666668</v>
      </c>
      <c r="K114" s="398">
        <v>12270.285</v>
      </c>
      <c r="L114" s="328">
        <f t="shared" si="13"/>
        <v>33469.960000000006</v>
      </c>
    </row>
    <row r="115" spans="1:12" ht="15" customHeight="1" x14ac:dyDescent="0.3">
      <c r="A115" s="434" t="s">
        <v>6747</v>
      </c>
      <c r="B115" s="434" t="s">
        <v>6856</v>
      </c>
      <c r="C115" s="398" t="s">
        <v>6706</v>
      </c>
      <c r="D115" s="398">
        <v>10031.299999999999</v>
      </c>
      <c r="E115" s="443">
        <v>0</v>
      </c>
      <c r="F115" s="443">
        <v>0</v>
      </c>
      <c r="G115" s="328">
        <f t="shared" si="14"/>
        <v>10031.299999999999</v>
      </c>
      <c r="H115" s="398">
        <f t="shared" si="10"/>
        <v>8025.04</v>
      </c>
      <c r="I115" s="109">
        <f t="shared" si="11"/>
        <v>1671.8833333333332</v>
      </c>
      <c r="J115" s="398">
        <f t="shared" si="12"/>
        <v>13375.066666666666</v>
      </c>
      <c r="K115" s="398">
        <v>13133.178</v>
      </c>
      <c r="L115" s="328">
        <f t="shared" si="13"/>
        <v>36205.167999999998</v>
      </c>
    </row>
    <row r="116" spans="1:12" ht="15" customHeight="1" x14ac:dyDescent="0.3">
      <c r="A116" s="434" t="s">
        <v>6760</v>
      </c>
      <c r="B116" s="434" t="s">
        <v>6857</v>
      </c>
      <c r="C116" s="398" t="s">
        <v>6706</v>
      </c>
      <c r="D116" s="398">
        <v>9397.5499999999993</v>
      </c>
      <c r="E116" s="443">
        <v>0</v>
      </c>
      <c r="F116" s="443">
        <v>0</v>
      </c>
      <c r="G116" s="328">
        <f t="shared" si="14"/>
        <v>9397.5499999999993</v>
      </c>
      <c r="H116" s="398">
        <f t="shared" si="10"/>
        <v>7518.04</v>
      </c>
      <c r="I116" s="109">
        <f t="shared" si="11"/>
        <v>1566.2583333333332</v>
      </c>
      <c r="J116" s="398">
        <f t="shared" si="12"/>
        <v>12530.066666666666</v>
      </c>
      <c r="K116" s="398">
        <v>12461.402999999998</v>
      </c>
      <c r="L116" s="328">
        <f t="shared" si="13"/>
        <v>34075.767999999996</v>
      </c>
    </row>
    <row r="117" spans="1:12" ht="15" customHeight="1" x14ac:dyDescent="0.3">
      <c r="A117" s="434" t="s">
        <v>6753</v>
      </c>
      <c r="B117" s="434" t="s">
        <v>6858</v>
      </c>
      <c r="C117" s="398" t="s">
        <v>6706</v>
      </c>
      <c r="D117" s="398">
        <v>9397.5499999999993</v>
      </c>
      <c r="E117" s="443">
        <v>0</v>
      </c>
      <c r="F117" s="443">
        <v>0</v>
      </c>
      <c r="G117" s="328">
        <f t="shared" si="14"/>
        <v>9397.5499999999993</v>
      </c>
      <c r="H117" s="398">
        <f t="shared" si="10"/>
        <v>7518.04</v>
      </c>
      <c r="I117" s="109">
        <f t="shared" si="11"/>
        <v>1566.2583333333332</v>
      </c>
      <c r="J117" s="398">
        <f t="shared" si="12"/>
        <v>12530.066666666666</v>
      </c>
      <c r="K117" s="398">
        <v>12461.402999999998</v>
      </c>
      <c r="L117" s="328">
        <f t="shared" si="13"/>
        <v>34075.767999999996</v>
      </c>
    </row>
    <row r="118" spans="1:12" ht="15" customHeight="1" x14ac:dyDescent="0.3">
      <c r="A118" s="434" t="s">
        <v>6810</v>
      </c>
      <c r="B118" s="434" t="s">
        <v>6811</v>
      </c>
      <c r="C118" s="398" t="s">
        <v>6706</v>
      </c>
      <c r="D118" s="398">
        <v>461.15</v>
      </c>
      <c r="E118" s="443">
        <v>0</v>
      </c>
      <c r="F118" s="443">
        <v>0</v>
      </c>
      <c r="G118" s="328">
        <f t="shared" si="14"/>
        <v>461.15</v>
      </c>
      <c r="H118" s="398">
        <f t="shared" si="10"/>
        <v>368.91999999999996</v>
      </c>
      <c r="I118" s="109">
        <f t="shared" si="11"/>
        <v>76.858333333333334</v>
      </c>
      <c r="J118" s="398">
        <f t="shared" si="12"/>
        <v>614.86666666666667</v>
      </c>
      <c r="K118" s="398">
        <v>2988.819</v>
      </c>
      <c r="L118" s="328">
        <f t="shared" si="13"/>
        <v>4049.4639999999999</v>
      </c>
    </row>
    <row r="119" spans="1:12" ht="15" customHeight="1" x14ac:dyDescent="0.3">
      <c r="A119" s="434" t="s">
        <v>6810</v>
      </c>
      <c r="B119" s="434" t="s">
        <v>6814</v>
      </c>
      <c r="C119" s="398" t="s">
        <v>6706</v>
      </c>
      <c r="D119" s="398">
        <v>461.15</v>
      </c>
      <c r="E119" s="443">
        <v>0</v>
      </c>
      <c r="F119" s="443">
        <v>0</v>
      </c>
      <c r="G119" s="328">
        <f t="shared" si="14"/>
        <v>461.15</v>
      </c>
      <c r="H119" s="398">
        <f t="shared" si="10"/>
        <v>368.91999999999996</v>
      </c>
      <c r="I119" s="109">
        <f t="shared" si="11"/>
        <v>76.858333333333334</v>
      </c>
      <c r="J119" s="398">
        <f t="shared" si="12"/>
        <v>614.86666666666667</v>
      </c>
      <c r="K119" s="398">
        <v>2988.819</v>
      </c>
      <c r="L119" s="328">
        <f t="shared" si="13"/>
        <v>4049.4639999999999</v>
      </c>
    </row>
    <row r="120" spans="1:12" ht="15" customHeight="1" x14ac:dyDescent="0.3">
      <c r="A120" s="434" t="s">
        <v>6815</v>
      </c>
      <c r="B120" s="434" t="s">
        <v>6816</v>
      </c>
      <c r="C120" s="398" t="s">
        <v>6706</v>
      </c>
      <c r="D120" s="398">
        <v>521.70000000000005</v>
      </c>
      <c r="E120" s="443">
        <v>0</v>
      </c>
      <c r="F120" s="443">
        <v>0</v>
      </c>
      <c r="G120" s="328">
        <f t="shared" si="14"/>
        <v>521.70000000000005</v>
      </c>
      <c r="H120" s="398">
        <f t="shared" si="10"/>
        <v>417.36</v>
      </c>
      <c r="I120" s="109">
        <f t="shared" si="11"/>
        <v>86.95</v>
      </c>
      <c r="J120" s="398">
        <f t="shared" si="12"/>
        <v>695.6</v>
      </c>
      <c r="K120" s="398">
        <v>3053.002</v>
      </c>
      <c r="L120" s="328">
        <f t="shared" si="13"/>
        <v>4252.9120000000003</v>
      </c>
    </row>
    <row r="121" spans="1:12" ht="15" customHeight="1" x14ac:dyDescent="0.3">
      <c r="A121" s="434" t="s">
        <v>6764</v>
      </c>
      <c r="B121" s="434" t="s">
        <v>6765</v>
      </c>
      <c r="C121" s="398" t="s">
        <v>6706</v>
      </c>
      <c r="D121" s="398">
        <v>8158.65</v>
      </c>
      <c r="E121" s="443">
        <v>0</v>
      </c>
      <c r="F121" s="443">
        <v>0</v>
      </c>
      <c r="G121" s="328">
        <f t="shared" si="14"/>
        <v>8158.65</v>
      </c>
      <c r="H121" s="398">
        <f t="shared" si="10"/>
        <v>6526.92</v>
      </c>
      <c r="I121" s="109">
        <f t="shared" si="11"/>
        <v>1359.7749999999999</v>
      </c>
      <c r="J121" s="398">
        <f t="shared" si="12"/>
        <v>10878.199999999999</v>
      </c>
      <c r="K121" s="398">
        <v>11148.169</v>
      </c>
      <c r="L121" s="328">
        <f t="shared" si="13"/>
        <v>29913.063999999998</v>
      </c>
    </row>
    <row r="122" spans="1:12" ht="15" customHeight="1" x14ac:dyDescent="0.3">
      <c r="A122" s="434" t="s">
        <v>6758</v>
      </c>
      <c r="B122" s="434" t="s">
        <v>6859</v>
      </c>
      <c r="C122" s="398" t="s">
        <v>6706</v>
      </c>
      <c r="D122" s="398">
        <v>7443.1</v>
      </c>
      <c r="E122" s="443">
        <v>0</v>
      </c>
      <c r="F122" s="443">
        <v>0</v>
      </c>
      <c r="G122" s="328">
        <f t="shared" si="14"/>
        <v>7443.1</v>
      </c>
      <c r="H122" s="398">
        <f t="shared" si="10"/>
        <v>5954.4800000000005</v>
      </c>
      <c r="I122" s="109">
        <f t="shared" si="11"/>
        <v>1240.5166666666669</v>
      </c>
      <c r="J122" s="398">
        <f t="shared" si="12"/>
        <v>9924.133333333335</v>
      </c>
      <c r="K122" s="398">
        <v>10389.686000000002</v>
      </c>
      <c r="L122" s="328">
        <f t="shared" si="13"/>
        <v>27508.816000000006</v>
      </c>
    </row>
    <row r="123" spans="1:12" ht="15" customHeight="1" x14ac:dyDescent="0.3">
      <c r="A123" s="434" t="s">
        <v>6758</v>
      </c>
      <c r="B123" s="434" t="s">
        <v>6860</v>
      </c>
      <c r="C123" s="398" t="s">
        <v>6706</v>
      </c>
      <c r="D123" s="398">
        <v>7302.55</v>
      </c>
      <c r="E123" s="443">
        <v>0</v>
      </c>
      <c r="F123" s="443">
        <v>0</v>
      </c>
      <c r="G123" s="328">
        <f t="shared" si="14"/>
        <v>7302.55</v>
      </c>
      <c r="H123" s="398">
        <f t="shared" si="10"/>
        <v>5842.0400000000009</v>
      </c>
      <c r="I123" s="109">
        <f t="shared" si="11"/>
        <v>1217.0916666666667</v>
      </c>
      <c r="J123" s="398">
        <f t="shared" si="12"/>
        <v>9736.7333333333336</v>
      </c>
      <c r="K123" s="398">
        <v>10240.703000000001</v>
      </c>
      <c r="L123" s="328">
        <f t="shared" si="13"/>
        <v>27036.568000000003</v>
      </c>
    </row>
    <row r="124" spans="1:12" ht="15" customHeight="1" x14ac:dyDescent="0.3">
      <c r="A124" s="434" t="s">
        <v>6758</v>
      </c>
      <c r="B124" s="434" t="s">
        <v>6861</v>
      </c>
      <c r="C124" s="398" t="s">
        <v>6706</v>
      </c>
      <c r="D124" s="398">
        <v>9397.5499999999993</v>
      </c>
      <c r="E124" s="443">
        <v>0</v>
      </c>
      <c r="F124" s="443">
        <v>0</v>
      </c>
      <c r="G124" s="328">
        <f t="shared" si="14"/>
        <v>9397.5499999999993</v>
      </c>
      <c r="H124" s="398">
        <f t="shared" si="10"/>
        <v>7518.04</v>
      </c>
      <c r="I124" s="109">
        <f t="shared" si="11"/>
        <v>1566.2583333333332</v>
      </c>
      <c r="J124" s="398">
        <f t="shared" si="12"/>
        <v>12530.066666666666</v>
      </c>
      <c r="K124" s="398">
        <v>12461.402999999998</v>
      </c>
      <c r="L124" s="328">
        <f t="shared" si="13"/>
        <v>34075.767999999996</v>
      </c>
    </row>
    <row r="125" spans="1:12" ht="15" customHeight="1" x14ac:dyDescent="0.3">
      <c r="A125" s="434" t="s">
        <v>6758</v>
      </c>
      <c r="B125" s="434" t="s">
        <v>6862</v>
      </c>
      <c r="C125" s="398" t="s">
        <v>6706</v>
      </c>
      <c r="D125" s="398">
        <v>9217.25</v>
      </c>
      <c r="E125" s="443">
        <v>0</v>
      </c>
      <c r="F125" s="443">
        <v>0</v>
      </c>
      <c r="G125" s="328">
        <f t="shared" si="14"/>
        <v>9217.25</v>
      </c>
      <c r="H125" s="398">
        <f t="shared" si="10"/>
        <v>7373.8</v>
      </c>
      <c r="I125" s="109">
        <f t="shared" si="11"/>
        <v>1536.2083333333335</v>
      </c>
      <c r="J125" s="398">
        <f t="shared" si="12"/>
        <v>12289.666666666668</v>
      </c>
      <c r="K125" s="398">
        <v>12270.285</v>
      </c>
      <c r="L125" s="328">
        <f t="shared" si="13"/>
        <v>33469.960000000006</v>
      </c>
    </row>
    <row r="126" spans="1:12" ht="15" customHeight="1" x14ac:dyDescent="0.3">
      <c r="A126" s="434" t="s">
        <v>6766</v>
      </c>
      <c r="B126" s="434" t="s">
        <v>6863</v>
      </c>
      <c r="C126" s="398" t="s">
        <v>6706</v>
      </c>
      <c r="D126" s="398">
        <v>9397.5499999999993</v>
      </c>
      <c r="E126" s="443">
        <v>0</v>
      </c>
      <c r="F126" s="443">
        <v>0</v>
      </c>
      <c r="G126" s="328">
        <f t="shared" si="14"/>
        <v>9397.5499999999993</v>
      </c>
      <c r="H126" s="398">
        <f t="shared" si="10"/>
        <v>7518.04</v>
      </c>
      <c r="I126" s="109">
        <f t="shared" si="11"/>
        <v>1566.2583333333332</v>
      </c>
      <c r="J126" s="398">
        <f t="shared" si="12"/>
        <v>12530.066666666666</v>
      </c>
      <c r="K126" s="398">
        <v>12461.402999999998</v>
      </c>
      <c r="L126" s="328">
        <f t="shared" si="13"/>
        <v>34075.767999999996</v>
      </c>
    </row>
    <row r="127" spans="1:12" ht="15" customHeight="1" x14ac:dyDescent="0.3">
      <c r="A127" s="434" t="s">
        <v>6751</v>
      </c>
      <c r="B127" s="434" t="s">
        <v>6864</v>
      </c>
      <c r="C127" s="398" t="s">
        <v>6706</v>
      </c>
      <c r="D127" s="398">
        <v>9087.5499999999993</v>
      </c>
      <c r="E127" s="443">
        <v>0</v>
      </c>
      <c r="F127" s="443">
        <v>0</v>
      </c>
      <c r="G127" s="328">
        <f t="shared" si="14"/>
        <v>9087.5499999999993</v>
      </c>
      <c r="H127" s="398">
        <f t="shared" si="10"/>
        <v>7270.0399999999991</v>
      </c>
      <c r="I127" s="109">
        <f t="shared" si="11"/>
        <v>1514.5916666666665</v>
      </c>
      <c r="J127" s="398">
        <f t="shared" si="12"/>
        <v>12116.733333333332</v>
      </c>
      <c r="K127" s="398">
        <v>12132.803</v>
      </c>
      <c r="L127" s="328">
        <f t="shared" si="13"/>
        <v>33034.167999999998</v>
      </c>
    </row>
    <row r="128" spans="1:12" ht="15" customHeight="1" x14ac:dyDescent="0.3">
      <c r="A128" s="434" t="s">
        <v>6675</v>
      </c>
      <c r="B128" s="434" t="s">
        <v>6768</v>
      </c>
      <c r="C128" s="398" t="s">
        <v>6706</v>
      </c>
      <c r="D128" s="398">
        <v>10302.65</v>
      </c>
      <c r="E128" s="443">
        <v>0</v>
      </c>
      <c r="F128" s="443">
        <v>0</v>
      </c>
      <c r="G128" s="328">
        <f t="shared" si="14"/>
        <v>10302.65</v>
      </c>
      <c r="H128" s="398">
        <f t="shared" si="10"/>
        <v>8242.1200000000008</v>
      </c>
      <c r="I128" s="109">
        <f t="shared" si="11"/>
        <v>1717.1083333333333</v>
      </c>
      <c r="J128" s="398">
        <f t="shared" si="12"/>
        <v>13736.866666666667</v>
      </c>
      <c r="K128" s="398">
        <v>13420.809000000001</v>
      </c>
      <c r="L128" s="328">
        <f t="shared" si="13"/>
        <v>37116.904000000002</v>
      </c>
    </row>
    <row r="129" spans="1:13" ht="15" customHeight="1" x14ac:dyDescent="0.3">
      <c r="A129" s="434" t="s">
        <v>6675</v>
      </c>
      <c r="B129" s="434" t="s">
        <v>6768</v>
      </c>
      <c r="C129" s="398" t="s">
        <v>6706</v>
      </c>
      <c r="D129" s="398">
        <v>10302.65</v>
      </c>
      <c r="E129" s="443">
        <v>0</v>
      </c>
      <c r="F129" s="443">
        <v>0</v>
      </c>
      <c r="G129" s="328">
        <f t="shared" si="14"/>
        <v>10302.65</v>
      </c>
      <c r="H129" s="398">
        <f t="shared" si="10"/>
        <v>8242.1200000000008</v>
      </c>
      <c r="I129" s="109">
        <f t="shared" si="11"/>
        <v>1717.1083333333333</v>
      </c>
      <c r="J129" s="398">
        <f t="shared" si="12"/>
        <v>13736.866666666667</v>
      </c>
      <c r="K129" s="398">
        <v>13420.809000000001</v>
      </c>
      <c r="L129" s="328">
        <f t="shared" si="13"/>
        <v>37116.904000000002</v>
      </c>
    </row>
    <row r="130" spans="1:13" ht="15" customHeight="1" x14ac:dyDescent="0.3">
      <c r="A130" s="434" t="s">
        <v>6677</v>
      </c>
      <c r="B130" s="434" t="s">
        <v>6769</v>
      </c>
      <c r="C130" s="398" t="s">
        <v>6706</v>
      </c>
      <c r="D130" s="398">
        <v>15454.05</v>
      </c>
      <c r="E130" s="443">
        <v>0</v>
      </c>
      <c r="F130" s="443">
        <v>0</v>
      </c>
      <c r="G130" s="328">
        <f t="shared" si="14"/>
        <v>15454.05</v>
      </c>
      <c r="H130" s="398">
        <f t="shared" si="10"/>
        <v>12363.24</v>
      </c>
      <c r="I130" s="109">
        <f t="shared" si="11"/>
        <v>2575.6750000000002</v>
      </c>
      <c r="J130" s="398">
        <f t="shared" si="12"/>
        <v>20605.400000000001</v>
      </c>
      <c r="K130" s="398">
        <v>18881.292999999998</v>
      </c>
      <c r="L130" s="328">
        <f t="shared" si="13"/>
        <v>54425.608</v>
      </c>
    </row>
    <row r="131" spans="1:13" ht="15" customHeight="1" x14ac:dyDescent="0.3">
      <c r="A131" s="434" t="s">
        <v>6679</v>
      </c>
      <c r="B131" s="434" t="s">
        <v>6770</v>
      </c>
      <c r="C131" s="398" t="s">
        <v>6706</v>
      </c>
      <c r="D131" s="398">
        <v>11432.5</v>
      </c>
      <c r="E131" s="443">
        <v>0</v>
      </c>
      <c r="F131" s="443">
        <v>0</v>
      </c>
      <c r="G131" s="328">
        <f t="shared" si="14"/>
        <v>11432.5</v>
      </c>
      <c r="H131" s="398">
        <f t="shared" si="10"/>
        <v>9146</v>
      </c>
      <c r="I131" s="109">
        <f t="shared" si="11"/>
        <v>1905.4166666666665</v>
      </c>
      <c r="J131" s="398">
        <f t="shared" si="12"/>
        <v>15243.333333333332</v>
      </c>
      <c r="K131" s="398">
        <v>14618.45</v>
      </c>
      <c r="L131" s="328">
        <f t="shared" si="13"/>
        <v>40913.199999999997</v>
      </c>
    </row>
    <row r="132" spans="1:13" ht="15" customHeight="1" x14ac:dyDescent="0.3">
      <c r="A132" s="434" t="s">
        <v>6679</v>
      </c>
      <c r="B132" s="434" t="s">
        <v>6770</v>
      </c>
      <c r="C132" s="398" t="s">
        <v>6706</v>
      </c>
      <c r="D132" s="398">
        <v>11432.5</v>
      </c>
      <c r="E132" s="443">
        <v>0</v>
      </c>
      <c r="F132" s="443">
        <v>0</v>
      </c>
      <c r="G132" s="328">
        <f t="shared" si="14"/>
        <v>11432.5</v>
      </c>
      <c r="H132" s="398">
        <f t="shared" si="10"/>
        <v>9146</v>
      </c>
      <c r="I132" s="109">
        <f t="shared" si="11"/>
        <v>1905.4166666666665</v>
      </c>
      <c r="J132" s="398">
        <f t="shared" si="12"/>
        <v>15243.333333333332</v>
      </c>
      <c r="K132" s="398">
        <v>14618.45</v>
      </c>
      <c r="L132" s="328">
        <f t="shared" si="13"/>
        <v>40913.199999999997</v>
      </c>
    </row>
    <row r="133" spans="1:13" ht="15" customHeight="1" x14ac:dyDescent="0.3">
      <c r="A133" s="434" t="s">
        <v>6681</v>
      </c>
      <c r="B133" s="434" t="s">
        <v>6771</v>
      </c>
      <c r="C133" s="398" t="s">
        <v>6706</v>
      </c>
      <c r="D133" s="398">
        <v>17148.75</v>
      </c>
      <c r="E133" s="443">
        <v>0</v>
      </c>
      <c r="F133" s="443">
        <v>0</v>
      </c>
      <c r="G133" s="328">
        <f t="shared" si="14"/>
        <v>17148.75</v>
      </c>
      <c r="H133" s="398">
        <f t="shared" si="10"/>
        <v>13719</v>
      </c>
      <c r="I133" s="109">
        <f t="shared" si="11"/>
        <v>2858.125</v>
      </c>
      <c r="J133" s="398">
        <f t="shared" si="12"/>
        <v>22865</v>
      </c>
      <c r="K133" s="398">
        <v>20677.674999999999</v>
      </c>
      <c r="L133" s="328">
        <f t="shared" si="13"/>
        <v>60119.8</v>
      </c>
    </row>
    <row r="134" spans="1:13" ht="15" customHeight="1" x14ac:dyDescent="0.3">
      <c r="A134" s="434" t="s">
        <v>6788</v>
      </c>
      <c r="B134" s="434" t="s">
        <v>6796</v>
      </c>
      <c r="C134" s="398" t="s">
        <v>6706</v>
      </c>
      <c r="D134" s="398">
        <v>461.15</v>
      </c>
      <c r="E134" s="443">
        <v>0</v>
      </c>
      <c r="F134" s="443">
        <v>0</v>
      </c>
      <c r="G134" s="328">
        <f t="shared" si="14"/>
        <v>461.15</v>
      </c>
      <c r="H134" s="398">
        <f t="shared" si="10"/>
        <v>368.91999999999996</v>
      </c>
      <c r="I134" s="109">
        <f t="shared" si="11"/>
        <v>76.858333333333334</v>
      </c>
      <c r="J134" s="398">
        <f t="shared" si="12"/>
        <v>614.86666666666667</v>
      </c>
      <c r="K134" s="398">
        <v>2988.819</v>
      </c>
      <c r="L134" s="328">
        <f t="shared" si="13"/>
        <v>4049.4639999999999</v>
      </c>
    </row>
    <row r="135" spans="1:13" ht="15" customHeight="1" x14ac:dyDescent="0.3">
      <c r="A135" s="434" t="s">
        <v>6790</v>
      </c>
      <c r="B135" s="434" t="s">
        <v>6797</v>
      </c>
      <c r="C135" s="398" t="s">
        <v>6706</v>
      </c>
      <c r="D135" s="398">
        <v>521.70000000000005</v>
      </c>
      <c r="E135" s="443">
        <v>0</v>
      </c>
      <c r="F135" s="443">
        <v>0</v>
      </c>
      <c r="G135" s="328">
        <f t="shared" si="14"/>
        <v>521.70000000000005</v>
      </c>
      <c r="H135" s="398">
        <f t="shared" si="10"/>
        <v>417.36</v>
      </c>
      <c r="I135" s="109">
        <f t="shared" si="11"/>
        <v>86.95</v>
      </c>
      <c r="J135" s="398">
        <f t="shared" si="12"/>
        <v>695.6</v>
      </c>
      <c r="K135" s="398">
        <v>3053.002</v>
      </c>
      <c r="L135" s="328">
        <f t="shared" si="13"/>
        <v>4252.9120000000003</v>
      </c>
    </row>
    <row r="136" spans="1:13" ht="15" customHeight="1" x14ac:dyDescent="0.3">
      <c r="A136" s="434" t="s">
        <v>6799</v>
      </c>
      <c r="B136" s="434" t="s">
        <v>6801</v>
      </c>
      <c r="C136" s="398" t="s">
        <v>6706</v>
      </c>
      <c r="D136" s="398">
        <v>588.35</v>
      </c>
      <c r="E136" s="443">
        <v>0</v>
      </c>
      <c r="F136" s="443">
        <v>0</v>
      </c>
      <c r="G136" s="328">
        <f t="shared" si="14"/>
        <v>588.35</v>
      </c>
      <c r="H136" s="398">
        <f t="shared" si="10"/>
        <v>470.68000000000006</v>
      </c>
      <c r="I136" s="109">
        <f t="shared" si="11"/>
        <v>98.058333333333337</v>
      </c>
      <c r="J136" s="398">
        <f t="shared" si="12"/>
        <v>784.4666666666667</v>
      </c>
      <c r="K136" s="398">
        <v>3123.6509999999998</v>
      </c>
      <c r="L136" s="328">
        <f t="shared" si="13"/>
        <v>4476.8559999999998</v>
      </c>
    </row>
    <row r="137" spans="1:13" ht="15" customHeight="1" x14ac:dyDescent="0.3">
      <c r="A137" s="434" t="s">
        <v>6788</v>
      </c>
      <c r="B137" s="434" t="s">
        <v>6789</v>
      </c>
      <c r="C137" s="398" t="s">
        <v>6706</v>
      </c>
      <c r="D137" s="398">
        <v>461.15</v>
      </c>
      <c r="E137" s="443">
        <v>0</v>
      </c>
      <c r="F137" s="443">
        <v>0</v>
      </c>
      <c r="G137" s="328">
        <f t="shared" si="14"/>
        <v>461.15</v>
      </c>
      <c r="H137" s="398">
        <f t="shared" si="10"/>
        <v>368.91999999999996</v>
      </c>
      <c r="I137" s="109">
        <f t="shared" si="11"/>
        <v>76.858333333333334</v>
      </c>
      <c r="J137" s="398">
        <f t="shared" si="12"/>
        <v>614.86666666666667</v>
      </c>
      <c r="K137" s="398">
        <v>2988.819</v>
      </c>
      <c r="L137" s="328">
        <f t="shared" si="13"/>
        <v>4049.4639999999999</v>
      </c>
    </row>
    <row r="138" spans="1:13" ht="15" customHeight="1" x14ac:dyDescent="0.3">
      <c r="A138" s="434" t="s">
        <v>6790</v>
      </c>
      <c r="B138" s="434" t="s">
        <v>6791</v>
      </c>
      <c r="C138" s="398" t="s">
        <v>6706</v>
      </c>
      <c r="D138" s="398">
        <v>521.70000000000005</v>
      </c>
      <c r="E138" s="443">
        <v>0</v>
      </c>
      <c r="F138" s="443">
        <v>0</v>
      </c>
      <c r="G138" s="328">
        <f t="shared" si="14"/>
        <v>521.70000000000005</v>
      </c>
      <c r="H138" s="398">
        <f t="shared" si="10"/>
        <v>417.36</v>
      </c>
      <c r="I138" s="109">
        <f t="shared" si="11"/>
        <v>86.95</v>
      </c>
      <c r="J138" s="398">
        <f t="shared" si="12"/>
        <v>695.6</v>
      </c>
      <c r="K138" s="398">
        <v>3053.002</v>
      </c>
      <c r="L138" s="328">
        <f t="shared" si="13"/>
        <v>4252.9120000000003</v>
      </c>
      <c r="M138" s="341" t="s">
        <v>5522</v>
      </c>
    </row>
    <row r="139" spans="1:13" ht="15" customHeight="1" x14ac:dyDescent="0.3">
      <c r="A139" s="434" t="s">
        <v>6790</v>
      </c>
      <c r="B139" s="434" t="s">
        <v>6798</v>
      </c>
      <c r="C139" s="398" t="s">
        <v>6706</v>
      </c>
      <c r="D139" s="398">
        <v>521.70000000000005</v>
      </c>
      <c r="E139" s="443">
        <v>0</v>
      </c>
      <c r="F139" s="443">
        <v>0</v>
      </c>
      <c r="G139" s="328">
        <f t="shared" si="14"/>
        <v>521.70000000000005</v>
      </c>
      <c r="H139" s="398">
        <f t="shared" si="10"/>
        <v>417.36</v>
      </c>
      <c r="I139" s="109">
        <f t="shared" si="11"/>
        <v>86.95</v>
      </c>
      <c r="J139" s="398">
        <f t="shared" si="12"/>
        <v>695.6</v>
      </c>
      <c r="K139" s="398">
        <v>3053.002</v>
      </c>
      <c r="L139" s="328">
        <f t="shared" si="13"/>
        <v>4252.9120000000003</v>
      </c>
      <c r="M139" s="341" t="s">
        <v>5522</v>
      </c>
    </row>
    <row r="140" spans="1:13" ht="15" customHeight="1" x14ac:dyDescent="0.3">
      <c r="A140" s="434" t="s">
        <v>6799</v>
      </c>
      <c r="B140" s="434" t="s">
        <v>6800</v>
      </c>
      <c r="C140" s="398" t="s">
        <v>6706</v>
      </c>
      <c r="D140" s="398">
        <v>588.35</v>
      </c>
      <c r="E140" s="443">
        <v>0</v>
      </c>
      <c r="F140" s="443">
        <v>0</v>
      </c>
      <c r="G140" s="328">
        <f t="shared" si="14"/>
        <v>588.35</v>
      </c>
      <c r="H140" s="398">
        <f t="shared" si="10"/>
        <v>470.68000000000006</v>
      </c>
      <c r="I140" s="109">
        <f t="shared" si="11"/>
        <v>98.058333333333337</v>
      </c>
      <c r="J140" s="398">
        <f t="shared" si="12"/>
        <v>784.4666666666667</v>
      </c>
      <c r="K140" s="398">
        <v>3123.6509999999998</v>
      </c>
      <c r="L140" s="328">
        <f t="shared" si="13"/>
        <v>4476.8559999999998</v>
      </c>
      <c r="M140" s="341" t="s">
        <v>5522</v>
      </c>
    </row>
    <row r="141" spans="1:13" ht="15" customHeight="1" x14ac:dyDescent="0.3">
      <c r="A141" s="434" t="s">
        <v>6799</v>
      </c>
      <c r="B141" s="434" t="s">
        <v>6802</v>
      </c>
      <c r="C141" s="398" t="s">
        <v>6706</v>
      </c>
      <c r="D141" s="398">
        <v>588.35</v>
      </c>
      <c r="E141" s="443">
        <v>0</v>
      </c>
      <c r="F141" s="443">
        <v>0</v>
      </c>
      <c r="G141" s="328">
        <f t="shared" si="14"/>
        <v>588.35</v>
      </c>
      <c r="H141" s="398">
        <f t="shared" si="10"/>
        <v>470.68000000000006</v>
      </c>
      <c r="I141" s="109">
        <f t="shared" si="11"/>
        <v>98.058333333333337</v>
      </c>
      <c r="J141" s="398">
        <f t="shared" si="12"/>
        <v>784.4666666666667</v>
      </c>
      <c r="K141" s="398">
        <v>3123.6509999999998</v>
      </c>
      <c r="L141" s="328">
        <f t="shared" si="13"/>
        <v>4476.8559999999998</v>
      </c>
      <c r="M141" s="341" t="s">
        <v>5522</v>
      </c>
    </row>
    <row r="142" spans="1:13" ht="15" customHeight="1" x14ac:dyDescent="0.3">
      <c r="A142" s="434" t="s">
        <v>6683</v>
      </c>
      <c r="B142" s="434" t="s">
        <v>6772</v>
      </c>
      <c r="C142" s="398" t="s">
        <v>6706</v>
      </c>
      <c r="D142" s="398">
        <v>13194.85</v>
      </c>
      <c r="E142" s="443">
        <v>0</v>
      </c>
      <c r="F142" s="443">
        <v>0</v>
      </c>
      <c r="G142" s="328">
        <f t="shared" si="14"/>
        <v>13194.85</v>
      </c>
      <c r="H142" s="398">
        <f t="shared" si="10"/>
        <v>10555.88</v>
      </c>
      <c r="I142" s="109">
        <f t="shared" si="11"/>
        <v>2199.1416666666664</v>
      </c>
      <c r="J142" s="398">
        <f t="shared" si="12"/>
        <v>17593.133333333331</v>
      </c>
      <c r="K142" s="398">
        <v>16486.540999999997</v>
      </c>
      <c r="L142" s="328">
        <f t="shared" si="13"/>
        <v>46834.695999999996</v>
      </c>
      <c r="M142" s="341" t="s">
        <v>5522</v>
      </c>
    </row>
    <row r="143" spans="1:13" ht="15" customHeight="1" x14ac:dyDescent="0.3">
      <c r="A143" s="434" t="s">
        <v>6685</v>
      </c>
      <c r="B143" s="434" t="s">
        <v>6783</v>
      </c>
      <c r="C143" s="398" t="s">
        <v>6706</v>
      </c>
      <c r="D143" s="398">
        <v>19792.25</v>
      </c>
      <c r="E143" s="443">
        <v>0</v>
      </c>
      <c r="F143" s="443">
        <v>0</v>
      </c>
      <c r="G143" s="328">
        <f t="shared" si="14"/>
        <v>19792.25</v>
      </c>
      <c r="H143" s="398">
        <f t="shared" si="10"/>
        <v>15833.8</v>
      </c>
      <c r="I143" s="109">
        <f t="shared" si="11"/>
        <v>3298.7083333333335</v>
      </c>
      <c r="J143" s="398">
        <f t="shared" si="12"/>
        <v>26389.666666666668</v>
      </c>
      <c r="K143" s="398">
        <v>23479.785</v>
      </c>
      <c r="L143" s="328">
        <f t="shared" si="13"/>
        <v>69001.960000000006</v>
      </c>
      <c r="M143" s="341" t="s">
        <v>5522</v>
      </c>
    </row>
    <row r="144" spans="1:13" ht="15" customHeight="1" x14ac:dyDescent="0.3">
      <c r="A144" s="434" t="s">
        <v>6777</v>
      </c>
      <c r="B144" s="434" t="s">
        <v>6778</v>
      </c>
      <c r="C144" s="398" t="s">
        <v>6706</v>
      </c>
      <c r="D144" s="398">
        <v>15416.95</v>
      </c>
      <c r="E144" s="443">
        <v>0</v>
      </c>
      <c r="F144" s="443">
        <v>0</v>
      </c>
      <c r="G144" s="328">
        <f t="shared" si="14"/>
        <v>15416.95</v>
      </c>
      <c r="H144" s="398">
        <f t="shared" si="10"/>
        <v>12333.56</v>
      </c>
      <c r="I144" s="109">
        <f t="shared" si="11"/>
        <v>2569.4916666666668</v>
      </c>
      <c r="J144" s="398">
        <f t="shared" si="12"/>
        <v>20555.933333333334</v>
      </c>
      <c r="K144" s="398">
        <v>18841.967000000001</v>
      </c>
      <c r="L144" s="328">
        <f t="shared" si="13"/>
        <v>54300.952000000005</v>
      </c>
      <c r="M144" s="341" t="s">
        <v>5522</v>
      </c>
    </row>
    <row r="145" spans="1:13" ht="15" customHeight="1" x14ac:dyDescent="0.3">
      <c r="A145" s="434" t="s">
        <v>6742</v>
      </c>
      <c r="B145" s="434" t="s">
        <v>6865</v>
      </c>
      <c r="C145" s="398" t="s">
        <v>6706</v>
      </c>
      <c r="D145" s="398">
        <v>8158.65</v>
      </c>
      <c r="E145" s="443">
        <v>0</v>
      </c>
      <c r="F145" s="443">
        <v>0</v>
      </c>
      <c r="G145" s="328">
        <f t="shared" si="14"/>
        <v>8158.65</v>
      </c>
      <c r="H145" s="398">
        <f t="shared" si="10"/>
        <v>6526.92</v>
      </c>
      <c r="I145" s="109">
        <f t="shared" si="11"/>
        <v>1359.7749999999999</v>
      </c>
      <c r="J145" s="398">
        <f t="shared" si="12"/>
        <v>10878.199999999999</v>
      </c>
      <c r="K145" s="398">
        <v>11148.169</v>
      </c>
      <c r="L145" s="328">
        <f t="shared" si="13"/>
        <v>29913.063999999998</v>
      </c>
      <c r="M145" s="341" t="s">
        <v>5522</v>
      </c>
    </row>
    <row r="146" spans="1:13" ht="15" customHeight="1" x14ac:dyDescent="0.3">
      <c r="A146" s="434" t="s">
        <v>6742</v>
      </c>
      <c r="B146" s="434" t="s">
        <v>6847</v>
      </c>
      <c r="C146" s="398" t="s">
        <v>6706</v>
      </c>
      <c r="D146" s="398">
        <v>8969.6</v>
      </c>
      <c r="E146" s="443">
        <v>0</v>
      </c>
      <c r="F146" s="443">
        <v>0</v>
      </c>
      <c r="G146" s="328">
        <f t="shared" si="14"/>
        <v>8969.6</v>
      </c>
      <c r="H146" s="398">
        <f t="shared" si="10"/>
        <v>7175.68</v>
      </c>
      <c r="I146" s="109">
        <f t="shared" si="11"/>
        <v>1494.9333333333334</v>
      </c>
      <c r="J146" s="398">
        <f t="shared" si="12"/>
        <v>11959.466666666667</v>
      </c>
      <c r="K146" s="398">
        <v>12007.776</v>
      </c>
      <c r="L146" s="328">
        <f t="shared" si="13"/>
        <v>32637.856</v>
      </c>
      <c r="M146" s="341" t="s">
        <v>5522</v>
      </c>
    </row>
    <row r="147" spans="1:13" ht="15" customHeight="1" x14ac:dyDescent="0.3">
      <c r="A147" s="434" t="s">
        <v>6726</v>
      </c>
      <c r="B147" s="434" t="s">
        <v>6866</v>
      </c>
      <c r="C147" s="398" t="s">
        <v>6706</v>
      </c>
      <c r="D147" s="398">
        <v>9063.75</v>
      </c>
      <c r="E147" s="443">
        <v>0</v>
      </c>
      <c r="F147" s="443">
        <v>0</v>
      </c>
      <c r="G147" s="328">
        <f t="shared" si="14"/>
        <v>9063.75</v>
      </c>
      <c r="H147" s="398">
        <f t="shared" si="10"/>
        <v>7251</v>
      </c>
      <c r="I147" s="109">
        <f t="shared" si="11"/>
        <v>1510.625</v>
      </c>
      <c r="J147" s="398">
        <f t="shared" si="12"/>
        <v>12085</v>
      </c>
      <c r="K147" s="398">
        <v>12107.575000000001</v>
      </c>
      <c r="L147" s="328">
        <f t="shared" si="13"/>
        <v>32954.199999999997</v>
      </c>
      <c r="M147" s="341" t="s">
        <v>5522</v>
      </c>
    </row>
    <row r="148" spans="1:13" ht="15" customHeight="1" x14ac:dyDescent="0.3">
      <c r="A148" s="434" t="s">
        <v>6726</v>
      </c>
      <c r="B148" s="434" t="s">
        <v>6867</v>
      </c>
      <c r="C148" s="398" t="s">
        <v>6706</v>
      </c>
      <c r="D148" s="398">
        <v>9397.5499999999993</v>
      </c>
      <c r="E148" s="443">
        <v>0</v>
      </c>
      <c r="F148" s="443">
        <v>0</v>
      </c>
      <c r="G148" s="328">
        <f t="shared" si="14"/>
        <v>9397.5499999999993</v>
      </c>
      <c r="H148" s="398">
        <f t="shared" si="10"/>
        <v>7518.04</v>
      </c>
      <c r="I148" s="109">
        <f t="shared" si="11"/>
        <v>1566.2583333333332</v>
      </c>
      <c r="J148" s="398">
        <f t="shared" si="12"/>
        <v>12530.066666666666</v>
      </c>
      <c r="K148" s="398">
        <v>12461.402999999998</v>
      </c>
      <c r="L148" s="328">
        <f t="shared" si="13"/>
        <v>34075.767999999996</v>
      </c>
    </row>
    <row r="149" spans="1:13" ht="15" customHeight="1" x14ac:dyDescent="0.3">
      <c r="A149" s="434" t="s">
        <v>6726</v>
      </c>
      <c r="B149" s="434" t="s">
        <v>6868</v>
      </c>
      <c r="C149" s="398" t="s">
        <v>6706</v>
      </c>
      <c r="D149" s="398">
        <v>9217.25</v>
      </c>
      <c r="E149" s="443">
        <v>0</v>
      </c>
      <c r="F149" s="443">
        <v>0</v>
      </c>
      <c r="G149" s="328">
        <f t="shared" si="14"/>
        <v>9217.25</v>
      </c>
      <c r="H149" s="398">
        <f t="shared" si="10"/>
        <v>7373.8</v>
      </c>
      <c r="I149" s="109">
        <f t="shared" si="11"/>
        <v>1536.2083333333335</v>
      </c>
      <c r="J149" s="398">
        <f t="shared" si="12"/>
        <v>12289.666666666668</v>
      </c>
      <c r="K149" s="398">
        <v>12270.285</v>
      </c>
      <c r="L149" s="328">
        <f t="shared" si="13"/>
        <v>33469.960000000006</v>
      </c>
    </row>
    <row r="150" spans="1:13" ht="15" customHeight="1" x14ac:dyDescent="0.3">
      <c r="A150" s="434" t="s">
        <v>6773</v>
      </c>
      <c r="B150" s="434" t="s">
        <v>6774</v>
      </c>
      <c r="C150" s="398" t="s">
        <v>6706</v>
      </c>
      <c r="D150" s="398">
        <v>7916.2</v>
      </c>
      <c r="E150" s="443">
        <v>0</v>
      </c>
      <c r="F150" s="443">
        <v>0</v>
      </c>
      <c r="G150" s="328">
        <f t="shared" si="14"/>
        <v>7916.2</v>
      </c>
      <c r="H150" s="398">
        <f t="shared" si="10"/>
        <v>6332.96</v>
      </c>
      <c r="I150" s="109">
        <f t="shared" si="11"/>
        <v>1319.3666666666668</v>
      </c>
      <c r="J150" s="398">
        <f t="shared" si="12"/>
        <v>10554.933333333334</v>
      </c>
      <c r="K150" s="398">
        <v>10891.171999999999</v>
      </c>
      <c r="L150" s="328">
        <f t="shared" si="13"/>
        <v>29098.432000000001</v>
      </c>
    </row>
    <row r="151" spans="1:13" ht="15" customHeight="1" x14ac:dyDescent="0.3">
      <c r="A151" s="434" t="s">
        <v>6779</v>
      </c>
      <c r="B151" s="434" t="s">
        <v>6780</v>
      </c>
      <c r="C151" s="398" t="s">
        <v>6706</v>
      </c>
      <c r="D151" s="398">
        <v>11874.3</v>
      </c>
      <c r="E151" s="443">
        <v>0</v>
      </c>
      <c r="F151" s="443">
        <v>0</v>
      </c>
      <c r="G151" s="328">
        <f t="shared" si="14"/>
        <v>11874.3</v>
      </c>
      <c r="H151" s="398">
        <f t="shared" si="10"/>
        <v>9499.44</v>
      </c>
      <c r="I151" s="109">
        <f t="shared" si="11"/>
        <v>1979.05</v>
      </c>
      <c r="J151" s="398">
        <f t="shared" si="12"/>
        <v>15832.4</v>
      </c>
      <c r="K151" s="398">
        <v>15086.758</v>
      </c>
      <c r="L151" s="328">
        <f t="shared" si="13"/>
        <v>42397.648000000001</v>
      </c>
    </row>
    <row r="152" spans="1:13" ht="15" customHeight="1" x14ac:dyDescent="0.3">
      <c r="A152" s="434" t="s">
        <v>6775</v>
      </c>
      <c r="B152" s="434" t="s">
        <v>6776</v>
      </c>
      <c r="C152" s="398" t="s">
        <v>6706</v>
      </c>
      <c r="D152" s="398">
        <v>8740.5499999999993</v>
      </c>
      <c r="E152" s="443">
        <v>0</v>
      </c>
      <c r="F152" s="443">
        <v>0</v>
      </c>
      <c r="G152" s="328">
        <f t="shared" si="14"/>
        <v>8740.5499999999993</v>
      </c>
      <c r="H152" s="398">
        <f t="shared" si="10"/>
        <v>6992.4399999999987</v>
      </c>
      <c r="I152" s="109">
        <f t="shared" si="11"/>
        <v>1456.7583333333332</v>
      </c>
      <c r="J152" s="398">
        <f t="shared" si="12"/>
        <v>11654.066666666666</v>
      </c>
      <c r="K152" s="398">
        <v>11764.982999999998</v>
      </c>
      <c r="L152" s="328">
        <f t="shared" si="13"/>
        <v>31868.248</v>
      </c>
    </row>
    <row r="153" spans="1:13" ht="15" customHeight="1" x14ac:dyDescent="0.3">
      <c r="A153" s="434" t="s">
        <v>6775</v>
      </c>
      <c r="B153" s="434" t="s">
        <v>6776</v>
      </c>
      <c r="C153" s="398" t="s">
        <v>6706</v>
      </c>
      <c r="D153" s="398">
        <v>8740.5499999999993</v>
      </c>
      <c r="E153" s="443">
        <v>0</v>
      </c>
      <c r="F153" s="443">
        <v>0</v>
      </c>
      <c r="G153" s="328">
        <f t="shared" si="14"/>
        <v>8740.5499999999993</v>
      </c>
      <c r="H153" s="398">
        <f t="shared" si="10"/>
        <v>6992.4399999999987</v>
      </c>
      <c r="I153" s="109">
        <f t="shared" si="11"/>
        <v>1456.7583333333332</v>
      </c>
      <c r="J153" s="398">
        <f t="shared" si="12"/>
        <v>11654.066666666666</v>
      </c>
      <c r="K153" s="398">
        <v>11764.982999999998</v>
      </c>
      <c r="L153" s="328">
        <f t="shared" si="13"/>
        <v>31868.248</v>
      </c>
    </row>
    <row r="154" spans="1:13" ht="15" customHeight="1" x14ac:dyDescent="0.3">
      <c r="A154" s="434" t="s">
        <v>6781</v>
      </c>
      <c r="B154" s="434" t="s">
        <v>6782</v>
      </c>
      <c r="C154" s="398" t="s">
        <v>6706</v>
      </c>
      <c r="D154" s="398">
        <v>13110.75</v>
      </c>
      <c r="E154" s="443">
        <v>0</v>
      </c>
      <c r="F154" s="443">
        <v>0</v>
      </c>
      <c r="G154" s="328">
        <f t="shared" si="14"/>
        <v>13110.75</v>
      </c>
      <c r="H154" s="398">
        <f t="shared" si="10"/>
        <v>10488.599999999999</v>
      </c>
      <c r="I154" s="109">
        <f t="shared" si="11"/>
        <v>2185.125</v>
      </c>
      <c r="J154" s="398">
        <f t="shared" si="12"/>
        <v>17481</v>
      </c>
      <c r="K154" s="398">
        <v>16397.394999999997</v>
      </c>
      <c r="L154" s="328">
        <f t="shared" si="13"/>
        <v>46552.119999999995</v>
      </c>
    </row>
    <row r="155" spans="1:13" ht="15" customHeight="1" x14ac:dyDescent="0.3">
      <c r="A155" s="434" t="s">
        <v>6784</v>
      </c>
      <c r="B155" s="434" t="s">
        <v>6785</v>
      </c>
      <c r="C155" s="398" t="s">
        <v>6706</v>
      </c>
      <c r="D155" s="398">
        <v>9528</v>
      </c>
      <c r="E155" s="443">
        <v>0</v>
      </c>
      <c r="F155" s="443">
        <v>0</v>
      </c>
      <c r="G155" s="328">
        <f t="shared" si="14"/>
        <v>9528</v>
      </c>
      <c r="H155" s="398">
        <f t="shared" si="10"/>
        <v>7622.4000000000005</v>
      </c>
      <c r="I155" s="109">
        <f t="shared" si="11"/>
        <v>1588</v>
      </c>
      <c r="J155" s="398">
        <f t="shared" si="12"/>
        <v>12704</v>
      </c>
      <c r="K155" s="398">
        <v>12599.68</v>
      </c>
      <c r="L155" s="328">
        <f t="shared" si="13"/>
        <v>34514.080000000002</v>
      </c>
    </row>
    <row r="156" spans="1:13" ht="15" customHeight="1" x14ac:dyDescent="0.3">
      <c r="A156" s="434" t="s">
        <v>6792</v>
      </c>
      <c r="B156" s="434" t="s">
        <v>6793</v>
      </c>
      <c r="C156" s="398" t="s">
        <v>6706</v>
      </c>
      <c r="D156" s="398">
        <v>343.4</v>
      </c>
      <c r="E156" s="443">
        <v>0</v>
      </c>
      <c r="F156" s="443">
        <v>0</v>
      </c>
      <c r="G156" s="328">
        <f t="shared" si="14"/>
        <v>343.4</v>
      </c>
      <c r="H156" s="398">
        <f t="shared" si="10"/>
        <v>274.71999999999997</v>
      </c>
      <c r="I156" s="109">
        <f t="shared" si="11"/>
        <v>57.233333333333327</v>
      </c>
      <c r="J156" s="398">
        <f t="shared" si="12"/>
        <v>457.86666666666662</v>
      </c>
      <c r="K156" s="398">
        <v>2864.0039999999999</v>
      </c>
      <c r="L156" s="328">
        <f t="shared" si="13"/>
        <v>3653.8239999999996</v>
      </c>
    </row>
    <row r="157" spans="1:13" ht="15" customHeight="1" x14ac:dyDescent="0.3">
      <c r="A157" s="434" t="s">
        <v>6794</v>
      </c>
      <c r="B157" s="434" t="s">
        <v>6795</v>
      </c>
      <c r="C157" s="398" t="s">
        <v>6706</v>
      </c>
      <c r="D157" s="398">
        <v>381</v>
      </c>
      <c r="E157" s="443">
        <v>0</v>
      </c>
      <c r="F157" s="443">
        <v>0</v>
      </c>
      <c r="G157" s="328">
        <f t="shared" si="14"/>
        <v>381</v>
      </c>
      <c r="H157" s="398">
        <f t="shared" si="10"/>
        <v>304.79999999999995</v>
      </c>
      <c r="I157" s="109">
        <f t="shared" si="11"/>
        <v>63.5</v>
      </c>
      <c r="J157" s="398">
        <f t="shared" si="12"/>
        <v>508</v>
      </c>
      <c r="K157" s="398">
        <v>2903.8599999999997</v>
      </c>
      <c r="L157" s="328">
        <f t="shared" si="13"/>
        <v>3780.16</v>
      </c>
    </row>
    <row r="158" spans="1:13" ht="15" customHeight="1" x14ac:dyDescent="0.3">
      <c r="A158" s="434" t="s">
        <v>6737</v>
      </c>
      <c r="B158" s="434" t="s">
        <v>6738</v>
      </c>
      <c r="C158" s="398" t="s">
        <v>6706</v>
      </c>
      <c r="D158" s="398">
        <v>12821.8</v>
      </c>
      <c r="E158" s="443">
        <v>0</v>
      </c>
      <c r="F158" s="443">
        <v>0</v>
      </c>
      <c r="G158" s="328">
        <f t="shared" si="14"/>
        <v>12821.8</v>
      </c>
      <c r="H158" s="398">
        <f t="shared" si="10"/>
        <v>10257.439999999999</v>
      </c>
      <c r="I158" s="109">
        <f t="shared" si="11"/>
        <v>2136.9666666666667</v>
      </c>
      <c r="J158" s="398">
        <f t="shared" si="12"/>
        <v>17095.733333333334</v>
      </c>
      <c r="K158" s="398">
        <v>16091.107999999998</v>
      </c>
      <c r="L158" s="328">
        <f t="shared" si="13"/>
        <v>45581.248</v>
      </c>
    </row>
    <row r="159" spans="1:13" ht="15" customHeight="1" x14ac:dyDescent="0.3">
      <c r="A159" s="434" t="s">
        <v>6737</v>
      </c>
      <c r="B159" s="434" t="s">
        <v>6738</v>
      </c>
      <c r="C159" s="398" t="s">
        <v>6706</v>
      </c>
      <c r="D159" s="398">
        <v>12548.9</v>
      </c>
      <c r="E159" s="443">
        <v>0</v>
      </c>
      <c r="F159" s="443">
        <v>0</v>
      </c>
      <c r="G159" s="328">
        <f t="shared" si="14"/>
        <v>12548.9</v>
      </c>
      <c r="H159" s="398">
        <f t="shared" si="10"/>
        <v>10039.120000000001</v>
      </c>
      <c r="I159" s="109">
        <f t="shared" si="11"/>
        <v>2091.4833333333336</v>
      </c>
      <c r="J159" s="398">
        <f t="shared" si="12"/>
        <v>16731.866666666669</v>
      </c>
      <c r="K159" s="398">
        <v>15801.834000000001</v>
      </c>
      <c r="L159" s="328">
        <f t="shared" si="13"/>
        <v>44664.304000000004</v>
      </c>
    </row>
    <row r="160" spans="1:13" ht="15" customHeight="1" x14ac:dyDescent="0.3">
      <c r="A160" s="434" t="s">
        <v>6731</v>
      </c>
      <c r="B160" s="434" t="s">
        <v>6734</v>
      </c>
      <c r="C160" s="398" t="s">
        <v>6706</v>
      </c>
      <c r="D160" s="398">
        <v>8190.45</v>
      </c>
      <c r="E160" s="443">
        <v>0</v>
      </c>
      <c r="F160" s="443">
        <v>0</v>
      </c>
      <c r="G160" s="328">
        <f t="shared" si="14"/>
        <v>8190.45</v>
      </c>
      <c r="H160" s="398">
        <f t="shared" si="10"/>
        <v>6552.36</v>
      </c>
      <c r="I160" s="109">
        <f t="shared" si="11"/>
        <v>1365.0749999999998</v>
      </c>
      <c r="J160" s="398">
        <f t="shared" si="12"/>
        <v>10920.599999999999</v>
      </c>
      <c r="K160" s="398">
        <v>11181.877</v>
      </c>
      <c r="L160" s="328">
        <f t="shared" si="13"/>
        <v>30019.911999999997</v>
      </c>
      <c r="M160" s="341" t="s">
        <v>5522</v>
      </c>
    </row>
    <row r="161" spans="1:13" ht="15" customHeight="1" x14ac:dyDescent="0.3">
      <c r="A161" s="434" t="s">
        <v>6731</v>
      </c>
      <c r="B161" s="434" t="s">
        <v>6733</v>
      </c>
      <c r="C161" s="398" t="s">
        <v>6706</v>
      </c>
      <c r="D161" s="398">
        <v>9397.5499999999993</v>
      </c>
      <c r="E161" s="443">
        <v>0</v>
      </c>
      <c r="F161" s="443">
        <v>0</v>
      </c>
      <c r="G161" s="328">
        <f t="shared" si="14"/>
        <v>9397.5499999999993</v>
      </c>
      <c r="H161" s="398">
        <f t="shared" si="10"/>
        <v>7518.04</v>
      </c>
      <c r="I161" s="109">
        <f t="shared" si="11"/>
        <v>1566.2583333333332</v>
      </c>
      <c r="J161" s="398">
        <f t="shared" si="12"/>
        <v>12530.066666666666</v>
      </c>
      <c r="K161" s="398">
        <v>12461.402999999998</v>
      </c>
      <c r="L161" s="328">
        <f t="shared" si="13"/>
        <v>34075.767999999996</v>
      </c>
      <c r="M161" s="341" t="s">
        <v>5522</v>
      </c>
    </row>
    <row r="162" spans="1:13" ht="15" customHeight="1" x14ac:dyDescent="0.3">
      <c r="A162" s="434" t="s">
        <v>6731</v>
      </c>
      <c r="B162" s="434" t="s">
        <v>6733</v>
      </c>
      <c r="C162" s="398" t="s">
        <v>6706</v>
      </c>
      <c r="D162" s="398">
        <v>8830.4</v>
      </c>
      <c r="E162" s="443">
        <v>0</v>
      </c>
      <c r="F162" s="443">
        <v>0</v>
      </c>
      <c r="G162" s="328">
        <f t="shared" si="14"/>
        <v>8830.4</v>
      </c>
      <c r="H162" s="398">
        <f t="shared" si="10"/>
        <v>7064.32</v>
      </c>
      <c r="I162" s="109">
        <f t="shared" si="11"/>
        <v>1471.7333333333331</v>
      </c>
      <c r="J162" s="398">
        <f t="shared" si="12"/>
        <v>11773.866666666665</v>
      </c>
      <c r="K162" s="398">
        <v>11860.224</v>
      </c>
      <c r="L162" s="328">
        <f t="shared" si="13"/>
        <v>32170.144</v>
      </c>
      <c r="M162" s="341" t="s">
        <v>5522</v>
      </c>
    </row>
    <row r="163" spans="1:13" ht="15" customHeight="1" x14ac:dyDescent="0.3">
      <c r="A163" s="434" t="s">
        <v>6731</v>
      </c>
      <c r="B163" s="434" t="s">
        <v>6732</v>
      </c>
      <c r="C163" s="398" t="s">
        <v>6706</v>
      </c>
      <c r="D163" s="398">
        <v>9882.4500000000007</v>
      </c>
      <c r="E163" s="443">
        <v>0</v>
      </c>
      <c r="F163" s="443">
        <v>0</v>
      </c>
      <c r="G163" s="328">
        <f t="shared" si="14"/>
        <v>9882.4500000000007</v>
      </c>
      <c r="H163" s="398">
        <f t="shared" si="10"/>
        <v>7905.9600000000009</v>
      </c>
      <c r="I163" s="109">
        <f t="shared" si="11"/>
        <v>1647.075</v>
      </c>
      <c r="J163" s="398">
        <f t="shared" si="12"/>
        <v>13176.6</v>
      </c>
      <c r="K163" s="398">
        <v>12975.397000000001</v>
      </c>
      <c r="L163" s="328">
        <f t="shared" si="13"/>
        <v>35705.032000000007</v>
      </c>
      <c r="M163" s="341" t="s">
        <v>5522</v>
      </c>
    </row>
    <row r="164" spans="1:13" ht="15" customHeight="1" x14ac:dyDescent="0.3">
      <c r="A164" s="434" t="s">
        <v>6792</v>
      </c>
      <c r="B164" s="434" t="s">
        <v>6812</v>
      </c>
      <c r="C164" s="398" t="s">
        <v>6706</v>
      </c>
      <c r="D164" s="398">
        <v>343.4</v>
      </c>
      <c r="E164" s="443">
        <v>0</v>
      </c>
      <c r="F164" s="443">
        <v>0</v>
      </c>
      <c r="G164" s="328">
        <f t="shared" si="14"/>
        <v>343.4</v>
      </c>
      <c r="H164" s="398">
        <f t="shared" si="10"/>
        <v>274.71999999999997</v>
      </c>
      <c r="I164" s="109">
        <f t="shared" si="11"/>
        <v>57.233333333333327</v>
      </c>
      <c r="J164" s="398">
        <f t="shared" si="12"/>
        <v>457.86666666666662</v>
      </c>
      <c r="K164" s="398">
        <v>2864.0039999999999</v>
      </c>
      <c r="L164" s="328">
        <f t="shared" si="13"/>
        <v>3653.8239999999996</v>
      </c>
      <c r="M164" s="341" t="s">
        <v>5522</v>
      </c>
    </row>
    <row r="165" spans="1:13" ht="15" customHeight="1" x14ac:dyDescent="0.3">
      <c r="A165" s="434" t="s">
        <v>6794</v>
      </c>
      <c r="B165" s="434" t="s">
        <v>6813</v>
      </c>
      <c r="C165" s="398" t="s">
        <v>6706</v>
      </c>
      <c r="D165" s="398">
        <v>381</v>
      </c>
      <c r="E165" s="443">
        <v>0</v>
      </c>
      <c r="F165" s="443">
        <v>0</v>
      </c>
      <c r="G165" s="328">
        <f t="shared" si="14"/>
        <v>381</v>
      </c>
      <c r="H165" s="398">
        <f t="shared" ref="H165:H167" si="15">(G165/30)*24</f>
        <v>304.79999999999995</v>
      </c>
      <c r="I165" s="109">
        <f t="shared" ref="I165:I167" si="16">(D165/30)*5</f>
        <v>63.5</v>
      </c>
      <c r="J165" s="398">
        <f t="shared" ref="J165:J167" si="17">(D165/30)*40</f>
        <v>508</v>
      </c>
      <c r="K165" s="398">
        <v>2903.8599999999997</v>
      </c>
      <c r="L165" s="328">
        <f t="shared" ref="L165" si="18">SUM(H165:K165)</f>
        <v>3780.16</v>
      </c>
    </row>
    <row r="166" spans="1:13" ht="15" customHeight="1" x14ac:dyDescent="0.3">
      <c r="A166" s="434" t="s">
        <v>6755</v>
      </c>
      <c r="B166" s="434" t="s">
        <v>6757</v>
      </c>
      <c r="C166" s="398" t="s">
        <v>6706</v>
      </c>
      <c r="D166" s="398">
        <v>9363.75</v>
      </c>
      <c r="E166" s="443">
        <v>0</v>
      </c>
      <c r="F166" s="443">
        <v>0</v>
      </c>
      <c r="G166" s="328">
        <f t="shared" ref="G166:G167" si="19">SUM(D166:F166)</f>
        <v>9363.75</v>
      </c>
      <c r="H166" s="398">
        <f t="shared" si="15"/>
        <v>7491</v>
      </c>
      <c r="I166" s="109">
        <f t="shared" si="16"/>
        <v>1560.625</v>
      </c>
      <c r="J166" s="398">
        <f t="shared" si="17"/>
        <v>12485</v>
      </c>
      <c r="K166" s="398">
        <v>12425.575000000001</v>
      </c>
      <c r="L166" s="328">
        <f t="shared" ref="L166:L167" si="20">SUM(H166:K166)</f>
        <v>33962.199999999997</v>
      </c>
    </row>
    <row r="167" spans="1:13" ht="15" customHeight="1" x14ac:dyDescent="0.3">
      <c r="A167" s="434" t="s">
        <v>6755</v>
      </c>
      <c r="B167" s="434" t="s">
        <v>6756</v>
      </c>
      <c r="C167" s="398" t="s">
        <v>6706</v>
      </c>
      <c r="D167" s="398">
        <v>3397.55</v>
      </c>
      <c r="E167" s="443">
        <v>0</v>
      </c>
      <c r="F167" s="443">
        <v>0</v>
      </c>
      <c r="G167" s="328">
        <f t="shared" si="19"/>
        <v>3397.55</v>
      </c>
      <c r="H167" s="398">
        <f t="shared" si="15"/>
        <v>2718.0400000000004</v>
      </c>
      <c r="I167" s="109">
        <f t="shared" si="16"/>
        <v>566.25833333333344</v>
      </c>
      <c r="J167" s="398">
        <f t="shared" si="17"/>
        <v>4530.0666666666675</v>
      </c>
      <c r="K167" s="398">
        <v>6101.4030000000002</v>
      </c>
      <c r="L167" s="328">
        <f t="shared" si="20"/>
        <v>13915.768000000002</v>
      </c>
    </row>
    <row r="169" spans="1:13" x14ac:dyDescent="0.3">
      <c r="A169" s="404" t="s">
        <v>6702</v>
      </c>
    </row>
    <row r="170" spans="1:13" s="116" customFormat="1" ht="15" x14ac:dyDescent="0.3">
      <c r="B170" s="452" t="s">
        <v>5601</v>
      </c>
      <c r="C170" s="105"/>
      <c r="D170" s="115"/>
      <c r="E170" s="115"/>
      <c r="F170" s="115"/>
    </row>
    <row r="171" spans="1:13" s="116" customFormat="1" ht="15" x14ac:dyDescent="0.3">
      <c r="B171" s="306" t="s">
        <v>4249</v>
      </c>
      <c r="C171" s="728" t="s">
        <v>3296</v>
      </c>
      <c r="D171" s="729"/>
      <c r="E171" s="729"/>
      <c r="F171" s="729"/>
    </row>
    <row r="172" spans="1:13" s="116" customFormat="1" ht="15" x14ac:dyDescent="0.3">
      <c r="B172" s="453">
        <v>1311</v>
      </c>
      <c r="C172" s="721" t="s">
        <v>6869</v>
      </c>
      <c r="D172" s="722"/>
      <c r="E172" s="722"/>
      <c r="F172" s="723"/>
    </row>
    <row r="173" spans="1:13" x14ac:dyDescent="0.3">
      <c r="B173" s="453">
        <v>1321</v>
      </c>
      <c r="C173" s="721" t="s">
        <v>6870</v>
      </c>
      <c r="D173" s="722"/>
      <c r="E173" s="722"/>
      <c r="F173" s="723"/>
    </row>
    <row r="174" spans="1:13" x14ac:dyDescent="0.3">
      <c r="B174" s="453">
        <v>1345</v>
      </c>
      <c r="C174" s="721" t="s">
        <v>6871</v>
      </c>
      <c r="D174" s="722"/>
      <c r="E174" s="722"/>
      <c r="F174" s="723"/>
    </row>
    <row r="175" spans="1:13" x14ac:dyDescent="0.3">
      <c r="B175" s="453">
        <v>1541</v>
      </c>
      <c r="C175" s="721" t="s">
        <v>6872</v>
      </c>
      <c r="D175" s="722"/>
      <c r="E175" s="722"/>
      <c r="F175" s="723"/>
    </row>
    <row r="176" spans="1:13" x14ac:dyDescent="0.3">
      <c r="B176" s="453">
        <v>1591</v>
      </c>
      <c r="C176" s="721" t="s">
        <v>6873</v>
      </c>
      <c r="D176" s="722"/>
      <c r="E176" s="722"/>
      <c r="F176" s="723"/>
    </row>
    <row r="177" spans="2:6" x14ac:dyDescent="0.3">
      <c r="B177" s="453">
        <v>1711</v>
      </c>
      <c r="C177" s="721" t="s">
        <v>6874</v>
      </c>
      <c r="D177" s="722"/>
      <c r="E177" s="722"/>
      <c r="F177" s="723"/>
    </row>
    <row r="178" spans="2:6" x14ac:dyDescent="0.3">
      <c r="B178" s="453">
        <v>1712</v>
      </c>
      <c r="C178" s="721" t="s">
        <v>6875</v>
      </c>
      <c r="D178" s="722"/>
      <c r="E178" s="722"/>
      <c r="F178" s="723"/>
    </row>
  </sheetData>
  <mergeCells count="29">
    <mergeCell ref="C178:F178"/>
    <mergeCell ref="C172:F172"/>
    <mergeCell ref="C173:F173"/>
    <mergeCell ref="C174:F174"/>
    <mergeCell ref="C175:F175"/>
    <mergeCell ref="C176:F176"/>
    <mergeCell ref="C177:F177"/>
    <mergeCell ref="A35:A36"/>
    <mergeCell ref="B35:B36"/>
    <mergeCell ref="C35:C36"/>
    <mergeCell ref="D35:G35"/>
    <mergeCell ref="H35:L35"/>
    <mergeCell ref="C171:F171"/>
    <mergeCell ref="A5:J5"/>
    <mergeCell ref="K5:L5"/>
    <mergeCell ref="A6:J6"/>
    <mergeCell ref="K6:L6"/>
    <mergeCell ref="A7:C7"/>
    <mergeCell ref="A8:A9"/>
    <mergeCell ref="B8:B9"/>
    <mergeCell ref="C8:C9"/>
    <mergeCell ref="D8:G8"/>
    <mergeCell ref="H8:L8"/>
    <mergeCell ref="A2:J2"/>
    <mergeCell ref="K2:L2"/>
    <mergeCell ref="A3:J3"/>
    <mergeCell ref="K3:L3"/>
    <mergeCell ref="A4:J4"/>
    <mergeCell ref="K4:L4"/>
  </mergeCells>
  <pageMargins left="0.7" right="0.7" top="0.75" bottom="0.75" header="0.3" footer="0.3"/>
  <pageSetup scale="63" fitToHeight="0" orientation="landscape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A89"/>
  <sheetViews>
    <sheetView showGridLines="0" topLeftCell="A72" workbookViewId="0">
      <selection sqref="A1:H1"/>
    </sheetView>
  </sheetViews>
  <sheetFormatPr baseColWidth="10" defaultColWidth="11.453125" defaultRowHeight="12.5" x14ac:dyDescent="0.25"/>
  <cols>
    <col min="1" max="1" width="22.54296875" style="105" customWidth="1"/>
    <col min="2" max="2" width="46.453125" style="105" customWidth="1"/>
    <col min="3" max="4" width="13.81640625" style="105" customWidth="1"/>
    <col min="5" max="5" width="17.26953125" style="105" customWidth="1"/>
    <col min="6" max="6" width="18" style="105" customWidth="1"/>
    <col min="7" max="157" width="11.453125" style="105"/>
    <col min="158" max="16384" width="11.453125" style="222"/>
  </cols>
  <sheetData>
    <row r="1" spans="1:157" ht="14" x14ac:dyDescent="0.3">
      <c r="A1" s="1728"/>
      <c r="B1" s="1728"/>
      <c r="C1" s="1728"/>
      <c r="D1" s="1728"/>
      <c r="E1" s="1728"/>
      <c r="F1" s="1728"/>
    </row>
    <row r="2" spans="1:157" ht="15" x14ac:dyDescent="0.25">
      <c r="A2" s="703" t="s">
        <v>4160</v>
      </c>
      <c r="B2" s="703"/>
      <c r="C2" s="703"/>
      <c r="D2" s="703"/>
      <c r="E2" s="703"/>
      <c r="F2" s="703"/>
    </row>
    <row r="3" spans="1:157" ht="15" x14ac:dyDescent="0.25">
      <c r="A3" s="703" t="s">
        <v>7</v>
      </c>
      <c r="B3" s="703"/>
      <c r="C3" s="703"/>
      <c r="D3" s="703"/>
      <c r="E3" s="703"/>
      <c r="F3" s="703"/>
    </row>
    <row r="4" spans="1:157" ht="15" x14ac:dyDescent="0.25">
      <c r="A4" s="703" t="s">
        <v>4262</v>
      </c>
      <c r="B4" s="703"/>
      <c r="C4" s="703"/>
      <c r="D4" s="703"/>
      <c r="E4" s="703"/>
      <c r="F4" s="703"/>
    </row>
    <row r="5" spans="1:157" ht="15" x14ac:dyDescent="0.25">
      <c r="A5" s="703" t="s">
        <v>4760</v>
      </c>
      <c r="B5" s="703"/>
      <c r="C5" s="703"/>
      <c r="D5" s="703"/>
      <c r="E5" s="703"/>
      <c r="F5" s="703"/>
    </row>
    <row r="6" spans="1:157" s="341" customFormat="1" ht="15" customHeight="1" x14ac:dyDescent="0.3">
      <c r="A6" s="704" t="s">
        <v>4229</v>
      </c>
      <c r="B6" s="704" t="s">
        <v>4229</v>
      </c>
      <c r="C6" s="704" t="s">
        <v>4229</v>
      </c>
      <c r="D6" s="704"/>
      <c r="E6" s="704" t="s">
        <v>4229</v>
      </c>
      <c r="F6" s="704" t="s">
        <v>4229</v>
      </c>
    </row>
    <row r="7" spans="1:157" s="341" customFormat="1" ht="15" customHeight="1" x14ac:dyDescent="0.3">
      <c r="A7" s="342" t="s">
        <v>533</v>
      </c>
      <c r="B7" s="342" t="s">
        <v>533</v>
      </c>
      <c r="C7" s="343" t="s">
        <v>533</v>
      </c>
      <c r="D7" s="343"/>
      <c r="E7" s="342" t="s">
        <v>533</v>
      </c>
      <c r="F7" s="342" t="s">
        <v>533</v>
      </c>
    </row>
    <row r="8" spans="1:157" s="344" customFormat="1" ht="15" customHeight="1" x14ac:dyDescent="0.25">
      <c r="A8" s="734" t="s">
        <v>4230</v>
      </c>
      <c r="B8" s="734" t="s">
        <v>4231</v>
      </c>
      <c r="C8" s="734" t="s">
        <v>4232</v>
      </c>
      <c r="D8" s="735" t="s">
        <v>6632</v>
      </c>
      <c r="E8" s="737" t="s">
        <v>4233</v>
      </c>
      <c r="F8" s="737" t="s">
        <v>4233</v>
      </c>
    </row>
    <row r="9" spans="1:157" s="344" customFormat="1" ht="15" customHeight="1" x14ac:dyDescent="0.25">
      <c r="A9" s="734" t="s">
        <v>4230</v>
      </c>
      <c r="B9" s="734" t="s">
        <v>4231</v>
      </c>
      <c r="C9" s="734" t="s">
        <v>4232</v>
      </c>
      <c r="D9" s="736"/>
      <c r="E9" s="454" t="s">
        <v>4234</v>
      </c>
      <c r="F9" s="454" t="s">
        <v>4235</v>
      </c>
    </row>
    <row r="10" spans="1:157" x14ac:dyDescent="0.25">
      <c r="A10" s="1729"/>
      <c r="B10" s="1730"/>
      <c r="C10" s="1731"/>
      <c r="D10" s="1731"/>
      <c r="E10" s="1732"/>
      <c r="F10" s="1732"/>
    </row>
    <row r="11" spans="1:157" x14ac:dyDescent="0.25">
      <c r="A11" s="730" t="s">
        <v>4167</v>
      </c>
      <c r="B11" s="730" t="s">
        <v>4167</v>
      </c>
      <c r="C11" s="1733"/>
      <c r="D11" s="1733"/>
      <c r="E11" s="1734"/>
      <c r="F11" s="1734"/>
    </row>
    <row r="12" spans="1:157" s="1736" customFormat="1" x14ac:dyDescent="0.35">
      <c r="A12" s="100" t="s">
        <v>6876</v>
      </c>
      <c r="B12" s="100" t="s">
        <v>6877</v>
      </c>
      <c r="C12" s="101">
        <v>12</v>
      </c>
      <c r="D12" s="108">
        <v>0</v>
      </c>
      <c r="E12" s="108">
        <v>17973.32</v>
      </c>
      <c r="F12" s="109">
        <v>23171.96</v>
      </c>
      <c r="G12" s="1735"/>
      <c r="H12" s="1735"/>
      <c r="I12" s="1735"/>
      <c r="J12" s="1735"/>
      <c r="K12" s="1735"/>
      <c r="L12" s="1735"/>
      <c r="M12" s="1735"/>
      <c r="N12" s="1735"/>
      <c r="O12" s="1735"/>
      <c r="P12" s="1735"/>
      <c r="Q12" s="1735"/>
      <c r="R12" s="1735"/>
      <c r="S12" s="1735"/>
      <c r="T12" s="1735"/>
      <c r="U12" s="1735"/>
      <c r="V12" s="1735"/>
      <c r="W12" s="1735"/>
      <c r="X12" s="1735"/>
      <c r="Y12" s="1735"/>
      <c r="Z12" s="1735"/>
      <c r="AA12" s="1735"/>
      <c r="AB12" s="1735"/>
      <c r="AC12" s="1735"/>
      <c r="AD12" s="1735"/>
      <c r="AE12" s="1735"/>
      <c r="AF12" s="1735"/>
      <c r="AG12" s="1735"/>
      <c r="AH12" s="1735"/>
      <c r="AI12" s="1735"/>
      <c r="AJ12" s="1735"/>
      <c r="AK12" s="1735"/>
      <c r="AL12" s="1735"/>
      <c r="AM12" s="1735"/>
      <c r="AN12" s="1735"/>
      <c r="AO12" s="1735"/>
      <c r="AP12" s="1735"/>
      <c r="AQ12" s="1735"/>
      <c r="AR12" s="1735"/>
      <c r="AS12" s="1735"/>
      <c r="AT12" s="1735"/>
      <c r="AU12" s="1735"/>
      <c r="AV12" s="1735"/>
      <c r="AW12" s="1735"/>
      <c r="AX12" s="1735"/>
      <c r="AY12" s="1735"/>
      <c r="AZ12" s="1735"/>
      <c r="BA12" s="1735"/>
      <c r="BB12" s="1735"/>
      <c r="BC12" s="1735"/>
      <c r="BD12" s="1735"/>
      <c r="BE12" s="1735"/>
      <c r="BF12" s="1735"/>
      <c r="BG12" s="1735"/>
      <c r="BH12" s="1735"/>
      <c r="BI12" s="1735"/>
      <c r="BJ12" s="1735"/>
      <c r="BK12" s="1735"/>
      <c r="BL12" s="1735"/>
      <c r="BM12" s="1735"/>
      <c r="BN12" s="1735"/>
      <c r="BO12" s="1735"/>
      <c r="BP12" s="1735"/>
      <c r="BQ12" s="1735"/>
      <c r="BR12" s="1735"/>
      <c r="BS12" s="1735"/>
      <c r="BT12" s="1735"/>
      <c r="BU12" s="1735"/>
      <c r="BV12" s="1735"/>
      <c r="BW12" s="1735"/>
      <c r="BX12" s="1735"/>
      <c r="BY12" s="1735"/>
      <c r="BZ12" s="1735"/>
      <c r="CA12" s="1735"/>
      <c r="CB12" s="1735"/>
      <c r="CC12" s="1735"/>
      <c r="CD12" s="1735"/>
      <c r="CE12" s="1735"/>
      <c r="CF12" s="1735"/>
      <c r="CG12" s="1735"/>
      <c r="CH12" s="1735"/>
      <c r="CI12" s="1735"/>
      <c r="CJ12" s="1735"/>
      <c r="CK12" s="1735"/>
      <c r="CL12" s="1735"/>
      <c r="CM12" s="1735"/>
      <c r="CN12" s="1735"/>
      <c r="CO12" s="1735"/>
      <c r="CP12" s="1735"/>
      <c r="CQ12" s="1735"/>
      <c r="CR12" s="1735"/>
      <c r="CS12" s="1735"/>
      <c r="CT12" s="1735"/>
      <c r="CU12" s="1735"/>
      <c r="CV12" s="1735"/>
      <c r="CW12" s="1735"/>
      <c r="CX12" s="1735"/>
      <c r="CY12" s="1735"/>
      <c r="CZ12" s="1735"/>
      <c r="DA12" s="1735"/>
      <c r="DB12" s="1735"/>
      <c r="DC12" s="1735"/>
      <c r="DD12" s="1735"/>
      <c r="DE12" s="1735"/>
      <c r="DF12" s="1735"/>
      <c r="DG12" s="1735"/>
      <c r="DH12" s="1735"/>
      <c r="DI12" s="1735"/>
      <c r="DJ12" s="1735"/>
      <c r="DK12" s="1735"/>
      <c r="DL12" s="1735"/>
      <c r="DM12" s="1735"/>
      <c r="DN12" s="1735"/>
      <c r="DO12" s="1735"/>
      <c r="DP12" s="1735"/>
      <c r="DQ12" s="1735"/>
      <c r="DR12" s="1735"/>
      <c r="DS12" s="1735"/>
      <c r="DT12" s="1735"/>
      <c r="DU12" s="1735"/>
      <c r="DV12" s="1735"/>
      <c r="DW12" s="1735"/>
      <c r="DX12" s="1735"/>
      <c r="DY12" s="1735"/>
      <c r="DZ12" s="1735"/>
      <c r="EA12" s="1735"/>
      <c r="EB12" s="1735"/>
      <c r="EC12" s="1735"/>
      <c r="ED12" s="1735"/>
      <c r="EE12" s="1735"/>
      <c r="EF12" s="1735"/>
      <c r="EG12" s="1735"/>
      <c r="EH12" s="1735"/>
      <c r="EI12" s="1735"/>
      <c r="EJ12" s="1735"/>
      <c r="EK12" s="1735"/>
      <c r="EL12" s="1735"/>
      <c r="EM12" s="1735"/>
      <c r="EN12" s="1735"/>
      <c r="EO12" s="1735"/>
      <c r="EP12" s="1735"/>
      <c r="EQ12" s="1735"/>
      <c r="ER12" s="1735"/>
      <c r="ES12" s="1735"/>
      <c r="ET12" s="1735"/>
      <c r="EU12" s="1735"/>
      <c r="EV12" s="1735"/>
      <c r="EW12" s="1735"/>
      <c r="EX12" s="1735"/>
      <c r="EY12" s="1735"/>
      <c r="EZ12" s="1735"/>
      <c r="FA12" s="1735"/>
    </row>
    <row r="13" spans="1:157" s="1736" customFormat="1" x14ac:dyDescent="0.35">
      <c r="A13" s="924" t="s">
        <v>6878</v>
      </c>
      <c r="B13" s="924" t="s">
        <v>6879</v>
      </c>
      <c r="C13" s="874">
        <v>33</v>
      </c>
      <c r="D13" s="874">
        <v>0</v>
      </c>
      <c r="E13" s="101">
        <v>31902.14</v>
      </c>
      <c r="F13" s="101">
        <v>32594.84</v>
      </c>
      <c r="G13" s="1735"/>
      <c r="H13" s="1735"/>
      <c r="I13" s="1735"/>
      <c r="J13" s="1735"/>
      <c r="K13" s="1735"/>
      <c r="L13" s="1735"/>
      <c r="M13" s="1735"/>
      <c r="N13" s="1735"/>
      <c r="O13" s="1735"/>
      <c r="P13" s="1735"/>
      <c r="Q13" s="1735"/>
      <c r="R13" s="1735"/>
      <c r="S13" s="1735"/>
      <c r="T13" s="1735"/>
      <c r="U13" s="1735"/>
      <c r="V13" s="1735"/>
      <c r="W13" s="1735"/>
      <c r="X13" s="1735"/>
      <c r="Y13" s="1735"/>
      <c r="Z13" s="1735"/>
      <c r="AA13" s="1735"/>
      <c r="AB13" s="1735"/>
      <c r="AC13" s="1735"/>
      <c r="AD13" s="1735"/>
      <c r="AE13" s="1735"/>
      <c r="AF13" s="1735"/>
      <c r="AG13" s="1735"/>
      <c r="AH13" s="1735"/>
      <c r="AI13" s="1735"/>
      <c r="AJ13" s="1735"/>
      <c r="AK13" s="1735"/>
      <c r="AL13" s="1735"/>
      <c r="AM13" s="1735"/>
      <c r="AN13" s="1735"/>
      <c r="AO13" s="1735"/>
      <c r="AP13" s="1735"/>
      <c r="AQ13" s="1735"/>
      <c r="AR13" s="1735"/>
      <c r="AS13" s="1735"/>
      <c r="AT13" s="1735"/>
      <c r="AU13" s="1735"/>
      <c r="AV13" s="1735"/>
      <c r="AW13" s="1735"/>
      <c r="AX13" s="1735"/>
      <c r="AY13" s="1735"/>
      <c r="AZ13" s="1735"/>
      <c r="BA13" s="1735"/>
      <c r="BB13" s="1735"/>
      <c r="BC13" s="1735"/>
      <c r="BD13" s="1735"/>
      <c r="BE13" s="1735"/>
      <c r="BF13" s="1735"/>
      <c r="BG13" s="1735"/>
      <c r="BH13" s="1735"/>
      <c r="BI13" s="1735"/>
      <c r="BJ13" s="1735"/>
      <c r="BK13" s="1735"/>
      <c r="BL13" s="1735"/>
      <c r="BM13" s="1735"/>
      <c r="BN13" s="1735"/>
      <c r="BO13" s="1735"/>
      <c r="BP13" s="1735"/>
      <c r="BQ13" s="1735"/>
      <c r="BR13" s="1735"/>
      <c r="BS13" s="1735"/>
      <c r="BT13" s="1735"/>
      <c r="BU13" s="1735"/>
      <c r="BV13" s="1735"/>
      <c r="BW13" s="1735"/>
      <c r="BX13" s="1735"/>
      <c r="BY13" s="1735"/>
      <c r="BZ13" s="1735"/>
      <c r="CA13" s="1735"/>
      <c r="CB13" s="1735"/>
      <c r="CC13" s="1735"/>
      <c r="CD13" s="1735"/>
      <c r="CE13" s="1735"/>
      <c r="CF13" s="1735"/>
      <c r="CG13" s="1735"/>
      <c r="CH13" s="1735"/>
      <c r="CI13" s="1735"/>
      <c r="CJ13" s="1735"/>
      <c r="CK13" s="1735"/>
      <c r="CL13" s="1735"/>
      <c r="CM13" s="1735"/>
      <c r="CN13" s="1735"/>
      <c r="CO13" s="1735"/>
      <c r="CP13" s="1735"/>
      <c r="CQ13" s="1735"/>
      <c r="CR13" s="1735"/>
      <c r="CS13" s="1735"/>
      <c r="CT13" s="1735"/>
      <c r="CU13" s="1735"/>
      <c r="CV13" s="1735"/>
      <c r="CW13" s="1735"/>
      <c r="CX13" s="1735"/>
      <c r="CY13" s="1735"/>
      <c r="CZ13" s="1735"/>
      <c r="DA13" s="1735"/>
      <c r="DB13" s="1735"/>
      <c r="DC13" s="1735"/>
      <c r="DD13" s="1735"/>
      <c r="DE13" s="1735"/>
      <c r="DF13" s="1735"/>
      <c r="DG13" s="1735"/>
      <c r="DH13" s="1735"/>
      <c r="DI13" s="1735"/>
      <c r="DJ13" s="1735"/>
      <c r="DK13" s="1735"/>
      <c r="DL13" s="1735"/>
      <c r="DM13" s="1735"/>
      <c r="DN13" s="1735"/>
      <c r="DO13" s="1735"/>
      <c r="DP13" s="1735"/>
      <c r="DQ13" s="1735"/>
      <c r="DR13" s="1735"/>
      <c r="DS13" s="1735"/>
      <c r="DT13" s="1735"/>
      <c r="DU13" s="1735"/>
      <c r="DV13" s="1735"/>
      <c r="DW13" s="1735"/>
      <c r="DX13" s="1735"/>
      <c r="DY13" s="1735"/>
      <c r="DZ13" s="1735"/>
      <c r="EA13" s="1735"/>
      <c r="EB13" s="1735"/>
      <c r="EC13" s="1735"/>
      <c r="ED13" s="1735"/>
      <c r="EE13" s="1735"/>
      <c r="EF13" s="1735"/>
      <c r="EG13" s="1735"/>
      <c r="EH13" s="1735"/>
      <c r="EI13" s="1735"/>
      <c r="EJ13" s="1735"/>
      <c r="EK13" s="1735"/>
      <c r="EL13" s="1735"/>
      <c r="EM13" s="1735"/>
      <c r="EN13" s="1735"/>
      <c r="EO13" s="1735"/>
      <c r="EP13" s="1735"/>
      <c r="EQ13" s="1735"/>
      <c r="ER13" s="1735"/>
      <c r="ES13" s="1735"/>
      <c r="ET13" s="1735"/>
      <c r="EU13" s="1735"/>
      <c r="EV13" s="1735"/>
      <c r="EW13" s="1735"/>
      <c r="EX13" s="1735"/>
      <c r="EY13" s="1735"/>
      <c r="EZ13" s="1735"/>
      <c r="FA13" s="1735"/>
    </row>
    <row r="14" spans="1:157" s="1736" customFormat="1" x14ac:dyDescent="0.35">
      <c r="A14" s="924" t="s">
        <v>6880</v>
      </c>
      <c r="B14" s="924" t="s">
        <v>6881</v>
      </c>
      <c r="C14" s="874">
        <v>5</v>
      </c>
      <c r="D14" s="874">
        <v>0</v>
      </c>
      <c r="E14" s="101">
        <v>8636</v>
      </c>
      <c r="F14" s="101">
        <v>8636</v>
      </c>
      <c r="G14" s="1735"/>
      <c r="H14" s="1735"/>
      <c r="I14" s="1735"/>
      <c r="J14" s="1735"/>
      <c r="K14" s="1735"/>
      <c r="L14" s="1735"/>
      <c r="M14" s="1735"/>
      <c r="N14" s="1735"/>
      <c r="O14" s="1735"/>
      <c r="P14" s="1735"/>
      <c r="Q14" s="1735"/>
      <c r="R14" s="1735"/>
      <c r="S14" s="1735"/>
      <c r="T14" s="1735"/>
      <c r="U14" s="1735"/>
      <c r="V14" s="1735"/>
      <c r="W14" s="1735"/>
      <c r="X14" s="1735"/>
      <c r="Y14" s="1735"/>
      <c r="Z14" s="1735"/>
      <c r="AA14" s="1735"/>
      <c r="AB14" s="1735"/>
      <c r="AC14" s="1735"/>
      <c r="AD14" s="1735"/>
      <c r="AE14" s="1735"/>
      <c r="AF14" s="1735"/>
      <c r="AG14" s="1735"/>
      <c r="AH14" s="1735"/>
      <c r="AI14" s="1735"/>
      <c r="AJ14" s="1735"/>
      <c r="AK14" s="1735"/>
      <c r="AL14" s="1735"/>
      <c r="AM14" s="1735"/>
      <c r="AN14" s="1735"/>
      <c r="AO14" s="1735"/>
      <c r="AP14" s="1735"/>
      <c r="AQ14" s="1735"/>
      <c r="AR14" s="1735"/>
      <c r="AS14" s="1735"/>
      <c r="AT14" s="1735"/>
      <c r="AU14" s="1735"/>
      <c r="AV14" s="1735"/>
      <c r="AW14" s="1735"/>
      <c r="AX14" s="1735"/>
      <c r="AY14" s="1735"/>
      <c r="AZ14" s="1735"/>
      <c r="BA14" s="1735"/>
      <c r="BB14" s="1735"/>
      <c r="BC14" s="1735"/>
      <c r="BD14" s="1735"/>
      <c r="BE14" s="1735"/>
      <c r="BF14" s="1735"/>
      <c r="BG14" s="1735"/>
      <c r="BH14" s="1735"/>
      <c r="BI14" s="1735"/>
      <c r="BJ14" s="1735"/>
      <c r="BK14" s="1735"/>
      <c r="BL14" s="1735"/>
      <c r="BM14" s="1735"/>
      <c r="BN14" s="1735"/>
      <c r="BO14" s="1735"/>
      <c r="BP14" s="1735"/>
      <c r="BQ14" s="1735"/>
      <c r="BR14" s="1735"/>
      <c r="BS14" s="1735"/>
      <c r="BT14" s="1735"/>
      <c r="BU14" s="1735"/>
      <c r="BV14" s="1735"/>
      <c r="BW14" s="1735"/>
      <c r="BX14" s="1735"/>
      <c r="BY14" s="1735"/>
      <c r="BZ14" s="1735"/>
      <c r="CA14" s="1735"/>
      <c r="CB14" s="1735"/>
      <c r="CC14" s="1735"/>
      <c r="CD14" s="1735"/>
      <c r="CE14" s="1735"/>
      <c r="CF14" s="1735"/>
      <c r="CG14" s="1735"/>
      <c r="CH14" s="1735"/>
      <c r="CI14" s="1735"/>
      <c r="CJ14" s="1735"/>
      <c r="CK14" s="1735"/>
      <c r="CL14" s="1735"/>
      <c r="CM14" s="1735"/>
      <c r="CN14" s="1735"/>
      <c r="CO14" s="1735"/>
      <c r="CP14" s="1735"/>
      <c r="CQ14" s="1735"/>
      <c r="CR14" s="1735"/>
      <c r="CS14" s="1735"/>
      <c r="CT14" s="1735"/>
      <c r="CU14" s="1735"/>
      <c r="CV14" s="1735"/>
      <c r="CW14" s="1735"/>
      <c r="CX14" s="1735"/>
      <c r="CY14" s="1735"/>
      <c r="CZ14" s="1735"/>
      <c r="DA14" s="1735"/>
      <c r="DB14" s="1735"/>
      <c r="DC14" s="1735"/>
      <c r="DD14" s="1735"/>
      <c r="DE14" s="1735"/>
      <c r="DF14" s="1735"/>
      <c r="DG14" s="1735"/>
      <c r="DH14" s="1735"/>
      <c r="DI14" s="1735"/>
      <c r="DJ14" s="1735"/>
      <c r="DK14" s="1735"/>
      <c r="DL14" s="1735"/>
      <c r="DM14" s="1735"/>
      <c r="DN14" s="1735"/>
      <c r="DO14" s="1735"/>
      <c r="DP14" s="1735"/>
      <c r="DQ14" s="1735"/>
      <c r="DR14" s="1735"/>
      <c r="DS14" s="1735"/>
      <c r="DT14" s="1735"/>
      <c r="DU14" s="1735"/>
      <c r="DV14" s="1735"/>
      <c r="DW14" s="1735"/>
      <c r="DX14" s="1735"/>
      <c r="DY14" s="1735"/>
      <c r="DZ14" s="1735"/>
      <c r="EA14" s="1735"/>
      <c r="EB14" s="1735"/>
      <c r="EC14" s="1735"/>
      <c r="ED14" s="1735"/>
      <c r="EE14" s="1735"/>
      <c r="EF14" s="1735"/>
      <c r="EG14" s="1735"/>
      <c r="EH14" s="1735"/>
      <c r="EI14" s="1735"/>
      <c r="EJ14" s="1735"/>
      <c r="EK14" s="1735"/>
      <c r="EL14" s="1735"/>
      <c r="EM14" s="1735"/>
      <c r="EN14" s="1735"/>
      <c r="EO14" s="1735"/>
      <c r="EP14" s="1735"/>
      <c r="EQ14" s="1735"/>
      <c r="ER14" s="1735"/>
      <c r="ES14" s="1735"/>
      <c r="ET14" s="1735"/>
      <c r="EU14" s="1735"/>
      <c r="EV14" s="1735"/>
      <c r="EW14" s="1735"/>
      <c r="EX14" s="1735"/>
      <c r="EY14" s="1735"/>
      <c r="EZ14" s="1735"/>
      <c r="FA14" s="1735"/>
    </row>
    <row r="15" spans="1:157" s="1736" customFormat="1" x14ac:dyDescent="0.35">
      <c r="A15" s="924" t="s">
        <v>6882</v>
      </c>
      <c r="B15" s="924" t="s">
        <v>6883</v>
      </c>
      <c r="C15" s="874">
        <v>3</v>
      </c>
      <c r="D15" s="874">
        <v>0</v>
      </c>
      <c r="E15" s="101">
        <v>9058.7800000000007</v>
      </c>
      <c r="F15" s="101">
        <v>9058.7800000000007</v>
      </c>
      <c r="G15" s="1735"/>
      <c r="H15" s="1735"/>
      <c r="I15" s="1735"/>
      <c r="J15" s="1735"/>
      <c r="K15" s="1735"/>
      <c r="L15" s="1735"/>
      <c r="M15" s="1735"/>
      <c r="N15" s="1735"/>
      <c r="O15" s="1735"/>
      <c r="P15" s="1735"/>
      <c r="Q15" s="1735"/>
      <c r="R15" s="1735"/>
      <c r="S15" s="1735"/>
      <c r="T15" s="1735"/>
      <c r="U15" s="1735"/>
      <c r="V15" s="1735"/>
      <c r="W15" s="1735"/>
      <c r="X15" s="1735"/>
      <c r="Y15" s="1735"/>
      <c r="Z15" s="1735"/>
      <c r="AA15" s="1735"/>
      <c r="AB15" s="1735"/>
      <c r="AC15" s="1735"/>
      <c r="AD15" s="1735"/>
      <c r="AE15" s="1735"/>
      <c r="AF15" s="1735"/>
      <c r="AG15" s="1735"/>
      <c r="AH15" s="1735"/>
      <c r="AI15" s="1735"/>
      <c r="AJ15" s="1735"/>
      <c r="AK15" s="1735"/>
      <c r="AL15" s="1735"/>
      <c r="AM15" s="1735"/>
      <c r="AN15" s="1735"/>
      <c r="AO15" s="1735"/>
      <c r="AP15" s="1735"/>
      <c r="AQ15" s="1735"/>
      <c r="AR15" s="1735"/>
      <c r="AS15" s="1735"/>
      <c r="AT15" s="1735"/>
      <c r="AU15" s="1735"/>
      <c r="AV15" s="1735"/>
      <c r="AW15" s="1735"/>
      <c r="AX15" s="1735"/>
      <c r="AY15" s="1735"/>
      <c r="AZ15" s="1735"/>
      <c r="BA15" s="1735"/>
      <c r="BB15" s="1735"/>
      <c r="BC15" s="1735"/>
      <c r="BD15" s="1735"/>
      <c r="BE15" s="1735"/>
      <c r="BF15" s="1735"/>
      <c r="BG15" s="1735"/>
      <c r="BH15" s="1735"/>
      <c r="BI15" s="1735"/>
      <c r="BJ15" s="1735"/>
      <c r="BK15" s="1735"/>
      <c r="BL15" s="1735"/>
      <c r="BM15" s="1735"/>
      <c r="BN15" s="1735"/>
      <c r="BO15" s="1735"/>
      <c r="BP15" s="1735"/>
      <c r="BQ15" s="1735"/>
      <c r="BR15" s="1735"/>
      <c r="BS15" s="1735"/>
      <c r="BT15" s="1735"/>
      <c r="BU15" s="1735"/>
      <c r="BV15" s="1735"/>
      <c r="BW15" s="1735"/>
      <c r="BX15" s="1735"/>
      <c r="BY15" s="1735"/>
      <c r="BZ15" s="1735"/>
      <c r="CA15" s="1735"/>
      <c r="CB15" s="1735"/>
      <c r="CC15" s="1735"/>
      <c r="CD15" s="1735"/>
      <c r="CE15" s="1735"/>
      <c r="CF15" s="1735"/>
      <c r="CG15" s="1735"/>
      <c r="CH15" s="1735"/>
      <c r="CI15" s="1735"/>
      <c r="CJ15" s="1735"/>
      <c r="CK15" s="1735"/>
      <c r="CL15" s="1735"/>
      <c r="CM15" s="1735"/>
      <c r="CN15" s="1735"/>
      <c r="CO15" s="1735"/>
      <c r="CP15" s="1735"/>
      <c r="CQ15" s="1735"/>
      <c r="CR15" s="1735"/>
      <c r="CS15" s="1735"/>
      <c r="CT15" s="1735"/>
      <c r="CU15" s="1735"/>
      <c r="CV15" s="1735"/>
      <c r="CW15" s="1735"/>
      <c r="CX15" s="1735"/>
      <c r="CY15" s="1735"/>
      <c r="CZ15" s="1735"/>
      <c r="DA15" s="1735"/>
      <c r="DB15" s="1735"/>
      <c r="DC15" s="1735"/>
      <c r="DD15" s="1735"/>
      <c r="DE15" s="1735"/>
      <c r="DF15" s="1735"/>
      <c r="DG15" s="1735"/>
      <c r="DH15" s="1735"/>
      <c r="DI15" s="1735"/>
      <c r="DJ15" s="1735"/>
      <c r="DK15" s="1735"/>
      <c r="DL15" s="1735"/>
      <c r="DM15" s="1735"/>
      <c r="DN15" s="1735"/>
      <c r="DO15" s="1735"/>
      <c r="DP15" s="1735"/>
      <c r="DQ15" s="1735"/>
      <c r="DR15" s="1735"/>
      <c r="DS15" s="1735"/>
      <c r="DT15" s="1735"/>
      <c r="DU15" s="1735"/>
      <c r="DV15" s="1735"/>
      <c r="DW15" s="1735"/>
      <c r="DX15" s="1735"/>
      <c r="DY15" s="1735"/>
      <c r="DZ15" s="1735"/>
      <c r="EA15" s="1735"/>
      <c r="EB15" s="1735"/>
      <c r="EC15" s="1735"/>
      <c r="ED15" s="1735"/>
      <c r="EE15" s="1735"/>
      <c r="EF15" s="1735"/>
      <c r="EG15" s="1735"/>
      <c r="EH15" s="1735"/>
      <c r="EI15" s="1735"/>
      <c r="EJ15" s="1735"/>
      <c r="EK15" s="1735"/>
      <c r="EL15" s="1735"/>
      <c r="EM15" s="1735"/>
      <c r="EN15" s="1735"/>
      <c r="EO15" s="1735"/>
      <c r="EP15" s="1735"/>
      <c r="EQ15" s="1735"/>
      <c r="ER15" s="1735"/>
      <c r="ES15" s="1735"/>
      <c r="ET15" s="1735"/>
      <c r="EU15" s="1735"/>
      <c r="EV15" s="1735"/>
      <c r="EW15" s="1735"/>
      <c r="EX15" s="1735"/>
      <c r="EY15" s="1735"/>
      <c r="EZ15" s="1735"/>
      <c r="FA15" s="1735"/>
    </row>
    <row r="16" spans="1:157" s="1736" customFormat="1" x14ac:dyDescent="0.35">
      <c r="A16" s="924" t="s">
        <v>6884</v>
      </c>
      <c r="B16" s="924" t="s">
        <v>6885</v>
      </c>
      <c r="C16" s="874">
        <v>3</v>
      </c>
      <c r="D16" s="874">
        <v>0</v>
      </c>
      <c r="E16" s="101">
        <v>9856.48</v>
      </c>
      <c r="F16" s="101">
        <v>9856.48</v>
      </c>
      <c r="G16" s="1735"/>
      <c r="H16" s="1735"/>
      <c r="I16" s="1735"/>
      <c r="J16" s="1735"/>
      <c r="K16" s="1735"/>
      <c r="L16" s="1735"/>
      <c r="M16" s="1735"/>
      <c r="N16" s="1735"/>
      <c r="O16" s="1735"/>
      <c r="P16" s="1735"/>
      <c r="Q16" s="1735"/>
      <c r="R16" s="1735"/>
      <c r="S16" s="1735"/>
      <c r="T16" s="1735"/>
      <c r="U16" s="1735"/>
      <c r="V16" s="1735"/>
      <c r="W16" s="1735"/>
      <c r="X16" s="1735"/>
      <c r="Y16" s="1735"/>
      <c r="Z16" s="1735"/>
      <c r="AA16" s="1735"/>
      <c r="AB16" s="1735"/>
      <c r="AC16" s="1735"/>
      <c r="AD16" s="1735"/>
      <c r="AE16" s="1735"/>
      <c r="AF16" s="1735"/>
      <c r="AG16" s="1735"/>
      <c r="AH16" s="1735"/>
      <c r="AI16" s="1735"/>
      <c r="AJ16" s="1735"/>
      <c r="AK16" s="1735"/>
      <c r="AL16" s="1735"/>
      <c r="AM16" s="1735"/>
      <c r="AN16" s="1735"/>
      <c r="AO16" s="1735"/>
      <c r="AP16" s="1735"/>
      <c r="AQ16" s="1735"/>
      <c r="AR16" s="1735"/>
      <c r="AS16" s="1735"/>
      <c r="AT16" s="1735"/>
      <c r="AU16" s="1735"/>
      <c r="AV16" s="1735"/>
      <c r="AW16" s="1735"/>
      <c r="AX16" s="1735"/>
      <c r="AY16" s="1735"/>
      <c r="AZ16" s="1735"/>
      <c r="BA16" s="1735"/>
      <c r="BB16" s="1735"/>
      <c r="BC16" s="1735"/>
      <c r="BD16" s="1735"/>
      <c r="BE16" s="1735"/>
      <c r="BF16" s="1735"/>
      <c r="BG16" s="1735"/>
      <c r="BH16" s="1735"/>
      <c r="BI16" s="1735"/>
      <c r="BJ16" s="1735"/>
      <c r="BK16" s="1735"/>
      <c r="BL16" s="1735"/>
      <c r="BM16" s="1735"/>
      <c r="BN16" s="1735"/>
      <c r="BO16" s="1735"/>
      <c r="BP16" s="1735"/>
      <c r="BQ16" s="1735"/>
      <c r="BR16" s="1735"/>
      <c r="BS16" s="1735"/>
      <c r="BT16" s="1735"/>
      <c r="BU16" s="1735"/>
      <c r="BV16" s="1735"/>
      <c r="BW16" s="1735"/>
      <c r="BX16" s="1735"/>
      <c r="BY16" s="1735"/>
      <c r="BZ16" s="1735"/>
      <c r="CA16" s="1735"/>
      <c r="CB16" s="1735"/>
      <c r="CC16" s="1735"/>
      <c r="CD16" s="1735"/>
      <c r="CE16" s="1735"/>
      <c r="CF16" s="1735"/>
      <c r="CG16" s="1735"/>
      <c r="CH16" s="1735"/>
      <c r="CI16" s="1735"/>
      <c r="CJ16" s="1735"/>
      <c r="CK16" s="1735"/>
      <c r="CL16" s="1735"/>
      <c r="CM16" s="1735"/>
      <c r="CN16" s="1735"/>
      <c r="CO16" s="1735"/>
      <c r="CP16" s="1735"/>
      <c r="CQ16" s="1735"/>
      <c r="CR16" s="1735"/>
      <c r="CS16" s="1735"/>
      <c r="CT16" s="1735"/>
      <c r="CU16" s="1735"/>
      <c r="CV16" s="1735"/>
      <c r="CW16" s="1735"/>
      <c r="CX16" s="1735"/>
      <c r="CY16" s="1735"/>
      <c r="CZ16" s="1735"/>
      <c r="DA16" s="1735"/>
      <c r="DB16" s="1735"/>
      <c r="DC16" s="1735"/>
      <c r="DD16" s="1735"/>
      <c r="DE16" s="1735"/>
      <c r="DF16" s="1735"/>
      <c r="DG16" s="1735"/>
      <c r="DH16" s="1735"/>
      <c r="DI16" s="1735"/>
      <c r="DJ16" s="1735"/>
      <c r="DK16" s="1735"/>
      <c r="DL16" s="1735"/>
      <c r="DM16" s="1735"/>
      <c r="DN16" s="1735"/>
      <c r="DO16" s="1735"/>
      <c r="DP16" s="1735"/>
      <c r="DQ16" s="1735"/>
      <c r="DR16" s="1735"/>
      <c r="DS16" s="1735"/>
      <c r="DT16" s="1735"/>
      <c r="DU16" s="1735"/>
      <c r="DV16" s="1735"/>
      <c r="DW16" s="1735"/>
      <c r="DX16" s="1735"/>
      <c r="DY16" s="1735"/>
      <c r="DZ16" s="1735"/>
      <c r="EA16" s="1735"/>
      <c r="EB16" s="1735"/>
      <c r="EC16" s="1735"/>
      <c r="ED16" s="1735"/>
      <c r="EE16" s="1735"/>
      <c r="EF16" s="1735"/>
      <c r="EG16" s="1735"/>
      <c r="EH16" s="1735"/>
      <c r="EI16" s="1735"/>
      <c r="EJ16" s="1735"/>
      <c r="EK16" s="1735"/>
      <c r="EL16" s="1735"/>
      <c r="EM16" s="1735"/>
      <c r="EN16" s="1735"/>
      <c r="EO16" s="1735"/>
      <c r="EP16" s="1735"/>
      <c r="EQ16" s="1735"/>
      <c r="ER16" s="1735"/>
      <c r="ES16" s="1735"/>
      <c r="ET16" s="1735"/>
      <c r="EU16" s="1735"/>
      <c r="EV16" s="1735"/>
      <c r="EW16" s="1735"/>
      <c r="EX16" s="1735"/>
      <c r="EY16" s="1735"/>
      <c r="EZ16" s="1735"/>
      <c r="FA16" s="1735"/>
    </row>
    <row r="17" spans="1:157" s="1737" customFormat="1" x14ac:dyDescent="0.35">
      <c r="A17" s="1298" t="s">
        <v>6886</v>
      </c>
      <c r="B17" s="1298" t="s">
        <v>6887</v>
      </c>
      <c r="C17" s="1299">
        <v>1</v>
      </c>
      <c r="D17" s="1299">
        <v>0</v>
      </c>
      <c r="E17" s="164">
        <v>9058.76</v>
      </c>
      <c r="F17" s="164">
        <v>9058.76</v>
      </c>
    </row>
    <row r="18" spans="1:157" s="1736" customFormat="1" x14ac:dyDescent="0.35">
      <c r="A18" s="924" t="s">
        <v>6888</v>
      </c>
      <c r="B18" s="924" t="s">
        <v>6889</v>
      </c>
      <c r="C18" s="874">
        <v>1</v>
      </c>
      <c r="D18" s="874">
        <v>0</v>
      </c>
      <c r="E18" s="101">
        <v>10022.52</v>
      </c>
      <c r="F18" s="101">
        <v>10022.52</v>
      </c>
      <c r="G18" s="1735"/>
      <c r="H18" s="1735"/>
      <c r="I18" s="1735"/>
      <c r="J18" s="1735"/>
      <c r="K18" s="1735"/>
      <c r="L18" s="1735"/>
      <c r="M18" s="1735"/>
      <c r="N18" s="1735"/>
      <c r="O18" s="1735"/>
      <c r="P18" s="1735"/>
      <c r="Q18" s="1735"/>
      <c r="R18" s="1735"/>
      <c r="S18" s="1735"/>
      <c r="T18" s="1735"/>
      <c r="U18" s="1735"/>
      <c r="V18" s="1735"/>
      <c r="W18" s="1735"/>
      <c r="X18" s="1735"/>
      <c r="Y18" s="1735"/>
      <c r="Z18" s="1735"/>
      <c r="AA18" s="1735"/>
      <c r="AB18" s="1735"/>
      <c r="AC18" s="1735"/>
      <c r="AD18" s="1735"/>
      <c r="AE18" s="1735"/>
      <c r="AF18" s="1735"/>
      <c r="AG18" s="1735"/>
      <c r="AH18" s="1735"/>
      <c r="AI18" s="1735"/>
      <c r="AJ18" s="1735"/>
      <c r="AK18" s="1735"/>
      <c r="AL18" s="1735"/>
      <c r="AM18" s="1735"/>
      <c r="AN18" s="1735"/>
      <c r="AO18" s="1735"/>
      <c r="AP18" s="1735"/>
      <c r="AQ18" s="1735"/>
      <c r="AR18" s="1735"/>
      <c r="AS18" s="1735"/>
      <c r="AT18" s="1735"/>
      <c r="AU18" s="1735"/>
      <c r="AV18" s="1735"/>
      <c r="AW18" s="1735"/>
      <c r="AX18" s="1735"/>
      <c r="AY18" s="1735"/>
      <c r="AZ18" s="1735"/>
      <c r="BA18" s="1735"/>
      <c r="BB18" s="1735"/>
      <c r="BC18" s="1735"/>
      <c r="BD18" s="1735"/>
      <c r="BE18" s="1735"/>
      <c r="BF18" s="1735"/>
      <c r="BG18" s="1735"/>
      <c r="BH18" s="1735"/>
      <c r="BI18" s="1735"/>
      <c r="BJ18" s="1735"/>
      <c r="BK18" s="1735"/>
      <c r="BL18" s="1735"/>
      <c r="BM18" s="1735"/>
      <c r="BN18" s="1735"/>
      <c r="BO18" s="1735"/>
      <c r="BP18" s="1735"/>
      <c r="BQ18" s="1735"/>
      <c r="BR18" s="1735"/>
      <c r="BS18" s="1735"/>
      <c r="BT18" s="1735"/>
      <c r="BU18" s="1735"/>
      <c r="BV18" s="1735"/>
      <c r="BW18" s="1735"/>
      <c r="BX18" s="1735"/>
      <c r="BY18" s="1735"/>
      <c r="BZ18" s="1735"/>
      <c r="CA18" s="1735"/>
      <c r="CB18" s="1735"/>
      <c r="CC18" s="1735"/>
      <c r="CD18" s="1735"/>
      <c r="CE18" s="1735"/>
      <c r="CF18" s="1735"/>
      <c r="CG18" s="1735"/>
      <c r="CH18" s="1735"/>
      <c r="CI18" s="1735"/>
      <c r="CJ18" s="1735"/>
      <c r="CK18" s="1735"/>
      <c r="CL18" s="1735"/>
      <c r="CM18" s="1735"/>
      <c r="CN18" s="1735"/>
      <c r="CO18" s="1735"/>
      <c r="CP18" s="1735"/>
      <c r="CQ18" s="1735"/>
      <c r="CR18" s="1735"/>
      <c r="CS18" s="1735"/>
      <c r="CT18" s="1735"/>
      <c r="CU18" s="1735"/>
      <c r="CV18" s="1735"/>
      <c r="CW18" s="1735"/>
      <c r="CX18" s="1735"/>
      <c r="CY18" s="1735"/>
      <c r="CZ18" s="1735"/>
      <c r="DA18" s="1735"/>
      <c r="DB18" s="1735"/>
      <c r="DC18" s="1735"/>
      <c r="DD18" s="1735"/>
      <c r="DE18" s="1735"/>
      <c r="DF18" s="1735"/>
      <c r="DG18" s="1735"/>
      <c r="DH18" s="1735"/>
      <c r="DI18" s="1735"/>
      <c r="DJ18" s="1735"/>
      <c r="DK18" s="1735"/>
      <c r="DL18" s="1735"/>
      <c r="DM18" s="1735"/>
      <c r="DN18" s="1735"/>
      <c r="DO18" s="1735"/>
      <c r="DP18" s="1735"/>
      <c r="DQ18" s="1735"/>
      <c r="DR18" s="1735"/>
      <c r="DS18" s="1735"/>
      <c r="DT18" s="1735"/>
      <c r="DU18" s="1735"/>
      <c r="DV18" s="1735"/>
      <c r="DW18" s="1735"/>
      <c r="DX18" s="1735"/>
      <c r="DY18" s="1735"/>
      <c r="DZ18" s="1735"/>
      <c r="EA18" s="1735"/>
      <c r="EB18" s="1735"/>
      <c r="EC18" s="1735"/>
      <c r="ED18" s="1735"/>
      <c r="EE18" s="1735"/>
      <c r="EF18" s="1735"/>
      <c r="EG18" s="1735"/>
      <c r="EH18" s="1735"/>
      <c r="EI18" s="1735"/>
      <c r="EJ18" s="1735"/>
      <c r="EK18" s="1735"/>
      <c r="EL18" s="1735"/>
      <c r="EM18" s="1735"/>
      <c r="EN18" s="1735"/>
      <c r="EO18" s="1735"/>
      <c r="EP18" s="1735"/>
      <c r="EQ18" s="1735"/>
      <c r="ER18" s="1735"/>
      <c r="ES18" s="1735"/>
      <c r="ET18" s="1735"/>
      <c r="EU18" s="1735"/>
      <c r="EV18" s="1735"/>
      <c r="EW18" s="1735"/>
      <c r="EX18" s="1735"/>
      <c r="EY18" s="1735"/>
      <c r="EZ18" s="1735"/>
      <c r="FA18" s="1735"/>
    </row>
    <row r="19" spans="1:157" s="1736" customFormat="1" x14ac:dyDescent="0.35">
      <c r="A19" s="924" t="s">
        <v>6890</v>
      </c>
      <c r="B19" s="924" t="s">
        <v>6891</v>
      </c>
      <c r="C19" s="874">
        <v>1</v>
      </c>
      <c r="D19" s="874">
        <v>0</v>
      </c>
      <c r="E19" s="101">
        <v>18301.32</v>
      </c>
      <c r="F19" s="101">
        <v>18301.32</v>
      </c>
      <c r="G19" s="1735"/>
      <c r="H19" s="1735"/>
      <c r="I19" s="1735"/>
      <c r="J19" s="1735"/>
      <c r="K19" s="1735"/>
      <c r="L19" s="1735"/>
      <c r="M19" s="1735"/>
      <c r="N19" s="1735"/>
      <c r="O19" s="1735"/>
      <c r="P19" s="1735"/>
      <c r="Q19" s="1735"/>
      <c r="R19" s="1735"/>
      <c r="S19" s="1735"/>
      <c r="T19" s="1735"/>
      <c r="U19" s="1735"/>
      <c r="V19" s="1735"/>
      <c r="W19" s="1735"/>
      <c r="X19" s="1735"/>
      <c r="Y19" s="1735"/>
      <c r="Z19" s="1735"/>
      <c r="AA19" s="1735"/>
      <c r="AB19" s="1735"/>
      <c r="AC19" s="1735"/>
      <c r="AD19" s="1735"/>
      <c r="AE19" s="1735"/>
      <c r="AF19" s="1735"/>
      <c r="AG19" s="1735"/>
      <c r="AH19" s="1735"/>
      <c r="AI19" s="1735"/>
      <c r="AJ19" s="1735"/>
      <c r="AK19" s="1735"/>
      <c r="AL19" s="1735"/>
      <c r="AM19" s="1735"/>
      <c r="AN19" s="1735"/>
      <c r="AO19" s="1735"/>
      <c r="AP19" s="1735"/>
      <c r="AQ19" s="1735"/>
      <c r="AR19" s="1735"/>
      <c r="AS19" s="1735"/>
      <c r="AT19" s="1735"/>
      <c r="AU19" s="1735"/>
      <c r="AV19" s="1735"/>
      <c r="AW19" s="1735"/>
      <c r="AX19" s="1735"/>
      <c r="AY19" s="1735"/>
      <c r="AZ19" s="1735"/>
      <c r="BA19" s="1735"/>
      <c r="BB19" s="1735"/>
      <c r="BC19" s="1735"/>
      <c r="BD19" s="1735"/>
      <c r="BE19" s="1735"/>
      <c r="BF19" s="1735"/>
      <c r="BG19" s="1735"/>
      <c r="BH19" s="1735"/>
      <c r="BI19" s="1735"/>
      <c r="BJ19" s="1735"/>
      <c r="BK19" s="1735"/>
      <c r="BL19" s="1735"/>
      <c r="BM19" s="1735"/>
      <c r="BN19" s="1735"/>
      <c r="BO19" s="1735"/>
      <c r="BP19" s="1735"/>
      <c r="BQ19" s="1735"/>
      <c r="BR19" s="1735"/>
      <c r="BS19" s="1735"/>
      <c r="BT19" s="1735"/>
      <c r="BU19" s="1735"/>
      <c r="BV19" s="1735"/>
      <c r="BW19" s="1735"/>
      <c r="BX19" s="1735"/>
      <c r="BY19" s="1735"/>
      <c r="BZ19" s="1735"/>
      <c r="CA19" s="1735"/>
      <c r="CB19" s="1735"/>
      <c r="CC19" s="1735"/>
      <c r="CD19" s="1735"/>
      <c r="CE19" s="1735"/>
      <c r="CF19" s="1735"/>
      <c r="CG19" s="1735"/>
      <c r="CH19" s="1735"/>
      <c r="CI19" s="1735"/>
      <c r="CJ19" s="1735"/>
      <c r="CK19" s="1735"/>
      <c r="CL19" s="1735"/>
      <c r="CM19" s="1735"/>
      <c r="CN19" s="1735"/>
      <c r="CO19" s="1735"/>
      <c r="CP19" s="1735"/>
      <c r="CQ19" s="1735"/>
      <c r="CR19" s="1735"/>
      <c r="CS19" s="1735"/>
      <c r="CT19" s="1735"/>
      <c r="CU19" s="1735"/>
      <c r="CV19" s="1735"/>
      <c r="CW19" s="1735"/>
      <c r="CX19" s="1735"/>
      <c r="CY19" s="1735"/>
      <c r="CZ19" s="1735"/>
      <c r="DA19" s="1735"/>
      <c r="DB19" s="1735"/>
      <c r="DC19" s="1735"/>
      <c r="DD19" s="1735"/>
      <c r="DE19" s="1735"/>
      <c r="DF19" s="1735"/>
      <c r="DG19" s="1735"/>
      <c r="DH19" s="1735"/>
      <c r="DI19" s="1735"/>
      <c r="DJ19" s="1735"/>
      <c r="DK19" s="1735"/>
      <c r="DL19" s="1735"/>
      <c r="DM19" s="1735"/>
      <c r="DN19" s="1735"/>
      <c r="DO19" s="1735"/>
      <c r="DP19" s="1735"/>
      <c r="DQ19" s="1735"/>
      <c r="DR19" s="1735"/>
      <c r="DS19" s="1735"/>
      <c r="DT19" s="1735"/>
      <c r="DU19" s="1735"/>
      <c r="DV19" s="1735"/>
      <c r="DW19" s="1735"/>
      <c r="DX19" s="1735"/>
      <c r="DY19" s="1735"/>
      <c r="DZ19" s="1735"/>
      <c r="EA19" s="1735"/>
      <c r="EB19" s="1735"/>
      <c r="EC19" s="1735"/>
      <c r="ED19" s="1735"/>
      <c r="EE19" s="1735"/>
      <c r="EF19" s="1735"/>
      <c r="EG19" s="1735"/>
      <c r="EH19" s="1735"/>
      <c r="EI19" s="1735"/>
      <c r="EJ19" s="1735"/>
      <c r="EK19" s="1735"/>
      <c r="EL19" s="1735"/>
      <c r="EM19" s="1735"/>
      <c r="EN19" s="1735"/>
      <c r="EO19" s="1735"/>
      <c r="EP19" s="1735"/>
      <c r="EQ19" s="1735"/>
      <c r="ER19" s="1735"/>
      <c r="ES19" s="1735"/>
      <c r="ET19" s="1735"/>
      <c r="EU19" s="1735"/>
      <c r="EV19" s="1735"/>
      <c r="EW19" s="1735"/>
      <c r="EX19" s="1735"/>
      <c r="EY19" s="1735"/>
      <c r="EZ19" s="1735"/>
      <c r="FA19" s="1735"/>
    </row>
    <row r="20" spans="1:157" s="344" customFormat="1" ht="15" customHeight="1" x14ac:dyDescent="0.25">
      <c r="A20" s="423" t="s">
        <v>533</v>
      </c>
      <c r="B20" s="455" t="s">
        <v>4238</v>
      </c>
      <c r="C20" s="456">
        <f>SUM(C12:C19)</f>
        <v>59</v>
      </c>
      <c r="D20" s="457">
        <f>SUM(D12:D19)</f>
        <v>0</v>
      </c>
      <c r="E20" s="424" t="s">
        <v>533</v>
      </c>
      <c r="F20" s="424" t="s">
        <v>533</v>
      </c>
    </row>
    <row r="21" spans="1:157" x14ac:dyDescent="0.25">
      <c r="A21" s="915"/>
      <c r="B21" s="916"/>
      <c r="C21" s="1731"/>
      <c r="D21" s="1731"/>
      <c r="E21" s="1738"/>
      <c r="F21" s="1738"/>
    </row>
    <row r="22" spans="1:157" x14ac:dyDescent="0.25">
      <c r="A22" s="915"/>
      <c r="B22" s="916"/>
      <c r="C22" s="1731"/>
      <c r="D22" s="1731"/>
      <c r="E22" s="1738"/>
      <c r="F22" s="1738"/>
    </row>
    <row r="23" spans="1:157" s="344" customFormat="1" ht="15" customHeight="1" x14ac:dyDescent="0.25">
      <c r="A23" s="731" t="s">
        <v>4168</v>
      </c>
      <c r="B23" s="731" t="s">
        <v>4168</v>
      </c>
      <c r="C23" s="374" t="s">
        <v>533</v>
      </c>
      <c r="D23" s="374"/>
      <c r="E23" s="375" t="s">
        <v>533</v>
      </c>
      <c r="F23" s="375" t="s">
        <v>533</v>
      </c>
    </row>
    <row r="24" spans="1:157" s="1736" customFormat="1" x14ac:dyDescent="0.35">
      <c r="A24" s="924" t="s">
        <v>6892</v>
      </c>
      <c r="B24" s="924" t="s">
        <v>6893</v>
      </c>
      <c r="C24" s="874">
        <v>22</v>
      </c>
      <c r="D24" s="874">
        <v>0</v>
      </c>
      <c r="E24" s="101">
        <v>8871.44</v>
      </c>
      <c r="F24" s="101">
        <v>9926.3799999999992</v>
      </c>
      <c r="G24" s="1735"/>
      <c r="H24" s="1735"/>
      <c r="I24" s="1735"/>
      <c r="J24" s="1735"/>
      <c r="K24" s="1735"/>
      <c r="L24" s="1735"/>
      <c r="M24" s="1735"/>
      <c r="N24" s="1735"/>
      <c r="O24" s="1735"/>
      <c r="P24" s="1735"/>
      <c r="Q24" s="1735"/>
      <c r="R24" s="1735"/>
      <c r="S24" s="1735"/>
      <c r="T24" s="1735"/>
      <c r="U24" s="1735"/>
      <c r="V24" s="1735"/>
      <c r="W24" s="1735"/>
      <c r="X24" s="1735"/>
      <c r="Y24" s="1735"/>
      <c r="Z24" s="1735"/>
      <c r="AA24" s="1735"/>
      <c r="AB24" s="1735"/>
      <c r="AC24" s="1735"/>
      <c r="AD24" s="1735"/>
      <c r="AE24" s="1735"/>
      <c r="AF24" s="1735"/>
      <c r="AG24" s="1735"/>
      <c r="AH24" s="1735"/>
      <c r="AI24" s="1735"/>
      <c r="AJ24" s="1735"/>
      <c r="AK24" s="1735"/>
      <c r="AL24" s="1735"/>
      <c r="AM24" s="1735"/>
      <c r="AN24" s="1735"/>
      <c r="AO24" s="1735"/>
      <c r="AP24" s="1735"/>
      <c r="AQ24" s="1735"/>
      <c r="AR24" s="1735"/>
      <c r="AS24" s="1735"/>
      <c r="AT24" s="1735"/>
      <c r="AU24" s="1735"/>
      <c r="AV24" s="1735"/>
      <c r="AW24" s="1735"/>
      <c r="AX24" s="1735"/>
      <c r="AY24" s="1735"/>
      <c r="AZ24" s="1735"/>
      <c r="BA24" s="1735"/>
      <c r="BB24" s="1735"/>
      <c r="BC24" s="1735"/>
      <c r="BD24" s="1735"/>
      <c r="BE24" s="1735"/>
      <c r="BF24" s="1735"/>
      <c r="BG24" s="1735"/>
      <c r="BH24" s="1735"/>
      <c r="BI24" s="1735"/>
      <c r="BJ24" s="1735"/>
      <c r="BK24" s="1735"/>
      <c r="BL24" s="1735"/>
      <c r="BM24" s="1735"/>
      <c r="BN24" s="1735"/>
      <c r="BO24" s="1735"/>
      <c r="BP24" s="1735"/>
      <c r="BQ24" s="1735"/>
      <c r="BR24" s="1735"/>
      <c r="BS24" s="1735"/>
      <c r="BT24" s="1735"/>
      <c r="BU24" s="1735"/>
      <c r="BV24" s="1735"/>
      <c r="BW24" s="1735"/>
      <c r="BX24" s="1735"/>
      <c r="BY24" s="1735"/>
      <c r="BZ24" s="1735"/>
      <c r="CA24" s="1735"/>
      <c r="CB24" s="1735"/>
      <c r="CC24" s="1735"/>
      <c r="CD24" s="1735"/>
      <c r="CE24" s="1735"/>
      <c r="CF24" s="1735"/>
      <c r="CG24" s="1735"/>
      <c r="CH24" s="1735"/>
      <c r="CI24" s="1735"/>
      <c r="CJ24" s="1735"/>
      <c r="CK24" s="1735"/>
      <c r="CL24" s="1735"/>
      <c r="CM24" s="1735"/>
      <c r="CN24" s="1735"/>
      <c r="CO24" s="1735"/>
      <c r="CP24" s="1735"/>
      <c r="CQ24" s="1735"/>
      <c r="CR24" s="1735"/>
      <c r="CS24" s="1735"/>
      <c r="CT24" s="1735"/>
      <c r="CU24" s="1735"/>
      <c r="CV24" s="1735"/>
      <c r="CW24" s="1735"/>
      <c r="CX24" s="1735"/>
      <c r="CY24" s="1735"/>
      <c r="CZ24" s="1735"/>
      <c r="DA24" s="1735"/>
      <c r="DB24" s="1735"/>
      <c r="DC24" s="1735"/>
      <c r="DD24" s="1735"/>
      <c r="DE24" s="1735"/>
      <c r="DF24" s="1735"/>
      <c r="DG24" s="1735"/>
      <c r="DH24" s="1735"/>
      <c r="DI24" s="1735"/>
      <c r="DJ24" s="1735"/>
      <c r="DK24" s="1735"/>
      <c r="DL24" s="1735"/>
      <c r="DM24" s="1735"/>
      <c r="DN24" s="1735"/>
      <c r="DO24" s="1735"/>
      <c r="DP24" s="1735"/>
      <c r="DQ24" s="1735"/>
      <c r="DR24" s="1735"/>
      <c r="DS24" s="1735"/>
      <c r="DT24" s="1735"/>
      <c r="DU24" s="1735"/>
      <c r="DV24" s="1735"/>
      <c r="DW24" s="1735"/>
      <c r="DX24" s="1735"/>
      <c r="DY24" s="1735"/>
      <c r="DZ24" s="1735"/>
      <c r="EA24" s="1735"/>
      <c r="EB24" s="1735"/>
      <c r="EC24" s="1735"/>
      <c r="ED24" s="1735"/>
      <c r="EE24" s="1735"/>
      <c r="EF24" s="1735"/>
      <c r="EG24" s="1735"/>
      <c r="EH24" s="1735"/>
      <c r="EI24" s="1735"/>
      <c r="EJ24" s="1735"/>
      <c r="EK24" s="1735"/>
      <c r="EL24" s="1735"/>
      <c r="EM24" s="1735"/>
      <c r="EN24" s="1735"/>
      <c r="EO24" s="1735"/>
      <c r="EP24" s="1735"/>
      <c r="EQ24" s="1735"/>
      <c r="ER24" s="1735"/>
      <c r="ES24" s="1735"/>
      <c r="ET24" s="1735"/>
      <c r="EU24" s="1735"/>
      <c r="EV24" s="1735"/>
      <c r="EW24" s="1735"/>
      <c r="EX24" s="1735"/>
      <c r="EY24" s="1735"/>
      <c r="EZ24" s="1735"/>
      <c r="FA24" s="1735"/>
    </row>
    <row r="25" spans="1:157" s="1736" customFormat="1" x14ac:dyDescent="0.35">
      <c r="A25" s="924" t="s">
        <v>6894</v>
      </c>
      <c r="B25" s="924" t="s">
        <v>6895</v>
      </c>
      <c r="C25" s="874">
        <v>7</v>
      </c>
      <c r="D25" s="874">
        <v>0</v>
      </c>
      <c r="E25" s="101">
        <v>8871.44</v>
      </c>
      <c r="F25" s="101">
        <v>8871.44</v>
      </c>
      <c r="G25" s="1735"/>
      <c r="H25" s="1735"/>
      <c r="I25" s="1735"/>
      <c r="J25" s="1735"/>
      <c r="K25" s="1735"/>
      <c r="L25" s="1735"/>
      <c r="M25" s="1735"/>
      <c r="N25" s="1735"/>
      <c r="O25" s="1735"/>
      <c r="P25" s="1735"/>
      <c r="Q25" s="1735"/>
      <c r="R25" s="1735"/>
      <c r="S25" s="1735"/>
      <c r="T25" s="1735"/>
      <c r="U25" s="1735"/>
      <c r="V25" s="1735"/>
      <c r="W25" s="1735"/>
      <c r="X25" s="1735"/>
      <c r="Y25" s="1735"/>
      <c r="Z25" s="1735"/>
      <c r="AA25" s="1735"/>
      <c r="AB25" s="1735"/>
      <c r="AC25" s="1735"/>
      <c r="AD25" s="1735"/>
      <c r="AE25" s="1735"/>
      <c r="AF25" s="1735"/>
      <c r="AG25" s="1735"/>
      <c r="AH25" s="1735"/>
      <c r="AI25" s="1735"/>
      <c r="AJ25" s="1735"/>
      <c r="AK25" s="1735"/>
      <c r="AL25" s="1735"/>
      <c r="AM25" s="1735"/>
      <c r="AN25" s="1735"/>
      <c r="AO25" s="1735"/>
      <c r="AP25" s="1735"/>
      <c r="AQ25" s="1735"/>
      <c r="AR25" s="1735"/>
      <c r="AS25" s="1735"/>
      <c r="AT25" s="1735"/>
      <c r="AU25" s="1735"/>
      <c r="AV25" s="1735"/>
      <c r="AW25" s="1735"/>
      <c r="AX25" s="1735"/>
      <c r="AY25" s="1735"/>
      <c r="AZ25" s="1735"/>
      <c r="BA25" s="1735"/>
      <c r="BB25" s="1735"/>
      <c r="BC25" s="1735"/>
      <c r="BD25" s="1735"/>
      <c r="BE25" s="1735"/>
      <c r="BF25" s="1735"/>
      <c r="BG25" s="1735"/>
      <c r="BH25" s="1735"/>
      <c r="BI25" s="1735"/>
      <c r="BJ25" s="1735"/>
      <c r="BK25" s="1735"/>
      <c r="BL25" s="1735"/>
      <c r="BM25" s="1735"/>
      <c r="BN25" s="1735"/>
      <c r="BO25" s="1735"/>
      <c r="BP25" s="1735"/>
      <c r="BQ25" s="1735"/>
      <c r="BR25" s="1735"/>
      <c r="BS25" s="1735"/>
      <c r="BT25" s="1735"/>
      <c r="BU25" s="1735"/>
      <c r="BV25" s="1735"/>
      <c r="BW25" s="1735"/>
      <c r="BX25" s="1735"/>
      <c r="BY25" s="1735"/>
      <c r="BZ25" s="1735"/>
      <c r="CA25" s="1735"/>
      <c r="CB25" s="1735"/>
      <c r="CC25" s="1735"/>
      <c r="CD25" s="1735"/>
      <c r="CE25" s="1735"/>
      <c r="CF25" s="1735"/>
      <c r="CG25" s="1735"/>
      <c r="CH25" s="1735"/>
      <c r="CI25" s="1735"/>
      <c r="CJ25" s="1735"/>
      <c r="CK25" s="1735"/>
      <c r="CL25" s="1735"/>
      <c r="CM25" s="1735"/>
      <c r="CN25" s="1735"/>
      <c r="CO25" s="1735"/>
      <c r="CP25" s="1735"/>
      <c r="CQ25" s="1735"/>
      <c r="CR25" s="1735"/>
      <c r="CS25" s="1735"/>
      <c r="CT25" s="1735"/>
      <c r="CU25" s="1735"/>
      <c r="CV25" s="1735"/>
      <c r="CW25" s="1735"/>
      <c r="CX25" s="1735"/>
      <c r="CY25" s="1735"/>
      <c r="CZ25" s="1735"/>
      <c r="DA25" s="1735"/>
      <c r="DB25" s="1735"/>
      <c r="DC25" s="1735"/>
      <c r="DD25" s="1735"/>
      <c r="DE25" s="1735"/>
      <c r="DF25" s="1735"/>
      <c r="DG25" s="1735"/>
      <c r="DH25" s="1735"/>
      <c r="DI25" s="1735"/>
      <c r="DJ25" s="1735"/>
      <c r="DK25" s="1735"/>
      <c r="DL25" s="1735"/>
      <c r="DM25" s="1735"/>
      <c r="DN25" s="1735"/>
      <c r="DO25" s="1735"/>
      <c r="DP25" s="1735"/>
      <c r="DQ25" s="1735"/>
      <c r="DR25" s="1735"/>
      <c r="DS25" s="1735"/>
      <c r="DT25" s="1735"/>
      <c r="DU25" s="1735"/>
      <c r="DV25" s="1735"/>
      <c r="DW25" s="1735"/>
      <c r="DX25" s="1735"/>
      <c r="DY25" s="1735"/>
      <c r="DZ25" s="1735"/>
      <c r="EA25" s="1735"/>
      <c r="EB25" s="1735"/>
      <c r="EC25" s="1735"/>
      <c r="ED25" s="1735"/>
      <c r="EE25" s="1735"/>
      <c r="EF25" s="1735"/>
      <c r="EG25" s="1735"/>
      <c r="EH25" s="1735"/>
      <c r="EI25" s="1735"/>
      <c r="EJ25" s="1735"/>
      <c r="EK25" s="1735"/>
      <c r="EL25" s="1735"/>
      <c r="EM25" s="1735"/>
      <c r="EN25" s="1735"/>
      <c r="EO25" s="1735"/>
      <c r="EP25" s="1735"/>
      <c r="EQ25" s="1735"/>
      <c r="ER25" s="1735"/>
      <c r="ES25" s="1735"/>
      <c r="ET25" s="1735"/>
      <c r="EU25" s="1735"/>
      <c r="EV25" s="1735"/>
      <c r="EW25" s="1735"/>
      <c r="EX25" s="1735"/>
      <c r="EY25" s="1735"/>
      <c r="EZ25" s="1735"/>
      <c r="FA25" s="1735"/>
    </row>
    <row r="26" spans="1:157" s="1736" customFormat="1" x14ac:dyDescent="0.35">
      <c r="A26" s="924" t="s">
        <v>6896</v>
      </c>
      <c r="B26" s="924" t="s">
        <v>5370</v>
      </c>
      <c r="C26" s="874">
        <v>17</v>
      </c>
      <c r="D26" s="874">
        <v>0</v>
      </c>
      <c r="E26" s="101">
        <v>10816.82</v>
      </c>
      <c r="F26" s="101">
        <v>10816.82</v>
      </c>
      <c r="G26" s="1735"/>
      <c r="H26" s="1735"/>
      <c r="I26" s="1735"/>
      <c r="J26" s="1735"/>
      <c r="K26" s="1735"/>
      <c r="L26" s="1735"/>
      <c r="M26" s="1735"/>
      <c r="N26" s="1735"/>
      <c r="O26" s="1735"/>
      <c r="P26" s="1735"/>
      <c r="Q26" s="1735"/>
      <c r="R26" s="1735"/>
      <c r="S26" s="1735"/>
      <c r="T26" s="1735"/>
      <c r="U26" s="1735"/>
      <c r="V26" s="1735"/>
      <c r="W26" s="1735"/>
      <c r="X26" s="1735"/>
      <c r="Y26" s="1735"/>
      <c r="Z26" s="1735"/>
      <c r="AA26" s="1735"/>
      <c r="AB26" s="1735"/>
      <c r="AC26" s="1735"/>
      <c r="AD26" s="1735"/>
      <c r="AE26" s="1735"/>
      <c r="AF26" s="1735"/>
      <c r="AG26" s="1735"/>
      <c r="AH26" s="1735"/>
      <c r="AI26" s="1735"/>
      <c r="AJ26" s="1735"/>
      <c r="AK26" s="1735"/>
      <c r="AL26" s="1735"/>
      <c r="AM26" s="1735"/>
      <c r="AN26" s="1735"/>
      <c r="AO26" s="1735"/>
      <c r="AP26" s="1735"/>
      <c r="AQ26" s="1735"/>
      <c r="AR26" s="1735"/>
      <c r="AS26" s="1735"/>
      <c r="AT26" s="1735"/>
      <c r="AU26" s="1735"/>
      <c r="AV26" s="1735"/>
      <c r="AW26" s="1735"/>
      <c r="AX26" s="1735"/>
      <c r="AY26" s="1735"/>
      <c r="AZ26" s="1735"/>
      <c r="BA26" s="1735"/>
      <c r="BB26" s="1735"/>
      <c r="BC26" s="1735"/>
      <c r="BD26" s="1735"/>
      <c r="BE26" s="1735"/>
      <c r="BF26" s="1735"/>
      <c r="BG26" s="1735"/>
      <c r="BH26" s="1735"/>
      <c r="BI26" s="1735"/>
      <c r="BJ26" s="1735"/>
      <c r="BK26" s="1735"/>
      <c r="BL26" s="1735"/>
      <c r="BM26" s="1735"/>
      <c r="BN26" s="1735"/>
      <c r="BO26" s="1735"/>
      <c r="BP26" s="1735"/>
      <c r="BQ26" s="1735"/>
      <c r="BR26" s="1735"/>
      <c r="BS26" s="1735"/>
      <c r="BT26" s="1735"/>
      <c r="BU26" s="1735"/>
      <c r="BV26" s="1735"/>
      <c r="BW26" s="1735"/>
      <c r="BX26" s="1735"/>
      <c r="BY26" s="1735"/>
      <c r="BZ26" s="1735"/>
      <c r="CA26" s="1735"/>
      <c r="CB26" s="1735"/>
      <c r="CC26" s="1735"/>
      <c r="CD26" s="1735"/>
      <c r="CE26" s="1735"/>
      <c r="CF26" s="1735"/>
      <c r="CG26" s="1735"/>
      <c r="CH26" s="1735"/>
      <c r="CI26" s="1735"/>
      <c r="CJ26" s="1735"/>
      <c r="CK26" s="1735"/>
      <c r="CL26" s="1735"/>
      <c r="CM26" s="1735"/>
      <c r="CN26" s="1735"/>
      <c r="CO26" s="1735"/>
      <c r="CP26" s="1735"/>
      <c r="CQ26" s="1735"/>
      <c r="CR26" s="1735"/>
      <c r="CS26" s="1735"/>
      <c r="CT26" s="1735"/>
      <c r="CU26" s="1735"/>
      <c r="CV26" s="1735"/>
      <c r="CW26" s="1735"/>
      <c r="CX26" s="1735"/>
      <c r="CY26" s="1735"/>
      <c r="CZ26" s="1735"/>
      <c r="DA26" s="1735"/>
      <c r="DB26" s="1735"/>
      <c r="DC26" s="1735"/>
      <c r="DD26" s="1735"/>
      <c r="DE26" s="1735"/>
      <c r="DF26" s="1735"/>
      <c r="DG26" s="1735"/>
      <c r="DH26" s="1735"/>
      <c r="DI26" s="1735"/>
      <c r="DJ26" s="1735"/>
      <c r="DK26" s="1735"/>
      <c r="DL26" s="1735"/>
      <c r="DM26" s="1735"/>
      <c r="DN26" s="1735"/>
      <c r="DO26" s="1735"/>
      <c r="DP26" s="1735"/>
      <c r="DQ26" s="1735"/>
      <c r="DR26" s="1735"/>
      <c r="DS26" s="1735"/>
      <c r="DT26" s="1735"/>
      <c r="DU26" s="1735"/>
      <c r="DV26" s="1735"/>
      <c r="DW26" s="1735"/>
      <c r="DX26" s="1735"/>
      <c r="DY26" s="1735"/>
      <c r="DZ26" s="1735"/>
      <c r="EA26" s="1735"/>
      <c r="EB26" s="1735"/>
      <c r="EC26" s="1735"/>
      <c r="ED26" s="1735"/>
      <c r="EE26" s="1735"/>
      <c r="EF26" s="1735"/>
      <c r="EG26" s="1735"/>
      <c r="EH26" s="1735"/>
      <c r="EI26" s="1735"/>
      <c r="EJ26" s="1735"/>
      <c r="EK26" s="1735"/>
      <c r="EL26" s="1735"/>
      <c r="EM26" s="1735"/>
      <c r="EN26" s="1735"/>
      <c r="EO26" s="1735"/>
      <c r="EP26" s="1735"/>
      <c r="EQ26" s="1735"/>
      <c r="ER26" s="1735"/>
      <c r="ES26" s="1735"/>
      <c r="ET26" s="1735"/>
      <c r="EU26" s="1735"/>
      <c r="EV26" s="1735"/>
      <c r="EW26" s="1735"/>
      <c r="EX26" s="1735"/>
      <c r="EY26" s="1735"/>
      <c r="EZ26" s="1735"/>
      <c r="FA26" s="1735"/>
    </row>
    <row r="27" spans="1:157" s="1736" customFormat="1" x14ac:dyDescent="0.35">
      <c r="A27" s="924" t="s">
        <v>6897</v>
      </c>
      <c r="B27" s="924" t="s">
        <v>6898</v>
      </c>
      <c r="C27" s="874">
        <v>4</v>
      </c>
      <c r="D27" s="874">
        <v>0</v>
      </c>
      <c r="E27" s="101">
        <v>11432.76</v>
      </c>
      <c r="F27" s="101">
        <v>11432.76</v>
      </c>
      <c r="G27" s="1735"/>
      <c r="H27" s="1735"/>
      <c r="I27" s="1735"/>
      <c r="J27" s="1735"/>
      <c r="K27" s="1735"/>
      <c r="L27" s="1735"/>
      <c r="M27" s="1735"/>
      <c r="N27" s="1735"/>
      <c r="O27" s="1735"/>
      <c r="P27" s="1735"/>
      <c r="Q27" s="1735"/>
      <c r="R27" s="1735"/>
      <c r="S27" s="1735"/>
      <c r="T27" s="1735"/>
      <c r="U27" s="1735"/>
      <c r="V27" s="1735"/>
      <c r="W27" s="1735"/>
      <c r="X27" s="1735"/>
      <c r="Y27" s="1735"/>
      <c r="Z27" s="1735"/>
      <c r="AA27" s="1735"/>
      <c r="AB27" s="1735"/>
      <c r="AC27" s="1735"/>
      <c r="AD27" s="1735"/>
      <c r="AE27" s="1735"/>
      <c r="AF27" s="1735"/>
      <c r="AG27" s="1735"/>
      <c r="AH27" s="1735"/>
      <c r="AI27" s="1735"/>
      <c r="AJ27" s="1735"/>
      <c r="AK27" s="1735"/>
      <c r="AL27" s="1735"/>
      <c r="AM27" s="1735"/>
      <c r="AN27" s="1735"/>
      <c r="AO27" s="1735"/>
      <c r="AP27" s="1735"/>
      <c r="AQ27" s="1735"/>
      <c r="AR27" s="1735"/>
      <c r="AS27" s="1735"/>
      <c r="AT27" s="1735"/>
      <c r="AU27" s="1735"/>
      <c r="AV27" s="1735"/>
      <c r="AW27" s="1735"/>
      <c r="AX27" s="1735"/>
      <c r="AY27" s="1735"/>
      <c r="AZ27" s="1735"/>
      <c r="BA27" s="1735"/>
      <c r="BB27" s="1735"/>
      <c r="BC27" s="1735"/>
      <c r="BD27" s="1735"/>
      <c r="BE27" s="1735"/>
      <c r="BF27" s="1735"/>
      <c r="BG27" s="1735"/>
      <c r="BH27" s="1735"/>
      <c r="BI27" s="1735"/>
      <c r="BJ27" s="1735"/>
      <c r="BK27" s="1735"/>
      <c r="BL27" s="1735"/>
      <c r="BM27" s="1735"/>
      <c r="BN27" s="1735"/>
      <c r="BO27" s="1735"/>
      <c r="BP27" s="1735"/>
      <c r="BQ27" s="1735"/>
      <c r="BR27" s="1735"/>
      <c r="BS27" s="1735"/>
      <c r="BT27" s="1735"/>
      <c r="BU27" s="1735"/>
      <c r="BV27" s="1735"/>
      <c r="BW27" s="1735"/>
      <c r="BX27" s="1735"/>
      <c r="BY27" s="1735"/>
      <c r="BZ27" s="1735"/>
      <c r="CA27" s="1735"/>
      <c r="CB27" s="1735"/>
      <c r="CC27" s="1735"/>
      <c r="CD27" s="1735"/>
      <c r="CE27" s="1735"/>
      <c r="CF27" s="1735"/>
      <c r="CG27" s="1735"/>
      <c r="CH27" s="1735"/>
      <c r="CI27" s="1735"/>
      <c r="CJ27" s="1735"/>
      <c r="CK27" s="1735"/>
      <c r="CL27" s="1735"/>
      <c r="CM27" s="1735"/>
      <c r="CN27" s="1735"/>
      <c r="CO27" s="1735"/>
      <c r="CP27" s="1735"/>
      <c r="CQ27" s="1735"/>
      <c r="CR27" s="1735"/>
      <c r="CS27" s="1735"/>
      <c r="CT27" s="1735"/>
      <c r="CU27" s="1735"/>
      <c r="CV27" s="1735"/>
      <c r="CW27" s="1735"/>
      <c r="CX27" s="1735"/>
      <c r="CY27" s="1735"/>
      <c r="CZ27" s="1735"/>
      <c r="DA27" s="1735"/>
      <c r="DB27" s="1735"/>
      <c r="DC27" s="1735"/>
      <c r="DD27" s="1735"/>
      <c r="DE27" s="1735"/>
      <c r="DF27" s="1735"/>
      <c r="DG27" s="1735"/>
      <c r="DH27" s="1735"/>
      <c r="DI27" s="1735"/>
      <c r="DJ27" s="1735"/>
      <c r="DK27" s="1735"/>
      <c r="DL27" s="1735"/>
      <c r="DM27" s="1735"/>
      <c r="DN27" s="1735"/>
      <c r="DO27" s="1735"/>
      <c r="DP27" s="1735"/>
      <c r="DQ27" s="1735"/>
      <c r="DR27" s="1735"/>
      <c r="DS27" s="1735"/>
      <c r="DT27" s="1735"/>
      <c r="DU27" s="1735"/>
      <c r="DV27" s="1735"/>
      <c r="DW27" s="1735"/>
      <c r="DX27" s="1735"/>
      <c r="DY27" s="1735"/>
      <c r="DZ27" s="1735"/>
      <c r="EA27" s="1735"/>
      <c r="EB27" s="1735"/>
      <c r="EC27" s="1735"/>
      <c r="ED27" s="1735"/>
      <c r="EE27" s="1735"/>
      <c r="EF27" s="1735"/>
      <c r="EG27" s="1735"/>
      <c r="EH27" s="1735"/>
      <c r="EI27" s="1735"/>
      <c r="EJ27" s="1735"/>
      <c r="EK27" s="1735"/>
      <c r="EL27" s="1735"/>
      <c r="EM27" s="1735"/>
      <c r="EN27" s="1735"/>
      <c r="EO27" s="1735"/>
      <c r="EP27" s="1735"/>
      <c r="EQ27" s="1735"/>
      <c r="ER27" s="1735"/>
      <c r="ES27" s="1735"/>
      <c r="ET27" s="1735"/>
      <c r="EU27" s="1735"/>
      <c r="EV27" s="1735"/>
      <c r="EW27" s="1735"/>
      <c r="EX27" s="1735"/>
      <c r="EY27" s="1735"/>
      <c r="EZ27" s="1735"/>
      <c r="FA27" s="1735"/>
    </row>
    <row r="28" spans="1:157" s="1736" customFormat="1" x14ac:dyDescent="0.35">
      <c r="A28" s="924" t="s">
        <v>6899</v>
      </c>
      <c r="B28" s="924" t="s">
        <v>6900</v>
      </c>
      <c r="C28" s="874">
        <v>12</v>
      </c>
      <c r="D28" s="874">
        <v>0</v>
      </c>
      <c r="E28" s="101">
        <v>11432.76</v>
      </c>
      <c r="F28" s="101">
        <v>11432.76</v>
      </c>
      <c r="G28" s="1735"/>
      <c r="H28" s="1735"/>
      <c r="I28" s="1735"/>
      <c r="J28" s="1735"/>
      <c r="K28" s="1735"/>
      <c r="L28" s="1735"/>
      <c r="M28" s="1735"/>
      <c r="N28" s="1735"/>
      <c r="O28" s="1735"/>
      <c r="P28" s="1735"/>
      <c r="Q28" s="1735"/>
      <c r="R28" s="1735"/>
      <c r="S28" s="1735"/>
      <c r="T28" s="1735"/>
      <c r="U28" s="1735"/>
      <c r="V28" s="1735"/>
      <c r="W28" s="1735"/>
      <c r="X28" s="1735"/>
      <c r="Y28" s="1735"/>
      <c r="Z28" s="1735"/>
      <c r="AA28" s="1735"/>
      <c r="AB28" s="1735"/>
      <c r="AC28" s="1735"/>
      <c r="AD28" s="1735"/>
      <c r="AE28" s="1735"/>
      <c r="AF28" s="1735"/>
      <c r="AG28" s="1735"/>
      <c r="AH28" s="1735"/>
      <c r="AI28" s="1735"/>
      <c r="AJ28" s="1735"/>
      <c r="AK28" s="1735"/>
      <c r="AL28" s="1735"/>
      <c r="AM28" s="1735"/>
      <c r="AN28" s="1735"/>
      <c r="AO28" s="1735"/>
      <c r="AP28" s="1735"/>
      <c r="AQ28" s="1735"/>
      <c r="AR28" s="1735"/>
      <c r="AS28" s="1735"/>
      <c r="AT28" s="1735"/>
      <c r="AU28" s="1735"/>
      <c r="AV28" s="1735"/>
      <c r="AW28" s="1735"/>
      <c r="AX28" s="1735"/>
      <c r="AY28" s="1735"/>
      <c r="AZ28" s="1735"/>
      <c r="BA28" s="1735"/>
      <c r="BB28" s="1735"/>
      <c r="BC28" s="1735"/>
      <c r="BD28" s="1735"/>
      <c r="BE28" s="1735"/>
      <c r="BF28" s="1735"/>
      <c r="BG28" s="1735"/>
      <c r="BH28" s="1735"/>
      <c r="BI28" s="1735"/>
      <c r="BJ28" s="1735"/>
      <c r="BK28" s="1735"/>
      <c r="BL28" s="1735"/>
      <c r="BM28" s="1735"/>
      <c r="BN28" s="1735"/>
      <c r="BO28" s="1735"/>
      <c r="BP28" s="1735"/>
      <c r="BQ28" s="1735"/>
      <c r="BR28" s="1735"/>
      <c r="BS28" s="1735"/>
      <c r="BT28" s="1735"/>
      <c r="BU28" s="1735"/>
      <c r="BV28" s="1735"/>
      <c r="BW28" s="1735"/>
      <c r="BX28" s="1735"/>
      <c r="BY28" s="1735"/>
      <c r="BZ28" s="1735"/>
      <c r="CA28" s="1735"/>
      <c r="CB28" s="1735"/>
      <c r="CC28" s="1735"/>
      <c r="CD28" s="1735"/>
      <c r="CE28" s="1735"/>
      <c r="CF28" s="1735"/>
      <c r="CG28" s="1735"/>
      <c r="CH28" s="1735"/>
      <c r="CI28" s="1735"/>
      <c r="CJ28" s="1735"/>
      <c r="CK28" s="1735"/>
      <c r="CL28" s="1735"/>
      <c r="CM28" s="1735"/>
      <c r="CN28" s="1735"/>
      <c r="CO28" s="1735"/>
      <c r="CP28" s="1735"/>
      <c r="CQ28" s="1735"/>
      <c r="CR28" s="1735"/>
      <c r="CS28" s="1735"/>
      <c r="CT28" s="1735"/>
      <c r="CU28" s="1735"/>
      <c r="CV28" s="1735"/>
      <c r="CW28" s="1735"/>
      <c r="CX28" s="1735"/>
      <c r="CY28" s="1735"/>
      <c r="CZ28" s="1735"/>
      <c r="DA28" s="1735"/>
      <c r="DB28" s="1735"/>
      <c r="DC28" s="1735"/>
      <c r="DD28" s="1735"/>
      <c r="DE28" s="1735"/>
      <c r="DF28" s="1735"/>
      <c r="DG28" s="1735"/>
      <c r="DH28" s="1735"/>
      <c r="DI28" s="1735"/>
      <c r="DJ28" s="1735"/>
      <c r="DK28" s="1735"/>
      <c r="DL28" s="1735"/>
      <c r="DM28" s="1735"/>
      <c r="DN28" s="1735"/>
      <c r="DO28" s="1735"/>
      <c r="DP28" s="1735"/>
      <c r="DQ28" s="1735"/>
      <c r="DR28" s="1735"/>
      <c r="DS28" s="1735"/>
      <c r="DT28" s="1735"/>
      <c r="DU28" s="1735"/>
      <c r="DV28" s="1735"/>
      <c r="DW28" s="1735"/>
      <c r="DX28" s="1735"/>
      <c r="DY28" s="1735"/>
      <c r="DZ28" s="1735"/>
      <c r="EA28" s="1735"/>
      <c r="EB28" s="1735"/>
      <c r="EC28" s="1735"/>
      <c r="ED28" s="1735"/>
      <c r="EE28" s="1735"/>
      <c r="EF28" s="1735"/>
      <c r="EG28" s="1735"/>
      <c r="EH28" s="1735"/>
      <c r="EI28" s="1735"/>
      <c r="EJ28" s="1735"/>
      <c r="EK28" s="1735"/>
      <c r="EL28" s="1735"/>
      <c r="EM28" s="1735"/>
      <c r="EN28" s="1735"/>
      <c r="EO28" s="1735"/>
      <c r="EP28" s="1735"/>
      <c r="EQ28" s="1735"/>
      <c r="ER28" s="1735"/>
      <c r="ES28" s="1735"/>
      <c r="ET28" s="1735"/>
      <c r="EU28" s="1735"/>
      <c r="EV28" s="1735"/>
      <c r="EW28" s="1735"/>
      <c r="EX28" s="1735"/>
      <c r="EY28" s="1735"/>
      <c r="EZ28" s="1735"/>
      <c r="FA28" s="1735"/>
    </row>
    <row r="29" spans="1:157" s="1736" customFormat="1" x14ac:dyDescent="0.35">
      <c r="A29" s="924" t="s">
        <v>6901</v>
      </c>
      <c r="B29" s="924" t="s">
        <v>6902</v>
      </c>
      <c r="C29" s="874">
        <v>6</v>
      </c>
      <c r="D29" s="874">
        <v>0</v>
      </c>
      <c r="E29" s="101">
        <v>11718.64</v>
      </c>
      <c r="F29" s="101">
        <v>11718.64</v>
      </c>
      <c r="G29" s="1735"/>
      <c r="H29" s="1735"/>
      <c r="I29" s="1735"/>
      <c r="J29" s="1735"/>
      <c r="K29" s="1735"/>
      <c r="L29" s="1735"/>
      <c r="M29" s="1735"/>
      <c r="N29" s="1735"/>
      <c r="O29" s="1735"/>
      <c r="P29" s="1735"/>
      <c r="Q29" s="1735"/>
      <c r="R29" s="1735"/>
      <c r="S29" s="1735"/>
      <c r="T29" s="1735"/>
      <c r="U29" s="1735"/>
      <c r="V29" s="1735"/>
      <c r="W29" s="1735"/>
      <c r="X29" s="1735"/>
      <c r="Y29" s="1735"/>
      <c r="Z29" s="1735"/>
      <c r="AA29" s="1735"/>
      <c r="AB29" s="1735"/>
      <c r="AC29" s="1735"/>
      <c r="AD29" s="1735"/>
      <c r="AE29" s="1735"/>
      <c r="AF29" s="1735"/>
      <c r="AG29" s="1735"/>
      <c r="AH29" s="1735"/>
      <c r="AI29" s="1735"/>
      <c r="AJ29" s="1735"/>
      <c r="AK29" s="1735"/>
      <c r="AL29" s="1735"/>
      <c r="AM29" s="1735"/>
      <c r="AN29" s="1735"/>
      <c r="AO29" s="1735"/>
      <c r="AP29" s="1735"/>
      <c r="AQ29" s="1735"/>
      <c r="AR29" s="1735"/>
      <c r="AS29" s="1735"/>
      <c r="AT29" s="1735"/>
      <c r="AU29" s="1735"/>
      <c r="AV29" s="1735"/>
      <c r="AW29" s="1735"/>
      <c r="AX29" s="1735"/>
      <c r="AY29" s="1735"/>
      <c r="AZ29" s="1735"/>
      <c r="BA29" s="1735"/>
      <c r="BB29" s="1735"/>
      <c r="BC29" s="1735"/>
      <c r="BD29" s="1735"/>
      <c r="BE29" s="1735"/>
      <c r="BF29" s="1735"/>
      <c r="BG29" s="1735"/>
      <c r="BH29" s="1735"/>
      <c r="BI29" s="1735"/>
      <c r="BJ29" s="1735"/>
      <c r="BK29" s="1735"/>
      <c r="BL29" s="1735"/>
      <c r="BM29" s="1735"/>
      <c r="BN29" s="1735"/>
      <c r="BO29" s="1735"/>
      <c r="BP29" s="1735"/>
      <c r="BQ29" s="1735"/>
      <c r="BR29" s="1735"/>
      <c r="BS29" s="1735"/>
      <c r="BT29" s="1735"/>
      <c r="BU29" s="1735"/>
      <c r="BV29" s="1735"/>
      <c r="BW29" s="1735"/>
      <c r="BX29" s="1735"/>
      <c r="BY29" s="1735"/>
      <c r="BZ29" s="1735"/>
      <c r="CA29" s="1735"/>
      <c r="CB29" s="1735"/>
      <c r="CC29" s="1735"/>
      <c r="CD29" s="1735"/>
      <c r="CE29" s="1735"/>
      <c r="CF29" s="1735"/>
      <c r="CG29" s="1735"/>
      <c r="CH29" s="1735"/>
      <c r="CI29" s="1735"/>
      <c r="CJ29" s="1735"/>
      <c r="CK29" s="1735"/>
      <c r="CL29" s="1735"/>
      <c r="CM29" s="1735"/>
      <c r="CN29" s="1735"/>
      <c r="CO29" s="1735"/>
      <c r="CP29" s="1735"/>
      <c r="CQ29" s="1735"/>
      <c r="CR29" s="1735"/>
      <c r="CS29" s="1735"/>
      <c r="CT29" s="1735"/>
      <c r="CU29" s="1735"/>
      <c r="CV29" s="1735"/>
      <c r="CW29" s="1735"/>
      <c r="CX29" s="1735"/>
      <c r="CY29" s="1735"/>
      <c r="CZ29" s="1735"/>
      <c r="DA29" s="1735"/>
      <c r="DB29" s="1735"/>
      <c r="DC29" s="1735"/>
      <c r="DD29" s="1735"/>
      <c r="DE29" s="1735"/>
      <c r="DF29" s="1735"/>
      <c r="DG29" s="1735"/>
      <c r="DH29" s="1735"/>
      <c r="DI29" s="1735"/>
      <c r="DJ29" s="1735"/>
      <c r="DK29" s="1735"/>
      <c r="DL29" s="1735"/>
      <c r="DM29" s="1735"/>
      <c r="DN29" s="1735"/>
      <c r="DO29" s="1735"/>
      <c r="DP29" s="1735"/>
      <c r="DQ29" s="1735"/>
      <c r="DR29" s="1735"/>
      <c r="DS29" s="1735"/>
      <c r="DT29" s="1735"/>
      <c r="DU29" s="1735"/>
      <c r="DV29" s="1735"/>
      <c r="DW29" s="1735"/>
      <c r="DX29" s="1735"/>
      <c r="DY29" s="1735"/>
      <c r="DZ29" s="1735"/>
      <c r="EA29" s="1735"/>
      <c r="EB29" s="1735"/>
      <c r="EC29" s="1735"/>
      <c r="ED29" s="1735"/>
      <c r="EE29" s="1735"/>
      <c r="EF29" s="1735"/>
      <c r="EG29" s="1735"/>
      <c r="EH29" s="1735"/>
      <c r="EI29" s="1735"/>
      <c r="EJ29" s="1735"/>
      <c r="EK29" s="1735"/>
      <c r="EL29" s="1735"/>
      <c r="EM29" s="1735"/>
      <c r="EN29" s="1735"/>
      <c r="EO29" s="1735"/>
      <c r="EP29" s="1735"/>
      <c r="EQ29" s="1735"/>
      <c r="ER29" s="1735"/>
      <c r="ES29" s="1735"/>
      <c r="ET29" s="1735"/>
      <c r="EU29" s="1735"/>
      <c r="EV29" s="1735"/>
      <c r="EW29" s="1735"/>
      <c r="EX29" s="1735"/>
      <c r="EY29" s="1735"/>
      <c r="EZ29" s="1735"/>
      <c r="FA29" s="1735"/>
    </row>
    <row r="30" spans="1:157" s="1736" customFormat="1" x14ac:dyDescent="0.35">
      <c r="A30" s="924" t="s">
        <v>6903</v>
      </c>
      <c r="B30" s="924" t="s">
        <v>6904</v>
      </c>
      <c r="C30" s="874">
        <v>3</v>
      </c>
      <c r="D30" s="874">
        <v>0</v>
      </c>
      <c r="E30" s="101">
        <v>11718.64</v>
      </c>
      <c r="F30" s="101">
        <v>11718.64</v>
      </c>
      <c r="G30" s="1735"/>
      <c r="H30" s="1735"/>
      <c r="I30" s="1735"/>
      <c r="J30" s="1735"/>
      <c r="K30" s="1735"/>
      <c r="L30" s="1735"/>
      <c r="M30" s="1735"/>
      <c r="N30" s="1735"/>
      <c r="O30" s="1735"/>
      <c r="P30" s="1735"/>
      <c r="Q30" s="1735"/>
      <c r="R30" s="1735"/>
      <c r="S30" s="1735"/>
      <c r="T30" s="1735"/>
      <c r="U30" s="1735"/>
      <c r="V30" s="1735"/>
      <c r="W30" s="1735"/>
      <c r="X30" s="1735"/>
      <c r="Y30" s="1735"/>
      <c r="Z30" s="1735"/>
      <c r="AA30" s="1735"/>
      <c r="AB30" s="1735"/>
      <c r="AC30" s="1735"/>
      <c r="AD30" s="1735"/>
      <c r="AE30" s="1735"/>
      <c r="AF30" s="1735"/>
      <c r="AG30" s="1735"/>
      <c r="AH30" s="1735"/>
      <c r="AI30" s="1735"/>
      <c r="AJ30" s="1735"/>
      <c r="AK30" s="1735"/>
      <c r="AL30" s="1735"/>
      <c r="AM30" s="1735"/>
      <c r="AN30" s="1735"/>
      <c r="AO30" s="1735"/>
      <c r="AP30" s="1735"/>
      <c r="AQ30" s="1735"/>
      <c r="AR30" s="1735"/>
      <c r="AS30" s="1735"/>
      <c r="AT30" s="1735"/>
      <c r="AU30" s="1735"/>
      <c r="AV30" s="1735"/>
      <c r="AW30" s="1735"/>
      <c r="AX30" s="1735"/>
      <c r="AY30" s="1735"/>
      <c r="AZ30" s="1735"/>
      <c r="BA30" s="1735"/>
      <c r="BB30" s="1735"/>
      <c r="BC30" s="1735"/>
      <c r="BD30" s="1735"/>
      <c r="BE30" s="1735"/>
      <c r="BF30" s="1735"/>
      <c r="BG30" s="1735"/>
      <c r="BH30" s="1735"/>
      <c r="BI30" s="1735"/>
      <c r="BJ30" s="1735"/>
      <c r="BK30" s="1735"/>
      <c r="BL30" s="1735"/>
      <c r="BM30" s="1735"/>
      <c r="BN30" s="1735"/>
      <c r="BO30" s="1735"/>
      <c r="BP30" s="1735"/>
      <c r="BQ30" s="1735"/>
      <c r="BR30" s="1735"/>
      <c r="BS30" s="1735"/>
      <c r="BT30" s="1735"/>
      <c r="BU30" s="1735"/>
      <c r="BV30" s="1735"/>
      <c r="BW30" s="1735"/>
      <c r="BX30" s="1735"/>
      <c r="BY30" s="1735"/>
      <c r="BZ30" s="1735"/>
      <c r="CA30" s="1735"/>
      <c r="CB30" s="1735"/>
      <c r="CC30" s="1735"/>
      <c r="CD30" s="1735"/>
      <c r="CE30" s="1735"/>
      <c r="CF30" s="1735"/>
      <c r="CG30" s="1735"/>
      <c r="CH30" s="1735"/>
      <c r="CI30" s="1735"/>
      <c r="CJ30" s="1735"/>
      <c r="CK30" s="1735"/>
      <c r="CL30" s="1735"/>
      <c r="CM30" s="1735"/>
      <c r="CN30" s="1735"/>
      <c r="CO30" s="1735"/>
      <c r="CP30" s="1735"/>
      <c r="CQ30" s="1735"/>
      <c r="CR30" s="1735"/>
      <c r="CS30" s="1735"/>
      <c r="CT30" s="1735"/>
      <c r="CU30" s="1735"/>
      <c r="CV30" s="1735"/>
      <c r="CW30" s="1735"/>
      <c r="CX30" s="1735"/>
      <c r="CY30" s="1735"/>
      <c r="CZ30" s="1735"/>
      <c r="DA30" s="1735"/>
      <c r="DB30" s="1735"/>
      <c r="DC30" s="1735"/>
      <c r="DD30" s="1735"/>
      <c r="DE30" s="1735"/>
      <c r="DF30" s="1735"/>
      <c r="DG30" s="1735"/>
      <c r="DH30" s="1735"/>
      <c r="DI30" s="1735"/>
      <c r="DJ30" s="1735"/>
      <c r="DK30" s="1735"/>
      <c r="DL30" s="1735"/>
      <c r="DM30" s="1735"/>
      <c r="DN30" s="1735"/>
      <c r="DO30" s="1735"/>
      <c r="DP30" s="1735"/>
      <c r="DQ30" s="1735"/>
      <c r="DR30" s="1735"/>
      <c r="DS30" s="1735"/>
      <c r="DT30" s="1735"/>
      <c r="DU30" s="1735"/>
      <c r="DV30" s="1735"/>
      <c r="DW30" s="1735"/>
      <c r="DX30" s="1735"/>
      <c r="DY30" s="1735"/>
      <c r="DZ30" s="1735"/>
      <c r="EA30" s="1735"/>
      <c r="EB30" s="1735"/>
      <c r="EC30" s="1735"/>
      <c r="ED30" s="1735"/>
      <c r="EE30" s="1735"/>
      <c r="EF30" s="1735"/>
      <c r="EG30" s="1735"/>
      <c r="EH30" s="1735"/>
      <c r="EI30" s="1735"/>
      <c r="EJ30" s="1735"/>
      <c r="EK30" s="1735"/>
      <c r="EL30" s="1735"/>
      <c r="EM30" s="1735"/>
      <c r="EN30" s="1735"/>
      <c r="EO30" s="1735"/>
      <c r="EP30" s="1735"/>
      <c r="EQ30" s="1735"/>
      <c r="ER30" s="1735"/>
      <c r="ES30" s="1735"/>
      <c r="ET30" s="1735"/>
      <c r="EU30" s="1735"/>
      <c r="EV30" s="1735"/>
      <c r="EW30" s="1735"/>
      <c r="EX30" s="1735"/>
      <c r="EY30" s="1735"/>
      <c r="EZ30" s="1735"/>
      <c r="FA30" s="1735"/>
    </row>
    <row r="31" spans="1:157" s="1736" customFormat="1" x14ac:dyDescent="0.35">
      <c r="A31" s="924" t="s">
        <v>6905</v>
      </c>
      <c r="B31" s="924" t="s">
        <v>6906</v>
      </c>
      <c r="C31" s="874">
        <v>9</v>
      </c>
      <c r="D31" s="874">
        <v>0</v>
      </c>
      <c r="E31" s="101">
        <v>11718.64</v>
      </c>
      <c r="F31" s="101">
        <v>11718.64</v>
      </c>
      <c r="G31" s="1735"/>
      <c r="H31" s="1735"/>
      <c r="I31" s="1735"/>
      <c r="J31" s="1735"/>
      <c r="K31" s="1735"/>
      <c r="L31" s="1735"/>
      <c r="M31" s="1735"/>
      <c r="N31" s="1735"/>
      <c r="O31" s="1735"/>
      <c r="P31" s="1735"/>
      <c r="Q31" s="1735"/>
      <c r="R31" s="1735"/>
      <c r="S31" s="1735"/>
      <c r="T31" s="1735"/>
      <c r="U31" s="1735"/>
      <c r="V31" s="1735"/>
      <c r="W31" s="1735"/>
      <c r="X31" s="1735"/>
      <c r="Y31" s="1735"/>
      <c r="Z31" s="1735"/>
      <c r="AA31" s="1735"/>
      <c r="AB31" s="1735"/>
      <c r="AC31" s="1735"/>
      <c r="AD31" s="1735"/>
      <c r="AE31" s="1735"/>
      <c r="AF31" s="1735"/>
      <c r="AG31" s="1735"/>
      <c r="AH31" s="1735"/>
      <c r="AI31" s="1735"/>
      <c r="AJ31" s="1735"/>
      <c r="AK31" s="1735"/>
      <c r="AL31" s="1735"/>
      <c r="AM31" s="1735"/>
      <c r="AN31" s="1735"/>
      <c r="AO31" s="1735"/>
      <c r="AP31" s="1735"/>
      <c r="AQ31" s="1735"/>
      <c r="AR31" s="1735"/>
      <c r="AS31" s="1735"/>
      <c r="AT31" s="1735"/>
      <c r="AU31" s="1735"/>
      <c r="AV31" s="1735"/>
      <c r="AW31" s="1735"/>
      <c r="AX31" s="1735"/>
      <c r="AY31" s="1735"/>
      <c r="AZ31" s="1735"/>
      <c r="BA31" s="1735"/>
      <c r="BB31" s="1735"/>
      <c r="BC31" s="1735"/>
      <c r="BD31" s="1735"/>
      <c r="BE31" s="1735"/>
      <c r="BF31" s="1735"/>
      <c r="BG31" s="1735"/>
      <c r="BH31" s="1735"/>
      <c r="BI31" s="1735"/>
      <c r="BJ31" s="1735"/>
      <c r="BK31" s="1735"/>
      <c r="BL31" s="1735"/>
      <c r="BM31" s="1735"/>
      <c r="BN31" s="1735"/>
      <c r="BO31" s="1735"/>
      <c r="BP31" s="1735"/>
      <c r="BQ31" s="1735"/>
      <c r="BR31" s="1735"/>
      <c r="BS31" s="1735"/>
      <c r="BT31" s="1735"/>
      <c r="BU31" s="1735"/>
      <c r="BV31" s="1735"/>
      <c r="BW31" s="1735"/>
      <c r="BX31" s="1735"/>
      <c r="BY31" s="1735"/>
      <c r="BZ31" s="1735"/>
      <c r="CA31" s="1735"/>
      <c r="CB31" s="1735"/>
      <c r="CC31" s="1735"/>
      <c r="CD31" s="1735"/>
      <c r="CE31" s="1735"/>
      <c r="CF31" s="1735"/>
      <c r="CG31" s="1735"/>
      <c r="CH31" s="1735"/>
      <c r="CI31" s="1735"/>
      <c r="CJ31" s="1735"/>
      <c r="CK31" s="1735"/>
      <c r="CL31" s="1735"/>
      <c r="CM31" s="1735"/>
      <c r="CN31" s="1735"/>
      <c r="CO31" s="1735"/>
      <c r="CP31" s="1735"/>
      <c r="CQ31" s="1735"/>
      <c r="CR31" s="1735"/>
      <c r="CS31" s="1735"/>
      <c r="CT31" s="1735"/>
      <c r="CU31" s="1735"/>
      <c r="CV31" s="1735"/>
      <c r="CW31" s="1735"/>
      <c r="CX31" s="1735"/>
      <c r="CY31" s="1735"/>
      <c r="CZ31" s="1735"/>
      <c r="DA31" s="1735"/>
      <c r="DB31" s="1735"/>
      <c r="DC31" s="1735"/>
      <c r="DD31" s="1735"/>
      <c r="DE31" s="1735"/>
      <c r="DF31" s="1735"/>
      <c r="DG31" s="1735"/>
      <c r="DH31" s="1735"/>
      <c r="DI31" s="1735"/>
      <c r="DJ31" s="1735"/>
      <c r="DK31" s="1735"/>
      <c r="DL31" s="1735"/>
      <c r="DM31" s="1735"/>
      <c r="DN31" s="1735"/>
      <c r="DO31" s="1735"/>
      <c r="DP31" s="1735"/>
      <c r="DQ31" s="1735"/>
      <c r="DR31" s="1735"/>
      <c r="DS31" s="1735"/>
      <c r="DT31" s="1735"/>
      <c r="DU31" s="1735"/>
      <c r="DV31" s="1735"/>
      <c r="DW31" s="1735"/>
      <c r="DX31" s="1735"/>
      <c r="DY31" s="1735"/>
      <c r="DZ31" s="1735"/>
      <c r="EA31" s="1735"/>
      <c r="EB31" s="1735"/>
      <c r="EC31" s="1735"/>
      <c r="ED31" s="1735"/>
      <c r="EE31" s="1735"/>
      <c r="EF31" s="1735"/>
      <c r="EG31" s="1735"/>
      <c r="EH31" s="1735"/>
      <c r="EI31" s="1735"/>
      <c r="EJ31" s="1735"/>
      <c r="EK31" s="1735"/>
      <c r="EL31" s="1735"/>
      <c r="EM31" s="1735"/>
      <c r="EN31" s="1735"/>
      <c r="EO31" s="1735"/>
      <c r="EP31" s="1735"/>
      <c r="EQ31" s="1735"/>
      <c r="ER31" s="1735"/>
      <c r="ES31" s="1735"/>
      <c r="ET31" s="1735"/>
      <c r="EU31" s="1735"/>
      <c r="EV31" s="1735"/>
      <c r="EW31" s="1735"/>
      <c r="EX31" s="1735"/>
      <c r="EY31" s="1735"/>
      <c r="EZ31" s="1735"/>
      <c r="FA31" s="1735"/>
    </row>
    <row r="32" spans="1:157" s="1736" customFormat="1" x14ac:dyDescent="0.35">
      <c r="A32" s="924" t="s">
        <v>6907</v>
      </c>
      <c r="B32" s="924" t="s">
        <v>6908</v>
      </c>
      <c r="C32" s="874">
        <v>4</v>
      </c>
      <c r="D32" s="874">
        <v>0</v>
      </c>
      <c r="E32" s="101">
        <v>12175.96</v>
      </c>
      <c r="F32" s="101">
        <v>12175.96</v>
      </c>
      <c r="G32" s="1735"/>
      <c r="H32" s="1735"/>
      <c r="I32" s="1735"/>
      <c r="J32" s="1735"/>
      <c r="K32" s="1735"/>
      <c r="L32" s="1735"/>
      <c r="M32" s="1735"/>
      <c r="N32" s="1735"/>
      <c r="O32" s="1735"/>
      <c r="P32" s="1735"/>
      <c r="Q32" s="1735"/>
      <c r="R32" s="1735"/>
      <c r="S32" s="1735"/>
      <c r="T32" s="1735"/>
      <c r="U32" s="1735"/>
      <c r="V32" s="1735"/>
      <c r="W32" s="1735"/>
      <c r="X32" s="1735"/>
      <c r="Y32" s="1735"/>
      <c r="Z32" s="1735"/>
      <c r="AA32" s="1735"/>
      <c r="AB32" s="1735"/>
      <c r="AC32" s="1735"/>
      <c r="AD32" s="1735"/>
      <c r="AE32" s="1735"/>
      <c r="AF32" s="1735"/>
      <c r="AG32" s="1735"/>
      <c r="AH32" s="1735"/>
      <c r="AI32" s="1735"/>
      <c r="AJ32" s="1735"/>
      <c r="AK32" s="1735"/>
      <c r="AL32" s="1735"/>
      <c r="AM32" s="1735"/>
      <c r="AN32" s="1735"/>
      <c r="AO32" s="1735"/>
      <c r="AP32" s="1735"/>
      <c r="AQ32" s="1735"/>
      <c r="AR32" s="1735"/>
      <c r="AS32" s="1735"/>
      <c r="AT32" s="1735"/>
      <c r="AU32" s="1735"/>
      <c r="AV32" s="1735"/>
      <c r="AW32" s="1735"/>
      <c r="AX32" s="1735"/>
      <c r="AY32" s="1735"/>
      <c r="AZ32" s="1735"/>
      <c r="BA32" s="1735"/>
      <c r="BB32" s="1735"/>
      <c r="BC32" s="1735"/>
      <c r="BD32" s="1735"/>
      <c r="BE32" s="1735"/>
      <c r="BF32" s="1735"/>
      <c r="BG32" s="1735"/>
      <c r="BH32" s="1735"/>
      <c r="BI32" s="1735"/>
      <c r="BJ32" s="1735"/>
      <c r="BK32" s="1735"/>
      <c r="BL32" s="1735"/>
      <c r="BM32" s="1735"/>
      <c r="BN32" s="1735"/>
      <c r="BO32" s="1735"/>
      <c r="BP32" s="1735"/>
      <c r="BQ32" s="1735"/>
      <c r="BR32" s="1735"/>
      <c r="BS32" s="1735"/>
      <c r="BT32" s="1735"/>
      <c r="BU32" s="1735"/>
      <c r="BV32" s="1735"/>
      <c r="BW32" s="1735"/>
      <c r="BX32" s="1735"/>
      <c r="BY32" s="1735"/>
      <c r="BZ32" s="1735"/>
      <c r="CA32" s="1735"/>
      <c r="CB32" s="1735"/>
      <c r="CC32" s="1735"/>
      <c r="CD32" s="1735"/>
      <c r="CE32" s="1735"/>
      <c r="CF32" s="1735"/>
      <c r="CG32" s="1735"/>
      <c r="CH32" s="1735"/>
      <c r="CI32" s="1735"/>
      <c r="CJ32" s="1735"/>
      <c r="CK32" s="1735"/>
      <c r="CL32" s="1735"/>
      <c r="CM32" s="1735"/>
      <c r="CN32" s="1735"/>
      <c r="CO32" s="1735"/>
      <c r="CP32" s="1735"/>
      <c r="CQ32" s="1735"/>
      <c r="CR32" s="1735"/>
      <c r="CS32" s="1735"/>
      <c r="CT32" s="1735"/>
      <c r="CU32" s="1735"/>
      <c r="CV32" s="1735"/>
      <c r="CW32" s="1735"/>
      <c r="CX32" s="1735"/>
      <c r="CY32" s="1735"/>
      <c r="CZ32" s="1735"/>
      <c r="DA32" s="1735"/>
      <c r="DB32" s="1735"/>
      <c r="DC32" s="1735"/>
      <c r="DD32" s="1735"/>
      <c r="DE32" s="1735"/>
      <c r="DF32" s="1735"/>
      <c r="DG32" s="1735"/>
      <c r="DH32" s="1735"/>
      <c r="DI32" s="1735"/>
      <c r="DJ32" s="1735"/>
      <c r="DK32" s="1735"/>
      <c r="DL32" s="1735"/>
      <c r="DM32" s="1735"/>
      <c r="DN32" s="1735"/>
      <c r="DO32" s="1735"/>
      <c r="DP32" s="1735"/>
      <c r="DQ32" s="1735"/>
      <c r="DR32" s="1735"/>
      <c r="DS32" s="1735"/>
      <c r="DT32" s="1735"/>
      <c r="DU32" s="1735"/>
      <c r="DV32" s="1735"/>
      <c r="DW32" s="1735"/>
      <c r="DX32" s="1735"/>
      <c r="DY32" s="1735"/>
      <c r="DZ32" s="1735"/>
      <c r="EA32" s="1735"/>
      <c r="EB32" s="1735"/>
      <c r="EC32" s="1735"/>
      <c r="ED32" s="1735"/>
      <c r="EE32" s="1735"/>
      <c r="EF32" s="1735"/>
      <c r="EG32" s="1735"/>
      <c r="EH32" s="1735"/>
      <c r="EI32" s="1735"/>
      <c r="EJ32" s="1735"/>
      <c r="EK32" s="1735"/>
      <c r="EL32" s="1735"/>
      <c r="EM32" s="1735"/>
      <c r="EN32" s="1735"/>
      <c r="EO32" s="1735"/>
      <c r="EP32" s="1735"/>
      <c r="EQ32" s="1735"/>
      <c r="ER32" s="1735"/>
      <c r="ES32" s="1735"/>
      <c r="ET32" s="1735"/>
      <c r="EU32" s="1735"/>
      <c r="EV32" s="1735"/>
      <c r="EW32" s="1735"/>
      <c r="EX32" s="1735"/>
      <c r="EY32" s="1735"/>
      <c r="EZ32" s="1735"/>
      <c r="FA32" s="1735"/>
    </row>
    <row r="33" spans="1:157" s="1736" customFormat="1" x14ac:dyDescent="0.35">
      <c r="A33" s="924" t="s">
        <v>6909</v>
      </c>
      <c r="B33" s="924" t="s">
        <v>6910</v>
      </c>
      <c r="C33" s="874">
        <v>3</v>
      </c>
      <c r="D33" s="874">
        <v>0</v>
      </c>
      <c r="E33" s="101">
        <v>12175.96</v>
      </c>
      <c r="F33" s="101">
        <v>12175.96</v>
      </c>
      <c r="G33" s="1735"/>
      <c r="H33" s="1735"/>
      <c r="I33" s="1735"/>
      <c r="J33" s="1735"/>
      <c r="K33" s="1735"/>
      <c r="L33" s="1735"/>
      <c r="M33" s="1735"/>
      <c r="N33" s="1735"/>
      <c r="O33" s="1735"/>
      <c r="P33" s="1735"/>
      <c r="Q33" s="1735"/>
      <c r="R33" s="1735"/>
      <c r="S33" s="1735"/>
      <c r="T33" s="1735"/>
      <c r="U33" s="1735"/>
      <c r="V33" s="1735"/>
      <c r="W33" s="1735"/>
      <c r="X33" s="1735"/>
      <c r="Y33" s="1735"/>
      <c r="Z33" s="1735"/>
      <c r="AA33" s="1735"/>
      <c r="AB33" s="1735"/>
      <c r="AC33" s="1735"/>
      <c r="AD33" s="1735"/>
      <c r="AE33" s="1735"/>
      <c r="AF33" s="1735"/>
      <c r="AG33" s="1735"/>
      <c r="AH33" s="1735"/>
      <c r="AI33" s="1735"/>
      <c r="AJ33" s="1735"/>
      <c r="AK33" s="1735"/>
      <c r="AL33" s="1735"/>
      <c r="AM33" s="1735"/>
      <c r="AN33" s="1735"/>
      <c r="AO33" s="1735"/>
      <c r="AP33" s="1735"/>
      <c r="AQ33" s="1735"/>
      <c r="AR33" s="1735"/>
      <c r="AS33" s="1735"/>
      <c r="AT33" s="1735"/>
      <c r="AU33" s="1735"/>
      <c r="AV33" s="1735"/>
      <c r="AW33" s="1735"/>
      <c r="AX33" s="1735"/>
      <c r="AY33" s="1735"/>
      <c r="AZ33" s="1735"/>
      <c r="BA33" s="1735"/>
      <c r="BB33" s="1735"/>
      <c r="BC33" s="1735"/>
      <c r="BD33" s="1735"/>
      <c r="BE33" s="1735"/>
      <c r="BF33" s="1735"/>
      <c r="BG33" s="1735"/>
      <c r="BH33" s="1735"/>
      <c r="BI33" s="1735"/>
      <c r="BJ33" s="1735"/>
      <c r="BK33" s="1735"/>
      <c r="BL33" s="1735"/>
      <c r="BM33" s="1735"/>
      <c r="BN33" s="1735"/>
      <c r="BO33" s="1735"/>
      <c r="BP33" s="1735"/>
      <c r="BQ33" s="1735"/>
      <c r="BR33" s="1735"/>
      <c r="BS33" s="1735"/>
      <c r="BT33" s="1735"/>
      <c r="BU33" s="1735"/>
      <c r="BV33" s="1735"/>
      <c r="BW33" s="1735"/>
      <c r="BX33" s="1735"/>
      <c r="BY33" s="1735"/>
      <c r="BZ33" s="1735"/>
      <c r="CA33" s="1735"/>
      <c r="CB33" s="1735"/>
      <c r="CC33" s="1735"/>
      <c r="CD33" s="1735"/>
      <c r="CE33" s="1735"/>
      <c r="CF33" s="1735"/>
      <c r="CG33" s="1735"/>
      <c r="CH33" s="1735"/>
      <c r="CI33" s="1735"/>
      <c r="CJ33" s="1735"/>
      <c r="CK33" s="1735"/>
      <c r="CL33" s="1735"/>
      <c r="CM33" s="1735"/>
      <c r="CN33" s="1735"/>
      <c r="CO33" s="1735"/>
      <c r="CP33" s="1735"/>
      <c r="CQ33" s="1735"/>
      <c r="CR33" s="1735"/>
      <c r="CS33" s="1735"/>
      <c r="CT33" s="1735"/>
      <c r="CU33" s="1735"/>
      <c r="CV33" s="1735"/>
      <c r="CW33" s="1735"/>
      <c r="CX33" s="1735"/>
      <c r="CY33" s="1735"/>
      <c r="CZ33" s="1735"/>
      <c r="DA33" s="1735"/>
      <c r="DB33" s="1735"/>
      <c r="DC33" s="1735"/>
      <c r="DD33" s="1735"/>
      <c r="DE33" s="1735"/>
      <c r="DF33" s="1735"/>
      <c r="DG33" s="1735"/>
      <c r="DH33" s="1735"/>
      <c r="DI33" s="1735"/>
      <c r="DJ33" s="1735"/>
      <c r="DK33" s="1735"/>
      <c r="DL33" s="1735"/>
      <c r="DM33" s="1735"/>
      <c r="DN33" s="1735"/>
      <c r="DO33" s="1735"/>
      <c r="DP33" s="1735"/>
      <c r="DQ33" s="1735"/>
      <c r="DR33" s="1735"/>
      <c r="DS33" s="1735"/>
      <c r="DT33" s="1735"/>
      <c r="DU33" s="1735"/>
      <c r="DV33" s="1735"/>
      <c r="DW33" s="1735"/>
      <c r="DX33" s="1735"/>
      <c r="DY33" s="1735"/>
      <c r="DZ33" s="1735"/>
      <c r="EA33" s="1735"/>
      <c r="EB33" s="1735"/>
      <c r="EC33" s="1735"/>
      <c r="ED33" s="1735"/>
      <c r="EE33" s="1735"/>
      <c r="EF33" s="1735"/>
      <c r="EG33" s="1735"/>
      <c r="EH33" s="1735"/>
      <c r="EI33" s="1735"/>
      <c r="EJ33" s="1735"/>
      <c r="EK33" s="1735"/>
      <c r="EL33" s="1735"/>
      <c r="EM33" s="1735"/>
      <c r="EN33" s="1735"/>
      <c r="EO33" s="1735"/>
      <c r="EP33" s="1735"/>
      <c r="EQ33" s="1735"/>
      <c r="ER33" s="1735"/>
      <c r="ES33" s="1735"/>
      <c r="ET33" s="1735"/>
      <c r="EU33" s="1735"/>
      <c r="EV33" s="1735"/>
      <c r="EW33" s="1735"/>
      <c r="EX33" s="1735"/>
      <c r="EY33" s="1735"/>
      <c r="EZ33" s="1735"/>
      <c r="FA33" s="1735"/>
    </row>
    <row r="34" spans="1:157" s="1736" customFormat="1" x14ac:dyDescent="0.35">
      <c r="A34" s="924" t="s">
        <v>6911</v>
      </c>
      <c r="B34" s="924" t="s">
        <v>6912</v>
      </c>
      <c r="C34" s="874">
        <v>2</v>
      </c>
      <c r="D34" s="874">
        <v>0</v>
      </c>
      <c r="E34" s="101">
        <v>12636</v>
      </c>
      <c r="F34" s="101">
        <v>12636</v>
      </c>
      <c r="G34" s="1735"/>
      <c r="H34" s="1735"/>
      <c r="I34" s="1735"/>
      <c r="J34" s="1735"/>
      <c r="K34" s="1735"/>
      <c r="L34" s="1735"/>
      <c r="M34" s="1735"/>
      <c r="N34" s="1735"/>
      <c r="O34" s="1735"/>
      <c r="P34" s="1735"/>
      <c r="Q34" s="1735"/>
      <c r="R34" s="1735"/>
      <c r="S34" s="1735"/>
      <c r="T34" s="1735"/>
      <c r="U34" s="1735"/>
      <c r="V34" s="1735"/>
      <c r="W34" s="1735"/>
      <c r="X34" s="1735"/>
      <c r="Y34" s="1735"/>
      <c r="Z34" s="1735"/>
      <c r="AA34" s="1735"/>
      <c r="AB34" s="1735"/>
      <c r="AC34" s="1735"/>
      <c r="AD34" s="1735"/>
      <c r="AE34" s="1735"/>
      <c r="AF34" s="1735"/>
      <c r="AG34" s="1735"/>
      <c r="AH34" s="1735"/>
      <c r="AI34" s="1735"/>
      <c r="AJ34" s="1735"/>
      <c r="AK34" s="1735"/>
      <c r="AL34" s="1735"/>
      <c r="AM34" s="1735"/>
      <c r="AN34" s="1735"/>
      <c r="AO34" s="1735"/>
      <c r="AP34" s="1735"/>
      <c r="AQ34" s="1735"/>
      <c r="AR34" s="1735"/>
      <c r="AS34" s="1735"/>
      <c r="AT34" s="1735"/>
      <c r="AU34" s="1735"/>
      <c r="AV34" s="1735"/>
      <c r="AW34" s="1735"/>
      <c r="AX34" s="1735"/>
      <c r="AY34" s="1735"/>
      <c r="AZ34" s="1735"/>
      <c r="BA34" s="1735"/>
      <c r="BB34" s="1735"/>
      <c r="BC34" s="1735"/>
      <c r="BD34" s="1735"/>
      <c r="BE34" s="1735"/>
      <c r="BF34" s="1735"/>
      <c r="BG34" s="1735"/>
      <c r="BH34" s="1735"/>
      <c r="BI34" s="1735"/>
      <c r="BJ34" s="1735"/>
      <c r="BK34" s="1735"/>
      <c r="BL34" s="1735"/>
      <c r="BM34" s="1735"/>
      <c r="BN34" s="1735"/>
      <c r="BO34" s="1735"/>
      <c r="BP34" s="1735"/>
      <c r="BQ34" s="1735"/>
      <c r="BR34" s="1735"/>
      <c r="BS34" s="1735"/>
      <c r="BT34" s="1735"/>
      <c r="BU34" s="1735"/>
      <c r="BV34" s="1735"/>
      <c r="BW34" s="1735"/>
      <c r="BX34" s="1735"/>
      <c r="BY34" s="1735"/>
      <c r="BZ34" s="1735"/>
      <c r="CA34" s="1735"/>
      <c r="CB34" s="1735"/>
      <c r="CC34" s="1735"/>
      <c r="CD34" s="1735"/>
      <c r="CE34" s="1735"/>
      <c r="CF34" s="1735"/>
      <c r="CG34" s="1735"/>
      <c r="CH34" s="1735"/>
      <c r="CI34" s="1735"/>
      <c r="CJ34" s="1735"/>
      <c r="CK34" s="1735"/>
      <c r="CL34" s="1735"/>
      <c r="CM34" s="1735"/>
      <c r="CN34" s="1735"/>
      <c r="CO34" s="1735"/>
      <c r="CP34" s="1735"/>
      <c r="CQ34" s="1735"/>
      <c r="CR34" s="1735"/>
      <c r="CS34" s="1735"/>
      <c r="CT34" s="1735"/>
      <c r="CU34" s="1735"/>
      <c r="CV34" s="1735"/>
      <c r="CW34" s="1735"/>
      <c r="CX34" s="1735"/>
      <c r="CY34" s="1735"/>
      <c r="CZ34" s="1735"/>
      <c r="DA34" s="1735"/>
      <c r="DB34" s="1735"/>
      <c r="DC34" s="1735"/>
      <c r="DD34" s="1735"/>
      <c r="DE34" s="1735"/>
      <c r="DF34" s="1735"/>
      <c r="DG34" s="1735"/>
      <c r="DH34" s="1735"/>
      <c r="DI34" s="1735"/>
      <c r="DJ34" s="1735"/>
      <c r="DK34" s="1735"/>
      <c r="DL34" s="1735"/>
      <c r="DM34" s="1735"/>
      <c r="DN34" s="1735"/>
      <c r="DO34" s="1735"/>
      <c r="DP34" s="1735"/>
      <c r="DQ34" s="1735"/>
      <c r="DR34" s="1735"/>
      <c r="DS34" s="1735"/>
      <c r="DT34" s="1735"/>
      <c r="DU34" s="1735"/>
      <c r="DV34" s="1735"/>
      <c r="DW34" s="1735"/>
      <c r="DX34" s="1735"/>
      <c r="DY34" s="1735"/>
      <c r="DZ34" s="1735"/>
      <c r="EA34" s="1735"/>
      <c r="EB34" s="1735"/>
      <c r="EC34" s="1735"/>
      <c r="ED34" s="1735"/>
      <c r="EE34" s="1735"/>
      <c r="EF34" s="1735"/>
      <c r="EG34" s="1735"/>
      <c r="EH34" s="1735"/>
      <c r="EI34" s="1735"/>
      <c r="EJ34" s="1735"/>
      <c r="EK34" s="1735"/>
      <c r="EL34" s="1735"/>
      <c r="EM34" s="1735"/>
      <c r="EN34" s="1735"/>
      <c r="EO34" s="1735"/>
      <c r="EP34" s="1735"/>
      <c r="EQ34" s="1735"/>
      <c r="ER34" s="1735"/>
      <c r="ES34" s="1735"/>
      <c r="ET34" s="1735"/>
      <c r="EU34" s="1735"/>
      <c r="EV34" s="1735"/>
      <c r="EW34" s="1735"/>
      <c r="EX34" s="1735"/>
      <c r="EY34" s="1735"/>
      <c r="EZ34" s="1735"/>
      <c r="FA34" s="1735"/>
    </row>
    <row r="35" spans="1:157" s="1736" customFormat="1" x14ac:dyDescent="0.35">
      <c r="A35" s="924" t="s">
        <v>6913</v>
      </c>
      <c r="B35" s="924" t="s">
        <v>6914</v>
      </c>
      <c r="C35" s="874">
        <v>2</v>
      </c>
      <c r="D35" s="874">
        <v>0</v>
      </c>
      <c r="E35" s="101">
        <v>13102.26</v>
      </c>
      <c r="F35" s="101">
        <v>13102.26</v>
      </c>
      <c r="G35" s="1735"/>
      <c r="H35" s="1735"/>
      <c r="I35" s="1735"/>
      <c r="J35" s="1735"/>
      <c r="K35" s="1735"/>
      <c r="L35" s="1735"/>
      <c r="M35" s="1735"/>
      <c r="N35" s="1735"/>
      <c r="O35" s="1735"/>
      <c r="P35" s="1735"/>
      <c r="Q35" s="1735"/>
      <c r="R35" s="1735"/>
      <c r="S35" s="1735"/>
      <c r="T35" s="1735"/>
      <c r="U35" s="1735"/>
      <c r="V35" s="1735"/>
      <c r="W35" s="1735"/>
      <c r="X35" s="1735"/>
      <c r="Y35" s="1735"/>
      <c r="Z35" s="1735"/>
      <c r="AA35" s="1735"/>
      <c r="AB35" s="1735"/>
      <c r="AC35" s="1735"/>
      <c r="AD35" s="1735"/>
      <c r="AE35" s="1735"/>
      <c r="AF35" s="1735"/>
      <c r="AG35" s="1735"/>
      <c r="AH35" s="1735"/>
      <c r="AI35" s="1735"/>
      <c r="AJ35" s="1735"/>
      <c r="AK35" s="1735"/>
      <c r="AL35" s="1735"/>
      <c r="AM35" s="1735"/>
      <c r="AN35" s="1735"/>
      <c r="AO35" s="1735"/>
      <c r="AP35" s="1735"/>
      <c r="AQ35" s="1735"/>
      <c r="AR35" s="1735"/>
      <c r="AS35" s="1735"/>
      <c r="AT35" s="1735"/>
      <c r="AU35" s="1735"/>
      <c r="AV35" s="1735"/>
      <c r="AW35" s="1735"/>
      <c r="AX35" s="1735"/>
      <c r="AY35" s="1735"/>
      <c r="AZ35" s="1735"/>
      <c r="BA35" s="1735"/>
      <c r="BB35" s="1735"/>
      <c r="BC35" s="1735"/>
      <c r="BD35" s="1735"/>
      <c r="BE35" s="1735"/>
      <c r="BF35" s="1735"/>
      <c r="BG35" s="1735"/>
      <c r="BH35" s="1735"/>
      <c r="BI35" s="1735"/>
      <c r="BJ35" s="1735"/>
      <c r="BK35" s="1735"/>
      <c r="BL35" s="1735"/>
      <c r="BM35" s="1735"/>
      <c r="BN35" s="1735"/>
      <c r="BO35" s="1735"/>
      <c r="BP35" s="1735"/>
      <c r="BQ35" s="1735"/>
      <c r="BR35" s="1735"/>
      <c r="BS35" s="1735"/>
      <c r="BT35" s="1735"/>
      <c r="BU35" s="1735"/>
      <c r="BV35" s="1735"/>
      <c r="BW35" s="1735"/>
      <c r="BX35" s="1735"/>
      <c r="BY35" s="1735"/>
      <c r="BZ35" s="1735"/>
      <c r="CA35" s="1735"/>
      <c r="CB35" s="1735"/>
      <c r="CC35" s="1735"/>
      <c r="CD35" s="1735"/>
      <c r="CE35" s="1735"/>
      <c r="CF35" s="1735"/>
      <c r="CG35" s="1735"/>
      <c r="CH35" s="1735"/>
      <c r="CI35" s="1735"/>
      <c r="CJ35" s="1735"/>
      <c r="CK35" s="1735"/>
      <c r="CL35" s="1735"/>
      <c r="CM35" s="1735"/>
      <c r="CN35" s="1735"/>
      <c r="CO35" s="1735"/>
      <c r="CP35" s="1735"/>
      <c r="CQ35" s="1735"/>
      <c r="CR35" s="1735"/>
      <c r="CS35" s="1735"/>
      <c r="CT35" s="1735"/>
      <c r="CU35" s="1735"/>
      <c r="CV35" s="1735"/>
      <c r="CW35" s="1735"/>
      <c r="CX35" s="1735"/>
      <c r="CY35" s="1735"/>
      <c r="CZ35" s="1735"/>
      <c r="DA35" s="1735"/>
      <c r="DB35" s="1735"/>
      <c r="DC35" s="1735"/>
      <c r="DD35" s="1735"/>
      <c r="DE35" s="1735"/>
      <c r="DF35" s="1735"/>
      <c r="DG35" s="1735"/>
      <c r="DH35" s="1735"/>
      <c r="DI35" s="1735"/>
      <c r="DJ35" s="1735"/>
      <c r="DK35" s="1735"/>
      <c r="DL35" s="1735"/>
      <c r="DM35" s="1735"/>
      <c r="DN35" s="1735"/>
      <c r="DO35" s="1735"/>
      <c r="DP35" s="1735"/>
      <c r="DQ35" s="1735"/>
      <c r="DR35" s="1735"/>
      <c r="DS35" s="1735"/>
      <c r="DT35" s="1735"/>
      <c r="DU35" s="1735"/>
      <c r="DV35" s="1735"/>
      <c r="DW35" s="1735"/>
      <c r="DX35" s="1735"/>
      <c r="DY35" s="1735"/>
      <c r="DZ35" s="1735"/>
      <c r="EA35" s="1735"/>
      <c r="EB35" s="1735"/>
      <c r="EC35" s="1735"/>
      <c r="ED35" s="1735"/>
      <c r="EE35" s="1735"/>
      <c r="EF35" s="1735"/>
      <c r="EG35" s="1735"/>
      <c r="EH35" s="1735"/>
      <c r="EI35" s="1735"/>
      <c r="EJ35" s="1735"/>
      <c r="EK35" s="1735"/>
      <c r="EL35" s="1735"/>
      <c r="EM35" s="1735"/>
      <c r="EN35" s="1735"/>
      <c r="EO35" s="1735"/>
      <c r="EP35" s="1735"/>
      <c r="EQ35" s="1735"/>
      <c r="ER35" s="1735"/>
      <c r="ES35" s="1735"/>
      <c r="ET35" s="1735"/>
      <c r="EU35" s="1735"/>
      <c r="EV35" s="1735"/>
      <c r="EW35" s="1735"/>
      <c r="EX35" s="1735"/>
      <c r="EY35" s="1735"/>
      <c r="EZ35" s="1735"/>
      <c r="FA35" s="1735"/>
    </row>
    <row r="36" spans="1:157" s="1736" customFormat="1" x14ac:dyDescent="0.35">
      <c r="A36" s="924" t="s">
        <v>6915</v>
      </c>
      <c r="B36" s="924" t="s">
        <v>6916</v>
      </c>
      <c r="C36" s="874">
        <v>3</v>
      </c>
      <c r="D36" s="874">
        <v>0</v>
      </c>
      <c r="E36" s="101">
        <v>13102.26</v>
      </c>
      <c r="F36" s="101">
        <v>13102.26</v>
      </c>
      <c r="G36" s="1735"/>
      <c r="H36" s="1735"/>
      <c r="I36" s="1735"/>
      <c r="J36" s="1735"/>
      <c r="K36" s="1735"/>
      <c r="L36" s="1735"/>
      <c r="M36" s="1735"/>
      <c r="N36" s="1735"/>
      <c r="O36" s="1735"/>
      <c r="P36" s="1735"/>
      <c r="Q36" s="1735"/>
      <c r="R36" s="1735"/>
      <c r="S36" s="1735"/>
      <c r="T36" s="1735"/>
      <c r="U36" s="1735"/>
      <c r="V36" s="1735"/>
      <c r="W36" s="1735"/>
      <c r="X36" s="1735"/>
      <c r="Y36" s="1735"/>
      <c r="Z36" s="1735"/>
      <c r="AA36" s="1735"/>
      <c r="AB36" s="1735"/>
      <c r="AC36" s="1735"/>
      <c r="AD36" s="1735"/>
      <c r="AE36" s="1735"/>
      <c r="AF36" s="1735"/>
      <c r="AG36" s="1735"/>
      <c r="AH36" s="1735"/>
      <c r="AI36" s="1735"/>
      <c r="AJ36" s="1735"/>
      <c r="AK36" s="1735"/>
      <c r="AL36" s="1735"/>
      <c r="AM36" s="1735"/>
      <c r="AN36" s="1735"/>
      <c r="AO36" s="1735"/>
      <c r="AP36" s="1735"/>
      <c r="AQ36" s="1735"/>
      <c r="AR36" s="1735"/>
      <c r="AS36" s="1735"/>
      <c r="AT36" s="1735"/>
      <c r="AU36" s="1735"/>
      <c r="AV36" s="1735"/>
      <c r="AW36" s="1735"/>
      <c r="AX36" s="1735"/>
      <c r="AY36" s="1735"/>
      <c r="AZ36" s="1735"/>
      <c r="BA36" s="1735"/>
      <c r="BB36" s="1735"/>
      <c r="BC36" s="1735"/>
      <c r="BD36" s="1735"/>
      <c r="BE36" s="1735"/>
      <c r="BF36" s="1735"/>
      <c r="BG36" s="1735"/>
      <c r="BH36" s="1735"/>
      <c r="BI36" s="1735"/>
      <c r="BJ36" s="1735"/>
      <c r="BK36" s="1735"/>
      <c r="BL36" s="1735"/>
      <c r="BM36" s="1735"/>
      <c r="BN36" s="1735"/>
      <c r="BO36" s="1735"/>
      <c r="BP36" s="1735"/>
      <c r="BQ36" s="1735"/>
      <c r="BR36" s="1735"/>
      <c r="BS36" s="1735"/>
      <c r="BT36" s="1735"/>
      <c r="BU36" s="1735"/>
      <c r="BV36" s="1735"/>
      <c r="BW36" s="1735"/>
      <c r="BX36" s="1735"/>
      <c r="BY36" s="1735"/>
      <c r="BZ36" s="1735"/>
      <c r="CA36" s="1735"/>
      <c r="CB36" s="1735"/>
      <c r="CC36" s="1735"/>
      <c r="CD36" s="1735"/>
      <c r="CE36" s="1735"/>
      <c r="CF36" s="1735"/>
      <c r="CG36" s="1735"/>
      <c r="CH36" s="1735"/>
      <c r="CI36" s="1735"/>
      <c r="CJ36" s="1735"/>
      <c r="CK36" s="1735"/>
      <c r="CL36" s="1735"/>
      <c r="CM36" s="1735"/>
      <c r="CN36" s="1735"/>
      <c r="CO36" s="1735"/>
      <c r="CP36" s="1735"/>
      <c r="CQ36" s="1735"/>
      <c r="CR36" s="1735"/>
      <c r="CS36" s="1735"/>
      <c r="CT36" s="1735"/>
      <c r="CU36" s="1735"/>
      <c r="CV36" s="1735"/>
      <c r="CW36" s="1735"/>
      <c r="CX36" s="1735"/>
      <c r="CY36" s="1735"/>
      <c r="CZ36" s="1735"/>
      <c r="DA36" s="1735"/>
      <c r="DB36" s="1735"/>
      <c r="DC36" s="1735"/>
      <c r="DD36" s="1735"/>
      <c r="DE36" s="1735"/>
      <c r="DF36" s="1735"/>
      <c r="DG36" s="1735"/>
      <c r="DH36" s="1735"/>
      <c r="DI36" s="1735"/>
      <c r="DJ36" s="1735"/>
      <c r="DK36" s="1735"/>
      <c r="DL36" s="1735"/>
      <c r="DM36" s="1735"/>
      <c r="DN36" s="1735"/>
      <c r="DO36" s="1735"/>
      <c r="DP36" s="1735"/>
      <c r="DQ36" s="1735"/>
      <c r="DR36" s="1735"/>
      <c r="DS36" s="1735"/>
      <c r="DT36" s="1735"/>
      <c r="DU36" s="1735"/>
      <c r="DV36" s="1735"/>
      <c r="DW36" s="1735"/>
      <c r="DX36" s="1735"/>
      <c r="DY36" s="1735"/>
      <c r="DZ36" s="1735"/>
      <c r="EA36" s="1735"/>
      <c r="EB36" s="1735"/>
      <c r="EC36" s="1735"/>
      <c r="ED36" s="1735"/>
      <c r="EE36" s="1735"/>
      <c r="EF36" s="1735"/>
      <c r="EG36" s="1735"/>
      <c r="EH36" s="1735"/>
      <c r="EI36" s="1735"/>
      <c r="EJ36" s="1735"/>
      <c r="EK36" s="1735"/>
      <c r="EL36" s="1735"/>
      <c r="EM36" s="1735"/>
      <c r="EN36" s="1735"/>
      <c r="EO36" s="1735"/>
      <c r="EP36" s="1735"/>
      <c r="EQ36" s="1735"/>
      <c r="ER36" s="1735"/>
      <c r="ES36" s="1735"/>
      <c r="ET36" s="1735"/>
      <c r="EU36" s="1735"/>
      <c r="EV36" s="1735"/>
      <c r="EW36" s="1735"/>
      <c r="EX36" s="1735"/>
      <c r="EY36" s="1735"/>
      <c r="EZ36" s="1735"/>
      <c r="FA36" s="1735"/>
    </row>
    <row r="37" spans="1:157" s="1736" customFormat="1" x14ac:dyDescent="0.35">
      <c r="A37" s="924" t="s">
        <v>6917</v>
      </c>
      <c r="B37" s="924" t="s">
        <v>6918</v>
      </c>
      <c r="C37" s="874">
        <v>4</v>
      </c>
      <c r="D37" s="874">
        <v>0</v>
      </c>
      <c r="E37" s="101">
        <v>13102.26</v>
      </c>
      <c r="F37" s="101">
        <v>13102.26</v>
      </c>
      <c r="G37" s="1735"/>
      <c r="H37" s="1735"/>
      <c r="I37" s="1735"/>
      <c r="J37" s="1735"/>
      <c r="K37" s="1735"/>
      <c r="L37" s="1735"/>
      <c r="M37" s="1735"/>
      <c r="N37" s="1735"/>
      <c r="O37" s="1735"/>
      <c r="P37" s="1735"/>
      <c r="Q37" s="1735"/>
      <c r="R37" s="1735"/>
      <c r="S37" s="1735"/>
      <c r="T37" s="1735"/>
      <c r="U37" s="1735"/>
      <c r="V37" s="1735"/>
      <c r="W37" s="1735"/>
      <c r="X37" s="1735"/>
      <c r="Y37" s="1735"/>
      <c r="Z37" s="1735"/>
      <c r="AA37" s="1735"/>
      <c r="AB37" s="1735"/>
      <c r="AC37" s="1735"/>
      <c r="AD37" s="1735"/>
      <c r="AE37" s="1735"/>
      <c r="AF37" s="1735"/>
      <c r="AG37" s="1735"/>
      <c r="AH37" s="1735"/>
      <c r="AI37" s="1735"/>
      <c r="AJ37" s="1735"/>
      <c r="AK37" s="1735"/>
      <c r="AL37" s="1735"/>
      <c r="AM37" s="1735"/>
      <c r="AN37" s="1735"/>
      <c r="AO37" s="1735"/>
      <c r="AP37" s="1735"/>
      <c r="AQ37" s="1735"/>
      <c r="AR37" s="1735"/>
      <c r="AS37" s="1735"/>
      <c r="AT37" s="1735"/>
      <c r="AU37" s="1735"/>
      <c r="AV37" s="1735"/>
      <c r="AW37" s="1735"/>
      <c r="AX37" s="1735"/>
      <c r="AY37" s="1735"/>
      <c r="AZ37" s="1735"/>
      <c r="BA37" s="1735"/>
      <c r="BB37" s="1735"/>
      <c r="BC37" s="1735"/>
      <c r="BD37" s="1735"/>
      <c r="BE37" s="1735"/>
      <c r="BF37" s="1735"/>
      <c r="BG37" s="1735"/>
      <c r="BH37" s="1735"/>
      <c r="BI37" s="1735"/>
      <c r="BJ37" s="1735"/>
      <c r="BK37" s="1735"/>
      <c r="BL37" s="1735"/>
      <c r="BM37" s="1735"/>
      <c r="BN37" s="1735"/>
      <c r="BO37" s="1735"/>
      <c r="BP37" s="1735"/>
      <c r="BQ37" s="1735"/>
      <c r="BR37" s="1735"/>
      <c r="BS37" s="1735"/>
      <c r="BT37" s="1735"/>
      <c r="BU37" s="1735"/>
      <c r="BV37" s="1735"/>
      <c r="BW37" s="1735"/>
      <c r="BX37" s="1735"/>
      <c r="BY37" s="1735"/>
      <c r="BZ37" s="1735"/>
      <c r="CA37" s="1735"/>
      <c r="CB37" s="1735"/>
      <c r="CC37" s="1735"/>
      <c r="CD37" s="1735"/>
      <c r="CE37" s="1735"/>
      <c r="CF37" s="1735"/>
      <c r="CG37" s="1735"/>
      <c r="CH37" s="1735"/>
      <c r="CI37" s="1735"/>
      <c r="CJ37" s="1735"/>
      <c r="CK37" s="1735"/>
      <c r="CL37" s="1735"/>
      <c r="CM37" s="1735"/>
      <c r="CN37" s="1735"/>
      <c r="CO37" s="1735"/>
      <c r="CP37" s="1735"/>
      <c r="CQ37" s="1735"/>
      <c r="CR37" s="1735"/>
      <c r="CS37" s="1735"/>
      <c r="CT37" s="1735"/>
      <c r="CU37" s="1735"/>
      <c r="CV37" s="1735"/>
      <c r="CW37" s="1735"/>
      <c r="CX37" s="1735"/>
      <c r="CY37" s="1735"/>
      <c r="CZ37" s="1735"/>
      <c r="DA37" s="1735"/>
      <c r="DB37" s="1735"/>
      <c r="DC37" s="1735"/>
      <c r="DD37" s="1735"/>
      <c r="DE37" s="1735"/>
      <c r="DF37" s="1735"/>
      <c r="DG37" s="1735"/>
      <c r="DH37" s="1735"/>
      <c r="DI37" s="1735"/>
      <c r="DJ37" s="1735"/>
      <c r="DK37" s="1735"/>
      <c r="DL37" s="1735"/>
      <c r="DM37" s="1735"/>
      <c r="DN37" s="1735"/>
      <c r="DO37" s="1735"/>
      <c r="DP37" s="1735"/>
      <c r="DQ37" s="1735"/>
      <c r="DR37" s="1735"/>
      <c r="DS37" s="1735"/>
      <c r="DT37" s="1735"/>
      <c r="DU37" s="1735"/>
      <c r="DV37" s="1735"/>
      <c r="DW37" s="1735"/>
      <c r="DX37" s="1735"/>
      <c r="DY37" s="1735"/>
      <c r="DZ37" s="1735"/>
      <c r="EA37" s="1735"/>
      <c r="EB37" s="1735"/>
      <c r="EC37" s="1735"/>
      <c r="ED37" s="1735"/>
      <c r="EE37" s="1735"/>
      <c r="EF37" s="1735"/>
      <c r="EG37" s="1735"/>
      <c r="EH37" s="1735"/>
      <c r="EI37" s="1735"/>
      <c r="EJ37" s="1735"/>
      <c r="EK37" s="1735"/>
      <c r="EL37" s="1735"/>
      <c r="EM37" s="1735"/>
      <c r="EN37" s="1735"/>
      <c r="EO37" s="1735"/>
      <c r="EP37" s="1735"/>
      <c r="EQ37" s="1735"/>
      <c r="ER37" s="1735"/>
      <c r="ES37" s="1735"/>
      <c r="ET37" s="1735"/>
      <c r="EU37" s="1735"/>
      <c r="EV37" s="1735"/>
      <c r="EW37" s="1735"/>
      <c r="EX37" s="1735"/>
      <c r="EY37" s="1735"/>
      <c r="EZ37" s="1735"/>
      <c r="FA37" s="1735"/>
    </row>
    <row r="38" spans="1:157" s="1736" customFormat="1" x14ac:dyDescent="0.35">
      <c r="A38" s="924" t="s">
        <v>6919</v>
      </c>
      <c r="B38" s="924" t="s">
        <v>6920</v>
      </c>
      <c r="C38" s="874">
        <v>1</v>
      </c>
      <c r="D38" s="874">
        <v>0</v>
      </c>
      <c r="E38" s="101">
        <v>13571.2</v>
      </c>
      <c r="F38" s="101">
        <v>13571.2</v>
      </c>
      <c r="G38" s="1735"/>
      <c r="H38" s="1735"/>
      <c r="I38" s="1735"/>
      <c r="J38" s="1735"/>
      <c r="K38" s="1735"/>
      <c r="L38" s="1735"/>
      <c r="M38" s="1735"/>
      <c r="N38" s="1735"/>
      <c r="O38" s="1735"/>
      <c r="P38" s="1735"/>
      <c r="Q38" s="1735"/>
      <c r="R38" s="1735"/>
      <c r="S38" s="1735"/>
      <c r="T38" s="1735"/>
      <c r="U38" s="1735"/>
      <c r="V38" s="1735"/>
      <c r="W38" s="1735"/>
      <c r="X38" s="1735"/>
      <c r="Y38" s="1735"/>
      <c r="Z38" s="1735"/>
      <c r="AA38" s="1735"/>
      <c r="AB38" s="1735"/>
      <c r="AC38" s="1735"/>
      <c r="AD38" s="1735"/>
      <c r="AE38" s="1735"/>
      <c r="AF38" s="1735"/>
      <c r="AG38" s="1735"/>
      <c r="AH38" s="1735"/>
      <c r="AI38" s="1735"/>
      <c r="AJ38" s="1735"/>
      <c r="AK38" s="1735"/>
      <c r="AL38" s="1735"/>
      <c r="AM38" s="1735"/>
      <c r="AN38" s="1735"/>
      <c r="AO38" s="1735"/>
      <c r="AP38" s="1735"/>
      <c r="AQ38" s="1735"/>
      <c r="AR38" s="1735"/>
      <c r="AS38" s="1735"/>
      <c r="AT38" s="1735"/>
      <c r="AU38" s="1735"/>
      <c r="AV38" s="1735"/>
      <c r="AW38" s="1735"/>
      <c r="AX38" s="1735"/>
      <c r="AY38" s="1735"/>
      <c r="AZ38" s="1735"/>
      <c r="BA38" s="1735"/>
      <c r="BB38" s="1735"/>
      <c r="BC38" s="1735"/>
      <c r="BD38" s="1735"/>
      <c r="BE38" s="1735"/>
      <c r="BF38" s="1735"/>
      <c r="BG38" s="1735"/>
      <c r="BH38" s="1735"/>
      <c r="BI38" s="1735"/>
      <c r="BJ38" s="1735"/>
      <c r="BK38" s="1735"/>
      <c r="BL38" s="1735"/>
      <c r="BM38" s="1735"/>
      <c r="BN38" s="1735"/>
      <c r="BO38" s="1735"/>
      <c r="BP38" s="1735"/>
      <c r="BQ38" s="1735"/>
      <c r="BR38" s="1735"/>
      <c r="BS38" s="1735"/>
      <c r="BT38" s="1735"/>
      <c r="BU38" s="1735"/>
      <c r="BV38" s="1735"/>
      <c r="BW38" s="1735"/>
      <c r="BX38" s="1735"/>
      <c r="BY38" s="1735"/>
      <c r="BZ38" s="1735"/>
      <c r="CA38" s="1735"/>
      <c r="CB38" s="1735"/>
      <c r="CC38" s="1735"/>
      <c r="CD38" s="1735"/>
      <c r="CE38" s="1735"/>
      <c r="CF38" s="1735"/>
      <c r="CG38" s="1735"/>
      <c r="CH38" s="1735"/>
      <c r="CI38" s="1735"/>
      <c r="CJ38" s="1735"/>
      <c r="CK38" s="1735"/>
      <c r="CL38" s="1735"/>
      <c r="CM38" s="1735"/>
      <c r="CN38" s="1735"/>
      <c r="CO38" s="1735"/>
      <c r="CP38" s="1735"/>
      <c r="CQ38" s="1735"/>
      <c r="CR38" s="1735"/>
      <c r="CS38" s="1735"/>
      <c r="CT38" s="1735"/>
      <c r="CU38" s="1735"/>
      <c r="CV38" s="1735"/>
      <c r="CW38" s="1735"/>
      <c r="CX38" s="1735"/>
      <c r="CY38" s="1735"/>
      <c r="CZ38" s="1735"/>
      <c r="DA38" s="1735"/>
      <c r="DB38" s="1735"/>
      <c r="DC38" s="1735"/>
      <c r="DD38" s="1735"/>
      <c r="DE38" s="1735"/>
      <c r="DF38" s="1735"/>
      <c r="DG38" s="1735"/>
      <c r="DH38" s="1735"/>
      <c r="DI38" s="1735"/>
      <c r="DJ38" s="1735"/>
      <c r="DK38" s="1735"/>
      <c r="DL38" s="1735"/>
      <c r="DM38" s="1735"/>
      <c r="DN38" s="1735"/>
      <c r="DO38" s="1735"/>
      <c r="DP38" s="1735"/>
      <c r="DQ38" s="1735"/>
      <c r="DR38" s="1735"/>
      <c r="DS38" s="1735"/>
      <c r="DT38" s="1735"/>
      <c r="DU38" s="1735"/>
      <c r="DV38" s="1735"/>
      <c r="DW38" s="1735"/>
      <c r="DX38" s="1735"/>
      <c r="DY38" s="1735"/>
      <c r="DZ38" s="1735"/>
      <c r="EA38" s="1735"/>
      <c r="EB38" s="1735"/>
      <c r="EC38" s="1735"/>
      <c r="ED38" s="1735"/>
      <c r="EE38" s="1735"/>
      <c r="EF38" s="1735"/>
      <c r="EG38" s="1735"/>
      <c r="EH38" s="1735"/>
      <c r="EI38" s="1735"/>
      <c r="EJ38" s="1735"/>
      <c r="EK38" s="1735"/>
      <c r="EL38" s="1735"/>
      <c r="EM38" s="1735"/>
      <c r="EN38" s="1735"/>
      <c r="EO38" s="1735"/>
      <c r="EP38" s="1735"/>
      <c r="EQ38" s="1735"/>
      <c r="ER38" s="1735"/>
      <c r="ES38" s="1735"/>
      <c r="ET38" s="1735"/>
      <c r="EU38" s="1735"/>
      <c r="EV38" s="1735"/>
      <c r="EW38" s="1735"/>
      <c r="EX38" s="1735"/>
      <c r="EY38" s="1735"/>
      <c r="EZ38" s="1735"/>
      <c r="FA38" s="1735"/>
    </row>
    <row r="39" spans="1:157" s="1736" customFormat="1" x14ac:dyDescent="0.35">
      <c r="A39" s="924" t="s">
        <v>6921</v>
      </c>
      <c r="B39" s="924" t="s">
        <v>6922</v>
      </c>
      <c r="C39" s="874">
        <v>2</v>
      </c>
      <c r="D39" s="874">
        <v>0</v>
      </c>
      <c r="E39" s="101">
        <v>14049.5</v>
      </c>
      <c r="F39" s="101">
        <v>14049.5</v>
      </c>
      <c r="G39" s="1735"/>
      <c r="H39" s="1735"/>
      <c r="I39" s="1735"/>
      <c r="J39" s="1735"/>
      <c r="K39" s="1735"/>
      <c r="L39" s="1735"/>
      <c r="M39" s="1735"/>
      <c r="N39" s="1735"/>
      <c r="O39" s="1735"/>
      <c r="P39" s="1735"/>
      <c r="Q39" s="1735"/>
      <c r="R39" s="1735"/>
      <c r="S39" s="1735"/>
      <c r="T39" s="1735"/>
      <c r="U39" s="1735"/>
      <c r="V39" s="1735"/>
      <c r="W39" s="1735"/>
      <c r="X39" s="1735"/>
      <c r="Y39" s="1735"/>
      <c r="Z39" s="1735"/>
      <c r="AA39" s="1735"/>
      <c r="AB39" s="1735"/>
      <c r="AC39" s="1735"/>
      <c r="AD39" s="1735"/>
      <c r="AE39" s="1735"/>
      <c r="AF39" s="1735"/>
      <c r="AG39" s="1735"/>
      <c r="AH39" s="1735"/>
      <c r="AI39" s="1735"/>
      <c r="AJ39" s="1735"/>
      <c r="AK39" s="1735"/>
      <c r="AL39" s="1735"/>
      <c r="AM39" s="1735"/>
      <c r="AN39" s="1735"/>
      <c r="AO39" s="1735"/>
      <c r="AP39" s="1735"/>
      <c r="AQ39" s="1735"/>
      <c r="AR39" s="1735"/>
      <c r="AS39" s="1735"/>
      <c r="AT39" s="1735"/>
      <c r="AU39" s="1735"/>
      <c r="AV39" s="1735"/>
      <c r="AW39" s="1735"/>
      <c r="AX39" s="1735"/>
      <c r="AY39" s="1735"/>
      <c r="AZ39" s="1735"/>
      <c r="BA39" s="1735"/>
      <c r="BB39" s="1735"/>
      <c r="BC39" s="1735"/>
      <c r="BD39" s="1735"/>
      <c r="BE39" s="1735"/>
      <c r="BF39" s="1735"/>
      <c r="BG39" s="1735"/>
      <c r="BH39" s="1735"/>
      <c r="BI39" s="1735"/>
      <c r="BJ39" s="1735"/>
      <c r="BK39" s="1735"/>
      <c r="BL39" s="1735"/>
      <c r="BM39" s="1735"/>
      <c r="BN39" s="1735"/>
      <c r="BO39" s="1735"/>
      <c r="BP39" s="1735"/>
      <c r="BQ39" s="1735"/>
      <c r="BR39" s="1735"/>
      <c r="BS39" s="1735"/>
      <c r="BT39" s="1735"/>
      <c r="BU39" s="1735"/>
      <c r="BV39" s="1735"/>
      <c r="BW39" s="1735"/>
      <c r="BX39" s="1735"/>
      <c r="BY39" s="1735"/>
      <c r="BZ39" s="1735"/>
      <c r="CA39" s="1735"/>
      <c r="CB39" s="1735"/>
      <c r="CC39" s="1735"/>
      <c r="CD39" s="1735"/>
      <c r="CE39" s="1735"/>
      <c r="CF39" s="1735"/>
      <c r="CG39" s="1735"/>
      <c r="CH39" s="1735"/>
      <c r="CI39" s="1735"/>
      <c r="CJ39" s="1735"/>
      <c r="CK39" s="1735"/>
      <c r="CL39" s="1735"/>
      <c r="CM39" s="1735"/>
      <c r="CN39" s="1735"/>
      <c r="CO39" s="1735"/>
      <c r="CP39" s="1735"/>
      <c r="CQ39" s="1735"/>
      <c r="CR39" s="1735"/>
      <c r="CS39" s="1735"/>
      <c r="CT39" s="1735"/>
      <c r="CU39" s="1735"/>
      <c r="CV39" s="1735"/>
      <c r="CW39" s="1735"/>
      <c r="CX39" s="1735"/>
      <c r="CY39" s="1735"/>
      <c r="CZ39" s="1735"/>
      <c r="DA39" s="1735"/>
      <c r="DB39" s="1735"/>
      <c r="DC39" s="1735"/>
      <c r="DD39" s="1735"/>
      <c r="DE39" s="1735"/>
      <c r="DF39" s="1735"/>
      <c r="DG39" s="1735"/>
      <c r="DH39" s="1735"/>
      <c r="DI39" s="1735"/>
      <c r="DJ39" s="1735"/>
      <c r="DK39" s="1735"/>
      <c r="DL39" s="1735"/>
      <c r="DM39" s="1735"/>
      <c r="DN39" s="1735"/>
      <c r="DO39" s="1735"/>
      <c r="DP39" s="1735"/>
      <c r="DQ39" s="1735"/>
      <c r="DR39" s="1735"/>
      <c r="DS39" s="1735"/>
      <c r="DT39" s="1735"/>
      <c r="DU39" s="1735"/>
      <c r="DV39" s="1735"/>
      <c r="DW39" s="1735"/>
      <c r="DX39" s="1735"/>
      <c r="DY39" s="1735"/>
      <c r="DZ39" s="1735"/>
      <c r="EA39" s="1735"/>
      <c r="EB39" s="1735"/>
      <c r="EC39" s="1735"/>
      <c r="ED39" s="1735"/>
      <c r="EE39" s="1735"/>
      <c r="EF39" s="1735"/>
      <c r="EG39" s="1735"/>
      <c r="EH39" s="1735"/>
      <c r="EI39" s="1735"/>
      <c r="EJ39" s="1735"/>
      <c r="EK39" s="1735"/>
      <c r="EL39" s="1735"/>
      <c r="EM39" s="1735"/>
      <c r="EN39" s="1735"/>
      <c r="EO39" s="1735"/>
      <c r="EP39" s="1735"/>
      <c r="EQ39" s="1735"/>
      <c r="ER39" s="1735"/>
      <c r="ES39" s="1735"/>
      <c r="ET39" s="1735"/>
      <c r="EU39" s="1735"/>
      <c r="EV39" s="1735"/>
      <c r="EW39" s="1735"/>
      <c r="EX39" s="1735"/>
      <c r="EY39" s="1735"/>
      <c r="EZ39" s="1735"/>
      <c r="FA39" s="1735"/>
    </row>
    <row r="40" spans="1:157" s="1736" customFormat="1" x14ac:dyDescent="0.35">
      <c r="A40" s="924" t="s">
        <v>6923</v>
      </c>
      <c r="B40" s="924" t="s">
        <v>6924</v>
      </c>
      <c r="C40" s="874">
        <v>0</v>
      </c>
      <c r="D40" s="1739">
        <v>178</v>
      </c>
      <c r="E40" s="272">
        <v>3737.1</v>
      </c>
      <c r="F40" s="164">
        <v>8180</v>
      </c>
      <c r="G40" s="983" t="s">
        <v>5522</v>
      </c>
      <c r="H40" s="1740"/>
      <c r="I40" s="1735"/>
      <c r="J40" s="1741"/>
      <c r="K40" s="1735"/>
      <c r="L40" s="1735"/>
      <c r="M40" s="1735"/>
      <c r="N40" s="1735"/>
      <c r="O40" s="1735"/>
      <c r="P40" s="1735"/>
      <c r="Q40" s="1735"/>
      <c r="R40" s="1735"/>
      <c r="S40" s="1735"/>
      <c r="T40" s="1735"/>
      <c r="U40" s="1735"/>
      <c r="V40" s="1735"/>
      <c r="W40" s="1735"/>
      <c r="X40" s="1735"/>
      <c r="Y40" s="1735"/>
      <c r="Z40" s="1735"/>
      <c r="AA40" s="1735"/>
      <c r="AB40" s="1735"/>
      <c r="AC40" s="1735"/>
      <c r="AD40" s="1735"/>
      <c r="AE40" s="1735"/>
      <c r="AF40" s="1735"/>
      <c r="AG40" s="1735"/>
      <c r="AH40" s="1735"/>
      <c r="AI40" s="1735"/>
      <c r="AJ40" s="1735"/>
      <c r="AK40" s="1735"/>
      <c r="AL40" s="1735"/>
      <c r="AM40" s="1735"/>
      <c r="AN40" s="1735"/>
      <c r="AO40" s="1735"/>
      <c r="AP40" s="1735"/>
      <c r="AQ40" s="1735"/>
      <c r="AR40" s="1735"/>
      <c r="AS40" s="1735"/>
      <c r="AT40" s="1735"/>
      <c r="AU40" s="1735"/>
      <c r="AV40" s="1735"/>
      <c r="AW40" s="1735"/>
      <c r="AX40" s="1735"/>
      <c r="AY40" s="1735"/>
      <c r="AZ40" s="1735"/>
      <c r="BA40" s="1735"/>
      <c r="BB40" s="1735"/>
      <c r="BC40" s="1735"/>
      <c r="BD40" s="1735"/>
      <c r="BE40" s="1735"/>
      <c r="BF40" s="1735"/>
      <c r="BG40" s="1735"/>
      <c r="BH40" s="1735"/>
      <c r="BI40" s="1735"/>
      <c r="BJ40" s="1735"/>
      <c r="BK40" s="1735"/>
      <c r="BL40" s="1735"/>
      <c r="BM40" s="1735"/>
      <c r="BN40" s="1735"/>
      <c r="BO40" s="1735"/>
      <c r="BP40" s="1735"/>
      <c r="BQ40" s="1735"/>
      <c r="BR40" s="1735"/>
      <c r="BS40" s="1735"/>
      <c r="BT40" s="1735"/>
      <c r="BU40" s="1735"/>
      <c r="BV40" s="1735"/>
      <c r="BW40" s="1735"/>
      <c r="BX40" s="1735"/>
      <c r="BY40" s="1735"/>
      <c r="BZ40" s="1735"/>
      <c r="CA40" s="1735"/>
      <c r="CB40" s="1735"/>
      <c r="CC40" s="1735"/>
      <c r="CD40" s="1735"/>
      <c r="CE40" s="1735"/>
      <c r="CF40" s="1735"/>
      <c r="CG40" s="1735"/>
      <c r="CH40" s="1735"/>
      <c r="CI40" s="1735"/>
      <c r="CJ40" s="1735"/>
      <c r="CK40" s="1735"/>
      <c r="CL40" s="1735"/>
      <c r="CM40" s="1735"/>
      <c r="CN40" s="1735"/>
      <c r="CO40" s="1735"/>
      <c r="CP40" s="1735"/>
      <c r="CQ40" s="1735"/>
      <c r="CR40" s="1735"/>
      <c r="CS40" s="1735"/>
      <c r="CT40" s="1735"/>
      <c r="CU40" s="1735"/>
      <c r="CV40" s="1735"/>
      <c r="CW40" s="1735"/>
      <c r="CX40" s="1735"/>
      <c r="CY40" s="1735"/>
      <c r="CZ40" s="1735"/>
      <c r="DA40" s="1735"/>
      <c r="DB40" s="1735"/>
      <c r="DC40" s="1735"/>
      <c r="DD40" s="1735"/>
      <c r="DE40" s="1735"/>
      <c r="DF40" s="1735"/>
      <c r="DG40" s="1735"/>
      <c r="DH40" s="1735"/>
      <c r="DI40" s="1735"/>
      <c r="DJ40" s="1735"/>
      <c r="DK40" s="1735"/>
      <c r="DL40" s="1735"/>
      <c r="DM40" s="1735"/>
      <c r="DN40" s="1735"/>
      <c r="DO40" s="1735"/>
      <c r="DP40" s="1735"/>
      <c r="DQ40" s="1735"/>
      <c r="DR40" s="1735"/>
      <c r="DS40" s="1735"/>
      <c r="DT40" s="1735"/>
      <c r="DU40" s="1735"/>
      <c r="DV40" s="1735"/>
      <c r="DW40" s="1735"/>
      <c r="DX40" s="1735"/>
      <c r="DY40" s="1735"/>
      <c r="DZ40" s="1735"/>
      <c r="EA40" s="1735"/>
      <c r="EB40" s="1735"/>
      <c r="EC40" s="1735"/>
      <c r="ED40" s="1735"/>
      <c r="EE40" s="1735"/>
      <c r="EF40" s="1735"/>
      <c r="EG40" s="1735"/>
      <c r="EH40" s="1735"/>
      <c r="EI40" s="1735"/>
      <c r="EJ40" s="1735"/>
      <c r="EK40" s="1735"/>
      <c r="EL40" s="1735"/>
      <c r="EM40" s="1735"/>
      <c r="EN40" s="1735"/>
      <c r="EO40" s="1735"/>
      <c r="EP40" s="1735"/>
      <c r="EQ40" s="1735"/>
      <c r="ER40" s="1735"/>
      <c r="ES40" s="1735"/>
      <c r="ET40" s="1735"/>
      <c r="EU40" s="1735"/>
      <c r="EV40" s="1735"/>
      <c r="EW40" s="1735"/>
      <c r="EX40" s="1735"/>
      <c r="EY40" s="1735"/>
      <c r="EZ40" s="1735"/>
      <c r="FA40" s="1735"/>
    </row>
    <row r="41" spans="1:157" s="1736" customFormat="1" x14ac:dyDescent="0.35">
      <c r="A41" s="924" t="s">
        <v>6925</v>
      </c>
      <c r="B41" s="924" t="s">
        <v>6793</v>
      </c>
      <c r="C41" s="874">
        <v>0</v>
      </c>
      <c r="D41" s="1739">
        <v>1064</v>
      </c>
      <c r="E41" s="164">
        <v>2756</v>
      </c>
      <c r="F41" s="164">
        <v>13811.59</v>
      </c>
      <c r="G41" s="983" t="s">
        <v>5522</v>
      </c>
      <c r="H41" s="1740"/>
      <c r="I41" s="1735"/>
      <c r="J41" s="1735"/>
      <c r="K41" s="1735"/>
      <c r="L41" s="1735"/>
      <c r="M41" s="1735"/>
      <c r="N41" s="1735"/>
      <c r="O41" s="1735"/>
      <c r="P41" s="1735"/>
      <c r="Q41" s="1735"/>
      <c r="R41" s="1735"/>
      <c r="S41" s="1735"/>
      <c r="T41" s="1735"/>
      <c r="U41" s="1735"/>
      <c r="V41" s="1735"/>
      <c r="W41" s="1735"/>
      <c r="X41" s="1735"/>
      <c r="Y41" s="1735"/>
      <c r="Z41" s="1735"/>
      <c r="AA41" s="1735"/>
      <c r="AB41" s="1735"/>
      <c r="AC41" s="1735"/>
      <c r="AD41" s="1735"/>
      <c r="AE41" s="1735"/>
      <c r="AF41" s="1735"/>
      <c r="AG41" s="1735"/>
      <c r="AH41" s="1735"/>
      <c r="AI41" s="1735"/>
      <c r="AJ41" s="1735"/>
      <c r="AK41" s="1735"/>
      <c r="AL41" s="1735"/>
      <c r="AM41" s="1735"/>
      <c r="AN41" s="1735"/>
      <c r="AO41" s="1735"/>
      <c r="AP41" s="1735"/>
      <c r="AQ41" s="1735"/>
      <c r="AR41" s="1735"/>
      <c r="AS41" s="1735"/>
      <c r="AT41" s="1735"/>
      <c r="AU41" s="1735"/>
      <c r="AV41" s="1735"/>
      <c r="AW41" s="1735"/>
      <c r="AX41" s="1735"/>
      <c r="AY41" s="1735"/>
      <c r="AZ41" s="1735"/>
      <c r="BA41" s="1735"/>
      <c r="BB41" s="1735"/>
      <c r="BC41" s="1735"/>
      <c r="BD41" s="1735"/>
      <c r="BE41" s="1735"/>
      <c r="BF41" s="1735"/>
      <c r="BG41" s="1735"/>
      <c r="BH41" s="1735"/>
      <c r="BI41" s="1735"/>
      <c r="BJ41" s="1735"/>
      <c r="BK41" s="1735"/>
      <c r="BL41" s="1735"/>
      <c r="BM41" s="1735"/>
      <c r="BN41" s="1735"/>
      <c r="BO41" s="1735"/>
      <c r="BP41" s="1735"/>
      <c r="BQ41" s="1735"/>
      <c r="BR41" s="1735"/>
      <c r="BS41" s="1735"/>
      <c r="BT41" s="1735"/>
      <c r="BU41" s="1735"/>
      <c r="BV41" s="1735"/>
      <c r="BW41" s="1735"/>
      <c r="BX41" s="1735"/>
      <c r="BY41" s="1735"/>
      <c r="BZ41" s="1735"/>
      <c r="CA41" s="1735"/>
      <c r="CB41" s="1735"/>
      <c r="CC41" s="1735"/>
      <c r="CD41" s="1735"/>
      <c r="CE41" s="1735"/>
      <c r="CF41" s="1735"/>
      <c r="CG41" s="1735"/>
      <c r="CH41" s="1735"/>
      <c r="CI41" s="1735"/>
      <c r="CJ41" s="1735"/>
      <c r="CK41" s="1735"/>
      <c r="CL41" s="1735"/>
      <c r="CM41" s="1735"/>
      <c r="CN41" s="1735"/>
      <c r="CO41" s="1735"/>
      <c r="CP41" s="1735"/>
      <c r="CQ41" s="1735"/>
      <c r="CR41" s="1735"/>
      <c r="CS41" s="1735"/>
      <c r="CT41" s="1735"/>
      <c r="CU41" s="1735"/>
      <c r="CV41" s="1735"/>
      <c r="CW41" s="1735"/>
      <c r="CX41" s="1735"/>
      <c r="CY41" s="1735"/>
      <c r="CZ41" s="1735"/>
      <c r="DA41" s="1735"/>
      <c r="DB41" s="1735"/>
      <c r="DC41" s="1735"/>
      <c r="DD41" s="1735"/>
      <c r="DE41" s="1735"/>
      <c r="DF41" s="1735"/>
      <c r="DG41" s="1735"/>
      <c r="DH41" s="1735"/>
      <c r="DI41" s="1735"/>
      <c r="DJ41" s="1735"/>
      <c r="DK41" s="1735"/>
      <c r="DL41" s="1735"/>
      <c r="DM41" s="1735"/>
      <c r="DN41" s="1735"/>
      <c r="DO41" s="1735"/>
      <c r="DP41" s="1735"/>
      <c r="DQ41" s="1735"/>
      <c r="DR41" s="1735"/>
      <c r="DS41" s="1735"/>
      <c r="DT41" s="1735"/>
      <c r="DU41" s="1735"/>
      <c r="DV41" s="1735"/>
      <c r="DW41" s="1735"/>
      <c r="DX41" s="1735"/>
      <c r="DY41" s="1735"/>
      <c r="DZ41" s="1735"/>
      <c r="EA41" s="1735"/>
      <c r="EB41" s="1735"/>
      <c r="EC41" s="1735"/>
      <c r="ED41" s="1735"/>
      <c r="EE41" s="1735"/>
      <c r="EF41" s="1735"/>
      <c r="EG41" s="1735"/>
      <c r="EH41" s="1735"/>
      <c r="EI41" s="1735"/>
      <c r="EJ41" s="1735"/>
      <c r="EK41" s="1735"/>
      <c r="EL41" s="1735"/>
      <c r="EM41" s="1735"/>
      <c r="EN41" s="1735"/>
      <c r="EO41" s="1735"/>
      <c r="EP41" s="1735"/>
      <c r="EQ41" s="1735"/>
      <c r="ER41" s="1735"/>
      <c r="ES41" s="1735"/>
      <c r="ET41" s="1735"/>
      <c r="EU41" s="1735"/>
      <c r="EV41" s="1735"/>
      <c r="EW41" s="1735"/>
      <c r="EX41" s="1735"/>
      <c r="EY41" s="1735"/>
      <c r="EZ41" s="1735"/>
      <c r="FA41" s="1735"/>
    </row>
    <row r="42" spans="1:157" s="1736" customFormat="1" x14ac:dyDescent="0.35">
      <c r="A42" s="924" t="s">
        <v>6926</v>
      </c>
      <c r="B42" s="924" t="s">
        <v>6927</v>
      </c>
      <c r="C42" s="874">
        <v>0</v>
      </c>
      <c r="D42" s="1739">
        <v>2650</v>
      </c>
      <c r="E42" s="164">
        <v>2335.69</v>
      </c>
      <c r="F42" s="164">
        <v>12457</v>
      </c>
      <c r="G42" s="983" t="s">
        <v>5522</v>
      </c>
      <c r="H42" s="1740"/>
      <c r="I42" s="1735"/>
      <c r="J42" s="1735"/>
      <c r="K42" s="1735"/>
      <c r="L42" s="1735"/>
      <c r="M42" s="1735"/>
      <c r="N42" s="1735"/>
      <c r="O42" s="1735"/>
      <c r="P42" s="1735"/>
      <c r="Q42" s="1735"/>
      <c r="R42" s="1735"/>
      <c r="S42" s="1735"/>
      <c r="T42" s="1735"/>
      <c r="U42" s="1735"/>
      <c r="V42" s="1735"/>
      <c r="W42" s="1735"/>
      <c r="X42" s="1735"/>
      <c r="Y42" s="1735"/>
      <c r="Z42" s="1735"/>
      <c r="AA42" s="1735"/>
      <c r="AB42" s="1735"/>
      <c r="AC42" s="1735"/>
      <c r="AD42" s="1735"/>
      <c r="AE42" s="1735"/>
      <c r="AF42" s="1735"/>
      <c r="AG42" s="1735"/>
      <c r="AH42" s="1735"/>
      <c r="AI42" s="1735"/>
      <c r="AJ42" s="1735"/>
      <c r="AK42" s="1735"/>
      <c r="AL42" s="1735"/>
      <c r="AM42" s="1735"/>
      <c r="AN42" s="1735"/>
      <c r="AO42" s="1735"/>
      <c r="AP42" s="1735"/>
      <c r="AQ42" s="1735"/>
      <c r="AR42" s="1735"/>
      <c r="AS42" s="1735"/>
      <c r="AT42" s="1735"/>
      <c r="AU42" s="1735"/>
      <c r="AV42" s="1735"/>
      <c r="AW42" s="1735"/>
      <c r="AX42" s="1735"/>
      <c r="AY42" s="1735"/>
      <c r="AZ42" s="1735"/>
      <c r="BA42" s="1735"/>
      <c r="BB42" s="1735"/>
      <c r="BC42" s="1735"/>
      <c r="BD42" s="1735"/>
      <c r="BE42" s="1735"/>
      <c r="BF42" s="1735"/>
      <c r="BG42" s="1735"/>
      <c r="BH42" s="1735"/>
      <c r="BI42" s="1735"/>
      <c r="BJ42" s="1735"/>
      <c r="BK42" s="1735"/>
      <c r="BL42" s="1735"/>
      <c r="BM42" s="1735"/>
      <c r="BN42" s="1735"/>
      <c r="BO42" s="1735"/>
      <c r="BP42" s="1735"/>
      <c r="BQ42" s="1735"/>
      <c r="BR42" s="1735"/>
      <c r="BS42" s="1735"/>
      <c r="BT42" s="1735"/>
      <c r="BU42" s="1735"/>
      <c r="BV42" s="1735"/>
      <c r="BW42" s="1735"/>
      <c r="BX42" s="1735"/>
      <c r="BY42" s="1735"/>
      <c r="BZ42" s="1735"/>
      <c r="CA42" s="1735"/>
      <c r="CB42" s="1735"/>
      <c r="CC42" s="1735"/>
      <c r="CD42" s="1735"/>
      <c r="CE42" s="1735"/>
      <c r="CF42" s="1735"/>
      <c r="CG42" s="1735"/>
      <c r="CH42" s="1735"/>
      <c r="CI42" s="1735"/>
      <c r="CJ42" s="1735"/>
      <c r="CK42" s="1735"/>
      <c r="CL42" s="1735"/>
      <c r="CM42" s="1735"/>
      <c r="CN42" s="1735"/>
      <c r="CO42" s="1735"/>
      <c r="CP42" s="1735"/>
      <c r="CQ42" s="1735"/>
      <c r="CR42" s="1735"/>
      <c r="CS42" s="1735"/>
      <c r="CT42" s="1735"/>
      <c r="CU42" s="1735"/>
      <c r="CV42" s="1735"/>
      <c r="CW42" s="1735"/>
      <c r="CX42" s="1735"/>
      <c r="CY42" s="1735"/>
      <c r="CZ42" s="1735"/>
      <c r="DA42" s="1735"/>
      <c r="DB42" s="1735"/>
      <c r="DC42" s="1735"/>
      <c r="DD42" s="1735"/>
      <c r="DE42" s="1735"/>
      <c r="DF42" s="1735"/>
      <c r="DG42" s="1735"/>
      <c r="DH42" s="1735"/>
      <c r="DI42" s="1735"/>
      <c r="DJ42" s="1735"/>
      <c r="DK42" s="1735"/>
      <c r="DL42" s="1735"/>
      <c r="DM42" s="1735"/>
      <c r="DN42" s="1735"/>
      <c r="DO42" s="1735"/>
      <c r="DP42" s="1735"/>
      <c r="DQ42" s="1735"/>
      <c r="DR42" s="1735"/>
      <c r="DS42" s="1735"/>
      <c r="DT42" s="1735"/>
      <c r="DU42" s="1735"/>
      <c r="DV42" s="1735"/>
      <c r="DW42" s="1735"/>
      <c r="DX42" s="1735"/>
      <c r="DY42" s="1735"/>
      <c r="DZ42" s="1735"/>
      <c r="EA42" s="1735"/>
      <c r="EB42" s="1735"/>
      <c r="EC42" s="1735"/>
      <c r="ED42" s="1735"/>
      <c r="EE42" s="1735"/>
      <c r="EF42" s="1735"/>
      <c r="EG42" s="1735"/>
      <c r="EH42" s="1735"/>
      <c r="EI42" s="1735"/>
      <c r="EJ42" s="1735"/>
      <c r="EK42" s="1735"/>
      <c r="EL42" s="1735"/>
      <c r="EM42" s="1735"/>
      <c r="EN42" s="1735"/>
      <c r="EO42" s="1735"/>
      <c r="EP42" s="1735"/>
      <c r="EQ42" s="1735"/>
      <c r="ER42" s="1735"/>
      <c r="ES42" s="1735"/>
      <c r="ET42" s="1735"/>
      <c r="EU42" s="1735"/>
      <c r="EV42" s="1735"/>
      <c r="EW42" s="1735"/>
      <c r="EX42" s="1735"/>
      <c r="EY42" s="1735"/>
      <c r="EZ42" s="1735"/>
      <c r="FA42" s="1735"/>
    </row>
    <row r="43" spans="1:157" s="1736" customFormat="1" x14ac:dyDescent="0.35">
      <c r="A43" s="924" t="s">
        <v>6928</v>
      </c>
      <c r="B43" s="924" t="s">
        <v>6929</v>
      </c>
      <c r="C43" s="874">
        <v>0</v>
      </c>
      <c r="D43" s="1739">
        <v>1065</v>
      </c>
      <c r="E43" s="164">
        <v>4299.8999999999996</v>
      </c>
      <c r="F43" s="164">
        <v>14333</v>
      </c>
      <c r="G43" s="983" t="s">
        <v>5522</v>
      </c>
      <c r="H43" s="1740"/>
      <c r="I43" s="1735"/>
      <c r="J43" s="1735"/>
      <c r="K43" s="1735"/>
      <c r="L43" s="1735"/>
      <c r="M43" s="1735"/>
      <c r="N43" s="1735"/>
      <c r="O43" s="1735"/>
      <c r="P43" s="1735"/>
      <c r="Q43" s="1735"/>
      <c r="R43" s="1735"/>
      <c r="S43" s="1735"/>
      <c r="T43" s="1735"/>
      <c r="U43" s="1735"/>
      <c r="V43" s="1735"/>
      <c r="W43" s="1735"/>
      <c r="X43" s="1735"/>
      <c r="Y43" s="1735"/>
      <c r="Z43" s="1735"/>
      <c r="AA43" s="1735"/>
      <c r="AB43" s="1735"/>
      <c r="AC43" s="1735"/>
      <c r="AD43" s="1735"/>
      <c r="AE43" s="1735"/>
      <c r="AF43" s="1735"/>
      <c r="AG43" s="1735"/>
      <c r="AH43" s="1735"/>
      <c r="AI43" s="1735"/>
      <c r="AJ43" s="1735"/>
      <c r="AK43" s="1735"/>
      <c r="AL43" s="1735"/>
      <c r="AM43" s="1735"/>
      <c r="AN43" s="1735"/>
      <c r="AO43" s="1735"/>
      <c r="AP43" s="1735"/>
      <c r="AQ43" s="1735"/>
      <c r="AR43" s="1735"/>
      <c r="AS43" s="1735"/>
      <c r="AT43" s="1735"/>
      <c r="AU43" s="1735"/>
      <c r="AV43" s="1735"/>
      <c r="AW43" s="1735"/>
      <c r="AX43" s="1735"/>
      <c r="AY43" s="1735"/>
      <c r="AZ43" s="1735"/>
      <c r="BA43" s="1735"/>
      <c r="BB43" s="1735"/>
      <c r="BC43" s="1735"/>
      <c r="BD43" s="1735"/>
      <c r="BE43" s="1735"/>
      <c r="BF43" s="1735"/>
      <c r="BG43" s="1735"/>
      <c r="BH43" s="1735"/>
      <c r="BI43" s="1735"/>
      <c r="BJ43" s="1735"/>
      <c r="BK43" s="1735"/>
      <c r="BL43" s="1735"/>
      <c r="BM43" s="1735"/>
      <c r="BN43" s="1735"/>
      <c r="BO43" s="1735"/>
      <c r="BP43" s="1735"/>
      <c r="BQ43" s="1735"/>
      <c r="BR43" s="1735"/>
      <c r="BS43" s="1735"/>
      <c r="BT43" s="1735"/>
      <c r="BU43" s="1735"/>
      <c r="BV43" s="1735"/>
      <c r="BW43" s="1735"/>
      <c r="BX43" s="1735"/>
      <c r="BY43" s="1735"/>
      <c r="BZ43" s="1735"/>
      <c r="CA43" s="1735"/>
      <c r="CB43" s="1735"/>
      <c r="CC43" s="1735"/>
      <c r="CD43" s="1735"/>
      <c r="CE43" s="1735"/>
      <c r="CF43" s="1735"/>
      <c r="CG43" s="1735"/>
      <c r="CH43" s="1735"/>
      <c r="CI43" s="1735"/>
      <c r="CJ43" s="1735"/>
      <c r="CK43" s="1735"/>
      <c r="CL43" s="1735"/>
      <c r="CM43" s="1735"/>
      <c r="CN43" s="1735"/>
      <c r="CO43" s="1735"/>
      <c r="CP43" s="1735"/>
      <c r="CQ43" s="1735"/>
      <c r="CR43" s="1735"/>
      <c r="CS43" s="1735"/>
      <c r="CT43" s="1735"/>
      <c r="CU43" s="1735"/>
      <c r="CV43" s="1735"/>
      <c r="CW43" s="1735"/>
      <c r="CX43" s="1735"/>
      <c r="CY43" s="1735"/>
      <c r="CZ43" s="1735"/>
      <c r="DA43" s="1735"/>
      <c r="DB43" s="1735"/>
      <c r="DC43" s="1735"/>
      <c r="DD43" s="1735"/>
      <c r="DE43" s="1735"/>
      <c r="DF43" s="1735"/>
      <c r="DG43" s="1735"/>
      <c r="DH43" s="1735"/>
      <c r="DI43" s="1735"/>
      <c r="DJ43" s="1735"/>
      <c r="DK43" s="1735"/>
      <c r="DL43" s="1735"/>
      <c r="DM43" s="1735"/>
      <c r="DN43" s="1735"/>
      <c r="DO43" s="1735"/>
      <c r="DP43" s="1735"/>
      <c r="DQ43" s="1735"/>
      <c r="DR43" s="1735"/>
      <c r="DS43" s="1735"/>
      <c r="DT43" s="1735"/>
      <c r="DU43" s="1735"/>
      <c r="DV43" s="1735"/>
      <c r="DW43" s="1735"/>
      <c r="DX43" s="1735"/>
      <c r="DY43" s="1735"/>
      <c r="DZ43" s="1735"/>
      <c r="EA43" s="1735"/>
      <c r="EB43" s="1735"/>
      <c r="EC43" s="1735"/>
      <c r="ED43" s="1735"/>
      <c r="EE43" s="1735"/>
      <c r="EF43" s="1735"/>
      <c r="EG43" s="1735"/>
      <c r="EH43" s="1735"/>
      <c r="EI43" s="1735"/>
      <c r="EJ43" s="1735"/>
      <c r="EK43" s="1735"/>
      <c r="EL43" s="1735"/>
      <c r="EM43" s="1735"/>
      <c r="EN43" s="1735"/>
      <c r="EO43" s="1735"/>
      <c r="EP43" s="1735"/>
      <c r="EQ43" s="1735"/>
      <c r="ER43" s="1735"/>
      <c r="ES43" s="1735"/>
      <c r="ET43" s="1735"/>
      <c r="EU43" s="1735"/>
      <c r="EV43" s="1735"/>
      <c r="EW43" s="1735"/>
      <c r="EX43" s="1735"/>
      <c r="EY43" s="1735"/>
      <c r="EZ43" s="1735"/>
      <c r="FA43" s="1735"/>
    </row>
    <row r="44" spans="1:157" s="344" customFormat="1" ht="15" customHeight="1" x14ac:dyDescent="0.25">
      <c r="A44" s="353" t="s">
        <v>533</v>
      </c>
      <c r="B44" s="455" t="s">
        <v>4241</v>
      </c>
      <c r="C44" s="456">
        <f>SUM(C24:C43)</f>
        <v>101</v>
      </c>
      <c r="D44" s="457">
        <f>SUM(D24:D43)</f>
        <v>4957</v>
      </c>
      <c r="E44" s="357" t="s">
        <v>533</v>
      </c>
      <c r="F44" s="357" t="s">
        <v>533</v>
      </c>
    </row>
    <row r="45" spans="1:157" x14ac:dyDescent="0.25">
      <c r="A45" s="1742"/>
      <c r="B45" s="1743"/>
      <c r="C45" s="1742"/>
      <c r="D45" s="1742"/>
      <c r="E45" s="1744"/>
      <c r="F45" s="1744"/>
    </row>
    <row r="46" spans="1:157" x14ac:dyDescent="0.25">
      <c r="A46" s="1742"/>
      <c r="B46" s="1743"/>
      <c r="C46" s="1742"/>
      <c r="D46" s="1742"/>
      <c r="E46" s="1744"/>
      <c r="F46" s="1744"/>
    </row>
    <row r="47" spans="1:157" s="344" customFormat="1" ht="15" customHeight="1" x14ac:dyDescent="0.25">
      <c r="A47" s="731" t="s">
        <v>4169</v>
      </c>
      <c r="B47" s="731" t="s">
        <v>4168</v>
      </c>
      <c r="C47" s="367" t="s">
        <v>533</v>
      </c>
      <c r="D47" s="367"/>
      <c r="E47" s="368" t="s">
        <v>533</v>
      </c>
      <c r="F47" s="368" t="s">
        <v>533</v>
      </c>
    </row>
    <row r="48" spans="1:157" x14ac:dyDescent="0.25">
      <c r="A48" s="924" t="s">
        <v>4242</v>
      </c>
      <c r="B48" s="924" t="s">
        <v>4242</v>
      </c>
      <c r="C48" s="874">
        <v>0</v>
      </c>
      <c r="D48" s="874">
        <v>0</v>
      </c>
      <c r="E48" s="164">
        <v>0</v>
      </c>
      <c r="F48" s="164">
        <v>0</v>
      </c>
    </row>
    <row r="49" spans="1:6" s="344" customFormat="1" ht="15" customHeight="1" x14ac:dyDescent="0.25">
      <c r="A49" s="353" t="s">
        <v>533</v>
      </c>
      <c r="B49" s="455" t="s">
        <v>4243</v>
      </c>
      <c r="C49" s="456">
        <f>SUM(C48)</f>
        <v>0</v>
      </c>
      <c r="D49" s="457">
        <f>SUM(D48)</f>
        <v>0</v>
      </c>
      <c r="E49" s="357" t="s">
        <v>533</v>
      </c>
      <c r="F49" s="357" t="s">
        <v>533</v>
      </c>
    </row>
    <row r="50" spans="1:6" x14ac:dyDescent="0.25">
      <c r="A50" s="915"/>
      <c r="B50" s="916"/>
      <c r="C50" s="1731"/>
      <c r="D50" s="1731"/>
      <c r="E50" s="1738"/>
      <c r="F50" s="1738"/>
    </row>
    <row r="51" spans="1:6" s="344" customFormat="1" ht="15" customHeight="1" x14ac:dyDescent="0.25">
      <c r="A51" s="364"/>
      <c r="B51" s="458" t="s">
        <v>4170</v>
      </c>
      <c r="C51" s="459">
        <f>SUM(C44,C20,C49)</f>
        <v>160</v>
      </c>
      <c r="D51" s="459">
        <f>SUM(D44,D32,D49)</f>
        <v>4957</v>
      </c>
      <c r="E51" s="366"/>
      <c r="F51" s="366"/>
    </row>
    <row r="52" spans="1:6" s="105" customFormat="1" x14ac:dyDescent="0.25">
      <c r="A52" s="915"/>
      <c r="B52" s="916"/>
      <c r="C52" s="1731"/>
      <c r="D52" s="1731"/>
      <c r="E52" s="1738"/>
      <c r="F52" s="1738"/>
    </row>
    <row r="53" spans="1:6" s="344" customFormat="1" ht="15" customHeight="1" x14ac:dyDescent="0.25">
      <c r="A53" s="897" t="s">
        <v>4166</v>
      </c>
      <c r="B53" s="897"/>
      <c r="C53" s="374" t="s">
        <v>533</v>
      </c>
      <c r="D53" s="374"/>
      <c r="E53" s="375" t="s">
        <v>533</v>
      </c>
      <c r="F53" s="375" t="s">
        <v>533</v>
      </c>
    </row>
    <row r="54" spans="1:6" s="344" customFormat="1" ht="15" customHeight="1" x14ac:dyDescent="0.25">
      <c r="A54" s="731" t="s">
        <v>4244</v>
      </c>
      <c r="B54" s="731"/>
      <c r="C54" s="376"/>
      <c r="D54" s="376"/>
      <c r="E54" s="376"/>
      <c r="F54" s="376"/>
    </row>
    <row r="55" spans="1:6" s="105" customFormat="1" x14ac:dyDescent="0.25">
      <c r="A55" s="1745" t="s">
        <v>6930</v>
      </c>
      <c r="B55" s="1746" t="s">
        <v>4378</v>
      </c>
      <c r="C55" s="888">
        <v>15</v>
      </c>
      <c r="D55" s="888">
        <v>0</v>
      </c>
      <c r="E55" s="889">
        <v>4250</v>
      </c>
      <c r="F55" s="889">
        <v>16180</v>
      </c>
    </row>
    <row r="56" spans="1:6" s="105" customFormat="1" x14ac:dyDescent="0.25">
      <c r="A56" s="1745" t="s">
        <v>6931</v>
      </c>
      <c r="B56" s="1746" t="s">
        <v>6932</v>
      </c>
      <c r="C56" s="888">
        <v>1</v>
      </c>
      <c r="D56" s="888">
        <v>0</v>
      </c>
      <c r="E56" s="889">
        <v>7584</v>
      </c>
      <c r="F56" s="889">
        <v>7584</v>
      </c>
    </row>
    <row r="57" spans="1:6" s="105" customFormat="1" x14ac:dyDescent="0.25">
      <c r="A57" s="1745" t="s">
        <v>6933</v>
      </c>
      <c r="B57" s="1746" t="s">
        <v>4926</v>
      </c>
      <c r="C57" s="888">
        <v>6</v>
      </c>
      <c r="D57" s="888">
        <v>0</v>
      </c>
      <c r="E57" s="889">
        <v>7676.52</v>
      </c>
      <c r="F57" s="889">
        <v>7676.52</v>
      </c>
    </row>
    <row r="58" spans="1:6" s="105" customFormat="1" x14ac:dyDescent="0.25">
      <c r="A58" s="1745" t="s">
        <v>6934</v>
      </c>
      <c r="B58" s="1746" t="s">
        <v>6935</v>
      </c>
      <c r="C58" s="888">
        <v>1</v>
      </c>
      <c r="D58" s="888">
        <v>0</v>
      </c>
      <c r="E58" s="889">
        <v>2534</v>
      </c>
      <c r="F58" s="889">
        <v>2534</v>
      </c>
    </row>
    <row r="59" spans="1:6" s="105" customFormat="1" x14ac:dyDescent="0.25">
      <c r="A59" s="1745" t="s">
        <v>6936</v>
      </c>
      <c r="B59" s="1746" t="s">
        <v>6937</v>
      </c>
      <c r="C59" s="888">
        <v>2</v>
      </c>
      <c r="D59" s="888">
        <v>0</v>
      </c>
      <c r="E59" s="889">
        <v>6500</v>
      </c>
      <c r="F59" s="889">
        <v>8867.0400000000009</v>
      </c>
    </row>
    <row r="60" spans="1:6" s="105" customFormat="1" x14ac:dyDescent="0.25">
      <c r="A60" s="1745" t="s">
        <v>6938</v>
      </c>
      <c r="B60" s="1746" t="s">
        <v>6939</v>
      </c>
      <c r="C60" s="888">
        <v>1</v>
      </c>
      <c r="D60" s="888">
        <v>0</v>
      </c>
      <c r="E60" s="889">
        <v>8674</v>
      </c>
      <c r="F60" s="889">
        <v>8674</v>
      </c>
    </row>
    <row r="61" spans="1:6" s="105" customFormat="1" x14ac:dyDescent="0.25">
      <c r="A61" s="1745" t="s">
        <v>6940</v>
      </c>
      <c r="B61" s="1746" t="s">
        <v>6941</v>
      </c>
      <c r="C61" s="888">
        <v>2</v>
      </c>
      <c r="D61" s="888">
        <v>0</v>
      </c>
      <c r="E61" s="889">
        <v>2120</v>
      </c>
      <c r="F61" s="889">
        <v>2120</v>
      </c>
    </row>
    <row r="62" spans="1:6" s="105" customFormat="1" x14ac:dyDescent="0.25">
      <c r="A62" s="1745" t="s">
        <v>6942</v>
      </c>
      <c r="B62" s="1746" t="s">
        <v>6943</v>
      </c>
      <c r="C62" s="888">
        <v>3</v>
      </c>
      <c r="D62" s="888">
        <v>0</v>
      </c>
      <c r="E62" s="889">
        <v>5000</v>
      </c>
      <c r="F62" s="889">
        <v>12366</v>
      </c>
    </row>
    <row r="63" spans="1:6" s="105" customFormat="1" x14ac:dyDescent="0.25">
      <c r="A63" s="1745" t="s">
        <v>6942</v>
      </c>
      <c r="B63" s="1746" t="s">
        <v>6944</v>
      </c>
      <c r="C63" s="888">
        <v>1</v>
      </c>
      <c r="D63" s="888">
        <v>0</v>
      </c>
      <c r="E63" s="889">
        <v>8674</v>
      </c>
      <c r="F63" s="889">
        <v>8674</v>
      </c>
    </row>
    <row r="64" spans="1:6" s="105" customFormat="1" x14ac:dyDescent="0.25">
      <c r="A64" s="1745" t="s">
        <v>6942</v>
      </c>
      <c r="B64" s="1746" t="s">
        <v>6945</v>
      </c>
      <c r="C64" s="888">
        <v>1</v>
      </c>
      <c r="D64" s="888">
        <v>0</v>
      </c>
      <c r="E64" s="889">
        <v>6500</v>
      </c>
      <c r="F64" s="889">
        <v>6500</v>
      </c>
    </row>
    <row r="65" spans="1:6" s="105" customFormat="1" x14ac:dyDescent="0.25">
      <c r="A65" s="1745" t="s">
        <v>6946</v>
      </c>
      <c r="B65" s="1746" t="s">
        <v>6947</v>
      </c>
      <c r="C65" s="888">
        <v>4</v>
      </c>
      <c r="D65" s="888">
        <v>0</v>
      </c>
      <c r="E65" s="889">
        <v>7265.14</v>
      </c>
      <c r="F65" s="889">
        <v>7584</v>
      </c>
    </row>
    <row r="66" spans="1:6" s="105" customFormat="1" x14ac:dyDescent="0.25">
      <c r="A66" s="1745" t="s">
        <v>6948</v>
      </c>
      <c r="B66" s="1746" t="s">
        <v>6949</v>
      </c>
      <c r="C66" s="888">
        <v>2</v>
      </c>
      <c r="D66" s="888">
        <v>0</v>
      </c>
      <c r="E66" s="889">
        <v>7000</v>
      </c>
      <c r="F66" s="889">
        <v>13452</v>
      </c>
    </row>
    <row r="67" spans="1:6" s="105" customFormat="1" x14ac:dyDescent="0.25">
      <c r="A67" s="1745" t="s">
        <v>6950</v>
      </c>
      <c r="B67" s="1746" t="s">
        <v>6951</v>
      </c>
      <c r="C67" s="888">
        <v>1</v>
      </c>
      <c r="D67" s="888">
        <v>0</v>
      </c>
      <c r="E67" s="889">
        <v>8674</v>
      </c>
      <c r="F67" s="889">
        <v>8674</v>
      </c>
    </row>
    <row r="68" spans="1:6" s="105" customFormat="1" x14ac:dyDescent="0.25">
      <c r="A68" s="1745" t="s">
        <v>6952</v>
      </c>
      <c r="B68" s="1746" t="s">
        <v>4468</v>
      </c>
      <c r="C68" s="888">
        <v>4</v>
      </c>
      <c r="D68" s="888">
        <v>0</v>
      </c>
      <c r="E68" s="889">
        <v>5000</v>
      </c>
      <c r="F68" s="889">
        <v>5000</v>
      </c>
    </row>
    <row r="69" spans="1:6" s="105" customFormat="1" x14ac:dyDescent="0.25">
      <c r="A69" s="1745" t="s">
        <v>6953</v>
      </c>
      <c r="B69" s="1746" t="s">
        <v>4482</v>
      </c>
      <c r="C69" s="888">
        <v>1</v>
      </c>
      <c r="D69" s="888">
        <v>0</v>
      </c>
      <c r="E69" s="889">
        <v>10000</v>
      </c>
      <c r="F69" s="889">
        <v>10000</v>
      </c>
    </row>
    <row r="70" spans="1:6" s="105" customFormat="1" x14ac:dyDescent="0.25">
      <c r="A70" s="1745" t="s">
        <v>6954</v>
      </c>
      <c r="B70" s="1746" t="s">
        <v>6955</v>
      </c>
      <c r="C70" s="888">
        <v>1</v>
      </c>
      <c r="D70" s="888">
        <v>0</v>
      </c>
      <c r="E70" s="889">
        <v>9854.4</v>
      </c>
      <c r="F70" s="889">
        <v>9854.4</v>
      </c>
    </row>
    <row r="71" spans="1:6" s="105" customFormat="1" x14ac:dyDescent="0.25">
      <c r="A71" s="1745" t="s">
        <v>6956</v>
      </c>
      <c r="B71" s="1746" t="s">
        <v>6957</v>
      </c>
      <c r="C71" s="888">
        <v>1</v>
      </c>
      <c r="D71" s="888">
        <v>0</v>
      </c>
      <c r="E71" s="889">
        <v>6462</v>
      </c>
      <c r="F71" s="889">
        <v>6462</v>
      </c>
    </row>
    <row r="72" spans="1:6" s="105" customFormat="1" x14ac:dyDescent="0.25">
      <c r="A72" s="1745" t="s">
        <v>6958</v>
      </c>
      <c r="B72" s="1746" t="s">
        <v>6959</v>
      </c>
      <c r="C72" s="888">
        <v>1</v>
      </c>
      <c r="D72" s="888">
        <v>0</v>
      </c>
      <c r="E72" s="889">
        <v>8674</v>
      </c>
      <c r="F72" s="889">
        <v>8674</v>
      </c>
    </row>
    <row r="73" spans="1:6" s="105" customFormat="1" x14ac:dyDescent="0.25">
      <c r="A73" s="1745" t="s">
        <v>4688</v>
      </c>
      <c r="B73" s="1746" t="s">
        <v>6960</v>
      </c>
      <c r="C73" s="888">
        <v>1</v>
      </c>
      <c r="D73" s="888">
        <v>0</v>
      </c>
      <c r="E73" s="889">
        <v>16180</v>
      </c>
      <c r="F73" s="889">
        <v>16180</v>
      </c>
    </row>
    <row r="74" spans="1:6" s="105" customFormat="1" x14ac:dyDescent="0.25">
      <c r="A74" s="1745" t="s">
        <v>6921</v>
      </c>
      <c r="B74" s="1746" t="s">
        <v>6961</v>
      </c>
      <c r="C74" s="888">
        <v>4</v>
      </c>
      <c r="D74" s="888">
        <v>0</v>
      </c>
      <c r="E74" s="889">
        <v>12075.92</v>
      </c>
      <c r="F74" s="889">
        <v>12075.92</v>
      </c>
    </row>
    <row r="75" spans="1:6" s="105" customFormat="1" x14ac:dyDescent="0.25">
      <c r="A75" s="1745" t="s">
        <v>6892</v>
      </c>
      <c r="B75" s="1746" t="s">
        <v>6893</v>
      </c>
      <c r="C75" s="888">
        <v>4</v>
      </c>
      <c r="D75" s="888">
        <v>0</v>
      </c>
      <c r="E75" s="889">
        <v>8530.24</v>
      </c>
      <c r="F75" s="889">
        <v>9544.6</v>
      </c>
    </row>
    <row r="76" spans="1:6" s="105" customFormat="1" x14ac:dyDescent="0.25">
      <c r="A76" s="1745" t="s">
        <v>6962</v>
      </c>
      <c r="B76" s="1746" t="s">
        <v>6908</v>
      </c>
      <c r="C76" s="888">
        <v>2</v>
      </c>
      <c r="D76" s="888">
        <v>0</v>
      </c>
      <c r="E76" s="889">
        <v>10584.46</v>
      </c>
      <c r="F76" s="889">
        <v>10584.46</v>
      </c>
    </row>
    <row r="77" spans="1:6" s="105" customFormat="1" x14ac:dyDescent="0.25">
      <c r="A77" s="1745" t="s">
        <v>6886</v>
      </c>
      <c r="B77" s="1746" t="s">
        <v>6963</v>
      </c>
      <c r="C77" s="888">
        <v>1</v>
      </c>
      <c r="D77" s="888">
        <v>0</v>
      </c>
      <c r="E77" s="889">
        <v>9058.76</v>
      </c>
      <c r="F77" s="889">
        <v>9058.76</v>
      </c>
    </row>
    <row r="78" spans="1:6" s="105" customFormat="1" x14ac:dyDescent="0.25">
      <c r="A78" s="1745" t="s">
        <v>6878</v>
      </c>
      <c r="B78" s="1746" t="s">
        <v>6879</v>
      </c>
      <c r="C78" s="888">
        <v>5</v>
      </c>
      <c r="D78" s="888">
        <v>0</v>
      </c>
      <c r="E78" s="889">
        <v>30675.14</v>
      </c>
      <c r="F78" s="889">
        <v>30675.14</v>
      </c>
    </row>
    <row r="79" spans="1:6" s="105" customFormat="1" x14ac:dyDescent="0.25">
      <c r="A79" s="1745" t="s">
        <v>6899</v>
      </c>
      <c r="B79" s="1746" t="s">
        <v>6900</v>
      </c>
      <c r="C79" s="888">
        <v>3</v>
      </c>
      <c r="D79" s="888">
        <v>0</v>
      </c>
      <c r="E79" s="889">
        <v>9822.48</v>
      </c>
      <c r="F79" s="889">
        <v>9822.48</v>
      </c>
    </row>
    <row r="80" spans="1:6" s="105" customFormat="1" x14ac:dyDescent="0.25">
      <c r="A80" s="1745" t="s">
        <v>6876</v>
      </c>
      <c r="B80" s="1746" t="s">
        <v>6877</v>
      </c>
      <c r="C80" s="888">
        <v>3</v>
      </c>
      <c r="D80" s="888">
        <v>0</v>
      </c>
      <c r="E80" s="889">
        <v>17282.04</v>
      </c>
      <c r="F80" s="889">
        <v>17282.04</v>
      </c>
    </row>
    <row r="81" spans="1:6" s="105" customFormat="1" x14ac:dyDescent="0.25">
      <c r="A81" s="1745" t="s">
        <v>6917</v>
      </c>
      <c r="B81" s="1746" t="s">
        <v>6918</v>
      </c>
      <c r="C81" s="888">
        <v>2</v>
      </c>
      <c r="D81" s="888">
        <v>0</v>
      </c>
      <c r="E81" s="889">
        <v>11392.12</v>
      </c>
      <c r="F81" s="889">
        <v>11392.12</v>
      </c>
    </row>
    <row r="82" spans="1:6" s="105" customFormat="1" x14ac:dyDescent="0.25">
      <c r="A82" s="924" t="s">
        <v>6915</v>
      </c>
      <c r="B82" s="924" t="s">
        <v>6916</v>
      </c>
      <c r="C82" s="874">
        <v>2</v>
      </c>
      <c r="D82" s="874">
        <v>0</v>
      </c>
      <c r="E82" s="101">
        <v>11392.12</v>
      </c>
      <c r="F82" s="101">
        <v>11392.12</v>
      </c>
    </row>
    <row r="83" spans="1:6" s="344" customFormat="1" ht="15" customHeight="1" x14ac:dyDescent="0.25">
      <c r="A83" s="353" t="s">
        <v>533</v>
      </c>
      <c r="B83" s="455" t="s">
        <v>4245</v>
      </c>
      <c r="C83" s="456">
        <f>SUM(C55:C82)</f>
        <v>75</v>
      </c>
      <c r="D83" s="457">
        <f>SUM(D55:D82)</f>
        <v>0</v>
      </c>
      <c r="E83" s="357"/>
      <c r="F83" s="357"/>
    </row>
    <row r="84" spans="1:6" s="105" customFormat="1" x14ac:dyDescent="0.25">
      <c r="A84" s="915"/>
      <c r="B84" s="916"/>
      <c r="C84" s="1731"/>
      <c r="D84" s="1731"/>
      <c r="E84" s="1738"/>
      <c r="F84" s="1738"/>
    </row>
    <row r="85" spans="1:6" s="344" customFormat="1" ht="13.5" customHeight="1" x14ac:dyDescent="0.25">
      <c r="A85" s="732" t="s">
        <v>4172</v>
      </c>
      <c r="B85" s="733"/>
      <c r="C85" s="380"/>
      <c r="D85" s="380"/>
    </row>
    <row r="86" spans="1:6" s="105" customFormat="1" x14ac:dyDescent="0.25">
      <c r="A86" s="924" t="s">
        <v>4242</v>
      </c>
      <c r="B86" s="924" t="s">
        <v>4242</v>
      </c>
      <c r="C86" s="874">
        <v>0</v>
      </c>
      <c r="D86" s="874">
        <v>0</v>
      </c>
      <c r="E86" s="101">
        <v>0</v>
      </c>
      <c r="F86" s="101">
        <v>0</v>
      </c>
    </row>
    <row r="87" spans="1:6" s="344" customFormat="1" ht="17.25" customHeight="1" x14ac:dyDescent="0.25">
      <c r="A87" s="381" t="s">
        <v>533</v>
      </c>
      <c r="B87" s="460" t="s">
        <v>4246</v>
      </c>
      <c r="C87" s="461">
        <f>SUM(C86)</f>
        <v>0</v>
      </c>
      <c r="D87" s="462">
        <f>SUM(D83:D86)</f>
        <v>0</v>
      </c>
      <c r="E87" s="357" t="s">
        <v>533</v>
      </c>
      <c r="F87" s="357" t="s">
        <v>533</v>
      </c>
    </row>
    <row r="89" spans="1:6" s="105" customFormat="1" x14ac:dyDescent="0.25">
      <c r="A89" s="385" t="s">
        <v>6702</v>
      </c>
    </row>
  </sheetData>
  <mergeCells count="16">
    <mergeCell ref="A11:B11"/>
    <mergeCell ref="A23:B23"/>
    <mergeCell ref="A47:B47"/>
    <mergeCell ref="A53:B53"/>
    <mergeCell ref="A54:B54"/>
    <mergeCell ref="A85:B85"/>
    <mergeCell ref="A2:F2"/>
    <mergeCell ref="A3:F3"/>
    <mergeCell ref="A4:F4"/>
    <mergeCell ref="A5:F5"/>
    <mergeCell ref="A6:F6"/>
    <mergeCell ref="A8:A9"/>
    <mergeCell ref="B8:B9"/>
    <mergeCell ref="C8:C9"/>
    <mergeCell ref="D8:D9"/>
    <mergeCell ref="E8:F8"/>
  </mergeCells>
  <pageMargins left="0.7" right="0.7" top="0.75" bottom="0.75" header="0.3" footer="0.3"/>
  <pageSetup paperSize="9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64"/>
  <sheetViews>
    <sheetView showGridLines="0" workbookViewId="0">
      <selection sqref="A1:H1"/>
    </sheetView>
  </sheetViews>
  <sheetFormatPr baseColWidth="10" defaultColWidth="11.453125" defaultRowHeight="12.5" x14ac:dyDescent="0.25"/>
  <cols>
    <col min="1" max="1" width="14.81640625" style="105" customWidth="1"/>
    <col min="2" max="2" width="38.54296875" style="105" bestFit="1" customWidth="1"/>
    <col min="3" max="3" width="12" style="105" bestFit="1" customWidth="1"/>
    <col min="4" max="4" width="13" style="105" bestFit="1" customWidth="1"/>
    <col min="5" max="5" width="14.453125" style="105" customWidth="1"/>
    <col min="6" max="16384" width="11.453125" style="105"/>
  </cols>
  <sheetData>
    <row r="2" spans="1:11" s="116" customFormat="1" ht="15" x14ac:dyDescent="0.3">
      <c r="A2" s="703" t="s">
        <v>4160</v>
      </c>
      <c r="B2" s="703"/>
      <c r="C2" s="703"/>
      <c r="D2" s="703"/>
      <c r="E2" s="703"/>
      <c r="F2" s="703"/>
      <c r="G2" s="703"/>
      <c r="H2" s="703"/>
      <c r="I2" s="703"/>
      <c r="J2" s="703"/>
      <c r="K2" s="463"/>
    </row>
    <row r="3" spans="1:11" s="107" customFormat="1" ht="15" x14ac:dyDescent="0.25">
      <c r="A3" s="703" t="s">
        <v>7</v>
      </c>
      <c r="B3" s="703"/>
      <c r="C3" s="703"/>
      <c r="D3" s="703"/>
      <c r="E3" s="703"/>
      <c r="F3" s="703"/>
      <c r="G3" s="703"/>
      <c r="H3" s="703"/>
      <c r="I3" s="703"/>
      <c r="J3" s="703"/>
      <c r="K3" s="463"/>
    </row>
    <row r="4" spans="1:11" s="107" customFormat="1" ht="15" x14ac:dyDescent="0.25">
      <c r="A4" s="703" t="s">
        <v>4161</v>
      </c>
      <c r="B4" s="703"/>
      <c r="C4" s="703"/>
      <c r="D4" s="703"/>
      <c r="E4" s="703"/>
      <c r="F4" s="703"/>
      <c r="G4" s="703"/>
      <c r="H4" s="703"/>
      <c r="I4" s="703"/>
      <c r="J4" s="703"/>
      <c r="K4" s="463"/>
    </row>
    <row r="5" spans="1:11" s="107" customFormat="1" ht="15" x14ac:dyDescent="0.25">
      <c r="A5" s="703" t="s">
        <v>4274</v>
      </c>
      <c r="B5" s="703"/>
      <c r="C5" s="703"/>
      <c r="D5" s="703"/>
      <c r="E5" s="703"/>
      <c r="F5" s="703"/>
      <c r="G5" s="703"/>
      <c r="H5" s="703"/>
      <c r="I5" s="703"/>
      <c r="J5" s="703"/>
      <c r="K5" s="463"/>
    </row>
    <row r="6" spans="1:11" s="107" customFormat="1" ht="15" x14ac:dyDescent="0.25">
      <c r="A6" s="716" t="s">
        <v>4229</v>
      </c>
      <c r="B6" s="716"/>
      <c r="C6" s="716"/>
      <c r="D6" s="716"/>
      <c r="E6" s="716"/>
      <c r="F6" s="716"/>
      <c r="G6" s="716"/>
      <c r="H6" s="716"/>
      <c r="I6" s="716"/>
      <c r="J6" s="716"/>
      <c r="K6" s="464"/>
    </row>
    <row r="7" spans="1:11" s="107" customFormat="1" ht="12.75" customHeight="1" x14ac:dyDescent="0.25">
      <c r="A7" s="715" t="s">
        <v>4248</v>
      </c>
      <c r="B7" s="715"/>
      <c r="C7" s="715"/>
      <c r="D7" s="114"/>
      <c r="E7" s="114"/>
      <c r="F7" s="114"/>
      <c r="G7" s="114"/>
      <c r="H7" s="114"/>
      <c r="I7" s="114"/>
      <c r="J7" s="114"/>
      <c r="K7" s="114"/>
    </row>
    <row r="8" spans="1:11" s="341" customFormat="1" ht="15" customHeight="1" x14ac:dyDescent="0.3">
      <c r="A8" s="738" t="s">
        <v>4249</v>
      </c>
      <c r="B8" s="708" t="s">
        <v>4231</v>
      </c>
      <c r="C8" s="724" t="s">
        <v>4250</v>
      </c>
      <c r="D8" s="724" t="s">
        <v>4250</v>
      </c>
      <c r="E8" s="724" t="s">
        <v>4250</v>
      </c>
      <c r="F8" s="724" t="s">
        <v>4250</v>
      </c>
      <c r="G8" s="724" t="s">
        <v>4251</v>
      </c>
      <c r="H8" s="724" t="s">
        <v>4251</v>
      </c>
      <c r="I8" s="724" t="s">
        <v>4251</v>
      </c>
      <c r="J8" s="724" t="s">
        <v>4251</v>
      </c>
      <c r="K8" s="740" t="s">
        <v>4251</v>
      </c>
    </row>
    <row r="9" spans="1:11" s="341" customFormat="1" ht="28.5" customHeight="1" x14ac:dyDescent="0.3">
      <c r="A9" s="739" t="s">
        <v>4249</v>
      </c>
      <c r="B9" s="724" t="s">
        <v>4252</v>
      </c>
      <c r="C9" s="465" t="s">
        <v>4253</v>
      </c>
      <c r="D9" s="465" t="s">
        <v>4254</v>
      </c>
      <c r="E9" s="465" t="s">
        <v>4255</v>
      </c>
      <c r="F9" s="465" t="s">
        <v>4256</v>
      </c>
      <c r="G9" s="345" t="s">
        <v>4257</v>
      </c>
      <c r="H9" s="345" t="s">
        <v>4258</v>
      </c>
      <c r="I9" s="465" t="s">
        <v>4259</v>
      </c>
      <c r="J9" s="465" t="s">
        <v>4260</v>
      </c>
      <c r="K9" s="466" t="s">
        <v>4256</v>
      </c>
    </row>
    <row r="10" spans="1:11" s="107" customFormat="1" x14ac:dyDescent="0.25">
      <c r="A10" s="100" t="s">
        <v>6880</v>
      </c>
      <c r="B10" s="100" t="s">
        <v>6881</v>
      </c>
      <c r="C10" s="101">
        <v>8147.16</v>
      </c>
      <c r="D10" s="108">
        <v>18834.740000000002</v>
      </c>
      <c r="E10" s="108">
        <v>0</v>
      </c>
      <c r="F10" s="109">
        <f t="shared" ref="F10:F15" si="0">+C10+D10+E10</f>
        <v>26981.9</v>
      </c>
      <c r="G10" s="109">
        <v>2623.8866666666668</v>
      </c>
      <c r="H10" s="109">
        <v>0</v>
      </c>
      <c r="I10" s="109">
        <v>34426.746666666702</v>
      </c>
      <c r="J10" s="109">
        <v>27816.9</v>
      </c>
      <c r="K10" s="109">
        <f>+G10+H10+I10+J10</f>
        <v>64867.533333333369</v>
      </c>
    </row>
    <row r="11" spans="1:11" s="107" customFormat="1" x14ac:dyDescent="0.25">
      <c r="A11" s="100" t="s">
        <v>6882</v>
      </c>
      <c r="B11" s="100" t="s">
        <v>6883</v>
      </c>
      <c r="C11" s="101">
        <v>8546.01</v>
      </c>
      <c r="D11" s="108">
        <v>25062.240000000002</v>
      </c>
      <c r="E11" s="108">
        <v>0</v>
      </c>
      <c r="F11" s="109">
        <f t="shared" si="0"/>
        <v>33608.25</v>
      </c>
      <c r="G11" s="109">
        <v>2752.34</v>
      </c>
      <c r="H11" s="109">
        <v>0</v>
      </c>
      <c r="I11" s="109">
        <v>42881.36</v>
      </c>
      <c r="J11" s="109">
        <v>20428.599999999999</v>
      </c>
      <c r="K11" s="109">
        <f t="shared" ref="K11:K15" si="1">+G11+H11+I11+J11</f>
        <v>66062.299999999988</v>
      </c>
    </row>
    <row r="12" spans="1:11" s="107" customFormat="1" x14ac:dyDescent="0.25">
      <c r="A12" s="100" t="s">
        <v>6884</v>
      </c>
      <c r="B12" s="100" t="s">
        <v>6885</v>
      </c>
      <c r="C12" s="101">
        <v>9298.56</v>
      </c>
      <c r="D12" s="108">
        <v>30925.58</v>
      </c>
      <c r="E12" s="108">
        <v>0</v>
      </c>
      <c r="F12" s="109">
        <f t="shared" si="0"/>
        <v>40224.14</v>
      </c>
      <c r="G12" s="109">
        <v>2994.7066666666669</v>
      </c>
      <c r="H12" s="109">
        <v>0</v>
      </c>
      <c r="I12" s="109">
        <v>51322.826666666668</v>
      </c>
      <c r="J12" s="109">
        <v>22445.67</v>
      </c>
      <c r="K12" s="109">
        <f t="shared" si="1"/>
        <v>76763.203333333338</v>
      </c>
    </row>
    <row r="13" spans="1:11" s="107" customFormat="1" x14ac:dyDescent="0.25">
      <c r="A13" s="100" t="s">
        <v>6888</v>
      </c>
      <c r="B13" s="100" t="s">
        <v>6889</v>
      </c>
      <c r="C13" s="101">
        <v>9455.2000000000007</v>
      </c>
      <c r="D13" s="108">
        <v>30768.94</v>
      </c>
      <c r="E13" s="108">
        <v>0</v>
      </c>
      <c r="F13" s="109">
        <f t="shared" si="0"/>
        <v>40224.14</v>
      </c>
      <c r="G13" s="109">
        <v>3045.1533333333332</v>
      </c>
      <c r="H13" s="109">
        <v>0</v>
      </c>
      <c r="I13" s="109">
        <v>51322.613333333327</v>
      </c>
      <c r="J13" s="109">
        <v>23340.28</v>
      </c>
      <c r="K13" s="109">
        <f t="shared" si="1"/>
        <v>77708.046666666662</v>
      </c>
    </row>
    <row r="14" spans="1:11" s="107" customFormat="1" x14ac:dyDescent="0.25">
      <c r="A14" s="100" t="s">
        <v>6886</v>
      </c>
      <c r="B14" s="100" t="s">
        <v>6887</v>
      </c>
      <c r="C14" s="101">
        <v>9298.56</v>
      </c>
      <c r="D14" s="108">
        <v>30925.58</v>
      </c>
      <c r="E14" s="108">
        <v>0</v>
      </c>
      <c r="F14" s="109">
        <f t="shared" si="0"/>
        <v>40224.14</v>
      </c>
      <c r="G14" s="109">
        <v>2921.1433333333334</v>
      </c>
      <c r="H14" s="109">
        <v>0</v>
      </c>
      <c r="I14" s="109">
        <v>40317.773333333331</v>
      </c>
      <c r="J14" s="109">
        <v>22445.67</v>
      </c>
      <c r="K14" s="109">
        <f t="shared" si="1"/>
        <v>65684.58666666667</v>
      </c>
    </row>
    <row r="15" spans="1:11" s="107" customFormat="1" x14ac:dyDescent="0.25">
      <c r="A15" s="100" t="s">
        <v>6890</v>
      </c>
      <c r="B15" s="100" t="s">
        <v>6891</v>
      </c>
      <c r="C15" s="101">
        <v>17265.400000000001</v>
      </c>
      <c r="D15" s="108">
        <v>67415.13</v>
      </c>
      <c r="E15" s="108">
        <v>0</v>
      </c>
      <c r="F15" s="109">
        <f t="shared" si="0"/>
        <v>84680.53</v>
      </c>
      <c r="G15" s="109">
        <v>5560.52</v>
      </c>
      <c r="H15" s="109">
        <v>0</v>
      </c>
      <c r="I15" s="109">
        <v>108045.28</v>
      </c>
      <c r="J15" s="109">
        <v>38645.14</v>
      </c>
      <c r="K15" s="109">
        <f t="shared" si="1"/>
        <v>152250.94</v>
      </c>
    </row>
    <row r="16" spans="1:11" s="107" customFormat="1" x14ac:dyDescent="0.25">
      <c r="A16" s="467"/>
      <c r="B16" s="467"/>
      <c r="C16" s="242"/>
      <c r="D16" s="242"/>
      <c r="E16" s="242"/>
      <c r="F16" s="242"/>
      <c r="G16" s="396"/>
      <c r="H16" s="242"/>
      <c r="I16" s="242"/>
      <c r="J16" s="242"/>
      <c r="K16" s="242"/>
    </row>
    <row r="17" spans="1:11" s="107" customFormat="1" x14ac:dyDescent="0.25">
      <c r="A17" s="246"/>
      <c r="B17" s="105"/>
      <c r="C17" s="114"/>
      <c r="D17" s="114"/>
      <c r="E17" s="114"/>
      <c r="F17" s="114"/>
      <c r="G17" s="114"/>
      <c r="H17" s="114"/>
      <c r="I17" s="114"/>
      <c r="J17" s="114"/>
      <c r="K17" s="114"/>
    </row>
    <row r="18" spans="1:11" s="107" customFormat="1" x14ac:dyDescent="0.25">
      <c r="A18" s="715" t="s">
        <v>4261</v>
      </c>
      <c r="B18" s="715"/>
      <c r="C18" s="114"/>
      <c r="D18" s="114"/>
      <c r="E18" s="114"/>
      <c r="F18" s="114"/>
      <c r="G18" s="114"/>
      <c r="H18" s="114"/>
      <c r="I18" s="114"/>
      <c r="J18" s="114"/>
      <c r="K18" s="114"/>
    </row>
    <row r="19" spans="1:11" s="341" customFormat="1" ht="15" customHeight="1" x14ac:dyDescent="0.3">
      <c r="A19" s="738" t="s">
        <v>4249</v>
      </c>
      <c r="B19" s="708" t="s">
        <v>4231</v>
      </c>
      <c r="C19" s="741" t="s">
        <v>4250</v>
      </c>
      <c r="D19" s="741" t="s">
        <v>4250</v>
      </c>
      <c r="E19" s="741" t="s">
        <v>4250</v>
      </c>
      <c r="F19" s="741" t="s">
        <v>4250</v>
      </c>
      <c r="G19" s="741" t="s">
        <v>4251</v>
      </c>
      <c r="H19" s="741" t="s">
        <v>4251</v>
      </c>
      <c r="I19" s="741" t="s">
        <v>4251</v>
      </c>
      <c r="J19" s="741" t="s">
        <v>4251</v>
      </c>
      <c r="K19" s="742" t="s">
        <v>4251</v>
      </c>
    </row>
    <row r="20" spans="1:11" s="341" customFormat="1" ht="27.75" customHeight="1" x14ac:dyDescent="0.3">
      <c r="A20" s="739" t="s">
        <v>4249</v>
      </c>
      <c r="B20" s="724" t="s">
        <v>4252</v>
      </c>
      <c r="C20" s="468" t="s">
        <v>4253</v>
      </c>
      <c r="D20" s="468" t="s">
        <v>4254</v>
      </c>
      <c r="E20" s="468" t="s">
        <v>4255</v>
      </c>
      <c r="F20" s="468" t="s">
        <v>4256</v>
      </c>
      <c r="G20" s="469" t="s">
        <v>4257</v>
      </c>
      <c r="H20" s="345" t="s">
        <v>4258</v>
      </c>
      <c r="I20" s="468" t="s">
        <v>4259</v>
      </c>
      <c r="J20" s="468" t="s">
        <v>4260</v>
      </c>
      <c r="K20" s="470" t="s">
        <v>4256</v>
      </c>
    </row>
    <row r="21" spans="1:11" s="471" customFormat="1" x14ac:dyDescent="0.25">
      <c r="A21" s="100" t="s">
        <v>6876</v>
      </c>
      <c r="B21" s="100" t="s">
        <v>6877</v>
      </c>
      <c r="C21" s="101">
        <v>21019.56</v>
      </c>
      <c r="D21" s="108">
        <v>463.08</v>
      </c>
      <c r="E21" s="108">
        <v>1224</v>
      </c>
      <c r="F21" s="109">
        <f>+C21+D21+E21</f>
        <v>22706.640000000003</v>
      </c>
      <c r="G21" s="109">
        <f>+(C21/30)*24</f>
        <v>16815.648000000001</v>
      </c>
      <c r="H21" s="109">
        <f>+(C21/30)*2</f>
        <v>1401.3040000000001</v>
      </c>
      <c r="I21" s="109">
        <f>+(C21/30)*40</f>
        <v>28026.080000000002</v>
      </c>
      <c r="J21" s="109">
        <v>47720.47</v>
      </c>
      <c r="K21" s="109">
        <f>+G21+H21+I21+J21</f>
        <v>93963.502000000008</v>
      </c>
    </row>
    <row r="22" spans="1:11" s="471" customFormat="1" ht="15.75" customHeight="1" x14ac:dyDescent="0.25">
      <c r="A22" s="100" t="s">
        <v>6878</v>
      </c>
      <c r="B22" s="100" t="s">
        <v>6879</v>
      </c>
      <c r="C22" s="101">
        <v>29567.14</v>
      </c>
      <c r="D22" s="108">
        <v>285.67</v>
      </c>
      <c r="E22" s="108">
        <v>1224</v>
      </c>
      <c r="F22" s="109">
        <f t="shared" ref="F22:F42" si="2">+C22+D22+E22</f>
        <v>31076.809999999998</v>
      </c>
      <c r="G22" s="109">
        <f t="shared" ref="G22:G42" si="3">+(C22/30)*24</f>
        <v>23653.712</v>
      </c>
      <c r="H22" s="109">
        <f t="shared" ref="H22:H38" si="4">+(C22/30)*2</f>
        <v>1971.1426666666666</v>
      </c>
      <c r="I22" s="109">
        <f t="shared" ref="I22:I38" si="5">+(C22/30)*40</f>
        <v>39422.853333333333</v>
      </c>
      <c r="J22" s="109">
        <v>64070.26999999999</v>
      </c>
      <c r="K22" s="109">
        <f t="shared" ref="K22:K42" si="6">+G22+H22+I22+J22</f>
        <v>129117.97799999999</v>
      </c>
    </row>
    <row r="23" spans="1:11" s="471" customFormat="1" x14ac:dyDescent="0.25">
      <c r="A23" s="100" t="s">
        <v>6892</v>
      </c>
      <c r="B23" s="100" t="s">
        <v>6893</v>
      </c>
      <c r="C23" s="101">
        <v>9004.41</v>
      </c>
      <c r="D23" s="108">
        <v>487</v>
      </c>
      <c r="E23" s="108">
        <v>1224</v>
      </c>
      <c r="F23" s="109">
        <f t="shared" si="2"/>
        <v>10715.41</v>
      </c>
      <c r="G23" s="109">
        <f t="shared" si="3"/>
        <v>7203.5280000000002</v>
      </c>
      <c r="H23" s="109">
        <f t="shared" si="4"/>
        <v>600.29399999999998</v>
      </c>
      <c r="I23" s="109">
        <f t="shared" si="5"/>
        <v>12005.88</v>
      </c>
      <c r="J23" s="109">
        <v>29766.51</v>
      </c>
      <c r="K23" s="109">
        <f t="shared" si="6"/>
        <v>49576.212</v>
      </c>
    </row>
    <row r="24" spans="1:11" s="471" customFormat="1" x14ac:dyDescent="0.25">
      <c r="A24" s="100" t="s">
        <v>6894</v>
      </c>
      <c r="B24" s="100" t="s">
        <v>6895</v>
      </c>
      <c r="C24" s="101">
        <v>9004.41</v>
      </c>
      <c r="D24" s="108">
        <v>487</v>
      </c>
      <c r="E24" s="108">
        <v>1224</v>
      </c>
      <c r="F24" s="109">
        <f t="shared" si="2"/>
        <v>10715.41</v>
      </c>
      <c r="G24" s="109">
        <f t="shared" si="3"/>
        <v>7203.5280000000002</v>
      </c>
      <c r="H24" s="109">
        <f t="shared" si="4"/>
        <v>600.29399999999998</v>
      </c>
      <c r="I24" s="109">
        <f t="shared" si="5"/>
        <v>12005.88</v>
      </c>
      <c r="J24" s="109">
        <v>29253.296320000001</v>
      </c>
      <c r="K24" s="109">
        <f t="shared" si="6"/>
        <v>49062.998319999999</v>
      </c>
    </row>
    <row r="25" spans="1:11" s="471" customFormat="1" x14ac:dyDescent="0.25">
      <c r="A25" s="100" t="s">
        <v>6896</v>
      </c>
      <c r="B25" s="100" t="s">
        <v>5370</v>
      </c>
      <c r="C25" s="101">
        <v>9812.0499999999993</v>
      </c>
      <c r="D25" s="108">
        <v>434.8</v>
      </c>
      <c r="E25" s="108">
        <v>1224</v>
      </c>
      <c r="F25" s="109">
        <f t="shared" si="2"/>
        <v>11470.849999999999</v>
      </c>
      <c r="G25" s="109">
        <f t="shared" si="3"/>
        <v>7849.6399999999994</v>
      </c>
      <c r="H25" s="109">
        <f t="shared" si="4"/>
        <v>654.13666666666666</v>
      </c>
      <c r="I25" s="109">
        <f t="shared" si="5"/>
        <v>13082.733333333334</v>
      </c>
      <c r="J25" s="109">
        <v>30914.49092</v>
      </c>
      <c r="K25" s="109">
        <f t="shared" si="6"/>
        <v>52501.000920000006</v>
      </c>
    </row>
    <row r="26" spans="1:11" s="471" customFormat="1" x14ac:dyDescent="0.25">
      <c r="A26" s="100" t="s">
        <v>6897</v>
      </c>
      <c r="B26" s="100" t="s">
        <v>6898</v>
      </c>
      <c r="C26" s="101">
        <v>10370.75</v>
      </c>
      <c r="D26" s="108">
        <v>440.2</v>
      </c>
      <c r="E26" s="108">
        <v>1224</v>
      </c>
      <c r="F26" s="109">
        <f t="shared" si="2"/>
        <v>12034.95</v>
      </c>
      <c r="G26" s="109">
        <f t="shared" si="3"/>
        <v>8296.6</v>
      </c>
      <c r="H26" s="109">
        <f t="shared" si="4"/>
        <v>691.38333333333333</v>
      </c>
      <c r="I26" s="109">
        <f t="shared" si="5"/>
        <v>13827.666666666666</v>
      </c>
      <c r="J26" s="109">
        <v>31708.639999999999</v>
      </c>
      <c r="K26" s="109">
        <f t="shared" si="6"/>
        <v>54524.29</v>
      </c>
    </row>
    <row r="27" spans="1:11" s="107" customFormat="1" x14ac:dyDescent="0.25">
      <c r="A27" s="100" t="s">
        <v>6899</v>
      </c>
      <c r="B27" s="100" t="s">
        <v>6900</v>
      </c>
      <c r="C27" s="101">
        <v>10370.75</v>
      </c>
      <c r="D27" s="108">
        <v>440.2</v>
      </c>
      <c r="E27" s="108">
        <v>1224</v>
      </c>
      <c r="F27" s="109">
        <f t="shared" si="2"/>
        <v>12034.95</v>
      </c>
      <c r="G27" s="109">
        <f t="shared" si="3"/>
        <v>8296.6</v>
      </c>
      <c r="H27" s="109">
        <f t="shared" si="4"/>
        <v>691.38333333333333</v>
      </c>
      <c r="I27" s="109">
        <f t="shared" si="5"/>
        <v>13827.666666666666</v>
      </c>
      <c r="J27" s="109">
        <v>31708.639999999999</v>
      </c>
      <c r="K27" s="109">
        <f t="shared" si="6"/>
        <v>54524.29</v>
      </c>
    </row>
    <row r="28" spans="1:11" s="107" customFormat="1" x14ac:dyDescent="0.25">
      <c r="A28" s="100" t="s">
        <v>6901</v>
      </c>
      <c r="B28" s="100" t="s">
        <v>6902</v>
      </c>
      <c r="C28" s="101">
        <v>10630.14</v>
      </c>
      <c r="D28" s="108">
        <v>442.71</v>
      </c>
      <c r="E28" s="108">
        <v>1224</v>
      </c>
      <c r="F28" s="109">
        <f t="shared" si="2"/>
        <v>12296.849999999999</v>
      </c>
      <c r="G28" s="109">
        <f t="shared" si="3"/>
        <v>8504.1119999999992</v>
      </c>
      <c r="H28" s="109">
        <f t="shared" si="4"/>
        <v>708.67599999999993</v>
      </c>
      <c r="I28" s="109">
        <f t="shared" si="5"/>
        <v>14173.519999999999</v>
      </c>
      <c r="J28" s="109">
        <v>32112.68</v>
      </c>
      <c r="K28" s="109">
        <f t="shared" si="6"/>
        <v>55498.987999999998</v>
      </c>
    </row>
    <row r="29" spans="1:11" s="107" customFormat="1" x14ac:dyDescent="0.25">
      <c r="A29" s="100" t="s">
        <v>6903</v>
      </c>
      <c r="B29" s="100" t="s">
        <v>6904</v>
      </c>
      <c r="C29" s="101">
        <v>10630.14</v>
      </c>
      <c r="D29" s="108">
        <v>442.71</v>
      </c>
      <c r="E29" s="108">
        <v>1224</v>
      </c>
      <c r="F29" s="109">
        <f t="shared" si="2"/>
        <v>12296.849999999999</v>
      </c>
      <c r="G29" s="109">
        <f t="shared" si="3"/>
        <v>8504.1119999999992</v>
      </c>
      <c r="H29" s="109">
        <f t="shared" si="4"/>
        <v>708.67599999999993</v>
      </c>
      <c r="I29" s="109">
        <f t="shared" si="5"/>
        <v>14173.519999999999</v>
      </c>
      <c r="J29" s="109">
        <v>32112.68</v>
      </c>
      <c r="K29" s="109">
        <f t="shared" si="6"/>
        <v>55498.987999999998</v>
      </c>
    </row>
    <row r="30" spans="1:11" s="107" customFormat="1" x14ac:dyDescent="0.25">
      <c r="A30" s="100" t="s">
        <v>6905</v>
      </c>
      <c r="B30" s="100" t="s">
        <v>6906</v>
      </c>
      <c r="C30" s="101">
        <v>10630.14</v>
      </c>
      <c r="D30" s="108">
        <v>442.71</v>
      </c>
      <c r="E30" s="108">
        <v>1224</v>
      </c>
      <c r="F30" s="109">
        <f t="shared" si="2"/>
        <v>12296.849999999999</v>
      </c>
      <c r="G30" s="109">
        <f t="shared" si="3"/>
        <v>8504.1119999999992</v>
      </c>
      <c r="H30" s="109">
        <f t="shared" si="4"/>
        <v>708.67599999999993</v>
      </c>
      <c r="I30" s="109">
        <f t="shared" si="5"/>
        <v>14173.519999999999</v>
      </c>
      <c r="J30" s="109">
        <v>32112.68</v>
      </c>
      <c r="K30" s="109">
        <f t="shared" si="6"/>
        <v>55498.987999999998</v>
      </c>
    </row>
    <row r="31" spans="1:11" s="107" customFormat="1" x14ac:dyDescent="0.25">
      <c r="A31" s="100" t="s">
        <v>6907</v>
      </c>
      <c r="B31" s="100" t="s">
        <v>6908</v>
      </c>
      <c r="C31" s="101">
        <v>11044.94</v>
      </c>
      <c r="D31" s="108">
        <v>446.72</v>
      </c>
      <c r="E31" s="108">
        <v>1224</v>
      </c>
      <c r="F31" s="109">
        <f t="shared" si="2"/>
        <v>12715.66</v>
      </c>
      <c r="G31" s="109">
        <f t="shared" si="3"/>
        <v>8835.9520000000011</v>
      </c>
      <c r="H31" s="109">
        <f t="shared" si="4"/>
        <v>736.32933333333335</v>
      </c>
      <c r="I31" s="109">
        <f t="shared" si="5"/>
        <v>14726.586666666666</v>
      </c>
      <c r="J31" s="109">
        <v>32666.946120000001</v>
      </c>
      <c r="K31" s="109">
        <f t="shared" si="6"/>
        <v>56965.814120000003</v>
      </c>
    </row>
    <row r="32" spans="1:11" s="107" customFormat="1" x14ac:dyDescent="0.25">
      <c r="A32" s="100" t="s">
        <v>6909</v>
      </c>
      <c r="B32" s="100" t="s">
        <v>6910</v>
      </c>
      <c r="C32" s="101">
        <v>11044.94</v>
      </c>
      <c r="D32" s="108">
        <v>446.72</v>
      </c>
      <c r="E32" s="108">
        <v>1224</v>
      </c>
      <c r="F32" s="109">
        <f t="shared" si="2"/>
        <v>12715.66</v>
      </c>
      <c r="G32" s="109">
        <f t="shared" si="3"/>
        <v>8835.9520000000011</v>
      </c>
      <c r="H32" s="109">
        <f t="shared" si="4"/>
        <v>736.32933333333335</v>
      </c>
      <c r="I32" s="109">
        <f t="shared" si="5"/>
        <v>14726.586666666666</v>
      </c>
      <c r="J32" s="109">
        <v>32666.950000000004</v>
      </c>
      <c r="K32" s="109">
        <f t="shared" si="6"/>
        <v>56965.818000000007</v>
      </c>
    </row>
    <row r="33" spans="1:12" s="107" customFormat="1" x14ac:dyDescent="0.25">
      <c r="A33" s="100" t="s">
        <v>6911</v>
      </c>
      <c r="B33" s="100" t="s">
        <v>6912</v>
      </c>
      <c r="C33" s="101">
        <v>11462.31</v>
      </c>
      <c r="D33" s="108">
        <v>450.75</v>
      </c>
      <c r="E33" s="108">
        <v>1224</v>
      </c>
      <c r="F33" s="109">
        <f t="shared" si="2"/>
        <v>13137.06</v>
      </c>
      <c r="G33" s="109">
        <f t="shared" si="3"/>
        <v>9169.848</v>
      </c>
      <c r="H33" s="109">
        <f t="shared" si="4"/>
        <v>764.154</v>
      </c>
      <c r="I33" s="109">
        <f t="shared" si="5"/>
        <v>15283.08</v>
      </c>
      <c r="J33" s="109">
        <v>33260.21</v>
      </c>
      <c r="K33" s="109">
        <f t="shared" si="6"/>
        <v>58477.292000000001</v>
      </c>
    </row>
    <row r="34" spans="1:12" s="107" customFormat="1" x14ac:dyDescent="0.25">
      <c r="A34" s="100" t="s">
        <v>6913</v>
      </c>
      <c r="B34" s="100" t="s">
        <v>6914</v>
      </c>
      <c r="C34" s="101">
        <v>11885.22</v>
      </c>
      <c r="D34" s="108">
        <v>484.83</v>
      </c>
      <c r="E34" s="108">
        <v>1224</v>
      </c>
      <c r="F34" s="109">
        <f t="shared" si="2"/>
        <v>13594.05</v>
      </c>
      <c r="G34" s="109">
        <f t="shared" si="3"/>
        <v>9508.1759999999995</v>
      </c>
      <c r="H34" s="109">
        <f t="shared" si="4"/>
        <v>792.34799999999996</v>
      </c>
      <c r="I34" s="109">
        <f t="shared" si="5"/>
        <v>15846.96</v>
      </c>
      <c r="J34" s="109">
        <v>33861.339999999997</v>
      </c>
      <c r="K34" s="109">
        <f t="shared" si="6"/>
        <v>60008.823999999993</v>
      </c>
    </row>
    <row r="35" spans="1:12" s="107" customFormat="1" x14ac:dyDescent="0.25">
      <c r="A35" s="100" t="s">
        <v>6915</v>
      </c>
      <c r="B35" s="100" t="s">
        <v>6916</v>
      </c>
      <c r="C35" s="101">
        <v>11885.22</v>
      </c>
      <c r="D35" s="108">
        <v>484.83</v>
      </c>
      <c r="E35" s="108">
        <v>1224</v>
      </c>
      <c r="F35" s="109">
        <f t="shared" si="2"/>
        <v>13594.05</v>
      </c>
      <c r="G35" s="109">
        <f t="shared" si="3"/>
        <v>9508.1759999999995</v>
      </c>
      <c r="H35" s="109">
        <f t="shared" si="4"/>
        <v>792.34799999999996</v>
      </c>
      <c r="I35" s="109">
        <f t="shared" si="5"/>
        <v>15846.96</v>
      </c>
      <c r="J35" s="109">
        <v>33861.339999999997</v>
      </c>
      <c r="K35" s="109">
        <f t="shared" si="6"/>
        <v>60008.823999999993</v>
      </c>
    </row>
    <row r="36" spans="1:12" s="107" customFormat="1" x14ac:dyDescent="0.25">
      <c r="A36" s="100" t="s">
        <v>6917</v>
      </c>
      <c r="B36" s="100" t="s">
        <v>6918</v>
      </c>
      <c r="C36" s="101">
        <v>11885.22</v>
      </c>
      <c r="D36" s="108">
        <v>484.83</v>
      </c>
      <c r="E36" s="108">
        <v>1224</v>
      </c>
      <c r="F36" s="109">
        <f t="shared" si="2"/>
        <v>13594.05</v>
      </c>
      <c r="G36" s="109">
        <f t="shared" si="3"/>
        <v>9508.1759999999995</v>
      </c>
      <c r="H36" s="109">
        <f t="shared" si="4"/>
        <v>792.34799999999996</v>
      </c>
      <c r="I36" s="109">
        <f t="shared" si="5"/>
        <v>15846.96</v>
      </c>
      <c r="J36" s="109">
        <v>33861.339999999997</v>
      </c>
      <c r="K36" s="109">
        <f t="shared" si="6"/>
        <v>60008.823999999993</v>
      </c>
    </row>
    <row r="37" spans="1:12" s="107" customFormat="1" x14ac:dyDescent="0.25">
      <c r="A37" s="100" t="s">
        <v>6919</v>
      </c>
      <c r="B37" s="100" t="s">
        <v>6920</v>
      </c>
      <c r="C37" s="101">
        <v>12310.65</v>
      </c>
      <c r="D37" s="108">
        <v>488.94</v>
      </c>
      <c r="E37" s="108">
        <v>1224</v>
      </c>
      <c r="F37" s="109">
        <f t="shared" si="2"/>
        <v>14023.59</v>
      </c>
      <c r="G37" s="109">
        <f t="shared" si="3"/>
        <v>9848.5199999999986</v>
      </c>
      <c r="H37" s="109">
        <f t="shared" si="4"/>
        <v>820.70999999999992</v>
      </c>
      <c r="I37" s="109">
        <f t="shared" si="5"/>
        <v>16414.199999999997</v>
      </c>
      <c r="J37" s="109">
        <v>34466.060000000005</v>
      </c>
      <c r="K37" s="109">
        <f t="shared" si="6"/>
        <v>61549.49</v>
      </c>
    </row>
    <row r="38" spans="1:12" s="107" customFormat="1" x14ac:dyDescent="0.25">
      <c r="A38" s="100" t="s">
        <v>6921</v>
      </c>
      <c r="B38" s="100" t="s">
        <v>6961</v>
      </c>
      <c r="C38" s="101">
        <v>12744.47</v>
      </c>
      <c r="D38" s="108">
        <v>493.14</v>
      </c>
      <c r="E38" s="108">
        <v>1224</v>
      </c>
      <c r="F38" s="109">
        <f t="shared" si="2"/>
        <v>14461.609999999999</v>
      </c>
      <c r="G38" s="109">
        <f t="shared" si="3"/>
        <v>10195.575999999999</v>
      </c>
      <c r="H38" s="109">
        <f t="shared" si="4"/>
        <v>849.63133333333326</v>
      </c>
      <c r="I38" s="109">
        <f t="shared" si="5"/>
        <v>16992.626666666663</v>
      </c>
      <c r="J38" s="109">
        <v>35082.65</v>
      </c>
      <c r="K38" s="109">
        <f t="shared" si="6"/>
        <v>63120.483999999997</v>
      </c>
    </row>
    <row r="39" spans="1:12" s="107" customFormat="1" x14ac:dyDescent="0.25">
      <c r="A39" s="100" t="s">
        <v>6923</v>
      </c>
      <c r="B39" s="100" t="s">
        <v>6924</v>
      </c>
      <c r="C39" s="101">
        <v>13522</v>
      </c>
      <c r="D39" s="108">
        <v>3.75</v>
      </c>
      <c r="E39" s="108">
        <v>0</v>
      </c>
      <c r="F39" s="109">
        <f t="shared" si="2"/>
        <v>13525.75</v>
      </c>
      <c r="G39" s="109">
        <f>+(C39/30)*24</f>
        <v>10817.6</v>
      </c>
      <c r="H39" s="109">
        <v>0</v>
      </c>
      <c r="I39" s="109">
        <v>0</v>
      </c>
      <c r="J39" s="109">
        <v>17732.564421299998</v>
      </c>
      <c r="K39" s="109">
        <f t="shared" si="6"/>
        <v>28550.164421299996</v>
      </c>
      <c r="L39" s="107" t="s">
        <v>5522</v>
      </c>
    </row>
    <row r="40" spans="1:12" s="107" customFormat="1" x14ac:dyDescent="0.25">
      <c r="A40" s="100" t="s">
        <v>6925</v>
      </c>
      <c r="B40" s="100" t="s">
        <v>6793</v>
      </c>
      <c r="C40" s="101">
        <v>10400</v>
      </c>
      <c r="D40" s="108">
        <v>5</v>
      </c>
      <c r="E40" s="108">
        <v>0</v>
      </c>
      <c r="F40" s="109">
        <f t="shared" si="2"/>
        <v>10405</v>
      </c>
      <c r="G40" s="109">
        <f t="shared" si="3"/>
        <v>8320</v>
      </c>
      <c r="H40" s="109">
        <v>0</v>
      </c>
      <c r="I40" s="109">
        <v>0</v>
      </c>
      <c r="J40" s="109">
        <v>17732.564421299998</v>
      </c>
      <c r="K40" s="109">
        <f t="shared" si="6"/>
        <v>26052.564421299998</v>
      </c>
      <c r="L40" s="107" t="s">
        <v>5522</v>
      </c>
    </row>
    <row r="41" spans="1:12" s="107" customFormat="1" x14ac:dyDescent="0.25">
      <c r="A41" s="100" t="s">
        <v>6926</v>
      </c>
      <c r="B41" s="100" t="s">
        <v>6927</v>
      </c>
      <c r="C41" s="101">
        <v>11752</v>
      </c>
      <c r="D41" s="108">
        <v>5.7</v>
      </c>
      <c r="E41" s="108">
        <v>0</v>
      </c>
      <c r="F41" s="109">
        <f t="shared" si="2"/>
        <v>11757.7</v>
      </c>
      <c r="G41" s="109">
        <f t="shared" si="3"/>
        <v>9401.6</v>
      </c>
      <c r="H41" s="109">
        <v>0</v>
      </c>
      <c r="I41" s="109">
        <v>0</v>
      </c>
      <c r="J41" s="109">
        <v>17732.564421299998</v>
      </c>
      <c r="K41" s="109">
        <f t="shared" si="6"/>
        <v>27134.164421299996</v>
      </c>
      <c r="L41" s="107" t="s">
        <v>5522</v>
      </c>
    </row>
    <row r="42" spans="1:12" s="107" customFormat="1" x14ac:dyDescent="0.25">
      <c r="A42" s="100" t="s">
        <v>6928</v>
      </c>
      <c r="B42" s="100" t="s">
        <v>6929</v>
      </c>
      <c r="C42" s="101">
        <v>7717</v>
      </c>
      <c r="D42" s="108">
        <v>6.55</v>
      </c>
      <c r="E42" s="108">
        <v>0</v>
      </c>
      <c r="F42" s="109">
        <f t="shared" si="2"/>
        <v>7723.55</v>
      </c>
      <c r="G42" s="109">
        <f t="shared" si="3"/>
        <v>6173.6</v>
      </c>
      <c r="H42" s="109">
        <v>0</v>
      </c>
      <c r="I42" s="109">
        <v>0</v>
      </c>
      <c r="J42" s="109">
        <v>17732.564421299998</v>
      </c>
      <c r="K42" s="109">
        <f t="shared" si="6"/>
        <v>23906.164421299996</v>
      </c>
      <c r="L42" s="107" t="s">
        <v>5522</v>
      </c>
    </row>
    <row r="43" spans="1:12" s="107" customFormat="1" x14ac:dyDescent="0.25">
      <c r="A43" s="243"/>
      <c r="B43" s="243"/>
      <c r="C43" s="472"/>
      <c r="D43" s="472"/>
      <c r="E43" s="472"/>
      <c r="F43" s="472"/>
      <c r="G43" s="114"/>
      <c r="H43" s="114"/>
      <c r="I43" s="114"/>
      <c r="J43" s="114"/>
      <c r="K43" s="114"/>
    </row>
    <row r="44" spans="1:12" s="107" customFormat="1" x14ac:dyDescent="0.25">
      <c r="A44" s="404" t="s">
        <v>6702</v>
      </c>
      <c r="B44" s="243"/>
      <c r="C44" s="472"/>
      <c r="D44" s="472"/>
      <c r="E44" s="472"/>
      <c r="F44" s="472"/>
      <c r="G44" s="114"/>
      <c r="H44" s="114"/>
      <c r="I44" s="114"/>
      <c r="J44" s="114"/>
      <c r="K44" s="114"/>
    </row>
    <row r="45" spans="1:12" s="107" customFormat="1" x14ac:dyDescent="0.25">
      <c r="A45" s="344"/>
      <c r="B45" s="243"/>
      <c r="C45" s="472"/>
      <c r="D45" s="472"/>
      <c r="E45" s="472"/>
      <c r="F45" s="472"/>
      <c r="G45" s="114"/>
      <c r="H45" s="114"/>
      <c r="I45" s="114"/>
      <c r="J45" s="114"/>
      <c r="K45" s="114"/>
    </row>
    <row r="46" spans="1:12" s="107" customFormat="1" x14ac:dyDescent="0.25">
      <c r="A46" s="715" t="s">
        <v>5601</v>
      </c>
      <c r="B46" s="715"/>
      <c r="C46" s="105"/>
      <c r="E46" s="340"/>
      <c r="F46" s="340"/>
      <c r="G46" s="114"/>
      <c r="H46" s="114"/>
      <c r="I46" s="114"/>
      <c r="J46" s="114"/>
      <c r="K46" s="114"/>
    </row>
    <row r="47" spans="1:12" s="107" customFormat="1" x14ac:dyDescent="0.25">
      <c r="A47" s="306" t="s">
        <v>4249</v>
      </c>
      <c r="B47" s="473" t="s">
        <v>3296</v>
      </c>
    </row>
    <row r="48" spans="1:12" s="107" customFormat="1" x14ac:dyDescent="0.25">
      <c r="A48" s="100">
        <v>26</v>
      </c>
      <c r="B48" s="100" t="s">
        <v>6964</v>
      </c>
    </row>
    <row r="49" spans="1:2" s="107" customFormat="1" x14ac:dyDescent="0.25">
      <c r="A49" s="100">
        <v>8</v>
      </c>
      <c r="B49" s="100" t="s">
        <v>6965</v>
      </c>
    </row>
    <row r="50" spans="1:2" s="107" customFormat="1" x14ac:dyDescent="0.25">
      <c r="A50" s="100">
        <v>24</v>
      </c>
      <c r="B50" s="100" t="s">
        <v>6966</v>
      </c>
    </row>
    <row r="51" spans="1:2" s="107" customFormat="1" x14ac:dyDescent="0.25">
      <c r="A51" s="100">
        <v>2553</v>
      </c>
      <c r="B51" s="100" t="s">
        <v>6967</v>
      </c>
    </row>
    <row r="52" spans="1:2" s="107" customFormat="1" x14ac:dyDescent="0.25">
      <c r="A52" s="100">
        <v>2573</v>
      </c>
      <c r="B52" s="100" t="s">
        <v>6968</v>
      </c>
    </row>
    <row r="53" spans="1:2" s="107" customFormat="1" x14ac:dyDescent="0.25">
      <c r="A53" s="100">
        <v>2680</v>
      </c>
      <c r="B53" s="100" t="s">
        <v>6969</v>
      </c>
    </row>
    <row r="54" spans="1:2" s="107" customFormat="1" x14ac:dyDescent="0.25">
      <c r="A54" s="100">
        <v>2600</v>
      </c>
      <c r="B54" s="100" t="s">
        <v>6970</v>
      </c>
    </row>
    <row r="55" spans="1:2" s="107" customFormat="1" x14ac:dyDescent="0.25">
      <c r="A55" s="100" t="s">
        <v>6971</v>
      </c>
      <c r="B55" s="100" t="s">
        <v>6972</v>
      </c>
    </row>
    <row r="56" spans="1:2" s="107" customFormat="1" x14ac:dyDescent="0.25">
      <c r="A56" s="100" t="s">
        <v>6973</v>
      </c>
      <c r="B56" s="100" t="s">
        <v>6974</v>
      </c>
    </row>
    <row r="57" spans="1:2" x14ac:dyDescent="0.25">
      <c r="A57" s="100" t="s">
        <v>6975</v>
      </c>
      <c r="B57" s="100" t="s">
        <v>6976</v>
      </c>
    </row>
    <row r="58" spans="1:2" x14ac:dyDescent="0.25">
      <c r="A58" s="100" t="s">
        <v>6977</v>
      </c>
      <c r="B58" s="100" t="s">
        <v>4755</v>
      </c>
    </row>
    <row r="59" spans="1:2" x14ac:dyDescent="0.25">
      <c r="A59" s="100" t="s">
        <v>6978</v>
      </c>
      <c r="B59" s="100" t="s">
        <v>6979</v>
      </c>
    </row>
    <row r="60" spans="1:2" x14ac:dyDescent="0.25">
      <c r="A60" s="100" t="s">
        <v>6980</v>
      </c>
      <c r="B60" s="100" t="s">
        <v>6981</v>
      </c>
    </row>
    <row r="61" spans="1:2" x14ac:dyDescent="0.25">
      <c r="A61" s="100" t="s">
        <v>6980</v>
      </c>
      <c r="B61" s="100" t="s">
        <v>6982</v>
      </c>
    </row>
    <row r="62" spans="1:2" x14ac:dyDescent="0.25">
      <c r="A62" s="100" t="s">
        <v>6983</v>
      </c>
      <c r="B62" s="100" t="s">
        <v>6984</v>
      </c>
    </row>
    <row r="63" spans="1:2" x14ac:dyDescent="0.25">
      <c r="A63" s="100" t="s">
        <v>6985</v>
      </c>
      <c r="B63" s="100" t="s">
        <v>6986</v>
      </c>
    </row>
    <row r="64" spans="1:2" x14ac:dyDescent="0.25">
      <c r="A64" s="100" t="s">
        <v>6987</v>
      </c>
      <c r="B64" s="100" t="s">
        <v>6988</v>
      </c>
    </row>
  </sheetData>
  <mergeCells count="16">
    <mergeCell ref="A46:B46"/>
    <mergeCell ref="A8:A9"/>
    <mergeCell ref="B8:B9"/>
    <mergeCell ref="C8:F8"/>
    <mergeCell ref="G8:K8"/>
    <mergeCell ref="A18:B18"/>
    <mergeCell ref="A19:A20"/>
    <mergeCell ref="B19:B20"/>
    <mergeCell ref="C19:F19"/>
    <mergeCell ref="G19:K19"/>
    <mergeCell ref="A2:J2"/>
    <mergeCell ref="A3:J3"/>
    <mergeCell ref="A4:J4"/>
    <mergeCell ref="A5:J5"/>
    <mergeCell ref="A6:J6"/>
    <mergeCell ref="A7:C7"/>
  </mergeCells>
  <pageMargins left="0.7" right="0.7" top="0.75" bottom="0.75" header="0.3" footer="0.3"/>
  <pageSetup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O51"/>
  <sheetViews>
    <sheetView showGridLines="0" topLeftCell="A30" workbookViewId="0">
      <selection sqref="A1:H1"/>
    </sheetView>
  </sheetViews>
  <sheetFormatPr baseColWidth="10" defaultColWidth="11.453125" defaultRowHeight="15" x14ac:dyDescent="0.3"/>
  <cols>
    <col min="1" max="1" width="18.1796875" style="116" customWidth="1"/>
    <col min="2" max="2" width="50.7265625" style="116" bestFit="1" customWidth="1"/>
    <col min="3" max="3" width="22" style="116" bestFit="1" customWidth="1"/>
    <col min="4" max="4" width="15.81640625" style="116" customWidth="1"/>
    <col min="5" max="5" width="13.7265625" style="116" customWidth="1"/>
    <col min="6" max="6" width="17.1796875" style="116" customWidth="1"/>
    <col min="7" max="171" width="11.453125" style="162"/>
    <col min="172" max="16384" width="11.453125" style="163"/>
  </cols>
  <sheetData>
    <row r="1" spans="1:171" x14ac:dyDescent="0.3">
      <c r="A1" s="864"/>
      <c r="B1" s="864"/>
      <c r="C1" s="864"/>
      <c r="D1" s="864"/>
      <c r="E1" s="864"/>
      <c r="F1" s="864"/>
    </row>
    <row r="2" spans="1:171" x14ac:dyDescent="0.3">
      <c r="A2" s="703" t="s">
        <v>4160</v>
      </c>
      <c r="B2" s="703"/>
      <c r="C2" s="703"/>
      <c r="D2" s="703"/>
      <c r="E2" s="703"/>
      <c r="F2" s="703"/>
    </row>
    <row r="3" spans="1:171" x14ac:dyDescent="0.3">
      <c r="A3" s="703" t="s">
        <v>18</v>
      </c>
      <c r="B3" s="703"/>
      <c r="C3" s="703"/>
      <c r="D3" s="703"/>
      <c r="E3" s="703"/>
      <c r="F3" s="703"/>
    </row>
    <row r="4" spans="1:171" x14ac:dyDescent="0.3">
      <c r="A4" s="703" t="s">
        <v>4262</v>
      </c>
      <c r="B4" s="703"/>
      <c r="C4" s="703"/>
      <c r="D4" s="703"/>
      <c r="E4" s="703"/>
      <c r="F4" s="703"/>
    </row>
    <row r="5" spans="1:171" x14ac:dyDescent="0.3">
      <c r="A5" s="703" t="s">
        <v>4228</v>
      </c>
      <c r="B5" s="703"/>
      <c r="C5" s="703"/>
      <c r="D5" s="703"/>
      <c r="E5" s="703"/>
      <c r="F5" s="703"/>
    </row>
    <row r="6" spans="1:171" s="341" customFormat="1" ht="15" customHeight="1" x14ac:dyDescent="0.3">
      <c r="A6" s="704" t="s">
        <v>4229</v>
      </c>
      <c r="B6" s="704" t="s">
        <v>4229</v>
      </c>
      <c r="C6" s="704" t="s">
        <v>4229</v>
      </c>
      <c r="D6" s="704"/>
      <c r="E6" s="704" t="s">
        <v>4229</v>
      </c>
      <c r="F6" s="704" t="s">
        <v>4229</v>
      </c>
    </row>
    <row r="7" spans="1:171" s="341" customFormat="1" ht="15" customHeight="1" x14ac:dyDescent="0.3">
      <c r="A7" s="342" t="s">
        <v>533</v>
      </c>
      <c r="B7" s="342" t="s">
        <v>533</v>
      </c>
      <c r="C7" s="343" t="s">
        <v>533</v>
      </c>
      <c r="D7" s="343"/>
      <c r="E7" s="342" t="s">
        <v>533</v>
      </c>
      <c r="F7" s="342" t="s">
        <v>533</v>
      </c>
    </row>
    <row r="8" spans="1:171" s="344" customFormat="1" ht="15" customHeight="1" x14ac:dyDescent="0.25">
      <c r="A8" s="705" t="s">
        <v>4230</v>
      </c>
      <c r="B8" s="705" t="s">
        <v>4231</v>
      </c>
      <c r="C8" s="705" t="s">
        <v>4232</v>
      </c>
      <c r="D8" s="717" t="s">
        <v>6632</v>
      </c>
      <c r="E8" s="743" t="s">
        <v>4233</v>
      </c>
      <c r="F8" s="743" t="s">
        <v>4233</v>
      </c>
    </row>
    <row r="9" spans="1:171" s="344" customFormat="1" ht="15" customHeight="1" x14ac:dyDescent="0.25">
      <c r="A9" s="705" t="s">
        <v>4230</v>
      </c>
      <c r="B9" s="705" t="s">
        <v>4231</v>
      </c>
      <c r="C9" s="705" t="s">
        <v>4232</v>
      </c>
      <c r="D9" s="718"/>
      <c r="E9" s="474" t="s">
        <v>4234</v>
      </c>
      <c r="F9" s="474" t="s">
        <v>4235</v>
      </c>
    </row>
    <row r="10" spans="1:171" s="363" customFormat="1" ht="15" customHeight="1" x14ac:dyDescent="0.25">
      <c r="A10" s="475"/>
      <c r="B10" s="475"/>
      <c r="C10" s="475"/>
      <c r="D10" s="475"/>
      <c r="E10" s="476"/>
      <c r="F10" s="476"/>
    </row>
    <row r="11" spans="1:171" x14ac:dyDescent="0.3">
      <c r="A11" s="699" t="s">
        <v>4167</v>
      </c>
      <c r="B11" s="699" t="s">
        <v>4167</v>
      </c>
      <c r="C11" s="980"/>
      <c r="D11" s="980"/>
      <c r="E11" s="981"/>
      <c r="F11" s="981"/>
    </row>
    <row r="12" spans="1:171" s="876" customFormat="1" ht="12.65" customHeight="1" x14ac:dyDescent="0.35">
      <c r="A12" s="924" t="s">
        <v>4242</v>
      </c>
      <c r="B12" s="924" t="s">
        <v>4307</v>
      </c>
      <c r="C12" s="874">
        <v>1</v>
      </c>
      <c r="D12" s="874">
        <v>0</v>
      </c>
      <c r="E12" s="101">
        <v>56441.85</v>
      </c>
      <c r="F12" s="101">
        <v>56441.85</v>
      </c>
      <c r="G12" s="875"/>
      <c r="H12" s="875"/>
      <c r="I12" s="875"/>
      <c r="J12" s="875"/>
      <c r="K12" s="875"/>
      <c r="L12" s="875"/>
      <c r="M12" s="875"/>
      <c r="N12" s="875"/>
      <c r="O12" s="875"/>
      <c r="P12" s="875"/>
      <c r="Q12" s="875"/>
      <c r="R12" s="875"/>
      <c r="S12" s="875"/>
      <c r="T12" s="875"/>
      <c r="U12" s="875"/>
      <c r="V12" s="875"/>
      <c r="W12" s="875"/>
      <c r="X12" s="875"/>
      <c r="Y12" s="875"/>
      <c r="Z12" s="875"/>
      <c r="AA12" s="875"/>
      <c r="AB12" s="875"/>
      <c r="AC12" s="875"/>
      <c r="AD12" s="875"/>
      <c r="AE12" s="875"/>
      <c r="AF12" s="875"/>
      <c r="AG12" s="875"/>
      <c r="AH12" s="875"/>
      <c r="AI12" s="875"/>
      <c r="AJ12" s="875"/>
      <c r="AK12" s="875"/>
      <c r="AL12" s="875"/>
      <c r="AM12" s="875"/>
      <c r="AN12" s="875"/>
      <c r="AO12" s="875"/>
      <c r="AP12" s="875"/>
      <c r="AQ12" s="875"/>
      <c r="AR12" s="875"/>
      <c r="AS12" s="875"/>
      <c r="AT12" s="875"/>
      <c r="AU12" s="875"/>
      <c r="AV12" s="875"/>
      <c r="AW12" s="875"/>
      <c r="AX12" s="875"/>
      <c r="AY12" s="875"/>
      <c r="AZ12" s="875"/>
      <c r="BA12" s="875"/>
      <c r="BB12" s="875"/>
      <c r="BC12" s="875"/>
      <c r="BD12" s="875"/>
      <c r="BE12" s="875"/>
      <c r="BF12" s="875"/>
      <c r="BG12" s="875"/>
      <c r="BH12" s="875"/>
      <c r="BI12" s="875"/>
      <c r="BJ12" s="875"/>
      <c r="BK12" s="875"/>
      <c r="BL12" s="875"/>
      <c r="BM12" s="875"/>
      <c r="BN12" s="875"/>
      <c r="BO12" s="875"/>
      <c r="BP12" s="875"/>
      <c r="BQ12" s="875"/>
      <c r="BR12" s="875"/>
      <c r="BS12" s="875"/>
      <c r="BT12" s="875"/>
      <c r="BU12" s="875"/>
      <c r="BV12" s="875"/>
      <c r="BW12" s="875"/>
      <c r="BX12" s="875"/>
      <c r="BY12" s="875"/>
      <c r="BZ12" s="875"/>
      <c r="CA12" s="875"/>
      <c r="CB12" s="875"/>
      <c r="CC12" s="875"/>
      <c r="CD12" s="875"/>
      <c r="CE12" s="875"/>
      <c r="CF12" s="875"/>
      <c r="CG12" s="875"/>
      <c r="CH12" s="875"/>
      <c r="CI12" s="875"/>
      <c r="CJ12" s="875"/>
      <c r="CK12" s="875"/>
      <c r="CL12" s="875"/>
      <c r="CM12" s="875"/>
      <c r="CN12" s="875"/>
      <c r="CO12" s="875"/>
      <c r="CP12" s="875"/>
      <c r="CQ12" s="875"/>
      <c r="CR12" s="875"/>
      <c r="CS12" s="875"/>
      <c r="CT12" s="875"/>
      <c r="CU12" s="875"/>
      <c r="CV12" s="875"/>
      <c r="CW12" s="875"/>
      <c r="CX12" s="875"/>
      <c r="CY12" s="875"/>
      <c r="CZ12" s="875"/>
      <c r="DA12" s="875"/>
      <c r="DB12" s="875"/>
      <c r="DC12" s="875"/>
      <c r="DD12" s="875"/>
      <c r="DE12" s="875"/>
      <c r="DF12" s="875"/>
      <c r="DG12" s="875"/>
      <c r="DH12" s="875"/>
      <c r="DI12" s="875"/>
      <c r="DJ12" s="875"/>
      <c r="DK12" s="875"/>
      <c r="DL12" s="875"/>
      <c r="DM12" s="875"/>
      <c r="DN12" s="875"/>
      <c r="DO12" s="875"/>
      <c r="DP12" s="875"/>
      <c r="DQ12" s="875"/>
      <c r="DR12" s="875"/>
      <c r="DS12" s="875"/>
      <c r="DT12" s="875"/>
      <c r="DU12" s="875"/>
      <c r="DV12" s="875"/>
      <c r="DW12" s="875"/>
      <c r="DX12" s="875"/>
      <c r="DY12" s="875"/>
      <c r="DZ12" s="875"/>
      <c r="EA12" s="875"/>
      <c r="EB12" s="875"/>
      <c r="EC12" s="875"/>
      <c r="ED12" s="875"/>
      <c r="EE12" s="875"/>
      <c r="EF12" s="875"/>
      <c r="EG12" s="875"/>
      <c r="EH12" s="875"/>
      <c r="EI12" s="875"/>
      <c r="EJ12" s="875"/>
      <c r="EK12" s="875"/>
      <c r="EL12" s="875"/>
      <c r="EM12" s="875"/>
      <c r="EN12" s="875"/>
      <c r="EO12" s="875"/>
      <c r="EP12" s="875"/>
      <c r="EQ12" s="875"/>
      <c r="ER12" s="875"/>
      <c r="ES12" s="875"/>
      <c r="ET12" s="875"/>
      <c r="EU12" s="875"/>
      <c r="EV12" s="875"/>
      <c r="EW12" s="875"/>
      <c r="EX12" s="875"/>
      <c r="EY12" s="875"/>
      <c r="EZ12" s="875"/>
      <c r="FA12" s="875"/>
      <c r="FB12" s="875"/>
      <c r="FC12" s="875"/>
      <c r="FD12" s="875"/>
      <c r="FE12" s="875"/>
      <c r="FF12" s="875"/>
      <c r="FG12" s="875"/>
      <c r="FH12" s="875"/>
      <c r="FI12" s="875"/>
      <c r="FJ12" s="875"/>
      <c r="FK12" s="875"/>
      <c r="FL12" s="875"/>
      <c r="FM12" s="875"/>
      <c r="FN12" s="875"/>
      <c r="FO12" s="875"/>
    </row>
    <row r="13" spans="1:171" s="876" customFormat="1" ht="12.65" customHeight="1" x14ac:dyDescent="0.35">
      <c r="A13" s="924" t="s">
        <v>4242</v>
      </c>
      <c r="B13" s="924" t="s">
        <v>6989</v>
      </c>
      <c r="C13" s="874">
        <v>4</v>
      </c>
      <c r="D13" s="874">
        <v>0</v>
      </c>
      <c r="E13" s="101">
        <v>43647.35</v>
      </c>
      <c r="F13" s="101">
        <v>43647.35</v>
      </c>
      <c r="G13" s="875"/>
      <c r="H13" s="875"/>
      <c r="I13" s="875"/>
      <c r="J13" s="875"/>
      <c r="K13" s="875"/>
      <c r="L13" s="875"/>
      <c r="M13" s="875"/>
      <c r="N13" s="875"/>
      <c r="O13" s="875"/>
      <c r="P13" s="875"/>
      <c r="Q13" s="875"/>
      <c r="R13" s="875"/>
      <c r="S13" s="875"/>
      <c r="T13" s="875"/>
      <c r="U13" s="875"/>
      <c r="V13" s="875"/>
      <c r="W13" s="875"/>
      <c r="X13" s="875"/>
      <c r="Y13" s="875"/>
      <c r="Z13" s="875"/>
      <c r="AA13" s="875"/>
      <c r="AB13" s="875"/>
      <c r="AC13" s="875"/>
      <c r="AD13" s="875"/>
      <c r="AE13" s="875"/>
      <c r="AF13" s="875"/>
      <c r="AG13" s="875"/>
      <c r="AH13" s="875"/>
      <c r="AI13" s="875"/>
      <c r="AJ13" s="875"/>
      <c r="AK13" s="875"/>
      <c r="AL13" s="875"/>
      <c r="AM13" s="875"/>
      <c r="AN13" s="875"/>
      <c r="AO13" s="875"/>
      <c r="AP13" s="875"/>
      <c r="AQ13" s="875"/>
      <c r="AR13" s="875"/>
      <c r="AS13" s="875"/>
      <c r="AT13" s="875"/>
      <c r="AU13" s="875"/>
      <c r="AV13" s="875"/>
      <c r="AW13" s="875"/>
      <c r="AX13" s="875"/>
      <c r="AY13" s="875"/>
      <c r="AZ13" s="875"/>
      <c r="BA13" s="875"/>
      <c r="BB13" s="875"/>
      <c r="BC13" s="875"/>
      <c r="BD13" s="875"/>
      <c r="BE13" s="875"/>
      <c r="BF13" s="875"/>
      <c r="BG13" s="875"/>
      <c r="BH13" s="875"/>
      <c r="BI13" s="875"/>
      <c r="BJ13" s="875"/>
      <c r="BK13" s="875"/>
      <c r="BL13" s="875"/>
      <c r="BM13" s="875"/>
      <c r="BN13" s="875"/>
      <c r="BO13" s="875"/>
      <c r="BP13" s="875"/>
      <c r="BQ13" s="875"/>
      <c r="BR13" s="875"/>
      <c r="BS13" s="875"/>
      <c r="BT13" s="875"/>
      <c r="BU13" s="875"/>
      <c r="BV13" s="875"/>
      <c r="BW13" s="875"/>
      <c r="BX13" s="875"/>
      <c r="BY13" s="875"/>
      <c r="BZ13" s="875"/>
      <c r="CA13" s="875"/>
      <c r="CB13" s="875"/>
      <c r="CC13" s="875"/>
      <c r="CD13" s="875"/>
      <c r="CE13" s="875"/>
      <c r="CF13" s="875"/>
      <c r="CG13" s="875"/>
      <c r="CH13" s="875"/>
      <c r="CI13" s="875"/>
      <c r="CJ13" s="875"/>
      <c r="CK13" s="875"/>
      <c r="CL13" s="875"/>
      <c r="CM13" s="875"/>
      <c r="CN13" s="875"/>
      <c r="CO13" s="875"/>
      <c r="CP13" s="875"/>
      <c r="CQ13" s="875"/>
      <c r="CR13" s="875"/>
      <c r="CS13" s="875"/>
      <c r="CT13" s="875"/>
      <c r="CU13" s="875"/>
      <c r="CV13" s="875"/>
      <c r="CW13" s="875"/>
      <c r="CX13" s="875"/>
      <c r="CY13" s="875"/>
      <c r="CZ13" s="875"/>
      <c r="DA13" s="875"/>
      <c r="DB13" s="875"/>
      <c r="DC13" s="875"/>
      <c r="DD13" s="875"/>
      <c r="DE13" s="875"/>
      <c r="DF13" s="875"/>
      <c r="DG13" s="875"/>
      <c r="DH13" s="875"/>
      <c r="DI13" s="875"/>
      <c r="DJ13" s="875"/>
      <c r="DK13" s="875"/>
      <c r="DL13" s="875"/>
      <c r="DM13" s="875"/>
      <c r="DN13" s="875"/>
      <c r="DO13" s="875"/>
      <c r="DP13" s="875"/>
      <c r="DQ13" s="875"/>
      <c r="DR13" s="875"/>
      <c r="DS13" s="875"/>
      <c r="DT13" s="875"/>
      <c r="DU13" s="875"/>
      <c r="DV13" s="875"/>
      <c r="DW13" s="875"/>
      <c r="DX13" s="875"/>
      <c r="DY13" s="875"/>
      <c r="DZ13" s="875"/>
      <c r="EA13" s="875"/>
      <c r="EB13" s="875"/>
      <c r="EC13" s="875"/>
      <c r="ED13" s="875"/>
      <c r="EE13" s="875"/>
      <c r="EF13" s="875"/>
      <c r="EG13" s="875"/>
      <c r="EH13" s="875"/>
      <c r="EI13" s="875"/>
      <c r="EJ13" s="875"/>
      <c r="EK13" s="875"/>
      <c r="EL13" s="875"/>
      <c r="EM13" s="875"/>
      <c r="EN13" s="875"/>
      <c r="EO13" s="875"/>
      <c r="EP13" s="875"/>
      <c r="EQ13" s="875"/>
      <c r="ER13" s="875"/>
      <c r="ES13" s="875"/>
      <c r="ET13" s="875"/>
      <c r="EU13" s="875"/>
      <c r="EV13" s="875"/>
      <c r="EW13" s="875"/>
      <c r="EX13" s="875"/>
      <c r="EY13" s="875"/>
      <c r="EZ13" s="875"/>
      <c r="FA13" s="875"/>
      <c r="FB13" s="875"/>
      <c r="FC13" s="875"/>
      <c r="FD13" s="875"/>
      <c r="FE13" s="875"/>
      <c r="FF13" s="875"/>
      <c r="FG13" s="875"/>
      <c r="FH13" s="875"/>
      <c r="FI13" s="875"/>
      <c r="FJ13" s="875"/>
      <c r="FK13" s="875"/>
      <c r="FL13" s="875"/>
      <c r="FM13" s="875"/>
      <c r="FN13" s="875"/>
      <c r="FO13" s="875"/>
    </row>
    <row r="14" spans="1:171" s="876" customFormat="1" ht="12.65" customHeight="1" x14ac:dyDescent="0.35">
      <c r="A14" s="924" t="s">
        <v>4242</v>
      </c>
      <c r="B14" s="924" t="s">
        <v>6990</v>
      </c>
      <c r="C14" s="874">
        <v>1</v>
      </c>
      <c r="D14" s="874">
        <v>0</v>
      </c>
      <c r="E14" s="101">
        <v>35242</v>
      </c>
      <c r="F14" s="101">
        <v>35242</v>
      </c>
      <c r="G14" s="875"/>
      <c r="H14" s="875"/>
      <c r="I14" s="875"/>
      <c r="J14" s="875"/>
      <c r="K14" s="875"/>
      <c r="L14" s="875"/>
      <c r="M14" s="875"/>
      <c r="N14" s="875"/>
      <c r="O14" s="875"/>
      <c r="P14" s="875"/>
      <c r="Q14" s="875"/>
      <c r="R14" s="875"/>
      <c r="S14" s="875"/>
      <c r="T14" s="875"/>
      <c r="U14" s="875"/>
      <c r="V14" s="875"/>
      <c r="W14" s="875"/>
      <c r="X14" s="875"/>
      <c r="Y14" s="875"/>
      <c r="Z14" s="875"/>
      <c r="AA14" s="875"/>
      <c r="AB14" s="875"/>
      <c r="AC14" s="875"/>
      <c r="AD14" s="875"/>
      <c r="AE14" s="875"/>
      <c r="AF14" s="875"/>
      <c r="AG14" s="875"/>
      <c r="AH14" s="875"/>
      <c r="AI14" s="875"/>
      <c r="AJ14" s="875"/>
      <c r="AK14" s="875"/>
      <c r="AL14" s="875"/>
      <c r="AM14" s="875"/>
      <c r="AN14" s="875"/>
      <c r="AO14" s="875"/>
      <c r="AP14" s="875"/>
      <c r="AQ14" s="875"/>
      <c r="AR14" s="875"/>
      <c r="AS14" s="875"/>
      <c r="AT14" s="875"/>
      <c r="AU14" s="875"/>
      <c r="AV14" s="875"/>
      <c r="AW14" s="875"/>
      <c r="AX14" s="875"/>
      <c r="AY14" s="875"/>
      <c r="AZ14" s="875"/>
      <c r="BA14" s="875"/>
      <c r="BB14" s="875"/>
      <c r="BC14" s="875"/>
      <c r="BD14" s="875"/>
      <c r="BE14" s="875"/>
      <c r="BF14" s="875"/>
      <c r="BG14" s="875"/>
      <c r="BH14" s="875"/>
      <c r="BI14" s="875"/>
      <c r="BJ14" s="875"/>
      <c r="BK14" s="875"/>
      <c r="BL14" s="875"/>
      <c r="BM14" s="875"/>
      <c r="BN14" s="875"/>
      <c r="BO14" s="875"/>
      <c r="BP14" s="875"/>
      <c r="BQ14" s="875"/>
      <c r="BR14" s="875"/>
      <c r="BS14" s="875"/>
      <c r="BT14" s="875"/>
      <c r="BU14" s="875"/>
      <c r="BV14" s="875"/>
      <c r="BW14" s="875"/>
      <c r="BX14" s="875"/>
      <c r="BY14" s="875"/>
      <c r="BZ14" s="875"/>
      <c r="CA14" s="875"/>
      <c r="CB14" s="875"/>
      <c r="CC14" s="875"/>
      <c r="CD14" s="875"/>
      <c r="CE14" s="875"/>
      <c r="CF14" s="875"/>
      <c r="CG14" s="875"/>
      <c r="CH14" s="875"/>
      <c r="CI14" s="875"/>
      <c r="CJ14" s="875"/>
      <c r="CK14" s="875"/>
      <c r="CL14" s="875"/>
      <c r="CM14" s="875"/>
      <c r="CN14" s="875"/>
      <c r="CO14" s="875"/>
      <c r="CP14" s="875"/>
      <c r="CQ14" s="875"/>
      <c r="CR14" s="875"/>
      <c r="CS14" s="875"/>
      <c r="CT14" s="875"/>
      <c r="CU14" s="875"/>
      <c r="CV14" s="875"/>
      <c r="CW14" s="875"/>
      <c r="CX14" s="875"/>
      <c r="CY14" s="875"/>
      <c r="CZ14" s="875"/>
      <c r="DA14" s="875"/>
      <c r="DB14" s="875"/>
      <c r="DC14" s="875"/>
      <c r="DD14" s="875"/>
      <c r="DE14" s="875"/>
      <c r="DF14" s="875"/>
      <c r="DG14" s="875"/>
      <c r="DH14" s="875"/>
      <c r="DI14" s="875"/>
      <c r="DJ14" s="875"/>
      <c r="DK14" s="875"/>
      <c r="DL14" s="875"/>
      <c r="DM14" s="875"/>
      <c r="DN14" s="875"/>
      <c r="DO14" s="875"/>
      <c r="DP14" s="875"/>
      <c r="DQ14" s="875"/>
      <c r="DR14" s="875"/>
      <c r="DS14" s="875"/>
      <c r="DT14" s="875"/>
      <c r="DU14" s="875"/>
      <c r="DV14" s="875"/>
      <c r="DW14" s="875"/>
      <c r="DX14" s="875"/>
      <c r="DY14" s="875"/>
      <c r="DZ14" s="875"/>
      <c r="EA14" s="875"/>
      <c r="EB14" s="875"/>
      <c r="EC14" s="875"/>
      <c r="ED14" s="875"/>
      <c r="EE14" s="875"/>
      <c r="EF14" s="875"/>
      <c r="EG14" s="875"/>
      <c r="EH14" s="875"/>
      <c r="EI14" s="875"/>
      <c r="EJ14" s="875"/>
      <c r="EK14" s="875"/>
      <c r="EL14" s="875"/>
      <c r="EM14" s="875"/>
      <c r="EN14" s="875"/>
      <c r="EO14" s="875"/>
      <c r="EP14" s="875"/>
      <c r="EQ14" s="875"/>
      <c r="ER14" s="875"/>
      <c r="ES14" s="875"/>
      <c r="ET14" s="875"/>
      <c r="EU14" s="875"/>
      <c r="EV14" s="875"/>
      <c r="EW14" s="875"/>
      <c r="EX14" s="875"/>
      <c r="EY14" s="875"/>
      <c r="EZ14" s="875"/>
      <c r="FA14" s="875"/>
      <c r="FB14" s="875"/>
      <c r="FC14" s="875"/>
      <c r="FD14" s="875"/>
      <c r="FE14" s="875"/>
      <c r="FF14" s="875"/>
      <c r="FG14" s="875"/>
      <c r="FH14" s="875"/>
      <c r="FI14" s="875"/>
      <c r="FJ14" s="875"/>
      <c r="FK14" s="875"/>
      <c r="FL14" s="875"/>
      <c r="FM14" s="875"/>
      <c r="FN14" s="875"/>
      <c r="FO14" s="875"/>
    </row>
    <row r="15" spans="1:171" s="876" customFormat="1" ht="12.65" customHeight="1" x14ac:dyDescent="0.35">
      <c r="A15" s="924" t="s">
        <v>4242</v>
      </c>
      <c r="B15" s="924" t="s">
        <v>6991</v>
      </c>
      <c r="C15" s="874">
        <v>1</v>
      </c>
      <c r="D15" s="874">
        <v>0</v>
      </c>
      <c r="E15" s="101">
        <v>29131.65</v>
      </c>
      <c r="F15" s="101">
        <v>29131.65</v>
      </c>
      <c r="G15" s="875"/>
      <c r="H15" s="875"/>
      <c r="I15" s="875"/>
      <c r="J15" s="875"/>
      <c r="K15" s="875"/>
      <c r="L15" s="875"/>
      <c r="M15" s="875"/>
      <c r="N15" s="875"/>
      <c r="O15" s="875"/>
      <c r="P15" s="875"/>
      <c r="Q15" s="875"/>
      <c r="R15" s="875"/>
      <c r="S15" s="875"/>
      <c r="T15" s="875"/>
      <c r="U15" s="875"/>
      <c r="V15" s="875"/>
      <c r="W15" s="875"/>
      <c r="X15" s="875"/>
      <c r="Y15" s="875"/>
      <c r="Z15" s="875"/>
      <c r="AA15" s="875"/>
      <c r="AB15" s="875"/>
      <c r="AC15" s="875"/>
      <c r="AD15" s="875"/>
      <c r="AE15" s="875"/>
      <c r="AF15" s="875"/>
      <c r="AG15" s="875"/>
      <c r="AH15" s="875"/>
      <c r="AI15" s="875"/>
      <c r="AJ15" s="875"/>
      <c r="AK15" s="875"/>
      <c r="AL15" s="875"/>
      <c r="AM15" s="875"/>
      <c r="AN15" s="875"/>
      <c r="AO15" s="875"/>
      <c r="AP15" s="875"/>
      <c r="AQ15" s="875"/>
      <c r="AR15" s="875"/>
      <c r="AS15" s="875"/>
      <c r="AT15" s="875"/>
      <c r="AU15" s="875"/>
      <c r="AV15" s="875"/>
      <c r="AW15" s="875"/>
      <c r="AX15" s="875"/>
      <c r="AY15" s="875"/>
      <c r="AZ15" s="875"/>
      <c r="BA15" s="875"/>
      <c r="BB15" s="875"/>
      <c r="BC15" s="875"/>
      <c r="BD15" s="875"/>
      <c r="BE15" s="875"/>
      <c r="BF15" s="875"/>
      <c r="BG15" s="875"/>
      <c r="BH15" s="875"/>
      <c r="BI15" s="875"/>
      <c r="BJ15" s="875"/>
      <c r="BK15" s="875"/>
      <c r="BL15" s="875"/>
      <c r="BM15" s="875"/>
      <c r="BN15" s="875"/>
      <c r="BO15" s="875"/>
      <c r="BP15" s="875"/>
      <c r="BQ15" s="875"/>
      <c r="BR15" s="875"/>
      <c r="BS15" s="875"/>
      <c r="BT15" s="875"/>
      <c r="BU15" s="875"/>
      <c r="BV15" s="875"/>
      <c r="BW15" s="875"/>
      <c r="BX15" s="875"/>
      <c r="BY15" s="875"/>
      <c r="BZ15" s="875"/>
      <c r="CA15" s="875"/>
      <c r="CB15" s="875"/>
      <c r="CC15" s="875"/>
      <c r="CD15" s="875"/>
      <c r="CE15" s="875"/>
      <c r="CF15" s="875"/>
      <c r="CG15" s="875"/>
      <c r="CH15" s="875"/>
      <c r="CI15" s="875"/>
      <c r="CJ15" s="875"/>
      <c r="CK15" s="875"/>
      <c r="CL15" s="875"/>
      <c r="CM15" s="875"/>
      <c r="CN15" s="875"/>
      <c r="CO15" s="875"/>
      <c r="CP15" s="875"/>
      <c r="CQ15" s="875"/>
      <c r="CR15" s="875"/>
      <c r="CS15" s="875"/>
      <c r="CT15" s="875"/>
      <c r="CU15" s="875"/>
      <c r="CV15" s="875"/>
      <c r="CW15" s="875"/>
      <c r="CX15" s="875"/>
      <c r="CY15" s="875"/>
      <c r="CZ15" s="875"/>
      <c r="DA15" s="875"/>
      <c r="DB15" s="875"/>
      <c r="DC15" s="875"/>
      <c r="DD15" s="875"/>
      <c r="DE15" s="875"/>
      <c r="DF15" s="875"/>
      <c r="DG15" s="875"/>
      <c r="DH15" s="875"/>
      <c r="DI15" s="875"/>
      <c r="DJ15" s="875"/>
      <c r="DK15" s="875"/>
      <c r="DL15" s="875"/>
      <c r="DM15" s="875"/>
      <c r="DN15" s="875"/>
      <c r="DO15" s="875"/>
      <c r="DP15" s="875"/>
      <c r="DQ15" s="875"/>
      <c r="DR15" s="875"/>
      <c r="DS15" s="875"/>
      <c r="DT15" s="875"/>
      <c r="DU15" s="875"/>
      <c r="DV15" s="875"/>
      <c r="DW15" s="875"/>
      <c r="DX15" s="875"/>
      <c r="DY15" s="875"/>
      <c r="DZ15" s="875"/>
      <c r="EA15" s="875"/>
      <c r="EB15" s="875"/>
      <c r="EC15" s="875"/>
      <c r="ED15" s="875"/>
      <c r="EE15" s="875"/>
      <c r="EF15" s="875"/>
      <c r="EG15" s="875"/>
      <c r="EH15" s="875"/>
      <c r="EI15" s="875"/>
      <c r="EJ15" s="875"/>
      <c r="EK15" s="875"/>
      <c r="EL15" s="875"/>
      <c r="EM15" s="875"/>
      <c r="EN15" s="875"/>
      <c r="EO15" s="875"/>
      <c r="EP15" s="875"/>
      <c r="EQ15" s="875"/>
      <c r="ER15" s="875"/>
      <c r="ES15" s="875"/>
      <c r="ET15" s="875"/>
      <c r="EU15" s="875"/>
      <c r="EV15" s="875"/>
      <c r="EW15" s="875"/>
      <c r="EX15" s="875"/>
      <c r="EY15" s="875"/>
      <c r="EZ15" s="875"/>
      <c r="FA15" s="875"/>
      <c r="FB15" s="875"/>
      <c r="FC15" s="875"/>
      <c r="FD15" s="875"/>
      <c r="FE15" s="875"/>
      <c r="FF15" s="875"/>
      <c r="FG15" s="875"/>
      <c r="FH15" s="875"/>
      <c r="FI15" s="875"/>
      <c r="FJ15" s="875"/>
      <c r="FK15" s="875"/>
      <c r="FL15" s="875"/>
      <c r="FM15" s="875"/>
      <c r="FN15" s="875"/>
      <c r="FO15" s="875"/>
    </row>
    <row r="16" spans="1:171" s="876" customFormat="1" ht="12.75" customHeight="1" x14ac:dyDescent="0.35">
      <c r="A16" s="924" t="s">
        <v>4242</v>
      </c>
      <c r="B16" s="924" t="s">
        <v>6992</v>
      </c>
      <c r="C16" s="874">
        <v>1</v>
      </c>
      <c r="D16" s="874">
        <v>0</v>
      </c>
      <c r="E16" s="101">
        <v>29131.65</v>
      </c>
      <c r="F16" s="101">
        <v>29131.65</v>
      </c>
      <c r="G16" s="875"/>
      <c r="H16" s="875"/>
      <c r="I16" s="875"/>
      <c r="J16" s="875"/>
      <c r="K16" s="875"/>
      <c r="L16" s="875"/>
      <c r="M16" s="875"/>
      <c r="N16" s="875"/>
      <c r="O16" s="875"/>
      <c r="P16" s="875"/>
      <c r="Q16" s="875"/>
      <c r="R16" s="875"/>
      <c r="S16" s="875"/>
      <c r="T16" s="875"/>
      <c r="U16" s="875"/>
      <c r="V16" s="875"/>
      <c r="W16" s="875"/>
      <c r="X16" s="875"/>
      <c r="Y16" s="875"/>
      <c r="Z16" s="875"/>
      <c r="AA16" s="875"/>
      <c r="AB16" s="875"/>
      <c r="AC16" s="875"/>
      <c r="AD16" s="875"/>
      <c r="AE16" s="875"/>
      <c r="AF16" s="875"/>
      <c r="AG16" s="875"/>
      <c r="AH16" s="875"/>
      <c r="AI16" s="875"/>
      <c r="AJ16" s="875"/>
      <c r="AK16" s="875"/>
      <c r="AL16" s="875"/>
      <c r="AM16" s="875"/>
      <c r="AN16" s="875"/>
      <c r="AO16" s="875"/>
      <c r="AP16" s="875"/>
      <c r="AQ16" s="875"/>
      <c r="AR16" s="875"/>
      <c r="AS16" s="875"/>
      <c r="AT16" s="875"/>
      <c r="AU16" s="875"/>
      <c r="AV16" s="875"/>
      <c r="AW16" s="875"/>
      <c r="AX16" s="875"/>
      <c r="AY16" s="875"/>
      <c r="AZ16" s="875"/>
      <c r="BA16" s="875"/>
      <c r="BB16" s="875"/>
      <c r="BC16" s="875"/>
      <c r="BD16" s="875"/>
      <c r="BE16" s="875"/>
      <c r="BF16" s="875"/>
      <c r="BG16" s="875"/>
      <c r="BH16" s="875"/>
      <c r="BI16" s="875"/>
      <c r="BJ16" s="875"/>
      <c r="BK16" s="875"/>
      <c r="BL16" s="875"/>
      <c r="BM16" s="875"/>
      <c r="BN16" s="875"/>
      <c r="BO16" s="875"/>
      <c r="BP16" s="875"/>
      <c r="BQ16" s="875"/>
      <c r="BR16" s="875"/>
      <c r="BS16" s="875"/>
      <c r="BT16" s="875"/>
      <c r="BU16" s="875"/>
      <c r="BV16" s="875"/>
      <c r="BW16" s="875"/>
      <c r="BX16" s="875"/>
      <c r="BY16" s="875"/>
      <c r="BZ16" s="875"/>
      <c r="CA16" s="875"/>
      <c r="CB16" s="875"/>
      <c r="CC16" s="875"/>
      <c r="CD16" s="875"/>
      <c r="CE16" s="875"/>
      <c r="CF16" s="875"/>
      <c r="CG16" s="875"/>
      <c r="CH16" s="875"/>
      <c r="CI16" s="875"/>
      <c r="CJ16" s="875"/>
      <c r="CK16" s="875"/>
      <c r="CL16" s="875"/>
      <c r="CM16" s="875"/>
      <c r="CN16" s="875"/>
      <c r="CO16" s="875"/>
      <c r="CP16" s="875"/>
      <c r="CQ16" s="875"/>
      <c r="CR16" s="875"/>
      <c r="CS16" s="875"/>
      <c r="CT16" s="875"/>
      <c r="CU16" s="875"/>
      <c r="CV16" s="875"/>
      <c r="CW16" s="875"/>
      <c r="CX16" s="875"/>
      <c r="CY16" s="875"/>
      <c r="CZ16" s="875"/>
      <c r="DA16" s="875"/>
      <c r="DB16" s="875"/>
      <c r="DC16" s="875"/>
      <c r="DD16" s="875"/>
      <c r="DE16" s="875"/>
      <c r="DF16" s="875"/>
      <c r="DG16" s="875"/>
      <c r="DH16" s="875"/>
      <c r="DI16" s="875"/>
      <c r="DJ16" s="875"/>
      <c r="DK16" s="875"/>
      <c r="DL16" s="875"/>
      <c r="DM16" s="875"/>
      <c r="DN16" s="875"/>
      <c r="DO16" s="875"/>
      <c r="DP16" s="875"/>
      <c r="DQ16" s="875"/>
      <c r="DR16" s="875"/>
      <c r="DS16" s="875"/>
      <c r="DT16" s="875"/>
      <c r="DU16" s="875"/>
      <c r="DV16" s="875"/>
      <c r="DW16" s="875"/>
      <c r="DX16" s="875"/>
      <c r="DY16" s="875"/>
      <c r="DZ16" s="875"/>
      <c r="EA16" s="875"/>
      <c r="EB16" s="875"/>
      <c r="EC16" s="875"/>
      <c r="ED16" s="875"/>
      <c r="EE16" s="875"/>
      <c r="EF16" s="875"/>
      <c r="EG16" s="875"/>
      <c r="EH16" s="875"/>
      <c r="EI16" s="875"/>
      <c r="EJ16" s="875"/>
      <c r="EK16" s="875"/>
      <c r="EL16" s="875"/>
      <c r="EM16" s="875"/>
      <c r="EN16" s="875"/>
      <c r="EO16" s="875"/>
      <c r="EP16" s="875"/>
      <c r="EQ16" s="875"/>
      <c r="ER16" s="875"/>
      <c r="ES16" s="875"/>
      <c r="ET16" s="875"/>
      <c r="EU16" s="875"/>
      <c r="EV16" s="875"/>
      <c r="EW16" s="875"/>
      <c r="EX16" s="875"/>
      <c r="EY16" s="875"/>
      <c r="EZ16" s="875"/>
      <c r="FA16" s="875"/>
      <c r="FB16" s="875"/>
      <c r="FC16" s="875"/>
      <c r="FD16" s="875"/>
      <c r="FE16" s="875"/>
      <c r="FF16" s="875"/>
      <c r="FG16" s="875"/>
      <c r="FH16" s="875"/>
      <c r="FI16" s="875"/>
      <c r="FJ16" s="875"/>
      <c r="FK16" s="875"/>
      <c r="FL16" s="875"/>
      <c r="FM16" s="875"/>
      <c r="FN16" s="875"/>
      <c r="FO16" s="875"/>
    </row>
    <row r="17" spans="1:171" s="876" customFormat="1" ht="12.65" customHeight="1" x14ac:dyDescent="0.35">
      <c r="A17" s="924" t="s">
        <v>6993</v>
      </c>
      <c r="B17" s="924" t="s">
        <v>6994</v>
      </c>
      <c r="C17" s="874">
        <v>1</v>
      </c>
      <c r="D17" s="874">
        <v>0</v>
      </c>
      <c r="E17" s="101">
        <v>9865.9</v>
      </c>
      <c r="F17" s="101">
        <v>9865.9</v>
      </c>
      <c r="G17" s="875"/>
      <c r="H17" s="875"/>
      <c r="I17" s="875"/>
      <c r="J17" s="875"/>
      <c r="K17" s="875"/>
      <c r="L17" s="875"/>
      <c r="M17" s="875"/>
      <c r="N17" s="875"/>
      <c r="O17" s="875"/>
      <c r="P17" s="875"/>
      <c r="Q17" s="875"/>
      <c r="R17" s="875"/>
      <c r="S17" s="875"/>
      <c r="T17" s="875"/>
      <c r="U17" s="875"/>
      <c r="V17" s="875"/>
      <c r="W17" s="875"/>
      <c r="X17" s="875"/>
      <c r="Y17" s="875"/>
      <c r="Z17" s="875"/>
      <c r="AA17" s="875"/>
      <c r="AB17" s="875"/>
      <c r="AC17" s="875"/>
      <c r="AD17" s="875"/>
      <c r="AE17" s="875"/>
      <c r="AF17" s="875"/>
      <c r="AG17" s="875"/>
      <c r="AH17" s="875"/>
      <c r="AI17" s="875"/>
      <c r="AJ17" s="875"/>
      <c r="AK17" s="875"/>
      <c r="AL17" s="875"/>
      <c r="AM17" s="875"/>
      <c r="AN17" s="875"/>
      <c r="AO17" s="875"/>
      <c r="AP17" s="875"/>
      <c r="AQ17" s="875"/>
      <c r="AR17" s="875"/>
      <c r="AS17" s="875"/>
      <c r="AT17" s="875"/>
      <c r="AU17" s="875"/>
      <c r="AV17" s="875"/>
      <c r="AW17" s="875"/>
      <c r="AX17" s="875"/>
      <c r="AY17" s="875"/>
      <c r="AZ17" s="875"/>
      <c r="BA17" s="875"/>
      <c r="BB17" s="875"/>
      <c r="BC17" s="875"/>
      <c r="BD17" s="875"/>
      <c r="BE17" s="875"/>
      <c r="BF17" s="875"/>
      <c r="BG17" s="875"/>
      <c r="BH17" s="875"/>
      <c r="BI17" s="875"/>
      <c r="BJ17" s="875"/>
      <c r="BK17" s="875"/>
      <c r="BL17" s="875"/>
      <c r="BM17" s="875"/>
      <c r="BN17" s="875"/>
      <c r="BO17" s="875"/>
      <c r="BP17" s="875"/>
      <c r="BQ17" s="875"/>
      <c r="BR17" s="875"/>
      <c r="BS17" s="875"/>
      <c r="BT17" s="875"/>
      <c r="BU17" s="875"/>
      <c r="BV17" s="875"/>
      <c r="BW17" s="875"/>
      <c r="BX17" s="875"/>
      <c r="BY17" s="875"/>
      <c r="BZ17" s="875"/>
      <c r="CA17" s="875"/>
      <c r="CB17" s="875"/>
      <c r="CC17" s="875"/>
      <c r="CD17" s="875"/>
      <c r="CE17" s="875"/>
      <c r="CF17" s="875"/>
      <c r="CG17" s="875"/>
      <c r="CH17" s="875"/>
      <c r="CI17" s="875"/>
      <c r="CJ17" s="875"/>
      <c r="CK17" s="875"/>
      <c r="CL17" s="875"/>
      <c r="CM17" s="875"/>
      <c r="CN17" s="875"/>
      <c r="CO17" s="875"/>
      <c r="CP17" s="875"/>
      <c r="CQ17" s="875"/>
      <c r="CR17" s="875"/>
      <c r="CS17" s="875"/>
      <c r="CT17" s="875"/>
      <c r="CU17" s="875"/>
      <c r="CV17" s="875"/>
      <c r="CW17" s="875"/>
      <c r="CX17" s="875"/>
      <c r="CY17" s="875"/>
      <c r="CZ17" s="875"/>
      <c r="DA17" s="875"/>
      <c r="DB17" s="875"/>
      <c r="DC17" s="875"/>
      <c r="DD17" s="875"/>
      <c r="DE17" s="875"/>
      <c r="DF17" s="875"/>
      <c r="DG17" s="875"/>
      <c r="DH17" s="875"/>
      <c r="DI17" s="875"/>
      <c r="DJ17" s="875"/>
      <c r="DK17" s="875"/>
      <c r="DL17" s="875"/>
      <c r="DM17" s="875"/>
      <c r="DN17" s="875"/>
      <c r="DO17" s="875"/>
      <c r="DP17" s="875"/>
      <c r="DQ17" s="875"/>
      <c r="DR17" s="875"/>
      <c r="DS17" s="875"/>
      <c r="DT17" s="875"/>
      <c r="DU17" s="875"/>
      <c r="DV17" s="875"/>
      <c r="DW17" s="875"/>
      <c r="DX17" s="875"/>
      <c r="DY17" s="875"/>
      <c r="DZ17" s="875"/>
      <c r="EA17" s="875"/>
      <c r="EB17" s="875"/>
      <c r="EC17" s="875"/>
      <c r="ED17" s="875"/>
      <c r="EE17" s="875"/>
      <c r="EF17" s="875"/>
      <c r="EG17" s="875"/>
      <c r="EH17" s="875"/>
      <c r="EI17" s="875"/>
      <c r="EJ17" s="875"/>
      <c r="EK17" s="875"/>
      <c r="EL17" s="875"/>
      <c r="EM17" s="875"/>
      <c r="EN17" s="875"/>
      <c r="EO17" s="875"/>
      <c r="EP17" s="875"/>
      <c r="EQ17" s="875"/>
      <c r="ER17" s="875"/>
      <c r="ES17" s="875"/>
      <c r="ET17" s="875"/>
      <c r="EU17" s="875"/>
      <c r="EV17" s="875"/>
      <c r="EW17" s="875"/>
      <c r="EX17" s="875"/>
      <c r="EY17" s="875"/>
      <c r="EZ17" s="875"/>
      <c r="FA17" s="875"/>
      <c r="FB17" s="875"/>
      <c r="FC17" s="875"/>
      <c r="FD17" s="875"/>
      <c r="FE17" s="875"/>
      <c r="FF17" s="875"/>
      <c r="FG17" s="875"/>
      <c r="FH17" s="875"/>
      <c r="FI17" s="875"/>
      <c r="FJ17" s="875"/>
      <c r="FK17" s="875"/>
      <c r="FL17" s="875"/>
      <c r="FM17" s="875"/>
      <c r="FN17" s="875"/>
      <c r="FO17" s="875"/>
    </row>
    <row r="18" spans="1:171" s="876" customFormat="1" ht="12.65" customHeight="1" x14ac:dyDescent="0.35">
      <c r="A18" s="924" t="s">
        <v>6995</v>
      </c>
      <c r="B18" s="924" t="s">
        <v>6996</v>
      </c>
      <c r="C18" s="874">
        <v>4</v>
      </c>
      <c r="D18" s="874">
        <v>0</v>
      </c>
      <c r="E18" s="101">
        <v>9865.9</v>
      </c>
      <c r="F18" s="101">
        <v>9865.9</v>
      </c>
      <c r="G18" s="875"/>
      <c r="H18" s="875"/>
      <c r="I18" s="875"/>
      <c r="J18" s="875"/>
      <c r="K18" s="875"/>
      <c r="L18" s="875"/>
      <c r="M18" s="875"/>
      <c r="N18" s="875"/>
      <c r="O18" s="875"/>
      <c r="P18" s="875"/>
      <c r="Q18" s="875"/>
      <c r="R18" s="875"/>
      <c r="S18" s="875"/>
      <c r="T18" s="875"/>
      <c r="U18" s="875"/>
      <c r="V18" s="875"/>
      <c r="W18" s="875"/>
      <c r="X18" s="875"/>
      <c r="Y18" s="875"/>
      <c r="Z18" s="875"/>
      <c r="AA18" s="875"/>
      <c r="AB18" s="875"/>
      <c r="AC18" s="875"/>
      <c r="AD18" s="875"/>
      <c r="AE18" s="875"/>
      <c r="AF18" s="875"/>
      <c r="AG18" s="875"/>
      <c r="AH18" s="875"/>
      <c r="AI18" s="875"/>
      <c r="AJ18" s="875"/>
      <c r="AK18" s="875"/>
      <c r="AL18" s="875"/>
      <c r="AM18" s="875"/>
      <c r="AN18" s="875"/>
      <c r="AO18" s="875"/>
      <c r="AP18" s="875"/>
      <c r="AQ18" s="875"/>
      <c r="AR18" s="875"/>
      <c r="AS18" s="875"/>
      <c r="AT18" s="875"/>
      <c r="AU18" s="875"/>
      <c r="AV18" s="875"/>
      <c r="AW18" s="875"/>
      <c r="AX18" s="875"/>
      <c r="AY18" s="875"/>
      <c r="AZ18" s="875"/>
      <c r="BA18" s="875"/>
      <c r="BB18" s="875"/>
      <c r="BC18" s="875"/>
      <c r="BD18" s="875"/>
      <c r="BE18" s="875"/>
      <c r="BF18" s="875"/>
      <c r="BG18" s="875"/>
      <c r="BH18" s="875"/>
      <c r="BI18" s="875"/>
      <c r="BJ18" s="875"/>
      <c r="BK18" s="875"/>
      <c r="BL18" s="875"/>
      <c r="BM18" s="875"/>
      <c r="BN18" s="875"/>
      <c r="BO18" s="875"/>
      <c r="BP18" s="875"/>
      <c r="BQ18" s="875"/>
      <c r="BR18" s="875"/>
      <c r="BS18" s="875"/>
      <c r="BT18" s="875"/>
      <c r="BU18" s="875"/>
      <c r="BV18" s="875"/>
      <c r="BW18" s="875"/>
      <c r="BX18" s="875"/>
      <c r="BY18" s="875"/>
      <c r="BZ18" s="875"/>
      <c r="CA18" s="875"/>
      <c r="CB18" s="875"/>
      <c r="CC18" s="875"/>
      <c r="CD18" s="875"/>
      <c r="CE18" s="875"/>
      <c r="CF18" s="875"/>
      <c r="CG18" s="875"/>
      <c r="CH18" s="875"/>
      <c r="CI18" s="875"/>
      <c r="CJ18" s="875"/>
      <c r="CK18" s="875"/>
      <c r="CL18" s="875"/>
      <c r="CM18" s="875"/>
      <c r="CN18" s="875"/>
      <c r="CO18" s="875"/>
      <c r="CP18" s="875"/>
      <c r="CQ18" s="875"/>
      <c r="CR18" s="875"/>
      <c r="CS18" s="875"/>
      <c r="CT18" s="875"/>
      <c r="CU18" s="875"/>
      <c r="CV18" s="875"/>
      <c r="CW18" s="875"/>
      <c r="CX18" s="875"/>
      <c r="CY18" s="875"/>
      <c r="CZ18" s="875"/>
      <c r="DA18" s="875"/>
      <c r="DB18" s="875"/>
      <c r="DC18" s="875"/>
      <c r="DD18" s="875"/>
      <c r="DE18" s="875"/>
      <c r="DF18" s="875"/>
      <c r="DG18" s="875"/>
      <c r="DH18" s="875"/>
      <c r="DI18" s="875"/>
      <c r="DJ18" s="875"/>
      <c r="DK18" s="875"/>
      <c r="DL18" s="875"/>
      <c r="DM18" s="875"/>
      <c r="DN18" s="875"/>
      <c r="DO18" s="875"/>
      <c r="DP18" s="875"/>
      <c r="DQ18" s="875"/>
      <c r="DR18" s="875"/>
      <c r="DS18" s="875"/>
      <c r="DT18" s="875"/>
      <c r="DU18" s="875"/>
      <c r="DV18" s="875"/>
      <c r="DW18" s="875"/>
      <c r="DX18" s="875"/>
      <c r="DY18" s="875"/>
      <c r="DZ18" s="875"/>
      <c r="EA18" s="875"/>
      <c r="EB18" s="875"/>
      <c r="EC18" s="875"/>
      <c r="ED18" s="875"/>
      <c r="EE18" s="875"/>
      <c r="EF18" s="875"/>
      <c r="EG18" s="875"/>
      <c r="EH18" s="875"/>
      <c r="EI18" s="875"/>
      <c r="EJ18" s="875"/>
      <c r="EK18" s="875"/>
      <c r="EL18" s="875"/>
      <c r="EM18" s="875"/>
      <c r="EN18" s="875"/>
      <c r="EO18" s="875"/>
      <c r="EP18" s="875"/>
      <c r="EQ18" s="875"/>
      <c r="ER18" s="875"/>
      <c r="ES18" s="875"/>
      <c r="ET18" s="875"/>
      <c r="EU18" s="875"/>
      <c r="EV18" s="875"/>
      <c r="EW18" s="875"/>
      <c r="EX18" s="875"/>
      <c r="EY18" s="875"/>
      <c r="EZ18" s="875"/>
      <c r="FA18" s="875"/>
      <c r="FB18" s="875"/>
      <c r="FC18" s="875"/>
      <c r="FD18" s="875"/>
      <c r="FE18" s="875"/>
      <c r="FF18" s="875"/>
      <c r="FG18" s="875"/>
      <c r="FH18" s="875"/>
      <c r="FI18" s="875"/>
      <c r="FJ18" s="875"/>
      <c r="FK18" s="875"/>
      <c r="FL18" s="875"/>
      <c r="FM18" s="875"/>
      <c r="FN18" s="875"/>
      <c r="FO18" s="875"/>
    </row>
    <row r="19" spans="1:171" s="876" customFormat="1" ht="12.65" customHeight="1" x14ac:dyDescent="0.35">
      <c r="A19" s="924" t="s">
        <v>6997</v>
      </c>
      <c r="B19" s="924" t="s">
        <v>6998</v>
      </c>
      <c r="C19" s="874">
        <v>1</v>
      </c>
      <c r="D19" s="874">
        <v>0</v>
      </c>
      <c r="E19" s="101">
        <v>9705.5499999999993</v>
      </c>
      <c r="F19" s="101">
        <v>9705.5499999999993</v>
      </c>
      <c r="G19" s="875"/>
      <c r="H19" s="875"/>
      <c r="I19" s="875"/>
      <c r="J19" s="875"/>
      <c r="K19" s="875"/>
      <c r="L19" s="875"/>
      <c r="M19" s="875"/>
      <c r="N19" s="875"/>
      <c r="O19" s="875"/>
      <c r="P19" s="875"/>
      <c r="Q19" s="875"/>
      <c r="R19" s="875"/>
      <c r="S19" s="875"/>
      <c r="T19" s="875"/>
      <c r="U19" s="875"/>
      <c r="V19" s="875"/>
      <c r="W19" s="875"/>
      <c r="X19" s="875"/>
      <c r="Y19" s="875"/>
      <c r="Z19" s="875"/>
      <c r="AA19" s="875"/>
      <c r="AB19" s="875"/>
      <c r="AC19" s="875"/>
      <c r="AD19" s="875"/>
      <c r="AE19" s="875"/>
      <c r="AF19" s="875"/>
      <c r="AG19" s="875"/>
      <c r="AH19" s="875"/>
      <c r="AI19" s="875"/>
      <c r="AJ19" s="875"/>
      <c r="AK19" s="875"/>
      <c r="AL19" s="875"/>
      <c r="AM19" s="875"/>
      <c r="AN19" s="875"/>
      <c r="AO19" s="875"/>
      <c r="AP19" s="875"/>
      <c r="AQ19" s="875"/>
      <c r="AR19" s="875"/>
      <c r="AS19" s="875"/>
      <c r="AT19" s="875"/>
      <c r="AU19" s="875"/>
      <c r="AV19" s="875"/>
      <c r="AW19" s="875"/>
      <c r="AX19" s="875"/>
      <c r="AY19" s="875"/>
      <c r="AZ19" s="875"/>
      <c r="BA19" s="875"/>
      <c r="BB19" s="875"/>
      <c r="BC19" s="875"/>
      <c r="BD19" s="875"/>
      <c r="BE19" s="875"/>
      <c r="BF19" s="875"/>
      <c r="BG19" s="875"/>
      <c r="BH19" s="875"/>
      <c r="BI19" s="875"/>
      <c r="BJ19" s="875"/>
      <c r="BK19" s="875"/>
      <c r="BL19" s="875"/>
      <c r="BM19" s="875"/>
      <c r="BN19" s="875"/>
      <c r="BO19" s="875"/>
      <c r="BP19" s="875"/>
      <c r="BQ19" s="875"/>
      <c r="BR19" s="875"/>
      <c r="BS19" s="875"/>
      <c r="BT19" s="875"/>
      <c r="BU19" s="875"/>
      <c r="BV19" s="875"/>
      <c r="BW19" s="875"/>
      <c r="BX19" s="875"/>
      <c r="BY19" s="875"/>
      <c r="BZ19" s="875"/>
      <c r="CA19" s="875"/>
      <c r="CB19" s="875"/>
      <c r="CC19" s="875"/>
      <c r="CD19" s="875"/>
      <c r="CE19" s="875"/>
      <c r="CF19" s="875"/>
      <c r="CG19" s="875"/>
      <c r="CH19" s="875"/>
      <c r="CI19" s="875"/>
      <c r="CJ19" s="875"/>
      <c r="CK19" s="875"/>
      <c r="CL19" s="875"/>
      <c r="CM19" s="875"/>
      <c r="CN19" s="875"/>
      <c r="CO19" s="875"/>
      <c r="CP19" s="875"/>
      <c r="CQ19" s="875"/>
      <c r="CR19" s="875"/>
      <c r="CS19" s="875"/>
      <c r="CT19" s="875"/>
      <c r="CU19" s="875"/>
      <c r="CV19" s="875"/>
      <c r="CW19" s="875"/>
      <c r="CX19" s="875"/>
      <c r="CY19" s="875"/>
      <c r="CZ19" s="875"/>
      <c r="DA19" s="875"/>
      <c r="DB19" s="875"/>
      <c r="DC19" s="875"/>
      <c r="DD19" s="875"/>
      <c r="DE19" s="875"/>
      <c r="DF19" s="875"/>
      <c r="DG19" s="875"/>
      <c r="DH19" s="875"/>
      <c r="DI19" s="875"/>
      <c r="DJ19" s="875"/>
      <c r="DK19" s="875"/>
      <c r="DL19" s="875"/>
      <c r="DM19" s="875"/>
      <c r="DN19" s="875"/>
      <c r="DO19" s="875"/>
      <c r="DP19" s="875"/>
      <c r="DQ19" s="875"/>
      <c r="DR19" s="875"/>
      <c r="DS19" s="875"/>
      <c r="DT19" s="875"/>
      <c r="DU19" s="875"/>
      <c r="DV19" s="875"/>
      <c r="DW19" s="875"/>
      <c r="DX19" s="875"/>
      <c r="DY19" s="875"/>
      <c r="DZ19" s="875"/>
      <c r="EA19" s="875"/>
      <c r="EB19" s="875"/>
      <c r="EC19" s="875"/>
      <c r="ED19" s="875"/>
      <c r="EE19" s="875"/>
      <c r="EF19" s="875"/>
      <c r="EG19" s="875"/>
      <c r="EH19" s="875"/>
      <c r="EI19" s="875"/>
      <c r="EJ19" s="875"/>
      <c r="EK19" s="875"/>
      <c r="EL19" s="875"/>
      <c r="EM19" s="875"/>
      <c r="EN19" s="875"/>
      <c r="EO19" s="875"/>
      <c r="EP19" s="875"/>
      <c r="EQ19" s="875"/>
      <c r="ER19" s="875"/>
      <c r="ES19" s="875"/>
      <c r="ET19" s="875"/>
      <c r="EU19" s="875"/>
      <c r="EV19" s="875"/>
      <c r="EW19" s="875"/>
      <c r="EX19" s="875"/>
      <c r="EY19" s="875"/>
      <c r="EZ19" s="875"/>
      <c r="FA19" s="875"/>
      <c r="FB19" s="875"/>
      <c r="FC19" s="875"/>
      <c r="FD19" s="875"/>
      <c r="FE19" s="875"/>
      <c r="FF19" s="875"/>
      <c r="FG19" s="875"/>
      <c r="FH19" s="875"/>
      <c r="FI19" s="875"/>
      <c r="FJ19" s="875"/>
      <c r="FK19" s="875"/>
      <c r="FL19" s="875"/>
      <c r="FM19" s="875"/>
      <c r="FN19" s="875"/>
      <c r="FO19" s="875"/>
    </row>
    <row r="20" spans="1:171" s="876" customFormat="1" ht="12.65" customHeight="1" x14ac:dyDescent="0.35">
      <c r="A20" s="924" t="s">
        <v>6999</v>
      </c>
      <c r="B20" s="924" t="s">
        <v>7000</v>
      </c>
      <c r="C20" s="874">
        <v>2</v>
      </c>
      <c r="D20" s="874">
        <v>0</v>
      </c>
      <c r="E20" s="101">
        <v>9705.5499999999993</v>
      </c>
      <c r="F20" s="101">
        <v>9705.5499999999993</v>
      </c>
      <c r="G20" s="875"/>
      <c r="H20" s="875"/>
      <c r="I20" s="875"/>
      <c r="J20" s="875"/>
      <c r="K20" s="875"/>
      <c r="L20" s="875"/>
      <c r="M20" s="875"/>
      <c r="N20" s="875"/>
      <c r="O20" s="875"/>
      <c r="P20" s="875"/>
      <c r="Q20" s="875"/>
      <c r="R20" s="875"/>
      <c r="S20" s="875"/>
      <c r="T20" s="875"/>
      <c r="U20" s="875"/>
      <c r="V20" s="875"/>
      <c r="W20" s="875"/>
      <c r="X20" s="875"/>
      <c r="Y20" s="875"/>
      <c r="Z20" s="875"/>
      <c r="AA20" s="875"/>
      <c r="AB20" s="875"/>
      <c r="AC20" s="875"/>
      <c r="AD20" s="875"/>
      <c r="AE20" s="875"/>
      <c r="AF20" s="875"/>
      <c r="AG20" s="875"/>
      <c r="AH20" s="875"/>
      <c r="AI20" s="875"/>
      <c r="AJ20" s="875"/>
      <c r="AK20" s="875"/>
      <c r="AL20" s="875"/>
      <c r="AM20" s="875"/>
      <c r="AN20" s="875"/>
      <c r="AO20" s="875"/>
      <c r="AP20" s="875"/>
      <c r="AQ20" s="875"/>
      <c r="AR20" s="875"/>
      <c r="AS20" s="875"/>
      <c r="AT20" s="875"/>
      <c r="AU20" s="875"/>
      <c r="AV20" s="875"/>
      <c r="AW20" s="875"/>
      <c r="AX20" s="875"/>
      <c r="AY20" s="875"/>
      <c r="AZ20" s="875"/>
      <c r="BA20" s="875"/>
      <c r="BB20" s="875"/>
      <c r="BC20" s="875"/>
      <c r="BD20" s="875"/>
      <c r="BE20" s="875"/>
      <c r="BF20" s="875"/>
      <c r="BG20" s="875"/>
      <c r="BH20" s="875"/>
      <c r="BI20" s="875"/>
      <c r="BJ20" s="875"/>
      <c r="BK20" s="875"/>
      <c r="BL20" s="875"/>
      <c r="BM20" s="875"/>
      <c r="BN20" s="875"/>
      <c r="BO20" s="875"/>
      <c r="BP20" s="875"/>
      <c r="BQ20" s="875"/>
      <c r="BR20" s="875"/>
      <c r="BS20" s="875"/>
      <c r="BT20" s="875"/>
      <c r="BU20" s="875"/>
      <c r="BV20" s="875"/>
      <c r="BW20" s="875"/>
      <c r="BX20" s="875"/>
      <c r="BY20" s="875"/>
      <c r="BZ20" s="875"/>
      <c r="CA20" s="875"/>
      <c r="CB20" s="875"/>
      <c r="CC20" s="875"/>
      <c r="CD20" s="875"/>
      <c r="CE20" s="875"/>
      <c r="CF20" s="875"/>
      <c r="CG20" s="875"/>
      <c r="CH20" s="875"/>
      <c r="CI20" s="875"/>
      <c r="CJ20" s="875"/>
      <c r="CK20" s="875"/>
      <c r="CL20" s="875"/>
      <c r="CM20" s="875"/>
      <c r="CN20" s="875"/>
      <c r="CO20" s="875"/>
      <c r="CP20" s="875"/>
      <c r="CQ20" s="875"/>
      <c r="CR20" s="875"/>
      <c r="CS20" s="875"/>
      <c r="CT20" s="875"/>
      <c r="CU20" s="875"/>
      <c r="CV20" s="875"/>
      <c r="CW20" s="875"/>
      <c r="CX20" s="875"/>
      <c r="CY20" s="875"/>
      <c r="CZ20" s="875"/>
      <c r="DA20" s="875"/>
      <c r="DB20" s="875"/>
      <c r="DC20" s="875"/>
      <c r="DD20" s="875"/>
      <c r="DE20" s="875"/>
      <c r="DF20" s="875"/>
      <c r="DG20" s="875"/>
      <c r="DH20" s="875"/>
      <c r="DI20" s="875"/>
      <c r="DJ20" s="875"/>
      <c r="DK20" s="875"/>
      <c r="DL20" s="875"/>
      <c r="DM20" s="875"/>
      <c r="DN20" s="875"/>
      <c r="DO20" s="875"/>
      <c r="DP20" s="875"/>
      <c r="DQ20" s="875"/>
      <c r="DR20" s="875"/>
      <c r="DS20" s="875"/>
      <c r="DT20" s="875"/>
      <c r="DU20" s="875"/>
      <c r="DV20" s="875"/>
      <c r="DW20" s="875"/>
      <c r="DX20" s="875"/>
      <c r="DY20" s="875"/>
      <c r="DZ20" s="875"/>
      <c r="EA20" s="875"/>
      <c r="EB20" s="875"/>
      <c r="EC20" s="875"/>
      <c r="ED20" s="875"/>
      <c r="EE20" s="875"/>
      <c r="EF20" s="875"/>
      <c r="EG20" s="875"/>
      <c r="EH20" s="875"/>
      <c r="EI20" s="875"/>
      <c r="EJ20" s="875"/>
      <c r="EK20" s="875"/>
      <c r="EL20" s="875"/>
      <c r="EM20" s="875"/>
      <c r="EN20" s="875"/>
      <c r="EO20" s="875"/>
      <c r="EP20" s="875"/>
      <c r="EQ20" s="875"/>
      <c r="ER20" s="875"/>
      <c r="ES20" s="875"/>
      <c r="ET20" s="875"/>
      <c r="EU20" s="875"/>
      <c r="EV20" s="875"/>
      <c r="EW20" s="875"/>
      <c r="EX20" s="875"/>
      <c r="EY20" s="875"/>
      <c r="EZ20" s="875"/>
      <c r="FA20" s="875"/>
      <c r="FB20" s="875"/>
      <c r="FC20" s="875"/>
      <c r="FD20" s="875"/>
      <c r="FE20" s="875"/>
      <c r="FF20" s="875"/>
      <c r="FG20" s="875"/>
      <c r="FH20" s="875"/>
      <c r="FI20" s="875"/>
      <c r="FJ20" s="875"/>
      <c r="FK20" s="875"/>
      <c r="FL20" s="875"/>
      <c r="FM20" s="875"/>
      <c r="FN20" s="875"/>
      <c r="FO20" s="875"/>
    </row>
    <row r="21" spans="1:171" s="876" customFormat="1" ht="12.65" customHeight="1" x14ac:dyDescent="0.35">
      <c r="A21" s="924" t="s">
        <v>7001</v>
      </c>
      <c r="B21" s="924" t="s">
        <v>7002</v>
      </c>
      <c r="C21" s="874">
        <v>2</v>
      </c>
      <c r="D21" s="874">
        <v>0</v>
      </c>
      <c r="E21" s="101">
        <v>9705.5499999999993</v>
      </c>
      <c r="F21" s="101">
        <v>9705.5499999999993</v>
      </c>
      <c r="G21" s="875"/>
      <c r="H21" s="875"/>
      <c r="I21" s="875"/>
      <c r="J21" s="875"/>
      <c r="K21" s="875"/>
      <c r="L21" s="875"/>
      <c r="M21" s="875"/>
      <c r="N21" s="875"/>
      <c r="O21" s="875"/>
      <c r="P21" s="875"/>
      <c r="Q21" s="875"/>
      <c r="R21" s="875"/>
      <c r="S21" s="875"/>
      <c r="T21" s="875"/>
      <c r="U21" s="875"/>
      <c r="V21" s="875"/>
      <c r="W21" s="875"/>
      <c r="X21" s="875"/>
      <c r="Y21" s="875"/>
      <c r="Z21" s="875"/>
      <c r="AA21" s="875"/>
      <c r="AB21" s="875"/>
      <c r="AC21" s="875"/>
      <c r="AD21" s="875"/>
      <c r="AE21" s="875"/>
      <c r="AF21" s="875"/>
      <c r="AG21" s="875"/>
      <c r="AH21" s="875"/>
      <c r="AI21" s="875"/>
      <c r="AJ21" s="875"/>
      <c r="AK21" s="875"/>
      <c r="AL21" s="875"/>
      <c r="AM21" s="875"/>
      <c r="AN21" s="875"/>
      <c r="AO21" s="875"/>
      <c r="AP21" s="875"/>
      <c r="AQ21" s="875"/>
      <c r="AR21" s="875"/>
      <c r="AS21" s="875"/>
      <c r="AT21" s="875"/>
      <c r="AU21" s="875"/>
      <c r="AV21" s="875"/>
      <c r="AW21" s="875"/>
      <c r="AX21" s="875"/>
      <c r="AY21" s="875"/>
      <c r="AZ21" s="875"/>
      <c r="BA21" s="875"/>
      <c r="BB21" s="875"/>
      <c r="BC21" s="875"/>
      <c r="BD21" s="875"/>
      <c r="BE21" s="875"/>
      <c r="BF21" s="875"/>
      <c r="BG21" s="875"/>
      <c r="BH21" s="875"/>
      <c r="BI21" s="875"/>
      <c r="BJ21" s="875"/>
      <c r="BK21" s="875"/>
      <c r="BL21" s="875"/>
      <c r="BM21" s="875"/>
      <c r="BN21" s="875"/>
      <c r="BO21" s="875"/>
      <c r="BP21" s="875"/>
      <c r="BQ21" s="875"/>
      <c r="BR21" s="875"/>
      <c r="BS21" s="875"/>
      <c r="BT21" s="875"/>
      <c r="BU21" s="875"/>
      <c r="BV21" s="875"/>
      <c r="BW21" s="875"/>
      <c r="BX21" s="875"/>
      <c r="BY21" s="875"/>
      <c r="BZ21" s="875"/>
      <c r="CA21" s="875"/>
      <c r="CB21" s="875"/>
      <c r="CC21" s="875"/>
      <c r="CD21" s="875"/>
      <c r="CE21" s="875"/>
      <c r="CF21" s="875"/>
      <c r="CG21" s="875"/>
      <c r="CH21" s="875"/>
      <c r="CI21" s="875"/>
      <c r="CJ21" s="875"/>
      <c r="CK21" s="875"/>
      <c r="CL21" s="875"/>
      <c r="CM21" s="875"/>
      <c r="CN21" s="875"/>
      <c r="CO21" s="875"/>
      <c r="CP21" s="875"/>
      <c r="CQ21" s="875"/>
      <c r="CR21" s="875"/>
      <c r="CS21" s="875"/>
      <c r="CT21" s="875"/>
      <c r="CU21" s="875"/>
      <c r="CV21" s="875"/>
      <c r="CW21" s="875"/>
      <c r="CX21" s="875"/>
      <c r="CY21" s="875"/>
      <c r="CZ21" s="875"/>
      <c r="DA21" s="875"/>
      <c r="DB21" s="875"/>
      <c r="DC21" s="875"/>
      <c r="DD21" s="875"/>
      <c r="DE21" s="875"/>
      <c r="DF21" s="875"/>
      <c r="DG21" s="875"/>
      <c r="DH21" s="875"/>
      <c r="DI21" s="875"/>
      <c r="DJ21" s="875"/>
      <c r="DK21" s="875"/>
      <c r="DL21" s="875"/>
      <c r="DM21" s="875"/>
      <c r="DN21" s="875"/>
      <c r="DO21" s="875"/>
      <c r="DP21" s="875"/>
      <c r="DQ21" s="875"/>
      <c r="DR21" s="875"/>
      <c r="DS21" s="875"/>
      <c r="DT21" s="875"/>
      <c r="DU21" s="875"/>
      <c r="DV21" s="875"/>
      <c r="DW21" s="875"/>
      <c r="DX21" s="875"/>
      <c r="DY21" s="875"/>
      <c r="DZ21" s="875"/>
      <c r="EA21" s="875"/>
      <c r="EB21" s="875"/>
      <c r="EC21" s="875"/>
      <c r="ED21" s="875"/>
      <c r="EE21" s="875"/>
      <c r="EF21" s="875"/>
      <c r="EG21" s="875"/>
      <c r="EH21" s="875"/>
      <c r="EI21" s="875"/>
      <c r="EJ21" s="875"/>
      <c r="EK21" s="875"/>
      <c r="EL21" s="875"/>
      <c r="EM21" s="875"/>
      <c r="EN21" s="875"/>
      <c r="EO21" s="875"/>
      <c r="EP21" s="875"/>
      <c r="EQ21" s="875"/>
      <c r="ER21" s="875"/>
      <c r="ES21" s="875"/>
      <c r="ET21" s="875"/>
      <c r="EU21" s="875"/>
      <c r="EV21" s="875"/>
      <c r="EW21" s="875"/>
      <c r="EX21" s="875"/>
      <c r="EY21" s="875"/>
      <c r="EZ21" s="875"/>
      <c r="FA21" s="875"/>
      <c r="FB21" s="875"/>
      <c r="FC21" s="875"/>
      <c r="FD21" s="875"/>
      <c r="FE21" s="875"/>
      <c r="FF21" s="875"/>
      <c r="FG21" s="875"/>
      <c r="FH21" s="875"/>
      <c r="FI21" s="875"/>
      <c r="FJ21" s="875"/>
      <c r="FK21" s="875"/>
      <c r="FL21" s="875"/>
      <c r="FM21" s="875"/>
      <c r="FN21" s="875"/>
      <c r="FO21" s="875"/>
    </row>
    <row r="22" spans="1:171" s="876" customFormat="1" ht="12.65" customHeight="1" x14ac:dyDescent="0.35">
      <c r="A22" s="924" t="s">
        <v>7003</v>
      </c>
      <c r="B22" s="924" t="s">
        <v>7004</v>
      </c>
      <c r="C22" s="874">
        <v>1</v>
      </c>
      <c r="D22" s="874">
        <v>0</v>
      </c>
      <c r="E22" s="101">
        <v>9705.5499999999993</v>
      </c>
      <c r="F22" s="101">
        <v>9705.5499999999993</v>
      </c>
      <c r="G22" s="875"/>
      <c r="H22" s="875"/>
      <c r="I22" s="875"/>
      <c r="J22" s="875"/>
      <c r="K22" s="875"/>
      <c r="L22" s="875"/>
      <c r="M22" s="875"/>
      <c r="N22" s="875"/>
      <c r="O22" s="875"/>
      <c r="P22" s="875"/>
      <c r="Q22" s="875"/>
      <c r="R22" s="875"/>
      <c r="S22" s="875"/>
      <c r="T22" s="875"/>
      <c r="U22" s="875"/>
      <c r="V22" s="875"/>
      <c r="W22" s="875"/>
      <c r="X22" s="875"/>
      <c r="Y22" s="875"/>
      <c r="Z22" s="875"/>
      <c r="AA22" s="875"/>
      <c r="AB22" s="875"/>
      <c r="AC22" s="875"/>
      <c r="AD22" s="875"/>
      <c r="AE22" s="875"/>
      <c r="AF22" s="875"/>
      <c r="AG22" s="875"/>
      <c r="AH22" s="875"/>
      <c r="AI22" s="875"/>
      <c r="AJ22" s="875"/>
      <c r="AK22" s="875"/>
      <c r="AL22" s="875"/>
      <c r="AM22" s="875"/>
      <c r="AN22" s="875"/>
      <c r="AO22" s="875"/>
      <c r="AP22" s="875"/>
      <c r="AQ22" s="875"/>
      <c r="AR22" s="875"/>
      <c r="AS22" s="875"/>
      <c r="AT22" s="875"/>
      <c r="AU22" s="875"/>
      <c r="AV22" s="875"/>
      <c r="AW22" s="875"/>
      <c r="AX22" s="875"/>
      <c r="AY22" s="875"/>
      <c r="AZ22" s="875"/>
      <c r="BA22" s="875"/>
      <c r="BB22" s="875"/>
      <c r="BC22" s="875"/>
      <c r="BD22" s="875"/>
      <c r="BE22" s="875"/>
      <c r="BF22" s="875"/>
      <c r="BG22" s="875"/>
      <c r="BH22" s="875"/>
      <c r="BI22" s="875"/>
      <c r="BJ22" s="875"/>
      <c r="BK22" s="875"/>
      <c r="BL22" s="875"/>
      <c r="BM22" s="875"/>
      <c r="BN22" s="875"/>
      <c r="BO22" s="875"/>
      <c r="BP22" s="875"/>
      <c r="BQ22" s="875"/>
      <c r="BR22" s="875"/>
      <c r="BS22" s="875"/>
      <c r="BT22" s="875"/>
      <c r="BU22" s="875"/>
      <c r="BV22" s="875"/>
      <c r="BW22" s="875"/>
      <c r="BX22" s="875"/>
      <c r="BY22" s="875"/>
      <c r="BZ22" s="875"/>
      <c r="CA22" s="875"/>
      <c r="CB22" s="875"/>
      <c r="CC22" s="875"/>
      <c r="CD22" s="875"/>
      <c r="CE22" s="875"/>
      <c r="CF22" s="875"/>
      <c r="CG22" s="875"/>
      <c r="CH22" s="875"/>
      <c r="CI22" s="875"/>
      <c r="CJ22" s="875"/>
      <c r="CK22" s="875"/>
      <c r="CL22" s="875"/>
      <c r="CM22" s="875"/>
      <c r="CN22" s="875"/>
      <c r="CO22" s="875"/>
      <c r="CP22" s="875"/>
      <c r="CQ22" s="875"/>
      <c r="CR22" s="875"/>
      <c r="CS22" s="875"/>
      <c r="CT22" s="875"/>
      <c r="CU22" s="875"/>
      <c r="CV22" s="875"/>
      <c r="CW22" s="875"/>
      <c r="CX22" s="875"/>
      <c r="CY22" s="875"/>
      <c r="CZ22" s="875"/>
      <c r="DA22" s="875"/>
      <c r="DB22" s="875"/>
      <c r="DC22" s="875"/>
      <c r="DD22" s="875"/>
      <c r="DE22" s="875"/>
      <c r="DF22" s="875"/>
      <c r="DG22" s="875"/>
      <c r="DH22" s="875"/>
      <c r="DI22" s="875"/>
      <c r="DJ22" s="875"/>
      <c r="DK22" s="875"/>
      <c r="DL22" s="875"/>
      <c r="DM22" s="875"/>
      <c r="DN22" s="875"/>
      <c r="DO22" s="875"/>
      <c r="DP22" s="875"/>
      <c r="DQ22" s="875"/>
      <c r="DR22" s="875"/>
      <c r="DS22" s="875"/>
      <c r="DT22" s="875"/>
      <c r="DU22" s="875"/>
      <c r="DV22" s="875"/>
      <c r="DW22" s="875"/>
      <c r="DX22" s="875"/>
      <c r="DY22" s="875"/>
      <c r="DZ22" s="875"/>
      <c r="EA22" s="875"/>
      <c r="EB22" s="875"/>
      <c r="EC22" s="875"/>
      <c r="ED22" s="875"/>
      <c r="EE22" s="875"/>
      <c r="EF22" s="875"/>
      <c r="EG22" s="875"/>
      <c r="EH22" s="875"/>
      <c r="EI22" s="875"/>
      <c r="EJ22" s="875"/>
      <c r="EK22" s="875"/>
      <c r="EL22" s="875"/>
      <c r="EM22" s="875"/>
      <c r="EN22" s="875"/>
      <c r="EO22" s="875"/>
      <c r="EP22" s="875"/>
      <c r="EQ22" s="875"/>
      <c r="ER22" s="875"/>
      <c r="ES22" s="875"/>
      <c r="ET22" s="875"/>
      <c r="EU22" s="875"/>
      <c r="EV22" s="875"/>
      <c r="EW22" s="875"/>
      <c r="EX22" s="875"/>
      <c r="EY22" s="875"/>
      <c r="EZ22" s="875"/>
      <c r="FA22" s="875"/>
      <c r="FB22" s="875"/>
      <c r="FC22" s="875"/>
      <c r="FD22" s="875"/>
      <c r="FE22" s="875"/>
      <c r="FF22" s="875"/>
      <c r="FG22" s="875"/>
      <c r="FH22" s="875"/>
      <c r="FI22" s="875"/>
      <c r="FJ22" s="875"/>
      <c r="FK22" s="875"/>
      <c r="FL22" s="875"/>
      <c r="FM22" s="875"/>
      <c r="FN22" s="875"/>
      <c r="FO22" s="875"/>
    </row>
    <row r="23" spans="1:171" s="876" customFormat="1" ht="12.65" customHeight="1" x14ac:dyDescent="0.35">
      <c r="A23" s="924" t="s">
        <v>7005</v>
      </c>
      <c r="B23" s="924" t="s">
        <v>7006</v>
      </c>
      <c r="C23" s="874">
        <v>2</v>
      </c>
      <c r="D23" s="874">
        <v>0</v>
      </c>
      <c r="E23" s="101">
        <v>9705.5499999999993</v>
      </c>
      <c r="F23" s="101">
        <v>9705.5499999999993</v>
      </c>
      <c r="G23" s="875"/>
      <c r="H23" s="875"/>
      <c r="I23" s="875"/>
      <c r="J23" s="875"/>
      <c r="K23" s="875"/>
      <c r="L23" s="875"/>
      <c r="M23" s="875"/>
      <c r="N23" s="875"/>
      <c r="O23" s="875"/>
      <c r="P23" s="875"/>
      <c r="Q23" s="875"/>
      <c r="R23" s="875"/>
      <c r="S23" s="875"/>
      <c r="T23" s="875"/>
      <c r="U23" s="875"/>
      <c r="V23" s="875"/>
      <c r="W23" s="875"/>
      <c r="X23" s="875"/>
      <c r="Y23" s="875"/>
      <c r="Z23" s="875"/>
      <c r="AA23" s="875"/>
      <c r="AB23" s="875"/>
      <c r="AC23" s="875"/>
      <c r="AD23" s="875"/>
      <c r="AE23" s="875"/>
      <c r="AF23" s="875"/>
      <c r="AG23" s="875"/>
      <c r="AH23" s="875"/>
      <c r="AI23" s="875"/>
      <c r="AJ23" s="875"/>
      <c r="AK23" s="875"/>
      <c r="AL23" s="875"/>
      <c r="AM23" s="875"/>
      <c r="AN23" s="875"/>
      <c r="AO23" s="875"/>
      <c r="AP23" s="875"/>
      <c r="AQ23" s="875"/>
      <c r="AR23" s="875"/>
      <c r="AS23" s="875"/>
      <c r="AT23" s="875"/>
      <c r="AU23" s="875"/>
      <c r="AV23" s="875"/>
      <c r="AW23" s="875"/>
      <c r="AX23" s="875"/>
      <c r="AY23" s="875"/>
      <c r="AZ23" s="875"/>
      <c r="BA23" s="875"/>
      <c r="BB23" s="875"/>
      <c r="BC23" s="875"/>
      <c r="BD23" s="875"/>
      <c r="BE23" s="875"/>
      <c r="BF23" s="875"/>
      <c r="BG23" s="875"/>
      <c r="BH23" s="875"/>
      <c r="BI23" s="875"/>
      <c r="BJ23" s="875"/>
      <c r="BK23" s="875"/>
      <c r="BL23" s="875"/>
      <c r="BM23" s="875"/>
      <c r="BN23" s="875"/>
      <c r="BO23" s="875"/>
      <c r="BP23" s="875"/>
      <c r="BQ23" s="875"/>
      <c r="BR23" s="875"/>
      <c r="BS23" s="875"/>
      <c r="BT23" s="875"/>
      <c r="BU23" s="875"/>
      <c r="BV23" s="875"/>
      <c r="BW23" s="875"/>
      <c r="BX23" s="875"/>
      <c r="BY23" s="875"/>
      <c r="BZ23" s="875"/>
      <c r="CA23" s="875"/>
      <c r="CB23" s="875"/>
      <c r="CC23" s="875"/>
      <c r="CD23" s="875"/>
      <c r="CE23" s="875"/>
      <c r="CF23" s="875"/>
      <c r="CG23" s="875"/>
      <c r="CH23" s="875"/>
      <c r="CI23" s="875"/>
      <c r="CJ23" s="875"/>
      <c r="CK23" s="875"/>
      <c r="CL23" s="875"/>
      <c r="CM23" s="875"/>
      <c r="CN23" s="875"/>
      <c r="CO23" s="875"/>
      <c r="CP23" s="875"/>
      <c r="CQ23" s="875"/>
      <c r="CR23" s="875"/>
      <c r="CS23" s="875"/>
      <c r="CT23" s="875"/>
      <c r="CU23" s="875"/>
      <c r="CV23" s="875"/>
      <c r="CW23" s="875"/>
      <c r="CX23" s="875"/>
      <c r="CY23" s="875"/>
      <c r="CZ23" s="875"/>
      <c r="DA23" s="875"/>
      <c r="DB23" s="875"/>
      <c r="DC23" s="875"/>
      <c r="DD23" s="875"/>
      <c r="DE23" s="875"/>
      <c r="DF23" s="875"/>
      <c r="DG23" s="875"/>
      <c r="DH23" s="875"/>
      <c r="DI23" s="875"/>
      <c r="DJ23" s="875"/>
      <c r="DK23" s="875"/>
      <c r="DL23" s="875"/>
      <c r="DM23" s="875"/>
      <c r="DN23" s="875"/>
      <c r="DO23" s="875"/>
      <c r="DP23" s="875"/>
      <c r="DQ23" s="875"/>
      <c r="DR23" s="875"/>
      <c r="DS23" s="875"/>
      <c r="DT23" s="875"/>
      <c r="DU23" s="875"/>
      <c r="DV23" s="875"/>
      <c r="DW23" s="875"/>
      <c r="DX23" s="875"/>
      <c r="DY23" s="875"/>
      <c r="DZ23" s="875"/>
      <c r="EA23" s="875"/>
      <c r="EB23" s="875"/>
      <c r="EC23" s="875"/>
      <c r="ED23" s="875"/>
      <c r="EE23" s="875"/>
      <c r="EF23" s="875"/>
      <c r="EG23" s="875"/>
      <c r="EH23" s="875"/>
      <c r="EI23" s="875"/>
      <c r="EJ23" s="875"/>
      <c r="EK23" s="875"/>
      <c r="EL23" s="875"/>
      <c r="EM23" s="875"/>
      <c r="EN23" s="875"/>
      <c r="EO23" s="875"/>
      <c r="EP23" s="875"/>
      <c r="EQ23" s="875"/>
      <c r="ER23" s="875"/>
      <c r="ES23" s="875"/>
      <c r="ET23" s="875"/>
      <c r="EU23" s="875"/>
      <c r="EV23" s="875"/>
      <c r="EW23" s="875"/>
      <c r="EX23" s="875"/>
      <c r="EY23" s="875"/>
      <c r="EZ23" s="875"/>
      <c r="FA23" s="875"/>
      <c r="FB23" s="875"/>
      <c r="FC23" s="875"/>
      <c r="FD23" s="875"/>
      <c r="FE23" s="875"/>
      <c r="FF23" s="875"/>
      <c r="FG23" s="875"/>
      <c r="FH23" s="875"/>
      <c r="FI23" s="875"/>
      <c r="FJ23" s="875"/>
      <c r="FK23" s="875"/>
      <c r="FL23" s="875"/>
      <c r="FM23" s="875"/>
      <c r="FN23" s="875"/>
      <c r="FO23" s="875"/>
    </row>
    <row r="24" spans="1:171" s="876" customFormat="1" ht="12.65" customHeight="1" x14ac:dyDescent="0.35">
      <c r="A24" s="924" t="s">
        <v>7007</v>
      </c>
      <c r="B24" s="924" t="s">
        <v>4358</v>
      </c>
      <c r="C24" s="874">
        <v>1</v>
      </c>
      <c r="D24" s="874">
        <v>0</v>
      </c>
      <c r="E24" s="101">
        <v>9705.5499999999993</v>
      </c>
      <c r="F24" s="101">
        <v>9705.5499999999993</v>
      </c>
      <c r="G24" s="875"/>
      <c r="H24" s="875"/>
      <c r="I24" s="875"/>
      <c r="J24" s="875"/>
      <c r="K24" s="875"/>
      <c r="L24" s="875"/>
      <c r="M24" s="875"/>
      <c r="N24" s="875"/>
      <c r="O24" s="875"/>
      <c r="P24" s="875"/>
      <c r="Q24" s="875"/>
      <c r="R24" s="875"/>
      <c r="S24" s="875"/>
      <c r="T24" s="875"/>
      <c r="U24" s="875"/>
      <c r="V24" s="875"/>
      <c r="W24" s="875"/>
      <c r="X24" s="875"/>
      <c r="Y24" s="875"/>
      <c r="Z24" s="875"/>
      <c r="AA24" s="875"/>
      <c r="AB24" s="875"/>
      <c r="AC24" s="875"/>
      <c r="AD24" s="875"/>
      <c r="AE24" s="875"/>
      <c r="AF24" s="875"/>
      <c r="AG24" s="875"/>
      <c r="AH24" s="875"/>
      <c r="AI24" s="875"/>
      <c r="AJ24" s="875"/>
      <c r="AK24" s="875"/>
      <c r="AL24" s="875"/>
      <c r="AM24" s="875"/>
      <c r="AN24" s="875"/>
      <c r="AO24" s="875"/>
      <c r="AP24" s="875"/>
      <c r="AQ24" s="875"/>
      <c r="AR24" s="875"/>
      <c r="AS24" s="875"/>
      <c r="AT24" s="875"/>
      <c r="AU24" s="875"/>
      <c r="AV24" s="875"/>
      <c r="AW24" s="875"/>
      <c r="AX24" s="875"/>
      <c r="AY24" s="875"/>
      <c r="AZ24" s="875"/>
      <c r="BA24" s="875"/>
      <c r="BB24" s="875"/>
      <c r="BC24" s="875"/>
      <c r="BD24" s="875"/>
      <c r="BE24" s="875"/>
      <c r="BF24" s="875"/>
      <c r="BG24" s="875"/>
      <c r="BH24" s="875"/>
      <c r="BI24" s="875"/>
      <c r="BJ24" s="875"/>
      <c r="BK24" s="875"/>
      <c r="BL24" s="875"/>
      <c r="BM24" s="875"/>
      <c r="BN24" s="875"/>
      <c r="BO24" s="875"/>
      <c r="BP24" s="875"/>
      <c r="BQ24" s="875"/>
      <c r="BR24" s="875"/>
      <c r="BS24" s="875"/>
      <c r="BT24" s="875"/>
      <c r="BU24" s="875"/>
      <c r="BV24" s="875"/>
      <c r="BW24" s="875"/>
      <c r="BX24" s="875"/>
      <c r="BY24" s="875"/>
      <c r="BZ24" s="875"/>
      <c r="CA24" s="875"/>
      <c r="CB24" s="875"/>
      <c r="CC24" s="875"/>
      <c r="CD24" s="875"/>
      <c r="CE24" s="875"/>
      <c r="CF24" s="875"/>
      <c r="CG24" s="875"/>
      <c r="CH24" s="875"/>
      <c r="CI24" s="875"/>
      <c r="CJ24" s="875"/>
      <c r="CK24" s="875"/>
      <c r="CL24" s="875"/>
      <c r="CM24" s="875"/>
      <c r="CN24" s="875"/>
      <c r="CO24" s="875"/>
      <c r="CP24" s="875"/>
      <c r="CQ24" s="875"/>
      <c r="CR24" s="875"/>
      <c r="CS24" s="875"/>
      <c r="CT24" s="875"/>
      <c r="CU24" s="875"/>
      <c r="CV24" s="875"/>
      <c r="CW24" s="875"/>
      <c r="CX24" s="875"/>
      <c r="CY24" s="875"/>
      <c r="CZ24" s="875"/>
      <c r="DA24" s="875"/>
      <c r="DB24" s="875"/>
      <c r="DC24" s="875"/>
      <c r="DD24" s="875"/>
      <c r="DE24" s="875"/>
      <c r="DF24" s="875"/>
      <c r="DG24" s="875"/>
      <c r="DH24" s="875"/>
      <c r="DI24" s="875"/>
      <c r="DJ24" s="875"/>
      <c r="DK24" s="875"/>
      <c r="DL24" s="875"/>
      <c r="DM24" s="875"/>
      <c r="DN24" s="875"/>
      <c r="DO24" s="875"/>
      <c r="DP24" s="875"/>
      <c r="DQ24" s="875"/>
      <c r="DR24" s="875"/>
      <c r="DS24" s="875"/>
      <c r="DT24" s="875"/>
      <c r="DU24" s="875"/>
      <c r="DV24" s="875"/>
      <c r="DW24" s="875"/>
      <c r="DX24" s="875"/>
      <c r="DY24" s="875"/>
      <c r="DZ24" s="875"/>
      <c r="EA24" s="875"/>
      <c r="EB24" s="875"/>
      <c r="EC24" s="875"/>
      <c r="ED24" s="875"/>
      <c r="EE24" s="875"/>
      <c r="EF24" s="875"/>
      <c r="EG24" s="875"/>
      <c r="EH24" s="875"/>
      <c r="EI24" s="875"/>
      <c r="EJ24" s="875"/>
      <c r="EK24" s="875"/>
      <c r="EL24" s="875"/>
      <c r="EM24" s="875"/>
      <c r="EN24" s="875"/>
      <c r="EO24" s="875"/>
      <c r="EP24" s="875"/>
      <c r="EQ24" s="875"/>
      <c r="ER24" s="875"/>
      <c r="ES24" s="875"/>
      <c r="ET24" s="875"/>
      <c r="EU24" s="875"/>
      <c r="EV24" s="875"/>
      <c r="EW24" s="875"/>
      <c r="EX24" s="875"/>
      <c r="EY24" s="875"/>
      <c r="EZ24" s="875"/>
      <c r="FA24" s="875"/>
      <c r="FB24" s="875"/>
      <c r="FC24" s="875"/>
      <c r="FD24" s="875"/>
      <c r="FE24" s="875"/>
      <c r="FF24" s="875"/>
      <c r="FG24" s="875"/>
      <c r="FH24" s="875"/>
      <c r="FI24" s="875"/>
      <c r="FJ24" s="875"/>
      <c r="FK24" s="875"/>
      <c r="FL24" s="875"/>
      <c r="FM24" s="875"/>
      <c r="FN24" s="875"/>
      <c r="FO24" s="875"/>
    </row>
    <row r="25" spans="1:171" s="876" customFormat="1" ht="12.65" customHeight="1" x14ac:dyDescent="0.35">
      <c r="A25" s="924" t="s">
        <v>7008</v>
      </c>
      <c r="B25" s="924" t="s">
        <v>7009</v>
      </c>
      <c r="C25" s="874">
        <v>1</v>
      </c>
      <c r="D25" s="874">
        <v>0</v>
      </c>
      <c r="E25" s="101">
        <v>9705.5499999999993</v>
      </c>
      <c r="F25" s="101">
        <v>9705.5499999999993</v>
      </c>
      <c r="G25" s="875"/>
      <c r="H25" s="875"/>
      <c r="I25" s="875"/>
      <c r="J25" s="875"/>
      <c r="K25" s="875"/>
      <c r="L25" s="875"/>
      <c r="M25" s="875"/>
      <c r="N25" s="875"/>
      <c r="O25" s="875"/>
      <c r="P25" s="875"/>
      <c r="Q25" s="875"/>
      <c r="R25" s="875"/>
      <c r="S25" s="875"/>
      <c r="T25" s="875"/>
      <c r="U25" s="875"/>
      <c r="V25" s="875"/>
      <c r="W25" s="875"/>
      <c r="X25" s="875"/>
      <c r="Y25" s="875"/>
      <c r="Z25" s="875"/>
      <c r="AA25" s="875"/>
      <c r="AB25" s="875"/>
      <c r="AC25" s="875"/>
      <c r="AD25" s="875"/>
      <c r="AE25" s="875"/>
      <c r="AF25" s="875"/>
      <c r="AG25" s="875"/>
      <c r="AH25" s="875"/>
      <c r="AI25" s="875"/>
      <c r="AJ25" s="875"/>
      <c r="AK25" s="875"/>
      <c r="AL25" s="875"/>
      <c r="AM25" s="875"/>
      <c r="AN25" s="875"/>
      <c r="AO25" s="875"/>
      <c r="AP25" s="875"/>
      <c r="AQ25" s="875"/>
      <c r="AR25" s="875"/>
      <c r="AS25" s="875"/>
      <c r="AT25" s="875"/>
      <c r="AU25" s="875"/>
      <c r="AV25" s="875"/>
      <c r="AW25" s="875"/>
      <c r="AX25" s="875"/>
      <c r="AY25" s="875"/>
      <c r="AZ25" s="875"/>
      <c r="BA25" s="875"/>
      <c r="BB25" s="875"/>
      <c r="BC25" s="875"/>
      <c r="BD25" s="875"/>
      <c r="BE25" s="875"/>
      <c r="BF25" s="875"/>
      <c r="BG25" s="875"/>
      <c r="BH25" s="875"/>
      <c r="BI25" s="875"/>
      <c r="BJ25" s="875"/>
      <c r="BK25" s="875"/>
      <c r="BL25" s="875"/>
      <c r="BM25" s="875"/>
      <c r="BN25" s="875"/>
      <c r="BO25" s="875"/>
      <c r="BP25" s="875"/>
      <c r="BQ25" s="875"/>
      <c r="BR25" s="875"/>
      <c r="BS25" s="875"/>
      <c r="BT25" s="875"/>
      <c r="BU25" s="875"/>
      <c r="BV25" s="875"/>
      <c r="BW25" s="875"/>
      <c r="BX25" s="875"/>
      <c r="BY25" s="875"/>
      <c r="BZ25" s="875"/>
      <c r="CA25" s="875"/>
      <c r="CB25" s="875"/>
      <c r="CC25" s="875"/>
      <c r="CD25" s="875"/>
      <c r="CE25" s="875"/>
      <c r="CF25" s="875"/>
      <c r="CG25" s="875"/>
      <c r="CH25" s="875"/>
      <c r="CI25" s="875"/>
      <c r="CJ25" s="875"/>
      <c r="CK25" s="875"/>
      <c r="CL25" s="875"/>
      <c r="CM25" s="875"/>
      <c r="CN25" s="875"/>
      <c r="CO25" s="875"/>
      <c r="CP25" s="875"/>
      <c r="CQ25" s="875"/>
      <c r="CR25" s="875"/>
      <c r="CS25" s="875"/>
      <c r="CT25" s="875"/>
      <c r="CU25" s="875"/>
      <c r="CV25" s="875"/>
      <c r="CW25" s="875"/>
      <c r="CX25" s="875"/>
      <c r="CY25" s="875"/>
      <c r="CZ25" s="875"/>
      <c r="DA25" s="875"/>
      <c r="DB25" s="875"/>
      <c r="DC25" s="875"/>
      <c r="DD25" s="875"/>
      <c r="DE25" s="875"/>
      <c r="DF25" s="875"/>
      <c r="DG25" s="875"/>
      <c r="DH25" s="875"/>
      <c r="DI25" s="875"/>
      <c r="DJ25" s="875"/>
      <c r="DK25" s="875"/>
      <c r="DL25" s="875"/>
      <c r="DM25" s="875"/>
      <c r="DN25" s="875"/>
      <c r="DO25" s="875"/>
      <c r="DP25" s="875"/>
      <c r="DQ25" s="875"/>
      <c r="DR25" s="875"/>
      <c r="DS25" s="875"/>
      <c r="DT25" s="875"/>
      <c r="DU25" s="875"/>
      <c r="DV25" s="875"/>
      <c r="DW25" s="875"/>
      <c r="DX25" s="875"/>
      <c r="DY25" s="875"/>
      <c r="DZ25" s="875"/>
      <c r="EA25" s="875"/>
      <c r="EB25" s="875"/>
      <c r="EC25" s="875"/>
      <c r="ED25" s="875"/>
      <c r="EE25" s="875"/>
      <c r="EF25" s="875"/>
      <c r="EG25" s="875"/>
      <c r="EH25" s="875"/>
      <c r="EI25" s="875"/>
      <c r="EJ25" s="875"/>
      <c r="EK25" s="875"/>
      <c r="EL25" s="875"/>
      <c r="EM25" s="875"/>
      <c r="EN25" s="875"/>
      <c r="EO25" s="875"/>
      <c r="EP25" s="875"/>
      <c r="EQ25" s="875"/>
      <c r="ER25" s="875"/>
      <c r="ES25" s="875"/>
      <c r="ET25" s="875"/>
      <c r="EU25" s="875"/>
      <c r="EV25" s="875"/>
      <c r="EW25" s="875"/>
      <c r="EX25" s="875"/>
      <c r="EY25" s="875"/>
      <c r="EZ25" s="875"/>
      <c r="FA25" s="875"/>
      <c r="FB25" s="875"/>
      <c r="FC25" s="875"/>
      <c r="FD25" s="875"/>
      <c r="FE25" s="875"/>
      <c r="FF25" s="875"/>
      <c r="FG25" s="875"/>
      <c r="FH25" s="875"/>
      <c r="FI25" s="875"/>
      <c r="FJ25" s="875"/>
      <c r="FK25" s="875"/>
      <c r="FL25" s="875"/>
      <c r="FM25" s="875"/>
      <c r="FN25" s="875"/>
      <c r="FO25" s="875"/>
    </row>
    <row r="26" spans="1:171" s="876" customFormat="1" ht="12.65" customHeight="1" x14ac:dyDescent="0.35">
      <c r="A26" s="924" t="s">
        <v>7010</v>
      </c>
      <c r="B26" s="924" t="s">
        <v>7011</v>
      </c>
      <c r="C26" s="874">
        <v>1</v>
      </c>
      <c r="D26" s="874">
        <v>0</v>
      </c>
      <c r="E26" s="101">
        <v>9705.5499999999993</v>
      </c>
      <c r="F26" s="101">
        <v>9705.5499999999993</v>
      </c>
      <c r="G26" s="875"/>
      <c r="H26" s="875"/>
      <c r="I26" s="875"/>
      <c r="J26" s="875"/>
      <c r="K26" s="875"/>
      <c r="L26" s="875"/>
      <c r="M26" s="875"/>
      <c r="N26" s="875"/>
      <c r="O26" s="875"/>
      <c r="P26" s="875"/>
      <c r="Q26" s="875"/>
      <c r="R26" s="875"/>
      <c r="S26" s="875"/>
      <c r="T26" s="875"/>
      <c r="U26" s="875"/>
      <c r="V26" s="875"/>
      <c r="W26" s="875"/>
      <c r="X26" s="875"/>
      <c r="Y26" s="875"/>
      <c r="Z26" s="875"/>
      <c r="AA26" s="875"/>
      <c r="AB26" s="875"/>
      <c r="AC26" s="875"/>
      <c r="AD26" s="875"/>
      <c r="AE26" s="875"/>
      <c r="AF26" s="875"/>
      <c r="AG26" s="875"/>
      <c r="AH26" s="875"/>
      <c r="AI26" s="875"/>
      <c r="AJ26" s="875"/>
      <c r="AK26" s="875"/>
      <c r="AL26" s="875"/>
      <c r="AM26" s="875"/>
      <c r="AN26" s="875"/>
      <c r="AO26" s="875"/>
      <c r="AP26" s="875"/>
      <c r="AQ26" s="875"/>
      <c r="AR26" s="875"/>
      <c r="AS26" s="875"/>
      <c r="AT26" s="875"/>
      <c r="AU26" s="875"/>
      <c r="AV26" s="875"/>
      <c r="AW26" s="875"/>
      <c r="AX26" s="875"/>
      <c r="AY26" s="875"/>
      <c r="AZ26" s="875"/>
      <c r="BA26" s="875"/>
      <c r="BB26" s="875"/>
      <c r="BC26" s="875"/>
      <c r="BD26" s="875"/>
      <c r="BE26" s="875"/>
      <c r="BF26" s="875"/>
      <c r="BG26" s="875"/>
      <c r="BH26" s="875"/>
      <c r="BI26" s="875"/>
      <c r="BJ26" s="875"/>
      <c r="BK26" s="875"/>
      <c r="BL26" s="875"/>
      <c r="BM26" s="875"/>
      <c r="BN26" s="875"/>
      <c r="BO26" s="875"/>
      <c r="BP26" s="875"/>
      <c r="BQ26" s="875"/>
      <c r="BR26" s="875"/>
      <c r="BS26" s="875"/>
      <c r="BT26" s="875"/>
      <c r="BU26" s="875"/>
      <c r="BV26" s="875"/>
      <c r="BW26" s="875"/>
      <c r="BX26" s="875"/>
      <c r="BY26" s="875"/>
      <c r="BZ26" s="875"/>
      <c r="CA26" s="875"/>
      <c r="CB26" s="875"/>
      <c r="CC26" s="875"/>
      <c r="CD26" s="875"/>
      <c r="CE26" s="875"/>
      <c r="CF26" s="875"/>
      <c r="CG26" s="875"/>
      <c r="CH26" s="875"/>
      <c r="CI26" s="875"/>
      <c r="CJ26" s="875"/>
      <c r="CK26" s="875"/>
      <c r="CL26" s="875"/>
      <c r="CM26" s="875"/>
      <c r="CN26" s="875"/>
      <c r="CO26" s="875"/>
      <c r="CP26" s="875"/>
      <c r="CQ26" s="875"/>
      <c r="CR26" s="875"/>
      <c r="CS26" s="875"/>
      <c r="CT26" s="875"/>
      <c r="CU26" s="875"/>
      <c r="CV26" s="875"/>
      <c r="CW26" s="875"/>
      <c r="CX26" s="875"/>
      <c r="CY26" s="875"/>
      <c r="CZ26" s="875"/>
      <c r="DA26" s="875"/>
      <c r="DB26" s="875"/>
      <c r="DC26" s="875"/>
      <c r="DD26" s="875"/>
      <c r="DE26" s="875"/>
      <c r="DF26" s="875"/>
      <c r="DG26" s="875"/>
      <c r="DH26" s="875"/>
      <c r="DI26" s="875"/>
      <c r="DJ26" s="875"/>
      <c r="DK26" s="875"/>
      <c r="DL26" s="875"/>
      <c r="DM26" s="875"/>
      <c r="DN26" s="875"/>
      <c r="DO26" s="875"/>
      <c r="DP26" s="875"/>
      <c r="DQ26" s="875"/>
      <c r="DR26" s="875"/>
      <c r="DS26" s="875"/>
      <c r="DT26" s="875"/>
      <c r="DU26" s="875"/>
      <c r="DV26" s="875"/>
      <c r="DW26" s="875"/>
      <c r="DX26" s="875"/>
      <c r="DY26" s="875"/>
      <c r="DZ26" s="875"/>
      <c r="EA26" s="875"/>
      <c r="EB26" s="875"/>
      <c r="EC26" s="875"/>
      <c r="ED26" s="875"/>
      <c r="EE26" s="875"/>
      <c r="EF26" s="875"/>
      <c r="EG26" s="875"/>
      <c r="EH26" s="875"/>
      <c r="EI26" s="875"/>
      <c r="EJ26" s="875"/>
      <c r="EK26" s="875"/>
      <c r="EL26" s="875"/>
      <c r="EM26" s="875"/>
      <c r="EN26" s="875"/>
      <c r="EO26" s="875"/>
      <c r="EP26" s="875"/>
      <c r="EQ26" s="875"/>
      <c r="ER26" s="875"/>
      <c r="ES26" s="875"/>
      <c r="ET26" s="875"/>
      <c r="EU26" s="875"/>
      <c r="EV26" s="875"/>
      <c r="EW26" s="875"/>
      <c r="EX26" s="875"/>
      <c r="EY26" s="875"/>
      <c r="EZ26" s="875"/>
      <c r="FA26" s="875"/>
      <c r="FB26" s="875"/>
      <c r="FC26" s="875"/>
      <c r="FD26" s="875"/>
      <c r="FE26" s="875"/>
      <c r="FF26" s="875"/>
      <c r="FG26" s="875"/>
      <c r="FH26" s="875"/>
      <c r="FI26" s="875"/>
      <c r="FJ26" s="875"/>
      <c r="FK26" s="875"/>
      <c r="FL26" s="875"/>
      <c r="FM26" s="875"/>
      <c r="FN26" s="875"/>
      <c r="FO26" s="875"/>
    </row>
    <row r="27" spans="1:171" s="344" customFormat="1" ht="15" customHeight="1" x14ac:dyDescent="0.25">
      <c r="A27" s="423" t="s">
        <v>533</v>
      </c>
      <c r="B27" s="354" t="s">
        <v>4238</v>
      </c>
      <c r="C27" s="377">
        <f>SUM(C12:C26)</f>
        <v>24</v>
      </c>
      <c r="D27" s="378">
        <f>SUM(D12:D26)</f>
        <v>0</v>
      </c>
      <c r="E27" s="424" t="s">
        <v>533</v>
      </c>
      <c r="F27" s="424" t="s">
        <v>533</v>
      </c>
    </row>
    <row r="28" spans="1:171" x14ac:dyDescent="0.3">
      <c r="A28" s="878"/>
      <c r="B28" s="879"/>
      <c r="C28" s="880"/>
      <c r="D28" s="880"/>
      <c r="E28" s="881"/>
      <c r="F28" s="881"/>
    </row>
    <row r="29" spans="1:171" x14ac:dyDescent="0.3">
      <c r="A29" s="878"/>
      <c r="B29" s="879"/>
      <c r="C29" s="880"/>
      <c r="D29" s="880"/>
      <c r="E29" s="881"/>
      <c r="F29" s="881"/>
    </row>
    <row r="30" spans="1:171" s="344" customFormat="1" ht="15" customHeight="1" x14ac:dyDescent="0.25">
      <c r="A30" s="700" t="s">
        <v>4168</v>
      </c>
      <c r="B30" s="700" t="s">
        <v>4168</v>
      </c>
      <c r="C30" s="374" t="s">
        <v>533</v>
      </c>
      <c r="D30" s="374"/>
      <c r="E30" s="375" t="s">
        <v>533</v>
      </c>
      <c r="F30" s="375" t="s">
        <v>533</v>
      </c>
    </row>
    <row r="31" spans="1:171" s="876" customFormat="1" ht="12.5" x14ac:dyDescent="0.35">
      <c r="A31" s="924" t="s">
        <v>4242</v>
      </c>
      <c r="B31" s="924" t="s">
        <v>4242</v>
      </c>
      <c r="C31" s="874">
        <v>0</v>
      </c>
      <c r="D31" s="874">
        <v>0</v>
      </c>
      <c r="E31" s="101">
        <v>0</v>
      </c>
      <c r="F31" s="101">
        <v>0</v>
      </c>
      <c r="G31" s="875"/>
      <c r="H31" s="875"/>
      <c r="I31" s="875"/>
      <c r="J31" s="875"/>
      <c r="K31" s="875"/>
      <c r="L31" s="875"/>
      <c r="M31" s="875"/>
      <c r="N31" s="875"/>
      <c r="O31" s="875"/>
      <c r="P31" s="875"/>
      <c r="Q31" s="875"/>
      <c r="R31" s="875"/>
      <c r="S31" s="875"/>
      <c r="T31" s="875"/>
      <c r="U31" s="875"/>
      <c r="V31" s="875"/>
      <c r="W31" s="875"/>
      <c r="X31" s="875"/>
      <c r="Y31" s="875"/>
      <c r="Z31" s="875"/>
      <c r="AA31" s="875"/>
      <c r="AB31" s="875"/>
      <c r="AC31" s="875"/>
      <c r="AD31" s="875"/>
      <c r="AE31" s="875"/>
      <c r="AF31" s="875"/>
      <c r="AG31" s="875"/>
      <c r="AH31" s="875"/>
      <c r="AI31" s="875"/>
      <c r="AJ31" s="875"/>
      <c r="AK31" s="875"/>
      <c r="AL31" s="875"/>
      <c r="AM31" s="875"/>
      <c r="AN31" s="875"/>
      <c r="AO31" s="875"/>
      <c r="AP31" s="875"/>
      <c r="AQ31" s="875"/>
      <c r="AR31" s="875"/>
      <c r="AS31" s="875"/>
      <c r="AT31" s="875"/>
      <c r="AU31" s="875"/>
      <c r="AV31" s="875"/>
      <c r="AW31" s="875"/>
      <c r="AX31" s="875"/>
      <c r="AY31" s="875"/>
      <c r="AZ31" s="875"/>
      <c r="BA31" s="875"/>
      <c r="BB31" s="875"/>
      <c r="BC31" s="875"/>
      <c r="BD31" s="875"/>
      <c r="BE31" s="875"/>
      <c r="BF31" s="875"/>
      <c r="BG31" s="875"/>
      <c r="BH31" s="875"/>
      <c r="BI31" s="875"/>
      <c r="BJ31" s="875"/>
      <c r="BK31" s="875"/>
      <c r="BL31" s="875"/>
      <c r="BM31" s="875"/>
      <c r="BN31" s="875"/>
      <c r="BO31" s="875"/>
      <c r="BP31" s="875"/>
      <c r="BQ31" s="875"/>
      <c r="BR31" s="875"/>
      <c r="BS31" s="875"/>
      <c r="BT31" s="875"/>
      <c r="BU31" s="875"/>
      <c r="BV31" s="875"/>
      <c r="BW31" s="875"/>
      <c r="BX31" s="875"/>
      <c r="BY31" s="875"/>
      <c r="BZ31" s="875"/>
      <c r="CA31" s="875"/>
      <c r="CB31" s="875"/>
      <c r="CC31" s="875"/>
      <c r="CD31" s="875"/>
      <c r="CE31" s="875"/>
      <c r="CF31" s="875"/>
      <c r="CG31" s="875"/>
      <c r="CH31" s="875"/>
      <c r="CI31" s="875"/>
      <c r="CJ31" s="875"/>
      <c r="CK31" s="875"/>
      <c r="CL31" s="875"/>
      <c r="CM31" s="875"/>
      <c r="CN31" s="875"/>
      <c r="CO31" s="875"/>
      <c r="CP31" s="875"/>
      <c r="CQ31" s="875"/>
      <c r="CR31" s="875"/>
      <c r="CS31" s="875"/>
      <c r="CT31" s="875"/>
      <c r="CU31" s="875"/>
      <c r="CV31" s="875"/>
      <c r="CW31" s="875"/>
      <c r="CX31" s="875"/>
      <c r="CY31" s="875"/>
      <c r="CZ31" s="875"/>
      <c r="DA31" s="875"/>
      <c r="DB31" s="875"/>
      <c r="DC31" s="875"/>
      <c r="DD31" s="875"/>
      <c r="DE31" s="875"/>
      <c r="DF31" s="875"/>
      <c r="DG31" s="875"/>
      <c r="DH31" s="875"/>
      <c r="DI31" s="875"/>
      <c r="DJ31" s="875"/>
      <c r="DK31" s="875"/>
      <c r="DL31" s="875"/>
      <c r="DM31" s="875"/>
      <c r="DN31" s="875"/>
      <c r="DO31" s="875"/>
      <c r="DP31" s="875"/>
      <c r="DQ31" s="875"/>
      <c r="DR31" s="875"/>
      <c r="DS31" s="875"/>
      <c r="DT31" s="875"/>
      <c r="DU31" s="875"/>
      <c r="DV31" s="875"/>
      <c r="DW31" s="875"/>
      <c r="DX31" s="875"/>
      <c r="DY31" s="875"/>
      <c r="DZ31" s="875"/>
      <c r="EA31" s="875"/>
      <c r="EB31" s="875"/>
      <c r="EC31" s="875"/>
      <c r="ED31" s="875"/>
      <c r="EE31" s="875"/>
      <c r="EF31" s="875"/>
      <c r="EG31" s="875"/>
      <c r="EH31" s="875"/>
      <c r="EI31" s="875"/>
      <c r="EJ31" s="875"/>
      <c r="EK31" s="875"/>
      <c r="EL31" s="875"/>
      <c r="EM31" s="875"/>
      <c r="EN31" s="875"/>
      <c r="EO31" s="875"/>
      <c r="EP31" s="875"/>
      <c r="EQ31" s="875"/>
      <c r="ER31" s="875"/>
      <c r="ES31" s="875"/>
      <c r="ET31" s="875"/>
      <c r="EU31" s="875"/>
      <c r="EV31" s="875"/>
      <c r="EW31" s="875"/>
      <c r="EX31" s="875"/>
      <c r="EY31" s="875"/>
      <c r="EZ31" s="875"/>
      <c r="FA31" s="875"/>
      <c r="FB31" s="875"/>
      <c r="FC31" s="875"/>
      <c r="FD31" s="875"/>
      <c r="FE31" s="875"/>
      <c r="FF31" s="875"/>
      <c r="FG31" s="875"/>
      <c r="FH31" s="875"/>
      <c r="FI31" s="875"/>
      <c r="FJ31" s="875"/>
      <c r="FK31" s="875"/>
      <c r="FL31" s="875"/>
      <c r="FM31" s="875"/>
      <c r="FN31" s="875"/>
    </row>
    <row r="32" spans="1:171" s="344" customFormat="1" ht="15" customHeight="1" x14ac:dyDescent="0.25">
      <c r="A32" s="353" t="s">
        <v>533</v>
      </c>
      <c r="B32" s="354" t="s">
        <v>4241</v>
      </c>
      <c r="C32" s="377">
        <f>SUM(C31)</f>
        <v>0</v>
      </c>
      <c r="D32" s="378">
        <f>SUM(D26:D31)</f>
        <v>0</v>
      </c>
      <c r="E32" s="357" t="s">
        <v>533</v>
      </c>
      <c r="F32" s="357" t="s">
        <v>533</v>
      </c>
    </row>
    <row r="33" spans="1:171" x14ac:dyDescent="0.3">
      <c r="A33" s="884"/>
      <c r="B33" s="885"/>
      <c r="C33" s="884"/>
      <c r="D33" s="884"/>
      <c r="E33" s="886"/>
      <c r="F33" s="886"/>
      <c r="FO33" s="163"/>
    </row>
    <row r="34" spans="1:171" x14ac:dyDescent="0.3">
      <c r="A34" s="884"/>
      <c r="B34" s="885"/>
      <c r="C34" s="884"/>
      <c r="D34" s="884"/>
      <c r="E34" s="886"/>
      <c r="F34" s="886"/>
      <c r="FO34" s="163"/>
    </row>
    <row r="35" spans="1:171" s="344" customFormat="1" ht="15" customHeight="1" x14ac:dyDescent="0.25">
      <c r="A35" s="700" t="s">
        <v>4169</v>
      </c>
      <c r="B35" s="700" t="s">
        <v>4168</v>
      </c>
      <c r="C35" s="367" t="s">
        <v>533</v>
      </c>
      <c r="D35" s="367"/>
      <c r="E35" s="368" t="s">
        <v>533</v>
      </c>
      <c r="F35" s="368" t="s">
        <v>533</v>
      </c>
    </row>
    <row r="36" spans="1:171" s="170" customFormat="1" ht="12.5" x14ac:dyDescent="0.25">
      <c r="A36" s="924" t="s">
        <v>4242</v>
      </c>
      <c r="B36" s="924" t="s">
        <v>4242</v>
      </c>
      <c r="C36" s="874">
        <v>0</v>
      </c>
      <c r="D36" s="874">
        <v>0</v>
      </c>
      <c r="E36" s="101">
        <v>0</v>
      </c>
      <c r="F36" s="101">
        <v>0</v>
      </c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  <c r="EC36" s="167"/>
      <c r="ED36" s="167"/>
      <c r="EE36" s="167"/>
      <c r="EF36" s="167"/>
      <c r="EG36" s="167"/>
      <c r="EH36" s="167"/>
      <c r="EI36" s="167"/>
      <c r="EJ36" s="167"/>
      <c r="EK36" s="167"/>
      <c r="EL36" s="167"/>
      <c r="EM36" s="167"/>
      <c r="EN36" s="167"/>
      <c r="EO36" s="167"/>
      <c r="EP36" s="167"/>
      <c r="EQ36" s="167"/>
      <c r="ER36" s="167"/>
      <c r="ES36" s="167"/>
      <c r="ET36" s="167"/>
      <c r="EU36" s="167"/>
      <c r="EV36" s="167"/>
      <c r="EW36" s="167"/>
      <c r="EX36" s="167"/>
      <c r="EY36" s="167"/>
      <c r="EZ36" s="167"/>
      <c r="FA36" s="167"/>
      <c r="FB36" s="167"/>
      <c r="FC36" s="167"/>
      <c r="FD36" s="167"/>
      <c r="FE36" s="167"/>
      <c r="FF36" s="167"/>
      <c r="FG36" s="167"/>
      <c r="FH36" s="167"/>
      <c r="FI36" s="167"/>
      <c r="FJ36" s="167"/>
      <c r="FK36" s="167"/>
      <c r="FL36" s="167"/>
      <c r="FM36" s="167"/>
      <c r="FN36" s="167"/>
    </row>
    <row r="37" spans="1:171" s="344" customFormat="1" ht="15" customHeight="1" x14ac:dyDescent="0.25">
      <c r="A37" s="353" t="s">
        <v>533</v>
      </c>
      <c r="B37" s="354" t="s">
        <v>4243</v>
      </c>
      <c r="C37" s="377">
        <f>SUM(C36)</f>
        <v>0</v>
      </c>
      <c r="D37" s="378">
        <f>SUM(D31:D36)</f>
        <v>0</v>
      </c>
      <c r="E37" s="357" t="s">
        <v>533</v>
      </c>
      <c r="F37" s="357" t="s">
        <v>533</v>
      </c>
    </row>
    <row r="38" spans="1:171" s="344" customFormat="1" ht="15" customHeight="1" x14ac:dyDescent="0.25">
      <c r="A38" s="364"/>
      <c r="B38" s="371"/>
      <c r="C38" s="365"/>
      <c r="D38" s="365"/>
      <c r="E38" s="366"/>
      <c r="F38" s="366"/>
    </row>
    <row r="39" spans="1:171" s="344" customFormat="1" ht="15" customHeight="1" x14ac:dyDescent="0.25">
      <c r="A39" s="364"/>
      <c r="B39" s="372" t="s">
        <v>4170</v>
      </c>
      <c r="C39" s="436">
        <f>SUM(C27,C37)</f>
        <v>24</v>
      </c>
      <c r="D39" s="436">
        <f>SUM(D26,D17,D37)</f>
        <v>0</v>
      </c>
      <c r="E39" s="366"/>
      <c r="F39" s="366"/>
    </row>
    <row r="40" spans="1:171" x14ac:dyDescent="0.3">
      <c r="A40" s="878"/>
      <c r="B40" s="879"/>
      <c r="C40" s="880"/>
      <c r="D40" s="880"/>
      <c r="E40" s="881"/>
      <c r="F40" s="881"/>
      <c r="FO40" s="163"/>
    </row>
    <row r="41" spans="1:171" x14ac:dyDescent="0.3">
      <c r="A41" s="878"/>
      <c r="B41" s="879"/>
      <c r="C41" s="880"/>
      <c r="D41" s="880"/>
      <c r="E41" s="881"/>
      <c r="F41" s="881"/>
      <c r="FO41" s="163"/>
    </row>
    <row r="42" spans="1:171" s="344" customFormat="1" ht="15" customHeight="1" x14ac:dyDescent="0.25">
      <c r="A42" s="897" t="s">
        <v>4166</v>
      </c>
      <c r="B42" s="897"/>
      <c r="C42" s="374" t="s">
        <v>533</v>
      </c>
      <c r="D42" s="374"/>
      <c r="E42" s="375" t="s">
        <v>533</v>
      </c>
      <c r="F42" s="375" t="s">
        <v>533</v>
      </c>
    </row>
    <row r="43" spans="1:171" s="344" customFormat="1" ht="15" customHeight="1" x14ac:dyDescent="0.25">
      <c r="A43" s="700" t="s">
        <v>4244</v>
      </c>
      <c r="B43" s="700"/>
      <c r="C43" s="376"/>
      <c r="D43" s="376"/>
      <c r="E43" s="376"/>
      <c r="F43" s="376"/>
      <c r="G43" s="376"/>
    </row>
    <row r="44" spans="1:171" s="170" customFormat="1" ht="12.5" x14ac:dyDescent="0.25">
      <c r="A44" s="924" t="s">
        <v>7012</v>
      </c>
      <c r="B44" s="924" t="s">
        <v>7013</v>
      </c>
      <c r="C44" s="874">
        <v>0</v>
      </c>
      <c r="D44" s="1739">
        <v>223</v>
      </c>
      <c r="E44" s="101">
        <v>170</v>
      </c>
      <c r="F44" s="101">
        <v>170</v>
      </c>
      <c r="G44" s="167" t="s">
        <v>5522</v>
      </c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167"/>
      <c r="DH44" s="167"/>
      <c r="DI44" s="167"/>
      <c r="DJ44" s="167"/>
      <c r="DK44" s="167"/>
      <c r="DL44" s="167"/>
      <c r="DM44" s="167"/>
      <c r="DN44" s="167"/>
      <c r="DO44" s="167"/>
      <c r="DP44" s="167"/>
      <c r="DQ44" s="167"/>
      <c r="DR44" s="167"/>
      <c r="DS44" s="167"/>
      <c r="DT44" s="167"/>
      <c r="DU44" s="167"/>
      <c r="DV44" s="167"/>
      <c r="DW44" s="167"/>
      <c r="DX44" s="167"/>
      <c r="DY44" s="167"/>
      <c r="DZ44" s="167"/>
      <c r="EA44" s="167"/>
      <c r="EB44" s="167"/>
      <c r="EC44" s="167"/>
      <c r="ED44" s="167"/>
      <c r="EE44" s="167"/>
      <c r="EF44" s="167"/>
      <c r="EG44" s="167"/>
      <c r="EH44" s="167"/>
      <c r="EI44" s="167"/>
      <c r="EJ44" s="167"/>
      <c r="EK44" s="167"/>
      <c r="EL44" s="167"/>
      <c r="EM44" s="167"/>
      <c r="EN44" s="167"/>
      <c r="EO44" s="167"/>
      <c r="EP44" s="167"/>
      <c r="EQ44" s="167"/>
      <c r="ER44" s="167"/>
      <c r="ES44" s="167"/>
      <c r="ET44" s="167"/>
      <c r="EU44" s="167"/>
      <c r="EV44" s="167"/>
      <c r="EW44" s="167"/>
      <c r="EX44" s="167"/>
      <c r="EY44" s="167"/>
      <c r="EZ44" s="167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  <c r="FM44" s="167"/>
      <c r="FN44" s="167"/>
    </row>
    <row r="45" spans="1:171" s="344" customFormat="1" ht="15" customHeight="1" x14ac:dyDescent="0.25">
      <c r="A45" s="353" t="s">
        <v>533</v>
      </c>
      <c r="B45" s="354" t="s">
        <v>4245</v>
      </c>
      <c r="C45" s="377">
        <f ca="1">SUM(C44:C45)</f>
        <v>0</v>
      </c>
      <c r="D45" s="378">
        <f>SUM(D44)</f>
        <v>223</v>
      </c>
      <c r="E45" s="357" t="s">
        <v>533</v>
      </c>
      <c r="F45" s="357" t="s">
        <v>533</v>
      </c>
    </row>
    <row r="46" spans="1:171" x14ac:dyDescent="0.3">
      <c r="A46" s="878"/>
      <c r="B46" s="879"/>
      <c r="C46" s="880"/>
      <c r="D46" s="880"/>
      <c r="E46" s="881"/>
      <c r="F46" s="881"/>
      <c r="FO46" s="163"/>
    </row>
    <row r="47" spans="1:171" s="344" customFormat="1" ht="13.5" customHeight="1" x14ac:dyDescent="0.25">
      <c r="A47" s="701" t="s">
        <v>4172</v>
      </c>
      <c r="B47" s="702"/>
      <c r="C47" s="380"/>
      <c r="D47" s="380"/>
    </row>
    <row r="48" spans="1:171" s="170" customFormat="1" ht="12.5" x14ac:dyDescent="0.25">
      <c r="A48" s="924" t="s">
        <v>4242</v>
      </c>
      <c r="B48" s="924" t="s">
        <v>4242</v>
      </c>
      <c r="C48" s="874">
        <v>0</v>
      </c>
      <c r="D48" s="874">
        <v>0</v>
      </c>
      <c r="E48" s="101">
        <v>0</v>
      </c>
      <c r="F48" s="101">
        <v>0</v>
      </c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167"/>
      <c r="DH48" s="167"/>
      <c r="DI48" s="167"/>
      <c r="DJ48" s="167"/>
      <c r="DK48" s="167"/>
      <c r="DL48" s="167"/>
      <c r="DM48" s="167"/>
      <c r="DN48" s="167"/>
      <c r="DO48" s="167"/>
      <c r="DP48" s="167"/>
      <c r="DQ48" s="167"/>
      <c r="DR48" s="167"/>
      <c r="DS48" s="167"/>
      <c r="DT48" s="167"/>
      <c r="DU48" s="167"/>
      <c r="DV48" s="167"/>
      <c r="DW48" s="167"/>
      <c r="DX48" s="167"/>
      <c r="DY48" s="167"/>
      <c r="DZ48" s="167"/>
      <c r="EA48" s="167"/>
      <c r="EB48" s="167"/>
      <c r="EC48" s="167"/>
      <c r="ED48" s="167"/>
      <c r="EE48" s="167"/>
      <c r="EF48" s="167"/>
      <c r="EG48" s="167"/>
      <c r="EH48" s="167"/>
      <c r="EI48" s="167"/>
      <c r="EJ48" s="167"/>
      <c r="EK48" s="167"/>
      <c r="EL48" s="167"/>
      <c r="EM48" s="167"/>
      <c r="EN48" s="167"/>
      <c r="EO48" s="167"/>
      <c r="EP48" s="167"/>
      <c r="EQ48" s="167"/>
      <c r="ER48" s="167"/>
      <c r="ES48" s="167"/>
      <c r="ET48" s="167"/>
      <c r="EU48" s="167"/>
      <c r="EV48" s="167"/>
      <c r="EW48" s="167"/>
      <c r="EX48" s="167"/>
      <c r="EY48" s="167"/>
      <c r="EZ48" s="167"/>
      <c r="FA48" s="167"/>
      <c r="FB48" s="167"/>
      <c r="FC48" s="167"/>
      <c r="FD48" s="167"/>
      <c r="FE48" s="167"/>
      <c r="FF48" s="167"/>
      <c r="FG48" s="167"/>
      <c r="FH48" s="167"/>
      <c r="FI48" s="167"/>
      <c r="FJ48" s="167"/>
      <c r="FK48" s="167"/>
      <c r="FL48" s="167"/>
      <c r="FM48" s="167"/>
      <c r="FN48" s="167"/>
      <c r="FO48" s="167"/>
    </row>
    <row r="49" spans="1:6" s="344" customFormat="1" ht="17.25" customHeight="1" x14ac:dyDescent="0.25">
      <c r="A49" s="381" t="s">
        <v>533</v>
      </c>
      <c r="B49" s="382" t="s">
        <v>4246</v>
      </c>
      <c r="C49" s="383">
        <f>SUM(C48)</f>
        <v>0</v>
      </c>
      <c r="D49" s="384">
        <f>SUM(D48)</f>
        <v>0</v>
      </c>
      <c r="E49" s="357" t="s">
        <v>533</v>
      </c>
      <c r="F49" s="357" t="s">
        <v>533</v>
      </c>
    </row>
    <row r="51" spans="1:6" x14ac:dyDescent="0.3">
      <c r="A51" s="304" t="s">
        <v>7014</v>
      </c>
    </row>
  </sheetData>
  <mergeCells count="16">
    <mergeCell ref="A11:B11"/>
    <mergeCell ref="A30:B30"/>
    <mergeCell ref="A35:B35"/>
    <mergeCell ref="A42:B42"/>
    <mergeCell ref="A43:B43"/>
    <mergeCell ref="A47:B47"/>
    <mergeCell ref="A2:F2"/>
    <mergeCell ref="A3:F3"/>
    <mergeCell ref="A4:F4"/>
    <mergeCell ref="A5:F5"/>
    <mergeCell ref="A6:F6"/>
    <mergeCell ref="A8:A9"/>
    <mergeCell ref="B8:B9"/>
    <mergeCell ref="C8:C9"/>
    <mergeCell ref="D8:D9"/>
    <mergeCell ref="E8:F8"/>
  </mergeCells>
  <pageMargins left="0.7" right="0.7" top="0.75" bottom="0.75" header="0.3" footer="0.3"/>
  <pageSetup paperSize="9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showGridLines="0" workbookViewId="0">
      <selection sqref="A1:H1"/>
    </sheetView>
  </sheetViews>
  <sheetFormatPr baseColWidth="10" defaultColWidth="11.453125" defaultRowHeight="15" x14ac:dyDescent="0.3"/>
  <cols>
    <col min="1" max="1" width="14.81640625" style="187" customWidth="1"/>
    <col min="2" max="2" width="38.54296875" style="187" bestFit="1" customWidth="1"/>
    <col min="3" max="3" width="20.453125" style="187" customWidth="1"/>
    <col min="4" max="4" width="12.1796875" style="187" customWidth="1"/>
    <col min="5" max="5" width="15.7265625" style="187" customWidth="1"/>
    <col min="6" max="7" width="11.453125" style="187"/>
    <col min="8" max="8" width="15.81640625" style="187" customWidth="1"/>
    <col min="9" max="9" width="13.26953125" style="187" customWidth="1"/>
    <col min="10" max="10" width="11.453125" style="187"/>
    <col min="11" max="11" width="11.453125" style="174"/>
    <col min="12" max="16384" width="11.453125" style="187"/>
  </cols>
  <sheetData>
    <row r="1" spans="1:11" x14ac:dyDescent="0.3">
      <c r="A1" s="440"/>
      <c r="B1" s="440"/>
      <c r="C1" s="440"/>
      <c r="D1" s="440"/>
      <c r="E1" s="440"/>
      <c r="F1" s="440"/>
      <c r="G1" s="440"/>
      <c r="H1" s="440"/>
      <c r="I1" s="440"/>
      <c r="J1" s="440"/>
    </row>
    <row r="2" spans="1:11" ht="15.65" customHeight="1" x14ac:dyDescent="0.3">
      <c r="A2" s="703" t="s">
        <v>4160</v>
      </c>
      <c r="B2" s="703"/>
      <c r="C2" s="703"/>
      <c r="D2" s="703"/>
      <c r="E2" s="703"/>
      <c r="F2" s="703"/>
      <c r="G2" s="703"/>
      <c r="H2" s="703"/>
      <c r="I2" s="703"/>
      <c r="J2" s="703"/>
    </row>
    <row r="3" spans="1:11" s="174" customFormat="1" ht="15.65" customHeight="1" x14ac:dyDescent="0.3">
      <c r="A3" s="703" t="s">
        <v>18</v>
      </c>
      <c r="B3" s="703"/>
      <c r="C3" s="703"/>
      <c r="D3" s="703"/>
      <c r="E3" s="703"/>
      <c r="F3" s="703"/>
      <c r="G3" s="703"/>
      <c r="H3" s="703"/>
      <c r="I3" s="703"/>
      <c r="J3" s="703"/>
    </row>
    <row r="4" spans="1:11" s="174" customFormat="1" ht="15.65" customHeight="1" x14ac:dyDescent="0.3">
      <c r="A4" s="703" t="s">
        <v>4161</v>
      </c>
      <c r="B4" s="703"/>
      <c r="C4" s="703"/>
      <c r="D4" s="703"/>
      <c r="E4" s="703"/>
      <c r="F4" s="703"/>
      <c r="G4" s="703"/>
      <c r="H4" s="703"/>
      <c r="I4" s="703"/>
      <c r="J4" s="703"/>
    </row>
    <row r="5" spans="1:11" s="174" customFormat="1" ht="15.65" customHeight="1" x14ac:dyDescent="0.3">
      <c r="A5" s="703" t="s">
        <v>4274</v>
      </c>
      <c r="B5" s="703"/>
      <c r="C5" s="703"/>
      <c r="D5" s="703"/>
      <c r="E5" s="703"/>
      <c r="F5" s="703"/>
      <c r="G5" s="703"/>
      <c r="H5" s="703"/>
      <c r="I5" s="703"/>
      <c r="J5" s="703"/>
    </row>
    <row r="6" spans="1:11" s="174" customFormat="1" x14ac:dyDescent="0.3">
      <c r="A6" s="716" t="s">
        <v>4229</v>
      </c>
      <c r="B6" s="716"/>
      <c r="C6" s="716"/>
      <c r="D6" s="716"/>
      <c r="E6" s="716"/>
      <c r="F6" s="716"/>
      <c r="G6" s="716"/>
      <c r="H6" s="716"/>
      <c r="I6" s="716"/>
      <c r="J6" s="716"/>
    </row>
    <row r="7" spans="1:11" s="174" customFormat="1" ht="15" customHeight="1" x14ac:dyDescent="0.3">
      <c r="A7" s="715" t="s">
        <v>4248</v>
      </c>
      <c r="B7" s="715"/>
      <c r="C7" s="715"/>
      <c r="D7" s="477"/>
      <c r="E7" s="477"/>
      <c r="F7" s="477"/>
      <c r="G7" s="477"/>
      <c r="H7" s="477"/>
      <c r="I7" s="477"/>
      <c r="J7" s="477"/>
      <c r="K7" s="477"/>
    </row>
    <row r="8" spans="1:11" s="341" customFormat="1" ht="15" customHeight="1" x14ac:dyDescent="0.3">
      <c r="A8" s="738" t="s">
        <v>4249</v>
      </c>
      <c r="B8" s="708" t="s">
        <v>4231</v>
      </c>
      <c r="C8" s="724" t="s">
        <v>4250</v>
      </c>
      <c r="D8" s="724" t="s">
        <v>4250</v>
      </c>
      <c r="E8" s="724" t="s">
        <v>4250</v>
      </c>
      <c r="F8" s="724" t="s">
        <v>4250</v>
      </c>
      <c r="G8" s="724" t="s">
        <v>4251</v>
      </c>
      <c r="H8" s="724" t="s">
        <v>4251</v>
      </c>
      <c r="I8" s="724" t="s">
        <v>4251</v>
      </c>
      <c r="J8" s="724" t="s">
        <v>4251</v>
      </c>
      <c r="K8" s="740" t="s">
        <v>4251</v>
      </c>
    </row>
    <row r="9" spans="1:11" s="341" customFormat="1" ht="14" x14ac:dyDescent="0.3">
      <c r="A9" s="739" t="s">
        <v>4249</v>
      </c>
      <c r="B9" s="724" t="s">
        <v>4252</v>
      </c>
      <c r="C9" s="465" t="s">
        <v>4253</v>
      </c>
      <c r="D9" s="465" t="s">
        <v>4254</v>
      </c>
      <c r="E9" s="465" t="s">
        <v>4255</v>
      </c>
      <c r="F9" s="465" t="s">
        <v>4256</v>
      </c>
      <c r="G9" s="465" t="s">
        <v>6820</v>
      </c>
      <c r="H9" s="469" t="s">
        <v>4258</v>
      </c>
      <c r="I9" s="465" t="s">
        <v>4259</v>
      </c>
      <c r="J9" s="465" t="s">
        <v>4260</v>
      </c>
      <c r="K9" s="466" t="s">
        <v>4256</v>
      </c>
    </row>
    <row r="10" spans="1:11" s="180" customFormat="1" ht="13" x14ac:dyDescent="0.25">
      <c r="A10" s="100" t="s">
        <v>4242</v>
      </c>
      <c r="B10" s="100" t="s">
        <v>4307</v>
      </c>
      <c r="C10" s="101">
        <v>56441.85</v>
      </c>
      <c r="D10" s="478">
        <v>0</v>
      </c>
      <c r="E10" s="101">
        <v>0</v>
      </c>
      <c r="F10" s="101">
        <f>+C10+D10+E10</f>
        <v>56441.85</v>
      </c>
      <c r="G10" s="479">
        <f>+(C10/30)*10</f>
        <v>18813.95</v>
      </c>
      <c r="H10" s="479">
        <f>+(C10/30)*5</f>
        <v>9406.9750000000004</v>
      </c>
      <c r="I10" s="479">
        <f>+(C10/30)*40</f>
        <v>75255.8</v>
      </c>
      <c r="J10" s="479">
        <v>0</v>
      </c>
      <c r="K10" s="479">
        <f>+G10+H10+I10+J10</f>
        <v>103476.72500000001</v>
      </c>
    </row>
    <row r="11" spans="1:11" s="180" customFormat="1" ht="13" x14ac:dyDescent="0.25">
      <c r="A11" s="100" t="s">
        <v>4242</v>
      </c>
      <c r="B11" s="100" t="s">
        <v>6989</v>
      </c>
      <c r="C11" s="101">
        <v>43647.35</v>
      </c>
      <c r="D11" s="478">
        <v>0</v>
      </c>
      <c r="E11" s="101">
        <v>0</v>
      </c>
      <c r="F11" s="101">
        <f t="shared" ref="F11:F14" si="0">+C11+D11+E11</f>
        <v>43647.35</v>
      </c>
      <c r="G11" s="479">
        <f>+(C11/30)*10</f>
        <v>14549.116666666667</v>
      </c>
      <c r="H11" s="479">
        <f t="shared" ref="H11:H14" si="1">+(C11/30)*5</f>
        <v>7274.5583333333334</v>
      </c>
      <c r="I11" s="479">
        <f t="shared" ref="I11:I14" si="2">+(C11/30)*40</f>
        <v>58196.466666666667</v>
      </c>
      <c r="J11" s="479">
        <v>0</v>
      </c>
      <c r="K11" s="479">
        <f t="shared" ref="K11:K14" si="3">+G11+H11+I11+J11</f>
        <v>80020.141666666663</v>
      </c>
    </row>
    <row r="12" spans="1:11" s="180" customFormat="1" ht="13" x14ac:dyDescent="0.25">
      <c r="A12" s="100" t="s">
        <v>4242</v>
      </c>
      <c r="B12" s="100" t="s">
        <v>6990</v>
      </c>
      <c r="C12" s="101">
        <v>35242</v>
      </c>
      <c r="D12" s="478">
        <v>0</v>
      </c>
      <c r="E12" s="101">
        <v>0</v>
      </c>
      <c r="F12" s="101">
        <f t="shared" si="0"/>
        <v>35242</v>
      </c>
      <c r="G12" s="479">
        <f t="shared" ref="G12:G14" si="4">+(C12/30)*10</f>
        <v>11747.333333333334</v>
      </c>
      <c r="H12" s="479">
        <f t="shared" si="1"/>
        <v>5873.666666666667</v>
      </c>
      <c r="I12" s="479">
        <f t="shared" si="2"/>
        <v>46989.333333333336</v>
      </c>
      <c r="J12" s="479">
        <v>0</v>
      </c>
      <c r="K12" s="479">
        <f>+G12+H12+I12+J12</f>
        <v>64610.333333333336</v>
      </c>
    </row>
    <row r="13" spans="1:11" s="180" customFormat="1" ht="13" x14ac:dyDescent="0.25">
      <c r="A13" s="100" t="s">
        <v>4242</v>
      </c>
      <c r="B13" s="100" t="s">
        <v>6991</v>
      </c>
      <c r="C13" s="101">
        <v>29131.65</v>
      </c>
      <c r="D13" s="478">
        <v>0</v>
      </c>
      <c r="E13" s="101">
        <v>0</v>
      </c>
      <c r="F13" s="101">
        <f t="shared" si="0"/>
        <v>29131.65</v>
      </c>
      <c r="G13" s="479">
        <f>+(C13/30)*10</f>
        <v>9710.5500000000011</v>
      </c>
      <c r="H13" s="479">
        <f t="shared" si="1"/>
        <v>4855.2750000000005</v>
      </c>
      <c r="I13" s="479">
        <f t="shared" si="2"/>
        <v>38842.200000000004</v>
      </c>
      <c r="J13" s="479">
        <v>0</v>
      </c>
      <c r="K13" s="479">
        <f t="shared" si="3"/>
        <v>53408.025000000009</v>
      </c>
    </row>
    <row r="14" spans="1:11" s="180" customFormat="1" ht="13" x14ac:dyDescent="0.25">
      <c r="A14" s="100" t="s">
        <v>4242</v>
      </c>
      <c r="B14" s="100" t="s">
        <v>6992</v>
      </c>
      <c r="C14" s="101">
        <v>29131.65</v>
      </c>
      <c r="D14" s="478">
        <v>0</v>
      </c>
      <c r="E14" s="101">
        <v>0</v>
      </c>
      <c r="F14" s="101">
        <f t="shared" si="0"/>
        <v>29131.65</v>
      </c>
      <c r="G14" s="479">
        <f t="shared" si="4"/>
        <v>9710.5500000000011</v>
      </c>
      <c r="H14" s="479">
        <f t="shared" si="1"/>
        <v>4855.2750000000005</v>
      </c>
      <c r="I14" s="479">
        <f t="shared" si="2"/>
        <v>38842.200000000004</v>
      </c>
      <c r="J14" s="479">
        <v>0</v>
      </c>
      <c r="K14" s="479">
        <f t="shared" si="3"/>
        <v>53408.025000000009</v>
      </c>
    </row>
    <row r="15" spans="1:11" s="174" customFormat="1" x14ac:dyDescent="0.3">
      <c r="A15" s="269"/>
      <c r="B15" s="269"/>
      <c r="C15" s="185"/>
      <c r="D15" s="185"/>
      <c r="E15" s="185"/>
      <c r="F15" s="185"/>
      <c r="G15" s="185"/>
      <c r="H15" s="185"/>
      <c r="I15" s="185"/>
      <c r="J15" s="185"/>
    </row>
    <row r="16" spans="1:11" s="174" customFormat="1" x14ac:dyDescent="0.3">
      <c r="A16" s="446"/>
      <c r="B16" s="446"/>
      <c r="C16" s="446"/>
      <c r="D16" s="480"/>
      <c r="E16" s="188"/>
      <c r="F16" s="188"/>
      <c r="G16" s="188"/>
      <c r="H16" s="188"/>
      <c r="I16" s="188"/>
      <c r="J16" s="188"/>
    </row>
    <row r="17" spans="1:11" s="174" customFormat="1" ht="15.65" customHeight="1" x14ac:dyDescent="0.3">
      <c r="A17" s="715" t="s">
        <v>4261</v>
      </c>
      <c r="B17" s="715"/>
      <c r="C17" s="446"/>
      <c r="D17" s="447"/>
      <c r="E17" s="448"/>
      <c r="F17" s="448"/>
      <c r="G17" s="448"/>
      <c r="H17" s="448"/>
      <c r="I17" s="448"/>
      <c r="J17" s="448"/>
      <c r="K17" s="448"/>
    </row>
    <row r="18" spans="1:11" s="341" customFormat="1" ht="15" customHeight="1" x14ac:dyDescent="0.3">
      <c r="A18" s="738" t="s">
        <v>4249</v>
      </c>
      <c r="B18" s="708" t="s">
        <v>4231</v>
      </c>
      <c r="C18" s="744" t="s">
        <v>4250</v>
      </c>
      <c r="D18" s="744" t="s">
        <v>4250</v>
      </c>
      <c r="E18" s="741" t="s">
        <v>4250</v>
      </c>
      <c r="F18" s="741" t="s">
        <v>4250</v>
      </c>
      <c r="G18" s="741" t="s">
        <v>4251</v>
      </c>
      <c r="H18" s="741" t="s">
        <v>4251</v>
      </c>
      <c r="I18" s="741" t="s">
        <v>4251</v>
      </c>
      <c r="J18" s="741" t="s">
        <v>4251</v>
      </c>
      <c r="K18" s="742" t="s">
        <v>4251</v>
      </c>
    </row>
    <row r="19" spans="1:11" s="341" customFormat="1" ht="14" x14ac:dyDescent="0.3">
      <c r="A19" s="739" t="s">
        <v>4249</v>
      </c>
      <c r="B19" s="724" t="s">
        <v>4252</v>
      </c>
      <c r="C19" s="468" t="s">
        <v>4253</v>
      </c>
      <c r="D19" s="468" t="s">
        <v>4254</v>
      </c>
      <c r="E19" s="468" t="s">
        <v>4255</v>
      </c>
      <c r="F19" s="468" t="s">
        <v>4256</v>
      </c>
      <c r="G19" s="468" t="s">
        <v>6704</v>
      </c>
      <c r="H19" s="469" t="s">
        <v>4258</v>
      </c>
      <c r="I19" s="468" t="s">
        <v>4259</v>
      </c>
      <c r="J19" s="468" t="s">
        <v>4260</v>
      </c>
      <c r="K19" s="470" t="s">
        <v>4256</v>
      </c>
    </row>
    <row r="20" spans="1:11" s="180" customFormat="1" ht="12.5" x14ac:dyDescent="0.25">
      <c r="A20" s="100" t="s">
        <v>6993</v>
      </c>
      <c r="B20" s="100" t="s">
        <v>6994</v>
      </c>
      <c r="C20" s="109">
        <v>9865.9</v>
      </c>
      <c r="D20" s="109">
        <v>0</v>
      </c>
      <c r="E20" s="109">
        <v>0</v>
      </c>
      <c r="F20" s="109">
        <f>+C20+D20+E20</f>
        <v>9865.9</v>
      </c>
      <c r="G20" s="109">
        <f>+(C20/30)*10</f>
        <v>3288.6333333333332</v>
      </c>
      <c r="H20" s="109">
        <f>+(C20/30)*5</f>
        <v>1644.3166666666666</v>
      </c>
      <c r="I20" s="109">
        <f>+(C20/30)*40</f>
        <v>13154.533333333333</v>
      </c>
      <c r="J20" s="109">
        <v>0</v>
      </c>
      <c r="K20" s="109">
        <f t="shared" ref="K20:K29" si="5">+G20+H20+I20+J20</f>
        <v>18087.483333333334</v>
      </c>
    </row>
    <row r="21" spans="1:11" s="180" customFormat="1" ht="12.5" x14ac:dyDescent="0.25">
      <c r="A21" s="100" t="s">
        <v>6995</v>
      </c>
      <c r="B21" s="100" t="s">
        <v>6996</v>
      </c>
      <c r="C21" s="109">
        <v>9865.9</v>
      </c>
      <c r="D21" s="109">
        <v>0</v>
      </c>
      <c r="E21" s="109">
        <v>0</v>
      </c>
      <c r="F21" s="109">
        <f t="shared" ref="F21:F29" si="6">+C21+D21+E21</f>
        <v>9865.9</v>
      </c>
      <c r="G21" s="109">
        <f t="shared" ref="G21:G29" si="7">+(C21/30)*10</f>
        <v>3288.6333333333332</v>
      </c>
      <c r="H21" s="109">
        <f t="shared" ref="H21:H29" si="8">+(C21/30)*5</f>
        <v>1644.3166666666666</v>
      </c>
      <c r="I21" s="109">
        <f t="shared" ref="I21:I29" si="9">+(C21/30)*40</f>
        <v>13154.533333333333</v>
      </c>
      <c r="J21" s="109">
        <v>0</v>
      </c>
      <c r="K21" s="109">
        <f t="shared" si="5"/>
        <v>18087.483333333334</v>
      </c>
    </row>
    <row r="22" spans="1:11" s="180" customFormat="1" ht="12.5" x14ac:dyDescent="0.25">
      <c r="A22" s="100" t="s">
        <v>6997</v>
      </c>
      <c r="B22" s="100" t="s">
        <v>6998</v>
      </c>
      <c r="C22" s="109">
        <v>9705.5499999999993</v>
      </c>
      <c r="D22" s="109">
        <v>0</v>
      </c>
      <c r="E22" s="109">
        <v>0</v>
      </c>
      <c r="F22" s="109">
        <f t="shared" si="6"/>
        <v>9705.5499999999993</v>
      </c>
      <c r="G22" s="109">
        <f t="shared" si="7"/>
        <v>3235.1833333333334</v>
      </c>
      <c r="H22" s="109">
        <f t="shared" si="8"/>
        <v>1617.5916666666667</v>
      </c>
      <c r="I22" s="109">
        <f t="shared" si="9"/>
        <v>12940.733333333334</v>
      </c>
      <c r="J22" s="109">
        <v>0</v>
      </c>
      <c r="K22" s="109">
        <f t="shared" si="5"/>
        <v>17793.508333333331</v>
      </c>
    </row>
    <row r="23" spans="1:11" s="180" customFormat="1" ht="12.5" x14ac:dyDescent="0.25">
      <c r="A23" s="100" t="s">
        <v>6999</v>
      </c>
      <c r="B23" s="180" t="s">
        <v>7000</v>
      </c>
      <c r="C23" s="109">
        <v>9705.5499999999993</v>
      </c>
      <c r="D23" s="109">
        <v>0</v>
      </c>
      <c r="E23" s="109">
        <v>0</v>
      </c>
      <c r="F23" s="109">
        <f t="shared" si="6"/>
        <v>9705.5499999999993</v>
      </c>
      <c r="G23" s="109">
        <f t="shared" si="7"/>
        <v>3235.1833333333334</v>
      </c>
      <c r="H23" s="109">
        <f t="shared" si="8"/>
        <v>1617.5916666666667</v>
      </c>
      <c r="I23" s="109">
        <f t="shared" si="9"/>
        <v>12940.733333333334</v>
      </c>
      <c r="J23" s="109">
        <v>0</v>
      </c>
      <c r="K23" s="109">
        <f t="shared" si="5"/>
        <v>17793.508333333331</v>
      </c>
    </row>
    <row r="24" spans="1:11" s="180" customFormat="1" ht="12.5" x14ac:dyDescent="0.25">
      <c r="A24" s="100" t="s">
        <v>7001</v>
      </c>
      <c r="B24" s="100" t="s">
        <v>7002</v>
      </c>
      <c r="C24" s="109">
        <v>9705.5499999999993</v>
      </c>
      <c r="D24" s="109">
        <v>0</v>
      </c>
      <c r="E24" s="109">
        <v>0</v>
      </c>
      <c r="F24" s="109">
        <f t="shared" si="6"/>
        <v>9705.5499999999993</v>
      </c>
      <c r="G24" s="109">
        <f t="shared" si="7"/>
        <v>3235.1833333333334</v>
      </c>
      <c r="H24" s="109">
        <f t="shared" si="8"/>
        <v>1617.5916666666667</v>
      </c>
      <c r="I24" s="109">
        <f t="shared" si="9"/>
        <v>12940.733333333334</v>
      </c>
      <c r="J24" s="109">
        <v>0</v>
      </c>
      <c r="K24" s="109">
        <f t="shared" si="5"/>
        <v>17793.508333333331</v>
      </c>
    </row>
    <row r="25" spans="1:11" s="180" customFormat="1" ht="12.5" x14ac:dyDescent="0.25">
      <c r="A25" s="100" t="s">
        <v>7003</v>
      </c>
      <c r="B25" s="100" t="s">
        <v>7004</v>
      </c>
      <c r="C25" s="109">
        <v>9705.5499999999993</v>
      </c>
      <c r="D25" s="109">
        <v>0</v>
      </c>
      <c r="E25" s="109">
        <v>0</v>
      </c>
      <c r="F25" s="109">
        <f t="shared" si="6"/>
        <v>9705.5499999999993</v>
      </c>
      <c r="G25" s="109">
        <f t="shared" si="7"/>
        <v>3235.1833333333334</v>
      </c>
      <c r="H25" s="109">
        <f t="shared" si="8"/>
        <v>1617.5916666666667</v>
      </c>
      <c r="I25" s="109">
        <f t="shared" si="9"/>
        <v>12940.733333333334</v>
      </c>
      <c r="J25" s="109">
        <v>0</v>
      </c>
      <c r="K25" s="109">
        <f t="shared" si="5"/>
        <v>17793.508333333331</v>
      </c>
    </row>
    <row r="26" spans="1:11" s="180" customFormat="1" ht="12.5" x14ac:dyDescent="0.25">
      <c r="A26" s="100" t="s">
        <v>7005</v>
      </c>
      <c r="B26" s="100" t="s">
        <v>7006</v>
      </c>
      <c r="C26" s="109">
        <v>9705.5499999999993</v>
      </c>
      <c r="D26" s="109">
        <v>0</v>
      </c>
      <c r="E26" s="109">
        <v>0</v>
      </c>
      <c r="F26" s="109">
        <f t="shared" si="6"/>
        <v>9705.5499999999993</v>
      </c>
      <c r="G26" s="109">
        <f t="shared" si="7"/>
        <v>3235.1833333333334</v>
      </c>
      <c r="H26" s="109">
        <f t="shared" si="8"/>
        <v>1617.5916666666667</v>
      </c>
      <c r="I26" s="109">
        <f t="shared" si="9"/>
        <v>12940.733333333334</v>
      </c>
      <c r="J26" s="109">
        <v>0</v>
      </c>
      <c r="K26" s="109">
        <f t="shared" si="5"/>
        <v>17793.508333333331</v>
      </c>
    </row>
    <row r="27" spans="1:11" s="180" customFormat="1" ht="12.5" x14ac:dyDescent="0.25">
      <c r="A27" s="100" t="s">
        <v>7007</v>
      </c>
      <c r="B27" s="100" t="s">
        <v>4358</v>
      </c>
      <c r="C27" s="109">
        <v>9705.5499999999993</v>
      </c>
      <c r="D27" s="109">
        <v>0</v>
      </c>
      <c r="E27" s="109">
        <v>0</v>
      </c>
      <c r="F27" s="109">
        <f t="shared" si="6"/>
        <v>9705.5499999999993</v>
      </c>
      <c r="G27" s="109">
        <f t="shared" si="7"/>
        <v>3235.1833333333334</v>
      </c>
      <c r="H27" s="109">
        <f t="shared" si="8"/>
        <v>1617.5916666666667</v>
      </c>
      <c r="I27" s="109">
        <f t="shared" si="9"/>
        <v>12940.733333333334</v>
      </c>
      <c r="J27" s="109">
        <v>0</v>
      </c>
      <c r="K27" s="109">
        <f t="shared" si="5"/>
        <v>17793.508333333331</v>
      </c>
    </row>
    <row r="28" spans="1:11" s="180" customFormat="1" ht="12.5" x14ac:dyDescent="0.25">
      <c r="A28" s="100" t="s">
        <v>7008</v>
      </c>
      <c r="B28" s="100" t="s">
        <v>7009</v>
      </c>
      <c r="C28" s="109">
        <v>9705.5499999999993</v>
      </c>
      <c r="D28" s="109">
        <v>0</v>
      </c>
      <c r="E28" s="109">
        <v>0</v>
      </c>
      <c r="F28" s="109">
        <f t="shared" si="6"/>
        <v>9705.5499999999993</v>
      </c>
      <c r="G28" s="109">
        <f t="shared" si="7"/>
        <v>3235.1833333333334</v>
      </c>
      <c r="H28" s="109">
        <f t="shared" si="8"/>
        <v>1617.5916666666667</v>
      </c>
      <c r="I28" s="109">
        <f t="shared" si="9"/>
        <v>12940.733333333334</v>
      </c>
      <c r="J28" s="109">
        <v>0</v>
      </c>
      <c r="K28" s="109">
        <f t="shared" si="5"/>
        <v>17793.508333333331</v>
      </c>
    </row>
    <row r="29" spans="1:11" s="180" customFormat="1" ht="12.5" x14ac:dyDescent="0.25">
      <c r="A29" s="100" t="s">
        <v>7010</v>
      </c>
      <c r="B29" s="100" t="s">
        <v>7011</v>
      </c>
      <c r="C29" s="109">
        <v>9705.5499999999993</v>
      </c>
      <c r="D29" s="109">
        <v>0</v>
      </c>
      <c r="E29" s="109">
        <v>0</v>
      </c>
      <c r="F29" s="109">
        <f t="shared" si="6"/>
        <v>9705.5499999999993</v>
      </c>
      <c r="G29" s="109">
        <f t="shared" si="7"/>
        <v>3235.1833333333334</v>
      </c>
      <c r="H29" s="109">
        <f t="shared" si="8"/>
        <v>1617.5916666666667</v>
      </c>
      <c r="I29" s="109">
        <f t="shared" si="9"/>
        <v>12940.733333333334</v>
      </c>
      <c r="J29" s="109">
        <v>0</v>
      </c>
      <c r="K29" s="109">
        <f t="shared" si="5"/>
        <v>17793.508333333331</v>
      </c>
    </row>
  </sheetData>
  <mergeCells count="15">
    <mergeCell ref="A8:A9"/>
    <mergeCell ref="B8:B9"/>
    <mergeCell ref="C8:F8"/>
    <mergeCell ref="G8:K8"/>
    <mergeCell ref="A17:B17"/>
    <mergeCell ref="A18:A19"/>
    <mergeCell ref="B18:B19"/>
    <mergeCell ref="C18:F18"/>
    <mergeCell ref="G18:K18"/>
    <mergeCell ref="A2:J2"/>
    <mergeCell ref="A3:J3"/>
    <mergeCell ref="A4:J4"/>
    <mergeCell ref="A5:J5"/>
    <mergeCell ref="A6:J6"/>
    <mergeCell ref="A7:C7"/>
  </mergeCells>
  <pageMargins left="0.7" right="0.7" top="0.75" bottom="0.75" header="0.3" footer="0.3"/>
  <pageSetup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Q59"/>
  <sheetViews>
    <sheetView showGridLines="0" workbookViewId="0">
      <selection sqref="A1:H1"/>
    </sheetView>
  </sheetViews>
  <sheetFormatPr baseColWidth="10" defaultColWidth="11.453125" defaultRowHeight="15" x14ac:dyDescent="0.3"/>
  <cols>
    <col min="1" max="1" width="17.7265625" style="116" customWidth="1"/>
    <col min="2" max="2" width="44.453125" style="116" customWidth="1"/>
    <col min="3" max="3" width="13.81640625" style="116" customWidth="1"/>
    <col min="4" max="4" width="21.81640625" style="116" customWidth="1"/>
    <col min="5" max="5" width="21.7265625" style="116" customWidth="1"/>
    <col min="6" max="6" width="19.54296875" style="116" customWidth="1"/>
    <col min="7" max="161" width="11.453125" style="116"/>
    <col min="162" max="16384" width="11.453125" style="214"/>
  </cols>
  <sheetData>
    <row r="1" spans="1:16371" x14ac:dyDescent="0.3">
      <c r="A1" s="974"/>
      <c r="B1" s="974"/>
      <c r="C1" s="974"/>
      <c r="D1" s="974"/>
      <c r="E1" s="974"/>
    </row>
    <row r="2" spans="1:16371" x14ac:dyDescent="0.3">
      <c r="A2" s="752" t="s">
        <v>4160</v>
      </c>
      <c r="B2" s="752"/>
      <c r="C2" s="752"/>
      <c r="D2" s="752"/>
      <c r="E2" s="752"/>
      <c r="F2" s="752"/>
    </row>
    <row r="3" spans="1:16371" x14ac:dyDescent="0.3">
      <c r="A3" s="752" t="s">
        <v>30</v>
      </c>
      <c r="B3" s="752"/>
      <c r="C3" s="752"/>
      <c r="D3" s="752"/>
      <c r="E3" s="752"/>
      <c r="F3" s="752"/>
      <c r="G3" s="1747"/>
      <c r="H3" s="975"/>
      <c r="I3" s="975"/>
      <c r="J3" s="975"/>
      <c r="K3" s="975"/>
      <c r="L3" s="975"/>
      <c r="M3" s="975"/>
      <c r="N3" s="975"/>
      <c r="O3" s="975"/>
      <c r="P3" s="975"/>
      <c r="Q3" s="975"/>
      <c r="R3" s="975"/>
      <c r="S3" s="975"/>
      <c r="T3" s="975"/>
      <c r="U3" s="975"/>
      <c r="V3" s="975"/>
      <c r="W3" s="975"/>
      <c r="X3" s="975"/>
      <c r="Y3" s="975"/>
      <c r="Z3" s="975"/>
      <c r="AA3" s="975"/>
      <c r="AB3" s="975"/>
      <c r="AC3" s="975"/>
      <c r="AD3" s="975"/>
      <c r="AE3" s="975"/>
      <c r="AF3" s="975"/>
      <c r="AG3" s="975"/>
      <c r="AH3" s="975"/>
      <c r="AI3" s="975"/>
      <c r="AJ3" s="975"/>
      <c r="AK3" s="975"/>
      <c r="AL3" s="975"/>
      <c r="AM3" s="975"/>
      <c r="AN3" s="975"/>
      <c r="AO3" s="975"/>
      <c r="AP3" s="975"/>
      <c r="AQ3" s="975"/>
      <c r="AR3" s="975"/>
      <c r="AS3" s="975"/>
      <c r="AT3" s="975"/>
      <c r="AU3" s="975"/>
      <c r="AV3" s="975"/>
      <c r="AW3" s="975"/>
      <c r="AX3" s="975"/>
      <c r="AY3" s="975"/>
      <c r="AZ3" s="975"/>
      <c r="BA3" s="975"/>
      <c r="BB3" s="975"/>
      <c r="BC3" s="975"/>
      <c r="BD3" s="975"/>
      <c r="BE3" s="975"/>
      <c r="BF3" s="975"/>
      <c r="BG3" s="975"/>
      <c r="BH3" s="975"/>
      <c r="BI3" s="975"/>
      <c r="BJ3" s="975"/>
      <c r="BK3" s="975"/>
      <c r="BL3" s="975"/>
      <c r="BM3" s="975"/>
      <c r="BN3" s="975"/>
      <c r="BO3" s="975"/>
      <c r="BP3" s="975"/>
      <c r="BQ3" s="975"/>
      <c r="BR3" s="975"/>
      <c r="BS3" s="975"/>
      <c r="BT3" s="975"/>
      <c r="BU3" s="975"/>
      <c r="BV3" s="975"/>
      <c r="BW3" s="975"/>
      <c r="BX3" s="975"/>
      <c r="BY3" s="975"/>
      <c r="BZ3" s="975"/>
      <c r="CA3" s="975"/>
      <c r="CB3" s="975"/>
      <c r="CC3" s="975"/>
      <c r="CD3" s="975"/>
      <c r="CE3" s="975"/>
      <c r="CF3" s="975"/>
      <c r="CG3" s="975"/>
      <c r="CH3" s="975"/>
      <c r="CI3" s="975"/>
      <c r="CJ3" s="975"/>
      <c r="CK3" s="975"/>
      <c r="CL3" s="975"/>
      <c r="CM3" s="975"/>
      <c r="CN3" s="975"/>
      <c r="CO3" s="975"/>
      <c r="CP3" s="975"/>
      <c r="CQ3" s="975"/>
      <c r="CR3" s="975"/>
      <c r="CS3" s="975"/>
      <c r="CT3" s="975"/>
      <c r="CU3" s="975"/>
      <c r="CV3" s="975"/>
      <c r="CW3" s="975"/>
      <c r="CX3" s="975"/>
      <c r="CY3" s="975"/>
      <c r="CZ3" s="975"/>
      <c r="DA3" s="975"/>
      <c r="DB3" s="975"/>
      <c r="DC3" s="975"/>
      <c r="DD3" s="975"/>
      <c r="DE3" s="975"/>
      <c r="DF3" s="975"/>
      <c r="DG3" s="975"/>
      <c r="DH3" s="975"/>
      <c r="DI3" s="975"/>
      <c r="DJ3" s="975"/>
      <c r="DK3" s="975"/>
      <c r="DL3" s="975"/>
      <c r="DM3" s="975"/>
      <c r="DN3" s="975"/>
      <c r="DO3" s="975"/>
      <c r="DP3" s="975"/>
      <c r="DQ3" s="975"/>
      <c r="DR3" s="975"/>
      <c r="DS3" s="975"/>
      <c r="DT3" s="975"/>
      <c r="DU3" s="975"/>
      <c r="DV3" s="975"/>
      <c r="DW3" s="975"/>
      <c r="DX3" s="975"/>
      <c r="DY3" s="975"/>
      <c r="DZ3" s="975"/>
      <c r="EA3" s="975"/>
      <c r="EB3" s="975"/>
      <c r="EC3" s="975"/>
      <c r="ED3" s="975"/>
      <c r="EE3" s="975"/>
      <c r="EF3" s="975"/>
      <c r="EG3" s="975"/>
      <c r="EH3" s="975"/>
      <c r="EI3" s="975"/>
      <c r="EJ3" s="975"/>
      <c r="EK3" s="975"/>
      <c r="EL3" s="975"/>
      <c r="EM3" s="975"/>
      <c r="EN3" s="975"/>
      <c r="EO3" s="975"/>
      <c r="EP3" s="975"/>
      <c r="EQ3" s="975"/>
      <c r="ER3" s="975"/>
      <c r="ES3" s="975"/>
      <c r="ET3" s="975"/>
      <c r="EU3" s="975"/>
      <c r="EV3" s="975"/>
      <c r="EW3" s="975"/>
      <c r="EX3" s="975"/>
      <c r="EY3" s="975"/>
      <c r="EZ3" s="975"/>
      <c r="FA3" s="975"/>
      <c r="FB3" s="975"/>
      <c r="FC3" s="975"/>
      <c r="FD3" s="975"/>
      <c r="FE3" s="975"/>
      <c r="FF3" s="975"/>
      <c r="FG3" s="975"/>
      <c r="FH3" s="975"/>
      <c r="FI3" s="975"/>
      <c r="FJ3" s="975"/>
      <c r="FK3" s="975"/>
      <c r="FL3" s="975"/>
      <c r="FM3" s="975"/>
      <c r="FN3" s="975"/>
      <c r="FO3" s="975"/>
      <c r="FP3" s="975"/>
      <c r="FQ3" s="975"/>
      <c r="FR3" s="975"/>
      <c r="FS3" s="975"/>
      <c r="FT3" s="975"/>
      <c r="FU3" s="975"/>
      <c r="FV3" s="975"/>
      <c r="FW3" s="975"/>
      <c r="FX3" s="975"/>
      <c r="FY3" s="975"/>
      <c r="FZ3" s="975"/>
      <c r="GA3" s="975"/>
      <c r="GB3" s="975"/>
      <c r="GC3" s="975"/>
      <c r="GD3" s="975"/>
      <c r="GE3" s="975"/>
      <c r="GF3" s="975"/>
      <c r="GG3" s="975"/>
      <c r="GH3" s="975"/>
      <c r="GI3" s="975"/>
      <c r="GJ3" s="975"/>
      <c r="GK3" s="975"/>
      <c r="GL3" s="975"/>
      <c r="GM3" s="975"/>
      <c r="GN3" s="975"/>
      <c r="GO3" s="975"/>
      <c r="GP3" s="975"/>
      <c r="GQ3" s="975"/>
      <c r="GR3" s="975"/>
      <c r="GS3" s="975"/>
      <c r="GT3" s="975"/>
      <c r="GU3" s="975"/>
      <c r="GV3" s="975"/>
      <c r="GW3" s="975"/>
      <c r="GX3" s="975"/>
      <c r="GY3" s="975"/>
      <c r="GZ3" s="975"/>
      <c r="HA3" s="975"/>
      <c r="HB3" s="975"/>
      <c r="HC3" s="975"/>
      <c r="HD3" s="975"/>
      <c r="HE3" s="975"/>
      <c r="HF3" s="975"/>
      <c r="HG3" s="975"/>
      <c r="HH3" s="975"/>
      <c r="HI3" s="975"/>
      <c r="HJ3" s="975"/>
      <c r="HK3" s="975"/>
      <c r="HL3" s="975"/>
      <c r="HM3" s="975"/>
      <c r="HN3" s="975"/>
      <c r="HO3" s="975"/>
      <c r="HP3" s="975"/>
      <c r="HQ3" s="975"/>
      <c r="HR3" s="975"/>
      <c r="HS3" s="975"/>
      <c r="HT3" s="975"/>
      <c r="HU3" s="975"/>
      <c r="HV3" s="975"/>
      <c r="HW3" s="975"/>
      <c r="HX3" s="975"/>
      <c r="HY3" s="975"/>
      <c r="HZ3" s="975"/>
      <c r="IA3" s="975"/>
      <c r="IB3" s="975"/>
      <c r="IC3" s="975"/>
      <c r="ID3" s="975"/>
      <c r="IE3" s="975"/>
      <c r="IF3" s="975"/>
      <c r="IG3" s="975"/>
      <c r="IH3" s="975"/>
      <c r="II3" s="975"/>
      <c r="IJ3" s="975"/>
      <c r="IK3" s="975"/>
      <c r="IL3" s="975"/>
      <c r="IM3" s="975"/>
      <c r="IN3" s="975"/>
      <c r="IO3" s="975"/>
      <c r="IP3" s="975"/>
      <c r="IQ3" s="975"/>
      <c r="IR3" s="975"/>
      <c r="IS3" s="975"/>
      <c r="IT3" s="975"/>
      <c r="IU3" s="975"/>
      <c r="IV3" s="975"/>
      <c r="IW3" s="975"/>
      <c r="IX3" s="975"/>
      <c r="IY3" s="975"/>
      <c r="IZ3" s="975"/>
      <c r="JA3" s="975"/>
      <c r="JB3" s="975"/>
      <c r="JC3" s="975"/>
      <c r="JD3" s="975"/>
      <c r="JE3" s="975"/>
      <c r="JF3" s="975"/>
      <c r="JG3" s="975"/>
      <c r="JH3" s="975"/>
      <c r="JI3" s="975"/>
      <c r="JJ3" s="975"/>
      <c r="JK3" s="975"/>
      <c r="JL3" s="975"/>
      <c r="JM3" s="975"/>
      <c r="JN3" s="975"/>
      <c r="JO3" s="975"/>
      <c r="JP3" s="975"/>
      <c r="JQ3" s="975"/>
      <c r="JR3" s="975"/>
      <c r="JS3" s="975"/>
      <c r="JT3" s="975"/>
      <c r="JU3" s="975"/>
      <c r="JV3" s="975"/>
      <c r="JW3" s="975"/>
      <c r="JX3" s="975"/>
      <c r="JY3" s="975"/>
      <c r="JZ3" s="975"/>
      <c r="KA3" s="975"/>
      <c r="KB3" s="975"/>
      <c r="KC3" s="975"/>
      <c r="KD3" s="975"/>
      <c r="KE3" s="975"/>
      <c r="KF3" s="975"/>
      <c r="KG3" s="975"/>
      <c r="KH3" s="975"/>
      <c r="KI3" s="975"/>
      <c r="KJ3" s="975"/>
      <c r="KK3" s="975"/>
      <c r="KL3" s="975"/>
      <c r="KM3" s="975"/>
      <c r="KN3" s="975"/>
      <c r="KO3" s="975"/>
      <c r="KP3" s="975"/>
      <c r="KQ3" s="975"/>
      <c r="KR3" s="975"/>
      <c r="KS3" s="975"/>
      <c r="KT3" s="975"/>
      <c r="KU3" s="975"/>
      <c r="KV3" s="975"/>
      <c r="KW3" s="975"/>
      <c r="KX3" s="975"/>
      <c r="KY3" s="975"/>
      <c r="KZ3" s="975"/>
      <c r="LA3" s="975"/>
      <c r="LB3" s="975"/>
      <c r="LC3" s="975"/>
      <c r="LD3" s="975"/>
      <c r="LE3" s="975"/>
      <c r="LF3" s="975"/>
      <c r="LG3" s="975"/>
      <c r="LH3" s="975"/>
      <c r="LI3" s="975"/>
      <c r="LJ3" s="975"/>
      <c r="LK3" s="975"/>
      <c r="LL3" s="975"/>
      <c r="LM3" s="975"/>
      <c r="LN3" s="975"/>
      <c r="LO3" s="975"/>
      <c r="LP3" s="975"/>
      <c r="LQ3" s="975"/>
      <c r="LR3" s="975"/>
      <c r="LS3" s="975"/>
      <c r="LT3" s="975"/>
      <c r="LU3" s="975"/>
      <c r="LV3" s="975"/>
      <c r="LW3" s="975"/>
      <c r="LX3" s="975"/>
      <c r="LY3" s="975"/>
      <c r="LZ3" s="975"/>
      <c r="MA3" s="975"/>
      <c r="MB3" s="975"/>
      <c r="MC3" s="975"/>
      <c r="MD3" s="975"/>
      <c r="ME3" s="975"/>
      <c r="MF3" s="975"/>
      <c r="MG3" s="975"/>
      <c r="MH3" s="975"/>
      <c r="MI3" s="975"/>
      <c r="MJ3" s="975"/>
      <c r="MK3" s="975"/>
      <c r="ML3" s="975"/>
      <c r="MM3" s="975"/>
      <c r="MN3" s="975"/>
      <c r="MO3" s="975"/>
      <c r="MP3" s="975"/>
      <c r="MQ3" s="975"/>
      <c r="MR3" s="975"/>
      <c r="MS3" s="975"/>
      <c r="MT3" s="975"/>
      <c r="MU3" s="975"/>
      <c r="MV3" s="975"/>
      <c r="MW3" s="975"/>
      <c r="MX3" s="975"/>
      <c r="MY3" s="975"/>
      <c r="MZ3" s="975"/>
      <c r="NA3" s="975"/>
      <c r="NB3" s="975"/>
      <c r="NC3" s="975"/>
      <c r="ND3" s="975"/>
      <c r="NE3" s="975"/>
      <c r="NF3" s="975"/>
      <c r="NG3" s="975"/>
      <c r="NH3" s="975"/>
      <c r="NI3" s="975"/>
      <c r="NJ3" s="975"/>
      <c r="NK3" s="975"/>
      <c r="NL3" s="975"/>
      <c r="NM3" s="975"/>
      <c r="NN3" s="975"/>
      <c r="NO3" s="975"/>
      <c r="NP3" s="975"/>
      <c r="NQ3" s="975"/>
      <c r="NR3" s="975"/>
      <c r="NS3" s="975"/>
      <c r="NT3" s="975"/>
      <c r="NU3" s="975"/>
      <c r="NV3" s="975"/>
      <c r="NW3" s="975"/>
      <c r="NX3" s="975"/>
      <c r="NY3" s="975"/>
      <c r="NZ3" s="975"/>
      <c r="OA3" s="975"/>
      <c r="OB3" s="975"/>
      <c r="OC3" s="975"/>
      <c r="OD3" s="975"/>
      <c r="OE3" s="975"/>
      <c r="OF3" s="975"/>
      <c r="OG3" s="975"/>
      <c r="OH3" s="975"/>
      <c r="OI3" s="975"/>
      <c r="OJ3" s="975"/>
      <c r="OK3" s="975"/>
      <c r="OL3" s="975"/>
      <c r="OM3" s="975"/>
      <c r="ON3" s="975"/>
      <c r="OO3" s="975"/>
      <c r="OP3" s="975"/>
      <c r="OQ3" s="975"/>
      <c r="OR3" s="975"/>
      <c r="OS3" s="975"/>
      <c r="OT3" s="975"/>
      <c r="OU3" s="975"/>
      <c r="OV3" s="975"/>
      <c r="OW3" s="975"/>
      <c r="OX3" s="975"/>
      <c r="OY3" s="975"/>
      <c r="OZ3" s="975"/>
      <c r="PA3" s="975"/>
      <c r="PB3" s="975"/>
      <c r="PC3" s="975"/>
      <c r="PD3" s="975"/>
      <c r="PE3" s="975"/>
      <c r="PF3" s="975"/>
      <c r="PG3" s="975"/>
      <c r="PH3" s="975"/>
      <c r="PI3" s="975"/>
      <c r="PJ3" s="975"/>
      <c r="PK3" s="975"/>
      <c r="PL3" s="975"/>
      <c r="PM3" s="975"/>
      <c r="PN3" s="975"/>
      <c r="PO3" s="975"/>
      <c r="PP3" s="975"/>
      <c r="PQ3" s="975"/>
      <c r="PR3" s="975"/>
      <c r="PS3" s="975"/>
      <c r="PT3" s="975"/>
      <c r="PU3" s="975"/>
      <c r="PV3" s="975"/>
      <c r="PW3" s="975"/>
      <c r="PX3" s="975"/>
      <c r="PY3" s="975"/>
      <c r="PZ3" s="975"/>
      <c r="QA3" s="975"/>
      <c r="QB3" s="975"/>
      <c r="QC3" s="975"/>
      <c r="QD3" s="975"/>
      <c r="QE3" s="975"/>
      <c r="QF3" s="975"/>
      <c r="QG3" s="975"/>
      <c r="QH3" s="975"/>
      <c r="QI3" s="975"/>
      <c r="QJ3" s="975"/>
      <c r="QK3" s="975"/>
      <c r="QL3" s="975"/>
      <c r="QM3" s="975"/>
      <c r="QN3" s="975"/>
      <c r="QO3" s="975"/>
      <c r="QP3" s="975"/>
      <c r="QQ3" s="975"/>
      <c r="QR3" s="975"/>
      <c r="QS3" s="975"/>
      <c r="QT3" s="975"/>
      <c r="QU3" s="975"/>
      <c r="QV3" s="975"/>
      <c r="QW3" s="975"/>
      <c r="QX3" s="975"/>
      <c r="QY3" s="975"/>
      <c r="QZ3" s="975"/>
      <c r="RA3" s="975"/>
      <c r="RB3" s="975"/>
      <c r="RC3" s="975"/>
      <c r="RD3" s="975"/>
      <c r="RE3" s="975"/>
      <c r="RF3" s="975"/>
      <c r="RG3" s="975"/>
      <c r="RH3" s="975"/>
      <c r="RI3" s="975"/>
      <c r="RJ3" s="975"/>
      <c r="RK3" s="975"/>
      <c r="RL3" s="975"/>
      <c r="RM3" s="975"/>
      <c r="RN3" s="975"/>
      <c r="RO3" s="975"/>
      <c r="RP3" s="975"/>
      <c r="RQ3" s="975"/>
      <c r="RR3" s="975"/>
      <c r="RS3" s="975"/>
      <c r="RT3" s="975"/>
      <c r="RU3" s="975"/>
      <c r="RV3" s="975"/>
      <c r="RW3" s="975"/>
      <c r="RX3" s="975"/>
      <c r="RY3" s="975"/>
      <c r="RZ3" s="975"/>
      <c r="SA3" s="975"/>
      <c r="SB3" s="975"/>
      <c r="SC3" s="975"/>
      <c r="SD3" s="975"/>
      <c r="SE3" s="975"/>
      <c r="SF3" s="975"/>
      <c r="SG3" s="975"/>
      <c r="SH3" s="975"/>
      <c r="SI3" s="975"/>
      <c r="SJ3" s="975"/>
      <c r="SK3" s="975"/>
      <c r="SL3" s="975"/>
      <c r="SM3" s="975"/>
      <c r="SN3" s="975"/>
      <c r="SO3" s="975"/>
      <c r="SP3" s="975"/>
      <c r="SQ3" s="975"/>
      <c r="SR3" s="975"/>
      <c r="SS3" s="975"/>
      <c r="ST3" s="975"/>
      <c r="SU3" s="975"/>
      <c r="SV3" s="975"/>
      <c r="SW3" s="975"/>
      <c r="SX3" s="975"/>
      <c r="SY3" s="975"/>
      <c r="SZ3" s="975"/>
      <c r="TA3" s="975"/>
      <c r="TB3" s="975"/>
      <c r="TC3" s="975"/>
      <c r="TD3" s="975"/>
      <c r="TE3" s="975"/>
      <c r="TF3" s="975"/>
      <c r="TG3" s="975"/>
      <c r="TH3" s="975"/>
      <c r="TI3" s="975"/>
      <c r="TJ3" s="975"/>
      <c r="TK3" s="975"/>
      <c r="TL3" s="975"/>
      <c r="TM3" s="975"/>
      <c r="TN3" s="975"/>
      <c r="TO3" s="975"/>
      <c r="TP3" s="975"/>
      <c r="TQ3" s="975"/>
      <c r="TR3" s="975"/>
      <c r="TS3" s="975"/>
      <c r="TT3" s="975"/>
      <c r="TU3" s="975"/>
      <c r="TV3" s="975"/>
      <c r="TW3" s="975"/>
      <c r="TX3" s="975"/>
      <c r="TY3" s="975"/>
      <c r="TZ3" s="975"/>
      <c r="UA3" s="975"/>
      <c r="UB3" s="975"/>
      <c r="UC3" s="975"/>
      <c r="UD3" s="975"/>
      <c r="UE3" s="975"/>
      <c r="UF3" s="975"/>
      <c r="UG3" s="975"/>
      <c r="UH3" s="975"/>
      <c r="UI3" s="975"/>
      <c r="UJ3" s="975"/>
      <c r="UK3" s="975"/>
      <c r="UL3" s="975"/>
      <c r="UM3" s="975"/>
      <c r="UN3" s="975"/>
      <c r="UO3" s="975"/>
      <c r="UP3" s="975"/>
      <c r="UQ3" s="975"/>
      <c r="UR3" s="975"/>
      <c r="US3" s="975"/>
      <c r="UT3" s="975"/>
      <c r="UU3" s="975"/>
      <c r="UV3" s="975"/>
      <c r="UW3" s="975"/>
      <c r="UX3" s="975"/>
      <c r="UY3" s="975"/>
      <c r="UZ3" s="975"/>
      <c r="VA3" s="975"/>
      <c r="VB3" s="975"/>
      <c r="VC3" s="975"/>
      <c r="VD3" s="975"/>
      <c r="VE3" s="975"/>
      <c r="VF3" s="975"/>
      <c r="VG3" s="975"/>
      <c r="VH3" s="975"/>
      <c r="VI3" s="975"/>
      <c r="VJ3" s="975"/>
      <c r="VK3" s="975"/>
      <c r="VL3" s="975"/>
      <c r="VM3" s="975"/>
      <c r="VN3" s="975"/>
      <c r="VO3" s="975"/>
      <c r="VP3" s="975"/>
      <c r="VQ3" s="975"/>
      <c r="VR3" s="975"/>
      <c r="VS3" s="975"/>
      <c r="VT3" s="975"/>
      <c r="VU3" s="975"/>
      <c r="VV3" s="975"/>
      <c r="VW3" s="975"/>
      <c r="VX3" s="975"/>
      <c r="VY3" s="975"/>
      <c r="VZ3" s="975"/>
      <c r="WA3" s="975"/>
      <c r="WB3" s="975"/>
      <c r="WC3" s="975"/>
      <c r="WD3" s="975"/>
      <c r="WE3" s="975"/>
      <c r="WF3" s="975"/>
      <c r="WG3" s="975"/>
      <c r="WH3" s="975"/>
      <c r="WI3" s="975"/>
      <c r="WJ3" s="975"/>
      <c r="WK3" s="975"/>
      <c r="WL3" s="975"/>
      <c r="WM3" s="975"/>
      <c r="WN3" s="975"/>
      <c r="WO3" s="975"/>
      <c r="WP3" s="975"/>
      <c r="WQ3" s="975"/>
      <c r="WR3" s="975"/>
      <c r="WS3" s="975"/>
      <c r="WT3" s="975"/>
      <c r="WU3" s="975"/>
      <c r="WV3" s="975"/>
      <c r="WW3" s="975"/>
      <c r="WX3" s="975"/>
      <c r="WY3" s="975"/>
      <c r="WZ3" s="975"/>
      <c r="XA3" s="975"/>
      <c r="XB3" s="975"/>
      <c r="XC3" s="975"/>
      <c r="XD3" s="975"/>
      <c r="XE3" s="975"/>
      <c r="XF3" s="975"/>
      <c r="XG3" s="975"/>
      <c r="XH3" s="975"/>
      <c r="XI3" s="975"/>
      <c r="XJ3" s="975"/>
      <c r="XK3" s="975"/>
      <c r="XL3" s="975"/>
      <c r="XM3" s="975"/>
      <c r="XN3" s="975"/>
      <c r="XO3" s="975"/>
      <c r="XP3" s="975"/>
      <c r="XQ3" s="975"/>
      <c r="XR3" s="975"/>
      <c r="XS3" s="975"/>
      <c r="XT3" s="975"/>
      <c r="XU3" s="975"/>
      <c r="XV3" s="975"/>
      <c r="XW3" s="975"/>
      <c r="XX3" s="975"/>
      <c r="XY3" s="975"/>
      <c r="XZ3" s="975"/>
      <c r="YA3" s="975"/>
      <c r="YB3" s="975"/>
      <c r="YC3" s="975"/>
      <c r="YD3" s="975"/>
      <c r="YE3" s="975"/>
      <c r="YF3" s="975"/>
      <c r="YG3" s="975"/>
      <c r="YH3" s="975"/>
      <c r="YI3" s="975"/>
      <c r="YJ3" s="975"/>
      <c r="YK3" s="975"/>
      <c r="YL3" s="975"/>
      <c r="YM3" s="975"/>
      <c r="YN3" s="975"/>
      <c r="YO3" s="975"/>
      <c r="YP3" s="975"/>
      <c r="YQ3" s="975"/>
      <c r="YR3" s="975"/>
      <c r="YS3" s="975"/>
      <c r="YT3" s="975"/>
      <c r="YU3" s="975"/>
      <c r="YV3" s="975"/>
      <c r="YW3" s="975"/>
      <c r="YX3" s="975"/>
      <c r="YY3" s="975"/>
      <c r="YZ3" s="975"/>
      <c r="ZA3" s="975"/>
      <c r="ZB3" s="975"/>
      <c r="ZC3" s="975"/>
      <c r="ZD3" s="975"/>
      <c r="ZE3" s="975"/>
      <c r="ZF3" s="975"/>
      <c r="ZG3" s="975"/>
      <c r="ZH3" s="975"/>
      <c r="ZI3" s="975"/>
      <c r="ZJ3" s="975"/>
      <c r="ZK3" s="975"/>
      <c r="ZL3" s="975"/>
      <c r="ZM3" s="975"/>
      <c r="ZN3" s="975"/>
      <c r="ZO3" s="975"/>
      <c r="ZP3" s="975"/>
      <c r="ZQ3" s="975"/>
      <c r="ZR3" s="975"/>
      <c r="ZS3" s="975"/>
      <c r="ZT3" s="975"/>
      <c r="ZU3" s="975"/>
      <c r="ZV3" s="975"/>
      <c r="ZW3" s="975"/>
      <c r="ZX3" s="975"/>
      <c r="ZY3" s="975"/>
      <c r="ZZ3" s="975"/>
      <c r="AAA3" s="975"/>
      <c r="AAB3" s="975"/>
      <c r="AAC3" s="975"/>
      <c r="AAD3" s="975"/>
      <c r="AAE3" s="975"/>
      <c r="AAF3" s="975"/>
      <c r="AAG3" s="975"/>
      <c r="AAH3" s="975"/>
      <c r="AAI3" s="975"/>
      <c r="AAJ3" s="975"/>
      <c r="AAK3" s="975"/>
      <c r="AAL3" s="975"/>
      <c r="AAM3" s="975"/>
      <c r="AAN3" s="975"/>
      <c r="AAO3" s="975"/>
      <c r="AAP3" s="975"/>
      <c r="AAQ3" s="975"/>
      <c r="AAR3" s="975"/>
      <c r="AAS3" s="975"/>
      <c r="AAT3" s="975"/>
      <c r="AAU3" s="975"/>
      <c r="AAV3" s="975"/>
      <c r="AAW3" s="975"/>
      <c r="AAX3" s="975"/>
      <c r="AAY3" s="975"/>
      <c r="AAZ3" s="975"/>
      <c r="ABA3" s="975"/>
      <c r="ABB3" s="975"/>
      <c r="ABC3" s="975"/>
      <c r="ABD3" s="975"/>
      <c r="ABE3" s="975"/>
      <c r="ABF3" s="975"/>
      <c r="ABG3" s="975"/>
      <c r="ABH3" s="975"/>
      <c r="ABI3" s="975"/>
      <c r="ABJ3" s="975"/>
      <c r="ABK3" s="975"/>
      <c r="ABL3" s="975"/>
      <c r="ABM3" s="975"/>
      <c r="ABN3" s="975"/>
      <c r="ABO3" s="975"/>
      <c r="ABP3" s="975"/>
      <c r="ABQ3" s="975"/>
      <c r="ABR3" s="975"/>
      <c r="ABS3" s="975"/>
      <c r="ABT3" s="975"/>
      <c r="ABU3" s="975"/>
      <c r="ABV3" s="975"/>
      <c r="ABW3" s="975"/>
      <c r="ABX3" s="975"/>
      <c r="ABY3" s="975"/>
      <c r="ABZ3" s="975"/>
      <c r="ACA3" s="975"/>
      <c r="ACB3" s="975"/>
      <c r="ACC3" s="975"/>
      <c r="ACD3" s="975"/>
      <c r="ACE3" s="975"/>
      <c r="ACF3" s="975"/>
      <c r="ACG3" s="975"/>
      <c r="ACH3" s="975"/>
      <c r="ACI3" s="975"/>
      <c r="ACJ3" s="975"/>
      <c r="ACK3" s="975"/>
      <c r="ACL3" s="975"/>
      <c r="ACM3" s="975"/>
      <c r="ACN3" s="975"/>
      <c r="ACO3" s="975"/>
      <c r="ACP3" s="975"/>
      <c r="ACQ3" s="975"/>
      <c r="ACR3" s="975"/>
      <c r="ACS3" s="975"/>
      <c r="ACT3" s="975"/>
      <c r="ACU3" s="975"/>
      <c r="ACV3" s="975"/>
      <c r="ACW3" s="975"/>
      <c r="ACX3" s="975"/>
      <c r="ACY3" s="975"/>
      <c r="ACZ3" s="975"/>
      <c r="ADA3" s="975"/>
      <c r="ADB3" s="975"/>
      <c r="ADC3" s="975"/>
      <c r="ADD3" s="975"/>
      <c r="ADE3" s="975"/>
      <c r="ADF3" s="975"/>
      <c r="ADG3" s="975"/>
      <c r="ADH3" s="975"/>
      <c r="ADI3" s="975"/>
      <c r="ADJ3" s="975"/>
      <c r="ADK3" s="975"/>
      <c r="ADL3" s="975"/>
      <c r="ADM3" s="975"/>
      <c r="ADN3" s="975"/>
      <c r="ADO3" s="975"/>
      <c r="ADP3" s="975"/>
      <c r="ADQ3" s="975"/>
      <c r="ADR3" s="975"/>
      <c r="ADS3" s="975"/>
      <c r="ADT3" s="975"/>
      <c r="ADU3" s="975"/>
      <c r="ADV3" s="975"/>
      <c r="ADW3" s="975"/>
      <c r="ADX3" s="975"/>
      <c r="ADY3" s="975"/>
      <c r="ADZ3" s="975"/>
      <c r="AEA3" s="975"/>
      <c r="AEB3" s="975"/>
      <c r="AEC3" s="975"/>
      <c r="AED3" s="975"/>
      <c r="AEE3" s="975"/>
      <c r="AEF3" s="975"/>
      <c r="AEG3" s="975"/>
      <c r="AEH3" s="975"/>
      <c r="AEI3" s="975"/>
      <c r="AEJ3" s="975"/>
      <c r="AEK3" s="975"/>
      <c r="AEL3" s="975"/>
      <c r="AEM3" s="975"/>
      <c r="AEN3" s="975"/>
      <c r="AEO3" s="975"/>
      <c r="AEP3" s="975"/>
      <c r="AEQ3" s="975"/>
      <c r="AER3" s="975"/>
      <c r="AES3" s="975"/>
      <c r="AET3" s="975"/>
      <c r="AEU3" s="975"/>
      <c r="AEV3" s="975"/>
      <c r="AEW3" s="975"/>
      <c r="AEX3" s="975"/>
      <c r="AEY3" s="975"/>
      <c r="AEZ3" s="975"/>
      <c r="AFA3" s="975"/>
      <c r="AFB3" s="975"/>
      <c r="AFC3" s="975"/>
      <c r="AFD3" s="975"/>
      <c r="AFE3" s="975"/>
      <c r="AFF3" s="975"/>
      <c r="AFG3" s="975"/>
      <c r="AFH3" s="975"/>
      <c r="AFI3" s="975"/>
      <c r="AFJ3" s="975"/>
      <c r="AFK3" s="975"/>
      <c r="AFL3" s="975"/>
      <c r="AFM3" s="975"/>
      <c r="AFN3" s="975"/>
      <c r="AFO3" s="975"/>
      <c r="AFP3" s="975"/>
      <c r="AFQ3" s="975"/>
      <c r="AFR3" s="975"/>
      <c r="AFS3" s="975"/>
      <c r="AFT3" s="975"/>
      <c r="AFU3" s="975"/>
      <c r="AFV3" s="975"/>
      <c r="AFW3" s="975"/>
      <c r="AFX3" s="975"/>
      <c r="AFY3" s="975"/>
      <c r="AFZ3" s="975"/>
      <c r="AGA3" s="975"/>
      <c r="AGB3" s="975"/>
      <c r="AGC3" s="975"/>
      <c r="AGD3" s="975"/>
      <c r="AGE3" s="975"/>
      <c r="AGF3" s="975"/>
      <c r="AGG3" s="975"/>
      <c r="AGH3" s="975"/>
      <c r="AGI3" s="975"/>
      <c r="AGJ3" s="975"/>
      <c r="AGK3" s="975"/>
      <c r="AGL3" s="975"/>
      <c r="AGM3" s="975"/>
      <c r="AGN3" s="975"/>
      <c r="AGO3" s="975"/>
      <c r="AGP3" s="975"/>
      <c r="AGQ3" s="975"/>
      <c r="AGR3" s="975"/>
      <c r="AGS3" s="975"/>
      <c r="AGT3" s="975"/>
      <c r="AGU3" s="975"/>
      <c r="AGV3" s="975"/>
      <c r="AGW3" s="975"/>
      <c r="AGX3" s="975"/>
      <c r="AGY3" s="975"/>
      <c r="AGZ3" s="975"/>
      <c r="AHA3" s="975"/>
      <c r="AHB3" s="975"/>
      <c r="AHC3" s="975"/>
      <c r="AHD3" s="975"/>
      <c r="AHE3" s="975"/>
      <c r="AHF3" s="975"/>
      <c r="AHG3" s="975"/>
      <c r="AHH3" s="975"/>
      <c r="AHI3" s="975"/>
      <c r="AHJ3" s="975"/>
      <c r="AHK3" s="975"/>
      <c r="AHL3" s="975"/>
      <c r="AHM3" s="975"/>
      <c r="AHN3" s="975"/>
      <c r="AHO3" s="975"/>
      <c r="AHP3" s="975"/>
      <c r="AHQ3" s="975"/>
      <c r="AHR3" s="975"/>
      <c r="AHS3" s="975"/>
      <c r="AHT3" s="975"/>
      <c r="AHU3" s="975"/>
      <c r="AHV3" s="975"/>
      <c r="AHW3" s="975"/>
      <c r="AHX3" s="975"/>
      <c r="AHY3" s="975"/>
      <c r="AHZ3" s="975"/>
      <c r="AIA3" s="975"/>
      <c r="AIB3" s="975"/>
      <c r="AIC3" s="975"/>
      <c r="AID3" s="975"/>
      <c r="AIE3" s="975"/>
      <c r="AIF3" s="975"/>
      <c r="AIG3" s="975"/>
      <c r="AIH3" s="975"/>
      <c r="AII3" s="975"/>
      <c r="AIJ3" s="975"/>
      <c r="AIK3" s="975"/>
      <c r="AIL3" s="975"/>
      <c r="AIM3" s="975"/>
      <c r="AIN3" s="975"/>
      <c r="AIO3" s="975"/>
      <c r="AIP3" s="975"/>
      <c r="AIQ3" s="975"/>
      <c r="AIR3" s="975"/>
      <c r="AIS3" s="975"/>
      <c r="AIT3" s="975"/>
      <c r="AIU3" s="975"/>
      <c r="AIV3" s="975"/>
      <c r="AIW3" s="975"/>
      <c r="AIX3" s="975"/>
      <c r="AIY3" s="975"/>
      <c r="AIZ3" s="975"/>
      <c r="AJA3" s="975"/>
      <c r="AJB3" s="975"/>
      <c r="AJC3" s="975"/>
      <c r="AJD3" s="975"/>
      <c r="AJE3" s="975"/>
      <c r="AJF3" s="975"/>
      <c r="AJG3" s="975"/>
      <c r="AJH3" s="975"/>
      <c r="AJI3" s="975"/>
      <c r="AJJ3" s="975"/>
      <c r="AJK3" s="975"/>
      <c r="AJL3" s="975"/>
      <c r="AJM3" s="975"/>
      <c r="AJN3" s="975"/>
      <c r="AJO3" s="975"/>
      <c r="AJP3" s="975"/>
      <c r="AJQ3" s="975"/>
      <c r="AJR3" s="975"/>
      <c r="AJS3" s="975"/>
      <c r="AJT3" s="975"/>
      <c r="AJU3" s="975"/>
      <c r="AJV3" s="975"/>
      <c r="AJW3" s="975"/>
      <c r="AJX3" s="975"/>
      <c r="AJY3" s="975"/>
      <c r="AJZ3" s="975"/>
      <c r="AKA3" s="975"/>
      <c r="AKB3" s="975"/>
      <c r="AKC3" s="975"/>
      <c r="AKD3" s="975"/>
      <c r="AKE3" s="975"/>
      <c r="AKF3" s="975"/>
      <c r="AKG3" s="975"/>
      <c r="AKH3" s="975"/>
      <c r="AKI3" s="975"/>
      <c r="AKJ3" s="975"/>
      <c r="AKK3" s="975"/>
      <c r="AKL3" s="975"/>
      <c r="AKM3" s="975"/>
      <c r="AKN3" s="975"/>
      <c r="AKO3" s="975"/>
      <c r="AKP3" s="975"/>
      <c r="AKQ3" s="975"/>
      <c r="AKR3" s="975"/>
      <c r="AKS3" s="975"/>
      <c r="AKT3" s="975"/>
      <c r="AKU3" s="975"/>
      <c r="AKV3" s="975"/>
      <c r="AKW3" s="975"/>
      <c r="AKX3" s="975"/>
      <c r="AKY3" s="975"/>
      <c r="AKZ3" s="975"/>
      <c r="ALA3" s="975"/>
      <c r="ALB3" s="975"/>
      <c r="ALC3" s="975"/>
      <c r="ALD3" s="975"/>
      <c r="ALE3" s="975"/>
      <c r="ALF3" s="975"/>
      <c r="ALG3" s="975"/>
      <c r="ALH3" s="975"/>
      <c r="ALI3" s="975"/>
      <c r="ALJ3" s="975"/>
      <c r="ALK3" s="975"/>
      <c r="ALL3" s="975"/>
      <c r="ALM3" s="975"/>
      <c r="ALN3" s="975"/>
      <c r="ALO3" s="975"/>
      <c r="ALP3" s="975"/>
      <c r="ALQ3" s="975"/>
      <c r="ALR3" s="975"/>
      <c r="ALS3" s="975"/>
      <c r="ALT3" s="975"/>
      <c r="ALU3" s="975"/>
      <c r="ALV3" s="975"/>
      <c r="ALW3" s="975"/>
      <c r="ALX3" s="975"/>
      <c r="ALY3" s="975"/>
      <c r="ALZ3" s="975"/>
      <c r="AMA3" s="975"/>
      <c r="AMB3" s="975"/>
      <c r="AMC3" s="975"/>
      <c r="AMD3" s="975"/>
      <c r="AME3" s="975"/>
      <c r="AMF3" s="975"/>
      <c r="AMG3" s="975"/>
      <c r="AMH3" s="975"/>
      <c r="AMI3" s="975"/>
      <c r="AMJ3" s="975"/>
      <c r="AMK3" s="975"/>
      <c r="AML3" s="975"/>
      <c r="AMM3" s="975"/>
      <c r="AMN3" s="975"/>
      <c r="AMO3" s="975"/>
      <c r="AMP3" s="975"/>
      <c r="AMQ3" s="975"/>
      <c r="AMR3" s="975"/>
      <c r="AMS3" s="975"/>
      <c r="AMT3" s="975"/>
      <c r="AMU3" s="975"/>
      <c r="AMV3" s="975"/>
      <c r="AMW3" s="975"/>
      <c r="AMX3" s="975"/>
      <c r="AMY3" s="975"/>
      <c r="AMZ3" s="975"/>
      <c r="ANA3" s="975"/>
      <c r="ANB3" s="975"/>
      <c r="ANC3" s="975"/>
      <c r="AND3" s="975"/>
      <c r="ANE3" s="975"/>
      <c r="ANF3" s="975"/>
      <c r="ANG3" s="975"/>
      <c r="ANH3" s="975"/>
      <c r="ANI3" s="975"/>
      <c r="ANJ3" s="975"/>
      <c r="ANK3" s="975"/>
      <c r="ANL3" s="975"/>
      <c r="ANM3" s="975"/>
      <c r="ANN3" s="975"/>
      <c r="ANO3" s="975"/>
      <c r="ANP3" s="975"/>
      <c r="ANQ3" s="975"/>
      <c r="ANR3" s="975"/>
      <c r="ANS3" s="975"/>
      <c r="ANT3" s="975"/>
      <c r="ANU3" s="975"/>
      <c r="ANV3" s="975"/>
      <c r="ANW3" s="975"/>
      <c r="ANX3" s="975"/>
      <c r="ANY3" s="975"/>
      <c r="ANZ3" s="975"/>
      <c r="AOA3" s="975"/>
      <c r="AOB3" s="975"/>
      <c r="AOC3" s="975"/>
      <c r="AOD3" s="975"/>
      <c r="AOE3" s="975"/>
      <c r="AOF3" s="975"/>
      <c r="AOG3" s="975"/>
      <c r="AOH3" s="975"/>
      <c r="AOI3" s="975"/>
      <c r="AOJ3" s="975"/>
      <c r="AOK3" s="975"/>
      <c r="AOL3" s="975"/>
      <c r="AOM3" s="975"/>
      <c r="AON3" s="975"/>
      <c r="AOO3" s="975"/>
      <c r="AOP3" s="975"/>
      <c r="AOQ3" s="975"/>
      <c r="AOR3" s="975"/>
      <c r="AOS3" s="975"/>
      <c r="AOT3" s="975"/>
      <c r="AOU3" s="975"/>
      <c r="AOV3" s="975"/>
      <c r="AOW3" s="975"/>
      <c r="AOX3" s="975"/>
      <c r="AOY3" s="975"/>
      <c r="AOZ3" s="975"/>
      <c r="APA3" s="975"/>
      <c r="APB3" s="975"/>
      <c r="APC3" s="975"/>
      <c r="APD3" s="975"/>
      <c r="APE3" s="975"/>
      <c r="APF3" s="975"/>
      <c r="APG3" s="975"/>
      <c r="APH3" s="975"/>
      <c r="API3" s="975"/>
      <c r="APJ3" s="975"/>
      <c r="APK3" s="975"/>
      <c r="APL3" s="975"/>
      <c r="APM3" s="975"/>
      <c r="APN3" s="975"/>
      <c r="APO3" s="975"/>
      <c r="APP3" s="975"/>
      <c r="APQ3" s="975"/>
      <c r="APR3" s="975"/>
      <c r="APS3" s="975"/>
      <c r="APT3" s="975"/>
      <c r="APU3" s="975"/>
      <c r="APV3" s="975"/>
      <c r="APW3" s="975"/>
      <c r="APX3" s="975"/>
      <c r="APY3" s="975"/>
      <c r="APZ3" s="975"/>
      <c r="AQA3" s="975"/>
      <c r="AQB3" s="975"/>
      <c r="AQC3" s="975"/>
      <c r="AQD3" s="975"/>
      <c r="AQE3" s="975"/>
      <c r="AQF3" s="975"/>
      <c r="AQG3" s="975"/>
      <c r="AQH3" s="975"/>
      <c r="AQI3" s="975"/>
      <c r="AQJ3" s="975"/>
      <c r="AQK3" s="975"/>
      <c r="AQL3" s="975"/>
      <c r="AQM3" s="975"/>
      <c r="AQN3" s="975"/>
      <c r="AQO3" s="975"/>
      <c r="AQP3" s="975"/>
      <c r="AQQ3" s="975"/>
      <c r="AQR3" s="975"/>
      <c r="AQS3" s="975"/>
      <c r="AQT3" s="975"/>
      <c r="AQU3" s="975"/>
      <c r="AQV3" s="975"/>
      <c r="AQW3" s="975"/>
      <c r="AQX3" s="975"/>
      <c r="AQY3" s="975"/>
      <c r="AQZ3" s="975"/>
      <c r="ARA3" s="975"/>
      <c r="ARB3" s="975"/>
      <c r="ARC3" s="975"/>
      <c r="ARD3" s="975"/>
      <c r="ARE3" s="975"/>
      <c r="ARF3" s="975"/>
      <c r="ARG3" s="975"/>
      <c r="ARH3" s="975"/>
      <c r="ARI3" s="975"/>
      <c r="ARJ3" s="975"/>
      <c r="ARK3" s="975"/>
      <c r="ARL3" s="975"/>
      <c r="ARM3" s="975"/>
      <c r="ARN3" s="975"/>
      <c r="ARO3" s="975"/>
      <c r="ARP3" s="975"/>
      <c r="ARQ3" s="975"/>
      <c r="ARR3" s="975"/>
      <c r="ARS3" s="975"/>
      <c r="ART3" s="975"/>
      <c r="ARU3" s="975"/>
      <c r="ARV3" s="975"/>
      <c r="ARW3" s="975"/>
      <c r="ARX3" s="975"/>
      <c r="ARY3" s="975"/>
      <c r="ARZ3" s="975"/>
      <c r="ASA3" s="975"/>
      <c r="ASB3" s="975"/>
      <c r="ASC3" s="975"/>
      <c r="ASD3" s="975"/>
      <c r="ASE3" s="975"/>
      <c r="ASF3" s="975"/>
      <c r="ASG3" s="975"/>
      <c r="ASH3" s="975"/>
      <c r="ASI3" s="975"/>
      <c r="ASJ3" s="975"/>
      <c r="ASK3" s="975"/>
      <c r="ASL3" s="975"/>
      <c r="ASM3" s="975"/>
      <c r="ASN3" s="975"/>
      <c r="ASO3" s="975"/>
      <c r="ASP3" s="975"/>
      <c r="ASQ3" s="975"/>
      <c r="ASR3" s="975"/>
      <c r="ASS3" s="975"/>
      <c r="AST3" s="975"/>
      <c r="ASU3" s="975"/>
      <c r="ASV3" s="975"/>
      <c r="ASW3" s="975"/>
      <c r="ASX3" s="975"/>
      <c r="ASY3" s="975"/>
      <c r="ASZ3" s="975"/>
      <c r="ATA3" s="975"/>
      <c r="ATB3" s="975"/>
      <c r="ATC3" s="975"/>
      <c r="ATD3" s="975"/>
      <c r="ATE3" s="975"/>
      <c r="ATF3" s="975"/>
      <c r="ATG3" s="975"/>
      <c r="ATH3" s="975"/>
      <c r="ATI3" s="975"/>
      <c r="ATJ3" s="975"/>
      <c r="ATK3" s="975"/>
      <c r="ATL3" s="975"/>
      <c r="ATM3" s="975"/>
      <c r="ATN3" s="975"/>
      <c r="ATO3" s="975"/>
      <c r="ATP3" s="975"/>
      <c r="ATQ3" s="975"/>
      <c r="ATR3" s="975"/>
      <c r="ATS3" s="975"/>
      <c r="ATT3" s="975"/>
      <c r="ATU3" s="975"/>
      <c r="ATV3" s="975"/>
      <c r="ATW3" s="975"/>
      <c r="ATX3" s="975"/>
      <c r="ATY3" s="975"/>
      <c r="ATZ3" s="975"/>
      <c r="AUA3" s="975"/>
      <c r="AUB3" s="975"/>
      <c r="AUC3" s="975"/>
      <c r="AUD3" s="975"/>
      <c r="AUE3" s="975"/>
      <c r="AUF3" s="975"/>
      <c r="AUG3" s="975"/>
      <c r="AUH3" s="975"/>
      <c r="AUI3" s="975"/>
      <c r="AUJ3" s="975"/>
      <c r="AUK3" s="975"/>
      <c r="AUL3" s="975"/>
      <c r="AUM3" s="975"/>
      <c r="AUN3" s="975"/>
      <c r="AUO3" s="975"/>
      <c r="AUP3" s="975"/>
      <c r="AUQ3" s="975"/>
      <c r="AUR3" s="975"/>
      <c r="AUS3" s="975"/>
      <c r="AUT3" s="975"/>
      <c r="AUU3" s="975"/>
      <c r="AUV3" s="975"/>
      <c r="AUW3" s="975"/>
      <c r="AUX3" s="975"/>
      <c r="AUY3" s="975"/>
      <c r="AUZ3" s="975"/>
      <c r="AVA3" s="975"/>
      <c r="AVB3" s="975"/>
      <c r="AVC3" s="975"/>
      <c r="AVD3" s="975"/>
      <c r="AVE3" s="975"/>
      <c r="AVF3" s="975"/>
      <c r="AVG3" s="975"/>
      <c r="AVH3" s="975"/>
      <c r="AVI3" s="975"/>
      <c r="AVJ3" s="975"/>
      <c r="AVK3" s="975"/>
      <c r="AVL3" s="975"/>
      <c r="AVM3" s="975"/>
      <c r="AVN3" s="975"/>
      <c r="AVO3" s="975"/>
      <c r="AVP3" s="975"/>
      <c r="AVQ3" s="975"/>
      <c r="AVR3" s="975"/>
      <c r="AVS3" s="975"/>
      <c r="AVT3" s="975"/>
      <c r="AVU3" s="975"/>
      <c r="AVV3" s="975"/>
      <c r="AVW3" s="975"/>
      <c r="AVX3" s="975"/>
      <c r="AVY3" s="975"/>
      <c r="AVZ3" s="975"/>
      <c r="AWA3" s="975"/>
      <c r="AWB3" s="975"/>
      <c r="AWC3" s="975"/>
      <c r="AWD3" s="975"/>
      <c r="AWE3" s="975"/>
      <c r="AWF3" s="975"/>
      <c r="AWG3" s="975"/>
      <c r="AWH3" s="975"/>
      <c r="AWI3" s="975"/>
      <c r="AWJ3" s="975"/>
      <c r="AWK3" s="975"/>
      <c r="AWL3" s="975"/>
      <c r="AWM3" s="975"/>
      <c r="AWN3" s="975"/>
      <c r="AWO3" s="975"/>
      <c r="AWP3" s="975"/>
      <c r="AWQ3" s="975"/>
      <c r="AWR3" s="975"/>
      <c r="AWS3" s="975"/>
      <c r="AWT3" s="975"/>
      <c r="AWU3" s="975"/>
      <c r="AWV3" s="975"/>
      <c r="AWW3" s="975"/>
      <c r="AWX3" s="975"/>
      <c r="AWY3" s="975"/>
      <c r="AWZ3" s="975"/>
      <c r="AXA3" s="975"/>
      <c r="AXB3" s="975"/>
      <c r="AXC3" s="975"/>
      <c r="AXD3" s="975"/>
      <c r="AXE3" s="975"/>
      <c r="AXF3" s="975"/>
      <c r="AXG3" s="975"/>
      <c r="AXH3" s="975"/>
      <c r="AXI3" s="975"/>
      <c r="AXJ3" s="975"/>
      <c r="AXK3" s="975"/>
      <c r="AXL3" s="975"/>
      <c r="AXM3" s="975"/>
      <c r="AXN3" s="975"/>
      <c r="AXO3" s="975"/>
      <c r="AXP3" s="975"/>
      <c r="AXQ3" s="975"/>
      <c r="AXR3" s="975"/>
      <c r="AXS3" s="975"/>
      <c r="AXT3" s="975"/>
      <c r="AXU3" s="975"/>
      <c r="AXV3" s="975"/>
      <c r="AXW3" s="975"/>
      <c r="AXX3" s="975"/>
      <c r="AXY3" s="975"/>
      <c r="AXZ3" s="975"/>
      <c r="AYA3" s="975"/>
      <c r="AYB3" s="975"/>
      <c r="AYC3" s="975"/>
      <c r="AYD3" s="975"/>
      <c r="AYE3" s="975"/>
      <c r="AYF3" s="975"/>
      <c r="AYG3" s="975"/>
      <c r="AYH3" s="975"/>
      <c r="AYI3" s="975"/>
      <c r="AYJ3" s="975"/>
      <c r="AYK3" s="975"/>
      <c r="AYL3" s="975"/>
      <c r="AYM3" s="975"/>
      <c r="AYN3" s="975"/>
      <c r="AYO3" s="975"/>
      <c r="AYP3" s="975"/>
      <c r="AYQ3" s="975"/>
      <c r="AYR3" s="975"/>
      <c r="AYS3" s="975"/>
      <c r="AYT3" s="975"/>
      <c r="AYU3" s="975"/>
      <c r="AYV3" s="975"/>
      <c r="AYW3" s="975"/>
      <c r="AYX3" s="975"/>
      <c r="AYY3" s="975"/>
      <c r="AYZ3" s="975"/>
      <c r="AZA3" s="975"/>
      <c r="AZB3" s="975"/>
      <c r="AZC3" s="975"/>
      <c r="AZD3" s="975"/>
      <c r="AZE3" s="975"/>
      <c r="AZF3" s="975"/>
      <c r="AZG3" s="975"/>
      <c r="AZH3" s="975"/>
      <c r="AZI3" s="975"/>
      <c r="AZJ3" s="975"/>
      <c r="AZK3" s="975"/>
      <c r="AZL3" s="975"/>
      <c r="AZM3" s="975"/>
      <c r="AZN3" s="975"/>
      <c r="AZO3" s="975"/>
      <c r="AZP3" s="975"/>
      <c r="AZQ3" s="975"/>
      <c r="AZR3" s="975"/>
      <c r="AZS3" s="975"/>
      <c r="AZT3" s="975"/>
      <c r="AZU3" s="975"/>
      <c r="AZV3" s="975"/>
      <c r="AZW3" s="975"/>
      <c r="AZX3" s="975"/>
      <c r="AZY3" s="975"/>
      <c r="AZZ3" s="975"/>
      <c r="BAA3" s="975"/>
      <c r="BAB3" s="975"/>
      <c r="BAC3" s="975"/>
      <c r="BAD3" s="975"/>
      <c r="BAE3" s="975"/>
      <c r="BAF3" s="975"/>
      <c r="BAG3" s="975"/>
      <c r="BAH3" s="975"/>
      <c r="BAI3" s="975"/>
      <c r="BAJ3" s="975"/>
      <c r="BAK3" s="975"/>
      <c r="BAL3" s="975"/>
      <c r="BAM3" s="975"/>
      <c r="BAN3" s="975"/>
      <c r="BAO3" s="975"/>
      <c r="BAP3" s="975"/>
      <c r="BAQ3" s="975"/>
      <c r="BAR3" s="975"/>
      <c r="BAS3" s="975"/>
      <c r="BAT3" s="975"/>
      <c r="BAU3" s="975"/>
      <c r="BAV3" s="975"/>
      <c r="BAW3" s="975"/>
      <c r="BAX3" s="975"/>
      <c r="BAY3" s="975"/>
      <c r="BAZ3" s="975"/>
      <c r="BBA3" s="975"/>
      <c r="BBB3" s="975"/>
      <c r="BBC3" s="975"/>
      <c r="BBD3" s="975"/>
      <c r="BBE3" s="975"/>
      <c r="BBF3" s="975"/>
      <c r="BBG3" s="975"/>
      <c r="BBH3" s="975"/>
      <c r="BBI3" s="975"/>
      <c r="BBJ3" s="975"/>
      <c r="BBK3" s="975"/>
      <c r="BBL3" s="975"/>
      <c r="BBM3" s="975"/>
      <c r="BBN3" s="975"/>
      <c r="BBO3" s="975"/>
      <c r="BBP3" s="975"/>
      <c r="BBQ3" s="975"/>
      <c r="BBR3" s="975"/>
      <c r="BBS3" s="975"/>
      <c r="BBT3" s="975"/>
      <c r="BBU3" s="975"/>
      <c r="BBV3" s="975"/>
      <c r="BBW3" s="975"/>
      <c r="BBX3" s="975"/>
      <c r="BBY3" s="975"/>
      <c r="BBZ3" s="975"/>
      <c r="BCA3" s="975"/>
      <c r="BCB3" s="975"/>
      <c r="BCC3" s="975"/>
      <c r="BCD3" s="975"/>
      <c r="BCE3" s="975"/>
      <c r="BCF3" s="975"/>
      <c r="BCG3" s="975"/>
      <c r="BCH3" s="975"/>
      <c r="BCI3" s="975"/>
      <c r="BCJ3" s="975"/>
      <c r="BCK3" s="975"/>
      <c r="BCL3" s="975"/>
      <c r="BCM3" s="975"/>
      <c r="BCN3" s="975"/>
      <c r="BCO3" s="975"/>
      <c r="BCP3" s="975"/>
      <c r="BCQ3" s="975"/>
      <c r="BCR3" s="975"/>
      <c r="BCS3" s="975"/>
      <c r="BCT3" s="975"/>
      <c r="BCU3" s="975"/>
      <c r="BCV3" s="975"/>
      <c r="BCW3" s="975"/>
      <c r="BCX3" s="975"/>
      <c r="BCY3" s="975"/>
      <c r="BCZ3" s="975"/>
      <c r="BDA3" s="975"/>
      <c r="BDB3" s="975"/>
      <c r="BDC3" s="975"/>
      <c r="BDD3" s="975"/>
      <c r="BDE3" s="975"/>
      <c r="BDF3" s="975"/>
      <c r="BDG3" s="975"/>
      <c r="BDH3" s="975"/>
      <c r="BDI3" s="975"/>
      <c r="BDJ3" s="975"/>
      <c r="BDK3" s="975"/>
      <c r="BDL3" s="975"/>
      <c r="BDM3" s="975"/>
      <c r="BDN3" s="975"/>
      <c r="BDO3" s="975"/>
      <c r="BDP3" s="975"/>
      <c r="BDQ3" s="975"/>
      <c r="BDR3" s="975"/>
      <c r="BDS3" s="975"/>
      <c r="BDT3" s="975"/>
      <c r="BDU3" s="975"/>
      <c r="BDV3" s="975"/>
      <c r="BDW3" s="975"/>
      <c r="BDX3" s="975"/>
      <c r="BDY3" s="975"/>
      <c r="BDZ3" s="975"/>
      <c r="BEA3" s="975"/>
      <c r="BEB3" s="975"/>
      <c r="BEC3" s="975"/>
      <c r="BED3" s="975"/>
      <c r="BEE3" s="975"/>
      <c r="BEF3" s="975"/>
      <c r="BEG3" s="975"/>
      <c r="BEH3" s="975"/>
      <c r="BEI3" s="975"/>
      <c r="BEJ3" s="975"/>
      <c r="BEK3" s="975"/>
      <c r="BEL3" s="975"/>
      <c r="BEM3" s="975"/>
      <c r="BEN3" s="975"/>
      <c r="BEO3" s="975"/>
      <c r="BEP3" s="975"/>
      <c r="BEQ3" s="975"/>
      <c r="BER3" s="975"/>
      <c r="BES3" s="975"/>
      <c r="BET3" s="975"/>
      <c r="BEU3" s="975"/>
      <c r="BEV3" s="975"/>
      <c r="BEW3" s="975"/>
      <c r="BEX3" s="975"/>
      <c r="BEY3" s="975"/>
      <c r="BEZ3" s="975"/>
      <c r="BFA3" s="975"/>
      <c r="BFB3" s="975"/>
      <c r="BFC3" s="975"/>
      <c r="BFD3" s="975"/>
      <c r="BFE3" s="975"/>
      <c r="BFF3" s="975"/>
      <c r="BFG3" s="975"/>
      <c r="BFH3" s="975"/>
      <c r="BFI3" s="975"/>
      <c r="BFJ3" s="975"/>
      <c r="BFK3" s="975"/>
      <c r="BFL3" s="975"/>
      <c r="BFM3" s="975"/>
      <c r="BFN3" s="975"/>
      <c r="BFO3" s="975"/>
      <c r="BFP3" s="975"/>
      <c r="BFQ3" s="975"/>
      <c r="BFR3" s="975"/>
      <c r="BFS3" s="975"/>
      <c r="BFT3" s="975"/>
      <c r="BFU3" s="975"/>
      <c r="BFV3" s="975"/>
      <c r="BFW3" s="975"/>
      <c r="BFX3" s="975"/>
      <c r="BFY3" s="975"/>
      <c r="BFZ3" s="975"/>
      <c r="BGA3" s="975"/>
      <c r="BGB3" s="975"/>
      <c r="BGC3" s="975"/>
      <c r="BGD3" s="975"/>
      <c r="BGE3" s="975"/>
      <c r="BGF3" s="975"/>
      <c r="BGG3" s="975"/>
      <c r="BGH3" s="975"/>
      <c r="BGI3" s="975"/>
      <c r="BGJ3" s="975"/>
      <c r="BGK3" s="975"/>
      <c r="BGL3" s="975"/>
      <c r="BGM3" s="975"/>
      <c r="BGN3" s="975"/>
      <c r="BGO3" s="975"/>
      <c r="BGP3" s="975"/>
      <c r="BGQ3" s="975"/>
      <c r="BGR3" s="975"/>
      <c r="BGS3" s="975"/>
      <c r="BGT3" s="975"/>
      <c r="BGU3" s="975"/>
      <c r="BGV3" s="975"/>
      <c r="BGW3" s="975"/>
      <c r="BGX3" s="975"/>
      <c r="BGY3" s="975"/>
      <c r="BGZ3" s="975"/>
      <c r="BHA3" s="975"/>
      <c r="BHB3" s="975"/>
      <c r="BHC3" s="975"/>
      <c r="BHD3" s="975"/>
      <c r="BHE3" s="975"/>
      <c r="BHF3" s="975"/>
      <c r="BHG3" s="975"/>
      <c r="BHH3" s="975"/>
      <c r="BHI3" s="975"/>
      <c r="BHJ3" s="975"/>
      <c r="BHK3" s="975"/>
      <c r="BHL3" s="975"/>
      <c r="BHM3" s="975"/>
      <c r="BHN3" s="975"/>
      <c r="BHO3" s="975"/>
      <c r="BHP3" s="975"/>
      <c r="BHQ3" s="975"/>
      <c r="BHR3" s="975"/>
      <c r="BHS3" s="975"/>
      <c r="BHT3" s="975"/>
      <c r="BHU3" s="975"/>
      <c r="BHV3" s="975"/>
      <c r="BHW3" s="975"/>
      <c r="BHX3" s="975"/>
      <c r="BHY3" s="975"/>
      <c r="BHZ3" s="975"/>
      <c r="BIA3" s="975"/>
      <c r="BIB3" s="975"/>
      <c r="BIC3" s="975"/>
      <c r="BID3" s="975"/>
      <c r="BIE3" s="975"/>
      <c r="BIF3" s="975"/>
      <c r="BIG3" s="975"/>
      <c r="BIH3" s="975"/>
      <c r="BII3" s="975"/>
      <c r="BIJ3" s="975"/>
      <c r="BIK3" s="975"/>
      <c r="BIL3" s="975"/>
      <c r="BIM3" s="975"/>
      <c r="BIN3" s="975"/>
      <c r="BIO3" s="975"/>
      <c r="BIP3" s="975"/>
      <c r="BIQ3" s="975"/>
      <c r="BIR3" s="975"/>
      <c r="BIS3" s="975"/>
      <c r="BIT3" s="975"/>
      <c r="BIU3" s="975"/>
      <c r="BIV3" s="975"/>
      <c r="BIW3" s="975"/>
      <c r="BIX3" s="975"/>
      <c r="BIY3" s="975"/>
      <c r="BIZ3" s="975"/>
      <c r="BJA3" s="975"/>
      <c r="BJB3" s="975"/>
      <c r="BJC3" s="975"/>
      <c r="BJD3" s="975"/>
      <c r="BJE3" s="975"/>
      <c r="BJF3" s="975"/>
      <c r="BJG3" s="975"/>
      <c r="BJH3" s="975"/>
      <c r="BJI3" s="975"/>
      <c r="BJJ3" s="975"/>
      <c r="BJK3" s="975"/>
      <c r="BJL3" s="975"/>
      <c r="BJM3" s="975"/>
      <c r="BJN3" s="975"/>
      <c r="BJO3" s="975"/>
      <c r="BJP3" s="975"/>
      <c r="BJQ3" s="975"/>
      <c r="BJR3" s="975"/>
      <c r="BJS3" s="975"/>
      <c r="BJT3" s="975"/>
      <c r="BJU3" s="975"/>
      <c r="BJV3" s="975"/>
      <c r="BJW3" s="975"/>
      <c r="BJX3" s="975"/>
      <c r="BJY3" s="975"/>
      <c r="BJZ3" s="975"/>
      <c r="BKA3" s="975"/>
      <c r="BKB3" s="975"/>
      <c r="BKC3" s="975"/>
      <c r="BKD3" s="975"/>
      <c r="BKE3" s="975"/>
      <c r="BKF3" s="975"/>
      <c r="BKG3" s="975"/>
      <c r="BKH3" s="975"/>
      <c r="BKI3" s="975"/>
      <c r="BKJ3" s="975"/>
      <c r="BKK3" s="975"/>
      <c r="BKL3" s="975"/>
      <c r="BKM3" s="975"/>
      <c r="BKN3" s="975"/>
      <c r="BKO3" s="975"/>
      <c r="BKP3" s="975"/>
      <c r="BKQ3" s="975"/>
      <c r="BKR3" s="975"/>
      <c r="BKS3" s="975"/>
      <c r="BKT3" s="975"/>
      <c r="BKU3" s="975"/>
      <c r="BKV3" s="975"/>
      <c r="BKW3" s="975"/>
      <c r="BKX3" s="975"/>
      <c r="BKY3" s="975"/>
      <c r="BKZ3" s="975"/>
      <c r="BLA3" s="975"/>
      <c r="BLB3" s="975"/>
      <c r="BLC3" s="975"/>
      <c r="BLD3" s="975"/>
      <c r="BLE3" s="975"/>
      <c r="BLF3" s="975"/>
      <c r="BLG3" s="975"/>
      <c r="BLH3" s="975"/>
      <c r="BLI3" s="975"/>
      <c r="BLJ3" s="975"/>
      <c r="BLK3" s="975"/>
      <c r="BLL3" s="975"/>
      <c r="BLM3" s="975"/>
      <c r="BLN3" s="975"/>
      <c r="BLO3" s="975"/>
      <c r="BLP3" s="975"/>
      <c r="BLQ3" s="975"/>
      <c r="BLR3" s="975"/>
      <c r="BLS3" s="975"/>
      <c r="BLT3" s="975"/>
      <c r="BLU3" s="975"/>
      <c r="BLV3" s="975"/>
      <c r="BLW3" s="975"/>
      <c r="BLX3" s="975"/>
      <c r="BLY3" s="975"/>
      <c r="BLZ3" s="975"/>
      <c r="BMA3" s="975"/>
      <c r="BMB3" s="975"/>
      <c r="BMC3" s="975"/>
      <c r="BMD3" s="975"/>
      <c r="BME3" s="975"/>
      <c r="BMF3" s="975"/>
      <c r="BMG3" s="975"/>
      <c r="BMH3" s="975"/>
      <c r="BMI3" s="975"/>
      <c r="BMJ3" s="975"/>
      <c r="BMK3" s="975"/>
      <c r="BML3" s="975"/>
      <c r="BMM3" s="975"/>
      <c r="BMN3" s="975"/>
      <c r="BMO3" s="975"/>
      <c r="BMP3" s="975"/>
      <c r="BMQ3" s="975"/>
      <c r="BMR3" s="975"/>
      <c r="BMS3" s="975"/>
      <c r="BMT3" s="975"/>
      <c r="BMU3" s="975"/>
      <c r="BMV3" s="975"/>
      <c r="BMW3" s="975"/>
      <c r="BMX3" s="975"/>
      <c r="BMY3" s="975"/>
      <c r="BMZ3" s="975"/>
      <c r="BNA3" s="975"/>
      <c r="BNB3" s="975"/>
      <c r="BNC3" s="975"/>
      <c r="BND3" s="975"/>
      <c r="BNE3" s="975"/>
      <c r="BNF3" s="975"/>
      <c r="BNG3" s="975"/>
      <c r="BNH3" s="975"/>
      <c r="BNI3" s="975"/>
      <c r="BNJ3" s="975"/>
      <c r="BNK3" s="975"/>
      <c r="BNL3" s="975"/>
      <c r="BNM3" s="975"/>
      <c r="BNN3" s="975"/>
      <c r="BNO3" s="975"/>
      <c r="BNP3" s="975"/>
      <c r="BNQ3" s="975"/>
      <c r="BNR3" s="975"/>
      <c r="BNS3" s="975"/>
      <c r="BNT3" s="975"/>
      <c r="BNU3" s="975"/>
      <c r="BNV3" s="975"/>
      <c r="BNW3" s="975"/>
      <c r="BNX3" s="975"/>
      <c r="BNY3" s="975"/>
      <c r="BNZ3" s="975"/>
      <c r="BOA3" s="975"/>
      <c r="BOB3" s="975"/>
      <c r="BOC3" s="975"/>
      <c r="BOD3" s="975"/>
      <c r="BOE3" s="975"/>
      <c r="BOF3" s="975"/>
      <c r="BOG3" s="975"/>
      <c r="BOH3" s="975"/>
      <c r="BOI3" s="975"/>
      <c r="BOJ3" s="975"/>
      <c r="BOK3" s="975"/>
      <c r="BOL3" s="975"/>
      <c r="BOM3" s="975"/>
      <c r="BON3" s="975"/>
      <c r="BOO3" s="975"/>
      <c r="BOP3" s="975"/>
      <c r="BOQ3" s="975"/>
      <c r="BOR3" s="975"/>
      <c r="BOS3" s="975"/>
      <c r="BOT3" s="975"/>
      <c r="BOU3" s="975"/>
      <c r="BOV3" s="975"/>
      <c r="BOW3" s="975"/>
      <c r="BOX3" s="975"/>
      <c r="BOY3" s="975"/>
      <c r="BOZ3" s="975"/>
      <c r="BPA3" s="975"/>
      <c r="BPB3" s="975"/>
      <c r="BPC3" s="975"/>
      <c r="BPD3" s="975"/>
      <c r="BPE3" s="975"/>
      <c r="BPF3" s="975"/>
      <c r="BPG3" s="975"/>
      <c r="BPH3" s="975"/>
      <c r="BPI3" s="975"/>
      <c r="BPJ3" s="975"/>
      <c r="BPK3" s="975"/>
      <c r="BPL3" s="975"/>
      <c r="BPM3" s="975"/>
      <c r="BPN3" s="975"/>
      <c r="BPO3" s="975"/>
      <c r="BPP3" s="975"/>
      <c r="BPQ3" s="975"/>
      <c r="BPR3" s="975"/>
      <c r="BPS3" s="975"/>
      <c r="BPT3" s="975"/>
      <c r="BPU3" s="975"/>
      <c r="BPV3" s="975"/>
      <c r="BPW3" s="975"/>
      <c r="BPX3" s="975"/>
      <c r="BPY3" s="975"/>
      <c r="BPZ3" s="975"/>
      <c r="BQA3" s="975"/>
      <c r="BQB3" s="975"/>
      <c r="BQC3" s="975"/>
      <c r="BQD3" s="975"/>
      <c r="BQE3" s="975"/>
      <c r="BQF3" s="975"/>
      <c r="BQG3" s="975"/>
      <c r="BQH3" s="975"/>
      <c r="BQI3" s="975"/>
      <c r="BQJ3" s="975"/>
      <c r="BQK3" s="975"/>
      <c r="BQL3" s="975"/>
      <c r="BQM3" s="975"/>
      <c r="BQN3" s="975"/>
      <c r="BQO3" s="975"/>
      <c r="BQP3" s="975"/>
      <c r="BQQ3" s="975"/>
      <c r="BQR3" s="975"/>
      <c r="BQS3" s="975"/>
      <c r="BQT3" s="975"/>
      <c r="BQU3" s="975"/>
      <c r="BQV3" s="975"/>
      <c r="BQW3" s="975"/>
      <c r="BQX3" s="975"/>
      <c r="BQY3" s="975"/>
      <c r="BQZ3" s="975"/>
      <c r="BRA3" s="975"/>
      <c r="BRB3" s="975"/>
      <c r="BRC3" s="975"/>
      <c r="BRD3" s="975"/>
      <c r="BRE3" s="975"/>
      <c r="BRF3" s="975"/>
      <c r="BRG3" s="975"/>
      <c r="BRH3" s="975"/>
      <c r="BRI3" s="975"/>
      <c r="BRJ3" s="975"/>
      <c r="BRK3" s="975"/>
      <c r="BRL3" s="975"/>
      <c r="BRM3" s="975"/>
      <c r="BRN3" s="975"/>
      <c r="BRO3" s="975"/>
      <c r="BRP3" s="975"/>
      <c r="BRQ3" s="975"/>
      <c r="BRR3" s="975"/>
      <c r="BRS3" s="975"/>
      <c r="BRT3" s="975"/>
      <c r="BRU3" s="975"/>
      <c r="BRV3" s="975"/>
      <c r="BRW3" s="975"/>
      <c r="BRX3" s="975"/>
      <c r="BRY3" s="975"/>
      <c r="BRZ3" s="975"/>
      <c r="BSA3" s="975"/>
      <c r="BSB3" s="975"/>
      <c r="BSC3" s="975"/>
      <c r="BSD3" s="975"/>
      <c r="BSE3" s="975"/>
      <c r="BSF3" s="975"/>
      <c r="BSG3" s="975"/>
      <c r="BSH3" s="975"/>
      <c r="BSI3" s="975"/>
      <c r="BSJ3" s="975"/>
      <c r="BSK3" s="975"/>
      <c r="BSL3" s="975"/>
      <c r="BSM3" s="975"/>
      <c r="BSN3" s="975"/>
      <c r="BSO3" s="975"/>
      <c r="BSP3" s="975"/>
      <c r="BSQ3" s="975"/>
      <c r="BSR3" s="975"/>
      <c r="BSS3" s="975"/>
      <c r="BST3" s="975"/>
      <c r="BSU3" s="975"/>
      <c r="BSV3" s="975"/>
      <c r="BSW3" s="975"/>
      <c r="BSX3" s="975"/>
      <c r="BSY3" s="975"/>
      <c r="BSZ3" s="975"/>
      <c r="BTA3" s="975"/>
      <c r="BTB3" s="975"/>
      <c r="BTC3" s="975"/>
      <c r="BTD3" s="975"/>
      <c r="BTE3" s="975"/>
      <c r="BTF3" s="975"/>
      <c r="BTG3" s="975"/>
      <c r="BTH3" s="975"/>
      <c r="BTI3" s="975"/>
      <c r="BTJ3" s="975"/>
      <c r="BTK3" s="975"/>
      <c r="BTL3" s="975"/>
      <c r="BTM3" s="975"/>
      <c r="BTN3" s="975"/>
      <c r="BTO3" s="975"/>
      <c r="BTP3" s="975"/>
      <c r="BTQ3" s="975"/>
      <c r="BTR3" s="975"/>
      <c r="BTS3" s="975"/>
      <c r="BTT3" s="975"/>
      <c r="BTU3" s="975"/>
      <c r="BTV3" s="975"/>
      <c r="BTW3" s="975"/>
      <c r="BTX3" s="975"/>
      <c r="BTY3" s="975"/>
      <c r="BTZ3" s="975"/>
      <c r="BUA3" s="975"/>
      <c r="BUB3" s="975"/>
      <c r="BUC3" s="975"/>
      <c r="BUD3" s="975"/>
      <c r="BUE3" s="975"/>
      <c r="BUF3" s="975"/>
      <c r="BUG3" s="975"/>
      <c r="BUH3" s="975"/>
      <c r="BUI3" s="975"/>
      <c r="BUJ3" s="975"/>
      <c r="BUK3" s="975"/>
      <c r="BUL3" s="975"/>
      <c r="BUM3" s="975"/>
      <c r="BUN3" s="975"/>
      <c r="BUO3" s="975"/>
      <c r="BUP3" s="975"/>
      <c r="BUQ3" s="975"/>
      <c r="BUR3" s="975"/>
      <c r="BUS3" s="975"/>
      <c r="BUT3" s="975"/>
      <c r="BUU3" s="975"/>
      <c r="BUV3" s="975"/>
      <c r="BUW3" s="975"/>
      <c r="BUX3" s="975"/>
      <c r="BUY3" s="975"/>
      <c r="BUZ3" s="975"/>
      <c r="BVA3" s="975"/>
      <c r="BVB3" s="975"/>
      <c r="BVC3" s="975"/>
      <c r="BVD3" s="975"/>
      <c r="BVE3" s="975"/>
      <c r="BVF3" s="975"/>
      <c r="BVG3" s="975"/>
      <c r="BVH3" s="975"/>
      <c r="BVI3" s="975"/>
      <c r="BVJ3" s="975"/>
      <c r="BVK3" s="975"/>
      <c r="BVL3" s="975"/>
      <c r="BVM3" s="975"/>
      <c r="BVN3" s="975"/>
      <c r="BVO3" s="975"/>
      <c r="BVP3" s="975"/>
      <c r="BVQ3" s="975"/>
      <c r="BVR3" s="975"/>
      <c r="BVS3" s="975"/>
      <c r="BVT3" s="975"/>
      <c r="BVU3" s="975"/>
      <c r="BVV3" s="975"/>
      <c r="BVW3" s="975"/>
      <c r="BVX3" s="975"/>
      <c r="BVY3" s="975"/>
      <c r="BVZ3" s="975"/>
      <c r="BWA3" s="975"/>
      <c r="BWB3" s="975"/>
      <c r="BWC3" s="975"/>
      <c r="BWD3" s="975"/>
      <c r="BWE3" s="975"/>
      <c r="BWF3" s="975"/>
      <c r="BWG3" s="975"/>
      <c r="BWH3" s="975"/>
      <c r="BWI3" s="975"/>
      <c r="BWJ3" s="975"/>
      <c r="BWK3" s="975"/>
      <c r="BWL3" s="975"/>
      <c r="BWM3" s="975"/>
      <c r="BWN3" s="975"/>
      <c r="BWO3" s="975"/>
      <c r="BWP3" s="975"/>
      <c r="BWQ3" s="975"/>
      <c r="BWR3" s="975"/>
      <c r="BWS3" s="975"/>
      <c r="BWT3" s="975"/>
      <c r="BWU3" s="975"/>
      <c r="BWV3" s="975"/>
      <c r="BWW3" s="975"/>
      <c r="BWX3" s="975"/>
      <c r="BWY3" s="975"/>
      <c r="BWZ3" s="975"/>
      <c r="BXA3" s="975"/>
      <c r="BXB3" s="975"/>
      <c r="BXC3" s="975"/>
      <c r="BXD3" s="975"/>
      <c r="BXE3" s="975"/>
      <c r="BXF3" s="975"/>
      <c r="BXG3" s="975"/>
      <c r="BXH3" s="975"/>
      <c r="BXI3" s="975"/>
      <c r="BXJ3" s="975"/>
      <c r="BXK3" s="975"/>
      <c r="BXL3" s="975"/>
      <c r="BXM3" s="975"/>
      <c r="BXN3" s="975"/>
      <c r="BXO3" s="975"/>
      <c r="BXP3" s="975"/>
      <c r="BXQ3" s="975"/>
      <c r="BXR3" s="975"/>
      <c r="BXS3" s="975"/>
      <c r="BXT3" s="975"/>
      <c r="BXU3" s="975"/>
      <c r="BXV3" s="975"/>
      <c r="BXW3" s="975"/>
      <c r="BXX3" s="975"/>
      <c r="BXY3" s="975"/>
      <c r="BXZ3" s="975"/>
      <c r="BYA3" s="975"/>
      <c r="BYB3" s="975"/>
      <c r="BYC3" s="975"/>
      <c r="BYD3" s="975"/>
      <c r="BYE3" s="975"/>
      <c r="BYF3" s="975"/>
      <c r="BYG3" s="975"/>
      <c r="BYH3" s="975"/>
      <c r="BYI3" s="975"/>
      <c r="BYJ3" s="975"/>
      <c r="BYK3" s="975"/>
      <c r="BYL3" s="975"/>
      <c r="BYM3" s="975"/>
      <c r="BYN3" s="975"/>
      <c r="BYO3" s="975"/>
      <c r="BYP3" s="975"/>
      <c r="BYQ3" s="975"/>
      <c r="BYR3" s="975"/>
      <c r="BYS3" s="975"/>
      <c r="BYT3" s="975"/>
      <c r="BYU3" s="975"/>
      <c r="BYV3" s="975"/>
      <c r="BYW3" s="975"/>
      <c r="BYX3" s="975"/>
      <c r="BYY3" s="975"/>
      <c r="BYZ3" s="975"/>
      <c r="BZA3" s="975"/>
      <c r="BZB3" s="975"/>
      <c r="BZC3" s="975"/>
      <c r="BZD3" s="975"/>
      <c r="BZE3" s="975"/>
      <c r="BZF3" s="975"/>
      <c r="BZG3" s="975"/>
      <c r="BZH3" s="975"/>
      <c r="BZI3" s="975"/>
      <c r="BZJ3" s="975"/>
      <c r="BZK3" s="975"/>
      <c r="BZL3" s="975"/>
      <c r="BZM3" s="975"/>
      <c r="BZN3" s="975"/>
      <c r="BZO3" s="975"/>
      <c r="BZP3" s="975"/>
      <c r="BZQ3" s="975"/>
      <c r="BZR3" s="975"/>
      <c r="BZS3" s="975"/>
      <c r="BZT3" s="975"/>
      <c r="BZU3" s="975"/>
      <c r="BZV3" s="975"/>
      <c r="BZW3" s="975"/>
      <c r="BZX3" s="975"/>
      <c r="BZY3" s="975"/>
      <c r="BZZ3" s="975"/>
      <c r="CAA3" s="975"/>
      <c r="CAB3" s="975"/>
      <c r="CAC3" s="975"/>
      <c r="CAD3" s="975"/>
      <c r="CAE3" s="975"/>
      <c r="CAF3" s="975"/>
      <c r="CAG3" s="975"/>
      <c r="CAH3" s="975"/>
      <c r="CAI3" s="975"/>
      <c r="CAJ3" s="975"/>
      <c r="CAK3" s="975"/>
      <c r="CAL3" s="975"/>
      <c r="CAM3" s="975"/>
      <c r="CAN3" s="975"/>
      <c r="CAO3" s="975"/>
      <c r="CAP3" s="975"/>
      <c r="CAQ3" s="975"/>
      <c r="CAR3" s="975"/>
      <c r="CAS3" s="975"/>
      <c r="CAT3" s="975"/>
      <c r="CAU3" s="975"/>
      <c r="CAV3" s="975"/>
      <c r="CAW3" s="975"/>
      <c r="CAX3" s="975"/>
      <c r="CAY3" s="975"/>
      <c r="CAZ3" s="975"/>
      <c r="CBA3" s="975"/>
      <c r="CBB3" s="975"/>
      <c r="CBC3" s="975"/>
      <c r="CBD3" s="975"/>
      <c r="CBE3" s="975"/>
      <c r="CBF3" s="975"/>
      <c r="CBG3" s="975"/>
      <c r="CBH3" s="975"/>
      <c r="CBI3" s="975"/>
      <c r="CBJ3" s="975"/>
      <c r="CBK3" s="975"/>
      <c r="CBL3" s="975"/>
      <c r="CBM3" s="975"/>
      <c r="CBN3" s="975"/>
      <c r="CBO3" s="975"/>
      <c r="CBP3" s="975"/>
      <c r="CBQ3" s="975"/>
      <c r="CBR3" s="975"/>
      <c r="CBS3" s="975"/>
      <c r="CBT3" s="975"/>
      <c r="CBU3" s="975"/>
      <c r="CBV3" s="975"/>
      <c r="CBW3" s="975"/>
      <c r="CBX3" s="975"/>
      <c r="CBY3" s="975"/>
      <c r="CBZ3" s="975"/>
      <c r="CCA3" s="975"/>
      <c r="CCB3" s="975"/>
      <c r="CCC3" s="975"/>
      <c r="CCD3" s="975"/>
      <c r="CCE3" s="975"/>
      <c r="CCF3" s="975"/>
      <c r="CCG3" s="975"/>
      <c r="CCH3" s="975"/>
      <c r="CCI3" s="975"/>
      <c r="CCJ3" s="975"/>
      <c r="CCK3" s="975"/>
      <c r="CCL3" s="975"/>
      <c r="CCM3" s="975"/>
      <c r="CCN3" s="975"/>
      <c r="CCO3" s="975"/>
      <c r="CCP3" s="975"/>
      <c r="CCQ3" s="975"/>
      <c r="CCR3" s="975"/>
      <c r="CCS3" s="975"/>
      <c r="CCT3" s="975"/>
      <c r="CCU3" s="975"/>
      <c r="CCV3" s="975"/>
      <c r="CCW3" s="975"/>
      <c r="CCX3" s="975"/>
      <c r="CCY3" s="975"/>
      <c r="CCZ3" s="975"/>
      <c r="CDA3" s="975"/>
      <c r="CDB3" s="975"/>
      <c r="CDC3" s="975"/>
      <c r="CDD3" s="975"/>
      <c r="CDE3" s="975"/>
      <c r="CDF3" s="975"/>
      <c r="CDG3" s="975"/>
      <c r="CDH3" s="975"/>
      <c r="CDI3" s="975"/>
      <c r="CDJ3" s="975"/>
      <c r="CDK3" s="975"/>
      <c r="CDL3" s="975"/>
      <c r="CDM3" s="975"/>
      <c r="CDN3" s="975"/>
      <c r="CDO3" s="975"/>
      <c r="CDP3" s="975"/>
      <c r="CDQ3" s="975"/>
      <c r="CDR3" s="975"/>
      <c r="CDS3" s="975"/>
      <c r="CDT3" s="975"/>
      <c r="CDU3" s="975"/>
      <c r="CDV3" s="975"/>
      <c r="CDW3" s="975"/>
      <c r="CDX3" s="975"/>
      <c r="CDY3" s="975"/>
      <c r="CDZ3" s="975"/>
      <c r="CEA3" s="975"/>
      <c r="CEB3" s="975"/>
      <c r="CEC3" s="975"/>
      <c r="CED3" s="975"/>
      <c r="CEE3" s="975"/>
      <c r="CEF3" s="975"/>
      <c r="CEG3" s="975"/>
      <c r="CEH3" s="975"/>
      <c r="CEI3" s="975"/>
      <c r="CEJ3" s="975"/>
      <c r="CEK3" s="975"/>
      <c r="CEL3" s="975"/>
      <c r="CEM3" s="975"/>
      <c r="CEN3" s="975"/>
      <c r="CEO3" s="975"/>
      <c r="CEP3" s="975"/>
      <c r="CEQ3" s="975"/>
      <c r="CER3" s="975"/>
      <c r="CES3" s="975"/>
      <c r="CET3" s="975"/>
      <c r="CEU3" s="975"/>
      <c r="CEV3" s="975"/>
      <c r="CEW3" s="975"/>
      <c r="CEX3" s="975"/>
      <c r="CEY3" s="975"/>
      <c r="CEZ3" s="975"/>
      <c r="CFA3" s="975"/>
      <c r="CFB3" s="975"/>
      <c r="CFC3" s="975"/>
      <c r="CFD3" s="975"/>
      <c r="CFE3" s="975"/>
      <c r="CFF3" s="975"/>
      <c r="CFG3" s="975"/>
      <c r="CFH3" s="975"/>
      <c r="CFI3" s="975"/>
      <c r="CFJ3" s="975"/>
      <c r="CFK3" s="975"/>
      <c r="CFL3" s="975"/>
      <c r="CFM3" s="975"/>
      <c r="CFN3" s="975"/>
      <c r="CFO3" s="975"/>
      <c r="CFP3" s="975"/>
      <c r="CFQ3" s="975"/>
      <c r="CFR3" s="975"/>
      <c r="CFS3" s="975"/>
      <c r="CFT3" s="975"/>
      <c r="CFU3" s="975"/>
      <c r="CFV3" s="975"/>
      <c r="CFW3" s="975"/>
      <c r="CFX3" s="975"/>
      <c r="CFY3" s="975"/>
      <c r="CFZ3" s="975"/>
      <c r="CGA3" s="975"/>
      <c r="CGB3" s="975"/>
      <c r="CGC3" s="975"/>
      <c r="CGD3" s="975"/>
      <c r="CGE3" s="975"/>
      <c r="CGF3" s="975"/>
      <c r="CGG3" s="975"/>
      <c r="CGH3" s="975"/>
      <c r="CGI3" s="975"/>
      <c r="CGJ3" s="975"/>
      <c r="CGK3" s="975"/>
      <c r="CGL3" s="975"/>
      <c r="CGM3" s="975"/>
      <c r="CGN3" s="975"/>
      <c r="CGO3" s="975"/>
      <c r="CGP3" s="975"/>
      <c r="CGQ3" s="975"/>
      <c r="CGR3" s="975"/>
      <c r="CGS3" s="975"/>
      <c r="CGT3" s="975"/>
      <c r="CGU3" s="975"/>
      <c r="CGV3" s="975"/>
      <c r="CGW3" s="975"/>
      <c r="CGX3" s="975"/>
      <c r="CGY3" s="975"/>
      <c r="CGZ3" s="975"/>
      <c r="CHA3" s="975"/>
      <c r="CHB3" s="975"/>
      <c r="CHC3" s="975"/>
      <c r="CHD3" s="975"/>
      <c r="CHE3" s="975"/>
      <c r="CHF3" s="975"/>
      <c r="CHG3" s="975"/>
      <c r="CHH3" s="975"/>
      <c r="CHI3" s="975"/>
      <c r="CHJ3" s="975"/>
      <c r="CHK3" s="975"/>
      <c r="CHL3" s="975"/>
      <c r="CHM3" s="975"/>
      <c r="CHN3" s="975"/>
      <c r="CHO3" s="975"/>
      <c r="CHP3" s="975"/>
      <c r="CHQ3" s="975"/>
      <c r="CHR3" s="975"/>
      <c r="CHS3" s="975"/>
      <c r="CHT3" s="975"/>
      <c r="CHU3" s="975"/>
      <c r="CHV3" s="975"/>
      <c r="CHW3" s="975"/>
      <c r="CHX3" s="975"/>
      <c r="CHY3" s="975"/>
      <c r="CHZ3" s="975"/>
      <c r="CIA3" s="975"/>
      <c r="CIB3" s="975"/>
      <c r="CIC3" s="975"/>
      <c r="CID3" s="975"/>
      <c r="CIE3" s="975"/>
      <c r="CIF3" s="975"/>
      <c r="CIG3" s="975"/>
      <c r="CIH3" s="975"/>
      <c r="CII3" s="975"/>
      <c r="CIJ3" s="975"/>
      <c r="CIK3" s="975"/>
      <c r="CIL3" s="975"/>
      <c r="CIM3" s="975"/>
      <c r="CIN3" s="975"/>
      <c r="CIO3" s="975"/>
      <c r="CIP3" s="975"/>
      <c r="CIQ3" s="975"/>
      <c r="CIR3" s="975"/>
      <c r="CIS3" s="975"/>
      <c r="CIT3" s="975"/>
      <c r="CIU3" s="975"/>
      <c r="CIV3" s="975"/>
      <c r="CIW3" s="975"/>
      <c r="CIX3" s="975"/>
      <c r="CIY3" s="975"/>
      <c r="CIZ3" s="975"/>
      <c r="CJA3" s="975"/>
      <c r="CJB3" s="975"/>
      <c r="CJC3" s="975"/>
      <c r="CJD3" s="975"/>
      <c r="CJE3" s="975"/>
      <c r="CJF3" s="975"/>
      <c r="CJG3" s="975"/>
      <c r="CJH3" s="975"/>
      <c r="CJI3" s="975"/>
      <c r="CJJ3" s="975"/>
      <c r="CJK3" s="975"/>
      <c r="CJL3" s="975"/>
      <c r="CJM3" s="975"/>
      <c r="CJN3" s="975"/>
      <c r="CJO3" s="975"/>
      <c r="CJP3" s="975"/>
      <c r="CJQ3" s="975"/>
      <c r="CJR3" s="975"/>
      <c r="CJS3" s="975"/>
      <c r="CJT3" s="975"/>
      <c r="CJU3" s="975"/>
      <c r="CJV3" s="975"/>
      <c r="CJW3" s="975"/>
      <c r="CJX3" s="975"/>
      <c r="CJY3" s="975"/>
      <c r="CJZ3" s="975"/>
      <c r="CKA3" s="975"/>
      <c r="CKB3" s="975"/>
      <c r="CKC3" s="975"/>
      <c r="CKD3" s="975"/>
      <c r="CKE3" s="975"/>
      <c r="CKF3" s="975"/>
      <c r="CKG3" s="975"/>
      <c r="CKH3" s="975"/>
      <c r="CKI3" s="975"/>
      <c r="CKJ3" s="975"/>
      <c r="CKK3" s="975"/>
      <c r="CKL3" s="975"/>
      <c r="CKM3" s="975"/>
      <c r="CKN3" s="975"/>
      <c r="CKO3" s="975"/>
      <c r="CKP3" s="975"/>
      <c r="CKQ3" s="975"/>
      <c r="CKR3" s="975"/>
      <c r="CKS3" s="975"/>
      <c r="CKT3" s="975"/>
      <c r="CKU3" s="975"/>
      <c r="CKV3" s="975"/>
      <c r="CKW3" s="975"/>
      <c r="CKX3" s="975"/>
      <c r="CKY3" s="975"/>
      <c r="CKZ3" s="975"/>
      <c r="CLA3" s="975"/>
      <c r="CLB3" s="975"/>
      <c r="CLC3" s="975"/>
      <c r="CLD3" s="975"/>
      <c r="CLE3" s="975"/>
      <c r="CLF3" s="975"/>
      <c r="CLG3" s="975"/>
      <c r="CLH3" s="975"/>
      <c r="CLI3" s="975"/>
      <c r="CLJ3" s="975"/>
      <c r="CLK3" s="975"/>
      <c r="CLL3" s="975"/>
      <c r="CLM3" s="975"/>
      <c r="CLN3" s="975"/>
      <c r="CLO3" s="975"/>
      <c r="CLP3" s="975"/>
      <c r="CLQ3" s="975"/>
      <c r="CLR3" s="975"/>
      <c r="CLS3" s="975"/>
      <c r="CLT3" s="975"/>
      <c r="CLU3" s="975"/>
      <c r="CLV3" s="975"/>
      <c r="CLW3" s="975"/>
      <c r="CLX3" s="975"/>
      <c r="CLY3" s="975"/>
      <c r="CLZ3" s="975"/>
      <c r="CMA3" s="975"/>
      <c r="CMB3" s="975"/>
      <c r="CMC3" s="975"/>
      <c r="CMD3" s="975"/>
      <c r="CME3" s="975"/>
      <c r="CMF3" s="975"/>
      <c r="CMG3" s="975"/>
      <c r="CMH3" s="975"/>
      <c r="CMI3" s="975"/>
      <c r="CMJ3" s="975"/>
      <c r="CMK3" s="975"/>
      <c r="CML3" s="975"/>
      <c r="CMM3" s="975"/>
      <c r="CMN3" s="975"/>
      <c r="CMO3" s="975"/>
      <c r="CMP3" s="975"/>
      <c r="CMQ3" s="975"/>
      <c r="CMR3" s="975"/>
      <c r="CMS3" s="975"/>
      <c r="CMT3" s="975"/>
      <c r="CMU3" s="975"/>
      <c r="CMV3" s="975"/>
      <c r="CMW3" s="975"/>
      <c r="CMX3" s="975"/>
      <c r="CMY3" s="975"/>
      <c r="CMZ3" s="975"/>
      <c r="CNA3" s="975"/>
      <c r="CNB3" s="975"/>
      <c r="CNC3" s="975"/>
      <c r="CND3" s="975"/>
      <c r="CNE3" s="975"/>
      <c r="CNF3" s="975"/>
      <c r="CNG3" s="975"/>
      <c r="CNH3" s="975"/>
      <c r="CNI3" s="975"/>
      <c r="CNJ3" s="975"/>
      <c r="CNK3" s="975"/>
      <c r="CNL3" s="975"/>
      <c r="CNM3" s="975"/>
      <c r="CNN3" s="975"/>
      <c r="CNO3" s="975"/>
      <c r="CNP3" s="975"/>
      <c r="CNQ3" s="975"/>
      <c r="CNR3" s="975"/>
      <c r="CNS3" s="975"/>
      <c r="CNT3" s="975"/>
      <c r="CNU3" s="975"/>
      <c r="CNV3" s="975"/>
      <c r="CNW3" s="975"/>
      <c r="CNX3" s="975"/>
      <c r="CNY3" s="975"/>
      <c r="CNZ3" s="975"/>
      <c r="COA3" s="975"/>
      <c r="COB3" s="975"/>
      <c r="COC3" s="975"/>
      <c r="COD3" s="975"/>
      <c r="COE3" s="975"/>
      <c r="COF3" s="975"/>
      <c r="COG3" s="975"/>
      <c r="COH3" s="975"/>
      <c r="COI3" s="975"/>
      <c r="COJ3" s="975"/>
      <c r="COK3" s="975"/>
      <c r="COL3" s="975"/>
      <c r="COM3" s="975"/>
      <c r="CON3" s="975"/>
      <c r="COO3" s="975"/>
      <c r="COP3" s="975"/>
      <c r="COQ3" s="975"/>
      <c r="COR3" s="975"/>
      <c r="COS3" s="975"/>
      <c r="COT3" s="975"/>
      <c r="COU3" s="975"/>
      <c r="COV3" s="975"/>
      <c r="COW3" s="975"/>
      <c r="COX3" s="975"/>
      <c r="COY3" s="975"/>
      <c r="COZ3" s="975"/>
      <c r="CPA3" s="975"/>
      <c r="CPB3" s="975"/>
      <c r="CPC3" s="975"/>
      <c r="CPD3" s="975"/>
      <c r="CPE3" s="975"/>
      <c r="CPF3" s="975"/>
      <c r="CPG3" s="975"/>
      <c r="CPH3" s="975"/>
      <c r="CPI3" s="975"/>
      <c r="CPJ3" s="975"/>
      <c r="CPK3" s="975"/>
      <c r="CPL3" s="975"/>
      <c r="CPM3" s="975"/>
      <c r="CPN3" s="975"/>
      <c r="CPO3" s="975"/>
      <c r="CPP3" s="975"/>
      <c r="CPQ3" s="975"/>
      <c r="CPR3" s="975"/>
      <c r="CPS3" s="975"/>
      <c r="CPT3" s="975"/>
      <c r="CPU3" s="975"/>
      <c r="CPV3" s="975"/>
      <c r="CPW3" s="975"/>
      <c r="CPX3" s="975"/>
      <c r="CPY3" s="975"/>
      <c r="CPZ3" s="975"/>
      <c r="CQA3" s="975"/>
      <c r="CQB3" s="975"/>
      <c r="CQC3" s="975"/>
      <c r="CQD3" s="975"/>
      <c r="CQE3" s="975"/>
      <c r="CQF3" s="975"/>
      <c r="CQG3" s="975"/>
      <c r="CQH3" s="975"/>
      <c r="CQI3" s="975"/>
      <c r="CQJ3" s="975"/>
      <c r="CQK3" s="975"/>
      <c r="CQL3" s="975"/>
      <c r="CQM3" s="975"/>
      <c r="CQN3" s="975"/>
      <c r="CQO3" s="975"/>
      <c r="CQP3" s="975"/>
      <c r="CQQ3" s="975"/>
      <c r="CQR3" s="975"/>
      <c r="CQS3" s="975"/>
      <c r="CQT3" s="975"/>
      <c r="CQU3" s="975"/>
      <c r="CQV3" s="975"/>
      <c r="CQW3" s="975"/>
      <c r="CQX3" s="975"/>
      <c r="CQY3" s="975"/>
      <c r="CQZ3" s="975"/>
      <c r="CRA3" s="975"/>
      <c r="CRB3" s="975"/>
      <c r="CRC3" s="975"/>
      <c r="CRD3" s="975"/>
      <c r="CRE3" s="975"/>
      <c r="CRF3" s="975"/>
      <c r="CRG3" s="975"/>
      <c r="CRH3" s="975"/>
      <c r="CRI3" s="975"/>
      <c r="CRJ3" s="975"/>
      <c r="CRK3" s="975"/>
      <c r="CRL3" s="975"/>
      <c r="CRM3" s="975"/>
      <c r="CRN3" s="975"/>
      <c r="CRO3" s="975"/>
      <c r="CRP3" s="975"/>
      <c r="CRQ3" s="975"/>
      <c r="CRR3" s="975"/>
      <c r="CRS3" s="975"/>
      <c r="CRT3" s="975"/>
      <c r="CRU3" s="975"/>
      <c r="CRV3" s="975"/>
      <c r="CRW3" s="975"/>
      <c r="CRX3" s="975"/>
      <c r="CRY3" s="975"/>
      <c r="CRZ3" s="975"/>
      <c r="CSA3" s="975"/>
      <c r="CSB3" s="975"/>
      <c r="CSC3" s="975"/>
      <c r="CSD3" s="975"/>
      <c r="CSE3" s="975"/>
      <c r="CSF3" s="975"/>
      <c r="CSG3" s="975"/>
      <c r="CSH3" s="975"/>
      <c r="CSI3" s="975"/>
      <c r="CSJ3" s="975"/>
      <c r="CSK3" s="975"/>
      <c r="CSL3" s="975"/>
      <c r="CSM3" s="975"/>
      <c r="CSN3" s="975"/>
      <c r="CSO3" s="975"/>
      <c r="CSP3" s="975"/>
      <c r="CSQ3" s="975"/>
      <c r="CSR3" s="975"/>
      <c r="CSS3" s="975"/>
      <c r="CST3" s="975"/>
      <c r="CSU3" s="975"/>
      <c r="CSV3" s="975"/>
      <c r="CSW3" s="975"/>
      <c r="CSX3" s="975"/>
      <c r="CSY3" s="975"/>
      <c r="CSZ3" s="975"/>
      <c r="CTA3" s="975"/>
      <c r="CTB3" s="975"/>
      <c r="CTC3" s="975"/>
      <c r="CTD3" s="975"/>
      <c r="CTE3" s="975"/>
      <c r="CTF3" s="975"/>
      <c r="CTG3" s="975"/>
      <c r="CTH3" s="975"/>
      <c r="CTI3" s="975"/>
      <c r="CTJ3" s="975"/>
      <c r="CTK3" s="975"/>
      <c r="CTL3" s="975"/>
      <c r="CTM3" s="975"/>
      <c r="CTN3" s="975"/>
      <c r="CTO3" s="975"/>
      <c r="CTP3" s="975"/>
      <c r="CTQ3" s="975"/>
      <c r="CTR3" s="975"/>
      <c r="CTS3" s="975"/>
      <c r="CTT3" s="975"/>
      <c r="CTU3" s="975"/>
      <c r="CTV3" s="975"/>
      <c r="CTW3" s="975"/>
      <c r="CTX3" s="975"/>
      <c r="CTY3" s="975"/>
      <c r="CTZ3" s="975"/>
      <c r="CUA3" s="975"/>
      <c r="CUB3" s="975"/>
      <c r="CUC3" s="975"/>
      <c r="CUD3" s="975"/>
      <c r="CUE3" s="975"/>
      <c r="CUF3" s="975"/>
      <c r="CUG3" s="975"/>
      <c r="CUH3" s="975"/>
      <c r="CUI3" s="975"/>
      <c r="CUJ3" s="975"/>
      <c r="CUK3" s="975"/>
      <c r="CUL3" s="975"/>
      <c r="CUM3" s="975"/>
      <c r="CUN3" s="975"/>
      <c r="CUO3" s="975"/>
      <c r="CUP3" s="975"/>
      <c r="CUQ3" s="975"/>
      <c r="CUR3" s="975"/>
      <c r="CUS3" s="975"/>
      <c r="CUT3" s="975"/>
      <c r="CUU3" s="975"/>
      <c r="CUV3" s="975"/>
      <c r="CUW3" s="975"/>
      <c r="CUX3" s="975"/>
      <c r="CUY3" s="975"/>
      <c r="CUZ3" s="975"/>
      <c r="CVA3" s="975"/>
      <c r="CVB3" s="975"/>
      <c r="CVC3" s="975"/>
      <c r="CVD3" s="975"/>
      <c r="CVE3" s="975"/>
      <c r="CVF3" s="975"/>
      <c r="CVG3" s="975"/>
      <c r="CVH3" s="975"/>
      <c r="CVI3" s="975"/>
      <c r="CVJ3" s="975"/>
      <c r="CVK3" s="975"/>
      <c r="CVL3" s="975"/>
      <c r="CVM3" s="975"/>
      <c r="CVN3" s="975"/>
      <c r="CVO3" s="975"/>
      <c r="CVP3" s="975"/>
      <c r="CVQ3" s="975"/>
      <c r="CVR3" s="975"/>
      <c r="CVS3" s="975"/>
      <c r="CVT3" s="975"/>
      <c r="CVU3" s="975"/>
      <c r="CVV3" s="975"/>
      <c r="CVW3" s="975"/>
      <c r="CVX3" s="975"/>
      <c r="CVY3" s="975"/>
      <c r="CVZ3" s="975"/>
      <c r="CWA3" s="975"/>
      <c r="CWB3" s="975"/>
      <c r="CWC3" s="975"/>
      <c r="CWD3" s="975"/>
      <c r="CWE3" s="975"/>
      <c r="CWF3" s="975"/>
      <c r="CWG3" s="975"/>
      <c r="CWH3" s="975"/>
      <c r="CWI3" s="975"/>
      <c r="CWJ3" s="975"/>
      <c r="CWK3" s="975"/>
      <c r="CWL3" s="975"/>
      <c r="CWM3" s="975"/>
      <c r="CWN3" s="975"/>
      <c r="CWO3" s="975"/>
      <c r="CWP3" s="975"/>
      <c r="CWQ3" s="975"/>
      <c r="CWR3" s="975"/>
      <c r="CWS3" s="975"/>
      <c r="CWT3" s="975"/>
      <c r="CWU3" s="975"/>
      <c r="CWV3" s="975"/>
      <c r="CWW3" s="975"/>
      <c r="CWX3" s="975"/>
      <c r="CWY3" s="975"/>
      <c r="CWZ3" s="975"/>
      <c r="CXA3" s="975"/>
      <c r="CXB3" s="975"/>
      <c r="CXC3" s="975"/>
      <c r="CXD3" s="975"/>
      <c r="CXE3" s="975"/>
      <c r="CXF3" s="975"/>
      <c r="CXG3" s="975"/>
      <c r="CXH3" s="975"/>
      <c r="CXI3" s="975"/>
      <c r="CXJ3" s="975"/>
      <c r="CXK3" s="975"/>
      <c r="CXL3" s="975"/>
      <c r="CXM3" s="975"/>
      <c r="CXN3" s="975"/>
      <c r="CXO3" s="975"/>
      <c r="CXP3" s="975"/>
      <c r="CXQ3" s="975"/>
      <c r="CXR3" s="975"/>
      <c r="CXS3" s="975"/>
      <c r="CXT3" s="975"/>
      <c r="CXU3" s="975"/>
      <c r="CXV3" s="975"/>
      <c r="CXW3" s="975"/>
      <c r="CXX3" s="975"/>
      <c r="CXY3" s="975"/>
      <c r="CXZ3" s="975"/>
      <c r="CYA3" s="975"/>
      <c r="CYB3" s="975"/>
      <c r="CYC3" s="975"/>
      <c r="CYD3" s="975"/>
      <c r="CYE3" s="975"/>
      <c r="CYF3" s="975"/>
      <c r="CYG3" s="975"/>
      <c r="CYH3" s="975"/>
      <c r="CYI3" s="975"/>
      <c r="CYJ3" s="975"/>
      <c r="CYK3" s="975"/>
      <c r="CYL3" s="975"/>
      <c r="CYM3" s="975"/>
      <c r="CYN3" s="975"/>
      <c r="CYO3" s="975"/>
      <c r="CYP3" s="975"/>
      <c r="CYQ3" s="975"/>
      <c r="CYR3" s="975"/>
      <c r="CYS3" s="975"/>
      <c r="CYT3" s="975"/>
      <c r="CYU3" s="975"/>
      <c r="CYV3" s="975"/>
      <c r="CYW3" s="975"/>
      <c r="CYX3" s="975"/>
      <c r="CYY3" s="975"/>
      <c r="CYZ3" s="975"/>
      <c r="CZA3" s="975"/>
      <c r="CZB3" s="975"/>
      <c r="CZC3" s="975"/>
      <c r="CZD3" s="975"/>
      <c r="CZE3" s="975"/>
      <c r="CZF3" s="975"/>
      <c r="CZG3" s="975"/>
      <c r="CZH3" s="975"/>
      <c r="CZI3" s="975"/>
      <c r="CZJ3" s="975"/>
      <c r="CZK3" s="975"/>
      <c r="CZL3" s="975"/>
      <c r="CZM3" s="975"/>
      <c r="CZN3" s="975"/>
      <c r="CZO3" s="975"/>
      <c r="CZP3" s="975"/>
      <c r="CZQ3" s="975"/>
      <c r="CZR3" s="975"/>
      <c r="CZS3" s="975"/>
      <c r="CZT3" s="975"/>
      <c r="CZU3" s="975"/>
      <c r="CZV3" s="975"/>
      <c r="CZW3" s="975"/>
      <c r="CZX3" s="975"/>
      <c r="CZY3" s="975"/>
      <c r="CZZ3" s="975"/>
      <c r="DAA3" s="975"/>
      <c r="DAB3" s="975"/>
      <c r="DAC3" s="975"/>
      <c r="DAD3" s="975"/>
      <c r="DAE3" s="975"/>
      <c r="DAF3" s="975"/>
      <c r="DAG3" s="975"/>
      <c r="DAH3" s="975"/>
      <c r="DAI3" s="975"/>
      <c r="DAJ3" s="975"/>
      <c r="DAK3" s="975"/>
      <c r="DAL3" s="975"/>
      <c r="DAM3" s="975"/>
      <c r="DAN3" s="975"/>
      <c r="DAO3" s="975"/>
      <c r="DAP3" s="975"/>
      <c r="DAQ3" s="975"/>
      <c r="DAR3" s="975"/>
      <c r="DAS3" s="975"/>
      <c r="DAT3" s="975"/>
      <c r="DAU3" s="975"/>
      <c r="DAV3" s="975"/>
      <c r="DAW3" s="975"/>
      <c r="DAX3" s="975"/>
      <c r="DAY3" s="975"/>
      <c r="DAZ3" s="975"/>
      <c r="DBA3" s="975"/>
      <c r="DBB3" s="975"/>
      <c r="DBC3" s="975"/>
      <c r="DBD3" s="975"/>
      <c r="DBE3" s="975"/>
      <c r="DBF3" s="975"/>
      <c r="DBG3" s="975"/>
      <c r="DBH3" s="975"/>
      <c r="DBI3" s="975"/>
      <c r="DBJ3" s="975"/>
      <c r="DBK3" s="975"/>
      <c r="DBL3" s="975"/>
      <c r="DBM3" s="975"/>
      <c r="DBN3" s="975"/>
      <c r="DBO3" s="975"/>
      <c r="DBP3" s="975"/>
      <c r="DBQ3" s="975"/>
      <c r="DBR3" s="975"/>
      <c r="DBS3" s="975"/>
      <c r="DBT3" s="975"/>
      <c r="DBU3" s="975"/>
      <c r="DBV3" s="975"/>
      <c r="DBW3" s="975"/>
      <c r="DBX3" s="975"/>
      <c r="DBY3" s="975"/>
      <c r="DBZ3" s="975"/>
      <c r="DCA3" s="975"/>
      <c r="DCB3" s="975"/>
      <c r="DCC3" s="975"/>
      <c r="DCD3" s="975"/>
      <c r="DCE3" s="975"/>
      <c r="DCF3" s="975"/>
      <c r="DCG3" s="975"/>
      <c r="DCH3" s="975"/>
      <c r="DCI3" s="975"/>
      <c r="DCJ3" s="975"/>
      <c r="DCK3" s="975"/>
      <c r="DCL3" s="975"/>
      <c r="DCM3" s="975"/>
      <c r="DCN3" s="975"/>
      <c r="DCO3" s="975"/>
      <c r="DCP3" s="975"/>
      <c r="DCQ3" s="975"/>
      <c r="DCR3" s="975"/>
      <c r="DCS3" s="975"/>
      <c r="DCT3" s="975"/>
      <c r="DCU3" s="975"/>
      <c r="DCV3" s="975"/>
      <c r="DCW3" s="975"/>
      <c r="DCX3" s="975"/>
      <c r="DCY3" s="975"/>
      <c r="DCZ3" s="975"/>
      <c r="DDA3" s="975"/>
      <c r="DDB3" s="975"/>
      <c r="DDC3" s="975"/>
      <c r="DDD3" s="975"/>
      <c r="DDE3" s="975"/>
      <c r="DDF3" s="975"/>
      <c r="DDG3" s="975"/>
      <c r="DDH3" s="975"/>
      <c r="DDI3" s="975"/>
      <c r="DDJ3" s="975"/>
      <c r="DDK3" s="975"/>
      <c r="DDL3" s="975"/>
      <c r="DDM3" s="975"/>
      <c r="DDN3" s="975"/>
      <c r="DDO3" s="975"/>
      <c r="DDP3" s="975"/>
      <c r="DDQ3" s="975"/>
      <c r="DDR3" s="975"/>
      <c r="DDS3" s="975"/>
      <c r="DDT3" s="975"/>
      <c r="DDU3" s="975"/>
      <c r="DDV3" s="975"/>
      <c r="DDW3" s="975"/>
      <c r="DDX3" s="975"/>
      <c r="DDY3" s="975"/>
      <c r="DDZ3" s="975"/>
      <c r="DEA3" s="975"/>
      <c r="DEB3" s="975"/>
      <c r="DEC3" s="975"/>
      <c r="DED3" s="975"/>
      <c r="DEE3" s="975"/>
      <c r="DEF3" s="975"/>
      <c r="DEG3" s="975"/>
      <c r="DEH3" s="975"/>
      <c r="DEI3" s="975"/>
      <c r="DEJ3" s="975"/>
      <c r="DEK3" s="975"/>
      <c r="DEL3" s="975"/>
      <c r="DEM3" s="975"/>
      <c r="DEN3" s="975"/>
      <c r="DEO3" s="975"/>
      <c r="DEP3" s="975"/>
      <c r="DEQ3" s="975"/>
      <c r="DER3" s="975"/>
      <c r="DES3" s="975"/>
      <c r="DET3" s="975"/>
      <c r="DEU3" s="975"/>
      <c r="DEV3" s="975"/>
      <c r="DEW3" s="975"/>
      <c r="DEX3" s="975"/>
      <c r="DEY3" s="975"/>
      <c r="DEZ3" s="975"/>
      <c r="DFA3" s="975"/>
      <c r="DFB3" s="975"/>
      <c r="DFC3" s="975"/>
      <c r="DFD3" s="975"/>
      <c r="DFE3" s="975"/>
      <c r="DFF3" s="975"/>
      <c r="DFG3" s="975"/>
      <c r="DFH3" s="975"/>
      <c r="DFI3" s="975"/>
      <c r="DFJ3" s="975"/>
      <c r="DFK3" s="975"/>
      <c r="DFL3" s="975"/>
      <c r="DFM3" s="975"/>
      <c r="DFN3" s="975"/>
      <c r="DFO3" s="975"/>
      <c r="DFP3" s="975"/>
      <c r="DFQ3" s="975"/>
      <c r="DFR3" s="975"/>
      <c r="DFS3" s="975"/>
      <c r="DFT3" s="975"/>
      <c r="DFU3" s="975"/>
      <c r="DFV3" s="975"/>
      <c r="DFW3" s="975"/>
      <c r="DFX3" s="975"/>
      <c r="DFY3" s="975"/>
      <c r="DFZ3" s="975"/>
      <c r="DGA3" s="975"/>
      <c r="DGB3" s="975"/>
      <c r="DGC3" s="975"/>
      <c r="DGD3" s="975"/>
      <c r="DGE3" s="975"/>
      <c r="DGF3" s="975"/>
      <c r="DGG3" s="975"/>
      <c r="DGH3" s="975"/>
      <c r="DGI3" s="975"/>
      <c r="DGJ3" s="975"/>
      <c r="DGK3" s="975"/>
      <c r="DGL3" s="975"/>
      <c r="DGM3" s="975"/>
      <c r="DGN3" s="975"/>
      <c r="DGO3" s="975"/>
      <c r="DGP3" s="975"/>
      <c r="DGQ3" s="975"/>
      <c r="DGR3" s="975"/>
      <c r="DGS3" s="975"/>
      <c r="DGT3" s="975"/>
      <c r="DGU3" s="975"/>
      <c r="DGV3" s="975"/>
      <c r="DGW3" s="975"/>
      <c r="DGX3" s="975"/>
      <c r="DGY3" s="975"/>
      <c r="DGZ3" s="975"/>
      <c r="DHA3" s="975"/>
      <c r="DHB3" s="975"/>
      <c r="DHC3" s="975"/>
      <c r="DHD3" s="975"/>
      <c r="DHE3" s="975"/>
      <c r="DHF3" s="975"/>
      <c r="DHG3" s="975"/>
      <c r="DHH3" s="975"/>
      <c r="DHI3" s="975"/>
      <c r="DHJ3" s="975"/>
      <c r="DHK3" s="975"/>
      <c r="DHL3" s="975"/>
      <c r="DHM3" s="975"/>
      <c r="DHN3" s="975"/>
      <c r="DHO3" s="975"/>
      <c r="DHP3" s="975"/>
      <c r="DHQ3" s="975"/>
      <c r="DHR3" s="975"/>
      <c r="DHS3" s="975"/>
      <c r="DHT3" s="975"/>
      <c r="DHU3" s="975"/>
      <c r="DHV3" s="975"/>
      <c r="DHW3" s="975"/>
      <c r="DHX3" s="975"/>
      <c r="DHY3" s="975"/>
      <c r="DHZ3" s="975"/>
      <c r="DIA3" s="975"/>
      <c r="DIB3" s="975"/>
      <c r="DIC3" s="975"/>
      <c r="DID3" s="975"/>
      <c r="DIE3" s="975"/>
      <c r="DIF3" s="975"/>
      <c r="DIG3" s="975"/>
      <c r="DIH3" s="975"/>
      <c r="DII3" s="975"/>
      <c r="DIJ3" s="975"/>
      <c r="DIK3" s="975"/>
      <c r="DIL3" s="975"/>
      <c r="DIM3" s="975"/>
      <c r="DIN3" s="975"/>
      <c r="DIO3" s="975"/>
      <c r="DIP3" s="975"/>
      <c r="DIQ3" s="975"/>
      <c r="DIR3" s="975"/>
      <c r="DIS3" s="975"/>
      <c r="DIT3" s="975"/>
      <c r="DIU3" s="975"/>
      <c r="DIV3" s="975"/>
      <c r="DIW3" s="975"/>
      <c r="DIX3" s="975"/>
      <c r="DIY3" s="975"/>
      <c r="DIZ3" s="975"/>
      <c r="DJA3" s="975"/>
      <c r="DJB3" s="975"/>
      <c r="DJC3" s="975"/>
      <c r="DJD3" s="975"/>
      <c r="DJE3" s="975"/>
      <c r="DJF3" s="975"/>
      <c r="DJG3" s="975"/>
      <c r="DJH3" s="975"/>
      <c r="DJI3" s="975"/>
      <c r="DJJ3" s="975"/>
      <c r="DJK3" s="975"/>
      <c r="DJL3" s="975"/>
      <c r="DJM3" s="975"/>
      <c r="DJN3" s="975"/>
      <c r="DJO3" s="975"/>
      <c r="DJP3" s="975"/>
      <c r="DJQ3" s="975"/>
      <c r="DJR3" s="975"/>
      <c r="DJS3" s="975"/>
      <c r="DJT3" s="975"/>
      <c r="DJU3" s="975"/>
      <c r="DJV3" s="975"/>
      <c r="DJW3" s="975"/>
      <c r="DJX3" s="975"/>
      <c r="DJY3" s="975"/>
      <c r="DJZ3" s="975"/>
      <c r="DKA3" s="975"/>
      <c r="DKB3" s="975"/>
      <c r="DKC3" s="975"/>
      <c r="DKD3" s="975"/>
      <c r="DKE3" s="975"/>
      <c r="DKF3" s="975"/>
      <c r="DKG3" s="975"/>
      <c r="DKH3" s="975"/>
      <c r="DKI3" s="975"/>
      <c r="DKJ3" s="975"/>
      <c r="DKK3" s="975"/>
      <c r="DKL3" s="975"/>
      <c r="DKM3" s="975"/>
      <c r="DKN3" s="975"/>
      <c r="DKO3" s="975"/>
      <c r="DKP3" s="975"/>
      <c r="DKQ3" s="975"/>
      <c r="DKR3" s="975"/>
      <c r="DKS3" s="975"/>
      <c r="DKT3" s="975"/>
      <c r="DKU3" s="975"/>
      <c r="DKV3" s="975"/>
      <c r="DKW3" s="975"/>
      <c r="DKX3" s="975"/>
      <c r="DKY3" s="975"/>
      <c r="DKZ3" s="975"/>
      <c r="DLA3" s="975"/>
      <c r="DLB3" s="975"/>
      <c r="DLC3" s="975"/>
      <c r="DLD3" s="975"/>
      <c r="DLE3" s="975"/>
      <c r="DLF3" s="975"/>
      <c r="DLG3" s="975"/>
      <c r="DLH3" s="975"/>
      <c r="DLI3" s="975"/>
      <c r="DLJ3" s="975"/>
      <c r="DLK3" s="975"/>
      <c r="DLL3" s="975"/>
      <c r="DLM3" s="975"/>
      <c r="DLN3" s="975"/>
      <c r="DLO3" s="975"/>
      <c r="DLP3" s="975"/>
      <c r="DLQ3" s="975"/>
      <c r="DLR3" s="975"/>
      <c r="DLS3" s="975"/>
      <c r="DLT3" s="975"/>
      <c r="DLU3" s="975"/>
      <c r="DLV3" s="975"/>
      <c r="DLW3" s="975"/>
      <c r="DLX3" s="975"/>
      <c r="DLY3" s="975"/>
      <c r="DLZ3" s="975"/>
      <c r="DMA3" s="975"/>
      <c r="DMB3" s="975"/>
      <c r="DMC3" s="975"/>
      <c r="DMD3" s="975"/>
      <c r="DME3" s="975"/>
      <c r="DMF3" s="975"/>
      <c r="DMG3" s="975"/>
      <c r="DMH3" s="975"/>
      <c r="DMI3" s="975"/>
      <c r="DMJ3" s="975"/>
      <c r="DMK3" s="975"/>
      <c r="DML3" s="975"/>
      <c r="DMM3" s="975"/>
      <c r="DMN3" s="975"/>
      <c r="DMO3" s="975"/>
      <c r="DMP3" s="975"/>
      <c r="DMQ3" s="975"/>
      <c r="DMR3" s="975"/>
      <c r="DMS3" s="975"/>
      <c r="DMT3" s="975"/>
      <c r="DMU3" s="975"/>
      <c r="DMV3" s="975"/>
      <c r="DMW3" s="975"/>
      <c r="DMX3" s="975"/>
      <c r="DMY3" s="975"/>
      <c r="DMZ3" s="975"/>
      <c r="DNA3" s="975"/>
      <c r="DNB3" s="975"/>
      <c r="DNC3" s="975"/>
      <c r="DND3" s="975"/>
      <c r="DNE3" s="975"/>
      <c r="DNF3" s="975"/>
      <c r="DNG3" s="975"/>
      <c r="DNH3" s="975"/>
      <c r="DNI3" s="975"/>
      <c r="DNJ3" s="975"/>
      <c r="DNK3" s="975"/>
      <c r="DNL3" s="975"/>
      <c r="DNM3" s="975"/>
      <c r="DNN3" s="975"/>
      <c r="DNO3" s="975"/>
      <c r="DNP3" s="975"/>
      <c r="DNQ3" s="975"/>
      <c r="DNR3" s="975"/>
      <c r="DNS3" s="975"/>
      <c r="DNT3" s="975"/>
      <c r="DNU3" s="975"/>
      <c r="DNV3" s="975"/>
      <c r="DNW3" s="975"/>
      <c r="DNX3" s="975"/>
      <c r="DNY3" s="975"/>
      <c r="DNZ3" s="975"/>
      <c r="DOA3" s="975"/>
      <c r="DOB3" s="975"/>
      <c r="DOC3" s="975"/>
      <c r="DOD3" s="975"/>
      <c r="DOE3" s="975"/>
      <c r="DOF3" s="975"/>
      <c r="DOG3" s="975"/>
      <c r="DOH3" s="975"/>
      <c r="DOI3" s="975"/>
      <c r="DOJ3" s="975"/>
      <c r="DOK3" s="975"/>
      <c r="DOL3" s="975"/>
      <c r="DOM3" s="975"/>
      <c r="DON3" s="975"/>
      <c r="DOO3" s="975"/>
      <c r="DOP3" s="975"/>
      <c r="DOQ3" s="975"/>
      <c r="DOR3" s="975"/>
      <c r="DOS3" s="975"/>
      <c r="DOT3" s="975"/>
      <c r="DOU3" s="975"/>
      <c r="DOV3" s="975"/>
      <c r="DOW3" s="975"/>
      <c r="DOX3" s="975"/>
      <c r="DOY3" s="975"/>
      <c r="DOZ3" s="975"/>
      <c r="DPA3" s="975"/>
      <c r="DPB3" s="975"/>
      <c r="DPC3" s="975"/>
      <c r="DPD3" s="975"/>
      <c r="DPE3" s="975"/>
      <c r="DPF3" s="975"/>
      <c r="DPG3" s="975"/>
      <c r="DPH3" s="975"/>
      <c r="DPI3" s="975"/>
      <c r="DPJ3" s="975"/>
      <c r="DPK3" s="975"/>
      <c r="DPL3" s="975"/>
      <c r="DPM3" s="975"/>
      <c r="DPN3" s="975"/>
      <c r="DPO3" s="975"/>
      <c r="DPP3" s="975"/>
      <c r="DPQ3" s="975"/>
      <c r="DPR3" s="975"/>
      <c r="DPS3" s="975"/>
      <c r="DPT3" s="975"/>
      <c r="DPU3" s="975"/>
      <c r="DPV3" s="975"/>
      <c r="DPW3" s="975"/>
      <c r="DPX3" s="975"/>
      <c r="DPY3" s="975"/>
      <c r="DPZ3" s="975"/>
      <c r="DQA3" s="975"/>
      <c r="DQB3" s="975"/>
      <c r="DQC3" s="975"/>
      <c r="DQD3" s="975"/>
      <c r="DQE3" s="975"/>
      <c r="DQF3" s="975"/>
      <c r="DQG3" s="975"/>
      <c r="DQH3" s="975"/>
      <c r="DQI3" s="975"/>
      <c r="DQJ3" s="975"/>
      <c r="DQK3" s="975"/>
      <c r="DQL3" s="975"/>
      <c r="DQM3" s="975"/>
      <c r="DQN3" s="975"/>
      <c r="DQO3" s="975"/>
      <c r="DQP3" s="975"/>
      <c r="DQQ3" s="975"/>
      <c r="DQR3" s="975"/>
      <c r="DQS3" s="975"/>
      <c r="DQT3" s="975"/>
      <c r="DQU3" s="975"/>
      <c r="DQV3" s="975"/>
      <c r="DQW3" s="975"/>
      <c r="DQX3" s="975"/>
      <c r="DQY3" s="975"/>
      <c r="DQZ3" s="975"/>
      <c r="DRA3" s="975"/>
      <c r="DRB3" s="975"/>
      <c r="DRC3" s="975"/>
      <c r="DRD3" s="975"/>
      <c r="DRE3" s="975"/>
      <c r="DRF3" s="975"/>
      <c r="DRG3" s="975"/>
      <c r="DRH3" s="975"/>
      <c r="DRI3" s="975"/>
      <c r="DRJ3" s="975"/>
      <c r="DRK3" s="975"/>
      <c r="DRL3" s="975"/>
      <c r="DRM3" s="975"/>
      <c r="DRN3" s="975"/>
      <c r="DRO3" s="975"/>
      <c r="DRP3" s="975"/>
      <c r="DRQ3" s="975"/>
      <c r="DRR3" s="975"/>
      <c r="DRS3" s="975"/>
      <c r="DRT3" s="975"/>
      <c r="DRU3" s="975"/>
      <c r="DRV3" s="975"/>
      <c r="DRW3" s="975"/>
      <c r="DRX3" s="975"/>
      <c r="DRY3" s="975"/>
      <c r="DRZ3" s="975"/>
      <c r="DSA3" s="975"/>
      <c r="DSB3" s="975"/>
      <c r="DSC3" s="975"/>
      <c r="DSD3" s="975"/>
      <c r="DSE3" s="975"/>
      <c r="DSF3" s="975"/>
      <c r="DSG3" s="975"/>
      <c r="DSH3" s="975"/>
      <c r="DSI3" s="975"/>
      <c r="DSJ3" s="975"/>
      <c r="DSK3" s="975"/>
      <c r="DSL3" s="975"/>
      <c r="DSM3" s="975"/>
      <c r="DSN3" s="975"/>
      <c r="DSO3" s="975"/>
      <c r="DSP3" s="975"/>
      <c r="DSQ3" s="975"/>
      <c r="DSR3" s="975"/>
      <c r="DSS3" s="975"/>
      <c r="DST3" s="975"/>
      <c r="DSU3" s="975"/>
      <c r="DSV3" s="975"/>
      <c r="DSW3" s="975"/>
      <c r="DSX3" s="975"/>
      <c r="DSY3" s="975"/>
      <c r="DSZ3" s="975"/>
      <c r="DTA3" s="975"/>
      <c r="DTB3" s="975"/>
      <c r="DTC3" s="975"/>
      <c r="DTD3" s="975"/>
      <c r="DTE3" s="975"/>
      <c r="DTF3" s="975"/>
      <c r="DTG3" s="975"/>
      <c r="DTH3" s="975"/>
      <c r="DTI3" s="975"/>
      <c r="DTJ3" s="975"/>
      <c r="DTK3" s="975"/>
      <c r="DTL3" s="975"/>
      <c r="DTM3" s="975"/>
      <c r="DTN3" s="975"/>
      <c r="DTO3" s="975"/>
      <c r="DTP3" s="975"/>
      <c r="DTQ3" s="975"/>
      <c r="DTR3" s="975"/>
      <c r="DTS3" s="975"/>
      <c r="DTT3" s="975"/>
      <c r="DTU3" s="975"/>
      <c r="DTV3" s="975"/>
      <c r="DTW3" s="975"/>
      <c r="DTX3" s="975"/>
      <c r="DTY3" s="975"/>
      <c r="DTZ3" s="975"/>
      <c r="DUA3" s="975"/>
      <c r="DUB3" s="975"/>
      <c r="DUC3" s="975"/>
      <c r="DUD3" s="975"/>
      <c r="DUE3" s="975"/>
      <c r="DUF3" s="975"/>
      <c r="DUG3" s="975"/>
      <c r="DUH3" s="975"/>
      <c r="DUI3" s="975"/>
      <c r="DUJ3" s="975"/>
      <c r="DUK3" s="975"/>
      <c r="DUL3" s="975"/>
      <c r="DUM3" s="975"/>
      <c r="DUN3" s="975"/>
      <c r="DUO3" s="975"/>
      <c r="DUP3" s="975"/>
      <c r="DUQ3" s="975"/>
      <c r="DUR3" s="975"/>
      <c r="DUS3" s="975"/>
      <c r="DUT3" s="975"/>
      <c r="DUU3" s="975"/>
      <c r="DUV3" s="975"/>
      <c r="DUW3" s="975"/>
      <c r="DUX3" s="975"/>
      <c r="DUY3" s="975"/>
      <c r="DUZ3" s="975"/>
      <c r="DVA3" s="975"/>
      <c r="DVB3" s="975"/>
      <c r="DVC3" s="975"/>
      <c r="DVD3" s="975"/>
      <c r="DVE3" s="975"/>
      <c r="DVF3" s="975"/>
      <c r="DVG3" s="975"/>
      <c r="DVH3" s="975"/>
      <c r="DVI3" s="975"/>
      <c r="DVJ3" s="975"/>
      <c r="DVK3" s="975"/>
      <c r="DVL3" s="975"/>
      <c r="DVM3" s="975"/>
      <c r="DVN3" s="975"/>
      <c r="DVO3" s="975"/>
      <c r="DVP3" s="975"/>
      <c r="DVQ3" s="975"/>
      <c r="DVR3" s="975"/>
      <c r="DVS3" s="975"/>
      <c r="DVT3" s="975"/>
      <c r="DVU3" s="975"/>
      <c r="DVV3" s="975"/>
      <c r="DVW3" s="975"/>
      <c r="DVX3" s="975"/>
      <c r="DVY3" s="975"/>
      <c r="DVZ3" s="975"/>
      <c r="DWA3" s="975"/>
      <c r="DWB3" s="975"/>
      <c r="DWC3" s="975"/>
      <c r="DWD3" s="975"/>
      <c r="DWE3" s="975"/>
      <c r="DWF3" s="975"/>
      <c r="DWG3" s="975"/>
      <c r="DWH3" s="975"/>
      <c r="DWI3" s="975"/>
      <c r="DWJ3" s="975"/>
      <c r="DWK3" s="975"/>
      <c r="DWL3" s="975"/>
      <c r="DWM3" s="975"/>
      <c r="DWN3" s="975"/>
      <c r="DWO3" s="975"/>
      <c r="DWP3" s="975"/>
      <c r="DWQ3" s="975"/>
      <c r="DWR3" s="975"/>
      <c r="DWS3" s="975"/>
      <c r="DWT3" s="975"/>
      <c r="DWU3" s="975"/>
      <c r="DWV3" s="975"/>
      <c r="DWW3" s="975"/>
      <c r="DWX3" s="975"/>
      <c r="DWY3" s="975"/>
      <c r="DWZ3" s="975"/>
      <c r="DXA3" s="975"/>
      <c r="DXB3" s="975"/>
      <c r="DXC3" s="975"/>
      <c r="DXD3" s="975"/>
      <c r="DXE3" s="975"/>
      <c r="DXF3" s="975"/>
      <c r="DXG3" s="975"/>
      <c r="DXH3" s="975"/>
      <c r="DXI3" s="975"/>
      <c r="DXJ3" s="975"/>
      <c r="DXK3" s="975"/>
      <c r="DXL3" s="975"/>
      <c r="DXM3" s="975"/>
      <c r="DXN3" s="975"/>
      <c r="DXO3" s="975"/>
      <c r="DXP3" s="975"/>
      <c r="DXQ3" s="975"/>
      <c r="DXR3" s="975"/>
      <c r="DXS3" s="975"/>
      <c r="DXT3" s="975"/>
      <c r="DXU3" s="975"/>
      <c r="DXV3" s="975"/>
      <c r="DXW3" s="975"/>
      <c r="DXX3" s="975"/>
      <c r="DXY3" s="975"/>
      <c r="DXZ3" s="975"/>
      <c r="DYA3" s="975"/>
      <c r="DYB3" s="975"/>
      <c r="DYC3" s="975"/>
      <c r="DYD3" s="975"/>
      <c r="DYE3" s="975"/>
      <c r="DYF3" s="975"/>
      <c r="DYG3" s="975"/>
      <c r="DYH3" s="975"/>
      <c r="DYI3" s="975"/>
      <c r="DYJ3" s="975"/>
      <c r="DYK3" s="975"/>
      <c r="DYL3" s="975"/>
      <c r="DYM3" s="975"/>
      <c r="DYN3" s="975"/>
      <c r="DYO3" s="975"/>
      <c r="DYP3" s="975"/>
      <c r="DYQ3" s="975"/>
      <c r="DYR3" s="975"/>
      <c r="DYS3" s="975"/>
      <c r="DYT3" s="975"/>
      <c r="DYU3" s="975"/>
      <c r="DYV3" s="975"/>
      <c r="DYW3" s="975"/>
      <c r="DYX3" s="975"/>
      <c r="DYY3" s="975"/>
      <c r="DYZ3" s="975"/>
      <c r="DZA3" s="975"/>
      <c r="DZB3" s="975"/>
      <c r="DZC3" s="975"/>
      <c r="DZD3" s="975"/>
      <c r="DZE3" s="975"/>
      <c r="DZF3" s="975"/>
      <c r="DZG3" s="975"/>
      <c r="DZH3" s="975"/>
      <c r="DZI3" s="975"/>
      <c r="DZJ3" s="975"/>
      <c r="DZK3" s="975"/>
      <c r="DZL3" s="975"/>
      <c r="DZM3" s="975"/>
      <c r="DZN3" s="975"/>
      <c r="DZO3" s="975"/>
      <c r="DZP3" s="975"/>
      <c r="DZQ3" s="975"/>
      <c r="DZR3" s="975"/>
      <c r="DZS3" s="975"/>
      <c r="DZT3" s="975"/>
      <c r="DZU3" s="975"/>
      <c r="DZV3" s="975"/>
      <c r="DZW3" s="975"/>
      <c r="DZX3" s="975"/>
      <c r="DZY3" s="975"/>
      <c r="DZZ3" s="975"/>
      <c r="EAA3" s="975"/>
      <c r="EAB3" s="975"/>
      <c r="EAC3" s="975"/>
      <c r="EAD3" s="975"/>
      <c r="EAE3" s="975"/>
      <c r="EAF3" s="975"/>
      <c r="EAG3" s="975"/>
      <c r="EAH3" s="975"/>
      <c r="EAI3" s="975"/>
      <c r="EAJ3" s="975"/>
      <c r="EAK3" s="975"/>
      <c r="EAL3" s="975"/>
      <c r="EAM3" s="975"/>
      <c r="EAN3" s="975"/>
      <c r="EAO3" s="975"/>
      <c r="EAP3" s="975"/>
      <c r="EAQ3" s="975"/>
      <c r="EAR3" s="975"/>
      <c r="EAS3" s="975"/>
      <c r="EAT3" s="975"/>
      <c r="EAU3" s="975"/>
      <c r="EAV3" s="975"/>
      <c r="EAW3" s="975"/>
      <c r="EAX3" s="975"/>
      <c r="EAY3" s="975"/>
      <c r="EAZ3" s="975"/>
      <c r="EBA3" s="975"/>
      <c r="EBB3" s="975"/>
      <c r="EBC3" s="975"/>
      <c r="EBD3" s="975"/>
      <c r="EBE3" s="975"/>
      <c r="EBF3" s="975"/>
      <c r="EBG3" s="975"/>
      <c r="EBH3" s="975"/>
      <c r="EBI3" s="975"/>
      <c r="EBJ3" s="975"/>
      <c r="EBK3" s="975"/>
      <c r="EBL3" s="975"/>
      <c r="EBM3" s="975"/>
      <c r="EBN3" s="975"/>
      <c r="EBO3" s="975"/>
      <c r="EBP3" s="975"/>
      <c r="EBQ3" s="975"/>
      <c r="EBR3" s="975"/>
      <c r="EBS3" s="975"/>
      <c r="EBT3" s="975"/>
      <c r="EBU3" s="975"/>
      <c r="EBV3" s="975"/>
      <c r="EBW3" s="975"/>
      <c r="EBX3" s="975"/>
      <c r="EBY3" s="975"/>
      <c r="EBZ3" s="975"/>
      <c r="ECA3" s="975"/>
      <c r="ECB3" s="975"/>
      <c r="ECC3" s="975"/>
      <c r="ECD3" s="975"/>
      <c r="ECE3" s="975"/>
      <c r="ECF3" s="975"/>
      <c r="ECG3" s="975"/>
      <c r="ECH3" s="975"/>
      <c r="ECI3" s="975"/>
      <c r="ECJ3" s="975"/>
      <c r="ECK3" s="975"/>
      <c r="ECL3" s="975"/>
      <c r="ECM3" s="975"/>
      <c r="ECN3" s="975"/>
      <c r="ECO3" s="975"/>
      <c r="ECP3" s="975"/>
      <c r="ECQ3" s="975"/>
      <c r="ECR3" s="975"/>
      <c r="ECS3" s="975"/>
      <c r="ECT3" s="975"/>
      <c r="ECU3" s="975"/>
      <c r="ECV3" s="975"/>
      <c r="ECW3" s="975"/>
      <c r="ECX3" s="975"/>
      <c r="ECY3" s="975"/>
      <c r="ECZ3" s="975"/>
      <c r="EDA3" s="975"/>
      <c r="EDB3" s="975"/>
      <c r="EDC3" s="975"/>
      <c r="EDD3" s="975"/>
      <c r="EDE3" s="975"/>
      <c r="EDF3" s="975"/>
      <c r="EDG3" s="975"/>
      <c r="EDH3" s="975"/>
      <c r="EDI3" s="975"/>
      <c r="EDJ3" s="975"/>
      <c r="EDK3" s="975"/>
      <c r="EDL3" s="975"/>
      <c r="EDM3" s="975"/>
      <c r="EDN3" s="975"/>
      <c r="EDO3" s="975"/>
      <c r="EDP3" s="975"/>
      <c r="EDQ3" s="975"/>
      <c r="EDR3" s="975"/>
      <c r="EDS3" s="975"/>
      <c r="EDT3" s="975"/>
      <c r="EDU3" s="975"/>
      <c r="EDV3" s="975"/>
      <c r="EDW3" s="975"/>
      <c r="EDX3" s="975"/>
      <c r="EDY3" s="975"/>
      <c r="EDZ3" s="975"/>
      <c r="EEA3" s="975"/>
      <c r="EEB3" s="975"/>
      <c r="EEC3" s="975"/>
      <c r="EED3" s="975"/>
      <c r="EEE3" s="975"/>
      <c r="EEF3" s="975"/>
      <c r="EEG3" s="975"/>
      <c r="EEH3" s="975"/>
      <c r="EEI3" s="975"/>
      <c r="EEJ3" s="975"/>
      <c r="EEK3" s="975"/>
      <c r="EEL3" s="975"/>
      <c r="EEM3" s="975"/>
      <c r="EEN3" s="975"/>
      <c r="EEO3" s="975"/>
      <c r="EEP3" s="975"/>
      <c r="EEQ3" s="975"/>
      <c r="EER3" s="975"/>
      <c r="EES3" s="975"/>
      <c r="EET3" s="975"/>
      <c r="EEU3" s="975"/>
      <c r="EEV3" s="975"/>
      <c r="EEW3" s="975"/>
      <c r="EEX3" s="975"/>
      <c r="EEY3" s="975"/>
      <c r="EEZ3" s="975"/>
      <c r="EFA3" s="975"/>
      <c r="EFB3" s="975"/>
      <c r="EFC3" s="975"/>
      <c r="EFD3" s="975"/>
      <c r="EFE3" s="975"/>
      <c r="EFF3" s="975"/>
      <c r="EFG3" s="975"/>
      <c r="EFH3" s="975"/>
      <c r="EFI3" s="975"/>
      <c r="EFJ3" s="975"/>
      <c r="EFK3" s="975"/>
      <c r="EFL3" s="975"/>
      <c r="EFM3" s="975"/>
      <c r="EFN3" s="975"/>
      <c r="EFO3" s="975"/>
      <c r="EFP3" s="975"/>
      <c r="EFQ3" s="975"/>
      <c r="EFR3" s="975"/>
      <c r="EFS3" s="975"/>
      <c r="EFT3" s="975"/>
      <c r="EFU3" s="975"/>
      <c r="EFV3" s="975"/>
      <c r="EFW3" s="975"/>
      <c r="EFX3" s="975"/>
      <c r="EFY3" s="975"/>
      <c r="EFZ3" s="975"/>
      <c r="EGA3" s="975"/>
      <c r="EGB3" s="975"/>
      <c r="EGC3" s="975"/>
      <c r="EGD3" s="975"/>
      <c r="EGE3" s="975"/>
      <c r="EGF3" s="975"/>
      <c r="EGG3" s="975"/>
      <c r="EGH3" s="975"/>
      <c r="EGI3" s="975"/>
      <c r="EGJ3" s="975"/>
      <c r="EGK3" s="975"/>
      <c r="EGL3" s="975"/>
      <c r="EGM3" s="975"/>
      <c r="EGN3" s="975"/>
      <c r="EGO3" s="975"/>
      <c r="EGP3" s="975"/>
      <c r="EGQ3" s="975"/>
      <c r="EGR3" s="975"/>
      <c r="EGS3" s="975"/>
      <c r="EGT3" s="975"/>
      <c r="EGU3" s="975"/>
      <c r="EGV3" s="975"/>
      <c r="EGW3" s="975"/>
      <c r="EGX3" s="975"/>
      <c r="EGY3" s="975"/>
      <c r="EGZ3" s="975"/>
      <c r="EHA3" s="975"/>
      <c r="EHB3" s="975"/>
      <c r="EHC3" s="975"/>
      <c r="EHD3" s="975"/>
      <c r="EHE3" s="975"/>
      <c r="EHF3" s="975"/>
      <c r="EHG3" s="975"/>
      <c r="EHH3" s="975"/>
      <c r="EHI3" s="975"/>
      <c r="EHJ3" s="975"/>
      <c r="EHK3" s="975"/>
      <c r="EHL3" s="975"/>
      <c r="EHM3" s="975"/>
      <c r="EHN3" s="975"/>
      <c r="EHO3" s="975"/>
      <c r="EHP3" s="975"/>
      <c r="EHQ3" s="975"/>
      <c r="EHR3" s="975"/>
      <c r="EHS3" s="975"/>
      <c r="EHT3" s="975"/>
      <c r="EHU3" s="975"/>
      <c r="EHV3" s="975"/>
      <c r="EHW3" s="975"/>
      <c r="EHX3" s="975"/>
      <c r="EHY3" s="975"/>
      <c r="EHZ3" s="975"/>
      <c r="EIA3" s="975"/>
      <c r="EIB3" s="975"/>
      <c r="EIC3" s="975"/>
      <c r="EID3" s="975"/>
      <c r="EIE3" s="975"/>
      <c r="EIF3" s="975"/>
      <c r="EIG3" s="975"/>
      <c r="EIH3" s="975"/>
      <c r="EII3" s="975"/>
      <c r="EIJ3" s="975"/>
      <c r="EIK3" s="975"/>
      <c r="EIL3" s="975"/>
      <c r="EIM3" s="975"/>
      <c r="EIN3" s="975"/>
      <c r="EIO3" s="975"/>
      <c r="EIP3" s="975"/>
      <c r="EIQ3" s="975"/>
      <c r="EIR3" s="975"/>
      <c r="EIS3" s="975"/>
      <c r="EIT3" s="975"/>
      <c r="EIU3" s="975"/>
      <c r="EIV3" s="975"/>
      <c r="EIW3" s="975"/>
      <c r="EIX3" s="975"/>
      <c r="EIY3" s="975"/>
      <c r="EIZ3" s="975"/>
      <c r="EJA3" s="975"/>
      <c r="EJB3" s="975"/>
      <c r="EJC3" s="975"/>
      <c r="EJD3" s="975"/>
      <c r="EJE3" s="975"/>
      <c r="EJF3" s="975"/>
      <c r="EJG3" s="975"/>
      <c r="EJH3" s="975"/>
      <c r="EJI3" s="975"/>
      <c r="EJJ3" s="975"/>
      <c r="EJK3" s="975"/>
      <c r="EJL3" s="975"/>
      <c r="EJM3" s="975"/>
      <c r="EJN3" s="975"/>
      <c r="EJO3" s="975"/>
      <c r="EJP3" s="975"/>
      <c r="EJQ3" s="975"/>
      <c r="EJR3" s="975"/>
      <c r="EJS3" s="975"/>
      <c r="EJT3" s="975"/>
      <c r="EJU3" s="975"/>
      <c r="EJV3" s="975"/>
      <c r="EJW3" s="975"/>
      <c r="EJX3" s="975"/>
      <c r="EJY3" s="975"/>
      <c r="EJZ3" s="975"/>
      <c r="EKA3" s="975"/>
      <c r="EKB3" s="975"/>
      <c r="EKC3" s="975"/>
      <c r="EKD3" s="975"/>
      <c r="EKE3" s="975"/>
      <c r="EKF3" s="975"/>
      <c r="EKG3" s="975"/>
      <c r="EKH3" s="975"/>
      <c r="EKI3" s="975"/>
      <c r="EKJ3" s="975"/>
      <c r="EKK3" s="975"/>
      <c r="EKL3" s="975"/>
      <c r="EKM3" s="975"/>
      <c r="EKN3" s="975"/>
      <c r="EKO3" s="975"/>
      <c r="EKP3" s="975"/>
      <c r="EKQ3" s="975"/>
      <c r="EKR3" s="975"/>
      <c r="EKS3" s="975"/>
      <c r="EKT3" s="975"/>
      <c r="EKU3" s="975"/>
      <c r="EKV3" s="975"/>
      <c r="EKW3" s="975"/>
      <c r="EKX3" s="975"/>
      <c r="EKY3" s="975"/>
      <c r="EKZ3" s="975"/>
      <c r="ELA3" s="975"/>
      <c r="ELB3" s="975"/>
      <c r="ELC3" s="975"/>
      <c r="ELD3" s="975"/>
      <c r="ELE3" s="975"/>
      <c r="ELF3" s="975"/>
      <c r="ELG3" s="975"/>
      <c r="ELH3" s="975"/>
      <c r="ELI3" s="975"/>
      <c r="ELJ3" s="975"/>
      <c r="ELK3" s="975"/>
      <c r="ELL3" s="975"/>
      <c r="ELM3" s="975"/>
      <c r="ELN3" s="975"/>
      <c r="ELO3" s="975"/>
      <c r="ELP3" s="975"/>
      <c r="ELQ3" s="975"/>
      <c r="ELR3" s="975"/>
      <c r="ELS3" s="975"/>
      <c r="ELT3" s="975"/>
      <c r="ELU3" s="975"/>
      <c r="ELV3" s="975"/>
      <c r="ELW3" s="975"/>
      <c r="ELX3" s="975"/>
      <c r="ELY3" s="975"/>
      <c r="ELZ3" s="975"/>
      <c r="EMA3" s="975"/>
      <c r="EMB3" s="975"/>
      <c r="EMC3" s="975"/>
      <c r="EMD3" s="975"/>
      <c r="EME3" s="975"/>
      <c r="EMF3" s="975"/>
      <c r="EMG3" s="975"/>
      <c r="EMH3" s="975"/>
      <c r="EMI3" s="975"/>
      <c r="EMJ3" s="975"/>
      <c r="EMK3" s="975"/>
      <c r="EML3" s="975"/>
      <c r="EMM3" s="975"/>
      <c r="EMN3" s="975"/>
      <c r="EMO3" s="975"/>
      <c r="EMP3" s="975"/>
      <c r="EMQ3" s="975"/>
      <c r="EMR3" s="975"/>
      <c r="EMS3" s="975"/>
      <c r="EMT3" s="975"/>
      <c r="EMU3" s="975"/>
      <c r="EMV3" s="975"/>
      <c r="EMW3" s="975"/>
      <c r="EMX3" s="975"/>
      <c r="EMY3" s="975"/>
      <c r="EMZ3" s="975"/>
      <c r="ENA3" s="975"/>
      <c r="ENB3" s="975"/>
      <c r="ENC3" s="975"/>
      <c r="END3" s="975"/>
      <c r="ENE3" s="975"/>
      <c r="ENF3" s="975"/>
      <c r="ENG3" s="975"/>
      <c r="ENH3" s="975"/>
      <c r="ENI3" s="975"/>
      <c r="ENJ3" s="975"/>
      <c r="ENK3" s="975"/>
      <c r="ENL3" s="975"/>
      <c r="ENM3" s="975"/>
      <c r="ENN3" s="975"/>
      <c r="ENO3" s="975"/>
      <c r="ENP3" s="975"/>
      <c r="ENQ3" s="975"/>
      <c r="ENR3" s="975"/>
      <c r="ENS3" s="975"/>
      <c r="ENT3" s="975"/>
      <c r="ENU3" s="975"/>
      <c r="ENV3" s="975"/>
      <c r="ENW3" s="975"/>
      <c r="ENX3" s="975"/>
      <c r="ENY3" s="975"/>
      <c r="ENZ3" s="975"/>
      <c r="EOA3" s="975"/>
      <c r="EOB3" s="975"/>
      <c r="EOC3" s="975"/>
      <c r="EOD3" s="975"/>
      <c r="EOE3" s="975"/>
      <c r="EOF3" s="975"/>
      <c r="EOG3" s="975"/>
      <c r="EOH3" s="975"/>
      <c r="EOI3" s="975"/>
      <c r="EOJ3" s="975"/>
      <c r="EOK3" s="975"/>
      <c r="EOL3" s="975"/>
      <c r="EOM3" s="975"/>
      <c r="EON3" s="975"/>
      <c r="EOO3" s="975"/>
      <c r="EOP3" s="975"/>
      <c r="EOQ3" s="975"/>
      <c r="EOR3" s="975"/>
      <c r="EOS3" s="975"/>
      <c r="EOT3" s="975"/>
      <c r="EOU3" s="975"/>
      <c r="EOV3" s="975"/>
      <c r="EOW3" s="975"/>
      <c r="EOX3" s="975"/>
      <c r="EOY3" s="975"/>
      <c r="EOZ3" s="975"/>
      <c r="EPA3" s="975"/>
      <c r="EPB3" s="975"/>
      <c r="EPC3" s="975"/>
      <c r="EPD3" s="975"/>
      <c r="EPE3" s="975"/>
      <c r="EPF3" s="975"/>
      <c r="EPG3" s="975"/>
      <c r="EPH3" s="975"/>
      <c r="EPI3" s="975"/>
      <c r="EPJ3" s="975"/>
      <c r="EPK3" s="975"/>
      <c r="EPL3" s="975"/>
      <c r="EPM3" s="975"/>
      <c r="EPN3" s="975"/>
      <c r="EPO3" s="975"/>
      <c r="EPP3" s="975"/>
      <c r="EPQ3" s="975"/>
      <c r="EPR3" s="975"/>
      <c r="EPS3" s="975"/>
      <c r="EPT3" s="975"/>
      <c r="EPU3" s="975"/>
      <c r="EPV3" s="975"/>
      <c r="EPW3" s="975"/>
      <c r="EPX3" s="975"/>
      <c r="EPY3" s="975"/>
      <c r="EPZ3" s="975"/>
      <c r="EQA3" s="975"/>
      <c r="EQB3" s="975"/>
      <c r="EQC3" s="975"/>
      <c r="EQD3" s="975"/>
      <c r="EQE3" s="975"/>
      <c r="EQF3" s="975"/>
      <c r="EQG3" s="975"/>
      <c r="EQH3" s="975"/>
      <c r="EQI3" s="975"/>
      <c r="EQJ3" s="975"/>
      <c r="EQK3" s="975"/>
      <c r="EQL3" s="975"/>
      <c r="EQM3" s="975"/>
      <c r="EQN3" s="975"/>
      <c r="EQO3" s="975"/>
      <c r="EQP3" s="975"/>
      <c r="EQQ3" s="975"/>
      <c r="EQR3" s="975"/>
      <c r="EQS3" s="975"/>
      <c r="EQT3" s="975"/>
      <c r="EQU3" s="975"/>
      <c r="EQV3" s="975"/>
      <c r="EQW3" s="975"/>
      <c r="EQX3" s="975"/>
      <c r="EQY3" s="975"/>
      <c r="EQZ3" s="975"/>
      <c r="ERA3" s="975"/>
      <c r="ERB3" s="975"/>
      <c r="ERC3" s="975"/>
      <c r="ERD3" s="975"/>
      <c r="ERE3" s="975"/>
      <c r="ERF3" s="975"/>
      <c r="ERG3" s="975"/>
      <c r="ERH3" s="975"/>
      <c r="ERI3" s="975"/>
      <c r="ERJ3" s="975"/>
      <c r="ERK3" s="975"/>
      <c r="ERL3" s="975"/>
      <c r="ERM3" s="975"/>
      <c r="ERN3" s="975"/>
      <c r="ERO3" s="975"/>
      <c r="ERP3" s="975"/>
      <c r="ERQ3" s="975"/>
      <c r="ERR3" s="975"/>
      <c r="ERS3" s="975"/>
      <c r="ERT3" s="975"/>
      <c r="ERU3" s="975"/>
      <c r="ERV3" s="975"/>
      <c r="ERW3" s="975"/>
      <c r="ERX3" s="975"/>
      <c r="ERY3" s="975"/>
      <c r="ERZ3" s="975"/>
      <c r="ESA3" s="975"/>
      <c r="ESB3" s="975"/>
      <c r="ESC3" s="975"/>
      <c r="ESD3" s="975"/>
      <c r="ESE3" s="975"/>
      <c r="ESF3" s="975"/>
      <c r="ESG3" s="975"/>
      <c r="ESH3" s="975"/>
      <c r="ESI3" s="975"/>
      <c r="ESJ3" s="975"/>
      <c r="ESK3" s="975"/>
      <c r="ESL3" s="975"/>
      <c r="ESM3" s="975"/>
      <c r="ESN3" s="975"/>
      <c r="ESO3" s="975"/>
      <c r="ESP3" s="975"/>
      <c r="ESQ3" s="975"/>
      <c r="ESR3" s="975"/>
      <c r="ESS3" s="975"/>
      <c r="EST3" s="975"/>
      <c r="ESU3" s="975"/>
      <c r="ESV3" s="975"/>
      <c r="ESW3" s="975"/>
      <c r="ESX3" s="975"/>
      <c r="ESY3" s="975"/>
      <c r="ESZ3" s="975"/>
      <c r="ETA3" s="975"/>
      <c r="ETB3" s="975"/>
      <c r="ETC3" s="975"/>
      <c r="ETD3" s="975"/>
      <c r="ETE3" s="975"/>
      <c r="ETF3" s="975"/>
      <c r="ETG3" s="975"/>
      <c r="ETH3" s="975"/>
      <c r="ETI3" s="975"/>
      <c r="ETJ3" s="975"/>
      <c r="ETK3" s="975"/>
      <c r="ETL3" s="975"/>
      <c r="ETM3" s="975"/>
      <c r="ETN3" s="975"/>
      <c r="ETO3" s="975"/>
      <c r="ETP3" s="975"/>
      <c r="ETQ3" s="975"/>
      <c r="ETR3" s="975"/>
      <c r="ETS3" s="975"/>
      <c r="ETT3" s="975"/>
      <c r="ETU3" s="975"/>
      <c r="ETV3" s="975"/>
      <c r="ETW3" s="975"/>
      <c r="ETX3" s="975"/>
      <c r="ETY3" s="975"/>
      <c r="ETZ3" s="975"/>
      <c r="EUA3" s="975"/>
      <c r="EUB3" s="975"/>
      <c r="EUC3" s="975"/>
      <c r="EUD3" s="975"/>
      <c r="EUE3" s="975"/>
      <c r="EUF3" s="975"/>
      <c r="EUG3" s="975"/>
      <c r="EUH3" s="975"/>
      <c r="EUI3" s="975"/>
      <c r="EUJ3" s="975"/>
      <c r="EUK3" s="975"/>
      <c r="EUL3" s="975"/>
      <c r="EUM3" s="975"/>
      <c r="EUN3" s="975"/>
      <c r="EUO3" s="975"/>
      <c r="EUP3" s="975"/>
      <c r="EUQ3" s="975"/>
      <c r="EUR3" s="975"/>
      <c r="EUS3" s="975"/>
      <c r="EUT3" s="975"/>
      <c r="EUU3" s="975"/>
      <c r="EUV3" s="975"/>
      <c r="EUW3" s="975"/>
      <c r="EUX3" s="975"/>
      <c r="EUY3" s="975"/>
      <c r="EUZ3" s="975"/>
      <c r="EVA3" s="975"/>
      <c r="EVB3" s="975"/>
      <c r="EVC3" s="975"/>
      <c r="EVD3" s="975"/>
      <c r="EVE3" s="975"/>
      <c r="EVF3" s="975"/>
      <c r="EVG3" s="975"/>
      <c r="EVH3" s="975"/>
      <c r="EVI3" s="975"/>
      <c r="EVJ3" s="975"/>
      <c r="EVK3" s="975"/>
      <c r="EVL3" s="975"/>
      <c r="EVM3" s="975"/>
      <c r="EVN3" s="975"/>
      <c r="EVO3" s="975"/>
      <c r="EVP3" s="975"/>
      <c r="EVQ3" s="975"/>
      <c r="EVR3" s="975"/>
      <c r="EVS3" s="975"/>
      <c r="EVT3" s="975"/>
      <c r="EVU3" s="975"/>
      <c r="EVV3" s="975"/>
      <c r="EVW3" s="975"/>
      <c r="EVX3" s="975"/>
      <c r="EVY3" s="975"/>
      <c r="EVZ3" s="975"/>
      <c r="EWA3" s="975"/>
      <c r="EWB3" s="975"/>
      <c r="EWC3" s="975"/>
      <c r="EWD3" s="975"/>
      <c r="EWE3" s="975"/>
      <c r="EWF3" s="975"/>
      <c r="EWG3" s="975"/>
      <c r="EWH3" s="975"/>
      <c r="EWI3" s="975"/>
      <c r="EWJ3" s="975"/>
      <c r="EWK3" s="975"/>
      <c r="EWL3" s="975"/>
      <c r="EWM3" s="975"/>
      <c r="EWN3" s="975"/>
      <c r="EWO3" s="975"/>
      <c r="EWP3" s="975"/>
      <c r="EWQ3" s="975"/>
      <c r="EWR3" s="975"/>
      <c r="EWS3" s="975"/>
      <c r="EWT3" s="975"/>
      <c r="EWU3" s="975"/>
      <c r="EWV3" s="975"/>
      <c r="EWW3" s="975"/>
      <c r="EWX3" s="975"/>
      <c r="EWY3" s="975"/>
      <c r="EWZ3" s="975"/>
      <c r="EXA3" s="975"/>
      <c r="EXB3" s="975"/>
      <c r="EXC3" s="975"/>
      <c r="EXD3" s="975"/>
      <c r="EXE3" s="975"/>
      <c r="EXF3" s="975"/>
      <c r="EXG3" s="975"/>
      <c r="EXH3" s="975"/>
      <c r="EXI3" s="975"/>
      <c r="EXJ3" s="975"/>
      <c r="EXK3" s="975"/>
      <c r="EXL3" s="975"/>
      <c r="EXM3" s="975"/>
      <c r="EXN3" s="975"/>
      <c r="EXO3" s="975"/>
      <c r="EXP3" s="975"/>
      <c r="EXQ3" s="975"/>
      <c r="EXR3" s="975"/>
      <c r="EXS3" s="975"/>
      <c r="EXT3" s="975"/>
      <c r="EXU3" s="975"/>
      <c r="EXV3" s="975"/>
      <c r="EXW3" s="975"/>
      <c r="EXX3" s="975"/>
      <c r="EXY3" s="975"/>
      <c r="EXZ3" s="975"/>
      <c r="EYA3" s="975"/>
      <c r="EYB3" s="975"/>
      <c r="EYC3" s="975"/>
      <c r="EYD3" s="975"/>
      <c r="EYE3" s="975"/>
      <c r="EYF3" s="975"/>
      <c r="EYG3" s="975"/>
      <c r="EYH3" s="975"/>
      <c r="EYI3" s="975"/>
      <c r="EYJ3" s="975"/>
      <c r="EYK3" s="975"/>
      <c r="EYL3" s="975"/>
      <c r="EYM3" s="975"/>
      <c r="EYN3" s="975"/>
      <c r="EYO3" s="975"/>
      <c r="EYP3" s="975"/>
      <c r="EYQ3" s="975"/>
      <c r="EYR3" s="975"/>
      <c r="EYS3" s="975"/>
      <c r="EYT3" s="975"/>
      <c r="EYU3" s="975"/>
      <c r="EYV3" s="975"/>
      <c r="EYW3" s="975"/>
      <c r="EYX3" s="975"/>
      <c r="EYY3" s="975"/>
      <c r="EYZ3" s="975"/>
      <c r="EZA3" s="975"/>
      <c r="EZB3" s="975"/>
      <c r="EZC3" s="975"/>
      <c r="EZD3" s="975"/>
      <c r="EZE3" s="975"/>
      <c r="EZF3" s="975"/>
      <c r="EZG3" s="975"/>
      <c r="EZH3" s="975"/>
      <c r="EZI3" s="975"/>
      <c r="EZJ3" s="975"/>
      <c r="EZK3" s="975"/>
      <c r="EZL3" s="975"/>
      <c r="EZM3" s="975"/>
      <c r="EZN3" s="975"/>
      <c r="EZO3" s="975"/>
      <c r="EZP3" s="975"/>
      <c r="EZQ3" s="975"/>
      <c r="EZR3" s="975"/>
      <c r="EZS3" s="975"/>
      <c r="EZT3" s="975"/>
      <c r="EZU3" s="975"/>
      <c r="EZV3" s="975"/>
      <c r="EZW3" s="975"/>
      <c r="EZX3" s="975"/>
      <c r="EZY3" s="975"/>
      <c r="EZZ3" s="975"/>
      <c r="FAA3" s="975"/>
      <c r="FAB3" s="975"/>
      <c r="FAC3" s="975"/>
      <c r="FAD3" s="975"/>
      <c r="FAE3" s="975"/>
      <c r="FAF3" s="975"/>
      <c r="FAG3" s="975"/>
      <c r="FAH3" s="975"/>
      <c r="FAI3" s="975"/>
      <c r="FAJ3" s="975"/>
      <c r="FAK3" s="975"/>
      <c r="FAL3" s="975"/>
      <c r="FAM3" s="975"/>
      <c r="FAN3" s="975"/>
      <c r="FAO3" s="975"/>
      <c r="FAP3" s="975"/>
      <c r="FAQ3" s="975"/>
      <c r="FAR3" s="975"/>
      <c r="FAS3" s="975"/>
      <c r="FAT3" s="975"/>
      <c r="FAU3" s="975"/>
      <c r="FAV3" s="975"/>
      <c r="FAW3" s="975"/>
      <c r="FAX3" s="975"/>
      <c r="FAY3" s="975"/>
      <c r="FAZ3" s="975"/>
      <c r="FBA3" s="975"/>
      <c r="FBB3" s="975"/>
      <c r="FBC3" s="975"/>
      <c r="FBD3" s="975"/>
      <c r="FBE3" s="975"/>
      <c r="FBF3" s="975"/>
      <c r="FBG3" s="975"/>
      <c r="FBH3" s="975"/>
      <c r="FBI3" s="975"/>
      <c r="FBJ3" s="975"/>
      <c r="FBK3" s="975"/>
      <c r="FBL3" s="975"/>
      <c r="FBM3" s="975"/>
      <c r="FBN3" s="975"/>
      <c r="FBO3" s="975"/>
      <c r="FBP3" s="975"/>
      <c r="FBQ3" s="975"/>
      <c r="FBR3" s="975"/>
      <c r="FBS3" s="975"/>
      <c r="FBT3" s="975"/>
      <c r="FBU3" s="975"/>
      <c r="FBV3" s="975"/>
      <c r="FBW3" s="975"/>
      <c r="FBX3" s="975"/>
      <c r="FBY3" s="975"/>
      <c r="FBZ3" s="975"/>
      <c r="FCA3" s="975"/>
      <c r="FCB3" s="975"/>
      <c r="FCC3" s="975"/>
      <c r="FCD3" s="975"/>
      <c r="FCE3" s="975"/>
      <c r="FCF3" s="975"/>
      <c r="FCG3" s="975"/>
      <c r="FCH3" s="975"/>
      <c r="FCI3" s="975"/>
      <c r="FCJ3" s="975"/>
      <c r="FCK3" s="975"/>
      <c r="FCL3" s="975"/>
      <c r="FCM3" s="975"/>
      <c r="FCN3" s="975"/>
      <c r="FCO3" s="975"/>
      <c r="FCP3" s="975"/>
      <c r="FCQ3" s="975"/>
      <c r="FCR3" s="975"/>
      <c r="FCS3" s="975"/>
      <c r="FCT3" s="975"/>
      <c r="FCU3" s="975"/>
      <c r="FCV3" s="975"/>
      <c r="FCW3" s="975"/>
      <c r="FCX3" s="975"/>
      <c r="FCY3" s="975"/>
      <c r="FCZ3" s="975"/>
      <c r="FDA3" s="975"/>
      <c r="FDB3" s="975"/>
      <c r="FDC3" s="975"/>
      <c r="FDD3" s="975"/>
      <c r="FDE3" s="975"/>
      <c r="FDF3" s="975"/>
      <c r="FDG3" s="975"/>
      <c r="FDH3" s="975"/>
      <c r="FDI3" s="975"/>
      <c r="FDJ3" s="975"/>
      <c r="FDK3" s="975"/>
      <c r="FDL3" s="975"/>
      <c r="FDM3" s="975"/>
      <c r="FDN3" s="975"/>
      <c r="FDO3" s="975"/>
      <c r="FDP3" s="975"/>
      <c r="FDQ3" s="975"/>
      <c r="FDR3" s="975"/>
      <c r="FDS3" s="975"/>
      <c r="FDT3" s="975"/>
      <c r="FDU3" s="975"/>
      <c r="FDV3" s="975"/>
      <c r="FDW3" s="975"/>
      <c r="FDX3" s="975"/>
      <c r="FDY3" s="975"/>
      <c r="FDZ3" s="975"/>
      <c r="FEA3" s="975"/>
      <c r="FEB3" s="975"/>
      <c r="FEC3" s="975"/>
      <c r="FED3" s="975"/>
      <c r="FEE3" s="975"/>
      <c r="FEF3" s="975"/>
      <c r="FEG3" s="975"/>
      <c r="FEH3" s="975"/>
      <c r="FEI3" s="975"/>
      <c r="FEJ3" s="975"/>
      <c r="FEK3" s="975"/>
      <c r="FEL3" s="975"/>
      <c r="FEM3" s="975"/>
      <c r="FEN3" s="975"/>
      <c r="FEO3" s="975"/>
      <c r="FEP3" s="975"/>
      <c r="FEQ3" s="975"/>
      <c r="FER3" s="975"/>
      <c r="FES3" s="975"/>
      <c r="FET3" s="975"/>
      <c r="FEU3" s="975"/>
      <c r="FEV3" s="975"/>
      <c r="FEW3" s="975"/>
      <c r="FEX3" s="975"/>
      <c r="FEY3" s="975"/>
      <c r="FEZ3" s="975"/>
      <c r="FFA3" s="975"/>
      <c r="FFB3" s="975"/>
      <c r="FFC3" s="975"/>
      <c r="FFD3" s="975"/>
      <c r="FFE3" s="975"/>
      <c r="FFF3" s="975"/>
      <c r="FFG3" s="975"/>
      <c r="FFH3" s="975"/>
      <c r="FFI3" s="975"/>
      <c r="FFJ3" s="975"/>
      <c r="FFK3" s="975"/>
      <c r="FFL3" s="975"/>
      <c r="FFM3" s="975"/>
      <c r="FFN3" s="975"/>
      <c r="FFO3" s="975"/>
      <c r="FFP3" s="975"/>
      <c r="FFQ3" s="975"/>
      <c r="FFR3" s="975"/>
      <c r="FFS3" s="975"/>
      <c r="FFT3" s="975"/>
      <c r="FFU3" s="975"/>
      <c r="FFV3" s="975"/>
      <c r="FFW3" s="975"/>
      <c r="FFX3" s="975"/>
      <c r="FFY3" s="975"/>
      <c r="FFZ3" s="975"/>
      <c r="FGA3" s="975"/>
      <c r="FGB3" s="975"/>
      <c r="FGC3" s="975"/>
      <c r="FGD3" s="975"/>
      <c r="FGE3" s="975"/>
      <c r="FGF3" s="975"/>
      <c r="FGG3" s="975"/>
      <c r="FGH3" s="975"/>
      <c r="FGI3" s="975"/>
      <c r="FGJ3" s="975"/>
      <c r="FGK3" s="975"/>
      <c r="FGL3" s="975"/>
      <c r="FGM3" s="975"/>
      <c r="FGN3" s="975"/>
      <c r="FGO3" s="975"/>
      <c r="FGP3" s="975"/>
      <c r="FGQ3" s="975"/>
      <c r="FGR3" s="975"/>
      <c r="FGS3" s="975"/>
      <c r="FGT3" s="975"/>
      <c r="FGU3" s="975"/>
      <c r="FGV3" s="975"/>
      <c r="FGW3" s="975"/>
      <c r="FGX3" s="975"/>
      <c r="FGY3" s="975"/>
      <c r="FGZ3" s="975"/>
      <c r="FHA3" s="975"/>
      <c r="FHB3" s="975"/>
      <c r="FHC3" s="975"/>
      <c r="FHD3" s="975"/>
      <c r="FHE3" s="975"/>
      <c r="FHF3" s="975"/>
      <c r="FHG3" s="975"/>
      <c r="FHH3" s="975"/>
      <c r="FHI3" s="975"/>
      <c r="FHJ3" s="975"/>
      <c r="FHK3" s="975"/>
      <c r="FHL3" s="975"/>
      <c r="FHM3" s="975"/>
      <c r="FHN3" s="975"/>
      <c r="FHO3" s="975"/>
      <c r="FHP3" s="975"/>
      <c r="FHQ3" s="975"/>
      <c r="FHR3" s="975"/>
      <c r="FHS3" s="975"/>
      <c r="FHT3" s="975"/>
      <c r="FHU3" s="975"/>
      <c r="FHV3" s="975"/>
      <c r="FHW3" s="975"/>
      <c r="FHX3" s="975"/>
      <c r="FHY3" s="975"/>
      <c r="FHZ3" s="975"/>
      <c r="FIA3" s="975"/>
      <c r="FIB3" s="975"/>
      <c r="FIC3" s="975"/>
      <c r="FID3" s="975"/>
      <c r="FIE3" s="975"/>
      <c r="FIF3" s="975"/>
      <c r="FIG3" s="975"/>
      <c r="FIH3" s="975"/>
      <c r="FII3" s="975"/>
      <c r="FIJ3" s="975"/>
      <c r="FIK3" s="975"/>
      <c r="FIL3" s="975"/>
      <c r="FIM3" s="975"/>
      <c r="FIN3" s="975"/>
      <c r="FIO3" s="975"/>
      <c r="FIP3" s="975"/>
      <c r="FIQ3" s="975"/>
      <c r="FIR3" s="975"/>
      <c r="FIS3" s="975"/>
      <c r="FIT3" s="975"/>
      <c r="FIU3" s="975"/>
      <c r="FIV3" s="975"/>
      <c r="FIW3" s="975"/>
      <c r="FIX3" s="975"/>
      <c r="FIY3" s="975"/>
      <c r="FIZ3" s="975"/>
      <c r="FJA3" s="975"/>
      <c r="FJB3" s="975"/>
      <c r="FJC3" s="975"/>
      <c r="FJD3" s="975"/>
      <c r="FJE3" s="975"/>
      <c r="FJF3" s="975"/>
      <c r="FJG3" s="975"/>
      <c r="FJH3" s="975"/>
      <c r="FJI3" s="975"/>
      <c r="FJJ3" s="975"/>
      <c r="FJK3" s="975"/>
      <c r="FJL3" s="975"/>
      <c r="FJM3" s="975"/>
      <c r="FJN3" s="975"/>
      <c r="FJO3" s="975"/>
      <c r="FJP3" s="975"/>
      <c r="FJQ3" s="975"/>
      <c r="FJR3" s="975"/>
      <c r="FJS3" s="975"/>
      <c r="FJT3" s="975"/>
      <c r="FJU3" s="975"/>
      <c r="FJV3" s="975"/>
      <c r="FJW3" s="975"/>
      <c r="FJX3" s="975"/>
      <c r="FJY3" s="975"/>
      <c r="FJZ3" s="975"/>
      <c r="FKA3" s="975"/>
      <c r="FKB3" s="975"/>
      <c r="FKC3" s="975"/>
      <c r="FKD3" s="975"/>
      <c r="FKE3" s="975"/>
      <c r="FKF3" s="975"/>
      <c r="FKG3" s="975"/>
      <c r="FKH3" s="975"/>
      <c r="FKI3" s="975"/>
      <c r="FKJ3" s="975"/>
      <c r="FKK3" s="975"/>
      <c r="FKL3" s="975"/>
      <c r="FKM3" s="975"/>
      <c r="FKN3" s="975"/>
      <c r="FKO3" s="975"/>
      <c r="FKP3" s="975"/>
      <c r="FKQ3" s="975"/>
      <c r="FKR3" s="975"/>
      <c r="FKS3" s="975"/>
      <c r="FKT3" s="975"/>
      <c r="FKU3" s="975"/>
      <c r="FKV3" s="975"/>
      <c r="FKW3" s="975"/>
      <c r="FKX3" s="975"/>
      <c r="FKY3" s="975"/>
      <c r="FKZ3" s="975"/>
      <c r="FLA3" s="975"/>
      <c r="FLB3" s="975"/>
      <c r="FLC3" s="975"/>
      <c r="FLD3" s="975"/>
      <c r="FLE3" s="975"/>
      <c r="FLF3" s="975"/>
      <c r="FLG3" s="975"/>
      <c r="FLH3" s="975"/>
      <c r="FLI3" s="975"/>
      <c r="FLJ3" s="975"/>
      <c r="FLK3" s="975"/>
      <c r="FLL3" s="975"/>
      <c r="FLM3" s="975"/>
      <c r="FLN3" s="975"/>
      <c r="FLO3" s="975"/>
      <c r="FLP3" s="975"/>
      <c r="FLQ3" s="975"/>
      <c r="FLR3" s="975"/>
      <c r="FLS3" s="975"/>
      <c r="FLT3" s="975"/>
      <c r="FLU3" s="975"/>
      <c r="FLV3" s="975"/>
      <c r="FLW3" s="975"/>
      <c r="FLX3" s="975"/>
      <c r="FLY3" s="975"/>
      <c r="FLZ3" s="975"/>
      <c r="FMA3" s="975"/>
      <c r="FMB3" s="975"/>
      <c r="FMC3" s="975"/>
      <c r="FMD3" s="975"/>
      <c r="FME3" s="975"/>
      <c r="FMF3" s="975"/>
      <c r="FMG3" s="975"/>
      <c r="FMH3" s="975"/>
      <c r="FMI3" s="975"/>
      <c r="FMJ3" s="975"/>
      <c r="FMK3" s="975"/>
      <c r="FML3" s="975"/>
      <c r="FMM3" s="975"/>
      <c r="FMN3" s="975"/>
      <c r="FMO3" s="975"/>
      <c r="FMP3" s="975"/>
      <c r="FMQ3" s="975"/>
      <c r="FMR3" s="975"/>
      <c r="FMS3" s="975"/>
      <c r="FMT3" s="975"/>
      <c r="FMU3" s="975"/>
      <c r="FMV3" s="975"/>
      <c r="FMW3" s="975"/>
      <c r="FMX3" s="975"/>
      <c r="FMY3" s="975"/>
      <c r="FMZ3" s="975"/>
      <c r="FNA3" s="975"/>
      <c r="FNB3" s="975"/>
      <c r="FNC3" s="975"/>
      <c r="FND3" s="975"/>
      <c r="FNE3" s="975"/>
      <c r="FNF3" s="975"/>
      <c r="FNG3" s="975"/>
      <c r="FNH3" s="975"/>
      <c r="FNI3" s="975"/>
      <c r="FNJ3" s="975"/>
      <c r="FNK3" s="975"/>
      <c r="FNL3" s="975"/>
      <c r="FNM3" s="975"/>
      <c r="FNN3" s="975"/>
      <c r="FNO3" s="975"/>
      <c r="FNP3" s="975"/>
      <c r="FNQ3" s="975"/>
      <c r="FNR3" s="975"/>
      <c r="FNS3" s="975"/>
      <c r="FNT3" s="975"/>
      <c r="FNU3" s="975"/>
      <c r="FNV3" s="975"/>
      <c r="FNW3" s="975"/>
      <c r="FNX3" s="975"/>
      <c r="FNY3" s="975"/>
      <c r="FNZ3" s="975"/>
      <c r="FOA3" s="975"/>
      <c r="FOB3" s="975"/>
      <c r="FOC3" s="975"/>
      <c r="FOD3" s="975"/>
      <c r="FOE3" s="975"/>
      <c r="FOF3" s="975"/>
      <c r="FOG3" s="975"/>
      <c r="FOH3" s="975"/>
      <c r="FOI3" s="975"/>
      <c r="FOJ3" s="975"/>
      <c r="FOK3" s="975"/>
      <c r="FOL3" s="975"/>
      <c r="FOM3" s="975"/>
      <c r="FON3" s="975"/>
      <c r="FOO3" s="975"/>
      <c r="FOP3" s="975"/>
      <c r="FOQ3" s="975"/>
      <c r="FOR3" s="975"/>
      <c r="FOS3" s="975"/>
      <c r="FOT3" s="975"/>
      <c r="FOU3" s="975"/>
      <c r="FOV3" s="975"/>
      <c r="FOW3" s="975"/>
      <c r="FOX3" s="975"/>
      <c r="FOY3" s="975"/>
      <c r="FOZ3" s="975"/>
      <c r="FPA3" s="975"/>
      <c r="FPB3" s="975"/>
      <c r="FPC3" s="975"/>
      <c r="FPD3" s="975"/>
      <c r="FPE3" s="975"/>
      <c r="FPF3" s="975"/>
      <c r="FPG3" s="975"/>
      <c r="FPH3" s="975"/>
      <c r="FPI3" s="975"/>
      <c r="FPJ3" s="975"/>
      <c r="FPK3" s="975"/>
      <c r="FPL3" s="975"/>
      <c r="FPM3" s="975"/>
      <c r="FPN3" s="975"/>
      <c r="FPO3" s="975"/>
      <c r="FPP3" s="975"/>
      <c r="FPQ3" s="975"/>
      <c r="FPR3" s="975"/>
      <c r="FPS3" s="975"/>
      <c r="FPT3" s="975"/>
      <c r="FPU3" s="975"/>
      <c r="FPV3" s="975"/>
      <c r="FPW3" s="975"/>
      <c r="FPX3" s="975"/>
      <c r="FPY3" s="975"/>
      <c r="FPZ3" s="975"/>
      <c r="FQA3" s="975"/>
      <c r="FQB3" s="975"/>
      <c r="FQC3" s="975"/>
      <c r="FQD3" s="975"/>
      <c r="FQE3" s="975"/>
      <c r="FQF3" s="975"/>
      <c r="FQG3" s="975"/>
      <c r="FQH3" s="975"/>
      <c r="FQI3" s="975"/>
      <c r="FQJ3" s="975"/>
      <c r="FQK3" s="975"/>
      <c r="FQL3" s="975"/>
      <c r="FQM3" s="975"/>
      <c r="FQN3" s="975"/>
      <c r="FQO3" s="975"/>
      <c r="FQP3" s="975"/>
      <c r="FQQ3" s="975"/>
      <c r="FQR3" s="975"/>
      <c r="FQS3" s="975"/>
      <c r="FQT3" s="975"/>
      <c r="FQU3" s="975"/>
      <c r="FQV3" s="975"/>
      <c r="FQW3" s="975"/>
      <c r="FQX3" s="975"/>
      <c r="FQY3" s="975"/>
      <c r="FQZ3" s="975"/>
      <c r="FRA3" s="975"/>
      <c r="FRB3" s="975"/>
      <c r="FRC3" s="975"/>
      <c r="FRD3" s="975"/>
      <c r="FRE3" s="975"/>
      <c r="FRF3" s="975"/>
      <c r="FRG3" s="975"/>
      <c r="FRH3" s="975"/>
      <c r="FRI3" s="975"/>
      <c r="FRJ3" s="975"/>
      <c r="FRK3" s="975"/>
      <c r="FRL3" s="975"/>
      <c r="FRM3" s="975"/>
      <c r="FRN3" s="975"/>
      <c r="FRO3" s="975"/>
      <c r="FRP3" s="975"/>
      <c r="FRQ3" s="975"/>
      <c r="FRR3" s="975"/>
      <c r="FRS3" s="975"/>
      <c r="FRT3" s="975"/>
      <c r="FRU3" s="975"/>
      <c r="FRV3" s="975"/>
      <c r="FRW3" s="975"/>
      <c r="FRX3" s="975"/>
      <c r="FRY3" s="975"/>
      <c r="FRZ3" s="975"/>
      <c r="FSA3" s="975"/>
      <c r="FSB3" s="975"/>
      <c r="FSC3" s="975"/>
      <c r="FSD3" s="975"/>
      <c r="FSE3" s="975"/>
      <c r="FSF3" s="975"/>
      <c r="FSG3" s="975"/>
      <c r="FSH3" s="975"/>
      <c r="FSI3" s="975"/>
      <c r="FSJ3" s="975"/>
      <c r="FSK3" s="975"/>
      <c r="FSL3" s="975"/>
      <c r="FSM3" s="975"/>
      <c r="FSN3" s="975"/>
      <c r="FSO3" s="975"/>
      <c r="FSP3" s="975"/>
      <c r="FSQ3" s="975"/>
      <c r="FSR3" s="975"/>
      <c r="FSS3" s="975"/>
      <c r="FST3" s="975"/>
      <c r="FSU3" s="975"/>
      <c r="FSV3" s="975"/>
      <c r="FSW3" s="975"/>
      <c r="FSX3" s="975"/>
      <c r="FSY3" s="975"/>
      <c r="FSZ3" s="975"/>
      <c r="FTA3" s="975"/>
      <c r="FTB3" s="975"/>
      <c r="FTC3" s="975"/>
      <c r="FTD3" s="975"/>
      <c r="FTE3" s="975"/>
      <c r="FTF3" s="975"/>
      <c r="FTG3" s="975"/>
      <c r="FTH3" s="975"/>
      <c r="FTI3" s="975"/>
      <c r="FTJ3" s="975"/>
      <c r="FTK3" s="975"/>
      <c r="FTL3" s="975"/>
      <c r="FTM3" s="975"/>
      <c r="FTN3" s="975"/>
      <c r="FTO3" s="975"/>
      <c r="FTP3" s="975"/>
      <c r="FTQ3" s="975"/>
      <c r="FTR3" s="975"/>
      <c r="FTS3" s="975"/>
      <c r="FTT3" s="975"/>
      <c r="FTU3" s="975"/>
      <c r="FTV3" s="975"/>
      <c r="FTW3" s="975"/>
      <c r="FTX3" s="975"/>
      <c r="FTY3" s="975"/>
      <c r="FTZ3" s="975"/>
      <c r="FUA3" s="975"/>
      <c r="FUB3" s="975"/>
      <c r="FUC3" s="975"/>
      <c r="FUD3" s="975"/>
      <c r="FUE3" s="975"/>
      <c r="FUF3" s="975"/>
      <c r="FUG3" s="975"/>
      <c r="FUH3" s="975"/>
      <c r="FUI3" s="975"/>
      <c r="FUJ3" s="975"/>
      <c r="FUK3" s="975"/>
      <c r="FUL3" s="975"/>
      <c r="FUM3" s="975"/>
      <c r="FUN3" s="975"/>
      <c r="FUO3" s="975"/>
      <c r="FUP3" s="975"/>
      <c r="FUQ3" s="975"/>
      <c r="FUR3" s="975"/>
      <c r="FUS3" s="975"/>
      <c r="FUT3" s="975"/>
      <c r="FUU3" s="975"/>
      <c r="FUV3" s="975"/>
      <c r="FUW3" s="975"/>
      <c r="FUX3" s="975"/>
      <c r="FUY3" s="975"/>
      <c r="FUZ3" s="975"/>
      <c r="FVA3" s="975"/>
      <c r="FVB3" s="975"/>
      <c r="FVC3" s="975"/>
      <c r="FVD3" s="975"/>
      <c r="FVE3" s="975"/>
      <c r="FVF3" s="975"/>
      <c r="FVG3" s="975"/>
      <c r="FVH3" s="975"/>
      <c r="FVI3" s="975"/>
      <c r="FVJ3" s="975"/>
      <c r="FVK3" s="975"/>
      <c r="FVL3" s="975"/>
      <c r="FVM3" s="975"/>
      <c r="FVN3" s="975"/>
      <c r="FVO3" s="975"/>
      <c r="FVP3" s="975"/>
      <c r="FVQ3" s="975"/>
      <c r="FVR3" s="975"/>
      <c r="FVS3" s="975"/>
      <c r="FVT3" s="975"/>
      <c r="FVU3" s="975"/>
      <c r="FVV3" s="975"/>
      <c r="FVW3" s="975"/>
      <c r="FVX3" s="975"/>
      <c r="FVY3" s="975"/>
      <c r="FVZ3" s="975"/>
      <c r="FWA3" s="975"/>
      <c r="FWB3" s="975"/>
      <c r="FWC3" s="975"/>
      <c r="FWD3" s="975"/>
      <c r="FWE3" s="975"/>
      <c r="FWF3" s="975"/>
      <c r="FWG3" s="975"/>
      <c r="FWH3" s="975"/>
      <c r="FWI3" s="975"/>
      <c r="FWJ3" s="975"/>
      <c r="FWK3" s="975"/>
      <c r="FWL3" s="975"/>
      <c r="FWM3" s="975"/>
      <c r="FWN3" s="975"/>
      <c r="FWO3" s="975"/>
      <c r="FWP3" s="975"/>
      <c r="FWQ3" s="975"/>
      <c r="FWR3" s="975"/>
      <c r="FWS3" s="975"/>
      <c r="FWT3" s="975"/>
      <c r="FWU3" s="975"/>
      <c r="FWV3" s="975"/>
      <c r="FWW3" s="975"/>
      <c r="FWX3" s="975"/>
      <c r="FWY3" s="975"/>
      <c r="FWZ3" s="975"/>
      <c r="FXA3" s="975"/>
      <c r="FXB3" s="975"/>
      <c r="FXC3" s="975"/>
      <c r="FXD3" s="975"/>
      <c r="FXE3" s="975"/>
      <c r="FXF3" s="975"/>
      <c r="FXG3" s="975"/>
      <c r="FXH3" s="975"/>
      <c r="FXI3" s="975"/>
      <c r="FXJ3" s="975"/>
      <c r="FXK3" s="975"/>
      <c r="FXL3" s="975"/>
      <c r="FXM3" s="975"/>
      <c r="FXN3" s="975"/>
      <c r="FXO3" s="975"/>
      <c r="FXP3" s="975"/>
      <c r="FXQ3" s="975"/>
      <c r="FXR3" s="975"/>
      <c r="FXS3" s="975"/>
      <c r="FXT3" s="975"/>
      <c r="FXU3" s="975"/>
      <c r="FXV3" s="975"/>
      <c r="FXW3" s="975"/>
      <c r="FXX3" s="975"/>
      <c r="FXY3" s="975"/>
      <c r="FXZ3" s="975"/>
      <c r="FYA3" s="975"/>
      <c r="FYB3" s="975"/>
      <c r="FYC3" s="975"/>
      <c r="FYD3" s="975"/>
      <c r="FYE3" s="975"/>
      <c r="FYF3" s="975"/>
      <c r="FYG3" s="975"/>
      <c r="FYH3" s="975"/>
      <c r="FYI3" s="975"/>
      <c r="FYJ3" s="975"/>
      <c r="FYK3" s="975"/>
      <c r="FYL3" s="975"/>
      <c r="FYM3" s="975"/>
      <c r="FYN3" s="975"/>
      <c r="FYO3" s="975"/>
      <c r="FYP3" s="975"/>
      <c r="FYQ3" s="975"/>
      <c r="FYR3" s="975"/>
      <c r="FYS3" s="975"/>
      <c r="FYT3" s="975"/>
      <c r="FYU3" s="975"/>
      <c r="FYV3" s="975"/>
      <c r="FYW3" s="975"/>
      <c r="FYX3" s="975"/>
      <c r="FYY3" s="975"/>
      <c r="FYZ3" s="975"/>
      <c r="FZA3" s="975"/>
      <c r="FZB3" s="975"/>
      <c r="FZC3" s="975"/>
      <c r="FZD3" s="975"/>
      <c r="FZE3" s="975"/>
      <c r="FZF3" s="975"/>
      <c r="FZG3" s="975"/>
      <c r="FZH3" s="975"/>
      <c r="FZI3" s="975"/>
      <c r="FZJ3" s="975"/>
      <c r="FZK3" s="975"/>
      <c r="FZL3" s="975"/>
      <c r="FZM3" s="975"/>
      <c r="FZN3" s="975"/>
      <c r="FZO3" s="975"/>
      <c r="FZP3" s="975"/>
      <c r="FZQ3" s="975"/>
      <c r="FZR3" s="975"/>
      <c r="FZS3" s="975"/>
      <c r="FZT3" s="975"/>
      <c r="FZU3" s="975"/>
      <c r="FZV3" s="975"/>
      <c r="FZW3" s="975"/>
      <c r="FZX3" s="975"/>
      <c r="FZY3" s="975"/>
      <c r="FZZ3" s="975"/>
      <c r="GAA3" s="975"/>
      <c r="GAB3" s="975"/>
      <c r="GAC3" s="975"/>
      <c r="GAD3" s="975"/>
      <c r="GAE3" s="975"/>
      <c r="GAF3" s="975"/>
      <c r="GAG3" s="975"/>
      <c r="GAH3" s="975"/>
      <c r="GAI3" s="975"/>
      <c r="GAJ3" s="975"/>
      <c r="GAK3" s="975"/>
      <c r="GAL3" s="975"/>
      <c r="GAM3" s="975"/>
      <c r="GAN3" s="975"/>
      <c r="GAO3" s="975"/>
      <c r="GAP3" s="975"/>
      <c r="GAQ3" s="975"/>
      <c r="GAR3" s="975"/>
      <c r="GAS3" s="975"/>
      <c r="GAT3" s="975"/>
      <c r="GAU3" s="975"/>
      <c r="GAV3" s="975"/>
      <c r="GAW3" s="975"/>
      <c r="GAX3" s="975"/>
      <c r="GAY3" s="975"/>
      <c r="GAZ3" s="975"/>
      <c r="GBA3" s="975"/>
      <c r="GBB3" s="975"/>
      <c r="GBC3" s="975"/>
      <c r="GBD3" s="975"/>
      <c r="GBE3" s="975"/>
      <c r="GBF3" s="975"/>
      <c r="GBG3" s="975"/>
      <c r="GBH3" s="975"/>
      <c r="GBI3" s="975"/>
      <c r="GBJ3" s="975"/>
      <c r="GBK3" s="975"/>
      <c r="GBL3" s="975"/>
      <c r="GBM3" s="975"/>
      <c r="GBN3" s="975"/>
      <c r="GBO3" s="975"/>
      <c r="GBP3" s="975"/>
      <c r="GBQ3" s="975"/>
      <c r="GBR3" s="975"/>
      <c r="GBS3" s="975"/>
      <c r="GBT3" s="975"/>
      <c r="GBU3" s="975"/>
      <c r="GBV3" s="975"/>
      <c r="GBW3" s="975"/>
      <c r="GBX3" s="975"/>
      <c r="GBY3" s="975"/>
      <c r="GBZ3" s="975"/>
      <c r="GCA3" s="975"/>
      <c r="GCB3" s="975"/>
      <c r="GCC3" s="975"/>
      <c r="GCD3" s="975"/>
      <c r="GCE3" s="975"/>
      <c r="GCF3" s="975"/>
      <c r="GCG3" s="975"/>
      <c r="GCH3" s="975"/>
      <c r="GCI3" s="975"/>
      <c r="GCJ3" s="975"/>
      <c r="GCK3" s="975"/>
      <c r="GCL3" s="975"/>
      <c r="GCM3" s="975"/>
      <c r="GCN3" s="975"/>
      <c r="GCO3" s="975"/>
      <c r="GCP3" s="975"/>
      <c r="GCQ3" s="975"/>
      <c r="GCR3" s="975"/>
      <c r="GCS3" s="975"/>
      <c r="GCT3" s="975"/>
      <c r="GCU3" s="975"/>
      <c r="GCV3" s="975"/>
      <c r="GCW3" s="975"/>
      <c r="GCX3" s="975"/>
      <c r="GCY3" s="975"/>
      <c r="GCZ3" s="975"/>
      <c r="GDA3" s="975"/>
      <c r="GDB3" s="975"/>
      <c r="GDC3" s="975"/>
      <c r="GDD3" s="975"/>
      <c r="GDE3" s="975"/>
      <c r="GDF3" s="975"/>
      <c r="GDG3" s="975"/>
      <c r="GDH3" s="975"/>
      <c r="GDI3" s="975"/>
      <c r="GDJ3" s="975"/>
      <c r="GDK3" s="975"/>
      <c r="GDL3" s="975"/>
      <c r="GDM3" s="975"/>
      <c r="GDN3" s="975"/>
      <c r="GDO3" s="975"/>
      <c r="GDP3" s="975"/>
      <c r="GDQ3" s="975"/>
      <c r="GDR3" s="975"/>
      <c r="GDS3" s="975"/>
      <c r="GDT3" s="975"/>
      <c r="GDU3" s="975"/>
      <c r="GDV3" s="975"/>
      <c r="GDW3" s="975"/>
      <c r="GDX3" s="975"/>
      <c r="GDY3" s="975"/>
      <c r="GDZ3" s="975"/>
      <c r="GEA3" s="975"/>
      <c r="GEB3" s="975"/>
      <c r="GEC3" s="975"/>
      <c r="GED3" s="975"/>
      <c r="GEE3" s="975"/>
      <c r="GEF3" s="975"/>
      <c r="GEG3" s="975"/>
      <c r="GEH3" s="975"/>
      <c r="GEI3" s="975"/>
      <c r="GEJ3" s="975"/>
      <c r="GEK3" s="975"/>
      <c r="GEL3" s="975"/>
      <c r="GEM3" s="975"/>
      <c r="GEN3" s="975"/>
      <c r="GEO3" s="975"/>
      <c r="GEP3" s="975"/>
      <c r="GEQ3" s="975"/>
      <c r="GER3" s="975"/>
      <c r="GES3" s="975"/>
      <c r="GET3" s="975"/>
      <c r="GEU3" s="975"/>
      <c r="GEV3" s="975"/>
      <c r="GEW3" s="975"/>
      <c r="GEX3" s="975"/>
      <c r="GEY3" s="975"/>
      <c r="GEZ3" s="975"/>
      <c r="GFA3" s="975"/>
      <c r="GFB3" s="975"/>
      <c r="GFC3" s="975"/>
      <c r="GFD3" s="975"/>
      <c r="GFE3" s="975"/>
      <c r="GFF3" s="975"/>
      <c r="GFG3" s="975"/>
      <c r="GFH3" s="975"/>
      <c r="GFI3" s="975"/>
      <c r="GFJ3" s="975"/>
      <c r="GFK3" s="975"/>
      <c r="GFL3" s="975"/>
      <c r="GFM3" s="975"/>
      <c r="GFN3" s="975"/>
      <c r="GFO3" s="975"/>
      <c r="GFP3" s="975"/>
      <c r="GFQ3" s="975"/>
      <c r="GFR3" s="975"/>
      <c r="GFS3" s="975"/>
      <c r="GFT3" s="975"/>
      <c r="GFU3" s="975"/>
      <c r="GFV3" s="975"/>
      <c r="GFW3" s="975"/>
      <c r="GFX3" s="975"/>
      <c r="GFY3" s="975"/>
      <c r="GFZ3" s="975"/>
      <c r="GGA3" s="975"/>
      <c r="GGB3" s="975"/>
      <c r="GGC3" s="975"/>
      <c r="GGD3" s="975"/>
      <c r="GGE3" s="975"/>
      <c r="GGF3" s="975"/>
      <c r="GGG3" s="975"/>
      <c r="GGH3" s="975"/>
      <c r="GGI3" s="975"/>
      <c r="GGJ3" s="975"/>
      <c r="GGK3" s="975"/>
      <c r="GGL3" s="975"/>
      <c r="GGM3" s="975"/>
      <c r="GGN3" s="975"/>
      <c r="GGO3" s="975"/>
      <c r="GGP3" s="975"/>
      <c r="GGQ3" s="975"/>
      <c r="GGR3" s="975"/>
      <c r="GGS3" s="975"/>
      <c r="GGT3" s="975"/>
      <c r="GGU3" s="975"/>
      <c r="GGV3" s="975"/>
      <c r="GGW3" s="975"/>
      <c r="GGX3" s="975"/>
      <c r="GGY3" s="975"/>
      <c r="GGZ3" s="975"/>
      <c r="GHA3" s="975"/>
      <c r="GHB3" s="975"/>
      <c r="GHC3" s="975"/>
      <c r="GHD3" s="975"/>
      <c r="GHE3" s="975"/>
      <c r="GHF3" s="975"/>
      <c r="GHG3" s="975"/>
      <c r="GHH3" s="975"/>
      <c r="GHI3" s="975"/>
      <c r="GHJ3" s="975"/>
      <c r="GHK3" s="975"/>
      <c r="GHL3" s="975"/>
      <c r="GHM3" s="975"/>
      <c r="GHN3" s="975"/>
      <c r="GHO3" s="975"/>
      <c r="GHP3" s="975"/>
      <c r="GHQ3" s="975"/>
      <c r="GHR3" s="975"/>
      <c r="GHS3" s="975"/>
      <c r="GHT3" s="975"/>
      <c r="GHU3" s="975"/>
      <c r="GHV3" s="975"/>
      <c r="GHW3" s="975"/>
      <c r="GHX3" s="975"/>
      <c r="GHY3" s="975"/>
      <c r="GHZ3" s="975"/>
      <c r="GIA3" s="975"/>
      <c r="GIB3" s="975"/>
      <c r="GIC3" s="975"/>
      <c r="GID3" s="975"/>
      <c r="GIE3" s="975"/>
      <c r="GIF3" s="975"/>
      <c r="GIG3" s="975"/>
      <c r="GIH3" s="975"/>
      <c r="GII3" s="975"/>
      <c r="GIJ3" s="975"/>
      <c r="GIK3" s="975"/>
      <c r="GIL3" s="975"/>
      <c r="GIM3" s="975"/>
      <c r="GIN3" s="975"/>
      <c r="GIO3" s="975"/>
      <c r="GIP3" s="975"/>
      <c r="GIQ3" s="975"/>
      <c r="GIR3" s="975"/>
      <c r="GIS3" s="975"/>
      <c r="GIT3" s="975"/>
      <c r="GIU3" s="975"/>
      <c r="GIV3" s="975"/>
      <c r="GIW3" s="975"/>
      <c r="GIX3" s="975"/>
      <c r="GIY3" s="975"/>
      <c r="GIZ3" s="975"/>
      <c r="GJA3" s="975"/>
      <c r="GJB3" s="975"/>
      <c r="GJC3" s="975"/>
      <c r="GJD3" s="975"/>
      <c r="GJE3" s="975"/>
      <c r="GJF3" s="975"/>
      <c r="GJG3" s="975"/>
      <c r="GJH3" s="975"/>
      <c r="GJI3" s="975"/>
      <c r="GJJ3" s="975"/>
      <c r="GJK3" s="975"/>
      <c r="GJL3" s="975"/>
      <c r="GJM3" s="975"/>
      <c r="GJN3" s="975"/>
      <c r="GJO3" s="975"/>
      <c r="GJP3" s="975"/>
      <c r="GJQ3" s="975"/>
      <c r="GJR3" s="975"/>
      <c r="GJS3" s="975"/>
      <c r="GJT3" s="975"/>
      <c r="GJU3" s="975"/>
      <c r="GJV3" s="975"/>
      <c r="GJW3" s="975"/>
      <c r="GJX3" s="975"/>
      <c r="GJY3" s="975"/>
      <c r="GJZ3" s="975"/>
      <c r="GKA3" s="975"/>
      <c r="GKB3" s="975"/>
      <c r="GKC3" s="975"/>
      <c r="GKD3" s="975"/>
      <c r="GKE3" s="975"/>
      <c r="GKF3" s="975"/>
      <c r="GKG3" s="975"/>
      <c r="GKH3" s="975"/>
      <c r="GKI3" s="975"/>
      <c r="GKJ3" s="975"/>
      <c r="GKK3" s="975"/>
      <c r="GKL3" s="975"/>
      <c r="GKM3" s="975"/>
      <c r="GKN3" s="975"/>
      <c r="GKO3" s="975"/>
      <c r="GKP3" s="975"/>
      <c r="GKQ3" s="975"/>
      <c r="GKR3" s="975"/>
      <c r="GKS3" s="975"/>
      <c r="GKT3" s="975"/>
      <c r="GKU3" s="975"/>
      <c r="GKV3" s="975"/>
      <c r="GKW3" s="975"/>
      <c r="GKX3" s="975"/>
      <c r="GKY3" s="975"/>
      <c r="GKZ3" s="975"/>
      <c r="GLA3" s="975"/>
      <c r="GLB3" s="975"/>
      <c r="GLC3" s="975"/>
      <c r="GLD3" s="975"/>
      <c r="GLE3" s="975"/>
      <c r="GLF3" s="975"/>
      <c r="GLG3" s="975"/>
      <c r="GLH3" s="975"/>
      <c r="GLI3" s="975"/>
      <c r="GLJ3" s="975"/>
      <c r="GLK3" s="975"/>
      <c r="GLL3" s="975"/>
      <c r="GLM3" s="975"/>
      <c r="GLN3" s="975"/>
      <c r="GLO3" s="975"/>
      <c r="GLP3" s="975"/>
      <c r="GLQ3" s="975"/>
      <c r="GLR3" s="975"/>
      <c r="GLS3" s="975"/>
      <c r="GLT3" s="975"/>
      <c r="GLU3" s="975"/>
      <c r="GLV3" s="975"/>
      <c r="GLW3" s="975"/>
      <c r="GLX3" s="975"/>
      <c r="GLY3" s="975"/>
      <c r="GLZ3" s="975"/>
      <c r="GMA3" s="975"/>
      <c r="GMB3" s="975"/>
      <c r="GMC3" s="975"/>
      <c r="GMD3" s="975"/>
      <c r="GME3" s="975"/>
      <c r="GMF3" s="975"/>
      <c r="GMG3" s="975"/>
      <c r="GMH3" s="975"/>
      <c r="GMI3" s="975"/>
      <c r="GMJ3" s="975"/>
      <c r="GMK3" s="975"/>
      <c r="GML3" s="975"/>
      <c r="GMM3" s="975"/>
      <c r="GMN3" s="975"/>
      <c r="GMO3" s="975"/>
      <c r="GMP3" s="975"/>
      <c r="GMQ3" s="975"/>
      <c r="GMR3" s="975"/>
      <c r="GMS3" s="975"/>
      <c r="GMT3" s="975"/>
      <c r="GMU3" s="975"/>
      <c r="GMV3" s="975"/>
      <c r="GMW3" s="975"/>
      <c r="GMX3" s="975"/>
      <c r="GMY3" s="975"/>
      <c r="GMZ3" s="975"/>
      <c r="GNA3" s="975"/>
      <c r="GNB3" s="975"/>
      <c r="GNC3" s="975"/>
      <c r="GND3" s="975"/>
      <c r="GNE3" s="975"/>
      <c r="GNF3" s="975"/>
      <c r="GNG3" s="975"/>
      <c r="GNH3" s="975"/>
      <c r="GNI3" s="975"/>
      <c r="GNJ3" s="975"/>
      <c r="GNK3" s="975"/>
      <c r="GNL3" s="975"/>
      <c r="GNM3" s="975"/>
      <c r="GNN3" s="975"/>
      <c r="GNO3" s="975"/>
      <c r="GNP3" s="975"/>
      <c r="GNQ3" s="975"/>
      <c r="GNR3" s="975"/>
      <c r="GNS3" s="975"/>
      <c r="GNT3" s="975"/>
      <c r="GNU3" s="975"/>
      <c r="GNV3" s="975"/>
      <c r="GNW3" s="975"/>
      <c r="GNX3" s="975"/>
      <c r="GNY3" s="975"/>
      <c r="GNZ3" s="975"/>
      <c r="GOA3" s="975"/>
      <c r="GOB3" s="975"/>
      <c r="GOC3" s="975"/>
      <c r="GOD3" s="975"/>
      <c r="GOE3" s="975"/>
      <c r="GOF3" s="975"/>
      <c r="GOG3" s="975"/>
      <c r="GOH3" s="975"/>
      <c r="GOI3" s="975"/>
      <c r="GOJ3" s="975"/>
      <c r="GOK3" s="975"/>
      <c r="GOL3" s="975"/>
      <c r="GOM3" s="975"/>
      <c r="GON3" s="975"/>
      <c r="GOO3" s="975"/>
      <c r="GOP3" s="975"/>
      <c r="GOQ3" s="975"/>
      <c r="GOR3" s="975"/>
      <c r="GOS3" s="975"/>
      <c r="GOT3" s="975"/>
      <c r="GOU3" s="975"/>
      <c r="GOV3" s="975"/>
      <c r="GOW3" s="975"/>
      <c r="GOX3" s="975"/>
      <c r="GOY3" s="975"/>
      <c r="GOZ3" s="975"/>
      <c r="GPA3" s="975"/>
      <c r="GPB3" s="975"/>
      <c r="GPC3" s="975"/>
      <c r="GPD3" s="975"/>
      <c r="GPE3" s="975"/>
      <c r="GPF3" s="975"/>
      <c r="GPG3" s="975"/>
      <c r="GPH3" s="975"/>
      <c r="GPI3" s="975"/>
      <c r="GPJ3" s="975"/>
      <c r="GPK3" s="975"/>
      <c r="GPL3" s="975"/>
      <c r="GPM3" s="975"/>
      <c r="GPN3" s="975"/>
      <c r="GPO3" s="975"/>
      <c r="GPP3" s="975"/>
      <c r="GPQ3" s="975"/>
      <c r="GPR3" s="975"/>
      <c r="GPS3" s="975"/>
      <c r="GPT3" s="975"/>
      <c r="GPU3" s="975"/>
      <c r="GPV3" s="975"/>
      <c r="GPW3" s="975"/>
      <c r="GPX3" s="975"/>
      <c r="GPY3" s="975"/>
      <c r="GPZ3" s="975"/>
      <c r="GQA3" s="975"/>
      <c r="GQB3" s="975"/>
      <c r="GQC3" s="975"/>
      <c r="GQD3" s="975"/>
      <c r="GQE3" s="975"/>
      <c r="GQF3" s="975"/>
      <c r="GQG3" s="975"/>
      <c r="GQH3" s="975"/>
      <c r="GQI3" s="975"/>
      <c r="GQJ3" s="975"/>
      <c r="GQK3" s="975"/>
      <c r="GQL3" s="975"/>
      <c r="GQM3" s="975"/>
      <c r="GQN3" s="975"/>
      <c r="GQO3" s="975"/>
      <c r="GQP3" s="975"/>
      <c r="GQQ3" s="975"/>
      <c r="GQR3" s="975"/>
      <c r="GQS3" s="975"/>
      <c r="GQT3" s="975"/>
      <c r="GQU3" s="975"/>
      <c r="GQV3" s="975"/>
      <c r="GQW3" s="975"/>
      <c r="GQX3" s="975"/>
      <c r="GQY3" s="975"/>
      <c r="GQZ3" s="975"/>
      <c r="GRA3" s="975"/>
      <c r="GRB3" s="975"/>
      <c r="GRC3" s="975"/>
      <c r="GRD3" s="975"/>
      <c r="GRE3" s="975"/>
      <c r="GRF3" s="975"/>
      <c r="GRG3" s="975"/>
      <c r="GRH3" s="975"/>
      <c r="GRI3" s="975"/>
      <c r="GRJ3" s="975"/>
      <c r="GRK3" s="975"/>
      <c r="GRL3" s="975"/>
      <c r="GRM3" s="975"/>
      <c r="GRN3" s="975"/>
      <c r="GRO3" s="975"/>
      <c r="GRP3" s="975"/>
      <c r="GRQ3" s="975"/>
      <c r="GRR3" s="975"/>
      <c r="GRS3" s="975"/>
      <c r="GRT3" s="975"/>
      <c r="GRU3" s="975"/>
      <c r="GRV3" s="975"/>
      <c r="GRW3" s="975"/>
      <c r="GRX3" s="975"/>
      <c r="GRY3" s="975"/>
      <c r="GRZ3" s="975"/>
      <c r="GSA3" s="975"/>
      <c r="GSB3" s="975"/>
      <c r="GSC3" s="975"/>
      <c r="GSD3" s="975"/>
      <c r="GSE3" s="975"/>
      <c r="GSF3" s="975"/>
      <c r="GSG3" s="975"/>
      <c r="GSH3" s="975"/>
      <c r="GSI3" s="975"/>
      <c r="GSJ3" s="975"/>
      <c r="GSK3" s="975"/>
      <c r="GSL3" s="975"/>
      <c r="GSM3" s="975"/>
      <c r="GSN3" s="975"/>
      <c r="GSO3" s="975"/>
      <c r="GSP3" s="975"/>
      <c r="GSQ3" s="975"/>
      <c r="GSR3" s="975"/>
      <c r="GSS3" s="975"/>
      <c r="GST3" s="975"/>
      <c r="GSU3" s="975"/>
      <c r="GSV3" s="975"/>
      <c r="GSW3" s="975"/>
      <c r="GSX3" s="975"/>
      <c r="GSY3" s="975"/>
      <c r="GSZ3" s="975"/>
      <c r="GTA3" s="975"/>
      <c r="GTB3" s="975"/>
      <c r="GTC3" s="975"/>
      <c r="GTD3" s="975"/>
      <c r="GTE3" s="975"/>
      <c r="GTF3" s="975"/>
      <c r="GTG3" s="975"/>
      <c r="GTH3" s="975"/>
      <c r="GTI3" s="975"/>
      <c r="GTJ3" s="975"/>
      <c r="GTK3" s="975"/>
      <c r="GTL3" s="975"/>
      <c r="GTM3" s="975"/>
      <c r="GTN3" s="975"/>
      <c r="GTO3" s="975"/>
      <c r="GTP3" s="975"/>
      <c r="GTQ3" s="975"/>
      <c r="GTR3" s="975"/>
      <c r="GTS3" s="975"/>
      <c r="GTT3" s="975"/>
      <c r="GTU3" s="975"/>
      <c r="GTV3" s="975"/>
      <c r="GTW3" s="975"/>
      <c r="GTX3" s="975"/>
      <c r="GTY3" s="975"/>
      <c r="GTZ3" s="975"/>
      <c r="GUA3" s="975"/>
      <c r="GUB3" s="975"/>
      <c r="GUC3" s="975"/>
      <c r="GUD3" s="975"/>
      <c r="GUE3" s="975"/>
      <c r="GUF3" s="975"/>
      <c r="GUG3" s="975"/>
      <c r="GUH3" s="975"/>
      <c r="GUI3" s="975"/>
      <c r="GUJ3" s="975"/>
      <c r="GUK3" s="975"/>
      <c r="GUL3" s="975"/>
      <c r="GUM3" s="975"/>
      <c r="GUN3" s="975"/>
      <c r="GUO3" s="975"/>
      <c r="GUP3" s="975"/>
      <c r="GUQ3" s="975"/>
      <c r="GUR3" s="975"/>
      <c r="GUS3" s="975"/>
      <c r="GUT3" s="975"/>
      <c r="GUU3" s="975"/>
      <c r="GUV3" s="975"/>
      <c r="GUW3" s="975"/>
      <c r="GUX3" s="975"/>
      <c r="GUY3" s="975"/>
      <c r="GUZ3" s="975"/>
      <c r="GVA3" s="975"/>
      <c r="GVB3" s="975"/>
      <c r="GVC3" s="975"/>
      <c r="GVD3" s="975"/>
      <c r="GVE3" s="975"/>
      <c r="GVF3" s="975"/>
      <c r="GVG3" s="975"/>
      <c r="GVH3" s="975"/>
      <c r="GVI3" s="975"/>
      <c r="GVJ3" s="975"/>
      <c r="GVK3" s="975"/>
      <c r="GVL3" s="975"/>
      <c r="GVM3" s="975"/>
      <c r="GVN3" s="975"/>
      <c r="GVO3" s="975"/>
      <c r="GVP3" s="975"/>
      <c r="GVQ3" s="975"/>
      <c r="GVR3" s="975"/>
      <c r="GVS3" s="975"/>
      <c r="GVT3" s="975"/>
      <c r="GVU3" s="975"/>
      <c r="GVV3" s="975"/>
      <c r="GVW3" s="975"/>
      <c r="GVX3" s="975"/>
      <c r="GVY3" s="975"/>
      <c r="GVZ3" s="975"/>
      <c r="GWA3" s="975"/>
      <c r="GWB3" s="975"/>
      <c r="GWC3" s="975"/>
      <c r="GWD3" s="975"/>
      <c r="GWE3" s="975"/>
      <c r="GWF3" s="975"/>
      <c r="GWG3" s="975"/>
      <c r="GWH3" s="975"/>
      <c r="GWI3" s="975"/>
      <c r="GWJ3" s="975"/>
      <c r="GWK3" s="975"/>
      <c r="GWL3" s="975"/>
      <c r="GWM3" s="975"/>
      <c r="GWN3" s="975"/>
      <c r="GWO3" s="975"/>
      <c r="GWP3" s="975"/>
      <c r="GWQ3" s="975"/>
      <c r="GWR3" s="975"/>
      <c r="GWS3" s="975"/>
      <c r="GWT3" s="975"/>
      <c r="GWU3" s="975"/>
      <c r="GWV3" s="975"/>
      <c r="GWW3" s="975"/>
      <c r="GWX3" s="975"/>
      <c r="GWY3" s="975"/>
      <c r="GWZ3" s="975"/>
      <c r="GXA3" s="975"/>
      <c r="GXB3" s="975"/>
      <c r="GXC3" s="975"/>
      <c r="GXD3" s="975"/>
      <c r="GXE3" s="975"/>
      <c r="GXF3" s="975"/>
      <c r="GXG3" s="975"/>
      <c r="GXH3" s="975"/>
      <c r="GXI3" s="975"/>
      <c r="GXJ3" s="975"/>
      <c r="GXK3" s="975"/>
      <c r="GXL3" s="975"/>
      <c r="GXM3" s="975"/>
      <c r="GXN3" s="975"/>
      <c r="GXO3" s="975"/>
      <c r="GXP3" s="975"/>
      <c r="GXQ3" s="975"/>
      <c r="GXR3" s="975"/>
      <c r="GXS3" s="975"/>
      <c r="GXT3" s="975"/>
      <c r="GXU3" s="975"/>
      <c r="GXV3" s="975"/>
      <c r="GXW3" s="975"/>
      <c r="GXX3" s="975"/>
      <c r="GXY3" s="975"/>
      <c r="GXZ3" s="975"/>
      <c r="GYA3" s="975"/>
      <c r="GYB3" s="975"/>
      <c r="GYC3" s="975"/>
      <c r="GYD3" s="975"/>
      <c r="GYE3" s="975"/>
      <c r="GYF3" s="975"/>
      <c r="GYG3" s="975"/>
      <c r="GYH3" s="975"/>
      <c r="GYI3" s="975"/>
      <c r="GYJ3" s="975"/>
      <c r="GYK3" s="975"/>
      <c r="GYL3" s="975"/>
      <c r="GYM3" s="975"/>
      <c r="GYN3" s="975"/>
      <c r="GYO3" s="975"/>
      <c r="GYP3" s="975"/>
      <c r="GYQ3" s="975"/>
      <c r="GYR3" s="975"/>
      <c r="GYS3" s="975"/>
      <c r="GYT3" s="975"/>
      <c r="GYU3" s="975"/>
      <c r="GYV3" s="975"/>
      <c r="GYW3" s="975"/>
      <c r="GYX3" s="975"/>
      <c r="GYY3" s="975"/>
      <c r="GYZ3" s="975"/>
      <c r="GZA3" s="975"/>
      <c r="GZB3" s="975"/>
      <c r="GZC3" s="975"/>
      <c r="GZD3" s="975"/>
      <c r="GZE3" s="975"/>
      <c r="GZF3" s="975"/>
      <c r="GZG3" s="975"/>
      <c r="GZH3" s="975"/>
      <c r="GZI3" s="975"/>
      <c r="GZJ3" s="975"/>
      <c r="GZK3" s="975"/>
      <c r="GZL3" s="975"/>
      <c r="GZM3" s="975"/>
      <c r="GZN3" s="975"/>
      <c r="GZO3" s="975"/>
      <c r="GZP3" s="975"/>
      <c r="GZQ3" s="975"/>
      <c r="GZR3" s="975"/>
      <c r="GZS3" s="975"/>
      <c r="GZT3" s="975"/>
      <c r="GZU3" s="975"/>
      <c r="GZV3" s="975"/>
      <c r="GZW3" s="975"/>
      <c r="GZX3" s="975"/>
      <c r="GZY3" s="975"/>
      <c r="GZZ3" s="975"/>
      <c r="HAA3" s="975"/>
      <c r="HAB3" s="975"/>
      <c r="HAC3" s="975"/>
      <c r="HAD3" s="975"/>
      <c r="HAE3" s="975"/>
      <c r="HAF3" s="975"/>
      <c r="HAG3" s="975"/>
      <c r="HAH3" s="975"/>
      <c r="HAI3" s="975"/>
      <c r="HAJ3" s="975"/>
      <c r="HAK3" s="975"/>
      <c r="HAL3" s="975"/>
      <c r="HAM3" s="975"/>
      <c r="HAN3" s="975"/>
      <c r="HAO3" s="975"/>
      <c r="HAP3" s="975"/>
      <c r="HAQ3" s="975"/>
      <c r="HAR3" s="975"/>
      <c r="HAS3" s="975"/>
      <c r="HAT3" s="975"/>
      <c r="HAU3" s="975"/>
      <c r="HAV3" s="975"/>
      <c r="HAW3" s="975"/>
      <c r="HAX3" s="975"/>
      <c r="HAY3" s="975"/>
      <c r="HAZ3" s="975"/>
      <c r="HBA3" s="975"/>
      <c r="HBB3" s="975"/>
      <c r="HBC3" s="975"/>
      <c r="HBD3" s="975"/>
      <c r="HBE3" s="975"/>
      <c r="HBF3" s="975"/>
      <c r="HBG3" s="975"/>
      <c r="HBH3" s="975"/>
      <c r="HBI3" s="975"/>
      <c r="HBJ3" s="975"/>
      <c r="HBK3" s="975"/>
      <c r="HBL3" s="975"/>
      <c r="HBM3" s="975"/>
      <c r="HBN3" s="975"/>
      <c r="HBO3" s="975"/>
      <c r="HBP3" s="975"/>
      <c r="HBQ3" s="975"/>
      <c r="HBR3" s="975"/>
      <c r="HBS3" s="975"/>
      <c r="HBT3" s="975"/>
      <c r="HBU3" s="975"/>
      <c r="HBV3" s="975"/>
      <c r="HBW3" s="975"/>
      <c r="HBX3" s="975"/>
      <c r="HBY3" s="975"/>
      <c r="HBZ3" s="975"/>
      <c r="HCA3" s="975"/>
      <c r="HCB3" s="975"/>
      <c r="HCC3" s="975"/>
      <c r="HCD3" s="975"/>
      <c r="HCE3" s="975"/>
      <c r="HCF3" s="975"/>
      <c r="HCG3" s="975"/>
      <c r="HCH3" s="975"/>
      <c r="HCI3" s="975"/>
      <c r="HCJ3" s="975"/>
      <c r="HCK3" s="975"/>
      <c r="HCL3" s="975"/>
      <c r="HCM3" s="975"/>
      <c r="HCN3" s="975"/>
      <c r="HCO3" s="975"/>
      <c r="HCP3" s="975"/>
      <c r="HCQ3" s="975"/>
      <c r="HCR3" s="975"/>
      <c r="HCS3" s="975"/>
      <c r="HCT3" s="975"/>
      <c r="HCU3" s="975"/>
      <c r="HCV3" s="975"/>
      <c r="HCW3" s="975"/>
      <c r="HCX3" s="975"/>
      <c r="HCY3" s="975"/>
      <c r="HCZ3" s="975"/>
      <c r="HDA3" s="975"/>
      <c r="HDB3" s="975"/>
      <c r="HDC3" s="975"/>
      <c r="HDD3" s="975"/>
      <c r="HDE3" s="975"/>
      <c r="HDF3" s="975"/>
      <c r="HDG3" s="975"/>
      <c r="HDH3" s="975"/>
      <c r="HDI3" s="975"/>
      <c r="HDJ3" s="975"/>
      <c r="HDK3" s="975"/>
      <c r="HDL3" s="975"/>
      <c r="HDM3" s="975"/>
      <c r="HDN3" s="975"/>
      <c r="HDO3" s="975"/>
      <c r="HDP3" s="975"/>
      <c r="HDQ3" s="975"/>
      <c r="HDR3" s="975"/>
      <c r="HDS3" s="975"/>
      <c r="HDT3" s="975"/>
      <c r="HDU3" s="975"/>
      <c r="HDV3" s="975"/>
      <c r="HDW3" s="975"/>
      <c r="HDX3" s="975"/>
      <c r="HDY3" s="975"/>
      <c r="HDZ3" s="975"/>
      <c r="HEA3" s="975"/>
      <c r="HEB3" s="975"/>
      <c r="HEC3" s="975"/>
      <c r="HED3" s="975"/>
      <c r="HEE3" s="975"/>
      <c r="HEF3" s="975"/>
      <c r="HEG3" s="975"/>
      <c r="HEH3" s="975"/>
      <c r="HEI3" s="975"/>
      <c r="HEJ3" s="975"/>
      <c r="HEK3" s="975"/>
      <c r="HEL3" s="975"/>
      <c r="HEM3" s="975"/>
      <c r="HEN3" s="975"/>
      <c r="HEO3" s="975"/>
      <c r="HEP3" s="975"/>
      <c r="HEQ3" s="975"/>
      <c r="HER3" s="975"/>
      <c r="HES3" s="975"/>
      <c r="HET3" s="975"/>
      <c r="HEU3" s="975"/>
      <c r="HEV3" s="975"/>
      <c r="HEW3" s="975"/>
      <c r="HEX3" s="975"/>
      <c r="HEY3" s="975"/>
      <c r="HEZ3" s="975"/>
      <c r="HFA3" s="975"/>
      <c r="HFB3" s="975"/>
      <c r="HFC3" s="975"/>
      <c r="HFD3" s="975"/>
      <c r="HFE3" s="975"/>
      <c r="HFF3" s="975"/>
      <c r="HFG3" s="975"/>
      <c r="HFH3" s="975"/>
      <c r="HFI3" s="975"/>
      <c r="HFJ3" s="975"/>
      <c r="HFK3" s="975"/>
      <c r="HFL3" s="975"/>
      <c r="HFM3" s="975"/>
      <c r="HFN3" s="975"/>
      <c r="HFO3" s="975"/>
      <c r="HFP3" s="975"/>
      <c r="HFQ3" s="975"/>
      <c r="HFR3" s="975"/>
      <c r="HFS3" s="975"/>
      <c r="HFT3" s="975"/>
      <c r="HFU3" s="975"/>
      <c r="HFV3" s="975"/>
      <c r="HFW3" s="975"/>
      <c r="HFX3" s="975"/>
      <c r="HFY3" s="975"/>
      <c r="HFZ3" s="975"/>
      <c r="HGA3" s="975"/>
      <c r="HGB3" s="975"/>
      <c r="HGC3" s="975"/>
      <c r="HGD3" s="975"/>
      <c r="HGE3" s="975"/>
      <c r="HGF3" s="975"/>
      <c r="HGG3" s="975"/>
      <c r="HGH3" s="975"/>
      <c r="HGI3" s="975"/>
      <c r="HGJ3" s="975"/>
      <c r="HGK3" s="975"/>
      <c r="HGL3" s="975"/>
      <c r="HGM3" s="975"/>
      <c r="HGN3" s="975"/>
      <c r="HGO3" s="975"/>
      <c r="HGP3" s="975"/>
      <c r="HGQ3" s="975"/>
      <c r="HGR3" s="975"/>
      <c r="HGS3" s="975"/>
      <c r="HGT3" s="975"/>
      <c r="HGU3" s="975"/>
      <c r="HGV3" s="975"/>
      <c r="HGW3" s="975"/>
      <c r="HGX3" s="975"/>
      <c r="HGY3" s="975"/>
      <c r="HGZ3" s="975"/>
      <c r="HHA3" s="975"/>
      <c r="HHB3" s="975"/>
      <c r="HHC3" s="975"/>
      <c r="HHD3" s="975"/>
      <c r="HHE3" s="975"/>
      <c r="HHF3" s="975"/>
      <c r="HHG3" s="975"/>
      <c r="HHH3" s="975"/>
      <c r="HHI3" s="975"/>
      <c r="HHJ3" s="975"/>
      <c r="HHK3" s="975"/>
      <c r="HHL3" s="975"/>
      <c r="HHM3" s="975"/>
      <c r="HHN3" s="975"/>
      <c r="HHO3" s="975"/>
      <c r="HHP3" s="975"/>
      <c r="HHQ3" s="975"/>
      <c r="HHR3" s="975"/>
      <c r="HHS3" s="975"/>
      <c r="HHT3" s="975"/>
      <c r="HHU3" s="975"/>
      <c r="HHV3" s="975"/>
      <c r="HHW3" s="975"/>
      <c r="HHX3" s="975"/>
      <c r="HHY3" s="975"/>
      <c r="HHZ3" s="975"/>
      <c r="HIA3" s="975"/>
      <c r="HIB3" s="975"/>
      <c r="HIC3" s="975"/>
      <c r="HID3" s="975"/>
      <c r="HIE3" s="975"/>
      <c r="HIF3" s="975"/>
      <c r="HIG3" s="975"/>
      <c r="HIH3" s="975"/>
      <c r="HII3" s="975"/>
      <c r="HIJ3" s="975"/>
      <c r="HIK3" s="975"/>
      <c r="HIL3" s="975"/>
      <c r="HIM3" s="975"/>
      <c r="HIN3" s="975"/>
      <c r="HIO3" s="975"/>
      <c r="HIP3" s="975"/>
      <c r="HIQ3" s="975"/>
      <c r="HIR3" s="975"/>
      <c r="HIS3" s="975"/>
      <c r="HIT3" s="975"/>
      <c r="HIU3" s="975"/>
      <c r="HIV3" s="975"/>
      <c r="HIW3" s="975"/>
      <c r="HIX3" s="975"/>
      <c r="HIY3" s="975"/>
      <c r="HIZ3" s="975"/>
      <c r="HJA3" s="975"/>
      <c r="HJB3" s="975"/>
      <c r="HJC3" s="975"/>
      <c r="HJD3" s="975"/>
      <c r="HJE3" s="975"/>
      <c r="HJF3" s="975"/>
      <c r="HJG3" s="975"/>
      <c r="HJH3" s="975"/>
      <c r="HJI3" s="975"/>
      <c r="HJJ3" s="975"/>
      <c r="HJK3" s="975"/>
      <c r="HJL3" s="975"/>
      <c r="HJM3" s="975"/>
      <c r="HJN3" s="975"/>
      <c r="HJO3" s="975"/>
      <c r="HJP3" s="975"/>
      <c r="HJQ3" s="975"/>
      <c r="HJR3" s="975"/>
      <c r="HJS3" s="975"/>
      <c r="HJT3" s="975"/>
      <c r="HJU3" s="975"/>
      <c r="HJV3" s="975"/>
      <c r="HJW3" s="975"/>
      <c r="HJX3" s="975"/>
      <c r="HJY3" s="975"/>
      <c r="HJZ3" s="975"/>
      <c r="HKA3" s="975"/>
      <c r="HKB3" s="975"/>
      <c r="HKC3" s="975"/>
      <c r="HKD3" s="975"/>
      <c r="HKE3" s="975"/>
      <c r="HKF3" s="975"/>
      <c r="HKG3" s="975"/>
      <c r="HKH3" s="975"/>
      <c r="HKI3" s="975"/>
      <c r="HKJ3" s="975"/>
      <c r="HKK3" s="975"/>
      <c r="HKL3" s="975"/>
      <c r="HKM3" s="975"/>
      <c r="HKN3" s="975"/>
      <c r="HKO3" s="975"/>
      <c r="HKP3" s="975"/>
      <c r="HKQ3" s="975"/>
      <c r="HKR3" s="975"/>
      <c r="HKS3" s="975"/>
      <c r="HKT3" s="975"/>
      <c r="HKU3" s="975"/>
      <c r="HKV3" s="975"/>
      <c r="HKW3" s="975"/>
      <c r="HKX3" s="975"/>
      <c r="HKY3" s="975"/>
      <c r="HKZ3" s="975"/>
      <c r="HLA3" s="975"/>
      <c r="HLB3" s="975"/>
      <c r="HLC3" s="975"/>
      <c r="HLD3" s="975"/>
      <c r="HLE3" s="975"/>
      <c r="HLF3" s="975"/>
      <c r="HLG3" s="975"/>
      <c r="HLH3" s="975"/>
      <c r="HLI3" s="975"/>
      <c r="HLJ3" s="975"/>
      <c r="HLK3" s="975"/>
      <c r="HLL3" s="975"/>
      <c r="HLM3" s="975"/>
      <c r="HLN3" s="975"/>
      <c r="HLO3" s="975"/>
      <c r="HLP3" s="975"/>
      <c r="HLQ3" s="975"/>
      <c r="HLR3" s="975"/>
      <c r="HLS3" s="975"/>
      <c r="HLT3" s="975"/>
      <c r="HLU3" s="975"/>
      <c r="HLV3" s="975"/>
      <c r="HLW3" s="975"/>
      <c r="HLX3" s="975"/>
      <c r="HLY3" s="975"/>
      <c r="HLZ3" s="975"/>
      <c r="HMA3" s="975"/>
      <c r="HMB3" s="975"/>
      <c r="HMC3" s="975"/>
      <c r="HMD3" s="975"/>
      <c r="HME3" s="975"/>
      <c r="HMF3" s="975"/>
      <c r="HMG3" s="975"/>
      <c r="HMH3" s="975"/>
      <c r="HMI3" s="975"/>
      <c r="HMJ3" s="975"/>
      <c r="HMK3" s="975"/>
      <c r="HML3" s="975"/>
      <c r="HMM3" s="975"/>
      <c r="HMN3" s="975"/>
      <c r="HMO3" s="975"/>
      <c r="HMP3" s="975"/>
      <c r="HMQ3" s="975"/>
      <c r="HMR3" s="975"/>
      <c r="HMS3" s="975"/>
      <c r="HMT3" s="975"/>
      <c r="HMU3" s="975"/>
      <c r="HMV3" s="975"/>
      <c r="HMW3" s="975"/>
      <c r="HMX3" s="975"/>
      <c r="HMY3" s="975"/>
      <c r="HMZ3" s="975"/>
      <c r="HNA3" s="975"/>
      <c r="HNB3" s="975"/>
      <c r="HNC3" s="975"/>
      <c r="HND3" s="975"/>
      <c r="HNE3" s="975"/>
      <c r="HNF3" s="975"/>
      <c r="HNG3" s="975"/>
      <c r="HNH3" s="975"/>
      <c r="HNI3" s="975"/>
      <c r="HNJ3" s="975"/>
      <c r="HNK3" s="975"/>
      <c r="HNL3" s="975"/>
      <c r="HNM3" s="975"/>
      <c r="HNN3" s="975"/>
      <c r="HNO3" s="975"/>
      <c r="HNP3" s="975"/>
      <c r="HNQ3" s="975"/>
      <c r="HNR3" s="975"/>
      <c r="HNS3" s="975"/>
      <c r="HNT3" s="975"/>
      <c r="HNU3" s="975"/>
      <c r="HNV3" s="975"/>
      <c r="HNW3" s="975"/>
      <c r="HNX3" s="975"/>
      <c r="HNY3" s="975"/>
      <c r="HNZ3" s="975"/>
      <c r="HOA3" s="975"/>
      <c r="HOB3" s="975"/>
      <c r="HOC3" s="975"/>
      <c r="HOD3" s="975"/>
      <c r="HOE3" s="975"/>
      <c r="HOF3" s="975"/>
      <c r="HOG3" s="975"/>
      <c r="HOH3" s="975"/>
      <c r="HOI3" s="975"/>
      <c r="HOJ3" s="975"/>
      <c r="HOK3" s="975"/>
      <c r="HOL3" s="975"/>
      <c r="HOM3" s="975"/>
      <c r="HON3" s="975"/>
      <c r="HOO3" s="975"/>
      <c r="HOP3" s="975"/>
      <c r="HOQ3" s="975"/>
      <c r="HOR3" s="975"/>
      <c r="HOS3" s="975"/>
      <c r="HOT3" s="975"/>
      <c r="HOU3" s="975"/>
      <c r="HOV3" s="975"/>
      <c r="HOW3" s="975"/>
      <c r="HOX3" s="975"/>
      <c r="HOY3" s="975"/>
      <c r="HOZ3" s="975"/>
      <c r="HPA3" s="975"/>
      <c r="HPB3" s="975"/>
      <c r="HPC3" s="975"/>
      <c r="HPD3" s="975"/>
      <c r="HPE3" s="975"/>
      <c r="HPF3" s="975"/>
      <c r="HPG3" s="975"/>
      <c r="HPH3" s="975"/>
      <c r="HPI3" s="975"/>
      <c r="HPJ3" s="975"/>
      <c r="HPK3" s="975"/>
      <c r="HPL3" s="975"/>
      <c r="HPM3" s="975"/>
      <c r="HPN3" s="975"/>
      <c r="HPO3" s="975"/>
      <c r="HPP3" s="975"/>
      <c r="HPQ3" s="975"/>
      <c r="HPR3" s="975"/>
      <c r="HPS3" s="975"/>
      <c r="HPT3" s="975"/>
      <c r="HPU3" s="975"/>
      <c r="HPV3" s="975"/>
      <c r="HPW3" s="975"/>
      <c r="HPX3" s="975"/>
      <c r="HPY3" s="975"/>
      <c r="HPZ3" s="975"/>
      <c r="HQA3" s="975"/>
      <c r="HQB3" s="975"/>
      <c r="HQC3" s="975"/>
      <c r="HQD3" s="975"/>
      <c r="HQE3" s="975"/>
      <c r="HQF3" s="975"/>
      <c r="HQG3" s="975"/>
      <c r="HQH3" s="975"/>
      <c r="HQI3" s="975"/>
      <c r="HQJ3" s="975"/>
      <c r="HQK3" s="975"/>
      <c r="HQL3" s="975"/>
      <c r="HQM3" s="975"/>
      <c r="HQN3" s="975"/>
      <c r="HQO3" s="975"/>
      <c r="HQP3" s="975"/>
      <c r="HQQ3" s="975"/>
      <c r="HQR3" s="975"/>
      <c r="HQS3" s="975"/>
      <c r="HQT3" s="975"/>
      <c r="HQU3" s="975"/>
      <c r="HQV3" s="975"/>
      <c r="HQW3" s="975"/>
      <c r="HQX3" s="975"/>
      <c r="HQY3" s="975"/>
      <c r="HQZ3" s="975"/>
      <c r="HRA3" s="975"/>
      <c r="HRB3" s="975"/>
      <c r="HRC3" s="975"/>
      <c r="HRD3" s="975"/>
      <c r="HRE3" s="975"/>
      <c r="HRF3" s="975"/>
      <c r="HRG3" s="975"/>
      <c r="HRH3" s="975"/>
      <c r="HRI3" s="975"/>
      <c r="HRJ3" s="975"/>
      <c r="HRK3" s="975"/>
      <c r="HRL3" s="975"/>
      <c r="HRM3" s="975"/>
      <c r="HRN3" s="975"/>
      <c r="HRO3" s="975"/>
      <c r="HRP3" s="975"/>
      <c r="HRQ3" s="975"/>
      <c r="HRR3" s="975"/>
      <c r="HRS3" s="975"/>
      <c r="HRT3" s="975"/>
      <c r="HRU3" s="975"/>
      <c r="HRV3" s="975"/>
      <c r="HRW3" s="975"/>
      <c r="HRX3" s="975"/>
      <c r="HRY3" s="975"/>
      <c r="HRZ3" s="975"/>
      <c r="HSA3" s="975"/>
      <c r="HSB3" s="975"/>
      <c r="HSC3" s="975"/>
      <c r="HSD3" s="975"/>
      <c r="HSE3" s="975"/>
      <c r="HSF3" s="975"/>
      <c r="HSG3" s="975"/>
      <c r="HSH3" s="975"/>
      <c r="HSI3" s="975"/>
      <c r="HSJ3" s="975"/>
      <c r="HSK3" s="975"/>
      <c r="HSL3" s="975"/>
      <c r="HSM3" s="975"/>
      <c r="HSN3" s="975"/>
      <c r="HSO3" s="975"/>
      <c r="HSP3" s="975"/>
      <c r="HSQ3" s="975"/>
      <c r="HSR3" s="975"/>
      <c r="HSS3" s="975"/>
      <c r="HST3" s="975"/>
      <c r="HSU3" s="975"/>
      <c r="HSV3" s="975"/>
      <c r="HSW3" s="975"/>
      <c r="HSX3" s="975"/>
      <c r="HSY3" s="975"/>
      <c r="HSZ3" s="975"/>
      <c r="HTA3" s="975"/>
      <c r="HTB3" s="975"/>
      <c r="HTC3" s="975"/>
      <c r="HTD3" s="975"/>
      <c r="HTE3" s="975"/>
      <c r="HTF3" s="975"/>
      <c r="HTG3" s="975"/>
      <c r="HTH3" s="975"/>
      <c r="HTI3" s="975"/>
      <c r="HTJ3" s="975"/>
      <c r="HTK3" s="975"/>
      <c r="HTL3" s="975"/>
      <c r="HTM3" s="975"/>
      <c r="HTN3" s="975"/>
      <c r="HTO3" s="975"/>
      <c r="HTP3" s="975"/>
      <c r="HTQ3" s="975"/>
      <c r="HTR3" s="975"/>
      <c r="HTS3" s="975"/>
      <c r="HTT3" s="975"/>
      <c r="HTU3" s="975"/>
      <c r="HTV3" s="975"/>
      <c r="HTW3" s="975"/>
      <c r="HTX3" s="975"/>
      <c r="HTY3" s="975"/>
      <c r="HTZ3" s="975"/>
      <c r="HUA3" s="975"/>
      <c r="HUB3" s="975"/>
      <c r="HUC3" s="975"/>
      <c r="HUD3" s="975"/>
      <c r="HUE3" s="975"/>
      <c r="HUF3" s="975"/>
      <c r="HUG3" s="975"/>
      <c r="HUH3" s="975"/>
      <c r="HUI3" s="975"/>
      <c r="HUJ3" s="975"/>
      <c r="HUK3" s="975"/>
      <c r="HUL3" s="975"/>
      <c r="HUM3" s="975"/>
      <c r="HUN3" s="975"/>
      <c r="HUO3" s="975"/>
      <c r="HUP3" s="975"/>
      <c r="HUQ3" s="975"/>
      <c r="HUR3" s="975"/>
      <c r="HUS3" s="975"/>
      <c r="HUT3" s="975"/>
      <c r="HUU3" s="975"/>
      <c r="HUV3" s="975"/>
      <c r="HUW3" s="975"/>
      <c r="HUX3" s="975"/>
      <c r="HUY3" s="975"/>
      <c r="HUZ3" s="975"/>
      <c r="HVA3" s="975"/>
      <c r="HVB3" s="975"/>
      <c r="HVC3" s="975"/>
      <c r="HVD3" s="975"/>
      <c r="HVE3" s="975"/>
      <c r="HVF3" s="975"/>
      <c r="HVG3" s="975"/>
      <c r="HVH3" s="975"/>
      <c r="HVI3" s="975"/>
      <c r="HVJ3" s="975"/>
      <c r="HVK3" s="975"/>
      <c r="HVL3" s="975"/>
      <c r="HVM3" s="975"/>
      <c r="HVN3" s="975"/>
      <c r="HVO3" s="975"/>
      <c r="HVP3" s="975"/>
      <c r="HVQ3" s="975"/>
      <c r="HVR3" s="975"/>
      <c r="HVS3" s="975"/>
      <c r="HVT3" s="975"/>
      <c r="HVU3" s="975"/>
      <c r="HVV3" s="975"/>
      <c r="HVW3" s="975"/>
      <c r="HVX3" s="975"/>
      <c r="HVY3" s="975"/>
      <c r="HVZ3" s="975"/>
      <c r="HWA3" s="975"/>
      <c r="HWB3" s="975"/>
      <c r="HWC3" s="975"/>
      <c r="HWD3" s="975"/>
      <c r="HWE3" s="975"/>
      <c r="HWF3" s="975"/>
      <c r="HWG3" s="975"/>
      <c r="HWH3" s="975"/>
      <c r="HWI3" s="975"/>
      <c r="HWJ3" s="975"/>
      <c r="HWK3" s="975"/>
      <c r="HWL3" s="975"/>
      <c r="HWM3" s="975"/>
      <c r="HWN3" s="975"/>
      <c r="HWO3" s="975"/>
      <c r="HWP3" s="975"/>
      <c r="HWQ3" s="975"/>
      <c r="HWR3" s="975"/>
      <c r="HWS3" s="975"/>
      <c r="HWT3" s="975"/>
      <c r="HWU3" s="975"/>
      <c r="HWV3" s="975"/>
      <c r="HWW3" s="975"/>
      <c r="HWX3" s="975"/>
      <c r="HWY3" s="975"/>
      <c r="HWZ3" s="975"/>
      <c r="HXA3" s="975"/>
      <c r="HXB3" s="975"/>
      <c r="HXC3" s="975"/>
      <c r="HXD3" s="975"/>
      <c r="HXE3" s="975"/>
      <c r="HXF3" s="975"/>
      <c r="HXG3" s="975"/>
      <c r="HXH3" s="975"/>
      <c r="HXI3" s="975"/>
      <c r="HXJ3" s="975"/>
      <c r="HXK3" s="975"/>
      <c r="HXL3" s="975"/>
      <c r="HXM3" s="975"/>
      <c r="HXN3" s="975"/>
      <c r="HXO3" s="975"/>
      <c r="HXP3" s="975"/>
      <c r="HXQ3" s="975"/>
      <c r="HXR3" s="975"/>
      <c r="HXS3" s="975"/>
      <c r="HXT3" s="975"/>
      <c r="HXU3" s="975"/>
      <c r="HXV3" s="975"/>
      <c r="HXW3" s="975"/>
      <c r="HXX3" s="975"/>
      <c r="HXY3" s="975"/>
      <c r="HXZ3" s="975"/>
      <c r="HYA3" s="975"/>
      <c r="HYB3" s="975"/>
      <c r="HYC3" s="975"/>
      <c r="HYD3" s="975"/>
      <c r="HYE3" s="975"/>
      <c r="HYF3" s="975"/>
      <c r="HYG3" s="975"/>
      <c r="HYH3" s="975"/>
      <c r="HYI3" s="975"/>
      <c r="HYJ3" s="975"/>
      <c r="HYK3" s="975"/>
      <c r="HYL3" s="975"/>
      <c r="HYM3" s="975"/>
      <c r="HYN3" s="975"/>
      <c r="HYO3" s="975"/>
      <c r="HYP3" s="975"/>
      <c r="HYQ3" s="975"/>
      <c r="HYR3" s="975"/>
      <c r="HYS3" s="975"/>
      <c r="HYT3" s="975"/>
      <c r="HYU3" s="975"/>
      <c r="HYV3" s="975"/>
      <c r="HYW3" s="975"/>
      <c r="HYX3" s="975"/>
      <c r="HYY3" s="975"/>
      <c r="HYZ3" s="975"/>
      <c r="HZA3" s="975"/>
      <c r="HZB3" s="975"/>
      <c r="HZC3" s="975"/>
      <c r="HZD3" s="975"/>
      <c r="HZE3" s="975"/>
      <c r="HZF3" s="975"/>
      <c r="HZG3" s="975"/>
      <c r="HZH3" s="975"/>
      <c r="HZI3" s="975"/>
      <c r="HZJ3" s="975"/>
      <c r="HZK3" s="975"/>
      <c r="HZL3" s="975"/>
      <c r="HZM3" s="975"/>
      <c r="HZN3" s="975"/>
      <c r="HZO3" s="975"/>
      <c r="HZP3" s="975"/>
      <c r="HZQ3" s="975"/>
      <c r="HZR3" s="975"/>
      <c r="HZS3" s="975"/>
      <c r="HZT3" s="975"/>
      <c r="HZU3" s="975"/>
      <c r="HZV3" s="975"/>
      <c r="HZW3" s="975"/>
      <c r="HZX3" s="975"/>
      <c r="HZY3" s="975"/>
      <c r="HZZ3" s="975"/>
      <c r="IAA3" s="975"/>
      <c r="IAB3" s="975"/>
      <c r="IAC3" s="975"/>
      <c r="IAD3" s="975"/>
      <c r="IAE3" s="975"/>
      <c r="IAF3" s="975"/>
      <c r="IAG3" s="975"/>
      <c r="IAH3" s="975"/>
      <c r="IAI3" s="975"/>
      <c r="IAJ3" s="975"/>
      <c r="IAK3" s="975"/>
      <c r="IAL3" s="975"/>
      <c r="IAM3" s="975"/>
      <c r="IAN3" s="975"/>
      <c r="IAO3" s="975"/>
      <c r="IAP3" s="975"/>
      <c r="IAQ3" s="975"/>
      <c r="IAR3" s="975"/>
      <c r="IAS3" s="975"/>
      <c r="IAT3" s="975"/>
      <c r="IAU3" s="975"/>
      <c r="IAV3" s="975"/>
      <c r="IAW3" s="975"/>
      <c r="IAX3" s="975"/>
      <c r="IAY3" s="975"/>
      <c r="IAZ3" s="975"/>
      <c r="IBA3" s="975"/>
      <c r="IBB3" s="975"/>
      <c r="IBC3" s="975"/>
      <c r="IBD3" s="975"/>
      <c r="IBE3" s="975"/>
      <c r="IBF3" s="975"/>
      <c r="IBG3" s="975"/>
      <c r="IBH3" s="975"/>
      <c r="IBI3" s="975"/>
      <c r="IBJ3" s="975"/>
      <c r="IBK3" s="975"/>
      <c r="IBL3" s="975"/>
      <c r="IBM3" s="975"/>
      <c r="IBN3" s="975"/>
      <c r="IBO3" s="975"/>
      <c r="IBP3" s="975"/>
      <c r="IBQ3" s="975"/>
      <c r="IBR3" s="975"/>
      <c r="IBS3" s="975"/>
      <c r="IBT3" s="975"/>
      <c r="IBU3" s="975"/>
      <c r="IBV3" s="975"/>
      <c r="IBW3" s="975"/>
      <c r="IBX3" s="975"/>
      <c r="IBY3" s="975"/>
      <c r="IBZ3" s="975"/>
      <c r="ICA3" s="975"/>
      <c r="ICB3" s="975"/>
      <c r="ICC3" s="975"/>
      <c r="ICD3" s="975"/>
      <c r="ICE3" s="975"/>
      <c r="ICF3" s="975"/>
      <c r="ICG3" s="975"/>
      <c r="ICH3" s="975"/>
      <c r="ICI3" s="975"/>
      <c r="ICJ3" s="975"/>
      <c r="ICK3" s="975"/>
      <c r="ICL3" s="975"/>
      <c r="ICM3" s="975"/>
      <c r="ICN3" s="975"/>
      <c r="ICO3" s="975"/>
      <c r="ICP3" s="975"/>
      <c r="ICQ3" s="975"/>
      <c r="ICR3" s="975"/>
      <c r="ICS3" s="975"/>
      <c r="ICT3" s="975"/>
      <c r="ICU3" s="975"/>
      <c r="ICV3" s="975"/>
      <c r="ICW3" s="975"/>
      <c r="ICX3" s="975"/>
      <c r="ICY3" s="975"/>
      <c r="ICZ3" s="975"/>
      <c r="IDA3" s="975"/>
      <c r="IDB3" s="975"/>
      <c r="IDC3" s="975"/>
      <c r="IDD3" s="975"/>
      <c r="IDE3" s="975"/>
      <c r="IDF3" s="975"/>
      <c r="IDG3" s="975"/>
      <c r="IDH3" s="975"/>
      <c r="IDI3" s="975"/>
      <c r="IDJ3" s="975"/>
      <c r="IDK3" s="975"/>
      <c r="IDL3" s="975"/>
      <c r="IDM3" s="975"/>
      <c r="IDN3" s="975"/>
      <c r="IDO3" s="975"/>
      <c r="IDP3" s="975"/>
      <c r="IDQ3" s="975"/>
      <c r="IDR3" s="975"/>
      <c r="IDS3" s="975"/>
      <c r="IDT3" s="975"/>
      <c r="IDU3" s="975"/>
      <c r="IDV3" s="975"/>
      <c r="IDW3" s="975"/>
      <c r="IDX3" s="975"/>
      <c r="IDY3" s="975"/>
      <c r="IDZ3" s="975"/>
      <c r="IEA3" s="975"/>
      <c r="IEB3" s="975"/>
      <c r="IEC3" s="975"/>
      <c r="IED3" s="975"/>
      <c r="IEE3" s="975"/>
      <c r="IEF3" s="975"/>
      <c r="IEG3" s="975"/>
      <c r="IEH3" s="975"/>
      <c r="IEI3" s="975"/>
      <c r="IEJ3" s="975"/>
      <c r="IEK3" s="975"/>
      <c r="IEL3" s="975"/>
      <c r="IEM3" s="975"/>
      <c r="IEN3" s="975"/>
      <c r="IEO3" s="975"/>
      <c r="IEP3" s="975"/>
      <c r="IEQ3" s="975"/>
      <c r="IER3" s="975"/>
      <c r="IES3" s="975"/>
      <c r="IET3" s="975"/>
      <c r="IEU3" s="975"/>
      <c r="IEV3" s="975"/>
      <c r="IEW3" s="975"/>
      <c r="IEX3" s="975"/>
      <c r="IEY3" s="975"/>
      <c r="IEZ3" s="975"/>
      <c r="IFA3" s="975"/>
      <c r="IFB3" s="975"/>
      <c r="IFC3" s="975"/>
      <c r="IFD3" s="975"/>
      <c r="IFE3" s="975"/>
      <c r="IFF3" s="975"/>
      <c r="IFG3" s="975"/>
      <c r="IFH3" s="975"/>
      <c r="IFI3" s="975"/>
      <c r="IFJ3" s="975"/>
      <c r="IFK3" s="975"/>
      <c r="IFL3" s="975"/>
      <c r="IFM3" s="975"/>
      <c r="IFN3" s="975"/>
      <c r="IFO3" s="975"/>
      <c r="IFP3" s="975"/>
      <c r="IFQ3" s="975"/>
      <c r="IFR3" s="975"/>
      <c r="IFS3" s="975"/>
      <c r="IFT3" s="975"/>
      <c r="IFU3" s="975"/>
      <c r="IFV3" s="975"/>
      <c r="IFW3" s="975"/>
      <c r="IFX3" s="975"/>
      <c r="IFY3" s="975"/>
      <c r="IFZ3" s="975"/>
      <c r="IGA3" s="975"/>
      <c r="IGB3" s="975"/>
      <c r="IGC3" s="975"/>
      <c r="IGD3" s="975"/>
      <c r="IGE3" s="975"/>
      <c r="IGF3" s="975"/>
      <c r="IGG3" s="975"/>
      <c r="IGH3" s="975"/>
      <c r="IGI3" s="975"/>
      <c r="IGJ3" s="975"/>
      <c r="IGK3" s="975"/>
      <c r="IGL3" s="975"/>
      <c r="IGM3" s="975"/>
      <c r="IGN3" s="975"/>
      <c r="IGO3" s="975"/>
      <c r="IGP3" s="975"/>
      <c r="IGQ3" s="975"/>
      <c r="IGR3" s="975"/>
      <c r="IGS3" s="975"/>
      <c r="IGT3" s="975"/>
      <c r="IGU3" s="975"/>
      <c r="IGV3" s="975"/>
      <c r="IGW3" s="975"/>
      <c r="IGX3" s="975"/>
      <c r="IGY3" s="975"/>
      <c r="IGZ3" s="975"/>
      <c r="IHA3" s="975"/>
      <c r="IHB3" s="975"/>
      <c r="IHC3" s="975"/>
      <c r="IHD3" s="975"/>
      <c r="IHE3" s="975"/>
      <c r="IHF3" s="975"/>
      <c r="IHG3" s="975"/>
      <c r="IHH3" s="975"/>
      <c r="IHI3" s="975"/>
      <c r="IHJ3" s="975"/>
      <c r="IHK3" s="975"/>
      <c r="IHL3" s="975"/>
      <c r="IHM3" s="975"/>
      <c r="IHN3" s="975"/>
      <c r="IHO3" s="975"/>
      <c r="IHP3" s="975"/>
      <c r="IHQ3" s="975"/>
      <c r="IHR3" s="975"/>
      <c r="IHS3" s="975"/>
      <c r="IHT3" s="975"/>
      <c r="IHU3" s="975"/>
      <c r="IHV3" s="975"/>
      <c r="IHW3" s="975"/>
      <c r="IHX3" s="975"/>
      <c r="IHY3" s="975"/>
      <c r="IHZ3" s="975"/>
      <c r="IIA3" s="975"/>
      <c r="IIB3" s="975"/>
      <c r="IIC3" s="975"/>
      <c r="IID3" s="975"/>
      <c r="IIE3" s="975"/>
      <c r="IIF3" s="975"/>
      <c r="IIG3" s="975"/>
      <c r="IIH3" s="975"/>
      <c r="III3" s="975"/>
      <c r="IIJ3" s="975"/>
      <c r="IIK3" s="975"/>
      <c r="IIL3" s="975"/>
      <c r="IIM3" s="975"/>
      <c r="IIN3" s="975"/>
      <c r="IIO3" s="975"/>
      <c r="IIP3" s="975"/>
      <c r="IIQ3" s="975"/>
      <c r="IIR3" s="975"/>
      <c r="IIS3" s="975"/>
      <c r="IIT3" s="975"/>
      <c r="IIU3" s="975"/>
      <c r="IIV3" s="975"/>
      <c r="IIW3" s="975"/>
      <c r="IIX3" s="975"/>
      <c r="IIY3" s="975"/>
      <c r="IIZ3" s="975"/>
      <c r="IJA3" s="975"/>
      <c r="IJB3" s="975"/>
      <c r="IJC3" s="975"/>
      <c r="IJD3" s="975"/>
      <c r="IJE3" s="975"/>
      <c r="IJF3" s="975"/>
      <c r="IJG3" s="975"/>
      <c r="IJH3" s="975"/>
      <c r="IJI3" s="975"/>
      <c r="IJJ3" s="975"/>
      <c r="IJK3" s="975"/>
      <c r="IJL3" s="975"/>
      <c r="IJM3" s="975"/>
      <c r="IJN3" s="975"/>
      <c r="IJO3" s="975"/>
      <c r="IJP3" s="975"/>
      <c r="IJQ3" s="975"/>
      <c r="IJR3" s="975"/>
      <c r="IJS3" s="975"/>
      <c r="IJT3" s="975"/>
      <c r="IJU3" s="975"/>
      <c r="IJV3" s="975"/>
      <c r="IJW3" s="975"/>
      <c r="IJX3" s="975"/>
      <c r="IJY3" s="975"/>
      <c r="IJZ3" s="975"/>
      <c r="IKA3" s="975"/>
      <c r="IKB3" s="975"/>
      <c r="IKC3" s="975"/>
      <c r="IKD3" s="975"/>
      <c r="IKE3" s="975"/>
      <c r="IKF3" s="975"/>
      <c r="IKG3" s="975"/>
      <c r="IKH3" s="975"/>
      <c r="IKI3" s="975"/>
      <c r="IKJ3" s="975"/>
      <c r="IKK3" s="975"/>
      <c r="IKL3" s="975"/>
      <c r="IKM3" s="975"/>
      <c r="IKN3" s="975"/>
      <c r="IKO3" s="975"/>
      <c r="IKP3" s="975"/>
      <c r="IKQ3" s="975"/>
      <c r="IKR3" s="975"/>
      <c r="IKS3" s="975"/>
      <c r="IKT3" s="975"/>
      <c r="IKU3" s="975"/>
      <c r="IKV3" s="975"/>
      <c r="IKW3" s="975"/>
      <c r="IKX3" s="975"/>
      <c r="IKY3" s="975"/>
      <c r="IKZ3" s="975"/>
      <c r="ILA3" s="975"/>
      <c r="ILB3" s="975"/>
      <c r="ILC3" s="975"/>
      <c r="ILD3" s="975"/>
      <c r="ILE3" s="975"/>
      <c r="ILF3" s="975"/>
      <c r="ILG3" s="975"/>
      <c r="ILH3" s="975"/>
      <c r="ILI3" s="975"/>
      <c r="ILJ3" s="975"/>
      <c r="ILK3" s="975"/>
      <c r="ILL3" s="975"/>
      <c r="ILM3" s="975"/>
      <c r="ILN3" s="975"/>
      <c r="ILO3" s="975"/>
      <c r="ILP3" s="975"/>
      <c r="ILQ3" s="975"/>
      <c r="ILR3" s="975"/>
      <c r="ILS3" s="975"/>
      <c r="ILT3" s="975"/>
      <c r="ILU3" s="975"/>
      <c r="ILV3" s="975"/>
      <c r="ILW3" s="975"/>
      <c r="ILX3" s="975"/>
      <c r="ILY3" s="975"/>
      <c r="ILZ3" s="975"/>
      <c r="IMA3" s="975"/>
      <c r="IMB3" s="975"/>
      <c r="IMC3" s="975"/>
      <c r="IMD3" s="975"/>
      <c r="IME3" s="975"/>
      <c r="IMF3" s="975"/>
      <c r="IMG3" s="975"/>
      <c r="IMH3" s="975"/>
      <c r="IMI3" s="975"/>
      <c r="IMJ3" s="975"/>
      <c r="IMK3" s="975"/>
      <c r="IML3" s="975"/>
      <c r="IMM3" s="975"/>
      <c r="IMN3" s="975"/>
      <c r="IMO3" s="975"/>
      <c r="IMP3" s="975"/>
      <c r="IMQ3" s="975"/>
      <c r="IMR3" s="975"/>
      <c r="IMS3" s="975"/>
      <c r="IMT3" s="975"/>
      <c r="IMU3" s="975"/>
      <c r="IMV3" s="975"/>
      <c r="IMW3" s="975"/>
      <c r="IMX3" s="975"/>
      <c r="IMY3" s="975"/>
      <c r="IMZ3" s="975"/>
      <c r="INA3" s="975"/>
      <c r="INB3" s="975"/>
      <c r="INC3" s="975"/>
      <c r="IND3" s="975"/>
      <c r="INE3" s="975"/>
      <c r="INF3" s="975"/>
      <c r="ING3" s="975"/>
      <c r="INH3" s="975"/>
      <c r="INI3" s="975"/>
      <c r="INJ3" s="975"/>
      <c r="INK3" s="975"/>
      <c r="INL3" s="975"/>
      <c r="INM3" s="975"/>
      <c r="INN3" s="975"/>
      <c r="INO3" s="975"/>
      <c r="INP3" s="975"/>
      <c r="INQ3" s="975"/>
      <c r="INR3" s="975"/>
      <c r="INS3" s="975"/>
      <c r="INT3" s="975"/>
      <c r="INU3" s="975"/>
      <c r="INV3" s="975"/>
      <c r="INW3" s="975"/>
      <c r="INX3" s="975"/>
      <c r="INY3" s="975"/>
      <c r="INZ3" s="975"/>
      <c r="IOA3" s="975"/>
      <c r="IOB3" s="975"/>
      <c r="IOC3" s="975"/>
      <c r="IOD3" s="975"/>
      <c r="IOE3" s="975"/>
      <c r="IOF3" s="975"/>
      <c r="IOG3" s="975"/>
      <c r="IOH3" s="975"/>
      <c r="IOI3" s="975"/>
      <c r="IOJ3" s="975"/>
      <c r="IOK3" s="975"/>
      <c r="IOL3" s="975"/>
      <c r="IOM3" s="975"/>
      <c r="ION3" s="975"/>
      <c r="IOO3" s="975"/>
      <c r="IOP3" s="975"/>
      <c r="IOQ3" s="975"/>
      <c r="IOR3" s="975"/>
      <c r="IOS3" s="975"/>
      <c r="IOT3" s="975"/>
      <c r="IOU3" s="975"/>
      <c r="IOV3" s="975"/>
      <c r="IOW3" s="975"/>
      <c r="IOX3" s="975"/>
      <c r="IOY3" s="975"/>
      <c r="IOZ3" s="975"/>
      <c r="IPA3" s="975"/>
      <c r="IPB3" s="975"/>
      <c r="IPC3" s="975"/>
      <c r="IPD3" s="975"/>
      <c r="IPE3" s="975"/>
      <c r="IPF3" s="975"/>
      <c r="IPG3" s="975"/>
      <c r="IPH3" s="975"/>
      <c r="IPI3" s="975"/>
      <c r="IPJ3" s="975"/>
      <c r="IPK3" s="975"/>
      <c r="IPL3" s="975"/>
      <c r="IPM3" s="975"/>
      <c r="IPN3" s="975"/>
      <c r="IPO3" s="975"/>
      <c r="IPP3" s="975"/>
      <c r="IPQ3" s="975"/>
      <c r="IPR3" s="975"/>
      <c r="IPS3" s="975"/>
      <c r="IPT3" s="975"/>
      <c r="IPU3" s="975"/>
      <c r="IPV3" s="975"/>
      <c r="IPW3" s="975"/>
      <c r="IPX3" s="975"/>
      <c r="IPY3" s="975"/>
      <c r="IPZ3" s="975"/>
      <c r="IQA3" s="975"/>
      <c r="IQB3" s="975"/>
      <c r="IQC3" s="975"/>
      <c r="IQD3" s="975"/>
      <c r="IQE3" s="975"/>
      <c r="IQF3" s="975"/>
      <c r="IQG3" s="975"/>
      <c r="IQH3" s="975"/>
      <c r="IQI3" s="975"/>
      <c r="IQJ3" s="975"/>
      <c r="IQK3" s="975"/>
      <c r="IQL3" s="975"/>
      <c r="IQM3" s="975"/>
      <c r="IQN3" s="975"/>
      <c r="IQO3" s="975"/>
      <c r="IQP3" s="975"/>
      <c r="IQQ3" s="975"/>
      <c r="IQR3" s="975"/>
      <c r="IQS3" s="975"/>
      <c r="IQT3" s="975"/>
      <c r="IQU3" s="975"/>
      <c r="IQV3" s="975"/>
      <c r="IQW3" s="975"/>
      <c r="IQX3" s="975"/>
      <c r="IQY3" s="975"/>
      <c r="IQZ3" s="975"/>
      <c r="IRA3" s="975"/>
      <c r="IRB3" s="975"/>
      <c r="IRC3" s="975"/>
      <c r="IRD3" s="975"/>
      <c r="IRE3" s="975"/>
      <c r="IRF3" s="975"/>
      <c r="IRG3" s="975"/>
      <c r="IRH3" s="975"/>
      <c r="IRI3" s="975"/>
      <c r="IRJ3" s="975"/>
      <c r="IRK3" s="975"/>
      <c r="IRL3" s="975"/>
      <c r="IRM3" s="975"/>
      <c r="IRN3" s="975"/>
      <c r="IRO3" s="975"/>
      <c r="IRP3" s="975"/>
      <c r="IRQ3" s="975"/>
      <c r="IRR3" s="975"/>
      <c r="IRS3" s="975"/>
      <c r="IRT3" s="975"/>
      <c r="IRU3" s="975"/>
      <c r="IRV3" s="975"/>
      <c r="IRW3" s="975"/>
      <c r="IRX3" s="975"/>
      <c r="IRY3" s="975"/>
      <c r="IRZ3" s="975"/>
      <c r="ISA3" s="975"/>
      <c r="ISB3" s="975"/>
      <c r="ISC3" s="975"/>
      <c r="ISD3" s="975"/>
      <c r="ISE3" s="975"/>
      <c r="ISF3" s="975"/>
      <c r="ISG3" s="975"/>
      <c r="ISH3" s="975"/>
      <c r="ISI3" s="975"/>
      <c r="ISJ3" s="975"/>
      <c r="ISK3" s="975"/>
      <c r="ISL3" s="975"/>
      <c r="ISM3" s="975"/>
      <c r="ISN3" s="975"/>
      <c r="ISO3" s="975"/>
      <c r="ISP3" s="975"/>
      <c r="ISQ3" s="975"/>
      <c r="ISR3" s="975"/>
      <c r="ISS3" s="975"/>
      <c r="IST3" s="975"/>
      <c r="ISU3" s="975"/>
      <c r="ISV3" s="975"/>
      <c r="ISW3" s="975"/>
      <c r="ISX3" s="975"/>
      <c r="ISY3" s="975"/>
      <c r="ISZ3" s="975"/>
      <c r="ITA3" s="975"/>
      <c r="ITB3" s="975"/>
      <c r="ITC3" s="975"/>
      <c r="ITD3" s="975"/>
      <c r="ITE3" s="975"/>
      <c r="ITF3" s="975"/>
      <c r="ITG3" s="975"/>
      <c r="ITH3" s="975"/>
      <c r="ITI3" s="975"/>
      <c r="ITJ3" s="975"/>
      <c r="ITK3" s="975"/>
      <c r="ITL3" s="975"/>
      <c r="ITM3" s="975"/>
      <c r="ITN3" s="975"/>
      <c r="ITO3" s="975"/>
      <c r="ITP3" s="975"/>
      <c r="ITQ3" s="975"/>
      <c r="ITR3" s="975"/>
      <c r="ITS3" s="975"/>
      <c r="ITT3" s="975"/>
      <c r="ITU3" s="975"/>
      <c r="ITV3" s="975"/>
      <c r="ITW3" s="975"/>
      <c r="ITX3" s="975"/>
      <c r="ITY3" s="975"/>
      <c r="ITZ3" s="975"/>
      <c r="IUA3" s="975"/>
      <c r="IUB3" s="975"/>
      <c r="IUC3" s="975"/>
      <c r="IUD3" s="975"/>
      <c r="IUE3" s="975"/>
      <c r="IUF3" s="975"/>
      <c r="IUG3" s="975"/>
      <c r="IUH3" s="975"/>
      <c r="IUI3" s="975"/>
      <c r="IUJ3" s="975"/>
      <c r="IUK3" s="975"/>
      <c r="IUL3" s="975"/>
      <c r="IUM3" s="975"/>
      <c r="IUN3" s="975"/>
      <c r="IUO3" s="975"/>
      <c r="IUP3" s="975"/>
      <c r="IUQ3" s="975"/>
      <c r="IUR3" s="975"/>
      <c r="IUS3" s="975"/>
      <c r="IUT3" s="975"/>
      <c r="IUU3" s="975"/>
      <c r="IUV3" s="975"/>
      <c r="IUW3" s="975"/>
      <c r="IUX3" s="975"/>
      <c r="IUY3" s="975"/>
      <c r="IUZ3" s="975"/>
      <c r="IVA3" s="975"/>
      <c r="IVB3" s="975"/>
      <c r="IVC3" s="975"/>
      <c r="IVD3" s="975"/>
      <c r="IVE3" s="975"/>
      <c r="IVF3" s="975"/>
      <c r="IVG3" s="975"/>
      <c r="IVH3" s="975"/>
      <c r="IVI3" s="975"/>
      <c r="IVJ3" s="975"/>
      <c r="IVK3" s="975"/>
      <c r="IVL3" s="975"/>
      <c r="IVM3" s="975"/>
      <c r="IVN3" s="975"/>
      <c r="IVO3" s="975"/>
      <c r="IVP3" s="975"/>
      <c r="IVQ3" s="975"/>
      <c r="IVR3" s="975"/>
      <c r="IVS3" s="975"/>
      <c r="IVT3" s="975"/>
      <c r="IVU3" s="975"/>
      <c r="IVV3" s="975"/>
      <c r="IVW3" s="975"/>
      <c r="IVX3" s="975"/>
      <c r="IVY3" s="975"/>
      <c r="IVZ3" s="975"/>
      <c r="IWA3" s="975"/>
      <c r="IWB3" s="975"/>
      <c r="IWC3" s="975"/>
      <c r="IWD3" s="975"/>
      <c r="IWE3" s="975"/>
      <c r="IWF3" s="975"/>
      <c r="IWG3" s="975"/>
      <c r="IWH3" s="975"/>
      <c r="IWI3" s="975"/>
      <c r="IWJ3" s="975"/>
      <c r="IWK3" s="975"/>
      <c r="IWL3" s="975"/>
      <c r="IWM3" s="975"/>
      <c r="IWN3" s="975"/>
      <c r="IWO3" s="975"/>
      <c r="IWP3" s="975"/>
      <c r="IWQ3" s="975"/>
      <c r="IWR3" s="975"/>
      <c r="IWS3" s="975"/>
      <c r="IWT3" s="975"/>
      <c r="IWU3" s="975"/>
      <c r="IWV3" s="975"/>
      <c r="IWW3" s="975"/>
      <c r="IWX3" s="975"/>
      <c r="IWY3" s="975"/>
      <c r="IWZ3" s="975"/>
      <c r="IXA3" s="975"/>
      <c r="IXB3" s="975"/>
      <c r="IXC3" s="975"/>
      <c r="IXD3" s="975"/>
      <c r="IXE3" s="975"/>
      <c r="IXF3" s="975"/>
      <c r="IXG3" s="975"/>
      <c r="IXH3" s="975"/>
      <c r="IXI3" s="975"/>
      <c r="IXJ3" s="975"/>
      <c r="IXK3" s="975"/>
      <c r="IXL3" s="975"/>
      <c r="IXM3" s="975"/>
      <c r="IXN3" s="975"/>
      <c r="IXO3" s="975"/>
      <c r="IXP3" s="975"/>
      <c r="IXQ3" s="975"/>
      <c r="IXR3" s="975"/>
      <c r="IXS3" s="975"/>
      <c r="IXT3" s="975"/>
      <c r="IXU3" s="975"/>
      <c r="IXV3" s="975"/>
      <c r="IXW3" s="975"/>
      <c r="IXX3" s="975"/>
      <c r="IXY3" s="975"/>
      <c r="IXZ3" s="975"/>
      <c r="IYA3" s="975"/>
      <c r="IYB3" s="975"/>
      <c r="IYC3" s="975"/>
      <c r="IYD3" s="975"/>
      <c r="IYE3" s="975"/>
      <c r="IYF3" s="975"/>
      <c r="IYG3" s="975"/>
      <c r="IYH3" s="975"/>
      <c r="IYI3" s="975"/>
      <c r="IYJ3" s="975"/>
      <c r="IYK3" s="975"/>
      <c r="IYL3" s="975"/>
      <c r="IYM3" s="975"/>
      <c r="IYN3" s="975"/>
      <c r="IYO3" s="975"/>
      <c r="IYP3" s="975"/>
      <c r="IYQ3" s="975"/>
      <c r="IYR3" s="975"/>
      <c r="IYS3" s="975"/>
      <c r="IYT3" s="975"/>
      <c r="IYU3" s="975"/>
      <c r="IYV3" s="975"/>
      <c r="IYW3" s="975"/>
      <c r="IYX3" s="975"/>
      <c r="IYY3" s="975"/>
      <c r="IYZ3" s="975"/>
      <c r="IZA3" s="975"/>
      <c r="IZB3" s="975"/>
      <c r="IZC3" s="975"/>
      <c r="IZD3" s="975"/>
      <c r="IZE3" s="975"/>
      <c r="IZF3" s="975"/>
      <c r="IZG3" s="975"/>
      <c r="IZH3" s="975"/>
      <c r="IZI3" s="975"/>
      <c r="IZJ3" s="975"/>
      <c r="IZK3" s="975"/>
      <c r="IZL3" s="975"/>
      <c r="IZM3" s="975"/>
      <c r="IZN3" s="975"/>
      <c r="IZO3" s="975"/>
      <c r="IZP3" s="975"/>
      <c r="IZQ3" s="975"/>
      <c r="IZR3" s="975"/>
      <c r="IZS3" s="975"/>
      <c r="IZT3" s="975"/>
      <c r="IZU3" s="975"/>
      <c r="IZV3" s="975"/>
      <c r="IZW3" s="975"/>
      <c r="IZX3" s="975"/>
      <c r="IZY3" s="975"/>
      <c r="IZZ3" s="975"/>
      <c r="JAA3" s="975"/>
      <c r="JAB3" s="975"/>
      <c r="JAC3" s="975"/>
      <c r="JAD3" s="975"/>
      <c r="JAE3" s="975"/>
      <c r="JAF3" s="975"/>
      <c r="JAG3" s="975"/>
      <c r="JAH3" s="975"/>
      <c r="JAI3" s="975"/>
      <c r="JAJ3" s="975"/>
      <c r="JAK3" s="975"/>
      <c r="JAL3" s="975"/>
      <c r="JAM3" s="975"/>
      <c r="JAN3" s="975"/>
      <c r="JAO3" s="975"/>
      <c r="JAP3" s="975"/>
      <c r="JAQ3" s="975"/>
      <c r="JAR3" s="975"/>
      <c r="JAS3" s="975"/>
      <c r="JAT3" s="975"/>
      <c r="JAU3" s="975"/>
      <c r="JAV3" s="975"/>
      <c r="JAW3" s="975"/>
      <c r="JAX3" s="975"/>
      <c r="JAY3" s="975"/>
      <c r="JAZ3" s="975"/>
      <c r="JBA3" s="975"/>
      <c r="JBB3" s="975"/>
      <c r="JBC3" s="975"/>
      <c r="JBD3" s="975"/>
      <c r="JBE3" s="975"/>
      <c r="JBF3" s="975"/>
      <c r="JBG3" s="975"/>
      <c r="JBH3" s="975"/>
      <c r="JBI3" s="975"/>
      <c r="JBJ3" s="975"/>
      <c r="JBK3" s="975"/>
      <c r="JBL3" s="975"/>
      <c r="JBM3" s="975"/>
      <c r="JBN3" s="975"/>
      <c r="JBO3" s="975"/>
      <c r="JBP3" s="975"/>
      <c r="JBQ3" s="975"/>
      <c r="JBR3" s="975"/>
      <c r="JBS3" s="975"/>
      <c r="JBT3" s="975"/>
      <c r="JBU3" s="975"/>
      <c r="JBV3" s="975"/>
      <c r="JBW3" s="975"/>
      <c r="JBX3" s="975"/>
      <c r="JBY3" s="975"/>
      <c r="JBZ3" s="975"/>
      <c r="JCA3" s="975"/>
      <c r="JCB3" s="975"/>
      <c r="JCC3" s="975"/>
      <c r="JCD3" s="975"/>
      <c r="JCE3" s="975"/>
      <c r="JCF3" s="975"/>
      <c r="JCG3" s="975"/>
      <c r="JCH3" s="975"/>
      <c r="JCI3" s="975"/>
      <c r="JCJ3" s="975"/>
      <c r="JCK3" s="975"/>
      <c r="JCL3" s="975"/>
      <c r="JCM3" s="975"/>
      <c r="JCN3" s="975"/>
      <c r="JCO3" s="975"/>
      <c r="JCP3" s="975"/>
      <c r="JCQ3" s="975"/>
      <c r="JCR3" s="975"/>
      <c r="JCS3" s="975"/>
      <c r="JCT3" s="975"/>
      <c r="JCU3" s="975"/>
      <c r="JCV3" s="975"/>
      <c r="JCW3" s="975"/>
      <c r="JCX3" s="975"/>
      <c r="JCY3" s="975"/>
      <c r="JCZ3" s="975"/>
      <c r="JDA3" s="975"/>
      <c r="JDB3" s="975"/>
      <c r="JDC3" s="975"/>
      <c r="JDD3" s="975"/>
      <c r="JDE3" s="975"/>
      <c r="JDF3" s="975"/>
      <c r="JDG3" s="975"/>
      <c r="JDH3" s="975"/>
      <c r="JDI3" s="975"/>
      <c r="JDJ3" s="975"/>
      <c r="JDK3" s="975"/>
      <c r="JDL3" s="975"/>
      <c r="JDM3" s="975"/>
      <c r="JDN3" s="975"/>
      <c r="JDO3" s="975"/>
      <c r="JDP3" s="975"/>
      <c r="JDQ3" s="975"/>
      <c r="JDR3" s="975"/>
      <c r="JDS3" s="975"/>
      <c r="JDT3" s="975"/>
      <c r="JDU3" s="975"/>
      <c r="JDV3" s="975"/>
      <c r="JDW3" s="975"/>
      <c r="JDX3" s="975"/>
      <c r="JDY3" s="975"/>
      <c r="JDZ3" s="975"/>
      <c r="JEA3" s="975"/>
      <c r="JEB3" s="975"/>
      <c r="JEC3" s="975"/>
      <c r="JED3" s="975"/>
      <c r="JEE3" s="975"/>
      <c r="JEF3" s="975"/>
      <c r="JEG3" s="975"/>
      <c r="JEH3" s="975"/>
      <c r="JEI3" s="975"/>
      <c r="JEJ3" s="975"/>
      <c r="JEK3" s="975"/>
      <c r="JEL3" s="975"/>
      <c r="JEM3" s="975"/>
      <c r="JEN3" s="975"/>
      <c r="JEO3" s="975"/>
      <c r="JEP3" s="975"/>
      <c r="JEQ3" s="975"/>
      <c r="JER3" s="975"/>
      <c r="JES3" s="975"/>
      <c r="JET3" s="975"/>
      <c r="JEU3" s="975"/>
      <c r="JEV3" s="975"/>
      <c r="JEW3" s="975"/>
      <c r="JEX3" s="975"/>
      <c r="JEY3" s="975"/>
      <c r="JEZ3" s="975"/>
      <c r="JFA3" s="975"/>
      <c r="JFB3" s="975"/>
      <c r="JFC3" s="975"/>
      <c r="JFD3" s="975"/>
      <c r="JFE3" s="975"/>
      <c r="JFF3" s="975"/>
      <c r="JFG3" s="975"/>
      <c r="JFH3" s="975"/>
      <c r="JFI3" s="975"/>
      <c r="JFJ3" s="975"/>
      <c r="JFK3" s="975"/>
      <c r="JFL3" s="975"/>
      <c r="JFM3" s="975"/>
      <c r="JFN3" s="975"/>
      <c r="JFO3" s="975"/>
      <c r="JFP3" s="975"/>
      <c r="JFQ3" s="975"/>
      <c r="JFR3" s="975"/>
      <c r="JFS3" s="975"/>
      <c r="JFT3" s="975"/>
      <c r="JFU3" s="975"/>
      <c r="JFV3" s="975"/>
      <c r="JFW3" s="975"/>
      <c r="JFX3" s="975"/>
      <c r="JFY3" s="975"/>
      <c r="JFZ3" s="975"/>
      <c r="JGA3" s="975"/>
      <c r="JGB3" s="975"/>
      <c r="JGC3" s="975"/>
      <c r="JGD3" s="975"/>
      <c r="JGE3" s="975"/>
      <c r="JGF3" s="975"/>
      <c r="JGG3" s="975"/>
      <c r="JGH3" s="975"/>
      <c r="JGI3" s="975"/>
      <c r="JGJ3" s="975"/>
      <c r="JGK3" s="975"/>
      <c r="JGL3" s="975"/>
      <c r="JGM3" s="975"/>
      <c r="JGN3" s="975"/>
      <c r="JGO3" s="975"/>
      <c r="JGP3" s="975"/>
      <c r="JGQ3" s="975"/>
      <c r="JGR3" s="975"/>
      <c r="JGS3" s="975"/>
      <c r="JGT3" s="975"/>
      <c r="JGU3" s="975"/>
      <c r="JGV3" s="975"/>
      <c r="JGW3" s="975"/>
      <c r="JGX3" s="975"/>
      <c r="JGY3" s="975"/>
      <c r="JGZ3" s="975"/>
      <c r="JHA3" s="975"/>
      <c r="JHB3" s="975"/>
      <c r="JHC3" s="975"/>
      <c r="JHD3" s="975"/>
      <c r="JHE3" s="975"/>
      <c r="JHF3" s="975"/>
      <c r="JHG3" s="975"/>
      <c r="JHH3" s="975"/>
      <c r="JHI3" s="975"/>
      <c r="JHJ3" s="975"/>
      <c r="JHK3" s="975"/>
      <c r="JHL3" s="975"/>
      <c r="JHM3" s="975"/>
      <c r="JHN3" s="975"/>
      <c r="JHO3" s="975"/>
      <c r="JHP3" s="975"/>
      <c r="JHQ3" s="975"/>
      <c r="JHR3" s="975"/>
      <c r="JHS3" s="975"/>
      <c r="JHT3" s="975"/>
      <c r="JHU3" s="975"/>
      <c r="JHV3" s="975"/>
      <c r="JHW3" s="975"/>
      <c r="JHX3" s="975"/>
      <c r="JHY3" s="975"/>
      <c r="JHZ3" s="975"/>
      <c r="JIA3" s="975"/>
      <c r="JIB3" s="975"/>
      <c r="JIC3" s="975"/>
      <c r="JID3" s="975"/>
      <c r="JIE3" s="975"/>
      <c r="JIF3" s="975"/>
      <c r="JIG3" s="975"/>
      <c r="JIH3" s="975"/>
      <c r="JII3" s="975"/>
      <c r="JIJ3" s="975"/>
      <c r="JIK3" s="975"/>
      <c r="JIL3" s="975"/>
      <c r="JIM3" s="975"/>
      <c r="JIN3" s="975"/>
      <c r="JIO3" s="975"/>
      <c r="JIP3" s="975"/>
      <c r="JIQ3" s="975"/>
      <c r="JIR3" s="975"/>
      <c r="JIS3" s="975"/>
      <c r="JIT3" s="975"/>
      <c r="JIU3" s="975"/>
      <c r="JIV3" s="975"/>
      <c r="JIW3" s="975"/>
      <c r="JIX3" s="975"/>
      <c r="JIY3" s="975"/>
      <c r="JIZ3" s="975"/>
      <c r="JJA3" s="975"/>
      <c r="JJB3" s="975"/>
      <c r="JJC3" s="975"/>
      <c r="JJD3" s="975"/>
      <c r="JJE3" s="975"/>
      <c r="JJF3" s="975"/>
      <c r="JJG3" s="975"/>
      <c r="JJH3" s="975"/>
      <c r="JJI3" s="975"/>
      <c r="JJJ3" s="975"/>
      <c r="JJK3" s="975"/>
      <c r="JJL3" s="975"/>
      <c r="JJM3" s="975"/>
      <c r="JJN3" s="975"/>
      <c r="JJO3" s="975"/>
      <c r="JJP3" s="975"/>
      <c r="JJQ3" s="975"/>
      <c r="JJR3" s="975"/>
      <c r="JJS3" s="975"/>
      <c r="JJT3" s="975"/>
      <c r="JJU3" s="975"/>
      <c r="JJV3" s="975"/>
      <c r="JJW3" s="975"/>
      <c r="JJX3" s="975"/>
      <c r="JJY3" s="975"/>
      <c r="JJZ3" s="975"/>
      <c r="JKA3" s="975"/>
      <c r="JKB3" s="975"/>
      <c r="JKC3" s="975"/>
      <c r="JKD3" s="975"/>
      <c r="JKE3" s="975"/>
      <c r="JKF3" s="975"/>
      <c r="JKG3" s="975"/>
      <c r="JKH3" s="975"/>
      <c r="JKI3" s="975"/>
      <c r="JKJ3" s="975"/>
      <c r="JKK3" s="975"/>
      <c r="JKL3" s="975"/>
      <c r="JKM3" s="975"/>
      <c r="JKN3" s="975"/>
      <c r="JKO3" s="975"/>
      <c r="JKP3" s="975"/>
      <c r="JKQ3" s="975"/>
      <c r="JKR3" s="975"/>
      <c r="JKS3" s="975"/>
      <c r="JKT3" s="975"/>
      <c r="JKU3" s="975"/>
      <c r="JKV3" s="975"/>
      <c r="JKW3" s="975"/>
      <c r="JKX3" s="975"/>
      <c r="JKY3" s="975"/>
      <c r="JKZ3" s="975"/>
      <c r="JLA3" s="975"/>
      <c r="JLB3" s="975"/>
      <c r="JLC3" s="975"/>
      <c r="JLD3" s="975"/>
      <c r="JLE3" s="975"/>
      <c r="JLF3" s="975"/>
      <c r="JLG3" s="975"/>
      <c r="JLH3" s="975"/>
      <c r="JLI3" s="975"/>
      <c r="JLJ3" s="975"/>
      <c r="JLK3" s="975"/>
      <c r="JLL3" s="975"/>
      <c r="JLM3" s="975"/>
      <c r="JLN3" s="975"/>
      <c r="JLO3" s="975"/>
      <c r="JLP3" s="975"/>
      <c r="JLQ3" s="975"/>
      <c r="JLR3" s="975"/>
      <c r="JLS3" s="975"/>
      <c r="JLT3" s="975"/>
      <c r="JLU3" s="975"/>
      <c r="JLV3" s="975"/>
      <c r="JLW3" s="975"/>
      <c r="JLX3" s="975"/>
      <c r="JLY3" s="975"/>
      <c r="JLZ3" s="975"/>
      <c r="JMA3" s="975"/>
      <c r="JMB3" s="975"/>
      <c r="JMC3" s="975"/>
      <c r="JMD3" s="975"/>
      <c r="JME3" s="975"/>
      <c r="JMF3" s="975"/>
      <c r="JMG3" s="975"/>
      <c r="JMH3" s="975"/>
      <c r="JMI3" s="975"/>
      <c r="JMJ3" s="975"/>
      <c r="JMK3" s="975"/>
      <c r="JML3" s="975"/>
      <c r="JMM3" s="975"/>
      <c r="JMN3" s="975"/>
      <c r="JMO3" s="975"/>
      <c r="JMP3" s="975"/>
      <c r="JMQ3" s="975"/>
      <c r="JMR3" s="975"/>
      <c r="JMS3" s="975"/>
      <c r="JMT3" s="975"/>
      <c r="JMU3" s="975"/>
      <c r="JMV3" s="975"/>
      <c r="JMW3" s="975"/>
      <c r="JMX3" s="975"/>
      <c r="JMY3" s="975"/>
      <c r="JMZ3" s="975"/>
      <c r="JNA3" s="975"/>
      <c r="JNB3" s="975"/>
      <c r="JNC3" s="975"/>
      <c r="JND3" s="975"/>
      <c r="JNE3" s="975"/>
      <c r="JNF3" s="975"/>
      <c r="JNG3" s="975"/>
      <c r="JNH3" s="975"/>
      <c r="JNI3" s="975"/>
      <c r="JNJ3" s="975"/>
      <c r="JNK3" s="975"/>
      <c r="JNL3" s="975"/>
      <c r="JNM3" s="975"/>
      <c r="JNN3" s="975"/>
      <c r="JNO3" s="975"/>
      <c r="JNP3" s="975"/>
      <c r="JNQ3" s="975"/>
      <c r="JNR3" s="975"/>
      <c r="JNS3" s="975"/>
      <c r="JNT3" s="975"/>
      <c r="JNU3" s="975"/>
      <c r="JNV3" s="975"/>
      <c r="JNW3" s="975"/>
      <c r="JNX3" s="975"/>
      <c r="JNY3" s="975"/>
      <c r="JNZ3" s="975"/>
      <c r="JOA3" s="975"/>
      <c r="JOB3" s="975"/>
      <c r="JOC3" s="975"/>
      <c r="JOD3" s="975"/>
      <c r="JOE3" s="975"/>
      <c r="JOF3" s="975"/>
      <c r="JOG3" s="975"/>
      <c r="JOH3" s="975"/>
      <c r="JOI3" s="975"/>
      <c r="JOJ3" s="975"/>
      <c r="JOK3" s="975"/>
      <c r="JOL3" s="975"/>
      <c r="JOM3" s="975"/>
      <c r="JON3" s="975"/>
      <c r="JOO3" s="975"/>
      <c r="JOP3" s="975"/>
      <c r="JOQ3" s="975"/>
      <c r="JOR3" s="975"/>
      <c r="JOS3" s="975"/>
      <c r="JOT3" s="975"/>
      <c r="JOU3" s="975"/>
      <c r="JOV3" s="975"/>
      <c r="JOW3" s="975"/>
      <c r="JOX3" s="975"/>
      <c r="JOY3" s="975"/>
      <c r="JOZ3" s="975"/>
      <c r="JPA3" s="975"/>
      <c r="JPB3" s="975"/>
      <c r="JPC3" s="975"/>
      <c r="JPD3" s="975"/>
      <c r="JPE3" s="975"/>
      <c r="JPF3" s="975"/>
      <c r="JPG3" s="975"/>
      <c r="JPH3" s="975"/>
      <c r="JPI3" s="975"/>
      <c r="JPJ3" s="975"/>
      <c r="JPK3" s="975"/>
      <c r="JPL3" s="975"/>
      <c r="JPM3" s="975"/>
      <c r="JPN3" s="975"/>
      <c r="JPO3" s="975"/>
      <c r="JPP3" s="975"/>
      <c r="JPQ3" s="975"/>
      <c r="JPR3" s="975"/>
      <c r="JPS3" s="975"/>
      <c r="JPT3" s="975"/>
      <c r="JPU3" s="975"/>
      <c r="JPV3" s="975"/>
      <c r="JPW3" s="975"/>
      <c r="JPX3" s="975"/>
      <c r="JPY3" s="975"/>
      <c r="JPZ3" s="975"/>
      <c r="JQA3" s="975"/>
      <c r="JQB3" s="975"/>
      <c r="JQC3" s="975"/>
      <c r="JQD3" s="975"/>
      <c r="JQE3" s="975"/>
      <c r="JQF3" s="975"/>
      <c r="JQG3" s="975"/>
      <c r="JQH3" s="975"/>
      <c r="JQI3" s="975"/>
      <c r="JQJ3" s="975"/>
      <c r="JQK3" s="975"/>
      <c r="JQL3" s="975"/>
      <c r="JQM3" s="975"/>
      <c r="JQN3" s="975"/>
      <c r="JQO3" s="975"/>
      <c r="JQP3" s="975"/>
      <c r="JQQ3" s="975"/>
      <c r="JQR3" s="975"/>
      <c r="JQS3" s="975"/>
      <c r="JQT3" s="975"/>
      <c r="JQU3" s="975"/>
      <c r="JQV3" s="975"/>
      <c r="JQW3" s="975"/>
      <c r="JQX3" s="975"/>
      <c r="JQY3" s="975"/>
      <c r="JQZ3" s="975"/>
      <c r="JRA3" s="975"/>
      <c r="JRB3" s="975"/>
      <c r="JRC3" s="975"/>
      <c r="JRD3" s="975"/>
      <c r="JRE3" s="975"/>
      <c r="JRF3" s="975"/>
      <c r="JRG3" s="975"/>
      <c r="JRH3" s="975"/>
      <c r="JRI3" s="975"/>
      <c r="JRJ3" s="975"/>
      <c r="JRK3" s="975"/>
      <c r="JRL3" s="975"/>
      <c r="JRM3" s="975"/>
      <c r="JRN3" s="975"/>
      <c r="JRO3" s="975"/>
      <c r="JRP3" s="975"/>
      <c r="JRQ3" s="975"/>
      <c r="JRR3" s="975"/>
      <c r="JRS3" s="975"/>
      <c r="JRT3" s="975"/>
      <c r="JRU3" s="975"/>
      <c r="JRV3" s="975"/>
      <c r="JRW3" s="975"/>
      <c r="JRX3" s="975"/>
      <c r="JRY3" s="975"/>
      <c r="JRZ3" s="975"/>
      <c r="JSA3" s="975"/>
      <c r="JSB3" s="975"/>
      <c r="JSC3" s="975"/>
      <c r="JSD3" s="975"/>
      <c r="JSE3" s="975"/>
      <c r="JSF3" s="975"/>
      <c r="JSG3" s="975"/>
      <c r="JSH3" s="975"/>
      <c r="JSI3" s="975"/>
      <c r="JSJ3" s="975"/>
      <c r="JSK3" s="975"/>
      <c r="JSL3" s="975"/>
      <c r="JSM3" s="975"/>
      <c r="JSN3" s="975"/>
      <c r="JSO3" s="975"/>
      <c r="JSP3" s="975"/>
      <c r="JSQ3" s="975"/>
      <c r="JSR3" s="975"/>
      <c r="JSS3" s="975"/>
      <c r="JST3" s="975"/>
      <c r="JSU3" s="975"/>
      <c r="JSV3" s="975"/>
      <c r="JSW3" s="975"/>
      <c r="JSX3" s="975"/>
      <c r="JSY3" s="975"/>
      <c r="JSZ3" s="975"/>
      <c r="JTA3" s="975"/>
      <c r="JTB3" s="975"/>
      <c r="JTC3" s="975"/>
      <c r="JTD3" s="975"/>
      <c r="JTE3" s="975"/>
      <c r="JTF3" s="975"/>
      <c r="JTG3" s="975"/>
      <c r="JTH3" s="975"/>
      <c r="JTI3" s="975"/>
      <c r="JTJ3" s="975"/>
      <c r="JTK3" s="975"/>
      <c r="JTL3" s="975"/>
      <c r="JTM3" s="975"/>
      <c r="JTN3" s="975"/>
      <c r="JTO3" s="975"/>
      <c r="JTP3" s="975"/>
      <c r="JTQ3" s="975"/>
      <c r="JTR3" s="975"/>
      <c r="JTS3" s="975"/>
      <c r="JTT3" s="975"/>
      <c r="JTU3" s="975"/>
      <c r="JTV3" s="975"/>
      <c r="JTW3" s="975"/>
      <c r="JTX3" s="975"/>
      <c r="JTY3" s="975"/>
      <c r="JTZ3" s="975"/>
      <c r="JUA3" s="975"/>
      <c r="JUB3" s="975"/>
      <c r="JUC3" s="975"/>
      <c r="JUD3" s="975"/>
      <c r="JUE3" s="975"/>
      <c r="JUF3" s="975"/>
      <c r="JUG3" s="975"/>
      <c r="JUH3" s="975"/>
      <c r="JUI3" s="975"/>
      <c r="JUJ3" s="975"/>
      <c r="JUK3" s="975"/>
      <c r="JUL3" s="975"/>
      <c r="JUM3" s="975"/>
      <c r="JUN3" s="975"/>
      <c r="JUO3" s="975"/>
      <c r="JUP3" s="975"/>
      <c r="JUQ3" s="975"/>
      <c r="JUR3" s="975"/>
      <c r="JUS3" s="975"/>
      <c r="JUT3" s="975"/>
      <c r="JUU3" s="975"/>
      <c r="JUV3" s="975"/>
      <c r="JUW3" s="975"/>
      <c r="JUX3" s="975"/>
      <c r="JUY3" s="975"/>
      <c r="JUZ3" s="975"/>
      <c r="JVA3" s="975"/>
      <c r="JVB3" s="975"/>
      <c r="JVC3" s="975"/>
      <c r="JVD3" s="975"/>
      <c r="JVE3" s="975"/>
      <c r="JVF3" s="975"/>
      <c r="JVG3" s="975"/>
      <c r="JVH3" s="975"/>
      <c r="JVI3" s="975"/>
      <c r="JVJ3" s="975"/>
      <c r="JVK3" s="975"/>
      <c r="JVL3" s="975"/>
      <c r="JVM3" s="975"/>
      <c r="JVN3" s="975"/>
      <c r="JVO3" s="975"/>
      <c r="JVP3" s="975"/>
      <c r="JVQ3" s="975"/>
      <c r="JVR3" s="975"/>
      <c r="JVS3" s="975"/>
      <c r="JVT3" s="975"/>
      <c r="JVU3" s="975"/>
      <c r="JVV3" s="975"/>
      <c r="JVW3" s="975"/>
      <c r="JVX3" s="975"/>
      <c r="JVY3" s="975"/>
      <c r="JVZ3" s="975"/>
      <c r="JWA3" s="975"/>
      <c r="JWB3" s="975"/>
      <c r="JWC3" s="975"/>
      <c r="JWD3" s="975"/>
      <c r="JWE3" s="975"/>
      <c r="JWF3" s="975"/>
      <c r="JWG3" s="975"/>
      <c r="JWH3" s="975"/>
      <c r="JWI3" s="975"/>
      <c r="JWJ3" s="975"/>
      <c r="JWK3" s="975"/>
      <c r="JWL3" s="975"/>
      <c r="JWM3" s="975"/>
      <c r="JWN3" s="975"/>
      <c r="JWO3" s="975"/>
      <c r="JWP3" s="975"/>
      <c r="JWQ3" s="975"/>
      <c r="JWR3" s="975"/>
      <c r="JWS3" s="975"/>
      <c r="JWT3" s="975"/>
      <c r="JWU3" s="975"/>
      <c r="JWV3" s="975"/>
      <c r="JWW3" s="975"/>
      <c r="JWX3" s="975"/>
      <c r="JWY3" s="975"/>
      <c r="JWZ3" s="975"/>
      <c r="JXA3" s="975"/>
      <c r="JXB3" s="975"/>
      <c r="JXC3" s="975"/>
      <c r="JXD3" s="975"/>
      <c r="JXE3" s="975"/>
      <c r="JXF3" s="975"/>
      <c r="JXG3" s="975"/>
      <c r="JXH3" s="975"/>
      <c r="JXI3" s="975"/>
      <c r="JXJ3" s="975"/>
      <c r="JXK3" s="975"/>
      <c r="JXL3" s="975"/>
      <c r="JXM3" s="975"/>
      <c r="JXN3" s="975"/>
      <c r="JXO3" s="975"/>
      <c r="JXP3" s="975"/>
      <c r="JXQ3" s="975"/>
      <c r="JXR3" s="975"/>
      <c r="JXS3" s="975"/>
      <c r="JXT3" s="975"/>
      <c r="JXU3" s="975"/>
      <c r="JXV3" s="975"/>
      <c r="JXW3" s="975"/>
      <c r="JXX3" s="975"/>
      <c r="JXY3" s="975"/>
      <c r="JXZ3" s="975"/>
      <c r="JYA3" s="975"/>
      <c r="JYB3" s="975"/>
      <c r="JYC3" s="975"/>
      <c r="JYD3" s="975"/>
      <c r="JYE3" s="975"/>
      <c r="JYF3" s="975"/>
      <c r="JYG3" s="975"/>
      <c r="JYH3" s="975"/>
      <c r="JYI3" s="975"/>
      <c r="JYJ3" s="975"/>
      <c r="JYK3" s="975"/>
      <c r="JYL3" s="975"/>
      <c r="JYM3" s="975"/>
      <c r="JYN3" s="975"/>
      <c r="JYO3" s="975"/>
      <c r="JYP3" s="975"/>
      <c r="JYQ3" s="975"/>
      <c r="JYR3" s="975"/>
      <c r="JYS3" s="975"/>
      <c r="JYT3" s="975"/>
      <c r="JYU3" s="975"/>
      <c r="JYV3" s="975"/>
      <c r="JYW3" s="975"/>
      <c r="JYX3" s="975"/>
      <c r="JYY3" s="975"/>
      <c r="JYZ3" s="975"/>
      <c r="JZA3" s="975"/>
      <c r="JZB3" s="975"/>
      <c r="JZC3" s="975"/>
      <c r="JZD3" s="975"/>
      <c r="JZE3" s="975"/>
      <c r="JZF3" s="975"/>
      <c r="JZG3" s="975"/>
      <c r="JZH3" s="975"/>
      <c r="JZI3" s="975"/>
      <c r="JZJ3" s="975"/>
      <c r="JZK3" s="975"/>
      <c r="JZL3" s="975"/>
      <c r="JZM3" s="975"/>
      <c r="JZN3" s="975"/>
      <c r="JZO3" s="975"/>
      <c r="JZP3" s="975"/>
      <c r="JZQ3" s="975"/>
      <c r="JZR3" s="975"/>
      <c r="JZS3" s="975"/>
      <c r="JZT3" s="975"/>
      <c r="JZU3" s="975"/>
      <c r="JZV3" s="975"/>
      <c r="JZW3" s="975"/>
      <c r="JZX3" s="975"/>
      <c r="JZY3" s="975"/>
      <c r="JZZ3" s="975"/>
      <c r="KAA3" s="975"/>
      <c r="KAB3" s="975"/>
      <c r="KAC3" s="975"/>
      <c r="KAD3" s="975"/>
      <c r="KAE3" s="975"/>
      <c r="KAF3" s="975"/>
      <c r="KAG3" s="975"/>
      <c r="KAH3" s="975"/>
      <c r="KAI3" s="975"/>
      <c r="KAJ3" s="975"/>
      <c r="KAK3" s="975"/>
      <c r="KAL3" s="975"/>
      <c r="KAM3" s="975"/>
      <c r="KAN3" s="975"/>
      <c r="KAO3" s="975"/>
      <c r="KAP3" s="975"/>
      <c r="KAQ3" s="975"/>
      <c r="KAR3" s="975"/>
      <c r="KAS3" s="975"/>
      <c r="KAT3" s="975"/>
      <c r="KAU3" s="975"/>
      <c r="KAV3" s="975"/>
      <c r="KAW3" s="975"/>
      <c r="KAX3" s="975"/>
      <c r="KAY3" s="975"/>
      <c r="KAZ3" s="975"/>
      <c r="KBA3" s="975"/>
      <c r="KBB3" s="975"/>
      <c r="KBC3" s="975"/>
      <c r="KBD3" s="975"/>
      <c r="KBE3" s="975"/>
      <c r="KBF3" s="975"/>
      <c r="KBG3" s="975"/>
      <c r="KBH3" s="975"/>
      <c r="KBI3" s="975"/>
      <c r="KBJ3" s="975"/>
      <c r="KBK3" s="975"/>
      <c r="KBL3" s="975"/>
      <c r="KBM3" s="975"/>
      <c r="KBN3" s="975"/>
      <c r="KBO3" s="975"/>
      <c r="KBP3" s="975"/>
      <c r="KBQ3" s="975"/>
      <c r="KBR3" s="975"/>
      <c r="KBS3" s="975"/>
      <c r="KBT3" s="975"/>
      <c r="KBU3" s="975"/>
      <c r="KBV3" s="975"/>
      <c r="KBW3" s="975"/>
      <c r="KBX3" s="975"/>
      <c r="KBY3" s="975"/>
      <c r="KBZ3" s="975"/>
      <c r="KCA3" s="975"/>
      <c r="KCB3" s="975"/>
      <c r="KCC3" s="975"/>
      <c r="KCD3" s="975"/>
      <c r="KCE3" s="975"/>
      <c r="KCF3" s="975"/>
      <c r="KCG3" s="975"/>
      <c r="KCH3" s="975"/>
      <c r="KCI3" s="975"/>
      <c r="KCJ3" s="975"/>
      <c r="KCK3" s="975"/>
      <c r="KCL3" s="975"/>
      <c r="KCM3" s="975"/>
      <c r="KCN3" s="975"/>
      <c r="KCO3" s="975"/>
      <c r="KCP3" s="975"/>
      <c r="KCQ3" s="975"/>
      <c r="KCR3" s="975"/>
      <c r="KCS3" s="975"/>
      <c r="KCT3" s="975"/>
      <c r="KCU3" s="975"/>
      <c r="KCV3" s="975"/>
      <c r="KCW3" s="975"/>
      <c r="KCX3" s="975"/>
      <c r="KCY3" s="975"/>
      <c r="KCZ3" s="975"/>
      <c r="KDA3" s="975"/>
      <c r="KDB3" s="975"/>
      <c r="KDC3" s="975"/>
      <c r="KDD3" s="975"/>
      <c r="KDE3" s="975"/>
      <c r="KDF3" s="975"/>
      <c r="KDG3" s="975"/>
      <c r="KDH3" s="975"/>
      <c r="KDI3" s="975"/>
      <c r="KDJ3" s="975"/>
      <c r="KDK3" s="975"/>
      <c r="KDL3" s="975"/>
      <c r="KDM3" s="975"/>
      <c r="KDN3" s="975"/>
      <c r="KDO3" s="975"/>
      <c r="KDP3" s="975"/>
      <c r="KDQ3" s="975"/>
      <c r="KDR3" s="975"/>
      <c r="KDS3" s="975"/>
      <c r="KDT3" s="975"/>
      <c r="KDU3" s="975"/>
      <c r="KDV3" s="975"/>
      <c r="KDW3" s="975"/>
      <c r="KDX3" s="975"/>
      <c r="KDY3" s="975"/>
      <c r="KDZ3" s="975"/>
      <c r="KEA3" s="975"/>
      <c r="KEB3" s="975"/>
      <c r="KEC3" s="975"/>
      <c r="KED3" s="975"/>
      <c r="KEE3" s="975"/>
      <c r="KEF3" s="975"/>
      <c r="KEG3" s="975"/>
      <c r="KEH3" s="975"/>
      <c r="KEI3" s="975"/>
      <c r="KEJ3" s="975"/>
      <c r="KEK3" s="975"/>
      <c r="KEL3" s="975"/>
      <c r="KEM3" s="975"/>
      <c r="KEN3" s="975"/>
      <c r="KEO3" s="975"/>
      <c r="KEP3" s="975"/>
      <c r="KEQ3" s="975"/>
      <c r="KER3" s="975"/>
      <c r="KES3" s="975"/>
      <c r="KET3" s="975"/>
      <c r="KEU3" s="975"/>
      <c r="KEV3" s="975"/>
      <c r="KEW3" s="975"/>
      <c r="KEX3" s="975"/>
      <c r="KEY3" s="975"/>
      <c r="KEZ3" s="975"/>
      <c r="KFA3" s="975"/>
      <c r="KFB3" s="975"/>
      <c r="KFC3" s="975"/>
      <c r="KFD3" s="975"/>
      <c r="KFE3" s="975"/>
      <c r="KFF3" s="975"/>
      <c r="KFG3" s="975"/>
      <c r="KFH3" s="975"/>
      <c r="KFI3" s="975"/>
      <c r="KFJ3" s="975"/>
      <c r="KFK3" s="975"/>
      <c r="KFL3" s="975"/>
      <c r="KFM3" s="975"/>
      <c r="KFN3" s="975"/>
      <c r="KFO3" s="975"/>
      <c r="KFP3" s="975"/>
      <c r="KFQ3" s="975"/>
      <c r="KFR3" s="975"/>
      <c r="KFS3" s="975"/>
      <c r="KFT3" s="975"/>
      <c r="KFU3" s="975"/>
      <c r="KFV3" s="975"/>
      <c r="KFW3" s="975"/>
      <c r="KFX3" s="975"/>
      <c r="KFY3" s="975"/>
      <c r="KFZ3" s="975"/>
      <c r="KGA3" s="975"/>
      <c r="KGB3" s="975"/>
      <c r="KGC3" s="975"/>
      <c r="KGD3" s="975"/>
      <c r="KGE3" s="975"/>
      <c r="KGF3" s="975"/>
      <c r="KGG3" s="975"/>
      <c r="KGH3" s="975"/>
      <c r="KGI3" s="975"/>
      <c r="KGJ3" s="975"/>
      <c r="KGK3" s="975"/>
      <c r="KGL3" s="975"/>
      <c r="KGM3" s="975"/>
      <c r="KGN3" s="975"/>
      <c r="KGO3" s="975"/>
      <c r="KGP3" s="975"/>
      <c r="KGQ3" s="975"/>
      <c r="KGR3" s="975"/>
      <c r="KGS3" s="975"/>
      <c r="KGT3" s="975"/>
      <c r="KGU3" s="975"/>
      <c r="KGV3" s="975"/>
      <c r="KGW3" s="975"/>
      <c r="KGX3" s="975"/>
      <c r="KGY3" s="975"/>
      <c r="KGZ3" s="975"/>
      <c r="KHA3" s="975"/>
      <c r="KHB3" s="975"/>
      <c r="KHC3" s="975"/>
      <c r="KHD3" s="975"/>
      <c r="KHE3" s="975"/>
      <c r="KHF3" s="975"/>
      <c r="KHG3" s="975"/>
      <c r="KHH3" s="975"/>
      <c r="KHI3" s="975"/>
      <c r="KHJ3" s="975"/>
      <c r="KHK3" s="975"/>
      <c r="KHL3" s="975"/>
      <c r="KHM3" s="975"/>
      <c r="KHN3" s="975"/>
      <c r="KHO3" s="975"/>
      <c r="KHP3" s="975"/>
      <c r="KHQ3" s="975"/>
      <c r="KHR3" s="975"/>
      <c r="KHS3" s="975"/>
      <c r="KHT3" s="975"/>
      <c r="KHU3" s="975"/>
      <c r="KHV3" s="975"/>
      <c r="KHW3" s="975"/>
      <c r="KHX3" s="975"/>
      <c r="KHY3" s="975"/>
      <c r="KHZ3" s="975"/>
      <c r="KIA3" s="975"/>
      <c r="KIB3" s="975"/>
      <c r="KIC3" s="975"/>
      <c r="KID3" s="975"/>
      <c r="KIE3" s="975"/>
      <c r="KIF3" s="975"/>
      <c r="KIG3" s="975"/>
      <c r="KIH3" s="975"/>
      <c r="KII3" s="975"/>
      <c r="KIJ3" s="975"/>
      <c r="KIK3" s="975"/>
      <c r="KIL3" s="975"/>
      <c r="KIM3" s="975"/>
      <c r="KIN3" s="975"/>
      <c r="KIO3" s="975"/>
      <c r="KIP3" s="975"/>
      <c r="KIQ3" s="975"/>
      <c r="KIR3" s="975"/>
      <c r="KIS3" s="975"/>
      <c r="KIT3" s="975"/>
      <c r="KIU3" s="975"/>
      <c r="KIV3" s="975"/>
      <c r="KIW3" s="975"/>
      <c r="KIX3" s="975"/>
      <c r="KIY3" s="975"/>
      <c r="KIZ3" s="975"/>
      <c r="KJA3" s="975"/>
      <c r="KJB3" s="975"/>
      <c r="KJC3" s="975"/>
      <c r="KJD3" s="975"/>
      <c r="KJE3" s="975"/>
      <c r="KJF3" s="975"/>
      <c r="KJG3" s="975"/>
      <c r="KJH3" s="975"/>
      <c r="KJI3" s="975"/>
      <c r="KJJ3" s="975"/>
      <c r="KJK3" s="975"/>
      <c r="KJL3" s="975"/>
      <c r="KJM3" s="975"/>
      <c r="KJN3" s="975"/>
      <c r="KJO3" s="975"/>
      <c r="KJP3" s="975"/>
      <c r="KJQ3" s="975"/>
      <c r="KJR3" s="975"/>
      <c r="KJS3" s="975"/>
      <c r="KJT3" s="975"/>
      <c r="KJU3" s="975"/>
      <c r="KJV3" s="975"/>
      <c r="KJW3" s="975"/>
      <c r="KJX3" s="975"/>
      <c r="KJY3" s="975"/>
      <c r="KJZ3" s="975"/>
      <c r="KKA3" s="975"/>
      <c r="KKB3" s="975"/>
      <c r="KKC3" s="975"/>
      <c r="KKD3" s="975"/>
      <c r="KKE3" s="975"/>
      <c r="KKF3" s="975"/>
      <c r="KKG3" s="975"/>
      <c r="KKH3" s="975"/>
      <c r="KKI3" s="975"/>
      <c r="KKJ3" s="975"/>
      <c r="KKK3" s="975"/>
      <c r="KKL3" s="975"/>
      <c r="KKM3" s="975"/>
      <c r="KKN3" s="975"/>
      <c r="KKO3" s="975"/>
      <c r="KKP3" s="975"/>
      <c r="KKQ3" s="975"/>
      <c r="KKR3" s="975"/>
      <c r="KKS3" s="975"/>
      <c r="KKT3" s="975"/>
      <c r="KKU3" s="975"/>
      <c r="KKV3" s="975"/>
      <c r="KKW3" s="975"/>
      <c r="KKX3" s="975"/>
      <c r="KKY3" s="975"/>
      <c r="KKZ3" s="975"/>
      <c r="KLA3" s="975"/>
      <c r="KLB3" s="975"/>
      <c r="KLC3" s="975"/>
      <c r="KLD3" s="975"/>
      <c r="KLE3" s="975"/>
      <c r="KLF3" s="975"/>
      <c r="KLG3" s="975"/>
      <c r="KLH3" s="975"/>
      <c r="KLI3" s="975"/>
      <c r="KLJ3" s="975"/>
      <c r="KLK3" s="975"/>
      <c r="KLL3" s="975"/>
      <c r="KLM3" s="975"/>
      <c r="KLN3" s="975"/>
      <c r="KLO3" s="975"/>
      <c r="KLP3" s="975"/>
      <c r="KLQ3" s="975"/>
      <c r="KLR3" s="975"/>
      <c r="KLS3" s="975"/>
      <c r="KLT3" s="975"/>
      <c r="KLU3" s="975"/>
      <c r="KLV3" s="975"/>
      <c r="KLW3" s="975"/>
      <c r="KLX3" s="975"/>
      <c r="KLY3" s="975"/>
      <c r="KLZ3" s="975"/>
      <c r="KMA3" s="975"/>
      <c r="KMB3" s="975"/>
      <c r="KMC3" s="975"/>
      <c r="KMD3" s="975"/>
      <c r="KME3" s="975"/>
      <c r="KMF3" s="975"/>
      <c r="KMG3" s="975"/>
      <c r="KMH3" s="975"/>
      <c r="KMI3" s="975"/>
      <c r="KMJ3" s="975"/>
      <c r="KMK3" s="975"/>
      <c r="KML3" s="975"/>
      <c r="KMM3" s="975"/>
      <c r="KMN3" s="975"/>
      <c r="KMO3" s="975"/>
      <c r="KMP3" s="975"/>
      <c r="KMQ3" s="975"/>
      <c r="KMR3" s="975"/>
      <c r="KMS3" s="975"/>
      <c r="KMT3" s="975"/>
      <c r="KMU3" s="975"/>
      <c r="KMV3" s="975"/>
      <c r="KMW3" s="975"/>
      <c r="KMX3" s="975"/>
      <c r="KMY3" s="975"/>
      <c r="KMZ3" s="975"/>
      <c r="KNA3" s="975"/>
      <c r="KNB3" s="975"/>
      <c r="KNC3" s="975"/>
      <c r="KND3" s="975"/>
      <c r="KNE3" s="975"/>
      <c r="KNF3" s="975"/>
      <c r="KNG3" s="975"/>
      <c r="KNH3" s="975"/>
      <c r="KNI3" s="975"/>
      <c r="KNJ3" s="975"/>
      <c r="KNK3" s="975"/>
      <c r="KNL3" s="975"/>
      <c r="KNM3" s="975"/>
      <c r="KNN3" s="975"/>
      <c r="KNO3" s="975"/>
      <c r="KNP3" s="975"/>
      <c r="KNQ3" s="975"/>
      <c r="KNR3" s="975"/>
      <c r="KNS3" s="975"/>
      <c r="KNT3" s="975"/>
      <c r="KNU3" s="975"/>
      <c r="KNV3" s="975"/>
      <c r="KNW3" s="975"/>
      <c r="KNX3" s="975"/>
      <c r="KNY3" s="975"/>
      <c r="KNZ3" s="975"/>
      <c r="KOA3" s="975"/>
      <c r="KOB3" s="975"/>
      <c r="KOC3" s="975"/>
      <c r="KOD3" s="975"/>
      <c r="KOE3" s="975"/>
      <c r="KOF3" s="975"/>
      <c r="KOG3" s="975"/>
      <c r="KOH3" s="975"/>
      <c r="KOI3" s="975"/>
      <c r="KOJ3" s="975"/>
      <c r="KOK3" s="975"/>
      <c r="KOL3" s="975"/>
      <c r="KOM3" s="975"/>
      <c r="KON3" s="975"/>
      <c r="KOO3" s="975"/>
      <c r="KOP3" s="975"/>
      <c r="KOQ3" s="975"/>
      <c r="KOR3" s="975"/>
      <c r="KOS3" s="975"/>
      <c r="KOT3" s="975"/>
      <c r="KOU3" s="975"/>
      <c r="KOV3" s="975"/>
      <c r="KOW3" s="975"/>
      <c r="KOX3" s="975"/>
      <c r="KOY3" s="975"/>
      <c r="KOZ3" s="975"/>
      <c r="KPA3" s="975"/>
      <c r="KPB3" s="975"/>
      <c r="KPC3" s="975"/>
      <c r="KPD3" s="975"/>
      <c r="KPE3" s="975"/>
      <c r="KPF3" s="975"/>
      <c r="KPG3" s="975"/>
      <c r="KPH3" s="975"/>
      <c r="KPI3" s="975"/>
      <c r="KPJ3" s="975"/>
      <c r="KPK3" s="975"/>
      <c r="KPL3" s="975"/>
      <c r="KPM3" s="975"/>
      <c r="KPN3" s="975"/>
      <c r="KPO3" s="975"/>
      <c r="KPP3" s="975"/>
      <c r="KPQ3" s="975"/>
      <c r="KPR3" s="975"/>
      <c r="KPS3" s="975"/>
      <c r="KPT3" s="975"/>
      <c r="KPU3" s="975"/>
      <c r="KPV3" s="975"/>
      <c r="KPW3" s="975"/>
      <c r="KPX3" s="975"/>
      <c r="KPY3" s="975"/>
      <c r="KPZ3" s="975"/>
      <c r="KQA3" s="975"/>
      <c r="KQB3" s="975"/>
      <c r="KQC3" s="975"/>
      <c r="KQD3" s="975"/>
      <c r="KQE3" s="975"/>
      <c r="KQF3" s="975"/>
      <c r="KQG3" s="975"/>
      <c r="KQH3" s="975"/>
      <c r="KQI3" s="975"/>
      <c r="KQJ3" s="975"/>
      <c r="KQK3" s="975"/>
      <c r="KQL3" s="975"/>
      <c r="KQM3" s="975"/>
      <c r="KQN3" s="975"/>
      <c r="KQO3" s="975"/>
      <c r="KQP3" s="975"/>
      <c r="KQQ3" s="975"/>
      <c r="KQR3" s="975"/>
      <c r="KQS3" s="975"/>
      <c r="KQT3" s="975"/>
      <c r="KQU3" s="975"/>
      <c r="KQV3" s="975"/>
      <c r="KQW3" s="975"/>
      <c r="KQX3" s="975"/>
      <c r="KQY3" s="975"/>
      <c r="KQZ3" s="975"/>
      <c r="KRA3" s="975"/>
      <c r="KRB3" s="975"/>
      <c r="KRC3" s="975"/>
      <c r="KRD3" s="975"/>
      <c r="KRE3" s="975"/>
      <c r="KRF3" s="975"/>
      <c r="KRG3" s="975"/>
      <c r="KRH3" s="975"/>
      <c r="KRI3" s="975"/>
      <c r="KRJ3" s="975"/>
      <c r="KRK3" s="975"/>
      <c r="KRL3" s="975"/>
      <c r="KRM3" s="975"/>
      <c r="KRN3" s="975"/>
      <c r="KRO3" s="975"/>
      <c r="KRP3" s="975"/>
      <c r="KRQ3" s="975"/>
      <c r="KRR3" s="975"/>
      <c r="KRS3" s="975"/>
      <c r="KRT3" s="975"/>
      <c r="KRU3" s="975"/>
      <c r="KRV3" s="975"/>
      <c r="KRW3" s="975"/>
      <c r="KRX3" s="975"/>
      <c r="KRY3" s="975"/>
      <c r="KRZ3" s="975"/>
      <c r="KSA3" s="975"/>
      <c r="KSB3" s="975"/>
      <c r="KSC3" s="975"/>
      <c r="KSD3" s="975"/>
      <c r="KSE3" s="975"/>
      <c r="KSF3" s="975"/>
      <c r="KSG3" s="975"/>
      <c r="KSH3" s="975"/>
      <c r="KSI3" s="975"/>
      <c r="KSJ3" s="975"/>
      <c r="KSK3" s="975"/>
      <c r="KSL3" s="975"/>
      <c r="KSM3" s="975"/>
      <c r="KSN3" s="975"/>
      <c r="KSO3" s="975"/>
      <c r="KSP3" s="975"/>
      <c r="KSQ3" s="975"/>
      <c r="KSR3" s="975"/>
      <c r="KSS3" s="975"/>
      <c r="KST3" s="975"/>
      <c r="KSU3" s="975"/>
      <c r="KSV3" s="975"/>
      <c r="KSW3" s="975"/>
      <c r="KSX3" s="975"/>
      <c r="KSY3" s="975"/>
      <c r="KSZ3" s="975"/>
      <c r="KTA3" s="975"/>
      <c r="KTB3" s="975"/>
      <c r="KTC3" s="975"/>
      <c r="KTD3" s="975"/>
      <c r="KTE3" s="975"/>
      <c r="KTF3" s="975"/>
      <c r="KTG3" s="975"/>
      <c r="KTH3" s="975"/>
      <c r="KTI3" s="975"/>
      <c r="KTJ3" s="975"/>
      <c r="KTK3" s="975"/>
      <c r="KTL3" s="975"/>
      <c r="KTM3" s="975"/>
      <c r="KTN3" s="975"/>
      <c r="KTO3" s="975"/>
      <c r="KTP3" s="975"/>
      <c r="KTQ3" s="975"/>
      <c r="KTR3" s="975"/>
      <c r="KTS3" s="975"/>
      <c r="KTT3" s="975"/>
      <c r="KTU3" s="975"/>
      <c r="KTV3" s="975"/>
      <c r="KTW3" s="975"/>
      <c r="KTX3" s="975"/>
      <c r="KTY3" s="975"/>
      <c r="KTZ3" s="975"/>
      <c r="KUA3" s="975"/>
      <c r="KUB3" s="975"/>
      <c r="KUC3" s="975"/>
      <c r="KUD3" s="975"/>
      <c r="KUE3" s="975"/>
      <c r="KUF3" s="975"/>
      <c r="KUG3" s="975"/>
      <c r="KUH3" s="975"/>
      <c r="KUI3" s="975"/>
      <c r="KUJ3" s="975"/>
      <c r="KUK3" s="975"/>
      <c r="KUL3" s="975"/>
      <c r="KUM3" s="975"/>
      <c r="KUN3" s="975"/>
      <c r="KUO3" s="975"/>
      <c r="KUP3" s="975"/>
      <c r="KUQ3" s="975"/>
      <c r="KUR3" s="975"/>
      <c r="KUS3" s="975"/>
      <c r="KUT3" s="975"/>
      <c r="KUU3" s="975"/>
      <c r="KUV3" s="975"/>
      <c r="KUW3" s="975"/>
      <c r="KUX3" s="975"/>
      <c r="KUY3" s="975"/>
      <c r="KUZ3" s="975"/>
      <c r="KVA3" s="975"/>
      <c r="KVB3" s="975"/>
      <c r="KVC3" s="975"/>
      <c r="KVD3" s="975"/>
      <c r="KVE3" s="975"/>
      <c r="KVF3" s="975"/>
      <c r="KVG3" s="975"/>
      <c r="KVH3" s="975"/>
      <c r="KVI3" s="975"/>
      <c r="KVJ3" s="975"/>
      <c r="KVK3" s="975"/>
      <c r="KVL3" s="975"/>
      <c r="KVM3" s="975"/>
      <c r="KVN3" s="975"/>
      <c r="KVO3" s="975"/>
      <c r="KVP3" s="975"/>
      <c r="KVQ3" s="975"/>
      <c r="KVR3" s="975"/>
      <c r="KVS3" s="975"/>
      <c r="KVT3" s="975"/>
      <c r="KVU3" s="975"/>
      <c r="KVV3" s="975"/>
      <c r="KVW3" s="975"/>
      <c r="KVX3" s="975"/>
      <c r="KVY3" s="975"/>
      <c r="KVZ3" s="975"/>
      <c r="KWA3" s="975"/>
      <c r="KWB3" s="975"/>
      <c r="KWC3" s="975"/>
      <c r="KWD3" s="975"/>
      <c r="KWE3" s="975"/>
      <c r="KWF3" s="975"/>
      <c r="KWG3" s="975"/>
      <c r="KWH3" s="975"/>
      <c r="KWI3" s="975"/>
      <c r="KWJ3" s="975"/>
      <c r="KWK3" s="975"/>
      <c r="KWL3" s="975"/>
      <c r="KWM3" s="975"/>
      <c r="KWN3" s="975"/>
      <c r="KWO3" s="975"/>
      <c r="KWP3" s="975"/>
      <c r="KWQ3" s="975"/>
      <c r="KWR3" s="975"/>
      <c r="KWS3" s="975"/>
      <c r="KWT3" s="975"/>
      <c r="KWU3" s="975"/>
      <c r="KWV3" s="975"/>
      <c r="KWW3" s="975"/>
      <c r="KWX3" s="975"/>
      <c r="KWY3" s="975"/>
      <c r="KWZ3" s="975"/>
      <c r="KXA3" s="975"/>
      <c r="KXB3" s="975"/>
      <c r="KXC3" s="975"/>
      <c r="KXD3" s="975"/>
      <c r="KXE3" s="975"/>
      <c r="KXF3" s="975"/>
      <c r="KXG3" s="975"/>
      <c r="KXH3" s="975"/>
      <c r="KXI3" s="975"/>
      <c r="KXJ3" s="975"/>
      <c r="KXK3" s="975"/>
      <c r="KXL3" s="975"/>
      <c r="KXM3" s="975"/>
      <c r="KXN3" s="975"/>
      <c r="KXO3" s="975"/>
      <c r="KXP3" s="975"/>
      <c r="KXQ3" s="975"/>
      <c r="KXR3" s="975"/>
      <c r="KXS3" s="975"/>
      <c r="KXT3" s="975"/>
      <c r="KXU3" s="975"/>
      <c r="KXV3" s="975"/>
      <c r="KXW3" s="975"/>
      <c r="KXX3" s="975"/>
      <c r="KXY3" s="975"/>
      <c r="KXZ3" s="975"/>
      <c r="KYA3" s="975"/>
      <c r="KYB3" s="975"/>
      <c r="KYC3" s="975"/>
      <c r="KYD3" s="975"/>
      <c r="KYE3" s="975"/>
      <c r="KYF3" s="975"/>
      <c r="KYG3" s="975"/>
      <c r="KYH3" s="975"/>
      <c r="KYI3" s="975"/>
      <c r="KYJ3" s="975"/>
      <c r="KYK3" s="975"/>
      <c r="KYL3" s="975"/>
      <c r="KYM3" s="975"/>
      <c r="KYN3" s="975"/>
      <c r="KYO3" s="975"/>
      <c r="KYP3" s="975"/>
      <c r="KYQ3" s="975"/>
      <c r="KYR3" s="975"/>
      <c r="KYS3" s="975"/>
      <c r="KYT3" s="975"/>
      <c r="KYU3" s="975"/>
      <c r="KYV3" s="975"/>
      <c r="KYW3" s="975"/>
      <c r="KYX3" s="975"/>
      <c r="KYY3" s="975"/>
      <c r="KYZ3" s="975"/>
      <c r="KZA3" s="975"/>
      <c r="KZB3" s="975"/>
      <c r="KZC3" s="975"/>
      <c r="KZD3" s="975"/>
      <c r="KZE3" s="975"/>
      <c r="KZF3" s="975"/>
      <c r="KZG3" s="975"/>
      <c r="KZH3" s="975"/>
      <c r="KZI3" s="975"/>
      <c r="KZJ3" s="975"/>
      <c r="KZK3" s="975"/>
      <c r="KZL3" s="975"/>
      <c r="KZM3" s="975"/>
      <c r="KZN3" s="975"/>
      <c r="KZO3" s="975"/>
      <c r="KZP3" s="975"/>
      <c r="KZQ3" s="975"/>
      <c r="KZR3" s="975"/>
      <c r="KZS3" s="975"/>
      <c r="KZT3" s="975"/>
      <c r="KZU3" s="975"/>
      <c r="KZV3" s="975"/>
      <c r="KZW3" s="975"/>
      <c r="KZX3" s="975"/>
      <c r="KZY3" s="975"/>
      <c r="KZZ3" s="975"/>
      <c r="LAA3" s="975"/>
      <c r="LAB3" s="975"/>
      <c r="LAC3" s="975"/>
      <c r="LAD3" s="975"/>
      <c r="LAE3" s="975"/>
      <c r="LAF3" s="975"/>
      <c r="LAG3" s="975"/>
      <c r="LAH3" s="975"/>
      <c r="LAI3" s="975"/>
      <c r="LAJ3" s="975"/>
      <c r="LAK3" s="975"/>
      <c r="LAL3" s="975"/>
      <c r="LAM3" s="975"/>
      <c r="LAN3" s="975"/>
      <c r="LAO3" s="975"/>
      <c r="LAP3" s="975"/>
      <c r="LAQ3" s="975"/>
      <c r="LAR3" s="975"/>
      <c r="LAS3" s="975"/>
      <c r="LAT3" s="975"/>
      <c r="LAU3" s="975"/>
      <c r="LAV3" s="975"/>
      <c r="LAW3" s="975"/>
      <c r="LAX3" s="975"/>
      <c r="LAY3" s="975"/>
      <c r="LAZ3" s="975"/>
      <c r="LBA3" s="975"/>
      <c r="LBB3" s="975"/>
      <c r="LBC3" s="975"/>
      <c r="LBD3" s="975"/>
      <c r="LBE3" s="975"/>
      <c r="LBF3" s="975"/>
      <c r="LBG3" s="975"/>
      <c r="LBH3" s="975"/>
      <c r="LBI3" s="975"/>
      <c r="LBJ3" s="975"/>
      <c r="LBK3" s="975"/>
      <c r="LBL3" s="975"/>
      <c r="LBM3" s="975"/>
      <c r="LBN3" s="975"/>
      <c r="LBO3" s="975"/>
      <c r="LBP3" s="975"/>
      <c r="LBQ3" s="975"/>
      <c r="LBR3" s="975"/>
      <c r="LBS3" s="975"/>
      <c r="LBT3" s="975"/>
      <c r="LBU3" s="975"/>
      <c r="LBV3" s="975"/>
      <c r="LBW3" s="975"/>
      <c r="LBX3" s="975"/>
      <c r="LBY3" s="975"/>
      <c r="LBZ3" s="975"/>
      <c r="LCA3" s="975"/>
      <c r="LCB3" s="975"/>
      <c r="LCC3" s="975"/>
      <c r="LCD3" s="975"/>
      <c r="LCE3" s="975"/>
      <c r="LCF3" s="975"/>
      <c r="LCG3" s="975"/>
      <c r="LCH3" s="975"/>
      <c r="LCI3" s="975"/>
      <c r="LCJ3" s="975"/>
      <c r="LCK3" s="975"/>
      <c r="LCL3" s="975"/>
      <c r="LCM3" s="975"/>
      <c r="LCN3" s="975"/>
      <c r="LCO3" s="975"/>
      <c r="LCP3" s="975"/>
      <c r="LCQ3" s="975"/>
      <c r="LCR3" s="975"/>
      <c r="LCS3" s="975"/>
      <c r="LCT3" s="975"/>
      <c r="LCU3" s="975"/>
      <c r="LCV3" s="975"/>
      <c r="LCW3" s="975"/>
      <c r="LCX3" s="975"/>
      <c r="LCY3" s="975"/>
      <c r="LCZ3" s="975"/>
      <c r="LDA3" s="975"/>
      <c r="LDB3" s="975"/>
      <c r="LDC3" s="975"/>
      <c r="LDD3" s="975"/>
      <c r="LDE3" s="975"/>
      <c r="LDF3" s="975"/>
      <c r="LDG3" s="975"/>
      <c r="LDH3" s="975"/>
      <c r="LDI3" s="975"/>
      <c r="LDJ3" s="975"/>
      <c r="LDK3" s="975"/>
      <c r="LDL3" s="975"/>
      <c r="LDM3" s="975"/>
      <c r="LDN3" s="975"/>
      <c r="LDO3" s="975"/>
      <c r="LDP3" s="975"/>
      <c r="LDQ3" s="975"/>
      <c r="LDR3" s="975"/>
      <c r="LDS3" s="975"/>
      <c r="LDT3" s="975"/>
      <c r="LDU3" s="975"/>
      <c r="LDV3" s="975"/>
      <c r="LDW3" s="975"/>
      <c r="LDX3" s="975"/>
      <c r="LDY3" s="975"/>
      <c r="LDZ3" s="975"/>
      <c r="LEA3" s="975"/>
      <c r="LEB3" s="975"/>
      <c r="LEC3" s="975"/>
      <c r="LED3" s="975"/>
      <c r="LEE3" s="975"/>
      <c r="LEF3" s="975"/>
      <c r="LEG3" s="975"/>
      <c r="LEH3" s="975"/>
      <c r="LEI3" s="975"/>
      <c r="LEJ3" s="975"/>
      <c r="LEK3" s="975"/>
      <c r="LEL3" s="975"/>
      <c r="LEM3" s="975"/>
      <c r="LEN3" s="975"/>
      <c r="LEO3" s="975"/>
      <c r="LEP3" s="975"/>
      <c r="LEQ3" s="975"/>
      <c r="LER3" s="975"/>
      <c r="LES3" s="975"/>
      <c r="LET3" s="975"/>
      <c r="LEU3" s="975"/>
      <c r="LEV3" s="975"/>
      <c r="LEW3" s="975"/>
      <c r="LEX3" s="975"/>
      <c r="LEY3" s="975"/>
      <c r="LEZ3" s="975"/>
      <c r="LFA3" s="975"/>
      <c r="LFB3" s="975"/>
      <c r="LFC3" s="975"/>
      <c r="LFD3" s="975"/>
      <c r="LFE3" s="975"/>
      <c r="LFF3" s="975"/>
      <c r="LFG3" s="975"/>
      <c r="LFH3" s="975"/>
      <c r="LFI3" s="975"/>
      <c r="LFJ3" s="975"/>
      <c r="LFK3" s="975"/>
      <c r="LFL3" s="975"/>
      <c r="LFM3" s="975"/>
      <c r="LFN3" s="975"/>
      <c r="LFO3" s="975"/>
      <c r="LFP3" s="975"/>
      <c r="LFQ3" s="975"/>
      <c r="LFR3" s="975"/>
      <c r="LFS3" s="975"/>
      <c r="LFT3" s="975"/>
      <c r="LFU3" s="975"/>
      <c r="LFV3" s="975"/>
      <c r="LFW3" s="975"/>
      <c r="LFX3" s="975"/>
      <c r="LFY3" s="975"/>
      <c r="LFZ3" s="975"/>
      <c r="LGA3" s="975"/>
      <c r="LGB3" s="975"/>
      <c r="LGC3" s="975"/>
      <c r="LGD3" s="975"/>
      <c r="LGE3" s="975"/>
      <c r="LGF3" s="975"/>
      <c r="LGG3" s="975"/>
      <c r="LGH3" s="975"/>
      <c r="LGI3" s="975"/>
      <c r="LGJ3" s="975"/>
      <c r="LGK3" s="975"/>
      <c r="LGL3" s="975"/>
      <c r="LGM3" s="975"/>
      <c r="LGN3" s="975"/>
      <c r="LGO3" s="975"/>
      <c r="LGP3" s="975"/>
      <c r="LGQ3" s="975"/>
      <c r="LGR3" s="975"/>
      <c r="LGS3" s="975"/>
      <c r="LGT3" s="975"/>
      <c r="LGU3" s="975"/>
      <c r="LGV3" s="975"/>
      <c r="LGW3" s="975"/>
      <c r="LGX3" s="975"/>
      <c r="LGY3" s="975"/>
      <c r="LGZ3" s="975"/>
      <c r="LHA3" s="975"/>
      <c r="LHB3" s="975"/>
      <c r="LHC3" s="975"/>
      <c r="LHD3" s="975"/>
      <c r="LHE3" s="975"/>
      <c r="LHF3" s="975"/>
      <c r="LHG3" s="975"/>
      <c r="LHH3" s="975"/>
      <c r="LHI3" s="975"/>
      <c r="LHJ3" s="975"/>
      <c r="LHK3" s="975"/>
      <c r="LHL3" s="975"/>
      <c r="LHM3" s="975"/>
      <c r="LHN3" s="975"/>
      <c r="LHO3" s="975"/>
      <c r="LHP3" s="975"/>
      <c r="LHQ3" s="975"/>
      <c r="LHR3" s="975"/>
      <c r="LHS3" s="975"/>
      <c r="LHT3" s="975"/>
      <c r="LHU3" s="975"/>
      <c r="LHV3" s="975"/>
      <c r="LHW3" s="975"/>
      <c r="LHX3" s="975"/>
      <c r="LHY3" s="975"/>
      <c r="LHZ3" s="975"/>
      <c r="LIA3" s="975"/>
      <c r="LIB3" s="975"/>
      <c r="LIC3" s="975"/>
      <c r="LID3" s="975"/>
      <c r="LIE3" s="975"/>
      <c r="LIF3" s="975"/>
      <c r="LIG3" s="975"/>
      <c r="LIH3" s="975"/>
      <c r="LII3" s="975"/>
      <c r="LIJ3" s="975"/>
      <c r="LIK3" s="975"/>
      <c r="LIL3" s="975"/>
      <c r="LIM3" s="975"/>
      <c r="LIN3" s="975"/>
      <c r="LIO3" s="975"/>
      <c r="LIP3" s="975"/>
      <c r="LIQ3" s="975"/>
      <c r="LIR3" s="975"/>
      <c r="LIS3" s="975"/>
      <c r="LIT3" s="975"/>
      <c r="LIU3" s="975"/>
      <c r="LIV3" s="975"/>
      <c r="LIW3" s="975"/>
      <c r="LIX3" s="975"/>
      <c r="LIY3" s="975"/>
      <c r="LIZ3" s="975"/>
      <c r="LJA3" s="975"/>
      <c r="LJB3" s="975"/>
      <c r="LJC3" s="975"/>
      <c r="LJD3" s="975"/>
      <c r="LJE3" s="975"/>
      <c r="LJF3" s="975"/>
      <c r="LJG3" s="975"/>
      <c r="LJH3" s="975"/>
      <c r="LJI3" s="975"/>
      <c r="LJJ3" s="975"/>
      <c r="LJK3" s="975"/>
      <c r="LJL3" s="975"/>
      <c r="LJM3" s="975"/>
      <c r="LJN3" s="975"/>
      <c r="LJO3" s="975"/>
      <c r="LJP3" s="975"/>
      <c r="LJQ3" s="975"/>
      <c r="LJR3" s="975"/>
      <c r="LJS3" s="975"/>
      <c r="LJT3" s="975"/>
      <c r="LJU3" s="975"/>
      <c r="LJV3" s="975"/>
      <c r="LJW3" s="975"/>
      <c r="LJX3" s="975"/>
      <c r="LJY3" s="975"/>
      <c r="LJZ3" s="975"/>
      <c r="LKA3" s="975"/>
      <c r="LKB3" s="975"/>
      <c r="LKC3" s="975"/>
      <c r="LKD3" s="975"/>
      <c r="LKE3" s="975"/>
      <c r="LKF3" s="975"/>
      <c r="LKG3" s="975"/>
      <c r="LKH3" s="975"/>
      <c r="LKI3" s="975"/>
      <c r="LKJ3" s="975"/>
      <c r="LKK3" s="975"/>
      <c r="LKL3" s="975"/>
      <c r="LKM3" s="975"/>
      <c r="LKN3" s="975"/>
      <c r="LKO3" s="975"/>
      <c r="LKP3" s="975"/>
      <c r="LKQ3" s="975"/>
      <c r="LKR3" s="975"/>
      <c r="LKS3" s="975"/>
      <c r="LKT3" s="975"/>
      <c r="LKU3" s="975"/>
      <c r="LKV3" s="975"/>
      <c r="LKW3" s="975"/>
      <c r="LKX3" s="975"/>
      <c r="LKY3" s="975"/>
      <c r="LKZ3" s="975"/>
      <c r="LLA3" s="975"/>
      <c r="LLB3" s="975"/>
      <c r="LLC3" s="975"/>
      <c r="LLD3" s="975"/>
      <c r="LLE3" s="975"/>
      <c r="LLF3" s="975"/>
      <c r="LLG3" s="975"/>
      <c r="LLH3" s="975"/>
      <c r="LLI3" s="975"/>
      <c r="LLJ3" s="975"/>
      <c r="LLK3" s="975"/>
      <c r="LLL3" s="975"/>
      <c r="LLM3" s="975"/>
      <c r="LLN3" s="975"/>
      <c r="LLO3" s="975"/>
      <c r="LLP3" s="975"/>
      <c r="LLQ3" s="975"/>
      <c r="LLR3" s="975"/>
      <c r="LLS3" s="975"/>
      <c r="LLT3" s="975"/>
      <c r="LLU3" s="975"/>
      <c r="LLV3" s="975"/>
      <c r="LLW3" s="975"/>
      <c r="LLX3" s="975"/>
      <c r="LLY3" s="975"/>
      <c r="LLZ3" s="975"/>
      <c r="LMA3" s="975"/>
      <c r="LMB3" s="975"/>
      <c r="LMC3" s="975"/>
      <c r="LMD3" s="975"/>
      <c r="LME3" s="975"/>
      <c r="LMF3" s="975"/>
      <c r="LMG3" s="975"/>
      <c r="LMH3" s="975"/>
      <c r="LMI3" s="975"/>
      <c r="LMJ3" s="975"/>
      <c r="LMK3" s="975"/>
      <c r="LML3" s="975"/>
      <c r="LMM3" s="975"/>
      <c r="LMN3" s="975"/>
      <c r="LMO3" s="975"/>
      <c r="LMP3" s="975"/>
      <c r="LMQ3" s="975"/>
      <c r="LMR3" s="975"/>
      <c r="LMS3" s="975"/>
      <c r="LMT3" s="975"/>
      <c r="LMU3" s="975"/>
      <c r="LMV3" s="975"/>
      <c r="LMW3" s="975"/>
      <c r="LMX3" s="975"/>
      <c r="LMY3" s="975"/>
      <c r="LMZ3" s="975"/>
      <c r="LNA3" s="975"/>
      <c r="LNB3" s="975"/>
      <c r="LNC3" s="975"/>
      <c r="LND3" s="975"/>
      <c r="LNE3" s="975"/>
      <c r="LNF3" s="975"/>
      <c r="LNG3" s="975"/>
      <c r="LNH3" s="975"/>
      <c r="LNI3" s="975"/>
      <c r="LNJ3" s="975"/>
      <c r="LNK3" s="975"/>
      <c r="LNL3" s="975"/>
      <c r="LNM3" s="975"/>
      <c r="LNN3" s="975"/>
      <c r="LNO3" s="975"/>
      <c r="LNP3" s="975"/>
      <c r="LNQ3" s="975"/>
      <c r="LNR3" s="975"/>
      <c r="LNS3" s="975"/>
      <c r="LNT3" s="975"/>
      <c r="LNU3" s="975"/>
      <c r="LNV3" s="975"/>
      <c r="LNW3" s="975"/>
      <c r="LNX3" s="975"/>
      <c r="LNY3" s="975"/>
      <c r="LNZ3" s="975"/>
      <c r="LOA3" s="975"/>
      <c r="LOB3" s="975"/>
      <c r="LOC3" s="975"/>
      <c r="LOD3" s="975"/>
      <c r="LOE3" s="975"/>
      <c r="LOF3" s="975"/>
      <c r="LOG3" s="975"/>
      <c r="LOH3" s="975"/>
      <c r="LOI3" s="975"/>
      <c r="LOJ3" s="975"/>
      <c r="LOK3" s="975"/>
      <c r="LOL3" s="975"/>
      <c r="LOM3" s="975"/>
      <c r="LON3" s="975"/>
      <c r="LOO3" s="975"/>
      <c r="LOP3" s="975"/>
      <c r="LOQ3" s="975"/>
      <c r="LOR3" s="975"/>
      <c r="LOS3" s="975"/>
      <c r="LOT3" s="975"/>
      <c r="LOU3" s="975"/>
      <c r="LOV3" s="975"/>
      <c r="LOW3" s="975"/>
      <c r="LOX3" s="975"/>
      <c r="LOY3" s="975"/>
      <c r="LOZ3" s="975"/>
      <c r="LPA3" s="975"/>
      <c r="LPB3" s="975"/>
      <c r="LPC3" s="975"/>
      <c r="LPD3" s="975"/>
      <c r="LPE3" s="975"/>
      <c r="LPF3" s="975"/>
      <c r="LPG3" s="975"/>
      <c r="LPH3" s="975"/>
      <c r="LPI3" s="975"/>
      <c r="LPJ3" s="975"/>
      <c r="LPK3" s="975"/>
      <c r="LPL3" s="975"/>
      <c r="LPM3" s="975"/>
      <c r="LPN3" s="975"/>
      <c r="LPO3" s="975"/>
      <c r="LPP3" s="975"/>
      <c r="LPQ3" s="975"/>
      <c r="LPR3" s="975"/>
      <c r="LPS3" s="975"/>
      <c r="LPT3" s="975"/>
      <c r="LPU3" s="975"/>
      <c r="LPV3" s="975"/>
      <c r="LPW3" s="975"/>
      <c r="LPX3" s="975"/>
      <c r="LPY3" s="975"/>
      <c r="LPZ3" s="975"/>
      <c r="LQA3" s="975"/>
      <c r="LQB3" s="975"/>
      <c r="LQC3" s="975"/>
      <c r="LQD3" s="975"/>
      <c r="LQE3" s="975"/>
      <c r="LQF3" s="975"/>
      <c r="LQG3" s="975"/>
      <c r="LQH3" s="975"/>
      <c r="LQI3" s="975"/>
      <c r="LQJ3" s="975"/>
      <c r="LQK3" s="975"/>
      <c r="LQL3" s="975"/>
      <c r="LQM3" s="975"/>
      <c r="LQN3" s="975"/>
      <c r="LQO3" s="975"/>
      <c r="LQP3" s="975"/>
      <c r="LQQ3" s="975"/>
      <c r="LQR3" s="975"/>
      <c r="LQS3" s="975"/>
      <c r="LQT3" s="975"/>
      <c r="LQU3" s="975"/>
      <c r="LQV3" s="975"/>
      <c r="LQW3" s="975"/>
      <c r="LQX3" s="975"/>
      <c r="LQY3" s="975"/>
      <c r="LQZ3" s="975"/>
      <c r="LRA3" s="975"/>
      <c r="LRB3" s="975"/>
      <c r="LRC3" s="975"/>
      <c r="LRD3" s="975"/>
      <c r="LRE3" s="975"/>
      <c r="LRF3" s="975"/>
      <c r="LRG3" s="975"/>
      <c r="LRH3" s="975"/>
      <c r="LRI3" s="975"/>
      <c r="LRJ3" s="975"/>
      <c r="LRK3" s="975"/>
      <c r="LRL3" s="975"/>
      <c r="LRM3" s="975"/>
      <c r="LRN3" s="975"/>
      <c r="LRO3" s="975"/>
      <c r="LRP3" s="975"/>
      <c r="LRQ3" s="975"/>
      <c r="LRR3" s="975"/>
      <c r="LRS3" s="975"/>
      <c r="LRT3" s="975"/>
      <c r="LRU3" s="975"/>
      <c r="LRV3" s="975"/>
      <c r="LRW3" s="975"/>
      <c r="LRX3" s="975"/>
      <c r="LRY3" s="975"/>
      <c r="LRZ3" s="975"/>
      <c r="LSA3" s="975"/>
      <c r="LSB3" s="975"/>
      <c r="LSC3" s="975"/>
      <c r="LSD3" s="975"/>
      <c r="LSE3" s="975"/>
      <c r="LSF3" s="975"/>
      <c r="LSG3" s="975"/>
      <c r="LSH3" s="975"/>
      <c r="LSI3" s="975"/>
      <c r="LSJ3" s="975"/>
      <c r="LSK3" s="975"/>
      <c r="LSL3" s="975"/>
      <c r="LSM3" s="975"/>
      <c r="LSN3" s="975"/>
      <c r="LSO3" s="975"/>
      <c r="LSP3" s="975"/>
      <c r="LSQ3" s="975"/>
      <c r="LSR3" s="975"/>
      <c r="LSS3" s="975"/>
      <c r="LST3" s="975"/>
      <c r="LSU3" s="975"/>
      <c r="LSV3" s="975"/>
      <c r="LSW3" s="975"/>
      <c r="LSX3" s="975"/>
      <c r="LSY3" s="975"/>
      <c r="LSZ3" s="975"/>
      <c r="LTA3" s="975"/>
      <c r="LTB3" s="975"/>
      <c r="LTC3" s="975"/>
      <c r="LTD3" s="975"/>
      <c r="LTE3" s="975"/>
      <c r="LTF3" s="975"/>
      <c r="LTG3" s="975"/>
      <c r="LTH3" s="975"/>
      <c r="LTI3" s="975"/>
      <c r="LTJ3" s="975"/>
      <c r="LTK3" s="975"/>
      <c r="LTL3" s="975"/>
      <c r="LTM3" s="975"/>
      <c r="LTN3" s="975"/>
      <c r="LTO3" s="975"/>
      <c r="LTP3" s="975"/>
      <c r="LTQ3" s="975"/>
      <c r="LTR3" s="975"/>
      <c r="LTS3" s="975"/>
      <c r="LTT3" s="975"/>
      <c r="LTU3" s="975"/>
      <c r="LTV3" s="975"/>
      <c r="LTW3" s="975"/>
      <c r="LTX3" s="975"/>
      <c r="LTY3" s="975"/>
      <c r="LTZ3" s="975"/>
      <c r="LUA3" s="975"/>
      <c r="LUB3" s="975"/>
      <c r="LUC3" s="975"/>
      <c r="LUD3" s="975"/>
      <c r="LUE3" s="975"/>
      <c r="LUF3" s="975"/>
      <c r="LUG3" s="975"/>
      <c r="LUH3" s="975"/>
      <c r="LUI3" s="975"/>
      <c r="LUJ3" s="975"/>
      <c r="LUK3" s="975"/>
      <c r="LUL3" s="975"/>
      <c r="LUM3" s="975"/>
      <c r="LUN3" s="975"/>
      <c r="LUO3" s="975"/>
      <c r="LUP3" s="975"/>
      <c r="LUQ3" s="975"/>
      <c r="LUR3" s="975"/>
      <c r="LUS3" s="975"/>
      <c r="LUT3" s="975"/>
      <c r="LUU3" s="975"/>
      <c r="LUV3" s="975"/>
      <c r="LUW3" s="975"/>
      <c r="LUX3" s="975"/>
      <c r="LUY3" s="975"/>
      <c r="LUZ3" s="975"/>
      <c r="LVA3" s="975"/>
      <c r="LVB3" s="975"/>
      <c r="LVC3" s="975"/>
      <c r="LVD3" s="975"/>
      <c r="LVE3" s="975"/>
      <c r="LVF3" s="975"/>
      <c r="LVG3" s="975"/>
      <c r="LVH3" s="975"/>
      <c r="LVI3" s="975"/>
      <c r="LVJ3" s="975"/>
      <c r="LVK3" s="975"/>
      <c r="LVL3" s="975"/>
      <c r="LVM3" s="975"/>
      <c r="LVN3" s="975"/>
      <c r="LVO3" s="975"/>
      <c r="LVP3" s="975"/>
      <c r="LVQ3" s="975"/>
      <c r="LVR3" s="975"/>
      <c r="LVS3" s="975"/>
      <c r="LVT3" s="975"/>
      <c r="LVU3" s="975"/>
      <c r="LVV3" s="975"/>
      <c r="LVW3" s="975"/>
      <c r="LVX3" s="975"/>
      <c r="LVY3" s="975"/>
      <c r="LVZ3" s="975"/>
      <c r="LWA3" s="975"/>
      <c r="LWB3" s="975"/>
      <c r="LWC3" s="975"/>
      <c r="LWD3" s="975"/>
      <c r="LWE3" s="975"/>
      <c r="LWF3" s="975"/>
      <c r="LWG3" s="975"/>
      <c r="LWH3" s="975"/>
      <c r="LWI3" s="975"/>
      <c r="LWJ3" s="975"/>
      <c r="LWK3" s="975"/>
      <c r="LWL3" s="975"/>
      <c r="LWM3" s="975"/>
      <c r="LWN3" s="975"/>
      <c r="LWO3" s="975"/>
      <c r="LWP3" s="975"/>
      <c r="LWQ3" s="975"/>
      <c r="LWR3" s="975"/>
      <c r="LWS3" s="975"/>
      <c r="LWT3" s="975"/>
      <c r="LWU3" s="975"/>
      <c r="LWV3" s="975"/>
      <c r="LWW3" s="975"/>
      <c r="LWX3" s="975"/>
      <c r="LWY3" s="975"/>
      <c r="LWZ3" s="975"/>
      <c r="LXA3" s="975"/>
      <c r="LXB3" s="975"/>
      <c r="LXC3" s="975"/>
      <c r="LXD3" s="975"/>
      <c r="LXE3" s="975"/>
      <c r="LXF3" s="975"/>
      <c r="LXG3" s="975"/>
      <c r="LXH3" s="975"/>
      <c r="LXI3" s="975"/>
      <c r="LXJ3" s="975"/>
      <c r="LXK3" s="975"/>
      <c r="LXL3" s="975"/>
      <c r="LXM3" s="975"/>
      <c r="LXN3" s="975"/>
      <c r="LXO3" s="975"/>
      <c r="LXP3" s="975"/>
      <c r="LXQ3" s="975"/>
      <c r="LXR3" s="975"/>
      <c r="LXS3" s="975"/>
      <c r="LXT3" s="975"/>
      <c r="LXU3" s="975"/>
      <c r="LXV3" s="975"/>
      <c r="LXW3" s="975"/>
      <c r="LXX3" s="975"/>
      <c r="LXY3" s="975"/>
      <c r="LXZ3" s="975"/>
      <c r="LYA3" s="975"/>
      <c r="LYB3" s="975"/>
      <c r="LYC3" s="975"/>
      <c r="LYD3" s="975"/>
      <c r="LYE3" s="975"/>
      <c r="LYF3" s="975"/>
      <c r="LYG3" s="975"/>
      <c r="LYH3" s="975"/>
      <c r="LYI3" s="975"/>
      <c r="LYJ3" s="975"/>
      <c r="LYK3" s="975"/>
      <c r="LYL3" s="975"/>
      <c r="LYM3" s="975"/>
      <c r="LYN3" s="975"/>
      <c r="LYO3" s="975"/>
      <c r="LYP3" s="975"/>
      <c r="LYQ3" s="975"/>
      <c r="LYR3" s="975"/>
      <c r="LYS3" s="975"/>
      <c r="LYT3" s="975"/>
      <c r="LYU3" s="975"/>
      <c r="LYV3" s="975"/>
      <c r="LYW3" s="975"/>
      <c r="LYX3" s="975"/>
      <c r="LYY3" s="975"/>
      <c r="LYZ3" s="975"/>
      <c r="LZA3" s="975"/>
      <c r="LZB3" s="975"/>
      <c r="LZC3" s="975"/>
      <c r="LZD3" s="975"/>
      <c r="LZE3" s="975"/>
      <c r="LZF3" s="975"/>
      <c r="LZG3" s="975"/>
      <c r="LZH3" s="975"/>
      <c r="LZI3" s="975"/>
      <c r="LZJ3" s="975"/>
      <c r="LZK3" s="975"/>
      <c r="LZL3" s="975"/>
      <c r="LZM3" s="975"/>
      <c r="LZN3" s="975"/>
      <c r="LZO3" s="975"/>
      <c r="LZP3" s="975"/>
      <c r="LZQ3" s="975"/>
      <c r="LZR3" s="975"/>
      <c r="LZS3" s="975"/>
      <c r="LZT3" s="975"/>
      <c r="LZU3" s="975"/>
      <c r="LZV3" s="975"/>
      <c r="LZW3" s="975"/>
      <c r="LZX3" s="975"/>
      <c r="LZY3" s="975"/>
      <c r="LZZ3" s="975"/>
      <c r="MAA3" s="975"/>
      <c r="MAB3" s="975"/>
      <c r="MAC3" s="975"/>
      <c r="MAD3" s="975"/>
      <c r="MAE3" s="975"/>
      <c r="MAF3" s="975"/>
      <c r="MAG3" s="975"/>
      <c r="MAH3" s="975"/>
      <c r="MAI3" s="975"/>
      <c r="MAJ3" s="975"/>
      <c r="MAK3" s="975"/>
      <c r="MAL3" s="975"/>
      <c r="MAM3" s="975"/>
      <c r="MAN3" s="975"/>
      <c r="MAO3" s="975"/>
      <c r="MAP3" s="975"/>
      <c r="MAQ3" s="975"/>
      <c r="MAR3" s="975"/>
      <c r="MAS3" s="975"/>
      <c r="MAT3" s="975"/>
      <c r="MAU3" s="975"/>
      <c r="MAV3" s="975"/>
      <c r="MAW3" s="975"/>
      <c r="MAX3" s="975"/>
      <c r="MAY3" s="975"/>
      <c r="MAZ3" s="975"/>
      <c r="MBA3" s="975"/>
      <c r="MBB3" s="975"/>
      <c r="MBC3" s="975"/>
      <c r="MBD3" s="975"/>
      <c r="MBE3" s="975"/>
      <c r="MBF3" s="975"/>
      <c r="MBG3" s="975"/>
      <c r="MBH3" s="975"/>
      <c r="MBI3" s="975"/>
      <c r="MBJ3" s="975"/>
      <c r="MBK3" s="975"/>
      <c r="MBL3" s="975"/>
      <c r="MBM3" s="975"/>
      <c r="MBN3" s="975"/>
      <c r="MBO3" s="975"/>
      <c r="MBP3" s="975"/>
      <c r="MBQ3" s="975"/>
      <c r="MBR3" s="975"/>
      <c r="MBS3" s="975"/>
      <c r="MBT3" s="975"/>
      <c r="MBU3" s="975"/>
      <c r="MBV3" s="975"/>
      <c r="MBW3" s="975"/>
      <c r="MBX3" s="975"/>
      <c r="MBY3" s="975"/>
      <c r="MBZ3" s="975"/>
      <c r="MCA3" s="975"/>
      <c r="MCB3" s="975"/>
      <c r="MCC3" s="975"/>
      <c r="MCD3" s="975"/>
      <c r="MCE3" s="975"/>
      <c r="MCF3" s="975"/>
      <c r="MCG3" s="975"/>
      <c r="MCH3" s="975"/>
      <c r="MCI3" s="975"/>
      <c r="MCJ3" s="975"/>
      <c r="MCK3" s="975"/>
      <c r="MCL3" s="975"/>
      <c r="MCM3" s="975"/>
      <c r="MCN3" s="975"/>
      <c r="MCO3" s="975"/>
      <c r="MCP3" s="975"/>
      <c r="MCQ3" s="975"/>
      <c r="MCR3" s="975"/>
      <c r="MCS3" s="975"/>
      <c r="MCT3" s="975"/>
      <c r="MCU3" s="975"/>
      <c r="MCV3" s="975"/>
      <c r="MCW3" s="975"/>
      <c r="MCX3" s="975"/>
      <c r="MCY3" s="975"/>
      <c r="MCZ3" s="975"/>
      <c r="MDA3" s="975"/>
      <c r="MDB3" s="975"/>
      <c r="MDC3" s="975"/>
      <c r="MDD3" s="975"/>
      <c r="MDE3" s="975"/>
      <c r="MDF3" s="975"/>
      <c r="MDG3" s="975"/>
      <c r="MDH3" s="975"/>
      <c r="MDI3" s="975"/>
      <c r="MDJ3" s="975"/>
      <c r="MDK3" s="975"/>
      <c r="MDL3" s="975"/>
      <c r="MDM3" s="975"/>
      <c r="MDN3" s="975"/>
      <c r="MDO3" s="975"/>
      <c r="MDP3" s="975"/>
      <c r="MDQ3" s="975"/>
      <c r="MDR3" s="975"/>
      <c r="MDS3" s="975"/>
      <c r="MDT3" s="975"/>
      <c r="MDU3" s="975"/>
      <c r="MDV3" s="975"/>
      <c r="MDW3" s="975"/>
      <c r="MDX3" s="975"/>
      <c r="MDY3" s="975"/>
      <c r="MDZ3" s="975"/>
      <c r="MEA3" s="975"/>
      <c r="MEB3" s="975"/>
      <c r="MEC3" s="975"/>
      <c r="MED3" s="975"/>
      <c r="MEE3" s="975"/>
      <c r="MEF3" s="975"/>
      <c r="MEG3" s="975"/>
      <c r="MEH3" s="975"/>
      <c r="MEI3" s="975"/>
      <c r="MEJ3" s="975"/>
      <c r="MEK3" s="975"/>
      <c r="MEL3" s="975"/>
      <c r="MEM3" s="975"/>
      <c r="MEN3" s="975"/>
      <c r="MEO3" s="975"/>
      <c r="MEP3" s="975"/>
      <c r="MEQ3" s="975"/>
      <c r="MER3" s="975"/>
      <c r="MES3" s="975"/>
      <c r="MET3" s="975"/>
      <c r="MEU3" s="975"/>
      <c r="MEV3" s="975"/>
      <c r="MEW3" s="975"/>
      <c r="MEX3" s="975"/>
      <c r="MEY3" s="975"/>
      <c r="MEZ3" s="975"/>
      <c r="MFA3" s="975"/>
      <c r="MFB3" s="975"/>
      <c r="MFC3" s="975"/>
      <c r="MFD3" s="975"/>
      <c r="MFE3" s="975"/>
      <c r="MFF3" s="975"/>
      <c r="MFG3" s="975"/>
      <c r="MFH3" s="975"/>
      <c r="MFI3" s="975"/>
      <c r="MFJ3" s="975"/>
      <c r="MFK3" s="975"/>
      <c r="MFL3" s="975"/>
      <c r="MFM3" s="975"/>
      <c r="MFN3" s="975"/>
      <c r="MFO3" s="975"/>
      <c r="MFP3" s="975"/>
      <c r="MFQ3" s="975"/>
      <c r="MFR3" s="975"/>
      <c r="MFS3" s="975"/>
      <c r="MFT3" s="975"/>
      <c r="MFU3" s="975"/>
      <c r="MFV3" s="975"/>
      <c r="MFW3" s="975"/>
      <c r="MFX3" s="975"/>
      <c r="MFY3" s="975"/>
      <c r="MFZ3" s="975"/>
      <c r="MGA3" s="975"/>
      <c r="MGB3" s="975"/>
      <c r="MGC3" s="975"/>
      <c r="MGD3" s="975"/>
      <c r="MGE3" s="975"/>
      <c r="MGF3" s="975"/>
      <c r="MGG3" s="975"/>
      <c r="MGH3" s="975"/>
      <c r="MGI3" s="975"/>
      <c r="MGJ3" s="975"/>
      <c r="MGK3" s="975"/>
      <c r="MGL3" s="975"/>
      <c r="MGM3" s="975"/>
      <c r="MGN3" s="975"/>
      <c r="MGO3" s="975"/>
      <c r="MGP3" s="975"/>
      <c r="MGQ3" s="975"/>
      <c r="MGR3" s="975"/>
      <c r="MGS3" s="975"/>
      <c r="MGT3" s="975"/>
      <c r="MGU3" s="975"/>
      <c r="MGV3" s="975"/>
      <c r="MGW3" s="975"/>
      <c r="MGX3" s="975"/>
      <c r="MGY3" s="975"/>
      <c r="MGZ3" s="975"/>
      <c r="MHA3" s="975"/>
      <c r="MHB3" s="975"/>
      <c r="MHC3" s="975"/>
      <c r="MHD3" s="975"/>
      <c r="MHE3" s="975"/>
      <c r="MHF3" s="975"/>
      <c r="MHG3" s="975"/>
      <c r="MHH3" s="975"/>
      <c r="MHI3" s="975"/>
      <c r="MHJ3" s="975"/>
      <c r="MHK3" s="975"/>
      <c r="MHL3" s="975"/>
      <c r="MHM3" s="975"/>
      <c r="MHN3" s="975"/>
      <c r="MHO3" s="975"/>
      <c r="MHP3" s="975"/>
      <c r="MHQ3" s="975"/>
      <c r="MHR3" s="975"/>
      <c r="MHS3" s="975"/>
      <c r="MHT3" s="975"/>
      <c r="MHU3" s="975"/>
      <c r="MHV3" s="975"/>
      <c r="MHW3" s="975"/>
      <c r="MHX3" s="975"/>
      <c r="MHY3" s="975"/>
      <c r="MHZ3" s="975"/>
      <c r="MIA3" s="975"/>
      <c r="MIB3" s="975"/>
      <c r="MIC3" s="975"/>
      <c r="MID3" s="975"/>
      <c r="MIE3" s="975"/>
      <c r="MIF3" s="975"/>
      <c r="MIG3" s="975"/>
      <c r="MIH3" s="975"/>
      <c r="MII3" s="975"/>
      <c r="MIJ3" s="975"/>
      <c r="MIK3" s="975"/>
      <c r="MIL3" s="975"/>
      <c r="MIM3" s="975"/>
      <c r="MIN3" s="975"/>
      <c r="MIO3" s="975"/>
      <c r="MIP3" s="975"/>
      <c r="MIQ3" s="975"/>
      <c r="MIR3" s="975"/>
      <c r="MIS3" s="975"/>
      <c r="MIT3" s="975"/>
      <c r="MIU3" s="975"/>
      <c r="MIV3" s="975"/>
      <c r="MIW3" s="975"/>
      <c r="MIX3" s="975"/>
      <c r="MIY3" s="975"/>
      <c r="MIZ3" s="975"/>
      <c r="MJA3" s="975"/>
      <c r="MJB3" s="975"/>
      <c r="MJC3" s="975"/>
      <c r="MJD3" s="975"/>
      <c r="MJE3" s="975"/>
      <c r="MJF3" s="975"/>
      <c r="MJG3" s="975"/>
      <c r="MJH3" s="975"/>
      <c r="MJI3" s="975"/>
      <c r="MJJ3" s="975"/>
      <c r="MJK3" s="975"/>
      <c r="MJL3" s="975"/>
      <c r="MJM3" s="975"/>
      <c r="MJN3" s="975"/>
      <c r="MJO3" s="975"/>
      <c r="MJP3" s="975"/>
      <c r="MJQ3" s="975"/>
      <c r="MJR3" s="975"/>
      <c r="MJS3" s="975"/>
      <c r="MJT3" s="975"/>
      <c r="MJU3" s="975"/>
      <c r="MJV3" s="975"/>
      <c r="MJW3" s="975"/>
      <c r="MJX3" s="975"/>
      <c r="MJY3" s="975"/>
      <c r="MJZ3" s="975"/>
      <c r="MKA3" s="975"/>
      <c r="MKB3" s="975"/>
      <c r="MKC3" s="975"/>
      <c r="MKD3" s="975"/>
      <c r="MKE3" s="975"/>
      <c r="MKF3" s="975"/>
      <c r="MKG3" s="975"/>
      <c r="MKH3" s="975"/>
      <c r="MKI3" s="975"/>
      <c r="MKJ3" s="975"/>
      <c r="MKK3" s="975"/>
      <c r="MKL3" s="975"/>
      <c r="MKM3" s="975"/>
      <c r="MKN3" s="975"/>
      <c r="MKO3" s="975"/>
      <c r="MKP3" s="975"/>
      <c r="MKQ3" s="975"/>
      <c r="MKR3" s="975"/>
      <c r="MKS3" s="975"/>
      <c r="MKT3" s="975"/>
      <c r="MKU3" s="975"/>
      <c r="MKV3" s="975"/>
      <c r="MKW3" s="975"/>
      <c r="MKX3" s="975"/>
      <c r="MKY3" s="975"/>
      <c r="MKZ3" s="975"/>
      <c r="MLA3" s="975"/>
      <c r="MLB3" s="975"/>
      <c r="MLC3" s="975"/>
      <c r="MLD3" s="975"/>
      <c r="MLE3" s="975"/>
      <c r="MLF3" s="975"/>
      <c r="MLG3" s="975"/>
      <c r="MLH3" s="975"/>
      <c r="MLI3" s="975"/>
      <c r="MLJ3" s="975"/>
      <c r="MLK3" s="975"/>
      <c r="MLL3" s="975"/>
      <c r="MLM3" s="975"/>
      <c r="MLN3" s="975"/>
      <c r="MLO3" s="975"/>
      <c r="MLP3" s="975"/>
      <c r="MLQ3" s="975"/>
      <c r="MLR3" s="975"/>
      <c r="MLS3" s="975"/>
      <c r="MLT3" s="975"/>
      <c r="MLU3" s="975"/>
      <c r="MLV3" s="975"/>
      <c r="MLW3" s="975"/>
      <c r="MLX3" s="975"/>
      <c r="MLY3" s="975"/>
      <c r="MLZ3" s="975"/>
      <c r="MMA3" s="975"/>
      <c r="MMB3" s="975"/>
      <c r="MMC3" s="975"/>
      <c r="MMD3" s="975"/>
      <c r="MME3" s="975"/>
      <c r="MMF3" s="975"/>
      <c r="MMG3" s="975"/>
      <c r="MMH3" s="975"/>
      <c r="MMI3" s="975"/>
      <c r="MMJ3" s="975"/>
      <c r="MMK3" s="975"/>
      <c r="MML3" s="975"/>
      <c r="MMM3" s="975"/>
      <c r="MMN3" s="975"/>
      <c r="MMO3" s="975"/>
      <c r="MMP3" s="975"/>
      <c r="MMQ3" s="975"/>
      <c r="MMR3" s="975"/>
      <c r="MMS3" s="975"/>
      <c r="MMT3" s="975"/>
      <c r="MMU3" s="975"/>
      <c r="MMV3" s="975"/>
      <c r="MMW3" s="975"/>
      <c r="MMX3" s="975"/>
      <c r="MMY3" s="975"/>
      <c r="MMZ3" s="975"/>
      <c r="MNA3" s="975"/>
      <c r="MNB3" s="975"/>
      <c r="MNC3" s="975"/>
      <c r="MND3" s="975"/>
      <c r="MNE3" s="975"/>
      <c r="MNF3" s="975"/>
      <c r="MNG3" s="975"/>
      <c r="MNH3" s="975"/>
      <c r="MNI3" s="975"/>
      <c r="MNJ3" s="975"/>
      <c r="MNK3" s="975"/>
      <c r="MNL3" s="975"/>
      <c r="MNM3" s="975"/>
      <c r="MNN3" s="975"/>
      <c r="MNO3" s="975"/>
      <c r="MNP3" s="975"/>
      <c r="MNQ3" s="975"/>
      <c r="MNR3" s="975"/>
      <c r="MNS3" s="975"/>
      <c r="MNT3" s="975"/>
      <c r="MNU3" s="975"/>
      <c r="MNV3" s="975"/>
      <c r="MNW3" s="975"/>
      <c r="MNX3" s="975"/>
      <c r="MNY3" s="975"/>
      <c r="MNZ3" s="975"/>
      <c r="MOA3" s="975"/>
      <c r="MOB3" s="975"/>
      <c r="MOC3" s="975"/>
      <c r="MOD3" s="975"/>
      <c r="MOE3" s="975"/>
      <c r="MOF3" s="975"/>
      <c r="MOG3" s="975"/>
      <c r="MOH3" s="975"/>
      <c r="MOI3" s="975"/>
      <c r="MOJ3" s="975"/>
      <c r="MOK3" s="975"/>
      <c r="MOL3" s="975"/>
      <c r="MOM3" s="975"/>
      <c r="MON3" s="975"/>
      <c r="MOO3" s="975"/>
      <c r="MOP3" s="975"/>
      <c r="MOQ3" s="975"/>
      <c r="MOR3" s="975"/>
      <c r="MOS3" s="975"/>
      <c r="MOT3" s="975"/>
      <c r="MOU3" s="975"/>
      <c r="MOV3" s="975"/>
      <c r="MOW3" s="975"/>
      <c r="MOX3" s="975"/>
      <c r="MOY3" s="975"/>
      <c r="MOZ3" s="975"/>
      <c r="MPA3" s="975"/>
      <c r="MPB3" s="975"/>
      <c r="MPC3" s="975"/>
      <c r="MPD3" s="975"/>
      <c r="MPE3" s="975"/>
      <c r="MPF3" s="975"/>
      <c r="MPG3" s="975"/>
      <c r="MPH3" s="975"/>
      <c r="MPI3" s="975"/>
      <c r="MPJ3" s="975"/>
      <c r="MPK3" s="975"/>
      <c r="MPL3" s="975"/>
      <c r="MPM3" s="975"/>
      <c r="MPN3" s="975"/>
      <c r="MPO3" s="975"/>
      <c r="MPP3" s="975"/>
      <c r="MPQ3" s="975"/>
      <c r="MPR3" s="975"/>
      <c r="MPS3" s="975"/>
      <c r="MPT3" s="975"/>
      <c r="MPU3" s="975"/>
      <c r="MPV3" s="975"/>
      <c r="MPW3" s="975"/>
      <c r="MPX3" s="975"/>
      <c r="MPY3" s="975"/>
      <c r="MPZ3" s="975"/>
      <c r="MQA3" s="975"/>
      <c r="MQB3" s="975"/>
      <c r="MQC3" s="975"/>
      <c r="MQD3" s="975"/>
      <c r="MQE3" s="975"/>
      <c r="MQF3" s="975"/>
      <c r="MQG3" s="975"/>
      <c r="MQH3" s="975"/>
      <c r="MQI3" s="975"/>
      <c r="MQJ3" s="975"/>
      <c r="MQK3" s="975"/>
      <c r="MQL3" s="975"/>
      <c r="MQM3" s="975"/>
      <c r="MQN3" s="975"/>
      <c r="MQO3" s="975"/>
      <c r="MQP3" s="975"/>
      <c r="MQQ3" s="975"/>
      <c r="MQR3" s="975"/>
      <c r="MQS3" s="975"/>
      <c r="MQT3" s="975"/>
      <c r="MQU3" s="975"/>
      <c r="MQV3" s="975"/>
      <c r="MQW3" s="975"/>
      <c r="MQX3" s="975"/>
      <c r="MQY3" s="975"/>
      <c r="MQZ3" s="975"/>
      <c r="MRA3" s="975"/>
      <c r="MRB3" s="975"/>
      <c r="MRC3" s="975"/>
      <c r="MRD3" s="975"/>
      <c r="MRE3" s="975"/>
      <c r="MRF3" s="975"/>
      <c r="MRG3" s="975"/>
      <c r="MRH3" s="975"/>
      <c r="MRI3" s="975"/>
      <c r="MRJ3" s="975"/>
      <c r="MRK3" s="975"/>
      <c r="MRL3" s="975"/>
      <c r="MRM3" s="975"/>
      <c r="MRN3" s="975"/>
      <c r="MRO3" s="975"/>
      <c r="MRP3" s="975"/>
      <c r="MRQ3" s="975"/>
      <c r="MRR3" s="975"/>
      <c r="MRS3" s="975"/>
      <c r="MRT3" s="975"/>
      <c r="MRU3" s="975"/>
      <c r="MRV3" s="975"/>
      <c r="MRW3" s="975"/>
      <c r="MRX3" s="975"/>
      <c r="MRY3" s="975"/>
      <c r="MRZ3" s="975"/>
      <c r="MSA3" s="975"/>
      <c r="MSB3" s="975"/>
      <c r="MSC3" s="975"/>
      <c r="MSD3" s="975"/>
      <c r="MSE3" s="975"/>
      <c r="MSF3" s="975"/>
      <c r="MSG3" s="975"/>
      <c r="MSH3" s="975"/>
      <c r="MSI3" s="975"/>
      <c r="MSJ3" s="975"/>
      <c r="MSK3" s="975"/>
      <c r="MSL3" s="975"/>
      <c r="MSM3" s="975"/>
      <c r="MSN3" s="975"/>
      <c r="MSO3" s="975"/>
      <c r="MSP3" s="975"/>
      <c r="MSQ3" s="975"/>
      <c r="MSR3" s="975"/>
      <c r="MSS3" s="975"/>
      <c r="MST3" s="975"/>
      <c r="MSU3" s="975"/>
      <c r="MSV3" s="975"/>
      <c r="MSW3" s="975"/>
      <c r="MSX3" s="975"/>
      <c r="MSY3" s="975"/>
      <c r="MSZ3" s="975"/>
      <c r="MTA3" s="975"/>
      <c r="MTB3" s="975"/>
      <c r="MTC3" s="975"/>
      <c r="MTD3" s="975"/>
      <c r="MTE3" s="975"/>
      <c r="MTF3" s="975"/>
      <c r="MTG3" s="975"/>
      <c r="MTH3" s="975"/>
      <c r="MTI3" s="975"/>
      <c r="MTJ3" s="975"/>
      <c r="MTK3" s="975"/>
      <c r="MTL3" s="975"/>
      <c r="MTM3" s="975"/>
      <c r="MTN3" s="975"/>
      <c r="MTO3" s="975"/>
      <c r="MTP3" s="975"/>
      <c r="MTQ3" s="975"/>
      <c r="MTR3" s="975"/>
      <c r="MTS3" s="975"/>
      <c r="MTT3" s="975"/>
      <c r="MTU3" s="975"/>
      <c r="MTV3" s="975"/>
      <c r="MTW3" s="975"/>
      <c r="MTX3" s="975"/>
      <c r="MTY3" s="975"/>
      <c r="MTZ3" s="975"/>
      <c r="MUA3" s="975"/>
      <c r="MUB3" s="975"/>
      <c r="MUC3" s="975"/>
      <c r="MUD3" s="975"/>
      <c r="MUE3" s="975"/>
      <c r="MUF3" s="975"/>
      <c r="MUG3" s="975"/>
      <c r="MUH3" s="975"/>
      <c r="MUI3" s="975"/>
      <c r="MUJ3" s="975"/>
      <c r="MUK3" s="975"/>
      <c r="MUL3" s="975"/>
      <c r="MUM3" s="975"/>
      <c r="MUN3" s="975"/>
      <c r="MUO3" s="975"/>
      <c r="MUP3" s="975"/>
      <c r="MUQ3" s="975"/>
      <c r="MUR3" s="975"/>
      <c r="MUS3" s="975"/>
      <c r="MUT3" s="975"/>
      <c r="MUU3" s="975"/>
      <c r="MUV3" s="975"/>
      <c r="MUW3" s="975"/>
      <c r="MUX3" s="975"/>
      <c r="MUY3" s="975"/>
      <c r="MUZ3" s="975"/>
      <c r="MVA3" s="975"/>
      <c r="MVB3" s="975"/>
      <c r="MVC3" s="975"/>
      <c r="MVD3" s="975"/>
      <c r="MVE3" s="975"/>
      <c r="MVF3" s="975"/>
      <c r="MVG3" s="975"/>
      <c r="MVH3" s="975"/>
      <c r="MVI3" s="975"/>
      <c r="MVJ3" s="975"/>
      <c r="MVK3" s="975"/>
      <c r="MVL3" s="975"/>
      <c r="MVM3" s="975"/>
      <c r="MVN3" s="975"/>
      <c r="MVO3" s="975"/>
      <c r="MVP3" s="975"/>
      <c r="MVQ3" s="975"/>
      <c r="MVR3" s="975"/>
      <c r="MVS3" s="975"/>
      <c r="MVT3" s="975"/>
      <c r="MVU3" s="975"/>
      <c r="MVV3" s="975"/>
      <c r="MVW3" s="975"/>
      <c r="MVX3" s="975"/>
      <c r="MVY3" s="975"/>
      <c r="MVZ3" s="975"/>
      <c r="MWA3" s="975"/>
      <c r="MWB3" s="975"/>
      <c r="MWC3" s="975"/>
      <c r="MWD3" s="975"/>
      <c r="MWE3" s="975"/>
      <c r="MWF3" s="975"/>
      <c r="MWG3" s="975"/>
      <c r="MWH3" s="975"/>
      <c r="MWI3" s="975"/>
      <c r="MWJ3" s="975"/>
      <c r="MWK3" s="975"/>
      <c r="MWL3" s="975"/>
      <c r="MWM3" s="975"/>
      <c r="MWN3" s="975"/>
      <c r="MWO3" s="975"/>
      <c r="MWP3" s="975"/>
      <c r="MWQ3" s="975"/>
      <c r="MWR3" s="975"/>
      <c r="MWS3" s="975"/>
      <c r="MWT3" s="975"/>
      <c r="MWU3" s="975"/>
      <c r="MWV3" s="975"/>
      <c r="MWW3" s="975"/>
      <c r="MWX3" s="975"/>
      <c r="MWY3" s="975"/>
      <c r="MWZ3" s="975"/>
      <c r="MXA3" s="975"/>
      <c r="MXB3" s="975"/>
      <c r="MXC3" s="975"/>
      <c r="MXD3" s="975"/>
      <c r="MXE3" s="975"/>
      <c r="MXF3" s="975"/>
      <c r="MXG3" s="975"/>
      <c r="MXH3" s="975"/>
      <c r="MXI3" s="975"/>
      <c r="MXJ3" s="975"/>
      <c r="MXK3" s="975"/>
      <c r="MXL3" s="975"/>
      <c r="MXM3" s="975"/>
      <c r="MXN3" s="975"/>
      <c r="MXO3" s="975"/>
      <c r="MXP3" s="975"/>
      <c r="MXQ3" s="975"/>
      <c r="MXR3" s="975"/>
      <c r="MXS3" s="975"/>
      <c r="MXT3" s="975"/>
      <c r="MXU3" s="975"/>
      <c r="MXV3" s="975"/>
      <c r="MXW3" s="975"/>
      <c r="MXX3" s="975"/>
      <c r="MXY3" s="975"/>
      <c r="MXZ3" s="975"/>
      <c r="MYA3" s="975"/>
      <c r="MYB3" s="975"/>
      <c r="MYC3" s="975"/>
      <c r="MYD3" s="975"/>
      <c r="MYE3" s="975"/>
      <c r="MYF3" s="975"/>
      <c r="MYG3" s="975"/>
      <c r="MYH3" s="975"/>
      <c r="MYI3" s="975"/>
      <c r="MYJ3" s="975"/>
      <c r="MYK3" s="975"/>
      <c r="MYL3" s="975"/>
      <c r="MYM3" s="975"/>
      <c r="MYN3" s="975"/>
      <c r="MYO3" s="975"/>
      <c r="MYP3" s="975"/>
      <c r="MYQ3" s="975"/>
      <c r="MYR3" s="975"/>
      <c r="MYS3" s="975"/>
      <c r="MYT3" s="975"/>
      <c r="MYU3" s="975"/>
      <c r="MYV3" s="975"/>
      <c r="MYW3" s="975"/>
      <c r="MYX3" s="975"/>
      <c r="MYY3" s="975"/>
      <c r="MYZ3" s="975"/>
      <c r="MZA3" s="975"/>
      <c r="MZB3" s="975"/>
      <c r="MZC3" s="975"/>
      <c r="MZD3" s="975"/>
      <c r="MZE3" s="975"/>
      <c r="MZF3" s="975"/>
      <c r="MZG3" s="975"/>
      <c r="MZH3" s="975"/>
      <c r="MZI3" s="975"/>
      <c r="MZJ3" s="975"/>
      <c r="MZK3" s="975"/>
      <c r="MZL3" s="975"/>
      <c r="MZM3" s="975"/>
      <c r="MZN3" s="975"/>
      <c r="MZO3" s="975"/>
      <c r="MZP3" s="975"/>
      <c r="MZQ3" s="975"/>
      <c r="MZR3" s="975"/>
      <c r="MZS3" s="975"/>
      <c r="MZT3" s="975"/>
      <c r="MZU3" s="975"/>
      <c r="MZV3" s="975"/>
      <c r="MZW3" s="975"/>
      <c r="MZX3" s="975"/>
      <c r="MZY3" s="975"/>
      <c r="MZZ3" s="975"/>
      <c r="NAA3" s="975"/>
      <c r="NAB3" s="975"/>
      <c r="NAC3" s="975"/>
      <c r="NAD3" s="975"/>
      <c r="NAE3" s="975"/>
      <c r="NAF3" s="975"/>
      <c r="NAG3" s="975"/>
      <c r="NAH3" s="975"/>
      <c r="NAI3" s="975"/>
      <c r="NAJ3" s="975"/>
      <c r="NAK3" s="975"/>
      <c r="NAL3" s="975"/>
      <c r="NAM3" s="975"/>
      <c r="NAN3" s="975"/>
      <c r="NAO3" s="975"/>
      <c r="NAP3" s="975"/>
      <c r="NAQ3" s="975"/>
      <c r="NAR3" s="975"/>
      <c r="NAS3" s="975"/>
      <c r="NAT3" s="975"/>
      <c r="NAU3" s="975"/>
      <c r="NAV3" s="975"/>
      <c r="NAW3" s="975"/>
      <c r="NAX3" s="975"/>
      <c r="NAY3" s="975"/>
      <c r="NAZ3" s="975"/>
      <c r="NBA3" s="975"/>
      <c r="NBB3" s="975"/>
      <c r="NBC3" s="975"/>
      <c r="NBD3" s="975"/>
      <c r="NBE3" s="975"/>
      <c r="NBF3" s="975"/>
      <c r="NBG3" s="975"/>
      <c r="NBH3" s="975"/>
      <c r="NBI3" s="975"/>
      <c r="NBJ3" s="975"/>
      <c r="NBK3" s="975"/>
      <c r="NBL3" s="975"/>
      <c r="NBM3" s="975"/>
      <c r="NBN3" s="975"/>
      <c r="NBO3" s="975"/>
      <c r="NBP3" s="975"/>
      <c r="NBQ3" s="975"/>
      <c r="NBR3" s="975"/>
      <c r="NBS3" s="975"/>
      <c r="NBT3" s="975"/>
      <c r="NBU3" s="975"/>
      <c r="NBV3" s="975"/>
      <c r="NBW3" s="975"/>
      <c r="NBX3" s="975"/>
      <c r="NBY3" s="975"/>
      <c r="NBZ3" s="975"/>
      <c r="NCA3" s="975"/>
      <c r="NCB3" s="975"/>
      <c r="NCC3" s="975"/>
      <c r="NCD3" s="975"/>
      <c r="NCE3" s="975"/>
      <c r="NCF3" s="975"/>
      <c r="NCG3" s="975"/>
      <c r="NCH3" s="975"/>
      <c r="NCI3" s="975"/>
      <c r="NCJ3" s="975"/>
      <c r="NCK3" s="975"/>
      <c r="NCL3" s="975"/>
      <c r="NCM3" s="975"/>
      <c r="NCN3" s="975"/>
      <c r="NCO3" s="975"/>
      <c r="NCP3" s="975"/>
      <c r="NCQ3" s="975"/>
      <c r="NCR3" s="975"/>
      <c r="NCS3" s="975"/>
      <c r="NCT3" s="975"/>
      <c r="NCU3" s="975"/>
      <c r="NCV3" s="975"/>
      <c r="NCW3" s="975"/>
      <c r="NCX3" s="975"/>
      <c r="NCY3" s="975"/>
      <c r="NCZ3" s="975"/>
      <c r="NDA3" s="975"/>
      <c r="NDB3" s="975"/>
      <c r="NDC3" s="975"/>
      <c r="NDD3" s="975"/>
      <c r="NDE3" s="975"/>
      <c r="NDF3" s="975"/>
      <c r="NDG3" s="975"/>
      <c r="NDH3" s="975"/>
      <c r="NDI3" s="975"/>
      <c r="NDJ3" s="975"/>
      <c r="NDK3" s="975"/>
      <c r="NDL3" s="975"/>
      <c r="NDM3" s="975"/>
      <c r="NDN3" s="975"/>
      <c r="NDO3" s="975"/>
      <c r="NDP3" s="975"/>
      <c r="NDQ3" s="975"/>
      <c r="NDR3" s="975"/>
      <c r="NDS3" s="975"/>
      <c r="NDT3" s="975"/>
      <c r="NDU3" s="975"/>
      <c r="NDV3" s="975"/>
      <c r="NDW3" s="975"/>
      <c r="NDX3" s="975"/>
      <c r="NDY3" s="975"/>
      <c r="NDZ3" s="975"/>
      <c r="NEA3" s="975"/>
      <c r="NEB3" s="975"/>
      <c r="NEC3" s="975"/>
      <c r="NED3" s="975"/>
      <c r="NEE3" s="975"/>
      <c r="NEF3" s="975"/>
      <c r="NEG3" s="975"/>
      <c r="NEH3" s="975"/>
      <c r="NEI3" s="975"/>
      <c r="NEJ3" s="975"/>
      <c r="NEK3" s="975"/>
      <c r="NEL3" s="975"/>
      <c r="NEM3" s="975"/>
      <c r="NEN3" s="975"/>
      <c r="NEO3" s="975"/>
      <c r="NEP3" s="975"/>
      <c r="NEQ3" s="975"/>
      <c r="NER3" s="975"/>
      <c r="NES3" s="975"/>
      <c r="NET3" s="975"/>
      <c r="NEU3" s="975"/>
      <c r="NEV3" s="975"/>
      <c r="NEW3" s="975"/>
      <c r="NEX3" s="975"/>
      <c r="NEY3" s="975"/>
      <c r="NEZ3" s="975"/>
      <c r="NFA3" s="975"/>
      <c r="NFB3" s="975"/>
      <c r="NFC3" s="975"/>
      <c r="NFD3" s="975"/>
      <c r="NFE3" s="975"/>
      <c r="NFF3" s="975"/>
      <c r="NFG3" s="975"/>
      <c r="NFH3" s="975"/>
      <c r="NFI3" s="975"/>
      <c r="NFJ3" s="975"/>
      <c r="NFK3" s="975"/>
      <c r="NFL3" s="975"/>
      <c r="NFM3" s="975"/>
      <c r="NFN3" s="975"/>
      <c r="NFO3" s="975"/>
      <c r="NFP3" s="975"/>
      <c r="NFQ3" s="975"/>
      <c r="NFR3" s="975"/>
      <c r="NFS3" s="975"/>
      <c r="NFT3" s="975"/>
      <c r="NFU3" s="975"/>
      <c r="NFV3" s="975"/>
      <c r="NFW3" s="975"/>
      <c r="NFX3" s="975"/>
      <c r="NFY3" s="975"/>
      <c r="NFZ3" s="975"/>
      <c r="NGA3" s="975"/>
      <c r="NGB3" s="975"/>
      <c r="NGC3" s="975"/>
      <c r="NGD3" s="975"/>
      <c r="NGE3" s="975"/>
      <c r="NGF3" s="975"/>
      <c r="NGG3" s="975"/>
      <c r="NGH3" s="975"/>
      <c r="NGI3" s="975"/>
      <c r="NGJ3" s="975"/>
      <c r="NGK3" s="975"/>
      <c r="NGL3" s="975"/>
      <c r="NGM3" s="975"/>
      <c r="NGN3" s="975"/>
      <c r="NGO3" s="975"/>
      <c r="NGP3" s="975"/>
      <c r="NGQ3" s="975"/>
      <c r="NGR3" s="975"/>
      <c r="NGS3" s="975"/>
      <c r="NGT3" s="975"/>
      <c r="NGU3" s="975"/>
      <c r="NGV3" s="975"/>
      <c r="NGW3" s="975"/>
      <c r="NGX3" s="975"/>
      <c r="NGY3" s="975"/>
      <c r="NGZ3" s="975"/>
      <c r="NHA3" s="975"/>
      <c r="NHB3" s="975"/>
      <c r="NHC3" s="975"/>
      <c r="NHD3" s="975"/>
      <c r="NHE3" s="975"/>
      <c r="NHF3" s="975"/>
      <c r="NHG3" s="975"/>
      <c r="NHH3" s="975"/>
      <c r="NHI3" s="975"/>
      <c r="NHJ3" s="975"/>
      <c r="NHK3" s="975"/>
      <c r="NHL3" s="975"/>
      <c r="NHM3" s="975"/>
      <c r="NHN3" s="975"/>
      <c r="NHO3" s="975"/>
      <c r="NHP3" s="975"/>
      <c r="NHQ3" s="975"/>
      <c r="NHR3" s="975"/>
      <c r="NHS3" s="975"/>
      <c r="NHT3" s="975"/>
      <c r="NHU3" s="975"/>
      <c r="NHV3" s="975"/>
      <c r="NHW3" s="975"/>
      <c r="NHX3" s="975"/>
      <c r="NHY3" s="975"/>
      <c r="NHZ3" s="975"/>
      <c r="NIA3" s="975"/>
      <c r="NIB3" s="975"/>
      <c r="NIC3" s="975"/>
      <c r="NID3" s="975"/>
      <c r="NIE3" s="975"/>
      <c r="NIF3" s="975"/>
      <c r="NIG3" s="975"/>
      <c r="NIH3" s="975"/>
      <c r="NII3" s="975"/>
      <c r="NIJ3" s="975"/>
      <c r="NIK3" s="975"/>
      <c r="NIL3" s="975"/>
      <c r="NIM3" s="975"/>
      <c r="NIN3" s="975"/>
      <c r="NIO3" s="975"/>
      <c r="NIP3" s="975"/>
      <c r="NIQ3" s="975"/>
      <c r="NIR3" s="975"/>
      <c r="NIS3" s="975"/>
      <c r="NIT3" s="975"/>
      <c r="NIU3" s="975"/>
      <c r="NIV3" s="975"/>
      <c r="NIW3" s="975"/>
      <c r="NIX3" s="975"/>
      <c r="NIY3" s="975"/>
      <c r="NIZ3" s="975"/>
      <c r="NJA3" s="975"/>
      <c r="NJB3" s="975"/>
      <c r="NJC3" s="975"/>
      <c r="NJD3" s="975"/>
      <c r="NJE3" s="975"/>
      <c r="NJF3" s="975"/>
      <c r="NJG3" s="975"/>
      <c r="NJH3" s="975"/>
      <c r="NJI3" s="975"/>
      <c r="NJJ3" s="975"/>
      <c r="NJK3" s="975"/>
      <c r="NJL3" s="975"/>
      <c r="NJM3" s="975"/>
      <c r="NJN3" s="975"/>
      <c r="NJO3" s="975"/>
      <c r="NJP3" s="975"/>
      <c r="NJQ3" s="975"/>
      <c r="NJR3" s="975"/>
      <c r="NJS3" s="975"/>
      <c r="NJT3" s="975"/>
      <c r="NJU3" s="975"/>
      <c r="NJV3" s="975"/>
      <c r="NJW3" s="975"/>
      <c r="NJX3" s="975"/>
      <c r="NJY3" s="975"/>
      <c r="NJZ3" s="975"/>
      <c r="NKA3" s="975"/>
      <c r="NKB3" s="975"/>
      <c r="NKC3" s="975"/>
      <c r="NKD3" s="975"/>
      <c r="NKE3" s="975"/>
      <c r="NKF3" s="975"/>
      <c r="NKG3" s="975"/>
      <c r="NKH3" s="975"/>
      <c r="NKI3" s="975"/>
      <c r="NKJ3" s="975"/>
      <c r="NKK3" s="975"/>
      <c r="NKL3" s="975"/>
      <c r="NKM3" s="975"/>
      <c r="NKN3" s="975"/>
      <c r="NKO3" s="975"/>
      <c r="NKP3" s="975"/>
      <c r="NKQ3" s="975"/>
      <c r="NKR3" s="975"/>
      <c r="NKS3" s="975"/>
      <c r="NKT3" s="975"/>
      <c r="NKU3" s="975"/>
      <c r="NKV3" s="975"/>
      <c r="NKW3" s="975"/>
      <c r="NKX3" s="975"/>
      <c r="NKY3" s="975"/>
      <c r="NKZ3" s="975"/>
      <c r="NLA3" s="975"/>
      <c r="NLB3" s="975"/>
      <c r="NLC3" s="975"/>
      <c r="NLD3" s="975"/>
      <c r="NLE3" s="975"/>
      <c r="NLF3" s="975"/>
      <c r="NLG3" s="975"/>
      <c r="NLH3" s="975"/>
      <c r="NLI3" s="975"/>
      <c r="NLJ3" s="975"/>
      <c r="NLK3" s="975"/>
      <c r="NLL3" s="975"/>
      <c r="NLM3" s="975"/>
      <c r="NLN3" s="975"/>
      <c r="NLO3" s="975"/>
      <c r="NLP3" s="975"/>
      <c r="NLQ3" s="975"/>
      <c r="NLR3" s="975"/>
      <c r="NLS3" s="975"/>
      <c r="NLT3" s="975"/>
      <c r="NLU3" s="975"/>
      <c r="NLV3" s="975"/>
      <c r="NLW3" s="975"/>
      <c r="NLX3" s="975"/>
      <c r="NLY3" s="975"/>
      <c r="NLZ3" s="975"/>
      <c r="NMA3" s="975"/>
      <c r="NMB3" s="975"/>
      <c r="NMC3" s="975"/>
      <c r="NMD3" s="975"/>
      <c r="NME3" s="975"/>
      <c r="NMF3" s="975"/>
      <c r="NMG3" s="975"/>
      <c r="NMH3" s="975"/>
      <c r="NMI3" s="975"/>
      <c r="NMJ3" s="975"/>
      <c r="NMK3" s="975"/>
      <c r="NML3" s="975"/>
      <c r="NMM3" s="975"/>
      <c r="NMN3" s="975"/>
      <c r="NMO3" s="975"/>
      <c r="NMP3" s="975"/>
      <c r="NMQ3" s="975"/>
      <c r="NMR3" s="975"/>
      <c r="NMS3" s="975"/>
      <c r="NMT3" s="975"/>
      <c r="NMU3" s="975"/>
      <c r="NMV3" s="975"/>
      <c r="NMW3" s="975"/>
      <c r="NMX3" s="975"/>
      <c r="NMY3" s="975"/>
      <c r="NMZ3" s="975"/>
      <c r="NNA3" s="975"/>
      <c r="NNB3" s="975"/>
      <c r="NNC3" s="975"/>
      <c r="NND3" s="975"/>
      <c r="NNE3" s="975"/>
      <c r="NNF3" s="975"/>
      <c r="NNG3" s="975"/>
      <c r="NNH3" s="975"/>
      <c r="NNI3" s="975"/>
      <c r="NNJ3" s="975"/>
      <c r="NNK3" s="975"/>
      <c r="NNL3" s="975"/>
      <c r="NNM3" s="975"/>
      <c r="NNN3" s="975"/>
      <c r="NNO3" s="975"/>
      <c r="NNP3" s="975"/>
      <c r="NNQ3" s="975"/>
      <c r="NNR3" s="975"/>
      <c r="NNS3" s="975"/>
      <c r="NNT3" s="975"/>
      <c r="NNU3" s="975"/>
      <c r="NNV3" s="975"/>
      <c r="NNW3" s="975"/>
      <c r="NNX3" s="975"/>
      <c r="NNY3" s="975"/>
      <c r="NNZ3" s="975"/>
      <c r="NOA3" s="975"/>
      <c r="NOB3" s="975"/>
      <c r="NOC3" s="975"/>
      <c r="NOD3" s="975"/>
      <c r="NOE3" s="975"/>
      <c r="NOF3" s="975"/>
      <c r="NOG3" s="975"/>
      <c r="NOH3" s="975"/>
      <c r="NOI3" s="975"/>
      <c r="NOJ3" s="975"/>
      <c r="NOK3" s="975"/>
      <c r="NOL3" s="975"/>
      <c r="NOM3" s="975"/>
      <c r="NON3" s="975"/>
      <c r="NOO3" s="975"/>
      <c r="NOP3" s="975"/>
      <c r="NOQ3" s="975"/>
      <c r="NOR3" s="975"/>
      <c r="NOS3" s="975"/>
      <c r="NOT3" s="975"/>
      <c r="NOU3" s="975"/>
      <c r="NOV3" s="975"/>
      <c r="NOW3" s="975"/>
      <c r="NOX3" s="975"/>
      <c r="NOY3" s="975"/>
      <c r="NOZ3" s="975"/>
      <c r="NPA3" s="975"/>
      <c r="NPB3" s="975"/>
      <c r="NPC3" s="975"/>
      <c r="NPD3" s="975"/>
      <c r="NPE3" s="975"/>
      <c r="NPF3" s="975"/>
      <c r="NPG3" s="975"/>
      <c r="NPH3" s="975"/>
      <c r="NPI3" s="975"/>
      <c r="NPJ3" s="975"/>
      <c r="NPK3" s="975"/>
      <c r="NPL3" s="975"/>
      <c r="NPM3" s="975"/>
      <c r="NPN3" s="975"/>
      <c r="NPO3" s="975"/>
      <c r="NPP3" s="975"/>
      <c r="NPQ3" s="975"/>
      <c r="NPR3" s="975"/>
      <c r="NPS3" s="975"/>
      <c r="NPT3" s="975"/>
      <c r="NPU3" s="975"/>
      <c r="NPV3" s="975"/>
      <c r="NPW3" s="975"/>
      <c r="NPX3" s="975"/>
      <c r="NPY3" s="975"/>
      <c r="NPZ3" s="975"/>
      <c r="NQA3" s="975"/>
      <c r="NQB3" s="975"/>
      <c r="NQC3" s="975"/>
      <c r="NQD3" s="975"/>
      <c r="NQE3" s="975"/>
      <c r="NQF3" s="975"/>
      <c r="NQG3" s="975"/>
      <c r="NQH3" s="975"/>
      <c r="NQI3" s="975"/>
      <c r="NQJ3" s="975"/>
      <c r="NQK3" s="975"/>
      <c r="NQL3" s="975"/>
      <c r="NQM3" s="975"/>
      <c r="NQN3" s="975"/>
      <c r="NQO3" s="975"/>
      <c r="NQP3" s="975"/>
      <c r="NQQ3" s="975"/>
      <c r="NQR3" s="975"/>
      <c r="NQS3" s="975"/>
      <c r="NQT3" s="975"/>
      <c r="NQU3" s="975"/>
      <c r="NQV3" s="975"/>
      <c r="NQW3" s="975"/>
      <c r="NQX3" s="975"/>
      <c r="NQY3" s="975"/>
      <c r="NQZ3" s="975"/>
      <c r="NRA3" s="975"/>
      <c r="NRB3" s="975"/>
      <c r="NRC3" s="975"/>
      <c r="NRD3" s="975"/>
      <c r="NRE3" s="975"/>
      <c r="NRF3" s="975"/>
      <c r="NRG3" s="975"/>
      <c r="NRH3" s="975"/>
      <c r="NRI3" s="975"/>
      <c r="NRJ3" s="975"/>
      <c r="NRK3" s="975"/>
      <c r="NRL3" s="975"/>
      <c r="NRM3" s="975"/>
      <c r="NRN3" s="975"/>
      <c r="NRO3" s="975"/>
      <c r="NRP3" s="975"/>
      <c r="NRQ3" s="975"/>
      <c r="NRR3" s="975"/>
      <c r="NRS3" s="975"/>
      <c r="NRT3" s="975"/>
      <c r="NRU3" s="975"/>
      <c r="NRV3" s="975"/>
      <c r="NRW3" s="975"/>
      <c r="NRX3" s="975"/>
      <c r="NRY3" s="975"/>
      <c r="NRZ3" s="975"/>
      <c r="NSA3" s="975"/>
      <c r="NSB3" s="975"/>
      <c r="NSC3" s="975"/>
      <c r="NSD3" s="975"/>
      <c r="NSE3" s="975"/>
      <c r="NSF3" s="975"/>
      <c r="NSG3" s="975"/>
      <c r="NSH3" s="975"/>
      <c r="NSI3" s="975"/>
      <c r="NSJ3" s="975"/>
      <c r="NSK3" s="975"/>
      <c r="NSL3" s="975"/>
      <c r="NSM3" s="975"/>
      <c r="NSN3" s="975"/>
      <c r="NSO3" s="975"/>
      <c r="NSP3" s="975"/>
      <c r="NSQ3" s="975"/>
      <c r="NSR3" s="975"/>
      <c r="NSS3" s="975"/>
      <c r="NST3" s="975"/>
      <c r="NSU3" s="975"/>
      <c r="NSV3" s="975"/>
      <c r="NSW3" s="975"/>
      <c r="NSX3" s="975"/>
      <c r="NSY3" s="975"/>
      <c r="NSZ3" s="975"/>
      <c r="NTA3" s="975"/>
      <c r="NTB3" s="975"/>
      <c r="NTC3" s="975"/>
      <c r="NTD3" s="975"/>
      <c r="NTE3" s="975"/>
      <c r="NTF3" s="975"/>
      <c r="NTG3" s="975"/>
      <c r="NTH3" s="975"/>
      <c r="NTI3" s="975"/>
      <c r="NTJ3" s="975"/>
      <c r="NTK3" s="975"/>
      <c r="NTL3" s="975"/>
      <c r="NTM3" s="975"/>
      <c r="NTN3" s="975"/>
      <c r="NTO3" s="975"/>
      <c r="NTP3" s="975"/>
      <c r="NTQ3" s="975"/>
      <c r="NTR3" s="975"/>
      <c r="NTS3" s="975"/>
      <c r="NTT3" s="975"/>
      <c r="NTU3" s="975"/>
      <c r="NTV3" s="975"/>
      <c r="NTW3" s="975"/>
      <c r="NTX3" s="975"/>
      <c r="NTY3" s="975"/>
      <c r="NTZ3" s="975"/>
      <c r="NUA3" s="975"/>
      <c r="NUB3" s="975"/>
      <c r="NUC3" s="975"/>
      <c r="NUD3" s="975"/>
      <c r="NUE3" s="975"/>
      <c r="NUF3" s="975"/>
      <c r="NUG3" s="975"/>
      <c r="NUH3" s="975"/>
      <c r="NUI3" s="975"/>
      <c r="NUJ3" s="975"/>
      <c r="NUK3" s="975"/>
      <c r="NUL3" s="975"/>
      <c r="NUM3" s="975"/>
      <c r="NUN3" s="975"/>
      <c r="NUO3" s="975"/>
      <c r="NUP3" s="975"/>
      <c r="NUQ3" s="975"/>
      <c r="NUR3" s="975"/>
      <c r="NUS3" s="975"/>
      <c r="NUT3" s="975"/>
      <c r="NUU3" s="975"/>
      <c r="NUV3" s="975"/>
      <c r="NUW3" s="975"/>
      <c r="NUX3" s="975"/>
      <c r="NUY3" s="975"/>
      <c r="NUZ3" s="975"/>
      <c r="NVA3" s="975"/>
      <c r="NVB3" s="975"/>
      <c r="NVC3" s="975"/>
      <c r="NVD3" s="975"/>
      <c r="NVE3" s="975"/>
      <c r="NVF3" s="975"/>
      <c r="NVG3" s="975"/>
      <c r="NVH3" s="975"/>
      <c r="NVI3" s="975"/>
      <c r="NVJ3" s="975"/>
      <c r="NVK3" s="975"/>
      <c r="NVL3" s="975"/>
      <c r="NVM3" s="975"/>
      <c r="NVN3" s="975"/>
      <c r="NVO3" s="975"/>
      <c r="NVP3" s="975"/>
      <c r="NVQ3" s="975"/>
      <c r="NVR3" s="975"/>
      <c r="NVS3" s="975"/>
      <c r="NVT3" s="975"/>
      <c r="NVU3" s="975"/>
      <c r="NVV3" s="975"/>
      <c r="NVW3" s="975"/>
      <c r="NVX3" s="975"/>
      <c r="NVY3" s="975"/>
      <c r="NVZ3" s="975"/>
      <c r="NWA3" s="975"/>
      <c r="NWB3" s="975"/>
      <c r="NWC3" s="975"/>
      <c r="NWD3" s="975"/>
      <c r="NWE3" s="975"/>
      <c r="NWF3" s="975"/>
      <c r="NWG3" s="975"/>
      <c r="NWH3" s="975"/>
      <c r="NWI3" s="975"/>
      <c r="NWJ3" s="975"/>
      <c r="NWK3" s="975"/>
      <c r="NWL3" s="975"/>
      <c r="NWM3" s="975"/>
      <c r="NWN3" s="975"/>
      <c r="NWO3" s="975"/>
      <c r="NWP3" s="975"/>
      <c r="NWQ3" s="975"/>
      <c r="NWR3" s="975"/>
      <c r="NWS3" s="975"/>
      <c r="NWT3" s="975"/>
      <c r="NWU3" s="975"/>
      <c r="NWV3" s="975"/>
      <c r="NWW3" s="975"/>
      <c r="NWX3" s="975"/>
      <c r="NWY3" s="975"/>
      <c r="NWZ3" s="975"/>
      <c r="NXA3" s="975"/>
      <c r="NXB3" s="975"/>
      <c r="NXC3" s="975"/>
      <c r="NXD3" s="975"/>
      <c r="NXE3" s="975"/>
      <c r="NXF3" s="975"/>
      <c r="NXG3" s="975"/>
      <c r="NXH3" s="975"/>
      <c r="NXI3" s="975"/>
      <c r="NXJ3" s="975"/>
      <c r="NXK3" s="975"/>
      <c r="NXL3" s="975"/>
      <c r="NXM3" s="975"/>
      <c r="NXN3" s="975"/>
      <c r="NXO3" s="975"/>
      <c r="NXP3" s="975"/>
      <c r="NXQ3" s="975"/>
      <c r="NXR3" s="975"/>
      <c r="NXS3" s="975"/>
      <c r="NXT3" s="975"/>
      <c r="NXU3" s="975"/>
      <c r="NXV3" s="975"/>
      <c r="NXW3" s="975"/>
      <c r="NXX3" s="975"/>
      <c r="NXY3" s="975"/>
      <c r="NXZ3" s="975"/>
      <c r="NYA3" s="975"/>
      <c r="NYB3" s="975"/>
      <c r="NYC3" s="975"/>
      <c r="NYD3" s="975"/>
      <c r="NYE3" s="975"/>
      <c r="NYF3" s="975"/>
      <c r="NYG3" s="975"/>
      <c r="NYH3" s="975"/>
      <c r="NYI3" s="975"/>
      <c r="NYJ3" s="975"/>
      <c r="NYK3" s="975"/>
      <c r="NYL3" s="975"/>
      <c r="NYM3" s="975"/>
      <c r="NYN3" s="975"/>
      <c r="NYO3" s="975"/>
      <c r="NYP3" s="975"/>
      <c r="NYQ3" s="975"/>
      <c r="NYR3" s="975"/>
      <c r="NYS3" s="975"/>
      <c r="NYT3" s="975"/>
      <c r="NYU3" s="975"/>
      <c r="NYV3" s="975"/>
      <c r="NYW3" s="975"/>
      <c r="NYX3" s="975"/>
      <c r="NYY3" s="975"/>
      <c r="NYZ3" s="975"/>
      <c r="NZA3" s="975"/>
      <c r="NZB3" s="975"/>
      <c r="NZC3" s="975"/>
      <c r="NZD3" s="975"/>
      <c r="NZE3" s="975"/>
      <c r="NZF3" s="975"/>
      <c r="NZG3" s="975"/>
      <c r="NZH3" s="975"/>
      <c r="NZI3" s="975"/>
      <c r="NZJ3" s="975"/>
      <c r="NZK3" s="975"/>
      <c r="NZL3" s="975"/>
      <c r="NZM3" s="975"/>
      <c r="NZN3" s="975"/>
      <c r="NZO3" s="975"/>
      <c r="NZP3" s="975"/>
      <c r="NZQ3" s="975"/>
      <c r="NZR3" s="975"/>
      <c r="NZS3" s="975"/>
      <c r="NZT3" s="975"/>
      <c r="NZU3" s="975"/>
      <c r="NZV3" s="975"/>
      <c r="NZW3" s="975"/>
      <c r="NZX3" s="975"/>
      <c r="NZY3" s="975"/>
      <c r="NZZ3" s="975"/>
      <c r="OAA3" s="975"/>
      <c r="OAB3" s="975"/>
      <c r="OAC3" s="975"/>
      <c r="OAD3" s="975"/>
      <c r="OAE3" s="975"/>
      <c r="OAF3" s="975"/>
      <c r="OAG3" s="975"/>
      <c r="OAH3" s="975"/>
      <c r="OAI3" s="975"/>
      <c r="OAJ3" s="975"/>
      <c r="OAK3" s="975"/>
      <c r="OAL3" s="975"/>
      <c r="OAM3" s="975"/>
      <c r="OAN3" s="975"/>
      <c r="OAO3" s="975"/>
      <c r="OAP3" s="975"/>
      <c r="OAQ3" s="975"/>
      <c r="OAR3" s="975"/>
      <c r="OAS3" s="975"/>
      <c r="OAT3" s="975"/>
      <c r="OAU3" s="975"/>
      <c r="OAV3" s="975"/>
      <c r="OAW3" s="975"/>
      <c r="OAX3" s="975"/>
      <c r="OAY3" s="975"/>
      <c r="OAZ3" s="975"/>
      <c r="OBA3" s="975"/>
      <c r="OBB3" s="975"/>
      <c r="OBC3" s="975"/>
      <c r="OBD3" s="975"/>
      <c r="OBE3" s="975"/>
      <c r="OBF3" s="975"/>
      <c r="OBG3" s="975"/>
      <c r="OBH3" s="975"/>
      <c r="OBI3" s="975"/>
      <c r="OBJ3" s="975"/>
      <c r="OBK3" s="975"/>
      <c r="OBL3" s="975"/>
      <c r="OBM3" s="975"/>
      <c r="OBN3" s="975"/>
      <c r="OBO3" s="975"/>
      <c r="OBP3" s="975"/>
      <c r="OBQ3" s="975"/>
      <c r="OBR3" s="975"/>
      <c r="OBS3" s="975"/>
      <c r="OBT3" s="975"/>
      <c r="OBU3" s="975"/>
      <c r="OBV3" s="975"/>
      <c r="OBW3" s="975"/>
      <c r="OBX3" s="975"/>
      <c r="OBY3" s="975"/>
      <c r="OBZ3" s="975"/>
      <c r="OCA3" s="975"/>
      <c r="OCB3" s="975"/>
      <c r="OCC3" s="975"/>
      <c r="OCD3" s="975"/>
      <c r="OCE3" s="975"/>
      <c r="OCF3" s="975"/>
      <c r="OCG3" s="975"/>
      <c r="OCH3" s="975"/>
      <c r="OCI3" s="975"/>
      <c r="OCJ3" s="975"/>
      <c r="OCK3" s="975"/>
      <c r="OCL3" s="975"/>
      <c r="OCM3" s="975"/>
      <c r="OCN3" s="975"/>
      <c r="OCO3" s="975"/>
      <c r="OCP3" s="975"/>
      <c r="OCQ3" s="975"/>
      <c r="OCR3" s="975"/>
      <c r="OCS3" s="975"/>
      <c r="OCT3" s="975"/>
      <c r="OCU3" s="975"/>
      <c r="OCV3" s="975"/>
      <c r="OCW3" s="975"/>
      <c r="OCX3" s="975"/>
      <c r="OCY3" s="975"/>
      <c r="OCZ3" s="975"/>
      <c r="ODA3" s="975"/>
      <c r="ODB3" s="975"/>
      <c r="ODC3" s="975"/>
      <c r="ODD3" s="975"/>
      <c r="ODE3" s="975"/>
      <c r="ODF3" s="975"/>
      <c r="ODG3" s="975"/>
      <c r="ODH3" s="975"/>
      <c r="ODI3" s="975"/>
      <c r="ODJ3" s="975"/>
      <c r="ODK3" s="975"/>
      <c r="ODL3" s="975"/>
      <c r="ODM3" s="975"/>
      <c r="ODN3" s="975"/>
      <c r="ODO3" s="975"/>
      <c r="ODP3" s="975"/>
      <c r="ODQ3" s="975"/>
      <c r="ODR3" s="975"/>
      <c r="ODS3" s="975"/>
      <c r="ODT3" s="975"/>
      <c r="ODU3" s="975"/>
      <c r="ODV3" s="975"/>
      <c r="ODW3" s="975"/>
      <c r="ODX3" s="975"/>
      <c r="ODY3" s="975"/>
      <c r="ODZ3" s="975"/>
      <c r="OEA3" s="975"/>
      <c r="OEB3" s="975"/>
      <c r="OEC3" s="975"/>
      <c r="OED3" s="975"/>
      <c r="OEE3" s="975"/>
      <c r="OEF3" s="975"/>
      <c r="OEG3" s="975"/>
      <c r="OEH3" s="975"/>
      <c r="OEI3" s="975"/>
      <c r="OEJ3" s="975"/>
      <c r="OEK3" s="975"/>
      <c r="OEL3" s="975"/>
      <c r="OEM3" s="975"/>
      <c r="OEN3" s="975"/>
      <c r="OEO3" s="975"/>
      <c r="OEP3" s="975"/>
      <c r="OEQ3" s="975"/>
      <c r="OER3" s="975"/>
      <c r="OES3" s="975"/>
      <c r="OET3" s="975"/>
      <c r="OEU3" s="975"/>
      <c r="OEV3" s="975"/>
      <c r="OEW3" s="975"/>
      <c r="OEX3" s="975"/>
      <c r="OEY3" s="975"/>
      <c r="OEZ3" s="975"/>
      <c r="OFA3" s="975"/>
      <c r="OFB3" s="975"/>
      <c r="OFC3" s="975"/>
      <c r="OFD3" s="975"/>
      <c r="OFE3" s="975"/>
      <c r="OFF3" s="975"/>
      <c r="OFG3" s="975"/>
      <c r="OFH3" s="975"/>
      <c r="OFI3" s="975"/>
      <c r="OFJ3" s="975"/>
      <c r="OFK3" s="975"/>
      <c r="OFL3" s="975"/>
      <c r="OFM3" s="975"/>
      <c r="OFN3" s="975"/>
      <c r="OFO3" s="975"/>
      <c r="OFP3" s="975"/>
      <c r="OFQ3" s="975"/>
      <c r="OFR3" s="975"/>
      <c r="OFS3" s="975"/>
      <c r="OFT3" s="975"/>
      <c r="OFU3" s="975"/>
      <c r="OFV3" s="975"/>
      <c r="OFW3" s="975"/>
      <c r="OFX3" s="975"/>
      <c r="OFY3" s="975"/>
      <c r="OFZ3" s="975"/>
      <c r="OGA3" s="975"/>
      <c r="OGB3" s="975"/>
      <c r="OGC3" s="975"/>
      <c r="OGD3" s="975"/>
      <c r="OGE3" s="975"/>
      <c r="OGF3" s="975"/>
      <c r="OGG3" s="975"/>
      <c r="OGH3" s="975"/>
      <c r="OGI3" s="975"/>
      <c r="OGJ3" s="975"/>
      <c r="OGK3" s="975"/>
      <c r="OGL3" s="975"/>
      <c r="OGM3" s="975"/>
      <c r="OGN3" s="975"/>
      <c r="OGO3" s="975"/>
      <c r="OGP3" s="975"/>
      <c r="OGQ3" s="975"/>
      <c r="OGR3" s="975"/>
      <c r="OGS3" s="975"/>
      <c r="OGT3" s="975"/>
      <c r="OGU3" s="975"/>
      <c r="OGV3" s="975"/>
      <c r="OGW3" s="975"/>
      <c r="OGX3" s="975"/>
      <c r="OGY3" s="975"/>
      <c r="OGZ3" s="975"/>
      <c r="OHA3" s="975"/>
      <c r="OHB3" s="975"/>
      <c r="OHC3" s="975"/>
      <c r="OHD3" s="975"/>
      <c r="OHE3" s="975"/>
      <c r="OHF3" s="975"/>
      <c r="OHG3" s="975"/>
      <c r="OHH3" s="975"/>
      <c r="OHI3" s="975"/>
      <c r="OHJ3" s="975"/>
      <c r="OHK3" s="975"/>
      <c r="OHL3" s="975"/>
      <c r="OHM3" s="975"/>
      <c r="OHN3" s="975"/>
      <c r="OHO3" s="975"/>
      <c r="OHP3" s="975"/>
      <c r="OHQ3" s="975"/>
      <c r="OHR3" s="975"/>
      <c r="OHS3" s="975"/>
      <c r="OHT3" s="975"/>
      <c r="OHU3" s="975"/>
      <c r="OHV3" s="975"/>
      <c r="OHW3" s="975"/>
      <c r="OHX3" s="975"/>
      <c r="OHY3" s="975"/>
      <c r="OHZ3" s="975"/>
      <c r="OIA3" s="975"/>
      <c r="OIB3" s="975"/>
      <c r="OIC3" s="975"/>
      <c r="OID3" s="975"/>
      <c r="OIE3" s="975"/>
      <c r="OIF3" s="975"/>
      <c r="OIG3" s="975"/>
      <c r="OIH3" s="975"/>
      <c r="OII3" s="975"/>
      <c r="OIJ3" s="975"/>
      <c r="OIK3" s="975"/>
      <c r="OIL3" s="975"/>
      <c r="OIM3" s="975"/>
      <c r="OIN3" s="975"/>
      <c r="OIO3" s="975"/>
      <c r="OIP3" s="975"/>
      <c r="OIQ3" s="975"/>
      <c r="OIR3" s="975"/>
      <c r="OIS3" s="975"/>
      <c r="OIT3" s="975"/>
      <c r="OIU3" s="975"/>
      <c r="OIV3" s="975"/>
      <c r="OIW3" s="975"/>
      <c r="OIX3" s="975"/>
      <c r="OIY3" s="975"/>
      <c r="OIZ3" s="975"/>
      <c r="OJA3" s="975"/>
      <c r="OJB3" s="975"/>
      <c r="OJC3" s="975"/>
      <c r="OJD3" s="975"/>
      <c r="OJE3" s="975"/>
      <c r="OJF3" s="975"/>
      <c r="OJG3" s="975"/>
      <c r="OJH3" s="975"/>
      <c r="OJI3" s="975"/>
      <c r="OJJ3" s="975"/>
      <c r="OJK3" s="975"/>
      <c r="OJL3" s="975"/>
      <c r="OJM3" s="975"/>
      <c r="OJN3" s="975"/>
      <c r="OJO3" s="975"/>
      <c r="OJP3" s="975"/>
      <c r="OJQ3" s="975"/>
      <c r="OJR3" s="975"/>
      <c r="OJS3" s="975"/>
      <c r="OJT3" s="975"/>
      <c r="OJU3" s="975"/>
      <c r="OJV3" s="975"/>
      <c r="OJW3" s="975"/>
      <c r="OJX3" s="975"/>
      <c r="OJY3" s="975"/>
      <c r="OJZ3" s="975"/>
      <c r="OKA3" s="975"/>
      <c r="OKB3" s="975"/>
      <c r="OKC3" s="975"/>
      <c r="OKD3" s="975"/>
      <c r="OKE3" s="975"/>
      <c r="OKF3" s="975"/>
      <c r="OKG3" s="975"/>
      <c r="OKH3" s="975"/>
      <c r="OKI3" s="975"/>
      <c r="OKJ3" s="975"/>
      <c r="OKK3" s="975"/>
      <c r="OKL3" s="975"/>
      <c r="OKM3" s="975"/>
      <c r="OKN3" s="975"/>
      <c r="OKO3" s="975"/>
      <c r="OKP3" s="975"/>
      <c r="OKQ3" s="975"/>
      <c r="OKR3" s="975"/>
      <c r="OKS3" s="975"/>
      <c r="OKT3" s="975"/>
      <c r="OKU3" s="975"/>
      <c r="OKV3" s="975"/>
      <c r="OKW3" s="975"/>
      <c r="OKX3" s="975"/>
      <c r="OKY3" s="975"/>
      <c r="OKZ3" s="975"/>
      <c r="OLA3" s="975"/>
      <c r="OLB3" s="975"/>
      <c r="OLC3" s="975"/>
      <c r="OLD3" s="975"/>
      <c r="OLE3" s="975"/>
      <c r="OLF3" s="975"/>
      <c r="OLG3" s="975"/>
      <c r="OLH3" s="975"/>
      <c r="OLI3" s="975"/>
      <c r="OLJ3" s="975"/>
      <c r="OLK3" s="975"/>
      <c r="OLL3" s="975"/>
      <c r="OLM3" s="975"/>
      <c r="OLN3" s="975"/>
      <c r="OLO3" s="975"/>
      <c r="OLP3" s="975"/>
      <c r="OLQ3" s="975"/>
      <c r="OLR3" s="975"/>
      <c r="OLS3" s="975"/>
      <c r="OLT3" s="975"/>
      <c r="OLU3" s="975"/>
      <c r="OLV3" s="975"/>
      <c r="OLW3" s="975"/>
      <c r="OLX3" s="975"/>
      <c r="OLY3" s="975"/>
      <c r="OLZ3" s="975"/>
      <c r="OMA3" s="975"/>
      <c r="OMB3" s="975"/>
      <c r="OMC3" s="975"/>
      <c r="OMD3" s="975"/>
      <c r="OME3" s="975"/>
      <c r="OMF3" s="975"/>
      <c r="OMG3" s="975"/>
      <c r="OMH3" s="975"/>
      <c r="OMI3" s="975"/>
      <c r="OMJ3" s="975"/>
      <c r="OMK3" s="975"/>
      <c r="OML3" s="975"/>
      <c r="OMM3" s="975"/>
      <c r="OMN3" s="975"/>
      <c r="OMO3" s="975"/>
      <c r="OMP3" s="975"/>
      <c r="OMQ3" s="975"/>
      <c r="OMR3" s="975"/>
      <c r="OMS3" s="975"/>
      <c r="OMT3" s="975"/>
      <c r="OMU3" s="975"/>
      <c r="OMV3" s="975"/>
      <c r="OMW3" s="975"/>
      <c r="OMX3" s="975"/>
      <c r="OMY3" s="975"/>
      <c r="OMZ3" s="975"/>
      <c r="ONA3" s="975"/>
      <c r="ONB3" s="975"/>
      <c r="ONC3" s="975"/>
      <c r="OND3" s="975"/>
      <c r="ONE3" s="975"/>
      <c r="ONF3" s="975"/>
      <c r="ONG3" s="975"/>
      <c r="ONH3" s="975"/>
      <c r="ONI3" s="975"/>
      <c r="ONJ3" s="975"/>
      <c r="ONK3" s="975"/>
      <c r="ONL3" s="975"/>
      <c r="ONM3" s="975"/>
      <c r="ONN3" s="975"/>
      <c r="ONO3" s="975"/>
      <c r="ONP3" s="975"/>
      <c r="ONQ3" s="975"/>
      <c r="ONR3" s="975"/>
      <c r="ONS3" s="975"/>
      <c r="ONT3" s="975"/>
      <c r="ONU3" s="975"/>
      <c r="ONV3" s="975"/>
      <c r="ONW3" s="975"/>
      <c r="ONX3" s="975"/>
      <c r="ONY3" s="975"/>
      <c r="ONZ3" s="975"/>
      <c r="OOA3" s="975"/>
      <c r="OOB3" s="975"/>
      <c r="OOC3" s="975"/>
      <c r="OOD3" s="975"/>
      <c r="OOE3" s="975"/>
      <c r="OOF3" s="975"/>
      <c r="OOG3" s="975"/>
      <c r="OOH3" s="975"/>
      <c r="OOI3" s="975"/>
      <c r="OOJ3" s="975"/>
      <c r="OOK3" s="975"/>
      <c r="OOL3" s="975"/>
      <c r="OOM3" s="975"/>
      <c r="OON3" s="975"/>
      <c r="OOO3" s="975"/>
      <c r="OOP3" s="975"/>
      <c r="OOQ3" s="975"/>
      <c r="OOR3" s="975"/>
      <c r="OOS3" s="975"/>
      <c r="OOT3" s="975"/>
      <c r="OOU3" s="975"/>
      <c r="OOV3" s="975"/>
      <c r="OOW3" s="975"/>
      <c r="OOX3" s="975"/>
      <c r="OOY3" s="975"/>
      <c r="OOZ3" s="975"/>
      <c r="OPA3" s="975"/>
      <c r="OPB3" s="975"/>
      <c r="OPC3" s="975"/>
      <c r="OPD3" s="975"/>
      <c r="OPE3" s="975"/>
      <c r="OPF3" s="975"/>
      <c r="OPG3" s="975"/>
      <c r="OPH3" s="975"/>
      <c r="OPI3" s="975"/>
      <c r="OPJ3" s="975"/>
      <c r="OPK3" s="975"/>
      <c r="OPL3" s="975"/>
      <c r="OPM3" s="975"/>
      <c r="OPN3" s="975"/>
      <c r="OPO3" s="975"/>
      <c r="OPP3" s="975"/>
      <c r="OPQ3" s="975"/>
      <c r="OPR3" s="975"/>
      <c r="OPS3" s="975"/>
      <c r="OPT3" s="975"/>
      <c r="OPU3" s="975"/>
      <c r="OPV3" s="975"/>
      <c r="OPW3" s="975"/>
      <c r="OPX3" s="975"/>
      <c r="OPY3" s="975"/>
      <c r="OPZ3" s="975"/>
      <c r="OQA3" s="975"/>
      <c r="OQB3" s="975"/>
      <c r="OQC3" s="975"/>
      <c r="OQD3" s="975"/>
      <c r="OQE3" s="975"/>
      <c r="OQF3" s="975"/>
      <c r="OQG3" s="975"/>
      <c r="OQH3" s="975"/>
      <c r="OQI3" s="975"/>
      <c r="OQJ3" s="975"/>
      <c r="OQK3" s="975"/>
      <c r="OQL3" s="975"/>
      <c r="OQM3" s="975"/>
      <c r="OQN3" s="975"/>
      <c r="OQO3" s="975"/>
      <c r="OQP3" s="975"/>
      <c r="OQQ3" s="975"/>
      <c r="OQR3" s="975"/>
      <c r="OQS3" s="975"/>
      <c r="OQT3" s="975"/>
      <c r="OQU3" s="975"/>
      <c r="OQV3" s="975"/>
      <c r="OQW3" s="975"/>
      <c r="OQX3" s="975"/>
      <c r="OQY3" s="975"/>
      <c r="OQZ3" s="975"/>
      <c r="ORA3" s="975"/>
      <c r="ORB3" s="975"/>
      <c r="ORC3" s="975"/>
      <c r="ORD3" s="975"/>
      <c r="ORE3" s="975"/>
      <c r="ORF3" s="975"/>
      <c r="ORG3" s="975"/>
      <c r="ORH3" s="975"/>
      <c r="ORI3" s="975"/>
      <c r="ORJ3" s="975"/>
      <c r="ORK3" s="975"/>
      <c r="ORL3" s="975"/>
      <c r="ORM3" s="975"/>
      <c r="ORN3" s="975"/>
      <c r="ORO3" s="975"/>
      <c r="ORP3" s="975"/>
      <c r="ORQ3" s="975"/>
      <c r="ORR3" s="975"/>
      <c r="ORS3" s="975"/>
      <c r="ORT3" s="975"/>
      <c r="ORU3" s="975"/>
      <c r="ORV3" s="975"/>
      <c r="ORW3" s="975"/>
      <c r="ORX3" s="975"/>
      <c r="ORY3" s="975"/>
      <c r="ORZ3" s="975"/>
      <c r="OSA3" s="975"/>
      <c r="OSB3" s="975"/>
      <c r="OSC3" s="975"/>
      <c r="OSD3" s="975"/>
      <c r="OSE3" s="975"/>
      <c r="OSF3" s="975"/>
      <c r="OSG3" s="975"/>
      <c r="OSH3" s="975"/>
      <c r="OSI3" s="975"/>
      <c r="OSJ3" s="975"/>
      <c r="OSK3" s="975"/>
      <c r="OSL3" s="975"/>
      <c r="OSM3" s="975"/>
      <c r="OSN3" s="975"/>
      <c r="OSO3" s="975"/>
      <c r="OSP3" s="975"/>
      <c r="OSQ3" s="975"/>
      <c r="OSR3" s="975"/>
      <c r="OSS3" s="975"/>
      <c r="OST3" s="975"/>
      <c r="OSU3" s="975"/>
      <c r="OSV3" s="975"/>
      <c r="OSW3" s="975"/>
      <c r="OSX3" s="975"/>
      <c r="OSY3" s="975"/>
      <c r="OSZ3" s="975"/>
      <c r="OTA3" s="975"/>
      <c r="OTB3" s="975"/>
      <c r="OTC3" s="975"/>
      <c r="OTD3" s="975"/>
      <c r="OTE3" s="975"/>
      <c r="OTF3" s="975"/>
      <c r="OTG3" s="975"/>
      <c r="OTH3" s="975"/>
      <c r="OTI3" s="975"/>
      <c r="OTJ3" s="975"/>
      <c r="OTK3" s="975"/>
      <c r="OTL3" s="975"/>
      <c r="OTM3" s="975"/>
      <c r="OTN3" s="975"/>
      <c r="OTO3" s="975"/>
      <c r="OTP3" s="975"/>
      <c r="OTQ3" s="975"/>
      <c r="OTR3" s="975"/>
      <c r="OTS3" s="975"/>
      <c r="OTT3" s="975"/>
      <c r="OTU3" s="975"/>
      <c r="OTV3" s="975"/>
      <c r="OTW3" s="975"/>
      <c r="OTX3" s="975"/>
      <c r="OTY3" s="975"/>
      <c r="OTZ3" s="975"/>
      <c r="OUA3" s="975"/>
      <c r="OUB3" s="975"/>
      <c r="OUC3" s="975"/>
      <c r="OUD3" s="975"/>
      <c r="OUE3" s="975"/>
      <c r="OUF3" s="975"/>
      <c r="OUG3" s="975"/>
      <c r="OUH3" s="975"/>
      <c r="OUI3" s="975"/>
      <c r="OUJ3" s="975"/>
      <c r="OUK3" s="975"/>
      <c r="OUL3" s="975"/>
      <c r="OUM3" s="975"/>
      <c r="OUN3" s="975"/>
      <c r="OUO3" s="975"/>
      <c r="OUP3" s="975"/>
      <c r="OUQ3" s="975"/>
      <c r="OUR3" s="975"/>
      <c r="OUS3" s="975"/>
      <c r="OUT3" s="975"/>
      <c r="OUU3" s="975"/>
      <c r="OUV3" s="975"/>
      <c r="OUW3" s="975"/>
      <c r="OUX3" s="975"/>
      <c r="OUY3" s="975"/>
      <c r="OUZ3" s="975"/>
      <c r="OVA3" s="975"/>
      <c r="OVB3" s="975"/>
      <c r="OVC3" s="975"/>
      <c r="OVD3" s="975"/>
      <c r="OVE3" s="975"/>
      <c r="OVF3" s="975"/>
      <c r="OVG3" s="975"/>
      <c r="OVH3" s="975"/>
      <c r="OVI3" s="975"/>
      <c r="OVJ3" s="975"/>
      <c r="OVK3" s="975"/>
      <c r="OVL3" s="975"/>
      <c r="OVM3" s="975"/>
      <c r="OVN3" s="975"/>
      <c r="OVO3" s="975"/>
      <c r="OVP3" s="975"/>
      <c r="OVQ3" s="975"/>
      <c r="OVR3" s="975"/>
      <c r="OVS3" s="975"/>
      <c r="OVT3" s="975"/>
      <c r="OVU3" s="975"/>
      <c r="OVV3" s="975"/>
      <c r="OVW3" s="975"/>
      <c r="OVX3" s="975"/>
      <c r="OVY3" s="975"/>
      <c r="OVZ3" s="975"/>
      <c r="OWA3" s="975"/>
      <c r="OWB3" s="975"/>
      <c r="OWC3" s="975"/>
      <c r="OWD3" s="975"/>
      <c r="OWE3" s="975"/>
      <c r="OWF3" s="975"/>
      <c r="OWG3" s="975"/>
      <c r="OWH3" s="975"/>
      <c r="OWI3" s="975"/>
      <c r="OWJ3" s="975"/>
      <c r="OWK3" s="975"/>
      <c r="OWL3" s="975"/>
      <c r="OWM3" s="975"/>
      <c r="OWN3" s="975"/>
      <c r="OWO3" s="975"/>
      <c r="OWP3" s="975"/>
      <c r="OWQ3" s="975"/>
      <c r="OWR3" s="975"/>
      <c r="OWS3" s="975"/>
      <c r="OWT3" s="975"/>
      <c r="OWU3" s="975"/>
      <c r="OWV3" s="975"/>
      <c r="OWW3" s="975"/>
      <c r="OWX3" s="975"/>
      <c r="OWY3" s="975"/>
      <c r="OWZ3" s="975"/>
      <c r="OXA3" s="975"/>
      <c r="OXB3" s="975"/>
      <c r="OXC3" s="975"/>
      <c r="OXD3" s="975"/>
      <c r="OXE3" s="975"/>
      <c r="OXF3" s="975"/>
      <c r="OXG3" s="975"/>
      <c r="OXH3" s="975"/>
      <c r="OXI3" s="975"/>
      <c r="OXJ3" s="975"/>
      <c r="OXK3" s="975"/>
      <c r="OXL3" s="975"/>
      <c r="OXM3" s="975"/>
      <c r="OXN3" s="975"/>
      <c r="OXO3" s="975"/>
      <c r="OXP3" s="975"/>
      <c r="OXQ3" s="975"/>
      <c r="OXR3" s="975"/>
      <c r="OXS3" s="975"/>
      <c r="OXT3" s="975"/>
      <c r="OXU3" s="975"/>
      <c r="OXV3" s="975"/>
      <c r="OXW3" s="975"/>
      <c r="OXX3" s="975"/>
      <c r="OXY3" s="975"/>
      <c r="OXZ3" s="975"/>
      <c r="OYA3" s="975"/>
      <c r="OYB3" s="975"/>
      <c r="OYC3" s="975"/>
      <c r="OYD3" s="975"/>
      <c r="OYE3" s="975"/>
      <c r="OYF3" s="975"/>
      <c r="OYG3" s="975"/>
      <c r="OYH3" s="975"/>
      <c r="OYI3" s="975"/>
      <c r="OYJ3" s="975"/>
      <c r="OYK3" s="975"/>
      <c r="OYL3" s="975"/>
      <c r="OYM3" s="975"/>
      <c r="OYN3" s="975"/>
      <c r="OYO3" s="975"/>
      <c r="OYP3" s="975"/>
      <c r="OYQ3" s="975"/>
      <c r="OYR3" s="975"/>
      <c r="OYS3" s="975"/>
      <c r="OYT3" s="975"/>
      <c r="OYU3" s="975"/>
      <c r="OYV3" s="975"/>
      <c r="OYW3" s="975"/>
      <c r="OYX3" s="975"/>
      <c r="OYY3" s="975"/>
      <c r="OYZ3" s="975"/>
      <c r="OZA3" s="975"/>
      <c r="OZB3" s="975"/>
      <c r="OZC3" s="975"/>
      <c r="OZD3" s="975"/>
      <c r="OZE3" s="975"/>
      <c r="OZF3" s="975"/>
      <c r="OZG3" s="975"/>
      <c r="OZH3" s="975"/>
      <c r="OZI3" s="975"/>
      <c r="OZJ3" s="975"/>
      <c r="OZK3" s="975"/>
      <c r="OZL3" s="975"/>
      <c r="OZM3" s="975"/>
      <c r="OZN3" s="975"/>
      <c r="OZO3" s="975"/>
      <c r="OZP3" s="975"/>
      <c r="OZQ3" s="975"/>
      <c r="OZR3" s="975"/>
      <c r="OZS3" s="975"/>
      <c r="OZT3" s="975"/>
      <c r="OZU3" s="975"/>
      <c r="OZV3" s="975"/>
      <c r="OZW3" s="975"/>
      <c r="OZX3" s="975"/>
      <c r="OZY3" s="975"/>
      <c r="OZZ3" s="975"/>
      <c r="PAA3" s="975"/>
      <c r="PAB3" s="975"/>
      <c r="PAC3" s="975"/>
      <c r="PAD3" s="975"/>
      <c r="PAE3" s="975"/>
      <c r="PAF3" s="975"/>
      <c r="PAG3" s="975"/>
      <c r="PAH3" s="975"/>
      <c r="PAI3" s="975"/>
      <c r="PAJ3" s="975"/>
      <c r="PAK3" s="975"/>
      <c r="PAL3" s="975"/>
      <c r="PAM3" s="975"/>
      <c r="PAN3" s="975"/>
      <c r="PAO3" s="975"/>
      <c r="PAP3" s="975"/>
      <c r="PAQ3" s="975"/>
      <c r="PAR3" s="975"/>
      <c r="PAS3" s="975"/>
      <c r="PAT3" s="975"/>
      <c r="PAU3" s="975"/>
      <c r="PAV3" s="975"/>
      <c r="PAW3" s="975"/>
      <c r="PAX3" s="975"/>
      <c r="PAY3" s="975"/>
      <c r="PAZ3" s="975"/>
      <c r="PBA3" s="975"/>
      <c r="PBB3" s="975"/>
      <c r="PBC3" s="975"/>
      <c r="PBD3" s="975"/>
      <c r="PBE3" s="975"/>
      <c r="PBF3" s="975"/>
      <c r="PBG3" s="975"/>
      <c r="PBH3" s="975"/>
      <c r="PBI3" s="975"/>
      <c r="PBJ3" s="975"/>
      <c r="PBK3" s="975"/>
      <c r="PBL3" s="975"/>
      <c r="PBM3" s="975"/>
      <c r="PBN3" s="975"/>
      <c r="PBO3" s="975"/>
      <c r="PBP3" s="975"/>
      <c r="PBQ3" s="975"/>
      <c r="PBR3" s="975"/>
      <c r="PBS3" s="975"/>
      <c r="PBT3" s="975"/>
      <c r="PBU3" s="975"/>
      <c r="PBV3" s="975"/>
      <c r="PBW3" s="975"/>
      <c r="PBX3" s="975"/>
      <c r="PBY3" s="975"/>
      <c r="PBZ3" s="975"/>
      <c r="PCA3" s="975"/>
      <c r="PCB3" s="975"/>
      <c r="PCC3" s="975"/>
      <c r="PCD3" s="975"/>
      <c r="PCE3" s="975"/>
      <c r="PCF3" s="975"/>
      <c r="PCG3" s="975"/>
      <c r="PCH3" s="975"/>
      <c r="PCI3" s="975"/>
      <c r="PCJ3" s="975"/>
      <c r="PCK3" s="975"/>
      <c r="PCL3" s="975"/>
      <c r="PCM3" s="975"/>
      <c r="PCN3" s="975"/>
      <c r="PCO3" s="975"/>
      <c r="PCP3" s="975"/>
      <c r="PCQ3" s="975"/>
      <c r="PCR3" s="975"/>
      <c r="PCS3" s="975"/>
      <c r="PCT3" s="975"/>
      <c r="PCU3" s="975"/>
      <c r="PCV3" s="975"/>
      <c r="PCW3" s="975"/>
      <c r="PCX3" s="975"/>
      <c r="PCY3" s="975"/>
      <c r="PCZ3" s="975"/>
      <c r="PDA3" s="975"/>
      <c r="PDB3" s="975"/>
      <c r="PDC3" s="975"/>
      <c r="PDD3" s="975"/>
      <c r="PDE3" s="975"/>
      <c r="PDF3" s="975"/>
      <c r="PDG3" s="975"/>
      <c r="PDH3" s="975"/>
      <c r="PDI3" s="975"/>
      <c r="PDJ3" s="975"/>
      <c r="PDK3" s="975"/>
      <c r="PDL3" s="975"/>
      <c r="PDM3" s="975"/>
      <c r="PDN3" s="975"/>
      <c r="PDO3" s="975"/>
      <c r="PDP3" s="975"/>
      <c r="PDQ3" s="975"/>
      <c r="PDR3" s="975"/>
      <c r="PDS3" s="975"/>
      <c r="PDT3" s="975"/>
      <c r="PDU3" s="975"/>
      <c r="PDV3" s="975"/>
      <c r="PDW3" s="975"/>
      <c r="PDX3" s="975"/>
      <c r="PDY3" s="975"/>
      <c r="PDZ3" s="975"/>
      <c r="PEA3" s="975"/>
      <c r="PEB3" s="975"/>
      <c r="PEC3" s="975"/>
      <c r="PED3" s="975"/>
      <c r="PEE3" s="975"/>
      <c r="PEF3" s="975"/>
      <c r="PEG3" s="975"/>
      <c r="PEH3" s="975"/>
      <c r="PEI3" s="975"/>
      <c r="PEJ3" s="975"/>
      <c r="PEK3" s="975"/>
      <c r="PEL3" s="975"/>
      <c r="PEM3" s="975"/>
      <c r="PEN3" s="975"/>
      <c r="PEO3" s="975"/>
      <c r="PEP3" s="975"/>
      <c r="PEQ3" s="975"/>
      <c r="PER3" s="975"/>
      <c r="PES3" s="975"/>
      <c r="PET3" s="975"/>
      <c r="PEU3" s="975"/>
      <c r="PEV3" s="975"/>
      <c r="PEW3" s="975"/>
      <c r="PEX3" s="975"/>
      <c r="PEY3" s="975"/>
      <c r="PEZ3" s="975"/>
      <c r="PFA3" s="975"/>
      <c r="PFB3" s="975"/>
      <c r="PFC3" s="975"/>
      <c r="PFD3" s="975"/>
      <c r="PFE3" s="975"/>
      <c r="PFF3" s="975"/>
      <c r="PFG3" s="975"/>
      <c r="PFH3" s="975"/>
      <c r="PFI3" s="975"/>
      <c r="PFJ3" s="975"/>
      <c r="PFK3" s="975"/>
      <c r="PFL3" s="975"/>
      <c r="PFM3" s="975"/>
      <c r="PFN3" s="975"/>
      <c r="PFO3" s="975"/>
      <c r="PFP3" s="975"/>
      <c r="PFQ3" s="975"/>
      <c r="PFR3" s="975"/>
      <c r="PFS3" s="975"/>
      <c r="PFT3" s="975"/>
      <c r="PFU3" s="975"/>
      <c r="PFV3" s="975"/>
      <c r="PFW3" s="975"/>
      <c r="PFX3" s="975"/>
      <c r="PFY3" s="975"/>
      <c r="PFZ3" s="975"/>
      <c r="PGA3" s="975"/>
      <c r="PGB3" s="975"/>
      <c r="PGC3" s="975"/>
      <c r="PGD3" s="975"/>
      <c r="PGE3" s="975"/>
      <c r="PGF3" s="975"/>
      <c r="PGG3" s="975"/>
      <c r="PGH3" s="975"/>
      <c r="PGI3" s="975"/>
      <c r="PGJ3" s="975"/>
      <c r="PGK3" s="975"/>
      <c r="PGL3" s="975"/>
      <c r="PGM3" s="975"/>
      <c r="PGN3" s="975"/>
      <c r="PGO3" s="975"/>
      <c r="PGP3" s="975"/>
      <c r="PGQ3" s="975"/>
      <c r="PGR3" s="975"/>
      <c r="PGS3" s="975"/>
      <c r="PGT3" s="975"/>
      <c r="PGU3" s="975"/>
      <c r="PGV3" s="975"/>
      <c r="PGW3" s="975"/>
      <c r="PGX3" s="975"/>
      <c r="PGY3" s="975"/>
      <c r="PGZ3" s="975"/>
      <c r="PHA3" s="975"/>
      <c r="PHB3" s="975"/>
      <c r="PHC3" s="975"/>
      <c r="PHD3" s="975"/>
      <c r="PHE3" s="975"/>
      <c r="PHF3" s="975"/>
      <c r="PHG3" s="975"/>
      <c r="PHH3" s="975"/>
      <c r="PHI3" s="975"/>
      <c r="PHJ3" s="975"/>
      <c r="PHK3" s="975"/>
      <c r="PHL3" s="975"/>
      <c r="PHM3" s="975"/>
      <c r="PHN3" s="975"/>
      <c r="PHO3" s="975"/>
      <c r="PHP3" s="975"/>
      <c r="PHQ3" s="975"/>
      <c r="PHR3" s="975"/>
      <c r="PHS3" s="975"/>
      <c r="PHT3" s="975"/>
      <c r="PHU3" s="975"/>
      <c r="PHV3" s="975"/>
      <c r="PHW3" s="975"/>
      <c r="PHX3" s="975"/>
      <c r="PHY3" s="975"/>
      <c r="PHZ3" s="975"/>
      <c r="PIA3" s="975"/>
      <c r="PIB3" s="975"/>
      <c r="PIC3" s="975"/>
      <c r="PID3" s="975"/>
      <c r="PIE3" s="975"/>
      <c r="PIF3" s="975"/>
      <c r="PIG3" s="975"/>
      <c r="PIH3" s="975"/>
      <c r="PII3" s="975"/>
      <c r="PIJ3" s="975"/>
      <c r="PIK3" s="975"/>
      <c r="PIL3" s="975"/>
      <c r="PIM3" s="975"/>
      <c r="PIN3" s="975"/>
      <c r="PIO3" s="975"/>
      <c r="PIP3" s="975"/>
      <c r="PIQ3" s="975"/>
      <c r="PIR3" s="975"/>
      <c r="PIS3" s="975"/>
      <c r="PIT3" s="975"/>
      <c r="PIU3" s="975"/>
      <c r="PIV3" s="975"/>
      <c r="PIW3" s="975"/>
      <c r="PIX3" s="975"/>
      <c r="PIY3" s="975"/>
      <c r="PIZ3" s="975"/>
      <c r="PJA3" s="975"/>
      <c r="PJB3" s="975"/>
      <c r="PJC3" s="975"/>
      <c r="PJD3" s="975"/>
      <c r="PJE3" s="975"/>
      <c r="PJF3" s="975"/>
      <c r="PJG3" s="975"/>
      <c r="PJH3" s="975"/>
      <c r="PJI3" s="975"/>
      <c r="PJJ3" s="975"/>
      <c r="PJK3" s="975"/>
      <c r="PJL3" s="975"/>
      <c r="PJM3" s="975"/>
      <c r="PJN3" s="975"/>
      <c r="PJO3" s="975"/>
      <c r="PJP3" s="975"/>
      <c r="PJQ3" s="975"/>
      <c r="PJR3" s="975"/>
      <c r="PJS3" s="975"/>
      <c r="PJT3" s="975"/>
      <c r="PJU3" s="975"/>
      <c r="PJV3" s="975"/>
      <c r="PJW3" s="975"/>
      <c r="PJX3" s="975"/>
      <c r="PJY3" s="975"/>
      <c r="PJZ3" s="975"/>
      <c r="PKA3" s="975"/>
      <c r="PKB3" s="975"/>
      <c r="PKC3" s="975"/>
      <c r="PKD3" s="975"/>
      <c r="PKE3" s="975"/>
      <c r="PKF3" s="975"/>
      <c r="PKG3" s="975"/>
      <c r="PKH3" s="975"/>
      <c r="PKI3" s="975"/>
      <c r="PKJ3" s="975"/>
      <c r="PKK3" s="975"/>
      <c r="PKL3" s="975"/>
      <c r="PKM3" s="975"/>
      <c r="PKN3" s="975"/>
      <c r="PKO3" s="975"/>
      <c r="PKP3" s="975"/>
      <c r="PKQ3" s="975"/>
      <c r="PKR3" s="975"/>
      <c r="PKS3" s="975"/>
      <c r="PKT3" s="975"/>
      <c r="PKU3" s="975"/>
      <c r="PKV3" s="975"/>
      <c r="PKW3" s="975"/>
      <c r="PKX3" s="975"/>
      <c r="PKY3" s="975"/>
      <c r="PKZ3" s="975"/>
      <c r="PLA3" s="975"/>
      <c r="PLB3" s="975"/>
      <c r="PLC3" s="975"/>
      <c r="PLD3" s="975"/>
      <c r="PLE3" s="975"/>
      <c r="PLF3" s="975"/>
      <c r="PLG3" s="975"/>
      <c r="PLH3" s="975"/>
      <c r="PLI3" s="975"/>
      <c r="PLJ3" s="975"/>
      <c r="PLK3" s="975"/>
      <c r="PLL3" s="975"/>
      <c r="PLM3" s="975"/>
      <c r="PLN3" s="975"/>
      <c r="PLO3" s="975"/>
      <c r="PLP3" s="975"/>
      <c r="PLQ3" s="975"/>
      <c r="PLR3" s="975"/>
      <c r="PLS3" s="975"/>
      <c r="PLT3" s="975"/>
      <c r="PLU3" s="975"/>
      <c r="PLV3" s="975"/>
      <c r="PLW3" s="975"/>
      <c r="PLX3" s="975"/>
      <c r="PLY3" s="975"/>
      <c r="PLZ3" s="975"/>
      <c r="PMA3" s="975"/>
      <c r="PMB3" s="975"/>
      <c r="PMC3" s="975"/>
      <c r="PMD3" s="975"/>
      <c r="PME3" s="975"/>
      <c r="PMF3" s="975"/>
      <c r="PMG3" s="975"/>
      <c r="PMH3" s="975"/>
      <c r="PMI3" s="975"/>
      <c r="PMJ3" s="975"/>
      <c r="PMK3" s="975"/>
      <c r="PML3" s="975"/>
      <c r="PMM3" s="975"/>
      <c r="PMN3" s="975"/>
      <c r="PMO3" s="975"/>
      <c r="PMP3" s="975"/>
      <c r="PMQ3" s="975"/>
      <c r="PMR3" s="975"/>
      <c r="PMS3" s="975"/>
      <c r="PMT3" s="975"/>
      <c r="PMU3" s="975"/>
      <c r="PMV3" s="975"/>
      <c r="PMW3" s="975"/>
      <c r="PMX3" s="975"/>
      <c r="PMY3" s="975"/>
      <c r="PMZ3" s="975"/>
      <c r="PNA3" s="975"/>
      <c r="PNB3" s="975"/>
      <c r="PNC3" s="975"/>
      <c r="PND3" s="975"/>
      <c r="PNE3" s="975"/>
      <c r="PNF3" s="975"/>
      <c r="PNG3" s="975"/>
      <c r="PNH3" s="975"/>
      <c r="PNI3" s="975"/>
      <c r="PNJ3" s="975"/>
      <c r="PNK3" s="975"/>
      <c r="PNL3" s="975"/>
      <c r="PNM3" s="975"/>
      <c r="PNN3" s="975"/>
      <c r="PNO3" s="975"/>
      <c r="PNP3" s="975"/>
      <c r="PNQ3" s="975"/>
      <c r="PNR3" s="975"/>
      <c r="PNS3" s="975"/>
      <c r="PNT3" s="975"/>
      <c r="PNU3" s="975"/>
      <c r="PNV3" s="975"/>
      <c r="PNW3" s="975"/>
      <c r="PNX3" s="975"/>
      <c r="PNY3" s="975"/>
      <c r="PNZ3" s="975"/>
      <c r="POA3" s="975"/>
      <c r="POB3" s="975"/>
      <c r="POC3" s="975"/>
      <c r="POD3" s="975"/>
      <c r="POE3" s="975"/>
      <c r="POF3" s="975"/>
      <c r="POG3" s="975"/>
      <c r="POH3" s="975"/>
      <c r="POI3" s="975"/>
      <c r="POJ3" s="975"/>
      <c r="POK3" s="975"/>
      <c r="POL3" s="975"/>
      <c r="POM3" s="975"/>
      <c r="PON3" s="975"/>
      <c r="POO3" s="975"/>
      <c r="POP3" s="975"/>
      <c r="POQ3" s="975"/>
      <c r="POR3" s="975"/>
      <c r="POS3" s="975"/>
      <c r="POT3" s="975"/>
      <c r="POU3" s="975"/>
      <c r="POV3" s="975"/>
      <c r="POW3" s="975"/>
      <c r="POX3" s="975"/>
      <c r="POY3" s="975"/>
      <c r="POZ3" s="975"/>
      <c r="PPA3" s="975"/>
      <c r="PPB3" s="975"/>
      <c r="PPC3" s="975"/>
      <c r="PPD3" s="975"/>
      <c r="PPE3" s="975"/>
      <c r="PPF3" s="975"/>
      <c r="PPG3" s="975"/>
      <c r="PPH3" s="975"/>
      <c r="PPI3" s="975"/>
      <c r="PPJ3" s="975"/>
      <c r="PPK3" s="975"/>
      <c r="PPL3" s="975"/>
      <c r="PPM3" s="975"/>
      <c r="PPN3" s="975"/>
      <c r="PPO3" s="975"/>
      <c r="PPP3" s="975"/>
      <c r="PPQ3" s="975"/>
      <c r="PPR3" s="975"/>
      <c r="PPS3" s="975"/>
      <c r="PPT3" s="975"/>
      <c r="PPU3" s="975"/>
      <c r="PPV3" s="975"/>
      <c r="PPW3" s="975"/>
      <c r="PPX3" s="975"/>
      <c r="PPY3" s="975"/>
      <c r="PPZ3" s="975"/>
      <c r="PQA3" s="975"/>
      <c r="PQB3" s="975"/>
      <c r="PQC3" s="975"/>
      <c r="PQD3" s="975"/>
      <c r="PQE3" s="975"/>
      <c r="PQF3" s="975"/>
      <c r="PQG3" s="975"/>
      <c r="PQH3" s="975"/>
      <c r="PQI3" s="975"/>
      <c r="PQJ3" s="975"/>
      <c r="PQK3" s="975"/>
      <c r="PQL3" s="975"/>
      <c r="PQM3" s="975"/>
      <c r="PQN3" s="975"/>
      <c r="PQO3" s="975"/>
      <c r="PQP3" s="975"/>
      <c r="PQQ3" s="975"/>
      <c r="PQR3" s="975"/>
      <c r="PQS3" s="975"/>
      <c r="PQT3" s="975"/>
      <c r="PQU3" s="975"/>
      <c r="PQV3" s="975"/>
      <c r="PQW3" s="975"/>
      <c r="PQX3" s="975"/>
      <c r="PQY3" s="975"/>
      <c r="PQZ3" s="975"/>
      <c r="PRA3" s="975"/>
      <c r="PRB3" s="975"/>
      <c r="PRC3" s="975"/>
      <c r="PRD3" s="975"/>
      <c r="PRE3" s="975"/>
      <c r="PRF3" s="975"/>
      <c r="PRG3" s="975"/>
      <c r="PRH3" s="975"/>
      <c r="PRI3" s="975"/>
      <c r="PRJ3" s="975"/>
      <c r="PRK3" s="975"/>
      <c r="PRL3" s="975"/>
      <c r="PRM3" s="975"/>
      <c r="PRN3" s="975"/>
      <c r="PRO3" s="975"/>
      <c r="PRP3" s="975"/>
      <c r="PRQ3" s="975"/>
      <c r="PRR3" s="975"/>
      <c r="PRS3" s="975"/>
      <c r="PRT3" s="975"/>
      <c r="PRU3" s="975"/>
      <c r="PRV3" s="975"/>
      <c r="PRW3" s="975"/>
      <c r="PRX3" s="975"/>
      <c r="PRY3" s="975"/>
      <c r="PRZ3" s="975"/>
      <c r="PSA3" s="975"/>
      <c r="PSB3" s="975"/>
      <c r="PSC3" s="975"/>
      <c r="PSD3" s="975"/>
      <c r="PSE3" s="975"/>
      <c r="PSF3" s="975"/>
      <c r="PSG3" s="975"/>
      <c r="PSH3" s="975"/>
      <c r="PSI3" s="975"/>
      <c r="PSJ3" s="975"/>
      <c r="PSK3" s="975"/>
      <c r="PSL3" s="975"/>
      <c r="PSM3" s="975"/>
      <c r="PSN3" s="975"/>
      <c r="PSO3" s="975"/>
      <c r="PSP3" s="975"/>
      <c r="PSQ3" s="975"/>
      <c r="PSR3" s="975"/>
      <c r="PSS3" s="975"/>
      <c r="PST3" s="975"/>
      <c r="PSU3" s="975"/>
      <c r="PSV3" s="975"/>
      <c r="PSW3" s="975"/>
      <c r="PSX3" s="975"/>
      <c r="PSY3" s="975"/>
      <c r="PSZ3" s="975"/>
      <c r="PTA3" s="975"/>
      <c r="PTB3" s="975"/>
      <c r="PTC3" s="975"/>
      <c r="PTD3" s="975"/>
      <c r="PTE3" s="975"/>
      <c r="PTF3" s="975"/>
      <c r="PTG3" s="975"/>
      <c r="PTH3" s="975"/>
      <c r="PTI3" s="975"/>
      <c r="PTJ3" s="975"/>
      <c r="PTK3" s="975"/>
      <c r="PTL3" s="975"/>
      <c r="PTM3" s="975"/>
      <c r="PTN3" s="975"/>
      <c r="PTO3" s="975"/>
      <c r="PTP3" s="975"/>
      <c r="PTQ3" s="975"/>
      <c r="PTR3" s="975"/>
      <c r="PTS3" s="975"/>
      <c r="PTT3" s="975"/>
      <c r="PTU3" s="975"/>
      <c r="PTV3" s="975"/>
      <c r="PTW3" s="975"/>
      <c r="PTX3" s="975"/>
      <c r="PTY3" s="975"/>
      <c r="PTZ3" s="975"/>
      <c r="PUA3" s="975"/>
      <c r="PUB3" s="975"/>
      <c r="PUC3" s="975"/>
      <c r="PUD3" s="975"/>
      <c r="PUE3" s="975"/>
      <c r="PUF3" s="975"/>
      <c r="PUG3" s="975"/>
      <c r="PUH3" s="975"/>
      <c r="PUI3" s="975"/>
      <c r="PUJ3" s="975"/>
      <c r="PUK3" s="975"/>
      <c r="PUL3" s="975"/>
      <c r="PUM3" s="975"/>
      <c r="PUN3" s="975"/>
      <c r="PUO3" s="975"/>
      <c r="PUP3" s="975"/>
      <c r="PUQ3" s="975"/>
      <c r="PUR3" s="975"/>
      <c r="PUS3" s="975"/>
      <c r="PUT3" s="975"/>
      <c r="PUU3" s="975"/>
      <c r="PUV3" s="975"/>
      <c r="PUW3" s="975"/>
      <c r="PUX3" s="975"/>
      <c r="PUY3" s="975"/>
      <c r="PUZ3" s="975"/>
      <c r="PVA3" s="975"/>
      <c r="PVB3" s="975"/>
      <c r="PVC3" s="975"/>
      <c r="PVD3" s="975"/>
      <c r="PVE3" s="975"/>
      <c r="PVF3" s="975"/>
      <c r="PVG3" s="975"/>
      <c r="PVH3" s="975"/>
      <c r="PVI3" s="975"/>
      <c r="PVJ3" s="975"/>
      <c r="PVK3" s="975"/>
      <c r="PVL3" s="975"/>
      <c r="PVM3" s="975"/>
      <c r="PVN3" s="975"/>
      <c r="PVO3" s="975"/>
      <c r="PVP3" s="975"/>
      <c r="PVQ3" s="975"/>
      <c r="PVR3" s="975"/>
      <c r="PVS3" s="975"/>
      <c r="PVT3" s="975"/>
      <c r="PVU3" s="975"/>
      <c r="PVV3" s="975"/>
      <c r="PVW3" s="975"/>
      <c r="PVX3" s="975"/>
      <c r="PVY3" s="975"/>
      <c r="PVZ3" s="975"/>
      <c r="PWA3" s="975"/>
      <c r="PWB3" s="975"/>
      <c r="PWC3" s="975"/>
      <c r="PWD3" s="975"/>
      <c r="PWE3" s="975"/>
      <c r="PWF3" s="975"/>
      <c r="PWG3" s="975"/>
      <c r="PWH3" s="975"/>
      <c r="PWI3" s="975"/>
      <c r="PWJ3" s="975"/>
      <c r="PWK3" s="975"/>
      <c r="PWL3" s="975"/>
      <c r="PWM3" s="975"/>
      <c r="PWN3" s="975"/>
      <c r="PWO3" s="975"/>
      <c r="PWP3" s="975"/>
      <c r="PWQ3" s="975"/>
      <c r="PWR3" s="975"/>
      <c r="PWS3" s="975"/>
      <c r="PWT3" s="975"/>
      <c r="PWU3" s="975"/>
      <c r="PWV3" s="975"/>
      <c r="PWW3" s="975"/>
      <c r="PWX3" s="975"/>
      <c r="PWY3" s="975"/>
      <c r="PWZ3" s="975"/>
      <c r="PXA3" s="975"/>
      <c r="PXB3" s="975"/>
      <c r="PXC3" s="975"/>
      <c r="PXD3" s="975"/>
      <c r="PXE3" s="975"/>
      <c r="PXF3" s="975"/>
      <c r="PXG3" s="975"/>
      <c r="PXH3" s="975"/>
      <c r="PXI3" s="975"/>
      <c r="PXJ3" s="975"/>
      <c r="PXK3" s="975"/>
      <c r="PXL3" s="975"/>
      <c r="PXM3" s="975"/>
      <c r="PXN3" s="975"/>
      <c r="PXO3" s="975"/>
      <c r="PXP3" s="975"/>
      <c r="PXQ3" s="975"/>
      <c r="PXR3" s="975"/>
      <c r="PXS3" s="975"/>
      <c r="PXT3" s="975"/>
      <c r="PXU3" s="975"/>
      <c r="PXV3" s="975"/>
      <c r="PXW3" s="975"/>
      <c r="PXX3" s="975"/>
      <c r="PXY3" s="975"/>
      <c r="PXZ3" s="975"/>
      <c r="PYA3" s="975"/>
      <c r="PYB3" s="975"/>
      <c r="PYC3" s="975"/>
      <c r="PYD3" s="975"/>
      <c r="PYE3" s="975"/>
      <c r="PYF3" s="975"/>
      <c r="PYG3" s="975"/>
      <c r="PYH3" s="975"/>
      <c r="PYI3" s="975"/>
      <c r="PYJ3" s="975"/>
      <c r="PYK3" s="975"/>
      <c r="PYL3" s="975"/>
      <c r="PYM3" s="975"/>
      <c r="PYN3" s="975"/>
      <c r="PYO3" s="975"/>
      <c r="PYP3" s="975"/>
      <c r="PYQ3" s="975"/>
      <c r="PYR3" s="975"/>
      <c r="PYS3" s="975"/>
      <c r="PYT3" s="975"/>
      <c r="PYU3" s="975"/>
      <c r="PYV3" s="975"/>
      <c r="PYW3" s="975"/>
      <c r="PYX3" s="975"/>
      <c r="PYY3" s="975"/>
      <c r="PYZ3" s="975"/>
      <c r="PZA3" s="975"/>
      <c r="PZB3" s="975"/>
      <c r="PZC3" s="975"/>
      <c r="PZD3" s="975"/>
      <c r="PZE3" s="975"/>
      <c r="PZF3" s="975"/>
      <c r="PZG3" s="975"/>
      <c r="PZH3" s="975"/>
      <c r="PZI3" s="975"/>
      <c r="PZJ3" s="975"/>
      <c r="PZK3" s="975"/>
      <c r="PZL3" s="975"/>
      <c r="PZM3" s="975"/>
      <c r="PZN3" s="975"/>
      <c r="PZO3" s="975"/>
      <c r="PZP3" s="975"/>
      <c r="PZQ3" s="975"/>
      <c r="PZR3" s="975"/>
      <c r="PZS3" s="975"/>
      <c r="PZT3" s="975"/>
      <c r="PZU3" s="975"/>
      <c r="PZV3" s="975"/>
      <c r="PZW3" s="975"/>
      <c r="PZX3" s="975"/>
      <c r="PZY3" s="975"/>
      <c r="PZZ3" s="975"/>
      <c r="QAA3" s="975"/>
      <c r="QAB3" s="975"/>
      <c r="QAC3" s="975"/>
      <c r="QAD3" s="975"/>
      <c r="QAE3" s="975"/>
      <c r="QAF3" s="975"/>
      <c r="QAG3" s="975"/>
      <c r="QAH3" s="975"/>
      <c r="QAI3" s="975"/>
      <c r="QAJ3" s="975"/>
      <c r="QAK3" s="975"/>
      <c r="QAL3" s="975"/>
      <c r="QAM3" s="975"/>
      <c r="QAN3" s="975"/>
      <c r="QAO3" s="975"/>
      <c r="QAP3" s="975"/>
      <c r="QAQ3" s="975"/>
      <c r="QAR3" s="975"/>
      <c r="QAS3" s="975"/>
      <c r="QAT3" s="975"/>
      <c r="QAU3" s="975"/>
      <c r="QAV3" s="975"/>
      <c r="QAW3" s="975"/>
      <c r="QAX3" s="975"/>
      <c r="QAY3" s="975"/>
      <c r="QAZ3" s="975"/>
      <c r="QBA3" s="975"/>
      <c r="QBB3" s="975"/>
      <c r="QBC3" s="975"/>
      <c r="QBD3" s="975"/>
      <c r="QBE3" s="975"/>
      <c r="QBF3" s="975"/>
      <c r="QBG3" s="975"/>
      <c r="QBH3" s="975"/>
      <c r="QBI3" s="975"/>
      <c r="QBJ3" s="975"/>
      <c r="QBK3" s="975"/>
      <c r="QBL3" s="975"/>
      <c r="QBM3" s="975"/>
      <c r="QBN3" s="975"/>
      <c r="QBO3" s="975"/>
      <c r="QBP3" s="975"/>
      <c r="QBQ3" s="975"/>
      <c r="QBR3" s="975"/>
      <c r="QBS3" s="975"/>
      <c r="QBT3" s="975"/>
      <c r="QBU3" s="975"/>
      <c r="QBV3" s="975"/>
      <c r="QBW3" s="975"/>
      <c r="QBX3" s="975"/>
      <c r="QBY3" s="975"/>
      <c r="QBZ3" s="975"/>
      <c r="QCA3" s="975"/>
      <c r="QCB3" s="975"/>
      <c r="QCC3" s="975"/>
      <c r="QCD3" s="975"/>
      <c r="QCE3" s="975"/>
      <c r="QCF3" s="975"/>
      <c r="QCG3" s="975"/>
      <c r="QCH3" s="975"/>
      <c r="QCI3" s="975"/>
      <c r="QCJ3" s="975"/>
      <c r="QCK3" s="975"/>
      <c r="QCL3" s="975"/>
      <c r="QCM3" s="975"/>
      <c r="QCN3" s="975"/>
      <c r="QCO3" s="975"/>
      <c r="QCP3" s="975"/>
      <c r="QCQ3" s="975"/>
      <c r="QCR3" s="975"/>
      <c r="QCS3" s="975"/>
      <c r="QCT3" s="975"/>
      <c r="QCU3" s="975"/>
      <c r="QCV3" s="975"/>
      <c r="QCW3" s="975"/>
      <c r="QCX3" s="975"/>
      <c r="QCY3" s="975"/>
      <c r="QCZ3" s="975"/>
      <c r="QDA3" s="975"/>
      <c r="QDB3" s="975"/>
      <c r="QDC3" s="975"/>
      <c r="QDD3" s="975"/>
      <c r="QDE3" s="975"/>
      <c r="QDF3" s="975"/>
      <c r="QDG3" s="975"/>
      <c r="QDH3" s="975"/>
      <c r="QDI3" s="975"/>
      <c r="QDJ3" s="975"/>
      <c r="QDK3" s="975"/>
      <c r="QDL3" s="975"/>
      <c r="QDM3" s="975"/>
      <c r="QDN3" s="975"/>
      <c r="QDO3" s="975"/>
      <c r="QDP3" s="975"/>
      <c r="QDQ3" s="975"/>
      <c r="QDR3" s="975"/>
      <c r="QDS3" s="975"/>
      <c r="QDT3" s="975"/>
      <c r="QDU3" s="975"/>
      <c r="QDV3" s="975"/>
      <c r="QDW3" s="975"/>
      <c r="QDX3" s="975"/>
      <c r="QDY3" s="975"/>
      <c r="QDZ3" s="975"/>
      <c r="QEA3" s="975"/>
      <c r="QEB3" s="975"/>
      <c r="QEC3" s="975"/>
      <c r="QED3" s="975"/>
      <c r="QEE3" s="975"/>
      <c r="QEF3" s="975"/>
      <c r="QEG3" s="975"/>
      <c r="QEH3" s="975"/>
      <c r="QEI3" s="975"/>
      <c r="QEJ3" s="975"/>
      <c r="QEK3" s="975"/>
      <c r="QEL3" s="975"/>
      <c r="QEM3" s="975"/>
      <c r="QEN3" s="975"/>
      <c r="QEO3" s="975"/>
      <c r="QEP3" s="975"/>
      <c r="QEQ3" s="975"/>
      <c r="QER3" s="975"/>
      <c r="QES3" s="975"/>
      <c r="QET3" s="975"/>
      <c r="QEU3" s="975"/>
      <c r="QEV3" s="975"/>
      <c r="QEW3" s="975"/>
      <c r="QEX3" s="975"/>
      <c r="QEY3" s="975"/>
      <c r="QEZ3" s="975"/>
      <c r="QFA3" s="975"/>
      <c r="QFB3" s="975"/>
      <c r="QFC3" s="975"/>
      <c r="QFD3" s="975"/>
      <c r="QFE3" s="975"/>
      <c r="QFF3" s="975"/>
      <c r="QFG3" s="975"/>
      <c r="QFH3" s="975"/>
      <c r="QFI3" s="975"/>
      <c r="QFJ3" s="975"/>
      <c r="QFK3" s="975"/>
      <c r="QFL3" s="975"/>
      <c r="QFM3" s="975"/>
      <c r="QFN3" s="975"/>
      <c r="QFO3" s="975"/>
      <c r="QFP3" s="975"/>
      <c r="QFQ3" s="975"/>
      <c r="QFR3" s="975"/>
      <c r="QFS3" s="975"/>
      <c r="QFT3" s="975"/>
      <c r="QFU3" s="975"/>
      <c r="QFV3" s="975"/>
      <c r="QFW3" s="975"/>
      <c r="QFX3" s="975"/>
      <c r="QFY3" s="975"/>
      <c r="QFZ3" s="975"/>
      <c r="QGA3" s="975"/>
      <c r="QGB3" s="975"/>
      <c r="QGC3" s="975"/>
      <c r="QGD3" s="975"/>
      <c r="QGE3" s="975"/>
      <c r="QGF3" s="975"/>
      <c r="QGG3" s="975"/>
      <c r="QGH3" s="975"/>
      <c r="QGI3" s="975"/>
      <c r="QGJ3" s="975"/>
      <c r="QGK3" s="975"/>
      <c r="QGL3" s="975"/>
      <c r="QGM3" s="975"/>
      <c r="QGN3" s="975"/>
      <c r="QGO3" s="975"/>
      <c r="QGP3" s="975"/>
      <c r="QGQ3" s="975"/>
      <c r="QGR3" s="975"/>
      <c r="QGS3" s="975"/>
      <c r="QGT3" s="975"/>
      <c r="QGU3" s="975"/>
      <c r="QGV3" s="975"/>
      <c r="QGW3" s="975"/>
      <c r="QGX3" s="975"/>
      <c r="QGY3" s="975"/>
      <c r="QGZ3" s="975"/>
      <c r="QHA3" s="975"/>
      <c r="QHB3" s="975"/>
      <c r="QHC3" s="975"/>
      <c r="QHD3" s="975"/>
      <c r="QHE3" s="975"/>
      <c r="QHF3" s="975"/>
      <c r="QHG3" s="975"/>
      <c r="QHH3" s="975"/>
      <c r="QHI3" s="975"/>
      <c r="QHJ3" s="975"/>
      <c r="QHK3" s="975"/>
      <c r="QHL3" s="975"/>
      <c r="QHM3" s="975"/>
      <c r="QHN3" s="975"/>
      <c r="QHO3" s="975"/>
      <c r="QHP3" s="975"/>
      <c r="QHQ3" s="975"/>
      <c r="QHR3" s="975"/>
      <c r="QHS3" s="975"/>
      <c r="QHT3" s="975"/>
      <c r="QHU3" s="975"/>
      <c r="QHV3" s="975"/>
      <c r="QHW3" s="975"/>
      <c r="QHX3" s="975"/>
      <c r="QHY3" s="975"/>
      <c r="QHZ3" s="975"/>
      <c r="QIA3" s="975"/>
      <c r="QIB3" s="975"/>
      <c r="QIC3" s="975"/>
      <c r="QID3" s="975"/>
      <c r="QIE3" s="975"/>
      <c r="QIF3" s="975"/>
      <c r="QIG3" s="975"/>
      <c r="QIH3" s="975"/>
      <c r="QII3" s="975"/>
      <c r="QIJ3" s="975"/>
      <c r="QIK3" s="975"/>
      <c r="QIL3" s="975"/>
      <c r="QIM3" s="975"/>
      <c r="QIN3" s="975"/>
      <c r="QIO3" s="975"/>
      <c r="QIP3" s="975"/>
      <c r="QIQ3" s="975"/>
      <c r="QIR3" s="975"/>
      <c r="QIS3" s="975"/>
      <c r="QIT3" s="975"/>
      <c r="QIU3" s="975"/>
      <c r="QIV3" s="975"/>
      <c r="QIW3" s="975"/>
      <c r="QIX3" s="975"/>
      <c r="QIY3" s="975"/>
      <c r="QIZ3" s="975"/>
      <c r="QJA3" s="975"/>
      <c r="QJB3" s="975"/>
      <c r="QJC3" s="975"/>
      <c r="QJD3" s="975"/>
      <c r="QJE3" s="975"/>
      <c r="QJF3" s="975"/>
      <c r="QJG3" s="975"/>
      <c r="QJH3" s="975"/>
      <c r="QJI3" s="975"/>
      <c r="QJJ3" s="975"/>
      <c r="QJK3" s="975"/>
      <c r="QJL3" s="975"/>
      <c r="QJM3" s="975"/>
      <c r="QJN3" s="975"/>
      <c r="QJO3" s="975"/>
      <c r="QJP3" s="975"/>
      <c r="QJQ3" s="975"/>
      <c r="QJR3" s="975"/>
      <c r="QJS3" s="975"/>
      <c r="QJT3" s="975"/>
      <c r="QJU3" s="975"/>
      <c r="QJV3" s="975"/>
      <c r="QJW3" s="975"/>
      <c r="QJX3" s="975"/>
      <c r="QJY3" s="975"/>
      <c r="QJZ3" s="975"/>
      <c r="QKA3" s="975"/>
      <c r="QKB3" s="975"/>
      <c r="QKC3" s="975"/>
      <c r="QKD3" s="975"/>
      <c r="QKE3" s="975"/>
      <c r="QKF3" s="975"/>
      <c r="QKG3" s="975"/>
      <c r="QKH3" s="975"/>
      <c r="QKI3" s="975"/>
      <c r="QKJ3" s="975"/>
      <c r="QKK3" s="975"/>
      <c r="QKL3" s="975"/>
      <c r="QKM3" s="975"/>
      <c r="QKN3" s="975"/>
      <c r="QKO3" s="975"/>
      <c r="QKP3" s="975"/>
      <c r="QKQ3" s="975"/>
      <c r="QKR3" s="975"/>
      <c r="QKS3" s="975"/>
      <c r="QKT3" s="975"/>
      <c r="QKU3" s="975"/>
      <c r="QKV3" s="975"/>
      <c r="QKW3" s="975"/>
      <c r="QKX3" s="975"/>
      <c r="QKY3" s="975"/>
      <c r="QKZ3" s="975"/>
      <c r="QLA3" s="975"/>
      <c r="QLB3" s="975"/>
      <c r="QLC3" s="975"/>
      <c r="QLD3" s="975"/>
      <c r="QLE3" s="975"/>
      <c r="QLF3" s="975"/>
      <c r="QLG3" s="975"/>
      <c r="QLH3" s="975"/>
      <c r="QLI3" s="975"/>
      <c r="QLJ3" s="975"/>
      <c r="QLK3" s="975"/>
      <c r="QLL3" s="975"/>
      <c r="QLM3" s="975"/>
      <c r="QLN3" s="975"/>
      <c r="QLO3" s="975"/>
      <c r="QLP3" s="975"/>
      <c r="QLQ3" s="975"/>
      <c r="QLR3" s="975"/>
      <c r="QLS3" s="975"/>
      <c r="QLT3" s="975"/>
      <c r="QLU3" s="975"/>
      <c r="QLV3" s="975"/>
      <c r="QLW3" s="975"/>
      <c r="QLX3" s="975"/>
      <c r="QLY3" s="975"/>
      <c r="QLZ3" s="975"/>
      <c r="QMA3" s="975"/>
      <c r="QMB3" s="975"/>
      <c r="QMC3" s="975"/>
      <c r="QMD3" s="975"/>
      <c r="QME3" s="975"/>
      <c r="QMF3" s="975"/>
      <c r="QMG3" s="975"/>
      <c r="QMH3" s="975"/>
      <c r="QMI3" s="975"/>
      <c r="QMJ3" s="975"/>
      <c r="QMK3" s="975"/>
      <c r="QML3" s="975"/>
      <c r="QMM3" s="975"/>
      <c r="QMN3" s="975"/>
      <c r="QMO3" s="975"/>
      <c r="QMP3" s="975"/>
      <c r="QMQ3" s="975"/>
      <c r="QMR3" s="975"/>
      <c r="QMS3" s="975"/>
      <c r="QMT3" s="975"/>
      <c r="QMU3" s="975"/>
      <c r="QMV3" s="975"/>
      <c r="QMW3" s="975"/>
      <c r="QMX3" s="975"/>
      <c r="QMY3" s="975"/>
      <c r="QMZ3" s="975"/>
      <c r="QNA3" s="975"/>
      <c r="QNB3" s="975"/>
      <c r="QNC3" s="975"/>
      <c r="QND3" s="975"/>
      <c r="QNE3" s="975"/>
      <c r="QNF3" s="975"/>
      <c r="QNG3" s="975"/>
      <c r="QNH3" s="975"/>
      <c r="QNI3" s="975"/>
      <c r="QNJ3" s="975"/>
      <c r="QNK3" s="975"/>
      <c r="QNL3" s="975"/>
      <c r="QNM3" s="975"/>
      <c r="QNN3" s="975"/>
      <c r="QNO3" s="975"/>
      <c r="QNP3" s="975"/>
      <c r="QNQ3" s="975"/>
      <c r="QNR3" s="975"/>
      <c r="QNS3" s="975"/>
      <c r="QNT3" s="975"/>
      <c r="QNU3" s="975"/>
      <c r="QNV3" s="975"/>
      <c r="QNW3" s="975"/>
      <c r="QNX3" s="975"/>
      <c r="QNY3" s="975"/>
      <c r="QNZ3" s="975"/>
      <c r="QOA3" s="975"/>
      <c r="QOB3" s="975"/>
      <c r="QOC3" s="975"/>
      <c r="QOD3" s="975"/>
      <c r="QOE3" s="975"/>
      <c r="QOF3" s="975"/>
      <c r="QOG3" s="975"/>
      <c r="QOH3" s="975"/>
      <c r="QOI3" s="975"/>
      <c r="QOJ3" s="975"/>
      <c r="QOK3" s="975"/>
      <c r="QOL3" s="975"/>
      <c r="QOM3" s="975"/>
      <c r="QON3" s="975"/>
      <c r="QOO3" s="975"/>
      <c r="QOP3" s="975"/>
      <c r="QOQ3" s="975"/>
      <c r="QOR3" s="975"/>
      <c r="QOS3" s="975"/>
      <c r="QOT3" s="975"/>
      <c r="QOU3" s="975"/>
      <c r="QOV3" s="975"/>
      <c r="QOW3" s="975"/>
      <c r="QOX3" s="975"/>
      <c r="QOY3" s="975"/>
      <c r="QOZ3" s="975"/>
      <c r="QPA3" s="975"/>
      <c r="QPB3" s="975"/>
      <c r="QPC3" s="975"/>
      <c r="QPD3" s="975"/>
      <c r="QPE3" s="975"/>
      <c r="QPF3" s="975"/>
      <c r="QPG3" s="975"/>
      <c r="QPH3" s="975"/>
      <c r="QPI3" s="975"/>
      <c r="QPJ3" s="975"/>
      <c r="QPK3" s="975"/>
      <c r="QPL3" s="975"/>
      <c r="QPM3" s="975"/>
      <c r="QPN3" s="975"/>
      <c r="QPO3" s="975"/>
      <c r="QPP3" s="975"/>
      <c r="QPQ3" s="975"/>
      <c r="QPR3" s="975"/>
      <c r="QPS3" s="975"/>
      <c r="QPT3" s="975"/>
      <c r="QPU3" s="975"/>
      <c r="QPV3" s="975"/>
      <c r="QPW3" s="975"/>
      <c r="QPX3" s="975"/>
      <c r="QPY3" s="975"/>
      <c r="QPZ3" s="975"/>
      <c r="QQA3" s="975"/>
      <c r="QQB3" s="975"/>
      <c r="QQC3" s="975"/>
      <c r="QQD3" s="975"/>
      <c r="QQE3" s="975"/>
      <c r="QQF3" s="975"/>
      <c r="QQG3" s="975"/>
      <c r="QQH3" s="975"/>
      <c r="QQI3" s="975"/>
      <c r="QQJ3" s="975"/>
      <c r="QQK3" s="975"/>
      <c r="QQL3" s="975"/>
      <c r="QQM3" s="975"/>
      <c r="QQN3" s="975"/>
      <c r="QQO3" s="975"/>
      <c r="QQP3" s="975"/>
      <c r="QQQ3" s="975"/>
      <c r="QQR3" s="975"/>
      <c r="QQS3" s="975"/>
      <c r="QQT3" s="975"/>
      <c r="QQU3" s="975"/>
      <c r="QQV3" s="975"/>
      <c r="QQW3" s="975"/>
      <c r="QQX3" s="975"/>
      <c r="QQY3" s="975"/>
      <c r="QQZ3" s="975"/>
      <c r="QRA3" s="975"/>
      <c r="QRB3" s="975"/>
      <c r="QRC3" s="975"/>
      <c r="QRD3" s="975"/>
      <c r="QRE3" s="975"/>
      <c r="QRF3" s="975"/>
      <c r="QRG3" s="975"/>
      <c r="QRH3" s="975"/>
      <c r="QRI3" s="975"/>
      <c r="QRJ3" s="975"/>
      <c r="QRK3" s="975"/>
      <c r="QRL3" s="975"/>
      <c r="QRM3" s="975"/>
      <c r="QRN3" s="975"/>
      <c r="QRO3" s="975"/>
      <c r="QRP3" s="975"/>
      <c r="QRQ3" s="975"/>
      <c r="QRR3" s="975"/>
      <c r="QRS3" s="975"/>
      <c r="QRT3" s="975"/>
      <c r="QRU3" s="975"/>
      <c r="QRV3" s="975"/>
      <c r="QRW3" s="975"/>
      <c r="QRX3" s="975"/>
      <c r="QRY3" s="975"/>
      <c r="QRZ3" s="975"/>
      <c r="QSA3" s="975"/>
      <c r="QSB3" s="975"/>
      <c r="QSC3" s="975"/>
      <c r="QSD3" s="975"/>
      <c r="QSE3" s="975"/>
      <c r="QSF3" s="975"/>
      <c r="QSG3" s="975"/>
      <c r="QSH3" s="975"/>
      <c r="QSI3" s="975"/>
      <c r="QSJ3" s="975"/>
      <c r="QSK3" s="975"/>
      <c r="QSL3" s="975"/>
      <c r="QSM3" s="975"/>
      <c r="QSN3" s="975"/>
      <c r="QSO3" s="975"/>
      <c r="QSP3" s="975"/>
      <c r="QSQ3" s="975"/>
      <c r="QSR3" s="975"/>
      <c r="QSS3" s="975"/>
      <c r="QST3" s="975"/>
      <c r="QSU3" s="975"/>
      <c r="QSV3" s="975"/>
      <c r="QSW3" s="975"/>
      <c r="QSX3" s="975"/>
      <c r="QSY3" s="975"/>
      <c r="QSZ3" s="975"/>
      <c r="QTA3" s="975"/>
      <c r="QTB3" s="975"/>
      <c r="QTC3" s="975"/>
      <c r="QTD3" s="975"/>
      <c r="QTE3" s="975"/>
      <c r="QTF3" s="975"/>
      <c r="QTG3" s="975"/>
      <c r="QTH3" s="975"/>
      <c r="QTI3" s="975"/>
      <c r="QTJ3" s="975"/>
      <c r="QTK3" s="975"/>
      <c r="QTL3" s="975"/>
      <c r="QTM3" s="975"/>
      <c r="QTN3" s="975"/>
      <c r="QTO3" s="975"/>
      <c r="QTP3" s="975"/>
      <c r="QTQ3" s="975"/>
      <c r="QTR3" s="975"/>
      <c r="QTS3" s="975"/>
      <c r="QTT3" s="975"/>
      <c r="QTU3" s="975"/>
      <c r="QTV3" s="975"/>
      <c r="QTW3" s="975"/>
      <c r="QTX3" s="975"/>
      <c r="QTY3" s="975"/>
      <c r="QTZ3" s="975"/>
      <c r="QUA3" s="975"/>
      <c r="QUB3" s="975"/>
      <c r="QUC3" s="975"/>
      <c r="QUD3" s="975"/>
      <c r="QUE3" s="975"/>
      <c r="QUF3" s="975"/>
      <c r="QUG3" s="975"/>
      <c r="QUH3" s="975"/>
      <c r="QUI3" s="975"/>
      <c r="QUJ3" s="975"/>
      <c r="QUK3" s="975"/>
      <c r="QUL3" s="975"/>
      <c r="QUM3" s="975"/>
      <c r="QUN3" s="975"/>
      <c r="QUO3" s="975"/>
      <c r="QUP3" s="975"/>
      <c r="QUQ3" s="975"/>
      <c r="QUR3" s="975"/>
      <c r="QUS3" s="975"/>
      <c r="QUT3" s="975"/>
      <c r="QUU3" s="975"/>
      <c r="QUV3" s="975"/>
      <c r="QUW3" s="975"/>
      <c r="QUX3" s="975"/>
      <c r="QUY3" s="975"/>
      <c r="QUZ3" s="975"/>
      <c r="QVA3" s="975"/>
      <c r="QVB3" s="975"/>
      <c r="QVC3" s="975"/>
      <c r="QVD3" s="975"/>
      <c r="QVE3" s="975"/>
      <c r="QVF3" s="975"/>
      <c r="QVG3" s="975"/>
      <c r="QVH3" s="975"/>
      <c r="QVI3" s="975"/>
      <c r="QVJ3" s="975"/>
      <c r="QVK3" s="975"/>
      <c r="QVL3" s="975"/>
      <c r="QVM3" s="975"/>
      <c r="QVN3" s="975"/>
      <c r="QVO3" s="975"/>
      <c r="QVP3" s="975"/>
      <c r="QVQ3" s="975"/>
      <c r="QVR3" s="975"/>
      <c r="QVS3" s="975"/>
      <c r="QVT3" s="975"/>
      <c r="QVU3" s="975"/>
      <c r="QVV3" s="975"/>
      <c r="QVW3" s="975"/>
      <c r="QVX3" s="975"/>
      <c r="QVY3" s="975"/>
      <c r="QVZ3" s="975"/>
      <c r="QWA3" s="975"/>
      <c r="QWB3" s="975"/>
      <c r="QWC3" s="975"/>
      <c r="QWD3" s="975"/>
      <c r="QWE3" s="975"/>
      <c r="QWF3" s="975"/>
      <c r="QWG3" s="975"/>
      <c r="QWH3" s="975"/>
      <c r="QWI3" s="975"/>
      <c r="QWJ3" s="975"/>
      <c r="QWK3" s="975"/>
      <c r="QWL3" s="975"/>
      <c r="QWM3" s="975"/>
      <c r="QWN3" s="975"/>
      <c r="QWO3" s="975"/>
      <c r="QWP3" s="975"/>
      <c r="QWQ3" s="975"/>
      <c r="QWR3" s="975"/>
      <c r="QWS3" s="975"/>
      <c r="QWT3" s="975"/>
      <c r="QWU3" s="975"/>
      <c r="QWV3" s="975"/>
      <c r="QWW3" s="975"/>
      <c r="QWX3" s="975"/>
      <c r="QWY3" s="975"/>
      <c r="QWZ3" s="975"/>
      <c r="QXA3" s="975"/>
      <c r="QXB3" s="975"/>
      <c r="QXC3" s="975"/>
      <c r="QXD3" s="975"/>
      <c r="QXE3" s="975"/>
      <c r="QXF3" s="975"/>
      <c r="QXG3" s="975"/>
      <c r="QXH3" s="975"/>
      <c r="QXI3" s="975"/>
      <c r="QXJ3" s="975"/>
      <c r="QXK3" s="975"/>
      <c r="QXL3" s="975"/>
      <c r="QXM3" s="975"/>
      <c r="QXN3" s="975"/>
      <c r="QXO3" s="975"/>
      <c r="QXP3" s="975"/>
      <c r="QXQ3" s="975"/>
      <c r="QXR3" s="975"/>
      <c r="QXS3" s="975"/>
      <c r="QXT3" s="975"/>
      <c r="QXU3" s="975"/>
      <c r="QXV3" s="975"/>
      <c r="QXW3" s="975"/>
      <c r="QXX3" s="975"/>
      <c r="QXY3" s="975"/>
      <c r="QXZ3" s="975"/>
      <c r="QYA3" s="975"/>
      <c r="QYB3" s="975"/>
      <c r="QYC3" s="975"/>
      <c r="QYD3" s="975"/>
      <c r="QYE3" s="975"/>
      <c r="QYF3" s="975"/>
      <c r="QYG3" s="975"/>
      <c r="QYH3" s="975"/>
      <c r="QYI3" s="975"/>
      <c r="QYJ3" s="975"/>
      <c r="QYK3" s="975"/>
      <c r="QYL3" s="975"/>
      <c r="QYM3" s="975"/>
      <c r="QYN3" s="975"/>
      <c r="QYO3" s="975"/>
      <c r="QYP3" s="975"/>
      <c r="QYQ3" s="975"/>
      <c r="QYR3" s="975"/>
      <c r="QYS3" s="975"/>
      <c r="QYT3" s="975"/>
      <c r="QYU3" s="975"/>
      <c r="QYV3" s="975"/>
      <c r="QYW3" s="975"/>
      <c r="QYX3" s="975"/>
      <c r="QYY3" s="975"/>
      <c r="QYZ3" s="975"/>
      <c r="QZA3" s="975"/>
      <c r="QZB3" s="975"/>
      <c r="QZC3" s="975"/>
      <c r="QZD3" s="975"/>
      <c r="QZE3" s="975"/>
      <c r="QZF3" s="975"/>
      <c r="QZG3" s="975"/>
      <c r="QZH3" s="975"/>
      <c r="QZI3" s="975"/>
      <c r="QZJ3" s="975"/>
      <c r="QZK3" s="975"/>
      <c r="QZL3" s="975"/>
      <c r="QZM3" s="975"/>
      <c r="QZN3" s="975"/>
      <c r="QZO3" s="975"/>
      <c r="QZP3" s="975"/>
      <c r="QZQ3" s="975"/>
      <c r="QZR3" s="975"/>
      <c r="QZS3" s="975"/>
      <c r="QZT3" s="975"/>
      <c r="QZU3" s="975"/>
      <c r="QZV3" s="975"/>
      <c r="QZW3" s="975"/>
      <c r="QZX3" s="975"/>
      <c r="QZY3" s="975"/>
      <c r="QZZ3" s="975"/>
      <c r="RAA3" s="975"/>
      <c r="RAB3" s="975"/>
      <c r="RAC3" s="975"/>
      <c r="RAD3" s="975"/>
      <c r="RAE3" s="975"/>
      <c r="RAF3" s="975"/>
      <c r="RAG3" s="975"/>
      <c r="RAH3" s="975"/>
      <c r="RAI3" s="975"/>
      <c r="RAJ3" s="975"/>
      <c r="RAK3" s="975"/>
      <c r="RAL3" s="975"/>
      <c r="RAM3" s="975"/>
      <c r="RAN3" s="975"/>
      <c r="RAO3" s="975"/>
      <c r="RAP3" s="975"/>
      <c r="RAQ3" s="975"/>
      <c r="RAR3" s="975"/>
      <c r="RAS3" s="975"/>
      <c r="RAT3" s="975"/>
      <c r="RAU3" s="975"/>
      <c r="RAV3" s="975"/>
      <c r="RAW3" s="975"/>
      <c r="RAX3" s="975"/>
      <c r="RAY3" s="975"/>
      <c r="RAZ3" s="975"/>
      <c r="RBA3" s="975"/>
      <c r="RBB3" s="975"/>
      <c r="RBC3" s="975"/>
      <c r="RBD3" s="975"/>
      <c r="RBE3" s="975"/>
      <c r="RBF3" s="975"/>
      <c r="RBG3" s="975"/>
      <c r="RBH3" s="975"/>
      <c r="RBI3" s="975"/>
      <c r="RBJ3" s="975"/>
      <c r="RBK3" s="975"/>
      <c r="RBL3" s="975"/>
      <c r="RBM3" s="975"/>
      <c r="RBN3" s="975"/>
      <c r="RBO3" s="975"/>
      <c r="RBP3" s="975"/>
      <c r="RBQ3" s="975"/>
      <c r="RBR3" s="975"/>
      <c r="RBS3" s="975"/>
      <c r="RBT3" s="975"/>
      <c r="RBU3" s="975"/>
      <c r="RBV3" s="975"/>
      <c r="RBW3" s="975"/>
      <c r="RBX3" s="975"/>
      <c r="RBY3" s="975"/>
      <c r="RBZ3" s="975"/>
      <c r="RCA3" s="975"/>
      <c r="RCB3" s="975"/>
      <c r="RCC3" s="975"/>
      <c r="RCD3" s="975"/>
      <c r="RCE3" s="975"/>
      <c r="RCF3" s="975"/>
      <c r="RCG3" s="975"/>
      <c r="RCH3" s="975"/>
      <c r="RCI3" s="975"/>
      <c r="RCJ3" s="975"/>
      <c r="RCK3" s="975"/>
      <c r="RCL3" s="975"/>
      <c r="RCM3" s="975"/>
      <c r="RCN3" s="975"/>
      <c r="RCO3" s="975"/>
      <c r="RCP3" s="975"/>
      <c r="RCQ3" s="975"/>
      <c r="RCR3" s="975"/>
      <c r="RCS3" s="975"/>
      <c r="RCT3" s="975"/>
      <c r="RCU3" s="975"/>
      <c r="RCV3" s="975"/>
      <c r="RCW3" s="975"/>
      <c r="RCX3" s="975"/>
      <c r="RCY3" s="975"/>
      <c r="RCZ3" s="975"/>
      <c r="RDA3" s="975"/>
      <c r="RDB3" s="975"/>
      <c r="RDC3" s="975"/>
      <c r="RDD3" s="975"/>
      <c r="RDE3" s="975"/>
      <c r="RDF3" s="975"/>
      <c r="RDG3" s="975"/>
      <c r="RDH3" s="975"/>
      <c r="RDI3" s="975"/>
      <c r="RDJ3" s="975"/>
      <c r="RDK3" s="975"/>
      <c r="RDL3" s="975"/>
      <c r="RDM3" s="975"/>
      <c r="RDN3" s="975"/>
      <c r="RDO3" s="975"/>
      <c r="RDP3" s="975"/>
      <c r="RDQ3" s="975"/>
      <c r="RDR3" s="975"/>
      <c r="RDS3" s="975"/>
      <c r="RDT3" s="975"/>
      <c r="RDU3" s="975"/>
      <c r="RDV3" s="975"/>
      <c r="RDW3" s="975"/>
      <c r="RDX3" s="975"/>
      <c r="RDY3" s="975"/>
      <c r="RDZ3" s="975"/>
      <c r="REA3" s="975"/>
      <c r="REB3" s="975"/>
      <c r="REC3" s="975"/>
      <c r="RED3" s="975"/>
      <c r="REE3" s="975"/>
      <c r="REF3" s="975"/>
      <c r="REG3" s="975"/>
      <c r="REH3" s="975"/>
      <c r="REI3" s="975"/>
      <c r="REJ3" s="975"/>
      <c r="REK3" s="975"/>
      <c r="REL3" s="975"/>
      <c r="REM3" s="975"/>
      <c r="REN3" s="975"/>
      <c r="REO3" s="975"/>
      <c r="REP3" s="975"/>
      <c r="REQ3" s="975"/>
      <c r="RER3" s="975"/>
      <c r="RES3" s="975"/>
      <c r="RET3" s="975"/>
      <c r="REU3" s="975"/>
      <c r="REV3" s="975"/>
      <c r="REW3" s="975"/>
      <c r="REX3" s="975"/>
      <c r="REY3" s="975"/>
      <c r="REZ3" s="975"/>
      <c r="RFA3" s="975"/>
      <c r="RFB3" s="975"/>
      <c r="RFC3" s="975"/>
      <c r="RFD3" s="975"/>
      <c r="RFE3" s="975"/>
      <c r="RFF3" s="975"/>
      <c r="RFG3" s="975"/>
      <c r="RFH3" s="975"/>
      <c r="RFI3" s="975"/>
      <c r="RFJ3" s="975"/>
      <c r="RFK3" s="975"/>
      <c r="RFL3" s="975"/>
      <c r="RFM3" s="975"/>
      <c r="RFN3" s="975"/>
      <c r="RFO3" s="975"/>
      <c r="RFP3" s="975"/>
      <c r="RFQ3" s="975"/>
      <c r="RFR3" s="975"/>
      <c r="RFS3" s="975"/>
      <c r="RFT3" s="975"/>
      <c r="RFU3" s="975"/>
      <c r="RFV3" s="975"/>
      <c r="RFW3" s="975"/>
      <c r="RFX3" s="975"/>
      <c r="RFY3" s="975"/>
      <c r="RFZ3" s="975"/>
      <c r="RGA3" s="975"/>
      <c r="RGB3" s="975"/>
      <c r="RGC3" s="975"/>
      <c r="RGD3" s="975"/>
      <c r="RGE3" s="975"/>
      <c r="RGF3" s="975"/>
      <c r="RGG3" s="975"/>
      <c r="RGH3" s="975"/>
      <c r="RGI3" s="975"/>
      <c r="RGJ3" s="975"/>
      <c r="RGK3" s="975"/>
      <c r="RGL3" s="975"/>
      <c r="RGM3" s="975"/>
      <c r="RGN3" s="975"/>
      <c r="RGO3" s="975"/>
      <c r="RGP3" s="975"/>
      <c r="RGQ3" s="975"/>
      <c r="RGR3" s="975"/>
      <c r="RGS3" s="975"/>
      <c r="RGT3" s="975"/>
      <c r="RGU3" s="975"/>
      <c r="RGV3" s="975"/>
      <c r="RGW3" s="975"/>
      <c r="RGX3" s="975"/>
      <c r="RGY3" s="975"/>
      <c r="RGZ3" s="975"/>
      <c r="RHA3" s="975"/>
      <c r="RHB3" s="975"/>
      <c r="RHC3" s="975"/>
      <c r="RHD3" s="975"/>
      <c r="RHE3" s="975"/>
      <c r="RHF3" s="975"/>
      <c r="RHG3" s="975"/>
      <c r="RHH3" s="975"/>
      <c r="RHI3" s="975"/>
      <c r="RHJ3" s="975"/>
      <c r="RHK3" s="975"/>
      <c r="RHL3" s="975"/>
      <c r="RHM3" s="975"/>
      <c r="RHN3" s="975"/>
      <c r="RHO3" s="975"/>
      <c r="RHP3" s="975"/>
      <c r="RHQ3" s="975"/>
      <c r="RHR3" s="975"/>
      <c r="RHS3" s="975"/>
      <c r="RHT3" s="975"/>
      <c r="RHU3" s="975"/>
      <c r="RHV3" s="975"/>
      <c r="RHW3" s="975"/>
      <c r="RHX3" s="975"/>
      <c r="RHY3" s="975"/>
      <c r="RHZ3" s="975"/>
      <c r="RIA3" s="975"/>
      <c r="RIB3" s="975"/>
      <c r="RIC3" s="975"/>
      <c r="RID3" s="975"/>
      <c r="RIE3" s="975"/>
      <c r="RIF3" s="975"/>
      <c r="RIG3" s="975"/>
      <c r="RIH3" s="975"/>
      <c r="RII3" s="975"/>
      <c r="RIJ3" s="975"/>
      <c r="RIK3" s="975"/>
      <c r="RIL3" s="975"/>
      <c r="RIM3" s="975"/>
      <c r="RIN3" s="975"/>
      <c r="RIO3" s="975"/>
      <c r="RIP3" s="975"/>
      <c r="RIQ3" s="975"/>
      <c r="RIR3" s="975"/>
      <c r="RIS3" s="975"/>
      <c r="RIT3" s="975"/>
      <c r="RIU3" s="975"/>
      <c r="RIV3" s="975"/>
      <c r="RIW3" s="975"/>
      <c r="RIX3" s="975"/>
      <c r="RIY3" s="975"/>
      <c r="RIZ3" s="975"/>
      <c r="RJA3" s="975"/>
      <c r="RJB3" s="975"/>
      <c r="RJC3" s="975"/>
      <c r="RJD3" s="975"/>
      <c r="RJE3" s="975"/>
      <c r="RJF3" s="975"/>
      <c r="RJG3" s="975"/>
      <c r="RJH3" s="975"/>
      <c r="RJI3" s="975"/>
      <c r="RJJ3" s="975"/>
      <c r="RJK3" s="975"/>
      <c r="RJL3" s="975"/>
      <c r="RJM3" s="975"/>
      <c r="RJN3" s="975"/>
      <c r="RJO3" s="975"/>
      <c r="RJP3" s="975"/>
      <c r="RJQ3" s="975"/>
      <c r="RJR3" s="975"/>
      <c r="RJS3" s="975"/>
      <c r="RJT3" s="975"/>
      <c r="RJU3" s="975"/>
      <c r="RJV3" s="975"/>
      <c r="RJW3" s="975"/>
      <c r="RJX3" s="975"/>
      <c r="RJY3" s="975"/>
      <c r="RJZ3" s="975"/>
      <c r="RKA3" s="975"/>
      <c r="RKB3" s="975"/>
      <c r="RKC3" s="975"/>
      <c r="RKD3" s="975"/>
      <c r="RKE3" s="975"/>
      <c r="RKF3" s="975"/>
      <c r="RKG3" s="975"/>
      <c r="RKH3" s="975"/>
      <c r="RKI3" s="975"/>
      <c r="RKJ3" s="975"/>
      <c r="RKK3" s="975"/>
      <c r="RKL3" s="975"/>
      <c r="RKM3" s="975"/>
      <c r="RKN3" s="975"/>
      <c r="RKO3" s="975"/>
      <c r="RKP3" s="975"/>
      <c r="RKQ3" s="975"/>
      <c r="RKR3" s="975"/>
      <c r="RKS3" s="975"/>
      <c r="RKT3" s="975"/>
      <c r="RKU3" s="975"/>
      <c r="RKV3" s="975"/>
      <c r="RKW3" s="975"/>
      <c r="RKX3" s="975"/>
      <c r="RKY3" s="975"/>
      <c r="RKZ3" s="975"/>
      <c r="RLA3" s="975"/>
      <c r="RLB3" s="975"/>
      <c r="RLC3" s="975"/>
      <c r="RLD3" s="975"/>
      <c r="RLE3" s="975"/>
      <c r="RLF3" s="975"/>
      <c r="RLG3" s="975"/>
      <c r="RLH3" s="975"/>
      <c r="RLI3" s="975"/>
      <c r="RLJ3" s="975"/>
      <c r="RLK3" s="975"/>
      <c r="RLL3" s="975"/>
      <c r="RLM3" s="975"/>
      <c r="RLN3" s="975"/>
      <c r="RLO3" s="975"/>
      <c r="RLP3" s="975"/>
      <c r="RLQ3" s="975"/>
      <c r="RLR3" s="975"/>
      <c r="RLS3" s="975"/>
      <c r="RLT3" s="975"/>
      <c r="RLU3" s="975"/>
      <c r="RLV3" s="975"/>
      <c r="RLW3" s="975"/>
      <c r="RLX3" s="975"/>
      <c r="RLY3" s="975"/>
      <c r="RLZ3" s="975"/>
      <c r="RMA3" s="975"/>
      <c r="RMB3" s="975"/>
      <c r="RMC3" s="975"/>
      <c r="RMD3" s="975"/>
      <c r="RME3" s="975"/>
      <c r="RMF3" s="975"/>
      <c r="RMG3" s="975"/>
      <c r="RMH3" s="975"/>
      <c r="RMI3" s="975"/>
      <c r="RMJ3" s="975"/>
      <c r="RMK3" s="975"/>
      <c r="RML3" s="975"/>
      <c r="RMM3" s="975"/>
      <c r="RMN3" s="975"/>
      <c r="RMO3" s="975"/>
      <c r="RMP3" s="975"/>
      <c r="RMQ3" s="975"/>
      <c r="RMR3" s="975"/>
      <c r="RMS3" s="975"/>
      <c r="RMT3" s="975"/>
      <c r="RMU3" s="975"/>
      <c r="RMV3" s="975"/>
      <c r="RMW3" s="975"/>
      <c r="RMX3" s="975"/>
      <c r="RMY3" s="975"/>
      <c r="RMZ3" s="975"/>
      <c r="RNA3" s="975"/>
      <c r="RNB3" s="975"/>
      <c r="RNC3" s="975"/>
      <c r="RND3" s="975"/>
      <c r="RNE3" s="975"/>
      <c r="RNF3" s="975"/>
      <c r="RNG3" s="975"/>
      <c r="RNH3" s="975"/>
      <c r="RNI3" s="975"/>
      <c r="RNJ3" s="975"/>
      <c r="RNK3" s="975"/>
      <c r="RNL3" s="975"/>
      <c r="RNM3" s="975"/>
      <c r="RNN3" s="975"/>
      <c r="RNO3" s="975"/>
      <c r="RNP3" s="975"/>
      <c r="RNQ3" s="975"/>
      <c r="RNR3" s="975"/>
      <c r="RNS3" s="975"/>
      <c r="RNT3" s="975"/>
      <c r="RNU3" s="975"/>
      <c r="RNV3" s="975"/>
      <c r="RNW3" s="975"/>
      <c r="RNX3" s="975"/>
      <c r="RNY3" s="975"/>
      <c r="RNZ3" s="975"/>
      <c r="ROA3" s="975"/>
      <c r="ROB3" s="975"/>
      <c r="ROC3" s="975"/>
      <c r="ROD3" s="975"/>
      <c r="ROE3" s="975"/>
      <c r="ROF3" s="975"/>
      <c r="ROG3" s="975"/>
      <c r="ROH3" s="975"/>
      <c r="ROI3" s="975"/>
      <c r="ROJ3" s="975"/>
      <c r="ROK3" s="975"/>
      <c r="ROL3" s="975"/>
      <c r="ROM3" s="975"/>
      <c r="RON3" s="975"/>
      <c r="ROO3" s="975"/>
      <c r="ROP3" s="975"/>
      <c r="ROQ3" s="975"/>
      <c r="ROR3" s="975"/>
      <c r="ROS3" s="975"/>
      <c r="ROT3" s="975"/>
      <c r="ROU3" s="975"/>
      <c r="ROV3" s="975"/>
      <c r="ROW3" s="975"/>
      <c r="ROX3" s="975"/>
      <c r="ROY3" s="975"/>
      <c r="ROZ3" s="975"/>
      <c r="RPA3" s="975"/>
      <c r="RPB3" s="975"/>
      <c r="RPC3" s="975"/>
      <c r="RPD3" s="975"/>
      <c r="RPE3" s="975"/>
      <c r="RPF3" s="975"/>
      <c r="RPG3" s="975"/>
      <c r="RPH3" s="975"/>
      <c r="RPI3" s="975"/>
      <c r="RPJ3" s="975"/>
      <c r="RPK3" s="975"/>
      <c r="RPL3" s="975"/>
      <c r="RPM3" s="975"/>
      <c r="RPN3" s="975"/>
      <c r="RPO3" s="975"/>
      <c r="RPP3" s="975"/>
      <c r="RPQ3" s="975"/>
      <c r="RPR3" s="975"/>
      <c r="RPS3" s="975"/>
      <c r="RPT3" s="975"/>
      <c r="RPU3" s="975"/>
      <c r="RPV3" s="975"/>
      <c r="RPW3" s="975"/>
      <c r="RPX3" s="975"/>
      <c r="RPY3" s="975"/>
      <c r="RPZ3" s="975"/>
      <c r="RQA3" s="975"/>
      <c r="RQB3" s="975"/>
      <c r="RQC3" s="975"/>
      <c r="RQD3" s="975"/>
      <c r="RQE3" s="975"/>
      <c r="RQF3" s="975"/>
      <c r="RQG3" s="975"/>
      <c r="RQH3" s="975"/>
      <c r="RQI3" s="975"/>
      <c r="RQJ3" s="975"/>
      <c r="RQK3" s="975"/>
      <c r="RQL3" s="975"/>
      <c r="RQM3" s="975"/>
      <c r="RQN3" s="975"/>
      <c r="RQO3" s="975"/>
      <c r="RQP3" s="975"/>
      <c r="RQQ3" s="975"/>
      <c r="RQR3" s="975"/>
      <c r="RQS3" s="975"/>
      <c r="RQT3" s="975"/>
      <c r="RQU3" s="975"/>
      <c r="RQV3" s="975"/>
      <c r="RQW3" s="975"/>
      <c r="RQX3" s="975"/>
      <c r="RQY3" s="975"/>
      <c r="RQZ3" s="975"/>
      <c r="RRA3" s="975"/>
      <c r="RRB3" s="975"/>
      <c r="RRC3" s="975"/>
      <c r="RRD3" s="975"/>
      <c r="RRE3" s="975"/>
      <c r="RRF3" s="975"/>
      <c r="RRG3" s="975"/>
      <c r="RRH3" s="975"/>
      <c r="RRI3" s="975"/>
      <c r="RRJ3" s="975"/>
      <c r="RRK3" s="975"/>
      <c r="RRL3" s="975"/>
      <c r="RRM3" s="975"/>
      <c r="RRN3" s="975"/>
      <c r="RRO3" s="975"/>
      <c r="RRP3" s="975"/>
      <c r="RRQ3" s="975"/>
      <c r="RRR3" s="975"/>
      <c r="RRS3" s="975"/>
      <c r="RRT3" s="975"/>
      <c r="RRU3" s="975"/>
      <c r="RRV3" s="975"/>
      <c r="RRW3" s="975"/>
      <c r="RRX3" s="975"/>
      <c r="RRY3" s="975"/>
      <c r="RRZ3" s="975"/>
      <c r="RSA3" s="975"/>
      <c r="RSB3" s="975"/>
      <c r="RSC3" s="975"/>
      <c r="RSD3" s="975"/>
      <c r="RSE3" s="975"/>
      <c r="RSF3" s="975"/>
      <c r="RSG3" s="975"/>
      <c r="RSH3" s="975"/>
      <c r="RSI3" s="975"/>
      <c r="RSJ3" s="975"/>
      <c r="RSK3" s="975"/>
      <c r="RSL3" s="975"/>
      <c r="RSM3" s="975"/>
      <c r="RSN3" s="975"/>
      <c r="RSO3" s="975"/>
      <c r="RSP3" s="975"/>
      <c r="RSQ3" s="975"/>
      <c r="RSR3" s="975"/>
      <c r="RSS3" s="975"/>
      <c r="RST3" s="975"/>
      <c r="RSU3" s="975"/>
      <c r="RSV3" s="975"/>
      <c r="RSW3" s="975"/>
      <c r="RSX3" s="975"/>
      <c r="RSY3" s="975"/>
      <c r="RSZ3" s="975"/>
      <c r="RTA3" s="975"/>
      <c r="RTB3" s="975"/>
      <c r="RTC3" s="975"/>
      <c r="RTD3" s="975"/>
      <c r="RTE3" s="975"/>
      <c r="RTF3" s="975"/>
      <c r="RTG3" s="975"/>
      <c r="RTH3" s="975"/>
      <c r="RTI3" s="975"/>
      <c r="RTJ3" s="975"/>
      <c r="RTK3" s="975"/>
      <c r="RTL3" s="975"/>
      <c r="RTM3" s="975"/>
      <c r="RTN3" s="975"/>
      <c r="RTO3" s="975"/>
      <c r="RTP3" s="975"/>
      <c r="RTQ3" s="975"/>
      <c r="RTR3" s="975"/>
      <c r="RTS3" s="975"/>
      <c r="RTT3" s="975"/>
      <c r="RTU3" s="975"/>
      <c r="RTV3" s="975"/>
      <c r="RTW3" s="975"/>
      <c r="RTX3" s="975"/>
      <c r="RTY3" s="975"/>
      <c r="RTZ3" s="975"/>
      <c r="RUA3" s="975"/>
      <c r="RUB3" s="975"/>
      <c r="RUC3" s="975"/>
      <c r="RUD3" s="975"/>
      <c r="RUE3" s="975"/>
      <c r="RUF3" s="975"/>
      <c r="RUG3" s="975"/>
      <c r="RUH3" s="975"/>
      <c r="RUI3" s="975"/>
      <c r="RUJ3" s="975"/>
      <c r="RUK3" s="975"/>
      <c r="RUL3" s="975"/>
      <c r="RUM3" s="975"/>
      <c r="RUN3" s="975"/>
      <c r="RUO3" s="975"/>
      <c r="RUP3" s="975"/>
      <c r="RUQ3" s="975"/>
      <c r="RUR3" s="975"/>
      <c r="RUS3" s="975"/>
      <c r="RUT3" s="975"/>
      <c r="RUU3" s="975"/>
      <c r="RUV3" s="975"/>
      <c r="RUW3" s="975"/>
      <c r="RUX3" s="975"/>
      <c r="RUY3" s="975"/>
      <c r="RUZ3" s="975"/>
      <c r="RVA3" s="975"/>
      <c r="RVB3" s="975"/>
      <c r="RVC3" s="975"/>
      <c r="RVD3" s="975"/>
      <c r="RVE3" s="975"/>
      <c r="RVF3" s="975"/>
      <c r="RVG3" s="975"/>
      <c r="RVH3" s="975"/>
      <c r="RVI3" s="975"/>
      <c r="RVJ3" s="975"/>
      <c r="RVK3" s="975"/>
      <c r="RVL3" s="975"/>
      <c r="RVM3" s="975"/>
      <c r="RVN3" s="975"/>
      <c r="RVO3" s="975"/>
      <c r="RVP3" s="975"/>
      <c r="RVQ3" s="975"/>
      <c r="RVR3" s="975"/>
      <c r="RVS3" s="975"/>
      <c r="RVT3" s="975"/>
      <c r="RVU3" s="975"/>
      <c r="RVV3" s="975"/>
      <c r="RVW3" s="975"/>
      <c r="RVX3" s="975"/>
      <c r="RVY3" s="975"/>
      <c r="RVZ3" s="975"/>
      <c r="RWA3" s="975"/>
      <c r="RWB3" s="975"/>
      <c r="RWC3" s="975"/>
      <c r="RWD3" s="975"/>
      <c r="RWE3" s="975"/>
      <c r="RWF3" s="975"/>
      <c r="RWG3" s="975"/>
      <c r="RWH3" s="975"/>
      <c r="RWI3" s="975"/>
      <c r="RWJ3" s="975"/>
      <c r="RWK3" s="975"/>
      <c r="RWL3" s="975"/>
      <c r="RWM3" s="975"/>
      <c r="RWN3" s="975"/>
      <c r="RWO3" s="975"/>
      <c r="RWP3" s="975"/>
      <c r="RWQ3" s="975"/>
      <c r="RWR3" s="975"/>
      <c r="RWS3" s="975"/>
      <c r="RWT3" s="975"/>
      <c r="RWU3" s="975"/>
      <c r="RWV3" s="975"/>
      <c r="RWW3" s="975"/>
      <c r="RWX3" s="975"/>
      <c r="RWY3" s="975"/>
      <c r="RWZ3" s="975"/>
      <c r="RXA3" s="975"/>
      <c r="RXB3" s="975"/>
      <c r="RXC3" s="975"/>
      <c r="RXD3" s="975"/>
      <c r="RXE3" s="975"/>
      <c r="RXF3" s="975"/>
      <c r="RXG3" s="975"/>
      <c r="RXH3" s="975"/>
      <c r="RXI3" s="975"/>
      <c r="RXJ3" s="975"/>
      <c r="RXK3" s="975"/>
      <c r="RXL3" s="975"/>
      <c r="RXM3" s="975"/>
      <c r="RXN3" s="975"/>
      <c r="RXO3" s="975"/>
      <c r="RXP3" s="975"/>
      <c r="RXQ3" s="975"/>
      <c r="RXR3" s="975"/>
      <c r="RXS3" s="975"/>
      <c r="RXT3" s="975"/>
      <c r="RXU3" s="975"/>
      <c r="RXV3" s="975"/>
      <c r="RXW3" s="975"/>
      <c r="RXX3" s="975"/>
      <c r="RXY3" s="975"/>
      <c r="RXZ3" s="975"/>
      <c r="RYA3" s="975"/>
      <c r="RYB3" s="975"/>
      <c r="RYC3" s="975"/>
      <c r="RYD3" s="975"/>
      <c r="RYE3" s="975"/>
      <c r="RYF3" s="975"/>
      <c r="RYG3" s="975"/>
      <c r="RYH3" s="975"/>
      <c r="RYI3" s="975"/>
      <c r="RYJ3" s="975"/>
      <c r="RYK3" s="975"/>
      <c r="RYL3" s="975"/>
      <c r="RYM3" s="975"/>
      <c r="RYN3" s="975"/>
      <c r="RYO3" s="975"/>
      <c r="RYP3" s="975"/>
      <c r="RYQ3" s="975"/>
      <c r="RYR3" s="975"/>
      <c r="RYS3" s="975"/>
      <c r="RYT3" s="975"/>
      <c r="RYU3" s="975"/>
      <c r="RYV3" s="975"/>
      <c r="RYW3" s="975"/>
      <c r="RYX3" s="975"/>
      <c r="RYY3" s="975"/>
      <c r="RYZ3" s="975"/>
      <c r="RZA3" s="975"/>
      <c r="RZB3" s="975"/>
      <c r="RZC3" s="975"/>
      <c r="RZD3" s="975"/>
      <c r="RZE3" s="975"/>
      <c r="RZF3" s="975"/>
      <c r="RZG3" s="975"/>
      <c r="RZH3" s="975"/>
      <c r="RZI3" s="975"/>
      <c r="RZJ3" s="975"/>
      <c r="RZK3" s="975"/>
      <c r="RZL3" s="975"/>
      <c r="RZM3" s="975"/>
      <c r="RZN3" s="975"/>
      <c r="RZO3" s="975"/>
      <c r="RZP3" s="975"/>
      <c r="RZQ3" s="975"/>
      <c r="RZR3" s="975"/>
      <c r="RZS3" s="975"/>
      <c r="RZT3" s="975"/>
      <c r="RZU3" s="975"/>
      <c r="RZV3" s="975"/>
      <c r="RZW3" s="975"/>
      <c r="RZX3" s="975"/>
      <c r="RZY3" s="975"/>
      <c r="RZZ3" s="975"/>
      <c r="SAA3" s="975"/>
      <c r="SAB3" s="975"/>
      <c r="SAC3" s="975"/>
      <c r="SAD3" s="975"/>
      <c r="SAE3" s="975"/>
      <c r="SAF3" s="975"/>
      <c r="SAG3" s="975"/>
      <c r="SAH3" s="975"/>
      <c r="SAI3" s="975"/>
      <c r="SAJ3" s="975"/>
      <c r="SAK3" s="975"/>
      <c r="SAL3" s="975"/>
      <c r="SAM3" s="975"/>
      <c r="SAN3" s="975"/>
      <c r="SAO3" s="975"/>
      <c r="SAP3" s="975"/>
      <c r="SAQ3" s="975"/>
      <c r="SAR3" s="975"/>
      <c r="SAS3" s="975"/>
      <c r="SAT3" s="975"/>
      <c r="SAU3" s="975"/>
      <c r="SAV3" s="975"/>
      <c r="SAW3" s="975"/>
      <c r="SAX3" s="975"/>
      <c r="SAY3" s="975"/>
      <c r="SAZ3" s="975"/>
      <c r="SBA3" s="975"/>
      <c r="SBB3" s="975"/>
      <c r="SBC3" s="975"/>
      <c r="SBD3" s="975"/>
      <c r="SBE3" s="975"/>
      <c r="SBF3" s="975"/>
      <c r="SBG3" s="975"/>
      <c r="SBH3" s="975"/>
      <c r="SBI3" s="975"/>
      <c r="SBJ3" s="975"/>
      <c r="SBK3" s="975"/>
      <c r="SBL3" s="975"/>
      <c r="SBM3" s="975"/>
      <c r="SBN3" s="975"/>
      <c r="SBO3" s="975"/>
      <c r="SBP3" s="975"/>
      <c r="SBQ3" s="975"/>
      <c r="SBR3" s="975"/>
      <c r="SBS3" s="975"/>
      <c r="SBT3" s="975"/>
      <c r="SBU3" s="975"/>
      <c r="SBV3" s="975"/>
      <c r="SBW3" s="975"/>
      <c r="SBX3" s="975"/>
      <c r="SBY3" s="975"/>
      <c r="SBZ3" s="975"/>
      <c r="SCA3" s="975"/>
      <c r="SCB3" s="975"/>
      <c r="SCC3" s="975"/>
      <c r="SCD3" s="975"/>
      <c r="SCE3" s="975"/>
      <c r="SCF3" s="975"/>
      <c r="SCG3" s="975"/>
      <c r="SCH3" s="975"/>
      <c r="SCI3" s="975"/>
      <c r="SCJ3" s="975"/>
      <c r="SCK3" s="975"/>
      <c r="SCL3" s="975"/>
      <c r="SCM3" s="975"/>
      <c r="SCN3" s="975"/>
      <c r="SCO3" s="975"/>
      <c r="SCP3" s="975"/>
      <c r="SCQ3" s="975"/>
      <c r="SCR3" s="975"/>
      <c r="SCS3" s="975"/>
      <c r="SCT3" s="975"/>
      <c r="SCU3" s="975"/>
      <c r="SCV3" s="975"/>
      <c r="SCW3" s="975"/>
      <c r="SCX3" s="975"/>
      <c r="SCY3" s="975"/>
      <c r="SCZ3" s="975"/>
      <c r="SDA3" s="975"/>
      <c r="SDB3" s="975"/>
      <c r="SDC3" s="975"/>
      <c r="SDD3" s="975"/>
      <c r="SDE3" s="975"/>
      <c r="SDF3" s="975"/>
      <c r="SDG3" s="975"/>
      <c r="SDH3" s="975"/>
      <c r="SDI3" s="975"/>
      <c r="SDJ3" s="975"/>
      <c r="SDK3" s="975"/>
      <c r="SDL3" s="975"/>
      <c r="SDM3" s="975"/>
      <c r="SDN3" s="975"/>
      <c r="SDO3" s="975"/>
      <c r="SDP3" s="975"/>
      <c r="SDQ3" s="975"/>
      <c r="SDR3" s="975"/>
      <c r="SDS3" s="975"/>
      <c r="SDT3" s="975"/>
      <c r="SDU3" s="975"/>
      <c r="SDV3" s="975"/>
      <c r="SDW3" s="975"/>
      <c r="SDX3" s="975"/>
      <c r="SDY3" s="975"/>
      <c r="SDZ3" s="975"/>
      <c r="SEA3" s="975"/>
      <c r="SEB3" s="975"/>
      <c r="SEC3" s="975"/>
      <c r="SED3" s="975"/>
      <c r="SEE3" s="975"/>
      <c r="SEF3" s="975"/>
      <c r="SEG3" s="975"/>
      <c r="SEH3" s="975"/>
      <c r="SEI3" s="975"/>
      <c r="SEJ3" s="975"/>
      <c r="SEK3" s="975"/>
      <c r="SEL3" s="975"/>
      <c r="SEM3" s="975"/>
      <c r="SEN3" s="975"/>
      <c r="SEO3" s="975"/>
      <c r="SEP3" s="975"/>
      <c r="SEQ3" s="975"/>
      <c r="SER3" s="975"/>
      <c r="SES3" s="975"/>
      <c r="SET3" s="975"/>
      <c r="SEU3" s="975"/>
      <c r="SEV3" s="975"/>
      <c r="SEW3" s="975"/>
      <c r="SEX3" s="975"/>
      <c r="SEY3" s="975"/>
      <c r="SEZ3" s="975"/>
      <c r="SFA3" s="975"/>
      <c r="SFB3" s="975"/>
      <c r="SFC3" s="975"/>
      <c r="SFD3" s="975"/>
      <c r="SFE3" s="975"/>
      <c r="SFF3" s="975"/>
      <c r="SFG3" s="975"/>
      <c r="SFH3" s="975"/>
      <c r="SFI3" s="975"/>
      <c r="SFJ3" s="975"/>
      <c r="SFK3" s="975"/>
      <c r="SFL3" s="975"/>
      <c r="SFM3" s="975"/>
      <c r="SFN3" s="975"/>
      <c r="SFO3" s="975"/>
      <c r="SFP3" s="975"/>
      <c r="SFQ3" s="975"/>
      <c r="SFR3" s="975"/>
      <c r="SFS3" s="975"/>
      <c r="SFT3" s="975"/>
      <c r="SFU3" s="975"/>
      <c r="SFV3" s="975"/>
      <c r="SFW3" s="975"/>
      <c r="SFX3" s="975"/>
      <c r="SFY3" s="975"/>
      <c r="SFZ3" s="975"/>
      <c r="SGA3" s="975"/>
      <c r="SGB3" s="975"/>
      <c r="SGC3" s="975"/>
      <c r="SGD3" s="975"/>
      <c r="SGE3" s="975"/>
      <c r="SGF3" s="975"/>
      <c r="SGG3" s="975"/>
      <c r="SGH3" s="975"/>
      <c r="SGI3" s="975"/>
      <c r="SGJ3" s="975"/>
      <c r="SGK3" s="975"/>
      <c r="SGL3" s="975"/>
      <c r="SGM3" s="975"/>
      <c r="SGN3" s="975"/>
      <c r="SGO3" s="975"/>
      <c r="SGP3" s="975"/>
      <c r="SGQ3" s="975"/>
      <c r="SGR3" s="975"/>
      <c r="SGS3" s="975"/>
      <c r="SGT3" s="975"/>
      <c r="SGU3" s="975"/>
      <c r="SGV3" s="975"/>
      <c r="SGW3" s="975"/>
      <c r="SGX3" s="975"/>
      <c r="SGY3" s="975"/>
      <c r="SGZ3" s="975"/>
      <c r="SHA3" s="975"/>
      <c r="SHB3" s="975"/>
      <c r="SHC3" s="975"/>
      <c r="SHD3" s="975"/>
      <c r="SHE3" s="975"/>
      <c r="SHF3" s="975"/>
      <c r="SHG3" s="975"/>
      <c r="SHH3" s="975"/>
      <c r="SHI3" s="975"/>
      <c r="SHJ3" s="975"/>
      <c r="SHK3" s="975"/>
      <c r="SHL3" s="975"/>
      <c r="SHM3" s="975"/>
      <c r="SHN3" s="975"/>
      <c r="SHO3" s="975"/>
      <c r="SHP3" s="975"/>
      <c r="SHQ3" s="975"/>
      <c r="SHR3" s="975"/>
      <c r="SHS3" s="975"/>
      <c r="SHT3" s="975"/>
      <c r="SHU3" s="975"/>
      <c r="SHV3" s="975"/>
      <c r="SHW3" s="975"/>
      <c r="SHX3" s="975"/>
      <c r="SHY3" s="975"/>
      <c r="SHZ3" s="975"/>
      <c r="SIA3" s="975"/>
      <c r="SIB3" s="975"/>
      <c r="SIC3" s="975"/>
      <c r="SID3" s="975"/>
      <c r="SIE3" s="975"/>
      <c r="SIF3" s="975"/>
      <c r="SIG3" s="975"/>
      <c r="SIH3" s="975"/>
      <c r="SII3" s="975"/>
      <c r="SIJ3" s="975"/>
      <c r="SIK3" s="975"/>
      <c r="SIL3" s="975"/>
      <c r="SIM3" s="975"/>
      <c r="SIN3" s="975"/>
      <c r="SIO3" s="975"/>
      <c r="SIP3" s="975"/>
      <c r="SIQ3" s="975"/>
      <c r="SIR3" s="975"/>
      <c r="SIS3" s="975"/>
      <c r="SIT3" s="975"/>
      <c r="SIU3" s="975"/>
      <c r="SIV3" s="975"/>
      <c r="SIW3" s="975"/>
      <c r="SIX3" s="975"/>
      <c r="SIY3" s="975"/>
      <c r="SIZ3" s="975"/>
      <c r="SJA3" s="975"/>
      <c r="SJB3" s="975"/>
      <c r="SJC3" s="975"/>
      <c r="SJD3" s="975"/>
      <c r="SJE3" s="975"/>
      <c r="SJF3" s="975"/>
      <c r="SJG3" s="975"/>
      <c r="SJH3" s="975"/>
      <c r="SJI3" s="975"/>
      <c r="SJJ3" s="975"/>
      <c r="SJK3" s="975"/>
      <c r="SJL3" s="975"/>
      <c r="SJM3" s="975"/>
      <c r="SJN3" s="975"/>
      <c r="SJO3" s="975"/>
      <c r="SJP3" s="975"/>
      <c r="SJQ3" s="975"/>
      <c r="SJR3" s="975"/>
      <c r="SJS3" s="975"/>
      <c r="SJT3" s="975"/>
      <c r="SJU3" s="975"/>
      <c r="SJV3" s="975"/>
      <c r="SJW3" s="975"/>
      <c r="SJX3" s="975"/>
      <c r="SJY3" s="975"/>
      <c r="SJZ3" s="975"/>
      <c r="SKA3" s="975"/>
      <c r="SKB3" s="975"/>
      <c r="SKC3" s="975"/>
      <c r="SKD3" s="975"/>
      <c r="SKE3" s="975"/>
      <c r="SKF3" s="975"/>
      <c r="SKG3" s="975"/>
      <c r="SKH3" s="975"/>
      <c r="SKI3" s="975"/>
      <c r="SKJ3" s="975"/>
      <c r="SKK3" s="975"/>
      <c r="SKL3" s="975"/>
      <c r="SKM3" s="975"/>
      <c r="SKN3" s="975"/>
      <c r="SKO3" s="975"/>
      <c r="SKP3" s="975"/>
      <c r="SKQ3" s="975"/>
      <c r="SKR3" s="975"/>
      <c r="SKS3" s="975"/>
      <c r="SKT3" s="975"/>
      <c r="SKU3" s="975"/>
      <c r="SKV3" s="975"/>
      <c r="SKW3" s="975"/>
      <c r="SKX3" s="975"/>
      <c r="SKY3" s="975"/>
      <c r="SKZ3" s="975"/>
      <c r="SLA3" s="975"/>
      <c r="SLB3" s="975"/>
      <c r="SLC3" s="975"/>
      <c r="SLD3" s="975"/>
      <c r="SLE3" s="975"/>
      <c r="SLF3" s="975"/>
      <c r="SLG3" s="975"/>
      <c r="SLH3" s="975"/>
      <c r="SLI3" s="975"/>
      <c r="SLJ3" s="975"/>
      <c r="SLK3" s="975"/>
      <c r="SLL3" s="975"/>
      <c r="SLM3" s="975"/>
      <c r="SLN3" s="975"/>
      <c r="SLO3" s="975"/>
      <c r="SLP3" s="975"/>
      <c r="SLQ3" s="975"/>
      <c r="SLR3" s="975"/>
      <c r="SLS3" s="975"/>
      <c r="SLT3" s="975"/>
      <c r="SLU3" s="975"/>
      <c r="SLV3" s="975"/>
      <c r="SLW3" s="975"/>
      <c r="SLX3" s="975"/>
      <c r="SLY3" s="975"/>
      <c r="SLZ3" s="975"/>
      <c r="SMA3" s="975"/>
      <c r="SMB3" s="975"/>
      <c r="SMC3" s="975"/>
      <c r="SMD3" s="975"/>
      <c r="SME3" s="975"/>
      <c r="SMF3" s="975"/>
      <c r="SMG3" s="975"/>
      <c r="SMH3" s="975"/>
      <c r="SMI3" s="975"/>
      <c r="SMJ3" s="975"/>
      <c r="SMK3" s="975"/>
      <c r="SML3" s="975"/>
      <c r="SMM3" s="975"/>
      <c r="SMN3" s="975"/>
      <c r="SMO3" s="975"/>
      <c r="SMP3" s="975"/>
      <c r="SMQ3" s="975"/>
      <c r="SMR3" s="975"/>
      <c r="SMS3" s="975"/>
      <c r="SMT3" s="975"/>
      <c r="SMU3" s="975"/>
      <c r="SMV3" s="975"/>
      <c r="SMW3" s="975"/>
      <c r="SMX3" s="975"/>
      <c r="SMY3" s="975"/>
      <c r="SMZ3" s="975"/>
      <c r="SNA3" s="975"/>
      <c r="SNB3" s="975"/>
      <c r="SNC3" s="975"/>
      <c r="SND3" s="975"/>
      <c r="SNE3" s="975"/>
      <c r="SNF3" s="975"/>
      <c r="SNG3" s="975"/>
      <c r="SNH3" s="975"/>
      <c r="SNI3" s="975"/>
      <c r="SNJ3" s="975"/>
      <c r="SNK3" s="975"/>
      <c r="SNL3" s="975"/>
      <c r="SNM3" s="975"/>
      <c r="SNN3" s="975"/>
      <c r="SNO3" s="975"/>
      <c r="SNP3" s="975"/>
      <c r="SNQ3" s="975"/>
      <c r="SNR3" s="975"/>
      <c r="SNS3" s="975"/>
      <c r="SNT3" s="975"/>
      <c r="SNU3" s="975"/>
      <c r="SNV3" s="975"/>
      <c r="SNW3" s="975"/>
      <c r="SNX3" s="975"/>
      <c r="SNY3" s="975"/>
      <c r="SNZ3" s="975"/>
      <c r="SOA3" s="975"/>
      <c r="SOB3" s="975"/>
      <c r="SOC3" s="975"/>
      <c r="SOD3" s="975"/>
      <c r="SOE3" s="975"/>
      <c r="SOF3" s="975"/>
      <c r="SOG3" s="975"/>
      <c r="SOH3" s="975"/>
      <c r="SOI3" s="975"/>
      <c r="SOJ3" s="975"/>
      <c r="SOK3" s="975"/>
      <c r="SOL3" s="975"/>
      <c r="SOM3" s="975"/>
      <c r="SON3" s="975"/>
      <c r="SOO3" s="975"/>
      <c r="SOP3" s="975"/>
      <c r="SOQ3" s="975"/>
      <c r="SOR3" s="975"/>
      <c r="SOS3" s="975"/>
      <c r="SOT3" s="975"/>
      <c r="SOU3" s="975"/>
      <c r="SOV3" s="975"/>
      <c r="SOW3" s="975"/>
      <c r="SOX3" s="975"/>
      <c r="SOY3" s="975"/>
      <c r="SOZ3" s="975"/>
      <c r="SPA3" s="975"/>
      <c r="SPB3" s="975"/>
      <c r="SPC3" s="975"/>
      <c r="SPD3" s="975"/>
      <c r="SPE3" s="975"/>
      <c r="SPF3" s="975"/>
      <c r="SPG3" s="975"/>
      <c r="SPH3" s="975"/>
      <c r="SPI3" s="975"/>
      <c r="SPJ3" s="975"/>
      <c r="SPK3" s="975"/>
      <c r="SPL3" s="975"/>
      <c r="SPM3" s="975"/>
      <c r="SPN3" s="975"/>
      <c r="SPO3" s="975"/>
      <c r="SPP3" s="975"/>
      <c r="SPQ3" s="975"/>
      <c r="SPR3" s="975"/>
      <c r="SPS3" s="975"/>
      <c r="SPT3" s="975"/>
      <c r="SPU3" s="975"/>
      <c r="SPV3" s="975"/>
      <c r="SPW3" s="975"/>
      <c r="SPX3" s="975"/>
      <c r="SPY3" s="975"/>
      <c r="SPZ3" s="975"/>
      <c r="SQA3" s="975"/>
      <c r="SQB3" s="975"/>
      <c r="SQC3" s="975"/>
      <c r="SQD3" s="975"/>
      <c r="SQE3" s="975"/>
      <c r="SQF3" s="975"/>
      <c r="SQG3" s="975"/>
      <c r="SQH3" s="975"/>
      <c r="SQI3" s="975"/>
      <c r="SQJ3" s="975"/>
      <c r="SQK3" s="975"/>
      <c r="SQL3" s="975"/>
      <c r="SQM3" s="975"/>
      <c r="SQN3" s="975"/>
      <c r="SQO3" s="975"/>
      <c r="SQP3" s="975"/>
      <c r="SQQ3" s="975"/>
      <c r="SQR3" s="975"/>
      <c r="SQS3" s="975"/>
      <c r="SQT3" s="975"/>
      <c r="SQU3" s="975"/>
      <c r="SQV3" s="975"/>
      <c r="SQW3" s="975"/>
      <c r="SQX3" s="975"/>
      <c r="SQY3" s="975"/>
      <c r="SQZ3" s="975"/>
      <c r="SRA3" s="975"/>
      <c r="SRB3" s="975"/>
      <c r="SRC3" s="975"/>
      <c r="SRD3" s="975"/>
      <c r="SRE3" s="975"/>
      <c r="SRF3" s="975"/>
      <c r="SRG3" s="975"/>
      <c r="SRH3" s="975"/>
      <c r="SRI3" s="975"/>
      <c r="SRJ3" s="975"/>
      <c r="SRK3" s="975"/>
      <c r="SRL3" s="975"/>
      <c r="SRM3" s="975"/>
      <c r="SRN3" s="975"/>
      <c r="SRO3" s="975"/>
      <c r="SRP3" s="975"/>
      <c r="SRQ3" s="975"/>
      <c r="SRR3" s="975"/>
      <c r="SRS3" s="975"/>
      <c r="SRT3" s="975"/>
      <c r="SRU3" s="975"/>
      <c r="SRV3" s="975"/>
      <c r="SRW3" s="975"/>
      <c r="SRX3" s="975"/>
      <c r="SRY3" s="975"/>
      <c r="SRZ3" s="975"/>
      <c r="SSA3" s="975"/>
      <c r="SSB3" s="975"/>
      <c r="SSC3" s="975"/>
      <c r="SSD3" s="975"/>
      <c r="SSE3" s="975"/>
      <c r="SSF3" s="975"/>
      <c r="SSG3" s="975"/>
      <c r="SSH3" s="975"/>
      <c r="SSI3" s="975"/>
      <c r="SSJ3" s="975"/>
      <c r="SSK3" s="975"/>
      <c r="SSL3" s="975"/>
      <c r="SSM3" s="975"/>
      <c r="SSN3" s="975"/>
      <c r="SSO3" s="975"/>
      <c r="SSP3" s="975"/>
      <c r="SSQ3" s="975"/>
      <c r="SSR3" s="975"/>
      <c r="SSS3" s="975"/>
      <c r="SST3" s="975"/>
      <c r="SSU3" s="975"/>
      <c r="SSV3" s="975"/>
      <c r="SSW3" s="975"/>
      <c r="SSX3" s="975"/>
      <c r="SSY3" s="975"/>
      <c r="SSZ3" s="975"/>
      <c r="STA3" s="975"/>
      <c r="STB3" s="975"/>
      <c r="STC3" s="975"/>
      <c r="STD3" s="975"/>
      <c r="STE3" s="975"/>
      <c r="STF3" s="975"/>
      <c r="STG3" s="975"/>
      <c r="STH3" s="975"/>
      <c r="STI3" s="975"/>
      <c r="STJ3" s="975"/>
      <c r="STK3" s="975"/>
      <c r="STL3" s="975"/>
      <c r="STM3" s="975"/>
      <c r="STN3" s="975"/>
      <c r="STO3" s="975"/>
      <c r="STP3" s="975"/>
      <c r="STQ3" s="975"/>
      <c r="STR3" s="975"/>
      <c r="STS3" s="975"/>
      <c r="STT3" s="975"/>
      <c r="STU3" s="975"/>
      <c r="STV3" s="975"/>
      <c r="STW3" s="975"/>
      <c r="STX3" s="975"/>
      <c r="STY3" s="975"/>
      <c r="STZ3" s="975"/>
      <c r="SUA3" s="975"/>
      <c r="SUB3" s="975"/>
      <c r="SUC3" s="975"/>
      <c r="SUD3" s="975"/>
      <c r="SUE3" s="975"/>
      <c r="SUF3" s="975"/>
      <c r="SUG3" s="975"/>
      <c r="SUH3" s="975"/>
      <c r="SUI3" s="975"/>
      <c r="SUJ3" s="975"/>
      <c r="SUK3" s="975"/>
      <c r="SUL3" s="975"/>
      <c r="SUM3" s="975"/>
      <c r="SUN3" s="975"/>
      <c r="SUO3" s="975"/>
      <c r="SUP3" s="975"/>
      <c r="SUQ3" s="975"/>
      <c r="SUR3" s="975"/>
      <c r="SUS3" s="975"/>
      <c r="SUT3" s="975"/>
      <c r="SUU3" s="975"/>
      <c r="SUV3" s="975"/>
      <c r="SUW3" s="975"/>
      <c r="SUX3" s="975"/>
      <c r="SUY3" s="975"/>
      <c r="SUZ3" s="975"/>
      <c r="SVA3" s="975"/>
      <c r="SVB3" s="975"/>
      <c r="SVC3" s="975"/>
      <c r="SVD3" s="975"/>
      <c r="SVE3" s="975"/>
      <c r="SVF3" s="975"/>
      <c r="SVG3" s="975"/>
      <c r="SVH3" s="975"/>
      <c r="SVI3" s="975"/>
      <c r="SVJ3" s="975"/>
      <c r="SVK3" s="975"/>
      <c r="SVL3" s="975"/>
      <c r="SVM3" s="975"/>
      <c r="SVN3" s="975"/>
      <c r="SVO3" s="975"/>
      <c r="SVP3" s="975"/>
      <c r="SVQ3" s="975"/>
      <c r="SVR3" s="975"/>
      <c r="SVS3" s="975"/>
      <c r="SVT3" s="975"/>
      <c r="SVU3" s="975"/>
      <c r="SVV3" s="975"/>
      <c r="SVW3" s="975"/>
      <c r="SVX3" s="975"/>
      <c r="SVY3" s="975"/>
      <c r="SVZ3" s="975"/>
      <c r="SWA3" s="975"/>
      <c r="SWB3" s="975"/>
      <c r="SWC3" s="975"/>
      <c r="SWD3" s="975"/>
      <c r="SWE3" s="975"/>
      <c r="SWF3" s="975"/>
      <c r="SWG3" s="975"/>
      <c r="SWH3" s="975"/>
      <c r="SWI3" s="975"/>
      <c r="SWJ3" s="975"/>
      <c r="SWK3" s="975"/>
      <c r="SWL3" s="975"/>
      <c r="SWM3" s="975"/>
      <c r="SWN3" s="975"/>
      <c r="SWO3" s="975"/>
      <c r="SWP3" s="975"/>
      <c r="SWQ3" s="975"/>
      <c r="SWR3" s="975"/>
      <c r="SWS3" s="975"/>
      <c r="SWT3" s="975"/>
      <c r="SWU3" s="975"/>
      <c r="SWV3" s="975"/>
      <c r="SWW3" s="975"/>
      <c r="SWX3" s="975"/>
      <c r="SWY3" s="975"/>
      <c r="SWZ3" s="975"/>
      <c r="SXA3" s="975"/>
      <c r="SXB3" s="975"/>
      <c r="SXC3" s="975"/>
      <c r="SXD3" s="975"/>
      <c r="SXE3" s="975"/>
      <c r="SXF3" s="975"/>
      <c r="SXG3" s="975"/>
      <c r="SXH3" s="975"/>
      <c r="SXI3" s="975"/>
      <c r="SXJ3" s="975"/>
      <c r="SXK3" s="975"/>
      <c r="SXL3" s="975"/>
      <c r="SXM3" s="975"/>
      <c r="SXN3" s="975"/>
      <c r="SXO3" s="975"/>
      <c r="SXP3" s="975"/>
      <c r="SXQ3" s="975"/>
      <c r="SXR3" s="975"/>
      <c r="SXS3" s="975"/>
      <c r="SXT3" s="975"/>
      <c r="SXU3" s="975"/>
      <c r="SXV3" s="975"/>
      <c r="SXW3" s="975"/>
      <c r="SXX3" s="975"/>
      <c r="SXY3" s="975"/>
      <c r="SXZ3" s="975"/>
      <c r="SYA3" s="975"/>
      <c r="SYB3" s="975"/>
      <c r="SYC3" s="975"/>
      <c r="SYD3" s="975"/>
      <c r="SYE3" s="975"/>
      <c r="SYF3" s="975"/>
      <c r="SYG3" s="975"/>
      <c r="SYH3" s="975"/>
      <c r="SYI3" s="975"/>
      <c r="SYJ3" s="975"/>
      <c r="SYK3" s="975"/>
      <c r="SYL3" s="975"/>
      <c r="SYM3" s="975"/>
      <c r="SYN3" s="975"/>
      <c r="SYO3" s="975"/>
      <c r="SYP3" s="975"/>
      <c r="SYQ3" s="975"/>
      <c r="SYR3" s="975"/>
      <c r="SYS3" s="975"/>
      <c r="SYT3" s="975"/>
      <c r="SYU3" s="975"/>
      <c r="SYV3" s="975"/>
      <c r="SYW3" s="975"/>
      <c r="SYX3" s="975"/>
      <c r="SYY3" s="975"/>
      <c r="SYZ3" s="975"/>
      <c r="SZA3" s="975"/>
      <c r="SZB3" s="975"/>
      <c r="SZC3" s="975"/>
      <c r="SZD3" s="975"/>
      <c r="SZE3" s="975"/>
      <c r="SZF3" s="975"/>
      <c r="SZG3" s="975"/>
      <c r="SZH3" s="975"/>
      <c r="SZI3" s="975"/>
      <c r="SZJ3" s="975"/>
      <c r="SZK3" s="975"/>
      <c r="SZL3" s="975"/>
      <c r="SZM3" s="975"/>
      <c r="SZN3" s="975"/>
      <c r="SZO3" s="975"/>
      <c r="SZP3" s="975"/>
      <c r="SZQ3" s="975"/>
      <c r="SZR3" s="975"/>
      <c r="SZS3" s="975"/>
      <c r="SZT3" s="975"/>
      <c r="SZU3" s="975"/>
      <c r="SZV3" s="975"/>
      <c r="SZW3" s="975"/>
      <c r="SZX3" s="975"/>
      <c r="SZY3" s="975"/>
      <c r="SZZ3" s="975"/>
      <c r="TAA3" s="975"/>
      <c r="TAB3" s="975"/>
      <c r="TAC3" s="975"/>
      <c r="TAD3" s="975"/>
      <c r="TAE3" s="975"/>
      <c r="TAF3" s="975"/>
      <c r="TAG3" s="975"/>
      <c r="TAH3" s="975"/>
      <c r="TAI3" s="975"/>
      <c r="TAJ3" s="975"/>
      <c r="TAK3" s="975"/>
      <c r="TAL3" s="975"/>
      <c r="TAM3" s="975"/>
      <c r="TAN3" s="975"/>
      <c r="TAO3" s="975"/>
      <c r="TAP3" s="975"/>
      <c r="TAQ3" s="975"/>
      <c r="TAR3" s="975"/>
      <c r="TAS3" s="975"/>
      <c r="TAT3" s="975"/>
      <c r="TAU3" s="975"/>
      <c r="TAV3" s="975"/>
      <c r="TAW3" s="975"/>
      <c r="TAX3" s="975"/>
      <c r="TAY3" s="975"/>
      <c r="TAZ3" s="975"/>
      <c r="TBA3" s="975"/>
      <c r="TBB3" s="975"/>
      <c r="TBC3" s="975"/>
      <c r="TBD3" s="975"/>
      <c r="TBE3" s="975"/>
      <c r="TBF3" s="975"/>
      <c r="TBG3" s="975"/>
      <c r="TBH3" s="975"/>
      <c r="TBI3" s="975"/>
      <c r="TBJ3" s="975"/>
      <c r="TBK3" s="975"/>
      <c r="TBL3" s="975"/>
      <c r="TBM3" s="975"/>
      <c r="TBN3" s="975"/>
      <c r="TBO3" s="975"/>
      <c r="TBP3" s="975"/>
      <c r="TBQ3" s="975"/>
      <c r="TBR3" s="975"/>
      <c r="TBS3" s="975"/>
      <c r="TBT3" s="975"/>
      <c r="TBU3" s="975"/>
      <c r="TBV3" s="975"/>
      <c r="TBW3" s="975"/>
      <c r="TBX3" s="975"/>
      <c r="TBY3" s="975"/>
      <c r="TBZ3" s="975"/>
      <c r="TCA3" s="975"/>
      <c r="TCB3" s="975"/>
      <c r="TCC3" s="975"/>
      <c r="TCD3" s="975"/>
      <c r="TCE3" s="975"/>
      <c r="TCF3" s="975"/>
      <c r="TCG3" s="975"/>
      <c r="TCH3" s="975"/>
      <c r="TCI3" s="975"/>
      <c r="TCJ3" s="975"/>
      <c r="TCK3" s="975"/>
      <c r="TCL3" s="975"/>
      <c r="TCM3" s="975"/>
      <c r="TCN3" s="975"/>
      <c r="TCO3" s="975"/>
      <c r="TCP3" s="975"/>
      <c r="TCQ3" s="975"/>
      <c r="TCR3" s="975"/>
      <c r="TCS3" s="975"/>
      <c r="TCT3" s="975"/>
      <c r="TCU3" s="975"/>
      <c r="TCV3" s="975"/>
      <c r="TCW3" s="975"/>
      <c r="TCX3" s="975"/>
      <c r="TCY3" s="975"/>
      <c r="TCZ3" s="975"/>
      <c r="TDA3" s="975"/>
      <c r="TDB3" s="975"/>
      <c r="TDC3" s="975"/>
      <c r="TDD3" s="975"/>
      <c r="TDE3" s="975"/>
      <c r="TDF3" s="975"/>
      <c r="TDG3" s="975"/>
      <c r="TDH3" s="975"/>
      <c r="TDI3" s="975"/>
      <c r="TDJ3" s="975"/>
      <c r="TDK3" s="975"/>
      <c r="TDL3" s="975"/>
      <c r="TDM3" s="975"/>
      <c r="TDN3" s="975"/>
      <c r="TDO3" s="975"/>
      <c r="TDP3" s="975"/>
      <c r="TDQ3" s="975"/>
      <c r="TDR3" s="975"/>
      <c r="TDS3" s="975"/>
      <c r="TDT3" s="975"/>
      <c r="TDU3" s="975"/>
      <c r="TDV3" s="975"/>
      <c r="TDW3" s="975"/>
      <c r="TDX3" s="975"/>
      <c r="TDY3" s="975"/>
      <c r="TDZ3" s="975"/>
      <c r="TEA3" s="975"/>
      <c r="TEB3" s="975"/>
      <c r="TEC3" s="975"/>
      <c r="TED3" s="975"/>
      <c r="TEE3" s="975"/>
      <c r="TEF3" s="975"/>
      <c r="TEG3" s="975"/>
      <c r="TEH3" s="975"/>
      <c r="TEI3" s="975"/>
      <c r="TEJ3" s="975"/>
      <c r="TEK3" s="975"/>
      <c r="TEL3" s="975"/>
      <c r="TEM3" s="975"/>
      <c r="TEN3" s="975"/>
      <c r="TEO3" s="975"/>
      <c r="TEP3" s="975"/>
      <c r="TEQ3" s="975"/>
      <c r="TER3" s="975"/>
      <c r="TES3" s="975"/>
      <c r="TET3" s="975"/>
      <c r="TEU3" s="975"/>
      <c r="TEV3" s="975"/>
      <c r="TEW3" s="975"/>
      <c r="TEX3" s="975"/>
      <c r="TEY3" s="975"/>
      <c r="TEZ3" s="975"/>
      <c r="TFA3" s="975"/>
      <c r="TFB3" s="975"/>
      <c r="TFC3" s="975"/>
      <c r="TFD3" s="975"/>
      <c r="TFE3" s="975"/>
      <c r="TFF3" s="975"/>
      <c r="TFG3" s="975"/>
      <c r="TFH3" s="975"/>
      <c r="TFI3" s="975"/>
      <c r="TFJ3" s="975"/>
      <c r="TFK3" s="975"/>
      <c r="TFL3" s="975"/>
      <c r="TFM3" s="975"/>
      <c r="TFN3" s="975"/>
      <c r="TFO3" s="975"/>
      <c r="TFP3" s="975"/>
      <c r="TFQ3" s="975"/>
      <c r="TFR3" s="975"/>
      <c r="TFS3" s="975"/>
      <c r="TFT3" s="975"/>
      <c r="TFU3" s="975"/>
      <c r="TFV3" s="975"/>
      <c r="TFW3" s="975"/>
      <c r="TFX3" s="975"/>
      <c r="TFY3" s="975"/>
      <c r="TFZ3" s="975"/>
      <c r="TGA3" s="975"/>
      <c r="TGB3" s="975"/>
      <c r="TGC3" s="975"/>
      <c r="TGD3" s="975"/>
      <c r="TGE3" s="975"/>
      <c r="TGF3" s="975"/>
      <c r="TGG3" s="975"/>
      <c r="TGH3" s="975"/>
      <c r="TGI3" s="975"/>
      <c r="TGJ3" s="975"/>
      <c r="TGK3" s="975"/>
      <c r="TGL3" s="975"/>
      <c r="TGM3" s="975"/>
      <c r="TGN3" s="975"/>
      <c r="TGO3" s="975"/>
      <c r="TGP3" s="975"/>
      <c r="TGQ3" s="975"/>
      <c r="TGR3" s="975"/>
      <c r="TGS3" s="975"/>
      <c r="TGT3" s="975"/>
      <c r="TGU3" s="975"/>
      <c r="TGV3" s="975"/>
      <c r="TGW3" s="975"/>
      <c r="TGX3" s="975"/>
      <c r="TGY3" s="975"/>
      <c r="TGZ3" s="975"/>
      <c r="THA3" s="975"/>
      <c r="THB3" s="975"/>
      <c r="THC3" s="975"/>
      <c r="THD3" s="975"/>
      <c r="THE3" s="975"/>
      <c r="THF3" s="975"/>
      <c r="THG3" s="975"/>
      <c r="THH3" s="975"/>
      <c r="THI3" s="975"/>
      <c r="THJ3" s="975"/>
      <c r="THK3" s="975"/>
      <c r="THL3" s="975"/>
      <c r="THM3" s="975"/>
      <c r="THN3" s="975"/>
      <c r="THO3" s="975"/>
      <c r="THP3" s="975"/>
      <c r="THQ3" s="975"/>
      <c r="THR3" s="975"/>
      <c r="THS3" s="975"/>
      <c r="THT3" s="975"/>
      <c r="THU3" s="975"/>
      <c r="THV3" s="975"/>
      <c r="THW3" s="975"/>
      <c r="THX3" s="975"/>
      <c r="THY3" s="975"/>
      <c r="THZ3" s="975"/>
      <c r="TIA3" s="975"/>
      <c r="TIB3" s="975"/>
      <c r="TIC3" s="975"/>
      <c r="TID3" s="975"/>
      <c r="TIE3" s="975"/>
      <c r="TIF3" s="975"/>
      <c r="TIG3" s="975"/>
      <c r="TIH3" s="975"/>
      <c r="TII3" s="975"/>
      <c r="TIJ3" s="975"/>
      <c r="TIK3" s="975"/>
      <c r="TIL3" s="975"/>
      <c r="TIM3" s="975"/>
      <c r="TIN3" s="975"/>
      <c r="TIO3" s="975"/>
      <c r="TIP3" s="975"/>
      <c r="TIQ3" s="975"/>
      <c r="TIR3" s="975"/>
      <c r="TIS3" s="975"/>
      <c r="TIT3" s="975"/>
      <c r="TIU3" s="975"/>
      <c r="TIV3" s="975"/>
      <c r="TIW3" s="975"/>
      <c r="TIX3" s="975"/>
      <c r="TIY3" s="975"/>
      <c r="TIZ3" s="975"/>
      <c r="TJA3" s="975"/>
      <c r="TJB3" s="975"/>
      <c r="TJC3" s="975"/>
      <c r="TJD3" s="975"/>
      <c r="TJE3" s="975"/>
      <c r="TJF3" s="975"/>
      <c r="TJG3" s="975"/>
      <c r="TJH3" s="975"/>
      <c r="TJI3" s="975"/>
      <c r="TJJ3" s="975"/>
      <c r="TJK3" s="975"/>
      <c r="TJL3" s="975"/>
      <c r="TJM3" s="975"/>
      <c r="TJN3" s="975"/>
      <c r="TJO3" s="975"/>
      <c r="TJP3" s="975"/>
      <c r="TJQ3" s="975"/>
      <c r="TJR3" s="975"/>
      <c r="TJS3" s="975"/>
      <c r="TJT3" s="975"/>
      <c r="TJU3" s="975"/>
      <c r="TJV3" s="975"/>
      <c r="TJW3" s="975"/>
      <c r="TJX3" s="975"/>
      <c r="TJY3" s="975"/>
      <c r="TJZ3" s="975"/>
      <c r="TKA3" s="975"/>
      <c r="TKB3" s="975"/>
      <c r="TKC3" s="975"/>
      <c r="TKD3" s="975"/>
      <c r="TKE3" s="975"/>
      <c r="TKF3" s="975"/>
      <c r="TKG3" s="975"/>
      <c r="TKH3" s="975"/>
      <c r="TKI3" s="975"/>
      <c r="TKJ3" s="975"/>
      <c r="TKK3" s="975"/>
      <c r="TKL3" s="975"/>
      <c r="TKM3" s="975"/>
      <c r="TKN3" s="975"/>
      <c r="TKO3" s="975"/>
      <c r="TKP3" s="975"/>
      <c r="TKQ3" s="975"/>
      <c r="TKR3" s="975"/>
      <c r="TKS3" s="975"/>
      <c r="TKT3" s="975"/>
      <c r="TKU3" s="975"/>
      <c r="TKV3" s="975"/>
      <c r="TKW3" s="975"/>
      <c r="TKX3" s="975"/>
      <c r="TKY3" s="975"/>
      <c r="TKZ3" s="975"/>
      <c r="TLA3" s="975"/>
      <c r="TLB3" s="975"/>
      <c r="TLC3" s="975"/>
      <c r="TLD3" s="975"/>
      <c r="TLE3" s="975"/>
      <c r="TLF3" s="975"/>
      <c r="TLG3" s="975"/>
      <c r="TLH3" s="975"/>
      <c r="TLI3" s="975"/>
      <c r="TLJ3" s="975"/>
      <c r="TLK3" s="975"/>
      <c r="TLL3" s="975"/>
      <c r="TLM3" s="975"/>
      <c r="TLN3" s="975"/>
      <c r="TLO3" s="975"/>
      <c r="TLP3" s="975"/>
      <c r="TLQ3" s="975"/>
      <c r="TLR3" s="975"/>
      <c r="TLS3" s="975"/>
      <c r="TLT3" s="975"/>
      <c r="TLU3" s="975"/>
      <c r="TLV3" s="975"/>
      <c r="TLW3" s="975"/>
      <c r="TLX3" s="975"/>
      <c r="TLY3" s="975"/>
      <c r="TLZ3" s="975"/>
      <c r="TMA3" s="975"/>
      <c r="TMB3" s="975"/>
      <c r="TMC3" s="975"/>
      <c r="TMD3" s="975"/>
      <c r="TME3" s="975"/>
      <c r="TMF3" s="975"/>
      <c r="TMG3" s="975"/>
      <c r="TMH3" s="975"/>
      <c r="TMI3" s="975"/>
      <c r="TMJ3" s="975"/>
      <c r="TMK3" s="975"/>
      <c r="TML3" s="975"/>
      <c r="TMM3" s="975"/>
      <c r="TMN3" s="975"/>
      <c r="TMO3" s="975"/>
      <c r="TMP3" s="975"/>
      <c r="TMQ3" s="975"/>
      <c r="TMR3" s="975"/>
      <c r="TMS3" s="975"/>
      <c r="TMT3" s="975"/>
      <c r="TMU3" s="975"/>
      <c r="TMV3" s="975"/>
      <c r="TMW3" s="975"/>
      <c r="TMX3" s="975"/>
      <c r="TMY3" s="975"/>
      <c r="TMZ3" s="975"/>
      <c r="TNA3" s="975"/>
      <c r="TNB3" s="975"/>
      <c r="TNC3" s="975"/>
      <c r="TND3" s="975"/>
      <c r="TNE3" s="975"/>
      <c r="TNF3" s="975"/>
      <c r="TNG3" s="975"/>
      <c r="TNH3" s="975"/>
      <c r="TNI3" s="975"/>
      <c r="TNJ3" s="975"/>
      <c r="TNK3" s="975"/>
      <c r="TNL3" s="975"/>
      <c r="TNM3" s="975"/>
      <c r="TNN3" s="975"/>
      <c r="TNO3" s="975"/>
      <c r="TNP3" s="975"/>
      <c r="TNQ3" s="975"/>
      <c r="TNR3" s="975"/>
      <c r="TNS3" s="975"/>
      <c r="TNT3" s="975"/>
      <c r="TNU3" s="975"/>
      <c r="TNV3" s="975"/>
      <c r="TNW3" s="975"/>
      <c r="TNX3" s="975"/>
      <c r="TNY3" s="975"/>
      <c r="TNZ3" s="975"/>
      <c r="TOA3" s="975"/>
      <c r="TOB3" s="975"/>
      <c r="TOC3" s="975"/>
      <c r="TOD3" s="975"/>
      <c r="TOE3" s="975"/>
      <c r="TOF3" s="975"/>
      <c r="TOG3" s="975"/>
      <c r="TOH3" s="975"/>
      <c r="TOI3" s="975"/>
      <c r="TOJ3" s="975"/>
      <c r="TOK3" s="975"/>
      <c r="TOL3" s="975"/>
      <c r="TOM3" s="975"/>
      <c r="TON3" s="975"/>
      <c r="TOO3" s="975"/>
      <c r="TOP3" s="975"/>
      <c r="TOQ3" s="975"/>
      <c r="TOR3" s="975"/>
      <c r="TOS3" s="975"/>
      <c r="TOT3" s="975"/>
      <c r="TOU3" s="975"/>
      <c r="TOV3" s="975"/>
      <c r="TOW3" s="975"/>
      <c r="TOX3" s="975"/>
      <c r="TOY3" s="975"/>
      <c r="TOZ3" s="975"/>
      <c r="TPA3" s="975"/>
      <c r="TPB3" s="975"/>
      <c r="TPC3" s="975"/>
      <c r="TPD3" s="975"/>
      <c r="TPE3" s="975"/>
      <c r="TPF3" s="975"/>
      <c r="TPG3" s="975"/>
      <c r="TPH3" s="975"/>
      <c r="TPI3" s="975"/>
      <c r="TPJ3" s="975"/>
      <c r="TPK3" s="975"/>
      <c r="TPL3" s="975"/>
      <c r="TPM3" s="975"/>
      <c r="TPN3" s="975"/>
      <c r="TPO3" s="975"/>
      <c r="TPP3" s="975"/>
      <c r="TPQ3" s="975"/>
      <c r="TPR3" s="975"/>
      <c r="TPS3" s="975"/>
      <c r="TPT3" s="975"/>
      <c r="TPU3" s="975"/>
      <c r="TPV3" s="975"/>
      <c r="TPW3" s="975"/>
      <c r="TPX3" s="975"/>
      <c r="TPY3" s="975"/>
      <c r="TPZ3" s="975"/>
      <c r="TQA3" s="975"/>
      <c r="TQB3" s="975"/>
      <c r="TQC3" s="975"/>
      <c r="TQD3" s="975"/>
      <c r="TQE3" s="975"/>
      <c r="TQF3" s="975"/>
      <c r="TQG3" s="975"/>
      <c r="TQH3" s="975"/>
      <c r="TQI3" s="975"/>
      <c r="TQJ3" s="975"/>
      <c r="TQK3" s="975"/>
      <c r="TQL3" s="975"/>
      <c r="TQM3" s="975"/>
      <c r="TQN3" s="975"/>
      <c r="TQO3" s="975"/>
      <c r="TQP3" s="975"/>
      <c r="TQQ3" s="975"/>
      <c r="TQR3" s="975"/>
      <c r="TQS3" s="975"/>
      <c r="TQT3" s="975"/>
      <c r="TQU3" s="975"/>
      <c r="TQV3" s="975"/>
      <c r="TQW3" s="975"/>
      <c r="TQX3" s="975"/>
      <c r="TQY3" s="975"/>
      <c r="TQZ3" s="975"/>
      <c r="TRA3" s="975"/>
      <c r="TRB3" s="975"/>
      <c r="TRC3" s="975"/>
      <c r="TRD3" s="975"/>
      <c r="TRE3" s="975"/>
      <c r="TRF3" s="975"/>
      <c r="TRG3" s="975"/>
      <c r="TRH3" s="975"/>
      <c r="TRI3" s="975"/>
      <c r="TRJ3" s="975"/>
      <c r="TRK3" s="975"/>
      <c r="TRL3" s="975"/>
      <c r="TRM3" s="975"/>
      <c r="TRN3" s="975"/>
      <c r="TRO3" s="975"/>
      <c r="TRP3" s="975"/>
      <c r="TRQ3" s="975"/>
      <c r="TRR3" s="975"/>
      <c r="TRS3" s="975"/>
      <c r="TRT3" s="975"/>
      <c r="TRU3" s="975"/>
      <c r="TRV3" s="975"/>
      <c r="TRW3" s="975"/>
      <c r="TRX3" s="975"/>
      <c r="TRY3" s="975"/>
      <c r="TRZ3" s="975"/>
      <c r="TSA3" s="975"/>
      <c r="TSB3" s="975"/>
      <c r="TSC3" s="975"/>
      <c r="TSD3" s="975"/>
      <c r="TSE3" s="975"/>
      <c r="TSF3" s="975"/>
      <c r="TSG3" s="975"/>
      <c r="TSH3" s="975"/>
      <c r="TSI3" s="975"/>
      <c r="TSJ3" s="975"/>
      <c r="TSK3" s="975"/>
      <c r="TSL3" s="975"/>
      <c r="TSM3" s="975"/>
      <c r="TSN3" s="975"/>
      <c r="TSO3" s="975"/>
      <c r="TSP3" s="975"/>
      <c r="TSQ3" s="975"/>
      <c r="TSR3" s="975"/>
      <c r="TSS3" s="975"/>
      <c r="TST3" s="975"/>
      <c r="TSU3" s="975"/>
      <c r="TSV3" s="975"/>
      <c r="TSW3" s="975"/>
      <c r="TSX3" s="975"/>
      <c r="TSY3" s="975"/>
      <c r="TSZ3" s="975"/>
      <c r="TTA3" s="975"/>
      <c r="TTB3" s="975"/>
      <c r="TTC3" s="975"/>
      <c r="TTD3" s="975"/>
      <c r="TTE3" s="975"/>
      <c r="TTF3" s="975"/>
      <c r="TTG3" s="975"/>
      <c r="TTH3" s="975"/>
      <c r="TTI3" s="975"/>
      <c r="TTJ3" s="975"/>
      <c r="TTK3" s="975"/>
      <c r="TTL3" s="975"/>
      <c r="TTM3" s="975"/>
      <c r="TTN3" s="975"/>
      <c r="TTO3" s="975"/>
      <c r="TTP3" s="975"/>
      <c r="TTQ3" s="975"/>
      <c r="TTR3" s="975"/>
      <c r="TTS3" s="975"/>
      <c r="TTT3" s="975"/>
      <c r="TTU3" s="975"/>
      <c r="TTV3" s="975"/>
      <c r="TTW3" s="975"/>
      <c r="TTX3" s="975"/>
      <c r="TTY3" s="975"/>
      <c r="TTZ3" s="975"/>
      <c r="TUA3" s="975"/>
      <c r="TUB3" s="975"/>
      <c r="TUC3" s="975"/>
      <c r="TUD3" s="975"/>
      <c r="TUE3" s="975"/>
      <c r="TUF3" s="975"/>
      <c r="TUG3" s="975"/>
      <c r="TUH3" s="975"/>
      <c r="TUI3" s="975"/>
      <c r="TUJ3" s="975"/>
      <c r="TUK3" s="975"/>
      <c r="TUL3" s="975"/>
      <c r="TUM3" s="975"/>
      <c r="TUN3" s="975"/>
      <c r="TUO3" s="975"/>
      <c r="TUP3" s="975"/>
      <c r="TUQ3" s="975"/>
      <c r="TUR3" s="975"/>
      <c r="TUS3" s="975"/>
      <c r="TUT3" s="975"/>
      <c r="TUU3" s="975"/>
      <c r="TUV3" s="975"/>
      <c r="TUW3" s="975"/>
      <c r="TUX3" s="975"/>
      <c r="TUY3" s="975"/>
      <c r="TUZ3" s="975"/>
      <c r="TVA3" s="975"/>
      <c r="TVB3" s="975"/>
      <c r="TVC3" s="975"/>
      <c r="TVD3" s="975"/>
      <c r="TVE3" s="975"/>
      <c r="TVF3" s="975"/>
      <c r="TVG3" s="975"/>
      <c r="TVH3" s="975"/>
      <c r="TVI3" s="975"/>
      <c r="TVJ3" s="975"/>
      <c r="TVK3" s="975"/>
      <c r="TVL3" s="975"/>
      <c r="TVM3" s="975"/>
      <c r="TVN3" s="975"/>
      <c r="TVO3" s="975"/>
      <c r="TVP3" s="975"/>
      <c r="TVQ3" s="975"/>
      <c r="TVR3" s="975"/>
      <c r="TVS3" s="975"/>
      <c r="TVT3" s="975"/>
      <c r="TVU3" s="975"/>
      <c r="TVV3" s="975"/>
      <c r="TVW3" s="975"/>
      <c r="TVX3" s="975"/>
      <c r="TVY3" s="975"/>
      <c r="TVZ3" s="975"/>
      <c r="TWA3" s="975"/>
      <c r="TWB3" s="975"/>
      <c r="TWC3" s="975"/>
      <c r="TWD3" s="975"/>
      <c r="TWE3" s="975"/>
      <c r="TWF3" s="975"/>
      <c r="TWG3" s="975"/>
      <c r="TWH3" s="975"/>
      <c r="TWI3" s="975"/>
      <c r="TWJ3" s="975"/>
      <c r="TWK3" s="975"/>
      <c r="TWL3" s="975"/>
      <c r="TWM3" s="975"/>
      <c r="TWN3" s="975"/>
      <c r="TWO3" s="975"/>
      <c r="TWP3" s="975"/>
      <c r="TWQ3" s="975"/>
      <c r="TWR3" s="975"/>
      <c r="TWS3" s="975"/>
      <c r="TWT3" s="975"/>
      <c r="TWU3" s="975"/>
      <c r="TWV3" s="975"/>
      <c r="TWW3" s="975"/>
      <c r="TWX3" s="975"/>
      <c r="TWY3" s="975"/>
      <c r="TWZ3" s="975"/>
      <c r="TXA3" s="975"/>
      <c r="TXB3" s="975"/>
      <c r="TXC3" s="975"/>
      <c r="TXD3" s="975"/>
      <c r="TXE3" s="975"/>
      <c r="TXF3" s="975"/>
      <c r="TXG3" s="975"/>
      <c r="TXH3" s="975"/>
      <c r="TXI3" s="975"/>
      <c r="TXJ3" s="975"/>
      <c r="TXK3" s="975"/>
      <c r="TXL3" s="975"/>
      <c r="TXM3" s="975"/>
      <c r="TXN3" s="975"/>
      <c r="TXO3" s="975"/>
      <c r="TXP3" s="975"/>
      <c r="TXQ3" s="975"/>
      <c r="TXR3" s="975"/>
      <c r="TXS3" s="975"/>
      <c r="TXT3" s="975"/>
      <c r="TXU3" s="975"/>
      <c r="TXV3" s="975"/>
      <c r="TXW3" s="975"/>
      <c r="TXX3" s="975"/>
      <c r="TXY3" s="975"/>
      <c r="TXZ3" s="975"/>
      <c r="TYA3" s="975"/>
      <c r="TYB3" s="975"/>
      <c r="TYC3" s="975"/>
      <c r="TYD3" s="975"/>
      <c r="TYE3" s="975"/>
      <c r="TYF3" s="975"/>
      <c r="TYG3" s="975"/>
      <c r="TYH3" s="975"/>
      <c r="TYI3" s="975"/>
      <c r="TYJ3" s="975"/>
      <c r="TYK3" s="975"/>
      <c r="TYL3" s="975"/>
      <c r="TYM3" s="975"/>
      <c r="TYN3" s="975"/>
      <c r="TYO3" s="975"/>
      <c r="TYP3" s="975"/>
      <c r="TYQ3" s="975"/>
      <c r="TYR3" s="975"/>
      <c r="TYS3" s="975"/>
      <c r="TYT3" s="975"/>
      <c r="TYU3" s="975"/>
      <c r="TYV3" s="975"/>
      <c r="TYW3" s="975"/>
      <c r="TYX3" s="975"/>
      <c r="TYY3" s="975"/>
      <c r="TYZ3" s="975"/>
      <c r="TZA3" s="975"/>
      <c r="TZB3" s="975"/>
      <c r="TZC3" s="975"/>
      <c r="TZD3" s="975"/>
      <c r="TZE3" s="975"/>
      <c r="TZF3" s="975"/>
      <c r="TZG3" s="975"/>
      <c r="TZH3" s="975"/>
      <c r="TZI3" s="975"/>
      <c r="TZJ3" s="975"/>
      <c r="TZK3" s="975"/>
      <c r="TZL3" s="975"/>
      <c r="TZM3" s="975"/>
      <c r="TZN3" s="975"/>
      <c r="TZO3" s="975"/>
      <c r="TZP3" s="975"/>
      <c r="TZQ3" s="975"/>
      <c r="TZR3" s="975"/>
      <c r="TZS3" s="975"/>
      <c r="TZT3" s="975"/>
      <c r="TZU3" s="975"/>
      <c r="TZV3" s="975"/>
      <c r="TZW3" s="975"/>
      <c r="TZX3" s="975"/>
      <c r="TZY3" s="975"/>
      <c r="TZZ3" s="975"/>
      <c r="UAA3" s="975"/>
      <c r="UAB3" s="975"/>
      <c r="UAC3" s="975"/>
      <c r="UAD3" s="975"/>
      <c r="UAE3" s="975"/>
      <c r="UAF3" s="975"/>
      <c r="UAG3" s="975"/>
      <c r="UAH3" s="975"/>
      <c r="UAI3" s="975"/>
      <c r="UAJ3" s="975"/>
      <c r="UAK3" s="975"/>
      <c r="UAL3" s="975"/>
      <c r="UAM3" s="975"/>
      <c r="UAN3" s="975"/>
      <c r="UAO3" s="975"/>
      <c r="UAP3" s="975"/>
      <c r="UAQ3" s="975"/>
      <c r="UAR3" s="975"/>
      <c r="UAS3" s="975"/>
      <c r="UAT3" s="975"/>
      <c r="UAU3" s="975"/>
      <c r="UAV3" s="975"/>
      <c r="UAW3" s="975"/>
      <c r="UAX3" s="975"/>
      <c r="UAY3" s="975"/>
      <c r="UAZ3" s="975"/>
      <c r="UBA3" s="975"/>
      <c r="UBB3" s="975"/>
      <c r="UBC3" s="975"/>
      <c r="UBD3" s="975"/>
      <c r="UBE3" s="975"/>
      <c r="UBF3" s="975"/>
      <c r="UBG3" s="975"/>
      <c r="UBH3" s="975"/>
      <c r="UBI3" s="975"/>
      <c r="UBJ3" s="975"/>
      <c r="UBK3" s="975"/>
      <c r="UBL3" s="975"/>
      <c r="UBM3" s="975"/>
      <c r="UBN3" s="975"/>
      <c r="UBO3" s="975"/>
      <c r="UBP3" s="975"/>
      <c r="UBQ3" s="975"/>
      <c r="UBR3" s="975"/>
      <c r="UBS3" s="975"/>
      <c r="UBT3" s="975"/>
      <c r="UBU3" s="975"/>
      <c r="UBV3" s="975"/>
      <c r="UBW3" s="975"/>
      <c r="UBX3" s="975"/>
      <c r="UBY3" s="975"/>
      <c r="UBZ3" s="975"/>
      <c r="UCA3" s="975"/>
      <c r="UCB3" s="975"/>
      <c r="UCC3" s="975"/>
      <c r="UCD3" s="975"/>
      <c r="UCE3" s="975"/>
      <c r="UCF3" s="975"/>
      <c r="UCG3" s="975"/>
      <c r="UCH3" s="975"/>
      <c r="UCI3" s="975"/>
      <c r="UCJ3" s="975"/>
      <c r="UCK3" s="975"/>
      <c r="UCL3" s="975"/>
      <c r="UCM3" s="975"/>
      <c r="UCN3" s="975"/>
      <c r="UCO3" s="975"/>
      <c r="UCP3" s="975"/>
      <c r="UCQ3" s="975"/>
      <c r="UCR3" s="975"/>
      <c r="UCS3" s="975"/>
      <c r="UCT3" s="975"/>
      <c r="UCU3" s="975"/>
      <c r="UCV3" s="975"/>
      <c r="UCW3" s="975"/>
      <c r="UCX3" s="975"/>
      <c r="UCY3" s="975"/>
      <c r="UCZ3" s="975"/>
      <c r="UDA3" s="975"/>
      <c r="UDB3" s="975"/>
      <c r="UDC3" s="975"/>
      <c r="UDD3" s="975"/>
      <c r="UDE3" s="975"/>
      <c r="UDF3" s="975"/>
      <c r="UDG3" s="975"/>
      <c r="UDH3" s="975"/>
      <c r="UDI3" s="975"/>
      <c r="UDJ3" s="975"/>
      <c r="UDK3" s="975"/>
      <c r="UDL3" s="975"/>
      <c r="UDM3" s="975"/>
      <c r="UDN3" s="975"/>
      <c r="UDO3" s="975"/>
      <c r="UDP3" s="975"/>
      <c r="UDQ3" s="975"/>
      <c r="UDR3" s="975"/>
      <c r="UDS3" s="975"/>
      <c r="UDT3" s="975"/>
      <c r="UDU3" s="975"/>
      <c r="UDV3" s="975"/>
      <c r="UDW3" s="975"/>
      <c r="UDX3" s="975"/>
      <c r="UDY3" s="975"/>
      <c r="UDZ3" s="975"/>
      <c r="UEA3" s="975"/>
      <c r="UEB3" s="975"/>
      <c r="UEC3" s="975"/>
      <c r="UED3" s="975"/>
      <c r="UEE3" s="975"/>
      <c r="UEF3" s="975"/>
      <c r="UEG3" s="975"/>
      <c r="UEH3" s="975"/>
      <c r="UEI3" s="975"/>
      <c r="UEJ3" s="975"/>
      <c r="UEK3" s="975"/>
      <c r="UEL3" s="975"/>
      <c r="UEM3" s="975"/>
      <c r="UEN3" s="975"/>
      <c r="UEO3" s="975"/>
      <c r="UEP3" s="975"/>
      <c r="UEQ3" s="975"/>
      <c r="UER3" s="975"/>
      <c r="UES3" s="975"/>
      <c r="UET3" s="975"/>
      <c r="UEU3" s="975"/>
      <c r="UEV3" s="975"/>
      <c r="UEW3" s="975"/>
      <c r="UEX3" s="975"/>
      <c r="UEY3" s="975"/>
      <c r="UEZ3" s="975"/>
      <c r="UFA3" s="975"/>
      <c r="UFB3" s="975"/>
      <c r="UFC3" s="975"/>
      <c r="UFD3" s="975"/>
      <c r="UFE3" s="975"/>
      <c r="UFF3" s="975"/>
      <c r="UFG3" s="975"/>
      <c r="UFH3" s="975"/>
      <c r="UFI3" s="975"/>
      <c r="UFJ3" s="975"/>
      <c r="UFK3" s="975"/>
      <c r="UFL3" s="975"/>
      <c r="UFM3" s="975"/>
      <c r="UFN3" s="975"/>
      <c r="UFO3" s="975"/>
      <c r="UFP3" s="975"/>
      <c r="UFQ3" s="975"/>
      <c r="UFR3" s="975"/>
      <c r="UFS3" s="975"/>
      <c r="UFT3" s="975"/>
      <c r="UFU3" s="975"/>
      <c r="UFV3" s="975"/>
      <c r="UFW3" s="975"/>
      <c r="UFX3" s="975"/>
      <c r="UFY3" s="975"/>
      <c r="UFZ3" s="975"/>
      <c r="UGA3" s="975"/>
      <c r="UGB3" s="975"/>
      <c r="UGC3" s="975"/>
      <c r="UGD3" s="975"/>
      <c r="UGE3" s="975"/>
      <c r="UGF3" s="975"/>
      <c r="UGG3" s="975"/>
      <c r="UGH3" s="975"/>
      <c r="UGI3" s="975"/>
      <c r="UGJ3" s="975"/>
      <c r="UGK3" s="975"/>
      <c r="UGL3" s="975"/>
      <c r="UGM3" s="975"/>
      <c r="UGN3" s="975"/>
      <c r="UGO3" s="975"/>
      <c r="UGP3" s="975"/>
      <c r="UGQ3" s="975"/>
      <c r="UGR3" s="975"/>
      <c r="UGS3" s="975"/>
      <c r="UGT3" s="975"/>
      <c r="UGU3" s="975"/>
      <c r="UGV3" s="975"/>
      <c r="UGW3" s="975"/>
      <c r="UGX3" s="975"/>
      <c r="UGY3" s="975"/>
      <c r="UGZ3" s="975"/>
      <c r="UHA3" s="975"/>
      <c r="UHB3" s="975"/>
      <c r="UHC3" s="975"/>
      <c r="UHD3" s="975"/>
      <c r="UHE3" s="975"/>
      <c r="UHF3" s="975"/>
      <c r="UHG3" s="975"/>
      <c r="UHH3" s="975"/>
      <c r="UHI3" s="975"/>
      <c r="UHJ3" s="975"/>
      <c r="UHK3" s="975"/>
      <c r="UHL3" s="975"/>
      <c r="UHM3" s="975"/>
      <c r="UHN3" s="975"/>
      <c r="UHO3" s="975"/>
      <c r="UHP3" s="975"/>
      <c r="UHQ3" s="975"/>
      <c r="UHR3" s="975"/>
      <c r="UHS3" s="975"/>
      <c r="UHT3" s="975"/>
      <c r="UHU3" s="975"/>
      <c r="UHV3" s="975"/>
      <c r="UHW3" s="975"/>
      <c r="UHX3" s="975"/>
      <c r="UHY3" s="975"/>
      <c r="UHZ3" s="975"/>
      <c r="UIA3" s="975"/>
      <c r="UIB3" s="975"/>
      <c r="UIC3" s="975"/>
      <c r="UID3" s="975"/>
      <c r="UIE3" s="975"/>
      <c r="UIF3" s="975"/>
      <c r="UIG3" s="975"/>
      <c r="UIH3" s="975"/>
      <c r="UII3" s="975"/>
      <c r="UIJ3" s="975"/>
      <c r="UIK3" s="975"/>
      <c r="UIL3" s="975"/>
      <c r="UIM3" s="975"/>
      <c r="UIN3" s="975"/>
      <c r="UIO3" s="975"/>
      <c r="UIP3" s="975"/>
      <c r="UIQ3" s="975"/>
      <c r="UIR3" s="975"/>
      <c r="UIS3" s="975"/>
      <c r="UIT3" s="975"/>
      <c r="UIU3" s="975"/>
      <c r="UIV3" s="975"/>
      <c r="UIW3" s="975"/>
      <c r="UIX3" s="975"/>
      <c r="UIY3" s="975"/>
      <c r="UIZ3" s="975"/>
      <c r="UJA3" s="975"/>
      <c r="UJB3" s="975"/>
      <c r="UJC3" s="975"/>
      <c r="UJD3" s="975"/>
      <c r="UJE3" s="975"/>
      <c r="UJF3" s="975"/>
      <c r="UJG3" s="975"/>
      <c r="UJH3" s="975"/>
      <c r="UJI3" s="975"/>
      <c r="UJJ3" s="975"/>
      <c r="UJK3" s="975"/>
      <c r="UJL3" s="975"/>
      <c r="UJM3" s="975"/>
      <c r="UJN3" s="975"/>
      <c r="UJO3" s="975"/>
      <c r="UJP3" s="975"/>
      <c r="UJQ3" s="975"/>
      <c r="UJR3" s="975"/>
      <c r="UJS3" s="975"/>
      <c r="UJT3" s="975"/>
      <c r="UJU3" s="975"/>
      <c r="UJV3" s="975"/>
      <c r="UJW3" s="975"/>
      <c r="UJX3" s="975"/>
      <c r="UJY3" s="975"/>
      <c r="UJZ3" s="975"/>
      <c r="UKA3" s="975"/>
      <c r="UKB3" s="975"/>
      <c r="UKC3" s="975"/>
      <c r="UKD3" s="975"/>
      <c r="UKE3" s="975"/>
      <c r="UKF3" s="975"/>
      <c r="UKG3" s="975"/>
      <c r="UKH3" s="975"/>
      <c r="UKI3" s="975"/>
      <c r="UKJ3" s="975"/>
      <c r="UKK3" s="975"/>
      <c r="UKL3" s="975"/>
      <c r="UKM3" s="975"/>
      <c r="UKN3" s="975"/>
      <c r="UKO3" s="975"/>
      <c r="UKP3" s="975"/>
      <c r="UKQ3" s="975"/>
      <c r="UKR3" s="975"/>
      <c r="UKS3" s="975"/>
      <c r="UKT3" s="975"/>
      <c r="UKU3" s="975"/>
      <c r="UKV3" s="975"/>
      <c r="UKW3" s="975"/>
      <c r="UKX3" s="975"/>
      <c r="UKY3" s="975"/>
      <c r="UKZ3" s="975"/>
      <c r="ULA3" s="975"/>
      <c r="ULB3" s="975"/>
      <c r="ULC3" s="975"/>
      <c r="ULD3" s="975"/>
      <c r="ULE3" s="975"/>
      <c r="ULF3" s="975"/>
      <c r="ULG3" s="975"/>
      <c r="ULH3" s="975"/>
      <c r="ULI3" s="975"/>
      <c r="ULJ3" s="975"/>
      <c r="ULK3" s="975"/>
      <c r="ULL3" s="975"/>
      <c r="ULM3" s="975"/>
      <c r="ULN3" s="975"/>
      <c r="ULO3" s="975"/>
      <c r="ULP3" s="975"/>
      <c r="ULQ3" s="975"/>
      <c r="ULR3" s="975"/>
      <c r="ULS3" s="975"/>
      <c r="ULT3" s="975"/>
      <c r="ULU3" s="975"/>
      <c r="ULV3" s="975"/>
      <c r="ULW3" s="975"/>
      <c r="ULX3" s="975"/>
      <c r="ULY3" s="975"/>
      <c r="ULZ3" s="975"/>
      <c r="UMA3" s="975"/>
      <c r="UMB3" s="975"/>
      <c r="UMC3" s="975"/>
      <c r="UMD3" s="975"/>
      <c r="UME3" s="975"/>
      <c r="UMF3" s="975"/>
      <c r="UMG3" s="975"/>
      <c r="UMH3" s="975"/>
      <c r="UMI3" s="975"/>
      <c r="UMJ3" s="975"/>
      <c r="UMK3" s="975"/>
      <c r="UML3" s="975"/>
      <c r="UMM3" s="975"/>
      <c r="UMN3" s="975"/>
      <c r="UMO3" s="975"/>
      <c r="UMP3" s="975"/>
      <c r="UMQ3" s="975"/>
      <c r="UMR3" s="975"/>
      <c r="UMS3" s="975"/>
      <c r="UMT3" s="975"/>
      <c r="UMU3" s="975"/>
      <c r="UMV3" s="975"/>
      <c r="UMW3" s="975"/>
      <c r="UMX3" s="975"/>
      <c r="UMY3" s="975"/>
      <c r="UMZ3" s="975"/>
      <c r="UNA3" s="975"/>
      <c r="UNB3" s="975"/>
      <c r="UNC3" s="975"/>
      <c r="UND3" s="975"/>
      <c r="UNE3" s="975"/>
      <c r="UNF3" s="975"/>
      <c r="UNG3" s="975"/>
      <c r="UNH3" s="975"/>
      <c r="UNI3" s="975"/>
      <c r="UNJ3" s="975"/>
      <c r="UNK3" s="975"/>
      <c r="UNL3" s="975"/>
      <c r="UNM3" s="975"/>
      <c r="UNN3" s="975"/>
      <c r="UNO3" s="975"/>
      <c r="UNP3" s="975"/>
      <c r="UNQ3" s="975"/>
      <c r="UNR3" s="975"/>
      <c r="UNS3" s="975"/>
      <c r="UNT3" s="975"/>
      <c r="UNU3" s="975"/>
      <c r="UNV3" s="975"/>
      <c r="UNW3" s="975"/>
      <c r="UNX3" s="975"/>
      <c r="UNY3" s="975"/>
      <c r="UNZ3" s="975"/>
      <c r="UOA3" s="975"/>
      <c r="UOB3" s="975"/>
      <c r="UOC3" s="975"/>
      <c r="UOD3" s="975"/>
      <c r="UOE3" s="975"/>
      <c r="UOF3" s="975"/>
      <c r="UOG3" s="975"/>
      <c r="UOH3" s="975"/>
      <c r="UOI3" s="975"/>
      <c r="UOJ3" s="975"/>
      <c r="UOK3" s="975"/>
      <c r="UOL3" s="975"/>
      <c r="UOM3" s="975"/>
      <c r="UON3" s="975"/>
      <c r="UOO3" s="975"/>
      <c r="UOP3" s="975"/>
      <c r="UOQ3" s="975"/>
      <c r="UOR3" s="975"/>
      <c r="UOS3" s="975"/>
      <c r="UOT3" s="975"/>
      <c r="UOU3" s="975"/>
      <c r="UOV3" s="975"/>
      <c r="UOW3" s="975"/>
      <c r="UOX3" s="975"/>
      <c r="UOY3" s="975"/>
      <c r="UOZ3" s="975"/>
      <c r="UPA3" s="975"/>
      <c r="UPB3" s="975"/>
      <c r="UPC3" s="975"/>
      <c r="UPD3" s="975"/>
      <c r="UPE3" s="975"/>
      <c r="UPF3" s="975"/>
      <c r="UPG3" s="975"/>
      <c r="UPH3" s="975"/>
      <c r="UPI3" s="975"/>
      <c r="UPJ3" s="975"/>
      <c r="UPK3" s="975"/>
      <c r="UPL3" s="975"/>
      <c r="UPM3" s="975"/>
      <c r="UPN3" s="975"/>
      <c r="UPO3" s="975"/>
      <c r="UPP3" s="975"/>
      <c r="UPQ3" s="975"/>
      <c r="UPR3" s="975"/>
      <c r="UPS3" s="975"/>
      <c r="UPT3" s="975"/>
      <c r="UPU3" s="975"/>
      <c r="UPV3" s="975"/>
      <c r="UPW3" s="975"/>
      <c r="UPX3" s="975"/>
      <c r="UPY3" s="975"/>
      <c r="UPZ3" s="975"/>
      <c r="UQA3" s="975"/>
      <c r="UQB3" s="975"/>
      <c r="UQC3" s="975"/>
      <c r="UQD3" s="975"/>
      <c r="UQE3" s="975"/>
      <c r="UQF3" s="975"/>
      <c r="UQG3" s="975"/>
      <c r="UQH3" s="975"/>
      <c r="UQI3" s="975"/>
      <c r="UQJ3" s="975"/>
      <c r="UQK3" s="975"/>
      <c r="UQL3" s="975"/>
      <c r="UQM3" s="975"/>
      <c r="UQN3" s="975"/>
      <c r="UQO3" s="975"/>
      <c r="UQP3" s="975"/>
      <c r="UQQ3" s="975"/>
      <c r="UQR3" s="975"/>
      <c r="UQS3" s="975"/>
      <c r="UQT3" s="975"/>
      <c r="UQU3" s="975"/>
      <c r="UQV3" s="975"/>
      <c r="UQW3" s="975"/>
      <c r="UQX3" s="975"/>
      <c r="UQY3" s="975"/>
      <c r="UQZ3" s="975"/>
      <c r="URA3" s="975"/>
      <c r="URB3" s="975"/>
      <c r="URC3" s="975"/>
      <c r="URD3" s="975"/>
      <c r="URE3" s="975"/>
      <c r="URF3" s="975"/>
      <c r="URG3" s="975"/>
      <c r="URH3" s="975"/>
      <c r="URI3" s="975"/>
      <c r="URJ3" s="975"/>
      <c r="URK3" s="975"/>
      <c r="URL3" s="975"/>
      <c r="URM3" s="975"/>
      <c r="URN3" s="975"/>
      <c r="URO3" s="975"/>
      <c r="URP3" s="975"/>
      <c r="URQ3" s="975"/>
      <c r="URR3" s="975"/>
      <c r="URS3" s="975"/>
      <c r="URT3" s="975"/>
      <c r="URU3" s="975"/>
      <c r="URV3" s="975"/>
      <c r="URW3" s="975"/>
      <c r="URX3" s="975"/>
      <c r="URY3" s="975"/>
      <c r="URZ3" s="975"/>
      <c r="USA3" s="975"/>
      <c r="USB3" s="975"/>
      <c r="USC3" s="975"/>
      <c r="USD3" s="975"/>
      <c r="USE3" s="975"/>
      <c r="USF3" s="975"/>
      <c r="USG3" s="975"/>
      <c r="USH3" s="975"/>
      <c r="USI3" s="975"/>
      <c r="USJ3" s="975"/>
      <c r="USK3" s="975"/>
      <c r="USL3" s="975"/>
      <c r="USM3" s="975"/>
      <c r="USN3" s="975"/>
      <c r="USO3" s="975"/>
      <c r="USP3" s="975"/>
      <c r="USQ3" s="975"/>
      <c r="USR3" s="975"/>
      <c r="USS3" s="975"/>
      <c r="UST3" s="975"/>
      <c r="USU3" s="975"/>
      <c r="USV3" s="975"/>
      <c r="USW3" s="975"/>
      <c r="USX3" s="975"/>
      <c r="USY3" s="975"/>
      <c r="USZ3" s="975"/>
      <c r="UTA3" s="975"/>
      <c r="UTB3" s="975"/>
      <c r="UTC3" s="975"/>
      <c r="UTD3" s="975"/>
      <c r="UTE3" s="975"/>
      <c r="UTF3" s="975"/>
      <c r="UTG3" s="975"/>
      <c r="UTH3" s="975"/>
      <c r="UTI3" s="975"/>
      <c r="UTJ3" s="975"/>
      <c r="UTK3" s="975"/>
      <c r="UTL3" s="975"/>
      <c r="UTM3" s="975"/>
      <c r="UTN3" s="975"/>
      <c r="UTO3" s="975"/>
      <c r="UTP3" s="975"/>
      <c r="UTQ3" s="975"/>
      <c r="UTR3" s="975"/>
      <c r="UTS3" s="975"/>
      <c r="UTT3" s="975"/>
      <c r="UTU3" s="975"/>
      <c r="UTV3" s="975"/>
      <c r="UTW3" s="975"/>
      <c r="UTX3" s="975"/>
      <c r="UTY3" s="975"/>
      <c r="UTZ3" s="975"/>
      <c r="UUA3" s="975"/>
      <c r="UUB3" s="975"/>
      <c r="UUC3" s="975"/>
      <c r="UUD3" s="975"/>
      <c r="UUE3" s="975"/>
      <c r="UUF3" s="975"/>
      <c r="UUG3" s="975"/>
      <c r="UUH3" s="975"/>
      <c r="UUI3" s="975"/>
      <c r="UUJ3" s="975"/>
      <c r="UUK3" s="975"/>
      <c r="UUL3" s="975"/>
      <c r="UUM3" s="975"/>
      <c r="UUN3" s="975"/>
      <c r="UUO3" s="975"/>
      <c r="UUP3" s="975"/>
      <c r="UUQ3" s="975"/>
      <c r="UUR3" s="975"/>
      <c r="UUS3" s="975"/>
      <c r="UUT3" s="975"/>
      <c r="UUU3" s="975"/>
      <c r="UUV3" s="975"/>
      <c r="UUW3" s="975"/>
      <c r="UUX3" s="975"/>
      <c r="UUY3" s="975"/>
      <c r="UUZ3" s="975"/>
      <c r="UVA3" s="975"/>
      <c r="UVB3" s="975"/>
      <c r="UVC3" s="975"/>
      <c r="UVD3" s="975"/>
      <c r="UVE3" s="975"/>
      <c r="UVF3" s="975"/>
      <c r="UVG3" s="975"/>
      <c r="UVH3" s="975"/>
      <c r="UVI3" s="975"/>
      <c r="UVJ3" s="975"/>
      <c r="UVK3" s="975"/>
      <c r="UVL3" s="975"/>
      <c r="UVM3" s="975"/>
      <c r="UVN3" s="975"/>
      <c r="UVO3" s="975"/>
      <c r="UVP3" s="975"/>
      <c r="UVQ3" s="975"/>
      <c r="UVR3" s="975"/>
      <c r="UVS3" s="975"/>
      <c r="UVT3" s="975"/>
      <c r="UVU3" s="975"/>
      <c r="UVV3" s="975"/>
      <c r="UVW3" s="975"/>
      <c r="UVX3" s="975"/>
      <c r="UVY3" s="975"/>
      <c r="UVZ3" s="975"/>
      <c r="UWA3" s="975"/>
      <c r="UWB3" s="975"/>
      <c r="UWC3" s="975"/>
      <c r="UWD3" s="975"/>
      <c r="UWE3" s="975"/>
      <c r="UWF3" s="975"/>
      <c r="UWG3" s="975"/>
      <c r="UWH3" s="975"/>
      <c r="UWI3" s="975"/>
      <c r="UWJ3" s="975"/>
      <c r="UWK3" s="975"/>
      <c r="UWL3" s="975"/>
      <c r="UWM3" s="975"/>
      <c r="UWN3" s="975"/>
      <c r="UWO3" s="975"/>
      <c r="UWP3" s="975"/>
      <c r="UWQ3" s="975"/>
      <c r="UWR3" s="975"/>
      <c r="UWS3" s="975"/>
      <c r="UWT3" s="975"/>
      <c r="UWU3" s="975"/>
      <c r="UWV3" s="975"/>
      <c r="UWW3" s="975"/>
      <c r="UWX3" s="975"/>
      <c r="UWY3" s="975"/>
      <c r="UWZ3" s="975"/>
      <c r="UXA3" s="975"/>
      <c r="UXB3" s="975"/>
      <c r="UXC3" s="975"/>
      <c r="UXD3" s="975"/>
      <c r="UXE3" s="975"/>
      <c r="UXF3" s="975"/>
      <c r="UXG3" s="975"/>
      <c r="UXH3" s="975"/>
      <c r="UXI3" s="975"/>
      <c r="UXJ3" s="975"/>
      <c r="UXK3" s="975"/>
      <c r="UXL3" s="975"/>
      <c r="UXM3" s="975"/>
      <c r="UXN3" s="975"/>
      <c r="UXO3" s="975"/>
      <c r="UXP3" s="975"/>
      <c r="UXQ3" s="975"/>
      <c r="UXR3" s="975"/>
      <c r="UXS3" s="975"/>
      <c r="UXT3" s="975"/>
      <c r="UXU3" s="975"/>
      <c r="UXV3" s="975"/>
      <c r="UXW3" s="975"/>
      <c r="UXX3" s="975"/>
      <c r="UXY3" s="975"/>
      <c r="UXZ3" s="975"/>
      <c r="UYA3" s="975"/>
      <c r="UYB3" s="975"/>
      <c r="UYC3" s="975"/>
      <c r="UYD3" s="975"/>
      <c r="UYE3" s="975"/>
      <c r="UYF3" s="975"/>
      <c r="UYG3" s="975"/>
      <c r="UYH3" s="975"/>
      <c r="UYI3" s="975"/>
      <c r="UYJ3" s="975"/>
      <c r="UYK3" s="975"/>
      <c r="UYL3" s="975"/>
      <c r="UYM3" s="975"/>
      <c r="UYN3" s="975"/>
      <c r="UYO3" s="975"/>
      <c r="UYP3" s="975"/>
      <c r="UYQ3" s="975"/>
      <c r="UYR3" s="975"/>
      <c r="UYS3" s="975"/>
      <c r="UYT3" s="975"/>
      <c r="UYU3" s="975"/>
      <c r="UYV3" s="975"/>
      <c r="UYW3" s="975"/>
      <c r="UYX3" s="975"/>
      <c r="UYY3" s="975"/>
      <c r="UYZ3" s="975"/>
      <c r="UZA3" s="975"/>
      <c r="UZB3" s="975"/>
      <c r="UZC3" s="975"/>
      <c r="UZD3" s="975"/>
      <c r="UZE3" s="975"/>
      <c r="UZF3" s="975"/>
      <c r="UZG3" s="975"/>
      <c r="UZH3" s="975"/>
      <c r="UZI3" s="975"/>
      <c r="UZJ3" s="975"/>
      <c r="UZK3" s="975"/>
      <c r="UZL3" s="975"/>
      <c r="UZM3" s="975"/>
      <c r="UZN3" s="975"/>
      <c r="UZO3" s="975"/>
      <c r="UZP3" s="975"/>
      <c r="UZQ3" s="975"/>
      <c r="UZR3" s="975"/>
      <c r="UZS3" s="975"/>
      <c r="UZT3" s="975"/>
      <c r="UZU3" s="975"/>
      <c r="UZV3" s="975"/>
      <c r="UZW3" s="975"/>
      <c r="UZX3" s="975"/>
      <c r="UZY3" s="975"/>
      <c r="UZZ3" s="975"/>
      <c r="VAA3" s="975"/>
      <c r="VAB3" s="975"/>
      <c r="VAC3" s="975"/>
      <c r="VAD3" s="975"/>
      <c r="VAE3" s="975"/>
      <c r="VAF3" s="975"/>
      <c r="VAG3" s="975"/>
      <c r="VAH3" s="975"/>
      <c r="VAI3" s="975"/>
      <c r="VAJ3" s="975"/>
      <c r="VAK3" s="975"/>
      <c r="VAL3" s="975"/>
      <c r="VAM3" s="975"/>
      <c r="VAN3" s="975"/>
      <c r="VAO3" s="975"/>
      <c r="VAP3" s="975"/>
      <c r="VAQ3" s="975"/>
      <c r="VAR3" s="975"/>
      <c r="VAS3" s="975"/>
      <c r="VAT3" s="975"/>
      <c r="VAU3" s="975"/>
      <c r="VAV3" s="975"/>
      <c r="VAW3" s="975"/>
      <c r="VAX3" s="975"/>
      <c r="VAY3" s="975"/>
      <c r="VAZ3" s="975"/>
      <c r="VBA3" s="975"/>
      <c r="VBB3" s="975"/>
      <c r="VBC3" s="975"/>
      <c r="VBD3" s="975"/>
      <c r="VBE3" s="975"/>
      <c r="VBF3" s="975"/>
      <c r="VBG3" s="975"/>
      <c r="VBH3" s="975"/>
      <c r="VBI3" s="975"/>
      <c r="VBJ3" s="975"/>
      <c r="VBK3" s="975"/>
      <c r="VBL3" s="975"/>
      <c r="VBM3" s="975"/>
      <c r="VBN3" s="975"/>
      <c r="VBO3" s="975"/>
      <c r="VBP3" s="975"/>
      <c r="VBQ3" s="975"/>
      <c r="VBR3" s="975"/>
      <c r="VBS3" s="975"/>
      <c r="VBT3" s="975"/>
      <c r="VBU3" s="975"/>
      <c r="VBV3" s="975"/>
      <c r="VBW3" s="975"/>
      <c r="VBX3" s="975"/>
      <c r="VBY3" s="975"/>
      <c r="VBZ3" s="975"/>
      <c r="VCA3" s="975"/>
      <c r="VCB3" s="975"/>
      <c r="VCC3" s="975"/>
      <c r="VCD3" s="975"/>
      <c r="VCE3" s="975"/>
      <c r="VCF3" s="975"/>
      <c r="VCG3" s="975"/>
      <c r="VCH3" s="975"/>
      <c r="VCI3" s="975"/>
      <c r="VCJ3" s="975"/>
      <c r="VCK3" s="975"/>
      <c r="VCL3" s="975"/>
      <c r="VCM3" s="975"/>
      <c r="VCN3" s="975"/>
      <c r="VCO3" s="975"/>
      <c r="VCP3" s="975"/>
      <c r="VCQ3" s="975"/>
      <c r="VCR3" s="975"/>
      <c r="VCS3" s="975"/>
      <c r="VCT3" s="975"/>
      <c r="VCU3" s="975"/>
      <c r="VCV3" s="975"/>
      <c r="VCW3" s="975"/>
      <c r="VCX3" s="975"/>
      <c r="VCY3" s="975"/>
      <c r="VCZ3" s="975"/>
      <c r="VDA3" s="975"/>
      <c r="VDB3" s="975"/>
      <c r="VDC3" s="975"/>
      <c r="VDD3" s="975"/>
      <c r="VDE3" s="975"/>
      <c r="VDF3" s="975"/>
      <c r="VDG3" s="975"/>
      <c r="VDH3" s="975"/>
      <c r="VDI3" s="975"/>
      <c r="VDJ3" s="975"/>
      <c r="VDK3" s="975"/>
      <c r="VDL3" s="975"/>
      <c r="VDM3" s="975"/>
      <c r="VDN3" s="975"/>
      <c r="VDO3" s="975"/>
      <c r="VDP3" s="975"/>
      <c r="VDQ3" s="975"/>
      <c r="VDR3" s="975"/>
      <c r="VDS3" s="975"/>
      <c r="VDT3" s="975"/>
      <c r="VDU3" s="975"/>
      <c r="VDV3" s="975"/>
      <c r="VDW3" s="975"/>
      <c r="VDX3" s="975"/>
      <c r="VDY3" s="975"/>
      <c r="VDZ3" s="975"/>
      <c r="VEA3" s="975"/>
      <c r="VEB3" s="975"/>
      <c r="VEC3" s="975"/>
      <c r="VED3" s="975"/>
      <c r="VEE3" s="975"/>
      <c r="VEF3" s="975"/>
      <c r="VEG3" s="975"/>
      <c r="VEH3" s="975"/>
      <c r="VEI3" s="975"/>
      <c r="VEJ3" s="975"/>
      <c r="VEK3" s="975"/>
      <c r="VEL3" s="975"/>
      <c r="VEM3" s="975"/>
      <c r="VEN3" s="975"/>
      <c r="VEO3" s="975"/>
      <c r="VEP3" s="975"/>
      <c r="VEQ3" s="975"/>
      <c r="VER3" s="975"/>
      <c r="VES3" s="975"/>
      <c r="VET3" s="975"/>
      <c r="VEU3" s="975"/>
      <c r="VEV3" s="975"/>
      <c r="VEW3" s="975"/>
      <c r="VEX3" s="975"/>
      <c r="VEY3" s="975"/>
      <c r="VEZ3" s="975"/>
      <c r="VFA3" s="975"/>
      <c r="VFB3" s="975"/>
      <c r="VFC3" s="975"/>
      <c r="VFD3" s="975"/>
      <c r="VFE3" s="975"/>
      <c r="VFF3" s="975"/>
      <c r="VFG3" s="975"/>
      <c r="VFH3" s="975"/>
      <c r="VFI3" s="975"/>
      <c r="VFJ3" s="975"/>
      <c r="VFK3" s="975"/>
      <c r="VFL3" s="975"/>
      <c r="VFM3" s="975"/>
      <c r="VFN3" s="975"/>
      <c r="VFO3" s="975"/>
      <c r="VFP3" s="975"/>
      <c r="VFQ3" s="975"/>
      <c r="VFR3" s="975"/>
      <c r="VFS3" s="975"/>
      <c r="VFT3" s="975"/>
      <c r="VFU3" s="975"/>
      <c r="VFV3" s="975"/>
      <c r="VFW3" s="975"/>
      <c r="VFX3" s="975"/>
      <c r="VFY3" s="975"/>
      <c r="VFZ3" s="975"/>
      <c r="VGA3" s="975"/>
      <c r="VGB3" s="975"/>
      <c r="VGC3" s="975"/>
      <c r="VGD3" s="975"/>
      <c r="VGE3" s="975"/>
      <c r="VGF3" s="975"/>
      <c r="VGG3" s="975"/>
      <c r="VGH3" s="975"/>
      <c r="VGI3" s="975"/>
      <c r="VGJ3" s="975"/>
      <c r="VGK3" s="975"/>
      <c r="VGL3" s="975"/>
      <c r="VGM3" s="975"/>
      <c r="VGN3" s="975"/>
      <c r="VGO3" s="975"/>
      <c r="VGP3" s="975"/>
      <c r="VGQ3" s="975"/>
      <c r="VGR3" s="975"/>
      <c r="VGS3" s="975"/>
      <c r="VGT3" s="975"/>
      <c r="VGU3" s="975"/>
      <c r="VGV3" s="975"/>
      <c r="VGW3" s="975"/>
      <c r="VGX3" s="975"/>
      <c r="VGY3" s="975"/>
      <c r="VGZ3" s="975"/>
      <c r="VHA3" s="975"/>
      <c r="VHB3" s="975"/>
      <c r="VHC3" s="975"/>
      <c r="VHD3" s="975"/>
      <c r="VHE3" s="975"/>
      <c r="VHF3" s="975"/>
      <c r="VHG3" s="975"/>
      <c r="VHH3" s="975"/>
      <c r="VHI3" s="975"/>
      <c r="VHJ3" s="975"/>
      <c r="VHK3" s="975"/>
      <c r="VHL3" s="975"/>
      <c r="VHM3" s="975"/>
      <c r="VHN3" s="975"/>
      <c r="VHO3" s="975"/>
      <c r="VHP3" s="975"/>
      <c r="VHQ3" s="975"/>
      <c r="VHR3" s="975"/>
      <c r="VHS3" s="975"/>
      <c r="VHT3" s="975"/>
      <c r="VHU3" s="975"/>
      <c r="VHV3" s="975"/>
      <c r="VHW3" s="975"/>
      <c r="VHX3" s="975"/>
      <c r="VHY3" s="975"/>
      <c r="VHZ3" s="975"/>
      <c r="VIA3" s="975"/>
      <c r="VIB3" s="975"/>
      <c r="VIC3" s="975"/>
      <c r="VID3" s="975"/>
      <c r="VIE3" s="975"/>
      <c r="VIF3" s="975"/>
      <c r="VIG3" s="975"/>
      <c r="VIH3" s="975"/>
      <c r="VII3" s="975"/>
      <c r="VIJ3" s="975"/>
      <c r="VIK3" s="975"/>
      <c r="VIL3" s="975"/>
      <c r="VIM3" s="975"/>
      <c r="VIN3" s="975"/>
      <c r="VIO3" s="975"/>
      <c r="VIP3" s="975"/>
      <c r="VIQ3" s="975"/>
      <c r="VIR3" s="975"/>
      <c r="VIS3" s="975"/>
      <c r="VIT3" s="975"/>
      <c r="VIU3" s="975"/>
      <c r="VIV3" s="975"/>
      <c r="VIW3" s="975"/>
      <c r="VIX3" s="975"/>
      <c r="VIY3" s="975"/>
      <c r="VIZ3" s="975"/>
      <c r="VJA3" s="975"/>
      <c r="VJB3" s="975"/>
      <c r="VJC3" s="975"/>
      <c r="VJD3" s="975"/>
      <c r="VJE3" s="975"/>
      <c r="VJF3" s="975"/>
      <c r="VJG3" s="975"/>
      <c r="VJH3" s="975"/>
      <c r="VJI3" s="975"/>
      <c r="VJJ3" s="975"/>
      <c r="VJK3" s="975"/>
      <c r="VJL3" s="975"/>
      <c r="VJM3" s="975"/>
      <c r="VJN3" s="975"/>
      <c r="VJO3" s="975"/>
      <c r="VJP3" s="975"/>
      <c r="VJQ3" s="975"/>
      <c r="VJR3" s="975"/>
      <c r="VJS3" s="975"/>
      <c r="VJT3" s="975"/>
      <c r="VJU3" s="975"/>
      <c r="VJV3" s="975"/>
      <c r="VJW3" s="975"/>
      <c r="VJX3" s="975"/>
      <c r="VJY3" s="975"/>
      <c r="VJZ3" s="975"/>
      <c r="VKA3" s="975"/>
      <c r="VKB3" s="975"/>
      <c r="VKC3" s="975"/>
      <c r="VKD3" s="975"/>
      <c r="VKE3" s="975"/>
      <c r="VKF3" s="975"/>
      <c r="VKG3" s="975"/>
      <c r="VKH3" s="975"/>
      <c r="VKI3" s="975"/>
      <c r="VKJ3" s="975"/>
      <c r="VKK3" s="975"/>
      <c r="VKL3" s="975"/>
      <c r="VKM3" s="975"/>
      <c r="VKN3" s="975"/>
      <c r="VKO3" s="975"/>
      <c r="VKP3" s="975"/>
      <c r="VKQ3" s="975"/>
      <c r="VKR3" s="975"/>
      <c r="VKS3" s="975"/>
      <c r="VKT3" s="975"/>
      <c r="VKU3" s="975"/>
      <c r="VKV3" s="975"/>
      <c r="VKW3" s="975"/>
      <c r="VKX3" s="975"/>
      <c r="VKY3" s="975"/>
      <c r="VKZ3" s="975"/>
      <c r="VLA3" s="975"/>
      <c r="VLB3" s="975"/>
      <c r="VLC3" s="975"/>
      <c r="VLD3" s="975"/>
      <c r="VLE3" s="975"/>
      <c r="VLF3" s="975"/>
      <c r="VLG3" s="975"/>
      <c r="VLH3" s="975"/>
      <c r="VLI3" s="975"/>
      <c r="VLJ3" s="975"/>
      <c r="VLK3" s="975"/>
      <c r="VLL3" s="975"/>
      <c r="VLM3" s="975"/>
      <c r="VLN3" s="975"/>
      <c r="VLO3" s="975"/>
      <c r="VLP3" s="975"/>
      <c r="VLQ3" s="975"/>
      <c r="VLR3" s="975"/>
      <c r="VLS3" s="975"/>
      <c r="VLT3" s="975"/>
      <c r="VLU3" s="975"/>
      <c r="VLV3" s="975"/>
      <c r="VLW3" s="975"/>
      <c r="VLX3" s="975"/>
      <c r="VLY3" s="975"/>
      <c r="VLZ3" s="975"/>
      <c r="VMA3" s="975"/>
      <c r="VMB3" s="975"/>
      <c r="VMC3" s="975"/>
      <c r="VMD3" s="975"/>
      <c r="VME3" s="975"/>
      <c r="VMF3" s="975"/>
      <c r="VMG3" s="975"/>
      <c r="VMH3" s="975"/>
      <c r="VMI3" s="975"/>
      <c r="VMJ3" s="975"/>
      <c r="VMK3" s="975"/>
      <c r="VML3" s="975"/>
      <c r="VMM3" s="975"/>
      <c r="VMN3" s="975"/>
      <c r="VMO3" s="975"/>
      <c r="VMP3" s="975"/>
      <c r="VMQ3" s="975"/>
      <c r="VMR3" s="975"/>
      <c r="VMS3" s="975"/>
      <c r="VMT3" s="975"/>
      <c r="VMU3" s="975"/>
      <c r="VMV3" s="975"/>
      <c r="VMW3" s="975"/>
      <c r="VMX3" s="975"/>
      <c r="VMY3" s="975"/>
      <c r="VMZ3" s="975"/>
      <c r="VNA3" s="975"/>
      <c r="VNB3" s="975"/>
      <c r="VNC3" s="975"/>
      <c r="VND3" s="975"/>
      <c r="VNE3" s="975"/>
      <c r="VNF3" s="975"/>
      <c r="VNG3" s="975"/>
      <c r="VNH3" s="975"/>
      <c r="VNI3" s="975"/>
      <c r="VNJ3" s="975"/>
      <c r="VNK3" s="975"/>
      <c r="VNL3" s="975"/>
      <c r="VNM3" s="975"/>
      <c r="VNN3" s="975"/>
      <c r="VNO3" s="975"/>
      <c r="VNP3" s="975"/>
      <c r="VNQ3" s="975"/>
      <c r="VNR3" s="975"/>
      <c r="VNS3" s="975"/>
      <c r="VNT3" s="975"/>
      <c r="VNU3" s="975"/>
      <c r="VNV3" s="975"/>
      <c r="VNW3" s="975"/>
      <c r="VNX3" s="975"/>
      <c r="VNY3" s="975"/>
      <c r="VNZ3" s="975"/>
      <c r="VOA3" s="975"/>
      <c r="VOB3" s="975"/>
      <c r="VOC3" s="975"/>
      <c r="VOD3" s="975"/>
      <c r="VOE3" s="975"/>
      <c r="VOF3" s="975"/>
      <c r="VOG3" s="975"/>
      <c r="VOH3" s="975"/>
      <c r="VOI3" s="975"/>
      <c r="VOJ3" s="975"/>
      <c r="VOK3" s="975"/>
      <c r="VOL3" s="975"/>
      <c r="VOM3" s="975"/>
      <c r="VON3" s="975"/>
      <c r="VOO3" s="975"/>
      <c r="VOP3" s="975"/>
      <c r="VOQ3" s="975"/>
      <c r="VOR3" s="975"/>
      <c r="VOS3" s="975"/>
      <c r="VOT3" s="975"/>
      <c r="VOU3" s="975"/>
      <c r="VOV3" s="975"/>
      <c r="VOW3" s="975"/>
      <c r="VOX3" s="975"/>
      <c r="VOY3" s="975"/>
      <c r="VOZ3" s="975"/>
      <c r="VPA3" s="975"/>
      <c r="VPB3" s="975"/>
      <c r="VPC3" s="975"/>
      <c r="VPD3" s="975"/>
      <c r="VPE3" s="975"/>
      <c r="VPF3" s="975"/>
      <c r="VPG3" s="975"/>
      <c r="VPH3" s="975"/>
      <c r="VPI3" s="975"/>
      <c r="VPJ3" s="975"/>
      <c r="VPK3" s="975"/>
      <c r="VPL3" s="975"/>
      <c r="VPM3" s="975"/>
      <c r="VPN3" s="975"/>
      <c r="VPO3" s="975"/>
      <c r="VPP3" s="975"/>
      <c r="VPQ3" s="975"/>
      <c r="VPR3" s="975"/>
      <c r="VPS3" s="975"/>
      <c r="VPT3" s="975"/>
      <c r="VPU3" s="975"/>
      <c r="VPV3" s="975"/>
      <c r="VPW3" s="975"/>
      <c r="VPX3" s="975"/>
      <c r="VPY3" s="975"/>
      <c r="VPZ3" s="975"/>
      <c r="VQA3" s="975"/>
      <c r="VQB3" s="975"/>
      <c r="VQC3" s="975"/>
      <c r="VQD3" s="975"/>
      <c r="VQE3" s="975"/>
      <c r="VQF3" s="975"/>
      <c r="VQG3" s="975"/>
      <c r="VQH3" s="975"/>
      <c r="VQI3" s="975"/>
      <c r="VQJ3" s="975"/>
      <c r="VQK3" s="975"/>
      <c r="VQL3" s="975"/>
      <c r="VQM3" s="975"/>
      <c r="VQN3" s="975"/>
      <c r="VQO3" s="975"/>
      <c r="VQP3" s="975"/>
      <c r="VQQ3" s="975"/>
      <c r="VQR3" s="975"/>
      <c r="VQS3" s="975"/>
      <c r="VQT3" s="975"/>
      <c r="VQU3" s="975"/>
      <c r="VQV3" s="975"/>
      <c r="VQW3" s="975"/>
      <c r="VQX3" s="975"/>
      <c r="VQY3" s="975"/>
      <c r="VQZ3" s="975"/>
      <c r="VRA3" s="975"/>
      <c r="VRB3" s="975"/>
      <c r="VRC3" s="975"/>
      <c r="VRD3" s="975"/>
      <c r="VRE3" s="975"/>
      <c r="VRF3" s="975"/>
      <c r="VRG3" s="975"/>
      <c r="VRH3" s="975"/>
      <c r="VRI3" s="975"/>
      <c r="VRJ3" s="975"/>
      <c r="VRK3" s="975"/>
      <c r="VRL3" s="975"/>
      <c r="VRM3" s="975"/>
      <c r="VRN3" s="975"/>
      <c r="VRO3" s="975"/>
      <c r="VRP3" s="975"/>
      <c r="VRQ3" s="975"/>
      <c r="VRR3" s="975"/>
      <c r="VRS3" s="975"/>
      <c r="VRT3" s="975"/>
      <c r="VRU3" s="975"/>
      <c r="VRV3" s="975"/>
      <c r="VRW3" s="975"/>
      <c r="VRX3" s="975"/>
      <c r="VRY3" s="975"/>
      <c r="VRZ3" s="975"/>
      <c r="VSA3" s="975"/>
      <c r="VSB3" s="975"/>
      <c r="VSC3" s="975"/>
      <c r="VSD3" s="975"/>
      <c r="VSE3" s="975"/>
      <c r="VSF3" s="975"/>
      <c r="VSG3" s="975"/>
      <c r="VSH3" s="975"/>
      <c r="VSI3" s="975"/>
      <c r="VSJ3" s="975"/>
      <c r="VSK3" s="975"/>
      <c r="VSL3" s="975"/>
      <c r="VSM3" s="975"/>
      <c r="VSN3" s="975"/>
      <c r="VSO3" s="975"/>
      <c r="VSP3" s="975"/>
      <c r="VSQ3" s="975"/>
      <c r="VSR3" s="975"/>
      <c r="VSS3" s="975"/>
      <c r="VST3" s="975"/>
      <c r="VSU3" s="975"/>
      <c r="VSV3" s="975"/>
      <c r="VSW3" s="975"/>
      <c r="VSX3" s="975"/>
      <c r="VSY3" s="975"/>
      <c r="VSZ3" s="975"/>
      <c r="VTA3" s="975"/>
      <c r="VTB3" s="975"/>
      <c r="VTC3" s="975"/>
      <c r="VTD3" s="975"/>
      <c r="VTE3" s="975"/>
      <c r="VTF3" s="975"/>
      <c r="VTG3" s="975"/>
      <c r="VTH3" s="975"/>
      <c r="VTI3" s="975"/>
      <c r="VTJ3" s="975"/>
      <c r="VTK3" s="975"/>
      <c r="VTL3" s="975"/>
      <c r="VTM3" s="975"/>
      <c r="VTN3" s="975"/>
      <c r="VTO3" s="975"/>
      <c r="VTP3" s="975"/>
      <c r="VTQ3" s="975"/>
      <c r="VTR3" s="975"/>
      <c r="VTS3" s="975"/>
      <c r="VTT3" s="975"/>
      <c r="VTU3" s="975"/>
      <c r="VTV3" s="975"/>
      <c r="VTW3" s="975"/>
      <c r="VTX3" s="975"/>
      <c r="VTY3" s="975"/>
      <c r="VTZ3" s="975"/>
      <c r="VUA3" s="975"/>
      <c r="VUB3" s="975"/>
      <c r="VUC3" s="975"/>
      <c r="VUD3" s="975"/>
      <c r="VUE3" s="975"/>
      <c r="VUF3" s="975"/>
      <c r="VUG3" s="975"/>
      <c r="VUH3" s="975"/>
      <c r="VUI3" s="975"/>
      <c r="VUJ3" s="975"/>
      <c r="VUK3" s="975"/>
      <c r="VUL3" s="975"/>
      <c r="VUM3" s="975"/>
      <c r="VUN3" s="975"/>
      <c r="VUO3" s="975"/>
      <c r="VUP3" s="975"/>
      <c r="VUQ3" s="975"/>
      <c r="VUR3" s="975"/>
      <c r="VUS3" s="975"/>
      <c r="VUT3" s="975"/>
      <c r="VUU3" s="975"/>
      <c r="VUV3" s="975"/>
      <c r="VUW3" s="975"/>
      <c r="VUX3" s="975"/>
      <c r="VUY3" s="975"/>
      <c r="VUZ3" s="975"/>
      <c r="VVA3" s="975"/>
      <c r="VVB3" s="975"/>
      <c r="VVC3" s="975"/>
      <c r="VVD3" s="975"/>
      <c r="VVE3" s="975"/>
      <c r="VVF3" s="975"/>
      <c r="VVG3" s="975"/>
      <c r="VVH3" s="975"/>
      <c r="VVI3" s="975"/>
      <c r="VVJ3" s="975"/>
      <c r="VVK3" s="975"/>
      <c r="VVL3" s="975"/>
      <c r="VVM3" s="975"/>
      <c r="VVN3" s="975"/>
      <c r="VVO3" s="975"/>
      <c r="VVP3" s="975"/>
      <c r="VVQ3" s="975"/>
      <c r="VVR3" s="975"/>
      <c r="VVS3" s="975"/>
      <c r="VVT3" s="975"/>
      <c r="VVU3" s="975"/>
      <c r="VVV3" s="975"/>
      <c r="VVW3" s="975"/>
      <c r="VVX3" s="975"/>
      <c r="VVY3" s="975"/>
      <c r="VVZ3" s="975"/>
      <c r="VWA3" s="975"/>
      <c r="VWB3" s="975"/>
      <c r="VWC3" s="975"/>
      <c r="VWD3" s="975"/>
      <c r="VWE3" s="975"/>
      <c r="VWF3" s="975"/>
      <c r="VWG3" s="975"/>
      <c r="VWH3" s="975"/>
      <c r="VWI3" s="975"/>
      <c r="VWJ3" s="975"/>
      <c r="VWK3" s="975"/>
      <c r="VWL3" s="975"/>
      <c r="VWM3" s="975"/>
      <c r="VWN3" s="975"/>
      <c r="VWO3" s="975"/>
      <c r="VWP3" s="975"/>
      <c r="VWQ3" s="975"/>
      <c r="VWR3" s="975"/>
      <c r="VWS3" s="975"/>
      <c r="VWT3" s="975"/>
      <c r="VWU3" s="975"/>
      <c r="VWV3" s="975"/>
      <c r="VWW3" s="975"/>
      <c r="VWX3" s="975"/>
      <c r="VWY3" s="975"/>
      <c r="VWZ3" s="975"/>
      <c r="VXA3" s="975"/>
      <c r="VXB3" s="975"/>
      <c r="VXC3" s="975"/>
      <c r="VXD3" s="975"/>
      <c r="VXE3" s="975"/>
      <c r="VXF3" s="975"/>
      <c r="VXG3" s="975"/>
      <c r="VXH3" s="975"/>
      <c r="VXI3" s="975"/>
      <c r="VXJ3" s="975"/>
      <c r="VXK3" s="975"/>
      <c r="VXL3" s="975"/>
      <c r="VXM3" s="975"/>
      <c r="VXN3" s="975"/>
      <c r="VXO3" s="975"/>
      <c r="VXP3" s="975"/>
      <c r="VXQ3" s="975"/>
      <c r="VXR3" s="975"/>
      <c r="VXS3" s="975"/>
      <c r="VXT3" s="975"/>
      <c r="VXU3" s="975"/>
      <c r="VXV3" s="975"/>
      <c r="VXW3" s="975"/>
      <c r="VXX3" s="975"/>
      <c r="VXY3" s="975"/>
      <c r="VXZ3" s="975"/>
      <c r="VYA3" s="975"/>
      <c r="VYB3" s="975"/>
      <c r="VYC3" s="975"/>
      <c r="VYD3" s="975"/>
      <c r="VYE3" s="975"/>
      <c r="VYF3" s="975"/>
      <c r="VYG3" s="975"/>
      <c r="VYH3" s="975"/>
      <c r="VYI3" s="975"/>
      <c r="VYJ3" s="975"/>
      <c r="VYK3" s="975"/>
      <c r="VYL3" s="975"/>
      <c r="VYM3" s="975"/>
      <c r="VYN3" s="975"/>
      <c r="VYO3" s="975"/>
      <c r="VYP3" s="975"/>
      <c r="VYQ3" s="975"/>
      <c r="VYR3" s="975"/>
      <c r="VYS3" s="975"/>
      <c r="VYT3" s="975"/>
      <c r="VYU3" s="975"/>
      <c r="VYV3" s="975"/>
      <c r="VYW3" s="975"/>
      <c r="VYX3" s="975"/>
      <c r="VYY3" s="975"/>
      <c r="VYZ3" s="975"/>
      <c r="VZA3" s="975"/>
      <c r="VZB3" s="975"/>
      <c r="VZC3" s="975"/>
      <c r="VZD3" s="975"/>
      <c r="VZE3" s="975"/>
      <c r="VZF3" s="975"/>
      <c r="VZG3" s="975"/>
      <c r="VZH3" s="975"/>
      <c r="VZI3" s="975"/>
      <c r="VZJ3" s="975"/>
      <c r="VZK3" s="975"/>
      <c r="VZL3" s="975"/>
      <c r="VZM3" s="975"/>
      <c r="VZN3" s="975"/>
      <c r="VZO3" s="975"/>
      <c r="VZP3" s="975"/>
      <c r="VZQ3" s="975"/>
      <c r="VZR3" s="975"/>
      <c r="VZS3" s="975"/>
      <c r="VZT3" s="975"/>
      <c r="VZU3" s="975"/>
      <c r="VZV3" s="975"/>
      <c r="VZW3" s="975"/>
      <c r="VZX3" s="975"/>
      <c r="VZY3" s="975"/>
      <c r="VZZ3" s="975"/>
      <c r="WAA3" s="975"/>
      <c r="WAB3" s="975"/>
      <c r="WAC3" s="975"/>
      <c r="WAD3" s="975"/>
      <c r="WAE3" s="975"/>
      <c r="WAF3" s="975"/>
      <c r="WAG3" s="975"/>
      <c r="WAH3" s="975"/>
      <c r="WAI3" s="975"/>
      <c r="WAJ3" s="975"/>
      <c r="WAK3" s="975"/>
      <c r="WAL3" s="975"/>
      <c r="WAM3" s="975"/>
      <c r="WAN3" s="975"/>
      <c r="WAO3" s="975"/>
      <c r="WAP3" s="975"/>
      <c r="WAQ3" s="975"/>
      <c r="WAR3" s="975"/>
      <c r="WAS3" s="975"/>
      <c r="WAT3" s="975"/>
      <c r="WAU3" s="975"/>
      <c r="WAV3" s="975"/>
      <c r="WAW3" s="975"/>
      <c r="WAX3" s="975"/>
      <c r="WAY3" s="975"/>
      <c r="WAZ3" s="975"/>
      <c r="WBA3" s="975"/>
      <c r="WBB3" s="975"/>
      <c r="WBC3" s="975"/>
      <c r="WBD3" s="975"/>
      <c r="WBE3" s="975"/>
      <c r="WBF3" s="975"/>
      <c r="WBG3" s="975"/>
      <c r="WBH3" s="975"/>
      <c r="WBI3" s="975"/>
      <c r="WBJ3" s="975"/>
      <c r="WBK3" s="975"/>
      <c r="WBL3" s="975"/>
      <c r="WBM3" s="975"/>
      <c r="WBN3" s="975"/>
      <c r="WBO3" s="975"/>
      <c r="WBP3" s="975"/>
      <c r="WBQ3" s="975"/>
      <c r="WBR3" s="975"/>
      <c r="WBS3" s="975"/>
      <c r="WBT3" s="975"/>
      <c r="WBU3" s="975"/>
      <c r="WBV3" s="975"/>
      <c r="WBW3" s="975"/>
      <c r="WBX3" s="975"/>
      <c r="WBY3" s="975"/>
      <c r="WBZ3" s="975"/>
      <c r="WCA3" s="975"/>
      <c r="WCB3" s="975"/>
      <c r="WCC3" s="975"/>
      <c r="WCD3" s="975"/>
      <c r="WCE3" s="975"/>
      <c r="WCF3" s="975"/>
      <c r="WCG3" s="975"/>
      <c r="WCH3" s="975"/>
      <c r="WCI3" s="975"/>
      <c r="WCJ3" s="975"/>
      <c r="WCK3" s="975"/>
      <c r="WCL3" s="975"/>
      <c r="WCM3" s="975"/>
      <c r="WCN3" s="975"/>
      <c r="WCO3" s="975"/>
      <c r="WCP3" s="975"/>
      <c r="WCQ3" s="975"/>
      <c r="WCR3" s="975"/>
      <c r="WCS3" s="975"/>
      <c r="WCT3" s="975"/>
      <c r="WCU3" s="975"/>
      <c r="WCV3" s="975"/>
      <c r="WCW3" s="975"/>
      <c r="WCX3" s="975"/>
      <c r="WCY3" s="975"/>
      <c r="WCZ3" s="975"/>
      <c r="WDA3" s="975"/>
      <c r="WDB3" s="975"/>
      <c r="WDC3" s="975"/>
      <c r="WDD3" s="975"/>
      <c r="WDE3" s="975"/>
      <c r="WDF3" s="975"/>
      <c r="WDG3" s="975"/>
      <c r="WDH3" s="975"/>
      <c r="WDI3" s="975"/>
      <c r="WDJ3" s="975"/>
      <c r="WDK3" s="975"/>
      <c r="WDL3" s="975"/>
      <c r="WDM3" s="975"/>
      <c r="WDN3" s="975"/>
      <c r="WDO3" s="975"/>
      <c r="WDP3" s="975"/>
      <c r="WDQ3" s="975"/>
      <c r="WDR3" s="975"/>
      <c r="WDS3" s="975"/>
      <c r="WDT3" s="975"/>
      <c r="WDU3" s="975"/>
      <c r="WDV3" s="975"/>
      <c r="WDW3" s="975"/>
      <c r="WDX3" s="975"/>
      <c r="WDY3" s="975"/>
      <c r="WDZ3" s="975"/>
      <c r="WEA3" s="975"/>
      <c r="WEB3" s="975"/>
      <c r="WEC3" s="975"/>
      <c r="WED3" s="975"/>
      <c r="WEE3" s="975"/>
      <c r="WEF3" s="975"/>
      <c r="WEG3" s="975"/>
      <c r="WEH3" s="975"/>
      <c r="WEI3" s="975"/>
      <c r="WEJ3" s="975"/>
      <c r="WEK3" s="975"/>
      <c r="WEL3" s="975"/>
      <c r="WEM3" s="975"/>
      <c r="WEN3" s="975"/>
      <c r="WEO3" s="975"/>
      <c r="WEP3" s="975"/>
      <c r="WEQ3" s="975"/>
      <c r="WER3" s="975"/>
      <c r="WES3" s="975"/>
      <c r="WET3" s="975"/>
      <c r="WEU3" s="975"/>
      <c r="WEV3" s="975"/>
      <c r="WEW3" s="975"/>
      <c r="WEX3" s="975"/>
      <c r="WEY3" s="975"/>
      <c r="WEZ3" s="975"/>
      <c r="WFA3" s="975"/>
      <c r="WFB3" s="975"/>
      <c r="WFC3" s="975"/>
      <c r="WFD3" s="975"/>
      <c r="WFE3" s="975"/>
      <c r="WFF3" s="975"/>
      <c r="WFG3" s="975"/>
      <c r="WFH3" s="975"/>
      <c r="WFI3" s="975"/>
      <c r="WFJ3" s="975"/>
      <c r="WFK3" s="975"/>
      <c r="WFL3" s="975"/>
      <c r="WFM3" s="975"/>
      <c r="WFN3" s="975"/>
      <c r="WFO3" s="975"/>
      <c r="WFP3" s="975"/>
      <c r="WFQ3" s="975"/>
      <c r="WFR3" s="975"/>
      <c r="WFS3" s="975"/>
      <c r="WFT3" s="975"/>
      <c r="WFU3" s="975"/>
      <c r="WFV3" s="975"/>
      <c r="WFW3" s="975"/>
      <c r="WFX3" s="975"/>
      <c r="WFY3" s="975"/>
      <c r="WFZ3" s="975"/>
      <c r="WGA3" s="975"/>
      <c r="WGB3" s="975"/>
      <c r="WGC3" s="975"/>
      <c r="WGD3" s="975"/>
      <c r="WGE3" s="975"/>
      <c r="WGF3" s="975"/>
      <c r="WGG3" s="975"/>
      <c r="WGH3" s="975"/>
      <c r="WGI3" s="975"/>
      <c r="WGJ3" s="975"/>
      <c r="WGK3" s="975"/>
      <c r="WGL3" s="975"/>
      <c r="WGM3" s="975"/>
      <c r="WGN3" s="975"/>
      <c r="WGO3" s="975"/>
      <c r="WGP3" s="975"/>
      <c r="WGQ3" s="975"/>
      <c r="WGR3" s="975"/>
      <c r="WGS3" s="975"/>
      <c r="WGT3" s="975"/>
      <c r="WGU3" s="975"/>
      <c r="WGV3" s="975"/>
      <c r="WGW3" s="975"/>
      <c r="WGX3" s="975"/>
      <c r="WGY3" s="975"/>
      <c r="WGZ3" s="975"/>
      <c r="WHA3" s="975"/>
      <c r="WHB3" s="975"/>
      <c r="WHC3" s="975"/>
      <c r="WHD3" s="975"/>
      <c r="WHE3" s="975"/>
      <c r="WHF3" s="975"/>
      <c r="WHG3" s="975"/>
      <c r="WHH3" s="975"/>
      <c r="WHI3" s="975"/>
      <c r="WHJ3" s="975"/>
      <c r="WHK3" s="975"/>
      <c r="WHL3" s="975"/>
      <c r="WHM3" s="975"/>
      <c r="WHN3" s="975"/>
      <c r="WHO3" s="975"/>
      <c r="WHP3" s="975"/>
      <c r="WHQ3" s="975"/>
      <c r="WHR3" s="975"/>
      <c r="WHS3" s="975"/>
      <c r="WHT3" s="975"/>
      <c r="WHU3" s="975"/>
      <c r="WHV3" s="975"/>
      <c r="WHW3" s="975"/>
      <c r="WHX3" s="975"/>
      <c r="WHY3" s="975"/>
      <c r="WHZ3" s="975"/>
      <c r="WIA3" s="975"/>
      <c r="WIB3" s="975"/>
      <c r="WIC3" s="975"/>
      <c r="WID3" s="975"/>
      <c r="WIE3" s="975"/>
      <c r="WIF3" s="975"/>
      <c r="WIG3" s="975"/>
      <c r="WIH3" s="975"/>
      <c r="WII3" s="975"/>
      <c r="WIJ3" s="975"/>
      <c r="WIK3" s="975"/>
      <c r="WIL3" s="975"/>
      <c r="WIM3" s="975"/>
      <c r="WIN3" s="975"/>
      <c r="WIO3" s="975"/>
      <c r="WIP3" s="975"/>
      <c r="WIQ3" s="975"/>
      <c r="WIR3" s="975"/>
      <c r="WIS3" s="975"/>
      <c r="WIT3" s="975"/>
      <c r="WIU3" s="975"/>
      <c r="WIV3" s="975"/>
      <c r="WIW3" s="975"/>
      <c r="WIX3" s="975"/>
      <c r="WIY3" s="975"/>
      <c r="WIZ3" s="975"/>
      <c r="WJA3" s="975"/>
      <c r="WJB3" s="975"/>
      <c r="WJC3" s="975"/>
      <c r="WJD3" s="975"/>
      <c r="WJE3" s="975"/>
      <c r="WJF3" s="975"/>
      <c r="WJG3" s="975"/>
      <c r="WJH3" s="975"/>
      <c r="WJI3" s="975"/>
      <c r="WJJ3" s="975"/>
      <c r="WJK3" s="975"/>
      <c r="WJL3" s="975"/>
      <c r="WJM3" s="975"/>
      <c r="WJN3" s="975"/>
      <c r="WJO3" s="975"/>
      <c r="WJP3" s="975"/>
      <c r="WJQ3" s="975"/>
      <c r="WJR3" s="975"/>
      <c r="WJS3" s="975"/>
      <c r="WJT3" s="975"/>
      <c r="WJU3" s="975"/>
      <c r="WJV3" s="975"/>
      <c r="WJW3" s="975"/>
      <c r="WJX3" s="975"/>
      <c r="WJY3" s="975"/>
      <c r="WJZ3" s="975"/>
      <c r="WKA3" s="975"/>
      <c r="WKB3" s="975"/>
      <c r="WKC3" s="975"/>
      <c r="WKD3" s="975"/>
      <c r="WKE3" s="975"/>
      <c r="WKF3" s="975"/>
      <c r="WKG3" s="975"/>
      <c r="WKH3" s="975"/>
      <c r="WKI3" s="975"/>
      <c r="WKJ3" s="975"/>
      <c r="WKK3" s="975"/>
      <c r="WKL3" s="975"/>
      <c r="WKM3" s="975"/>
      <c r="WKN3" s="975"/>
      <c r="WKO3" s="975"/>
      <c r="WKP3" s="975"/>
      <c r="WKQ3" s="975"/>
      <c r="WKR3" s="975"/>
      <c r="WKS3" s="975"/>
      <c r="WKT3" s="975"/>
      <c r="WKU3" s="975"/>
      <c r="WKV3" s="975"/>
      <c r="WKW3" s="975"/>
      <c r="WKX3" s="975"/>
      <c r="WKY3" s="975"/>
      <c r="WKZ3" s="975"/>
      <c r="WLA3" s="975"/>
      <c r="WLB3" s="975"/>
      <c r="WLC3" s="975"/>
      <c r="WLD3" s="975"/>
      <c r="WLE3" s="975"/>
      <c r="WLF3" s="975"/>
      <c r="WLG3" s="975"/>
      <c r="WLH3" s="975"/>
      <c r="WLI3" s="975"/>
      <c r="WLJ3" s="975"/>
      <c r="WLK3" s="975"/>
      <c r="WLL3" s="975"/>
      <c r="WLM3" s="975"/>
      <c r="WLN3" s="975"/>
      <c r="WLO3" s="975"/>
      <c r="WLP3" s="975"/>
      <c r="WLQ3" s="975"/>
      <c r="WLR3" s="975"/>
      <c r="WLS3" s="975"/>
      <c r="WLT3" s="975"/>
      <c r="WLU3" s="975"/>
      <c r="WLV3" s="975"/>
      <c r="WLW3" s="975"/>
      <c r="WLX3" s="975"/>
      <c r="WLY3" s="975"/>
      <c r="WLZ3" s="975"/>
      <c r="WMA3" s="975"/>
      <c r="WMB3" s="975"/>
      <c r="WMC3" s="975"/>
      <c r="WMD3" s="975"/>
      <c r="WME3" s="975"/>
      <c r="WMF3" s="975"/>
      <c r="WMG3" s="975"/>
      <c r="WMH3" s="975"/>
      <c r="WMI3" s="975"/>
      <c r="WMJ3" s="975"/>
      <c r="WMK3" s="975"/>
      <c r="WML3" s="975"/>
      <c r="WMM3" s="975"/>
      <c r="WMN3" s="975"/>
      <c r="WMO3" s="975"/>
      <c r="WMP3" s="975"/>
      <c r="WMQ3" s="975"/>
      <c r="WMR3" s="975"/>
      <c r="WMS3" s="975"/>
      <c r="WMT3" s="975"/>
      <c r="WMU3" s="975"/>
      <c r="WMV3" s="975"/>
      <c r="WMW3" s="975"/>
      <c r="WMX3" s="975"/>
      <c r="WMY3" s="975"/>
      <c r="WMZ3" s="975"/>
      <c r="WNA3" s="975"/>
      <c r="WNB3" s="975"/>
      <c r="WNC3" s="975"/>
      <c r="WND3" s="975"/>
      <c r="WNE3" s="975"/>
      <c r="WNF3" s="975"/>
      <c r="WNG3" s="975"/>
      <c r="WNH3" s="975"/>
      <c r="WNI3" s="975"/>
      <c r="WNJ3" s="975"/>
      <c r="WNK3" s="975"/>
      <c r="WNL3" s="975"/>
      <c r="WNM3" s="975"/>
      <c r="WNN3" s="975"/>
      <c r="WNO3" s="975"/>
      <c r="WNP3" s="975"/>
      <c r="WNQ3" s="975"/>
      <c r="WNR3" s="975"/>
      <c r="WNS3" s="975"/>
      <c r="WNT3" s="975"/>
      <c r="WNU3" s="975"/>
      <c r="WNV3" s="975"/>
      <c r="WNW3" s="975"/>
      <c r="WNX3" s="975"/>
      <c r="WNY3" s="975"/>
      <c r="WNZ3" s="975"/>
      <c r="WOA3" s="975"/>
      <c r="WOB3" s="975"/>
      <c r="WOC3" s="975"/>
      <c r="WOD3" s="975"/>
      <c r="WOE3" s="975"/>
      <c r="WOF3" s="975"/>
      <c r="WOG3" s="975"/>
      <c r="WOH3" s="975"/>
      <c r="WOI3" s="975"/>
      <c r="WOJ3" s="975"/>
      <c r="WOK3" s="975"/>
      <c r="WOL3" s="975"/>
      <c r="WOM3" s="975"/>
      <c r="WON3" s="975"/>
      <c r="WOO3" s="975"/>
      <c r="WOP3" s="975"/>
      <c r="WOQ3" s="975"/>
      <c r="WOR3" s="975"/>
      <c r="WOS3" s="975"/>
      <c r="WOT3" s="975"/>
      <c r="WOU3" s="975"/>
      <c r="WOV3" s="975"/>
      <c r="WOW3" s="975"/>
      <c r="WOX3" s="975"/>
      <c r="WOY3" s="975"/>
      <c r="WOZ3" s="975"/>
      <c r="WPA3" s="975"/>
      <c r="WPB3" s="975"/>
      <c r="WPC3" s="975"/>
      <c r="WPD3" s="975"/>
      <c r="WPE3" s="975"/>
      <c r="WPF3" s="975"/>
      <c r="WPG3" s="975"/>
      <c r="WPH3" s="975"/>
      <c r="WPI3" s="975"/>
      <c r="WPJ3" s="975"/>
      <c r="WPK3" s="975"/>
      <c r="WPL3" s="975"/>
      <c r="WPM3" s="975"/>
      <c r="WPN3" s="975"/>
      <c r="WPO3" s="975"/>
      <c r="WPP3" s="975"/>
      <c r="WPQ3" s="975"/>
      <c r="WPR3" s="975"/>
      <c r="WPS3" s="975"/>
      <c r="WPT3" s="975"/>
      <c r="WPU3" s="975"/>
      <c r="WPV3" s="975"/>
      <c r="WPW3" s="975"/>
      <c r="WPX3" s="975"/>
      <c r="WPY3" s="975"/>
      <c r="WPZ3" s="975"/>
      <c r="WQA3" s="975"/>
      <c r="WQB3" s="975"/>
      <c r="WQC3" s="975"/>
      <c r="WQD3" s="975"/>
      <c r="WQE3" s="975"/>
      <c r="WQF3" s="975"/>
      <c r="WQG3" s="975"/>
      <c r="WQH3" s="975"/>
      <c r="WQI3" s="975"/>
      <c r="WQJ3" s="975"/>
      <c r="WQK3" s="975"/>
      <c r="WQL3" s="975"/>
      <c r="WQM3" s="975"/>
      <c r="WQN3" s="975"/>
      <c r="WQO3" s="975"/>
      <c r="WQP3" s="975"/>
      <c r="WQQ3" s="975"/>
      <c r="WQR3" s="975"/>
      <c r="WQS3" s="975"/>
      <c r="WQT3" s="975"/>
      <c r="WQU3" s="975"/>
      <c r="WQV3" s="975"/>
      <c r="WQW3" s="975"/>
      <c r="WQX3" s="975"/>
      <c r="WQY3" s="975"/>
      <c r="WQZ3" s="975"/>
      <c r="WRA3" s="975"/>
      <c r="WRB3" s="975"/>
      <c r="WRC3" s="975"/>
      <c r="WRD3" s="975"/>
      <c r="WRE3" s="975"/>
      <c r="WRF3" s="975"/>
      <c r="WRG3" s="975"/>
      <c r="WRH3" s="975"/>
      <c r="WRI3" s="975"/>
      <c r="WRJ3" s="975"/>
      <c r="WRK3" s="975"/>
      <c r="WRL3" s="975"/>
      <c r="WRM3" s="975"/>
      <c r="WRN3" s="975"/>
      <c r="WRO3" s="975"/>
      <c r="WRP3" s="975"/>
      <c r="WRQ3" s="975"/>
      <c r="WRR3" s="975"/>
      <c r="WRS3" s="975"/>
      <c r="WRT3" s="975"/>
      <c r="WRU3" s="975"/>
      <c r="WRV3" s="975"/>
      <c r="WRW3" s="975"/>
      <c r="WRX3" s="975"/>
      <c r="WRY3" s="975"/>
      <c r="WRZ3" s="975"/>
      <c r="WSA3" s="975"/>
      <c r="WSB3" s="975"/>
      <c r="WSC3" s="975"/>
      <c r="WSD3" s="975"/>
      <c r="WSE3" s="975"/>
      <c r="WSF3" s="975"/>
      <c r="WSG3" s="975"/>
      <c r="WSH3" s="975"/>
      <c r="WSI3" s="975"/>
      <c r="WSJ3" s="975"/>
      <c r="WSK3" s="975"/>
      <c r="WSL3" s="975"/>
      <c r="WSM3" s="975"/>
      <c r="WSN3" s="975"/>
      <c r="WSO3" s="975"/>
      <c r="WSP3" s="975"/>
      <c r="WSQ3" s="975"/>
      <c r="WSR3" s="975"/>
      <c r="WSS3" s="975"/>
      <c r="WST3" s="975"/>
      <c r="WSU3" s="975"/>
      <c r="WSV3" s="975"/>
      <c r="WSW3" s="975"/>
      <c r="WSX3" s="975"/>
      <c r="WSY3" s="975"/>
      <c r="WSZ3" s="975"/>
      <c r="WTA3" s="975"/>
      <c r="WTB3" s="975"/>
      <c r="WTC3" s="975"/>
      <c r="WTD3" s="975"/>
      <c r="WTE3" s="975"/>
      <c r="WTF3" s="975"/>
      <c r="WTG3" s="975"/>
      <c r="WTH3" s="975"/>
      <c r="WTI3" s="975"/>
      <c r="WTJ3" s="975"/>
      <c r="WTK3" s="975"/>
      <c r="WTL3" s="975"/>
      <c r="WTM3" s="975"/>
      <c r="WTN3" s="975"/>
      <c r="WTO3" s="975"/>
      <c r="WTP3" s="975"/>
      <c r="WTQ3" s="975"/>
      <c r="WTR3" s="975"/>
      <c r="WTS3" s="975"/>
      <c r="WTT3" s="975"/>
      <c r="WTU3" s="975"/>
      <c r="WTV3" s="975"/>
      <c r="WTW3" s="975"/>
      <c r="WTX3" s="975"/>
      <c r="WTY3" s="975"/>
      <c r="WTZ3" s="975"/>
      <c r="WUA3" s="975"/>
      <c r="WUB3" s="975"/>
      <c r="WUC3" s="975"/>
      <c r="WUD3" s="975"/>
      <c r="WUE3" s="975"/>
      <c r="WUF3" s="975"/>
      <c r="WUG3" s="975"/>
      <c r="WUH3" s="975"/>
      <c r="WUI3" s="975"/>
      <c r="WUJ3" s="975"/>
      <c r="WUK3" s="975"/>
      <c r="WUL3" s="975"/>
      <c r="WUM3" s="975"/>
      <c r="WUN3" s="975"/>
      <c r="WUO3" s="975"/>
      <c r="WUP3" s="975"/>
      <c r="WUQ3" s="975"/>
      <c r="WUR3" s="975"/>
      <c r="WUS3" s="975"/>
      <c r="WUT3" s="975"/>
      <c r="WUU3" s="975"/>
      <c r="WUV3" s="975"/>
      <c r="WUW3" s="975"/>
      <c r="WUX3" s="975"/>
      <c r="WUY3" s="975"/>
      <c r="WUZ3" s="975"/>
      <c r="WVA3" s="975"/>
      <c r="WVB3" s="975"/>
      <c r="WVC3" s="975"/>
      <c r="WVD3" s="975"/>
      <c r="WVE3" s="975"/>
      <c r="WVF3" s="975"/>
      <c r="WVG3" s="975"/>
      <c r="WVH3" s="975"/>
      <c r="WVI3" s="975"/>
      <c r="WVJ3" s="975"/>
      <c r="WVK3" s="975"/>
      <c r="WVL3" s="975"/>
      <c r="WVM3" s="975"/>
      <c r="WVN3" s="975"/>
      <c r="WVO3" s="975"/>
      <c r="WVP3" s="975"/>
      <c r="WVQ3" s="975"/>
      <c r="WVR3" s="975"/>
      <c r="WVS3" s="975"/>
      <c r="WVT3" s="975"/>
      <c r="WVU3" s="975"/>
      <c r="WVV3" s="975"/>
      <c r="WVW3" s="975"/>
      <c r="WVX3" s="975"/>
      <c r="WVY3" s="975"/>
      <c r="WVZ3" s="975"/>
      <c r="WWA3" s="975"/>
      <c r="WWB3" s="975"/>
      <c r="WWC3" s="975"/>
      <c r="WWD3" s="975"/>
      <c r="WWE3" s="975"/>
      <c r="WWF3" s="975"/>
      <c r="WWG3" s="975"/>
      <c r="WWH3" s="975"/>
      <c r="WWI3" s="975"/>
      <c r="WWJ3" s="975"/>
      <c r="WWK3" s="975"/>
      <c r="WWL3" s="975"/>
      <c r="WWM3" s="975"/>
      <c r="WWN3" s="975"/>
      <c r="WWO3" s="975"/>
      <c r="WWP3" s="975"/>
      <c r="WWQ3" s="975"/>
      <c r="WWR3" s="975"/>
      <c r="WWS3" s="975"/>
      <c r="WWT3" s="975"/>
      <c r="WWU3" s="975"/>
      <c r="WWV3" s="975"/>
      <c r="WWW3" s="975"/>
      <c r="WWX3" s="975"/>
      <c r="WWY3" s="975"/>
      <c r="WWZ3" s="975"/>
      <c r="WXA3" s="975"/>
      <c r="WXB3" s="975"/>
      <c r="WXC3" s="975"/>
      <c r="WXD3" s="975"/>
      <c r="WXE3" s="975"/>
      <c r="WXF3" s="975"/>
      <c r="WXG3" s="975"/>
      <c r="WXH3" s="975"/>
      <c r="WXI3" s="975"/>
      <c r="WXJ3" s="975"/>
      <c r="WXK3" s="975"/>
      <c r="WXL3" s="975"/>
      <c r="WXM3" s="975"/>
      <c r="WXN3" s="975"/>
      <c r="WXO3" s="975"/>
      <c r="WXP3" s="975"/>
      <c r="WXQ3" s="975"/>
      <c r="WXR3" s="975"/>
      <c r="WXS3" s="975"/>
      <c r="WXT3" s="975"/>
      <c r="WXU3" s="975"/>
      <c r="WXV3" s="975"/>
      <c r="WXW3" s="975"/>
      <c r="WXX3" s="975"/>
      <c r="WXY3" s="975"/>
      <c r="WXZ3" s="975"/>
      <c r="WYA3" s="975"/>
      <c r="WYB3" s="975"/>
      <c r="WYC3" s="975"/>
      <c r="WYD3" s="975"/>
      <c r="WYE3" s="975"/>
      <c r="WYF3" s="975"/>
      <c r="WYG3" s="975"/>
      <c r="WYH3" s="975"/>
      <c r="WYI3" s="975"/>
      <c r="WYJ3" s="975"/>
      <c r="WYK3" s="975"/>
      <c r="WYL3" s="975"/>
      <c r="WYM3" s="975"/>
      <c r="WYN3" s="975"/>
      <c r="WYO3" s="975"/>
      <c r="WYP3" s="975"/>
      <c r="WYQ3" s="975"/>
      <c r="WYR3" s="975"/>
      <c r="WYS3" s="975"/>
      <c r="WYT3" s="975"/>
      <c r="WYU3" s="975"/>
      <c r="WYV3" s="975"/>
      <c r="WYW3" s="975"/>
      <c r="WYX3" s="975"/>
      <c r="WYY3" s="975"/>
      <c r="WYZ3" s="975"/>
      <c r="WZA3" s="975"/>
      <c r="WZB3" s="975"/>
      <c r="WZC3" s="975"/>
      <c r="WZD3" s="975"/>
      <c r="WZE3" s="975"/>
      <c r="WZF3" s="975"/>
      <c r="WZG3" s="975"/>
      <c r="WZH3" s="975"/>
      <c r="WZI3" s="975"/>
      <c r="WZJ3" s="975"/>
      <c r="WZK3" s="975"/>
      <c r="WZL3" s="975"/>
      <c r="WZM3" s="975"/>
      <c r="WZN3" s="975"/>
      <c r="WZO3" s="975"/>
      <c r="WZP3" s="975"/>
      <c r="WZQ3" s="975"/>
      <c r="WZR3" s="975"/>
      <c r="WZS3" s="975"/>
      <c r="WZT3" s="975"/>
      <c r="WZU3" s="975"/>
      <c r="WZV3" s="975"/>
      <c r="WZW3" s="975"/>
      <c r="WZX3" s="975"/>
      <c r="WZY3" s="975"/>
      <c r="WZZ3" s="975"/>
      <c r="XAA3" s="975"/>
      <c r="XAB3" s="975"/>
      <c r="XAC3" s="975"/>
      <c r="XAD3" s="975"/>
      <c r="XAE3" s="975"/>
      <c r="XAF3" s="975"/>
      <c r="XAG3" s="975"/>
      <c r="XAH3" s="975"/>
      <c r="XAI3" s="975"/>
      <c r="XAJ3" s="975"/>
      <c r="XAK3" s="975"/>
      <c r="XAL3" s="975"/>
      <c r="XAM3" s="975"/>
      <c r="XAN3" s="975"/>
      <c r="XAO3" s="975"/>
      <c r="XAP3" s="975"/>
      <c r="XAQ3" s="975"/>
      <c r="XAR3" s="975"/>
      <c r="XAS3" s="975"/>
      <c r="XAT3" s="975"/>
      <c r="XAU3" s="975"/>
      <c r="XAV3" s="975"/>
      <c r="XAW3" s="975"/>
      <c r="XAX3" s="975"/>
      <c r="XAY3" s="975"/>
      <c r="XAZ3" s="975"/>
      <c r="XBA3" s="975"/>
      <c r="XBB3" s="975"/>
      <c r="XBC3" s="975"/>
      <c r="XBD3" s="975"/>
      <c r="XBE3" s="975"/>
      <c r="XBF3" s="975"/>
      <c r="XBG3" s="975"/>
      <c r="XBH3" s="975"/>
      <c r="XBI3" s="975"/>
      <c r="XBJ3" s="975"/>
      <c r="XBK3" s="975"/>
      <c r="XBL3" s="975"/>
      <c r="XBM3" s="975"/>
      <c r="XBN3" s="975"/>
      <c r="XBO3" s="975"/>
      <c r="XBP3" s="975"/>
      <c r="XBQ3" s="975"/>
      <c r="XBR3" s="975"/>
      <c r="XBS3" s="975"/>
      <c r="XBT3" s="975"/>
      <c r="XBU3" s="975"/>
      <c r="XBV3" s="975"/>
      <c r="XBW3" s="975"/>
      <c r="XBX3" s="975"/>
      <c r="XBY3" s="975"/>
      <c r="XBZ3" s="975"/>
      <c r="XCA3" s="975"/>
      <c r="XCB3" s="975"/>
      <c r="XCC3" s="975"/>
      <c r="XCD3" s="975"/>
      <c r="XCE3" s="975"/>
      <c r="XCF3" s="975"/>
      <c r="XCG3" s="975"/>
      <c r="XCH3" s="975"/>
      <c r="XCI3" s="975"/>
      <c r="XCJ3" s="975"/>
      <c r="XCK3" s="975"/>
      <c r="XCL3" s="975"/>
      <c r="XCM3" s="975"/>
      <c r="XCN3" s="975"/>
      <c r="XCO3" s="975"/>
      <c r="XCP3" s="975"/>
      <c r="XCQ3" s="975"/>
      <c r="XCR3" s="975"/>
      <c r="XCS3" s="975"/>
      <c r="XCT3" s="975"/>
      <c r="XCU3" s="975"/>
      <c r="XCV3" s="975"/>
      <c r="XCW3" s="975"/>
      <c r="XCX3" s="975"/>
      <c r="XCY3" s="975"/>
      <c r="XCZ3" s="975"/>
      <c r="XDA3" s="975"/>
      <c r="XDB3" s="975"/>
      <c r="XDC3" s="975"/>
      <c r="XDD3" s="975"/>
      <c r="XDE3" s="975"/>
      <c r="XDF3" s="975"/>
      <c r="XDG3" s="975"/>
      <c r="XDH3" s="975"/>
      <c r="XDI3" s="975"/>
      <c r="XDJ3" s="975"/>
      <c r="XDK3" s="975"/>
      <c r="XDL3" s="975"/>
      <c r="XDM3" s="975"/>
      <c r="XDN3" s="975"/>
      <c r="XDO3" s="975"/>
      <c r="XDP3" s="975"/>
      <c r="XDQ3" s="975"/>
      <c r="XDR3" s="975"/>
      <c r="XDS3" s="975"/>
      <c r="XDT3" s="975"/>
      <c r="XDU3" s="975"/>
      <c r="XDV3" s="975"/>
      <c r="XDW3" s="975"/>
      <c r="XDX3" s="975"/>
      <c r="XDY3" s="975"/>
      <c r="XDZ3" s="975"/>
      <c r="XEA3" s="975"/>
      <c r="XEB3" s="975"/>
      <c r="XEC3" s="975"/>
      <c r="XED3" s="975"/>
      <c r="XEE3" s="975"/>
      <c r="XEF3" s="975"/>
      <c r="XEG3" s="975"/>
      <c r="XEH3" s="975"/>
      <c r="XEI3" s="975"/>
      <c r="XEJ3" s="975"/>
      <c r="XEK3" s="975"/>
      <c r="XEL3" s="975"/>
      <c r="XEM3" s="975"/>
      <c r="XEN3" s="975"/>
      <c r="XEO3" s="975"/>
      <c r="XEP3" s="975"/>
      <c r="XEQ3" s="975"/>
    </row>
    <row r="4" spans="1:16371" x14ac:dyDescent="0.3">
      <c r="A4" s="752" t="s">
        <v>4262</v>
      </c>
      <c r="B4" s="752"/>
      <c r="C4" s="752"/>
      <c r="D4" s="752"/>
      <c r="E4" s="752"/>
      <c r="F4" s="752"/>
      <c r="G4" s="1747"/>
      <c r="H4" s="975"/>
      <c r="I4" s="975"/>
      <c r="J4" s="975"/>
      <c r="K4" s="975"/>
      <c r="L4" s="975"/>
      <c r="M4" s="975"/>
      <c r="N4" s="975"/>
      <c r="O4" s="975"/>
      <c r="P4" s="975"/>
      <c r="Q4" s="975"/>
      <c r="R4" s="975"/>
      <c r="S4" s="975"/>
      <c r="T4" s="975"/>
      <c r="U4" s="975"/>
      <c r="V4" s="975"/>
      <c r="W4" s="975"/>
      <c r="X4" s="975"/>
      <c r="Y4" s="975"/>
      <c r="Z4" s="975"/>
      <c r="AA4" s="975"/>
      <c r="AB4" s="975"/>
      <c r="AC4" s="975"/>
      <c r="AD4" s="975"/>
      <c r="AE4" s="975"/>
      <c r="AF4" s="975"/>
      <c r="AG4" s="975"/>
      <c r="AH4" s="975"/>
      <c r="AI4" s="975"/>
      <c r="AJ4" s="975"/>
      <c r="AK4" s="975"/>
      <c r="AL4" s="975"/>
      <c r="AM4" s="975"/>
      <c r="AN4" s="975"/>
      <c r="AO4" s="975"/>
      <c r="AP4" s="975"/>
      <c r="AQ4" s="975"/>
      <c r="AR4" s="975"/>
      <c r="AS4" s="975"/>
      <c r="AT4" s="975"/>
      <c r="AU4" s="975"/>
      <c r="AV4" s="975"/>
      <c r="AW4" s="975"/>
      <c r="AX4" s="975"/>
      <c r="AY4" s="975"/>
      <c r="AZ4" s="975"/>
      <c r="BA4" s="975"/>
      <c r="BB4" s="975"/>
      <c r="BC4" s="975"/>
      <c r="BD4" s="975"/>
      <c r="BE4" s="975"/>
      <c r="BF4" s="975"/>
      <c r="BG4" s="975"/>
      <c r="BH4" s="975"/>
      <c r="BI4" s="975"/>
      <c r="BJ4" s="975"/>
      <c r="BK4" s="975"/>
      <c r="BL4" s="975"/>
      <c r="BM4" s="975"/>
      <c r="BN4" s="975"/>
      <c r="BO4" s="975"/>
      <c r="BP4" s="975"/>
      <c r="BQ4" s="975"/>
      <c r="BR4" s="975"/>
      <c r="BS4" s="975"/>
      <c r="BT4" s="975"/>
      <c r="BU4" s="975"/>
      <c r="BV4" s="975"/>
      <c r="BW4" s="975"/>
      <c r="BX4" s="975"/>
      <c r="BY4" s="975"/>
      <c r="BZ4" s="975"/>
      <c r="CA4" s="975"/>
      <c r="CB4" s="975"/>
      <c r="CC4" s="975"/>
      <c r="CD4" s="975"/>
      <c r="CE4" s="975"/>
      <c r="CF4" s="975"/>
      <c r="CG4" s="975"/>
      <c r="CH4" s="975"/>
      <c r="CI4" s="975"/>
      <c r="CJ4" s="975"/>
      <c r="CK4" s="975"/>
      <c r="CL4" s="975"/>
      <c r="CM4" s="975"/>
      <c r="CN4" s="975"/>
      <c r="CO4" s="975"/>
      <c r="CP4" s="975"/>
      <c r="CQ4" s="975"/>
      <c r="CR4" s="975"/>
      <c r="CS4" s="975"/>
      <c r="CT4" s="975"/>
      <c r="CU4" s="975"/>
      <c r="CV4" s="975"/>
      <c r="CW4" s="975"/>
      <c r="CX4" s="975"/>
      <c r="CY4" s="975"/>
      <c r="CZ4" s="975"/>
      <c r="DA4" s="975"/>
      <c r="DB4" s="975"/>
      <c r="DC4" s="975"/>
      <c r="DD4" s="975"/>
      <c r="DE4" s="975"/>
      <c r="DF4" s="975"/>
      <c r="DG4" s="975"/>
      <c r="DH4" s="975"/>
      <c r="DI4" s="975"/>
      <c r="DJ4" s="975"/>
      <c r="DK4" s="975"/>
      <c r="DL4" s="975"/>
      <c r="DM4" s="975"/>
      <c r="DN4" s="975"/>
      <c r="DO4" s="975"/>
      <c r="DP4" s="975"/>
      <c r="DQ4" s="975"/>
      <c r="DR4" s="975"/>
      <c r="DS4" s="975"/>
      <c r="DT4" s="975"/>
      <c r="DU4" s="975"/>
      <c r="DV4" s="975"/>
      <c r="DW4" s="975"/>
      <c r="DX4" s="975"/>
      <c r="DY4" s="975"/>
      <c r="DZ4" s="975"/>
      <c r="EA4" s="975"/>
      <c r="EB4" s="975"/>
      <c r="EC4" s="975"/>
      <c r="ED4" s="975"/>
      <c r="EE4" s="975"/>
      <c r="EF4" s="975"/>
      <c r="EG4" s="975"/>
      <c r="EH4" s="975"/>
      <c r="EI4" s="975"/>
      <c r="EJ4" s="975"/>
      <c r="EK4" s="975"/>
      <c r="EL4" s="975"/>
      <c r="EM4" s="975"/>
      <c r="EN4" s="975"/>
      <c r="EO4" s="975"/>
      <c r="EP4" s="975"/>
      <c r="EQ4" s="975"/>
      <c r="ER4" s="975"/>
      <c r="ES4" s="975"/>
      <c r="ET4" s="975"/>
      <c r="EU4" s="975"/>
      <c r="EV4" s="975"/>
      <c r="EW4" s="975"/>
      <c r="EX4" s="975"/>
      <c r="EY4" s="975"/>
      <c r="EZ4" s="975"/>
      <c r="FA4" s="975"/>
      <c r="FB4" s="975"/>
      <c r="FC4" s="975"/>
      <c r="FD4" s="975"/>
      <c r="FE4" s="975"/>
      <c r="FF4" s="975"/>
      <c r="FG4" s="975"/>
      <c r="FH4" s="975"/>
      <c r="FI4" s="975"/>
      <c r="FJ4" s="975"/>
      <c r="FK4" s="975"/>
      <c r="FL4" s="975"/>
      <c r="FM4" s="975"/>
      <c r="FN4" s="975"/>
      <c r="FO4" s="975"/>
      <c r="FP4" s="975"/>
      <c r="FQ4" s="975"/>
      <c r="FR4" s="975"/>
      <c r="FS4" s="975"/>
      <c r="FT4" s="975"/>
      <c r="FU4" s="975"/>
      <c r="FV4" s="975"/>
      <c r="FW4" s="975"/>
      <c r="FX4" s="975"/>
      <c r="FY4" s="975"/>
      <c r="FZ4" s="975"/>
      <c r="GA4" s="975"/>
      <c r="GB4" s="975"/>
      <c r="GC4" s="975"/>
      <c r="GD4" s="975"/>
      <c r="GE4" s="975"/>
      <c r="GF4" s="975"/>
      <c r="GG4" s="975"/>
      <c r="GH4" s="975"/>
      <c r="GI4" s="975"/>
      <c r="GJ4" s="975"/>
      <c r="GK4" s="975"/>
      <c r="GL4" s="975"/>
      <c r="GM4" s="975"/>
      <c r="GN4" s="975"/>
      <c r="GO4" s="975"/>
      <c r="GP4" s="975"/>
      <c r="GQ4" s="975"/>
      <c r="GR4" s="975"/>
      <c r="GS4" s="975"/>
      <c r="GT4" s="975"/>
      <c r="GU4" s="975"/>
      <c r="GV4" s="975"/>
      <c r="GW4" s="975"/>
      <c r="GX4" s="975"/>
      <c r="GY4" s="975"/>
      <c r="GZ4" s="975"/>
      <c r="HA4" s="975"/>
      <c r="HB4" s="975"/>
      <c r="HC4" s="975"/>
      <c r="HD4" s="975"/>
      <c r="HE4" s="975"/>
      <c r="HF4" s="975"/>
      <c r="HG4" s="975"/>
      <c r="HH4" s="975"/>
      <c r="HI4" s="975"/>
      <c r="HJ4" s="975"/>
      <c r="HK4" s="975"/>
      <c r="HL4" s="975"/>
      <c r="HM4" s="975"/>
      <c r="HN4" s="975"/>
      <c r="HO4" s="975"/>
      <c r="HP4" s="975"/>
      <c r="HQ4" s="975"/>
      <c r="HR4" s="975"/>
      <c r="HS4" s="975"/>
      <c r="HT4" s="975"/>
      <c r="HU4" s="975"/>
      <c r="HV4" s="975"/>
      <c r="HW4" s="975"/>
      <c r="HX4" s="975"/>
      <c r="HY4" s="975"/>
      <c r="HZ4" s="975"/>
      <c r="IA4" s="975"/>
      <c r="IB4" s="975"/>
      <c r="IC4" s="975"/>
      <c r="ID4" s="975"/>
      <c r="IE4" s="975"/>
      <c r="IF4" s="975"/>
      <c r="IG4" s="975"/>
      <c r="IH4" s="975"/>
      <c r="II4" s="975"/>
      <c r="IJ4" s="975"/>
      <c r="IK4" s="975"/>
      <c r="IL4" s="975"/>
      <c r="IM4" s="975"/>
      <c r="IN4" s="975"/>
      <c r="IO4" s="975"/>
      <c r="IP4" s="975"/>
      <c r="IQ4" s="975"/>
      <c r="IR4" s="975"/>
      <c r="IS4" s="975"/>
      <c r="IT4" s="975"/>
      <c r="IU4" s="975"/>
      <c r="IV4" s="975"/>
      <c r="IW4" s="975"/>
      <c r="IX4" s="975"/>
      <c r="IY4" s="975"/>
      <c r="IZ4" s="975"/>
      <c r="JA4" s="975"/>
      <c r="JB4" s="975"/>
      <c r="JC4" s="975"/>
      <c r="JD4" s="975"/>
      <c r="JE4" s="975"/>
      <c r="JF4" s="975"/>
      <c r="JG4" s="975"/>
      <c r="JH4" s="975"/>
      <c r="JI4" s="975"/>
      <c r="JJ4" s="975"/>
      <c r="JK4" s="975"/>
      <c r="JL4" s="975"/>
      <c r="JM4" s="975"/>
      <c r="JN4" s="975"/>
      <c r="JO4" s="975"/>
      <c r="JP4" s="975"/>
      <c r="JQ4" s="975"/>
      <c r="JR4" s="975"/>
      <c r="JS4" s="975"/>
      <c r="JT4" s="975"/>
      <c r="JU4" s="975"/>
      <c r="JV4" s="975"/>
      <c r="JW4" s="975"/>
      <c r="JX4" s="975"/>
      <c r="JY4" s="975"/>
      <c r="JZ4" s="975"/>
      <c r="KA4" s="975"/>
      <c r="KB4" s="975"/>
      <c r="KC4" s="975"/>
      <c r="KD4" s="975"/>
      <c r="KE4" s="975"/>
      <c r="KF4" s="975"/>
      <c r="KG4" s="975"/>
      <c r="KH4" s="975"/>
      <c r="KI4" s="975"/>
      <c r="KJ4" s="975"/>
      <c r="KK4" s="975"/>
      <c r="KL4" s="975"/>
      <c r="KM4" s="975"/>
      <c r="KN4" s="975"/>
      <c r="KO4" s="975"/>
      <c r="KP4" s="975"/>
      <c r="KQ4" s="975"/>
      <c r="KR4" s="975"/>
      <c r="KS4" s="975"/>
      <c r="KT4" s="975"/>
      <c r="KU4" s="975"/>
      <c r="KV4" s="975"/>
      <c r="KW4" s="975"/>
      <c r="KX4" s="975"/>
      <c r="KY4" s="975"/>
      <c r="KZ4" s="975"/>
      <c r="LA4" s="975"/>
      <c r="LB4" s="975"/>
      <c r="LC4" s="975"/>
      <c r="LD4" s="975"/>
      <c r="LE4" s="975"/>
      <c r="LF4" s="975"/>
      <c r="LG4" s="975"/>
      <c r="LH4" s="975"/>
      <c r="LI4" s="975"/>
      <c r="LJ4" s="975"/>
      <c r="LK4" s="975"/>
      <c r="LL4" s="975"/>
      <c r="LM4" s="975"/>
      <c r="LN4" s="975"/>
      <c r="LO4" s="975"/>
      <c r="LP4" s="975"/>
      <c r="LQ4" s="975"/>
      <c r="LR4" s="975"/>
      <c r="LS4" s="975"/>
      <c r="LT4" s="975"/>
      <c r="LU4" s="975"/>
      <c r="LV4" s="975"/>
      <c r="LW4" s="975"/>
      <c r="LX4" s="975"/>
      <c r="LY4" s="975"/>
      <c r="LZ4" s="975"/>
      <c r="MA4" s="975"/>
      <c r="MB4" s="975"/>
      <c r="MC4" s="975"/>
      <c r="MD4" s="975"/>
      <c r="ME4" s="975"/>
      <c r="MF4" s="975"/>
      <c r="MG4" s="975"/>
      <c r="MH4" s="975"/>
      <c r="MI4" s="975"/>
      <c r="MJ4" s="975"/>
      <c r="MK4" s="975"/>
      <c r="ML4" s="975"/>
      <c r="MM4" s="975"/>
      <c r="MN4" s="975"/>
      <c r="MO4" s="975"/>
      <c r="MP4" s="975"/>
      <c r="MQ4" s="975"/>
      <c r="MR4" s="975"/>
      <c r="MS4" s="975"/>
      <c r="MT4" s="975"/>
      <c r="MU4" s="975"/>
      <c r="MV4" s="975"/>
      <c r="MW4" s="975"/>
      <c r="MX4" s="975"/>
      <c r="MY4" s="975"/>
      <c r="MZ4" s="975"/>
      <c r="NA4" s="975"/>
      <c r="NB4" s="975"/>
      <c r="NC4" s="975"/>
      <c r="ND4" s="975"/>
      <c r="NE4" s="975"/>
      <c r="NF4" s="975"/>
      <c r="NG4" s="975"/>
      <c r="NH4" s="975"/>
      <c r="NI4" s="975"/>
      <c r="NJ4" s="975"/>
      <c r="NK4" s="975"/>
      <c r="NL4" s="975"/>
      <c r="NM4" s="975"/>
      <c r="NN4" s="975"/>
      <c r="NO4" s="975"/>
      <c r="NP4" s="975"/>
      <c r="NQ4" s="975"/>
      <c r="NR4" s="975"/>
      <c r="NS4" s="975"/>
      <c r="NT4" s="975"/>
      <c r="NU4" s="975"/>
      <c r="NV4" s="975"/>
      <c r="NW4" s="975"/>
      <c r="NX4" s="975"/>
      <c r="NY4" s="975"/>
      <c r="NZ4" s="975"/>
      <c r="OA4" s="975"/>
      <c r="OB4" s="975"/>
      <c r="OC4" s="975"/>
      <c r="OD4" s="975"/>
      <c r="OE4" s="975"/>
      <c r="OF4" s="975"/>
      <c r="OG4" s="975"/>
      <c r="OH4" s="975"/>
      <c r="OI4" s="975"/>
      <c r="OJ4" s="975"/>
      <c r="OK4" s="975"/>
      <c r="OL4" s="975"/>
      <c r="OM4" s="975"/>
      <c r="ON4" s="975"/>
      <c r="OO4" s="975"/>
      <c r="OP4" s="975"/>
      <c r="OQ4" s="975"/>
      <c r="OR4" s="975"/>
      <c r="OS4" s="975"/>
      <c r="OT4" s="975"/>
      <c r="OU4" s="975"/>
      <c r="OV4" s="975"/>
      <c r="OW4" s="975"/>
      <c r="OX4" s="975"/>
      <c r="OY4" s="975"/>
      <c r="OZ4" s="975"/>
      <c r="PA4" s="975"/>
      <c r="PB4" s="975"/>
      <c r="PC4" s="975"/>
      <c r="PD4" s="975"/>
      <c r="PE4" s="975"/>
      <c r="PF4" s="975"/>
      <c r="PG4" s="975"/>
      <c r="PH4" s="975"/>
      <c r="PI4" s="975"/>
      <c r="PJ4" s="975"/>
      <c r="PK4" s="975"/>
      <c r="PL4" s="975"/>
      <c r="PM4" s="975"/>
      <c r="PN4" s="975"/>
      <c r="PO4" s="975"/>
      <c r="PP4" s="975"/>
      <c r="PQ4" s="975"/>
      <c r="PR4" s="975"/>
      <c r="PS4" s="975"/>
      <c r="PT4" s="975"/>
      <c r="PU4" s="975"/>
      <c r="PV4" s="975"/>
      <c r="PW4" s="975"/>
      <c r="PX4" s="975"/>
      <c r="PY4" s="975"/>
      <c r="PZ4" s="975"/>
      <c r="QA4" s="975"/>
      <c r="QB4" s="975"/>
      <c r="QC4" s="975"/>
      <c r="QD4" s="975"/>
      <c r="QE4" s="975"/>
      <c r="QF4" s="975"/>
      <c r="QG4" s="975"/>
      <c r="QH4" s="975"/>
      <c r="QI4" s="975"/>
      <c r="QJ4" s="975"/>
      <c r="QK4" s="975"/>
      <c r="QL4" s="975"/>
      <c r="QM4" s="975"/>
      <c r="QN4" s="975"/>
      <c r="QO4" s="975"/>
      <c r="QP4" s="975"/>
      <c r="QQ4" s="975"/>
      <c r="QR4" s="975"/>
      <c r="QS4" s="975"/>
      <c r="QT4" s="975"/>
      <c r="QU4" s="975"/>
      <c r="QV4" s="975"/>
      <c r="QW4" s="975"/>
      <c r="QX4" s="975"/>
      <c r="QY4" s="975"/>
      <c r="QZ4" s="975"/>
      <c r="RA4" s="975"/>
      <c r="RB4" s="975"/>
      <c r="RC4" s="975"/>
      <c r="RD4" s="975"/>
      <c r="RE4" s="975"/>
      <c r="RF4" s="975"/>
      <c r="RG4" s="975"/>
      <c r="RH4" s="975"/>
      <c r="RI4" s="975"/>
      <c r="RJ4" s="975"/>
      <c r="RK4" s="975"/>
      <c r="RL4" s="975"/>
      <c r="RM4" s="975"/>
      <c r="RN4" s="975"/>
      <c r="RO4" s="975"/>
      <c r="RP4" s="975"/>
      <c r="RQ4" s="975"/>
      <c r="RR4" s="975"/>
      <c r="RS4" s="975"/>
      <c r="RT4" s="975"/>
      <c r="RU4" s="975"/>
      <c r="RV4" s="975"/>
      <c r="RW4" s="975"/>
      <c r="RX4" s="975"/>
      <c r="RY4" s="975"/>
      <c r="RZ4" s="975"/>
      <c r="SA4" s="975"/>
      <c r="SB4" s="975"/>
      <c r="SC4" s="975"/>
      <c r="SD4" s="975"/>
      <c r="SE4" s="975"/>
      <c r="SF4" s="975"/>
      <c r="SG4" s="975"/>
      <c r="SH4" s="975"/>
      <c r="SI4" s="975"/>
      <c r="SJ4" s="975"/>
      <c r="SK4" s="975"/>
      <c r="SL4" s="975"/>
      <c r="SM4" s="975"/>
      <c r="SN4" s="975"/>
      <c r="SO4" s="975"/>
      <c r="SP4" s="975"/>
      <c r="SQ4" s="975"/>
      <c r="SR4" s="975"/>
      <c r="SS4" s="975"/>
      <c r="ST4" s="975"/>
      <c r="SU4" s="975"/>
      <c r="SV4" s="975"/>
      <c r="SW4" s="975"/>
      <c r="SX4" s="975"/>
      <c r="SY4" s="975"/>
      <c r="SZ4" s="975"/>
      <c r="TA4" s="975"/>
      <c r="TB4" s="975"/>
      <c r="TC4" s="975"/>
      <c r="TD4" s="975"/>
      <c r="TE4" s="975"/>
      <c r="TF4" s="975"/>
      <c r="TG4" s="975"/>
      <c r="TH4" s="975"/>
      <c r="TI4" s="975"/>
      <c r="TJ4" s="975"/>
      <c r="TK4" s="975"/>
      <c r="TL4" s="975"/>
      <c r="TM4" s="975"/>
      <c r="TN4" s="975"/>
      <c r="TO4" s="975"/>
      <c r="TP4" s="975"/>
      <c r="TQ4" s="975"/>
      <c r="TR4" s="975"/>
      <c r="TS4" s="975"/>
      <c r="TT4" s="975"/>
      <c r="TU4" s="975"/>
      <c r="TV4" s="975"/>
      <c r="TW4" s="975"/>
      <c r="TX4" s="975"/>
      <c r="TY4" s="975"/>
      <c r="TZ4" s="975"/>
      <c r="UA4" s="975"/>
      <c r="UB4" s="975"/>
      <c r="UC4" s="975"/>
      <c r="UD4" s="975"/>
      <c r="UE4" s="975"/>
      <c r="UF4" s="975"/>
      <c r="UG4" s="975"/>
      <c r="UH4" s="975"/>
      <c r="UI4" s="975"/>
      <c r="UJ4" s="975"/>
      <c r="UK4" s="975"/>
      <c r="UL4" s="975"/>
      <c r="UM4" s="975"/>
      <c r="UN4" s="975"/>
      <c r="UO4" s="975"/>
      <c r="UP4" s="975"/>
      <c r="UQ4" s="975"/>
      <c r="UR4" s="975"/>
      <c r="US4" s="975"/>
      <c r="UT4" s="975"/>
      <c r="UU4" s="975"/>
      <c r="UV4" s="975"/>
      <c r="UW4" s="975"/>
      <c r="UX4" s="975"/>
      <c r="UY4" s="975"/>
      <c r="UZ4" s="975"/>
      <c r="VA4" s="975"/>
      <c r="VB4" s="975"/>
      <c r="VC4" s="975"/>
      <c r="VD4" s="975"/>
      <c r="VE4" s="975"/>
      <c r="VF4" s="975"/>
      <c r="VG4" s="975"/>
      <c r="VH4" s="975"/>
      <c r="VI4" s="975"/>
      <c r="VJ4" s="975"/>
      <c r="VK4" s="975"/>
      <c r="VL4" s="975"/>
      <c r="VM4" s="975"/>
      <c r="VN4" s="975"/>
      <c r="VO4" s="975"/>
      <c r="VP4" s="975"/>
      <c r="VQ4" s="975"/>
      <c r="VR4" s="975"/>
      <c r="VS4" s="975"/>
      <c r="VT4" s="975"/>
      <c r="VU4" s="975"/>
      <c r="VV4" s="975"/>
      <c r="VW4" s="975"/>
      <c r="VX4" s="975"/>
      <c r="VY4" s="975"/>
      <c r="VZ4" s="975"/>
      <c r="WA4" s="975"/>
      <c r="WB4" s="975"/>
      <c r="WC4" s="975"/>
      <c r="WD4" s="975"/>
      <c r="WE4" s="975"/>
      <c r="WF4" s="975"/>
      <c r="WG4" s="975"/>
      <c r="WH4" s="975"/>
      <c r="WI4" s="975"/>
      <c r="WJ4" s="975"/>
      <c r="WK4" s="975"/>
      <c r="WL4" s="975"/>
      <c r="WM4" s="975"/>
      <c r="WN4" s="975"/>
      <c r="WO4" s="975"/>
      <c r="WP4" s="975"/>
      <c r="WQ4" s="975"/>
      <c r="WR4" s="975"/>
      <c r="WS4" s="975"/>
      <c r="WT4" s="975"/>
      <c r="WU4" s="975"/>
      <c r="WV4" s="975"/>
      <c r="WW4" s="975"/>
      <c r="WX4" s="975"/>
      <c r="WY4" s="975"/>
      <c r="WZ4" s="975"/>
      <c r="XA4" s="975"/>
      <c r="XB4" s="975"/>
      <c r="XC4" s="975"/>
      <c r="XD4" s="975"/>
      <c r="XE4" s="975"/>
      <c r="XF4" s="975"/>
      <c r="XG4" s="975"/>
      <c r="XH4" s="975"/>
      <c r="XI4" s="975"/>
      <c r="XJ4" s="975"/>
      <c r="XK4" s="975"/>
      <c r="XL4" s="975"/>
      <c r="XM4" s="975"/>
      <c r="XN4" s="975"/>
      <c r="XO4" s="975"/>
      <c r="XP4" s="975"/>
      <c r="XQ4" s="975"/>
      <c r="XR4" s="975"/>
      <c r="XS4" s="975"/>
      <c r="XT4" s="975"/>
      <c r="XU4" s="975"/>
      <c r="XV4" s="975"/>
      <c r="XW4" s="975"/>
      <c r="XX4" s="975"/>
      <c r="XY4" s="975"/>
      <c r="XZ4" s="975"/>
      <c r="YA4" s="975"/>
      <c r="YB4" s="975"/>
      <c r="YC4" s="975"/>
      <c r="YD4" s="975"/>
      <c r="YE4" s="975"/>
      <c r="YF4" s="975"/>
      <c r="YG4" s="975"/>
      <c r="YH4" s="975"/>
      <c r="YI4" s="975"/>
      <c r="YJ4" s="975"/>
      <c r="YK4" s="975"/>
      <c r="YL4" s="975"/>
      <c r="YM4" s="975"/>
      <c r="YN4" s="975"/>
      <c r="YO4" s="975"/>
      <c r="YP4" s="975"/>
      <c r="YQ4" s="975"/>
      <c r="YR4" s="975"/>
      <c r="YS4" s="975"/>
      <c r="YT4" s="975"/>
      <c r="YU4" s="975"/>
      <c r="YV4" s="975"/>
      <c r="YW4" s="975"/>
      <c r="YX4" s="975"/>
      <c r="YY4" s="975"/>
      <c r="YZ4" s="975"/>
      <c r="ZA4" s="975"/>
      <c r="ZB4" s="975"/>
      <c r="ZC4" s="975"/>
      <c r="ZD4" s="975"/>
      <c r="ZE4" s="975"/>
      <c r="ZF4" s="975"/>
      <c r="ZG4" s="975"/>
      <c r="ZH4" s="975"/>
      <c r="ZI4" s="975"/>
      <c r="ZJ4" s="975"/>
      <c r="ZK4" s="975"/>
      <c r="ZL4" s="975"/>
      <c r="ZM4" s="975"/>
      <c r="ZN4" s="975"/>
      <c r="ZO4" s="975"/>
      <c r="ZP4" s="975"/>
      <c r="ZQ4" s="975"/>
      <c r="ZR4" s="975"/>
      <c r="ZS4" s="975"/>
      <c r="ZT4" s="975"/>
      <c r="ZU4" s="975"/>
      <c r="ZV4" s="975"/>
      <c r="ZW4" s="975"/>
      <c r="ZX4" s="975"/>
      <c r="ZY4" s="975"/>
      <c r="ZZ4" s="975"/>
      <c r="AAA4" s="975"/>
      <c r="AAB4" s="975"/>
      <c r="AAC4" s="975"/>
      <c r="AAD4" s="975"/>
      <c r="AAE4" s="975"/>
      <c r="AAF4" s="975"/>
      <c r="AAG4" s="975"/>
      <c r="AAH4" s="975"/>
      <c r="AAI4" s="975"/>
      <c r="AAJ4" s="975"/>
      <c r="AAK4" s="975"/>
      <c r="AAL4" s="975"/>
      <c r="AAM4" s="975"/>
      <c r="AAN4" s="975"/>
      <c r="AAO4" s="975"/>
      <c r="AAP4" s="975"/>
      <c r="AAQ4" s="975"/>
      <c r="AAR4" s="975"/>
      <c r="AAS4" s="975"/>
      <c r="AAT4" s="975"/>
      <c r="AAU4" s="975"/>
      <c r="AAV4" s="975"/>
      <c r="AAW4" s="975"/>
      <c r="AAX4" s="975"/>
      <c r="AAY4" s="975"/>
      <c r="AAZ4" s="975"/>
      <c r="ABA4" s="975"/>
      <c r="ABB4" s="975"/>
      <c r="ABC4" s="975"/>
      <c r="ABD4" s="975"/>
      <c r="ABE4" s="975"/>
      <c r="ABF4" s="975"/>
      <c r="ABG4" s="975"/>
      <c r="ABH4" s="975"/>
      <c r="ABI4" s="975"/>
      <c r="ABJ4" s="975"/>
      <c r="ABK4" s="975"/>
      <c r="ABL4" s="975"/>
      <c r="ABM4" s="975"/>
      <c r="ABN4" s="975"/>
      <c r="ABO4" s="975"/>
      <c r="ABP4" s="975"/>
      <c r="ABQ4" s="975"/>
      <c r="ABR4" s="975"/>
      <c r="ABS4" s="975"/>
      <c r="ABT4" s="975"/>
      <c r="ABU4" s="975"/>
      <c r="ABV4" s="975"/>
      <c r="ABW4" s="975"/>
      <c r="ABX4" s="975"/>
      <c r="ABY4" s="975"/>
      <c r="ABZ4" s="975"/>
      <c r="ACA4" s="975"/>
      <c r="ACB4" s="975"/>
      <c r="ACC4" s="975"/>
      <c r="ACD4" s="975"/>
      <c r="ACE4" s="975"/>
      <c r="ACF4" s="975"/>
      <c r="ACG4" s="975"/>
      <c r="ACH4" s="975"/>
      <c r="ACI4" s="975"/>
      <c r="ACJ4" s="975"/>
      <c r="ACK4" s="975"/>
      <c r="ACL4" s="975"/>
      <c r="ACM4" s="975"/>
      <c r="ACN4" s="975"/>
      <c r="ACO4" s="975"/>
      <c r="ACP4" s="975"/>
      <c r="ACQ4" s="975"/>
      <c r="ACR4" s="975"/>
      <c r="ACS4" s="975"/>
      <c r="ACT4" s="975"/>
      <c r="ACU4" s="975"/>
      <c r="ACV4" s="975"/>
      <c r="ACW4" s="975"/>
      <c r="ACX4" s="975"/>
      <c r="ACY4" s="975"/>
      <c r="ACZ4" s="975"/>
      <c r="ADA4" s="975"/>
      <c r="ADB4" s="975"/>
      <c r="ADC4" s="975"/>
      <c r="ADD4" s="975"/>
      <c r="ADE4" s="975"/>
      <c r="ADF4" s="975"/>
      <c r="ADG4" s="975"/>
      <c r="ADH4" s="975"/>
      <c r="ADI4" s="975"/>
      <c r="ADJ4" s="975"/>
      <c r="ADK4" s="975"/>
      <c r="ADL4" s="975"/>
      <c r="ADM4" s="975"/>
      <c r="ADN4" s="975"/>
      <c r="ADO4" s="975"/>
      <c r="ADP4" s="975"/>
      <c r="ADQ4" s="975"/>
      <c r="ADR4" s="975"/>
      <c r="ADS4" s="975"/>
      <c r="ADT4" s="975"/>
      <c r="ADU4" s="975"/>
      <c r="ADV4" s="975"/>
      <c r="ADW4" s="975"/>
      <c r="ADX4" s="975"/>
      <c r="ADY4" s="975"/>
      <c r="ADZ4" s="975"/>
      <c r="AEA4" s="975"/>
      <c r="AEB4" s="975"/>
      <c r="AEC4" s="975"/>
      <c r="AED4" s="975"/>
      <c r="AEE4" s="975"/>
      <c r="AEF4" s="975"/>
      <c r="AEG4" s="975"/>
      <c r="AEH4" s="975"/>
      <c r="AEI4" s="975"/>
      <c r="AEJ4" s="975"/>
      <c r="AEK4" s="975"/>
      <c r="AEL4" s="975"/>
      <c r="AEM4" s="975"/>
      <c r="AEN4" s="975"/>
      <c r="AEO4" s="975"/>
      <c r="AEP4" s="975"/>
      <c r="AEQ4" s="975"/>
      <c r="AER4" s="975"/>
      <c r="AES4" s="975"/>
      <c r="AET4" s="975"/>
      <c r="AEU4" s="975"/>
      <c r="AEV4" s="975"/>
      <c r="AEW4" s="975"/>
      <c r="AEX4" s="975"/>
      <c r="AEY4" s="975"/>
      <c r="AEZ4" s="975"/>
      <c r="AFA4" s="975"/>
      <c r="AFB4" s="975"/>
      <c r="AFC4" s="975"/>
      <c r="AFD4" s="975"/>
      <c r="AFE4" s="975"/>
      <c r="AFF4" s="975"/>
      <c r="AFG4" s="975"/>
      <c r="AFH4" s="975"/>
      <c r="AFI4" s="975"/>
      <c r="AFJ4" s="975"/>
      <c r="AFK4" s="975"/>
      <c r="AFL4" s="975"/>
      <c r="AFM4" s="975"/>
      <c r="AFN4" s="975"/>
      <c r="AFO4" s="975"/>
      <c r="AFP4" s="975"/>
      <c r="AFQ4" s="975"/>
      <c r="AFR4" s="975"/>
      <c r="AFS4" s="975"/>
      <c r="AFT4" s="975"/>
      <c r="AFU4" s="975"/>
      <c r="AFV4" s="975"/>
      <c r="AFW4" s="975"/>
      <c r="AFX4" s="975"/>
      <c r="AFY4" s="975"/>
      <c r="AFZ4" s="975"/>
      <c r="AGA4" s="975"/>
      <c r="AGB4" s="975"/>
      <c r="AGC4" s="975"/>
      <c r="AGD4" s="975"/>
      <c r="AGE4" s="975"/>
      <c r="AGF4" s="975"/>
      <c r="AGG4" s="975"/>
      <c r="AGH4" s="975"/>
      <c r="AGI4" s="975"/>
      <c r="AGJ4" s="975"/>
      <c r="AGK4" s="975"/>
      <c r="AGL4" s="975"/>
      <c r="AGM4" s="975"/>
      <c r="AGN4" s="975"/>
      <c r="AGO4" s="975"/>
      <c r="AGP4" s="975"/>
      <c r="AGQ4" s="975"/>
      <c r="AGR4" s="975"/>
      <c r="AGS4" s="975"/>
      <c r="AGT4" s="975"/>
      <c r="AGU4" s="975"/>
      <c r="AGV4" s="975"/>
      <c r="AGW4" s="975"/>
      <c r="AGX4" s="975"/>
      <c r="AGY4" s="975"/>
      <c r="AGZ4" s="975"/>
      <c r="AHA4" s="975"/>
      <c r="AHB4" s="975"/>
      <c r="AHC4" s="975"/>
      <c r="AHD4" s="975"/>
      <c r="AHE4" s="975"/>
      <c r="AHF4" s="975"/>
      <c r="AHG4" s="975"/>
      <c r="AHH4" s="975"/>
      <c r="AHI4" s="975"/>
      <c r="AHJ4" s="975"/>
      <c r="AHK4" s="975"/>
      <c r="AHL4" s="975"/>
      <c r="AHM4" s="975"/>
      <c r="AHN4" s="975"/>
      <c r="AHO4" s="975"/>
      <c r="AHP4" s="975"/>
      <c r="AHQ4" s="975"/>
      <c r="AHR4" s="975"/>
      <c r="AHS4" s="975"/>
      <c r="AHT4" s="975"/>
      <c r="AHU4" s="975"/>
      <c r="AHV4" s="975"/>
      <c r="AHW4" s="975"/>
      <c r="AHX4" s="975"/>
      <c r="AHY4" s="975"/>
      <c r="AHZ4" s="975"/>
      <c r="AIA4" s="975"/>
      <c r="AIB4" s="975"/>
      <c r="AIC4" s="975"/>
      <c r="AID4" s="975"/>
      <c r="AIE4" s="975"/>
      <c r="AIF4" s="975"/>
      <c r="AIG4" s="975"/>
      <c r="AIH4" s="975"/>
      <c r="AII4" s="975"/>
      <c r="AIJ4" s="975"/>
      <c r="AIK4" s="975"/>
      <c r="AIL4" s="975"/>
      <c r="AIM4" s="975"/>
      <c r="AIN4" s="975"/>
      <c r="AIO4" s="975"/>
      <c r="AIP4" s="975"/>
      <c r="AIQ4" s="975"/>
      <c r="AIR4" s="975"/>
      <c r="AIS4" s="975"/>
      <c r="AIT4" s="975"/>
      <c r="AIU4" s="975"/>
      <c r="AIV4" s="975"/>
      <c r="AIW4" s="975"/>
      <c r="AIX4" s="975"/>
      <c r="AIY4" s="975"/>
      <c r="AIZ4" s="975"/>
      <c r="AJA4" s="975"/>
      <c r="AJB4" s="975"/>
      <c r="AJC4" s="975"/>
      <c r="AJD4" s="975"/>
      <c r="AJE4" s="975"/>
      <c r="AJF4" s="975"/>
      <c r="AJG4" s="975"/>
      <c r="AJH4" s="975"/>
      <c r="AJI4" s="975"/>
      <c r="AJJ4" s="975"/>
      <c r="AJK4" s="975"/>
      <c r="AJL4" s="975"/>
      <c r="AJM4" s="975"/>
      <c r="AJN4" s="975"/>
      <c r="AJO4" s="975"/>
      <c r="AJP4" s="975"/>
      <c r="AJQ4" s="975"/>
      <c r="AJR4" s="975"/>
      <c r="AJS4" s="975"/>
      <c r="AJT4" s="975"/>
      <c r="AJU4" s="975"/>
      <c r="AJV4" s="975"/>
      <c r="AJW4" s="975"/>
      <c r="AJX4" s="975"/>
      <c r="AJY4" s="975"/>
      <c r="AJZ4" s="975"/>
      <c r="AKA4" s="975"/>
      <c r="AKB4" s="975"/>
      <c r="AKC4" s="975"/>
      <c r="AKD4" s="975"/>
      <c r="AKE4" s="975"/>
      <c r="AKF4" s="975"/>
      <c r="AKG4" s="975"/>
      <c r="AKH4" s="975"/>
      <c r="AKI4" s="975"/>
      <c r="AKJ4" s="975"/>
      <c r="AKK4" s="975"/>
      <c r="AKL4" s="975"/>
      <c r="AKM4" s="975"/>
      <c r="AKN4" s="975"/>
      <c r="AKO4" s="975"/>
      <c r="AKP4" s="975"/>
      <c r="AKQ4" s="975"/>
      <c r="AKR4" s="975"/>
      <c r="AKS4" s="975"/>
      <c r="AKT4" s="975"/>
      <c r="AKU4" s="975"/>
      <c r="AKV4" s="975"/>
      <c r="AKW4" s="975"/>
      <c r="AKX4" s="975"/>
      <c r="AKY4" s="975"/>
      <c r="AKZ4" s="975"/>
      <c r="ALA4" s="975"/>
      <c r="ALB4" s="975"/>
      <c r="ALC4" s="975"/>
      <c r="ALD4" s="975"/>
      <c r="ALE4" s="975"/>
      <c r="ALF4" s="975"/>
      <c r="ALG4" s="975"/>
      <c r="ALH4" s="975"/>
      <c r="ALI4" s="975"/>
      <c r="ALJ4" s="975"/>
      <c r="ALK4" s="975"/>
      <c r="ALL4" s="975"/>
      <c r="ALM4" s="975"/>
      <c r="ALN4" s="975"/>
      <c r="ALO4" s="975"/>
      <c r="ALP4" s="975"/>
      <c r="ALQ4" s="975"/>
      <c r="ALR4" s="975"/>
      <c r="ALS4" s="975"/>
      <c r="ALT4" s="975"/>
      <c r="ALU4" s="975"/>
      <c r="ALV4" s="975"/>
      <c r="ALW4" s="975"/>
      <c r="ALX4" s="975"/>
      <c r="ALY4" s="975"/>
      <c r="ALZ4" s="975"/>
      <c r="AMA4" s="975"/>
      <c r="AMB4" s="975"/>
      <c r="AMC4" s="975"/>
      <c r="AMD4" s="975"/>
      <c r="AME4" s="975"/>
      <c r="AMF4" s="975"/>
      <c r="AMG4" s="975"/>
      <c r="AMH4" s="975"/>
      <c r="AMI4" s="975"/>
      <c r="AMJ4" s="975"/>
      <c r="AMK4" s="975"/>
      <c r="AML4" s="975"/>
      <c r="AMM4" s="975"/>
      <c r="AMN4" s="975"/>
      <c r="AMO4" s="975"/>
      <c r="AMP4" s="975"/>
      <c r="AMQ4" s="975"/>
      <c r="AMR4" s="975"/>
      <c r="AMS4" s="975"/>
      <c r="AMT4" s="975"/>
      <c r="AMU4" s="975"/>
      <c r="AMV4" s="975"/>
      <c r="AMW4" s="975"/>
      <c r="AMX4" s="975"/>
      <c r="AMY4" s="975"/>
      <c r="AMZ4" s="975"/>
      <c r="ANA4" s="975"/>
      <c r="ANB4" s="975"/>
      <c r="ANC4" s="975"/>
      <c r="AND4" s="975"/>
      <c r="ANE4" s="975"/>
      <c r="ANF4" s="975"/>
      <c r="ANG4" s="975"/>
      <c r="ANH4" s="975"/>
      <c r="ANI4" s="975"/>
      <c r="ANJ4" s="975"/>
      <c r="ANK4" s="975"/>
      <c r="ANL4" s="975"/>
      <c r="ANM4" s="975"/>
      <c r="ANN4" s="975"/>
      <c r="ANO4" s="975"/>
      <c r="ANP4" s="975"/>
      <c r="ANQ4" s="975"/>
      <c r="ANR4" s="975"/>
      <c r="ANS4" s="975"/>
      <c r="ANT4" s="975"/>
      <c r="ANU4" s="975"/>
      <c r="ANV4" s="975"/>
      <c r="ANW4" s="975"/>
      <c r="ANX4" s="975"/>
      <c r="ANY4" s="975"/>
      <c r="ANZ4" s="975"/>
      <c r="AOA4" s="975"/>
      <c r="AOB4" s="975"/>
      <c r="AOC4" s="975"/>
      <c r="AOD4" s="975"/>
      <c r="AOE4" s="975"/>
      <c r="AOF4" s="975"/>
      <c r="AOG4" s="975"/>
      <c r="AOH4" s="975"/>
      <c r="AOI4" s="975"/>
      <c r="AOJ4" s="975"/>
      <c r="AOK4" s="975"/>
      <c r="AOL4" s="975"/>
      <c r="AOM4" s="975"/>
      <c r="AON4" s="975"/>
      <c r="AOO4" s="975"/>
      <c r="AOP4" s="975"/>
      <c r="AOQ4" s="975"/>
      <c r="AOR4" s="975"/>
      <c r="AOS4" s="975"/>
      <c r="AOT4" s="975"/>
      <c r="AOU4" s="975"/>
      <c r="AOV4" s="975"/>
      <c r="AOW4" s="975"/>
      <c r="AOX4" s="975"/>
      <c r="AOY4" s="975"/>
      <c r="AOZ4" s="975"/>
      <c r="APA4" s="975"/>
      <c r="APB4" s="975"/>
      <c r="APC4" s="975"/>
      <c r="APD4" s="975"/>
      <c r="APE4" s="975"/>
      <c r="APF4" s="975"/>
      <c r="APG4" s="975"/>
      <c r="APH4" s="975"/>
      <c r="API4" s="975"/>
      <c r="APJ4" s="975"/>
      <c r="APK4" s="975"/>
      <c r="APL4" s="975"/>
      <c r="APM4" s="975"/>
      <c r="APN4" s="975"/>
      <c r="APO4" s="975"/>
      <c r="APP4" s="975"/>
      <c r="APQ4" s="975"/>
      <c r="APR4" s="975"/>
      <c r="APS4" s="975"/>
      <c r="APT4" s="975"/>
      <c r="APU4" s="975"/>
      <c r="APV4" s="975"/>
      <c r="APW4" s="975"/>
      <c r="APX4" s="975"/>
      <c r="APY4" s="975"/>
      <c r="APZ4" s="975"/>
      <c r="AQA4" s="975"/>
      <c r="AQB4" s="975"/>
      <c r="AQC4" s="975"/>
      <c r="AQD4" s="975"/>
      <c r="AQE4" s="975"/>
      <c r="AQF4" s="975"/>
      <c r="AQG4" s="975"/>
      <c r="AQH4" s="975"/>
      <c r="AQI4" s="975"/>
      <c r="AQJ4" s="975"/>
      <c r="AQK4" s="975"/>
      <c r="AQL4" s="975"/>
      <c r="AQM4" s="975"/>
      <c r="AQN4" s="975"/>
      <c r="AQO4" s="975"/>
      <c r="AQP4" s="975"/>
      <c r="AQQ4" s="975"/>
      <c r="AQR4" s="975"/>
      <c r="AQS4" s="975"/>
      <c r="AQT4" s="975"/>
      <c r="AQU4" s="975"/>
      <c r="AQV4" s="975"/>
      <c r="AQW4" s="975"/>
      <c r="AQX4" s="975"/>
      <c r="AQY4" s="975"/>
      <c r="AQZ4" s="975"/>
      <c r="ARA4" s="975"/>
      <c r="ARB4" s="975"/>
      <c r="ARC4" s="975"/>
      <c r="ARD4" s="975"/>
      <c r="ARE4" s="975"/>
      <c r="ARF4" s="975"/>
      <c r="ARG4" s="975"/>
      <c r="ARH4" s="975"/>
      <c r="ARI4" s="975"/>
      <c r="ARJ4" s="975"/>
      <c r="ARK4" s="975"/>
      <c r="ARL4" s="975"/>
      <c r="ARM4" s="975"/>
      <c r="ARN4" s="975"/>
      <c r="ARO4" s="975"/>
      <c r="ARP4" s="975"/>
      <c r="ARQ4" s="975"/>
      <c r="ARR4" s="975"/>
      <c r="ARS4" s="975"/>
      <c r="ART4" s="975"/>
      <c r="ARU4" s="975"/>
      <c r="ARV4" s="975"/>
      <c r="ARW4" s="975"/>
      <c r="ARX4" s="975"/>
      <c r="ARY4" s="975"/>
      <c r="ARZ4" s="975"/>
      <c r="ASA4" s="975"/>
      <c r="ASB4" s="975"/>
      <c r="ASC4" s="975"/>
      <c r="ASD4" s="975"/>
      <c r="ASE4" s="975"/>
      <c r="ASF4" s="975"/>
      <c r="ASG4" s="975"/>
      <c r="ASH4" s="975"/>
      <c r="ASI4" s="975"/>
      <c r="ASJ4" s="975"/>
      <c r="ASK4" s="975"/>
      <c r="ASL4" s="975"/>
      <c r="ASM4" s="975"/>
      <c r="ASN4" s="975"/>
      <c r="ASO4" s="975"/>
      <c r="ASP4" s="975"/>
      <c r="ASQ4" s="975"/>
      <c r="ASR4" s="975"/>
      <c r="ASS4" s="975"/>
      <c r="AST4" s="975"/>
      <c r="ASU4" s="975"/>
      <c r="ASV4" s="975"/>
      <c r="ASW4" s="975"/>
      <c r="ASX4" s="975"/>
      <c r="ASY4" s="975"/>
      <c r="ASZ4" s="975"/>
      <c r="ATA4" s="975"/>
      <c r="ATB4" s="975"/>
      <c r="ATC4" s="975"/>
      <c r="ATD4" s="975"/>
      <c r="ATE4" s="975"/>
      <c r="ATF4" s="975"/>
      <c r="ATG4" s="975"/>
      <c r="ATH4" s="975"/>
      <c r="ATI4" s="975"/>
      <c r="ATJ4" s="975"/>
      <c r="ATK4" s="975"/>
      <c r="ATL4" s="975"/>
      <c r="ATM4" s="975"/>
      <c r="ATN4" s="975"/>
      <c r="ATO4" s="975"/>
      <c r="ATP4" s="975"/>
      <c r="ATQ4" s="975"/>
      <c r="ATR4" s="975"/>
      <c r="ATS4" s="975"/>
      <c r="ATT4" s="975"/>
      <c r="ATU4" s="975"/>
      <c r="ATV4" s="975"/>
      <c r="ATW4" s="975"/>
      <c r="ATX4" s="975"/>
      <c r="ATY4" s="975"/>
      <c r="ATZ4" s="975"/>
      <c r="AUA4" s="975"/>
      <c r="AUB4" s="975"/>
      <c r="AUC4" s="975"/>
      <c r="AUD4" s="975"/>
      <c r="AUE4" s="975"/>
      <c r="AUF4" s="975"/>
      <c r="AUG4" s="975"/>
      <c r="AUH4" s="975"/>
      <c r="AUI4" s="975"/>
      <c r="AUJ4" s="975"/>
      <c r="AUK4" s="975"/>
      <c r="AUL4" s="975"/>
      <c r="AUM4" s="975"/>
      <c r="AUN4" s="975"/>
      <c r="AUO4" s="975"/>
      <c r="AUP4" s="975"/>
      <c r="AUQ4" s="975"/>
      <c r="AUR4" s="975"/>
      <c r="AUS4" s="975"/>
      <c r="AUT4" s="975"/>
      <c r="AUU4" s="975"/>
      <c r="AUV4" s="975"/>
      <c r="AUW4" s="975"/>
      <c r="AUX4" s="975"/>
      <c r="AUY4" s="975"/>
      <c r="AUZ4" s="975"/>
      <c r="AVA4" s="975"/>
      <c r="AVB4" s="975"/>
      <c r="AVC4" s="975"/>
      <c r="AVD4" s="975"/>
      <c r="AVE4" s="975"/>
      <c r="AVF4" s="975"/>
      <c r="AVG4" s="975"/>
      <c r="AVH4" s="975"/>
      <c r="AVI4" s="975"/>
      <c r="AVJ4" s="975"/>
      <c r="AVK4" s="975"/>
      <c r="AVL4" s="975"/>
      <c r="AVM4" s="975"/>
      <c r="AVN4" s="975"/>
      <c r="AVO4" s="975"/>
      <c r="AVP4" s="975"/>
      <c r="AVQ4" s="975"/>
      <c r="AVR4" s="975"/>
      <c r="AVS4" s="975"/>
      <c r="AVT4" s="975"/>
      <c r="AVU4" s="975"/>
      <c r="AVV4" s="975"/>
      <c r="AVW4" s="975"/>
      <c r="AVX4" s="975"/>
      <c r="AVY4" s="975"/>
      <c r="AVZ4" s="975"/>
      <c r="AWA4" s="975"/>
      <c r="AWB4" s="975"/>
      <c r="AWC4" s="975"/>
      <c r="AWD4" s="975"/>
      <c r="AWE4" s="975"/>
      <c r="AWF4" s="975"/>
      <c r="AWG4" s="975"/>
      <c r="AWH4" s="975"/>
      <c r="AWI4" s="975"/>
      <c r="AWJ4" s="975"/>
      <c r="AWK4" s="975"/>
      <c r="AWL4" s="975"/>
      <c r="AWM4" s="975"/>
      <c r="AWN4" s="975"/>
      <c r="AWO4" s="975"/>
      <c r="AWP4" s="975"/>
      <c r="AWQ4" s="975"/>
      <c r="AWR4" s="975"/>
      <c r="AWS4" s="975"/>
      <c r="AWT4" s="975"/>
      <c r="AWU4" s="975"/>
      <c r="AWV4" s="975"/>
      <c r="AWW4" s="975"/>
      <c r="AWX4" s="975"/>
      <c r="AWY4" s="975"/>
      <c r="AWZ4" s="975"/>
      <c r="AXA4" s="975"/>
      <c r="AXB4" s="975"/>
      <c r="AXC4" s="975"/>
      <c r="AXD4" s="975"/>
      <c r="AXE4" s="975"/>
      <c r="AXF4" s="975"/>
      <c r="AXG4" s="975"/>
      <c r="AXH4" s="975"/>
      <c r="AXI4" s="975"/>
      <c r="AXJ4" s="975"/>
      <c r="AXK4" s="975"/>
      <c r="AXL4" s="975"/>
      <c r="AXM4" s="975"/>
      <c r="AXN4" s="975"/>
      <c r="AXO4" s="975"/>
      <c r="AXP4" s="975"/>
      <c r="AXQ4" s="975"/>
      <c r="AXR4" s="975"/>
      <c r="AXS4" s="975"/>
      <c r="AXT4" s="975"/>
      <c r="AXU4" s="975"/>
      <c r="AXV4" s="975"/>
      <c r="AXW4" s="975"/>
      <c r="AXX4" s="975"/>
      <c r="AXY4" s="975"/>
      <c r="AXZ4" s="975"/>
      <c r="AYA4" s="975"/>
      <c r="AYB4" s="975"/>
      <c r="AYC4" s="975"/>
      <c r="AYD4" s="975"/>
      <c r="AYE4" s="975"/>
      <c r="AYF4" s="975"/>
      <c r="AYG4" s="975"/>
      <c r="AYH4" s="975"/>
      <c r="AYI4" s="975"/>
      <c r="AYJ4" s="975"/>
      <c r="AYK4" s="975"/>
      <c r="AYL4" s="975"/>
      <c r="AYM4" s="975"/>
      <c r="AYN4" s="975"/>
      <c r="AYO4" s="975"/>
      <c r="AYP4" s="975"/>
      <c r="AYQ4" s="975"/>
      <c r="AYR4" s="975"/>
      <c r="AYS4" s="975"/>
      <c r="AYT4" s="975"/>
      <c r="AYU4" s="975"/>
      <c r="AYV4" s="975"/>
      <c r="AYW4" s="975"/>
      <c r="AYX4" s="975"/>
      <c r="AYY4" s="975"/>
      <c r="AYZ4" s="975"/>
      <c r="AZA4" s="975"/>
      <c r="AZB4" s="975"/>
      <c r="AZC4" s="975"/>
      <c r="AZD4" s="975"/>
      <c r="AZE4" s="975"/>
      <c r="AZF4" s="975"/>
      <c r="AZG4" s="975"/>
      <c r="AZH4" s="975"/>
      <c r="AZI4" s="975"/>
      <c r="AZJ4" s="975"/>
      <c r="AZK4" s="975"/>
      <c r="AZL4" s="975"/>
      <c r="AZM4" s="975"/>
      <c r="AZN4" s="975"/>
      <c r="AZO4" s="975"/>
      <c r="AZP4" s="975"/>
      <c r="AZQ4" s="975"/>
      <c r="AZR4" s="975"/>
      <c r="AZS4" s="975"/>
      <c r="AZT4" s="975"/>
      <c r="AZU4" s="975"/>
      <c r="AZV4" s="975"/>
      <c r="AZW4" s="975"/>
      <c r="AZX4" s="975"/>
      <c r="AZY4" s="975"/>
      <c r="AZZ4" s="975"/>
      <c r="BAA4" s="975"/>
      <c r="BAB4" s="975"/>
      <c r="BAC4" s="975"/>
      <c r="BAD4" s="975"/>
      <c r="BAE4" s="975"/>
      <c r="BAF4" s="975"/>
      <c r="BAG4" s="975"/>
      <c r="BAH4" s="975"/>
      <c r="BAI4" s="975"/>
      <c r="BAJ4" s="975"/>
      <c r="BAK4" s="975"/>
      <c r="BAL4" s="975"/>
      <c r="BAM4" s="975"/>
      <c r="BAN4" s="975"/>
      <c r="BAO4" s="975"/>
      <c r="BAP4" s="975"/>
      <c r="BAQ4" s="975"/>
      <c r="BAR4" s="975"/>
      <c r="BAS4" s="975"/>
      <c r="BAT4" s="975"/>
      <c r="BAU4" s="975"/>
      <c r="BAV4" s="975"/>
      <c r="BAW4" s="975"/>
      <c r="BAX4" s="975"/>
      <c r="BAY4" s="975"/>
      <c r="BAZ4" s="975"/>
      <c r="BBA4" s="975"/>
      <c r="BBB4" s="975"/>
      <c r="BBC4" s="975"/>
      <c r="BBD4" s="975"/>
      <c r="BBE4" s="975"/>
      <c r="BBF4" s="975"/>
      <c r="BBG4" s="975"/>
      <c r="BBH4" s="975"/>
      <c r="BBI4" s="975"/>
      <c r="BBJ4" s="975"/>
      <c r="BBK4" s="975"/>
      <c r="BBL4" s="975"/>
      <c r="BBM4" s="975"/>
      <c r="BBN4" s="975"/>
      <c r="BBO4" s="975"/>
      <c r="BBP4" s="975"/>
      <c r="BBQ4" s="975"/>
      <c r="BBR4" s="975"/>
      <c r="BBS4" s="975"/>
      <c r="BBT4" s="975"/>
      <c r="BBU4" s="975"/>
      <c r="BBV4" s="975"/>
      <c r="BBW4" s="975"/>
      <c r="BBX4" s="975"/>
      <c r="BBY4" s="975"/>
      <c r="BBZ4" s="975"/>
      <c r="BCA4" s="975"/>
      <c r="BCB4" s="975"/>
      <c r="BCC4" s="975"/>
      <c r="BCD4" s="975"/>
      <c r="BCE4" s="975"/>
      <c r="BCF4" s="975"/>
      <c r="BCG4" s="975"/>
      <c r="BCH4" s="975"/>
      <c r="BCI4" s="975"/>
      <c r="BCJ4" s="975"/>
      <c r="BCK4" s="975"/>
      <c r="BCL4" s="975"/>
      <c r="BCM4" s="975"/>
      <c r="BCN4" s="975"/>
      <c r="BCO4" s="975"/>
      <c r="BCP4" s="975"/>
      <c r="BCQ4" s="975"/>
      <c r="BCR4" s="975"/>
      <c r="BCS4" s="975"/>
      <c r="BCT4" s="975"/>
      <c r="BCU4" s="975"/>
      <c r="BCV4" s="975"/>
      <c r="BCW4" s="975"/>
      <c r="BCX4" s="975"/>
      <c r="BCY4" s="975"/>
      <c r="BCZ4" s="975"/>
      <c r="BDA4" s="975"/>
      <c r="BDB4" s="975"/>
      <c r="BDC4" s="975"/>
      <c r="BDD4" s="975"/>
      <c r="BDE4" s="975"/>
      <c r="BDF4" s="975"/>
      <c r="BDG4" s="975"/>
      <c r="BDH4" s="975"/>
      <c r="BDI4" s="975"/>
      <c r="BDJ4" s="975"/>
      <c r="BDK4" s="975"/>
      <c r="BDL4" s="975"/>
      <c r="BDM4" s="975"/>
      <c r="BDN4" s="975"/>
      <c r="BDO4" s="975"/>
      <c r="BDP4" s="975"/>
      <c r="BDQ4" s="975"/>
      <c r="BDR4" s="975"/>
      <c r="BDS4" s="975"/>
      <c r="BDT4" s="975"/>
      <c r="BDU4" s="975"/>
      <c r="BDV4" s="975"/>
      <c r="BDW4" s="975"/>
      <c r="BDX4" s="975"/>
      <c r="BDY4" s="975"/>
      <c r="BDZ4" s="975"/>
      <c r="BEA4" s="975"/>
      <c r="BEB4" s="975"/>
      <c r="BEC4" s="975"/>
      <c r="BED4" s="975"/>
      <c r="BEE4" s="975"/>
      <c r="BEF4" s="975"/>
      <c r="BEG4" s="975"/>
      <c r="BEH4" s="975"/>
      <c r="BEI4" s="975"/>
      <c r="BEJ4" s="975"/>
      <c r="BEK4" s="975"/>
      <c r="BEL4" s="975"/>
      <c r="BEM4" s="975"/>
      <c r="BEN4" s="975"/>
      <c r="BEO4" s="975"/>
      <c r="BEP4" s="975"/>
      <c r="BEQ4" s="975"/>
      <c r="BER4" s="975"/>
      <c r="BES4" s="975"/>
      <c r="BET4" s="975"/>
      <c r="BEU4" s="975"/>
      <c r="BEV4" s="975"/>
      <c r="BEW4" s="975"/>
      <c r="BEX4" s="975"/>
      <c r="BEY4" s="975"/>
      <c r="BEZ4" s="975"/>
      <c r="BFA4" s="975"/>
      <c r="BFB4" s="975"/>
      <c r="BFC4" s="975"/>
      <c r="BFD4" s="975"/>
      <c r="BFE4" s="975"/>
      <c r="BFF4" s="975"/>
      <c r="BFG4" s="975"/>
      <c r="BFH4" s="975"/>
      <c r="BFI4" s="975"/>
      <c r="BFJ4" s="975"/>
      <c r="BFK4" s="975"/>
      <c r="BFL4" s="975"/>
      <c r="BFM4" s="975"/>
      <c r="BFN4" s="975"/>
      <c r="BFO4" s="975"/>
      <c r="BFP4" s="975"/>
      <c r="BFQ4" s="975"/>
      <c r="BFR4" s="975"/>
      <c r="BFS4" s="975"/>
      <c r="BFT4" s="975"/>
      <c r="BFU4" s="975"/>
      <c r="BFV4" s="975"/>
      <c r="BFW4" s="975"/>
      <c r="BFX4" s="975"/>
      <c r="BFY4" s="975"/>
      <c r="BFZ4" s="975"/>
      <c r="BGA4" s="975"/>
      <c r="BGB4" s="975"/>
      <c r="BGC4" s="975"/>
      <c r="BGD4" s="975"/>
      <c r="BGE4" s="975"/>
      <c r="BGF4" s="975"/>
      <c r="BGG4" s="975"/>
      <c r="BGH4" s="975"/>
      <c r="BGI4" s="975"/>
      <c r="BGJ4" s="975"/>
      <c r="BGK4" s="975"/>
      <c r="BGL4" s="975"/>
      <c r="BGM4" s="975"/>
      <c r="BGN4" s="975"/>
      <c r="BGO4" s="975"/>
      <c r="BGP4" s="975"/>
      <c r="BGQ4" s="975"/>
      <c r="BGR4" s="975"/>
      <c r="BGS4" s="975"/>
      <c r="BGT4" s="975"/>
      <c r="BGU4" s="975"/>
      <c r="BGV4" s="975"/>
      <c r="BGW4" s="975"/>
      <c r="BGX4" s="975"/>
      <c r="BGY4" s="975"/>
      <c r="BGZ4" s="975"/>
      <c r="BHA4" s="975"/>
      <c r="BHB4" s="975"/>
      <c r="BHC4" s="975"/>
      <c r="BHD4" s="975"/>
      <c r="BHE4" s="975"/>
      <c r="BHF4" s="975"/>
      <c r="BHG4" s="975"/>
      <c r="BHH4" s="975"/>
      <c r="BHI4" s="975"/>
      <c r="BHJ4" s="975"/>
      <c r="BHK4" s="975"/>
      <c r="BHL4" s="975"/>
      <c r="BHM4" s="975"/>
      <c r="BHN4" s="975"/>
      <c r="BHO4" s="975"/>
      <c r="BHP4" s="975"/>
      <c r="BHQ4" s="975"/>
      <c r="BHR4" s="975"/>
      <c r="BHS4" s="975"/>
      <c r="BHT4" s="975"/>
      <c r="BHU4" s="975"/>
      <c r="BHV4" s="975"/>
      <c r="BHW4" s="975"/>
      <c r="BHX4" s="975"/>
      <c r="BHY4" s="975"/>
      <c r="BHZ4" s="975"/>
      <c r="BIA4" s="975"/>
      <c r="BIB4" s="975"/>
      <c r="BIC4" s="975"/>
      <c r="BID4" s="975"/>
      <c r="BIE4" s="975"/>
      <c r="BIF4" s="975"/>
      <c r="BIG4" s="975"/>
      <c r="BIH4" s="975"/>
      <c r="BII4" s="975"/>
      <c r="BIJ4" s="975"/>
      <c r="BIK4" s="975"/>
      <c r="BIL4" s="975"/>
      <c r="BIM4" s="975"/>
      <c r="BIN4" s="975"/>
      <c r="BIO4" s="975"/>
      <c r="BIP4" s="975"/>
      <c r="BIQ4" s="975"/>
      <c r="BIR4" s="975"/>
      <c r="BIS4" s="975"/>
      <c r="BIT4" s="975"/>
      <c r="BIU4" s="975"/>
      <c r="BIV4" s="975"/>
      <c r="BIW4" s="975"/>
      <c r="BIX4" s="975"/>
      <c r="BIY4" s="975"/>
      <c r="BIZ4" s="975"/>
      <c r="BJA4" s="975"/>
      <c r="BJB4" s="975"/>
      <c r="BJC4" s="975"/>
      <c r="BJD4" s="975"/>
      <c r="BJE4" s="975"/>
      <c r="BJF4" s="975"/>
      <c r="BJG4" s="975"/>
      <c r="BJH4" s="975"/>
      <c r="BJI4" s="975"/>
      <c r="BJJ4" s="975"/>
      <c r="BJK4" s="975"/>
      <c r="BJL4" s="975"/>
      <c r="BJM4" s="975"/>
      <c r="BJN4" s="975"/>
      <c r="BJO4" s="975"/>
      <c r="BJP4" s="975"/>
      <c r="BJQ4" s="975"/>
      <c r="BJR4" s="975"/>
      <c r="BJS4" s="975"/>
      <c r="BJT4" s="975"/>
      <c r="BJU4" s="975"/>
      <c r="BJV4" s="975"/>
      <c r="BJW4" s="975"/>
      <c r="BJX4" s="975"/>
      <c r="BJY4" s="975"/>
      <c r="BJZ4" s="975"/>
      <c r="BKA4" s="975"/>
      <c r="BKB4" s="975"/>
      <c r="BKC4" s="975"/>
      <c r="BKD4" s="975"/>
      <c r="BKE4" s="975"/>
      <c r="BKF4" s="975"/>
      <c r="BKG4" s="975"/>
      <c r="BKH4" s="975"/>
      <c r="BKI4" s="975"/>
      <c r="BKJ4" s="975"/>
      <c r="BKK4" s="975"/>
      <c r="BKL4" s="975"/>
      <c r="BKM4" s="975"/>
      <c r="BKN4" s="975"/>
      <c r="BKO4" s="975"/>
      <c r="BKP4" s="975"/>
      <c r="BKQ4" s="975"/>
      <c r="BKR4" s="975"/>
      <c r="BKS4" s="975"/>
      <c r="BKT4" s="975"/>
      <c r="BKU4" s="975"/>
      <c r="BKV4" s="975"/>
      <c r="BKW4" s="975"/>
      <c r="BKX4" s="975"/>
      <c r="BKY4" s="975"/>
      <c r="BKZ4" s="975"/>
      <c r="BLA4" s="975"/>
      <c r="BLB4" s="975"/>
      <c r="BLC4" s="975"/>
      <c r="BLD4" s="975"/>
      <c r="BLE4" s="975"/>
      <c r="BLF4" s="975"/>
      <c r="BLG4" s="975"/>
      <c r="BLH4" s="975"/>
      <c r="BLI4" s="975"/>
      <c r="BLJ4" s="975"/>
      <c r="BLK4" s="975"/>
      <c r="BLL4" s="975"/>
      <c r="BLM4" s="975"/>
      <c r="BLN4" s="975"/>
      <c r="BLO4" s="975"/>
      <c r="BLP4" s="975"/>
      <c r="BLQ4" s="975"/>
      <c r="BLR4" s="975"/>
      <c r="BLS4" s="975"/>
      <c r="BLT4" s="975"/>
      <c r="BLU4" s="975"/>
      <c r="BLV4" s="975"/>
      <c r="BLW4" s="975"/>
      <c r="BLX4" s="975"/>
      <c r="BLY4" s="975"/>
      <c r="BLZ4" s="975"/>
      <c r="BMA4" s="975"/>
      <c r="BMB4" s="975"/>
      <c r="BMC4" s="975"/>
      <c r="BMD4" s="975"/>
      <c r="BME4" s="975"/>
      <c r="BMF4" s="975"/>
      <c r="BMG4" s="975"/>
      <c r="BMH4" s="975"/>
      <c r="BMI4" s="975"/>
      <c r="BMJ4" s="975"/>
      <c r="BMK4" s="975"/>
      <c r="BML4" s="975"/>
      <c r="BMM4" s="975"/>
      <c r="BMN4" s="975"/>
      <c r="BMO4" s="975"/>
      <c r="BMP4" s="975"/>
      <c r="BMQ4" s="975"/>
      <c r="BMR4" s="975"/>
      <c r="BMS4" s="975"/>
      <c r="BMT4" s="975"/>
      <c r="BMU4" s="975"/>
      <c r="BMV4" s="975"/>
      <c r="BMW4" s="975"/>
      <c r="BMX4" s="975"/>
      <c r="BMY4" s="975"/>
      <c r="BMZ4" s="975"/>
      <c r="BNA4" s="975"/>
      <c r="BNB4" s="975"/>
      <c r="BNC4" s="975"/>
      <c r="BND4" s="975"/>
      <c r="BNE4" s="975"/>
      <c r="BNF4" s="975"/>
      <c r="BNG4" s="975"/>
      <c r="BNH4" s="975"/>
      <c r="BNI4" s="975"/>
      <c r="BNJ4" s="975"/>
      <c r="BNK4" s="975"/>
      <c r="BNL4" s="975"/>
      <c r="BNM4" s="975"/>
      <c r="BNN4" s="975"/>
      <c r="BNO4" s="975"/>
      <c r="BNP4" s="975"/>
      <c r="BNQ4" s="975"/>
      <c r="BNR4" s="975"/>
      <c r="BNS4" s="975"/>
      <c r="BNT4" s="975"/>
      <c r="BNU4" s="975"/>
      <c r="BNV4" s="975"/>
      <c r="BNW4" s="975"/>
      <c r="BNX4" s="975"/>
      <c r="BNY4" s="975"/>
      <c r="BNZ4" s="975"/>
      <c r="BOA4" s="975"/>
      <c r="BOB4" s="975"/>
      <c r="BOC4" s="975"/>
      <c r="BOD4" s="975"/>
      <c r="BOE4" s="975"/>
      <c r="BOF4" s="975"/>
      <c r="BOG4" s="975"/>
      <c r="BOH4" s="975"/>
      <c r="BOI4" s="975"/>
      <c r="BOJ4" s="975"/>
      <c r="BOK4" s="975"/>
      <c r="BOL4" s="975"/>
      <c r="BOM4" s="975"/>
      <c r="BON4" s="975"/>
      <c r="BOO4" s="975"/>
      <c r="BOP4" s="975"/>
      <c r="BOQ4" s="975"/>
      <c r="BOR4" s="975"/>
      <c r="BOS4" s="975"/>
      <c r="BOT4" s="975"/>
      <c r="BOU4" s="975"/>
      <c r="BOV4" s="975"/>
      <c r="BOW4" s="975"/>
      <c r="BOX4" s="975"/>
      <c r="BOY4" s="975"/>
      <c r="BOZ4" s="975"/>
      <c r="BPA4" s="975"/>
      <c r="BPB4" s="975"/>
      <c r="BPC4" s="975"/>
      <c r="BPD4" s="975"/>
      <c r="BPE4" s="975"/>
      <c r="BPF4" s="975"/>
      <c r="BPG4" s="975"/>
      <c r="BPH4" s="975"/>
      <c r="BPI4" s="975"/>
      <c r="BPJ4" s="975"/>
      <c r="BPK4" s="975"/>
      <c r="BPL4" s="975"/>
      <c r="BPM4" s="975"/>
      <c r="BPN4" s="975"/>
      <c r="BPO4" s="975"/>
      <c r="BPP4" s="975"/>
      <c r="BPQ4" s="975"/>
      <c r="BPR4" s="975"/>
      <c r="BPS4" s="975"/>
      <c r="BPT4" s="975"/>
      <c r="BPU4" s="975"/>
      <c r="BPV4" s="975"/>
      <c r="BPW4" s="975"/>
      <c r="BPX4" s="975"/>
      <c r="BPY4" s="975"/>
      <c r="BPZ4" s="975"/>
      <c r="BQA4" s="975"/>
      <c r="BQB4" s="975"/>
      <c r="BQC4" s="975"/>
      <c r="BQD4" s="975"/>
      <c r="BQE4" s="975"/>
      <c r="BQF4" s="975"/>
      <c r="BQG4" s="975"/>
      <c r="BQH4" s="975"/>
      <c r="BQI4" s="975"/>
      <c r="BQJ4" s="975"/>
      <c r="BQK4" s="975"/>
      <c r="BQL4" s="975"/>
      <c r="BQM4" s="975"/>
      <c r="BQN4" s="975"/>
      <c r="BQO4" s="975"/>
      <c r="BQP4" s="975"/>
      <c r="BQQ4" s="975"/>
      <c r="BQR4" s="975"/>
      <c r="BQS4" s="975"/>
      <c r="BQT4" s="975"/>
      <c r="BQU4" s="975"/>
      <c r="BQV4" s="975"/>
      <c r="BQW4" s="975"/>
      <c r="BQX4" s="975"/>
      <c r="BQY4" s="975"/>
      <c r="BQZ4" s="975"/>
      <c r="BRA4" s="975"/>
      <c r="BRB4" s="975"/>
      <c r="BRC4" s="975"/>
      <c r="BRD4" s="975"/>
      <c r="BRE4" s="975"/>
      <c r="BRF4" s="975"/>
      <c r="BRG4" s="975"/>
      <c r="BRH4" s="975"/>
      <c r="BRI4" s="975"/>
      <c r="BRJ4" s="975"/>
      <c r="BRK4" s="975"/>
      <c r="BRL4" s="975"/>
      <c r="BRM4" s="975"/>
      <c r="BRN4" s="975"/>
      <c r="BRO4" s="975"/>
      <c r="BRP4" s="975"/>
      <c r="BRQ4" s="975"/>
      <c r="BRR4" s="975"/>
      <c r="BRS4" s="975"/>
      <c r="BRT4" s="975"/>
      <c r="BRU4" s="975"/>
      <c r="BRV4" s="975"/>
      <c r="BRW4" s="975"/>
      <c r="BRX4" s="975"/>
      <c r="BRY4" s="975"/>
      <c r="BRZ4" s="975"/>
      <c r="BSA4" s="975"/>
      <c r="BSB4" s="975"/>
      <c r="BSC4" s="975"/>
      <c r="BSD4" s="975"/>
      <c r="BSE4" s="975"/>
      <c r="BSF4" s="975"/>
      <c r="BSG4" s="975"/>
      <c r="BSH4" s="975"/>
      <c r="BSI4" s="975"/>
      <c r="BSJ4" s="975"/>
      <c r="BSK4" s="975"/>
      <c r="BSL4" s="975"/>
      <c r="BSM4" s="975"/>
      <c r="BSN4" s="975"/>
      <c r="BSO4" s="975"/>
      <c r="BSP4" s="975"/>
      <c r="BSQ4" s="975"/>
      <c r="BSR4" s="975"/>
      <c r="BSS4" s="975"/>
      <c r="BST4" s="975"/>
      <c r="BSU4" s="975"/>
      <c r="BSV4" s="975"/>
      <c r="BSW4" s="975"/>
      <c r="BSX4" s="975"/>
      <c r="BSY4" s="975"/>
      <c r="BSZ4" s="975"/>
      <c r="BTA4" s="975"/>
      <c r="BTB4" s="975"/>
      <c r="BTC4" s="975"/>
      <c r="BTD4" s="975"/>
      <c r="BTE4" s="975"/>
      <c r="BTF4" s="975"/>
      <c r="BTG4" s="975"/>
      <c r="BTH4" s="975"/>
      <c r="BTI4" s="975"/>
      <c r="BTJ4" s="975"/>
      <c r="BTK4" s="975"/>
      <c r="BTL4" s="975"/>
      <c r="BTM4" s="975"/>
      <c r="BTN4" s="975"/>
      <c r="BTO4" s="975"/>
      <c r="BTP4" s="975"/>
      <c r="BTQ4" s="975"/>
      <c r="BTR4" s="975"/>
      <c r="BTS4" s="975"/>
      <c r="BTT4" s="975"/>
      <c r="BTU4" s="975"/>
      <c r="BTV4" s="975"/>
      <c r="BTW4" s="975"/>
      <c r="BTX4" s="975"/>
      <c r="BTY4" s="975"/>
      <c r="BTZ4" s="975"/>
      <c r="BUA4" s="975"/>
      <c r="BUB4" s="975"/>
      <c r="BUC4" s="975"/>
      <c r="BUD4" s="975"/>
      <c r="BUE4" s="975"/>
      <c r="BUF4" s="975"/>
      <c r="BUG4" s="975"/>
      <c r="BUH4" s="975"/>
      <c r="BUI4" s="975"/>
      <c r="BUJ4" s="975"/>
      <c r="BUK4" s="975"/>
      <c r="BUL4" s="975"/>
      <c r="BUM4" s="975"/>
      <c r="BUN4" s="975"/>
      <c r="BUO4" s="975"/>
      <c r="BUP4" s="975"/>
      <c r="BUQ4" s="975"/>
      <c r="BUR4" s="975"/>
      <c r="BUS4" s="975"/>
      <c r="BUT4" s="975"/>
      <c r="BUU4" s="975"/>
      <c r="BUV4" s="975"/>
      <c r="BUW4" s="975"/>
      <c r="BUX4" s="975"/>
      <c r="BUY4" s="975"/>
      <c r="BUZ4" s="975"/>
      <c r="BVA4" s="975"/>
      <c r="BVB4" s="975"/>
      <c r="BVC4" s="975"/>
      <c r="BVD4" s="975"/>
      <c r="BVE4" s="975"/>
      <c r="BVF4" s="975"/>
      <c r="BVG4" s="975"/>
      <c r="BVH4" s="975"/>
      <c r="BVI4" s="975"/>
      <c r="BVJ4" s="975"/>
      <c r="BVK4" s="975"/>
      <c r="BVL4" s="975"/>
      <c r="BVM4" s="975"/>
      <c r="BVN4" s="975"/>
      <c r="BVO4" s="975"/>
      <c r="BVP4" s="975"/>
      <c r="BVQ4" s="975"/>
      <c r="BVR4" s="975"/>
      <c r="BVS4" s="975"/>
      <c r="BVT4" s="975"/>
      <c r="BVU4" s="975"/>
      <c r="BVV4" s="975"/>
      <c r="BVW4" s="975"/>
      <c r="BVX4" s="975"/>
      <c r="BVY4" s="975"/>
      <c r="BVZ4" s="975"/>
      <c r="BWA4" s="975"/>
      <c r="BWB4" s="975"/>
      <c r="BWC4" s="975"/>
      <c r="BWD4" s="975"/>
      <c r="BWE4" s="975"/>
      <c r="BWF4" s="975"/>
      <c r="BWG4" s="975"/>
      <c r="BWH4" s="975"/>
      <c r="BWI4" s="975"/>
      <c r="BWJ4" s="975"/>
      <c r="BWK4" s="975"/>
      <c r="BWL4" s="975"/>
      <c r="BWM4" s="975"/>
      <c r="BWN4" s="975"/>
      <c r="BWO4" s="975"/>
      <c r="BWP4" s="975"/>
      <c r="BWQ4" s="975"/>
      <c r="BWR4" s="975"/>
      <c r="BWS4" s="975"/>
      <c r="BWT4" s="975"/>
      <c r="BWU4" s="975"/>
      <c r="BWV4" s="975"/>
      <c r="BWW4" s="975"/>
      <c r="BWX4" s="975"/>
      <c r="BWY4" s="975"/>
      <c r="BWZ4" s="975"/>
      <c r="BXA4" s="975"/>
      <c r="BXB4" s="975"/>
      <c r="BXC4" s="975"/>
      <c r="BXD4" s="975"/>
      <c r="BXE4" s="975"/>
      <c r="BXF4" s="975"/>
      <c r="BXG4" s="975"/>
      <c r="BXH4" s="975"/>
      <c r="BXI4" s="975"/>
      <c r="BXJ4" s="975"/>
      <c r="BXK4" s="975"/>
      <c r="BXL4" s="975"/>
      <c r="BXM4" s="975"/>
      <c r="BXN4" s="975"/>
      <c r="BXO4" s="975"/>
      <c r="BXP4" s="975"/>
      <c r="BXQ4" s="975"/>
      <c r="BXR4" s="975"/>
      <c r="BXS4" s="975"/>
      <c r="BXT4" s="975"/>
      <c r="BXU4" s="975"/>
      <c r="BXV4" s="975"/>
      <c r="BXW4" s="975"/>
      <c r="BXX4" s="975"/>
      <c r="BXY4" s="975"/>
      <c r="BXZ4" s="975"/>
      <c r="BYA4" s="975"/>
      <c r="BYB4" s="975"/>
      <c r="BYC4" s="975"/>
      <c r="BYD4" s="975"/>
      <c r="BYE4" s="975"/>
      <c r="BYF4" s="975"/>
      <c r="BYG4" s="975"/>
      <c r="BYH4" s="975"/>
      <c r="BYI4" s="975"/>
      <c r="BYJ4" s="975"/>
      <c r="BYK4" s="975"/>
      <c r="BYL4" s="975"/>
      <c r="BYM4" s="975"/>
      <c r="BYN4" s="975"/>
      <c r="BYO4" s="975"/>
      <c r="BYP4" s="975"/>
      <c r="BYQ4" s="975"/>
      <c r="BYR4" s="975"/>
      <c r="BYS4" s="975"/>
      <c r="BYT4" s="975"/>
      <c r="BYU4" s="975"/>
      <c r="BYV4" s="975"/>
      <c r="BYW4" s="975"/>
      <c r="BYX4" s="975"/>
      <c r="BYY4" s="975"/>
      <c r="BYZ4" s="975"/>
      <c r="BZA4" s="975"/>
      <c r="BZB4" s="975"/>
      <c r="BZC4" s="975"/>
      <c r="BZD4" s="975"/>
      <c r="BZE4" s="975"/>
      <c r="BZF4" s="975"/>
      <c r="BZG4" s="975"/>
      <c r="BZH4" s="975"/>
      <c r="BZI4" s="975"/>
      <c r="BZJ4" s="975"/>
      <c r="BZK4" s="975"/>
      <c r="BZL4" s="975"/>
      <c r="BZM4" s="975"/>
      <c r="BZN4" s="975"/>
      <c r="BZO4" s="975"/>
      <c r="BZP4" s="975"/>
      <c r="BZQ4" s="975"/>
      <c r="BZR4" s="975"/>
      <c r="BZS4" s="975"/>
      <c r="BZT4" s="975"/>
      <c r="BZU4" s="975"/>
      <c r="BZV4" s="975"/>
      <c r="BZW4" s="975"/>
      <c r="BZX4" s="975"/>
      <c r="BZY4" s="975"/>
      <c r="BZZ4" s="975"/>
      <c r="CAA4" s="975"/>
      <c r="CAB4" s="975"/>
      <c r="CAC4" s="975"/>
      <c r="CAD4" s="975"/>
      <c r="CAE4" s="975"/>
      <c r="CAF4" s="975"/>
      <c r="CAG4" s="975"/>
      <c r="CAH4" s="975"/>
      <c r="CAI4" s="975"/>
      <c r="CAJ4" s="975"/>
      <c r="CAK4" s="975"/>
      <c r="CAL4" s="975"/>
      <c r="CAM4" s="975"/>
      <c r="CAN4" s="975"/>
      <c r="CAO4" s="975"/>
      <c r="CAP4" s="975"/>
      <c r="CAQ4" s="975"/>
      <c r="CAR4" s="975"/>
      <c r="CAS4" s="975"/>
      <c r="CAT4" s="975"/>
      <c r="CAU4" s="975"/>
      <c r="CAV4" s="975"/>
      <c r="CAW4" s="975"/>
      <c r="CAX4" s="975"/>
      <c r="CAY4" s="975"/>
      <c r="CAZ4" s="975"/>
      <c r="CBA4" s="975"/>
      <c r="CBB4" s="975"/>
      <c r="CBC4" s="975"/>
      <c r="CBD4" s="975"/>
      <c r="CBE4" s="975"/>
      <c r="CBF4" s="975"/>
      <c r="CBG4" s="975"/>
      <c r="CBH4" s="975"/>
      <c r="CBI4" s="975"/>
      <c r="CBJ4" s="975"/>
      <c r="CBK4" s="975"/>
      <c r="CBL4" s="975"/>
      <c r="CBM4" s="975"/>
      <c r="CBN4" s="975"/>
      <c r="CBO4" s="975"/>
      <c r="CBP4" s="975"/>
      <c r="CBQ4" s="975"/>
      <c r="CBR4" s="975"/>
      <c r="CBS4" s="975"/>
      <c r="CBT4" s="975"/>
      <c r="CBU4" s="975"/>
      <c r="CBV4" s="975"/>
      <c r="CBW4" s="975"/>
      <c r="CBX4" s="975"/>
      <c r="CBY4" s="975"/>
      <c r="CBZ4" s="975"/>
      <c r="CCA4" s="975"/>
      <c r="CCB4" s="975"/>
      <c r="CCC4" s="975"/>
      <c r="CCD4" s="975"/>
      <c r="CCE4" s="975"/>
      <c r="CCF4" s="975"/>
      <c r="CCG4" s="975"/>
      <c r="CCH4" s="975"/>
      <c r="CCI4" s="975"/>
      <c r="CCJ4" s="975"/>
      <c r="CCK4" s="975"/>
      <c r="CCL4" s="975"/>
      <c r="CCM4" s="975"/>
      <c r="CCN4" s="975"/>
      <c r="CCO4" s="975"/>
      <c r="CCP4" s="975"/>
      <c r="CCQ4" s="975"/>
      <c r="CCR4" s="975"/>
      <c r="CCS4" s="975"/>
      <c r="CCT4" s="975"/>
      <c r="CCU4" s="975"/>
      <c r="CCV4" s="975"/>
      <c r="CCW4" s="975"/>
      <c r="CCX4" s="975"/>
      <c r="CCY4" s="975"/>
      <c r="CCZ4" s="975"/>
      <c r="CDA4" s="975"/>
      <c r="CDB4" s="975"/>
      <c r="CDC4" s="975"/>
      <c r="CDD4" s="975"/>
      <c r="CDE4" s="975"/>
      <c r="CDF4" s="975"/>
      <c r="CDG4" s="975"/>
      <c r="CDH4" s="975"/>
      <c r="CDI4" s="975"/>
      <c r="CDJ4" s="975"/>
      <c r="CDK4" s="975"/>
      <c r="CDL4" s="975"/>
      <c r="CDM4" s="975"/>
      <c r="CDN4" s="975"/>
      <c r="CDO4" s="975"/>
      <c r="CDP4" s="975"/>
      <c r="CDQ4" s="975"/>
      <c r="CDR4" s="975"/>
      <c r="CDS4" s="975"/>
      <c r="CDT4" s="975"/>
      <c r="CDU4" s="975"/>
      <c r="CDV4" s="975"/>
      <c r="CDW4" s="975"/>
      <c r="CDX4" s="975"/>
      <c r="CDY4" s="975"/>
      <c r="CDZ4" s="975"/>
      <c r="CEA4" s="975"/>
      <c r="CEB4" s="975"/>
      <c r="CEC4" s="975"/>
      <c r="CED4" s="975"/>
      <c r="CEE4" s="975"/>
      <c r="CEF4" s="975"/>
      <c r="CEG4" s="975"/>
      <c r="CEH4" s="975"/>
      <c r="CEI4" s="975"/>
      <c r="CEJ4" s="975"/>
      <c r="CEK4" s="975"/>
      <c r="CEL4" s="975"/>
      <c r="CEM4" s="975"/>
      <c r="CEN4" s="975"/>
      <c r="CEO4" s="975"/>
      <c r="CEP4" s="975"/>
      <c r="CEQ4" s="975"/>
      <c r="CER4" s="975"/>
      <c r="CES4" s="975"/>
      <c r="CET4" s="975"/>
      <c r="CEU4" s="975"/>
      <c r="CEV4" s="975"/>
      <c r="CEW4" s="975"/>
      <c r="CEX4" s="975"/>
      <c r="CEY4" s="975"/>
      <c r="CEZ4" s="975"/>
      <c r="CFA4" s="975"/>
      <c r="CFB4" s="975"/>
      <c r="CFC4" s="975"/>
      <c r="CFD4" s="975"/>
      <c r="CFE4" s="975"/>
      <c r="CFF4" s="975"/>
      <c r="CFG4" s="975"/>
      <c r="CFH4" s="975"/>
      <c r="CFI4" s="975"/>
      <c r="CFJ4" s="975"/>
      <c r="CFK4" s="975"/>
      <c r="CFL4" s="975"/>
      <c r="CFM4" s="975"/>
      <c r="CFN4" s="975"/>
      <c r="CFO4" s="975"/>
      <c r="CFP4" s="975"/>
      <c r="CFQ4" s="975"/>
      <c r="CFR4" s="975"/>
      <c r="CFS4" s="975"/>
      <c r="CFT4" s="975"/>
      <c r="CFU4" s="975"/>
      <c r="CFV4" s="975"/>
      <c r="CFW4" s="975"/>
      <c r="CFX4" s="975"/>
      <c r="CFY4" s="975"/>
      <c r="CFZ4" s="975"/>
      <c r="CGA4" s="975"/>
      <c r="CGB4" s="975"/>
      <c r="CGC4" s="975"/>
      <c r="CGD4" s="975"/>
      <c r="CGE4" s="975"/>
      <c r="CGF4" s="975"/>
      <c r="CGG4" s="975"/>
      <c r="CGH4" s="975"/>
      <c r="CGI4" s="975"/>
      <c r="CGJ4" s="975"/>
      <c r="CGK4" s="975"/>
      <c r="CGL4" s="975"/>
      <c r="CGM4" s="975"/>
      <c r="CGN4" s="975"/>
      <c r="CGO4" s="975"/>
      <c r="CGP4" s="975"/>
      <c r="CGQ4" s="975"/>
      <c r="CGR4" s="975"/>
      <c r="CGS4" s="975"/>
      <c r="CGT4" s="975"/>
      <c r="CGU4" s="975"/>
      <c r="CGV4" s="975"/>
      <c r="CGW4" s="975"/>
      <c r="CGX4" s="975"/>
      <c r="CGY4" s="975"/>
      <c r="CGZ4" s="975"/>
      <c r="CHA4" s="975"/>
      <c r="CHB4" s="975"/>
      <c r="CHC4" s="975"/>
      <c r="CHD4" s="975"/>
      <c r="CHE4" s="975"/>
      <c r="CHF4" s="975"/>
      <c r="CHG4" s="975"/>
      <c r="CHH4" s="975"/>
      <c r="CHI4" s="975"/>
      <c r="CHJ4" s="975"/>
      <c r="CHK4" s="975"/>
      <c r="CHL4" s="975"/>
      <c r="CHM4" s="975"/>
      <c r="CHN4" s="975"/>
      <c r="CHO4" s="975"/>
      <c r="CHP4" s="975"/>
      <c r="CHQ4" s="975"/>
      <c r="CHR4" s="975"/>
      <c r="CHS4" s="975"/>
      <c r="CHT4" s="975"/>
      <c r="CHU4" s="975"/>
      <c r="CHV4" s="975"/>
      <c r="CHW4" s="975"/>
      <c r="CHX4" s="975"/>
      <c r="CHY4" s="975"/>
      <c r="CHZ4" s="975"/>
      <c r="CIA4" s="975"/>
      <c r="CIB4" s="975"/>
      <c r="CIC4" s="975"/>
      <c r="CID4" s="975"/>
      <c r="CIE4" s="975"/>
      <c r="CIF4" s="975"/>
      <c r="CIG4" s="975"/>
      <c r="CIH4" s="975"/>
      <c r="CII4" s="975"/>
      <c r="CIJ4" s="975"/>
      <c r="CIK4" s="975"/>
      <c r="CIL4" s="975"/>
      <c r="CIM4" s="975"/>
      <c r="CIN4" s="975"/>
      <c r="CIO4" s="975"/>
      <c r="CIP4" s="975"/>
      <c r="CIQ4" s="975"/>
      <c r="CIR4" s="975"/>
      <c r="CIS4" s="975"/>
      <c r="CIT4" s="975"/>
      <c r="CIU4" s="975"/>
      <c r="CIV4" s="975"/>
      <c r="CIW4" s="975"/>
      <c r="CIX4" s="975"/>
      <c r="CIY4" s="975"/>
      <c r="CIZ4" s="975"/>
      <c r="CJA4" s="975"/>
      <c r="CJB4" s="975"/>
      <c r="CJC4" s="975"/>
      <c r="CJD4" s="975"/>
      <c r="CJE4" s="975"/>
      <c r="CJF4" s="975"/>
      <c r="CJG4" s="975"/>
      <c r="CJH4" s="975"/>
      <c r="CJI4" s="975"/>
      <c r="CJJ4" s="975"/>
      <c r="CJK4" s="975"/>
      <c r="CJL4" s="975"/>
      <c r="CJM4" s="975"/>
      <c r="CJN4" s="975"/>
      <c r="CJO4" s="975"/>
      <c r="CJP4" s="975"/>
      <c r="CJQ4" s="975"/>
      <c r="CJR4" s="975"/>
      <c r="CJS4" s="975"/>
      <c r="CJT4" s="975"/>
      <c r="CJU4" s="975"/>
      <c r="CJV4" s="975"/>
      <c r="CJW4" s="975"/>
      <c r="CJX4" s="975"/>
      <c r="CJY4" s="975"/>
      <c r="CJZ4" s="975"/>
      <c r="CKA4" s="975"/>
      <c r="CKB4" s="975"/>
      <c r="CKC4" s="975"/>
      <c r="CKD4" s="975"/>
      <c r="CKE4" s="975"/>
      <c r="CKF4" s="975"/>
      <c r="CKG4" s="975"/>
      <c r="CKH4" s="975"/>
      <c r="CKI4" s="975"/>
      <c r="CKJ4" s="975"/>
      <c r="CKK4" s="975"/>
      <c r="CKL4" s="975"/>
      <c r="CKM4" s="975"/>
      <c r="CKN4" s="975"/>
      <c r="CKO4" s="975"/>
      <c r="CKP4" s="975"/>
      <c r="CKQ4" s="975"/>
      <c r="CKR4" s="975"/>
      <c r="CKS4" s="975"/>
      <c r="CKT4" s="975"/>
      <c r="CKU4" s="975"/>
      <c r="CKV4" s="975"/>
      <c r="CKW4" s="975"/>
      <c r="CKX4" s="975"/>
      <c r="CKY4" s="975"/>
      <c r="CKZ4" s="975"/>
      <c r="CLA4" s="975"/>
      <c r="CLB4" s="975"/>
      <c r="CLC4" s="975"/>
      <c r="CLD4" s="975"/>
      <c r="CLE4" s="975"/>
      <c r="CLF4" s="975"/>
      <c r="CLG4" s="975"/>
      <c r="CLH4" s="975"/>
      <c r="CLI4" s="975"/>
      <c r="CLJ4" s="975"/>
      <c r="CLK4" s="975"/>
      <c r="CLL4" s="975"/>
      <c r="CLM4" s="975"/>
      <c r="CLN4" s="975"/>
      <c r="CLO4" s="975"/>
      <c r="CLP4" s="975"/>
      <c r="CLQ4" s="975"/>
      <c r="CLR4" s="975"/>
      <c r="CLS4" s="975"/>
      <c r="CLT4" s="975"/>
      <c r="CLU4" s="975"/>
      <c r="CLV4" s="975"/>
      <c r="CLW4" s="975"/>
      <c r="CLX4" s="975"/>
      <c r="CLY4" s="975"/>
      <c r="CLZ4" s="975"/>
      <c r="CMA4" s="975"/>
      <c r="CMB4" s="975"/>
      <c r="CMC4" s="975"/>
      <c r="CMD4" s="975"/>
      <c r="CME4" s="975"/>
      <c r="CMF4" s="975"/>
      <c r="CMG4" s="975"/>
      <c r="CMH4" s="975"/>
      <c r="CMI4" s="975"/>
      <c r="CMJ4" s="975"/>
      <c r="CMK4" s="975"/>
      <c r="CML4" s="975"/>
      <c r="CMM4" s="975"/>
      <c r="CMN4" s="975"/>
      <c r="CMO4" s="975"/>
      <c r="CMP4" s="975"/>
      <c r="CMQ4" s="975"/>
      <c r="CMR4" s="975"/>
      <c r="CMS4" s="975"/>
      <c r="CMT4" s="975"/>
      <c r="CMU4" s="975"/>
      <c r="CMV4" s="975"/>
      <c r="CMW4" s="975"/>
      <c r="CMX4" s="975"/>
      <c r="CMY4" s="975"/>
      <c r="CMZ4" s="975"/>
      <c r="CNA4" s="975"/>
      <c r="CNB4" s="975"/>
      <c r="CNC4" s="975"/>
      <c r="CND4" s="975"/>
      <c r="CNE4" s="975"/>
      <c r="CNF4" s="975"/>
      <c r="CNG4" s="975"/>
      <c r="CNH4" s="975"/>
      <c r="CNI4" s="975"/>
      <c r="CNJ4" s="975"/>
      <c r="CNK4" s="975"/>
      <c r="CNL4" s="975"/>
      <c r="CNM4" s="975"/>
      <c r="CNN4" s="975"/>
      <c r="CNO4" s="975"/>
      <c r="CNP4" s="975"/>
      <c r="CNQ4" s="975"/>
      <c r="CNR4" s="975"/>
      <c r="CNS4" s="975"/>
      <c r="CNT4" s="975"/>
      <c r="CNU4" s="975"/>
      <c r="CNV4" s="975"/>
      <c r="CNW4" s="975"/>
      <c r="CNX4" s="975"/>
      <c r="CNY4" s="975"/>
      <c r="CNZ4" s="975"/>
      <c r="COA4" s="975"/>
      <c r="COB4" s="975"/>
      <c r="COC4" s="975"/>
      <c r="COD4" s="975"/>
      <c r="COE4" s="975"/>
      <c r="COF4" s="975"/>
      <c r="COG4" s="975"/>
      <c r="COH4" s="975"/>
      <c r="COI4" s="975"/>
      <c r="COJ4" s="975"/>
      <c r="COK4" s="975"/>
      <c r="COL4" s="975"/>
      <c r="COM4" s="975"/>
      <c r="CON4" s="975"/>
      <c r="COO4" s="975"/>
      <c r="COP4" s="975"/>
      <c r="COQ4" s="975"/>
      <c r="COR4" s="975"/>
      <c r="COS4" s="975"/>
      <c r="COT4" s="975"/>
      <c r="COU4" s="975"/>
      <c r="COV4" s="975"/>
      <c r="COW4" s="975"/>
      <c r="COX4" s="975"/>
      <c r="COY4" s="975"/>
      <c r="COZ4" s="975"/>
      <c r="CPA4" s="975"/>
      <c r="CPB4" s="975"/>
      <c r="CPC4" s="975"/>
      <c r="CPD4" s="975"/>
      <c r="CPE4" s="975"/>
      <c r="CPF4" s="975"/>
      <c r="CPG4" s="975"/>
      <c r="CPH4" s="975"/>
      <c r="CPI4" s="975"/>
      <c r="CPJ4" s="975"/>
      <c r="CPK4" s="975"/>
      <c r="CPL4" s="975"/>
      <c r="CPM4" s="975"/>
      <c r="CPN4" s="975"/>
      <c r="CPO4" s="975"/>
      <c r="CPP4" s="975"/>
      <c r="CPQ4" s="975"/>
      <c r="CPR4" s="975"/>
      <c r="CPS4" s="975"/>
      <c r="CPT4" s="975"/>
      <c r="CPU4" s="975"/>
      <c r="CPV4" s="975"/>
      <c r="CPW4" s="975"/>
      <c r="CPX4" s="975"/>
      <c r="CPY4" s="975"/>
      <c r="CPZ4" s="975"/>
      <c r="CQA4" s="975"/>
      <c r="CQB4" s="975"/>
      <c r="CQC4" s="975"/>
      <c r="CQD4" s="975"/>
      <c r="CQE4" s="975"/>
      <c r="CQF4" s="975"/>
      <c r="CQG4" s="975"/>
      <c r="CQH4" s="975"/>
      <c r="CQI4" s="975"/>
      <c r="CQJ4" s="975"/>
      <c r="CQK4" s="975"/>
      <c r="CQL4" s="975"/>
      <c r="CQM4" s="975"/>
      <c r="CQN4" s="975"/>
      <c r="CQO4" s="975"/>
      <c r="CQP4" s="975"/>
      <c r="CQQ4" s="975"/>
      <c r="CQR4" s="975"/>
      <c r="CQS4" s="975"/>
      <c r="CQT4" s="975"/>
      <c r="CQU4" s="975"/>
      <c r="CQV4" s="975"/>
      <c r="CQW4" s="975"/>
      <c r="CQX4" s="975"/>
      <c r="CQY4" s="975"/>
      <c r="CQZ4" s="975"/>
      <c r="CRA4" s="975"/>
      <c r="CRB4" s="975"/>
      <c r="CRC4" s="975"/>
      <c r="CRD4" s="975"/>
      <c r="CRE4" s="975"/>
      <c r="CRF4" s="975"/>
      <c r="CRG4" s="975"/>
      <c r="CRH4" s="975"/>
      <c r="CRI4" s="975"/>
      <c r="CRJ4" s="975"/>
      <c r="CRK4" s="975"/>
      <c r="CRL4" s="975"/>
      <c r="CRM4" s="975"/>
      <c r="CRN4" s="975"/>
      <c r="CRO4" s="975"/>
      <c r="CRP4" s="975"/>
      <c r="CRQ4" s="975"/>
      <c r="CRR4" s="975"/>
      <c r="CRS4" s="975"/>
      <c r="CRT4" s="975"/>
      <c r="CRU4" s="975"/>
      <c r="CRV4" s="975"/>
      <c r="CRW4" s="975"/>
      <c r="CRX4" s="975"/>
      <c r="CRY4" s="975"/>
      <c r="CRZ4" s="975"/>
      <c r="CSA4" s="975"/>
      <c r="CSB4" s="975"/>
      <c r="CSC4" s="975"/>
      <c r="CSD4" s="975"/>
      <c r="CSE4" s="975"/>
      <c r="CSF4" s="975"/>
      <c r="CSG4" s="975"/>
      <c r="CSH4" s="975"/>
      <c r="CSI4" s="975"/>
      <c r="CSJ4" s="975"/>
      <c r="CSK4" s="975"/>
      <c r="CSL4" s="975"/>
      <c r="CSM4" s="975"/>
      <c r="CSN4" s="975"/>
      <c r="CSO4" s="975"/>
      <c r="CSP4" s="975"/>
      <c r="CSQ4" s="975"/>
      <c r="CSR4" s="975"/>
      <c r="CSS4" s="975"/>
      <c r="CST4" s="975"/>
      <c r="CSU4" s="975"/>
      <c r="CSV4" s="975"/>
      <c r="CSW4" s="975"/>
      <c r="CSX4" s="975"/>
      <c r="CSY4" s="975"/>
      <c r="CSZ4" s="975"/>
      <c r="CTA4" s="975"/>
      <c r="CTB4" s="975"/>
      <c r="CTC4" s="975"/>
      <c r="CTD4" s="975"/>
      <c r="CTE4" s="975"/>
      <c r="CTF4" s="975"/>
      <c r="CTG4" s="975"/>
      <c r="CTH4" s="975"/>
      <c r="CTI4" s="975"/>
      <c r="CTJ4" s="975"/>
      <c r="CTK4" s="975"/>
      <c r="CTL4" s="975"/>
      <c r="CTM4" s="975"/>
      <c r="CTN4" s="975"/>
      <c r="CTO4" s="975"/>
      <c r="CTP4" s="975"/>
      <c r="CTQ4" s="975"/>
      <c r="CTR4" s="975"/>
      <c r="CTS4" s="975"/>
      <c r="CTT4" s="975"/>
      <c r="CTU4" s="975"/>
      <c r="CTV4" s="975"/>
      <c r="CTW4" s="975"/>
      <c r="CTX4" s="975"/>
      <c r="CTY4" s="975"/>
      <c r="CTZ4" s="975"/>
      <c r="CUA4" s="975"/>
      <c r="CUB4" s="975"/>
      <c r="CUC4" s="975"/>
      <c r="CUD4" s="975"/>
      <c r="CUE4" s="975"/>
      <c r="CUF4" s="975"/>
      <c r="CUG4" s="975"/>
      <c r="CUH4" s="975"/>
      <c r="CUI4" s="975"/>
      <c r="CUJ4" s="975"/>
      <c r="CUK4" s="975"/>
      <c r="CUL4" s="975"/>
      <c r="CUM4" s="975"/>
      <c r="CUN4" s="975"/>
      <c r="CUO4" s="975"/>
      <c r="CUP4" s="975"/>
      <c r="CUQ4" s="975"/>
      <c r="CUR4" s="975"/>
      <c r="CUS4" s="975"/>
      <c r="CUT4" s="975"/>
      <c r="CUU4" s="975"/>
      <c r="CUV4" s="975"/>
      <c r="CUW4" s="975"/>
      <c r="CUX4" s="975"/>
      <c r="CUY4" s="975"/>
      <c r="CUZ4" s="975"/>
      <c r="CVA4" s="975"/>
      <c r="CVB4" s="975"/>
      <c r="CVC4" s="975"/>
      <c r="CVD4" s="975"/>
      <c r="CVE4" s="975"/>
      <c r="CVF4" s="975"/>
      <c r="CVG4" s="975"/>
      <c r="CVH4" s="975"/>
      <c r="CVI4" s="975"/>
      <c r="CVJ4" s="975"/>
      <c r="CVK4" s="975"/>
      <c r="CVL4" s="975"/>
      <c r="CVM4" s="975"/>
      <c r="CVN4" s="975"/>
      <c r="CVO4" s="975"/>
      <c r="CVP4" s="975"/>
      <c r="CVQ4" s="975"/>
      <c r="CVR4" s="975"/>
      <c r="CVS4" s="975"/>
      <c r="CVT4" s="975"/>
      <c r="CVU4" s="975"/>
      <c r="CVV4" s="975"/>
      <c r="CVW4" s="975"/>
      <c r="CVX4" s="975"/>
      <c r="CVY4" s="975"/>
      <c r="CVZ4" s="975"/>
      <c r="CWA4" s="975"/>
      <c r="CWB4" s="975"/>
      <c r="CWC4" s="975"/>
      <c r="CWD4" s="975"/>
      <c r="CWE4" s="975"/>
      <c r="CWF4" s="975"/>
      <c r="CWG4" s="975"/>
      <c r="CWH4" s="975"/>
      <c r="CWI4" s="975"/>
      <c r="CWJ4" s="975"/>
      <c r="CWK4" s="975"/>
      <c r="CWL4" s="975"/>
      <c r="CWM4" s="975"/>
      <c r="CWN4" s="975"/>
      <c r="CWO4" s="975"/>
      <c r="CWP4" s="975"/>
      <c r="CWQ4" s="975"/>
      <c r="CWR4" s="975"/>
      <c r="CWS4" s="975"/>
      <c r="CWT4" s="975"/>
      <c r="CWU4" s="975"/>
      <c r="CWV4" s="975"/>
      <c r="CWW4" s="975"/>
      <c r="CWX4" s="975"/>
      <c r="CWY4" s="975"/>
      <c r="CWZ4" s="975"/>
      <c r="CXA4" s="975"/>
      <c r="CXB4" s="975"/>
      <c r="CXC4" s="975"/>
      <c r="CXD4" s="975"/>
      <c r="CXE4" s="975"/>
      <c r="CXF4" s="975"/>
      <c r="CXG4" s="975"/>
      <c r="CXH4" s="975"/>
      <c r="CXI4" s="975"/>
      <c r="CXJ4" s="975"/>
      <c r="CXK4" s="975"/>
      <c r="CXL4" s="975"/>
      <c r="CXM4" s="975"/>
      <c r="CXN4" s="975"/>
      <c r="CXO4" s="975"/>
      <c r="CXP4" s="975"/>
      <c r="CXQ4" s="975"/>
      <c r="CXR4" s="975"/>
      <c r="CXS4" s="975"/>
      <c r="CXT4" s="975"/>
      <c r="CXU4" s="975"/>
      <c r="CXV4" s="975"/>
      <c r="CXW4" s="975"/>
      <c r="CXX4" s="975"/>
      <c r="CXY4" s="975"/>
      <c r="CXZ4" s="975"/>
      <c r="CYA4" s="975"/>
      <c r="CYB4" s="975"/>
      <c r="CYC4" s="975"/>
      <c r="CYD4" s="975"/>
      <c r="CYE4" s="975"/>
      <c r="CYF4" s="975"/>
      <c r="CYG4" s="975"/>
      <c r="CYH4" s="975"/>
      <c r="CYI4" s="975"/>
      <c r="CYJ4" s="975"/>
      <c r="CYK4" s="975"/>
      <c r="CYL4" s="975"/>
      <c r="CYM4" s="975"/>
      <c r="CYN4" s="975"/>
      <c r="CYO4" s="975"/>
      <c r="CYP4" s="975"/>
      <c r="CYQ4" s="975"/>
      <c r="CYR4" s="975"/>
      <c r="CYS4" s="975"/>
      <c r="CYT4" s="975"/>
      <c r="CYU4" s="975"/>
      <c r="CYV4" s="975"/>
      <c r="CYW4" s="975"/>
      <c r="CYX4" s="975"/>
      <c r="CYY4" s="975"/>
      <c r="CYZ4" s="975"/>
      <c r="CZA4" s="975"/>
      <c r="CZB4" s="975"/>
      <c r="CZC4" s="975"/>
      <c r="CZD4" s="975"/>
      <c r="CZE4" s="975"/>
      <c r="CZF4" s="975"/>
      <c r="CZG4" s="975"/>
      <c r="CZH4" s="975"/>
      <c r="CZI4" s="975"/>
      <c r="CZJ4" s="975"/>
      <c r="CZK4" s="975"/>
      <c r="CZL4" s="975"/>
      <c r="CZM4" s="975"/>
      <c r="CZN4" s="975"/>
      <c r="CZO4" s="975"/>
      <c r="CZP4" s="975"/>
      <c r="CZQ4" s="975"/>
      <c r="CZR4" s="975"/>
      <c r="CZS4" s="975"/>
      <c r="CZT4" s="975"/>
      <c r="CZU4" s="975"/>
      <c r="CZV4" s="975"/>
      <c r="CZW4" s="975"/>
      <c r="CZX4" s="975"/>
      <c r="CZY4" s="975"/>
      <c r="CZZ4" s="975"/>
      <c r="DAA4" s="975"/>
      <c r="DAB4" s="975"/>
      <c r="DAC4" s="975"/>
      <c r="DAD4" s="975"/>
      <c r="DAE4" s="975"/>
      <c r="DAF4" s="975"/>
      <c r="DAG4" s="975"/>
      <c r="DAH4" s="975"/>
      <c r="DAI4" s="975"/>
      <c r="DAJ4" s="975"/>
      <c r="DAK4" s="975"/>
      <c r="DAL4" s="975"/>
      <c r="DAM4" s="975"/>
      <c r="DAN4" s="975"/>
      <c r="DAO4" s="975"/>
      <c r="DAP4" s="975"/>
      <c r="DAQ4" s="975"/>
      <c r="DAR4" s="975"/>
      <c r="DAS4" s="975"/>
      <c r="DAT4" s="975"/>
      <c r="DAU4" s="975"/>
      <c r="DAV4" s="975"/>
      <c r="DAW4" s="975"/>
      <c r="DAX4" s="975"/>
      <c r="DAY4" s="975"/>
      <c r="DAZ4" s="975"/>
      <c r="DBA4" s="975"/>
      <c r="DBB4" s="975"/>
      <c r="DBC4" s="975"/>
      <c r="DBD4" s="975"/>
      <c r="DBE4" s="975"/>
      <c r="DBF4" s="975"/>
      <c r="DBG4" s="975"/>
      <c r="DBH4" s="975"/>
      <c r="DBI4" s="975"/>
      <c r="DBJ4" s="975"/>
      <c r="DBK4" s="975"/>
      <c r="DBL4" s="975"/>
      <c r="DBM4" s="975"/>
      <c r="DBN4" s="975"/>
      <c r="DBO4" s="975"/>
      <c r="DBP4" s="975"/>
      <c r="DBQ4" s="975"/>
      <c r="DBR4" s="975"/>
      <c r="DBS4" s="975"/>
      <c r="DBT4" s="975"/>
      <c r="DBU4" s="975"/>
      <c r="DBV4" s="975"/>
      <c r="DBW4" s="975"/>
      <c r="DBX4" s="975"/>
      <c r="DBY4" s="975"/>
      <c r="DBZ4" s="975"/>
      <c r="DCA4" s="975"/>
      <c r="DCB4" s="975"/>
      <c r="DCC4" s="975"/>
      <c r="DCD4" s="975"/>
      <c r="DCE4" s="975"/>
      <c r="DCF4" s="975"/>
      <c r="DCG4" s="975"/>
      <c r="DCH4" s="975"/>
      <c r="DCI4" s="975"/>
      <c r="DCJ4" s="975"/>
      <c r="DCK4" s="975"/>
      <c r="DCL4" s="975"/>
      <c r="DCM4" s="975"/>
      <c r="DCN4" s="975"/>
      <c r="DCO4" s="975"/>
      <c r="DCP4" s="975"/>
      <c r="DCQ4" s="975"/>
      <c r="DCR4" s="975"/>
      <c r="DCS4" s="975"/>
      <c r="DCT4" s="975"/>
      <c r="DCU4" s="975"/>
      <c r="DCV4" s="975"/>
      <c r="DCW4" s="975"/>
      <c r="DCX4" s="975"/>
      <c r="DCY4" s="975"/>
      <c r="DCZ4" s="975"/>
      <c r="DDA4" s="975"/>
      <c r="DDB4" s="975"/>
      <c r="DDC4" s="975"/>
      <c r="DDD4" s="975"/>
      <c r="DDE4" s="975"/>
      <c r="DDF4" s="975"/>
      <c r="DDG4" s="975"/>
      <c r="DDH4" s="975"/>
      <c r="DDI4" s="975"/>
      <c r="DDJ4" s="975"/>
      <c r="DDK4" s="975"/>
      <c r="DDL4" s="975"/>
      <c r="DDM4" s="975"/>
      <c r="DDN4" s="975"/>
      <c r="DDO4" s="975"/>
      <c r="DDP4" s="975"/>
      <c r="DDQ4" s="975"/>
      <c r="DDR4" s="975"/>
      <c r="DDS4" s="975"/>
      <c r="DDT4" s="975"/>
      <c r="DDU4" s="975"/>
      <c r="DDV4" s="975"/>
      <c r="DDW4" s="975"/>
      <c r="DDX4" s="975"/>
      <c r="DDY4" s="975"/>
      <c r="DDZ4" s="975"/>
      <c r="DEA4" s="975"/>
      <c r="DEB4" s="975"/>
      <c r="DEC4" s="975"/>
      <c r="DED4" s="975"/>
      <c r="DEE4" s="975"/>
      <c r="DEF4" s="975"/>
      <c r="DEG4" s="975"/>
      <c r="DEH4" s="975"/>
      <c r="DEI4" s="975"/>
      <c r="DEJ4" s="975"/>
      <c r="DEK4" s="975"/>
      <c r="DEL4" s="975"/>
      <c r="DEM4" s="975"/>
      <c r="DEN4" s="975"/>
      <c r="DEO4" s="975"/>
      <c r="DEP4" s="975"/>
      <c r="DEQ4" s="975"/>
      <c r="DER4" s="975"/>
      <c r="DES4" s="975"/>
      <c r="DET4" s="975"/>
      <c r="DEU4" s="975"/>
      <c r="DEV4" s="975"/>
      <c r="DEW4" s="975"/>
      <c r="DEX4" s="975"/>
      <c r="DEY4" s="975"/>
      <c r="DEZ4" s="975"/>
      <c r="DFA4" s="975"/>
      <c r="DFB4" s="975"/>
      <c r="DFC4" s="975"/>
      <c r="DFD4" s="975"/>
      <c r="DFE4" s="975"/>
      <c r="DFF4" s="975"/>
      <c r="DFG4" s="975"/>
      <c r="DFH4" s="975"/>
      <c r="DFI4" s="975"/>
      <c r="DFJ4" s="975"/>
      <c r="DFK4" s="975"/>
      <c r="DFL4" s="975"/>
      <c r="DFM4" s="975"/>
      <c r="DFN4" s="975"/>
      <c r="DFO4" s="975"/>
      <c r="DFP4" s="975"/>
      <c r="DFQ4" s="975"/>
      <c r="DFR4" s="975"/>
      <c r="DFS4" s="975"/>
      <c r="DFT4" s="975"/>
      <c r="DFU4" s="975"/>
      <c r="DFV4" s="975"/>
      <c r="DFW4" s="975"/>
      <c r="DFX4" s="975"/>
      <c r="DFY4" s="975"/>
      <c r="DFZ4" s="975"/>
      <c r="DGA4" s="975"/>
      <c r="DGB4" s="975"/>
      <c r="DGC4" s="975"/>
      <c r="DGD4" s="975"/>
      <c r="DGE4" s="975"/>
      <c r="DGF4" s="975"/>
      <c r="DGG4" s="975"/>
      <c r="DGH4" s="975"/>
      <c r="DGI4" s="975"/>
      <c r="DGJ4" s="975"/>
      <c r="DGK4" s="975"/>
      <c r="DGL4" s="975"/>
      <c r="DGM4" s="975"/>
      <c r="DGN4" s="975"/>
      <c r="DGO4" s="975"/>
      <c r="DGP4" s="975"/>
      <c r="DGQ4" s="975"/>
      <c r="DGR4" s="975"/>
      <c r="DGS4" s="975"/>
      <c r="DGT4" s="975"/>
      <c r="DGU4" s="975"/>
      <c r="DGV4" s="975"/>
      <c r="DGW4" s="975"/>
      <c r="DGX4" s="975"/>
      <c r="DGY4" s="975"/>
      <c r="DGZ4" s="975"/>
      <c r="DHA4" s="975"/>
      <c r="DHB4" s="975"/>
      <c r="DHC4" s="975"/>
      <c r="DHD4" s="975"/>
      <c r="DHE4" s="975"/>
      <c r="DHF4" s="975"/>
      <c r="DHG4" s="975"/>
      <c r="DHH4" s="975"/>
      <c r="DHI4" s="975"/>
      <c r="DHJ4" s="975"/>
      <c r="DHK4" s="975"/>
      <c r="DHL4" s="975"/>
      <c r="DHM4" s="975"/>
      <c r="DHN4" s="975"/>
      <c r="DHO4" s="975"/>
      <c r="DHP4" s="975"/>
      <c r="DHQ4" s="975"/>
      <c r="DHR4" s="975"/>
      <c r="DHS4" s="975"/>
      <c r="DHT4" s="975"/>
      <c r="DHU4" s="975"/>
      <c r="DHV4" s="975"/>
      <c r="DHW4" s="975"/>
      <c r="DHX4" s="975"/>
      <c r="DHY4" s="975"/>
      <c r="DHZ4" s="975"/>
      <c r="DIA4" s="975"/>
      <c r="DIB4" s="975"/>
      <c r="DIC4" s="975"/>
      <c r="DID4" s="975"/>
      <c r="DIE4" s="975"/>
      <c r="DIF4" s="975"/>
      <c r="DIG4" s="975"/>
      <c r="DIH4" s="975"/>
      <c r="DII4" s="975"/>
      <c r="DIJ4" s="975"/>
      <c r="DIK4" s="975"/>
      <c r="DIL4" s="975"/>
      <c r="DIM4" s="975"/>
      <c r="DIN4" s="975"/>
      <c r="DIO4" s="975"/>
      <c r="DIP4" s="975"/>
      <c r="DIQ4" s="975"/>
      <c r="DIR4" s="975"/>
      <c r="DIS4" s="975"/>
      <c r="DIT4" s="975"/>
      <c r="DIU4" s="975"/>
      <c r="DIV4" s="975"/>
      <c r="DIW4" s="975"/>
      <c r="DIX4" s="975"/>
      <c r="DIY4" s="975"/>
      <c r="DIZ4" s="975"/>
      <c r="DJA4" s="975"/>
      <c r="DJB4" s="975"/>
      <c r="DJC4" s="975"/>
      <c r="DJD4" s="975"/>
      <c r="DJE4" s="975"/>
      <c r="DJF4" s="975"/>
      <c r="DJG4" s="975"/>
      <c r="DJH4" s="975"/>
      <c r="DJI4" s="975"/>
      <c r="DJJ4" s="975"/>
      <c r="DJK4" s="975"/>
      <c r="DJL4" s="975"/>
      <c r="DJM4" s="975"/>
      <c r="DJN4" s="975"/>
      <c r="DJO4" s="975"/>
      <c r="DJP4" s="975"/>
      <c r="DJQ4" s="975"/>
      <c r="DJR4" s="975"/>
      <c r="DJS4" s="975"/>
      <c r="DJT4" s="975"/>
      <c r="DJU4" s="975"/>
      <c r="DJV4" s="975"/>
      <c r="DJW4" s="975"/>
      <c r="DJX4" s="975"/>
      <c r="DJY4" s="975"/>
      <c r="DJZ4" s="975"/>
      <c r="DKA4" s="975"/>
      <c r="DKB4" s="975"/>
      <c r="DKC4" s="975"/>
      <c r="DKD4" s="975"/>
      <c r="DKE4" s="975"/>
      <c r="DKF4" s="975"/>
      <c r="DKG4" s="975"/>
      <c r="DKH4" s="975"/>
      <c r="DKI4" s="975"/>
      <c r="DKJ4" s="975"/>
      <c r="DKK4" s="975"/>
      <c r="DKL4" s="975"/>
      <c r="DKM4" s="975"/>
      <c r="DKN4" s="975"/>
      <c r="DKO4" s="975"/>
      <c r="DKP4" s="975"/>
      <c r="DKQ4" s="975"/>
      <c r="DKR4" s="975"/>
      <c r="DKS4" s="975"/>
      <c r="DKT4" s="975"/>
      <c r="DKU4" s="975"/>
      <c r="DKV4" s="975"/>
      <c r="DKW4" s="975"/>
      <c r="DKX4" s="975"/>
      <c r="DKY4" s="975"/>
      <c r="DKZ4" s="975"/>
      <c r="DLA4" s="975"/>
      <c r="DLB4" s="975"/>
      <c r="DLC4" s="975"/>
      <c r="DLD4" s="975"/>
      <c r="DLE4" s="975"/>
      <c r="DLF4" s="975"/>
      <c r="DLG4" s="975"/>
      <c r="DLH4" s="975"/>
      <c r="DLI4" s="975"/>
      <c r="DLJ4" s="975"/>
      <c r="DLK4" s="975"/>
      <c r="DLL4" s="975"/>
      <c r="DLM4" s="975"/>
      <c r="DLN4" s="975"/>
      <c r="DLO4" s="975"/>
      <c r="DLP4" s="975"/>
      <c r="DLQ4" s="975"/>
      <c r="DLR4" s="975"/>
      <c r="DLS4" s="975"/>
      <c r="DLT4" s="975"/>
      <c r="DLU4" s="975"/>
      <c r="DLV4" s="975"/>
      <c r="DLW4" s="975"/>
      <c r="DLX4" s="975"/>
      <c r="DLY4" s="975"/>
      <c r="DLZ4" s="975"/>
      <c r="DMA4" s="975"/>
      <c r="DMB4" s="975"/>
      <c r="DMC4" s="975"/>
      <c r="DMD4" s="975"/>
      <c r="DME4" s="975"/>
      <c r="DMF4" s="975"/>
      <c r="DMG4" s="975"/>
      <c r="DMH4" s="975"/>
      <c r="DMI4" s="975"/>
      <c r="DMJ4" s="975"/>
      <c r="DMK4" s="975"/>
      <c r="DML4" s="975"/>
      <c r="DMM4" s="975"/>
      <c r="DMN4" s="975"/>
      <c r="DMO4" s="975"/>
      <c r="DMP4" s="975"/>
      <c r="DMQ4" s="975"/>
      <c r="DMR4" s="975"/>
      <c r="DMS4" s="975"/>
      <c r="DMT4" s="975"/>
      <c r="DMU4" s="975"/>
      <c r="DMV4" s="975"/>
      <c r="DMW4" s="975"/>
      <c r="DMX4" s="975"/>
      <c r="DMY4" s="975"/>
      <c r="DMZ4" s="975"/>
      <c r="DNA4" s="975"/>
      <c r="DNB4" s="975"/>
      <c r="DNC4" s="975"/>
      <c r="DND4" s="975"/>
      <c r="DNE4" s="975"/>
      <c r="DNF4" s="975"/>
      <c r="DNG4" s="975"/>
      <c r="DNH4" s="975"/>
      <c r="DNI4" s="975"/>
      <c r="DNJ4" s="975"/>
      <c r="DNK4" s="975"/>
      <c r="DNL4" s="975"/>
      <c r="DNM4" s="975"/>
      <c r="DNN4" s="975"/>
      <c r="DNO4" s="975"/>
      <c r="DNP4" s="975"/>
      <c r="DNQ4" s="975"/>
      <c r="DNR4" s="975"/>
      <c r="DNS4" s="975"/>
      <c r="DNT4" s="975"/>
      <c r="DNU4" s="975"/>
      <c r="DNV4" s="975"/>
      <c r="DNW4" s="975"/>
      <c r="DNX4" s="975"/>
      <c r="DNY4" s="975"/>
      <c r="DNZ4" s="975"/>
      <c r="DOA4" s="975"/>
      <c r="DOB4" s="975"/>
      <c r="DOC4" s="975"/>
      <c r="DOD4" s="975"/>
      <c r="DOE4" s="975"/>
      <c r="DOF4" s="975"/>
      <c r="DOG4" s="975"/>
      <c r="DOH4" s="975"/>
      <c r="DOI4" s="975"/>
      <c r="DOJ4" s="975"/>
      <c r="DOK4" s="975"/>
      <c r="DOL4" s="975"/>
      <c r="DOM4" s="975"/>
      <c r="DON4" s="975"/>
      <c r="DOO4" s="975"/>
      <c r="DOP4" s="975"/>
      <c r="DOQ4" s="975"/>
      <c r="DOR4" s="975"/>
      <c r="DOS4" s="975"/>
      <c r="DOT4" s="975"/>
      <c r="DOU4" s="975"/>
      <c r="DOV4" s="975"/>
      <c r="DOW4" s="975"/>
      <c r="DOX4" s="975"/>
      <c r="DOY4" s="975"/>
      <c r="DOZ4" s="975"/>
      <c r="DPA4" s="975"/>
      <c r="DPB4" s="975"/>
      <c r="DPC4" s="975"/>
      <c r="DPD4" s="975"/>
      <c r="DPE4" s="975"/>
      <c r="DPF4" s="975"/>
      <c r="DPG4" s="975"/>
      <c r="DPH4" s="975"/>
      <c r="DPI4" s="975"/>
      <c r="DPJ4" s="975"/>
      <c r="DPK4" s="975"/>
      <c r="DPL4" s="975"/>
      <c r="DPM4" s="975"/>
      <c r="DPN4" s="975"/>
      <c r="DPO4" s="975"/>
      <c r="DPP4" s="975"/>
      <c r="DPQ4" s="975"/>
      <c r="DPR4" s="975"/>
      <c r="DPS4" s="975"/>
      <c r="DPT4" s="975"/>
      <c r="DPU4" s="975"/>
      <c r="DPV4" s="975"/>
      <c r="DPW4" s="975"/>
      <c r="DPX4" s="975"/>
      <c r="DPY4" s="975"/>
      <c r="DPZ4" s="975"/>
      <c r="DQA4" s="975"/>
      <c r="DQB4" s="975"/>
      <c r="DQC4" s="975"/>
      <c r="DQD4" s="975"/>
      <c r="DQE4" s="975"/>
      <c r="DQF4" s="975"/>
      <c r="DQG4" s="975"/>
      <c r="DQH4" s="975"/>
      <c r="DQI4" s="975"/>
      <c r="DQJ4" s="975"/>
      <c r="DQK4" s="975"/>
      <c r="DQL4" s="975"/>
      <c r="DQM4" s="975"/>
      <c r="DQN4" s="975"/>
      <c r="DQO4" s="975"/>
      <c r="DQP4" s="975"/>
      <c r="DQQ4" s="975"/>
      <c r="DQR4" s="975"/>
      <c r="DQS4" s="975"/>
      <c r="DQT4" s="975"/>
      <c r="DQU4" s="975"/>
      <c r="DQV4" s="975"/>
      <c r="DQW4" s="975"/>
      <c r="DQX4" s="975"/>
      <c r="DQY4" s="975"/>
      <c r="DQZ4" s="975"/>
      <c r="DRA4" s="975"/>
      <c r="DRB4" s="975"/>
      <c r="DRC4" s="975"/>
      <c r="DRD4" s="975"/>
      <c r="DRE4" s="975"/>
      <c r="DRF4" s="975"/>
      <c r="DRG4" s="975"/>
      <c r="DRH4" s="975"/>
      <c r="DRI4" s="975"/>
      <c r="DRJ4" s="975"/>
      <c r="DRK4" s="975"/>
      <c r="DRL4" s="975"/>
      <c r="DRM4" s="975"/>
      <c r="DRN4" s="975"/>
      <c r="DRO4" s="975"/>
      <c r="DRP4" s="975"/>
      <c r="DRQ4" s="975"/>
      <c r="DRR4" s="975"/>
      <c r="DRS4" s="975"/>
      <c r="DRT4" s="975"/>
      <c r="DRU4" s="975"/>
      <c r="DRV4" s="975"/>
      <c r="DRW4" s="975"/>
      <c r="DRX4" s="975"/>
      <c r="DRY4" s="975"/>
      <c r="DRZ4" s="975"/>
      <c r="DSA4" s="975"/>
      <c r="DSB4" s="975"/>
      <c r="DSC4" s="975"/>
      <c r="DSD4" s="975"/>
      <c r="DSE4" s="975"/>
      <c r="DSF4" s="975"/>
      <c r="DSG4" s="975"/>
      <c r="DSH4" s="975"/>
      <c r="DSI4" s="975"/>
      <c r="DSJ4" s="975"/>
      <c r="DSK4" s="975"/>
      <c r="DSL4" s="975"/>
      <c r="DSM4" s="975"/>
      <c r="DSN4" s="975"/>
      <c r="DSO4" s="975"/>
      <c r="DSP4" s="975"/>
      <c r="DSQ4" s="975"/>
      <c r="DSR4" s="975"/>
      <c r="DSS4" s="975"/>
      <c r="DST4" s="975"/>
      <c r="DSU4" s="975"/>
      <c r="DSV4" s="975"/>
      <c r="DSW4" s="975"/>
      <c r="DSX4" s="975"/>
      <c r="DSY4" s="975"/>
      <c r="DSZ4" s="975"/>
      <c r="DTA4" s="975"/>
      <c r="DTB4" s="975"/>
      <c r="DTC4" s="975"/>
      <c r="DTD4" s="975"/>
      <c r="DTE4" s="975"/>
      <c r="DTF4" s="975"/>
      <c r="DTG4" s="975"/>
      <c r="DTH4" s="975"/>
      <c r="DTI4" s="975"/>
      <c r="DTJ4" s="975"/>
      <c r="DTK4" s="975"/>
      <c r="DTL4" s="975"/>
      <c r="DTM4" s="975"/>
      <c r="DTN4" s="975"/>
      <c r="DTO4" s="975"/>
      <c r="DTP4" s="975"/>
      <c r="DTQ4" s="975"/>
      <c r="DTR4" s="975"/>
      <c r="DTS4" s="975"/>
      <c r="DTT4" s="975"/>
      <c r="DTU4" s="975"/>
      <c r="DTV4" s="975"/>
      <c r="DTW4" s="975"/>
      <c r="DTX4" s="975"/>
      <c r="DTY4" s="975"/>
      <c r="DTZ4" s="975"/>
      <c r="DUA4" s="975"/>
      <c r="DUB4" s="975"/>
      <c r="DUC4" s="975"/>
      <c r="DUD4" s="975"/>
      <c r="DUE4" s="975"/>
      <c r="DUF4" s="975"/>
      <c r="DUG4" s="975"/>
      <c r="DUH4" s="975"/>
      <c r="DUI4" s="975"/>
      <c r="DUJ4" s="975"/>
      <c r="DUK4" s="975"/>
      <c r="DUL4" s="975"/>
      <c r="DUM4" s="975"/>
      <c r="DUN4" s="975"/>
      <c r="DUO4" s="975"/>
      <c r="DUP4" s="975"/>
      <c r="DUQ4" s="975"/>
      <c r="DUR4" s="975"/>
      <c r="DUS4" s="975"/>
      <c r="DUT4" s="975"/>
      <c r="DUU4" s="975"/>
      <c r="DUV4" s="975"/>
      <c r="DUW4" s="975"/>
      <c r="DUX4" s="975"/>
      <c r="DUY4" s="975"/>
      <c r="DUZ4" s="975"/>
      <c r="DVA4" s="975"/>
      <c r="DVB4" s="975"/>
      <c r="DVC4" s="975"/>
      <c r="DVD4" s="975"/>
      <c r="DVE4" s="975"/>
      <c r="DVF4" s="975"/>
      <c r="DVG4" s="975"/>
      <c r="DVH4" s="975"/>
      <c r="DVI4" s="975"/>
      <c r="DVJ4" s="975"/>
      <c r="DVK4" s="975"/>
      <c r="DVL4" s="975"/>
      <c r="DVM4" s="975"/>
      <c r="DVN4" s="975"/>
      <c r="DVO4" s="975"/>
      <c r="DVP4" s="975"/>
      <c r="DVQ4" s="975"/>
      <c r="DVR4" s="975"/>
      <c r="DVS4" s="975"/>
      <c r="DVT4" s="975"/>
      <c r="DVU4" s="975"/>
      <c r="DVV4" s="975"/>
      <c r="DVW4" s="975"/>
      <c r="DVX4" s="975"/>
      <c r="DVY4" s="975"/>
      <c r="DVZ4" s="975"/>
      <c r="DWA4" s="975"/>
      <c r="DWB4" s="975"/>
      <c r="DWC4" s="975"/>
      <c r="DWD4" s="975"/>
      <c r="DWE4" s="975"/>
      <c r="DWF4" s="975"/>
      <c r="DWG4" s="975"/>
      <c r="DWH4" s="975"/>
      <c r="DWI4" s="975"/>
      <c r="DWJ4" s="975"/>
      <c r="DWK4" s="975"/>
      <c r="DWL4" s="975"/>
      <c r="DWM4" s="975"/>
      <c r="DWN4" s="975"/>
      <c r="DWO4" s="975"/>
      <c r="DWP4" s="975"/>
      <c r="DWQ4" s="975"/>
      <c r="DWR4" s="975"/>
      <c r="DWS4" s="975"/>
      <c r="DWT4" s="975"/>
      <c r="DWU4" s="975"/>
      <c r="DWV4" s="975"/>
      <c r="DWW4" s="975"/>
      <c r="DWX4" s="975"/>
      <c r="DWY4" s="975"/>
      <c r="DWZ4" s="975"/>
      <c r="DXA4" s="975"/>
      <c r="DXB4" s="975"/>
      <c r="DXC4" s="975"/>
      <c r="DXD4" s="975"/>
      <c r="DXE4" s="975"/>
      <c r="DXF4" s="975"/>
      <c r="DXG4" s="975"/>
      <c r="DXH4" s="975"/>
      <c r="DXI4" s="975"/>
      <c r="DXJ4" s="975"/>
      <c r="DXK4" s="975"/>
      <c r="DXL4" s="975"/>
      <c r="DXM4" s="975"/>
      <c r="DXN4" s="975"/>
      <c r="DXO4" s="975"/>
      <c r="DXP4" s="975"/>
      <c r="DXQ4" s="975"/>
      <c r="DXR4" s="975"/>
      <c r="DXS4" s="975"/>
      <c r="DXT4" s="975"/>
      <c r="DXU4" s="975"/>
      <c r="DXV4" s="975"/>
      <c r="DXW4" s="975"/>
      <c r="DXX4" s="975"/>
      <c r="DXY4" s="975"/>
      <c r="DXZ4" s="975"/>
      <c r="DYA4" s="975"/>
      <c r="DYB4" s="975"/>
      <c r="DYC4" s="975"/>
      <c r="DYD4" s="975"/>
      <c r="DYE4" s="975"/>
      <c r="DYF4" s="975"/>
      <c r="DYG4" s="975"/>
      <c r="DYH4" s="975"/>
      <c r="DYI4" s="975"/>
      <c r="DYJ4" s="975"/>
      <c r="DYK4" s="975"/>
      <c r="DYL4" s="975"/>
      <c r="DYM4" s="975"/>
      <c r="DYN4" s="975"/>
      <c r="DYO4" s="975"/>
      <c r="DYP4" s="975"/>
      <c r="DYQ4" s="975"/>
      <c r="DYR4" s="975"/>
      <c r="DYS4" s="975"/>
      <c r="DYT4" s="975"/>
      <c r="DYU4" s="975"/>
      <c r="DYV4" s="975"/>
      <c r="DYW4" s="975"/>
      <c r="DYX4" s="975"/>
      <c r="DYY4" s="975"/>
      <c r="DYZ4" s="975"/>
      <c r="DZA4" s="975"/>
      <c r="DZB4" s="975"/>
      <c r="DZC4" s="975"/>
      <c r="DZD4" s="975"/>
      <c r="DZE4" s="975"/>
      <c r="DZF4" s="975"/>
      <c r="DZG4" s="975"/>
      <c r="DZH4" s="975"/>
      <c r="DZI4" s="975"/>
      <c r="DZJ4" s="975"/>
      <c r="DZK4" s="975"/>
      <c r="DZL4" s="975"/>
      <c r="DZM4" s="975"/>
      <c r="DZN4" s="975"/>
      <c r="DZO4" s="975"/>
      <c r="DZP4" s="975"/>
      <c r="DZQ4" s="975"/>
      <c r="DZR4" s="975"/>
      <c r="DZS4" s="975"/>
      <c r="DZT4" s="975"/>
      <c r="DZU4" s="975"/>
      <c r="DZV4" s="975"/>
      <c r="DZW4" s="975"/>
      <c r="DZX4" s="975"/>
      <c r="DZY4" s="975"/>
      <c r="DZZ4" s="975"/>
      <c r="EAA4" s="975"/>
      <c r="EAB4" s="975"/>
      <c r="EAC4" s="975"/>
      <c r="EAD4" s="975"/>
      <c r="EAE4" s="975"/>
      <c r="EAF4" s="975"/>
      <c r="EAG4" s="975"/>
      <c r="EAH4" s="975"/>
      <c r="EAI4" s="975"/>
      <c r="EAJ4" s="975"/>
      <c r="EAK4" s="975"/>
      <c r="EAL4" s="975"/>
      <c r="EAM4" s="975"/>
      <c r="EAN4" s="975"/>
      <c r="EAO4" s="975"/>
      <c r="EAP4" s="975"/>
      <c r="EAQ4" s="975"/>
      <c r="EAR4" s="975"/>
      <c r="EAS4" s="975"/>
      <c r="EAT4" s="975"/>
      <c r="EAU4" s="975"/>
      <c r="EAV4" s="975"/>
      <c r="EAW4" s="975"/>
      <c r="EAX4" s="975"/>
      <c r="EAY4" s="975"/>
      <c r="EAZ4" s="975"/>
      <c r="EBA4" s="975"/>
      <c r="EBB4" s="975"/>
      <c r="EBC4" s="975"/>
      <c r="EBD4" s="975"/>
      <c r="EBE4" s="975"/>
      <c r="EBF4" s="975"/>
      <c r="EBG4" s="975"/>
      <c r="EBH4" s="975"/>
      <c r="EBI4" s="975"/>
      <c r="EBJ4" s="975"/>
      <c r="EBK4" s="975"/>
      <c r="EBL4" s="975"/>
      <c r="EBM4" s="975"/>
      <c r="EBN4" s="975"/>
      <c r="EBO4" s="975"/>
      <c r="EBP4" s="975"/>
      <c r="EBQ4" s="975"/>
      <c r="EBR4" s="975"/>
      <c r="EBS4" s="975"/>
      <c r="EBT4" s="975"/>
      <c r="EBU4" s="975"/>
      <c r="EBV4" s="975"/>
      <c r="EBW4" s="975"/>
      <c r="EBX4" s="975"/>
      <c r="EBY4" s="975"/>
      <c r="EBZ4" s="975"/>
      <c r="ECA4" s="975"/>
      <c r="ECB4" s="975"/>
      <c r="ECC4" s="975"/>
      <c r="ECD4" s="975"/>
      <c r="ECE4" s="975"/>
      <c r="ECF4" s="975"/>
      <c r="ECG4" s="975"/>
      <c r="ECH4" s="975"/>
      <c r="ECI4" s="975"/>
      <c r="ECJ4" s="975"/>
      <c r="ECK4" s="975"/>
      <c r="ECL4" s="975"/>
      <c r="ECM4" s="975"/>
      <c r="ECN4" s="975"/>
      <c r="ECO4" s="975"/>
      <c r="ECP4" s="975"/>
      <c r="ECQ4" s="975"/>
      <c r="ECR4" s="975"/>
      <c r="ECS4" s="975"/>
      <c r="ECT4" s="975"/>
      <c r="ECU4" s="975"/>
      <c r="ECV4" s="975"/>
      <c r="ECW4" s="975"/>
      <c r="ECX4" s="975"/>
      <c r="ECY4" s="975"/>
      <c r="ECZ4" s="975"/>
      <c r="EDA4" s="975"/>
      <c r="EDB4" s="975"/>
      <c r="EDC4" s="975"/>
      <c r="EDD4" s="975"/>
      <c r="EDE4" s="975"/>
      <c r="EDF4" s="975"/>
      <c r="EDG4" s="975"/>
      <c r="EDH4" s="975"/>
      <c r="EDI4" s="975"/>
      <c r="EDJ4" s="975"/>
      <c r="EDK4" s="975"/>
      <c r="EDL4" s="975"/>
      <c r="EDM4" s="975"/>
      <c r="EDN4" s="975"/>
      <c r="EDO4" s="975"/>
      <c r="EDP4" s="975"/>
      <c r="EDQ4" s="975"/>
      <c r="EDR4" s="975"/>
      <c r="EDS4" s="975"/>
      <c r="EDT4" s="975"/>
      <c r="EDU4" s="975"/>
      <c r="EDV4" s="975"/>
      <c r="EDW4" s="975"/>
      <c r="EDX4" s="975"/>
      <c r="EDY4" s="975"/>
      <c r="EDZ4" s="975"/>
      <c r="EEA4" s="975"/>
      <c r="EEB4" s="975"/>
      <c r="EEC4" s="975"/>
      <c r="EED4" s="975"/>
      <c r="EEE4" s="975"/>
      <c r="EEF4" s="975"/>
      <c r="EEG4" s="975"/>
      <c r="EEH4" s="975"/>
      <c r="EEI4" s="975"/>
      <c r="EEJ4" s="975"/>
      <c r="EEK4" s="975"/>
      <c r="EEL4" s="975"/>
      <c r="EEM4" s="975"/>
      <c r="EEN4" s="975"/>
      <c r="EEO4" s="975"/>
      <c r="EEP4" s="975"/>
      <c r="EEQ4" s="975"/>
      <c r="EER4" s="975"/>
      <c r="EES4" s="975"/>
      <c r="EET4" s="975"/>
      <c r="EEU4" s="975"/>
      <c r="EEV4" s="975"/>
      <c r="EEW4" s="975"/>
      <c r="EEX4" s="975"/>
      <c r="EEY4" s="975"/>
      <c r="EEZ4" s="975"/>
      <c r="EFA4" s="975"/>
      <c r="EFB4" s="975"/>
      <c r="EFC4" s="975"/>
      <c r="EFD4" s="975"/>
      <c r="EFE4" s="975"/>
      <c r="EFF4" s="975"/>
      <c r="EFG4" s="975"/>
      <c r="EFH4" s="975"/>
      <c r="EFI4" s="975"/>
      <c r="EFJ4" s="975"/>
      <c r="EFK4" s="975"/>
      <c r="EFL4" s="975"/>
      <c r="EFM4" s="975"/>
      <c r="EFN4" s="975"/>
      <c r="EFO4" s="975"/>
      <c r="EFP4" s="975"/>
      <c r="EFQ4" s="975"/>
      <c r="EFR4" s="975"/>
      <c r="EFS4" s="975"/>
      <c r="EFT4" s="975"/>
      <c r="EFU4" s="975"/>
      <c r="EFV4" s="975"/>
      <c r="EFW4" s="975"/>
      <c r="EFX4" s="975"/>
      <c r="EFY4" s="975"/>
      <c r="EFZ4" s="975"/>
      <c r="EGA4" s="975"/>
      <c r="EGB4" s="975"/>
      <c r="EGC4" s="975"/>
      <c r="EGD4" s="975"/>
      <c r="EGE4" s="975"/>
      <c r="EGF4" s="975"/>
      <c r="EGG4" s="975"/>
      <c r="EGH4" s="975"/>
      <c r="EGI4" s="975"/>
      <c r="EGJ4" s="975"/>
      <c r="EGK4" s="975"/>
      <c r="EGL4" s="975"/>
      <c r="EGM4" s="975"/>
      <c r="EGN4" s="975"/>
      <c r="EGO4" s="975"/>
      <c r="EGP4" s="975"/>
      <c r="EGQ4" s="975"/>
      <c r="EGR4" s="975"/>
      <c r="EGS4" s="975"/>
      <c r="EGT4" s="975"/>
      <c r="EGU4" s="975"/>
      <c r="EGV4" s="975"/>
      <c r="EGW4" s="975"/>
      <c r="EGX4" s="975"/>
      <c r="EGY4" s="975"/>
      <c r="EGZ4" s="975"/>
      <c r="EHA4" s="975"/>
      <c r="EHB4" s="975"/>
      <c r="EHC4" s="975"/>
      <c r="EHD4" s="975"/>
      <c r="EHE4" s="975"/>
      <c r="EHF4" s="975"/>
      <c r="EHG4" s="975"/>
      <c r="EHH4" s="975"/>
      <c r="EHI4" s="975"/>
      <c r="EHJ4" s="975"/>
      <c r="EHK4" s="975"/>
      <c r="EHL4" s="975"/>
      <c r="EHM4" s="975"/>
      <c r="EHN4" s="975"/>
      <c r="EHO4" s="975"/>
      <c r="EHP4" s="975"/>
      <c r="EHQ4" s="975"/>
      <c r="EHR4" s="975"/>
      <c r="EHS4" s="975"/>
      <c r="EHT4" s="975"/>
      <c r="EHU4" s="975"/>
      <c r="EHV4" s="975"/>
      <c r="EHW4" s="975"/>
      <c r="EHX4" s="975"/>
      <c r="EHY4" s="975"/>
      <c r="EHZ4" s="975"/>
      <c r="EIA4" s="975"/>
      <c r="EIB4" s="975"/>
      <c r="EIC4" s="975"/>
      <c r="EID4" s="975"/>
      <c r="EIE4" s="975"/>
      <c r="EIF4" s="975"/>
      <c r="EIG4" s="975"/>
      <c r="EIH4" s="975"/>
      <c r="EII4" s="975"/>
      <c r="EIJ4" s="975"/>
      <c r="EIK4" s="975"/>
      <c r="EIL4" s="975"/>
      <c r="EIM4" s="975"/>
      <c r="EIN4" s="975"/>
      <c r="EIO4" s="975"/>
      <c r="EIP4" s="975"/>
      <c r="EIQ4" s="975"/>
      <c r="EIR4" s="975"/>
      <c r="EIS4" s="975"/>
      <c r="EIT4" s="975"/>
      <c r="EIU4" s="975"/>
      <c r="EIV4" s="975"/>
      <c r="EIW4" s="975"/>
      <c r="EIX4" s="975"/>
      <c r="EIY4" s="975"/>
      <c r="EIZ4" s="975"/>
      <c r="EJA4" s="975"/>
      <c r="EJB4" s="975"/>
      <c r="EJC4" s="975"/>
      <c r="EJD4" s="975"/>
      <c r="EJE4" s="975"/>
      <c r="EJF4" s="975"/>
      <c r="EJG4" s="975"/>
      <c r="EJH4" s="975"/>
      <c r="EJI4" s="975"/>
      <c r="EJJ4" s="975"/>
      <c r="EJK4" s="975"/>
      <c r="EJL4" s="975"/>
      <c r="EJM4" s="975"/>
      <c r="EJN4" s="975"/>
      <c r="EJO4" s="975"/>
      <c r="EJP4" s="975"/>
      <c r="EJQ4" s="975"/>
      <c r="EJR4" s="975"/>
      <c r="EJS4" s="975"/>
      <c r="EJT4" s="975"/>
      <c r="EJU4" s="975"/>
      <c r="EJV4" s="975"/>
      <c r="EJW4" s="975"/>
      <c r="EJX4" s="975"/>
      <c r="EJY4" s="975"/>
      <c r="EJZ4" s="975"/>
      <c r="EKA4" s="975"/>
      <c r="EKB4" s="975"/>
      <c r="EKC4" s="975"/>
      <c r="EKD4" s="975"/>
      <c r="EKE4" s="975"/>
      <c r="EKF4" s="975"/>
      <c r="EKG4" s="975"/>
      <c r="EKH4" s="975"/>
      <c r="EKI4" s="975"/>
      <c r="EKJ4" s="975"/>
      <c r="EKK4" s="975"/>
      <c r="EKL4" s="975"/>
      <c r="EKM4" s="975"/>
      <c r="EKN4" s="975"/>
      <c r="EKO4" s="975"/>
      <c r="EKP4" s="975"/>
      <c r="EKQ4" s="975"/>
      <c r="EKR4" s="975"/>
      <c r="EKS4" s="975"/>
      <c r="EKT4" s="975"/>
      <c r="EKU4" s="975"/>
      <c r="EKV4" s="975"/>
      <c r="EKW4" s="975"/>
      <c r="EKX4" s="975"/>
      <c r="EKY4" s="975"/>
      <c r="EKZ4" s="975"/>
      <c r="ELA4" s="975"/>
      <c r="ELB4" s="975"/>
      <c r="ELC4" s="975"/>
      <c r="ELD4" s="975"/>
      <c r="ELE4" s="975"/>
      <c r="ELF4" s="975"/>
      <c r="ELG4" s="975"/>
      <c r="ELH4" s="975"/>
      <c r="ELI4" s="975"/>
      <c r="ELJ4" s="975"/>
      <c r="ELK4" s="975"/>
      <c r="ELL4" s="975"/>
      <c r="ELM4" s="975"/>
      <c r="ELN4" s="975"/>
      <c r="ELO4" s="975"/>
      <c r="ELP4" s="975"/>
      <c r="ELQ4" s="975"/>
      <c r="ELR4" s="975"/>
      <c r="ELS4" s="975"/>
      <c r="ELT4" s="975"/>
      <c r="ELU4" s="975"/>
      <c r="ELV4" s="975"/>
      <c r="ELW4" s="975"/>
      <c r="ELX4" s="975"/>
      <c r="ELY4" s="975"/>
      <c r="ELZ4" s="975"/>
      <c r="EMA4" s="975"/>
      <c r="EMB4" s="975"/>
      <c r="EMC4" s="975"/>
      <c r="EMD4" s="975"/>
      <c r="EME4" s="975"/>
      <c r="EMF4" s="975"/>
      <c r="EMG4" s="975"/>
      <c r="EMH4" s="975"/>
      <c r="EMI4" s="975"/>
      <c r="EMJ4" s="975"/>
      <c r="EMK4" s="975"/>
      <c r="EML4" s="975"/>
      <c r="EMM4" s="975"/>
      <c r="EMN4" s="975"/>
      <c r="EMO4" s="975"/>
      <c r="EMP4" s="975"/>
      <c r="EMQ4" s="975"/>
      <c r="EMR4" s="975"/>
      <c r="EMS4" s="975"/>
      <c r="EMT4" s="975"/>
      <c r="EMU4" s="975"/>
      <c r="EMV4" s="975"/>
      <c r="EMW4" s="975"/>
      <c r="EMX4" s="975"/>
      <c r="EMY4" s="975"/>
      <c r="EMZ4" s="975"/>
      <c r="ENA4" s="975"/>
      <c r="ENB4" s="975"/>
      <c r="ENC4" s="975"/>
      <c r="END4" s="975"/>
      <c r="ENE4" s="975"/>
      <c r="ENF4" s="975"/>
      <c r="ENG4" s="975"/>
      <c r="ENH4" s="975"/>
      <c r="ENI4" s="975"/>
      <c r="ENJ4" s="975"/>
      <c r="ENK4" s="975"/>
      <c r="ENL4" s="975"/>
      <c r="ENM4" s="975"/>
      <c r="ENN4" s="975"/>
      <c r="ENO4" s="975"/>
      <c r="ENP4" s="975"/>
      <c r="ENQ4" s="975"/>
      <c r="ENR4" s="975"/>
      <c r="ENS4" s="975"/>
      <c r="ENT4" s="975"/>
      <c r="ENU4" s="975"/>
      <c r="ENV4" s="975"/>
      <c r="ENW4" s="975"/>
      <c r="ENX4" s="975"/>
      <c r="ENY4" s="975"/>
      <c r="ENZ4" s="975"/>
      <c r="EOA4" s="975"/>
      <c r="EOB4" s="975"/>
      <c r="EOC4" s="975"/>
      <c r="EOD4" s="975"/>
      <c r="EOE4" s="975"/>
      <c r="EOF4" s="975"/>
      <c r="EOG4" s="975"/>
      <c r="EOH4" s="975"/>
      <c r="EOI4" s="975"/>
      <c r="EOJ4" s="975"/>
      <c r="EOK4" s="975"/>
      <c r="EOL4" s="975"/>
      <c r="EOM4" s="975"/>
      <c r="EON4" s="975"/>
      <c r="EOO4" s="975"/>
      <c r="EOP4" s="975"/>
      <c r="EOQ4" s="975"/>
      <c r="EOR4" s="975"/>
      <c r="EOS4" s="975"/>
      <c r="EOT4" s="975"/>
      <c r="EOU4" s="975"/>
      <c r="EOV4" s="975"/>
      <c r="EOW4" s="975"/>
      <c r="EOX4" s="975"/>
      <c r="EOY4" s="975"/>
      <c r="EOZ4" s="975"/>
      <c r="EPA4" s="975"/>
      <c r="EPB4" s="975"/>
      <c r="EPC4" s="975"/>
      <c r="EPD4" s="975"/>
      <c r="EPE4" s="975"/>
      <c r="EPF4" s="975"/>
      <c r="EPG4" s="975"/>
      <c r="EPH4" s="975"/>
      <c r="EPI4" s="975"/>
      <c r="EPJ4" s="975"/>
      <c r="EPK4" s="975"/>
      <c r="EPL4" s="975"/>
      <c r="EPM4" s="975"/>
      <c r="EPN4" s="975"/>
      <c r="EPO4" s="975"/>
      <c r="EPP4" s="975"/>
      <c r="EPQ4" s="975"/>
      <c r="EPR4" s="975"/>
      <c r="EPS4" s="975"/>
      <c r="EPT4" s="975"/>
      <c r="EPU4" s="975"/>
      <c r="EPV4" s="975"/>
      <c r="EPW4" s="975"/>
      <c r="EPX4" s="975"/>
      <c r="EPY4" s="975"/>
      <c r="EPZ4" s="975"/>
      <c r="EQA4" s="975"/>
      <c r="EQB4" s="975"/>
      <c r="EQC4" s="975"/>
      <c r="EQD4" s="975"/>
      <c r="EQE4" s="975"/>
      <c r="EQF4" s="975"/>
      <c r="EQG4" s="975"/>
      <c r="EQH4" s="975"/>
      <c r="EQI4" s="975"/>
      <c r="EQJ4" s="975"/>
      <c r="EQK4" s="975"/>
      <c r="EQL4" s="975"/>
      <c r="EQM4" s="975"/>
      <c r="EQN4" s="975"/>
      <c r="EQO4" s="975"/>
      <c r="EQP4" s="975"/>
      <c r="EQQ4" s="975"/>
      <c r="EQR4" s="975"/>
      <c r="EQS4" s="975"/>
      <c r="EQT4" s="975"/>
      <c r="EQU4" s="975"/>
      <c r="EQV4" s="975"/>
      <c r="EQW4" s="975"/>
      <c r="EQX4" s="975"/>
      <c r="EQY4" s="975"/>
      <c r="EQZ4" s="975"/>
      <c r="ERA4" s="975"/>
      <c r="ERB4" s="975"/>
      <c r="ERC4" s="975"/>
      <c r="ERD4" s="975"/>
      <c r="ERE4" s="975"/>
      <c r="ERF4" s="975"/>
      <c r="ERG4" s="975"/>
      <c r="ERH4" s="975"/>
      <c r="ERI4" s="975"/>
      <c r="ERJ4" s="975"/>
      <c r="ERK4" s="975"/>
      <c r="ERL4" s="975"/>
      <c r="ERM4" s="975"/>
      <c r="ERN4" s="975"/>
      <c r="ERO4" s="975"/>
      <c r="ERP4" s="975"/>
      <c r="ERQ4" s="975"/>
      <c r="ERR4" s="975"/>
      <c r="ERS4" s="975"/>
      <c r="ERT4" s="975"/>
      <c r="ERU4" s="975"/>
      <c r="ERV4" s="975"/>
      <c r="ERW4" s="975"/>
      <c r="ERX4" s="975"/>
      <c r="ERY4" s="975"/>
      <c r="ERZ4" s="975"/>
      <c r="ESA4" s="975"/>
      <c r="ESB4" s="975"/>
      <c r="ESC4" s="975"/>
      <c r="ESD4" s="975"/>
      <c r="ESE4" s="975"/>
      <c r="ESF4" s="975"/>
      <c r="ESG4" s="975"/>
      <c r="ESH4" s="975"/>
      <c r="ESI4" s="975"/>
      <c r="ESJ4" s="975"/>
      <c r="ESK4" s="975"/>
      <c r="ESL4" s="975"/>
      <c r="ESM4" s="975"/>
      <c r="ESN4" s="975"/>
      <c r="ESO4" s="975"/>
      <c r="ESP4" s="975"/>
      <c r="ESQ4" s="975"/>
      <c r="ESR4" s="975"/>
      <c r="ESS4" s="975"/>
      <c r="EST4" s="975"/>
      <c r="ESU4" s="975"/>
      <c r="ESV4" s="975"/>
      <c r="ESW4" s="975"/>
      <c r="ESX4" s="975"/>
      <c r="ESY4" s="975"/>
      <c r="ESZ4" s="975"/>
      <c r="ETA4" s="975"/>
      <c r="ETB4" s="975"/>
      <c r="ETC4" s="975"/>
      <c r="ETD4" s="975"/>
      <c r="ETE4" s="975"/>
      <c r="ETF4" s="975"/>
      <c r="ETG4" s="975"/>
      <c r="ETH4" s="975"/>
      <c r="ETI4" s="975"/>
      <c r="ETJ4" s="975"/>
      <c r="ETK4" s="975"/>
      <c r="ETL4" s="975"/>
      <c r="ETM4" s="975"/>
      <c r="ETN4" s="975"/>
      <c r="ETO4" s="975"/>
      <c r="ETP4" s="975"/>
      <c r="ETQ4" s="975"/>
      <c r="ETR4" s="975"/>
      <c r="ETS4" s="975"/>
      <c r="ETT4" s="975"/>
      <c r="ETU4" s="975"/>
      <c r="ETV4" s="975"/>
      <c r="ETW4" s="975"/>
      <c r="ETX4" s="975"/>
      <c r="ETY4" s="975"/>
      <c r="ETZ4" s="975"/>
      <c r="EUA4" s="975"/>
      <c r="EUB4" s="975"/>
      <c r="EUC4" s="975"/>
      <c r="EUD4" s="975"/>
      <c r="EUE4" s="975"/>
      <c r="EUF4" s="975"/>
      <c r="EUG4" s="975"/>
      <c r="EUH4" s="975"/>
      <c r="EUI4" s="975"/>
      <c r="EUJ4" s="975"/>
      <c r="EUK4" s="975"/>
      <c r="EUL4" s="975"/>
      <c r="EUM4" s="975"/>
      <c r="EUN4" s="975"/>
      <c r="EUO4" s="975"/>
      <c r="EUP4" s="975"/>
      <c r="EUQ4" s="975"/>
      <c r="EUR4" s="975"/>
      <c r="EUS4" s="975"/>
      <c r="EUT4" s="975"/>
      <c r="EUU4" s="975"/>
      <c r="EUV4" s="975"/>
      <c r="EUW4" s="975"/>
      <c r="EUX4" s="975"/>
      <c r="EUY4" s="975"/>
      <c r="EUZ4" s="975"/>
      <c r="EVA4" s="975"/>
      <c r="EVB4" s="975"/>
      <c r="EVC4" s="975"/>
      <c r="EVD4" s="975"/>
      <c r="EVE4" s="975"/>
      <c r="EVF4" s="975"/>
      <c r="EVG4" s="975"/>
      <c r="EVH4" s="975"/>
      <c r="EVI4" s="975"/>
      <c r="EVJ4" s="975"/>
      <c r="EVK4" s="975"/>
      <c r="EVL4" s="975"/>
      <c r="EVM4" s="975"/>
      <c r="EVN4" s="975"/>
      <c r="EVO4" s="975"/>
      <c r="EVP4" s="975"/>
      <c r="EVQ4" s="975"/>
      <c r="EVR4" s="975"/>
      <c r="EVS4" s="975"/>
      <c r="EVT4" s="975"/>
      <c r="EVU4" s="975"/>
      <c r="EVV4" s="975"/>
      <c r="EVW4" s="975"/>
      <c r="EVX4" s="975"/>
      <c r="EVY4" s="975"/>
      <c r="EVZ4" s="975"/>
      <c r="EWA4" s="975"/>
      <c r="EWB4" s="975"/>
      <c r="EWC4" s="975"/>
      <c r="EWD4" s="975"/>
      <c r="EWE4" s="975"/>
      <c r="EWF4" s="975"/>
      <c r="EWG4" s="975"/>
      <c r="EWH4" s="975"/>
      <c r="EWI4" s="975"/>
      <c r="EWJ4" s="975"/>
      <c r="EWK4" s="975"/>
      <c r="EWL4" s="975"/>
      <c r="EWM4" s="975"/>
      <c r="EWN4" s="975"/>
      <c r="EWO4" s="975"/>
      <c r="EWP4" s="975"/>
      <c r="EWQ4" s="975"/>
      <c r="EWR4" s="975"/>
      <c r="EWS4" s="975"/>
      <c r="EWT4" s="975"/>
      <c r="EWU4" s="975"/>
      <c r="EWV4" s="975"/>
      <c r="EWW4" s="975"/>
      <c r="EWX4" s="975"/>
      <c r="EWY4" s="975"/>
      <c r="EWZ4" s="975"/>
      <c r="EXA4" s="975"/>
      <c r="EXB4" s="975"/>
      <c r="EXC4" s="975"/>
      <c r="EXD4" s="975"/>
      <c r="EXE4" s="975"/>
      <c r="EXF4" s="975"/>
      <c r="EXG4" s="975"/>
      <c r="EXH4" s="975"/>
      <c r="EXI4" s="975"/>
      <c r="EXJ4" s="975"/>
      <c r="EXK4" s="975"/>
      <c r="EXL4" s="975"/>
      <c r="EXM4" s="975"/>
      <c r="EXN4" s="975"/>
      <c r="EXO4" s="975"/>
      <c r="EXP4" s="975"/>
      <c r="EXQ4" s="975"/>
      <c r="EXR4" s="975"/>
      <c r="EXS4" s="975"/>
      <c r="EXT4" s="975"/>
      <c r="EXU4" s="975"/>
      <c r="EXV4" s="975"/>
      <c r="EXW4" s="975"/>
      <c r="EXX4" s="975"/>
      <c r="EXY4" s="975"/>
      <c r="EXZ4" s="975"/>
      <c r="EYA4" s="975"/>
      <c r="EYB4" s="975"/>
      <c r="EYC4" s="975"/>
      <c r="EYD4" s="975"/>
      <c r="EYE4" s="975"/>
      <c r="EYF4" s="975"/>
      <c r="EYG4" s="975"/>
      <c r="EYH4" s="975"/>
      <c r="EYI4" s="975"/>
      <c r="EYJ4" s="975"/>
      <c r="EYK4" s="975"/>
      <c r="EYL4" s="975"/>
      <c r="EYM4" s="975"/>
      <c r="EYN4" s="975"/>
      <c r="EYO4" s="975"/>
      <c r="EYP4" s="975"/>
      <c r="EYQ4" s="975"/>
      <c r="EYR4" s="975"/>
      <c r="EYS4" s="975"/>
      <c r="EYT4" s="975"/>
      <c r="EYU4" s="975"/>
      <c r="EYV4" s="975"/>
      <c r="EYW4" s="975"/>
      <c r="EYX4" s="975"/>
      <c r="EYY4" s="975"/>
      <c r="EYZ4" s="975"/>
      <c r="EZA4" s="975"/>
      <c r="EZB4" s="975"/>
      <c r="EZC4" s="975"/>
      <c r="EZD4" s="975"/>
      <c r="EZE4" s="975"/>
      <c r="EZF4" s="975"/>
      <c r="EZG4" s="975"/>
      <c r="EZH4" s="975"/>
      <c r="EZI4" s="975"/>
      <c r="EZJ4" s="975"/>
      <c r="EZK4" s="975"/>
      <c r="EZL4" s="975"/>
      <c r="EZM4" s="975"/>
      <c r="EZN4" s="975"/>
      <c r="EZO4" s="975"/>
      <c r="EZP4" s="975"/>
      <c r="EZQ4" s="975"/>
      <c r="EZR4" s="975"/>
      <c r="EZS4" s="975"/>
      <c r="EZT4" s="975"/>
      <c r="EZU4" s="975"/>
      <c r="EZV4" s="975"/>
      <c r="EZW4" s="975"/>
      <c r="EZX4" s="975"/>
      <c r="EZY4" s="975"/>
      <c r="EZZ4" s="975"/>
      <c r="FAA4" s="975"/>
      <c r="FAB4" s="975"/>
      <c r="FAC4" s="975"/>
      <c r="FAD4" s="975"/>
      <c r="FAE4" s="975"/>
      <c r="FAF4" s="975"/>
      <c r="FAG4" s="975"/>
      <c r="FAH4" s="975"/>
      <c r="FAI4" s="975"/>
      <c r="FAJ4" s="975"/>
      <c r="FAK4" s="975"/>
      <c r="FAL4" s="975"/>
      <c r="FAM4" s="975"/>
      <c r="FAN4" s="975"/>
      <c r="FAO4" s="975"/>
      <c r="FAP4" s="975"/>
      <c r="FAQ4" s="975"/>
      <c r="FAR4" s="975"/>
      <c r="FAS4" s="975"/>
      <c r="FAT4" s="975"/>
      <c r="FAU4" s="975"/>
      <c r="FAV4" s="975"/>
      <c r="FAW4" s="975"/>
      <c r="FAX4" s="975"/>
      <c r="FAY4" s="975"/>
      <c r="FAZ4" s="975"/>
      <c r="FBA4" s="975"/>
      <c r="FBB4" s="975"/>
      <c r="FBC4" s="975"/>
      <c r="FBD4" s="975"/>
      <c r="FBE4" s="975"/>
      <c r="FBF4" s="975"/>
      <c r="FBG4" s="975"/>
      <c r="FBH4" s="975"/>
      <c r="FBI4" s="975"/>
      <c r="FBJ4" s="975"/>
      <c r="FBK4" s="975"/>
      <c r="FBL4" s="975"/>
      <c r="FBM4" s="975"/>
      <c r="FBN4" s="975"/>
      <c r="FBO4" s="975"/>
      <c r="FBP4" s="975"/>
      <c r="FBQ4" s="975"/>
      <c r="FBR4" s="975"/>
      <c r="FBS4" s="975"/>
      <c r="FBT4" s="975"/>
      <c r="FBU4" s="975"/>
      <c r="FBV4" s="975"/>
      <c r="FBW4" s="975"/>
      <c r="FBX4" s="975"/>
      <c r="FBY4" s="975"/>
      <c r="FBZ4" s="975"/>
      <c r="FCA4" s="975"/>
      <c r="FCB4" s="975"/>
      <c r="FCC4" s="975"/>
      <c r="FCD4" s="975"/>
      <c r="FCE4" s="975"/>
      <c r="FCF4" s="975"/>
      <c r="FCG4" s="975"/>
      <c r="FCH4" s="975"/>
      <c r="FCI4" s="975"/>
      <c r="FCJ4" s="975"/>
      <c r="FCK4" s="975"/>
      <c r="FCL4" s="975"/>
      <c r="FCM4" s="975"/>
      <c r="FCN4" s="975"/>
      <c r="FCO4" s="975"/>
      <c r="FCP4" s="975"/>
      <c r="FCQ4" s="975"/>
      <c r="FCR4" s="975"/>
      <c r="FCS4" s="975"/>
      <c r="FCT4" s="975"/>
      <c r="FCU4" s="975"/>
      <c r="FCV4" s="975"/>
      <c r="FCW4" s="975"/>
      <c r="FCX4" s="975"/>
      <c r="FCY4" s="975"/>
      <c r="FCZ4" s="975"/>
      <c r="FDA4" s="975"/>
      <c r="FDB4" s="975"/>
      <c r="FDC4" s="975"/>
      <c r="FDD4" s="975"/>
      <c r="FDE4" s="975"/>
      <c r="FDF4" s="975"/>
      <c r="FDG4" s="975"/>
      <c r="FDH4" s="975"/>
      <c r="FDI4" s="975"/>
      <c r="FDJ4" s="975"/>
      <c r="FDK4" s="975"/>
      <c r="FDL4" s="975"/>
      <c r="FDM4" s="975"/>
      <c r="FDN4" s="975"/>
      <c r="FDO4" s="975"/>
      <c r="FDP4" s="975"/>
      <c r="FDQ4" s="975"/>
      <c r="FDR4" s="975"/>
      <c r="FDS4" s="975"/>
      <c r="FDT4" s="975"/>
      <c r="FDU4" s="975"/>
      <c r="FDV4" s="975"/>
      <c r="FDW4" s="975"/>
      <c r="FDX4" s="975"/>
      <c r="FDY4" s="975"/>
      <c r="FDZ4" s="975"/>
      <c r="FEA4" s="975"/>
      <c r="FEB4" s="975"/>
      <c r="FEC4" s="975"/>
      <c r="FED4" s="975"/>
      <c r="FEE4" s="975"/>
      <c r="FEF4" s="975"/>
      <c r="FEG4" s="975"/>
      <c r="FEH4" s="975"/>
      <c r="FEI4" s="975"/>
      <c r="FEJ4" s="975"/>
      <c r="FEK4" s="975"/>
      <c r="FEL4" s="975"/>
      <c r="FEM4" s="975"/>
      <c r="FEN4" s="975"/>
      <c r="FEO4" s="975"/>
      <c r="FEP4" s="975"/>
      <c r="FEQ4" s="975"/>
      <c r="FER4" s="975"/>
      <c r="FES4" s="975"/>
      <c r="FET4" s="975"/>
      <c r="FEU4" s="975"/>
      <c r="FEV4" s="975"/>
      <c r="FEW4" s="975"/>
      <c r="FEX4" s="975"/>
      <c r="FEY4" s="975"/>
      <c r="FEZ4" s="975"/>
      <c r="FFA4" s="975"/>
      <c r="FFB4" s="975"/>
      <c r="FFC4" s="975"/>
      <c r="FFD4" s="975"/>
      <c r="FFE4" s="975"/>
      <c r="FFF4" s="975"/>
      <c r="FFG4" s="975"/>
      <c r="FFH4" s="975"/>
      <c r="FFI4" s="975"/>
      <c r="FFJ4" s="975"/>
      <c r="FFK4" s="975"/>
      <c r="FFL4" s="975"/>
      <c r="FFM4" s="975"/>
      <c r="FFN4" s="975"/>
      <c r="FFO4" s="975"/>
      <c r="FFP4" s="975"/>
      <c r="FFQ4" s="975"/>
      <c r="FFR4" s="975"/>
      <c r="FFS4" s="975"/>
      <c r="FFT4" s="975"/>
      <c r="FFU4" s="975"/>
      <c r="FFV4" s="975"/>
      <c r="FFW4" s="975"/>
      <c r="FFX4" s="975"/>
      <c r="FFY4" s="975"/>
      <c r="FFZ4" s="975"/>
      <c r="FGA4" s="975"/>
      <c r="FGB4" s="975"/>
      <c r="FGC4" s="975"/>
      <c r="FGD4" s="975"/>
      <c r="FGE4" s="975"/>
      <c r="FGF4" s="975"/>
      <c r="FGG4" s="975"/>
      <c r="FGH4" s="975"/>
      <c r="FGI4" s="975"/>
      <c r="FGJ4" s="975"/>
      <c r="FGK4" s="975"/>
      <c r="FGL4" s="975"/>
      <c r="FGM4" s="975"/>
      <c r="FGN4" s="975"/>
      <c r="FGO4" s="975"/>
      <c r="FGP4" s="975"/>
      <c r="FGQ4" s="975"/>
      <c r="FGR4" s="975"/>
      <c r="FGS4" s="975"/>
      <c r="FGT4" s="975"/>
      <c r="FGU4" s="975"/>
      <c r="FGV4" s="975"/>
      <c r="FGW4" s="975"/>
      <c r="FGX4" s="975"/>
      <c r="FGY4" s="975"/>
      <c r="FGZ4" s="975"/>
      <c r="FHA4" s="975"/>
      <c r="FHB4" s="975"/>
      <c r="FHC4" s="975"/>
      <c r="FHD4" s="975"/>
      <c r="FHE4" s="975"/>
      <c r="FHF4" s="975"/>
      <c r="FHG4" s="975"/>
      <c r="FHH4" s="975"/>
      <c r="FHI4" s="975"/>
      <c r="FHJ4" s="975"/>
      <c r="FHK4" s="975"/>
      <c r="FHL4" s="975"/>
      <c r="FHM4" s="975"/>
      <c r="FHN4" s="975"/>
      <c r="FHO4" s="975"/>
      <c r="FHP4" s="975"/>
      <c r="FHQ4" s="975"/>
      <c r="FHR4" s="975"/>
      <c r="FHS4" s="975"/>
      <c r="FHT4" s="975"/>
      <c r="FHU4" s="975"/>
      <c r="FHV4" s="975"/>
      <c r="FHW4" s="975"/>
      <c r="FHX4" s="975"/>
      <c r="FHY4" s="975"/>
      <c r="FHZ4" s="975"/>
      <c r="FIA4" s="975"/>
      <c r="FIB4" s="975"/>
      <c r="FIC4" s="975"/>
      <c r="FID4" s="975"/>
      <c r="FIE4" s="975"/>
      <c r="FIF4" s="975"/>
      <c r="FIG4" s="975"/>
      <c r="FIH4" s="975"/>
      <c r="FII4" s="975"/>
      <c r="FIJ4" s="975"/>
      <c r="FIK4" s="975"/>
      <c r="FIL4" s="975"/>
      <c r="FIM4" s="975"/>
      <c r="FIN4" s="975"/>
      <c r="FIO4" s="975"/>
      <c r="FIP4" s="975"/>
      <c r="FIQ4" s="975"/>
      <c r="FIR4" s="975"/>
      <c r="FIS4" s="975"/>
      <c r="FIT4" s="975"/>
      <c r="FIU4" s="975"/>
      <c r="FIV4" s="975"/>
      <c r="FIW4" s="975"/>
      <c r="FIX4" s="975"/>
      <c r="FIY4" s="975"/>
      <c r="FIZ4" s="975"/>
      <c r="FJA4" s="975"/>
      <c r="FJB4" s="975"/>
      <c r="FJC4" s="975"/>
      <c r="FJD4" s="975"/>
      <c r="FJE4" s="975"/>
      <c r="FJF4" s="975"/>
      <c r="FJG4" s="975"/>
      <c r="FJH4" s="975"/>
      <c r="FJI4" s="975"/>
      <c r="FJJ4" s="975"/>
      <c r="FJK4" s="975"/>
      <c r="FJL4" s="975"/>
      <c r="FJM4" s="975"/>
      <c r="FJN4" s="975"/>
      <c r="FJO4" s="975"/>
      <c r="FJP4" s="975"/>
      <c r="FJQ4" s="975"/>
      <c r="FJR4" s="975"/>
      <c r="FJS4" s="975"/>
      <c r="FJT4" s="975"/>
      <c r="FJU4" s="975"/>
      <c r="FJV4" s="975"/>
      <c r="FJW4" s="975"/>
      <c r="FJX4" s="975"/>
      <c r="FJY4" s="975"/>
      <c r="FJZ4" s="975"/>
      <c r="FKA4" s="975"/>
      <c r="FKB4" s="975"/>
      <c r="FKC4" s="975"/>
      <c r="FKD4" s="975"/>
      <c r="FKE4" s="975"/>
      <c r="FKF4" s="975"/>
      <c r="FKG4" s="975"/>
      <c r="FKH4" s="975"/>
      <c r="FKI4" s="975"/>
      <c r="FKJ4" s="975"/>
      <c r="FKK4" s="975"/>
      <c r="FKL4" s="975"/>
      <c r="FKM4" s="975"/>
      <c r="FKN4" s="975"/>
      <c r="FKO4" s="975"/>
      <c r="FKP4" s="975"/>
      <c r="FKQ4" s="975"/>
      <c r="FKR4" s="975"/>
      <c r="FKS4" s="975"/>
      <c r="FKT4" s="975"/>
      <c r="FKU4" s="975"/>
      <c r="FKV4" s="975"/>
      <c r="FKW4" s="975"/>
      <c r="FKX4" s="975"/>
      <c r="FKY4" s="975"/>
      <c r="FKZ4" s="975"/>
      <c r="FLA4" s="975"/>
      <c r="FLB4" s="975"/>
      <c r="FLC4" s="975"/>
      <c r="FLD4" s="975"/>
      <c r="FLE4" s="975"/>
      <c r="FLF4" s="975"/>
      <c r="FLG4" s="975"/>
      <c r="FLH4" s="975"/>
      <c r="FLI4" s="975"/>
      <c r="FLJ4" s="975"/>
      <c r="FLK4" s="975"/>
      <c r="FLL4" s="975"/>
      <c r="FLM4" s="975"/>
      <c r="FLN4" s="975"/>
      <c r="FLO4" s="975"/>
      <c r="FLP4" s="975"/>
      <c r="FLQ4" s="975"/>
      <c r="FLR4" s="975"/>
      <c r="FLS4" s="975"/>
      <c r="FLT4" s="975"/>
      <c r="FLU4" s="975"/>
      <c r="FLV4" s="975"/>
      <c r="FLW4" s="975"/>
      <c r="FLX4" s="975"/>
      <c r="FLY4" s="975"/>
      <c r="FLZ4" s="975"/>
      <c r="FMA4" s="975"/>
      <c r="FMB4" s="975"/>
      <c r="FMC4" s="975"/>
      <c r="FMD4" s="975"/>
      <c r="FME4" s="975"/>
      <c r="FMF4" s="975"/>
      <c r="FMG4" s="975"/>
      <c r="FMH4" s="975"/>
      <c r="FMI4" s="975"/>
      <c r="FMJ4" s="975"/>
      <c r="FMK4" s="975"/>
      <c r="FML4" s="975"/>
      <c r="FMM4" s="975"/>
      <c r="FMN4" s="975"/>
      <c r="FMO4" s="975"/>
      <c r="FMP4" s="975"/>
      <c r="FMQ4" s="975"/>
      <c r="FMR4" s="975"/>
      <c r="FMS4" s="975"/>
      <c r="FMT4" s="975"/>
      <c r="FMU4" s="975"/>
      <c r="FMV4" s="975"/>
      <c r="FMW4" s="975"/>
      <c r="FMX4" s="975"/>
      <c r="FMY4" s="975"/>
      <c r="FMZ4" s="975"/>
      <c r="FNA4" s="975"/>
      <c r="FNB4" s="975"/>
      <c r="FNC4" s="975"/>
      <c r="FND4" s="975"/>
      <c r="FNE4" s="975"/>
      <c r="FNF4" s="975"/>
      <c r="FNG4" s="975"/>
      <c r="FNH4" s="975"/>
      <c r="FNI4" s="975"/>
      <c r="FNJ4" s="975"/>
      <c r="FNK4" s="975"/>
      <c r="FNL4" s="975"/>
      <c r="FNM4" s="975"/>
      <c r="FNN4" s="975"/>
      <c r="FNO4" s="975"/>
      <c r="FNP4" s="975"/>
      <c r="FNQ4" s="975"/>
      <c r="FNR4" s="975"/>
      <c r="FNS4" s="975"/>
      <c r="FNT4" s="975"/>
      <c r="FNU4" s="975"/>
      <c r="FNV4" s="975"/>
      <c r="FNW4" s="975"/>
      <c r="FNX4" s="975"/>
      <c r="FNY4" s="975"/>
      <c r="FNZ4" s="975"/>
      <c r="FOA4" s="975"/>
      <c r="FOB4" s="975"/>
      <c r="FOC4" s="975"/>
      <c r="FOD4" s="975"/>
      <c r="FOE4" s="975"/>
      <c r="FOF4" s="975"/>
      <c r="FOG4" s="975"/>
      <c r="FOH4" s="975"/>
      <c r="FOI4" s="975"/>
      <c r="FOJ4" s="975"/>
      <c r="FOK4" s="975"/>
      <c r="FOL4" s="975"/>
      <c r="FOM4" s="975"/>
      <c r="FON4" s="975"/>
      <c r="FOO4" s="975"/>
      <c r="FOP4" s="975"/>
      <c r="FOQ4" s="975"/>
      <c r="FOR4" s="975"/>
      <c r="FOS4" s="975"/>
      <c r="FOT4" s="975"/>
      <c r="FOU4" s="975"/>
      <c r="FOV4" s="975"/>
      <c r="FOW4" s="975"/>
      <c r="FOX4" s="975"/>
      <c r="FOY4" s="975"/>
      <c r="FOZ4" s="975"/>
      <c r="FPA4" s="975"/>
      <c r="FPB4" s="975"/>
      <c r="FPC4" s="975"/>
      <c r="FPD4" s="975"/>
      <c r="FPE4" s="975"/>
      <c r="FPF4" s="975"/>
      <c r="FPG4" s="975"/>
      <c r="FPH4" s="975"/>
      <c r="FPI4" s="975"/>
      <c r="FPJ4" s="975"/>
      <c r="FPK4" s="975"/>
      <c r="FPL4" s="975"/>
      <c r="FPM4" s="975"/>
      <c r="FPN4" s="975"/>
      <c r="FPO4" s="975"/>
      <c r="FPP4" s="975"/>
      <c r="FPQ4" s="975"/>
      <c r="FPR4" s="975"/>
      <c r="FPS4" s="975"/>
      <c r="FPT4" s="975"/>
      <c r="FPU4" s="975"/>
      <c r="FPV4" s="975"/>
      <c r="FPW4" s="975"/>
      <c r="FPX4" s="975"/>
      <c r="FPY4" s="975"/>
      <c r="FPZ4" s="975"/>
      <c r="FQA4" s="975"/>
      <c r="FQB4" s="975"/>
      <c r="FQC4" s="975"/>
      <c r="FQD4" s="975"/>
      <c r="FQE4" s="975"/>
      <c r="FQF4" s="975"/>
      <c r="FQG4" s="975"/>
      <c r="FQH4" s="975"/>
      <c r="FQI4" s="975"/>
      <c r="FQJ4" s="975"/>
      <c r="FQK4" s="975"/>
      <c r="FQL4" s="975"/>
      <c r="FQM4" s="975"/>
      <c r="FQN4" s="975"/>
      <c r="FQO4" s="975"/>
      <c r="FQP4" s="975"/>
      <c r="FQQ4" s="975"/>
      <c r="FQR4" s="975"/>
      <c r="FQS4" s="975"/>
      <c r="FQT4" s="975"/>
      <c r="FQU4" s="975"/>
      <c r="FQV4" s="975"/>
      <c r="FQW4" s="975"/>
      <c r="FQX4" s="975"/>
      <c r="FQY4" s="975"/>
      <c r="FQZ4" s="975"/>
      <c r="FRA4" s="975"/>
      <c r="FRB4" s="975"/>
      <c r="FRC4" s="975"/>
      <c r="FRD4" s="975"/>
      <c r="FRE4" s="975"/>
      <c r="FRF4" s="975"/>
      <c r="FRG4" s="975"/>
      <c r="FRH4" s="975"/>
      <c r="FRI4" s="975"/>
      <c r="FRJ4" s="975"/>
      <c r="FRK4" s="975"/>
      <c r="FRL4" s="975"/>
      <c r="FRM4" s="975"/>
      <c r="FRN4" s="975"/>
      <c r="FRO4" s="975"/>
      <c r="FRP4" s="975"/>
      <c r="FRQ4" s="975"/>
      <c r="FRR4" s="975"/>
      <c r="FRS4" s="975"/>
      <c r="FRT4" s="975"/>
      <c r="FRU4" s="975"/>
      <c r="FRV4" s="975"/>
      <c r="FRW4" s="975"/>
      <c r="FRX4" s="975"/>
      <c r="FRY4" s="975"/>
      <c r="FRZ4" s="975"/>
      <c r="FSA4" s="975"/>
      <c r="FSB4" s="975"/>
      <c r="FSC4" s="975"/>
      <c r="FSD4" s="975"/>
      <c r="FSE4" s="975"/>
      <c r="FSF4" s="975"/>
      <c r="FSG4" s="975"/>
      <c r="FSH4" s="975"/>
      <c r="FSI4" s="975"/>
      <c r="FSJ4" s="975"/>
      <c r="FSK4" s="975"/>
      <c r="FSL4" s="975"/>
      <c r="FSM4" s="975"/>
      <c r="FSN4" s="975"/>
      <c r="FSO4" s="975"/>
      <c r="FSP4" s="975"/>
      <c r="FSQ4" s="975"/>
      <c r="FSR4" s="975"/>
      <c r="FSS4" s="975"/>
      <c r="FST4" s="975"/>
      <c r="FSU4" s="975"/>
      <c r="FSV4" s="975"/>
      <c r="FSW4" s="975"/>
      <c r="FSX4" s="975"/>
      <c r="FSY4" s="975"/>
      <c r="FSZ4" s="975"/>
      <c r="FTA4" s="975"/>
      <c r="FTB4" s="975"/>
      <c r="FTC4" s="975"/>
      <c r="FTD4" s="975"/>
      <c r="FTE4" s="975"/>
      <c r="FTF4" s="975"/>
      <c r="FTG4" s="975"/>
      <c r="FTH4" s="975"/>
      <c r="FTI4" s="975"/>
      <c r="FTJ4" s="975"/>
      <c r="FTK4" s="975"/>
      <c r="FTL4" s="975"/>
      <c r="FTM4" s="975"/>
      <c r="FTN4" s="975"/>
      <c r="FTO4" s="975"/>
      <c r="FTP4" s="975"/>
      <c r="FTQ4" s="975"/>
      <c r="FTR4" s="975"/>
      <c r="FTS4" s="975"/>
      <c r="FTT4" s="975"/>
      <c r="FTU4" s="975"/>
      <c r="FTV4" s="975"/>
      <c r="FTW4" s="975"/>
      <c r="FTX4" s="975"/>
      <c r="FTY4" s="975"/>
      <c r="FTZ4" s="975"/>
      <c r="FUA4" s="975"/>
      <c r="FUB4" s="975"/>
      <c r="FUC4" s="975"/>
      <c r="FUD4" s="975"/>
      <c r="FUE4" s="975"/>
      <c r="FUF4" s="975"/>
      <c r="FUG4" s="975"/>
      <c r="FUH4" s="975"/>
      <c r="FUI4" s="975"/>
      <c r="FUJ4" s="975"/>
      <c r="FUK4" s="975"/>
      <c r="FUL4" s="975"/>
      <c r="FUM4" s="975"/>
      <c r="FUN4" s="975"/>
      <c r="FUO4" s="975"/>
      <c r="FUP4" s="975"/>
      <c r="FUQ4" s="975"/>
      <c r="FUR4" s="975"/>
      <c r="FUS4" s="975"/>
      <c r="FUT4" s="975"/>
      <c r="FUU4" s="975"/>
      <c r="FUV4" s="975"/>
      <c r="FUW4" s="975"/>
      <c r="FUX4" s="975"/>
      <c r="FUY4" s="975"/>
      <c r="FUZ4" s="975"/>
      <c r="FVA4" s="975"/>
      <c r="FVB4" s="975"/>
      <c r="FVC4" s="975"/>
      <c r="FVD4" s="975"/>
      <c r="FVE4" s="975"/>
      <c r="FVF4" s="975"/>
      <c r="FVG4" s="975"/>
      <c r="FVH4" s="975"/>
      <c r="FVI4" s="975"/>
      <c r="FVJ4" s="975"/>
      <c r="FVK4" s="975"/>
      <c r="FVL4" s="975"/>
      <c r="FVM4" s="975"/>
      <c r="FVN4" s="975"/>
      <c r="FVO4" s="975"/>
      <c r="FVP4" s="975"/>
      <c r="FVQ4" s="975"/>
      <c r="FVR4" s="975"/>
      <c r="FVS4" s="975"/>
      <c r="FVT4" s="975"/>
      <c r="FVU4" s="975"/>
      <c r="FVV4" s="975"/>
      <c r="FVW4" s="975"/>
      <c r="FVX4" s="975"/>
      <c r="FVY4" s="975"/>
      <c r="FVZ4" s="975"/>
      <c r="FWA4" s="975"/>
      <c r="FWB4" s="975"/>
      <c r="FWC4" s="975"/>
      <c r="FWD4" s="975"/>
      <c r="FWE4" s="975"/>
      <c r="FWF4" s="975"/>
      <c r="FWG4" s="975"/>
      <c r="FWH4" s="975"/>
      <c r="FWI4" s="975"/>
      <c r="FWJ4" s="975"/>
      <c r="FWK4" s="975"/>
      <c r="FWL4" s="975"/>
      <c r="FWM4" s="975"/>
      <c r="FWN4" s="975"/>
      <c r="FWO4" s="975"/>
      <c r="FWP4" s="975"/>
      <c r="FWQ4" s="975"/>
      <c r="FWR4" s="975"/>
      <c r="FWS4" s="975"/>
      <c r="FWT4" s="975"/>
      <c r="FWU4" s="975"/>
      <c r="FWV4" s="975"/>
      <c r="FWW4" s="975"/>
      <c r="FWX4" s="975"/>
      <c r="FWY4" s="975"/>
      <c r="FWZ4" s="975"/>
      <c r="FXA4" s="975"/>
      <c r="FXB4" s="975"/>
      <c r="FXC4" s="975"/>
      <c r="FXD4" s="975"/>
      <c r="FXE4" s="975"/>
      <c r="FXF4" s="975"/>
      <c r="FXG4" s="975"/>
      <c r="FXH4" s="975"/>
      <c r="FXI4" s="975"/>
      <c r="FXJ4" s="975"/>
      <c r="FXK4" s="975"/>
      <c r="FXL4" s="975"/>
      <c r="FXM4" s="975"/>
      <c r="FXN4" s="975"/>
      <c r="FXO4" s="975"/>
      <c r="FXP4" s="975"/>
      <c r="FXQ4" s="975"/>
      <c r="FXR4" s="975"/>
      <c r="FXS4" s="975"/>
      <c r="FXT4" s="975"/>
      <c r="FXU4" s="975"/>
      <c r="FXV4" s="975"/>
      <c r="FXW4" s="975"/>
      <c r="FXX4" s="975"/>
      <c r="FXY4" s="975"/>
      <c r="FXZ4" s="975"/>
      <c r="FYA4" s="975"/>
      <c r="FYB4" s="975"/>
      <c r="FYC4" s="975"/>
      <c r="FYD4" s="975"/>
      <c r="FYE4" s="975"/>
      <c r="FYF4" s="975"/>
      <c r="FYG4" s="975"/>
      <c r="FYH4" s="975"/>
      <c r="FYI4" s="975"/>
      <c r="FYJ4" s="975"/>
      <c r="FYK4" s="975"/>
      <c r="FYL4" s="975"/>
      <c r="FYM4" s="975"/>
      <c r="FYN4" s="975"/>
      <c r="FYO4" s="975"/>
      <c r="FYP4" s="975"/>
      <c r="FYQ4" s="975"/>
      <c r="FYR4" s="975"/>
      <c r="FYS4" s="975"/>
      <c r="FYT4" s="975"/>
      <c r="FYU4" s="975"/>
      <c r="FYV4" s="975"/>
      <c r="FYW4" s="975"/>
      <c r="FYX4" s="975"/>
      <c r="FYY4" s="975"/>
      <c r="FYZ4" s="975"/>
      <c r="FZA4" s="975"/>
      <c r="FZB4" s="975"/>
      <c r="FZC4" s="975"/>
      <c r="FZD4" s="975"/>
      <c r="FZE4" s="975"/>
      <c r="FZF4" s="975"/>
      <c r="FZG4" s="975"/>
      <c r="FZH4" s="975"/>
      <c r="FZI4" s="975"/>
      <c r="FZJ4" s="975"/>
      <c r="FZK4" s="975"/>
      <c r="FZL4" s="975"/>
      <c r="FZM4" s="975"/>
      <c r="FZN4" s="975"/>
      <c r="FZO4" s="975"/>
      <c r="FZP4" s="975"/>
      <c r="FZQ4" s="975"/>
      <c r="FZR4" s="975"/>
      <c r="FZS4" s="975"/>
      <c r="FZT4" s="975"/>
      <c r="FZU4" s="975"/>
      <c r="FZV4" s="975"/>
      <c r="FZW4" s="975"/>
      <c r="FZX4" s="975"/>
      <c r="FZY4" s="975"/>
      <c r="FZZ4" s="975"/>
      <c r="GAA4" s="975"/>
      <c r="GAB4" s="975"/>
      <c r="GAC4" s="975"/>
      <c r="GAD4" s="975"/>
      <c r="GAE4" s="975"/>
      <c r="GAF4" s="975"/>
      <c r="GAG4" s="975"/>
      <c r="GAH4" s="975"/>
      <c r="GAI4" s="975"/>
      <c r="GAJ4" s="975"/>
      <c r="GAK4" s="975"/>
      <c r="GAL4" s="975"/>
      <c r="GAM4" s="975"/>
      <c r="GAN4" s="975"/>
      <c r="GAO4" s="975"/>
      <c r="GAP4" s="975"/>
      <c r="GAQ4" s="975"/>
      <c r="GAR4" s="975"/>
      <c r="GAS4" s="975"/>
      <c r="GAT4" s="975"/>
      <c r="GAU4" s="975"/>
      <c r="GAV4" s="975"/>
      <c r="GAW4" s="975"/>
      <c r="GAX4" s="975"/>
      <c r="GAY4" s="975"/>
      <c r="GAZ4" s="975"/>
      <c r="GBA4" s="975"/>
      <c r="GBB4" s="975"/>
      <c r="GBC4" s="975"/>
      <c r="GBD4" s="975"/>
      <c r="GBE4" s="975"/>
      <c r="GBF4" s="975"/>
      <c r="GBG4" s="975"/>
      <c r="GBH4" s="975"/>
      <c r="GBI4" s="975"/>
      <c r="GBJ4" s="975"/>
      <c r="GBK4" s="975"/>
      <c r="GBL4" s="975"/>
      <c r="GBM4" s="975"/>
      <c r="GBN4" s="975"/>
      <c r="GBO4" s="975"/>
      <c r="GBP4" s="975"/>
      <c r="GBQ4" s="975"/>
      <c r="GBR4" s="975"/>
      <c r="GBS4" s="975"/>
      <c r="GBT4" s="975"/>
      <c r="GBU4" s="975"/>
      <c r="GBV4" s="975"/>
      <c r="GBW4" s="975"/>
      <c r="GBX4" s="975"/>
      <c r="GBY4" s="975"/>
      <c r="GBZ4" s="975"/>
      <c r="GCA4" s="975"/>
      <c r="GCB4" s="975"/>
      <c r="GCC4" s="975"/>
      <c r="GCD4" s="975"/>
      <c r="GCE4" s="975"/>
      <c r="GCF4" s="975"/>
      <c r="GCG4" s="975"/>
      <c r="GCH4" s="975"/>
      <c r="GCI4" s="975"/>
      <c r="GCJ4" s="975"/>
      <c r="GCK4" s="975"/>
      <c r="GCL4" s="975"/>
      <c r="GCM4" s="975"/>
      <c r="GCN4" s="975"/>
      <c r="GCO4" s="975"/>
      <c r="GCP4" s="975"/>
      <c r="GCQ4" s="975"/>
      <c r="GCR4" s="975"/>
      <c r="GCS4" s="975"/>
      <c r="GCT4" s="975"/>
      <c r="GCU4" s="975"/>
      <c r="GCV4" s="975"/>
      <c r="GCW4" s="975"/>
      <c r="GCX4" s="975"/>
      <c r="GCY4" s="975"/>
      <c r="GCZ4" s="975"/>
      <c r="GDA4" s="975"/>
      <c r="GDB4" s="975"/>
      <c r="GDC4" s="975"/>
      <c r="GDD4" s="975"/>
      <c r="GDE4" s="975"/>
      <c r="GDF4" s="975"/>
      <c r="GDG4" s="975"/>
      <c r="GDH4" s="975"/>
      <c r="GDI4" s="975"/>
      <c r="GDJ4" s="975"/>
      <c r="GDK4" s="975"/>
      <c r="GDL4" s="975"/>
      <c r="GDM4" s="975"/>
      <c r="GDN4" s="975"/>
      <c r="GDO4" s="975"/>
      <c r="GDP4" s="975"/>
      <c r="GDQ4" s="975"/>
      <c r="GDR4" s="975"/>
      <c r="GDS4" s="975"/>
      <c r="GDT4" s="975"/>
      <c r="GDU4" s="975"/>
      <c r="GDV4" s="975"/>
      <c r="GDW4" s="975"/>
      <c r="GDX4" s="975"/>
      <c r="GDY4" s="975"/>
      <c r="GDZ4" s="975"/>
      <c r="GEA4" s="975"/>
      <c r="GEB4" s="975"/>
      <c r="GEC4" s="975"/>
      <c r="GED4" s="975"/>
      <c r="GEE4" s="975"/>
      <c r="GEF4" s="975"/>
      <c r="GEG4" s="975"/>
      <c r="GEH4" s="975"/>
      <c r="GEI4" s="975"/>
      <c r="GEJ4" s="975"/>
      <c r="GEK4" s="975"/>
      <c r="GEL4" s="975"/>
      <c r="GEM4" s="975"/>
      <c r="GEN4" s="975"/>
      <c r="GEO4" s="975"/>
      <c r="GEP4" s="975"/>
      <c r="GEQ4" s="975"/>
      <c r="GER4" s="975"/>
      <c r="GES4" s="975"/>
      <c r="GET4" s="975"/>
      <c r="GEU4" s="975"/>
      <c r="GEV4" s="975"/>
      <c r="GEW4" s="975"/>
      <c r="GEX4" s="975"/>
      <c r="GEY4" s="975"/>
      <c r="GEZ4" s="975"/>
      <c r="GFA4" s="975"/>
      <c r="GFB4" s="975"/>
      <c r="GFC4" s="975"/>
      <c r="GFD4" s="975"/>
      <c r="GFE4" s="975"/>
      <c r="GFF4" s="975"/>
      <c r="GFG4" s="975"/>
      <c r="GFH4" s="975"/>
      <c r="GFI4" s="975"/>
      <c r="GFJ4" s="975"/>
      <c r="GFK4" s="975"/>
      <c r="GFL4" s="975"/>
      <c r="GFM4" s="975"/>
      <c r="GFN4" s="975"/>
      <c r="GFO4" s="975"/>
      <c r="GFP4" s="975"/>
      <c r="GFQ4" s="975"/>
      <c r="GFR4" s="975"/>
      <c r="GFS4" s="975"/>
      <c r="GFT4" s="975"/>
      <c r="GFU4" s="975"/>
      <c r="GFV4" s="975"/>
      <c r="GFW4" s="975"/>
      <c r="GFX4" s="975"/>
      <c r="GFY4" s="975"/>
      <c r="GFZ4" s="975"/>
      <c r="GGA4" s="975"/>
      <c r="GGB4" s="975"/>
      <c r="GGC4" s="975"/>
      <c r="GGD4" s="975"/>
      <c r="GGE4" s="975"/>
      <c r="GGF4" s="975"/>
      <c r="GGG4" s="975"/>
      <c r="GGH4" s="975"/>
      <c r="GGI4" s="975"/>
      <c r="GGJ4" s="975"/>
      <c r="GGK4" s="975"/>
      <c r="GGL4" s="975"/>
      <c r="GGM4" s="975"/>
      <c r="GGN4" s="975"/>
      <c r="GGO4" s="975"/>
      <c r="GGP4" s="975"/>
      <c r="GGQ4" s="975"/>
      <c r="GGR4" s="975"/>
      <c r="GGS4" s="975"/>
      <c r="GGT4" s="975"/>
      <c r="GGU4" s="975"/>
      <c r="GGV4" s="975"/>
      <c r="GGW4" s="975"/>
      <c r="GGX4" s="975"/>
      <c r="GGY4" s="975"/>
      <c r="GGZ4" s="975"/>
      <c r="GHA4" s="975"/>
      <c r="GHB4" s="975"/>
      <c r="GHC4" s="975"/>
      <c r="GHD4" s="975"/>
      <c r="GHE4" s="975"/>
      <c r="GHF4" s="975"/>
      <c r="GHG4" s="975"/>
      <c r="GHH4" s="975"/>
      <c r="GHI4" s="975"/>
      <c r="GHJ4" s="975"/>
      <c r="GHK4" s="975"/>
      <c r="GHL4" s="975"/>
      <c r="GHM4" s="975"/>
      <c r="GHN4" s="975"/>
      <c r="GHO4" s="975"/>
      <c r="GHP4" s="975"/>
      <c r="GHQ4" s="975"/>
      <c r="GHR4" s="975"/>
      <c r="GHS4" s="975"/>
      <c r="GHT4" s="975"/>
      <c r="GHU4" s="975"/>
      <c r="GHV4" s="975"/>
      <c r="GHW4" s="975"/>
      <c r="GHX4" s="975"/>
      <c r="GHY4" s="975"/>
      <c r="GHZ4" s="975"/>
      <c r="GIA4" s="975"/>
      <c r="GIB4" s="975"/>
      <c r="GIC4" s="975"/>
      <c r="GID4" s="975"/>
      <c r="GIE4" s="975"/>
      <c r="GIF4" s="975"/>
      <c r="GIG4" s="975"/>
      <c r="GIH4" s="975"/>
      <c r="GII4" s="975"/>
      <c r="GIJ4" s="975"/>
      <c r="GIK4" s="975"/>
      <c r="GIL4" s="975"/>
      <c r="GIM4" s="975"/>
      <c r="GIN4" s="975"/>
      <c r="GIO4" s="975"/>
      <c r="GIP4" s="975"/>
      <c r="GIQ4" s="975"/>
      <c r="GIR4" s="975"/>
      <c r="GIS4" s="975"/>
      <c r="GIT4" s="975"/>
      <c r="GIU4" s="975"/>
      <c r="GIV4" s="975"/>
      <c r="GIW4" s="975"/>
      <c r="GIX4" s="975"/>
      <c r="GIY4" s="975"/>
      <c r="GIZ4" s="975"/>
      <c r="GJA4" s="975"/>
      <c r="GJB4" s="975"/>
      <c r="GJC4" s="975"/>
      <c r="GJD4" s="975"/>
      <c r="GJE4" s="975"/>
      <c r="GJF4" s="975"/>
      <c r="GJG4" s="975"/>
      <c r="GJH4" s="975"/>
      <c r="GJI4" s="975"/>
      <c r="GJJ4" s="975"/>
      <c r="GJK4" s="975"/>
      <c r="GJL4" s="975"/>
      <c r="GJM4" s="975"/>
      <c r="GJN4" s="975"/>
      <c r="GJO4" s="975"/>
      <c r="GJP4" s="975"/>
      <c r="GJQ4" s="975"/>
      <c r="GJR4" s="975"/>
      <c r="GJS4" s="975"/>
      <c r="GJT4" s="975"/>
      <c r="GJU4" s="975"/>
      <c r="GJV4" s="975"/>
      <c r="GJW4" s="975"/>
      <c r="GJX4" s="975"/>
      <c r="GJY4" s="975"/>
      <c r="GJZ4" s="975"/>
      <c r="GKA4" s="975"/>
      <c r="GKB4" s="975"/>
      <c r="GKC4" s="975"/>
      <c r="GKD4" s="975"/>
      <c r="GKE4" s="975"/>
      <c r="GKF4" s="975"/>
      <c r="GKG4" s="975"/>
      <c r="GKH4" s="975"/>
      <c r="GKI4" s="975"/>
      <c r="GKJ4" s="975"/>
      <c r="GKK4" s="975"/>
      <c r="GKL4" s="975"/>
      <c r="GKM4" s="975"/>
      <c r="GKN4" s="975"/>
      <c r="GKO4" s="975"/>
      <c r="GKP4" s="975"/>
      <c r="GKQ4" s="975"/>
      <c r="GKR4" s="975"/>
      <c r="GKS4" s="975"/>
      <c r="GKT4" s="975"/>
      <c r="GKU4" s="975"/>
      <c r="GKV4" s="975"/>
      <c r="GKW4" s="975"/>
      <c r="GKX4" s="975"/>
      <c r="GKY4" s="975"/>
      <c r="GKZ4" s="975"/>
      <c r="GLA4" s="975"/>
      <c r="GLB4" s="975"/>
      <c r="GLC4" s="975"/>
      <c r="GLD4" s="975"/>
      <c r="GLE4" s="975"/>
      <c r="GLF4" s="975"/>
      <c r="GLG4" s="975"/>
      <c r="GLH4" s="975"/>
      <c r="GLI4" s="975"/>
      <c r="GLJ4" s="975"/>
      <c r="GLK4" s="975"/>
      <c r="GLL4" s="975"/>
      <c r="GLM4" s="975"/>
      <c r="GLN4" s="975"/>
      <c r="GLO4" s="975"/>
      <c r="GLP4" s="975"/>
      <c r="GLQ4" s="975"/>
      <c r="GLR4" s="975"/>
      <c r="GLS4" s="975"/>
      <c r="GLT4" s="975"/>
      <c r="GLU4" s="975"/>
      <c r="GLV4" s="975"/>
      <c r="GLW4" s="975"/>
      <c r="GLX4" s="975"/>
      <c r="GLY4" s="975"/>
      <c r="GLZ4" s="975"/>
      <c r="GMA4" s="975"/>
      <c r="GMB4" s="975"/>
      <c r="GMC4" s="975"/>
      <c r="GMD4" s="975"/>
      <c r="GME4" s="975"/>
      <c r="GMF4" s="975"/>
      <c r="GMG4" s="975"/>
      <c r="GMH4" s="975"/>
      <c r="GMI4" s="975"/>
      <c r="GMJ4" s="975"/>
      <c r="GMK4" s="975"/>
      <c r="GML4" s="975"/>
      <c r="GMM4" s="975"/>
      <c r="GMN4" s="975"/>
      <c r="GMO4" s="975"/>
      <c r="GMP4" s="975"/>
      <c r="GMQ4" s="975"/>
      <c r="GMR4" s="975"/>
      <c r="GMS4" s="975"/>
      <c r="GMT4" s="975"/>
      <c r="GMU4" s="975"/>
      <c r="GMV4" s="975"/>
      <c r="GMW4" s="975"/>
      <c r="GMX4" s="975"/>
      <c r="GMY4" s="975"/>
      <c r="GMZ4" s="975"/>
      <c r="GNA4" s="975"/>
      <c r="GNB4" s="975"/>
      <c r="GNC4" s="975"/>
      <c r="GND4" s="975"/>
      <c r="GNE4" s="975"/>
      <c r="GNF4" s="975"/>
      <c r="GNG4" s="975"/>
      <c r="GNH4" s="975"/>
      <c r="GNI4" s="975"/>
      <c r="GNJ4" s="975"/>
      <c r="GNK4" s="975"/>
      <c r="GNL4" s="975"/>
      <c r="GNM4" s="975"/>
      <c r="GNN4" s="975"/>
      <c r="GNO4" s="975"/>
      <c r="GNP4" s="975"/>
      <c r="GNQ4" s="975"/>
      <c r="GNR4" s="975"/>
      <c r="GNS4" s="975"/>
      <c r="GNT4" s="975"/>
      <c r="GNU4" s="975"/>
      <c r="GNV4" s="975"/>
      <c r="GNW4" s="975"/>
      <c r="GNX4" s="975"/>
      <c r="GNY4" s="975"/>
      <c r="GNZ4" s="975"/>
      <c r="GOA4" s="975"/>
      <c r="GOB4" s="975"/>
      <c r="GOC4" s="975"/>
      <c r="GOD4" s="975"/>
      <c r="GOE4" s="975"/>
      <c r="GOF4" s="975"/>
      <c r="GOG4" s="975"/>
      <c r="GOH4" s="975"/>
      <c r="GOI4" s="975"/>
      <c r="GOJ4" s="975"/>
      <c r="GOK4" s="975"/>
      <c r="GOL4" s="975"/>
      <c r="GOM4" s="975"/>
      <c r="GON4" s="975"/>
      <c r="GOO4" s="975"/>
      <c r="GOP4" s="975"/>
      <c r="GOQ4" s="975"/>
      <c r="GOR4" s="975"/>
      <c r="GOS4" s="975"/>
      <c r="GOT4" s="975"/>
      <c r="GOU4" s="975"/>
      <c r="GOV4" s="975"/>
      <c r="GOW4" s="975"/>
      <c r="GOX4" s="975"/>
      <c r="GOY4" s="975"/>
      <c r="GOZ4" s="975"/>
      <c r="GPA4" s="975"/>
      <c r="GPB4" s="975"/>
      <c r="GPC4" s="975"/>
      <c r="GPD4" s="975"/>
      <c r="GPE4" s="975"/>
      <c r="GPF4" s="975"/>
      <c r="GPG4" s="975"/>
      <c r="GPH4" s="975"/>
      <c r="GPI4" s="975"/>
      <c r="GPJ4" s="975"/>
      <c r="GPK4" s="975"/>
      <c r="GPL4" s="975"/>
      <c r="GPM4" s="975"/>
      <c r="GPN4" s="975"/>
      <c r="GPO4" s="975"/>
      <c r="GPP4" s="975"/>
      <c r="GPQ4" s="975"/>
      <c r="GPR4" s="975"/>
      <c r="GPS4" s="975"/>
      <c r="GPT4" s="975"/>
      <c r="GPU4" s="975"/>
      <c r="GPV4" s="975"/>
      <c r="GPW4" s="975"/>
      <c r="GPX4" s="975"/>
      <c r="GPY4" s="975"/>
      <c r="GPZ4" s="975"/>
      <c r="GQA4" s="975"/>
      <c r="GQB4" s="975"/>
      <c r="GQC4" s="975"/>
      <c r="GQD4" s="975"/>
      <c r="GQE4" s="975"/>
      <c r="GQF4" s="975"/>
      <c r="GQG4" s="975"/>
      <c r="GQH4" s="975"/>
      <c r="GQI4" s="975"/>
      <c r="GQJ4" s="975"/>
      <c r="GQK4" s="975"/>
      <c r="GQL4" s="975"/>
      <c r="GQM4" s="975"/>
      <c r="GQN4" s="975"/>
      <c r="GQO4" s="975"/>
      <c r="GQP4" s="975"/>
      <c r="GQQ4" s="975"/>
      <c r="GQR4" s="975"/>
      <c r="GQS4" s="975"/>
      <c r="GQT4" s="975"/>
      <c r="GQU4" s="975"/>
      <c r="GQV4" s="975"/>
      <c r="GQW4" s="975"/>
      <c r="GQX4" s="975"/>
      <c r="GQY4" s="975"/>
      <c r="GQZ4" s="975"/>
      <c r="GRA4" s="975"/>
      <c r="GRB4" s="975"/>
      <c r="GRC4" s="975"/>
      <c r="GRD4" s="975"/>
      <c r="GRE4" s="975"/>
      <c r="GRF4" s="975"/>
      <c r="GRG4" s="975"/>
      <c r="GRH4" s="975"/>
      <c r="GRI4" s="975"/>
      <c r="GRJ4" s="975"/>
      <c r="GRK4" s="975"/>
      <c r="GRL4" s="975"/>
      <c r="GRM4" s="975"/>
      <c r="GRN4" s="975"/>
      <c r="GRO4" s="975"/>
      <c r="GRP4" s="975"/>
      <c r="GRQ4" s="975"/>
      <c r="GRR4" s="975"/>
      <c r="GRS4" s="975"/>
      <c r="GRT4" s="975"/>
      <c r="GRU4" s="975"/>
      <c r="GRV4" s="975"/>
      <c r="GRW4" s="975"/>
      <c r="GRX4" s="975"/>
      <c r="GRY4" s="975"/>
      <c r="GRZ4" s="975"/>
      <c r="GSA4" s="975"/>
      <c r="GSB4" s="975"/>
      <c r="GSC4" s="975"/>
      <c r="GSD4" s="975"/>
      <c r="GSE4" s="975"/>
      <c r="GSF4" s="975"/>
      <c r="GSG4" s="975"/>
      <c r="GSH4" s="975"/>
      <c r="GSI4" s="975"/>
      <c r="GSJ4" s="975"/>
      <c r="GSK4" s="975"/>
      <c r="GSL4" s="975"/>
      <c r="GSM4" s="975"/>
      <c r="GSN4" s="975"/>
      <c r="GSO4" s="975"/>
      <c r="GSP4" s="975"/>
      <c r="GSQ4" s="975"/>
      <c r="GSR4" s="975"/>
      <c r="GSS4" s="975"/>
      <c r="GST4" s="975"/>
      <c r="GSU4" s="975"/>
      <c r="GSV4" s="975"/>
      <c r="GSW4" s="975"/>
      <c r="GSX4" s="975"/>
      <c r="GSY4" s="975"/>
      <c r="GSZ4" s="975"/>
      <c r="GTA4" s="975"/>
      <c r="GTB4" s="975"/>
      <c r="GTC4" s="975"/>
      <c r="GTD4" s="975"/>
      <c r="GTE4" s="975"/>
      <c r="GTF4" s="975"/>
      <c r="GTG4" s="975"/>
      <c r="GTH4" s="975"/>
      <c r="GTI4" s="975"/>
      <c r="GTJ4" s="975"/>
      <c r="GTK4" s="975"/>
      <c r="GTL4" s="975"/>
      <c r="GTM4" s="975"/>
      <c r="GTN4" s="975"/>
      <c r="GTO4" s="975"/>
      <c r="GTP4" s="975"/>
      <c r="GTQ4" s="975"/>
      <c r="GTR4" s="975"/>
      <c r="GTS4" s="975"/>
      <c r="GTT4" s="975"/>
      <c r="GTU4" s="975"/>
      <c r="GTV4" s="975"/>
      <c r="GTW4" s="975"/>
      <c r="GTX4" s="975"/>
      <c r="GTY4" s="975"/>
      <c r="GTZ4" s="975"/>
      <c r="GUA4" s="975"/>
      <c r="GUB4" s="975"/>
      <c r="GUC4" s="975"/>
      <c r="GUD4" s="975"/>
      <c r="GUE4" s="975"/>
      <c r="GUF4" s="975"/>
      <c r="GUG4" s="975"/>
      <c r="GUH4" s="975"/>
      <c r="GUI4" s="975"/>
      <c r="GUJ4" s="975"/>
      <c r="GUK4" s="975"/>
      <c r="GUL4" s="975"/>
      <c r="GUM4" s="975"/>
      <c r="GUN4" s="975"/>
      <c r="GUO4" s="975"/>
      <c r="GUP4" s="975"/>
      <c r="GUQ4" s="975"/>
      <c r="GUR4" s="975"/>
      <c r="GUS4" s="975"/>
      <c r="GUT4" s="975"/>
      <c r="GUU4" s="975"/>
      <c r="GUV4" s="975"/>
      <c r="GUW4" s="975"/>
      <c r="GUX4" s="975"/>
      <c r="GUY4" s="975"/>
      <c r="GUZ4" s="975"/>
      <c r="GVA4" s="975"/>
      <c r="GVB4" s="975"/>
      <c r="GVC4" s="975"/>
      <c r="GVD4" s="975"/>
      <c r="GVE4" s="975"/>
      <c r="GVF4" s="975"/>
      <c r="GVG4" s="975"/>
      <c r="GVH4" s="975"/>
      <c r="GVI4" s="975"/>
      <c r="GVJ4" s="975"/>
      <c r="GVK4" s="975"/>
      <c r="GVL4" s="975"/>
      <c r="GVM4" s="975"/>
      <c r="GVN4" s="975"/>
      <c r="GVO4" s="975"/>
      <c r="GVP4" s="975"/>
      <c r="GVQ4" s="975"/>
      <c r="GVR4" s="975"/>
      <c r="GVS4" s="975"/>
      <c r="GVT4" s="975"/>
      <c r="GVU4" s="975"/>
      <c r="GVV4" s="975"/>
      <c r="GVW4" s="975"/>
      <c r="GVX4" s="975"/>
      <c r="GVY4" s="975"/>
      <c r="GVZ4" s="975"/>
      <c r="GWA4" s="975"/>
      <c r="GWB4" s="975"/>
      <c r="GWC4" s="975"/>
      <c r="GWD4" s="975"/>
      <c r="GWE4" s="975"/>
      <c r="GWF4" s="975"/>
      <c r="GWG4" s="975"/>
      <c r="GWH4" s="975"/>
      <c r="GWI4" s="975"/>
      <c r="GWJ4" s="975"/>
      <c r="GWK4" s="975"/>
      <c r="GWL4" s="975"/>
      <c r="GWM4" s="975"/>
      <c r="GWN4" s="975"/>
      <c r="GWO4" s="975"/>
      <c r="GWP4" s="975"/>
      <c r="GWQ4" s="975"/>
      <c r="GWR4" s="975"/>
      <c r="GWS4" s="975"/>
      <c r="GWT4" s="975"/>
      <c r="GWU4" s="975"/>
      <c r="GWV4" s="975"/>
      <c r="GWW4" s="975"/>
      <c r="GWX4" s="975"/>
      <c r="GWY4" s="975"/>
      <c r="GWZ4" s="975"/>
      <c r="GXA4" s="975"/>
      <c r="GXB4" s="975"/>
      <c r="GXC4" s="975"/>
      <c r="GXD4" s="975"/>
      <c r="GXE4" s="975"/>
      <c r="GXF4" s="975"/>
      <c r="GXG4" s="975"/>
      <c r="GXH4" s="975"/>
      <c r="GXI4" s="975"/>
      <c r="GXJ4" s="975"/>
      <c r="GXK4" s="975"/>
      <c r="GXL4" s="975"/>
      <c r="GXM4" s="975"/>
      <c r="GXN4" s="975"/>
      <c r="GXO4" s="975"/>
      <c r="GXP4" s="975"/>
      <c r="GXQ4" s="975"/>
      <c r="GXR4" s="975"/>
      <c r="GXS4" s="975"/>
      <c r="GXT4" s="975"/>
      <c r="GXU4" s="975"/>
      <c r="GXV4" s="975"/>
      <c r="GXW4" s="975"/>
      <c r="GXX4" s="975"/>
      <c r="GXY4" s="975"/>
      <c r="GXZ4" s="975"/>
      <c r="GYA4" s="975"/>
      <c r="GYB4" s="975"/>
      <c r="GYC4" s="975"/>
      <c r="GYD4" s="975"/>
      <c r="GYE4" s="975"/>
      <c r="GYF4" s="975"/>
      <c r="GYG4" s="975"/>
      <c r="GYH4" s="975"/>
      <c r="GYI4" s="975"/>
      <c r="GYJ4" s="975"/>
      <c r="GYK4" s="975"/>
      <c r="GYL4" s="975"/>
      <c r="GYM4" s="975"/>
      <c r="GYN4" s="975"/>
      <c r="GYO4" s="975"/>
      <c r="GYP4" s="975"/>
      <c r="GYQ4" s="975"/>
      <c r="GYR4" s="975"/>
      <c r="GYS4" s="975"/>
      <c r="GYT4" s="975"/>
      <c r="GYU4" s="975"/>
      <c r="GYV4" s="975"/>
      <c r="GYW4" s="975"/>
      <c r="GYX4" s="975"/>
      <c r="GYY4" s="975"/>
      <c r="GYZ4" s="975"/>
      <c r="GZA4" s="975"/>
      <c r="GZB4" s="975"/>
      <c r="GZC4" s="975"/>
      <c r="GZD4" s="975"/>
      <c r="GZE4" s="975"/>
      <c r="GZF4" s="975"/>
      <c r="GZG4" s="975"/>
      <c r="GZH4" s="975"/>
      <c r="GZI4" s="975"/>
      <c r="GZJ4" s="975"/>
      <c r="GZK4" s="975"/>
      <c r="GZL4" s="975"/>
      <c r="GZM4" s="975"/>
      <c r="GZN4" s="975"/>
      <c r="GZO4" s="975"/>
      <c r="GZP4" s="975"/>
      <c r="GZQ4" s="975"/>
      <c r="GZR4" s="975"/>
      <c r="GZS4" s="975"/>
      <c r="GZT4" s="975"/>
      <c r="GZU4" s="975"/>
      <c r="GZV4" s="975"/>
      <c r="GZW4" s="975"/>
      <c r="GZX4" s="975"/>
      <c r="GZY4" s="975"/>
      <c r="GZZ4" s="975"/>
      <c r="HAA4" s="975"/>
      <c r="HAB4" s="975"/>
      <c r="HAC4" s="975"/>
      <c r="HAD4" s="975"/>
      <c r="HAE4" s="975"/>
      <c r="HAF4" s="975"/>
      <c r="HAG4" s="975"/>
      <c r="HAH4" s="975"/>
      <c r="HAI4" s="975"/>
      <c r="HAJ4" s="975"/>
      <c r="HAK4" s="975"/>
      <c r="HAL4" s="975"/>
      <c r="HAM4" s="975"/>
      <c r="HAN4" s="975"/>
      <c r="HAO4" s="975"/>
      <c r="HAP4" s="975"/>
      <c r="HAQ4" s="975"/>
      <c r="HAR4" s="975"/>
      <c r="HAS4" s="975"/>
      <c r="HAT4" s="975"/>
      <c r="HAU4" s="975"/>
      <c r="HAV4" s="975"/>
      <c r="HAW4" s="975"/>
      <c r="HAX4" s="975"/>
      <c r="HAY4" s="975"/>
      <c r="HAZ4" s="975"/>
      <c r="HBA4" s="975"/>
      <c r="HBB4" s="975"/>
      <c r="HBC4" s="975"/>
      <c r="HBD4" s="975"/>
      <c r="HBE4" s="975"/>
      <c r="HBF4" s="975"/>
      <c r="HBG4" s="975"/>
      <c r="HBH4" s="975"/>
      <c r="HBI4" s="975"/>
      <c r="HBJ4" s="975"/>
      <c r="HBK4" s="975"/>
      <c r="HBL4" s="975"/>
      <c r="HBM4" s="975"/>
      <c r="HBN4" s="975"/>
      <c r="HBO4" s="975"/>
      <c r="HBP4" s="975"/>
      <c r="HBQ4" s="975"/>
      <c r="HBR4" s="975"/>
      <c r="HBS4" s="975"/>
      <c r="HBT4" s="975"/>
      <c r="HBU4" s="975"/>
      <c r="HBV4" s="975"/>
      <c r="HBW4" s="975"/>
      <c r="HBX4" s="975"/>
      <c r="HBY4" s="975"/>
      <c r="HBZ4" s="975"/>
      <c r="HCA4" s="975"/>
      <c r="HCB4" s="975"/>
      <c r="HCC4" s="975"/>
      <c r="HCD4" s="975"/>
      <c r="HCE4" s="975"/>
      <c r="HCF4" s="975"/>
      <c r="HCG4" s="975"/>
      <c r="HCH4" s="975"/>
      <c r="HCI4" s="975"/>
      <c r="HCJ4" s="975"/>
      <c r="HCK4" s="975"/>
      <c r="HCL4" s="975"/>
      <c r="HCM4" s="975"/>
      <c r="HCN4" s="975"/>
      <c r="HCO4" s="975"/>
      <c r="HCP4" s="975"/>
      <c r="HCQ4" s="975"/>
      <c r="HCR4" s="975"/>
      <c r="HCS4" s="975"/>
      <c r="HCT4" s="975"/>
      <c r="HCU4" s="975"/>
      <c r="HCV4" s="975"/>
      <c r="HCW4" s="975"/>
      <c r="HCX4" s="975"/>
      <c r="HCY4" s="975"/>
      <c r="HCZ4" s="975"/>
      <c r="HDA4" s="975"/>
      <c r="HDB4" s="975"/>
      <c r="HDC4" s="975"/>
      <c r="HDD4" s="975"/>
      <c r="HDE4" s="975"/>
      <c r="HDF4" s="975"/>
      <c r="HDG4" s="975"/>
      <c r="HDH4" s="975"/>
      <c r="HDI4" s="975"/>
      <c r="HDJ4" s="975"/>
      <c r="HDK4" s="975"/>
      <c r="HDL4" s="975"/>
      <c r="HDM4" s="975"/>
      <c r="HDN4" s="975"/>
      <c r="HDO4" s="975"/>
      <c r="HDP4" s="975"/>
      <c r="HDQ4" s="975"/>
      <c r="HDR4" s="975"/>
      <c r="HDS4" s="975"/>
      <c r="HDT4" s="975"/>
      <c r="HDU4" s="975"/>
      <c r="HDV4" s="975"/>
      <c r="HDW4" s="975"/>
      <c r="HDX4" s="975"/>
      <c r="HDY4" s="975"/>
      <c r="HDZ4" s="975"/>
      <c r="HEA4" s="975"/>
      <c r="HEB4" s="975"/>
      <c r="HEC4" s="975"/>
      <c r="HED4" s="975"/>
      <c r="HEE4" s="975"/>
      <c r="HEF4" s="975"/>
      <c r="HEG4" s="975"/>
      <c r="HEH4" s="975"/>
      <c r="HEI4" s="975"/>
      <c r="HEJ4" s="975"/>
      <c r="HEK4" s="975"/>
      <c r="HEL4" s="975"/>
      <c r="HEM4" s="975"/>
      <c r="HEN4" s="975"/>
      <c r="HEO4" s="975"/>
      <c r="HEP4" s="975"/>
      <c r="HEQ4" s="975"/>
      <c r="HER4" s="975"/>
      <c r="HES4" s="975"/>
      <c r="HET4" s="975"/>
      <c r="HEU4" s="975"/>
      <c r="HEV4" s="975"/>
      <c r="HEW4" s="975"/>
      <c r="HEX4" s="975"/>
      <c r="HEY4" s="975"/>
      <c r="HEZ4" s="975"/>
      <c r="HFA4" s="975"/>
      <c r="HFB4" s="975"/>
      <c r="HFC4" s="975"/>
      <c r="HFD4" s="975"/>
      <c r="HFE4" s="975"/>
      <c r="HFF4" s="975"/>
      <c r="HFG4" s="975"/>
      <c r="HFH4" s="975"/>
      <c r="HFI4" s="975"/>
      <c r="HFJ4" s="975"/>
      <c r="HFK4" s="975"/>
      <c r="HFL4" s="975"/>
      <c r="HFM4" s="975"/>
      <c r="HFN4" s="975"/>
      <c r="HFO4" s="975"/>
      <c r="HFP4" s="975"/>
      <c r="HFQ4" s="975"/>
      <c r="HFR4" s="975"/>
      <c r="HFS4" s="975"/>
      <c r="HFT4" s="975"/>
      <c r="HFU4" s="975"/>
      <c r="HFV4" s="975"/>
      <c r="HFW4" s="975"/>
      <c r="HFX4" s="975"/>
      <c r="HFY4" s="975"/>
      <c r="HFZ4" s="975"/>
      <c r="HGA4" s="975"/>
      <c r="HGB4" s="975"/>
      <c r="HGC4" s="975"/>
      <c r="HGD4" s="975"/>
      <c r="HGE4" s="975"/>
      <c r="HGF4" s="975"/>
      <c r="HGG4" s="975"/>
      <c r="HGH4" s="975"/>
      <c r="HGI4" s="975"/>
      <c r="HGJ4" s="975"/>
      <c r="HGK4" s="975"/>
      <c r="HGL4" s="975"/>
      <c r="HGM4" s="975"/>
      <c r="HGN4" s="975"/>
      <c r="HGO4" s="975"/>
      <c r="HGP4" s="975"/>
      <c r="HGQ4" s="975"/>
      <c r="HGR4" s="975"/>
      <c r="HGS4" s="975"/>
      <c r="HGT4" s="975"/>
      <c r="HGU4" s="975"/>
      <c r="HGV4" s="975"/>
      <c r="HGW4" s="975"/>
      <c r="HGX4" s="975"/>
      <c r="HGY4" s="975"/>
      <c r="HGZ4" s="975"/>
      <c r="HHA4" s="975"/>
      <c r="HHB4" s="975"/>
      <c r="HHC4" s="975"/>
      <c r="HHD4" s="975"/>
      <c r="HHE4" s="975"/>
      <c r="HHF4" s="975"/>
      <c r="HHG4" s="975"/>
      <c r="HHH4" s="975"/>
      <c r="HHI4" s="975"/>
      <c r="HHJ4" s="975"/>
      <c r="HHK4" s="975"/>
      <c r="HHL4" s="975"/>
      <c r="HHM4" s="975"/>
      <c r="HHN4" s="975"/>
      <c r="HHO4" s="975"/>
      <c r="HHP4" s="975"/>
      <c r="HHQ4" s="975"/>
      <c r="HHR4" s="975"/>
      <c r="HHS4" s="975"/>
      <c r="HHT4" s="975"/>
      <c r="HHU4" s="975"/>
      <c r="HHV4" s="975"/>
      <c r="HHW4" s="975"/>
      <c r="HHX4" s="975"/>
      <c r="HHY4" s="975"/>
      <c r="HHZ4" s="975"/>
      <c r="HIA4" s="975"/>
      <c r="HIB4" s="975"/>
      <c r="HIC4" s="975"/>
      <c r="HID4" s="975"/>
      <c r="HIE4" s="975"/>
      <c r="HIF4" s="975"/>
      <c r="HIG4" s="975"/>
      <c r="HIH4" s="975"/>
      <c r="HII4" s="975"/>
      <c r="HIJ4" s="975"/>
      <c r="HIK4" s="975"/>
      <c r="HIL4" s="975"/>
      <c r="HIM4" s="975"/>
      <c r="HIN4" s="975"/>
      <c r="HIO4" s="975"/>
      <c r="HIP4" s="975"/>
      <c r="HIQ4" s="975"/>
      <c r="HIR4" s="975"/>
      <c r="HIS4" s="975"/>
      <c r="HIT4" s="975"/>
      <c r="HIU4" s="975"/>
      <c r="HIV4" s="975"/>
      <c r="HIW4" s="975"/>
      <c r="HIX4" s="975"/>
      <c r="HIY4" s="975"/>
      <c r="HIZ4" s="975"/>
      <c r="HJA4" s="975"/>
      <c r="HJB4" s="975"/>
      <c r="HJC4" s="975"/>
      <c r="HJD4" s="975"/>
      <c r="HJE4" s="975"/>
      <c r="HJF4" s="975"/>
      <c r="HJG4" s="975"/>
      <c r="HJH4" s="975"/>
      <c r="HJI4" s="975"/>
      <c r="HJJ4" s="975"/>
      <c r="HJK4" s="975"/>
      <c r="HJL4" s="975"/>
      <c r="HJM4" s="975"/>
      <c r="HJN4" s="975"/>
      <c r="HJO4" s="975"/>
      <c r="HJP4" s="975"/>
      <c r="HJQ4" s="975"/>
      <c r="HJR4" s="975"/>
      <c r="HJS4" s="975"/>
      <c r="HJT4" s="975"/>
      <c r="HJU4" s="975"/>
      <c r="HJV4" s="975"/>
      <c r="HJW4" s="975"/>
      <c r="HJX4" s="975"/>
      <c r="HJY4" s="975"/>
      <c r="HJZ4" s="975"/>
      <c r="HKA4" s="975"/>
      <c r="HKB4" s="975"/>
      <c r="HKC4" s="975"/>
      <c r="HKD4" s="975"/>
      <c r="HKE4" s="975"/>
      <c r="HKF4" s="975"/>
      <c r="HKG4" s="975"/>
      <c r="HKH4" s="975"/>
      <c r="HKI4" s="975"/>
      <c r="HKJ4" s="975"/>
      <c r="HKK4" s="975"/>
      <c r="HKL4" s="975"/>
      <c r="HKM4" s="975"/>
      <c r="HKN4" s="975"/>
      <c r="HKO4" s="975"/>
      <c r="HKP4" s="975"/>
      <c r="HKQ4" s="975"/>
      <c r="HKR4" s="975"/>
      <c r="HKS4" s="975"/>
      <c r="HKT4" s="975"/>
      <c r="HKU4" s="975"/>
      <c r="HKV4" s="975"/>
      <c r="HKW4" s="975"/>
      <c r="HKX4" s="975"/>
      <c r="HKY4" s="975"/>
      <c r="HKZ4" s="975"/>
      <c r="HLA4" s="975"/>
      <c r="HLB4" s="975"/>
      <c r="HLC4" s="975"/>
      <c r="HLD4" s="975"/>
      <c r="HLE4" s="975"/>
      <c r="HLF4" s="975"/>
      <c r="HLG4" s="975"/>
      <c r="HLH4" s="975"/>
      <c r="HLI4" s="975"/>
      <c r="HLJ4" s="975"/>
      <c r="HLK4" s="975"/>
      <c r="HLL4" s="975"/>
      <c r="HLM4" s="975"/>
      <c r="HLN4" s="975"/>
      <c r="HLO4" s="975"/>
      <c r="HLP4" s="975"/>
      <c r="HLQ4" s="975"/>
      <c r="HLR4" s="975"/>
      <c r="HLS4" s="975"/>
      <c r="HLT4" s="975"/>
      <c r="HLU4" s="975"/>
      <c r="HLV4" s="975"/>
      <c r="HLW4" s="975"/>
      <c r="HLX4" s="975"/>
      <c r="HLY4" s="975"/>
      <c r="HLZ4" s="975"/>
      <c r="HMA4" s="975"/>
      <c r="HMB4" s="975"/>
      <c r="HMC4" s="975"/>
      <c r="HMD4" s="975"/>
      <c r="HME4" s="975"/>
      <c r="HMF4" s="975"/>
      <c r="HMG4" s="975"/>
      <c r="HMH4" s="975"/>
      <c r="HMI4" s="975"/>
      <c r="HMJ4" s="975"/>
      <c r="HMK4" s="975"/>
      <c r="HML4" s="975"/>
      <c r="HMM4" s="975"/>
      <c r="HMN4" s="975"/>
      <c r="HMO4" s="975"/>
      <c r="HMP4" s="975"/>
      <c r="HMQ4" s="975"/>
      <c r="HMR4" s="975"/>
      <c r="HMS4" s="975"/>
      <c r="HMT4" s="975"/>
      <c r="HMU4" s="975"/>
      <c r="HMV4" s="975"/>
      <c r="HMW4" s="975"/>
      <c r="HMX4" s="975"/>
      <c r="HMY4" s="975"/>
      <c r="HMZ4" s="975"/>
      <c r="HNA4" s="975"/>
      <c r="HNB4" s="975"/>
      <c r="HNC4" s="975"/>
      <c r="HND4" s="975"/>
      <c r="HNE4" s="975"/>
      <c r="HNF4" s="975"/>
      <c r="HNG4" s="975"/>
      <c r="HNH4" s="975"/>
      <c r="HNI4" s="975"/>
      <c r="HNJ4" s="975"/>
      <c r="HNK4" s="975"/>
      <c r="HNL4" s="975"/>
      <c r="HNM4" s="975"/>
      <c r="HNN4" s="975"/>
      <c r="HNO4" s="975"/>
      <c r="HNP4" s="975"/>
      <c r="HNQ4" s="975"/>
      <c r="HNR4" s="975"/>
      <c r="HNS4" s="975"/>
      <c r="HNT4" s="975"/>
      <c r="HNU4" s="975"/>
      <c r="HNV4" s="975"/>
      <c r="HNW4" s="975"/>
      <c r="HNX4" s="975"/>
      <c r="HNY4" s="975"/>
      <c r="HNZ4" s="975"/>
      <c r="HOA4" s="975"/>
      <c r="HOB4" s="975"/>
      <c r="HOC4" s="975"/>
      <c r="HOD4" s="975"/>
      <c r="HOE4" s="975"/>
      <c r="HOF4" s="975"/>
      <c r="HOG4" s="975"/>
      <c r="HOH4" s="975"/>
      <c r="HOI4" s="975"/>
      <c r="HOJ4" s="975"/>
      <c r="HOK4" s="975"/>
      <c r="HOL4" s="975"/>
      <c r="HOM4" s="975"/>
      <c r="HON4" s="975"/>
      <c r="HOO4" s="975"/>
      <c r="HOP4" s="975"/>
      <c r="HOQ4" s="975"/>
      <c r="HOR4" s="975"/>
      <c r="HOS4" s="975"/>
      <c r="HOT4" s="975"/>
      <c r="HOU4" s="975"/>
      <c r="HOV4" s="975"/>
      <c r="HOW4" s="975"/>
      <c r="HOX4" s="975"/>
      <c r="HOY4" s="975"/>
      <c r="HOZ4" s="975"/>
      <c r="HPA4" s="975"/>
      <c r="HPB4" s="975"/>
      <c r="HPC4" s="975"/>
      <c r="HPD4" s="975"/>
      <c r="HPE4" s="975"/>
      <c r="HPF4" s="975"/>
      <c r="HPG4" s="975"/>
      <c r="HPH4" s="975"/>
      <c r="HPI4" s="975"/>
      <c r="HPJ4" s="975"/>
      <c r="HPK4" s="975"/>
      <c r="HPL4" s="975"/>
      <c r="HPM4" s="975"/>
      <c r="HPN4" s="975"/>
      <c r="HPO4" s="975"/>
      <c r="HPP4" s="975"/>
      <c r="HPQ4" s="975"/>
      <c r="HPR4" s="975"/>
      <c r="HPS4" s="975"/>
      <c r="HPT4" s="975"/>
      <c r="HPU4" s="975"/>
      <c r="HPV4" s="975"/>
      <c r="HPW4" s="975"/>
      <c r="HPX4" s="975"/>
      <c r="HPY4" s="975"/>
      <c r="HPZ4" s="975"/>
      <c r="HQA4" s="975"/>
      <c r="HQB4" s="975"/>
      <c r="HQC4" s="975"/>
      <c r="HQD4" s="975"/>
      <c r="HQE4" s="975"/>
      <c r="HQF4" s="975"/>
      <c r="HQG4" s="975"/>
      <c r="HQH4" s="975"/>
      <c r="HQI4" s="975"/>
      <c r="HQJ4" s="975"/>
      <c r="HQK4" s="975"/>
      <c r="HQL4" s="975"/>
      <c r="HQM4" s="975"/>
      <c r="HQN4" s="975"/>
      <c r="HQO4" s="975"/>
      <c r="HQP4" s="975"/>
      <c r="HQQ4" s="975"/>
      <c r="HQR4" s="975"/>
      <c r="HQS4" s="975"/>
      <c r="HQT4" s="975"/>
      <c r="HQU4" s="975"/>
      <c r="HQV4" s="975"/>
      <c r="HQW4" s="975"/>
      <c r="HQX4" s="975"/>
      <c r="HQY4" s="975"/>
      <c r="HQZ4" s="975"/>
      <c r="HRA4" s="975"/>
      <c r="HRB4" s="975"/>
      <c r="HRC4" s="975"/>
      <c r="HRD4" s="975"/>
      <c r="HRE4" s="975"/>
      <c r="HRF4" s="975"/>
      <c r="HRG4" s="975"/>
      <c r="HRH4" s="975"/>
      <c r="HRI4" s="975"/>
      <c r="HRJ4" s="975"/>
      <c r="HRK4" s="975"/>
      <c r="HRL4" s="975"/>
      <c r="HRM4" s="975"/>
      <c r="HRN4" s="975"/>
      <c r="HRO4" s="975"/>
      <c r="HRP4" s="975"/>
      <c r="HRQ4" s="975"/>
      <c r="HRR4" s="975"/>
      <c r="HRS4" s="975"/>
      <c r="HRT4" s="975"/>
      <c r="HRU4" s="975"/>
      <c r="HRV4" s="975"/>
      <c r="HRW4" s="975"/>
      <c r="HRX4" s="975"/>
      <c r="HRY4" s="975"/>
      <c r="HRZ4" s="975"/>
      <c r="HSA4" s="975"/>
      <c r="HSB4" s="975"/>
      <c r="HSC4" s="975"/>
      <c r="HSD4" s="975"/>
      <c r="HSE4" s="975"/>
      <c r="HSF4" s="975"/>
      <c r="HSG4" s="975"/>
      <c r="HSH4" s="975"/>
      <c r="HSI4" s="975"/>
      <c r="HSJ4" s="975"/>
      <c r="HSK4" s="975"/>
      <c r="HSL4" s="975"/>
      <c r="HSM4" s="975"/>
      <c r="HSN4" s="975"/>
      <c r="HSO4" s="975"/>
      <c r="HSP4" s="975"/>
      <c r="HSQ4" s="975"/>
      <c r="HSR4" s="975"/>
      <c r="HSS4" s="975"/>
      <c r="HST4" s="975"/>
      <c r="HSU4" s="975"/>
      <c r="HSV4" s="975"/>
      <c r="HSW4" s="975"/>
      <c r="HSX4" s="975"/>
      <c r="HSY4" s="975"/>
      <c r="HSZ4" s="975"/>
      <c r="HTA4" s="975"/>
      <c r="HTB4" s="975"/>
      <c r="HTC4" s="975"/>
      <c r="HTD4" s="975"/>
      <c r="HTE4" s="975"/>
      <c r="HTF4" s="975"/>
      <c r="HTG4" s="975"/>
      <c r="HTH4" s="975"/>
      <c r="HTI4" s="975"/>
      <c r="HTJ4" s="975"/>
      <c r="HTK4" s="975"/>
      <c r="HTL4" s="975"/>
      <c r="HTM4" s="975"/>
      <c r="HTN4" s="975"/>
      <c r="HTO4" s="975"/>
      <c r="HTP4" s="975"/>
      <c r="HTQ4" s="975"/>
      <c r="HTR4" s="975"/>
      <c r="HTS4" s="975"/>
      <c r="HTT4" s="975"/>
      <c r="HTU4" s="975"/>
      <c r="HTV4" s="975"/>
      <c r="HTW4" s="975"/>
      <c r="HTX4" s="975"/>
      <c r="HTY4" s="975"/>
      <c r="HTZ4" s="975"/>
      <c r="HUA4" s="975"/>
      <c r="HUB4" s="975"/>
      <c r="HUC4" s="975"/>
      <c r="HUD4" s="975"/>
      <c r="HUE4" s="975"/>
      <c r="HUF4" s="975"/>
      <c r="HUG4" s="975"/>
      <c r="HUH4" s="975"/>
      <c r="HUI4" s="975"/>
      <c r="HUJ4" s="975"/>
      <c r="HUK4" s="975"/>
      <c r="HUL4" s="975"/>
      <c r="HUM4" s="975"/>
      <c r="HUN4" s="975"/>
      <c r="HUO4" s="975"/>
      <c r="HUP4" s="975"/>
      <c r="HUQ4" s="975"/>
      <c r="HUR4" s="975"/>
      <c r="HUS4" s="975"/>
      <c r="HUT4" s="975"/>
      <c r="HUU4" s="975"/>
      <c r="HUV4" s="975"/>
      <c r="HUW4" s="975"/>
      <c r="HUX4" s="975"/>
      <c r="HUY4" s="975"/>
      <c r="HUZ4" s="975"/>
      <c r="HVA4" s="975"/>
      <c r="HVB4" s="975"/>
      <c r="HVC4" s="975"/>
      <c r="HVD4" s="975"/>
      <c r="HVE4" s="975"/>
      <c r="HVF4" s="975"/>
      <c r="HVG4" s="975"/>
      <c r="HVH4" s="975"/>
      <c r="HVI4" s="975"/>
      <c r="HVJ4" s="975"/>
      <c r="HVK4" s="975"/>
      <c r="HVL4" s="975"/>
      <c r="HVM4" s="975"/>
      <c r="HVN4" s="975"/>
      <c r="HVO4" s="975"/>
      <c r="HVP4" s="975"/>
      <c r="HVQ4" s="975"/>
      <c r="HVR4" s="975"/>
      <c r="HVS4" s="975"/>
      <c r="HVT4" s="975"/>
      <c r="HVU4" s="975"/>
      <c r="HVV4" s="975"/>
      <c r="HVW4" s="975"/>
      <c r="HVX4" s="975"/>
      <c r="HVY4" s="975"/>
      <c r="HVZ4" s="975"/>
      <c r="HWA4" s="975"/>
      <c r="HWB4" s="975"/>
      <c r="HWC4" s="975"/>
      <c r="HWD4" s="975"/>
      <c r="HWE4" s="975"/>
      <c r="HWF4" s="975"/>
      <c r="HWG4" s="975"/>
      <c r="HWH4" s="975"/>
      <c r="HWI4" s="975"/>
      <c r="HWJ4" s="975"/>
      <c r="HWK4" s="975"/>
      <c r="HWL4" s="975"/>
      <c r="HWM4" s="975"/>
      <c r="HWN4" s="975"/>
      <c r="HWO4" s="975"/>
      <c r="HWP4" s="975"/>
      <c r="HWQ4" s="975"/>
      <c r="HWR4" s="975"/>
      <c r="HWS4" s="975"/>
      <c r="HWT4" s="975"/>
      <c r="HWU4" s="975"/>
      <c r="HWV4" s="975"/>
      <c r="HWW4" s="975"/>
      <c r="HWX4" s="975"/>
      <c r="HWY4" s="975"/>
      <c r="HWZ4" s="975"/>
      <c r="HXA4" s="975"/>
      <c r="HXB4" s="975"/>
      <c r="HXC4" s="975"/>
      <c r="HXD4" s="975"/>
      <c r="HXE4" s="975"/>
      <c r="HXF4" s="975"/>
      <c r="HXG4" s="975"/>
      <c r="HXH4" s="975"/>
      <c r="HXI4" s="975"/>
      <c r="HXJ4" s="975"/>
      <c r="HXK4" s="975"/>
      <c r="HXL4" s="975"/>
      <c r="HXM4" s="975"/>
      <c r="HXN4" s="975"/>
      <c r="HXO4" s="975"/>
      <c r="HXP4" s="975"/>
      <c r="HXQ4" s="975"/>
      <c r="HXR4" s="975"/>
      <c r="HXS4" s="975"/>
      <c r="HXT4" s="975"/>
      <c r="HXU4" s="975"/>
      <c r="HXV4" s="975"/>
      <c r="HXW4" s="975"/>
      <c r="HXX4" s="975"/>
      <c r="HXY4" s="975"/>
      <c r="HXZ4" s="975"/>
      <c r="HYA4" s="975"/>
      <c r="HYB4" s="975"/>
      <c r="HYC4" s="975"/>
      <c r="HYD4" s="975"/>
      <c r="HYE4" s="975"/>
      <c r="HYF4" s="975"/>
      <c r="HYG4" s="975"/>
      <c r="HYH4" s="975"/>
      <c r="HYI4" s="975"/>
      <c r="HYJ4" s="975"/>
      <c r="HYK4" s="975"/>
      <c r="HYL4" s="975"/>
      <c r="HYM4" s="975"/>
      <c r="HYN4" s="975"/>
      <c r="HYO4" s="975"/>
      <c r="HYP4" s="975"/>
      <c r="HYQ4" s="975"/>
      <c r="HYR4" s="975"/>
      <c r="HYS4" s="975"/>
      <c r="HYT4" s="975"/>
      <c r="HYU4" s="975"/>
      <c r="HYV4" s="975"/>
      <c r="HYW4" s="975"/>
      <c r="HYX4" s="975"/>
      <c r="HYY4" s="975"/>
      <c r="HYZ4" s="975"/>
      <c r="HZA4" s="975"/>
      <c r="HZB4" s="975"/>
      <c r="HZC4" s="975"/>
      <c r="HZD4" s="975"/>
      <c r="HZE4" s="975"/>
      <c r="HZF4" s="975"/>
      <c r="HZG4" s="975"/>
      <c r="HZH4" s="975"/>
      <c r="HZI4" s="975"/>
      <c r="HZJ4" s="975"/>
      <c r="HZK4" s="975"/>
      <c r="HZL4" s="975"/>
      <c r="HZM4" s="975"/>
      <c r="HZN4" s="975"/>
      <c r="HZO4" s="975"/>
      <c r="HZP4" s="975"/>
      <c r="HZQ4" s="975"/>
      <c r="HZR4" s="975"/>
      <c r="HZS4" s="975"/>
      <c r="HZT4" s="975"/>
      <c r="HZU4" s="975"/>
      <c r="HZV4" s="975"/>
      <c r="HZW4" s="975"/>
      <c r="HZX4" s="975"/>
      <c r="HZY4" s="975"/>
      <c r="HZZ4" s="975"/>
      <c r="IAA4" s="975"/>
      <c r="IAB4" s="975"/>
      <c r="IAC4" s="975"/>
      <c r="IAD4" s="975"/>
      <c r="IAE4" s="975"/>
      <c r="IAF4" s="975"/>
      <c r="IAG4" s="975"/>
      <c r="IAH4" s="975"/>
      <c r="IAI4" s="975"/>
      <c r="IAJ4" s="975"/>
      <c r="IAK4" s="975"/>
      <c r="IAL4" s="975"/>
      <c r="IAM4" s="975"/>
      <c r="IAN4" s="975"/>
      <c r="IAO4" s="975"/>
      <c r="IAP4" s="975"/>
      <c r="IAQ4" s="975"/>
      <c r="IAR4" s="975"/>
      <c r="IAS4" s="975"/>
      <c r="IAT4" s="975"/>
      <c r="IAU4" s="975"/>
      <c r="IAV4" s="975"/>
      <c r="IAW4" s="975"/>
      <c r="IAX4" s="975"/>
      <c r="IAY4" s="975"/>
      <c r="IAZ4" s="975"/>
      <c r="IBA4" s="975"/>
      <c r="IBB4" s="975"/>
      <c r="IBC4" s="975"/>
      <c r="IBD4" s="975"/>
      <c r="IBE4" s="975"/>
      <c r="IBF4" s="975"/>
      <c r="IBG4" s="975"/>
      <c r="IBH4" s="975"/>
      <c r="IBI4" s="975"/>
      <c r="IBJ4" s="975"/>
      <c r="IBK4" s="975"/>
      <c r="IBL4" s="975"/>
      <c r="IBM4" s="975"/>
      <c r="IBN4" s="975"/>
      <c r="IBO4" s="975"/>
      <c r="IBP4" s="975"/>
      <c r="IBQ4" s="975"/>
      <c r="IBR4" s="975"/>
      <c r="IBS4" s="975"/>
      <c r="IBT4" s="975"/>
      <c r="IBU4" s="975"/>
      <c r="IBV4" s="975"/>
      <c r="IBW4" s="975"/>
      <c r="IBX4" s="975"/>
      <c r="IBY4" s="975"/>
      <c r="IBZ4" s="975"/>
      <c r="ICA4" s="975"/>
      <c r="ICB4" s="975"/>
      <c r="ICC4" s="975"/>
      <c r="ICD4" s="975"/>
      <c r="ICE4" s="975"/>
      <c r="ICF4" s="975"/>
      <c r="ICG4" s="975"/>
      <c r="ICH4" s="975"/>
      <c r="ICI4" s="975"/>
      <c r="ICJ4" s="975"/>
      <c r="ICK4" s="975"/>
      <c r="ICL4" s="975"/>
      <c r="ICM4" s="975"/>
      <c r="ICN4" s="975"/>
      <c r="ICO4" s="975"/>
      <c r="ICP4" s="975"/>
      <c r="ICQ4" s="975"/>
      <c r="ICR4" s="975"/>
      <c r="ICS4" s="975"/>
      <c r="ICT4" s="975"/>
      <c r="ICU4" s="975"/>
      <c r="ICV4" s="975"/>
      <c r="ICW4" s="975"/>
      <c r="ICX4" s="975"/>
      <c r="ICY4" s="975"/>
      <c r="ICZ4" s="975"/>
      <c r="IDA4" s="975"/>
      <c r="IDB4" s="975"/>
      <c r="IDC4" s="975"/>
      <c r="IDD4" s="975"/>
      <c r="IDE4" s="975"/>
      <c r="IDF4" s="975"/>
      <c r="IDG4" s="975"/>
      <c r="IDH4" s="975"/>
      <c r="IDI4" s="975"/>
      <c r="IDJ4" s="975"/>
      <c r="IDK4" s="975"/>
      <c r="IDL4" s="975"/>
      <c r="IDM4" s="975"/>
      <c r="IDN4" s="975"/>
      <c r="IDO4" s="975"/>
      <c r="IDP4" s="975"/>
      <c r="IDQ4" s="975"/>
      <c r="IDR4" s="975"/>
      <c r="IDS4" s="975"/>
      <c r="IDT4" s="975"/>
      <c r="IDU4" s="975"/>
      <c r="IDV4" s="975"/>
      <c r="IDW4" s="975"/>
      <c r="IDX4" s="975"/>
      <c r="IDY4" s="975"/>
      <c r="IDZ4" s="975"/>
      <c r="IEA4" s="975"/>
      <c r="IEB4" s="975"/>
      <c r="IEC4" s="975"/>
      <c r="IED4" s="975"/>
      <c r="IEE4" s="975"/>
      <c r="IEF4" s="975"/>
      <c r="IEG4" s="975"/>
      <c r="IEH4" s="975"/>
      <c r="IEI4" s="975"/>
      <c r="IEJ4" s="975"/>
      <c r="IEK4" s="975"/>
      <c r="IEL4" s="975"/>
      <c r="IEM4" s="975"/>
      <c r="IEN4" s="975"/>
      <c r="IEO4" s="975"/>
      <c r="IEP4" s="975"/>
      <c r="IEQ4" s="975"/>
      <c r="IER4" s="975"/>
      <c r="IES4" s="975"/>
      <c r="IET4" s="975"/>
      <c r="IEU4" s="975"/>
      <c r="IEV4" s="975"/>
      <c r="IEW4" s="975"/>
      <c r="IEX4" s="975"/>
      <c r="IEY4" s="975"/>
      <c r="IEZ4" s="975"/>
      <c r="IFA4" s="975"/>
      <c r="IFB4" s="975"/>
      <c r="IFC4" s="975"/>
      <c r="IFD4" s="975"/>
      <c r="IFE4" s="975"/>
      <c r="IFF4" s="975"/>
      <c r="IFG4" s="975"/>
      <c r="IFH4" s="975"/>
      <c r="IFI4" s="975"/>
      <c r="IFJ4" s="975"/>
      <c r="IFK4" s="975"/>
      <c r="IFL4" s="975"/>
      <c r="IFM4" s="975"/>
      <c r="IFN4" s="975"/>
      <c r="IFO4" s="975"/>
      <c r="IFP4" s="975"/>
      <c r="IFQ4" s="975"/>
      <c r="IFR4" s="975"/>
      <c r="IFS4" s="975"/>
      <c r="IFT4" s="975"/>
      <c r="IFU4" s="975"/>
      <c r="IFV4" s="975"/>
      <c r="IFW4" s="975"/>
      <c r="IFX4" s="975"/>
      <c r="IFY4" s="975"/>
      <c r="IFZ4" s="975"/>
      <c r="IGA4" s="975"/>
      <c r="IGB4" s="975"/>
      <c r="IGC4" s="975"/>
      <c r="IGD4" s="975"/>
      <c r="IGE4" s="975"/>
      <c r="IGF4" s="975"/>
      <c r="IGG4" s="975"/>
      <c r="IGH4" s="975"/>
      <c r="IGI4" s="975"/>
      <c r="IGJ4" s="975"/>
      <c r="IGK4" s="975"/>
      <c r="IGL4" s="975"/>
      <c r="IGM4" s="975"/>
      <c r="IGN4" s="975"/>
      <c r="IGO4" s="975"/>
      <c r="IGP4" s="975"/>
      <c r="IGQ4" s="975"/>
      <c r="IGR4" s="975"/>
      <c r="IGS4" s="975"/>
      <c r="IGT4" s="975"/>
      <c r="IGU4" s="975"/>
      <c r="IGV4" s="975"/>
      <c r="IGW4" s="975"/>
      <c r="IGX4" s="975"/>
      <c r="IGY4" s="975"/>
      <c r="IGZ4" s="975"/>
      <c r="IHA4" s="975"/>
      <c r="IHB4" s="975"/>
      <c r="IHC4" s="975"/>
      <c r="IHD4" s="975"/>
      <c r="IHE4" s="975"/>
      <c r="IHF4" s="975"/>
      <c r="IHG4" s="975"/>
      <c r="IHH4" s="975"/>
      <c r="IHI4" s="975"/>
      <c r="IHJ4" s="975"/>
      <c r="IHK4" s="975"/>
      <c r="IHL4" s="975"/>
      <c r="IHM4" s="975"/>
      <c r="IHN4" s="975"/>
      <c r="IHO4" s="975"/>
      <c r="IHP4" s="975"/>
      <c r="IHQ4" s="975"/>
      <c r="IHR4" s="975"/>
      <c r="IHS4" s="975"/>
      <c r="IHT4" s="975"/>
      <c r="IHU4" s="975"/>
      <c r="IHV4" s="975"/>
      <c r="IHW4" s="975"/>
      <c r="IHX4" s="975"/>
      <c r="IHY4" s="975"/>
      <c r="IHZ4" s="975"/>
      <c r="IIA4" s="975"/>
      <c r="IIB4" s="975"/>
      <c r="IIC4" s="975"/>
      <c r="IID4" s="975"/>
      <c r="IIE4" s="975"/>
      <c r="IIF4" s="975"/>
      <c r="IIG4" s="975"/>
      <c r="IIH4" s="975"/>
      <c r="III4" s="975"/>
      <c r="IIJ4" s="975"/>
      <c r="IIK4" s="975"/>
      <c r="IIL4" s="975"/>
      <c r="IIM4" s="975"/>
      <c r="IIN4" s="975"/>
      <c r="IIO4" s="975"/>
      <c r="IIP4" s="975"/>
      <c r="IIQ4" s="975"/>
      <c r="IIR4" s="975"/>
      <c r="IIS4" s="975"/>
      <c r="IIT4" s="975"/>
      <c r="IIU4" s="975"/>
      <c r="IIV4" s="975"/>
      <c r="IIW4" s="975"/>
      <c r="IIX4" s="975"/>
      <c r="IIY4" s="975"/>
      <c r="IIZ4" s="975"/>
      <c r="IJA4" s="975"/>
      <c r="IJB4" s="975"/>
      <c r="IJC4" s="975"/>
      <c r="IJD4" s="975"/>
      <c r="IJE4" s="975"/>
      <c r="IJF4" s="975"/>
      <c r="IJG4" s="975"/>
      <c r="IJH4" s="975"/>
      <c r="IJI4" s="975"/>
      <c r="IJJ4" s="975"/>
      <c r="IJK4" s="975"/>
      <c r="IJL4" s="975"/>
      <c r="IJM4" s="975"/>
      <c r="IJN4" s="975"/>
      <c r="IJO4" s="975"/>
      <c r="IJP4" s="975"/>
      <c r="IJQ4" s="975"/>
      <c r="IJR4" s="975"/>
      <c r="IJS4" s="975"/>
      <c r="IJT4" s="975"/>
      <c r="IJU4" s="975"/>
      <c r="IJV4" s="975"/>
      <c r="IJW4" s="975"/>
      <c r="IJX4" s="975"/>
      <c r="IJY4" s="975"/>
      <c r="IJZ4" s="975"/>
      <c r="IKA4" s="975"/>
      <c r="IKB4" s="975"/>
      <c r="IKC4" s="975"/>
      <c r="IKD4" s="975"/>
      <c r="IKE4" s="975"/>
      <c r="IKF4" s="975"/>
      <c r="IKG4" s="975"/>
      <c r="IKH4" s="975"/>
      <c r="IKI4" s="975"/>
      <c r="IKJ4" s="975"/>
      <c r="IKK4" s="975"/>
      <c r="IKL4" s="975"/>
      <c r="IKM4" s="975"/>
      <c r="IKN4" s="975"/>
      <c r="IKO4" s="975"/>
      <c r="IKP4" s="975"/>
      <c r="IKQ4" s="975"/>
      <c r="IKR4" s="975"/>
      <c r="IKS4" s="975"/>
      <c r="IKT4" s="975"/>
      <c r="IKU4" s="975"/>
      <c r="IKV4" s="975"/>
      <c r="IKW4" s="975"/>
      <c r="IKX4" s="975"/>
      <c r="IKY4" s="975"/>
      <c r="IKZ4" s="975"/>
      <c r="ILA4" s="975"/>
      <c r="ILB4" s="975"/>
      <c r="ILC4" s="975"/>
      <c r="ILD4" s="975"/>
      <c r="ILE4" s="975"/>
      <c r="ILF4" s="975"/>
      <c r="ILG4" s="975"/>
      <c r="ILH4" s="975"/>
      <c r="ILI4" s="975"/>
      <c r="ILJ4" s="975"/>
      <c r="ILK4" s="975"/>
      <c r="ILL4" s="975"/>
      <c r="ILM4" s="975"/>
      <c r="ILN4" s="975"/>
      <c r="ILO4" s="975"/>
      <c r="ILP4" s="975"/>
      <c r="ILQ4" s="975"/>
      <c r="ILR4" s="975"/>
      <c r="ILS4" s="975"/>
      <c r="ILT4" s="975"/>
      <c r="ILU4" s="975"/>
      <c r="ILV4" s="975"/>
      <c r="ILW4" s="975"/>
      <c r="ILX4" s="975"/>
      <c r="ILY4" s="975"/>
      <c r="ILZ4" s="975"/>
      <c r="IMA4" s="975"/>
      <c r="IMB4" s="975"/>
      <c r="IMC4" s="975"/>
      <c r="IMD4" s="975"/>
      <c r="IME4" s="975"/>
      <c r="IMF4" s="975"/>
      <c r="IMG4" s="975"/>
      <c r="IMH4" s="975"/>
      <c r="IMI4" s="975"/>
      <c r="IMJ4" s="975"/>
      <c r="IMK4" s="975"/>
      <c r="IML4" s="975"/>
      <c r="IMM4" s="975"/>
      <c r="IMN4" s="975"/>
      <c r="IMO4" s="975"/>
      <c r="IMP4" s="975"/>
      <c r="IMQ4" s="975"/>
      <c r="IMR4" s="975"/>
      <c r="IMS4" s="975"/>
      <c r="IMT4" s="975"/>
      <c r="IMU4" s="975"/>
      <c r="IMV4" s="975"/>
      <c r="IMW4" s="975"/>
      <c r="IMX4" s="975"/>
      <c r="IMY4" s="975"/>
      <c r="IMZ4" s="975"/>
      <c r="INA4" s="975"/>
      <c r="INB4" s="975"/>
      <c r="INC4" s="975"/>
      <c r="IND4" s="975"/>
      <c r="INE4" s="975"/>
      <c r="INF4" s="975"/>
      <c r="ING4" s="975"/>
      <c r="INH4" s="975"/>
      <c r="INI4" s="975"/>
      <c r="INJ4" s="975"/>
      <c r="INK4" s="975"/>
      <c r="INL4" s="975"/>
      <c r="INM4" s="975"/>
      <c r="INN4" s="975"/>
      <c r="INO4" s="975"/>
      <c r="INP4" s="975"/>
      <c r="INQ4" s="975"/>
      <c r="INR4" s="975"/>
      <c r="INS4" s="975"/>
      <c r="INT4" s="975"/>
      <c r="INU4" s="975"/>
      <c r="INV4" s="975"/>
      <c r="INW4" s="975"/>
      <c r="INX4" s="975"/>
      <c r="INY4" s="975"/>
      <c r="INZ4" s="975"/>
      <c r="IOA4" s="975"/>
      <c r="IOB4" s="975"/>
      <c r="IOC4" s="975"/>
      <c r="IOD4" s="975"/>
      <c r="IOE4" s="975"/>
      <c r="IOF4" s="975"/>
      <c r="IOG4" s="975"/>
      <c r="IOH4" s="975"/>
      <c r="IOI4" s="975"/>
      <c r="IOJ4" s="975"/>
      <c r="IOK4" s="975"/>
      <c r="IOL4" s="975"/>
      <c r="IOM4" s="975"/>
      <c r="ION4" s="975"/>
      <c r="IOO4" s="975"/>
      <c r="IOP4" s="975"/>
      <c r="IOQ4" s="975"/>
      <c r="IOR4" s="975"/>
      <c r="IOS4" s="975"/>
      <c r="IOT4" s="975"/>
      <c r="IOU4" s="975"/>
      <c r="IOV4" s="975"/>
      <c r="IOW4" s="975"/>
      <c r="IOX4" s="975"/>
      <c r="IOY4" s="975"/>
      <c r="IOZ4" s="975"/>
      <c r="IPA4" s="975"/>
      <c r="IPB4" s="975"/>
      <c r="IPC4" s="975"/>
      <c r="IPD4" s="975"/>
      <c r="IPE4" s="975"/>
      <c r="IPF4" s="975"/>
      <c r="IPG4" s="975"/>
      <c r="IPH4" s="975"/>
      <c r="IPI4" s="975"/>
      <c r="IPJ4" s="975"/>
      <c r="IPK4" s="975"/>
      <c r="IPL4" s="975"/>
      <c r="IPM4" s="975"/>
      <c r="IPN4" s="975"/>
      <c r="IPO4" s="975"/>
      <c r="IPP4" s="975"/>
      <c r="IPQ4" s="975"/>
      <c r="IPR4" s="975"/>
      <c r="IPS4" s="975"/>
      <c r="IPT4" s="975"/>
      <c r="IPU4" s="975"/>
      <c r="IPV4" s="975"/>
      <c r="IPW4" s="975"/>
      <c r="IPX4" s="975"/>
      <c r="IPY4" s="975"/>
      <c r="IPZ4" s="975"/>
      <c r="IQA4" s="975"/>
      <c r="IQB4" s="975"/>
      <c r="IQC4" s="975"/>
      <c r="IQD4" s="975"/>
      <c r="IQE4" s="975"/>
      <c r="IQF4" s="975"/>
      <c r="IQG4" s="975"/>
      <c r="IQH4" s="975"/>
      <c r="IQI4" s="975"/>
      <c r="IQJ4" s="975"/>
      <c r="IQK4" s="975"/>
      <c r="IQL4" s="975"/>
      <c r="IQM4" s="975"/>
      <c r="IQN4" s="975"/>
      <c r="IQO4" s="975"/>
      <c r="IQP4" s="975"/>
      <c r="IQQ4" s="975"/>
      <c r="IQR4" s="975"/>
      <c r="IQS4" s="975"/>
      <c r="IQT4" s="975"/>
      <c r="IQU4" s="975"/>
      <c r="IQV4" s="975"/>
      <c r="IQW4" s="975"/>
      <c r="IQX4" s="975"/>
      <c r="IQY4" s="975"/>
      <c r="IQZ4" s="975"/>
      <c r="IRA4" s="975"/>
      <c r="IRB4" s="975"/>
      <c r="IRC4" s="975"/>
      <c r="IRD4" s="975"/>
      <c r="IRE4" s="975"/>
      <c r="IRF4" s="975"/>
      <c r="IRG4" s="975"/>
      <c r="IRH4" s="975"/>
      <c r="IRI4" s="975"/>
      <c r="IRJ4" s="975"/>
      <c r="IRK4" s="975"/>
      <c r="IRL4" s="975"/>
      <c r="IRM4" s="975"/>
      <c r="IRN4" s="975"/>
      <c r="IRO4" s="975"/>
      <c r="IRP4" s="975"/>
      <c r="IRQ4" s="975"/>
      <c r="IRR4" s="975"/>
      <c r="IRS4" s="975"/>
      <c r="IRT4" s="975"/>
      <c r="IRU4" s="975"/>
      <c r="IRV4" s="975"/>
      <c r="IRW4" s="975"/>
      <c r="IRX4" s="975"/>
      <c r="IRY4" s="975"/>
      <c r="IRZ4" s="975"/>
      <c r="ISA4" s="975"/>
      <c r="ISB4" s="975"/>
      <c r="ISC4" s="975"/>
      <c r="ISD4" s="975"/>
      <c r="ISE4" s="975"/>
      <c r="ISF4" s="975"/>
      <c r="ISG4" s="975"/>
      <c r="ISH4" s="975"/>
      <c r="ISI4" s="975"/>
      <c r="ISJ4" s="975"/>
      <c r="ISK4" s="975"/>
      <c r="ISL4" s="975"/>
      <c r="ISM4" s="975"/>
      <c r="ISN4" s="975"/>
      <c r="ISO4" s="975"/>
      <c r="ISP4" s="975"/>
      <c r="ISQ4" s="975"/>
      <c r="ISR4" s="975"/>
      <c r="ISS4" s="975"/>
      <c r="IST4" s="975"/>
      <c r="ISU4" s="975"/>
      <c r="ISV4" s="975"/>
      <c r="ISW4" s="975"/>
      <c r="ISX4" s="975"/>
      <c r="ISY4" s="975"/>
      <c r="ISZ4" s="975"/>
      <c r="ITA4" s="975"/>
      <c r="ITB4" s="975"/>
      <c r="ITC4" s="975"/>
      <c r="ITD4" s="975"/>
      <c r="ITE4" s="975"/>
      <c r="ITF4" s="975"/>
      <c r="ITG4" s="975"/>
      <c r="ITH4" s="975"/>
      <c r="ITI4" s="975"/>
      <c r="ITJ4" s="975"/>
      <c r="ITK4" s="975"/>
      <c r="ITL4" s="975"/>
      <c r="ITM4" s="975"/>
      <c r="ITN4" s="975"/>
      <c r="ITO4" s="975"/>
      <c r="ITP4" s="975"/>
      <c r="ITQ4" s="975"/>
      <c r="ITR4" s="975"/>
      <c r="ITS4" s="975"/>
      <c r="ITT4" s="975"/>
      <c r="ITU4" s="975"/>
      <c r="ITV4" s="975"/>
      <c r="ITW4" s="975"/>
      <c r="ITX4" s="975"/>
      <c r="ITY4" s="975"/>
      <c r="ITZ4" s="975"/>
      <c r="IUA4" s="975"/>
      <c r="IUB4" s="975"/>
      <c r="IUC4" s="975"/>
      <c r="IUD4" s="975"/>
      <c r="IUE4" s="975"/>
      <c r="IUF4" s="975"/>
      <c r="IUG4" s="975"/>
      <c r="IUH4" s="975"/>
      <c r="IUI4" s="975"/>
      <c r="IUJ4" s="975"/>
      <c r="IUK4" s="975"/>
      <c r="IUL4" s="975"/>
      <c r="IUM4" s="975"/>
      <c r="IUN4" s="975"/>
      <c r="IUO4" s="975"/>
      <c r="IUP4" s="975"/>
      <c r="IUQ4" s="975"/>
      <c r="IUR4" s="975"/>
      <c r="IUS4" s="975"/>
      <c r="IUT4" s="975"/>
      <c r="IUU4" s="975"/>
      <c r="IUV4" s="975"/>
      <c r="IUW4" s="975"/>
      <c r="IUX4" s="975"/>
      <c r="IUY4" s="975"/>
      <c r="IUZ4" s="975"/>
      <c r="IVA4" s="975"/>
      <c r="IVB4" s="975"/>
      <c r="IVC4" s="975"/>
      <c r="IVD4" s="975"/>
      <c r="IVE4" s="975"/>
      <c r="IVF4" s="975"/>
      <c r="IVG4" s="975"/>
      <c r="IVH4" s="975"/>
      <c r="IVI4" s="975"/>
      <c r="IVJ4" s="975"/>
      <c r="IVK4" s="975"/>
      <c r="IVL4" s="975"/>
      <c r="IVM4" s="975"/>
      <c r="IVN4" s="975"/>
      <c r="IVO4" s="975"/>
      <c r="IVP4" s="975"/>
      <c r="IVQ4" s="975"/>
      <c r="IVR4" s="975"/>
      <c r="IVS4" s="975"/>
      <c r="IVT4" s="975"/>
      <c r="IVU4" s="975"/>
      <c r="IVV4" s="975"/>
      <c r="IVW4" s="975"/>
      <c r="IVX4" s="975"/>
      <c r="IVY4" s="975"/>
      <c r="IVZ4" s="975"/>
      <c r="IWA4" s="975"/>
      <c r="IWB4" s="975"/>
      <c r="IWC4" s="975"/>
      <c r="IWD4" s="975"/>
      <c r="IWE4" s="975"/>
      <c r="IWF4" s="975"/>
      <c r="IWG4" s="975"/>
      <c r="IWH4" s="975"/>
      <c r="IWI4" s="975"/>
      <c r="IWJ4" s="975"/>
      <c r="IWK4" s="975"/>
      <c r="IWL4" s="975"/>
      <c r="IWM4" s="975"/>
      <c r="IWN4" s="975"/>
      <c r="IWO4" s="975"/>
      <c r="IWP4" s="975"/>
      <c r="IWQ4" s="975"/>
      <c r="IWR4" s="975"/>
      <c r="IWS4" s="975"/>
      <c r="IWT4" s="975"/>
      <c r="IWU4" s="975"/>
      <c r="IWV4" s="975"/>
      <c r="IWW4" s="975"/>
      <c r="IWX4" s="975"/>
      <c r="IWY4" s="975"/>
      <c r="IWZ4" s="975"/>
      <c r="IXA4" s="975"/>
      <c r="IXB4" s="975"/>
      <c r="IXC4" s="975"/>
      <c r="IXD4" s="975"/>
      <c r="IXE4" s="975"/>
      <c r="IXF4" s="975"/>
      <c r="IXG4" s="975"/>
      <c r="IXH4" s="975"/>
      <c r="IXI4" s="975"/>
      <c r="IXJ4" s="975"/>
      <c r="IXK4" s="975"/>
      <c r="IXL4" s="975"/>
      <c r="IXM4" s="975"/>
      <c r="IXN4" s="975"/>
      <c r="IXO4" s="975"/>
      <c r="IXP4" s="975"/>
      <c r="IXQ4" s="975"/>
      <c r="IXR4" s="975"/>
      <c r="IXS4" s="975"/>
      <c r="IXT4" s="975"/>
      <c r="IXU4" s="975"/>
      <c r="IXV4" s="975"/>
      <c r="IXW4" s="975"/>
      <c r="IXX4" s="975"/>
      <c r="IXY4" s="975"/>
      <c r="IXZ4" s="975"/>
      <c r="IYA4" s="975"/>
      <c r="IYB4" s="975"/>
      <c r="IYC4" s="975"/>
      <c r="IYD4" s="975"/>
      <c r="IYE4" s="975"/>
      <c r="IYF4" s="975"/>
      <c r="IYG4" s="975"/>
      <c r="IYH4" s="975"/>
      <c r="IYI4" s="975"/>
      <c r="IYJ4" s="975"/>
      <c r="IYK4" s="975"/>
      <c r="IYL4" s="975"/>
      <c r="IYM4" s="975"/>
      <c r="IYN4" s="975"/>
      <c r="IYO4" s="975"/>
      <c r="IYP4" s="975"/>
      <c r="IYQ4" s="975"/>
      <c r="IYR4" s="975"/>
      <c r="IYS4" s="975"/>
      <c r="IYT4" s="975"/>
      <c r="IYU4" s="975"/>
      <c r="IYV4" s="975"/>
      <c r="IYW4" s="975"/>
      <c r="IYX4" s="975"/>
      <c r="IYY4" s="975"/>
      <c r="IYZ4" s="975"/>
      <c r="IZA4" s="975"/>
      <c r="IZB4" s="975"/>
      <c r="IZC4" s="975"/>
      <c r="IZD4" s="975"/>
      <c r="IZE4" s="975"/>
      <c r="IZF4" s="975"/>
      <c r="IZG4" s="975"/>
      <c r="IZH4" s="975"/>
      <c r="IZI4" s="975"/>
      <c r="IZJ4" s="975"/>
      <c r="IZK4" s="975"/>
      <c r="IZL4" s="975"/>
      <c r="IZM4" s="975"/>
      <c r="IZN4" s="975"/>
      <c r="IZO4" s="975"/>
      <c r="IZP4" s="975"/>
      <c r="IZQ4" s="975"/>
      <c r="IZR4" s="975"/>
      <c r="IZS4" s="975"/>
      <c r="IZT4" s="975"/>
      <c r="IZU4" s="975"/>
      <c r="IZV4" s="975"/>
      <c r="IZW4" s="975"/>
      <c r="IZX4" s="975"/>
      <c r="IZY4" s="975"/>
      <c r="IZZ4" s="975"/>
      <c r="JAA4" s="975"/>
      <c r="JAB4" s="975"/>
      <c r="JAC4" s="975"/>
      <c r="JAD4" s="975"/>
      <c r="JAE4" s="975"/>
      <c r="JAF4" s="975"/>
      <c r="JAG4" s="975"/>
      <c r="JAH4" s="975"/>
      <c r="JAI4" s="975"/>
      <c r="JAJ4" s="975"/>
      <c r="JAK4" s="975"/>
      <c r="JAL4" s="975"/>
      <c r="JAM4" s="975"/>
      <c r="JAN4" s="975"/>
      <c r="JAO4" s="975"/>
      <c r="JAP4" s="975"/>
      <c r="JAQ4" s="975"/>
      <c r="JAR4" s="975"/>
      <c r="JAS4" s="975"/>
      <c r="JAT4" s="975"/>
      <c r="JAU4" s="975"/>
      <c r="JAV4" s="975"/>
      <c r="JAW4" s="975"/>
      <c r="JAX4" s="975"/>
      <c r="JAY4" s="975"/>
      <c r="JAZ4" s="975"/>
      <c r="JBA4" s="975"/>
      <c r="JBB4" s="975"/>
      <c r="JBC4" s="975"/>
      <c r="JBD4" s="975"/>
      <c r="JBE4" s="975"/>
      <c r="JBF4" s="975"/>
      <c r="JBG4" s="975"/>
      <c r="JBH4" s="975"/>
      <c r="JBI4" s="975"/>
      <c r="JBJ4" s="975"/>
      <c r="JBK4" s="975"/>
      <c r="JBL4" s="975"/>
      <c r="JBM4" s="975"/>
      <c r="JBN4" s="975"/>
      <c r="JBO4" s="975"/>
      <c r="JBP4" s="975"/>
      <c r="JBQ4" s="975"/>
      <c r="JBR4" s="975"/>
      <c r="JBS4" s="975"/>
      <c r="JBT4" s="975"/>
      <c r="JBU4" s="975"/>
      <c r="JBV4" s="975"/>
      <c r="JBW4" s="975"/>
      <c r="JBX4" s="975"/>
      <c r="JBY4" s="975"/>
      <c r="JBZ4" s="975"/>
      <c r="JCA4" s="975"/>
      <c r="JCB4" s="975"/>
      <c r="JCC4" s="975"/>
      <c r="JCD4" s="975"/>
      <c r="JCE4" s="975"/>
      <c r="JCF4" s="975"/>
      <c r="JCG4" s="975"/>
      <c r="JCH4" s="975"/>
      <c r="JCI4" s="975"/>
      <c r="JCJ4" s="975"/>
      <c r="JCK4" s="975"/>
      <c r="JCL4" s="975"/>
      <c r="JCM4" s="975"/>
      <c r="JCN4" s="975"/>
      <c r="JCO4" s="975"/>
      <c r="JCP4" s="975"/>
      <c r="JCQ4" s="975"/>
      <c r="JCR4" s="975"/>
      <c r="JCS4" s="975"/>
      <c r="JCT4" s="975"/>
      <c r="JCU4" s="975"/>
      <c r="JCV4" s="975"/>
      <c r="JCW4" s="975"/>
      <c r="JCX4" s="975"/>
      <c r="JCY4" s="975"/>
      <c r="JCZ4" s="975"/>
      <c r="JDA4" s="975"/>
      <c r="JDB4" s="975"/>
      <c r="JDC4" s="975"/>
      <c r="JDD4" s="975"/>
      <c r="JDE4" s="975"/>
      <c r="JDF4" s="975"/>
      <c r="JDG4" s="975"/>
      <c r="JDH4" s="975"/>
      <c r="JDI4" s="975"/>
      <c r="JDJ4" s="975"/>
      <c r="JDK4" s="975"/>
      <c r="JDL4" s="975"/>
      <c r="JDM4" s="975"/>
      <c r="JDN4" s="975"/>
      <c r="JDO4" s="975"/>
      <c r="JDP4" s="975"/>
      <c r="JDQ4" s="975"/>
      <c r="JDR4" s="975"/>
      <c r="JDS4" s="975"/>
      <c r="JDT4" s="975"/>
      <c r="JDU4" s="975"/>
      <c r="JDV4" s="975"/>
      <c r="JDW4" s="975"/>
      <c r="JDX4" s="975"/>
      <c r="JDY4" s="975"/>
      <c r="JDZ4" s="975"/>
      <c r="JEA4" s="975"/>
      <c r="JEB4" s="975"/>
      <c r="JEC4" s="975"/>
      <c r="JED4" s="975"/>
      <c r="JEE4" s="975"/>
      <c r="JEF4" s="975"/>
      <c r="JEG4" s="975"/>
      <c r="JEH4" s="975"/>
      <c r="JEI4" s="975"/>
      <c r="JEJ4" s="975"/>
      <c r="JEK4" s="975"/>
      <c r="JEL4" s="975"/>
      <c r="JEM4" s="975"/>
      <c r="JEN4" s="975"/>
      <c r="JEO4" s="975"/>
      <c r="JEP4" s="975"/>
      <c r="JEQ4" s="975"/>
      <c r="JER4" s="975"/>
      <c r="JES4" s="975"/>
      <c r="JET4" s="975"/>
      <c r="JEU4" s="975"/>
      <c r="JEV4" s="975"/>
      <c r="JEW4" s="975"/>
      <c r="JEX4" s="975"/>
      <c r="JEY4" s="975"/>
      <c r="JEZ4" s="975"/>
      <c r="JFA4" s="975"/>
      <c r="JFB4" s="975"/>
      <c r="JFC4" s="975"/>
      <c r="JFD4" s="975"/>
      <c r="JFE4" s="975"/>
      <c r="JFF4" s="975"/>
      <c r="JFG4" s="975"/>
      <c r="JFH4" s="975"/>
      <c r="JFI4" s="975"/>
      <c r="JFJ4" s="975"/>
      <c r="JFK4" s="975"/>
      <c r="JFL4" s="975"/>
      <c r="JFM4" s="975"/>
      <c r="JFN4" s="975"/>
      <c r="JFO4" s="975"/>
      <c r="JFP4" s="975"/>
      <c r="JFQ4" s="975"/>
      <c r="JFR4" s="975"/>
      <c r="JFS4" s="975"/>
      <c r="JFT4" s="975"/>
      <c r="JFU4" s="975"/>
      <c r="JFV4" s="975"/>
      <c r="JFW4" s="975"/>
      <c r="JFX4" s="975"/>
      <c r="JFY4" s="975"/>
      <c r="JFZ4" s="975"/>
      <c r="JGA4" s="975"/>
      <c r="JGB4" s="975"/>
      <c r="JGC4" s="975"/>
      <c r="JGD4" s="975"/>
      <c r="JGE4" s="975"/>
      <c r="JGF4" s="975"/>
      <c r="JGG4" s="975"/>
      <c r="JGH4" s="975"/>
      <c r="JGI4" s="975"/>
      <c r="JGJ4" s="975"/>
      <c r="JGK4" s="975"/>
      <c r="JGL4" s="975"/>
      <c r="JGM4" s="975"/>
      <c r="JGN4" s="975"/>
      <c r="JGO4" s="975"/>
      <c r="JGP4" s="975"/>
      <c r="JGQ4" s="975"/>
      <c r="JGR4" s="975"/>
      <c r="JGS4" s="975"/>
      <c r="JGT4" s="975"/>
      <c r="JGU4" s="975"/>
      <c r="JGV4" s="975"/>
      <c r="JGW4" s="975"/>
      <c r="JGX4" s="975"/>
      <c r="JGY4" s="975"/>
      <c r="JGZ4" s="975"/>
      <c r="JHA4" s="975"/>
      <c r="JHB4" s="975"/>
      <c r="JHC4" s="975"/>
      <c r="JHD4" s="975"/>
      <c r="JHE4" s="975"/>
      <c r="JHF4" s="975"/>
      <c r="JHG4" s="975"/>
      <c r="JHH4" s="975"/>
      <c r="JHI4" s="975"/>
      <c r="JHJ4" s="975"/>
      <c r="JHK4" s="975"/>
      <c r="JHL4" s="975"/>
      <c r="JHM4" s="975"/>
      <c r="JHN4" s="975"/>
      <c r="JHO4" s="975"/>
      <c r="JHP4" s="975"/>
      <c r="JHQ4" s="975"/>
      <c r="JHR4" s="975"/>
      <c r="JHS4" s="975"/>
      <c r="JHT4" s="975"/>
      <c r="JHU4" s="975"/>
      <c r="JHV4" s="975"/>
      <c r="JHW4" s="975"/>
      <c r="JHX4" s="975"/>
      <c r="JHY4" s="975"/>
      <c r="JHZ4" s="975"/>
      <c r="JIA4" s="975"/>
      <c r="JIB4" s="975"/>
      <c r="JIC4" s="975"/>
      <c r="JID4" s="975"/>
      <c r="JIE4" s="975"/>
      <c r="JIF4" s="975"/>
      <c r="JIG4" s="975"/>
      <c r="JIH4" s="975"/>
      <c r="JII4" s="975"/>
      <c r="JIJ4" s="975"/>
      <c r="JIK4" s="975"/>
      <c r="JIL4" s="975"/>
      <c r="JIM4" s="975"/>
      <c r="JIN4" s="975"/>
      <c r="JIO4" s="975"/>
      <c r="JIP4" s="975"/>
      <c r="JIQ4" s="975"/>
      <c r="JIR4" s="975"/>
      <c r="JIS4" s="975"/>
      <c r="JIT4" s="975"/>
      <c r="JIU4" s="975"/>
      <c r="JIV4" s="975"/>
      <c r="JIW4" s="975"/>
      <c r="JIX4" s="975"/>
      <c r="JIY4" s="975"/>
      <c r="JIZ4" s="975"/>
      <c r="JJA4" s="975"/>
      <c r="JJB4" s="975"/>
      <c r="JJC4" s="975"/>
      <c r="JJD4" s="975"/>
      <c r="JJE4" s="975"/>
      <c r="JJF4" s="975"/>
      <c r="JJG4" s="975"/>
      <c r="JJH4" s="975"/>
      <c r="JJI4" s="975"/>
      <c r="JJJ4" s="975"/>
      <c r="JJK4" s="975"/>
      <c r="JJL4" s="975"/>
      <c r="JJM4" s="975"/>
      <c r="JJN4" s="975"/>
      <c r="JJO4" s="975"/>
      <c r="JJP4" s="975"/>
      <c r="JJQ4" s="975"/>
      <c r="JJR4" s="975"/>
      <c r="JJS4" s="975"/>
      <c r="JJT4" s="975"/>
      <c r="JJU4" s="975"/>
      <c r="JJV4" s="975"/>
      <c r="JJW4" s="975"/>
      <c r="JJX4" s="975"/>
      <c r="JJY4" s="975"/>
      <c r="JJZ4" s="975"/>
      <c r="JKA4" s="975"/>
      <c r="JKB4" s="975"/>
      <c r="JKC4" s="975"/>
      <c r="JKD4" s="975"/>
      <c r="JKE4" s="975"/>
      <c r="JKF4" s="975"/>
      <c r="JKG4" s="975"/>
      <c r="JKH4" s="975"/>
      <c r="JKI4" s="975"/>
      <c r="JKJ4" s="975"/>
      <c r="JKK4" s="975"/>
      <c r="JKL4" s="975"/>
      <c r="JKM4" s="975"/>
      <c r="JKN4" s="975"/>
      <c r="JKO4" s="975"/>
      <c r="JKP4" s="975"/>
      <c r="JKQ4" s="975"/>
      <c r="JKR4" s="975"/>
      <c r="JKS4" s="975"/>
      <c r="JKT4" s="975"/>
      <c r="JKU4" s="975"/>
      <c r="JKV4" s="975"/>
      <c r="JKW4" s="975"/>
      <c r="JKX4" s="975"/>
      <c r="JKY4" s="975"/>
      <c r="JKZ4" s="975"/>
      <c r="JLA4" s="975"/>
      <c r="JLB4" s="975"/>
      <c r="JLC4" s="975"/>
      <c r="JLD4" s="975"/>
      <c r="JLE4" s="975"/>
      <c r="JLF4" s="975"/>
      <c r="JLG4" s="975"/>
      <c r="JLH4" s="975"/>
      <c r="JLI4" s="975"/>
      <c r="JLJ4" s="975"/>
      <c r="JLK4" s="975"/>
      <c r="JLL4" s="975"/>
      <c r="JLM4" s="975"/>
      <c r="JLN4" s="975"/>
      <c r="JLO4" s="975"/>
      <c r="JLP4" s="975"/>
      <c r="JLQ4" s="975"/>
      <c r="JLR4" s="975"/>
      <c r="JLS4" s="975"/>
      <c r="JLT4" s="975"/>
      <c r="JLU4" s="975"/>
      <c r="JLV4" s="975"/>
      <c r="JLW4" s="975"/>
      <c r="JLX4" s="975"/>
      <c r="JLY4" s="975"/>
      <c r="JLZ4" s="975"/>
      <c r="JMA4" s="975"/>
      <c r="JMB4" s="975"/>
      <c r="JMC4" s="975"/>
      <c r="JMD4" s="975"/>
      <c r="JME4" s="975"/>
      <c r="JMF4" s="975"/>
      <c r="JMG4" s="975"/>
      <c r="JMH4" s="975"/>
      <c r="JMI4" s="975"/>
      <c r="JMJ4" s="975"/>
      <c r="JMK4" s="975"/>
      <c r="JML4" s="975"/>
      <c r="JMM4" s="975"/>
      <c r="JMN4" s="975"/>
      <c r="JMO4" s="975"/>
      <c r="JMP4" s="975"/>
      <c r="JMQ4" s="975"/>
      <c r="JMR4" s="975"/>
      <c r="JMS4" s="975"/>
      <c r="JMT4" s="975"/>
      <c r="JMU4" s="975"/>
      <c r="JMV4" s="975"/>
      <c r="JMW4" s="975"/>
      <c r="JMX4" s="975"/>
      <c r="JMY4" s="975"/>
      <c r="JMZ4" s="975"/>
      <c r="JNA4" s="975"/>
      <c r="JNB4" s="975"/>
      <c r="JNC4" s="975"/>
      <c r="JND4" s="975"/>
      <c r="JNE4" s="975"/>
      <c r="JNF4" s="975"/>
      <c r="JNG4" s="975"/>
      <c r="JNH4" s="975"/>
      <c r="JNI4" s="975"/>
      <c r="JNJ4" s="975"/>
      <c r="JNK4" s="975"/>
      <c r="JNL4" s="975"/>
      <c r="JNM4" s="975"/>
      <c r="JNN4" s="975"/>
      <c r="JNO4" s="975"/>
      <c r="JNP4" s="975"/>
      <c r="JNQ4" s="975"/>
      <c r="JNR4" s="975"/>
      <c r="JNS4" s="975"/>
      <c r="JNT4" s="975"/>
      <c r="JNU4" s="975"/>
      <c r="JNV4" s="975"/>
      <c r="JNW4" s="975"/>
      <c r="JNX4" s="975"/>
      <c r="JNY4" s="975"/>
      <c r="JNZ4" s="975"/>
      <c r="JOA4" s="975"/>
      <c r="JOB4" s="975"/>
      <c r="JOC4" s="975"/>
      <c r="JOD4" s="975"/>
      <c r="JOE4" s="975"/>
      <c r="JOF4" s="975"/>
      <c r="JOG4" s="975"/>
      <c r="JOH4" s="975"/>
      <c r="JOI4" s="975"/>
      <c r="JOJ4" s="975"/>
      <c r="JOK4" s="975"/>
      <c r="JOL4" s="975"/>
      <c r="JOM4" s="975"/>
      <c r="JON4" s="975"/>
      <c r="JOO4" s="975"/>
      <c r="JOP4" s="975"/>
      <c r="JOQ4" s="975"/>
      <c r="JOR4" s="975"/>
      <c r="JOS4" s="975"/>
      <c r="JOT4" s="975"/>
      <c r="JOU4" s="975"/>
      <c r="JOV4" s="975"/>
      <c r="JOW4" s="975"/>
      <c r="JOX4" s="975"/>
      <c r="JOY4" s="975"/>
      <c r="JOZ4" s="975"/>
      <c r="JPA4" s="975"/>
      <c r="JPB4" s="975"/>
      <c r="JPC4" s="975"/>
      <c r="JPD4" s="975"/>
      <c r="JPE4" s="975"/>
      <c r="JPF4" s="975"/>
      <c r="JPG4" s="975"/>
      <c r="JPH4" s="975"/>
      <c r="JPI4" s="975"/>
      <c r="JPJ4" s="975"/>
      <c r="JPK4" s="975"/>
      <c r="JPL4" s="975"/>
      <c r="JPM4" s="975"/>
      <c r="JPN4" s="975"/>
      <c r="JPO4" s="975"/>
      <c r="JPP4" s="975"/>
      <c r="JPQ4" s="975"/>
      <c r="JPR4" s="975"/>
      <c r="JPS4" s="975"/>
      <c r="JPT4" s="975"/>
      <c r="JPU4" s="975"/>
      <c r="JPV4" s="975"/>
      <c r="JPW4" s="975"/>
      <c r="JPX4" s="975"/>
      <c r="JPY4" s="975"/>
      <c r="JPZ4" s="975"/>
      <c r="JQA4" s="975"/>
      <c r="JQB4" s="975"/>
      <c r="JQC4" s="975"/>
      <c r="JQD4" s="975"/>
      <c r="JQE4" s="975"/>
      <c r="JQF4" s="975"/>
      <c r="JQG4" s="975"/>
      <c r="JQH4" s="975"/>
      <c r="JQI4" s="975"/>
      <c r="JQJ4" s="975"/>
      <c r="JQK4" s="975"/>
      <c r="JQL4" s="975"/>
      <c r="JQM4" s="975"/>
      <c r="JQN4" s="975"/>
      <c r="JQO4" s="975"/>
      <c r="JQP4" s="975"/>
      <c r="JQQ4" s="975"/>
      <c r="JQR4" s="975"/>
      <c r="JQS4" s="975"/>
      <c r="JQT4" s="975"/>
      <c r="JQU4" s="975"/>
      <c r="JQV4" s="975"/>
      <c r="JQW4" s="975"/>
      <c r="JQX4" s="975"/>
      <c r="JQY4" s="975"/>
      <c r="JQZ4" s="975"/>
      <c r="JRA4" s="975"/>
      <c r="JRB4" s="975"/>
      <c r="JRC4" s="975"/>
      <c r="JRD4" s="975"/>
      <c r="JRE4" s="975"/>
      <c r="JRF4" s="975"/>
      <c r="JRG4" s="975"/>
      <c r="JRH4" s="975"/>
      <c r="JRI4" s="975"/>
      <c r="JRJ4" s="975"/>
      <c r="JRK4" s="975"/>
      <c r="JRL4" s="975"/>
      <c r="JRM4" s="975"/>
      <c r="JRN4" s="975"/>
      <c r="JRO4" s="975"/>
      <c r="JRP4" s="975"/>
      <c r="JRQ4" s="975"/>
      <c r="JRR4" s="975"/>
      <c r="JRS4" s="975"/>
      <c r="JRT4" s="975"/>
      <c r="JRU4" s="975"/>
      <c r="JRV4" s="975"/>
      <c r="JRW4" s="975"/>
      <c r="JRX4" s="975"/>
      <c r="JRY4" s="975"/>
      <c r="JRZ4" s="975"/>
      <c r="JSA4" s="975"/>
      <c r="JSB4" s="975"/>
      <c r="JSC4" s="975"/>
      <c r="JSD4" s="975"/>
      <c r="JSE4" s="975"/>
      <c r="JSF4" s="975"/>
      <c r="JSG4" s="975"/>
      <c r="JSH4" s="975"/>
      <c r="JSI4" s="975"/>
      <c r="JSJ4" s="975"/>
      <c r="JSK4" s="975"/>
      <c r="JSL4" s="975"/>
      <c r="JSM4" s="975"/>
      <c r="JSN4" s="975"/>
      <c r="JSO4" s="975"/>
      <c r="JSP4" s="975"/>
      <c r="JSQ4" s="975"/>
      <c r="JSR4" s="975"/>
      <c r="JSS4" s="975"/>
      <c r="JST4" s="975"/>
      <c r="JSU4" s="975"/>
      <c r="JSV4" s="975"/>
      <c r="JSW4" s="975"/>
      <c r="JSX4" s="975"/>
      <c r="JSY4" s="975"/>
      <c r="JSZ4" s="975"/>
      <c r="JTA4" s="975"/>
      <c r="JTB4" s="975"/>
      <c r="JTC4" s="975"/>
      <c r="JTD4" s="975"/>
      <c r="JTE4" s="975"/>
      <c r="JTF4" s="975"/>
      <c r="JTG4" s="975"/>
      <c r="JTH4" s="975"/>
      <c r="JTI4" s="975"/>
      <c r="JTJ4" s="975"/>
      <c r="JTK4" s="975"/>
      <c r="JTL4" s="975"/>
      <c r="JTM4" s="975"/>
      <c r="JTN4" s="975"/>
      <c r="JTO4" s="975"/>
      <c r="JTP4" s="975"/>
      <c r="JTQ4" s="975"/>
      <c r="JTR4" s="975"/>
      <c r="JTS4" s="975"/>
      <c r="JTT4" s="975"/>
      <c r="JTU4" s="975"/>
      <c r="JTV4" s="975"/>
      <c r="JTW4" s="975"/>
      <c r="JTX4" s="975"/>
      <c r="JTY4" s="975"/>
      <c r="JTZ4" s="975"/>
      <c r="JUA4" s="975"/>
      <c r="JUB4" s="975"/>
      <c r="JUC4" s="975"/>
      <c r="JUD4" s="975"/>
      <c r="JUE4" s="975"/>
      <c r="JUF4" s="975"/>
      <c r="JUG4" s="975"/>
      <c r="JUH4" s="975"/>
      <c r="JUI4" s="975"/>
      <c r="JUJ4" s="975"/>
      <c r="JUK4" s="975"/>
      <c r="JUL4" s="975"/>
      <c r="JUM4" s="975"/>
      <c r="JUN4" s="975"/>
      <c r="JUO4" s="975"/>
      <c r="JUP4" s="975"/>
      <c r="JUQ4" s="975"/>
      <c r="JUR4" s="975"/>
      <c r="JUS4" s="975"/>
      <c r="JUT4" s="975"/>
      <c r="JUU4" s="975"/>
      <c r="JUV4" s="975"/>
      <c r="JUW4" s="975"/>
      <c r="JUX4" s="975"/>
      <c r="JUY4" s="975"/>
      <c r="JUZ4" s="975"/>
      <c r="JVA4" s="975"/>
      <c r="JVB4" s="975"/>
      <c r="JVC4" s="975"/>
      <c r="JVD4" s="975"/>
      <c r="JVE4" s="975"/>
      <c r="JVF4" s="975"/>
      <c r="JVG4" s="975"/>
      <c r="JVH4" s="975"/>
      <c r="JVI4" s="975"/>
      <c r="JVJ4" s="975"/>
      <c r="JVK4" s="975"/>
      <c r="JVL4" s="975"/>
      <c r="JVM4" s="975"/>
      <c r="JVN4" s="975"/>
      <c r="JVO4" s="975"/>
      <c r="JVP4" s="975"/>
      <c r="JVQ4" s="975"/>
      <c r="JVR4" s="975"/>
      <c r="JVS4" s="975"/>
      <c r="JVT4" s="975"/>
      <c r="JVU4" s="975"/>
      <c r="JVV4" s="975"/>
      <c r="JVW4" s="975"/>
      <c r="JVX4" s="975"/>
      <c r="JVY4" s="975"/>
      <c r="JVZ4" s="975"/>
      <c r="JWA4" s="975"/>
      <c r="JWB4" s="975"/>
      <c r="JWC4" s="975"/>
      <c r="JWD4" s="975"/>
      <c r="JWE4" s="975"/>
      <c r="JWF4" s="975"/>
      <c r="JWG4" s="975"/>
      <c r="JWH4" s="975"/>
      <c r="JWI4" s="975"/>
      <c r="JWJ4" s="975"/>
      <c r="JWK4" s="975"/>
      <c r="JWL4" s="975"/>
      <c r="JWM4" s="975"/>
      <c r="JWN4" s="975"/>
      <c r="JWO4" s="975"/>
      <c r="JWP4" s="975"/>
      <c r="JWQ4" s="975"/>
      <c r="JWR4" s="975"/>
      <c r="JWS4" s="975"/>
      <c r="JWT4" s="975"/>
      <c r="JWU4" s="975"/>
      <c r="JWV4" s="975"/>
      <c r="JWW4" s="975"/>
      <c r="JWX4" s="975"/>
      <c r="JWY4" s="975"/>
      <c r="JWZ4" s="975"/>
      <c r="JXA4" s="975"/>
      <c r="JXB4" s="975"/>
      <c r="JXC4" s="975"/>
      <c r="JXD4" s="975"/>
      <c r="JXE4" s="975"/>
      <c r="JXF4" s="975"/>
      <c r="JXG4" s="975"/>
      <c r="JXH4" s="975"/>
      <c r="JXI4" s="975"/>
      <c r="JXJ4" s="975"/>
      <c r="JXK4" s="975"/>
      <c r="JXL4" s="975"/>
      <c r="JXM4" s="975"/>
      <c r="JXN4" s="975"/>
      <c r="JXO4" s="975"/>
      <c r="JXP4" s="975"/>
      <c r="JXQ4" s="975"/>
      <c r="JXR4" s="975"/>
      <c r="JXS4" s="975"/>
      <c r="JXT4" s="975"/>
      <c r="JXU4" s="975"/>
      <c r="JXV4" s="975"/>
      <c r="JXW4" s="975"/>
      <c r="JXX4" s="975"/>
      <c r="JXY4" s="975"/>
      <c r="JXZ4" s="975"/>
      <c r="JYA4" s="975"/>
      <c r="JYB4" s="975"/>
      <c r="JYC4" s="975"/>
      <c r="JYD4" s="975"/>
      <c r="JYE4" s="975"/>
      <c r="JYF4" s="975"/>
      <c r="JYG4" s="975"/>
      <c r="JYH4" s="975"/>
      <c r="JYI4" s="975"/>
      <c r="JYJ4" s="975"/>
      <c r="JYK4" s="975"/>
      <c r="JYL4" s="975"/>
      <c r="JYM4" s="975"/>
      <c r="JYN4" s="975"/>
      <c r="JYO4" s="975"/>
      <c r="JYP4" s="975"/>
      <c r="JYQ4" s="975"/>
      <c r="JYR4" s="975"/>
      <c r="JYS4" s="975"/>
      <c r="JYT4" s="975"/>
      <c r="JYU4" s="975"/>
      <c r="JYV4" s="975"/>
      <c r="JYW4" s="975"/>
      <c r="JYX4" s="975"/>
      <c r="JYY4" s="975"/>
      <c r="JYZ4" s="975"/>
      <c r="JZA4" s="975"/>
      <c r="JZB4" s="975"/>
      <c r="JZC4" s="975"/>
      <c r="JZD4" s="975"/>
      <c r="JZE4" s="975"/>
      <c r="JZF4" s="975"/>
      <c r="JZG4" s="975"/>
      <c r="JZH4" s="975"/>
      <c r="JZI4" s="975"/>
      <c r="JZJ4" s="975"/>
      <c r="JZK4" s="975"/>
      <c r="JZL4" s="975"/>
      <c r="JZM4" s="975"/>
      <c r="JZN4" s="975"/>
      <c r="JZO4" s="975"/>
      <c r="JZP4" s="975"/>
      <c r="JZQ4" s="975"/>
      <c r="JZR4" s="975"/>
      <c r="JZS4" s="975"/>
      <c r="JZT4" s="975"/>
      <c r="JZU4" s="975"/>
      <c r="JZV4" s="975"/>
      <c r="JZW4" s="975"/>
      <c r="JZX4" s="975"/>
      <c r="JZY4" s="975"/>
      <c r="JZZ4" s="975"/>
      <c r="KAA4" s="975"/>
      <c r="KAB4" s="975"/>
      <c r="KAC4" s="975"/>
      <c r="KAD4" s="975"/>
      <c r="KAE4" s="975"/>
      <c r="KAF4" s="975"/>
      <c r="KAG4" s="975"/>
      <c r="KAH4" s="975"/>
      <c r="KAI4" s="975"/>
      <c r="KAJ4" s="975"/>
      <c r="KAK4" s="975"/>
      <c r="KAL4" s="975"/>
      <c r="KAM4" s="975"/>
      <c r="KAN4" s="975"/>
      <c r="KAO4" s="975"/>
      <c r="KAP4" s="975"/>
      <c r="KAQ4" s="975"/>
      <c r="KAR4" s="975"/>
      <c r="KAS4" s="975"/>
      <c r="KAT4" s="975"/>
      <c r="KAU4" s="975"/>
      <c r="KAV4" s="975"/>
      <c r="KAW4" s="975"/>
      <c r="KAX4" s="975"/>
      <c r="KAY4" s="975"/>
      <c r="KAZ4" s="975"/>
      <c r="KBA4" s="975"/>
      <c r="KBB4" s="975"/>
      <c r="KBC4" s="975"/>
      <c r="KBD4" s="975"/>
      <c r="KBE4" s="975"/>
      <c r="KBF4" s="975"/>
      <c r="KBG4" s="975"/>
      <c r="KBH4" s="975"/>
      <c r="KBI4" s="975"/>
      <c r="KBJ4" s="975"/>
      <c r="KBK4" s="975"/>
      <c r="KBL4" s="975"/>
      <c r="KBM4" s="975"/>
      <c r="KBN4" s="975"/>
      <c r="KBO4" s="975"/>
      <c r="KBP4" s="975"/>
      <c r="KBQ4" s="975"/>
      <c r="KBR4" s="975"/>
      <c r="KBS4" s="975"/>
      <c r="KBT4" s="975"/>
      <c r="KBU4" s="975"/>
      <c r="KBV4" s="975"/>
      <c r="KBW4" s="975"/>
      <c r="KBX4" s="975"/>
      <c r="KBY4" s="975"/>
      <c r="KBZ4" s="975"/>
      <c r="KCA4" s="975"/>
      <c r="KCB4" s="975"/>
      <c r="KCC4" s="975"/>
      <c r="KCD4" s="975"/>
      <c r="KCE4" s="975"/>
      <c r="KCF4" s="975"/>
      <c r="KCG4" s="975"/>
      <c r="KCH4" s="975"/>
      <c r="KCI4" s="975"/>
      <c r="KCJ4" s="975"/>
      <c r="KCK4" s="975"/>
      <c r="KCL4" s="975"/>
      <c r="KCM4" s="975"/>
      <c r="KCN4" s="975"/>
      <c r="KCO4" s="975"/>
      <c r="KCP4" s="975"/>
      <c r="KCQ4" s="975"/>
      <c r="KCR4" s="975"/>
      <c r="KCS4" s="975"/>
      <c r="KCT4" s="975"/>
      <c r="KCU4" s="975"/>
      <c r="KCV4" s="975"/>
      <c r="KCW4" s="975"/>
      <c r="KCX4" s="975"/>
      <c r="KCY4" s="975"/>
      <c r="KCZ4" s="975"/>
      <c r="KDA4" s="975"/>
      <c r="KDB4" s="975"/>
      <c r="KDC4" s="975"/>
      <c r="KDD4" s="975"/>
      <c r="KDE4" s="975"/>
      <c r="KDF4" s="975"/>
      <c r="KDG4" s="975"/>
      <c r="KDH4" s="975"/>
      <c r="KDI4" s="975"/>
      <c r="KDJ4" s="975"/>
      <c r="KDK4" s="975"/>
      <c r="KDL4" s="975"/>
      <c r="KDM4" s="975"/>
      <c r="KDN4" s="975"/>
      <c r="KDO4" s="975"/>
      <c r="KDP4" s="975"/>
      <c r="KDQ4" s="975"/>
      <c r="KDR4" s="975"/>
      <c r="KDS4" s="975"/>
      <c r="KDT4" s="975"/>
      <c r="KDU4" s="975"/>
      <c r="KDV4" s="975"/>
      <c r="KDW4" s="975"/>
      <c r="KDX4" s="975"/>
      <c r="KDY4" s="975"/>
      <c r="KDZ4" s="975"/>
      <c r="KEA4" s="975"/>
      <c r="KEB4" s="975"/>
      <c r="KEC4" s="975"/>
      <c r="KED4" s="975"/>
      <c r="KEE4" s="975"/>
      <c r="KEF4" s="975"/>
      <c r="KEG4" s="975"/>
      <c r="KEH4" s="975"/>
      <c r="KEI4" s="975"/>
      <c r="KEJ4" s="975"/>
      <c r="KEK4" s="975"/>
      <c r="KEL4" s="975"/>
      <c r="KEM4" s="975"/>
      <c r="KEN4" s="975"/>
      <c r="KEO4" s="975"/>
      <c r="KEP4" s="975"/>
      <c r="KEQ4" s="975"/>
      <c r="KER4" s="975"/>
      <c r="KES4" s="975"/>
      <c r="KET4" s="975"/>
      <c r="KEU4" s="975"/>
      <c r="KEV4" s="975"/>
      <c r="KEW4" s="975"/>
      <c r="KEX4" s="975"/>
      <c r="KEY4" s="975"/>
      <c r="KEZ4" s="975"/>
      <c r="KFA4" s="975"/>
      <c r="KFB4" s="975"/>
      <c r="KFC4" s="975"/>
      <c r="KFD4" s="975"/>
      <c r="KFE4" s="975"/>
      <c r="KFF4" s="975"/>
      <c r="KFG4" s="975"/>
      <c r="KFH4" s="975"/>
      <c r="KFI4" s="975"/>
      <c r="KFJ4" s="975"/>
      <c r="KFK4" s="975"/>
      <c r="KFL4" s="975"/>
      <c r="KFM4" s="975"/>
      <c r="KFN4" s="975"/>
      <c r="KFO4" s="975"/>
      <c r="KFP4" s="975"/>
      <c r="KFQ4" s="975"/>
      <c r="KFR4" s="975"/>
      <c r="KFS4" s="975"/>
      <c r="KFT4" s="975"/>
      <c r="KFU4" s="975"/>
      <c r="KFV4" s="975"/>
      <c r="KFW4" s="975"/>
      <c r="KFX4" s="975"/>
      <c r="KFY4" s="975"/>
      <c r="KFZ4" s="975"/>
      <c r="KGA4" s="975"/>
      <c r="KGB4" s="975"/>
      <c r="KGC4" s="975"/>
      <c r="KGD4" s="975"/>
      <c r="KGE4" s="975"/>
      <c r="KGF4" s="975"/>
      <c r="KGG4" s="975"/>
      <c r="KGH4" s="975"/>
      <c r="KGI4" s="975"/>
      <c r="KGJ4" s="975"/>
      <c r="KGK4" s="975"/>
      <c r="KGL4" s="975"/>
      <c r="KGM4" s="975"/>
      <c r="KGN4" s="975"/>
      <c r="KGO4" s="975"/>
      <c r="KGP4" s="975"/>
      <c r="KGQ4" s="975"/>
      <c r="KGR4" s="975"/>
      <c r="KGS4" s="975"/>
      <c r="KGT4" s="975"/>
      <c r="KGU4" s="975"/>
      <c r="KGV4" s="975"/>
      <c r="KGW4" s="975"/>
      <c r="KGX4" s="975"/>
      <c r="KGY4" s="975"/>
      <c r="KGZ4" s="975"/>
      <c r="KHA4" s="975"/>
      <c r="KHB4" s="975"/>
      <c r="KHC4" s="975"/>
      <c r="KHD4" s="975"/>
      <c r="KHE4" s="975"/>
      <c r="KHF4" s="975"/>
      <c r="KHG4" s="975"/>
      <c r="KHH4" s="975"/>
      <c r="KHI4" s="975"/>
      <c r="KHJ4" s="975"/>
      <c r="KHK4" s="975"/>
      <c r="KHL4" s="975"/>
      <c r="KHM4" s="975"/>
      <c r="KHN4" s="975"/>
      <c r="KHO4" s="975"/>
      <c r="KHP4" s="975"/>
      <c r="KHQ4" s="975"/>
      <c r="KHR4" s="975"/>
      <c r="KHS4" s="975"/>
      <c r="KHT4" s="975"/>
      <c r="KHU4" s="975"/>
      <c r="KHV4" s="975"/>
      <c r="KHW4" s="975"/>
      <c r="KHX4" s="975"/>
      <c r="KHY4" s="975"/>
      <c r="KHZ4" s="975"/>
      <c r="KIA4" s="975"/>
      <c r="KIB4" s="975"/>
      <c r="KIC4" s="975"/>
      <c r="KID4" s="975"/>
      <c r="KIE4" s="975"/>
      <c r="KIF4" s="975"/>
      <c r="KIG4" s="975"/>
      <c r="KIH4" s="975"/>
      <c r="KII4" s="975"/>
      <c r="KIJ4" s="975"/>
      <c r="KIK4" s="975"/>
      <c r="KIL4" s="975"/>
      <c r="KIM4" s="975"/>
      <c r="KIN4" s="975"/>
      <c r="KIO4" s="975"/>
      <c r="KIP4" s="975"/>
      <c r="KIQ4" s="975"/>
      <c r="KIR4" s="975"/>
      <c r="KIS4" s="975"/>
      <c r="KIT4" s="975"/>
      <c r="KIU4" s="975"/>
      <c r="KIV4" s="975"/>
      <c r="KIW4" s="975"/>
      <c r="KIX4" s="975"/>
      <c r="KIY4" s="975"/>
      <c r="KIZ4" s="975"/>
      <c r="KJA4" s="975"/>
      <c r="KJB4" s="975"/>
      <c r="KJC4" s="975"/>
      <c r="KJD4" s="975"/>
      <c r="KJE4" s="975"/>
      <c r="KJF4" s="975"/>
      <c r="KJG4" s="975"/>
      <c r="KJH4" s="975"/>
      <c r="KJI4" s="975"/>
      <c r="KJJ4" s="975"/>
      <c r="KJK4" s="975"/>
      <c r="KJL4" s="975"/>
      <c r="KJM4" s="975"/>
      <c r="KJN4" s="975"/>
      <c r="KJO4" s="975"/>
      <c r="KJP4" s="975"/>
      <c r="KJQ4" s="975"/>
      <c r="KJR4" s="975"/>
      <c r="KJS4" s="975"/>
      <c r="KJT4" s="975"/>
      <c r="KJU4" s="975"/>
      <c r="KJV4" s="975"/>
      <c r="KJW4" s="975"/>
      <c r="KJX4" s="975"/>
      <c r="KJY4" s="975"/>
      <c r="KJZ4" s="975"/>
      <c r="KKA4" s="975"/>
      <c r="KKB4" s="975"/>
      <c r="KKC4" s="975"/>
      <c r="KKD4" s="975"/>
      <c r="KKE4" s="975"/>
      <c r="KKF4" s="975"/>
      <c r="KKG4" s="975"/>
      <c r="KKH4" s="975"/>
      <c r="KKI4" s="975"/>
      <c r="KKJ4" s="975"/>
      <c r="KKK4" s="975"/>
      <c r="KKL4" s="975"/>
      <c r="KKM4" s="975"/>
      <c r="KKN4" s="975"/>
      <c r="KKO4" s="975"/>
      <c r="KKP4" s="975"/>
      <c r="KKQ4" s="975"/>
      <c r="KKR4" s="975"/>
      <c r="KKS4" s="975"/>
      <c r="KKT4" s="975"/>
      <c r="KKU4" s="975"/>
      <c r="KKV4" s="975"/>
      <c r="KKW4" s="975"/>
      <c r="KKX4" s="975"/>
      <c r="KKY4" s="975"/>
      <c r="KKZ4" s="975"/>
      <c r="KLA4" s="975"/>
      <c r="KLB4" s="975"/>
      <c r="KLC4" s="975"/>
      <c r="KLD4" s="975"/>
      <c r="KLE4" s="975"/>
      <c r="KLF4" s="975"/>
      <c r="KLG4" s="975"/>
      <c r="KLH4" s="975"/>
      <c r="KLI4" s="975"/>
      <c r="KLJ4" s="975"/>
      <c r="KLK4" s="975"/>
      <c r="KLL4" s="975"/>
      <c r="KLM4" s="975"/>
      <c r="KLN4" s="975"/>
      <c r="KLO4" s="975"/>
      <c r="KLP4" s="975"/>
      <c r="KLQ4" s="975"/>
      <c r="KLR4" s="975"/>
      <c r="KLS4" s="975"/>
      <c r="KLT4" s="975"/>
      <c r="KLU4" s="975"/>
      <c r="KLV4" s="975"/>
      <c r="KLW4" s="975"/>
      <c r="KLX4" s="975"/>
      <c r="KLY4" s="975"/>
      <c r="KLZ4" s="975"/>
      <c r="KMA4" s="975"/>
      <c r="KMB4" s="975"/>
      <c r="KMC4" s="975"/>
      <c r="KMD4" s="975"/>
      <c r="KME4" s="975"/>
      <c r="KMF4" s="975"/>
      <c r="KMG4" s="975"/>
      <c r="KMH4" s="975"/>
      <c r="KMI4" s="975"/>
      <c r="KMJ4" s="975"/>
      <c r="KMK4" s="975"/>
      <c r="KML4" s="975"/>
      <c r="KMM4" s="975"/>
      <c r="KMN4" s="975"/>
      <c r="KMO4" s="975"/>
      <c r="KMP4" s="975"/>
      <c r="KMQ4" s="975"/>
      <c r="KMR4" s="975"/>
      <c r="KMS4" s="975"/>
      <c r="KMT4" s="975"/>
      <c r="KMU4" s="975"/>
      <c r="KMV4" s="975"/>
      <c r="KMW4" s="975"/>
      <c r="KMX4" s="975"/>
      <c r="KMY4" s="975"/>
      <c r="KMZ4" s="975"/>
      <c r="KNA4" s="975"/>
      <c r="KNB4" s="975"/>
      <c r="KNC4" s="975"/>
      <c r="KND4" s="975"/>
      <c r="KNE4" s="975"/>
      <c r="KNF4" s="975"/>
      <c r="KNG4" s="975"/>
      <c r="KNH4" s="975"/>
      <c r="KNI4" s="975"/>
      <c r="KNJ4" s="975"/>
      <c r="KNK4" s="975"/>
      <c r="KNL4" s="975"/>
      <c r="KNM4" s="975"/>
      <c r="KNN4" s="975"/>
      <c r="KNO4" s="975"/>
      <c r="KNP4" s="975"/>
      <c r="KNQ4" s="975"/>
      <c r="KNR4" s="975"/>
      <c r="KNS4" s="975"/>
      <c r="KNT4" s="975"/>
      <c r="KNU4" s="975"/>
      <c r="KNV4" s="975"/>
      <c r="KNW4" s="975"/>
      <c r="KNX4" s="975"/>
      <c r="KNY4" s="975"/>
      <c r="KNZ4" s="975"/>
      <c r="KOA4" s="975"/>
      <c r="KOB4" s="975"/>
      <c r="KOC4" s="975"/>
      <c r="KOD4" s="975"/>
      <c r="KOE4" s="975"/>
      <c r="KOF4" s="975"/>
      <c r="KOG4" s="975"/>
      <c r="KOH4" s="975"/>
      <c r="KOI4" s="975"/>
      <c r="KOJ4" s="975"/>
      <c r="KOK4" s="975"/>
      <c r="KOL4" s="975"/>
      <c r="KOM4" s="975"/>
      <c r="KON4" s="975"/>
      <c r="KOO4" s="975"/>
      <c r="KOP4" s="975"/>
      <c r="KOQ4" s="975"/>
      <c r="KOR4" s="975"/>
      <c r="KOS4" s="975"/>
      <c r="KOT4" s="975"/>
      <c r="KOU4" s="975"/>
      <c r="KOV4" s="975"/>
      <c r="KOW4" s="975"/>
      <c r="KOX4" s="975"/>
      <c r="KOY4" s="975"/>
      <c r="KOZ4" s="975"/>
      <c r="KPA4" s="975"/>
      <c r="KPB4" s="975"/>
      <c r="KPC4" s="975"/>
      <c r="KPD4" s="975"/>
      <c r="KPE4" s="975"/>
      <c r="KPF4" s="975"/>
      <c r="KPG4" s="975"/>
      <c r="KPH4" s="975"/>
      <c r="KPI4" s="975"/>
      <c r="KPJ4" s="975"/>
      <c r="KPK4" s="975"/>
      <c r="KPL4" s="975"/>
      <c r="KPM4" s="975"/>
      <c r="KPN4" s="975"/>
      <c r="KPO4" s="975"/>
      <c r="KPP4" s="975"/>
      <c r="KPQ4" s="975"/>
      <c r="KPR4" s="975"/>
      <c r="KPS4" s="975"/>
      <c r="KPT4" s="975"/>
      <c r="KPU4" s="975"/>
      <c r="KPV4" s="975"/>
      <c r="KPW4" s="975"/>
      <c r="KPX4" s="975"/>
      <c r="KPY4" s="975"/>
      <c r="KPZ4" s="975"/>
      <c r="KQA4" s="975"/>
      <c r="KQB4" s="975"/>
      <c r="KQC4" s="975"/>
      <c r="KQD4" s="975"/>
      <c r="KQE4" s="975"/>
      <c r="KQF4" s="975"/>
      <c r="KQG4" s="975"/>
      <c r="KQH4" s="975"/>
      <c r="KQI4" s="975"/>
      <c r="KQJ4" s="975"/>
      <c r="KQK4" s="975"/>
      <c r="KQL4" s="975"/>
      <c r="KQM4" s="975"/>
      <c r="KQN4" s="975"/>
      <c r="KQO4" s="975"/>
      <c r="KQP4" s="975"/>
      <c r="KQQ4" s="975"/>
      <c r="KQR4" s="975"/>
      <c r="KQS4" s="975"/>
      <c r="KQT4" s="975"/>
      <c r="KQU4" s="975"/>
      <c r="KQV4" s="975"/>
      <c r="KQW4" s="975"/>
      <c r="KQX4" s="975"/>
      <c r="KQY4" s="975"/>
      <c r="KQZ4" s="975"/>
      <c r="KRA4" s="975"/>
      <c r="KRB4" s="975"/>
      <c r="KRC4" s="975"/>
      <c r="KRD4" s="975"/>
      <c r="KRE4" s="975"/>
      <c r="KRF4" s="975"/>
      <c r="KRG4" s="975"/>
      <c r="KRH4" s="975"/>
      <c r="KRI4" s="975"/>
      <c r="KRJ4" s="975"/>
      <c r="KRK4" s="975"/>
      <c r="KRL4" s="975"/>
      <c r="KRM4" s="975"/>
      <c r="KRN4" s="975"/>
      <c r="KRO4" s="975"/>
      <c r="KRP4" s="975"/>
      <c r="KRQ4" s="975"/>
      <c r="KRR4" s="975"/>
      <c r="KRS4" s="975"/>
      <c r="KRT4" s="975"/>
      <c r="KRU4" s="975"/>
      <c r="KRV4" s="975"/>
      <c r="KRW4" s="975"/>
      <c r="KRX4" s="975"/>
      <c r="KRY4" s="975"/>
      <c r="KRZ4" s="975"/>
      <c r="KSA4" s="975"/>
      <c r="KSB4" s="975"/>
      <c r="KSC4" s="975"/>
      <c r="KSD4" s="975"/>
      <c r="KSE4" s="975"/>
      <c r="KSF4" s="975"/>
      <c r="KSG4" s="975"/>
      <c r="KSH4" s="975"/>
      <c r="KSI4" s="975"/>
      <c r="KSJ4" s="975"/>
      <c r="KSK4" s="975"/>
      <c r="KSL4" s="975"/>
      <c r="KSM4" s="975"/>
      <c r="KSN4" s="975"/>
      <c r="KSO4" s="975"/>
      <c r="KSP4" s="975"/>
      <c r="KSQ4" s="975"/>
      <c r="KSR4" s="975"/>
      <c r="KSS4" s="975"/>
      <c r="KST4" s="975"/>
      <c r="KSU4" s="975"/>
      <c r="KSV4" s="975"/>
      <c r="KSW4" s="975"/>
      <c r="KSX4" s="975"/>
      <c r="KSY4" s="975"/>
      <c r="KSZ4" s="975"/>
      <c r="KTA4" s="975"/>
      <c r="KTB4" s="975"/>
      <c r="KTC4" s="975"/>
      <c r="KTD4" s="975"/>
      <c r="KTE4" s="975"/>
      <c r="KTF4" s="975"/>
      <c r="KTG4" s="975"/>
      <c r="KTH4" s="975"/>
      <c r="KTI4" s="975"/>
      <c r="KTJ4" s="975"/>
      <c r="KTK4" s="975"/>
      <c r="KTL4" s="975"/>
      <c r="KTM4" s="975"/>
      <c r="KTN4" s="975"/>
      <c r="KTO4" s="975"/>
      <c r="KTP4" s="975"/>
      <c r="KTQ4" s="975"/>
      <c r="KTR4" s="975"/>
      <c r="KTS4" s="975"/>
      <c r="KTT4" s="975"/>
      <c r="KTU4" s="975"/>
      <c r="KTV4" s="975"/>
      <c r="KTW4" s="975"/>
      <c r="KTX4" s="975"/>
      <c r="KTY4" s="975"/>
      <c r="KTZ4" s="975"/>
      <c r="KUA4" s="975"/>
      <c r="KUB4" s="975"/>
      <c r="KUC4" s="975"/>
      <c r="KUD4" s="975"/>
      <c r="KUE4" s="975"/>
      <c r="KUF4" s="975"/>
      <c r="KUG4" s="975"/>
      <c r="KUH4" s="975"/>
      <c r="KUI4" s="975"/>
      <c r="KUJ4" s="975"/>
      <c r="KUK4" s="975"/>
      <c r="KUL4" s="975"/>
      <c r="KUM4" s="975"/>
      <c r="KUN4" s="975"/>
      <c r="KUO4" s="975"/>
      <c r="KUP4" s="975"/>
      <c r="KUQ4" s="975"/>
      <c r="KUR4" s="975"/>
      <c r="KUS4" s="975"/>
      <c r="KUT4" s="975"/>
      <c r="KUU4" s="975"/>
      <c r="KUV4" s="975"/>
      <c r="KUW4" s="975"/>
      <c r="KUX4" s="975"/>
      <c r="KUY4" s="975"/>
      <c r="KUZ4" s="975"/>
      <c r="KVA4" s="975"/>
      <c r="KVB4" s="975"/>
      <c r="KVC4" s="975"/>
      <c r="KVD4" s="975"/>
      <c r="KVE4" s="975"/>
      <c r="KVF4" s="975"/>
      <c r="KVG4" s="975"/>
      <c r="KVH4" s="975"/>
      <c r="KVI4" s="975"/>
      <c r="KVJ4" s="975"/>
      <c r="KVK4" s="975"/>
      <c r="KVL4" s="975"/>
      <c r="KVM4" s="975"/>
      <c r="KVN4" s="975"/>
      <c r="KVO4" s="975"/>
      <c r="KVP4" s="975"/>
      <c r="KVQ4" s="975"/>
      <c r="KVR4" s="975"/>
      <c r="KVS4" s="975"/>
      <c r="KVT4" s="975"/>
      <c r="KVU4" s="975"/>
      <c r="KVV4" s="975"/>
      <c r="KVW4" s="975"/>
      <c r="KVX4" s="975"/>
      <c r="KVY4" s="975"/>
      <c r="KVZ4" s="975"/>
      <c r="KWA4" s="975"/>
      <c r="KWB4" s="975"/>
      <c r="KWC4" s="975"/>
      <c r="KWD4" s="975"/>
      <c r="KWE4" s="975"/>
      <c r="KWF4" s="975"/>
      <c r="KWG4" s="975"/>
      <c r="KWH4" s="975"/>
      <c r="KWI4" s="975"/>
      <c r="KWJ4" s="975"/>
      <c r="KWK4" s="975"/>
      <c r="KWL4" s="975"/>
      <c r="KWM4" s="975"/>
      <c r="KWN4" s="975"/>
      <c r="KWO4" s="975"/>
      <c r="KWP4" s="975"/>
      <c r="KWQ4" s="975"/>
      <c r="KWR4" s="975"/>
      <c r="KWS4" s="975"/>
      <c r="KWT4" s="975"/>
      <c r="KWU4" s="975"/>
      <c r="KWV4" s="975"/>
      <c r="KWW4" s="975"/>
      <c r="KWX4" s="975"/>
      <c r="KWY4" s="975"/>
      <c r="KWZ4" s="975"/>
      <c r="KXA4" s="975"/>
      <c r="KXB4" s="975"/>
      <c r="KXC4" s="975"/>
      <c r="KXD4" s="975"/>
      <c r="KXE4" s="975"/>
      <c r="KXF4" s="975"/>
      <c r="KXG4" s="975"/>
      <c r="KXH4" s="975"/>
      <c r="KXI4" s="975"/>
      <c r="KXJ4" s="975"/>
      <c r="KXK4" s="975"/>
      <c r="KXL4" s="975"/>
      <c r="KXM4" s="975"/>
      <c r="KXN4" s="975"/>
      <c r="KXO4" s="975"/>
      <c r="KXP4" s="975"/>
      <c r="KXQ4" s="975"/>
      <c r="KXR4" s="975"/>
      <c r="KXS4" s="975"/>
      <c r="KXT4" s="975"/>
      <c r="KXU4" s="975"/>
      <c r="KXV4" s="975"/>
      <c r="KXW4" s="975"/>
      <c r="KXX4" s="975"/>
      <c r="KXY4" s="975"/>
      <c r="KXZ4" s="975"/>
      <c r="KYA4" s="975"/>
      <c r="KYB4" s="975"/>
      <c r="KYC4" s="975"/>
      <c r="KYD4" s="975"/>
      <c r="KYE4" s="975"/>
      <c r="KYF4" s="975"/>
      <c r="KYG4" s="975"/>
      <c r="KYH4" s="975"/>
      <c r="KYI4" s="975"/>
      <c r="KYJ4" s="975"/>
      <c r="KYK4" s="975"/>
      <c r="KYL4" s="975"/>
      <c r="KYM4" s="975"/>
      <c r="KYN4" s="975"/>
      <c r="KYO4" s="975"/>
      <c r="KYP4" s="975"/>
      <c r="KYQ4" s="975"/>
      <c r="KYR4" s="975"/>
      <c r="KYS4" s="975"/>
      <c r="KYT4" s="975"/>
      <c r="KYU4" s="975"/>
      <c r="KYV4" s="975"/>
      <c r="KYW4" s="975"/>
      <c r="KYX4" s="975"/>
      <c r="KYY4" s="975"/>
      <c r="KYZ4" s="975"/>
      <c r="KZA4" s="975"/>
      <c r="KZB4" s="975"/>
      <c r="KZC4" s="975"/>
      <c r="KZD4" s="975"/>
      <c r="KZE4" s="975"/>
      <c r="KZF4" s="975"/>
      <c r="KZG4" s="975"/>
      <c r="KZH4" s="975"/>
      <c r="KZI4" s="975"/>
      <c r="KZJ4" s="975"/>
      <c r="KZK4" s="975"/>
      <c r="KZL4" s="975"/>
      <c r="KZM4" s="975"/>
      <c r="KZN4" s="975"/>
      <c r="KZO4" s="975"/>
      <c r="KZP4" s="975"/>
      <c r="KZQ4" s="975"/>
      <c r="KZR4" s="975"/>
      <c r="KZS4" s="975"/>
      <c r="KZT4" s="975"/>
      <c r="KZU4" s="975"/>
      <c r="KZV4" s="975"/>
      <c r="KZW4" s="975"/>
      <c r="KZX4" s="975"/>
      <c r="KZY4" s="975"/>
      <c r="KZZ4" s="975"/>
      <c r="LAA4" s="975"/>
      <c r="LAB4" s="975"/>
      <c r="LAC4" s="975"/>
      <c r="LAD4" s="975"/>
      <c r="LAE4" s="975"/>
      <c r="LAF4" s="975"/>
      <c r="LAG4" s="975"/>
      <c r="LAH4" s="975"/>
      <c r="LAI4" s="975"/>
      <c r="LAJ4" s="975"/>
      <c r="LAK4" s="975"/>
      <c r="LAL4" s="975"/>
      <c r="LAM4" s="975"/>
      <c r="LAN4" s="975"/>
      <c r="LAO4" s="975"/>
      <c r="LAP4" s="975"/>
      <c r="LAQ4" s="975"/>
      <c r="LAR4" s="975"/>
      <c r="LAS4" s="975"/>
      <c r="LAT4" s="975"/>
      <c r="LAU4" s="975"/>
      <c r="LAV4" s="975"/>
      <c r="LAW4" s="975"/>
      <c r="LAX4" s="975"/>
      <c r="LAY4" s="975"/>
      <c r="LAZ4" s="975"/>
      <c r="LBA4" s="975"/>
      <c r="LBB4" s="975"/>
      <c r="LBC4" s="975"/>
      <c r="LBD4" s="975"/>
      <c r="LBE4" s="975"/>
      <c r="LBF4" s="975"/>
      <c r="LBG4" s="975"/>
      <c r="LBH4" s="975"/>
      <c r="LBI4" s="975"/>
      <c r="LBJ4" s="975"/>
      <c r="LBK4" s="975"/>
      <c r="LBL4" s="975"/>
      <c r="LBM4" s="975"/>
      <c r="LBN4" s="975"/>
      <c r="LBO4" s="975"/>
      <c r="LBP4" s="975"/>
      <c r="LBQ4" s="975"/>
      <c r="LBR4" s="975"/>
      <c r="LBS4" s="975"/>
      <c r="LBT4" s="975"/>
      <c r="LBU4" s="975"/>
      <c r="LBV4" s="975"/>
      <c r="LBW4" s="975"/>
      <c r="LBX4" s="975"/>
      <c r="LBY4" s="975"/>
      <c r="LBZ4" s="975"/>
      <c r="LCA4" s="975"/>
      <c r="LCB4" s="975"/>
      <c r="LCC4" s="975"/>
      <c r="LCD4" s="975"/>
      <c r="LCE4" s="975"/>
      <c r="LCF4" s="975"/>
      <c r="LCG4" s="975"/>
      <c r="LCH4" s="975"/>
      <c r="LCI4" s="975"/>
      <c r="LCJ4" s="975"/>
      <c r="LCK4" s="975"/>
      <c r="LCL4" s="975"/>
      <c r="LCM4" s="975"/>
      <c r="LCN4" s="975"/>
      <c r="LCO4" s="975"/>
      <c r="LCP4" s="975"/>
      <c r="LCQ4" s="975"/>
      <c r="LCR4" s="975"/>
      <c r="LCS4" s="975"/>
      <c r="LCT4" s="975"/>
      <c r="LCU4" s="975"/>
      <c r="LCV4" s="975"/>
      <c r="LCW4" s="975"/>
      <c r="LCX4" s="975"/>
      <c r="LCY4" s="975"/>
      <c r="LCZ4" s="975"/>
      <c r="LDA4" s="975"/>
      <c r="LDB4" s="975"/>
      <c r="LDC4" s="975"/>
      <c r="LDD4" s="975"/>
      <c r="LDE4" s="975"/>
      <c r="LDF4" s="975"/>
      <c r="LDG4" s="975"/>
      <c r="LDH4" s="975"/>
      <c r="LDI4" s="975"/>
      <c r="LDJ4" s="975"/>
      <c r="LDK4" s="975"/>
      <c r="LDL4" s="975"/>
      <c r="LDM4" s="975"/>
      <c r="LDN4" s="975"/>
      <c r="LDO4" s="975"/>
      <c r="LDP4" s="975"/>
      <c r="LDQ4" s="975"/>
      <c r="LDR4" s="975"/>
      <c r="LDS4" s="975"/>
      <c r="LDT4" s="975"/>
      <c r="LDU4" s="975"/>
      <c r="LDV4" s="975"/>
      <c r="LDW4" s="975"/>
      <c r="LDX4" s="975"/>
      <c r="LDY4" s="975"/>
      <c r="LDZ4" s="975"/>
      <c r="LEA4" s="975"/>
      <c r="LEB4" s="975"/>
      <c r="LEC4" s="975"/>
      <c r="LED4" s="975"/>
      <c r="LEE4" s="975"/>
      <c r="LEF4" s="975"/>
      <c r="LEG4" s="975"/>
      <c r="LEH4" s="975"/>
      <c r="LEI4" s="975"/>
      <c r="LEJ4" s="975"/>
      <c r="LEK4" s="975"/>
      <c r="LEL4" s="975"/>
      <c r="LEM4" s="975"/>
      <c r="LEN4" s="975"/>
      <c r="LEO4" s="975"/>
      <c r="LEP4" s="975"/>
      <c r="LEQ4" s="975"/>
      <c r="LER4" s="975"/>
      <c r="LES4" s="975"/>
      <c r="LET4" s="975"/>
      <c r="LEU4" s="975"/>
      <c r="LEV4" s="975"/>
      <c r="LEW4" s="975"/>
      <c r="LEX4" s="975"/>
      <c r="LEY4" s="975"/>
      <c r="LEZ4" s="975"/>
      <c r="LFA4" s="975"/>
      <c r="LFB4" s="975"/>
      <c r="LFC4" s="975"/>
      <c r="LFD4" s="975"/>
      <c r="LFE4" s="975"/>
      <c r="LFF4" s="975"/>
      <c r="LFG4" s="975"/>
      <c r="LFH4" s="975"/>
      <c r="LFI4" s="975"/>
      <c r="LFJ4" s="975"/>
      <c r="LFK4" s="975"/>
      <c r="LFL4" s="975"/>
      <c r="LFM4" s="975"/>
      <c r="LFN4" s="975"/>
      <c r="LFO4" s="975"/>
      <c r="LFP4" s="975"/>
      <c r="LFQ4" s="975"/>
      <c r="LFR4" s="975"/>
      <c r="LFS4" s="975"/>
      <c r="LFT4" s="975"/>
      <c r="LFU4" s="975"/>
      <c r="LFV4" s="975"/>
      <c r="LFW4" s="975"/>
      <c r="LFX4" s="975"/>
      <c r="LFY4" s="975"/>
      <c r="LFZ4" s="975"/>
      <c r="LGA4" s="975"/>
      <c r="LGB4" s="975"/>
      <c r="LGC4" s="975"/>
      <c r="LGD4" s="975"/>
      <c r="LGE4" s="975"/>
      <c r="LGF4" s="975"/>
      <c r="LGG4" s="975"/>
      <c r="LGH4" s="975"/>
      <c r="LGI4" s="975"/>
      <c r="LGJ4" s="975"/>
      <c r="LGK4" s="975"/>
      <c r="LGL4" s="975"/>
      <c r="LGM4" s="975"/>
      <c r="LGN4" s="975"/>
      <c r="LGO4" s="975"/>
      <c r="LGP4" s="975"/>
      <c r="LGQ4" s="975"/>
      <c r="LGR4" s="975"/>
      <c r="LGS4" s="975"/>
      <c r="LGT4" s="975"/>
      <c r="LGU4" s="975"/>
      <c r="LGV4" s="975"/>
      <c r="LGW4" s="975"/>
      <c r="LGX4" s="975"/>
      <c r="LGY4" s="975"/>
      <c r="LGZ4" s="975"/>
      <c r="LHA4" s="975"/>
      <c r="LHB4" s="975"/>
      <c r="LHC4" s="975"/>
      <c r="LHD4" s="975"/>
      <c r="LHE4" s="975"/>
      <c r="LHF4" s="975"/>
      <c r="LHG4" s="975"/>
      <c r="LHH4" s="975"/>
      <c r="LHI4" s="975"/>
      <c r="LHJ4" s="975"/>
      <c r="LHK4" s="975"/>
      <c r="LHL4" s="975"/>
      <c r="LHM4" s="975"/>
      <c r="LHN4" s="975"/>
      <c r="LHO4" s="975"/>
      <c r="LHP4" s="975"/>
      <c r="LHQ4" s="975"/>
      <c r="LHR4" s="975"/>
      <c r="LHS4" s="975"/>
      <c r="LHT4" s="975"/>
      <c r="LHU4" s="975"/>
      <c r="LHV4" s="975"/>
      <c r="LHW4" s="975"/>
      <c r="LHX4" s="975"/>
      <c r="LHY4" s="975"/>
      <c r="LHZ4" s="975"/>
      <c r="LIA4" s="975"/>
      <c r="LIB4" s="975"/>
      <c r="LIC4" s="975"/>
      <c r="LID4" s="975"/>
      <c r="LIE4" s="975"/>
      <c r="LIF4" s="975"/>
      <c r="LIG4" s="975"/>
      <c r="LIH4" s="975"/>
      <c r="LII4" s="975"/>
      <c r="LIJ4" s="975"/>
      <c r="LIK4" s="975"/>
      <c r="LIL4" s="975"/>
      <c r="LIM4" s="975"/>
      <c r="LIN4" s="975"/>
      <c r="LIO4" s="975"/>
      <c r="LIP4" s="975"/>
      <c r="LIQ4" s="975"/>
      <c r="LIR4" s="975"/>
      <c r="LIS4" s="975"/>
      <c r="LIT4" s="975"/>
      <c r="LIU4" s="975"/>
      <c r="LIV4" s="975"/>
      <c r="LIW4" s="975"/>
      <c r="LIX4" s="975"/>
      <c r="LIY4" s="975"/>
      <c r="LIZ4" s="975"/>
      <c r="LJA4" s="975"/>
      <c r="LJB4" s="975"/>
      <c r="LJC4" s="975"/>
      <c r="LJD4" s="975"/>
      <c r="LJE4" s="975"/>
      <c r="LJF4" s="975"/>
      <c r="LJG4" s="975"/>
      <c r="LJH4" s="975"/>
      <c r="LJI4" s="975"/>
      <c r="LJJ4" s="975"/>
      <c r="LJK4" s="975"/>
      <c r="LJL4" s="975"/>
      <c r="LJM4" s="975"/>
      <c r="LJN4" s="975"/>
      <c r="LJO4" s="975"/>
      <c r="LJP4" s="975"/>
      <c r="LJQ4" s="975"/>
      <c r="LJR4" s="975"/>
      <c r="LJS4" s="975"/>
      <c r="LJT4" s="975"/>
      <c r="LJU4" s="975"/>
      <c r="LJV4" s="975"/>
      <c r="LJW4" s="975"/>
      <c r="LJX4" s="975"/>
      <c r="LJY4" s="975"/>
      <c r="LJZ4" s="975"/>
      <c r="LKA4" s="975"/>
      <c r="LKB4" s="975"/>
      <c r="LKC4" s="975"/>
      <c r="LKD4" s="975"/>
      <c r="LKE4" s="975"/>
      <c r="LKF4" s="975"/>
      <c r="LKG4" s="975"/>
      <c r="LKH4" s="975"/>
      <c r="LKI4" s="975"/>
      <c r="LKJ4" s="975"/>
      <c r="LKK4" s="975"/>
      <c r="LKL4" s="975"/>
      <c r="LKM4" s="975"/>
      <c r="LKN4" s="975"/>
      <c r="LKO4" s="975"/>
      <c r="LKP4" s="975"/>
      <c r="LKQ4" s="975"/>
      <c r="LKR4" s="975"/>
      <c r="LKS4" s="975"/>
      <c r="LKT4" s="975"/>
      <c r="LKU4" s="975"/>
      <c r="LKV4" s="975"/>
      <c r="LKW4" s="975"/>
      <c r="LKX4" s="975"/>
      <c r="LKY4" s="975"/>
      <c r="LKZ4" s="975"/>
      <c r="LLA4" s="975"/>
      <c r="LLB4" s="975"/>
      <c r="LLC4" s="975"/>
      <c r="LLD4" s="975"/>
      <c r="LLE4" s="975"/>
      <c r="LLF4" s="975"/>
      <c r="LLG4" s="975"/>
      <c r="LLH4" s="975"/>
      <c r="LLI4" s="975"/>
      <c r="LLJ4" s="975"/>
      <c r="LLK4" s="975"/>
      <c r="LLL4" s="975"/>
      <c r="LLM4" s="975"/>
      <c r="LLN4" s="975"/>
      <c r="LLO4" s="975"/>
      <c r="LLP4" s="975"/>
      <c r="LLQ4" s="975"/>
      <c r="LLR4" s="975"/>
      <c r="LLS4" s="975"/>
      <c r="LLT4" s="975"/>
      <c r="LLU4" s="975"/>
      <c r="LLV4" s="975"/>
      <c r="LLW4" s="975"/>
      <c r="LLX4" s="975"/>
      <c r="LLY4" s="975"/>
      <c r="LLZ4" s="975"/>
      <c r="LMA4" s="975"/>
      <c r="LMB4" s="975"/>
      <c r="LMC4" s="975"/>
      <c r="LMD4" s="975"/>
      <c r="LME4" s="975"/>
      <c r="LMF4" s="975"/>
      <c r="LMG4" s="975"/>
      <c r="LMH4" s="975"/>
      <c r="LMI4" s="975"/>
      <c r="LMJ4" s="975"/>
      <c r="LMK4" s="975"/>
      <c r="LML4" s="975"/>
      <c r="LMM4" s="975"/>
      <c r="LMN4" s="975"/>
      <c r="LMO4" s="975"/>
      <c r="LMP4" s="975"/>
      <c r="LMQ4" s="975"/>
      <c r="LMR4" s="975"/>
      <c r="LMS4" s="975"/>
      <c r="LMT4" s="975"/>
      <c r="LMU4" s="975"/>
      <c r="LMV4" s="975"/>
      <c r="LMW4" s="975"/>
      <c r="LMX4" s="975"/>
      <c r="LMY4" s="975"/>
      <c r="LMZ4" s="975"/>
      <c r="LNA4" s="975"/>
      <c r="LNB4" s="975"/>
      <c r="LNC4" s="975"/>
      <c r="LND4" s="975"/>
      <c r="LNE4" s="975"/>
      <c r="LNF4" s="975"/>
      <c r="LNG4" s="975"/>
      <c r="LNH4" s="975"/>
      <c r="LNI4" s="975"/>
      <c r="LNJ4" s="975"/>
      <c r="LNK4" s="975"/>
      <c r="LNL4" s="975"/>
      <c r="LNM4" s="975"/>
      <c r="LNN4" s="975"/>
      <c r="LNO4" s="975"/>
      <c r="LNP4" s="975"/>
      <c r="LNQ4" s="975"/>
      <c r="LNR4" s="975"/>
      <c r="LNS4" s="975"/>
      <c r="LNT4" s="975"/>
      <c r="LNU4" s="975"/>
      <c r="LNV4" s="975"/>
      <c r="LNW4" s="975"/>
      <c r="LNX4" s="975"/>
      <c r="LNY4" s="975"/>
      <c r="LNZ4" s="975"/>
      <c r="LOA4" s="975"/>
      <c r="LOB4" s="975"/>
      <c r="LOC4" s="975"/>
      <c r="LOD4" s="975"/>
      <c r="LOE4" s="975"/>
      <c r="LOF4" s="975"/>
      <c r="LOG4" s="975"/>
      <c r="LOH4" s="975"/>
      <c r="LOI4" s="975"/>
      <c r="LOJ4" s="975"/>
      <c r="LOK4" s="975"/>
      <c r="LOL4" s="975"/>
      <c r="LOM4" s="975"/>
      <c r="LON4" s="975"/>
      <c r="LOO4" s="975"/>
      <c r="LOP4" s="975"/>
      <c r="LOQ4" s="975"/>
      <c r="LOR4" s="975"/>
      <c r="LOS4" s="975"/>
      <c r="LOT4" s="975"/>
      <c r="LOU4" s="975"/>
      <c r="LOV4" s="975"/>
      <c r="LOW4" s="975"/>
      <c r="LOX4" s="975"/>
      <c r="LOY4" s="975"/>
      <c r="LOZ4" s="975"/>
      <c r="LPA4" s="975"/>
      <c r="LPB4" s="975"/>
      <c r="LPC4" s="975"/>
      <c r="LPD4" s="975"/>
      <c r="LPE4" s="975"/>
      <c r="LPF4" s="975"/>
      <c r="LPG4" s="975"/>
      <c r="LPH4" s="975"/>
      <c r="LPI4" s="975"/>
      <c r="LPJ4" s="975"/>
      <c r="LPK4" s="975"/>
      <c r="LPL4" s="975"/>
      <c r="LPM4" s="975"/>
      <c r="LPN4" s="975"/>
      <c r="LPO4" s="975"/>
      <c r="LPP4" s="975"/>
      <c r="LPQ4" s="975"/>
      <c r="LPR4" s="975"/>
      <c r="LPS4" s="975"/>
      <c r="LPT4" s="975"/>
      <c r="LPU4" s="975"/>
      <c r="LPV4" s="975"/>
      <c r="LPW4" s="975"/>
      <c r="LPX4" s="975"/>
      <c r="LPY4" s="975"/>
      <c r="LPZ4" s="975"/>
      <c r="LQA4" s="975"/>
      <c r="LQB4" s="975"/>
      <c r="LQC4" s="975"/>
      <c r="LQD4" s="975"/>
      <c r="LQE4" s="975"/>
      <c r="LQF4" s="975"/>
      <c r="LQG4" s="975"/>
      <c r="LQH4" s="975"/>
      <c r="LQI4" s="975"/>
      <c r="LQJ4" s="975"/>
      <c r="LQK4" s="975"/>
      <c r="LQL4" s="975"/>
      <c r="LQM4" s="975"/>
      <c r="LQN4" s="975"/>
      <c r="LQO4" s="975"/>
      <c r="LQP4" s="975"/>
      <c r="LQQ4" s="975"/>
      <c r="LQR4" s="975"/>
      <c r="LQS4" s="975"/>
      <c r="LQT4" s="975"/>
      <c r="LQU4" s="975"/>
      <c r="LQV4" s="975"/>
      <c r="LQW4" s="975"/>
      <c r="LQX4" s="975"/>
      <c r="LQY4" s="975"/>
      <c r="LQZ4" s="975"/>
      <c r="LRA4" s="975"/>
      <c r="LRB4" s="975"/>
      <c r="LRC4" s="975"/>
      <c r="LRD4" s="975"/>
      <c r="LRE4" s="975"/>
      <c r="LRF4" s="975"/>
      <c r="LRG4" s="975"/>
      <c r="LRH4" s="975"/>
      <c r="LRI4" s="975"/>
      <c r="LRJ4" s="975"/>
      <c r="LRK4" s="975"/>
      <c r="LRL4" s="975"/>
      <c r="LRM4" s="975"/>
      <c r="LRN4" s="975"/>
      <c r="LRO4" s="975"/>
      <c r="LRP4" s="975"/>
      <c r="LRQ4" s="975"/>
      <c r="LRR4" s="975"/>
      <c r="LRS4" s="975"/>
      <c r="LRT4" s="975"/>
      <c r="LRU4" s="975"/>
      <c r="LRV4" s="975"/>
      <c r="LRW4" s="975"/>
      <c r="LRX4" s="975"/>
      <c r="LRY4" s="975"/>
      <c r="LRZ4" s="975"/>
      <c r="LSA4" s="975"/>
      <c r="LSB4" s="975"/>
      <c r="LSC4" s="975"/>
      <c r="LSD4" s="975"/>
      <c r="LSE4" s="975"/>
      <c r="LSF4" s="975"/>
      <c r="LSG4" s="975"/>
      <c r="LSH4" s="975"/>
      <c r="LSI4" s="975"/>
      <c r="LSJ4" s="975"/>
      <c r="LSK4" s="975"/>
      <c r="LSL4" s="975"/>
      <c r="LSM4" s="975"/>
      <c r="LSN4" s="975"/>
      <c r="LSO4" s="975"/>
      <c r="LSP4" s="975"/>
      <c r="LSQ4" s="975"/>
      <c r="LSR4" s="975"/>
      <c r="LSS4" s="975"/>
      <c r="LST4" s="975"/>
      <c r="LSU4" s="975"/>
      <c r="LSV4" s="975"/>
      <c r="LSW4" s="975"/>
      <c r="LSX4" s="975"/>
      <c r="LSY4" s="975"/>
      <c r="LSZ4" s="975"/>
      <c r="LTA4" s="975"/>
      <c r="LTB4" s="975"/>
      <c r="LTC4" s="975"/>
      <c r="LTD4" s="975"/>
      <c r="LTE4" s="975"/>
      <c r="LTF4" s="975"/>
      <c r="LTG4" s="975"/>
      <c r="LTH4" s="975"/>
      <c r="LTI4" s="975"/>
      <c r="LTJ4" s="975"/>
      <c r="LTK4" s="975"/>
      <c r="LTL4" s="975"/>
      <c r="LTM4" s="975"/>
      <c r="LTN4" s="975"/>
      <c r="LTO4" s="975"/>
      <c r="LTP4" s="975"/>
      <c r="LTQ4" s="975"/>
      <c r="LTR4" s="975"/>
      <c r="LTS4" s="975"/>
      <c r="LTT4" s="975"/>
      <c r="LTU4" s="975"/>
      <c r="LTV4" s="975"/>
      <c r="LTW4" s="975"/>
      <c r="LTX4" s="975"/>
      <c r="LTY4" s="975"/>
      <c r="LTZ4" s="975"/>
      <c r="LUA4" s="975"/>
      <c r="LUB4" s="975"/>
      <c r="LUC4" s="975"/>
      <c r="LUD4" s="975"/>
      <c r="LUE4" s="975"/>
      <c r="LUF4" s="975"/>
      <c r="LUG4" s="975"/>
      <c r="LUH4" s="975"/>
      <c r="LUI4" s="975"/>
      <c r="LUJ4" s="975"/>
      <c r="LUK4" s="975"/>
      <c r="LUL4" s="975"/>
      <c r="LUM4" s="975"/>
      <c r="LUN4" s="975"/>
      <c r="LUO4" s="975"/>
      <c r="LUP4" s="975"/>
      <c r="LUQ4" s="975"/>
      <c r="LUR4" s="975"/>
      <c r="LUS4" s="975"/>
      <c r="LUT4" s="975"/>
      <c r="LUU4" s="975"/>
      <c r="LUV4" s="975"/>
      <c r="LUW4" s="975"/>
      <c r="LUX4" s="975"/>
      <c r="LUY4" s="975"/>
      <c r="LUZ4" s="975"/>
      <c r="LVA4" s="975"/>
      <c r="LVB4" s="975"/>
      <c r="LVC4" s="975"/>
      <c r="LVD4" s="975"/>
      <c r="LVE4" s="975"/>
      <c r="LVF4" s="975"/>
      <c r="LVG4" s="975"/>
      <c r="LVH4" s="975"/>
      <c r="LVI4" s="975"/>
      <c r="LVJ4" s="975"/>
      <c r="LVK4" s="975"/>
      <c r="LVL4" s="975"/>
      <c r="LVM4" s="975"/>
      <c r="LVN4" s="975"/>
      <c r="LVO4" s="975"/>
      <c r="LVP4" s="975"/>
      <c r="LVQ4" s="975"/>
      <c r="LVR4" s="975"/>
      <c r="LVS4" s="975"/>
      <c r="LVT4" s="975"/>
      <c r="LVU4" s="975"/>
      <c r="LVV4" s="975"/>
      <c r="LVW4" s="975"/>
      <c r="LVX4" s="975"/>
      <c r="LVY4" s="975"/>
      <c r="LVZ4" s="975"/>
      <c r="LWA4" s="975"/>
      <c r="LWB4" s="975"/>
      <c r="LWC4" s="975"/>
      <c r="LWD4" s="975"/>
      <c r="LWE4" s="975"/>
      <c r="LWF4" s="975"/>
      <c r="LWG4" s="975"/>
      <c r="LWH4" s="975"/>
      <c r="LWI4" s="975"/>
      <c r="LWJ4" s="975"/>
      <c r="LWK4" s="975"/>
      <c r="LWL4" s="975"/>
      <c r="LWM4" s="975"/>
      <c r="LWN4" s="975"/>
      <c r="LWO4" s="975"/>
      <c r="LWP4" s="975"/>
      <c r="LWQ4" s="975"/>
      <c r="LWR4" s="975"/>
      <c r="LWS4" s="975"/>
      <c r="LWT4" s="975"/>
      <c r="LWU4" s="975"/>
      <c r="LWV4" s="975"/>
      <c r="LWW4" s="975"/>
      <c r="LWX4" s="975"/>
      <c r="LWY4" s="975"/>
      <c r="LWZ4" s="975"/>
      <c r="LXA4" s="975"/>
      <c r="LXB4" s="975"/>
      <c r="LXC4" s="975"/>
      <c r="LXD4" s="975"/>
      <c r="LXE4" s="975"/>
      <c r="LXF4" s="975"/>
      <c r="LXG4" s="975"/>
      <c r="LXH4" s="975"/>
      <c r="LXI4" s="975"/>
      <c r="LXJ4" s="975"/>
      <c r="LXK4" s="975"/>
      <c r="LXL4" s="975"/>
      <c r="LXM4" s="975"/>
      <c r="LXN4" s="975"/>
      <c r="LXO4" s="975"/>
      <c r="LXP4" s="975"/>
      <c r="LXQ4" s="975"/>
      <c r="LXR4" s="975"/>
      <c r="LXS4" s="975"/>
      <c r="LXT4" s="975"/>
      <c r="LXU4" s="975"/>
      <c r="LXV4" s="975"/>
      <c r="LXW4" s="975"/>
      <c r="LXX4" s="975"/>
      <c r="LXY4" s="975"/>
      <c r="LXZ4" s="975"/>
      <c r="LYA4" s="975"/>
      <c r="LYB4" s="975"/>
      <c r="LYC4" s="975"/>
      <c r="LYD4" s="975"/>
      <c r="LYE4" s="975"/>
      <c r="LYF4" s="975"/>
      <c r="LYG4" s="975"/>
      <c r="LYH4" s="975"/>
      <c r="LYI4" s="975"/>
      <c r="LYJ4" s="975"/>
      <c r="LYK4" s="975"/>
      <c r="LYL4" s="975"/>
      <c r="LYM4" s="975"/>
      <c r="LYN4" s="975"/>
      <c r="LYO4" s="975"/>
      <c r="LYP4" s="975"/>
      <c r="LYQ4" s="975"/>
      <c r="LYR4" s="975"/>
      <c r="LYS4" s="975"/>
      <c r="LYT4" s="975"/>
      <c r="LYU4" s="975"/>
      <c r="LYV4" s="975"/>
      <c r="LYW4" s="975"/>
      <c r="LYX4" s="975"/>
      <c r="LYY4" s="975"/>
      <c r="LYZ4" s="975"/>
      <c r="LZA4" s="975"/>
      <c r="LZB4" s="975"/>
      <c r="LZC4" s="975"/>
      <c r="LZD4" s="975"/>
      <c r="LZE4" s="975"/>
      <c r="LZF4" s="975"/>
      <c r="LZG4" s="975"/>
      <c r="LZH4" s="975"/>
      <c r="LZI4" s="975"/>
      <c r="LZJ4" s="975"/>
      <c r="LZK4" s="975"/>
      <c r="LZL4" s="975"/>
      <c r="LZM4" s="975"/>
      <c r="LZN4" s="975"/>
      <c r="LZO4" s="975"/>
      <c r="LZP4" s="975"/>
      <c r="LZQ4" s="975"/>
      <c r="LZR4" s="975"/>
      <c r="LZS4" s="975"/>
      <c r="LZT4" s="975"/>
      <c r="LZU4" s="975"/>
      <c r="LZV4" s="975"/>
      <c r="LZW4" s="975"/>
      <c r="LZX4" s="975"/>
      <c r="LZY4" s="975"/>
      <c r="LZZ4" s="975"/>
      <c r="MAA4" s="975"/>
      <c r="MAB4" s="975"/>
      <c r="MAC4" s="975"/>
      <c r="MAD4" s="975"/>
      <c r="MAE4" s="975"/>
      <c r="MAF4" s="975"/>
      <c r="MAG4" s="975"/>
      <c r="MAH4" s="975"/>
      <c r="MAI4" s="975"/>
      <c r="MAJ4" s="975"/>
      <c r="MAK4" s="975"/>
      <c r="MAL4" s="975"/>
      <c r="MAM4" s="975"/>
      <c r="MAN4" s="975"/>
      <c r="MAO4" s="975"/>
      <c r="MAP4" s="975"/>
      <c r="MAQ4" s="975"/>
      <c r="MAR4" s="975"/>
      <c r="MAS4" s="975"/>
      <c r="MAT4" s="975"/>
      <c r="MAU4" s="975"/>
      <c r="MAV4" s="975"/>
      <c r="MAW4" s="975"/>
      <c r="MAX4" s="975"/>
      <c r="MAY4" s="975"/>
      <c r="MAZ4" s="975"/>
      <c r="MBA4" s="975"/>
      <c r="MBB4" s="975"/>
      <c r="MBC4" s="975"/>
      <c r="MBD4" s="975"/>
      <c r="MBE4" s="975"/>
      <c r="MBF4" s="975"/>
      <c r="MBG4" s="975"/>
      <c r="MBH4" s="975"/>
      <c r="MBI4" s="975"/>
      <c r="MBJ4" s="975"/>
      <c r="MBK4" s="975"/>
      <c r="MBL4" s="975"/>
      <c r="MBM4" s="975"/>
      <c r="MBN4" s="975"/>
      <c r="MBO4" s="975"/>
      <c r="MBP4" s="975"/>
      <c r="MBQ4" s="975"/>
      <c r="MBR4" s="975"/>
      <c r="MBS4" s="975"/>
      <c r="MBT4" s="975"/>
      <c r="MBU4" s="975"/>
      <c r="MBV4" s="975"/>
      <c r="MBW4" s="975"/>
      <c r="MBX4" s="975"/>
      <c r="MBY4" s="975"/>
      <c r="MBZ4" s="975"/>
      <c r="MCA4" s="975"/>
      <c r="MCB4" s="975"/>
      <c r="MCC4" s="975"/>
      <c r="MCD4" s="975"/>
      <c r="MCE4" s="975"/>
      <c r="MCF4" s="975"/>
      <c r="MCG4" s="975"/>
      <c r="MCH4" s="975"/>
      <c r="MCI4" s="975"/>
      <c r="MCJ4" s="975"/>
      <c r="MCK4" s="975"/>
      <c r="MCL4" s="975"/>
      <c r="MCM4" s="975"/>
      <c r="MCN4" s="975"/>
      <c r="MCO4" s="975"/>
      <c r="MCP4" s="975"/>
      <c r="MCQ4" s="975"/>
      <c r="MCR4" s="975"/>
      <c r="MCS4" s="975"/>
      <c r="MCT4" s="975"/>
      <c r="MCU4" s="975"/>
      <c r="MCV4" s="975"/>
      <c r="MCW4" s="975"/>
      <c r="MCX4" s="975"/>
      <c r="MCY4" s="975"/>
      <c r="MCZ4" s="975"/>
      <c r="MDA4" s="975"/>
      <c r="MDB4" s="975"/>
      <c r="MDC4" s="975"/>
      <c r="MDD4" s="975"/>
      <c r="MDE4" s="975"/>
      <c r="MDF4" s="975"/>
      <c r="MDG4" s="975"/>
      <c r="MDH4" s="975"/>
      <c r="MDI4" s="975"/>
      <c r="MDJ4" s="975"/>
      <c r="MDK4" s="975"/>
      <c r="MDL4" s="975"/>
      <c r="MDM4" s="975"/>
      <c r="MDN4" s="975"/>
      <c r="MDO4" s="975"/>
      <c r="MDP4" s="975"/>
      <c r="MDQ4" s="975"/>
      <c r="MDR4" s="975"/>
      <c r="MDS4" s="975"/>
      <c r="MDT4" s="975"/>
      <c r="MDU4" s="975"/>
      <c r="MDV4" s="975"/>
      <c r="MDW4" s="975"/>
      <c r="MDX4" s="975"/>
      <c r="MDY4" s="975"/>
      <c r="MDZ4" s="975"/>
      <c r="MEA4" s="975"/>
      <c r="MEB4" s="975"/>
      <c r="MEC4" s="975"/>
      <c r="MED4" s="975"/>
      <c r="MEE4" s="975"/>
      <c r="MEF4" s="975"/>
      <c r="MEG4" s="975"/>
      <c r="MEH4" s="975"/>
      <c r="MEI4" s="975"/>
      <c r="MEJ4" s="975"/>
      <c r="MEK4" s="975"/>
      <c r="MEL4" s="975"/>
      <c r="MEM4" s="975"/>
      <c r="MEN4" s="975"/>
      <c r="MEO4" s="975"/>
      <c r="MEP4" s="975"/>
      <c r="MEQ4" s="975"/>
      <c r="MER4" s="975"/>
      <c r="MES4" s="975"/>
      <c r="MET4" s="975"/>
      <c r="MEU4" s="975"/>
      <c r="MEV4" s="975"/>
      <c r="MEW4" s="975"/>
      <c r="MEX4" s="975"/>
      <c r="MEY4" s="975"/>
      <c r="MEZ4" s="975"/>
      <c r="MFA4" s="975"/>
      <c r="MFB4" s="975"/>
      <c r="MFC4" s="975"/>
      <c r="MFD4" s="975"/>
      <c r="MFE4" s="975"/>
      <c r="MFF4" s="975"/>
      <c r="MFG4" s="975"/>
      <c r="MFH4" s="975"/>
      <c r="MFI4" s="975"/>
      <c r="MFJ4" s="975"/>
      <c r="MFK4" s="975"/>
      <c r="MFL4" s="975"/>
      <c r="MFM4" s="975"/>
      <c r="MFN4" s="975"/>
      <c r="MFO4" s="975"/>
      <c r="MFP4" s="975"/>
      <c r="MFQ4" s="975"/>
      <c r="MFR4" s="975"/>
      <c r="MFS4" s="975"/>
      <c r="MFT4" s="975"/>
      <c r="MFU4" s="975"/>
      <c r="MFV4" s="975"/>
      <c r="MFW4" s="975"/>
      <c r="MFX4" s="975"/>
      <c r="MFY4" s="975"/>
      <c r="MFZ4" s="975"/>
      <c r="MGA4" s="975"/>
      <c r="MGB4" s="975"/>
      <c r="MGC4" s="975"/>
      <c r="MGD4" s="975"/>
      <c r="MGE4" s="975"/>
      <c r="MGF4" s="975"/>
      <c r="MGG4" s="975"/>
      <c r="MGH4" s="975"/>
      <c r="MGI4" s="975"/>
      <c r="MGJ4" s="975"/>
      <c r="MGK4" s="975"/>
      <c r="MGL4" s="975"/>
      <c r="MGM4" s="975"/>
      <c r="MGN4" s="975"/>
      <c r="MGO4" s="975"/>
      <c r="MGP4" s="975"/>
      <c r="MGQ4" s="975"/>
      <c r="MGR4" s="975"/>
      <c r="MGS4" s="975"/>
      <c r="MGT4" s="975"/>
      <c r="MGU4" s="975"/>
      <c r="MGV4" s="975"/>
      <c r="MGW4" s="975"/>
      <c r="MGX4" s="975"/>
      <c r="MGY4" s="975"/>
      <c r="MGZ4" s="975"/>
      <c r="MHA4" s="975"/>
      <c r="MHB4" s="975"/>
      <c r="MHC4" s="975"/>
      <c r="MHD4" s="975"/>
      <c r="MHE4" s="975"/>
      <c r="MHF4" s="975"/>
      <c r="MHG4" s="975"/>
      <c r="MHH4" s="975"/>
      <c r="MHI4" s="975"/>
      <c r="MHJ4" s="975"/>
      <c r="MHK4" s="975"/>
      <c r="MHL4" s="975"/>
      <c r="MHM4" s="975"/>
      <c r="MHN4" s="975"/>
      <c r="MHO4" s="975"/>
      <c r="MHP4" s="975"/>
      <c r="MHQ4" s="975"/>
      <c r="MHR4" s="975"/>
      <c r="MHS4" s="975"/>
      <c r="MHT4" s="975"/>
      <c r="MHU4" s="975"/>
      <c r="MHV4" s="975"/>
      <c r="MHW4" s="975"/>
      <c r="MHX4" s="975"/>
      <c r="MHY4" s="975"/>
      <c r="MHZ4" s="975"/>
      <c r="MIA4" s="975"/>
      <c r="MIB4" s="975"/>
      <c r="MIC4" s="975"/>
      <c r="MID4" s="975"/>
      <c r="MIE4" s="975"/>
      <c r="MIF4" s="975"/>
      <c r="MIG4" s="975"/>
      <c r="MIH4" s="975"/>
      <c r="MII4" s="975"/>
      <c r="MIJ4" s="975"/>
      <c r="MIK4" s="975"/>
      <c r="MIL4" s="975"/>
      <c r="MIM4" s="975"/>
      <c r="MIN4" s="975"/>
      <c r="MIO4" s="975"/>
      <c r="MIP4" s="975"/>
      <c r="MIQ4" s="975"/>
      <c r="MIR4" s="975"/>
      <c r="MIS4" s="975"/>
      <c r="MIT4" s="975"/>
      <c r="MIU4" s="975"/>
      <c r="MIV4" s="975"/>
      <c r="MIW4" s="975"/>
      <c r="MIX4" s="975"/>
      <c r="MIY4" s="975"/>
      <c r="MIZ4" s="975"/>
      <c r="MJA4" s="975"/>
      <c r="MJB4" s="975"/>
      <c r="MJC4" s="975"/>
      <c r="MJD4" s="975"/>
      <c r="MJE4" s="975"/>
      <c r="MJF4" s="975"/>
      <c r="MJG4" s="975"/>
      <c r="MJH4" s="975"/>
      <c r="MJI4" s="975"/>
      <c r="MJJ4" s="975"/>
      <c r="MJK4" s="975"/>
      <c r="MJL4" s="975"/>
      <c r="MJM4" s="975"/>
      <c r="MJN4" s="975"/>
      <c r="MJO4" s="975"/>
      <c r="MJP4" s="975"/>
      <c r="MJQ4" s="975"/>
      <c r="MJR4" s="975"/>
      <c r="MJS4" s="975"/>
      <c r="MJT4" s="975"/>
      <c r="MJU4" s="975"/>
      <c r="MJV4" s="975"/>
      <c r="MJW4" s="975"/>
      <c r="MJX4" s="975"/>
      <c r="MJY4" s="975"/>
      <c r="MJZ4" s="975"/>
      <c r="MKA4" s="975"/>
      <c r="MKB4" s="975"/>
      <c r="MKC4" s="975"/>
      <c r="MKD4" s="975"/>
      <c r="MKE4" s="975"/>
      <c r="MKF4" s="975"/>
      <c r="MKG4" s="975"/>
      <c r="MKH4" s="975"/>
      <c r="MKI4" s="975"/>
      <c r="MKJ4" s="975"/>
      <c r="MKK4" s="975"/>
      <c r="MKL4" s="975"/>
      <c r="MKM4" s="975"/>
      <c r="MKN4" s="975"/>
      <c r="MKO4" s="975"/>
      <c r="MKP4" s="975"/>
      <c r="MKQ4" s="975"/>
      <c r="MKR4" s="975"/>
      <c r="MKS4" s="975"/>
      <c r="MKT4" s="975"/>
      <c r="MKU4" s="975"/>
      <c r="MKV4" s="975"/>
      <c r="MKW4" s="975"/>
      <c r="MKX4" s="975"/>
      <c r="MKY4" s="975"/>
      <c r="MKZ4" s="975"/>
      <c r="MLA4" s="975"/>
      <c r="MLB4" s="975"/>
      <c r="MLC4" s="975"/>
      <c r="MLD4" s="975"/>
      <c r="MLE4" s="975"/>
      <c r="MLF4" s="975"/>
      <c r="MLG4" s="975"/>
      <c r="MLH4" s="975"/>
      <c r="MLI4" s="975"/>
      <c r="MLJ4" s="975"/>
      <c r="MLK4" s="975"/>
      <c r="MLL4" s="975"/>
      <c r="MLM4" s="975"/>
      <c r="MLN4" s="975"/>
      <c r="MLO4" s="975"/>
      <c r="MLP4" s="975"/>
      <c r="MLQ4" s="975"/>
      <c r="MLR4" s="975"/>
      <c r="MLS4" s="975"/>
      <c r="MLT4" s="975"/>
      <c r="MLU4" s="975"/>
      <c r="MLV4" s="975"/>
      <c r="MLW4" s="975"/>
      <c r="MLX4" s="975"/>
      <c r="MLY4" s="975"/>
      <c r="MLZ4" s="975"/>
      <c r="MMA4" s="975"/>
      <c r="MMB4" s="975"/>
      <c r="MMC4" s="975"/>
      <c r="MMD4" s="975"/>
      <c r="MME4" s="975"/>
      <c r="MMF4" s="975"/>
      <c r="MMG4" s="975"/>
      <c r="MMH4" s="975"/>
      <c r="MMI4" s="975"/>
      <c r="MMJ4" s="975"/>
      <c r="MMK4" s="975"/>
      <c r="MML4" s="975"/>
      <c r="MMM4" s="975"/>
      <c r="MMN4" s="975"/>
      <c r="MMO4" s="975"/>
      <c r="MMP4" s="975"/>
      <c r="MMQ4" s="975"/>
      <c r="MMR4" s="975"/>
      <c r="MMS4" s="975"/>
      <c r="MMT4" s="975"/>
      <c r="MMU4" s="975"/>
      <c r="MMV4" s="975"/>
      <c r="MMW4" s="975"/>
      <c r="MMX4" s="975"/>
      <c r="MMY4" s="975"/>
      <c r="MMZ4" s="975"/>
      <c r="MNA4" s="975"/>
      <c r="MNB4" s="975"/>
      <c r="MNC4" s="975"/>
      <c r="MND4" s="975"/>
      <c r="MNE4" s="975"/>
      <c r="MNF4" s="975"/>
      <c r="MNG4" s="975"/>
      <c r="MNH4" s="975"/>
      <c r="MNI4" s="975"/>
      <c r="MNJ4" s="975"/>
      <c r="MNK4" s="975"/>
      <c r="MNL4" s="975"/>
      <c r="MNM4" s="975"/>
      <c r="MNN4" s="975"/>
      <c r="MNO4" s="975"/>
      <c r="MNP4" s="975"/>
      <c r="MNQ4" s="975"/>
      <c r="MNR4" s="975"/>
      <c r="MNS4" s="975"/>
      <c r="MNT4" s="975"/>
      <c r="MNU4" s="975"/>
      <c r="MNV4" s="975"/>
      <c r="MNW4" s="975"/>
      <c r="MNX4" s="975"/>
      <c r="MNY4" s="975"/>
      <c r="MNZ4" s="975"/>
      <c r="MOA4" s="975"/>
      <c r="MOB4" s="975"/>
      <c r="MOC4" s="975"/>
      <c r="MOD4" s="975"/>
      <c r="MOE4" s="975"/>
      <c r="MOF4" s="975"/>
      <c r="MOG4" s="975"/>
      <c r="MOH4" s="975"/>
      <c r="MOI4" s="975"/>
      <c r="MOJ4" s="975"/>
      <c r="MOK4" s="975"/>
      <c r="MOL4" s="975"/>
      <c r="MOM4" s="975"/>
      <c r="MON4" s="975"/>
      <c r="MOO4" s="975"/>
      <c r="MOP4" s="975"/>
      <c r="MOQ4" s="975"/>
      <c r="MOR4" s="975"/>
      <c r="MOS4" s="975"/>
      <c r="MOT4" s="975"/>
      <c r="MOU4" s="975"/>
      <c r="MOV4" s="975"/>
      <c r="MOW4" s="975"/>
      <c r="MOX4" s="975"/>
      <c r="MOY4" s="975"/>
      <c r="MOZ4" s="975"/>
      <c r="MPA4" s="975"/>
      <c r="MPB4" s="975"/>
      <c r="MPC4" s="975"/>
      <c r="MPD4" s="975"/>
      <c r="MPE4" s="975"/>
      <c r="MPF4" s="975"/>
      <c r="MPG4" s="975"/>
      <c r="MPH4" s="975"/>
      <c r="MPI4" s="975"/>
      <c r="MPJ4" s="975"/>
      <c r="MPK4" s="975"/>
      <c r="MPL4" s="975"/>
      <c r="MPM4" s="975"/>
      <c r="MPN4" s="975"/>
      <c r="MPO4" s="975"/>
      <c r="MPP4" s="975"/>
      <c r="MPQ4" s="975"/>
      <c r="MPR4" s="975"/>
      <c r="MPS4" s="975"/>
      <c r="MPT4" s="975"/>
      <c r="MPU4" s="975"/>
      <c r="MPV4" s="975"/>
      <c r="MPW4" s="975"/>
      <c r="MPX4" s="975"/>
      <c r="MPY4" s="975"/>
      <c r="MPZ4" s="975"/>
      <c r="MQA4" s="975"/>
      <c r="MQB4" s="975"/>
      <c r="MQC4" s="975"/>
      <c r="MQD4" s="975"/>
      <c r="MQE4" s="975"/>
      <c r="MQF4" s="975"/>
      <c r="MQG4" s="975"/>
      <c r="MQH4" s="975"/>
      <c r="MQI4" s="975"/>
      <c r="MQJ4" s="975"/>
      <c r="MQK4" s="975"/>
      <c r="MQL4" s="975"/>
      <c r="MQM4" s="975"/>
      <c r="MQN4" s="975"/>
      <c r="MQO4" s="975"/>
      <c r="MQP4" s="975"/>
      <c r="MQQ4" s="975"/>
      <c r="MQR4" s="975"/>
      <c r="MQS4" s="975"/>
      <c r="MQT4" s="975"/>
      <c r="MQU4" s="975"/>
      <c r="MQV4" s="975"/>
      <c r="MQW4" s="975"/>
      <c r="MQX4" s="975"/>
      <c r="MQY4" s="975"/>
      <c r="MQZ4" s="975"/>
      <c r="MRA4" s="975"/>
      <c r="MRB4" s="975"/>
      <c r="MRC4" s="975"/>
      <c r="MRD4" s="975"/>
      <c r="MRE4" s="975"/>
      <c r="MRF4" s="975"/>
      <c r="MRG4" s="975"/>
      <c r="MRH4" s="975"/>
      <c r="MRI4" s="975"/>
      <c r="MRJ4" s="975"/>
      <c r="MRK4" s="975"/>
      <c r="MRL4" s="975"/>
      <c r="MRM4" s="975"/>
      <c r="MRN4" s="975"/>
      <c r="MRO4" s="975"/>
      <c r="MRP4" s="975"/>
      <c r="MRQ4" s="975"/>
      <c r="MRR4" s="975"/>
      <c r="MRS4" s="975"/>
      <c r="MRT4" s="975"/>
      <c r="MRU4" s="975"/>
      <c r="MRV4" s="975"/>
      <c r="MRW4" s="975"/>
      <c r="MRX4" s="975"/>
      <c r="MRY4" s="975"/>
      <c r="MRZ4" s="975"/>
      <c r="MSA4" s="975"/>
      <c r="MSB4" s="975"/>
      <c r="MSC4" s="975"/>
      <c r="MSD4" s="975"/>
      <c r="MSE4" s="975"/>
      <c r="MSF4" s="975"/>
      <c r="MSG4" s="975"/>
      <c r="MSH4" s="975"/>
      <c r="MSI4" s="975"/>
      <c r="MSJ4" s="975"/>
      <c r="MSK4" s="975"/>
      <c r="MSL4" s="975"/>
      <c r="MSM4" s="975"/>
      <c r="MSN4" s="975"/>
      <c r="MSO4" s="975"/>
      <c r="MSP4" s="975"/>
      <c r="MSQ4" s="975"/>
      <c r="MSR4" s="975"/>
      <c r="MSS4" s="975"/>
      <c r="MST4" s="975"/>
      <c r="MSU4" s="975"/>
      <c r="MSV4" s="975"/>
      <c r="MSW4" s="975"/>
      <c r="MSX4" s="975"/>
      <c r="MSY4" s="975"/>
      <c r="MSZ4" s="975"/>
      <c r="MTA4" s="975"/>
      <c r="MTB4" s="975"/>
      <c r="MTC4" s="975"/>
      <c r="MTD4" s="975"/>
      <c r="MTE4" s="975"/>
      <c r="MTF4" s="975"/>
      <c r="MTG4" s="975"/>
      <c r="MTH4" s="975"/>
      <c r="MTI4" s="975"/>
      <c r="MTJ4" s="975"/>
      <c r="MTK4" s="975"/>
      <c r="MTL4" s="975"/>
      <c r="MTM4" s="975"/>
      <c r="MTN4" s="975"/>
      <c r="MTO4" s="975"/>
      <c r="MTP4" s="975"/>
      <c r="MTQ4" s="975"/>
      <c r="MTR4" s="975"/>
      <c r="MTS4" s="975"/>
      <c r="MTT4" s="975"/>
      <c r="MTU4" s="975"/>
      <c r="MTV4" s="975"/>
      <c r="MTW4" s="975"/>
      <c r="MTX4" s="975"/>
      <c r="MTY4" s="975"/>
      <c r="MTZ4" s="975"/>
      <c r="MUA4" s="975"/>
      <c r="MUB4" s="975"/>
      <c r="MUC4" s="975"/>
      <c r="MUD4" s="975"/>
      <c r="MUE4" s="975"/>
      <c r="MUF4" s="975"/>
      <c r="MUG4" s="975"/>
      <c r="MUH4" s="975"/>
      <c r="MUI4" s="975"/>
      <c r="MUJ4" s="975"/>
      <c r="MUK4" s="975"/>
      <c r="MUL4" s="975"/>
      <c r="MUM4" s="975"/>
      <c r="MUN4" s="975"/>
      <c r="MUO4" s="975"/>
      <c r="MUP4" s="975"/>
      <c r="MUQ4" s="975"/>
      <c r="MUR4" s="975"/>
      <c r="MUS4" s="975"/>
      <c r="MUT4" s="975"/>
      <c r="MUU4" s="975"/>
      <c r="MUV4" s="975"/>
      <c r="MUW4" s="975"/>
      <c r="MUX4" s="975"/>
      <c r="MUY4" s="975"/>
      <c r="MUZ4" s="975"/>
      <c r="MVA4" s="975"/>
      <c r="MVB4" s="975"/>
      <c r="MVC4" s="975"/>
      <c r="MVD4" s="975"/>
      <c r="MVE4" s="975"/>
      <c r="MVF4" s="975"/>
      <c r="MVG4" s="975"/>
      <c r="MVH4" s="975"/>
      <c r="MVI4" s="975"/>
      <c r="MVJ4" s="975"/>
      <c r="MVK4" s="975"/>
      <c r="MVL4" s="975"/>
      <c r="MVM4" s="975"/>
      <c r="MVN4" s="975"/>
      <c r="MVO4" s="975"/>
      <c r="MVP4" s="975"/>
      <c r="MVQ4" s="975"/>
      <c r="MVR4" s="975"/>
      <c r="MVS4" s="975"/>
      <c r="MVT4" s="975"/>
      <c r="MVU4" s="975"/>
      <c r="MVV4" s="975"/>
      <c r="MVW4" s="975"/>
      <c r="MVX4" s="975"/>
      <c r="MVY4" s="975"/>
      <c r="MVZ4" s="975"/>
      <c r="MWA4" s="975"/>
      <c r="MWB4" s="975"/>
      <c r="MWC4" s="975"/>
      <c r="MWD4" s="975"/>
      <c r="MWE4" s="975"/>
      <c r="MWF4" s="975"/>
      <c r="MWG4" s="975"/>
      <c r="MWH4" s="975"/>
      <c r="MWI4" s="975"/>
      <c r="MWJ4" s="975"/>
      <c r="MWK4" s="975"/>
      <c r="MWL4" s="975"/>
      <c r="MWM4" s="975"/>
      <c r="MWN4" s="975"/>
      <c r="MWO4" s="975"/>
      <c r="MWP4" s="975"/>
      <c r="MWQ4" s="975"/>
      <c r="MWR4" s="975"/>
      <c r="MWS4" s="975"/>
      <c r="MWT4" s="975"/>
      <c r="MWU4" s="975"/>
      <c r="MWV4" s="975"/>
      <c r="MWW4" s="975"/>
      <c r="MWX4" s="975"/>
      <c r="MWY4" s="975"/>
      <c r="MWZ4" s="975"/>
      <c r="MXA4" s="975"/>
      <c r="MXB4" s="975"/>
      <c r="MXC4" s="975"/>
      <c r="MXD4" s="975"/>
      <c r="MXE4" s="975"/>
      <c r="MXF4" s="975"/>
      <c r="MXG4" s="975"/>
      <c r="MXH4" s="975"/>
      <c r="MXI4" s="975"/>
      <c r="MXJ4" s="975"/>
      <c r="MXK4" s="975"/>
      <c r="MXL4" s="975"/>
      <c r="MXM4" s="975"/>
      <c r="MXN4" s="975"/>
      <c r="MXO4" s="975"/>
      <c r="MXP4" s="975"/>
      <c r="MXQ4" s="975"/>
      <c r="MXR4" s="975"/>
      <c r="MXS4" s="975"/>
      <c r="MXT4" s="975"/>
      <c r="MXU4" s="975"/>
      <c r="MXV4" s="975"/>
      <c r="MXW4" s="975"/>
      <c r="MXX4" s="975"/>
      <c r="MXY4" s="975"/>
      <c r="MXZ4" s="975"/>
      <c r="MYA4" s="975"/>
      <c r="MYB4" s="975"/>
      <c r="MYC4" s="975"/>
      <c r="MYD4" s="975"/>
      <c r="MYE4" s="975"/>
      <c r="MYF4" s="975"/>
      <c r="MYG4" s="975"/>
      <c r="MYH4" s="975"/>
      <c r="MYI4" s="975"/>
      <c r="MYJ4" s="975"/>
      <c r="MYK4" s="975"/>
      <c r="MYL4" s="975"/>
      <c r="MYM4" s="975"/>
      <c r="MYN4" s="975"/>
      <c r="MYO4" s="975"/>
      <c r="MYP4" s="975"/>
      <c r="MYQ4" s="975"/>
      <c r="MYR4" s="975"/>
      <c r="MYS4" s="975"/>
      <c r="MYT4" s="975"/>
      <c r="MYU4" s="975"/>
      <c r="MYV4" s="975"/>
      <c r="MYW4" s="975"/>
      <c r="MYX4" s="975"/>
      <c r="MYY4" s="975"/>
      <c r="MYZ4" s="975"/>
      <c r="MZA4" s="975"/>
      <c r="MZB4" s="975"/>
      <c r="MZC4" s="975"/>
      <c r="MZD4" s="975"/>
      <c r="MZE4" s="975"/>
      <c r="MZF4" s="975"/>
      <c r="MZG4" s="975"/>
      <c r="MZH4" s="975"/>
      <c r="MZI4" s="975"/>
      <c r="MZJ4" s="975"/>
      <c r="MZK4" s="975"/>
      <c r="MZL4" s="975"/>
      <c r="MZM4" s="975"/>
      <c r="MZN4" s="975"/>
      <c r="MZO4" s="975"/>
      <c r="MZP4" s="975"/>
      <c r="MZQ4" s="975"/>
      <c r="MZR4" s="975"/>
      <c r="MZS4" s="975"/>
      <c r="MZT4" s="975"/>
      <c r="MZU4" s="975"/>
      <c r="MZV4" s="975"/>
      <c r="MZW4" s="975"/>
      <c r="MZX4" s="975"/>
      <c r="MZY4" s="975"/>
      <c r="MZZ4" s="975"/>
      <c r="NAA4" s="975"/>
      <c r="NAB4" s="975"/>
      <c r="NAC4" s="975"/>
      <c r="NAD4" s="975"/>
      <c r="NAE4" s="975"/>
      <c r="NAF4" s="975"/>
      <c r="NAG4" s="975"/>
      <c r="NAH4" s="975"/>
      <c r="NAI4" s="975"/>
      <c r="NAJ4" s="975"/>
      <c r="NAK4" s="975"/>
      <c r="NAL4" s="975"/>
      <c r="NAM4" s="975"/>
      <c r="NAN4" s="975"/>
      <c r="NAO4" s="975"/>
      <c r="NAP4" s="975"/>
      <c r="NAQ4" s="975"/>
      <c r="NAR4" s="975"/>
      <c r="NAS4" s="975"/>
      <c r="NAT4" s="975"/>
      <c r="NAU4" s="975"/>
      <c r="NAV4" s="975"/>
      <c r="NAW4" s="975"/>
      <c r="NAX4" s="975"/>
      <c r="NAY4" s="975"/>
      <c r="NAZ4" s="975"/>
      <c r="NBA4" s="975"/>
      <c r="NBB4" s="975"/>
      <c r="NBC4" s="975"/>
      <c r="NBD4" s="975"/>
      <c r="NBE4" s="975"/>
      <c r="NBF4" s="975"/>
      <c r="NBG4" s="975"/>
      <c r="NBH4" s="975"/>
      <c r="NBI4" s="975"/>
      <c r="NBJ4" s="975"/>
      <c r="NBK4" s="975"/>
      <c r="NBL4" s="975"/>
      <c r="NBM4" s="975"/>
      <c r="NBN4" s="975"/>
      <c r="NBO4" s="975"/>
      <c r="NBP4" s="975"/>
      <c r="NBQ4" s="975"/>
      <c r="NBR4" s="975"/>
      <c r="NBS4" s="975"/>
      <c r="NBT4" s="975"/>
      <c r="NBU4" s="975"/>
      <c r="NBV4" s="975"/>
      <c r="NBW4" s="975"/>
      <c r="NBX4" s="975"/>
      <c r="NBY4" s="975"/>
      <c r="NBZ4" s="975"/>
      <c r="NCA4" s="975"/>
      <c r="NCB4" s="975"/>
      <c r="NCC4" s="975"/>
      <c r="NCD4" s="975"/>
      <c r="NCE4" s="975"/>
      <c r="NCF4" s="975"/>
      <c r="NCG4" s="975"/>
      <c r="NCH4" s="975"/>
      <c r="NCI4" s="975"/>
      <c r="NCJ4" s="975"/>
      <c r="NCK4" s="975"/>
      <c r="NCL4" s="975"/>
      <c r="NCM4" s="975"/>
      <c r="NCN4" s="975"/>
      <c r="NCO4" s="975"/>
      <c r="NCP4" s="975"/>
      <c r="NCQ4" s="975"/>
      <c r="NCR4" s="975"/>
      <c r="NCS4" s="975"/>
      <c r="NCT4" s="975"/>
      <c r="NCU4" s="975"/>
      <c r="NCV4" s="975"/>
      <c r="NCW4" s="975"/>
      <c r="NCX4" s="975"/>
      <c r="NCY4" s="975"/>
      <c r="NCZ4" s="975"/>
      <c r="NDA4" s="975"/>
      <c r="NDB4" s="975"/>
      <c r="NDC4" s="975"/>
      <c r="NDD4" s="975"/>
      <c r="NDE4" s="975"/>
      <c r="NDF4" s="975"/>
      <c r="NDG4" s="975"/>
      <c r="NDH4" s="975"/>
      <c r="NDI4" s="975"/>
      <c r="NDJ4" s="975"/>
      <c r="NDK4" s="975"/>
      <c r="NDL4" s="975"/>
      <c r="NDM4" s="975"/>
      <c r="NDN4" s="975"/>
      <c r="NDO4" s="975"/>
      <c r="NDP4" s="975"/>
      <c r="NDQ4" s="975"/>
      <c r="NDR4" s="975"/>
      <c r="NDS4" s="975"/>
      <c r="NDT4" s="975"/>
      <c r="NDU4" s="975"/>
      <c r="NDV4" s="975"/>
      <c r="NDW4" s="975"/>
      <c r="NDX4" s="975"/>
      <c r="NDY4" s="975"/>
      <c r="NDZ4" s="975"/>
      <c r="NEA4" s="975"/>
      <c r="NEB4" s="975"/>
      <c r="NEC4" s="975"/>
      <c r="NED4" s="975"/>
      <c r="NEE4" s="975"/>
      <c r="NEF4" s="975"/>
      <c r="NEG4" s="975"/>
      <c r="NEH4" s="975"/>
      <c r="NEI4" s="975"/>
      <c r="NEJ4" s="975"/>
      <c r="NEK4" s="975"/>
      <c r="NEL4" s="975"/>
      <c r="NEM4" s="975"/>
      <c r="NEN4" s="975"/>
      <c r="NEO4" s="975"/>
      <c r="NEP4" s="975"/>
      <c r="NEQ4" s="975"/>
      <c r="NER4" s="975"/>
      <c r="NES4" s="975"/>
      <c r="NET4" s="975"/>
      <c r="NEU4" s="975"/>
      <c r="NEV4" s="975"/>
      <c r="NEW4" s="975"/>
      <c r="NEX4" s="975"/>
      <c r="NEY4" s="975"/>
      <c r="NEZ4" s="975"/>
      <c r="NFA4" s="975"/>
      <c r="NFB4" s="975"/>
      <c r="NFC4" s="975"/>
      <c r="NFD4" s="975"/>
      <c r="NFE4" s="975"/>
      <c r="NFF4" s="975"/>
      <c r="NFG4" s="975"/>
      <c r="NFH4" s="975"/>
      <c r="NFI4" s="975"/>
      <c r="NFJ4" s="975"/>
      <c r="NFK4" s="975"/>
      <c r="NFL4" s="975"/>
      <c r="NFM4" s="975"/>
      <c r="NFN4" s="975"/>
      <c r="NFO4" s="975"/>
      <c r="NFP4" s="975"/>
      <c r="NFQ4" s="975"/>
      <c r="NFR4" s="975"/>
      <c r="NFS4" s="975"/>
      <c r="NFT4" s="975"/>
      <c r="NFU4" s="975"/>
      <c r="NFV4" s="975"/>
      <c r="NFW4" s="975"/>
      <c r="NFX4" s="975"/>
      <c r="NFY4" s="975"/>
      <c r="NFZ4" s="975"/>
      <c r="NGA4" s="975"/>
      <c r="NGB4" s="975"/>
      <c r="NGC4" s="975"/>
      <c r="NGD4" s="975"/>
      <c r="NGE4" s="975"/>
      <c r="NGF4" s="975"/>
      <c r="NGG4" s="975"/>
      <c r="NGH4" s="975"/>
      <c r="NGI4" s="975"/>
      <c r="NGJ4" s="975"/>
      <c r="NGK4" s="975"/>
      <c r="NGL4" s="975"/>
      <c r="NGM4" s="975"/>
      <c r="NGN4" s="975"/>
      <c r="NGO4" s="975"/>
      <c r="NGP4" s="975"/>
      <c r="NGQ4" s="975"/>
      <c r="NGR4" s="975"/>
      <c r="NGS4" s="975"/>
      <c r="NGT4" s="975"/>
      <c r="NGU4" s="975"/>
      <c r="NGV4" s="975"/>
      <c r="NGW4" s="975"/>
      <c r="NGX4" s="975"/>
      <c r="NGY4" s="975"/>
      <c r="NGZ4" s="975"/>
      <c r="NHA4" s="975"/>
      <c r="NHB4" s="975"/>
      <c r="NHC4" s="975"/>
      <c r="NHD4" s="975"/>
      <c r="NHE4" s="975"/>
      <c r="NHF4" s="975"/>
      <c r="NHG4" s="975"/>
      <c r="NHH4" s="975"/>
      <c r="NHI4" s="975"/>
      <c r="NHJ4" s="975"/>
      <c r="NHK4" s="975"/>
      <c r="NHL4" s="975"/>
      <c r="NHM4" s="975"/>
      <c r="NHN4" s="975"/>
      <c r="NHO4" s="975"/>
      <c r="NHP4" s="975"/>
      <c r="NHQ4" s="975"/>
      <c r="NHR4" s="975"/>
      <c r="NHS4" s="975"/>
      <c r="NHT4" s="975"/>
      <c r="NHU4" s="975"/>
      <c r="NHV4" s="975"/>
      <c r="NHW4" s="975"/>
      <c r="NHX4" s="975"/>
      <c r="NHY4" s="975"/>
      <c r="NHZ4" s="975"/>
      <c r="NIA4" s="975"/>
      <c r="NIB4" s="975"/>
      <c r="NIC4" s="975"/>
      <c r="NID4" s="975"/>
      <c r="NIE4" s="975"/>
      <c r="NIF4" s="975"/>
      <c r="NIG4" s="975"/>
      <c r="NIH4" s="975"/>
      <c r="NII4" s="975"/>
      <c r="NIJ4" s="975"/>
      <c r="NIK4" s="975"/>
      <c r="NIL4" s="975"/>
      <c r="NIM4" s="975"/>
      <c r="NIN4" s="975"/>
      <c r="NIO4" s="975"/>
      <c r="NIP4" s="975"/>
      <c r="NIQ4" s="975"/>
      <c r="NIR4" s="975"/>
      <c r="NIS4" s="975"/>
      <c r="NIT4" s="975"/>
      <c r="NIU4" s="975"/>
      <c r="NIV4" s="975"/>
      <c r="NIW4" s="975"/>
      <c r="NIX4" s="975"/>
      <c r="NIY4" s="975"/>
      <c r="NIZ4" s="975"/>
      <c r="NJA4" s="975"/>
      <c r="NJB4" s="975"/>
      <c r="NJC4" s="975"/>
      <c r="NJD4" s="975"/>
      <c r="NJE4" s="975"/>
      <c r="NJF4" s="975"/>
      <c r="NJG4" s="975"/>
      <c r="NJH4" s="975"/>
      <c r="NJI4" s="975"/>
      <c r="NJJ4" s="975"/>
      <c r="NJK4" s="975"/>
      <c r="NJL4" s="975"/>
      <c r="NJM4" s="975"/>
      <c r="NJN4" s="975"/>
      <c r="NJO4" s="975"/>
      <c r="NJP4" s="975"/>
      <c r="NJQ4" s="975"/>
      <c r="NJR4" s="975"/>
      <c r="NJS4" s="975"/>
      <c r="NJT4" s="975"/>
      <c r="NJU4" s="975"/>
      <c r="NJV4" s="975"/>
      <c r="NJW4" s="975"/>
      <c r="NJX4" s="975"/>
      <c r="NJY4" s="975"/>
      <c r="NJZ4" s="975"/>
      <c r="NKA4" s="975"/>
      <c r="NKB4" s="975"/>
      <c r="NKC4" s="975"/>
      <c r="NKD4" s="975"/>
      <c r="NKE4" s="975"/>
      <c r="NKF4" s="975"/>
      <c r="NKG4" s="975"/>
      <c r="NKH4" s="975"/>
      <c r="NKI4" s="975"/>
      <c r="NKJ4" s="975"/>
      <c r="NKK4" s="975"/>
      <c r="NKL4" s="975"/>
      <c r="NKM4" s="975"/>
      <c r="NKN4" s="975"/>
      <c r="NKO4" s="975"/>
      <c r="NKP4" s="975"/>
      <c r="NKQ4" s="975"/>
      <c r="NKR4" s="975"/>
      <c r="NKS4" s="975"/>
      <c r="NKT4" s="975"/>
      <c r="NKU4" s="975"/>
      <c r="NKV4" s="975"/>
      <c r="NKW4" s="975"/>
      <c r="NKX4" s="975"/>
      <c r="NKY4" s="975"/>
      <c r="NKZ4" s="975"/>
      <c r="NLA4" s="975"/>
      <c r="NLB4" s="975"/>
      <c r="NLC4" s="975"/>
      <c r="NLD4" s="975"/>
      <c r="NLE4" s="975"/>
      <c r="NLF4" s="975"/>
      <c r="NLG4" s="975"/>
      <c r="NLH4" s="975"/>
      <c r="NLI4" s="975"/>
      <c r="NLJ4" s="975"/>
      <c r="NLK4" s="975"/>
      <c r="NLL4" s="975"/>
      <c r="NLM4" s="975"/>
      <c r="NLN4" s="975"/>
      <c r="NLO4" s="975"/>
      <c r="NLP4" s="975"/>
      <c r="NLQ4" s="975"/>
      <c r="NLR4" s="975"/>
      <c r="NLS4" s="975"/>
      <c r="NLT4" s="975"/>
      <c r="NLU4" s="975"/>
      <c r="NLV4" s="975"/>
      <c r="NLW4" s="975"/>
      <c r="NLX4" s="975"/>
      <c r="NLY4" s="975"/>
      <c r="NLZ4" s="975"/>
      <c r="NMA4" s="975"/>
      <c r="NMB4" s="975"/>
      <c r="NMC4" s="975"/>
      <c r="NMD4" s="975"/>
      <c r="NME4" s="975"/>
      <c r="NMF4" s="975"/>
      <c r="NMG4" s="975"/>
      <c r="NMH4" s="975"/>
      <c r="NMI4" s="975"/>
      <c r="NMJ4" s="975"/>
      <c r="NMK4" s="975"/>
      <c r="NML4" s="975"/>
      <c r="NMM4" s="975"/>
      <c r="NMN4" s="975"/>
      <c r="NMO4" s="975"/>
      <c r="NMP4" s="975"/>
      <c r="NMQ4" s="975"/>
      <c r="NMR4" s="975"/>
      <c r="NMS4" s="975"/>
      <c r="NMT4" s="975"/>
      <c r="NMU4" s="975"/>
      <c r="NMV4" s="975"/>
      <c r="NMW4" s="975"/>
      <c r="NMX4" s="975"/>
      <c r="NMY4" s="975"/>
      <c r="NMZ4" s="975"/>
      <c r="NNA4" s="975"/>
      <c r="NNB4" s="975"/>
      <c r="NNC4" s="975"/>
      <c r="NND4" s="975"/>
      <c r="NNE4" s="975"/>
      <c r="NNF4" s="975"/>
      <c r="NNG4" s="975"/>
      <c r="NNH4" s="975"/>
      <c r="NNI4" s="975"/>
      <c r="NNJ4" s="975"/>
      <c r="NNK4" s="975"/>
      <c r="NNL4" s="975"/>
      <c r="NNM4" s="975"/>
      <c r="NNN4" s="975"/>
      <c r="NNO4" s="975"/>
      <c r="NNP4" s="975"/>
      <c r="NNQ4" s="975"/>
      <c r="NNR4" s="975"/>
      <c r="NNS4" s="975"/>
      <c r="NNT4" s="975"/>
      <c r="NNU4" s="975"/>
      <c r="NNV4" s="975"/>
      <c r="NNW4" s="975"/>
      <c r="NNX4" s="975"/>
      <c r="NNY4" s="975"/>
      <c r="NNZ4" s="975"/>
      <c r="NOA4" s="975"/>
      <c r="NOB4" s="975"/>
      <c r="NOC4" s="975"/>
      <c r="NOD4" s="975"/>
      <c r="NOE4" s="975"/>
      <c r="NOF4" s="975"/>
      <c r="NOG4" s="975"/>
      <c r="NOH4" s="975"/>
      <c r="NOI4" s="975"/>
      <c r="NOJ4" s="975"/>
      <c r="NOK4" s="975"/>
      <c r="NOL4" s="975"/>
      <c r="NOM4" s="975"/>
      <c r="NON4" s="975"/>
      <c r="NOO4" s="975"/>
      <c r="NOP4" s="975"/>
      <c r="NOQ4" s="975"/>
      <c r="NOR4" s="975"/>
      <c r="NOS4" s="975"/>
      <c r="NOT4" s="975"/>
      <c r="NOU4" s="975"/>
      <c r="NOV4" s="975"/>
      <c r="NOW4" s="975"/>
      <c r="NOX4" s="975"/>
      <c r="NOY4" s="975"/>
      <c r="NOZ4" s="975"/>
      <c r="NPA4" s="975"/>
      <c r="NPB4" s="975"/>
      <c r="NPC4" s="975"/>
      <c r="NPD4" s="975"/>
      <c r="NPE4" s="975"/>
      <c r="NPF4" s="975"/>
      <c r="NPG4" s="975"/>
      <c r="NPH4" s="975"/>
      <c r="NPI4" s="975"/>
      <c r="NPJ4" s="975"/>
      <c r="NPK4" s="975"/>
      <c r="NPL4" s="975"/>
      <c r="NPM4" s="975"/>
      <c r="NPN4" s="975"/>
      <c r="NPO4" s="975"/>
      <c r="NPP4" s="975"/>
      <c r="NPQ4" s="975"/>
      <c r="NPR4" s="975"/>
      <c r="NPS4" s="975"/>
      <c r="NPT4" s="975"/>
      <c r="NPU4" s="975"/>
      <c r="NPV4" s="975"/>
      <c r="NPW4" s="975"/>
      <c r="NPX4" s="975"/>
      <c r="NPY4" s="975"/>
      <c r="NPZ4" s="975"/>
      <c r="NQA4" s="975"/>
      <c r="NQB4" s="975"/>
      <c r="NQC4" s="975"/>
      <c r="NQD4" s="975"/>
      <c r="NQE4" s="975"/>
      <c r="NQF4" s="975"/>
      <c r="NQG4" s="975"/>
      <c r="NQH4" s="975"/>
      <c r="NQI4" s="975"/>
      <c r="NQJ4" s="975"/>
      <c r="NQK4" s="975"/>
      <c r="NQL4" s="975"/>
      <c r="NQM4" s="975"/>
      <c r="NQN4" s="975"/>
      <c r="NQO4" s="975"/>
      <c r="NQP4" s="975"/>
      <c r="NQQ4" s="975"/>
      <c r="NQR4" s="975"/>
      <c r="NQS4" s="975"/>
      <c r="NQT4" s="975"/>
      <c r="NQU4" s="975"/>
      <c r="NQV4" s="975"/>
      <c r="NQW4" s="975"/>
      <c r="NQX4" s="975"/>
      <c r="NQY4" s="975"/>
      <c r="NQZ4" s="975"/>
      <c r="NRA4" s="975"/>
      <c r="NRB4" s="975"/>
      <c r="NRC4" s="975"/>
      <c r="NRD4" s="975"/>
      <c r="NRE4" s="975"/>
      <c r="NRF4" s="975"/>
      <c r="NRG4" s="975"/>
      <c r="NRH4" s="975"/>
      <c r="NRI4" s="975"/>
      <c r="NRJ4" s="975"/>
      <c r="NRK4" s="975"/>
      <c r="NRL4" s="975"/>
      <c r="NRM4" s="975"/>
      <c r="NRN4" s="975"/>
      <c r="NRO4" s="975"/>
      <c r="NRP4" s="975"/>
      <c r="NRQ4" s="975"/>
      <c r="NRR4" s="975"/>
      <c r="NRS4" s="975"/>
      <c r="NRT4" s="975"/>
      <c r="NRU4" s="975"/>
      <c r="NRV4" s="975"/>
      <c r="NRW4" s="975"/>
      <c r="NRX4" s="975"/>
      <c r="NRY4" s="975"/>
      <c r="NRZ4" s="975"/>
      <c r="NSA4" s="975"/>
      <c r="NSB4" s="975"/>
      <c r="NSC4" s="975"/>
      <c r="NSD4" s="975"/>
      <c r="NSE4" s="975"/>
      <c r="NSF4" s="975"/>
      <c r="NSG4" s="975"/>
      <c r="NSH4" s="975"/>
      <c r="NSI4" s="975"/>
      <c r="NSJ4" s="975"/>
      <c r="NSK4" s="975"/>
      <c r="NSL4" s="975"/>
      <c r="NSM4" s="975"/>
      <c r="NSN4" s="975"/>
      <c r="NSO4" s="975"/>
      <c r="NSP4" s="975"/>
      <c r="NSQ4" s="975"/>
      <c r="NSR4" s="975"/>
      <c r="NSS4" s="975"/>
      <c r="NST4" s="975"/>
      <c r="NSU4" s="975"/>
      <c r="NSV4" s="975"/>
      <c r="NSW4" s="975"/>
      <c r="NSX4" s="975"/>
      <c r="NSY4" s="975"/>
      <c r="NSZ4" s="975"/>
      <c r="NTA4" s="975"/>
      <c r="NTB4" s="975"/>
      <c r="NTC4" s="975"/>
      <c r="NTD4" s="975"/>
      <c r="NTE4" s="975"/>
      <c r="NTF4" s="975"/>
      <c r="NTG4" s="975"/>
      <c r="NTH4" s="975"/>
      <c r="NTI4" s="975"/>
      <c r="NTJ4" s="975"/>
      <c r="NTK4" s="975"/>
      <c r="NTL4" s="975"/>
      <c r="NTM4" s="975"/>
      <c r="NTN4" s="975"/>
      <c r="NTO4" s="975"/>
      <c r="NTP4" s="975"/>
      <c r="NTQ4" s="975"/>
      <c r="NTR4" s="975"/>
      <c r="NTS4" s="975"/>
      <c r="NTT4" s="975"/>
      <c r="NTU4" s="975"/>
      <c r="NTV4" s="975"/>
      <c r="NTW4" s="975"/>
      <c r="NTX4" s="975"/>
      <c r="NTY4" s="975"/>
      <c r="NTZ4" s="975"/>
      <c r="NUA4" s="975"/>
      <c r="NUB4" s="975"/>
      <c r="NUC4" s="975"/>
      <c r="NUD4" s="975"/>
      <c r="NUE4" s="975"/>
      <c r="NUF4" s="975"/>
      <c r="NUG4" s="975"/>
      <c r="NUH4" s="975"/>
      <c r="NUI4" s="975"/>
      <c r="NUJ4" s="975"/>
      <c r="NUK4" s="975"/>
      <c r="NUL4" s="975"/>
      <c r="NUM4" s="975"/>
      <c r="NUN4" s="975"/>
      <c r="NUO4" s="975"/>
      <c r="NUP4" s="975"/>
      <c r="NUQ4" s="975"/>
      <c r="NUR4" s="975"/>
      <c r="NUS4" s="975"/>
      <c r="NUT4" s="975"/>
      <c r="NUU4" s="975"/>
      <c r="NUV4" s="975"/>
      <c r="NUW4" s="975"/>
      <c r="NUX4" s="975"/>
      <c r="NUY4" s="975"/>
      <c r="NUZ4" s="975"/>
      <c r="NVA4" s="975"/>
      <c r="NVB4" s="975"/>
      <c r="NVC4" s="975"/>
      <c r="NVD4" s="975"/>
      <c r="NVE4" s="975"/>
      <c r="NVF4" s="975"/>
      <c r="NVG4" s="975"/>
      <c r="NVH4" s="975"/>
      <c r="NVI4" s="975"/>
      <c r="NVJ4" s="975"/>
      <c r="NVK4" s="975"/>
      <c r="NVL4" s="975"/>
      <c r="NVM4" s="975"/>
      <c r="NVN4" s="975"/>
      <c r="NVO4" s="975"/>
      <c r="NVP4" s="975"/>
      <c r="NVQ4" s="975"/>
      <c r="NVR4" s="975"/>
      <c r="NVS4" s="975"/>
      <c r="NVT4" s="975"/>
      <c r="NVU4" s="975"/>
      <c r="NVV4" s="975"/>
      <c r="NVW4" s="975"/>
      <c r="NVX4" s="975"/>
      <c r="NVY4" s="975"/>
      <c r="NVZ4" s="975"/>
      <c r="NWA4" s="975"/>
      <c r="NWB4" s="975"/>
      <c r="NWC4" s="975"/>
      <c r="NWD4" s="975"/>
      <c r="NWE4" s="975"/>
      <c r="NWF4" s="975"/>
      <c r="NWG4" s="975"/>
      <c r="NWH4" s="975"/>
      <c r="NWI4" s="975"/>
      <c r="NWJ4" s="975"/>
      <c r="NWK4" s="975"/>
      <c r="NWL4" s="975"/>
      <c r="NWM4" s="975"/>
      <c r="NWN4" s="975"/>
      <c r="NWO4" s="975"/>
      <c r="NWP4" s="975"/>
      <c r="NWQ4" s="975"/>
      <c r="NWR4" s="975"/>
      <c r="NWS4" s="975"/>
      <c r="NWT4" s="975"/>
      <c r="NWU4" s="975"/>
      <c r="NWV4" s="975"/>
      <c r="NWW4" s="975"/>
      <c r="NWX4" s="975"/>
      <c r="NWY4" s="975"/>
      <c r="NWZ4" s="975"/>
      <c r="NXA4" s="975"/>
      <c r="NXB4" s="975"/>
      <c r="NXC4" s="975"/>
      <c r="NXD4" s="975"/>
      <c r="NXE4" s="975"/>
      <c r="NXF4" s="975"/>
      <c r="NXG4" s="975"/>
      <c r="NXH4" s="975"/>
      <c r="NXI4" s="975"/>
      <c r="NXJ4" s="975"/>
      <c r="NXK4" s="975"/>
      <c r="NXL4" s="975"/>
      <c r="NXM4" s="975"/>
      <c r="NXN4" s="975"/>
      <c r="NXO4" s="975"/>
      <c r="NXP4" s="975"/>
      <c r="NXQ4" s="975"/>
      <c r="NXR4" s="975"/>
      <c r="NXS4" s="975"/>
      <c r="NXT4" s="975"/>
      <c r="NXU4" s="975"/>
      <c r="NXV4" s="975"/>
      <c r="NXW4" s="975"/>
      <c r="NXX4" s="975"/>
      <c r="NXY4" s="975"/>
      <c r="NXZ4" s="975"/>
      <c r="NYA4" s="975"/>
      <c r="NYB4" s="975"/>
      <c r="NYC4" s="975"/>
      <c r="NYD4" s="975"/>
      <c r="NYE4" s="975"/>
      <c r="NYF4" s="975"/>
      <c r="NYG4" s="975"/>
      <c r="NYH4" s="975"/>
      <c r="NYI4" s="975"/>
      <c r="NYJ4" s="975"/>
      <c r="NYK4" s="975"/>
      <c r="NYL4" s="975"/>
      <c r="NYM4" s="975"/>
      <c r="NYN4" s="975"/>
      <c r="NYO4" s="975"/>
      <c r="NYP4" s="975"/>
      <c r="NYQ4" s="975"/>
      <c r="NYR4" s="975"/>
      <c r="NYS4" s="975"/>
      <c r="NYT4" s="975"/>
      <c r="NYU4" s="975"/>
      <c r="NYV4" s="975"/>
      <c r="NYW4" s="975"/>
      <c r="NYX4" s="975"/>
      <c r="NYY4" s="975"/>
      <c r="NYZ4" s="975"/>
      <c r="NZA4" s="975"/>
      <c r="NZB4" s="975"/>
      <c r="NZC4" s="975"/>
      <c r="NZD4" s="975"/>
      <c r="NZE4" s="975"/>
      <c r="NZF4" s="975"/>
      <c r="NZG4" s="975"/>
      <c r="NZH4" s="975"/>
      <c r="NZI4" s="975"/>
      <c r="NZJ4" s="975"/>
      <c r="NZK4" s="975"/>
      <c r="NZL4" s="975"/>
      <c r="NZM4" s="975"/>
      <c r="NZN4" s="975"/>
      <c r="NZO4" s="975"/>
      <c r="NZP4" s="975"/>
      <c r="NZQ4" s="975"/>
      <c r="NZR4" s="975"/>
      <c r="NZS4" s="975"/>
      <c r="NZT4" s="975"/>
      <c r="NZU4" s="975"/>
      <c r="NZV4" s="975"/>
      <c r="NZW4" s="975"/>
      <c r="NZX4" s="975"/>
      <c r="NZY4" s="975"/>
      <c r="NZZ4" s="975"/>
      <c r="OAA4" s="975"/>
      <c r="OAB4" s="975"/>
      <c r="OAC4" s="975"/>
      <c r="OAD4" s="975"/>
      <c r="OAE4" s="975"/>
      <c r="OAF4" s="975"/>
      <c r="OAG4" s="975"/>
      <c r="OAH4" s="975"/>
      <c r="OAI4" s="975"/>
      <c r="OAJ4" s="975"/>
      <c r="OAK4" s="975"/>
      <c r="OAL4" s="975"/>
      <c r="OAM4" s="975"/>
      <c r="OAN4" s="975"/>
      <c r="OAO4" s="975"/>
      <c r="OAP4" s="975"/>
      <c r="OAQ4" s="975"/>
      <c r="OAR4" s="975"/>
      <c r="OAS4" s="975"/>
      <c r="OAT4" s="975"/>
      <c r="OAU4" s="975"/>
      <c r="OAV4" s="975"/>
      <c r="OAW4" s="975"/>
      <c r="OAX4" s="975"/>
      <c r="OAY4" s="975"/>
      <c r="OAZ4" s="975"/>
      <c r="OBA4" s="975"/>
      <c r="OBB4" s="975"/>
      <c r="OBC4" s="975"/>
      <c r="OBD4" s="975"/>
      <c r="OBE4" s="975"/>
      <c r="OBF4" s="975"/>
      <c r="OBG4" s="975"/>
      <c r="OBH4" s="975"/>
      <c r="OBI4" s="975"/>
      <c r="OBJ4" s="975"/>
      <c r="OBK4" s="975"/>
      <c r="OBL4" s="975"/>
      <c r="OBM4" s="975"/>
      <c r="OBN4" s="975"/>
      <c r="OBO4" s="975"/>
      <c r="OBP4" s="975"/>
      <c r="OBQ4" s="975"/>
      <c r="OBR4" s="975"/>
      <c r="OBS4" s="975"/>
      <c r="OBT4" s="975"/>
      <c r="OBU4" s="975"/>
      <c r="OBV4" s="975"/>
      <c r="OBW4" s="975"/>
      <c r="OBX4" s="975"/>
      <c r="OBY4" s="975"/>
      <c r="OBZ4" s="975"/>
      <c r="OCA4" s="975"/>
      <c r="OCB4" s="975"/>
      <c r="OCC4" s="975"/>
      <c r="OCD4" s="975"/>
      <c r="OCE4" s="975"/>
      <c r="OCF4" s="975"/>
      <c r="OCG4" s="975"/>
      <c r="OCH4" s="975"/>
      <c r="OCI4" s="975"/>
      <c r="OCJ4" s="975"/>
      <c r="OCK4" s="975"/>
      <c r="OCL4" s="975"/>
      <c r="OCM4" s="975"/>
      <c r="OCN4" s="975"/>
      <c r="OCO4" s="975"/>
      <c r="OCP4" s="975"/>
      <c r="OCQ4" s="975"/>
      <c r="OCR4" s="975"/>
      <c r="OCS4" s="975"/>
      <c r="OCT4" s="975"/>
      <c r="OCU4" s="975"/>
      <c r="OCV4" s="975"/>
      <c r="OCW4" s="975"/>
      <c r="OCX4" s="975"/>
      <c r="OCY4" s="975"/>
      <c r="OCZ4" s="975"/>
      <c r="ODA4" s="975"/>
      <c r="ODB4" s="975"/>
      <c r="ODC4" s="975"/>
      <c r="ODD4" s="975"/>
      <c r="ODE4" s="975"/>
      <c r="ODF4" s="975"/>
      <c r="ODG4" s="975"/>
      <c r="ODH4" s="975"/>
      <c r="ODI4" s="975"/>
      <c r="ODJ4" s="975"/>
      <c r="ODK4" s="975"/>
      <c r="ODL4" s="975"/>
      <c r="ODM4" s="975"/>
      <c r="ODN4" s="975"/>
      <c r="ODO4" s="975"/>
      <c r="ODP4" s="975"/>
      <c r="ODQ4" s="975"/>
      <c r="ODR4" s="975"/>
      <c r="ODS4" s="975"/>
      <c r="ODT4" s="975"/>
      <c r="ODU4" s="975"/>
      <c r="ODV4" s="975"/>
      <c r="ODW4" s="975"/>
      <c r="ODX4" s="975"/>
      <c r="ODY4" s="975"/>
      <c r="ODZ4" s="975"/>
      <c r="OEA4" s="975"/>
      <c r="OEB4" s="975"/>
      <c r="OEC4" s="975"/>
      <c r="OED4" s="975"/>
      <c r="OEE4" s="975"/>
      <c r="OEF4" s="975"/>
      <c r="OEG4" s="975"/>
      <c r="OEH4" s="975"/>
      <c r="OEI4" s="975"/>
      <c r="OEJ4" s="975"/>
      <c r="OEK4" s="975"/>
      <c r="OEL4" s="975"/>
      <c r="OEM4" s="975"/>
      <c r="OEN4" s="975"/>
      <c r="OEO4" s="975"/>
      <c r="OEP4" s="975"/>
      <c r="OEQ4" s="975"/>
      <c r="OER4" s="975"/>
      <c r="OES4" s="975"/>
      <c r="OET4" s="975"/>
      <c r="OEU4" s="975"/>
      <c r="OEV4" s="975"/>
      <c r="OEW4" s="975"/>
      <c r="OEX4" s="975"/>
      <c r="OEY4" s="975"/>
      <c r="OEZ4" s="975"/>
      <c r="OFA4" s="975"/>
      <c r="OFB4" s="975"/>
      <c r="OFC4" s="975"/>
      <c r="OFD4" s="975"/>
      <c r="OFE4" s="975"/>
      <c r="OFF4" s="975"/>
      <c r="OFG4" s="975"/>
      <c r="OFH4" s="975"/>
      <c r="OFI4" s="975"/>
      <c r="OFJ4" s="975"/>
      <c r="OFK4" s="975"/>
      <c r="OFL4" s="975"/>
      <c r="OFM4" s="975"/>
      <c r="OFN4" s="975"/>
      <c r="OFO4" s="975"/>
      <c r="OFP4" s="975"/>
      <c r="OFQ4" s="975"/>
      <c r="OFR4" s="975"/>
      <c r="OFS4" s="975"/>
      <c r="OFT4" s="975"/>
      <c r="OFU4" s="975"/>
      <c r="OFV4" s="975"/>
      <c r="OFW4" s="975"/>
      <c r="OFX4" s="975"/>
      <c r="OFY4" s="975"/>
      <c r="OFZ4" s="975"/>
      <c r="OGA4" s="975"/>
      <c r="OGB4" s="975"/>
      <c r="OGC4" s="975"/>
      <c r="OGD4" s="975"/>
      <c r="OGE4" s="975"/>
      <c r="OGF4" s="975"/>
      <c r="OGG4" s="975"/>
      <c r="OGH4" s="975"/>
      <c r="OGI4" s="975"/>
      <c r="OGJ4" s="975"/>
      <c r="OGK4" s="975"/>
      <c r="OGL4" s="975"/>
      <c r="OGM4" s="975"/>
      <c r="OGN4" s="975"/>
      <c r="OGO4" s="975"/>
      <c r="OGP4" s="975"/>
      <c r="OGQ4" s="975"/>
      <c r="OGR4" s="975"/>
      <c r="OGS4" s="975"/>
      <c r="OGT4" s="975"/>
      <c r="OGU4" s="975"/>
      <c r="OGV4" s="975"/>
      <c r="OGW4" s="975"/>
      <c r="OGX4" s="975"/>
      <c r="OGY4" s="975"/>
      <c r="OGZ4" s="975"/>
      <c r="OHA4" s="975"/>
      <c r="OHB4" s="975"/>
      <c r="OHC4" s="975"/>
      <c r="OHD4" s="975"/>
      <c r="OHE4" s="975"/>
      <c r="OHF4" s="975"/>
      <c r="OHG4" s="975"/>
      <c r="OHH4" s="975"/>
      <c r="OHI4" s="975"/>
      <c r="OHJ4" s="975"/>
      <c r="OHK4" s="975"/>
      <c r="OHL4" s="975"/>
      <c r="OHM4" s="975"/>
      <c r="OHN4" s="975"/>
      <c r="OHO4" s="975"/>
      <c r="OHP4" s="975"/>
      <c r="OHQ4" s="975"/>
      <c r="OHR4" s="975"/>
      <c r="OHS4" s="975"/>
      <c r="OHT4" s="975"/>
      <c r="OHU4" s="975"/>
      <c r="OHV4" s="975"/>
      <c r="OHW4" s="975"/>
      <c r="OHX4" s="975"/>
      <c r="OHY4" s="975"/>
      <c r="OHZ4" s="975"/>
      <c r="OIA4" s="975"/>
      <c r="OIB4" s="975"/>
      <c r="OIC4" s="975"/>
      <c r="OID4" s="975"/>
      <c r="OIE4" s="975"/>
      <c r="OIF4" s="975"/>
      <c r="OIG4" s="975"/>
      <c r="OIH4" s="975"/>
      <c r="OII4" s="975"/>
      <c r="OIJ4" s="975"/>
      <c r="OIK4" s="975"/>
      <c r="OIL4" s="975"/>
      <c r="OIM4" s="975"/>
      <c r="OIN4" s="975"/>
      <c r="OIO4" s="975"/>
      <c r="OIP4" s="975"/>
      <c r="OIQ4" s="975"/>
      <c r="OIR4" s="975"/>
      <c r="OIS4" s="975"/>
      <c r="OIT4" s="975"/>
      <c r="OIU4" s="975"/>
      <c r="OIV4" s="975"/>
      <c r="OIW4" s="975"/>
      <c r="OIX4" s="975"/>
      <c r="OIY4" s="975"/>
      <c r="OIZ4" s="975"/>
      <c r="OJA4" s="975"/>
      <c r="OJB4" s="975"/>
      <c r="OJC4" s="975"/>
      <c r="OJD4" s="975"/>
      <c r="OJE4" s="975"/>
      <c r="OJF4" s="975"/>
      <c r="OJG4" s="975"/>
      <c r="OJH4" s="975"/>
      <c r="OJI4" s="975"/>
      <c r="OJJ4" s="975"/>
      <c r="OJK4" s="975"/>
      <c r="OJL4" s="975"/>
      <c r="OJM4" s="975"/>
      <c r="OJN4" s="975"/>
      <c r="OJO4" s="975"/>
      <c r="OJP4" s="975"/>
      <c r="OJQ4" s="975"/>
      <c r="OJR4" s="975"/>
      <c r="OJS4" s="975"/>
      <c r="OJT4" s="975"/>
      <c r="OJU4" s="975"/>
      <c r="OJV4" s="975"/>
      <c r="OJW4" s="975"/>
      <c r="OJX4" s="975"/>
      <c r="OJY4" s="975"/>
      <c r="OJZ4" s="975"/>
      <c r="OKA4" s="975"/>
      <c r="OKB4" s="975"/>
      <c r="OKC4" s="975"/>
      <c r="OKD4" s="975"/>
      <c r="OKE4" s="975"/>
      <c r="OKF4" s="975"/>
      <c r="OKG4" s="975"/>
      <c r="OKH4" s="975"/>
      <c r="OKI4" s="975"/>
      <c r="OKJ4" s="975"/>
      <c r="OKK4" s="975"/>
      <c r="OKL4" s="975"/>
      <c r="OKM4" s="975"/>
      <c r="OKN4" s="975"/>
      <c r="OKO4" s="975"/>
      <c r="OKP4" s="975"/>
      <c r="OKQ4" s="975"/>
      <c r="OKR4" s="975"/>
      <c r="OKS4" s="975"/>
      <c r="OKT4" s="975"/>
      <c r="OKU4" s="975"/>
      <c r="OKV4" s="975"/>
      <c r="OKW4" s="975"/>
      <c r="OKX4" s="975"/>
      <c r="OKY4" s="975"/>
      <c r="OKZ4" s="975"/>
      <c r="OLA4" s="975"/>
      <c r="OLB4" s="975"/>
      <c r="OLC4" s="975"/>
      <c r="OLD4" s="975"/>
      <c r="OLE4" s="975"/>
      <c r="OLF4" s="975"/>
      <c r="OLG4" s="975"/>
      <c r="OLH4" s="975"/>
      <c r="OLI4" s="975"/>
      <c r="OLJ4" s="975"/>
      <c r="OLK4" s="975"/>
      <c r="OLL4" s="975"/>
      <c r="OLM4" s="975"/>
      <c r="OLN4" s="975"/>
      <c r="OLO4" s="975"/>
      <c r="OLP4" s="975"/>
      <c r="OLQ4" s="975"/>
      <c r="OLR4" s="975"/>
      <c r="OLS4" s="975"/>
      <c r="OLT4" s="975"/>
      <c r="OLU4" s="975"/>
      <c r="OLV4" s="975"/>
      <c r="OLW4" s="975"/>
      <c r="OLX4" s="975"/>
      <c r="OLY4" s="975"/>
      <c r="OLZ4" s="975"/>
      <c r="OMA4" s="975"/>
      <c r="OMB4" s="975"/>
      <c r="OMC4" s="975"/>
      <c r="OMD4" s="975"/>
      <c r="OME4" s="975"/>
      <c r="OMF4" s="975"/>
      <c r="OMG4" s="975"/>
      <c r="OMH4" s="975"/>
      <c r="OMI4" s="975"/>
      <c r="OMJ4" s="975"/>
      <c r="OMK4" s="975"/>
      <c r="OML4" s="975"/>
      <c r="OMM4" s="975"/>
      <c r="OMN4" s="975"/>
      <c r="OMO4" s="975"/>
      <c r="OMP4" s="975"/>
      <c r="OMQ4" s="975"/>
      <c r="OMR4" s="975"/>
      <c r="OMS4" s="975"/>
      <c r="OMT4" s="975"/>
      <c r="OMU4" s="975"/>
      <c r="OMV4" s="975"/>
      <c r="OMW4" s="975"/>
      <c r="OMX4" s="975"/>
      <c r="OMY4" s="975"/>
      <c r="OMZ4" s="975"/>
      <c r="ONA4" s="975"/>
      <c r="ONB4" s="975"/>
      <c r="ONC4" s="975"/>
      <c r="OND4" s="975"/>
      <c r="ONE4" s="975"/>
      <c r="ONF4" s="975"/>
      <c r="ONG4" s="975"/>
      <c r="ONH4" s="975"/>
      <c r="ONI4" s="975"/>
      <c r="ONJ4" s="975"/>
      <c r="ONK4" s="975"/>
      <c r="ONL4" s="975"/>
      <c r="ONM4" s="975"/>
      <c r="ONN4" s="975"/>
      <c r="ONO4" s="975"/>
      <c r="ONP4" s="975"/>
      <c r="ONQ4" s="975"/>
      <c r="ONR4" s="975"/>
      <c r="ONS4" s="975"/>
      <c r="ONT4" s="975"/>
      <c r="ONU4" s="975"/>
      <c r="ONV4" s="975"/>
      <c r="ONW4" s="975"/>
      <c r="ONX4" s="975"/>
      <c r="ONY4" s="975"/>
      <c r="ONZ4" s="975"/>
      <c r="OOA4" s="975"/>
      <c r="OOB4" s="975"/>
      <c r="OOC4" s="975"/>
      <c r="OOD4" s="975"/>
      <c r="OOE4" s="975"/>
      <c r="OOF4" s="975"/>
      <c r="OOG4" s="975"/>
      <c r="OOH4" s="975"/>
      <c r="OOI4" s="975"/>
      <c r="OOJ4" s="975"/>
      <c r="OOK4" s="975"/>
      <c r="OOL4" s="975"/>
      <c r="OOM4" s="975"/>
      <c r="OON4" s="975"/>
      <c r="OOO4" s="975"/>
      <c r="OOP4" s="975"/>
      <c r="OOQ4" s="975"/>
      <c r="OOR4" s="975"/>
      <c r="OOS4" s="975"/>
      <c r="OOT4" s="975"/>
      <c r="OOU4" s="975"/>
      <c r="OOV4" s="975"/>
      <c r="OOW4" s="975"/>
      <c r="OOX4" s="975"/>
      <c r="OOY4" s="975"/>
      <c r="OOZ4" s="975"/>
      <c r="OPA4" s="975"/>
      <c r="OPB4" s="975"/>
      <c r="OPC4" s="975"/>
      <c r="OPD4" s="975"/>
      <c r="OPE4" s="975"/>
      <c r="OPF4" s="975"/>
      <c r="OPG4" s="975"/>
      <c r="OPH4" s="975"/>
      <c r="OPI4" s="975"/>
      <c r="OPJ4" s="975"/>
      <c r="OPK4" s="975"/>
      <c r="OPL4" s="975"/>
      <c r="OPM4" s="975"/>
      <c r="OPN4" s="975"/>
      <c r="OPO4" s="975"/>
      <c r="OPP4" s="975"/>
      <c r="OPQ4" s="975"/>
      <c r="OPR4" s="975"/>
      <c r="OPS4" s="975"/>
      <c r="OPT4" s="975"/>
      <c r="OPU4" s="975"/>
      <c r="OPV4" s="975"/>
      <c r="OPW4" s="975"/>
      <c r="OPX4" s="975"/>
      <c r="OPY4" s="975"/>
      <c r="OPZ4" s="975"/>
      <c r="OQA4" s="975"/>
      <c r="OQB4" s="975"/>
      <c r="OQC4" s="975"/>
      <c r="OQD4" s="975"/>
      <c r="OQE4" s="975"/>
      <c r="OQF4" s="975"/>
      <c r="OQG4" s="975"/>
      <c r="OQH4" s="975"/>
      <c r="OQI4" s="975"/>
      <c r="OQJ4" s="975"/>
      <c r="OQK4" s="975"/>
      <c r="OQL4" s="975"/>
      <c r="OQM4" s="975"/>
      <c r="OQN4" s="975"/>
      <c r="OQO4" s="975"/>
      <c r="OQP4" s="975"/>
      <c r="OQQ4" s="975"/>
      <c r="OQR4" s="975"/>
      <c r="OQS4" s="975"/>
      <c r="OQT4" s="975"/>
      <c r="OQU4" s="975"/>
      <c r="OQV4" s="975"/>
      <c r="OQW4" s="975"/>
      <c r="OQX4" s="975"/>
      <c r="OQY4" s="975"/>
      <c r="OQZ4" s="975"/>
      <c r="ORA4" s="975"/>
      <c r="ORB4" s="975"/>
      <c r="ORC4" s="975"/>
      <c r="ORD4" s="975"/>
      <c r="ORE4" s="975"/>
      <c r="ORF4" s="975"/>
      <c r="ORG4" s="975"/>
      <c r="ORH4" s="975"/>
      <c r="ORI4" s="975"/>
      <c r="ORJ4" s="975"/>
      <c r="ORK4" s="975"/>
      <c r="ORL4" s="975"/>
      <c r="ORM4" s="975"/>
      <c r="ORN4" s="975"/>
      <c r="ORO4" s="975"/>
      <c r="ORP4" s="975"/>
      <c r="ORQ4" s="975"/>
      <c r="ORR4" s="975"/>
      <c r="ORS4" s="975"/>
      <c r="ORT4" s="975"/>
      <c r="ORU4" s="975"/>
      <c r="ORV4" s="975"/>
      <c r="ORW4" s="975"/>
      <c r="ORX4" s="975"/>
      <c r="ORY4" s="975"/>
      <c r="ORZ4" s="975"/>
      <c r="OSA4" s="975"/>
      <c r="OSB4" s="975"/>
      <c r="OSC4" s="975"/>
      <c r="OSD4" s="975"/>
      <c r="OSE4" s="975"/>
      <c r="OSF4" s="975"/>
      <c r="OSG4" s="975"/>
      <c r="OSH4" s="975"/>
      <c r="OSI4" s="975"/>
      <c r="OSJ4" s="975"/>
      <c r="OSK4" s="975"/>
      <c r="OSL4" s="975"/>
      <c r="OSM4" s="975"/>
      <c r="OSN4" s="975"/>
      <c r="OSO4" s="975"/>
      <c r="OSP4" s="975"/>
      <c r="OSQ4" s="975"/>
      <c r="OSR4" s="975"/>
      <c r="OSS4" s="975"/>
      <c r="OST4" s="975"/>
      <c r="OSU4" s="975"/>
      <c r="OSV4" s="975"/>
      <c r="OSW4" s="975"/>
      <c r="OSX4" s="975"/>
      <c r="OSY4" s="975"/>
      <c r="OSZ4" s="975"/>
      <c r="OTA4" s="975"/>
      <c r="OTB4" s="975"/>
      <c r="OTC4" s="975"/>
      <c r="OTD4" s="975"/>
      <c r="OTE4" s="975"/>
      <c r="OTF4" s="975"/>
      <c r="OTG4" s="975"/>
      <c r="OTH4" s="975"/>
      <c r="OTI4" s="975"/>
      <c r="OTJ4" s="975"/>
      <c r="OTK4" s="975"/>
      <c r="OTL4" s="975"/>
      <c r="OTM4" s="975"/>
      <c r="OTN4" s="975"/>
      <c r="OTO4" s="975"/>
      <c r="OTP4" s="975"/>
      <c r="OTQ4" s="975"/>
      <c r="OTR4" s="975"/>
      <c r="OTS4" s="975"/>
      <c r="OTT4" s="975"/>
      <c r="OTU4" s="975"/>
      <c r="OTV4" s="975"/>
      <c r="OTW4" s="975"/>
      <c r="OTX4" s="975"/>
      <c r="OTY4" s="975"/>
      <c r="OTZ4" s="975"/>
      <c r="OUA4" s="975"/>
      <c r="OUB4" s="975"/>
      <c r="OUC4" s="975"/>
      <c r="OUD4" s="975"/>
      <c r="OUE4" s="975"/>
      <c r="OUF4" s="975"/>
      <c r="OUG4" s="975"/>
      <c r="OUH4" s="975"/>
      <c r="OUI4" s="975"/>
      <c r="OUJ4" s="975"/>
      <c r="OUK4" s="975"/>
      <c r="OUL4" s="975"/>
      <c r="OUM4" s="975"/>
      <c r="OUN4" s="975"/>
      <c r="OUO4" s="975"/>
      <c r="OUP4" s="975"/>
      <c r="OUQ4" s="975"/>
      <c r="OUR4" s="975"/>
      <c r="OUS4" s="975"/>
      <c r="OUT4" s="975"/>
      <c r="OUU4" s="975"/>
      <c r="OUV4" s="975"/>
      <c r="OUW4" s="975"/>
      <c r="OUX4" s="975"/>
      <c r="OUY4" s="975"/>
      <c r="OUZ4" s="975"/>
      <c r="OVA4" s="975"/>
      <c r="OVB4" s="975"/>
      <c r="OVC4" s="975"/>
      <c r="OVD4" s="975"/>
      <c r="OVE4" s="975"/>
      <c r="OVF4" s="975"/>
      <c r="OVG4" s="975"/>
      <c r="OVH4" s="975"/>
      <c r="OVI4" s="975"/>
      <c r="OVJ4" s="975"/>
      <c r="OVK4" s="975"/>
      <c r="OVL4" s="975"/>
      <c r="OVM4" s="975"/>
      <c r="OVN4" s="975"/>
      <c r="OVO4" s="975"/>
      <c r="OVP4" s="975"/>
      <c r="OVQ4" s="975"/>
      <c r="OVR4" s="975"/>
      <c r="OVS4" s="975"/>
      <c r="OVT4" s="975"/>
      <c r="OVU4" s="975"/>
      <c r="OVV4" s="975"/>
      <c r="OVW4" s="975"/>
      <c r="OVX4" s="975"/>
      <c r="OVY4" s="975"/>
      <c r="OVZ4" s="975"/>
      <c r="OWA4" s="975"/>
      <c r="OWB4" s="975"/>
      <c r="OWC4" s="975"/>
      <c r="OWD4" s="975"/>
      <c r="OWE4" s="975"/>
      <c r="OWF4" s="975"/>
      <c r="OWG4" s="975"/>
      <c r="OWH4" s="975"/>
      <c r="OWI4" s="975"/>
      <c r="OWJ4" s="975"/>
      <c r="OWK4" s="975"/>
      <c r="OWL4" s="975"/>
      <c r="OWM4" s="975"/>
      <c r="OWN4" s="975"/>
      <c r="OWO4" s="975"/>
      <c r="OWP4" s="975"/>
      <c r="OWQ4" s="975"/>
      <c r="OWR4" s="975"/>
      <c r="OWS4" s="975"/>
      <c r="OWT4" s="975"/>
      <c r="OWU4" s="975"/>
      <c r="OWV4" s="975"/>
      <c r="OWW4" s="975"/>
      <c r="OWX4" s="975"/>
      <c r="OWY4" s="975"/>
      <c r="OWZ4" s="975"/>
      <c r="OXA4" s="975"/>
      <c r="OXB4" s="975"/>
      <c r="OXC4" s="975"/>
      <c r="OXD4" s="975"/>
      <c r="OXE4" s="975"/>
      <c r="OXF4" s="975"/>
      <c r="OXG4" s="975"/>
      <c r="OXH4" s="975"/>
      <c r="OXI4" s="975"/>
      <c r="OXJ4" s="975"/>
      <c r="OXK4" s="975"/>
      <c r="OXL4" s="975"/>
      <c r="OXM4" s="975"/>
      <c r="OXN4" s="975"/>
      <c r="OXO4" s="975"/>
      <c r="OXP4" s="975"/>
      <c r="OXQ4" s="975"/>
      <c r="OXR4" s="975"/>
      <c r="OXS4" s="975"/>
      <c r="OXT4" s="975"/>
      <c r="OXU4" s="975"/>
      <c r="OXV4" s="975"/>
      <c r="OXW4" s="975"/>
      <c r="OXX4" s="975"/>
      <c r="OXY4" s="975"/>
      <c r="OXZ4" s="975"/>
      <c r="OYA4" s="975"/>
      <c r="OYB4" s="975"/>
      <c r="OYC4" s="975"/>
      <c r="OYD4" s="975"/>
      <c r="OYE4" s="975"/>
      <c r="OYF4" s="975"/>
      <c r="OYG4" s="975"/>
      <c r="OYH4" s="975"/>
      <c r="OYI4" s="975"/>
      <c r="OYJ4" s="975"/>
      <c r="OYK4" s="975"/>
      <c r="OYL4" s="975"/>
      <c r="OYM4" s="975"/>
      <c r="OYN4" s="975"/>
      <c r="OYO4" s="975"/>
      <c r="OYP4" s="975"/>
      <c r="OYQ4" s="975"/>
      <c r="OYR4" s="975"/>
      <c r="OYS4" s="975"/>
      <c r="OYT4" s="975"/>
      <c r="OYU4" s="975"/>
      <c r="OYV4" s="975"/>
      <c r="OYW4" s="975"/>
      <c r="OYX4" s="975"/>
      <c r="OYY4" s="975"/>
      <c r="OYZ4" s="975"/>
      <c r="OZA4" s="975"/>
      <c r="OZB4" s="975"/>
      <c r="OZC4" s="975"/>
      <c r="OZD4" s="975"/>
      <c r="OZE4" s="975"/>
      <c r="OZF4" s="975"/>
      <c r="OZG4" s="975"/>
      <c r="OZH4" s="975"/>
      <c r="OZI4" s="975"/>
      <c r="OZJ4" s="975"/>
      <c r="OZK4" s="975"/>
      <c r="OZL4" s="975"/>
      <c r="OZM4" s="975"/>
      <c r="OZN4" s="975"/>
      <c r="OZO4" s="975"/>
      <c r="OZP4" s="975"/>
      <c r="OZQ4" s="975"/>
      <c r="OZR4" s="975"/>
      <c r="OZS4" s="975"/>
      <c r="OZT4" s="975"/>
      <c r="OZU4" s="975"/>
      <c r="OZV4" s="975"/>
      <c r="OZW4" s="975"/>
      <c r="OZX4" s="975"/>
      <c r="OZY4" s="975"/>
      <c r="OZZ4" s="975"/>
      <c r="PAA4" s="975"/>
      <c r="PAB4" s="975"/>
      <c r="PAC4" s="975"/>
      <c r="PAD4" s="975"/>
      <c r="PAE4" s="975"/>
      <c r="PAF4" s="975"/>
      <c r="PAG4" s="975"/>
      <c r="PAH4" s="975"/>
      <c r="PAI4" s="975"/>
      <c r="PAJ4" s="975"/>
      <c r="PAK4" s="975"/>
      <c r="PAL4" s="975"/>
      <c r="PAM4" s="975"/>
      <c r="PAN4" s="975"/>
      <c r="PAO4" s="975"/>
      <c r="PAP4" s="975"/>
      <c r="PAQ4" s="975"/>
      <c r="PAR4" s="975"/>
      <c r="PAS4" s="975"/>
      <c r="PAT4" s="975"/>
      <c r="PAU4" s="975"/>
      <c r="PAV4" s="975"/>
      <c r="PAW4" s="975"/>
      <c r="PAX4" s="975"/>
      <c r="PAY4" s="975"/>
      <c r="PAZ4" s="975"/>
      <c r="PBA4" s="975"/>
      <c r="PBB4" s="975"/>
      <c r="PBC4" s="975"/>
      <c r="PBD4" s="975"/>
      <c r="PBE4" s="975"/>
      <c r="PBF4" s="975"/>
      <c r="PBG4" s="975"/>
      <c r="PBH4" s="975"/>
      <c r="PBI4" s="975"/>
      <c r="PBJ4" s="975"/>
      <c r="PBK4" s="975"/>
      <c r="PBL4" s="975"/>
      <c r="PBM4" s="975"/>
      <c r="PBN4" s="975"/>
      <c r="PBO4" s="975"/>
      <c r="PBP4" s="975"/>
      <c r="PBQ4" s="975"/>
      <c r="PBR4" s="975"/>
      <c r="PBS4" s="975"/>
      <c r="PBT4" s="975"/>
      <c r="PBU4" s="975"/>
      <c r="PBV4" s="975"/>
      <c r="PBW4" s="975"/>
      <c r="PBX4" s="975"/>
      <c r="PBY4" s="975"/>
      <c r="PBZ4" s="975"/>
      <c r="PCA4" s="975"/>
      <c r="PCB4" s="975"/>
      <c r="PCC4" s="975"/>
      <c r="PCD4" s="975"/>
      <c r="PCE4" s="975"/>
      <c r="PCF4" s="975"/>
      <c r="PCG4" s="975"/>
      <c r="PCH4" s="975"/>
      <c r="PCI4" s="975"/>
      <c r="PCJ4" s="975"/>
      <c r="PCK4" s="975"/>
      <c r="PCL4" s="975"/>
      <c r="PCM4" s="975"/>
      <c r="PCN4" s="975"/>
      <c r="PCO4" s="975"/>
      <c r="PCP4" s="975"/>
      <c r="PCQ4" s="975"/>
      <c r="PCR4" s="975"/>
      <c r="PCS4" s="975"/>
      <c r="PCT4" s="975"/>
      <c r="PCU4" s="975"/>
      <c r="PCV4" s="975"/>
      <c r="PCW4" s="975"/>
      <c r="PCX4" s="975"/>
      <c r="PCY4" s="975"/>
      <c r="PCZ4" s="975"/>
      <c r="PDA4" s="975"/>
      <c r="PDB4" s="975"/>
      <c r="PDC4" s="975"/>
      <c r="PDD4" s="975"/>
      <c r="PDE4" s="975"/>
      <c r="PDF4" s="975"/>
      <c r="PDG4" s="975"/>
      <c r="PDH4" s="975"/>
      <c r="PDI4" s="975"/>
      <c r="PDJ4" s="975"/>
      <c r="PDK4" s="975"/>
      <c r="PDL4" s="975"/>
      <c r="PDM4" s="975"/>
      <c r="PDN4" s="975"/>
      <c r="PDO4" s="975"/>
      <c r="PDP4" s="975"/>
      <c r="PDQ4" s="975"/>
      <c r="PDR4" s="975"/>
      <c r="PDS4" s="975"/>
      <c r="PDT4" s="975"/>
      <c r="PDU4" s="975"/>
      <c r="PDV4" s="975"/>
      <c r="PDW4" s="975"/>
      <c r="PDX4" s="975"/>
      <c r="PDY4" s="975"/>
      <c r="PDZ4" s="975"/>
      <c r="PEA4" s="975"/>
      <c r="PEB4" s="975"/>
      <c r="PEC4" s="975"/>
      <c r="PED4" s="975"/>
      <c r="PEE4" s="975"/>
      <c r="PEF4" s="975"/>
      <c r="PEG4" s="975"/>
      <c r="PEH4" s="975"/>
      <c r="PEI4" s="975"/>
      <c r="PEJ4" s="975"/>
      <c r="PEK4" s="975"/>
      <c r="PEL4" s="975"/>
      <c r="PEM4" s="975"/>
      <c r="PEN4" s="975"/>
      <c r="PEO4" s="975"/>
      <c r="PEP4" s="975"/>
      <c r="PEQ4" s="975"/>
      <c r="PER4" s="975"/>
      <c r="PES4" s="975"/>
      <c r="PET4" s="975"/>
      <c r="PEU4" s="975"/>
      <c r="PEV4" s="975"/>
      <c r="PEW4" s="975"/>
      <c r="PEX4" s="975"/>
      <c r="PEY4" s="975"/>
      <c r="PEZ4" s="975"/>
      <c r="PFA4" s="975"/>
      <c r="PFB4" s="975"/>
      <c r="PFC4" s="975"/>
      <c r="PFD4" s="975"/>
      <c r="PFE4" s="975"/>
      <c r="PFF4" s="975"/>
      <c r="PFG4" s="975"/>
      <c r="PFH4" s="975"/>
      <c r="PFI4" s="975"/>
      <c r="PFJ4" s="975"/>
      <c r="PFK4" s="975"/>
      <c r="PFL4" s="975"/>
      <c r="PFM4" s="975"/>
      <c r="PFN4" s="975"/>
      <c r="PFO4" s="975"/>
      <c r="PFP4" s="975"/>
      <c r="PFQ4" s="975"/>
      <c r="PFR4" s="975"/>
      <c r="PFS4" s="975"/>
      <c r="PFT4" s="975"/>
      <c r="PFU4" s="975"/>
      <c r="PFV4" s="975"/>
      <c r="PFW4" s="975"/>
      <c r="PFX4" s="975"/>
      <c r="PFY4" s="975"/>
      <c r="PFZ4" s="975"/>
      <c r="PGA4" s="975"/>
      <c r="PGB4" s="975"/>
      <c r="PGC4" s="975"/>
      <c r="PGD4" s="975"/>
      <c r="PGE4" s="975"/>
      <c r="PGF4" s="975"/>
      <c r="PGG4" s="975"/>
      <c r="PGH4" s="975"/>
      <c r="PGI4" s="975"/>
      <c r="PGJ4" s="975"/>
      <c r="PGK4" s="975"/>
      <c r="PGL4" s="975"/>
      <c r="PGM4" s="975"/>
      <c r="PGN4" s="975"/>
      <c r="PGO4" s="975"/>
      <c r="PGP4" s="975"/>
      <c r="PGQ4" s="975"/>
      <c r="PGR4" s="975"/>
      <c r="PGS4" s="975"/>
      <c r="PGT4" s="975"/>
      <c r="PGU4" s="975"/>
      <c r="PGV4" s="975"/>
      <c r="PGW4" s="975"/>
      <c r="PGX4" s="975"/>
      <c r="PGY4" s="975"/>
      <c r="PGZ4" s="975"/>
      <c r="PHA4" s="975"/>
      <c r="PHB4" s="975"/>
      <c r="PHC4" s="975"/>
      <c r="PHD4" s="975"/>
      <c r="PHE4" s="975"/>
      <c r="PHF4" s="975"/>
      <c r="PHG4" s="975"/>
      <c r="PHH4" s="975"/>
      <c r="PHI4" s="975"/>
      <c r="PHJ4" s="975"/>
      <c r="PHK4" s="975"/>
      <c r="PHL4" s="975"/>
      <c r="PHM4" s="975"/>
      <c r="PHN4" s="975"/>
      <c r="PHO4" s="975"/>
      <c r="PHP4" s="975"/>
      <c r="PHQ4" s="975"/>
      <c r="PHR4" s="975"/>
      <c r="PHS4" s="975"/>
      <c r="PHT4" s="975"/>
      <c r="PHU4" s="975"/>
      <c r="PHV4" s="975"/>
      <c r="PHW4" s="975"/>
      <c r="PHX4" s="975"/>
      <c r="PHY4" s="975"/>
      <c r="PHZ4" s="975"/>
      <c r="PIA4" s="975"/>
      <c r="PIB4" s="975"/>
      <c r="PIC4" s="975"/>
      <c r="PID4" s="975"/>
      <c r="PIE4" s="975"/>
      <c r="PIF4" s="975"/>
      <c r="PIG4" s="975"/>
      <c r="PIH4" s="975"/>
      <c r="PII4" s="975"/>
      <c r="PIJ4" s="975"/>
      <c r="PIK4" s="975"/>
      <c r="PIL4" s="975"/>
      <c r="PIM4" s="975"/>
      <c r="PIN4" s="975"/>
      <c r="PIO4" s="975"/>
      <c r="PIP4" s="975"/>
      <c r="PIQ4" s="975"/>
      <c r="PIR4" s="975"/>
      <c r="PIS4" s="975"/>
      <c r="PIT4" s="975"/>
      <c r="PIU4" s="975"/>
      <c r="PIV4" s="975"/>
      <c r="PIW4" s="975"/>
      <c r="PIX4" s="975"/>
      <c r="PIY4" s="975"/>
      <c r="PIZ4" s="975"/>
      <c r="PJA4" s="975"/>
      <c r="PJB4" s="975"/>
      <c r="PJC4" s="975"/>
      <c r="PJD4" s="975"/>
      <c r="PJE4" s="975"/>
      <c r="PJF4" s="975"/>
      <c r="PJG4" s="975"/>
      <c r="PJH4" s="975"/>
      <c r="PJI4" s="975"/>
      <c r="PJJ4" s="975"/>
      <c r="PJK4" s="975"/>
      <c r="PJL4" s="975"/>
      <c r="PJM4" s="975"/>
      <c r="PJN4" s="975"/>
      <c r="PJO4" s="975"/>
      <c r="PJP4" s="975"/>
      <c r="PJQ4" s="975"/>
      <c r="PJR4" s="975"/>
      <c r="PJS4" s="975"/>
      <c r="PJT4" s="975"/>
      <c r="PJU4" s="975"/>
      <c r="PJV4" s="975"/>
      <c r="PJW4" s="975"/>
      <c r="PJX4" s="975"/>
      <c r="PJY4" s="975"/>
      <c r="PJZ4" s="975"/>
      <c r="PKA4" s="975"/>
      <c r="PKB4" s="975"/>
      <c r="PKC4" s="975"/>
      <c r="PKD4" s="975"/>
      <c r="PKE4" s="975"/>
      <c r="PKF4" s="975"/>
      <c r="PKG4" s="975"/>
      <c r="PKH4" s="975"/>
      <c r="PKI4" s="975"/>
      <c r="PKJ4" s="975"/>
      <c r="PKK4" s="975"/>
      <c r="PKL4" s="975"/>
      <c r="PKM4" s="975"/>
      <c r="PKN4" s="975"/>
      <c r="PKO4" s="975"/>
      <c r="PKP4" s="975"/>
      <c r="PKQ4" s="975"/>
      <c r="PKR4" s="975"/>
      <c r="PKS4" s="975"/>
      <c r="PKT4" s="975"/>
      <c r="PKU4" s="975"/>
      <c r="PKV4" s="975"/>
      <c r="PKW4" s="975"/>
      <c r="PKX4" s="975"/>
      <c r="PKY4" s="975"/>
      <c r="PKZ4" s="975"/>
      <c r="PLA4" s="975"/>
      <c r="PLB4" s="975"/>
      <c r="PLC4" s="975"/>
      <c r="PLD4" s="975"/>
      <c r="PLE4" s="975"/>
      <c r="PLF4" s="975"/>
      <c r="PLG4" s="975"/>
      <c r="PLH4" s="975"/>
      <c r="PLI4" s="975"/>
      <c r="PLJ4" s="975"/>
      <c r="PLK4" s="975"/>
      <c r="PLL4" s="975"/>
      <c r="PLM4" s="975"/>
      <c r="PLN4" s="975"/>
      <c r="PLO4" s="975"/>
      <c r="PLP4" s="975"/>
      <c r="PLQ4" s="975"/>
      <c r="PLR4" s="975"/>
      <c r="PLS4" s="975"/>
      <c r="PLT4" s="975"/>
      <c r="PLU4" s="975"/>
      <c r="PLV4" s="975"/>
      <c r="PLW4" s="975"/>
      <c r="PLX4" s="975"/>
      <c r="PLY4" s="975"/>
      <c r="PLZ4" s="975"/>
      <c r="PMA4" s="975"/>
      <c r="PMB4" s="975"/>
      <c r="PMC4" s="975"/>
      <c r="PMD4" s="975"/>
      <c r="PME4" s="975"/>
      <c r="PMF4" s="975"/>
      <c r="PMG4" s="975"/>
      <c r="PMH4" s="975"/>
      <c r="PMI4" s="975"/>
      <c r="PMJ4" s="975"/>
      <c r="PMK4" s="975"/>
      <c r="PML4" s="975"/>
      <c r="PMM4" s="975"/>
      <c r="PMN4" s="975"/>
      <c r="PMO4" s="975"/>
      <c r="PMP4" s="975"/>
      <c r="PMQ4" s="975"/>
      <c r="PMR4" s="975"/>
      <c r="PMS4" s="975"/>
      <c r="PMT4" s="975"/>
      <c r="PMU4" s="975"/>
      <c r="PMV4" s="975"/>
      <c r="PMW4" s="975"/>
      <c r="PMX4" s="975"/>
      <c r="PMY4" s="975"/>
      <c r="PMZ4" s="975"/>
      <c r="PNA4" s="975"/>
      <c r="PNB4" s="975"/>
      <c r="PNC4" s="975"/>
      <c r="PND4" s="975"/>
      <c r="PNE4" s="975"/>
      <c r="PNF4" s="975"/>
      <c r="PNG4" s="975"/>
      <c r="PNH4" s="975"/>
      <c r="PNI4" s="975"/>
      <c r="PNJ4" s="975"/>
      <c r="PNK4" s="975"/>
      <c r="PNL4" s="975"/>
      <c r="PNM4" s="975"/>
      <c r="PNN4" s="975"/>
      <c r="PNO4" s="975"/>
      <c r="PNP4" s="975"/>
      <c r="PNQ4" s="975"/>
      <c r="PNR4" s="975"/>
      <c r="PNS4" s="975"/>
      <c r="PNT4" s="975"/>
      <c r="PNU4" s="975"/>
      <c r="PNV4" s="975"/>
      <c r="PNW4" s="975"/>
      <c r="PNX4" s="975"/>
      <c r="PNY4" s="975"/>
      <c r="PNZ4" s="975"/>
      <c r="POA4" s="975"/>
      <c r="POB4" s="975"/>
      <c r="POC4" s="975"/>
      <c r="POD4" s="975"/>
      <c r="POE4" s="975"/>
      <c r="POF4" s="975"/>
      <c r="POG4" s="975"/>
      <c r="POH4" s="975"/>
      <c r="POI4" s="975"/>
      <c r="POJ4" s="975"/>
      <c r="POK4" s="975"/>
      <c r="POL4" s="975"/>
      <c r="POM4" s="975"/>
      <c r="PON4" s="975"/>
      <c r="POO4" s="975"/>
      <c r="POP4" s="975"/>
      <c r="POQ4" s="975"/>
      <c r="POR4" s="975"/>
      <c r="POS4" s="975"/>
      <c r="POT4" s="975"/>
      <c r="POU4" s="975"/>
      <c r="POV4" s="975"/>
      <c r="POW4" s="975"/>
      <c r="POX4" s="975"/>
      <c r="POY4" s="975"/>
      <c r="POZ4" s="975"/>
      <c r="PPA4" s="975"/>
      <c r="PPB4" s="975"/>
      <c r="PPC4" s="975"/>
      <c r="PPD4" s="975"/>
      <c r="PPE4" s="975"/>
      <c r="PPF4" s="975"/>
      <c r="PPG4" s="975"/>
      <c r="PPH4" s="975"/>
      <c r="PPI4" s="975"/>
      <c r="PPJ4" s="975"/>
      <c r="PPK4" s="975"/>
      <c r="PPL4" s="975"/>
      <c r="PPM4" s="975"/>
      <c r="PPN4" s="975"/>
      <c r="PPO4" s="975"/>
      <c r="PPP4" s="975"/>
      <c r="PPQ4" s="975"/>
      <c r="PPR4" s="975"/>
      <c r="PPS4" s="975"/>
      <c r="PPT4" s="975"/>
      <c r="PPU4" s="975"/>
      <c r="PPV4" s="975"/>
      <c r="PPW4" s="975"/>
      <c r="PPX4" s="975"/>
      <c r="PPY4" s="975"/>
      <c r="PPZ4" s="975"/>
      <c r="PQA4" s="975"/>
      <c r="PQB4" s="975"/>
      <c r="PQC4" s="975"/>
      <c r="PQD4" s="975"/>
      <c r="PQE4" s="975"/>
      <c r="PQF4" s="975"/>
      <c r="PQG4" s="975"/>
      <c r="PQH4" s="975"/>
      <c r="PQI4" s="975"/>
      <c r="PQJ4" s="975"/>
      <c r="PQK4" s="975"/>
      <c r="PQL4" s="975"/>
      <c r="PQM4" s="975"/>
      <c r="PQN4" s="975"/>
      <c r="PQO4" s="975"/>
      <c r="PQP4" s="975"/>
      <c r="PQQ4" s="975"/>
      <c r="PQR4" s="975"/>
      <c r="PQS4" s="975"/>
      <c r="PQT4" s="975"/>
      <c r="PQU4" s="975"/>
      <c r="PQV4" s="975"/>
      <c r="PQW4" s="975"/>
      <c r="PQX4" s="975"/>
      <c r="PQY4" s="975"/>
      <c r="PQZ4" s="975"/>
      <c r="PRA4" s="975"/>
      <c r="PRB4" s="975"/>
      <c r="PRC4" s="975"/>
      <c r="PRD4" s="975"/>
      <c r="PRE4" s="975"/>
      <c r="PRF4" s="975"/>
      <c r="PRG4" s="975"/>
      <c r="PRH4" s="975"/>
      <c r="PRI4" s="975"/>
      <c r="PRJ4" s="975"/>
      <c r="PRK4" s="975"/>
      <c r="PRL4" s="975"/>
      <c r="PRM4" s="975"/>
      <c r="PRN4" s="975"/>
      <c r="PRO4" s="975"/>
      <c r="PRP4" s="975"/>
      <c r="PRQ4" s="975"/>
      <c r="PRR4" s="975"/>
      <c r="PRS4" s="975"/>
      <c r="PRT4" s="975"/>
      <c r="PRU4" s="975"/>
      <c r="PRV4" s="975"/>
      <c r="PRW4" s="975"/>
      <c r="PRX4" s="975"/>
      <c r="PRY4" s="975"/>
      <c r="PRZ4" s="975"/>
      <c r="PSA4" s="975"/>
      <c r="PSB4" s="975"/>
      <c r="PSC4" s="975"/>
      <c r="PSD4" s="975"/>
      <c r="PSE4" s="975"/>
      <c r="PSF4" s="975"/>
      <c r="PSG4" s="975"/>
      <c r="PSH4" s="975"/>
      <c r="PSI4" s="975"/>
      <c r="PSJ4" s="975"/>
      <c r="PSK4" s="975"/>
      <c r="PSL4" s="975"/>
      <c r="PSM4" s="975"/>
      <c r="PSN4" s="975"/>
      <c r="PSO4" s="975"/>
      <c r="PSP4" s="975"/>
      <c r="PSQ4" s="975"/>
      <c r="PSR4" s="975"/>
      <c r="PSS4" s="975"/>
      <c r="PST4" s="975"/>
      <c r="PSU4" s="975"/>
      <c r="PSV4" s="975"/>
      <c r="PSW4" s="975"/>
      <c r="PSX4" s="975"/>
      <c r="PSY4" s="975"/>
      <c r="PSZ4" s="975"/>
      <c r="PTA4" s="975"/>
      <c r="PTB4" s="975"/>
      <c r="PTC4" s="975"/>
      <c r="PTD4" s="975"/>
      <c r="PTE4" s="975"/>
      <c r="PTF4" s="975"/>
      <c r="PTG4" s="975"/>
      <c r="PTH4" s="975"/>
      <c r="PTI4" s="975"/>
      <c r="PTJ4" s="975"/>
      <c r="PTK4" s="975"/>
      <c r="PTL4" s="975"/>
      <c r="PTM4" s="975"/>
      <c r="PTN4" s="975"/>
      <c r="PTO4" s="975"/>
      <c r="PTP4" s="975"/>
      <c r="PTQ4" s="975"/>
      <c r="PTR4" s="975"/>
      <c r="PTS4" s="975"/>
      <c r="PTT4" s="975"/>
      <c r="PTU4" s="975"/>
      <c r="PTV4" s="975"/>
      <c r="PTW4" s="975"/>
      <c r="PTX4" s="975"/>
      <c r="PTY4" s="975"/>
      <c r="PTZ4" s="975"/>
      <c r="PUA4" s="975"/>
      <c r="PUB4" s="975"/>
      <c r="PUC4" s="975"/>
      <c r="PUD4" s="975"/>
      <c r="PUE4" s="975"/>
      <c r="PUF4" s="975"/>
      <c r="PUG4" s="975"/>
      <c r="PUH4" s="975"/>
      <c r="PUI4" s="975"/>
      <c r="PUJ4" s="975"/>
      <c r="PUK4" s="975"/>
      <c r="PUL4" s="975"/>
      <c r="PUM4" s="975"/>
      <c r="PUN4" s="975"/>
      <c r="PUO4" s="975"/>
      <c r="PUP4" s="975"/>
      <c r="PUQ4" s="975"/>
      <c r="PUR4" s="975"/>
      <c r="PUS4" s="975"/>
      <c r="PUT4" s="975"/>
      <c r="PUU4" s="975"/>
      <c r="PUV4" s="975"/>
      <c r="PUW4" s="975"/>
      <c r="PUX4" s="975"/>
      <c r="PUY4" s="975"/>
      <c r="PUZ4" s="975"/>
      <c r="PVA4" s="975"/>
      <c r="PVB4" s="975"/>
      <c r="PVC4" s="975"/>
      <c r="PVD4" s="975"/>
      <c r="PVE4" s="975"/>
      <c r="PVF4" s="975"/>
      <c r="PVG4" s="975"/>
      <c r="PVH4" s="975"/>
      <c r="PVI4" s="975"/>
      <c r="PVJ4" s="975"/>
      <c r="PVK4" s="975"/>
      <c r="PVL4" s="975"/>
      <c r="PVM4" s="975"/>
      <c r="PVN4" s="975"/>
      <c r="PVO4" s="975"/>
      <c r="PVP4" s="975"/>
      <c r="PVQ4" s="975"/>
      <c r="PVR4" s="975"/>
      <c r="PVS4" s="975"/>
      <c r="PVT4" s="975"/>
      <c r="PVU4" s="975"/>
      <c r="PVV4" s="975"/>
      <c r="PVW4" s="975"/>
      <c r="PVX4" s="975"/>
      <c r="PVY4" s="975"/>
      <c r="PVZ4" s="975"/>
      <c r="PWA4" s="975"/>
      <c r="PWB4" s="975"/>
      <c r="PWC4" s="975"/>
      <c r="PWD4" s="975"/>
      <c r="PWE4" s="975"/>
      <c r="PWF4" s="975"/>
      <c r="PWG4" s="975"/>
      <c r="PWH4" s="975"/>
      <c r="PWI4" s="975"/>
      <c r="PWJ4" s="975"/>
      <c r="PWK4" s="975"/>
      <c r="PWL4" s="975"/>
      <c r="PWM4" s="975"/>
      <c r="PWN4" s="975"/>
      <c r="PWO4" s="975"/>
      <c r="PWP4" s="975"/>
      <c r="PWQ4" s="975"/>
      <c r="PWR4" s="975"/>
      <c r="PWS4" s="975"/>
      <c r="PWT4" s="975"/>
      <c r="PWU4" s="975"/>
      <c r="PWV4" s="975"/>
      <c r="PWW4" s="975"/>
      <c r="PWX4" s="975"/>
      <c r="PWY4" s="975"/>
      <c r="PWZ4" s="975"/>
      <c r="PXA4" s="975"/>
      <c r="PXB4" s="975"/>
      <c r="PXC4" s="975"/>
      <c r="PXD4" s="975"/>
      <c r="PXE4" s="975"/>
      <c r="PXF4" s="975"/>
      <c r="PXG4" s="975"/>
      <c r="PXH4" s="975"/>
      <c r="PXI4" s="975"/>
      <c r="PXJ4" s="975"/>
      <c r="PXK4" s="975"/>
      <c r="PXL4" s="975"/>
      <c r="PXM4" s="975"/>
      <c r="PXN4" s="975"/>
      <c r="PXO4" s="975"/>
      <c r="PXP4" s="975"/>
      <c r="PXQ4" s="975"/>
      <c r="PXR4" s="975"/>
      <c r="PXS4" s="975"/>
      <c r="PXT4" s="975"/>
      <c r="PXU4" s="975"/>
      <c r="PXV4" s="975"/>
      <c r="PXW4" s="975"/>
      <c r="PXX4" s="975"/>
      <c r="PXY4" s="975"/>
      <c r="PXZ4" s="975"/>
      <c r="PYA4" s="975"/>
      <c r="PYB4" s="975"/>
      <c r="PYC4" s="975"/>
      <c r="PYD4" s="975"/>
      <c r="PYE4" s="975"/>
      <c r="PYF4" s="975"/>
      <c r="PYG4" s="975"/>
      <c r="PYH4" s="975"/>
      <c r="PYI4" s="975"/>
      <c r="PYJ4" s="975"/>
      <c r="PYK4" s="975"/>
      <c r="PYL4" s="975"/>
      <c r="PYM4" s="975"/>
      <c r="PYN4" s="975"/>
      <c r="PYO4" s="975"/>
      <c r="PYP4" s="975"/>
      <c r="PYQ4" s="975"/>
      <c r="PYR4" s="975"/>
      <c r="PYS4" s="975"/>
      <c r="PYT4" s="975"/>
      <c r="PYU4" s="975"/>
      <c r="PYV4" s="975"/>
      <c r="PYW4" s="975"/>
      <c r="PYX4" s="975"/>
      <c r="PYY4" s="975"/>
      <c r="PYZ4" s="975"/>
      <c r="PZA4" s="975"/>
      <c r="PZB4" s="975"/>
      <c r="PZC4" s="975"/>
      <c r="PZD4" s="975"/>
      <c r="PZE4" s="975"/>
      <c r="PZF4" s="975"/>
      <c r="PZG4" s="975"/>
      <c r="PZH4" s="975"/>
      <c r="PZI4" s="975"/>
      <c r="PZJ4" s="975"/>
      <c r="PZK4" s="975"/>
      <c r="PZL4" s="975"/>
      <c r="PZM4" s="975"/>
      <c r="PZN4" s="975"/>
      <c r="PZO4" s="975"/>
      <c r="PZP4" s="975"/>
      <c r="PZQ4" s="975"/>
      <c r="PZR4" s="975"/>
      <c r="PZS4" s="975"/>
      <c r="PZT4" s="975"/>
      <c r="PZU4" s="975"/>
      <c r="PZV4" s="975"/>
      <c r="PZW4" s="975"/>
      <c r="PZX4" s="975"/>
      <c r="PZY4" s="975"/>
      <c r="PZZ4" s="975"/>
      <c r="QAA4" s="975"/>
      <c r="QAB4" s="975"/>
      <c r="QAC4" s="975"/>
      <c r="QAD4" s="975"/>
      <c r="QAE4" s="975"/>
      <c r="QAF4" s="975"/>
      <c r="QAG4" s="975"/>
      <c r="QAH4" s="975"/>
      <c r="QAI4" s="975"/>
      <c r="QAJ4" s="975"/>
      <c r="QAK4" s="975"/>
      <c r="QAL4" s="975"/>
      <c r="QAM4" s="975"/>
      <c r="QAN4" s="975"/>
      <c r="QAO4" s="975"/>
      <c r="QAP4" s="975"/>
      <c r="QAQ4" s="975"/>
      <c r="QAR4" s="975"/>
      <c r="QAS4" s="975"/>
      <c r="QAT4" s="975"/>
      <c r="QAU4" s="975"/>
      <c r="QAV4" s="975"/>
      <c r="QAW4" s="975"/>
      <c r="QAX4" s="975"/>
      <c r="QAY4" s="975"/>
      <c r="QAZ4" s="975"/>
      <c r="QBA4" s="975"/>
      <c r="QBB4" s="975"/>
      <c r="QBC4" s="975"/>
      <c r="QBD4" s="975"/>
      <c r="QBE4" s="975"/>
      <c r="QBF4" s="975"/>
      <c r="QBG4" s="975"/>
      <c r="QBH4" s="975"/>
      <c r="QBI4" s="975"/>
      <c r="QBJ4" s="975"/>
      <c r="QBK4" s="975"/>
      <c r="QBL4" s="975"/>
      <c r="QBM4" s="975"/>
      <c r="QBN4" s="975"/>
      <c r="QBO4" s="975"/>
      <c r="QBP4" s="975"/>
      <c r="QBQ4" s="975"/>
      <c r="QBR4" s="975"/>
      <c r="QBS4" s="975"/>
      <c r="QBT4" s="975"/>
      <c r="QBU4" s="975"/>
      <c r="QBV4" s="975"/>
      <c r="QBW4" s="975"/>
      <c r="QBX4" s="975"/>
      <c r="QBY4" s="975"/>
      <c r="QBZ4" s="975"/>
      <c r="QCA4" s="975"/>
      <c r="QCB4" s="975"/>
      <c r="QCC4" s="975"/>
      <c r="QCD4" s="975"/>
      <c r="QCE4" s="975"/>
      <c r="QCF4" s="975"/>
      <c r="QCG4" s="975"/>
      <c r="QCH4" s="975"/>
      <c r="QCI4" s="975"/>
      <c r="QCJ4" s="975"/>
      <c r="QCK4" s="975"/>
      <c r="QCL4" s="975"/>
      <c r="QCM4" s="975"/>
      <c r="QCN4" s="975"/>
      <c r="QCO4" s="975"/>
      <c r="QCP4" s="975"/>
      <c r="QCQ4" s="975"/>
      <c r="QCR4" s="975"/>
      <c r="QCS4" s="975"/>
      <c r="QCT4" s="975"/>
      <c r="QCU4" s="975"/>
      <c r="QCV4" s="975"/>
      <c r="QCW4" s="975"/>
      <c r="QCX4" s="975"/>
      <c r="QCY4" s="975"/>
      <c r="QCZ4" s="975"/>
      <c r="QDA4" s="975"/>
      <c r="QDB4" s="975"/>
      <c r="QDC4" s="975"/>
      <c r="QDD4" s="975"/>
      <c r="QDE4" s="975"/>
      <c r="QDF4" s="975"/>
      <c r="QDG4" s="975"/>
      <c r="QDH4" s="975"/>
      <c r="QDI4" s="975"/>
      <c r="QDJ4" s="975"/>
      <c r="QDK4" s="975"/>
      <c r="QDL4" s="975"/>
      <c r="QDM4" s="975"/>
      <c r="QDN4" s="975"/>
      <c r="QDO4" s="975"/>
      <c r="QDP4" s="975"/>
      <c r="QDQ4" s="975"/>
      <c r="QDR4" s="975"/>
      <c r="QDS4" s="975"/>
      <c r="QDT4" s="975"/>
      <c r="QDU4" s="975"/>
      <c r="QDV4" s="975"/>
      <c r="QDW4" s="975"/>
      <c r="QDX4" s="975"/>
      <c r="QDY4" s="975"/>
      <c r="QDZ4" s="975"/>
      <c r="QEA4" s="975"/>
      <c r="QEB4" s="975"/>
      <c r="QEC4" s="975"/>
      <c r="QED4" s="975"/>
      <c r="QEE4" s="975"/>
      <c r="QEF4" s="975"/>
      <c r="QEG4" s="975"/>
      <c r="QEH4" s="975"/>
      <c r="QEI4" s="975"/>
      <c r="QEJ4" s="975"/>
      <c r="QEK4" s="975"/>
      <c r="QEL4" s="975"/>
      <c r="QEM4" s="975"/>
      <c r="QEN4" s="975"/>
      <c r="QEO4" s="975"/>
      <c r="QEP4" s="975"/>
      <c r="QEQ4" s="975"/>
      <c r="QER4" s="975"/>
      <c r="QES4" s="975"/>
      <c r="QET4" s="975"/>
      <c r="QEU4" s="975"/>
      <c r="QEV4" s="975"/>
      <c r="QEW4" s="975"/>
      <c r="QEX4" s="975"/>
      <c r="QEY4" s="975"/>
      <c r="QEZ4" s="975"/>
      <c r="QFA4" s="975"/>
      <c r="QFB4" s="975"/>
      <c r="QFC4" s="975"/>
      <c r="QFD4" s="975"/>
      <c r="QFE4" s="975"/>
      <c r="QFF4" s="975"/>
      <c r="QFG4" s="975"/>
      <c r="QFH4" s="975"/>
      <c r="QFI4" s="975"/>
      <c r="QFJ4" s="975"/>
      <c r="QFK4" s="975"/>
      <c r="QFL4" s="975"/>
      <c r="QFM4" s="975"/>
      <c r="QFN4" s="975"/>
      <c r="QFO4" s="975"/>
      <c r="QFP4" s="975"/>
      <c r="QFQ4" s="975"/>
      <c r="QFR4" s="975"/>
      <c r="QFS4" s="975"/>
      <c r="QFT4" s="975"/>
      <c r="QFU4" s="975"/>
      <c r="QFV4" s="975"/>
      <c r="QFW4" s="975"/>
      <c r="QFX4" s="975"/>
      <c r="QFY4" s="975"/>
      <c r="QFZ4" s="975"/>
      <c r="QGA4" s="975"/>
      <c r="QGB4" s="975"/>
      <c r="QGC4" s="975"/>
      <c r="QGD4" s="975"/>
      <c r="QGE4" s="975"/>
      <c r="QGF4" s="975"/>
      <c r="QGG4" s="975"/>
      <c r="QGH4" s="975"/>
      <c r="QGI4" s="975"/>
      <c r="QGJ4" s="975"/>
      <c r="QGK4" s="975"/>
      <c r="QGL4" s="975"/>
      <c r="QGM4" s="975"/>
      <c r="QGN4" s="975"/>
      <c r="QGO4" s="975"/>
      <c r="QGP4" s="975"/>
      <c r="QGQ4" s="975"/>
      <c r="QGR4" s="975"/>
      <c r="QGS4" s="975"/>
      <c r="QGT4" s="975"/>
      <c r="QGU4" s="975"/>
      <c r="QGV4" s="975"/>
      <c r="QGW4" s="975"/>
      <c r="QGX4" s="975"/>
      <c r="QGY4" s="975"/>
      <c r="QGZ4" s="975"/>
      <c r="QHA4" s="975"/>
      <c r="QHB4" s="975"/>
      <c r="QHC4" s="975"/>
      <c r="QHD4" s="975"/>
      <c r="QHE4" s="975"/>
      <c r="QHF4" s="975"/>
      <c r="QHG4" s="975"/>
      <c r="QHH4" s="975"/>
      <c r="QHI4" s="975"/>
      <c r="QHJ4" s="975"/>
      <c r="QHK4" s="975"/>
      <c r="QHL4" s="975"/>
      <c r="QHM4" s="975"/>
      <c r="QHN4" s="975"/>
      <c r="QHO4" s="975"/>
      <c r="QHP4" s="975"/>
      <c r="QHQ4" s="975"/>
      <c r="QHR4" s="975"/>
      <c r="QHS4" s="975"/>
      <c r="QHT4" s="975"/>
      <c r="QHU4" s="975"/>
      <c r="QHV4" s="975"/>
      <c r="QHW4" s="975"/>
      <c r="QHX4" s="975"/>
      <c r="QHY4" s="975"/>
      <c r="QHZ4" s="975"/>
      <c r="QIA4" s="975"/>
      <c r="QIB4" s="975"/>
      <c r="QIC4" s="975"/>
      <c r="QID4" s="975"/>
      <c r="QIE4" s="975"/>
      <c r="QIF4" s="975"/>
      <c r="QIG4" s="975"/>
      <c r="QIH4" s="975"/>
      <c r="QII4" s="975"/>
      <c r="QIJ4" s="975"/>
      <c r="QIK4" s="975"/>
      <c r="QIL4" s="975"/>
      <c r="QIM4" s="975"/>
      <c r="QIN4" s="975"/>
      <c r="QIO4" s="975"/>
      <c r="QIP4" s="975"/>
      <c r="QIQ4" s="975"/>
      <c r="QIR4" s="975"/>
      <c r="QIS4" s="975"/>
      <c r="QIT4" s="975"/>
      <c r="QIU4" s="975"/>
      <c r="QIV4" s="975"/>
      <c r="QIW4" s="975"/>
      <c r="QIX4" s="975"/>
      <c r="QIY4" s="975"/>
      <c r="QIZ4" s="975"/>
      <c r="QJA4" s="975"/>
      <c r="QJB4" s="975"/>
      <c r="QJC4" s="975"/>
      <c r="QJD4" s="975"/>
      <c r="QJE4" s="975"/>
      <c r="QJF4" s="975"/>
      <c r="QJG4" s="975"/>
      <c r="QJH4" s="975"/>
      <c r="QJI4" s="975"/>
      <c r="QJJ4" s="975"/>
      <c r="QJK4" s="975"/>
      <c r="QJL4" s="975"/>
      <c r="QJM4" s="975"/>
      <c r="QJN4" s="975"/>
      <c r="QJO4" s="975"/>
      <c r="QJP4" s="975"/>
      <c r="QJQ4" s="975"/>
      <c r="QJR4" s="975"/>
      <c r="QJS4" s="975"/>
      <c r="QJT4" s="975"/>
      <c r="QJU4" s="975"/>
      <c r="QJV4" s="975"/>
      <c r="QJW4" s="975"/>
      <c r="QJX4" s="975"/>
      <c r="QJY4" s="975"/>
      <c r="QJZ4" s="975"/>
      <c r="QKA4" s="975"/>
      <c r="QKB4" s="975"/>
      <c r="QKC4" s="975"/>
      <c r="QKD4" s="975"/>
      <c r="QKE4" s="975"/>
      <c r="QKF4" s="975"/>
      <c r="QKG4" s="975"/>
      <c r="QKH4" s="975"/>
      <c r="QKI4" s="975"/>
      <c r="QKJ4" s="975"/>
      <c r="QKK4" s="975"/>
      <c r="QKL4" s="975"/>
      <c r="QKM4" s="975"/>
      <c r="QKN4" s="975"/>
      <c r="QKO4" s="975"/>
      <c r="QKP4" s="975"/>
      <c r="QKQ4" s="975"/>
      <c r="QKR4" s="975"/>
      <c r="QKS4" s="975"/>
      <c r="QKT4" s="975"/>
      <c r="QKU4" s="975"/>
      <c r="QKV4" s="975"/>
      <c r="QKW4" s="975"/>
      <c r="QKX4" s="975"/>
      <c r="QKY4" s="975"/>
      <c r="QKZ4" s="975"/>
      <c r="QLA4" s="975"/>
      <c r="QLB4" s="975"/>
      <c r="QLC4" s="975"/>
      <c r="QLD4" s="975"/>
      <c r="QLE4" s="975"/>
      <c r="QLF4" s="975"/>
      <c r="QLG4" s="975"/>
      <c r="QLH4" s="975"/>
      <c r="QLI4" s="975"/>
      <c r="QLJ4" s="975"/>
      <c r="QLK4" s="975"/>
      <c r="QLL4" s="975"/>
      <c r="QLM4" s="975"/>
      <c r="QLN4" s="975"/>
      <c r="QLO4" s="975"/>
      <c r="QLP4" s="975"/>
      <c r="QLQ4" s="975"/>
      <c r="QLR4" s="975"/>
      <c r="QLS4" s="975"/>
      <c r="QLT4" s="975"/>
      <c r="QLU4" s="975"/>
      <c r="QLV4" s="975"/>
      <c r="QLW4" s="975"/>
      <c r="QLX4" s="975"/>
      <c r="QLY4" s="975"/>
      <c r="QLZ4" s="975"/>
      <c r="QMA4" s="975"/>
      <c r="QMB4" s="975"/>
      <c r="QMC4" s="975"/>
      <c r="QMD4" s="975"/>
      <c r="QME4" s="975"/>
      <c r="QMF4" s="975"/>
      <c r="QMG4" s="975"/>
      <c r="QMH4" s="975"/>
      <c r="QMI4" s="975"/>
      <c r="QMJ4" s="975"/>
      <c r="QMK4" s="975"/>
      <c r="QML4" s="975"/>
      <c r="QMM4" s="975"/>
      <c r="QMN4" s="975"/>
      <c r="QMO4" s="975"/>
      <c r="QMP4" s="975"/>
      <c r="QMQ4" s="975"/>
      <c r="QMR4" s="975"/>
      <c r="QMS4" s="975"/>
      <c r="QMT4" s="975"/>
      <c r="QMU4" s="975"/>
      <c r="QMV4" s="975"/>
      <c r="QMW4" s="975"/>
      <c r="QMX4" s="975"/>
      <c r="QMY4" s="975"/>
      <c r="QMZ4" s="975"/>
      <c r="QNA4" s="975"/>
      <c r="QNB4" s="975"/>
      <c r="QNC4" s="975"/>
      <c r="QND4" s="975"/>
      <c r="QNE4" s="975"/>
      <c r="QNF4" s="975"/>
      <c r="QNG4" s="975"/>
      <c r="QNH4" s="975"/>
      <c r="QNI4" s="975"/>
      <c r="QNJ4" s="975"/>
      <c r="QNK4" s="975"/>
      <c r="QNL4" s="975"/>
      <c r="QNM4" s="975"/>
      <c r="QNN4" s="975"/>
      <c r="QNO4" s="975"/>
      <c r="QNP4" s="975"/>
      <c r="QNQ4" s="975"/>
      <c r="QNR4" s="975"/>
      <c r="QNS4" s="975"/>
      <c r="QNT4" s="975"/>
      <c r="QNU4" s="975"/>
      <c r="QNV4" s="975"/>
      <c r="QNW4" s="975"/>
      <c r="QNX4" s="975"/>
      <c r="QNY4" s="975"/>
      <c r="QNZ4" s="975"/>
      <c r="QOA4" s="975"/>
      <c r="QOB4" s="975"/>
      <c r="QOC4" s="975"/>
      <c r="QOD4" s="975"/>
      <c r="QOE4" s="975"/>
      <c r="QOF4" s="975"/>
      <c r="QOG4" s="975"/>
      <c r="QOH4" s="975"/>
      <c r="QOI4" s="975"/>
      <c r="QOJ4" s="975"/>
      <c r="QOK4" s="975"/>
      <c r="QOL4" s="975"/>
      <c r="QOM4" s="975"/>
      <c r="QON4" s="975"/>
      <c r="QOO4" s="975"/>
      <c r="QOP4" s="975"/>
      <c r="QOQ4" s="975"/>
      <c r="QOR4" s="975"/>
      <c r="QOS4" s="975"/>
      <c r="QOT4" s="975"/>
      <c r="QOU4" s="975"/>
      <c r="QOV4" s="975"/>
      <c r="QOW4" s="975"/>
      <c r="QOX4" s="975"/>
      <c r="QOY4" s="975"/>
      <c r="QOZ4" s="975"/>
      <c r="QPA4" s="975"/>
      <c r="QPB4" s="975"/>
      <c r="QPC4" s="975"/>
      <c r="QPD4" s="975"/>
      <c r="QPE4" s="975"/>
      <c r="QPF4" s="975"/>
      <c r="QPG4" s="975"/>
      <c r="QPH4" s="975"/>
      <c r="QPI4" s="975"/>
      <c r="QPJ4" s="975"/>
      <c r="QPK4" s="975"/>
      <c r="QPL4" s="975"/>
      <c r="QPM4" s="975"/>
      <c r="QPN4" s="975"/>
      <c r="QPO4" s="975"/>
      <c r="QPP4" s="975"/>
      <c r="QPQ4" s="975"/>
      <c r="QPR4" s="975"/>
      <c r="QPS4" s="975"/>
      <c r="QPT4" s="975"/>
      <c r="QPU4" s="975"/>
      <c r="QPV4" s="975"/>
      <c r="QPW4" s="975"/>
      <c r="QPX4" s="975"/>
      <c r="QPY4" s="975"/>
      <c r="QPZ4" s="975"/>
      <c r="QQA4" s="975"/>
      <c r="QQB4" s="975"/>
      <c r="QQC4" s="975"/>
      <c r="QQD4" s="975"/>
      <c r="QQE4" s="975"/>
      <c r="QQF4" s="975"/>
      <c r="QQG4" s="975"/>
      <c r="QQH4" s="975"/>
      <c r="QQI4" s="975"/>
      <c r="QQJ4" s="975"/>
      <c r="QQK4" s="975"/>
      <c r="QQL4" s="975"/>
      <c r="QQM4" s="975"/>
      <c r="QQN4" s="975"/>
      <c r="QQO4" s="975"/>
      <c r="QQP4" s="975"/>
      <c r="QQQ4" s="975"/>
      <c r="QQR4" s="975"/>
      <c r="QQS4" s="975"/>
      <c r="QQT4" s="975"/>
      <c r="QQU4" s="975"/>
      <c r="QQV4" s="975"/>
      <c r="QQW4" s="975"/>
      <c r="QQX4" s="975"/>
      <c r="QQY4" s="975"/>
      <c r="QQZ4" s="975"/>
      <c r="QRA4" s="975"/>
      <c r="QRB4" s="975"/>
      <c r="QRC4" s="975"/>
      <c r="QRD4" s="975"/>
      <c r="QRE4" s="975"/>
      <c r="QRF4" s="975"/>
      <c r="QRG4" s="975"/>
      <c r="QRH4" s="975"/>
      <c r="QRI4" s="975"/>
      <c r="QRJ4" s="975"/>
      <c r="QRK4" s="975"/>
      <c r="QRL4" s="975"/>
      <c r="QRM4" s="975"/>
      <c r="QRN4" s="975"/>
      <c r="QRO4" s="975"/>
      <c r="QRP4" s="975"/>
      <c r="QRQ4" s="975"/>
      <c r="QRR4" s="975"/>
      <c r="QRS4" s="975"/>
      <c r="QRT4" s="975"/>
      <c r="QRU4" s="975"/>
      <c r="QRV4" s="975"/>
      <c r="QRW4" s="975"/>
      <c r="QRX4" s="975"/>
      <c r="QRY4" s="975"/>
      <c r="QRZ4" s="975"/>
      <c r="QSA4" s="975"/>
      <c r="QSB4" s="975"/>
      <c r="QSC4" s="975"/>
      <c r="QSD4" s="975"/>
      <c r="QSE4" s="975"/>
      <c r="QSF4" s="975"/>
      <c r="QSG4" s="975"/>
      <c r="QSH4" s="975"/>
      <c r="QSI4" s="975"/>
      <c r="QSJ4" s="975"/>
      <c r="QSK4" s="975"/>
      <c r="QSL4" s="975"/>
      <c r="QSM4" s="975"/>
      <c r="QSN4" s="975"/>
      <c r="QSO4" s="975"/>
      <c r="QSP4" s="975"/>
      <c r="QSQ4" s="975"/>
      <c r="QSR4" s="975"/>
      <c r="QSS4" s="975"/>
      <c r="QST4" s="975"/>
      <c r="QSU4" s="975"/>
      <c r="QSV4" s="975"/>
      <c r="QSW4" s="975"/>
      <c r="QSX4" s="975"/>
      <c r="QSY4" s="975"/>
      <c r="QSZ4" s="975"/>
      <c r="QTA4" s="975"/>
      <c r="QTB4" s="975"/>
      <c r="QTC4" s="975"/>
      <c r="QTD4" s="975"/>
      <c r="QTE4" s="975"/>
      <c r="QTF4" s="975"/>
      <c r="QTG4" s="975"/>
      <c r="QTH4" s="975"/>
      <c r="QTI4" s="975"/>
      <c r="QTJ4" s="975"/>
      <c r="QTK4" s="975"/>
      <c r="QTL4" s="975"/>
      <c r="QTM4" s="975"/>
      <c r="QTN4" s="975"/>
      <c r="QTO4" s="975"/>
      <c r="QTP4" s="975"/>
      <c r="QTQ4" s="975"/>
      <c r="QTR4" s="975"/>
      <c r="QTS4" s="975"/>
      <c r="QTT4" s="975"/>
      <c r="QTU4" s="975"/>
      <c r="QTV4" s="975"/>
      <c r="QTW4" s="975"/>
      <c r="QTX4" s="975"/>
      <c r="QTY4" s="975"/>
      <c r="QTZ4" s="975"/>
      <c r="QUA4" s="975"/>
      <c r="QUB4" s="975"/>
      <c r="QUC4" s="975"/>
      <c r="QUD4" s="975"/>
      <c r="QUE4" s="975"/>
      <c r="QUF4" s="975"/>
      <c r="QUG4" s="975"/>
      <c r="QUH4" s="975"/>
      <c r="QUI4" s="975"/>
      <c r="QUJ4" s="975"/>
      <c r="QUK4" s="975"/>
      <c r="QUL4" s="975"/>
      <c r="QUM4" s="975"/>
      <c r="QUN4" s="975"/>
      <c r="QUO4" s="975"/>
      <c r="QUP4" s="975"/>
      <c r="QUQ4" s="975"/>
      <c r="QUR4" s="975"/>
      <c r="QUS4" s="975"/>
      <c r="QUT4" s="975"/>
      <c r="QUU4" s="975"/>
      <c r="QUV4" s="975"/>
      <c r="QUW4" s="975"/>
      <c r="QUX4" s="975"/>
      <c r="QUY4" s="975"/>
      <c r="QUZ4" s="975"/>
      <c r="QVA4" s="975"/>
      <c r="QVB4" s="975"/>
      <c r="QVC4" s="975"/>
      <c r="QVD4" s="975"/>
      <c r="QVE4" s="975"/>
      <c r="QVF4" s="975"/>
      <c r="QVG4" s="975"/>
      <c r="QVH4" s="975"/>
      <c r="QVI4" s="975"/>
      <c r="QVJ4" s="975"/>
      <c r="QVK4" s="975"/>
      <c r="QVL4" s="975"/>
      <c r="QVM4" s="975"/>
      <c r="QVN4" s="975"/>
      <c r="QVO4" s="975"/>
      <c r="QVP4" s="975"/>
      <c r="QVQ4" s="975"/>
      <c r="QVR4" s="975"/>
      <c r="QVS4" s="975"/>
      <c r="QVT4" s="975"/>
      <c r="QVU4" s="975"/>
      <c r="QVV4" s="975"/>
      <c r="QVW4" s="975"/>
      <c r="QVX4" s="975"/>
      <c r="QVY4" s="975"/>
      <c r="QVZ4" s="975"/>
      <c r="QWA4" s="975"/>
      <c r="QWB4" s="975"/>
      <c r="QWC4" s="975"/>
      <c r="QWD4" s="975"/>
      <c r="QWE4" s="975"/>
      <c r="QWF4" s="975"/>
      <c r="QWG4" s="975"/>
      <c r="QWH4" s="975"/>
      <c r="QWI4" s="975"/>
      <c r="QWJ4" s="975"/>
      <c r="QWK4" s="975"/>
      <c r="QWL4" s="975"/>
      <c r="QWM4" s="975"/>
      <c r="QWN4" s="975"/>
      <c r="QWO4" s="975"/>
      <c r="QWP4" s="975"/>
      <c r="QWQ4" s="975"/>
      <c r="QWR4" s="975"/>
      <c r="QWS4" s="975"/>
      <c r="QWT4" s="975"/>
      <c r="QWU4" s="975"/>
      <c r="QWV4" s="975"/>
      <c r="QWW4" s="975"/>
      <c r="QWX4" s="975"/>
      <c r="QWY4" s="975"/>
      <c r="QWZ4" s="975"/>
      <c r="QXA4" s="975"/>
      <c r="QXB4" s="975"/>
      <c r="QXC4" s="975"/>
      <c r="QXD4" s="975"/>
      <c r="QXE4" s="975"/>
      <c r="QXF4" s="975"/>
      <c r="QXG4" s="975"/>
      <c r="QXH4" s="975"/>
      <c r="QXI4" s="975"/>
      <c r="QXJ4" s="975"/>
      <c r="QXK4" s="975"/>
      <c r="QXL4" s="975"/>
      <c r="QXM4" s="975"/>
      <c r="QXN4" s="975"/>
      <c r="QXO4" s="975"/>
      <c r="QXP4" s="975"/>
      <c r="QXQ4" s="975"/>
      <c r="QXR4" s="975"/>
      <c r="QXS4" s="975"/>
      <c r="QXT4" s="975"/>
      <c r="QXU4" s="975"/>
      <c r="QXV4" s="975"/>
      <c r="QXW4" s="975"/>
      <c r="QXX4" s="975"/>
      <c r="QXY4" s="975"/>
      <c r="QXZ4" s="975"/>
      <c r="QYA4" s="975"/>
      <c r="QYB4" s="975"/>
      <c r="QYC4" s="975"/>
      <c r="QYD4" s="975"/>
      <c r="QYE4" s="975"/>
      <c r="QYF4" s="975"/>
      <c r="QYG4" s="975"/>
      <c r="QYH4" s="975"/>
      <c r="QYI4" s="975"/>
      <c r="QYJ4" s="975"/>
      <c r="QYK4" s="975"/>
      <c r="QYL4" s="975"/>
      <c r="QYM4" s="975"/>
      <c r="QYN4" s="975"/>
      <c r="QYO4" s="975"/>
      <c r="QYP4" s="975"/>
      <c r="QYQ4" s="975"/>
      <c r="QYR4" s="975"/>
      <c r="QYS4" s="975"/>
      <c r="QYT4" s="975"/>
      <c r="QYU4" s="975"/>
      <c r="QYV4" s="975"/>
      <c r="QYW4" s="975"/>
      <c r="QYX4" s="975"/>
      <c r="QYY4" s="975"/>
      <c r="QYZ4" s="975"/>
      <c r="QZA4" s="975"/>
      <c r="QZB4" s="975"/>
      <c r="QZC4" s="975"/>
      <c r="QZD4" s="975"/>
      <c r="QZE4" s="975"/>
      <c r="QZF4" s="975"/>
      <c r="QZG4" s="975"/>
      <c r="QZH4" s="975"/>
      <c r="QZI4" s="975"/>
      <c r="QZJ4" s="975"/>
      <c r="QZK4" s="975"/>
      <c r="QZL4" s="975"/>
      <c r="QZM4" s="975"/>
      <c r="QZN4" s="975"/>
      <c r="QZO4" s="975"/>
      <c r="QZP4" s="975"/>
      <c r="QZQ4" s="975"/>
      <c r="QZR4" s="975"/>
      <c r="QZS4" s="975"/>
      <c r="QZT4" s="975"/>
      <c r="QZU4" s="975"/>
      <c r="QZV4" s="975"/>
      <c r="QZW4" s="975"/>
      <c r="QZX4" s="975"/>
      <c r="QZY4" s="975"/>
      <c r="QZZ4" s="975"/>
      <c r="RAA4" s="975"/>
      <c r="RAB4" s="975"/>
      <c r="RAC4" s="975"/>
      <c r="RAD4" s="975"/>
      <c r="RAE4" s="975"/>
      <c r="RAF4" s="975"/>
      <c r="RAG4" s="975"/>
      <c r="RAH4" s="975"/>
      <c r="RAI4" s="975"/>
      <c r="RAJ4" s="975"/>
      <c r="RAK4" s="975"/>
      <c r="RAL4" s="975"/>
      <c r="RAM4" s="975"/>
      <c r="RAN4" s="975"/>
      <c r="RAO4" s="975"/>
      <c r="RAP4" s="975"/>
      <c r="RAQ4" s="975"/>
      <c r="RAR4" s="975"/>
      <c r="RAS4" s="975"/>
      <c r="RAT4" s="975"/>
      <c r="RAU4" s="975"/>
      <c r="RAV4" s="975"/>
      <c r="RAW4" s="975"/>
      <c r="RAX4" s="975"/>
      <c r="RAY4" s="975"/>
      <c r="RAZ4" s="975"/>
      <c r="RBA4" s="975"/>
      <c r="RBB4" s="975"/>
      <c r="RBC4" s="975"/>
      <c r="RBD4" s="975"/>
      <c r="RBE4" s="975"/>
      <c r="RBF4" s="975"/>
      <c r="RBG4" s="975"/>
      <c r="RBH4" s="975"/>
      <c r="RBI4" s="975"/>
      <c r="RBJ4" s="975"/>
      <c r="RBK4" s="975"/>
      <c r="RBL4" s="975"/>
      <c r="RBM4" s="975"/>
      <c r="RBN4" s="975"/>
      <c r="RBO4" s="975"/>
      <c r="RBP4" s="975"/>
      <c r="RBQ4" s="975"/>
      <c r="RBR4" s="975"/>
      <c r="RBS4" s="975"/>
      <c r="RBT4" s="975"/>
      <c r="RBU4" s="975"/>
      <c r="RBV4" s="975"/>
      <c r="RBW4" s="975"/>
      <c r="RBX4" s="975"/>
      <c r="RBY4" s="975"/>
      <c r="RBZ4" s="975"/>
      <c r="RCA4" s="975"/>
      <c r="RCB4" s="975"/>
      <c r="RCC4" s="975"/>
      <c r="RCD4" s="975"/>
      <c r="RCE4" s="975"/>
      <c r="RCF4" s="975"/>
      <c r="RCG4" s="975"/>
      <c r="RCH4" s="975"/>
      <c r="RCI4" s="975"/>
      <c r="RCJ4" s="975"/>
      <c r="RCK4" s="975"/>
      <c r="RCL4" s="975"/>
      <c r="RCM4" s="975"/>
      <c r="RCN4" s="975"/>
      <c r="RCO4" s="975"/>
      <c r="RCP4" s="975"/>
      <c r="RCQ4" s="975"/>
      <c r="RCR4" s="975"/>
      <c r="RCS4" s="975"/>
      <c r="RCT4" s="975"/>
      <c r="RCU4" s="975"/>
      <c r="RCV4" s="975"/>
      <c r="RCW4" s="975"/>
      <c r="RCX4" s="975"/>
      <c r="RCY4" s="975"/>
      <c r="RCZ4" s="975"/>
      <c r="RDA4" s="975"/>
      <c r="RDB4" s="975"/>
      <c r="RDC4" s="975"/>
      <c r="RDD4" s="975"/>
      <c r="RDE4" s="975"/>
      <c r="RDF4" s="975"/>
      <c r="RDG4" s="975"/>
      <c r="RDH4" s="975"/>
      <c r="RDI4" s="975"/>
      <c r="RDJ4" s="975"/>
      <c r="RDK4" s="975"/>
      <c r="RDL4" s="975"/>
      <c r="RDM4" s="975"/>
      <c r="RDN4" s="975"/>
      <c r="RDO4" s="975"/>
      <c r="RDP4" s="975"/>
      <c r="RDQ4" s="975"/>
      <c r="RDR4" s="975"/>
      <c r="RDS4" s="975"/>
      <c r="RDT4" s="975"/>
      <c r="RDU4" s="975"/>
      <c r="RDV4" s="975"/>
      <c r="RDW4" s="975"/>
      <c r="RDX4" s="975"/>
      <c r="RDY4" s="975"/>
      <c r="RDZ4" s="975"/>
      <c r="REA4" s="975"/>
      <c r="REB4" s="975"/>
      <c r="REC4" s="975"/>
      <c r="RED4" s="975"/>
      <c r="REE4" s="975"/>
      <c r="REF4" s="975"/>
      <c r="REG4" s="975"/>
      <c r="REH4" s="975"/>
      <c r="REI4" s="975"/>
      <c r="REJ4" s="975"/>
      <c r="REK4" s="975"/>
      <c r="REL4" s="975"/>
      <c r="REM4" s="975"/>
      <c r="REN4" s="975"/>
      <c r="REO4" s="975"/>
      <c r="REP4" s="975"/>
      <c r="REQ4" s="975"/>
      <c r="RER4" s="975"/>
      <c r="RES4" s="975"/>
      <c r="RET4" s="975"/>
      <c r="REU4" s="975"/>
      <c r="REV4" s="975"/>
      <c r="REW4" s="975"/>
      <c r="REX4" s="975"/>
      <c r="REY4" s="975"/>
      <c r="REZ4" s="975"/>
      <c r="RFA4" s="975"/>
      <c r="RFB4" s="975"/>
      <c r="RFC4" s="975"/>
      <c r="RFD4" s="975"/>
      <c r="RFE4" s="975"/>
      <c r="RFF4" s="975"/>
      <c r="RFG4" s="975"/>
      <c r="RFH4" s="975"/>
      <c r="RFI4" s="975"/>
      <c r="RFJ4" s="975"/>
      <c r="RFK4" s="975"/>
      <c r="RFL4" s="975"/>
      <c r="RFM4" s="975"/>
      <c r="RFN4" s="975"/>
      <c r="RFO4" s="975"/>
      <c r="RFP4" s="975"/>
      <c r="RFQ4" s="975"/>
      <c r="RFR4" s="975"/>
      <c r="RFS4" s="975"/>
      <c r="RFT4" s="975"/>
      <c r="RFU4" s="975"/>
      <c r="RFV4" s="975"/>
      <c r="RFW4" s="975"/>
      <c r="RFX4" s="975"/>
      <c r="RFY4" s="975"/>
      <c r="RFZ4" s="975"/>
      <c r="RGA4" s="975"/>
      <c r="RGB4" s="975"/>
      <c r="RGC4" s="975"/>
      <c r="RGD4" s="975"/>
      <c r="RGE4" s="975"/>
      <c r="RGF4" s="975"/>
      <c r="RGG4" s="975"/>
      <c r="RGH4" s="975"/>
      <c r="RGI4" s="975"/>
      <c r="RGJ4" s="975"/>
      <c r="RGK4" s="975"/>
      <c r="RGL4" s="975"/>
      <c r="RGM4" s="975"/>
      <c r="RGN4" s="975"/>
      <c r="RGO4" s="975"/>
      <c r="RGP4" s="975"/>
      <c r="RGQ4" s="975"/>
      <c r="RGR4" s="975"/>
      <c r="RGS4" s="975"/>
      <c r="RGT4" s="975"/>
      <c r="RGU4" s="975"/>
      <c r="RGV4" s="975"/>
      <c r="RGW4" s="975"/>
      <c r="RGX4" s="975"/>
      <c r="RGY4" s="975"/>
      <c r="RGZ4" s="975"/>
      <c r="RHA4" s="975"/>
      <c r="RHB4" s="975"/>
      <c r="RHC4" s="975"/>
      <c r="RHD4" s="975"/>
      <c r="RHE4" s="975"/>
      <c r="RHF4" s="975"/>
      <c r="RHG4" s="975"/>
      <c r="RHH4" s="975"/>
      <c r="RHI4" s="975"/>
      <c r="RHJ4" s="975"/>
      <c r="RHK4" s="975"/>
      <c r="RHL4" s="975"/>
      <c r="RHM4" s="975"/>
      <c r="RHN4" s="975"/>
      <c r="RHO4" s="975"/>
      <c r="RHP4" s="975"/>
      <c r="RHQ4" s="975"/>
      <c r="RHR4" s="975"/>
      <c r="RHS4" s="975"/>
      <c r="RHT4" s="975"/>
      <c r="RHU4" s="975"/>
      <c r="RHV4" s="975"/>
      <c r="RHW4" s="975"/>
      <c r="RHX4" s="975"/>
      <c r="RHY4" s="975"/>
      <c r="RHZ4" s="975"/>
      <c r="RIA4" s="975"/>
      <c r="RIB4" s="975"/>
      <c r="RIC4" s="975"/>
      <c r="RID4" s="975"/>
      <c r="RIE4" s="975"/>
      <c r="RIF4" s="975"/>
      <c r="RIG4" s="975"/>
      <c r="RIH4" s="975"/>
      <c r="RII4" s="975"/>
      <c r="RIJ4" s="975"/>
      <c r="RIK4" s="975"/>
      <c r="RIL4" s="975"/>
      <c r="RIM4" s="975"/>
      <c r="RIN4" s="975"/>
      <c r="RIO4" s="975"/>
      <c r="RIP4" s="975"/>
      <c r="RIQ4" s="975"/>
      <c r="RIR4" s="975"/>
      <c r="RIS4" s="975"/>
      <c r="RIT4" s="975"/>
      <c r="RIU4" s="975"/>
      <c r="RIV4" s="975"/>
      <c r="RIW4" s="975"/>
      <c r="RIX4" s="975"/>
      <c r="RIY4" s="975"/>
      <c r="RIZ4" s="975"/>
      <c r="RJA4" s="975"/>
      <c r="RJB4" s="975"/>
      <c r="RJC4" s="975"/>
      <c r="RJD4" s="975"/>
      <c r="RJE4" s="975"/>
      <c r="RJF4" s="975"/>
      <c r="RJG4" s="975"/>
      <c r="RJH4" s="975"/>
      <c r="RJI4" s="975"/>
      <c r="RJJ4" s="975"/>
      <c r="RJK4" s="975"/>
      <c r="RJL4" s="975"/>
      <c r="RJM4" s="975"/>
      <c r="RJN4" s="975"/>
      <c r="RJO4" s="975"/>
      <c r="RJP4" s="975"/>
      <c r="RJQ4" s="975"/>
      <c r="RJR4" s="975"/>
      <c r="RJS4" s="975"/>
      <c r="RJT4" s="975"/>
      <c r="RJU4" s="975"/>
      <c r="RJV4" s="975"/>
      <c r="RJW4" s="975"/>
      <c r="RJX4" s="975"/>
      <c r="RJY4" s="975"/>
      <c r="RJZ4" s="975"/>
      <c r="RKA4" s="975"/>
      <c r="RKB4" s="975"/>
      <c r="RKC4" s="975"/>
      <c r="RKD4" s="975"/>
      <c r="RKE4" s="975"/>
      <c r="RKF4" s="975"/>
      <c r="RKG4" s="975"/>
      <c r="RKH4" s="975"/>
      <c r="RKI4" s="975"/>
      <c r="RKJ4" s="975"/>
      <c r="RKK4" s="975"/>
      <c r="RKL4" s="975"/>
      <c r="RKM4" s="975"/>
      <c r="RKN4" s="975"/>
      <c r="RKO4" s="975"/>
      <c r="RKP4" s="975"/>
      <c r="RKQ4" s="975"/>
      <c r="RKR4" s="975"/>
      <c r="RKS4" s="975"/>
      <c r="RKT4" s="975"/>
      <c r="RKU4" s="975"/>
      <c r="RKV4" s="975"/>
      <c r="RKW4" s="975"/>
      <c r="RKX4" s="975"/>
      <c r="RKY4" s="975"/>
      <c r="RKZ4" s="975"/>
      <c r="RLA4" s="975"/>
      <c r="RLB4" s="975"/>
      <c r="RLC4" s="975"/>
      <c r="RLD4" s="975"/>
      <c r="RLE4" s="975"/>
      <c r="RLF4" s="975"/>
      <c r="RLG4" s="975"/>
      <c r="RLH4" s="975"/>
      <c r="RLI4" s="975"/>
      <c r="RLJ4" s="975"/>
      <c r="RLK4" s="975"/>
      <c r="RLL4" s="975"/>
      <c r="RLM4" s="975"/>
      <c r="RLN4" s="975"/>
      <c r="RLO4" s="975"/>
      <c r="RLP4" s="975"/>
      <c r="RLQ4" s="975"/>
      <c r="RLR4" s="975"/>
      <c r="RLS4" s="975"/>
      <c r="RLT4" s="975"/>
      <c r="RLU4" s="975"/>
      <c r="RLV4" s="975"/>
      <c r="RLW4" s="975"/>
      <c r="RLX4" s="975"/>
      <c r="RLY4" s="975"/>
      <c r="RLZ4" s="975"/>
      <c r="RMA4" s="975"/>
      <c r="RMB4" s="975"/>
      <c r="RMC4" s="975"/>
      <c r="RMD4" s="975"/>
      <c r="RME4" s="975"/>
      <c r="RMF4" s="975"/>
      <c r="RMG4" s="975"/>
      <c r="RMH4" s="975"/>
      <c r="RMI4" s="975"/>
      <c r="RMJ4" s="975"/>
      <c r="RMK4" s="975"/>
      <c r="RML4" s="975"/>
      <c r="RMM4" s="975"/>
      <c r="RMN4" s="975"/>
      <c r="RMO4" s="975"/>
      <c r="RMP4" s="975"/>
      <c r="RMQ4" s="975"/>
      <c r="RMR4" s="975"/>
      <c r="RMS4" s="975"/>
      <c r="RMT4" s="975"/>
      <c r="RMU4" s="975"/>
      <c r="RMV4" s="975"/>
      <c r="RMW4" s="975"/>
      <c r="RMX4" s="975"/>
      <c r="RMY4" s="975"/>
      <c r="RMZ4" s="975"/>
      <c r="RNA4" s="975"/>
      <c r="RNB4" s="975"/>
      <c r="RNC4" s="975"/>
      <c r="RND4" s="975"/>
      <c r="RNE4" s="975"/>
      <c r="RNF4" s="975"/>
      <c r="RNG4" s="975"/>
      <c r="RNH4" s="975"/>
      <c r="RNI4" s="975"/>
      <c r="RNJ4" s="975"/>
      <c r="RNK4" s="975"/>
      <c r="RNL4" s="975"/>
      <c r="RNM4" s="975"/>
      <c r="RNN4" s="975"/>
      <c r="RNO4" s="975"/>
      <c r="RNP4" s="975"/>
      <c r="RNQ4" s="975"/>
      <c r="RNR4" s="975"/>
      <c r="RNS4" s="975"/>
      <c r="RNT4" s="975"/>
      <c r="RNU4" s="975"/>
      <c r="RNV4" s="975"/>
      <c r="RNW4" s="975"/>
      <c r="RNX4" s="975"/>
      <c r="RNY4" s="975"/>
      <c r="RNZ4" s="975"/>
      <c r="ROA4" s="975"/>
      <c r="ROB4" s="975"/>
      <c r="ROC4" s="975"/>
      <c r="ROD4" s="975"/>
      <c r="ROE4" s="975"/>
      <c r="ROF4" s="975"/>
      <c r="ROG4" s="975"/>
      <c r="ROH4" s="975"/>
      <c r="ROI4" s="975"/>
      <c r="ROJ4" s="975"/>
      <c r="ROK4" s="975"/>
      <c r="ROL4" s="975"/>
      <c r="ROM4" s="975"/>
      <c r="RON4" s="975"/>
      <c r="ROO4" s="975"/>
      <c r="ROP4" s="975"/>
      <c r="ROQ4" s="975"/>
      <c r="ROR4" s="975"/>
      <c r="ROS4" s="975"/>
      <c r="ROT4" s="975"/>
      <c r="ROU4" s="975"/>
      <c r="ROV4" s="975"/>
      <c r="ROW4" s="975"/>
      <c r="ROX4" s="975"/>
      <c r="ROY4" s="975"/>
      <c r="ROZ4" s="975"/>
      <c r="RPA4" s="975"/>
      <c r="RPB4" s="975"/>
      <c r="RPC4" s="975"/>
      <c r="RPD4" s="975"/>
      <c r="RPE4" s="975"/>
      <c r="RPF4" s="975"/>
      <c r="RPG4" s="975"/>
      <c r="RPH4" s="975"/>
      <c r="RPI4" s="975"/>
      <c r="RPJ4" s="975"/>
      <c r="RPK4" s="975"/>
      <c r="RPL4" s="975"/>
      <c r="RPM4" s="975"/>
      <c r="RPN4" s="975"/>
      <c r="RPO4" s="975"/>
      <c r="RPP4" s="975"/>
      <c r="RPQ4" s="975"/>
      <c r="RPR4" s="975"/>
      <c r="RPS4" s="975"/>
      <c r="RPT4" s="975"/>
      <c r="RPU4" s="975"/>
      <c r="RPV4" s="975"/>
      <c r="RPW4" s="975"/>
      <c r="RPX4" s="975"/>
      <c r="RPY4" s="975"/>
      <c r="RPZ4" s="975"/>
      <c r="RQA4" s="975"/>
      <c r="RQB4" s="975"/>
      <c r="RQC4" s="975"/>
      <c r="RQD4" s="975"/>
      <c r="RQE4" s="975"/>
      <c r="RQF4" s="975"/>
      <c r="RQG4" s="975"/>
      <c r="RQH4" s="975"/>
      <c r="RQI4" s="975"/>
      <c r="RQJ4" s="975"/>
      <c r="RQK4" s="975"/>
      <c r="RQL4" s="975"/>
      <c r="RQM4" s="975"/>
      <c r="RQN4" s="975"/>
      <c r="RQO4" s="975"/>
      <c r="RQP4" s="975"/>
      <c r="RQQ4" s="975"/>
      <c r="RQR4" s="975"/>
      <c r="RQS4" s="975"/>
      <c r="RQT4" s="975"/>
      <c r="RQU4" s="975"/>
      <c r="RQV4" s="975"/>
      <c r="RQW4" s="975"/>
      <c r="RQX4" s="975"/>
      <c r="RQY4" s="975"/>
      <c r="RQZ4" s="975"/>
      <c r="RRA4" s="975"/>
      <c r="RRB4" s="975"/>
      <c r="RRC4" s="975"/>
      <c r="RRD4" s="975"/>
      <c r="RRE4" s="975"/>
      <c r="RRF4" s="975"/>
      <c r="RRG4" s="975"/>
      <c r="RRH4" s="975"/>
      <c r="RRI4" s="975"/>
      <c r="RRJ4" s="975"/>
      <c r="RRK4" s="975"/>
      <c r="RRL4" s="975"/>
      <c r="RRM4" s="975"/>
      <c r="RRN4" s="975"/>
      <c r="RRO4" s="975"/>
      <c r="RRP4" s="975"/>
      <c r="RRQ4" s="975"/>
      <c r="RRR4" s="975"/>
      <c r="RRS4" s="975"/>
      <c r="RRT4" s="975"/>
      <c r="RRU4" s="975"/>
      <c r="RRV4" s="975"/>
      <c r="RRW4" s="975"/>
      <c r="RRX4" s="975"/>
      <c r="RRY4" s="975"/>
      <c r="RRZ4" s="975"/>
      <c r="RSA4" s="975"/>
      <c r="RSB4" s="975"/>
      <c r="RSC4" s="975"/>
      <c r="RSD4" s="975"/>
      <c r="RSE4" s="975"/>
      <c r="RSF4" s="975"/>
      <c r="RSG4" s="975"/>
      <c r="RSH4" s="975"/>
      <c r="RSI4" s="975"/>
      <c r="RSJ4" s="975"/>
      <c r="RSK4" s="975"/>
      <c r="RSL4" s="975"/>
      <c r="RSM4" s="975"/>
      <c r="RSN4" s="975"/>
      <c r="RSO4" s="975"/>
      <c r="RSP4" s="975"/>
      <c r="RSQ4" s="975"/>
      <c r="RSR4" s="975"/>
      <c r="RSS4" s="975"/>
      <c r="RST4" s="975"/>
      <c r="RSU4" s="975"/>
      <c r="RSV4" s="975"/>
      <c r="RSW4" s="975"/>
      <c r="RSX4" s="975"/>
      <c r="RSY4" s="975"/>
      <c r="RSZ4" s="975"/>
      <c r="RTA4" s="975"/>
      <c r="RTB4" s="975"/>
      <c r="RTC4" s="975"/>
      <c r="RTD4" s="975"/>
      <c r="RTE4" s="975"/>
      <c r="RTF4" s="975"/>
      <c r="RTG4" s="975"/>
      <c r="RTH4" s="975"/>
      <c r="RTI4" s="975"/>
      <c r="RTJ4" s="975"/>
      <c r="RTK4" s="975"/>
      <c r="RTL4" s="975"/>
      <c r="RTM4" s="975"/>
      <c r="RTN4" s="975"/>
      <c r="RTO4" s="975"/>
      <c r="RTP4" s="975"/>
      <c r="RTQ4" s="975"/>
      <c r="RTR4" s="975"/>
      <c r="RTS4" s="975"/>
      <c r="RTT4" s="975"/>
      <c r="RTU4" s="975"/>
      <c r="RTV4" s="975"/>
      <c r="RTW4" s="975"/>
      <c r="RTX4" s="975"/>
      <c r="RTY4" s="975"/>
      <c r="RTZ4" s="975"/>
      <c r="RUA4" s="975"/>
      <c r="RUB4" s="975"/>
      <c r="RUC4" s="975"/>
      <c r="RUD4" s="975"/>
      <c r="RUE4" s="975"/>
      <c r="RUF4" s="975"/>
      <c r="RUG4" s="975"/>
      <c r="RUH4" s="975"/>
      <c r="RUI4" s="975"/>
      <c r="RUJ4" s="975"/>
      <c r="RUK4" s="975"/>
      <c r="RUL4" s="975"/>
      <c r="RUM4" s="975"/>
      <c r="RUN4" s="975"/>
      <c r="RUO4" s="975"/>
      <c r="RUP4" s="975"/>
      <c r="RUQ4" s="975"/>
      <c r="RUR4" s="975"/>
      <c r="RUS4" s="975"/>
      <c r="RUT4" s="975"/>
      <c r="RUU4" s="975"/>
      <c r="RUV4" s="975"/>
      <c r="RUW4" s="975"/>
      <c r="RUX4" s="975"/>
      <c r="RUY4" s="975"/>
      <c r="RUZ4" s="975"/>
      <c r="RVA4" s="975"/>
      <c r="RVB4" s="975"/>
      <c r="RVC4" s="975"/>
      <c r="RVD4" s="975"/>
      <c r="RVE4" s="975"/>
      <c r="RVF4" s="975"/>
      <c r="RVG4" s="975"/>
      <c r="RVH4" s="975"/>
      <c r="RVI4" s="975"/>
      <c r="RVJ4" s="975"/>
      <c r="RVK4" s="975"/>
      <c r="RVL4" s="975"/>
      <c r="RVM4" s="975"/>
      <c r="RVN4" s="975"/>
      <c r="RVO4" s="975"/>
      <c r="RVP4" s="975"/>
      <c r="RVQ4" s="975"/>
      <c r="RVR4" s="975"/>
      <c r="RVS4" s="975"/>
      <c r="RVT4" s="975"/>
      <c r="RVU4" s="975"/>
      <c r="RVV4" s="975"/>
      <c r="RVW4" s="975"/>
      <c r="RVX4" s="975"/>
      <c r="RVY4" s="975"/>
      <c r="RVZ4" s="975"/>
      <c r="RWA4" s="975"/>
      <c r="RWB4" s="975"/>
      <c r="RWC4" s="975"/>
      <c r="RWD4" s="975"/>
      <c r="RWE4" s="975"/>
      <c r="RWF4" s="975"/>
      <c r="RWG4" s="975"/>
      <c r="RWH4" s="975"/>
      <c r="RWI4" s="975"/>
      <c r="RWJ4" s="975"/>
      <c r="RWK4" s="975"/>
      <c r="RWL4" s="975"/>
      <c r="RWM4" s="975"/>
      <c r="RWN4" s="975"/>
      <c r="RWO4" s="975"/>
      <c r="RWP4" s="975"/>
      <c r="RWQ4" s="975"/>
      <c r="RWR4" s="975"/>
      <c r="RWS4" s="975"/>
      <c r="RWT4" s="975"/>
      <c r="RWU4" s="975"/>
      <c r="RWV4" s="975"/>
      <c r="RWW4" s="975"/>
      <c r="RWX4" s="975"/>
      <c r="RWY4" s="975"/>
      <c r="RWZ4" s="975"/>
      <c r="RXA4" s="975"/>
      <c r="RXB4" s="975"/>
      <c r="RXC4" s="975"/>
      <c r="RXD4" s="975"/>
      <c r="RXE4" s="975"/>
      <c r="RXF4" s="975"/>
      <c r="RXG4" s="975"/>
      <c r="RXH4" s="975"/>
      <c r="RXI4" s="975"/>
      <c r="RXJ4" s="975"/>
      <c r="RXK4" s="975"/>
      <c r="RXL4" s="975"/>
      <c r="RXM4" s="975"/>
      <c r="RXN4" s="975"/>
      <c r="RXO4" s="975"/>
      <c r="RXP4" s="975"/>
      <c r="RXQ4" s="975"/>
      <c r="RXR4" s="975"/>
      <c r="RXS4" s="975"/>
      <c r="RXT4" s="975"/>
      <c r="RXU4" s="975"/>
      <c r="RXV4" s="975"/>
      <c r="RXW4" s="975"/>
      <c r="RXX4" s="975"/>
      <c r="RXY4" s="975"/>
      <c r="RXZ4" s="975"/>
      <c r="RYA4" s="975"/>
      <c r="RYB4" s="975"/>
      <c r="RYC4" s="975"/>
      <c r="RYD4" s="975"/>
      <c r="RYE4" s="975"/>
      <c r="RYF4" s="975"/>
      <c r="RYG4" s="975"/>
      <c r="RYH4" s="975"/>
      <c r="RYI4" s="975"/>
      <c r="RYJ4" s="975"/>
      <c r="RYK4" s="975"/>
      <c r="RYL4" s="975"/>
      <c r="RYM4" s="975"/>
      <c r="RYN4" s="975"/>
      <c r="RYO4" s="975"/>
      <c r="RYP4" s="975"/>
      <c r="RYQ4" s="975"/>
      <c r="RYR4" s="975"/>
      <c r="RYS4" s="975"/>
      <c r="RYT4" s="975"/>
      <c r="RYU4" s="975"/>
      <c r="RYV4" s="975"/>
      <c r="RYW4" s="975"/>
      <c r="RYX4" s="975"/>
      <c r="RYY4" s="975"/>
      <c r="RYZ4" s="975"/>
      <c r="RZA4" s="975"/>
      <c r="RZB4" s="975"/>
      <c r="RZC4" s="975"/>
      <c r="RZD4" s="975"/>
      <c r="RZE4" s="975"/>
      <c r="RZF4" s="975"/>
      <c r="RZG4" s="975"/>
      <c r="RZH4" s="975"/>
      <c r="RZI4" s="975"/>
      <c r="RZJ4" s="975"/>
      <c r="RZK4" s="975"/>
      <c r="RZL4" s="975"/>
      <c r="RZM4" s="975"/>
      <c r="RZN4" s="975"/>
      <c r="RZO4" s="975"/>
      <c r="RZP4" s="975"/>
      <c r="RZQ4" s="975"/>
      <c r="RZR4" s="975"/>
      <c r="RZS4" s="975"/>
      <c r="RZT4" s="975"/>
      <c r="RZU4" s="975"/>
      <c r="RZV4" s="975"/>
      <c r="RZW4" s="975"/>
      <c r="RZX4" s="975"/>
      <c r="RZY4" s="975"/>
      <c r="RZZ4" s="975"/>
      <c r="SAA4" s="975"/>
      <c r="SAB4" s="975"/>
      <c r="SAC4" s="975"/>
      <c r="SAD4" s="975"/>
      <c r="SAE4" s="975"/>
      <c r="SAF4" s="975"/>
      <c r="SAG4" s="975"/>
      <c r="SAH4" s="975"/>
      <c r="SAI4" s="975"/>
      <c r="SAJ4" s="975"/>
      <c r="SAK4" s="975"/>
      <c r="SAL4" s="975"/>
      <c r="SAM4" s="975"/>
      <c r="SAN4" s="975"/>
      <c r="SAO4" s="975"/>
      <c r="SAP4" s="975"/>
      <c r="SAQ4" s="975"/>
      <c r="SAR4" s="975"/>
      <c r="SAS4" s="975"/>
      <c r="SAT4" s="975"/>
      <c r="SAU4" s="975"/>
      <c r="SAV4" s="975"/>
      <c r="SAW4" s="975"/>
      <c r="SAX4" s="975"/>
      <c r="SAY4" s="975"/>
      <c r="SAZ4" s="975"/>
      <c r="SBA4" s="975"/>
      <c r="SBB4" s="975"/>
      <c r="SBC4" s="975"/>
      <c r="SBD4" s="975"/>
      <c r="SBE4" s="975"/>
      <c r="SBF4" s="975"/>
      <c r="SBG4" s="975"/>
      <c r="SBH4" s="975"/>
      <c r="SBI4" s="975"/>
      <c r="SBJ4" s="975"/>
      <c r="SBK4" s="975"/>
      <c r="SBL4" s="975"/>
      <c r="SBM4" s="975"/>
      <c r="SBN4" s="975"/>
      <c r="SBO4" s="975"/>
      <c r="SBP4" s="975"/>
      <c r="SBQ4" s="975"/>
      <c r="SBR4" s="975"/>
      <c r="SBS4" s="975"/>
      <c r="SBT4" s="975"/>
      <c r="SBU4" s="975"/>
      <c r="SBV4" s="975"/>
      <c r="SBW4" s="975"/>
      <c r="SBX4" s="975"/>
      <c r="SBY4" s="975"/>
      <c r="SBZ4" s="975"/>
      <c r="SCA4" s="975"/>
      <c r="SCB4" s="975"/>
      <c r="SCC4" s="975"/>
      <c r="SCD4" s="975"/>
      <c r="SCE4" s="975"/>
      <c r="SCF4" s="975"/>
      <c r="SCG4" s="975"/>
      <c r="SCH4" s="975"/>
      <c r="SCI4" s="975"/>
      <c r="SCJ4" s="975"/>
      <c r="SCK4" s="975"/>
      <c r="SCL4" s="975"/>
      <c r="SCM4" s="975"/>
      <c r="SCN4" s="975"/>
      <c r="SCO4" s="975"/>
      <c r="SCP4" s="975"/>
      <c r="SCQ4" s="975"/>
      <c r="SCR4" s="975"/>
      <c r="SCS4" s="975"/>
      <c r="SCT4" s="975"/>
      <c r="SCU4" s="975"/>
      <c r="SCV4" s="975"/>
      <c r="SCW4" s="975"/>
      <c r="SCX4" s="975"/>
      <c r="SCY4" s="975"/>
      <c r="SCZ4" s="975"/>
      <c r="SDA4" s="975"/>
      <c r="SDB4" s="975"/>
      <c r="SDC4" s="975"/>
      <c r="SDD4" s="975"/>
      <c r="SDE4" s="975"/>
      <c r="SDF4" s="975"/>
      <c r="SDG4" s="975"/>
      <c r="SDH4" s="975"/>
      <c r="SDI4" s="975"/>
      <c r="SDJ4" s="975"/>
      <c r="SDK4" s="975"/>
      <c r="SDL4" s="975"/>
      <c r="SDM4" s="975"/>
      <c r="SDN4" s="975"/>
      <c r="SDO4" s="975"/>
      <c r="SDP4" s="975"/>
      <c r="SDQ4" s="975"/>
      <c r="SDR4" s="975"/>
      <c r="SDS4" s="975"/>
      <c r="SDT4" s="975"/>
      <c r="SDU4" s="975"/>
      <c r="SDV4" s="975"/>
      <c r="SDW4" s="975"/>
      <c r="SDX4" s="975"/>
      <c r="SDY4" s="975"/>
      <c r="SDZ4" s="975"/>
      <c r="SEA4" s="975"/>
      <c r="SEB4" s="975"/>
      <c r="SEC4" s="975"/>
      <c r="SED4" s="975"/>
      <c r="SEE4" s="975"/>
      <c r="SEF4" s="975"/>
      <c r="SEG4" s="975"/>
      <c r="SEH4" s="975"/>
      <c r="SEI4" s="975"/>
      <c r="SEJ4" s="975"/>
      <c r="SEK4" s="975"/>
      <c r="SEL4" s="975"/>
      <c r="SEM4" s="975"/>
      <c r="SEN4" s="975"/>
      <c r="SEO4" s="975"/>
      <c r="SEP4" s="975"/>
      <c r="SEQ4" s="975"/>
      <c r="SER4" s="975"/>
      <c r="SES4" s="975"/>
      <c r="SET4" s="975"/>
      <c r="SEU4" s="975"/>
      <c r="SEV4" s="975"/>
      <c r="SEW4" s="975"/>
      <c r="SEX4" s="975"/>
      <c r="SEY4" s="975"/>
      <c r="SEZ4" s="975"/>
      <c r="SFA4" s="975"/>
      <c r="SFB4" s="975"/>
      <c r="SFC4" s="975"/>
      <c r="SFD4" s="975"/>
      <c r="SFE4" s="975"/>
      <c r="SFF4" s="975"/>
      <c r="SFG4" s="975"/>
      <c r="SFH4" s="975"/>
      <c r="SFI4" s="975"/>
      <c r="SFJ4" s="975"/>
      <c r="SFK4" s="975"/>
      <c r="SFL4" s="975"/>
      <c r="SFM4" s="975"/>
      <c r="SFN4" s="975"/>
      <c r="SFO4" s="975"/>
      <c r="SFP4" s="975"/>
      <c r="SFQ4" s="975"/>
      <c r="SFR4" s="975"/>
      <c r="SFS4" s="975"/>
      <c r="SFT4" s="975"/>
      <c r="SFU4" s="975"/>
      <c r="SFV4" s="975"/>
      <c r="SFW4" s="975"/>
      <c r="SFX4" s="975"/>
      <c r="SFY4" s="975"/>
      <c r="SFZ4" s="975"/>
      <c r="SGA4" s="975"/>
      <c r="SGB4" s="975"/>
      <c r="SGC4" s="975"/>
      <c r="SGD4" s="975"/>
      <c r="SGE4" s="975"/>
      <c r="SGF4" s="975"/>
      <c r="SGG4" s="975"/>
      <c r="SGH4" s="975"/>
      <c r="SGI4" s="975"/>
      <c r="SGJ4" s="975"/>
      <c r="SGK4" s="975"/>
      <c r="SGL4" s="975"/>
      <c r="SGM4" s="975"/>
      <c r="SGN4" s="975"/>
      <c r="SGO4" s="975"/>
      <c r="SGP4" s="975"/>
      <c r="SGQ4" s="975"/>
      <c r="SGR4" s="975"/>
      <c r="SGS4" s="975"/>
      <c r="SGT4" s="975"/>
      <c r="SGU4" s="975"/>
      <c r="SGV4" s="975"/>
      <c r="SGW4" s="975"/>
      <c r="SGX4" s="975"/>
      <c r="SGY4" s="975"/>
      <c r="SGZ4" s="975"/>
      <c r="SHA4" s="975"/>
      <c r="SHB4" s="975"/>
      <c r="SHC4" s="975"/>
      <c r="SHD4" s="975"/>
      <c r="SHE4" s="975"/>
      <c r="SHF4" s="975"/>
      <c r="SHG4" s="975"/>
      <c r="SHH4" s="975"/>
      <c r="SHI4" s="975"/>
      <c r="SHJ4" s="975"/>
      <c r="SHK4" s="975"/>
      <c r="SHL4" s="975"/>
      <c r="SHM4" s="975"/>
      <c r="SHN4" s="975"/>
      <c r="SHO4" s="975"/>
      <c r="SHP4" s="975"/>
      <c r="SHQ4" s="975"/>
      <c r="SHR4" s="975"/>
      <c r="SHS4" s="975"/>
      <c r="SHT4" s="975"/>
      <c r="SHU4" s="975"/>
      <c r="SHV4" s="975"/>
      <c r="SHW4" s="975"/>
      <c r="SHX4" s="975"/>
      <c r="SHY4" s="975"/>
      <c r="SHZ4" s="975"/>
      <c r="SIA4" s="975"/>
      <c r="SIB4" s="975"/>
      <c r="SIC4" s="975"/>
      <c r="SID4" s="975"/>
      <c r="SIE4" s="975"/>
      <c r="SIF4" s="975"/>
      <c r="SIG4" s="975"/>
      <c r="SIH4" s="975"/>
      <c r="SII4" s="975"/>
      <c r="SIJ4" s="975"/>
      <c r="SIK4" s="975"/>
      <c r="SIL4" s="975"/>
      <c r="SIM4" s="975"/>
      <c r="SIN4" s="975"/>
      <c r="SIO4" s="975"/>
      <c r="SIP4" s="975"/>
      <c r="SIQ4" s="975"/>
      <c r="SIR4" s="975"/>
      <c r="SIS4" s="975"/>
      <c r="SIT4" s="975"/>
      <c r="SIU4" s="975"/>
      <c r="SIV4" s="975"/>
      <c r="SIW4" s="975"/>
      <c r="SIX4" s="975"/>
      <c r="SIY4" s="975"/>
      <c r="SIZ4" s="975"/>
      <c r="SJA4" s="975"/>
      <c r="SJB4" s="975"/>
      <c r="SJC4" s="975"/>
      <c r="SJD4" s="975"/>
      <c r="SJE4" s="975"/>
      <c r="SJF4" s="975"/>
      <c r="SJG4" s="975"/>
      <c r="SJH4" s="975"/>
      <c r="SJI4" s="975"/>
      <c r="SJJ4" s="975"/>
      <c r="SJK4" s="975"/>
      <c r="SJL4" s="975"/>
      <c r="SJM4" s="975"/>
      <c r="SJN4" s="975"/>
      <c r="SJO4" s="975"/>
      <c r="SJP4" s="975"/>
      <c r="SJQ4" s="975"/>
      <c r="SJR4" s="975"/>
      <c r="SJS4" s="975"/>
      <c r="SJT4" s="975"/>
      <c r="SJU4" s="975"/>
      <c r="SJV4" s="975"/>
      <c r="SJW4" s="975"/>
      <c r="SJX4" s="975"/>
      <c r="SJY4" s="975"/>
      <c r="SJZ4" s="975"/>
      <c r="SKA4" s="975"/>
      <c r="SKB4" s="975"/>
      <c r="SKC4" s="975"/>
      <c r="SKD4" s="975"/>
      <c r="SKE4" s="975"/>
      <c r="SKF4" s="975"/>
      <c r="SKG4" s="975"/>
      <c r="SKH4" s="975"/>
      <c r="SKI4" s="975"/>
      <c r="SKJ4" s="975"/>
      <c r="SKK4" s="975"/>
      <c r="SKL4" s="975"/>
      <c r="SKM4" s="975"/>
      <c r="SKN4" s="975"/>
      <c r="SKO4" s="975"/>
      <c r="SKP4" s="975"/>
      <c r="SKQ4" s="975"/>
      <c r="SKR4" s="975"/>
      <c r="SKS4" s="975"/>
      <c r="SKT4" s="975"/>
      <c r="SKU4" s="975"/>
      <c r="SKV4" s="975"/>
      <c r="SKW4" s="975"/>
      <c r="SKX4" s="975"/>
      <c r="SKY4" s="975"/>
      <c r="SKZ4" s="975"/>
      <c r="SLA4" s="975"/>
      <c r="SLB4" s="975"/>
      <c r="SLC4" s="975"/>
      <c r="SLD4" s="975"/>
      <c r="SLE4" s="975"/>
      <c r="SLF4" s="975"/>
      <c r="SLG4" s="975"/>
      <c r="SLH4" s="975"/>
      <c r="SLI4" s="975"/>
      <c r="SLJ4" s="975"/>
      <c r="SLK4" s="975"/>
      <c r="SLL4" s="975"/>
      <c r="SLM4" s="975"/>
      <c r="SLN4" s="975"/>
      <c r="SLO4" s="975"/>
      <c r="SLP4" s="975"/>
      <c r="SLQ4" s="975"/>
      <c r="SLR4" s="975"/>
      <c r="SLS4" s="975"/>
      <c r="SLT4" s="975"/>
      <c r="SLU4" s="975"/>
      <c r="SLV4" s="975"/>
      <c r="SLW4" s="975"/>
      <c r="SLX4" s="975"/>
      <c r="SLY4" s="975"/>
      <c r="SLZ4" s="975"/>
      <c r="SMA4" s="975"/>
      <c r="SMB4" s="975"/>
      <c r="SMC4" s="975"/>
      <c r="SMD4" s="975"/>
      <c r="SME4" s="975"/>
      <c r="SMF4" s="975"/>
      <c r="SMG4" s="975"/>
      <c r="SMH4" s="975"/>
      <c r="SMI4" s="975"/>
      <c r="SMJ4" s="975"/>
      <c r="SMK4" s="975"/>
      <c r="SML4" s="975"/>
      <c r="SMM4" s="975"/>
      <c r="SMN4" s="975"/>
      <c r="SMO4" s="975"/>
      <c r="SMP4" s="975"/>
      <c r="SMQ4" s="975"/>
      <c r="SMR4" s="975"/>
      <c r="SMS4" s="975"/>
      <c r="SMT4" s="975"/>
      <c r="SMU4" s="975"/>
      <c r="SMV4" s="975"/>
      <c r="SMW4" s="975"/>
      <c r="SMX4" s="975"/>
      <c r="SMY4" s="975"/>
      <c r="SMZ4" s="975"/>
      <c r="SNA4" s="975"/>
      <c r="SNB4" s="975"/>
      <c r="SNC4" s="975"/>
      <c r="SND4" s="975"/>
      <c r="SNE4" s="975"/>
      <c r="SNF4" s="975"/>
      <c r="SNG4" s="975"/>
      <c r="SNH4" s="975"/>
      <c r="SNI4" s="975"/>
      <c r="SNJ4" s="975"/>
      <c r="SNK4" s="975"/>
      <c r="SNL4" s="975"/>
      <c r="SNM4" s="975"/>
      <c r="SNN4" s="975"/>
      <c r="SNO4" s="975"/>
      <c r="SNP4" s="975"/>
      <c r="SNQ4" s="975"/>
      <c r="SNR4" s="975"/>
      <c r="SNS4" s="975"/>
      <c r="SNT4" s="975"/>
      <c r="SNU4" s="975"/>
      <c r="SNV4" s="975"/>
      <c r="SNW4" s="975"/>
      <c r="SNX4" s="975"/>
      <c r="SNY4" s="975"/>
      <c r="SNZ4" s="975"/>
      <c r="SOA4" s="975"/>
      <c r="SOB4" s="975"/>
      <c r="SOC4" s="975"/>
      <c r="SOD4" s="975"/>
      <c r="SOE4" s="975"/>
      <c r="SOF4" s="975"/>
      <c r="SOG4" s="975"/>
      <c r="SOH4" s="975"/>
      <c r="SOI4" s="975"/>
      <c r="SOJ4" s="975"/>
      <c r="SOK4" s="975"/>
      <c r="SOL4" s="975"/>
      <c r="SOM4" s="975"/>
      <c r="SON4" s="975"/>
      <c r="SOO4" s="975"/>
      <c r="SOP4" s="975"/>
      <c r="SOQ4" s="975"/>
      <c r="SOR4" s="975"/>
      <c r="SOS4" s="975"/>
      <c r="SOT4" s="975"/>
      <c r="SOU4" s="975"/>
      <c r="SOV4" s="975"/>
      <c r="SOW4" s="975"/>
      <c r="SOX4" s="975"/>
      <c r="SOY4" s="975"/>
      <c r="SOZ4" s="975"/>
      <c r="SPA4" s="975"/>
      <c r="SPB4" s="975"/>
      <c r="SPC4" s="975"/>
      <c r="SPD4" s="975"/>
      <c r="SPE4" s="975"/>
      <c r="SPF4" s="975"/>
      <c r="SPG4" s="975"/>
      <c r="SPH4" s="975"/>
      <c r="SPI4" s="975"/>
      <c r="SPJ4" s="975"/>
      <c r="SPK4" s="975"/>
      <c r="SPL4" s="975"/>
      <c r="SPM4" s="975"/>
      <c r="SPN4" s="975"/>
      <c r="SPO4" s="975"/>
      <c r="SPP4" s="975"/>
      <c r="SPQ4" s="975"/>
      <c r="SPR4" s="975"/>
      <c r="SPS4" s="975"/>
      <c r="SPT4" s="975"/>
      <c r="SPU4" s="975"/>
      <c r="SPV4" s="975"/>
      <c r="SPW4" s="975"/>
      <c r="SPX4" s="975"/>
      <c r="SPY4" s="975"/>
      <c r="SPZ4" s="975"/>
      <c r="SQA4" s="975"/>
      <c r="SQB4" s="975"/>
      <c r="SQC4" s="975"/>
      <c r="SQD4" s="975"/>
      <c r="SQE4" s="975"/>
      <c r="SQF4" s="975"/>
      <c r="SQG4" s="975"/>
      <c r="SQH4" s="975"/>
      <c r="SQI4" s="975"/>
      <c r="SQJ4" s="975"/>
      <c r="SQK4" s="975"/>
      <c r="SQL4" s="975"/>
      <c r="SQM4" s="975"/>
      <c r="SQN4" s="975"/>
      <c r="SQO4" s="975"/>
      <c r="SQP4" s="975"/>
      <c r="SQQ4" s="975"/>
      <c r="SQR4" s="975"/>
      <c r="SQS4" s="975"/>
      <c r="SQT4" s="975"/>
      <c r="SQU4" s="975"/>
      <c r="SQV4" s="975"/>
      <c r="SQW4" s="975"/>
      <c r="SQX4" s="975"/>
      <c r="SQY4" s="975"/>
      <c r="SQZ4" s="975"/>
      <c r="SRA4" s="975"/>
      <c r="SRB4" s="975"/>
      <c r="SRC4" s="975"/>
      <c r="SRD4" s="975"/>
      <c r="SRE4" s="975"/>
      <c r="SRF4" s="975"/>
      <c r="SRG4" s="975"/>
      <c r="SRH4" s="975"/>
      <c r="SRI4" s="975"/>
      <c r="SRJ4" s="975"/>
      <c r="SRK4" s="975"/>
      <c r="SRL4" s="975"/>
      <c r="SRM4" s="975"/>
      <c r="SRN4" s="975"/>
      <c r="SRO4" s="975"/>
      <c r="SRP4" s="975"/>
      <c r="SRQ4" s="975"/>
      <c r="SRR4" s="975"/>
      <c r="SRS4" s="975"/>
      <c r="SRT4" s="975"/>
      <c r="SRU4" s="975"/>
      <c r="SRV4" s="975"/>
      <c r="SRW4" s="975"/>
      <c r="SRX4" s="975"/>
      <c r="SRY4" s="975"/>
      <c r="SRZ4" s="975"/>
      <c r="SSA4" s="975"/>
      <c r="SSB4" s="975"/>
      <c r="SSC4" s="975"/>
      <c r="SSD4" s="975"/>
      <c r="SSE4" s="975"/>
      <c r="SSF4" s="975"/>
      <c r="SSG4" s="975"/>
      <c r="SSH4" s="975"/>
      <c r="SSI4" s="975"/>
      <c r="SSJ4" s="975"/>
      <c r="SSK4" s="975"/>
      <c r="SSL4" s="975"/>
      <c r="SSM4" s="975"/>
      <c r="SSN4" s="975"/>
      <c r="SSO4" s="975"/>
      <c r="SSP4" s="975"/>
      <c r="SSQ4" s="975"/>
      <c r="SSR4" s="975"/>
      <c r="SSS4" s="975"/>
      <c r="SST4" s="975"/>
      <c r="SSU4" s="975"/>
      <c r="SSV4" s="975"/>
      <c r="SSW4" s="975"/>
      <c r="SSX4" s="975"/>
      <c r="SSY4" s="975"/>
      <c r="SSZ4" s="975"/>
      <c r="STA4" s="975"/>
      <c r="STB4" s="975"/>
      <c r="STC4" s="975"/>
      <c r="STD4" s="975"/>
      <c r="STE4" s="975"/>
      <c r="STF4" s="975"/>
      <c r="STG4" s="975"/>
      <c r="STH4" s="975"/>
      <c r="STI4" s="975"/>
      <c r="STJ4" s="975"/>
      <c r="STK4" s="975"/>
      <c r="STL4" s="975"/>
      <c r="STM4" s="975"/>
      <c r="STN4" s="975"/>
      <c r="STO4" s="975"/>
      <c r="STP4" s="975"/>
      <c r="STQ4" s="975"/>
      <c r="STR4" s="975"/>
      <c r="STS4" s="975"/>
      <c r="STT4" s="975"/>
      <c r="STU4" s="975"/>
      <c r="STV4" s="975"/>
      <c r="STW4" s="975"/>
      <c r="STX4" s="975"/>
      <c r="STY4" s="975"/>
      <c r="STZ4" s="975"/>
      <c r="SUA4" s="975"/>
      <c r="SUB4" s="975"/>
      <c r="SUC4" s="975"/>
      <c r="SUD4" s="975"/>
      <c r="SUE4" s="975"/>
      <c r="SUF4" s="975"/>
      <c r="SUG4" s="975"/>
      <c r="SUH4" s="975"/>
      <c r="SUI4" s="975"/>
      <c r="SUJ4" s="975"/>
      <c r="SUK4" s="975"/>
      <c r="SUL4" s="975"/>
      <c r="SUM4" s="975"/>
      <c r="SUN4" s="975"/>
      <c r="SUO4" s="975"/>
      <c r="SUP4" s="975"/>
      <c r="SUQ4" s="975"/>
      <c r="SUR4" s="975"/>
      <c r="SUS4" s="975"/>
      <c r="SUT4" s="975"/>
      <c r="SUU4" s="975"/>
      <c r="SUV4" s="975"/>
      <c r="SUW4" s="975"/>
      <c r="SUX4" s="975"/>
      <c r="SUY4" s="975"/>
      <c r="SUZ4" s="975"/>
      <c r="SVA4" s="975"/>
      <c r="SVB4" s="975"/>
      <c r="SVC4" s="975"/>
      <c r="SVD4" s="975"/>
      <c r="SVE4" s="975"/>
      <c r="SVF4" s="975"/>
      <c r="SVG4" s="975"/>
      <c r="SVH4" s="975"/>
      <c r="SVI4" s="975"/>
      <c r="SVJ4" s="975"/>
      <c r="SVK4" s="975"/>
      <c r="SVL4" s="975"/>
      <c r="SVM4" s="975"/>
      <c r="SVN4" s="975"/>
      <c r="SVO4" s="975"/>
      <c r="SVP4" s="975"/>
      <c r="SVQ4" s="975"/>
      <c r="SVR4" s="975"/>
      <c r="SVS4" s="975"/>
      <c r="SVT4" s="975"/>
      <c r="SVU4" s="975"/>
      <c r="SVV4" s="975"/>
      <c r="SVW4" s="975"/>
      <c r="SVX4" s="975"/>
      <c r="SVY4" s="975"/>
      <c r="SVZ4" s="975"/>
      <c r="SWA4" s="975"/>
      <c r="SWB4" s="975"/>
      <c r="SWC4" s="975"/>
      <c r="SWD4" s="975"/>
      <c r="SWE4" s="975"/>
      <c r="SWF4" s="975"/>
      <c r="SWG4" s="975"/>
      <c r="SWH4" s="975"/>
      <c r="SWI4" s="975"/>
      <c r="SWJ4" s="975"/>
      <c r="SWK4" s="975"/>
      <c r="SWL4" s="975"/>
      <c r="SWM4" s="975"/>
      <c r="SWN4" s="975"/>
      <c r="SWO4" s="975"/>
      <c r="SWP4" s="975"/>
      <c r="SWQ4" s="975"/>
      <c r="SWR4" s="975"/>
      <c r="SWS4" s="975"/>
      <c r="SWT4" s="975"/>
      <c r="SWU4" s="975"/>
      <c r="SWV4" s="975"/>
      <c r="SWW4" s="975"/>
      <c r="SWX4" s="975"/>
      <c r="SWY4" s="975"/>
      <c r="SWZ4" s="975"/>
      <c r="SXA4" s="975"/>
      <c r="SXB4" s="975"/>
      <c r="SXC4" s="975"/>
      <c r="SXD4" s="975"/>
      <c r="SXE4" s="975"/>
      <c r="SXF4" s="975"/>
      <c r="SXG4" s="975"/>
      <c r="SXH4" s="975"/>
      <c r="SXI4" s="975"/>
      <c r="SXJ4" s="975"/>
      <c r="SXK4" s="975"/>
      <c r="SXL4" s="975"/>
      <c r="SXM4" s="975"/>
      <c r="SXN4" s="975"/>
      <c r="SXO4" s="975"/>
      <c r="SXP4" s="975"/>
      <c r="SXQ4" s="975"/>
      <c r="SXR4" s="975"/>
      <c r="SXS4" s="975"/>
      <c r="SXT4" s="975"/>
      <c r="SXU4" s="975"/>
      <c r="SXV4" s="975"/>
      <c r="SXW4" s="975"/>
      <c r="SXX4" s="975"/>
      <c r="SXY4" s="975"/>
      <c r="SXZ4" s="975"/>
      <c r="SYA4" s="975"/>
      <c r="SYB4" s="975"/>
      <c r="SYC4" s="975"/>
      <c r="SYD4" s="975"/>
      <c r="SYE4" s="975"/>
      <c r="SYF4" s="975"/>
      <c r="SYG4" s="975"/>
      <c r="SYH4" s="975"/>
      <c r="SYI4" s="975"/>
      <c r="SYJ4" s="975"/>
      <c r="SYK4" s="975"/>
      <c r="SYL4" s="975"/>
      <c r="SYM4" s="975"/>
      <c r="SYN4" s="975"/>
      <c r="SYO4" s="975"/>
      <c r="SYP4" s="975"/>
      <c r="SYQ4" s="975"/>
      <c r="SYR4" s="975"/>
      <c r="SYS4" s="975"/>
      <c r="SYT4" s="975"/>
      <c r="SYU4" s="975"/>
      <c r="SYV4" s="975"/>
      <c r="SYW4" s="975"/>
      <c r="SYX4" s="975"/>
      <c r="SYY4" s="975"/>
      <c r="SYZ4" s="975"/>
      <c r="SZA4" s="975"/>
      <c r="SZB4" s="975"/>
      <c r="SZC4" s="975"/>
      <c r="SZD4" s="975"/>
      <c r="SZE4" s="975"/>
      <c r="SZF4" s="975"/>
      <c r="SZG4" s="975"/>
      <c r="SZH4" s="975"/>
      <c r="SZI4" s="975"/>
      <c r="SZJ4" s="975"/>
      <c r="SZK4" s="975"/>
      <c r="SZL4" s="975"/>
      <c r="SZM4" s="975"/>
      <c r="SZN4" s="975"/>
      <c r="SZO4" s="975"/>
      <c r="SZP4" s="975"/>
      <c r="SZQ4" s="975"/>
      <c r="SZR4" s="975"/>
      <c r="SZS4" s="975"/>
      <c r="SZT4" s="975"/>
      <c r="SZU4" s="975"/>
      <c r="SZV4" s="975"/>
      <c r="SZW4" s="975"/>
      <c r="SZX4" s="975"/>
      <c r="SZY4" s="975"/>
      <c r="SZZ4" s="975"/>
      <c r="TAA4" s="975"/>
      <c r="TAB4" s="975"/>
      <c r="TAC4" s="975"/>
      <c r="TAD4" s="975"/>
      <c r="TAE4" s="975"/>
      <c r="TAF4" s="975"/>
      <c r="TAG4" s="975"/>
      <c r="TAH4" s="975"/>
      <c r="TAI4" s="975"/>
      <c r="TAJ4" s="975"/>
      <c r="TAK4" s="975"/>
      <c r="TAL4" s="975"/>
      <c r="TAM4" s="975"/>
      <c r="TAN4" s="975"/>
      <c r="TAO4" s="975"/>
      <c r="TAP4" s="975"/>
      <c r="TAQ4" s="975"/>
      <c r="TAR4" s="975"/>
      <c r="TAS4" s="975"/>
      <c r="TAT4" s="975"/>
      <c r="TAU4" s="975"/>
      <c r="TAV4" s="975"/>
      <c r="TAW4" s="975"/>
      <c r="TAX4" s="975"/>
      <c r="TAY4" s="975"/>
      <c r="TAZ4" s="975"/>
      <c r="TBA4" s="975"/>
      <c r="TBB4" s="975"/>
      <c r="TBC4" s="975"/>
      <c r="TBD4" s="975"/>
      <c r="TBE4" s="975"/>
      <c r="TBF4" s="975"/>
      <c r="TBG4" s="975"/>
      <c r="TBH4" s="975"/>
      <c r="TBI4" s="975"/>
      <c r="TBJ4" s="975"/>
      <c r="TBK4" s="975"/>
      <c r="TBL4" s="975"/>
      <c r="TBM4" s="975"/>
      <c r="TBN4" s="975"/>
      <c r="TBO4" s="975"/>
      <c r="TBP4" s="975"/>
      <c r="TBQ4" s="975"/>
      <c r="TBR4" s="975"/>
      <c r="TBS4" s="975"/>
      <c r="TBT4" s="975"/>
      <c r="TBU4" s="975"/>
      <c r="TBV4" s="975"/>
      <c r="TBW4" s="975"/>
      <c r="TBX4" s="975"/>
      <c r="TBY4" s="975"/>
      <c r="TBZ4" s="975"/>
      <c r="TCA4" s="975"/>
      <c r="TCB4" s="975"/>
      <c r="TCC4" s="975"/>
      <c r="TCD4" s="975"/>
      <c r="TCE4" s="975"/>
      <c r="TCF4" s="975"/>
      <c r="TCG4" s="975"/>
      <c r="TCH4" s="975"/>
      <c r="TCI4" s="975"/>
      <c r="TCJ4" s="975"/>
      <c r="TCK4" s="975"/>
      <c r="TCL4" s="975"/>
      <c r="TCM4" s="975"/>
      <c r="TCN4" s="975"/>
      <c r="TCO4" s="975"/>
      <c r="TCP4" s="975"/>
      <c r="TCQ4" s="975"/>
      <c r="TCR4" s="975"/>
      <c r="TCS4" s="975"/>
      <c r="TCT4" s="975"/>
      <c r="TCU4" s="975"/>
      <c r="TCV4" s="975"/>
      <c r="TCW4" s="975"/>
      <c r="TCX4" s="975"/>
      <c r="TCY4" s="975"/>
      <c r="TCZ4" s="975"/>
      <c r="TDA4" s="975"/>
      <c r="TDB4" s="975"/>
      <c r="TDC4" s="975"/>
      <c r="TDD4" s="975"/>
      <c r="TDE4" s="975"/>
      <c r="TDF4" s="975"/>
      <c r="TDG4" s="975"/>
      <c r="TDH4" s="975"/>
      <c r="TDI4" s="975"/>
      <c r="TDJ4" s="975"/>
      <c r="TDK4" s="975"/>
      <c r="TDL4" s="975"/>
      <c r="TDM4" s="975"/>
      <c r="TDN4" s="975"/>
      <c r="TDO4" s="975"/>
      <c r="TDP4" s="975"/>
      <c r="TDQ4" s="975"/>
      <c r="TDR4" s="975"/>
      <c r="TDS4" s="975"/>
      <c r="TDT4" s="975"/>
      <c r="TDU4" s="975"/>
      <c r="TDV4" s="975"/>
      <c r="TDW4" s="975"/>
      <c r="TDX4" s="975"/>
      <c r="TDY4" s="975"/>
      <c r="TDZ4" s="975"/>
      <c r="TEA4" s="975"/>
      <c r="TEB4" s="975"/>
      <c r="TEC4" s="975"/>
      <c r="TED4" s="975"/>
      <c r="TEE4" s="975"/>
      <c r="TEF4" s="975"/>
      <c r="TEG4" s="975"/>
      <c r="TEH4" s="975"/>
      <c r="TEI4" s="975"/>
      <c r="TEJ4" s="975"/>
      <c r="TEK4" s="975"/>
      <c r="TEL4" s="975"/>
      <c r="TEM4" s="975"/>
      <c r="TEN4" s="975"/>
      <c r="TEO4" s="975"/>
      <c r="TEP4" s="975"/>
      <c r="TEQ4" s="975"/>
      <c r="TER4" s="975"/>
      <c r="TES4" s="975"/>
      <c r="TET4" s="975"/>
      <c r="TEU4" s="975"/>
      <c r="TEV4" s="975"/>
      <c r="TEW4" s="975"/>
      <c r="TEX4" s="975"/>
      <c r="TEY4" s="975"/>
      <c r="TEZ4" s="975"/>
      <c r="TFA4" s="975"/>
      <c r="TFB4" s="975"/>
      <c r="TFC4" s="975"/>
      <c r="TFD4" s="975"/>
      <c r="TFE4" s="975"/>
      <c r="TFF4" s="975"/>
      <c r="TFG4" s="975"/>
      <c r="TFH4" s="975"/>
      <c r="TFI4" s="975"/>
      <c r="TFJ4" s="975"/>
      <c r="TFK4" s="975"/>
      <c r="TFL4" s="975"/>
      <c r="TFM4" s="975"/>
      <c r="TFN4" s="975"/>
      <c r="TFO4" s="975"/>
      <c r="TFP4" s="975"/>
      <c r="TFQ4" s="975"/>
      <c r="TFR4" s="975"/>
      <c r="TFS4" s="975"/>
      <c r="TFT4" s="975"/>
      <c r="TFU4" s="975"/>
      <c r="TFV4" s="975"/>
      <c r="TFW4" s="975"/>
      <c r="TFX4" s="975"/>
      <c r="TFY4" s="975"/>
      <c r="TFZ4" s="975"/>
      <c r="TGA4" s="975"/>
      <c r="TGB4" s="975"/>
      <c r="TGC4" s="975"/>
      <c r="TGD4" s="975"/>
      <c r="TGE4" s="975"/>
      <c r="TGF4" s="975"/>
      <c r="TGG4" s="975"/>
      <c r="TGH4" s="975"/>
      <c r="TGI4" s="975"/>
      <c r="TGJ4" s="975"/>
      <c r="TGK4" s="975"/>
      <c r="TGL4" s="975"/>
      <c r="TGM4" s="975"/>
      <c r="TGN4" s="975"/>
      <c r="TGO4" s="975"/>
      <c r="TGP4" s="975"/>
      <c r="TGQ4" s="975"/>
      <c r="TGR4" s="975"/>
      <c r="TGS4" s="975"/>
      <c r="TGT4" s="975"/>
      <c r="TGU4" s="975"/>
      <c r="TGV4" s="975"/>
      <c r="TGW4" s="975"/>
      <c r="TGX4" s="975"/>
      <c r="TGY4" s="975"/>
      <c r="TGZ4" s="975"/>
      <c r="THA4" s="975"/>
      <c r="THB4" s="975"/>
      <c r="THC4" s="975"/>
      <c r="THD4" s="975"/>
      <c r="THE4" s="975"/>
      <c r="THF4" s="975"/>
      <c r="THG4" s="975"/>
      <c r="THH4" s="975"/>
      <c r="THI4" s="975"/>
      <c r="THJ4" s="975"/>
      <c r="THK4" s="975"/>
      <c r="THL4" s="975"/>
      <c r="THM4" s="975"/>
      <c r="THN4" s="975"/>
      <c r="THO4" s="975"/>
      <c r="THP4" s="975"/>
      <c r="THQ4" s="975"/>
      <c r="THR4" s="975"/>
      <c r="THS4" s="975"/>
      <c r="THT4" s="975"/>
      <c r="THU4" s="975"/>
      <c r="THV4" s="975"/>
      <c r="THW4" s="975"/>
      <c r="THX4" s="975"/>
      <c r="THY4" s="975"/>
      <c r="THZ4" s="975"/>
      <c r="TIA4" s="975"/>
      <c r="TIB4" s="975"/>
      <c r="TIC4" s="975"/>
      <c r="TID4" s="975"/>
      <c r="TIE4" s="975"/>
      <c r="TIF4" s="975"/>
      <c r="TIG4" s="975"/>
      <c r="TIH4" s="975"/>
      <c r="TII4" s="975"/>
      <c r="TIJ4" s="975"/>
      <c r="TIK4" s="975"/>
      <c r="TIL4" s="975"/>
      <c r="TIM4" s="975"/>
      <c r="TIN4" s="975"/>
      <c r="TIO4" s="975"/>
      <c r="TIP4" s="975"/>
      <c r="TIQ4" s="975"/>
      <c r="TIR4" s="975"/>
      <c r="TIS4" s="975"/>
      <c r="TIT4" s="975"/>
      <c r="TIU4" s="975"/>
      <c r="TIV4" s="975"/>
      <c r="TIW4" s="975"/>
      <c r="TIX4" s="975"/>
      <c r="TIY4" s="975"/>
      <c r="TIZ4" s="975"/>
      <c r="TJA4" s="975"/>
      <c r="TJB4" s="975"/>
      <c r="TJC4" s="975"/>
      <c r="TJD4" s="975"/>
      <c r="TJE4" s="975"/>
      <c r="TJF4" s="975"/>
      <c r="TJG4" s="975"/>
      <c r="TJH4" s="975"/>
      <c r="TJI4" s="975"/>
      <c r="TJJ4" s="975"/>
      <c r="TJK4" s="975"/>
      <c r="TJL4" s="975"/>
      <c r="TJM4" s="975"/>
      <c r="TJN4" s="975"/>
      <c r="TJO4" s="975"/>
      <c r="TJP4" s="975"/>
      <c r="TJQ4" s="975"/>
      <c r="TJR4" s="975"/>
      <c r="TJS4" s="975"/>
      <c r="TJT4" s="975"/>
      <c r="TJU4" s="975"/>
      <c r="TJV4" s="975"/>
      <c r="TJW4" s="975"/>
      <c r="TJX4" s="975"/>
      <c r="TJY4" s="975"/>
      <c r="TJZ4" s="975"/>
      <c r="TKA4" s="975"/>
      <c r="TKB4" s="975"/>
      <c r="TKC4" s="975"/>
      <c r="TKD4" s="975"/>
      <c r="TKE4" s="975"/>
      <c r="TKF4" s="975"/>
      <c r="TKG4" s="975"/>
      <c r="TKH4" s="975"/>
      <c r="TKI4" s="975"/>
      <c r="TKJ4" s="975"/>
      <c r="TKK4" s="975"/>
      <c r="TKL4" s="975"/>
      <c r="TKM4" s="975"/>
      <c r="TKN4" s="975"/>
      <c r="TKO4" s="975"/>
      <c r="TKP4" s="975"/>
      <c r="TKQ4" s="975"/>
      <c r="TKR4" s="975"/>
      <c r="TKS4" s="975"/>
      <c r="TKT4" s="975"/>
      <c r="TKU4" s="975"/>
      <c r="TKV4" s="975"/>
      <c r="TKW4" s="975"/>
      <c r="TKX4" s="975"/>
      <c r="TKY4" s="975"/>
      <c r="TKZ4" s="975"/>
      <c r="TLA4" s="975"/>
      <c r="TLB4" s="975"/>
      <c r="TLC4" s="975"/>
      <c r="TLD4" s="975"/>
      <c r="TLE4" s="975"/>
      <c r="TLF4" s="975"/>
      <c r="TLG4" s="975"/>
      <c r="TLH4" s="975"/>
      <c r="TLI4" s="975"/>
      <c r="TLJ4" s="975"/>
      <c r="TLK4" s="975"/>
      <c r="TLL4" s="975"/>
      <c r="TLM4" s="975"/>
      <c r="TLN4" s="975"/>
      <c r="TLO4" s="975"/>
      <c r="TLP4" s="975"/>
      <c r="TLQ4" s="975"/>
      <c r="TLR4" s="975"/>
      <c r="TLS4" s="975"/>
      <c r="TLT4" s="975"/>
      <c r="TLU4" s="975"/>
      <c r="TLV4" s="975"/>
      <c r="TLW4" s="975"/>
      <c r="TLX4" s="975"/>
      <c r="TLY4" s="975"/>
      <c r="TLZ4" s="975"/>
      <c r="TMA4" s="975"/>
      <c r="TMB4" s="975"/>
      <c r="TMC4" s="975"/>
      <c r="TMD4" s="975"/>
      <c r="TME4" s="975"/>
      <c r="TMF4" s="975"/>
      <c r="TMG4" s="975"/>
      <c r="TMH4" s="975"/>
      <c r="TMI4" s="975"/>
      <c r="TMJ4" s="975"/>
      <c r="TMK4" s="975"/>
      <c r="TML4" s="975"/>
      <c r="TMM4" s="975"/>
      <c r="TMN4" s="975"/>
      <c r="TMO4" s="975"/>
      <c r="TMP4" s="975"/>
      <c r="TMQ4" s="975"/>
      <c r="TMR4" s="975"/>
      <c r="TMS4" s="975"/>
      <c r="TMT4" s="975"/>
      <c r="TMU4" s="975"/>
      <c r="TMV4" s="975"/>
      <c r="TMW4" s="975"/>
      <c r="TMX4" s="975"/>
      <c r="TMY4" s="975"/>
      <c r="TMZ4" s="975"/>
      <c r="TNA4" s="975"/>
      <c r="TNB4" s="975"/>
      <c r="TNC4" s="975"/>
      <c r="TND4" s="975"/>
      <c r="TNE4" s="975"/>
      <c r="TNF4" s="975"/>
      <c r="TNG4" s="975"/>
      <c r="TNH4" s="975"/>
      <c r="TNI4" s="975"/>
      <c r="TNJ4" s="975"/>
      <c r="TNK4" s="975"/>
      <c r="TNL4" s="975"/>
      <c r="TNM4" s="975"/>
      <c r="TNN4" s="975"/>
      <c r="TNO4" s="975"/>
      <c r="TNP4" s="975"/>
      <c r="TNQ4" s="975"/>
      <c r="TNR4" s="975"/>
      <c r="TNS4" s="975"/>
      <c r="TNT4" s="975"/>
      <c r="TNU4" s="975"/>
      <c r="TNV4" s="975"/>
      <c r="TNW4" s="975"/>
      <c r="TNX4" s="975"/>
      <c r="TNY4" s="975"/>
      <c r="TNZ4" s="975"/>
      <c r="TOA4" s="975"/>
      <c r="TOB4" s="975"/>
      <c r="TOC4" s="975"/>
      <c r="TOD4" s="975"/>
      <c r="TOE4" s="975"/>
      <c r="TOF4" s="975"/>
      <c r="TOG4" s="975"/>
      <c r="TOH4" s="975"/>
      <c r="TOI4" s="975"/>
      <c r="TOJ4" s="975"/>
      <c r="TOK4" s="975"/>
      <c r="TOL4" s="975"/>
      <c r="TOM4" s="975"/>
      <c r="TON4" s="975"/>
      <c r="TOO4" s="975"/>
      <c r="TOP4" s="975"/>
      <c r="TOQ4" s="975"/>
      <c r="TOR4" s="975"/>
      <c r="TOS4" s="975"/>
      <c r="TOT4" s="975"/>
      <c r="TOU4" s="975"/>
      <c r="TOV4" s="975"/>
      <c r="TOW4" s="975"/>
      <c r="TOX4" s="975"/>
      <c r="TOY4" s="975"/>
      <c r="TOZ4" s="975"/>
      <c r="TPA4" s="975"/>
      <c r="TPB4" s="975"/>
      <c r="TPC4" s="975"/>
      <c r="TPD4" s="975"/>
      <c r="TPE4" s="975"/>
      <c r="TPF4" s="975"/>
      <c r="TPG4" s="975"/>
      <c r="TPH4" s="975"/>
      <c r="TPI4" s="975"/>
      <c r="TPJ4" s="975"/>
      <c r="TPK4" s="975"/>
      <c r="TPL4" s="975"/>
      <c r="TPM4" s="975"/>
      <c r="TPN4" s="975"/>
      <c r="TPO4" s="975"/>
      <c r="TPP4" s="975"/>
      <c r="TPQ4" s="975"/>
      <c r="TPR4" s="975"/>
      <c r="TPS4" s="975"/>
      <c r="TPT4" s="975"/>
      <c r="TPU4" s="975"/>
      <c r="TPV4" s="975"/>
      <c r="TPW4" s="975"/>
      <c r="TPX4" s="975"/>
      <c r="TPY4" s="975"/>
      <c r="TPZ4" s="975"/>
      <c r="TQA4" s="975"/>
      <c r="TQB4" s="975"/>
      <c r="TQC4" s="975"/>
      <c r="TQD4" s="975"/>
      <c r="TQE4" s="975"/>
      <c r="TQF4" s="975"/>
      <c r="TQG4" s="975"/>
      <c r="TQH4" s="975"/>
      <c r="TQI4" s="975"/>
      <c r="TQJ4" s="975"/>
      <c r="TQK4" s="975"/>
      <c r="TQL4" s="975"/>
      <c r="TQM4" s="975"/>
      <c r="TQN4" s="975"/>
      <c r="TQO4" s="975"/>
      <c r="TQP4" s="975"/>
      <c r="TQQ4" s="975"/>
      <c r="TQR4" s="975"/>
      <c r="TQS4" s="975"/>
      <c r="TQT4" s="975"/>
      <c r="TQU4" s="975"/>
      <c r="TQV4" s="975"/>
      <c r="TQW4" s="975"/>
      <c r="TQX4" s="975"/>
      <c r="TQY4" s="975"/>
      <c r="TQZ4" s="975"/>
      <c r="TRA4" s="975"/>
      <c r="TRB4" s="975"/>
      <c r="TRC4" s="975"/>
      <c r="TRD4" s="975"/>
      <c r="TRE4" s="975"/>
      <c r="TRF4" s="975"/>
      <c r="TRG4" s="975"/>
      <c r="TRH4" s="975"/>
      <c r="TRI4" s="975"/>
      <c r="TRJ4" s="975"/>
      <c r="TRK4" s="975"/>
      <c r="TRL4" s="975"/>
      <c r="TRM4" s="975"/>
      <c r="TRN4" s="975"/>
      <c r="TRO4" s="975"/>
      <c r="TRP4" s="975"/>
      <c r="TRQ4" s="975"/>
      <c r="TRR4" s="975"/>
      <c r="TRS4" s="975"/>
      <c r="TRT4" s="975"/>
      <c r="TRU4" s="975"/>
      <c r="TRV4" s="975"/>
      <c r="TRW4" s="975"/>
      <c r="TRX4" s="975"/>
      <c r="TRY4" s="975"/>
      <c r="TRZ4" s="975"/>
      <c r="TSA4" s="975"/>
      <c r="TSB4" s="975"/>
      <c r="TSC4" s="975"/>
      <c r="TSD4" s="975"/>
      <c r="TSE4" s="975"/>
      <c r="TSF4" s="975"/>
      <c r="TSG4" s="975"/>
      <c r="TSH4" s="975"/>
      <c r="TSI4" s="975"/>
      <c r="TSJ4" s="975"/>
      <c r="TSK4" s="975"/>
      <c r="TSL4" s="975"/>
      <c r="TSM4" s="975"/>
      <c r="TSN4" s="975"/>
      <c r="TSO4" s="975"/>
      <c r="TSP4" s="975"/>
      <c r="TSQ4" s="975"/>
      <c r="TSR4" s="975"/>
      <c r="TSS4" s="975"/>
      <c r="TST4" s="975"/>
      <c r="TSU4" s="975"/>
      <c r="TSV4" s="975"/>
      <c r="TSW4" s="975"/>
      <c r="TSX4" s="975"/>
      <c r="TSY4" s="975"/>
      <c r="TSZ4" s="975"/>
      <c r="TTA4" s="975"/>
      <c r="TTB4" s="975"/>
      <c r="TTC4" s="975"/>
      <c r="TTD4" s="975"/>
      <c r="TTE4" s="975"/>
      <c r="TTF4" s="975"/>
      <c r="TTG4" s="975"/>
      <c r="TTH4" s="975"/>
      <c r="TTI4" s="975"/>
      <c r="TTJ4" s="975"/>
      <c r="TTK4" s="975"/>
      <c r="TTL4" s="975"/>
      <c r="TTM4" s="975"/>
      <c r="TTN4" s="975"/>
      <c r="TTO4" s="975"/>
      <c r="TTP4" s="975"/>
      <c r="TTQ4" s="975"/>
      <c r="TTR4" s="975"/>
      <c r="TTS4" s="975"/>
      <c r="TTT4" s="975"/>
      <c r="TTU4" s="975"/>
      <c r="TTV4" s="975"/>
      <c r="TTW4" s="975"/>
      <c r="TTX4" s="975"/>
      <c r="TTY4" s="975"/>
      <c r="TTZ4" s="975"/>
      <c r="TUA4" s="975"/>
      <c r="TUB4" s="975"/>
      <c r="TUC4" s="975"/>
      <c r="TUD4" s="975"/>
      <c r="TUE4" s="975"/>
      <c r="TUF4" s="975"/>
      <c r="TUG4" s="975"/>
      <c r="TUH4" s="975"/>
      <c r="TUI4" s="975"/>
      <c r="TUJ4" s="975"/>
      <c r="TUK4" s="975"/>
      <c r="TUL4" s="975"/>
      <c r="TUM4" s="975"/>
      <c r="TUN4" s="975"/>
      <c r="TUO4" s="975"/>
      <c r="TUP4" s="975"/>
      <c r="TUQ4" s="975"/>
      <c r="TUR4" s="975"/>
      <c r="TUS4" s="975"/>
      <c r="TUT4" s="975"/>
      <c r="TUU4" s="975"/>
      <c r="TUV4" s="975"/>
      <c r="TUW4" s="975"/>
      <c r="TUX4" s="975"/>
      <c r="TUY4" s="975"/>
      <c r="TUZ4" s="975"/>
      <c r="TVA4" s="975"/>
      <c r="TVB4" s="975"/>
      <c r="TVC4" s="975"/>
      <c r="TVD4" s="975"/>
      <c r="TVE4" s="975"/>
      <c r="TVF4" s="975"/>
      <c r="TVG4" s="975"/>
      <c r="TVH4" s="975"/>
      <c r="TVI4" s="975"/>
      <c r="TVJ4" s="975"/>
      <c r="TVK4" s="975"/>
      <c r="TVL4" s="975"/>
      <c r="TVM4" s="975"/>
      <c r="TVN4" s="975"/>
      <c r="TVO4" s="975"/>
      <c r="TVP4" s="975"/>
      <c r="TVQ4" s="975"/>
      <c r="TVR4" s="975"/>
      <c r="TVS4" s="975"/>
      <c r="TVT4" s="975"/>
      <c r="TVU4" s="975"/>
      <c r="TVV4" s="975"/>
      <c r="TVW4" s="975"/>
      <c r="TVX4" s="975"/>
      <c r="TVY4" s="975"/>
      <c r="TVZ4" s="975"/>
      <c r="TWA4" s="975"/>
      <c r="TWB4" s="975"/>
      <c r="TWC4" s="975"/>
      <c r="TWD4" s="975"/>
      <c r="TWE4" s="975"/>
      <c r="TWF4" s="975"/>
      <c r="TWG4" s="975"/>
      <c r="TWH4" s="975"/>
      <c r="TWI4" s="975"/>
      <c r="TWJ4" s="975"/>
      <c r="TWK4" s="975"/>
      <c r="TWL4" s="975"/>
      <c r="TWM4" s="975"/>
      <c r="TWN4" s="975"/>
      <c r="TWO4" s="975"/>
      <c r="TWP4" s="975"/>
      <c r="TWQ4" s="975"/>
      <c r="TWR4" s="975"/>
      <c r="TWS4" s="975"/>
      <c r="TWT4" s="975"/>
      <c r="TWU4" s="975"/>
      <c r="TWV4" s="975"/>
      <c r="TWW4" s="975"/>
      <c r="TWX4" s="975"/>
      <c r="TWY4" s="975"/>
      <c r="TWZ4" s="975"/>
      <c r="TXA4" s="975"/>
      <c r="TXB4" s="975"/>
      <c r="TXC4" s="975"/>
      <c r="TXD4" s="975"/>
      <c r="TXE4" s="975"/>
      <c r="TXF4" s="975"/>
      <c r="TXG4" s="975"/>
      <c r="TXH4" s="975"/>
      <c r="TXI4" s="975"/>
      <c r="TXJ4" s="975"/>
      <c r="TXK4" s="975"/>
      <c r="TXL4" s="975"/>
      <c r="TXM4" s="975"/>
      <c r="TXN4" s="975"/>
      <c r="TXO4" s="975"/>
      <c r="TXP4" s="975"/>
      <c r="TXQ4" s="975"/>
      <c r="TXR4" s="975"/>
      <c r="TXS4" s="975"/>
      <c r="TXT4" s="975"/>
      <c r="TXU4" s="975"/>
      <c r="TXV4" s="975"/>
      <c r="TXW4" s="975"/>
      <c r="TXX4" s="975"/>
      <c r="TXY4" s="975"/>
      <c r="TXZ4" s="975"/>
      <c r="TYA4" s="975"/>
      <c r="TYB4" s="975"/>
      <c r="TYC4" s="975"/>
      <c r="TYD4" s="975"/>
      <c r="TYE4" s="975"/>
      <c r="TYF4" s="975"/>
      <c r="TYG4" s="975"/>
      <c r="TYH4" s="975"/>
      <c r="TYI4" s="975"/>
      <c r="TYJ4" s="975"/>
      <c r="TYK4" s="975"/>
      <c r="TYL4" s="975"/>
      <c r="TYM4" s="975"/>
      <c r="TYN4" s="975"/>
      <c r="TYO4" s="975"/>
      <c r="TYP4" s="975"/>
      <c r="TYQ4" s="975"/>
      <c r="TYR4" s="975"/>
      <c r="TYS4" s="975"/>
      <c r="TYT4" s="975"/>
      <c r="TYU4" s="975"/>
      <c r="TYV4" s="975"/>
      <c r="TYW4" s="975"/>
      <c r="TYX4" s="975"/>
      <c r="TYY4" s="975"/>
      <c r="TYZ4" s="975"/>
      <c r="TZA4" s="975"/>
      <c r="TZB4" s="975"/>
      <c r="TZC4" s="975"/>
      <c r="TZD4" s="975"/>
      <c r="TZE4" s="975"/>
      <c r="TZF4" s="975"/>
      <c r="TZG4" s="975"/>
      <c r="TZH4" s="975"/>
      <c r="TZI4" s="975"/>
      <c r="TZJ4" s="975"/>
      <c r="TZK4" s="975"/>
      <c r="TZL4" s="975"/>
      <c r="TZM4" s="975"/>
      <c r="TZN4" s="975"/>
      <c r="TZO4" s="975"/>
      <c r="TZP4" s="975"/>
      <c r="TZQ4" s="975"/>
      <c r="TZR4" s="975"/>
      <c r="TZS4" s="975"/>
      <c r="TZT4" s="975"/>
      <c r="TZU4" s="975"/>
      <c r="TZV4" s="975"/>
      <c r="TZW4" s="975"/>
      <c r="TZX4" s="975"/>
      <c r="TZY4" s="975"/>
      <c r="TZZ4" s="975"/>
      <c r="UAA4" s="975"/>
      <c r="UAB4" s="975"/>
      <c r="UAC4" s="975"/>
      <c r="UAD4" s="975"/>
      <c r="UAE4" s="975"/>
      <c r="UAF4" s="975"/>
      <c r="UAG4" s="975"/>
      <c r="UAH4" s="975"/>
      <c r="UAI4" s="975"/>
      <c r="UAJ4" s="975"/>
      <c r="UAK4" s="975"/>
      <c r="UAL4" s="975"/>
      <c r="UAM4" s="975"/>
      <c r="UAN4" s="975"/>
      <c r="UAO4" s="975"/>
      <c r="UAP4" s="975"/>
      <c r="UAQ4" s="975"/>
      <c r="UAR4" s="975"/>
      <c r="UAS4" s="975"/>
      <c r="UAT4" s="975"/>
      <c r="UAU4" s="975"/>
      <c r="UAV4" s="975"/>
      <c r="UAW4" s="975"/>
      <c r="UAX4" s="975"/>
      <c r="UAY4" s="975"/>
      <c r="UAZ4" s="975"/>
      <c r="UBA4" s="975"/>
      <c r="UBB4" s="975"/>
      <c r="UBC4" s="975"/>
      <c r="UBD4" s="975"/>
      <c r="UBE4" s="975"/>
      <c r="UBF4" s="975"/>
      <c r="UBG4" s="975"/>
      <c r="UBH4" s="975"/>
      <c r="UBI4" s="975"/>
      <c r="UBJ4" s="975"/>
      <c r="UBK4" s="975"/>
      <c r="UBL4" s="975"/>
      <c r="UBM4" s="975"/>
      <c r="UBN4" s="975"/>
      <c r="UBO4" s="975"/>
      <c r="UBP4" s="975"/>
      <c r="UBQ4" s="975"/>
      <c r="UBR4" s="975"/>
      <c r="UBS4" s="975"/>
      <c r="UBT4" s="975"/>
      <c r="UBU4" s="975"/>
      <c r="UBV4" s="975"/>
      <c r="UBW4" s="975"/>
      <c r="UBX4" s="975"/>
      <c r="UBY4" s="975"/>
      <c r="UBZ4" s="975"/>
      <c r="UCA4" s="975"/>
      <c r="UCB4" s="975"/>
      <c r="UCC4" s="975"/>
      <c r="UCD4" s="975"/>
      <c r="UCE4" s="975"/>
      <c r="UCF4" s="975"/>
      <c r="UCG4" s="975"/>
      <c r="UCH4" s="975"/>
      <c r="UCI4" s="975"/>
      <c r="UCJ4" s="975"/>
      <c r="UCK4" s="975"/>
      <c r="UCL4" s="975"/>
      <c r="UCM4" s="975"/>
      <c r="UCN4" s="975"/>
      <c r="UCO4" s="975"/>
      <c r="UCP4" s="975"/>
      <c r="UCQ4" s="975"/>
      <c r="UCR4" s="975"/>
      <c r="UCS4" s="975"/>
      <c r="UCT4" s="975"/>
      <c r="UCU4" s="975"/>
      <c r="UCV4" s="975"/>
      <c r="UCW4" s="975"/>
      <c r="UCX4" s="975"/>
      <c r="UCY4" s="975"/>
      <c r="UCZ4" s="975"/>
      <c r="UDA4" s="975"/>
      <c r="UDB4" s="975"/>
      <c r="UDC4" s="975"/>
      <c r="UDD4" s="975"/>
      <c r="UDE4" s="975"/>
      <c r="UDF4" s="975"/>
      <c r="UDG4" s="975"/>
      <c r="UDH4" s="975"/>
      <c r="UDI4" s="975"/>
      <c r="UDJ4" s="975"/>
      <c r="UDK4" s="975"/>
      <c r="UDL4" s="975"/>
      <c r="UDM4" s="975"/>
      <c r="UDN4" s="975"/>
      <c r="UDO4" s="975"/>
      <c r="UDP4" s="975"/>
      <c r="UDQ4" s="975"/>
      <c r="UDR4" s="975"/>
      <c r="UDS4" s="975"/>
      <c r="UDT4" s="975"/>
      <c r="UDU4" s="975"/>
      <c r="UDV4" s="975"/>
      <c r="UDW4" s="975"/>
      <c r="UDX4" s="975"/>
      <c r="UDY4" s="975"/>
      <c r="UDZ4" s="975"/>
      <c r="UEA4" s="975"/>
      <c r="UEB4" s="975"/>
      <c r="UEC4" s="975"/>
      <c r="UED4" s="975"/>
      <c r="UEE4" s="975"/>
      <c r="UEF4" s="975"/>
      <c r="UEG4" s="975"/>
      <c r="UEH4" s="975"/>
      <c r="UEI4" s="975"/>
      <c r="UEJ4" s="975"/>
      <c r="UEK4" s="975"/>
      <c r="UEL4" s="975"/>
      <c r="UEM4" s="975"/>
      <c r="UEN4" s="975"/>
      <c r="UEO4" s="975"/>
      <c r="UEP4" s="975"/>
      <c r="UEQ4" s="975"/>
      <c r="UER4" s="975"/>
      <c r="UES4" s="975"/>
      <c r="UET4" s="975"/>
      <c r="UEU4" s="975"/>
      <c r="UEV4" s="975"/>
      <c r="UEW4" s="975"/>
      <c r="UEX4" s="975"/>
      <c r="UEY4" s="975"/>
      <c r="UEZ4" s="975"/>
      <c r="UFA4" s="975"/>
      <c r="UFB4" s="975"/>
      <c r="UFC4" s="975"/>
      <c r="UFD4" s="975"/>
      <c r="UFE4" s="975"/>
      <c r="UFF4" s="975"/>
      <c r="UFG4" s="975"/>
      <c r="UFH4" s="975"/>
      <c r="UFI4" s="975"/>
      <c r="UFJ4" s="975"/>
      <c r="UFK4" s="975"/>
      <c r="UFL4" s="975"/>
      <c r="UFM4" s="975"/>
      <c r="UFN4" s="975"/>
      <c r="UFO4" s="975"/>
      <c r="UFP4" s="975"/>
      <c r="UFQ4" s="975"/>
      <c r="UFR4" s="975"/>
      <c r="UFS4" s="975"/>
      <c r="UFT4" s="975"/>
      <c r="UFU4" s="975"/>
      <c r="UFV4" s="975"/>
      <c r="UFW4" s="975"/>
      <c r="UFX4" s="975"/>
      <c r="UFY4" s="975"/>
      <c r="UFZ4" s="975"/>
      <c r="UGA4" s="975"/>
      <c r="UGB4" s="975"/>
      <c r="UGC4" s="975"/>
      <c r="UGD4" s="975"/>
      <c r="UGE4" s="975"/>
      <c r="UGF4" s="975"/>
      <c r="UGG4" s="975"/>
      <c r="UGH4" s="975"/>
      <c r="UGI4" s="975"/>
      <c r="UGJ4" s="975"/>
      <c r="UGK4" s="975"/>
      <c r="UGL4" s="975"/>
      <c r="UGM4" s="975"/>
      <c r="UGN4" s="975"/>
      <c r="UGO4" s="975"/>
      <c r="UGP4" s="975"/>
      <c r="UGQ4" s="975"/>
      <c r="UGR4" s="975"/>
      <c r="UGS4" s="975"/>
      <c r="UGT4" s="975"/>
      <c r="UGU4" s="975"/>
      <c r="UGV4" s="975"/>
      <c r="UGW4" s="975"/>
      <c r="UGX4" s="975"/>
      <c r="UGY4" s="975"/>
      <c r="UGZ4" s="975"/>
      <c r="UHA4" s="975"/>
      <c r="UHB4" s="975"/>
      <c r="UHC4" s="975"/>
      <c r="UHD4" s="975"/>
      <c r="UHE4" s="975"/>
      <c r="UHF4" s="975"/>
      <c r="UHG4" s="975"/>
      <c r="UHH4" s="975"/>
      <c r="UHI4" s="975"/>
      <c r="UHJ4" s="975"/>
      <c r="UHK4" s="975"/>
      <c r="UHL4" s="975"/>
      <c r="UHM4" s="975"/>
      <c r="UHN4" s="975"/>
      <c r="UHO4" s="975"/>
      <c r="UHP4" s="975"/>
      <c r="UHQ4" s="975"/>
      <c r="UHR4" s="975"/>
      <c r="UHS4" s="975"/>
      <c r="UHT4" s="975"/>
      <c r="UHU4" s="975"/>
      <c r="UHV4" s="975"/>
      <c r="UHW4" s="975"/>
      <c r="UHX4" s="975"/>
      <c r="UHY4" s="975"/>
      <c r="UHZ4" s="975"/>
      <c r="UIA4" s="975"/>
      <c r="UIB4" s="975"/>
      <c r="UIC4" s="975"/>
      <c r="UID4" s="975"/>
      <c r="UIE4" s="975"/>
      <c r="UIF4" s="975"/>
      <c r="UIG4" s="975"/>
      <c r="UIH4" s="975"/>
      <c r="UII4" s="975"/>
      <c r="UIJ4" s="975"/>
      <c r="UIK4" s="975"/>
      <c r="UIL4" s="975"/>
      <c r="UIM4" s="975"/>
      <c r="UIN4" s="975"/>
      <c r="UIO4" s="975"/>
      <c r="UIP4" s="975"/>
      <c r="UIQ4" s="975"/>
      <c r="UIR4" s="975"/>
      <c r="UIS4" s="975"/>
      <c r="UIT4" s="975"/>
      <c r="UIU4" s="975"/>
      <c r="UIV4" s="975"/>
      <c r="UIW4" s="975"/>
      <c r="UIX4" s="975"/>
      <c r="UIY4" s="975"/>
      <c r="UIZ4" s="975"/>
      <c r="UJA4" s="975"/>
      <c r="UJB4" s="975"/>
      <c r="UJC4" s="975"/>
      <c r="UJD4" s="975"/>
      <c r="UJE4" s="975"/>
      <c r="UJF4" s="975"/>
      <c r="UJG4" s="975"/>
      <c r="UJH4" s="975"/>
      <c r="UJI4" s="975"/>
      <c r="UJJ4" s="975"/>
      <c r="UJK4" s="975"/>
      <c r="UJL4" s="975"/>
      <c r="UJM4" s="975"/>
      <c r="UJN4" s="975"/>
      <c r="UJO4" s="975"/>
      <c r="UJP4" s="975"/>
      <c r="UJQ4" s="975"/>
      <c r="UJR4" s="975"/>
      <c r="UJS4" s="975"/>
      <c r="UJT4" s="975"/>
      <c r="UJU4" s="975"/>
      <c r="UJV4" s="975"/>
      <c r="UJW4" s="975"/>
      <c r="UJX4" s="975"/>
      <c r="UJY4" s="975"/>
      <c r="UJZ4" s="975"/>
      <c r="UKA4" s="975"/>
      <c r="UKB4" s="975"/>
      <c r="UKC4" s="975"/>
      <c r="UKD4" s="975"/>
      <c r="UKE4" s="975"/>
      <c r="UKF4" s="975"/>
      <c r="UKG4" s="975"/>
      <c r="UKH4" s="975"/>
      <c r="UKI4" s="975"/>
      <c r="UKJ4" s="975"/>
      <c r="UKK4" s="975"/>
      <c r="UKL4" s="975"/>
      <c r="UKM4" s="975"/>
      <c r="UKN4" s="975"/>
      <c r="UKO4" s="975"/>
      <c r="UKP4" s="975"/>
      <c r="UKQ4" s="975"/>
      <c r="UKR4" s="975"/>
      <c r="UKS4" s="975"/>
      <c r="UKT4" s="975"/>
      <c r="UKU4" s="975"/>
      <c r="UKV4" s="975"/>
      <c r="UKW4" s="975"/>
      <c r="UKX4" s="975"/>
      <c r="UKY4" s="975"/>
      <c r="UKZ4" s="975"/>
      <c r="ULA4" s="975"/>
      <c r="ULB4" s="975"/>
      <c r="ULC4" s="975"/>
      <c r="ULD4" s="975"/>
      <c r="ULE4" s="975"/>
      <c r="ULF4" s="975"/>
      <c r="ULG4" s="975"/>
      <c r="ULH4" s="975"/>
      <c r="ULI4" s="975"/>
      <c r="ULJ4" s="975"/>
      <c r="ULK4" s="975"/>
      <c r="ULL4" s="975"/>
      <c r="ULM4" s="975"/>
      <c r="ULN4" s="975"/>
      <c r="ULO4" s="975"/>
      <c r="ULP4" s="975"/>
      <c r="ULQ4" s="975"/>
      <c r="ULR4" s="975"/>
      <c r="ULS4" s="975"/>
      <c r="ULT4" s="975"/>
      <c r="ULU4" s="975"/>
      <c r="ULV4" s="975"/>
      <c r="ULW4" s="975"/>
      <c r="ULX4" s="975"/>
      <c r="ULY4" s="975"/>
      <c r="ULZ4" s="975"/>
      <c r="UMA4" s="975"/>
      <c r="UMB4" s="975"/>
      <c r="UMC4" s="975"/>
      <c r="UMD4" s="975"/>
      <c r="UME4" s="975"/>
      <c r="UMF4" s="975"/>
      <c r="UMG4" s="975"/>
      <c r="UMH4" s="975"/>
      <c r="UMI4" s="975"/>
      <c r="UMJ4" s="975"/>
      <c r="UMK4" s="975"/>
      <c r="UML4" s="975"/>
      <c r="UMM4" s="975"/>
      <c r="UMN4" s="975"/>
      <c r="UMO4" s="975"/>
      <c r="UMP4" s="975"/>
      <c r="UMQ4" s="975"/>
      <c r="UMR4" s="975"/>
      <c r="UMS4" s="975"/>
      <c r="UMT4" s="975"/>
      <c r="UMU4" s="975"/>
      <c r="UMV4" s="975"/>
      <c r="UMW4" s="975"/>
      <c r="UMX4" s="975"/>
      <c r="UMY4" s="975"/>
      <c r="UMZ4" s="975"/>
      <c r="UNA4" s="975"/>
      <c r="UNB4" s="975"/>
      <c r="UNC4" s="975"/>
      <c r="UND4" s="975"/>
      <c r="UNE4" s="975"/>
      <c r="UNF4" s="975"/>
      <c r="UNG4" s="975"/>
      <c r="UNH4" s="975"/>
      <c r="UNI4" s="975"/>
      <c r="UNJ4" s="975"/>
      <c r="UNK4" s="975"/>
      <c r="UNL4" s="975"/>
      <c r="UNM4" s="975"/>
      <c r="UNN4" s="975"/>
      <c r="UNO4" s="975"/>
      <c r="UNP4" s="975"/>
      <c r="UNQ4" s="975"/>
      <c r="UNR4" s="975"/>
      <c r="UNS4" s="975"/>
      <c r="UNT4" s="975"/>
      <c r="UNU4" s="975"/>
      <c r="UNV4" s="975"/>
      <c r="UNW4" s="975"/>
      <c r="UNX4" s="975"/>
      <c r="UNY4" s="975"/>
      <c r="UNZ4" s="975"/>
      <c r="UOA4" s="975"/>
      <c r="UOB4" s="975"/>
      <c r="UOC4" s="975"/>
      <c r="UOD4" s="975"/>
      <c r="UOE4" s="975"/>
      <c r="UOF4" s="975"/>
      <c r="UOG4" s="975"/>
      <c r="UOH4" s="975"/>
      <c r="UOI4" s="975"/>
      <c r="UOJ4" s="975"/>
      <c r="UOK4" s="975"/>
      <c r="UOL4" s="975"/>
      <c r="UOM4" s="975"/>
      <c r="UON4" s="975"/>
      <c r="UOO4" s="975"/>
      <c r="UOP4" s="975"/>
      <c r="UOQ4" s="975"/>
      <c r="UOR4" s="975"/>
      <c r="UOS4" s="975"/>
      <c r="UOT4" s="975"/>
      <c r="UOU4" s="975"/>
      <c r="UOV4" s="975"/>
      <c r="UOW4" s="975"/>
      <c r="UOX4" s="975"/>
      <c r="UOY4" s="975"/>
      <c r="UOZ4" s="975"/>
      <c r="UPA4" s="975"/>
      <c r="UPB4" s="975"/>
      <c r="UPC4" s="975"/>
      <c r="UPD4" s="975"/>
      <c r="UPE4" s="975"/>
      <c r="UPF4" s="975"/>
      <c r="UPG4" s="975"/>
      <c r="UPH4" s="975"/>
      <c r="UPI4" s="975"/>
      <c r="UPJ4" s="975"/>
      <c r="UPK4" s="975"/>
      <c r="UPL4" s="975"/>
      <c r="UPM4" s="975"/>
      <c r="UPN4" s="975"/>
      <c r="UPO4" s="975"/>
      <c r="UPP4" s="975"/>
      <c r="UPQ4" s="975"/>
      <c r="UPR4" s="975"/>
      <c r="UPS4" s="975"/>
      <c r="UPT4" s="975"/>
      <c r="UPU4" s="975"/>
      <c r="UPV4" s="975"/>
      <c r="UPW4" s="975"/>
      <c r="UPX4" s="975"/>
      <c r="UPY4" s="975"/>
      <c r="UPZ4" s="975"/>
      <c r="UQA4" s="975"/>
      <c r="UQB4" s="975"/>
      <c r="UQC4" s="975"/>
      <c r="UQD4" s="975"/>
      <c r="UQE4" s="975"/>
      <c r="UQF4" s="975"/>
      <c r="UQG4" s="975"/>
      <c r="UQH4" s="975"/>
      <c r="UQI4" s="975"/>
      <c r="UQJ4" s="975"/>
      <c r="UQK4" s="975"/>
      <c r="UQL4" s="975"/>
      <c r="UQM4" s="975"/>
      <c r="UQN4" s="975"/>
      <c r="UQO4" s="975"/>
      <c r="UQP4" s="975"/>
      <c r="UQQ4" s="975"/>
      <c r="UQR4" s="975"/>
      <c r="UQS4" s="975"/>
      <c r="UQT4" s="975"/>
      <c r="UQU4" s="975"/>
      <c r="UQV4" s="975"/>
      <c r="UQW4" s="975"/>
      <c r="UQX4" s="975"/>
      <c r="UQY4" s="975"/>
      <c r="UQZ4" s="975"/>
      <c r="URA4" s="975"/>
      <c r="URB4" s="975"/>
      <c r="URC4" s="975"/>
      <c r="URD4" s="975"/>
      <c r="URE4" s="975"/>
      <c r="URF4" s="975"/>
      <c r="URG4" s="975"/>
      <c r="URH4" s="975"/>
      <c r="URI4" s="975"/>
      <c r="URJ4" s="975"/>
      <c r="URK4" s="975"/>
      <c r="URL4" s="975"/>
      <c r="URM4" s="975"/>
      <c r="URN4" s="975"/>
      <c r="URO4" s="975"/>
      <c r="URP4" s="975"/>
      <c r="URQ4" s="975"/>
      <c r="URR4" s="975"/>
      <c r="URS4" s="975"/>
      <c r="URT4" s="975"/>
      <c r="URU4" s="975"/>
      <c r="URV4" s="975"/>
      <c r="URW4" s="975"/>
      <c r="URX4" s="975"/>
      <c r="URY4" s="975"/>
      <c r="URZ4" s="975"/>
      <c r="USA4" s="975"/>
      <c r="USB4" s="975"/>
      <c r="USC4" s="975"/>
      <c r="USD4" s="975"/>
      <c r="USE4" s="975"/>
      <c r="USF4" s="975"/>
      <c r="USG4" s="975"/>
      <c r="USH4" s="975"/>
      <c r="USI4" s="975"/>
      <c r="USJ4" s="975"/>
      <c r="USK4" s="975"/>
      <c r="USL4" s="975"/>
      <c r="USM4" s="975"/>
      <c r="USN4" s="975"/>
      <c r="USO4" s="975"/>
      <c r="USP4" s="975"/>
      <c r="USQ4" s="975"/>
      <c r="USR4" s="975"/>
      <c r="USS4" s="975"/>
      <c r="UST4" s="975"/>
      <c r="USU4" s="975"/>
      <c r="USV4" s="975"/>
      <c r="USW4" s="975"/>
      <c r="USX4" s="975"/>
      <c r="USY4" s="975"/>
      <c r="USZ4" s="975"/>
      <c r="UTA4" s="975"/>
      <c r="UTB4" s="975"/>
      <c r="UTC4" s="975"/>
      <c r="UTD4" s="975"/>
      <c r="UTE4" s="975"/>
      <c r="UTF4" s="975"/>
      <c r="UTG4" s="975"/>
      <c r="UTH4" s="975"/>
      <c r="UTI4" s="975"/>
      <c r="UTJ4" s="975"/>
      <c r="UTK4" s="975"/>
      <c r="UTL4" s="975"/>
      <c r="UTM4" s="975"/>
      <c r="UTN4" s="975"/>
      <c r="UTO4" s="975"/>
      <c r="UTP4" s="975"/>
      <c r="UTQ4" s="975"/>
      <c r="UTR4" s="975"/>
      <c r="UTS4" s="975"/>
      <c r="UTT4" s="975"/>
      <c r="UTU4" s="975"/>
      <c r="UTV4" s="975"/>
      <c r="UTW4" s="975"/>
      <c r="UTX4" s="975"/>
      <c r="UTY4" s="975"/>
      <c r="UTZ4" s="975"/>
      <c r="UUA4" s="975"/>
      <c r="UUB4" s="975"/>
      <c r="UUC4" s="975"/>
      <c r="UUD4" s="975"/>
      <c r="UUE4" s="975"/>
      <c r="UUF4" s="975"/>
      <c r="UUG4" s="975"/>
      <c r="UUH4" s="975"/>
      <c r="UUI4" s="975"/>
      <c r="UUJ4" s="975"/>
      <c r="UUK4" s="975"/>
      <c r="UUL4" s="975"/>
      <c r="UUM4" s="975"/>
      <c r="UUN4" s="975"/>
      <c r="UUO4" s="975"/>
      <c r="UUP4" s="975"/>
      <c r="UUQ4" s="975"/>
      <c r="UUR4" s="975"/>
      <c r="UUS4" s="975"/>
      <c r="UUT4" s="975"/>
      <c r="UUU4" s="975"/>
      <c r="UUV4" s="975"/>
      <c r="UUW4" s="975"/>
      <c r="UUX4" s="975"/>
      <c r="UUY4" s="975"/>
      <c r="UUZ4" s="975"/>
      <c r="UVA4" s="975"/>
      <c r="UVB4" s="975"/>
      <c r="UVC4" s="975"/>
      <c r="UVD4" s="975"/>
      <c r="UVE4" s="975"/>
      <c r="UVF4" s="975"/>
      <c r="UVG4" s="975"/>
      <c r="UVH4" s="975"/>
      <c r="UVI4" s="975"/>
      <c r="UVJ4" s="975"/>
      <c r="UVK4" s="975"/>
      <c r="UVL4" s="975"/>
      <c r="UVM4" s="975"/>
      <c r="UVN4" s="975"/>
      <c r="UVO4" s="975"/>
      <c r="UVP4" s="975"/>
      <c r="UVQ4" s="975"/>
      <c r="UVR4" s="975"/>
      <c r="UVS4" s="975"/>
      <c r="UVT4" s="975"/>
      <c r="UVU4" s="975"/>
      <c r="UVV4" s="975"/>
      <c r="UVW4" s="975"/>
      <c r="UVX4" s="975"/>
      <c r="UVY4" s="975"/>
      <c r="UVZ4" s="975"/>
      <c r="UWA4" s="975"/>
      <c r="UWB4" s="975"/>
      <c r="UWC4" s="975"/>
      <c r="UWD4" s="975"/>
      <c r="UWE4" s="975"/>
      <c r="UWF4" s="975"/>
      <c r="UWG4" s="975"/>
      <c r="UWH4" s="975"/>
      <c r="UWI4" s="975"/>
      <c r="UWJ4" s="975"/>
      <c r="UWK4" s="975"/>
      <c r="UWL4" s="975"/>
      <c r="UWM4" s="975"/>
      <c r="UWN4" s="975"/>
      <c r="UWO4" s="975"/>
      <c r="UWP4" s="975"/>
      <c r="UWQ4" s="975"/>
      <c r="UWR4" s="975"/>
      <c r="UWS4" s="975"/>
      <c r="UWT4" s="975"/>
      <c r="UWU4" s="975"/>
      <c r="UWV4" s="975"/>
      <c r="UWW4" s="975"/>
      <c r="UWX4" s="975"/>
      <c r="UWY4" s="975"/>
      <c r="UWZ4" s="975"/>
      <c r="UXA4" s="975"/>
      <c r="UXB4" s="975"/>
      <c r="UXC4" s="975"/>
      <c r="UXD4" s="975"/>
      <c r="UXE4" s="975"/>
      <c r="UXF4" s="975"/>
      <c r="UXG4" s="975"/>
      <c r="UXH4" s="975"/>
      <c r="UXI4" s="975"/>
      <c r="UXJ4" s="975"/>
      <c r="UXK4" s="975"/>
      <c r="UXL4" s="975"/>
      <c r="UXM4" s="975"/>
      <c r="UXN4" s="975"/>
      <c r="UXO4" s="975"/>
      <c r="UXP4" s="975"/>
      <c r="UXQ4" s="975"/>
      <c r="UXR4" s="975"/>
      <c r="UXS4" s="975"/>
      <c r="UXT4" s="975"/>
      <c r="UXU4" s="975"/>
      <c r="UXV4" s="975"/>
      <c r="UXW4" s="975"/>
      <c r="UXX4" s="975"/>
      <c r="UXY4" s="975"/>
      <c r="UXZ4" s="975"/>
      <c r="UYA4" s="975"/>
      <c r="UYB4" s="975"/>
      <c r="UYC4" s="975"/>
      <c r="UYD4" s="975"/>
      <c r="UYE4" s="975"/>
      <c r="UYF4" s="975"/>
      <c r="UYG4" s="975"/>
      <c r="UYH4" s="975"/>
      <c r="UYI4" s="975"/>
      <c r="UYJ4" s="975"/>
      <c r="UYK4" s="975"/>
      <c r="UYL4" s="975"/>
      <c r="UYM4" s="975"/>
      <c r="UYN4" s="975"/>
      <c r="UYO4" s="975"/>
      <c r="UYP4" s="975"/>
      <c r="UYQ4" s="975"/>
      <c r="UYR4" s="975"/>
      <c r="UYS4" s="975"/>
      <c r="UYT4" s="975"/>
      <c r="UYU4" s="975"/>
      <c r="UYV4" s="975"/>
      <c r="UYW4" s="975"/>
      <c r="UYX4" s="975"/>
      <c r="UYY4" s="975"/>
      <c r="UYZ4" s="975"/>
      <c r="UZA4" s="975"/>
      <c r="UZB4" s="975"/>
      <c r="UZC4" s="975"/>
      <c r="UZD4" s="975"/>
      <c r="UZE4" s="975"/>
      <c r="UZF4" s="975"/>
      <c r="UZG4" s="975"/>
      <c r="UZH4" s="975"/>
      <c r="UZI4" s="975"/>
      <c r="UZJ4" s="975"/>
      <c r="UZK4" s="975"/>
      <c r="UZL4" s="975"/>
      <c r="UZM4" s="975"/>
      <c r="UZN4" s="975"/>
      <c r="UZO4" s="975"/>
      <c r="UZP4" s="975"/>
      <c r="UZQ4" s="975"/>
      <c r="UZR4" s="975"/>
      <c r="UZS4" s="975"/>
      <c r="UZT4" s="975"/>
      <c r="UZU4" s="975"/>
      <c r="UZV4" s="975"/>
      <c r="UZW4" s="975"/>
      <c r="UZX4" s="975"/>
      <c r="UZY4" s="975"/>
      <c r="UZZ4" s="975"/>
      <c r="VAA4" s="975"/>
      <c r="VAB4" s="975"/>
      <c r="VAC4" s="975"/>
      <c r="VAD4" s="975"/>
      <c r="VAE4" s="975"/>
      <c r="VAF4" s="975"/>
      <c r="VAG4" s="975"/>
      <c r="VAH4" s="975"/>
      <c r="VAI4" s="975"/>
      <c r="VAJ4" s="975"/>
      <c r="VAK4" s="975"/>
      <c r="VAL4" s="975"/>
      <c r="VAM4" s="975"/>
      <c r="VAN4" s="975"/>
      <c r="VAO4" s="975"/>
      <c r="VAP4" s="975"/>
      <c r="VAQ4" s="975"/>
      <c r="VAR4" s="975"/>
      <c r="VAS4" s="975"/>
      <c r="VAT4" s="975"/>
      <c r="VAU4" s="975"/>
      <c r="VAV4" s="975"/>
      <c r="VAW4" s="975"/>
      <c r="VAX4" s="975"/>
      <c r="VAY4" s="975"/>
      <c r="VAZ4" s="975"/>
      <c r="VBA4" s="975"/>
      <c r="VBB4" s="975"/>
      <c r="VBC4" s="975"/>
      <c r="VBD4" s="975"/>
      <c r="VBE4" s="975"/>
      <c r="VBF4" s="975"/>
      <c r="VBG4" s="975"/>
      <c r="VBH4" s="975"/>
      <c r="VBI4" s="975"/>
      <c r="VBJ4" s="975"/>
      <c r="VBK4" s="975"/>
      <c r="VBL4" s="975"/>
      <c r="VBM4" s="975"/>
      <c r="VBN4" s="975"/>
      <c r="VBO4" s="975"/>
      <c r="VBP4" s="975"/>
      <c r="VBQ4" s="975"/>
      <c r="VBR4" s="975"/>
      <c r="VBS4" s="975"/>
      <c r="VBT4" s="975"/>
      <c r="VBU4" s="975"/>
      <c r="VBV4" s="975"/>
      <c r="VBW4" s="975"/>
      <c r="VBX4" s="975"/>
      <c r="VBY4" s="975"/>
      <c r="VBZ4" s="975"/>
      <c r="VCA4" s="975"/>
      <c r="VCB4" s="975"/>
      <c r="VCC4" s="975"/>
      <c r="VCD4" s="975"/>
      <c r="VCE4" s="975"/>
      <c r="VCF4" s="975"/>
      <c r="VCG4" s="975"/>
      <c r="VCH4" s="975"/>
      <c r="VCI4" s="975"/>
      <c r="VCJ4" s="975"/>
      <c r="VCK4" s="975"/>
      <c r="VCL4" s="975"/>
      <c r="VCM4" s="975"/>
      <c r="VCN4" s="975"/>
      <c r="VCO4" s="975"/>
      <c r="VCP4" s="975"/>
      <c r="VCQ4" s="975"/>
      <c r="VCR4" s="975"/>
      <c r="VCS4" s="975"/>
      <c r="VCT4" s="975"/>
      <c r="VCU4" s="975"/>
      <c r="VCV4" s="975"/>
      <c r="VCW4" s="975"/>
      <c r="VCX4" s="975"/>
      <c r="VCY4" s="975"/>
      <c r="VCZ4" s="975"/>
      <c r="VDA4" s="975"/>
      <c r="VDB4" s="975"/>
      <c r="VDC4" s="975"/>
      <c r="VDD4" s="975"/>
      <c r="VDE4" s="975"/>
      <c r="VDF4" s="975"/>
      <c r="VDG4" s="975"/>
      <c r="VDH4" s="975"/>
      <c r="VDI4" s="975"/>
      <c r="VDJ4" s="975"/>
      <c r="VDK4" s="975"/>
      <c r="VDL4" s="975"/>
      <c r="VDM4" s="975"/>
      <c r="VDN4" s="975"/>
      <c r="VDO4" s="975"/>
      <c r="VDP4" s="975"/>
      <c r="VDQ4" s="975"/>
      <c r="VDR4" s="975"/>
      <c r="VDS4" s="975"/>
      <c r="VDT4" s="975"/>
      <c r="VDU4" s="975"/>
      <c r="VDV4" s="975"/>
      <c r="VDW4" s="975"/>
      <c r="VDX4" s="975"/>
      <c r="VDY4" s="975"/>
      <c r="VDZ4" s="975"/>
      <c r="VEA4" s="975"/>
      <c r="VEB4" s="975"/>
      <c r="VEC4" s="975"/>
      <c r="VED4" s="975"/>
      <c r="VEE4" s="975"/>
      <c r="VEF4" s="975"/>
      <c r="VEG4" s="975"/>
      <c r="VEH4" s="975"/>
      <c r="VEI4" s="975"/>
      <c r="VEJ4" s="975"/>
      <c r="VEK4" s="975"/>
      <c r="VEL4" s="975"/>
      <c r="VEM4" s="975"/>
      <c r="VEN4" s="975"/>
      <c r="VEO4" s="975"/>
      <c r="VEP4" s="975"/>
      <c r="VEQ4" s="975"/>
      <c r="VER4" s="975"/>
      <c r="VES4" s="975"/>
      <c r="VET4" s="975"/>
      <c r="VEU4" s="975"/>
      <c r="VEV4" s="975"/>
      <c r="VEW4" s="975"/>
      <c r="VEX4" s="975"/>
      <c r="VEY4" s="975"/>
      <c r="VEZ4" s="975"/>
      <c r="VFA4" s="975"/>
      <c r="VFB4" s="975"/>
      <c r="VFC4" s="975"/>
      <c r="VFD4" s="975"/>
      <c r="VFE4" s="975"/>
      <c r="VFF4" s="975"/>
      <c r="VFG4" s="975"/>
      <c r="VFH4" s="975"/>
      <c r="VFI4" s="975"/>
      <c r="VFJ4" s="975"/>
      <c r="VFK4" s="975"/>
      <c r="VFL4" s="975"/>
      <c r="VFM4" s="975"/>
      <c r="VFN4" s="975"/>
      <c r="VFO4" s="975"/>
      <c r="VFP4" s="975"/>
      <c r="VFQ4" s="975"/>
      <c r="VFR4" s="975"/>
      <c r="VFS4" s="975"/>
      <c r="VFT4" s="975"/>
      <c r="VFU4" s="975"/>
      <c r="VFV4" s="975"/>
      <c r="VFW4" s="975"/>
      <c r="VFX4" s="975"/>
      <c r="VFY4" s="975"/>
      <c r="VFZ4" s="975"/>
      <c r="VGA4" s="975"/>
      <c r="VGB4" s="975"/>
      <c r="VGC4" s="975"/>
      <c r="VGD4" s="975"/>
      <c r="VGE4" s="975"/>
      <c r="VGF4" s="975"/>
      <c r="VGG4" s="975"/>
      <c r="VGH4" s="975"/>
      <c r="VGI4" s="975"/>
      <c r="VGJ4" s="975"/>
      <c r="VGK4" s="975"/>
      <c r="VGL4" s="975"/>
      <c r="VGM4" s="975"/>
      <c r="VGN4" s="975"/>
      <c r="VGO4" s="975"/>
      <c r="VGP4" s="975"/>
      <c r="VGQ4" s="975"/>
      <c r="VGR4" s="975"/>
      <c r="VGS4" s="975"/>
      <c r="VGT4" s="975"/>
      <c r="VGU4" s="975"/>
      <c r="VGV4" s="975"/>
      <c r="VGW4" s="975"/>
      <c r="VGX4" s="975"/>
      <c r="VGY4" s="975"/>
      <c r="VGZ4" s="975"/>
      <c r="VHA4" s="975"/>
      <c r="VHB4" s="975"/>
      <c r="VHC4" s="975"/>
      <c r="VHD4" s="975"/>
      <c r="VHE4" s="975"/>
      <c r="VHF4" s="975"/>
      <c r="VHG4" s="975"/>
      <c r="VHH4" s="975"/>
      <c r="VHI4" s="975"/>
      <c r="VHJ4" s="975"/>
      <c r="VHK4" s="975"/>
      <c r="VHL4" s="975"/>
      <c r="VHM4" s="975"/>
      <c r="VHN4" s="975"/>
      <c r="VHO4" s="975"/>
      <c r="VHP4" s="975"/>
      <c r="VHQ4" s="975"/>
      <c r="VHR4" s="975"/>
      <c r="VHS4" s="975"/>
      <c r="VHT4" s="975"/>
      <c r="VHU4" s="975"/>
      <c r="VHV4" s="975"/>
      <c r="VHW4" s="975"/>
      <c r="VHX4" s="975"/>
      <c r="VHY4" s="975"/>
      <c r="VHZ4" s="975"/>
      <c r="VIA4" s="975"/>
      <c r="VIB4" s="975"/>
      <c r="VIC4" s="975"/>
      <c r="VID4" s="975"/>
      <c r="VIE4" s="975"/>
      <c r="VIF4" s="975"/>
      <c r="VIG4" s="975"/>
      <c r="VIH4" s="975"/>
      <c r="VII4" s="975"/>
      <c r="VIJ4" s="975"/>
      <c r="VIK4" s="975"/>
      <c r="VIL4" s="975"/>
      <c r="VIM4" s="975"/>
      <c r="VIN4" s="975"/>
      <c r="VIO4" s="975"/>
      <c r="VIP4" s="975"/>
      <c r="VIQ4" s="975"/>
      <c r="VIR4" s="975"/>
      <c r="VIS4" s="975"/>
      <c r="VIT4" s="975"/>
      <c r="VIU4" s="975"/>
      <c r="VIV4" s="975"/>
      <c r="VIW4" s="975"/>
      <c r="VIX4" s="975"/>
      <c r="VIY4" s="975"/>
      <c r="VIZ4" s="975"/>
      <c r="VJA4" s="975"/>
      <c r="VJB4" s="975"/>
      <c r="VJC4" s="975"/>
      <c r="VJD4" s="975"/>
      <c r="VJE4" s="975"/>
      <c r="VJF4" s="975"/>
      <c r="VJG4" s="975"/>
      <c r="VJH4" s="975"/>
      <c r="VJI4" s="975"/>
      <c r="VJJ4" s="975"/>
      <c r="VJK4" s="975"/>
      <c r="VJL4" s="975"/>
      <c r="VJM4" s="975"/>
      <c r="VJN4" s="975"/>
      <c r="VJO4" s="975"/>
      <c r="VJP4" s="975"/>
      <c r="VJQ4" s="975"/>
      <c r="VJR4" s="975"/>
      <c r="VJS4" s="975"/>
      <c r="VJT4" s="975"/>
      <c r="VJU4" s="975"/>
      <c r="VJV4" s="975"/>
      <c r="VJW4" s="975"/>
      <c r="VJX4" s="975"/>
      <c r="VJY4" s="975"/>
      <c r="VJZ4" s="975"/>
      <c r="VKA4" s="975"/>
      <c r="VKB4" s="975"/>
      <c r="VKC4" s="975"/>
      <c r="VKD4" s="975"/>
      <c r="VKE4" s="975"/>
      <c r="VKF4" s="975"/>
      <c r="VKG4" s="975"/>
      <c r="VKH4" s="975"/>
      <c r="VKI4" s="975"/>
      <c r="VKJ4" s="975"/>
      <c r="VKK4" s="975"/>
      <c r="VKL4" s="975"/>
      <c r="VKM4" s="975"/>
      <c r="VKN4" s="975"/>
      <c r="VKO4" s="975"/>
      <c r="VKP4" s="975"/>
      <c r="VKQ4" s="975"/>
      <c r="VKR4" s="975"/>
      <c r="VKS4" s="975"/>
      <c r="VKT4" s="975"/>
      <c r="VKU4" s="975"/>
      <c r="VKV4" s="975"/>
      <c r="VKW4" s="975"/>
      <c r="VKX4" s="975"/>
      <c r="VKY4" s="975"/>
      <c r="VKZ4" s="975"/>
      <c r="VLA4" s="975"/>
      <c r="VLB4" s="975"/>
      <c r="VLC4" s="975"/>
      <c r="VLD4" s="975"/>
      <c r="VLE4" s="975"/>
      <c r="VLF4" s="975"/>
      <c r="VLG4" s="975"/>
      <c r="VLH4" s="975"/>
      <c r="VLI4" s="975"/>
      <c r="VLJ4" s="975"/>
      <c r="VLK4" s="975"/>
      <c r="VLL4" s="975"/>
      <c r="VLM4" s="975"/>
      <c r="VLN4" s="975"/>
      <c r="VLO4" s="975"/>
      <c r="VLP4" s="975"/>
      <c r="VLQ4" s="975"/>
      <c r="VLR4" s="975"/>
      <c r="VLS4" s="975"/>
      <c r="VLT4" s="975"/>
      <c r="VLU4" s="975"/>
      <c r="VLV4" s="975"/>
      <c r="VLW4" s="975"/>
      <c r="VLX4" s="975"/>
      <c r="VLY4" s="975"/>
      <c r="VLZ4" s="975"/>
      <c r="VMA4" s="975"/>
      <c r="VMB4" s="975"/>
      <c r="VMC4" s="975"/>
      <c r="VMD4" s="975"/>
      <c r="VME4" s="975"/>
      <c r="VMF4" s="975"/>
      <c r="VMG4" s="975"/>
      <c r="VMH4" s="975"/>
      <c r="VMI4" s="975"/>
      <c r="VMJ4" s="975"/>
      <c r="VMK4" s="975"/>
      <c r="VML4" s="975"/>
      <c r="VMM4" s="975"/>
      <c r="VMN4" s="975"/>
      <c r="VMO4" s="975"/>
      <c r="VMP4" s="975"/>
      <c r="VMQ4" s="975"/>
      <c r="VMR4" s="975"/>
      <c r="VMS4" s="975"/>
      <c r="VMT4" s="975"/>
      <c r="VMU4" s="975"/>
      <c r="VMV4" s="975"/>
      <c r="VMW4" s="975"/>
      <c r="VMX4" s="975"/>
      <c r="VMY4" s="975"/>
      <c r="VMZ4" s="975"/>
      <c r="VNA4" s="975"/>
      <c r="VNB4" s="975"/>
      <c r="VNC4" s="975"/>
      <c r="VND4" s="975"/>
      <c r="VNE4" s="975"/>
      <c r="VNF4" s="975"/>
      <c r="VNG4" s="975"/>
      <c r="VNH4" s="975"/>
      <c r="VNI4" s="975"/>
      <c r="VNJ4" s="975"/>
      <c r="VNK4" s="975"/>
      <c r="VNL4" s="975"/>
      <c r="VNM4" s="975"/>
      <c r="VNN4" s="975"/>
      <c r="VNO4" s="975"/>
      <c r="VNP4" s="975"/>
      <c r="VNQ4" s="975"/>
      <c r="VNR4" s="975"/>
      <c r="VNS4" s="975"/>
      <c r="VNT4" s="975"/>
      <c r="VNU4" s="975"/>
      <c r="VNV4" s="975"/>
      <c r="VNW4" s="975"/>
      <c r="VNX4" s="975"/>
      <c r="VNY4" s="975"/>
      <c r="VNZ4" s="975"/>
      <c r="VOA4" s="975"/>
      <c r="VOB4" s="975"/>
      <c r="VOC4" s="975"/>
      <c r="VOD4" s="975"/>
      <c r="VOE4" s="975"/>
      <c r="VOF4" s="975"/>
      <c r="VOG4" s="975"/>
      <c r="VOH4" s="975"/>
      <c r="VOI4" s="975"/>
      <c r="VOJ4" s="975"/>
      <c r="VOK4" s="975"/>
      <c r="VOL4" s="975"/>
      <c r="VOM4" s="975"/>
      <c r="VON4" s="975"/>
      <c r="VOO4" s="975"/>
      <c r="VOP4" s="975"/>
      <c r="VOQ4" s="975"/>
      <c r="VOR4" s="975"/>
      <c r="VOS4" s="975"/>
      <c r="VOT4" s="975"/>
      <c r="VOU4" s="975"/>
      <c r="VOV4" s="975"/>
      <c r="VOW4" s="975"/>
      <c r="VOX4" s="975"/>
      <c r="VOY4" s="975"/>
      <c r="VOZ4" s="975"/>
      <c r="VPA4" s="975"/>
      <c r="VPB4" s="975"/>
      <c r="VPC4" s="975"/>
      <c r="VPD4" s="975"/>
      <c r="VPE4" s="975"/>
      <c r="VPF4" s="975"/>
      <c r="VPG4" s="975"/>
      <c r="VPH4" s="975"/>
      <c r="VPI4" s="975"/>
      <c r="VPJ4" s="975"/>
      <c r="VPK4" s="975"/>
      <c r="VPL4" s="975"/>
      <c r="VPM4" s="975"/>
      <c r="VPN4" s="975"/>
      <c r="VPO4" s="975"/>
      <c r="VPP4" s="975"/>
      <c r="VPQ4" s="975"/>
      <c r="VPR4" s="975"/>
      <c r="VPS4" s="975"/>
      <c r="VPT4" s="975"/>
      <c r="VPU4" s="975"/>
      <c r="VPV4" s="975"/>
      <c r="VPW4" s="975"/>
      <c r="VPX4" s="975"/>
      <c r="VPY4" s="975"/>
      <c r="VPZ4" s="975"/>
      <c r="VQA4" s="975"/>
      <c r="VQB4" s="975"/>
      <c r="VQC4" s="975"/>
      <c r="VQD4" s="975"/>
      <c r="VQE4" s="975"/>
      <c r="VQF4" s="975"/>
      <c r="VQG4" s="975"/>
      <c r="VQH4" s="975"/>
      <c r="VQI4" s="975"/>
      <c r="VQJ4" s="975"/>
      <c r="VQK4" s="975"/>
      <c r="VQL4" s="975"/>
      <c r="VQM4" s="975"/>
      <c r="VQN4" s="975"/>
      <c r="VQO4" s="975"/>
      <c r="VQP4" s="975"/>
      <c r="VQQ4" s="975"/>
      <c r="VQR4" s="975"/>
      <c r="VQS4" s="975"/>
      <c r="VQT4" s="975"/>
      <c r="VQU4" s="975"/>
      <c r="VQV4" s="975"/>
      <c r="VQW4" s="975"/>
      <c r="VQX4" s="975"/>
      <c r="VQY4" s="975"/>
      <c r="VQZ4" s="975"/>
      <c r="VRA4" s="975"/>
      <c r="VRB4" s="975"/>
      <c r="VRC4" s="975"/>
      <c r="VRD4" s="975"/>
      <c r="VRE4" s="975"/>
      <c r="VRF4" s="975"/>
      <c r="VRG4" s="975"/>
      <c r="VRH4" s="975"/>
      <c r="VRI4" s="975"/>
      <c r="VRJ4" s="975"/>
      <c r="VRK4" s="975"/>
      <c r="VRL4" s="975"/>
      <c r="VRM4" s="975"/>
      <c r="VRN4" s="975"/>
      <c r="VRO4" s="975"/>
      <c r="VRP4" s="975"/>
      <c r="VRQ4" s="975"/>
      <c r="VRR4" s="975"/>
      <c r="VRS4" s="975"/>
      <c r="VRT4" s="975"/>
      <c r="VRU4" s="975"/>
      <c r="VRV4" s="975"/>
      <c r="VRW4" s="975"/>
      <c r="VRX4" s="975"/>
      <c r="VRY4" s="975"/>
      <c r="VRZ4" s="975"/>
      <c r="VSA4" s="975"/>
      <c r="VSB4" s="975"/>
      <c r="VSC4" s="975"/>
      <c r="VSD4" s="975"/>
      <c r="VSE4" s="975"/>
      <c r="VSF4" s="975"/>
      <c r="VSG4" s="975"/>
      <c r="VSH4" s="975"/>
      <c r="VSI4" s="975"/>
      <c r="VSJ4" s="975"/>
      <c r="VSK4" s="975"/>
      <c r="VSL4" s="975"/>
      <c r="VSM4" s="975"/>
      <c r="VSN4" s="975"/>
      <c r="VSO4" s="975"/>
      <c r="VSP4" s="975"/>
      <c r="VSQ4" s="975"/>
      <c r="VSR4" s="975"/>
      <c r="VSS4" s="975"/>
      <c r="VST4" s="975"/>
      <c r="VSU4" s="975"/>
      <c r="VSV4" s="975"/>
      <c r="VSW4" s="975"/>
      <c r="VSX4" s="975"/>
      <c r="VSY4" s="975"/>
      <c r="VSZ4" s="975"/>
      <c r="VTA4" s="975"/>
      <c r="VTB4" s="975"/>
      <c r="VTC4" s="975"/>
      <c r="VTD4" s="975"/>
      <c r="VTE4" s="975"/>
      <c r="VTF4" s="975"/>
      <c r="VTG4" s="975"/>
      <c r="VTH4" s="975"/>
      <c r="VTI4" s="975"/>
      <c r="VTJ4" s="975"/>
      <c r="VTK4" s="975"/>
      <c r="VTL4" s="975"/>
      <c r="VTM4" s="975"/>
      <c r="VTN4" s="975"/>
      <c r="VTO4" s="975"/>
      <c r="VTP4" s="975"/>
      <c r="VTQ4" s="975"/>
      <c r="VTR4" s="975"/>
      <c r="VTS4" s="975"/>
      <c r="VTT4" s="975"/>
      <c r="VTU4" s="975"/>
      <c r="VTV4" s="975"/>
      <c r="VTW4" s="975"/>
      <c r="VTX4" s="975"/>
      <c r="VTY4" s="975"/>
      <c r="VTZ4" s="975"/>
      <c r="VUA4" s="975"/>
      <c r="VUB4" s="975"/>
      <c r="VUC4" s="975"/>
      <c r="VUD4" s="975"/>
      <c r="VUE4" s="975"/>
      <c r="VUF4" s="975"/>
      <c r="VUG4" s="975"/>
      <c r="VUH4" s="975"/>
      <c r="VUI4" s="975"/>
      <c r="VUJ4" s="975"/>
      <c r="VUK4" s="975"/>
      <c r="VUL4" s="975"/>
      <c r="VUM4" s="975"/>
      <c r="VUN4" s="975"/>
      <c r="VUO4" s="975"/>
      <c r="VUP4" s="975"/>
      <c r="VUQ4" s="975"/>
      <c r="VUR4" s="975"/>
      <c r="VUS4" s="975"/>
      <c r="VUT4" s="975"/>
      <c r="VUU4" s="975"/>
      <c r="VUV4" s="975"/>
      <c r="VUW4" s="975"/>
      <c r="VUX4" s="975"/>
      <c r="VUY4" s="975"/>
      <c r="VUZ4" s="975"/>
      <c r="VVA4" s="975"/>
      <c r="VVB4" s="975"/>
      <c r="VVC4" s="975"/>
      <c r="VVD4" s="975"/>
      <c r="VVE4" s="975"/>
      <c r="VVF4" s="975"/>
      <c r="VVG4" s="975"/>
      <c r="VVH4" s="975"/>
      <c r="VVI4" s="975"/>
      <c r="VVJ4" s="975"/>
      <c r="VVK4" s="975"/>
      <c r="VVL4" s="975"/>
      <c r="VVM4" s="975"/>
      <c r="VVN4" s="975"/>
      <c r="VVO4" s="975"/>
      <c r="VVP4" s="975"/>
      <c r="VVQ4" s="975"/>
      <c r="VVR4" s="975"/>
      <c r="VVS4" s="975"/>
      <c r="VVT4" s="975"/>
      <c r="VVU4" s="975"/>
      <c r="VVV4" s="975"/>
      <c r="VVW4" s="975"/>
      <c r="VVX4" s="975"/>
      <c r="VVY4" s="975"/>
      <c r="VVZ4" s="975"/>
      <c r="VWA4" s="975"/>
      <c r="VWB4" s="975"/>
      <c r="VWC4" s="975"/>
      <c r="VWD4" s="975"/>
      <c r="VWE4" s="975"/>
      <c r="VWF4" s="975"/>
      <c r="VWG4" s="975"/>
      <c r="VWH4" s="975"/>
      <c r="VWI4" s="975"/>
      <c r="VWJ4" s="975"/>
      <c r="VWK4" s="975"/>
      <c r="VWL4" s="975"/>
      <c r="VWM4" s="975"/>
      <c r="VWN4" s="975"/>
      <c r="VWO4" s="975"/>
      <c r="VWP4" s="975"/>
      <c r="VWQ4" s="975"/>
      <c r="VWR4" s="975"/>
      <c r="VWS4" s="975"/>
      <c r="VWT4" s="975"/>
      <c r="VWU4" s="975"/>
      <c r="VWV4" s="975"/>
      <c r="VWW4" s="975"/>
      <c r="VWX4" s="975"/>
      <c r="VWY4" s="975"/>
      <c r="VWZ4" s="975"/>
      <c r="VXA4" s="975"/>
      <c r="VXB4" s="975"/>
      <c r="VXC4" s="975"/>
      <c r="VXD4" s="975"/>
      <c r="VXE4" s="975"/>
      <c r="VXF4" s="975"/>
      <c r="VXG4" s="975"/>
      <c r="VXH4" s="975"/>
      <c r="VXI4" s="975"/>
      <c r="VXJ4" s="975"/>
      <c r="VXK4" s="975"/>
      <c r="VXL4" s="975"/>
      <c r="VXM4" s="975"/>
      <c r="VXN4" s="975"/>
      <c r="VXO4" s="975"/>
      <c r="VXP4" s="975"/>
      <c r="VXQ4" s="975"/>
      <c r="VXR4" s="975"/>
      <c r="VXS4" s="975"/>
      <c r="VXT4" s="975"/>
      <c r="VXU4" s="975"/>
      <c r="VXV4" s="975"/>
      <c r="VXW4" s="975"/>
      <c r="VXX4" s="975"/>
      <c r="VXY4" s="975"/>
      <c r="VXZ4" s="975"/>
      <c r="VYA4" s="975"/>
      <c r="VYB4" s="975"/>
      <c r="VYC4" s="975"/>
      <c r="VYD4" s="975"/>
      <c r="VYE4" s="975"/>
      <c r="VYF4" s="975"/>
      <c r="VYG4" s="975"/>
      <c r="VYH4" s="975"/>
      <c r="VYI4" s="975"/>
      <c r="VYJ4" s="975"/>
      <c r="VYK4" s="975"/>
      <c r="VYL4" s="975"/>
      <c r="VYM4" s="975"/>
      <c r="VYN4" s="975"/>
      <c r="VYO4" s="975"/>
      <c r="VYP4" s="975"/>
      <c r="VYQ4" s="975"/>
      <c r="VYR4" s="975"/>
      <c r="VYS4" s="975"/>
      <c r="VYT4" s="975"/>
      <c r="VYU4" s="975"/>
      <c r="VYV4" s="975"/>
      <c r="VYW4" s="975"/>
      <c r="VYX4" s="975"/>
      <c r="VYY4" s="975"/>
      <c r="VYZ4" s="975"/>
      <c r="VZA4" s="975"/>
      <c r="VZB4" s="975"/>
      <c r="VZC4" s="975"/>
      <c r="VZD4" s="975"/>
      <c r="VZE4" s="975"/>
      <c r="VZF4" s="975"/>
      <c r="VZG4" s="975"/>
      <c r="VZH4" s="975"/>
      <c r="VZI4" s="975"/>
      <c r="VZJ4" s="975"/>
      <c r="VZK4" s="975"/>
      <c r="VZL4" s="975"/>
      <c r="VZM4" s="975"/>
      <c r="VZN4" s="975"/>
      <c r="VZO4" s="975"/>
      <c r="VZP4" s="975"/>
      <c r="VZQ4" s="975"/>
      <c r="VZR4" s="975"/>
      <c r="VZS4" s="975"/>
      <c r="VZT4" s="975"/>
      <c r="VZU4" s="975"/>
      <c r="VZV4" s="975"/>
      <c r="VZW4" s="975"/>
      <c r="VZX4" s="975"/>
      <c r="VZY4" s="975"/>
      <c r="VZZ4" s="975"/>
      <c r="WAA4" s="975"/>
      <c r="WAB4" s="975"/>
      <c r="WAC4" s="975"/>
      <c r="WAD4" s="975"/>
      <c r="WAE4" s="975"/>
      <c r="WAF4" s="975"/>
      <c r="WAG4" s="975"/>
      <c r="WAH4" s="975"/>
      <c r="WAI4" s="975"/>
      <c r="WAJ4" s="975"/>
      <c r="WAK4" s="975"/>
      <c r="WAL4" s="975"/>
      <c r="WAM4" s="975"/>
      <c r="WAN4" s="975"/>
      <c r="WAO4" s="975"/>
      <c r="WAP4" s="975"/>
      <c r="WAQ4" s="975"/>
      <c r="WAR4" s="975"/>
      <c r="WAS4" s="975"/>
      <c r="WAT4" s="975"/>
      <c r="WAU4" s="975"/>
      <c r="WAV4" s="975"/>
      <c r="WAW4" s="975"/>
      <c r="WAX4" s="975"/>
      <c r="WAY4" s="975"/>
      <c r="WAZ4" s="975"/>
      <c r="WBA4" s="975"/>
      <c r="WBB4" s="975"/>
      <c r="WBC4" s="975"/>
      <c r="WBD4" s="975"/>
      <c r="WBE4" s="975"/>
      <c r="WBF4" s="975"/>
      <c r="WBG4" s="975"/>
      <c r="WBH4" s="975"/>
      <c r="WBI4" s="975"/>
      <c r="WBJ4" s="975"/>
      <c r="WBK4" s="975"/>
      <c r="WBL4" s="975"/>
      <c r="WBM4" s="975"/>
      <c r="WBN4" s="975"/>
      <c r="WBO4" s="975"/>
      <c r="WBP4" s="975"/>
      <c r="WBQ4" s="975"/>
      <c r="WBR4" s="975"/>
      <c r="WBS4" s="975"/>
      <c r="WBT4" s="975"/>
      <c r="WBU4" s="975"/>
      <c r="WBV4" s="975"/>
      <c r="WBW4" s="975"/>
      <c r="WBX4" s="975"/>
      <c r="WBY4" s="975"/>
      <c r="WBZ4" s="975"/>
      <c r="WCA4" s="975"/>
      <c r="WCB4" s="975"/>
      <c r="WCC4" s="975"/>
      <c r="WCD4" s="975"/>
      <c r="WCE4" s="975"/>
      <c r="WCF4" s="975"/>
      <c r="WCG4" s="975"/>
      <c r="WCH4" s="975"/>
      <c r="WCI4" s="975"/>
      <c r="WCJ4" s="975"/>
      <c r="WCK4" s="975"/>
      <c r="WCL4" s="975"/>
      <c r="WCM4" s="975"/>
      <c r="WCN4" s="975"/>
      <c r="WCO4" s="975"/>
      <c r="WCP4" s="975"/>
      <c r="WCQ4" s="975"/>
      <c r="WCR4" s="975"/>
      <c r="WCS4" s="975"/>
      <c r="WCT4" s="975"/>
      <c r="WCU4" s="975"/>
      <c r="WCV4" s="975"/>
      <c r="WCW4" s="975"/>
      <c r="WCX4" s="975"/>
      <c r="WCY4" s="975"/>
      <c r="WCZ4" s="975"/>
      <c r="WDA4" s="975"/>
      <c r="WDB4" s="975"/>
      <c r="WDC4" s="975"/>
      <c r="WDD4" s="975"/>
      <c r="WDE4" s="975"/>
      <c r="WDF4" s="975"/>
      <c r="WDG4" s="975"/>
      <c r="WDH4" s="975"/>
      <c r="WDI4" s="975"/>
      <c r="WDJ4" s="975"/>
      <c r="WDK4" s="975"/>
      <c r="WDL4" s="975"/>
      <c r="WDM4" s="975"/>
      <c r="WDN4" s="975"/>
      <c r="WDO4" s="975"/>
      <c r="WDP4" s="975"/>
      <c r="WDQ4" s="975"/>
      <c r="WDR4" s="975"/>
      <c r="WDS4" s="975"/>
      <c r="WDT4" s="975"/>
      <c r="WDU4" s="975"/>
      <c r="WDV4" s="975"/>
      <c r="WDW4" s="975"/>
      <c r="WDX4" s="975"/>
      <c r="WDY4" s="975"/>
      <c r="WDZ4" s="975"/>
      <c r="WEA4" s="975"/>
      <c r="WEB4" s="975"/>
      <c r="WEC4" s="975"/>
      <c r="WED4" s="975"/>
      <c r="WEE4" s="975"/>
      <c r="WEF4" s="975"/>
      <c r="WEG4" s="975"/>
      <c r="WEH4" s="975"/>
      <c r="WEI4" s="975"/>
      <c r="WEJ4" s="975"/>
      <c r="WEK4" s="975"/>
      <c r="WEL4" s="975"/>
      <c r="WEM4" s="975"/>
      <c r="WEN4" s="975"/>
      <c r="WEO4" s="975"/>
      <c r="WEP4" s="975"/>
      <c r="WEQ4" s="975"/>
      <c r="WER4" s="975"/>
      <c r="WES4" s="975"/>
      <c r="WET4" s="975"/>
      <c r="WEU4" s="975"/>
      <c r="WEV4" s="975"/>
      <c r="WEW4" s="975"/>
      <c r="WEX4" s="975"/>
      <c r="WEY4" s="975"/>
      <c r="WEZ4" s="975"/>
      <c r="WFA4" s="975"/>
      <c r="WFB4" s="975"/>
      <c r="WFC4" s="975"/>
      <c r="WFD4" s="975"/>
      <c r="WFE4" s="975"/>
      <c r="WFF4" s="975"/>
      <c r="WFG4" s="975"/>
      <c r="WFH4" s="975"/>
      <c r="WFI4" s="975"/>
      <c r="WFJ4" s="975"/>
      <c r="WFK4" s="975"/>
      <c r="WFL4" s="975"/>
      <c r="WFM4" s="975"/>
      <c r="WFN4" s="975"/>
      <c r="WFO4" s="975"/>
      <c r="WFP4" s="975"/>
      <c r="WFQ4" s="975"/>
      <c r="WFR4" s="975"/>
      <c r="WFS4" s="975"/>
      <c r="WFT4" s="975"/>
      <c r="WFU4" s="975"/>
      <c r="WFV4" s="975"/>
      <c r="WFW4" s="975"/>
      <c r="WFX4" s="975"/>
      <c r="WFY4" s="975"/>
      <c r="WFZ4" s="975"/>
      <c r="WGA4" s="975"/>
      <c r="WGB4" s="975"/>
      <c r="WGC4" s="975"/>
      <c r="WGD4" s="975"/>
      <c r="WGE4" s="975"/>
      <c r="WGF4" s="975"/>
      <c r="WGG4" s="975"/>
      <c r="WGH4" s="975"/>
      <c r="WGI4" s="975"/>
      <c r="WGJ4" s="975"/>
      <c r="WGK4" s="975"/>
      <c r="WGL4" s="975"/>
      <c r="WGM4" s="975"/>
      <c r="WGN4" s="975"/>
      <c r="WGO4" s="975"/>
      <c r="WGP4" s="975"/>
      <c r="WGQ4" s="975"/>
      <c r="WGR4" s="975"/>
      <c r="WGS4" s="975"/>
      <c r="WGT4" s="975"/>
      <c r="WGU4" s="975"/>
      <c r="WGV4" s="975"/>
      <c r="WGW4" s="975"/>
      <c r="WGX4" s="975"/>
      <c r="WGY4" s="975"/>
      <c r="WGZ4" s="975"/>
      <c r="WHA4" s="975"/>
      <c r="WHB4" s="975"/>
      <c r="WHC4" s="975"/>
      <c r="WHD4" s="975"/>
      <c r="WHE4" s="975"/>
      <c r="WHF4" s="975"/>
      <c r="WHG4" s="975"/>
      <c r="WHH4" s="975"/>
      <c r="WHI4" s="975"/>
      <c r="WHJ4" s="975"/>
      <c r="WHK4" s="975"/>
      <c r="WHL4" s="975"/>
      <c r="WHM4" s="975"/>
      <c r="WHN4" s="975"/>
      <c r="WHO4" s="975"/>
      <c r="WHP4" s="975"/>
      <c r="WHQ4" s="975"/>
      <c r="WHR4" s="975"/>
      <c r="WHS4" s="975"/>
      <c r="WHT4" s="975"/>
      <c r="WHU4" s="975"/>
      <c r="WHV4" s="975"/>
      <c r="WHW4" s="975"/>
      <c r="WHX4" s="975"/>
      <c r="WHY4" s="975"/>
      <c r="WHZ4" s="975"/>
      <c r="WIA4" s="975"/>
      <c r="WIB4" s="975"/>
      <c r="WIC4" s="975"/>
      <c r="WID4" s="975"/>
      <c r="WIE4" s="975"/>
      <c r="WIF4" s="975"/>
      <c r="WIG4" s="975"/>
      <c r="WIH4" s="975"/>
      <c r="WII4" s="975"/>
      <c r="WIJ4" s="975"/>
      <c r="WIK4" s="975"/>
      <c r="WIL4" s="975"/>
      <c r="WIM4" s="975"/>
      <c r="WIN4" s="975"/>
      <c r="WIO4" s="975"/>
      <c r="WIP4" s="975"/>
      <c r="WIQ4" s="975"/>
      <c r="WIR4" s="975"/>
      <c r="WIS4" s="975"/>
      <c r="WIT4" s="975"/>
      <c r="WIU4" s="975"/>
      <c r="WIV4" s="975"/>
      <c r="WIW4" s="975"/>
      <c r="WIX4" s="975"/>
      <c r="WIY4" s="975"/>
      <c r="WIZ4" s="975"/>
      <c r="WJA4" s="975"/>
      <c r="WJB4" s="975"/>
      <c r="WJC4" s="975"/>
      <c r="WJD4" s="975"/>
      <c r="WJE4" s="975"/>
      <c r="WJF4" s="975"/>
      <c r="WJG4" s="975"/>
      <c r="WJH4" s="975"/>
      <c r="WJI4" s="975"/>
      <c r="WJJ4" s="975"/>
      <c r="WJK4" s="975"/>
      <c r="WJL4" s="975"/>
      <c r="WJM4" s="975"/>
      <c r="WJN4" s="975"/>
      <c r="WJO4" s="975"/>
      <c r="WJP4" s="975"/>
      <c r="WJQ4" s="975"/>
      <c r="WJR4" s="975"/>
      <c r="WJS4" s="975"/>
      <c r="WJT4" s="975"/>
      <c r="WJU4" s="975"/>
      <c r="WJV4" s="975"/>
      <c r="WJW4" s="975"/>
      <c r="WJX4" s="975"/>
      <c r="WJY4" s="975"/>
      <c r="WJZ4" s="975"/>
      <c r="WKA4" s="975"/>
      <c r="WKB4" s="975"/>
      <c r="WKC4" s="975"/>
      <c r="WKD4" s="975"/>
      <c r="WKE4" s="975"/>
      <c r="WKF4" s="975"/>
      <c r="WKG4" s="975"/>
      <c r="WKH4" s="975"/>
      <c r="WKI4" s="975"/>
      <c r="WKJ4" s="975"/>
      <c r="WKK4" s="975"/>
      <c r="WKL4" s="975"/>
      <c r="WKM4" s="975"/>
      <c r="WKN4" s="975"/>
      <c r="WKO4" s="975"/>
      <c r="WKP4" s="975"/>
      <c r="WKQ4" s="975"/>
      <c r="WKR4" s="975"/>
      <c r="WKS4" s="975"/>
      <c r="WKT4" s="975"/>
      <c r="WKU4" s="975"/>
      <c r="WKV4" s="975"/>
      <c r="WKW4" s="975"/>
      <c r="WKX4" s="975"/>
      <c r="WKY4" s="975"/>
      <c r="WKZ4" s="975"/>
      <c r="WLA4" s="975"/>
      <c r="WLB4" s="975"/>
      <c r="WLC4" s="975"/>
      <c r="WLD4" s="975"/>
      <c r="WLE4" s="975"/>
      <c r="WLF4" s="975"/>
      <c r="WLG4" s="975"/>
      <c r="WLH4" s="975"/>
      <c r="WLI4" s="975"/>
      <c r="WLJ4" s="975"/>
      <c r="WLK4" s="975"/>
      <c r="WLL4" s="975"/>
      <c r="WLM4" s="975"/>
      <c r="WLN4" s="975"/>
      <c r="WLO4" s="975"/>
      <c r="WLP4" s="975"/>
      <c r="WLQ4" s="975"/>
      <c r="WLR4" s="975"/>
      <c r="WLS4" s="975"/>
      <c r="WLT4" s="975"/>
      <c r="WLU4" s="975"/>
      <c r="WLV4" s="975"/>
      <c r="WLW4" s="975"/>
      <c r="WLX4" s="975"/>
      <c r="WLY4" s="975"/>
      <c r="WLZ4" s="975"/>
      <c r="WMA4" s="975"/>
      <c r="WMB4" s="975"/>
      <c r="WMC4" s="975"/>
      <c r="WMD4" s="975"/>
      <c r="WME4" s="975"/>
      <c r="WMF4" s="975"/>
      <c r="WMG4" s="975"/>
      <c r="WMH4" s="975"/>
      <c r="WMI4" s="975"/>
      <c r="WMJ4" s="975"/>
      <c r="WMK4" s="975"/>
      <c r="WML4" s="975"/>
      <c r="WMM4" s="975"/>
      <c r="WMN4" s="975"/>
      <c r="WMO4" s="975"/>
      <c r="WMP4" s="975"/>
      <c r="WMQ4" s="975"/>
      <c r="WMR4" s="975"/>
      <c r="WMS4" s="975"/>
      <c r="WMT4" s="975"/>
      <c r="WMU4" s="975"/>
      <c r="WMV4" s="975"/>
      <c r="WMW4" s="975"/>
      <c r="WMX4" s="975"/>
      <c r="WMY4" s="975"/>
      <c r="WMZ4" s="975"/>
      <c r="WNA4" s="975"/>
      <c r="WNB4" s="975"/>
      <c r="WNC4" s="975"/>
      <c r="WND4" s="975"/>
      <c r="WNE4" s="975"/>
      <c r="WNF4" s="975"/>
      <c r="WNG4" s="975"/>
      <c r="WNH4" s="975"/>
      <c r="WNI4" s="975"/>
      <c r="WNJ4" s="975"/>
      <c r="WNK4" s="975"/>
      <c r="WNL4" s="975"/>
      <c r="WNM4" s="975"/>
      <c r="WNN4" s="975"/>
      <c r="WNO4" s="975"/>
      <c r="WNP4" s="975"/>
      <c r="WNQ4" s="975"/>
      <c r="WNR4" s="975"/>
      <c r="WNS4" s="975"/>
      <c r="WNT4" s="975"/>
      <c r="WNU4" s="975"/>
      <c r="WNV4" s="975"/>
      <c r="WNW4" s="975"/>
      <c r="WNX4" s="975"/>
      <c r="WNY4" s="975"/>
      <c r="WNZ4" s="975"/>
      <c r="WOA4" s="975"/>
      <c r="WOB4" s="975"/>
      <c r="WOC4" s="975"/>
      <c r="WOD4" s="975"/>
      <c r="WOE4" s="975"/>
      <c r="WOF4" s="975"/>
      <c r="WOG4" s="975"/>
      <c r="WOH4" s="975"/>
      <c r="WOI4" s="975"/>
      <c r="WOJ4" s="975"/>
      <c r="WOK4" s="975"/>
      <c r="WOL4" s="975"/>
      <c r="WOM4" s="975"/>
      <c r="WON4" s="975"/>
      <c r="WOO4" s="975"/>
      <c r="WOP4" s="975"/>
      <c r="WOQ4" s="975"/>
      <c r="WOR4" s="975"/>
      <c r="WOS4" s="975"/>
      <c r="WOT4" s="975"/>
      <c r="WOU4" s="975"/>
      <c r="WOV4" s="975"/>
      <c r="WOW4" s="975"/>
      <c r="WOX4" s="975"/>
      <c r="WOY4" s="975"/>
      <c r="WOZ4" s="975"/>
      <c r="WPA4" s="975"/>
      <c r="WPB4" s="975"/>
      <c r="WPC4" s="975"/>
      <c r="WPD4" s="975"/>
      <c r="WPE4" s="975"/>
      <c r="WPF4" s="975"/>
      <c r="WPG4" s="975"/>
      <c r="WPH4" s="975"/>
      <c r="WPI4" s="975"/>
      <c r="WPJ4" s="975"/>
      <c r="WPK4" s="975"/>
      <c r="WPL4" s="975"/>
      <c r="WPM4" s="975"/>
      <c r="WPN4" s="975"/>
      <c r="WPO4" s="975"/>
      <c r="WPP4" s="975"/>
      <c r="WPQ4" s="975"/>
      <c r="WPR4" s="975"/>
      <c r="WPS4" s="975"/>
      <c r="WPT4" s="975"/>
      <c r="WPU4" s="975"/>
      <c r="WPV4" s="975"/>
      <c r="WPW4" s="975"/>
      <c r="WPX4" s="975"/>
      <c r="WPY4" s="975"/>
      <c r="WPZ4" s="975"/>
      <c r="WQA4" s="975"/>
      <c r="WQB4" s="975"/>
      <c r="WQC4" s="975"/>
      <c r="WQD4" s="975"/>
      <c r="WQE4" s="975"/>
      <c r="WQF4" s="975"/>
      <c r="WQG4" s="975"/>
      <c r="WQH4" s="975"/>
      <c r="WQI4" s="975"/>
      <c r="WQJ4" s="975"/>
      <c r="WQK4" s="975"/>
      <c r="WQL4" s="975"/>
      <c r="WQM4" s="975"/>
      <c r="WQN4" s="975"/>
      <c r="WQO4" s="975"/>
      <c r="WQP4" s="975"/>
      <c r="WQQ4" s="975"/>
      <c r="WQR4" s="975"/>
      <c r="WQS4" s="975"/>
      <c r="WQT4" s="975"/>
      <c r="WQU4" s="975"/>
      <c r="WQV4" s="975"/>
      <c r="WQW4" s="975"/>
      <c r="WQX4" s="975"/>
      <c r="WQY4" s="975"/>
      <c r="WQZ4" s="975"/>
      <c r="WRA4" s="975"/>
      <c r="WRB4" s="975"/>
      <c r="WRC4" s="975"/>
      <c r="WRD4" s="975"/>
      <c r="WRE4" s="975"/>
      <c r="WRF4" s="975"/>
      <c r="WRG4" s="975"/>
      <c r="WRH4" s="975"/>
      <c r="WRI4" s="975"/>
      <c r="WRJ4" s="975"/>
      <c r="WRK4" s="975"/>
      <c r="WRL4" s="975"/>
      <c r="WRM4" s="975"/>
      <c r="WRN4" s="975"/>
      <c r="WRO4" s="975"/>
      <c r="WRP4" s="975"/>
      <c r="WRQ4" s="975"/>
      <c r="WRR4" s="975"/>
      <c r="WRS4" s="975"/>
      <c r="WRT4" s="975"/>
      <c r="WRU4" s="975"/>
      <c r="WRV4" s="975"/>
      <c r="WRW4" s="975"/>
      <c r="WRX4" s="975"/>
      <c r="WRY4" s="975"/>
      <c r="WRZ4" s="975"/>
      <c r="WSA4" s="975"/>
      <c r="WSB4" s="975"/>
      <c r="WSC4" s="975"/>
      <c r="WSD4" s="975"/>
      <c r="WSE4" s="975"/>
      <c r="WSF4" s="975"/>
      <c r="WSG4" s="975"/>
      <c r="WSH4" s="975"/>
      <c r="WSI4" s="975"/>
      <c r="WSJ4" s="975"/>
      <c r="WSK4" s="975"/>
      <c r="WSL4" s="975"/>
      <c r="WSM4" s="975"/>
      <c r="WSN4" s="975"/>
      <c r="WSO4" s="975"/>
      <c r="WSP4" s="975"/>
      <c r="WSQ4" s="975"/>
      <c r="WSR4" s="975"/>
      <c r="WSS4" s="975"/>
      <c r="WST4" s="975"/>
      <c r="WSU4" s="975"/>
      <c r="WSV4" s="975"/>
      <c r="WSW4" s="975"/>
      <c r="WSX4" s="975"/>
      <c r="WSY4" s="975"/>
      <c r="WSZ4" s="975"/>
      <c r="WTA4" s="975"/>
      <c r="WTB4" s="975"/>
      <c r="WTC4" s="975"/>
      <c r="WTD4" s="975"/>
      <c r="WTE4" s="975"/>
      <c r="WTF4" s="975"/>
      <c r="WTG4" s="975"/>
      <c r="WTH4" s="975"/>
      <c r="WTI4" s="975"/>
      <c r="WTJ4" s="975"/>
      <c r="WTK4" s="975"/>
      <c r="WTL4" s="975"/>
      <c r="WTM4" s="975"/>
      <c r="WTN4" s="975"/>
      <c r="WTO4" s="975"/>
      <c r="WTP4" s="975"/>
      <c r="WTQ4" s="975"/>
      <c r="WTR4" s="975"/>
      <c r="WTS4" s="975"/>
      <c r="WTT4" s="975"/>
      <c r="WTU4" s="975"/>
      <c r="WTV4" s="975"/>
      <c r="WTW4" s="975"/>
      <c r="WTX4" s="975"/>
      <c r="WTY4" s="975"/>
      <c r="WTZ4" s="975"/>
      <c r="WUA4" s="975"/>
      <c r="WUB4" s="975"/>
      <c r="WUC4" s="975"/>
      <c r="WUD4" s="975"/>
      <c r="WUE4" s="975"/>
      <c r="WUF4" s="975"/>
      <c r="WUG4" s="975"/>
      <c r="WUH4" s="975"/>
      <c r="WUI4" s="975"/>
      <c r="WUJ4" s="975"/>
      <c r="WUK4" s="975"/>
      <c r="WUL4" s="975"/>
      <c r="WUM4" s="975"/>
      <c r="WUN4" s="975"/>
      <c r="WUO4" s="975"/>
      <c r="WUP4" s="975"/>
      <c r="WUQ4" s="975"/>
      <c r="WUR4" s="975"/>
      <c r="WUS4" s="975"/>
      <c r="WUT4" s="975"/>
      <c r="WUU4" s="975"/>
      <c r="WUV4" s="975"/>
      <c r="WUW4" s="975"/>
      <c r="WUX4" s="975"/>
      <c r="WUY4" s="975"/>
      <c r="WUZ4" s="975"/>
      <c r="WVA4" s="975"/>
      <c r="WVB4" s="975"/>
      <c r="WVC4" s="975"/>
      <c r="WVD4" s="975"/>
      <c r="WVE4" s="975"/>
      <c r="WVF4" s="975"/>
      <c r="WVG4" s="975"/>
      <c r="WVH4" s="975"/>
      <c r="WVI4" s="975"/>
      <c r="WVJ4" s="975"/>
      <c r="WVK4" s="975"/>
      <c r="WVL4" s="975"/>
      <c r="WVM4" s="975"/>
      <c r="WVN4" s="975"/>
      <c r="WVO4" s="975"/>
      <c r="WVP4" s="975"/>
      <c r="WVQ4" s="975"/>
      <c r="WVR4" s="975"/>
      <c r="WVS4" s="975"/>
      <c r="WVT4" s="975"/>
      <c r="WVU4" s="975"/>
      <c r="WVV4" s="975"/>
      <c r="WVW4" s="975"/>
      <c r="WVX4" s="975"/>
      <c r="WVY4" s="975"/>
      <c r="WVZ4" s="975"/>
      <c r="WWA4" s="975"/>
      <c r="WWB4" s="975"/>
      <c r="WWC4" s="975"/>
      <c r="WWD4" s="975"/>
      <c r="WWE4" s="975"/>
      <c r="WWF4" s="975"/>
      <c r="WWG4" s="975"/>
      <c r="WWH4" s="975"/>
      <c r="WWI4" s="975"/>
      <c r="WWJ4" s="975"/>
      <c r="WWK4" s="975"/>
      <c r="WWL4" s="975"/>
      <c r="WWM4" s="975"/>
      <c r="WWN4" s="975"/>
      <c r="WWO4" s="975"/>
      <c r="WWP4" s="975"/>
      <c r="WWQ4" s="975"/>
      <c r="WWR4" s="975"/>
      <c r="WWS4" s="975"/>
      <c r="WWT4" s="975"/>
      <c r="WWU4" s="975"/>
      <c r="WWV4" s="975"/>
      <c r="WWW4" s="975"/>
      <c r="WWX4" s="975"/>
      <c r="WWY4" s="975"/>
      <c r="WWZ4" s="975"/>
      <c r="WXA4" s="975"/>
      <c r="WXB4" s="975"/>
      <c r="WXC4" s="975"/>
      <c r="WXD4" s="975"/>
      <c r="WXE4" s="975"/>
      <c r="WXF4" s="975"/>
      <c r="WXG4" s="975"/>
      <c r="WXH4" s="975"/>
      <c r="WXI4" s="975"/>
      <c r="WXJ4" s="975"/>
      <c r="WXK4" s="975"/>
      <c r="WXL4" s="975"/>
      <c r="WXM4" s="975"/>
      <c r="WXN4" s="975"/>
      <c r="WXO4" s="975"/>
      <c r="WXP4" s="975"/>
      <c r="WXQ4" s="975"/>
      <c r="WXR4" s="975"/>
      <c r="WXS4" s="975"/>
      <c r="WXT4" s="975"/>
      <c r="WXU4" s="975"/>
      <c r="WXV4" s="975"/>
      <c r="WXW4" s="975"/>
      <c r="WXX4" s="975"/>
      <c r="WXY4" s="975"/>
      <c r="WXZ4" s="975"/>
      <c r="WYA4" s="975"/>
      <c r="WYB4" s="975"/>
      <c r="WYC4" s="975"/>
      <c r="WYD4" s="975"/>
      <c r="WYE4" s="975"/>
      <c r="WYF4" s="975"/>
      <c r="WYG4" s="975"/>
      <c r="WYH4" s="975"/>
      <c r="WYI4" s="975"/>
      <c r="WYJ4" s="975"/>
      <c r="WYK4" s="975"/>
      <c r="WYL4" s="975"/>
      <c r="WYM4" s="975"/>
      <c r="WYN4" s="975"/>
      <c r="WYO4" s="975"/>
      <c r="WYP4" s="975"/>
      <c r="WYQ4" s="975"/>
      <c r="WYR4" s="975"/>
      <c r="WYS4" s="975"/>
      <c r="WYT4" s="975"/>
      <c r="WYU4" s="975"/>
      <c r="WYV4" s="975"/>
      <c r="WYW4" s="975"/>
      <c r="WYX4" s="975"/>
      <c r="WYY4" s="975"/>
      <c r="WYZ4" s="975"/>
      <c r="WZA4" s="975"/>
      <c r="WZB4" s="975"/>
      <c r="WZC4" s="975"/>
      <c r="WZD4" s="975"/>
      <c r="WZE4" s="975"/>
      <c r="WZF4" s="975"/>
      <c r="WZG4" s="975"/>
      <c r="WZH4" s="975"/>
      <c r="WZI4" s="975"/>
      <c r="WZJ4" s="975"/>
      <c r="WZK4" s="975"/>
      <c r="WZL4" s="975"/>
      <c r="WZM4" s="975"/>
      <c r="WZN4" s="975"/>
      <c r="WZO4" s="975"/>
      <c r="WZP4" s="975"/>
      <c r="WZQ4" s="975"/>
      <c r="WZR4" s="975"/>
      <c r="WZS4" s="975"/>
      <c r="WZT4" s="975"/>
      <c r="WZU4" s="975"/>
      <c r="WZV4" s="975"/>
      <c r="WZW4" s="975"/>
      <c r="WZX4" s="975"/>
      <c r="WZY4" s="975"/>
      <c r="WZZ4" s="975"/>
      <c r="XAA4" s="975"/>
      <c r="XAB4" s="975"/>
      <c r="XAC4" s="975"/>
      <c r="XAD4" s="975"/>
      <c r="XAE4" s="975"/>
      <c r="XAF4" s="975"/>
      <c r="XAG4" s="975"/>
      <c r="XAH4" s="975"/>
      <c r="XAI4" s="975"/>
      <c r="XAJ4" s="975"/>
      <c r="XAK4" s="975"/>
      <c r="XAL4" s="975"/>
      <c r="XAM4" s="975"/>
      <c r="XAN4" s="975"/>
      <c r="XAO4" s="975"/>
      <c r="XAP4" s="975"/>
      <c r="XAQ4" s="975"/>
      <c r="XAR4" s="975"/>
      <c r="XAS4" s="975"/>
      <c r="XAT4" s="975"/>
      <c r="XAU4" s="975"/>
      <c r="XAV4" s="975"/>
      <c r="XAW4" s="975"/>
      <c r="XAX4" s="975"/>
      <c r="XAY4" s="975"/>
      <c r="XAZ4" s="975"/>
      <c r="XBA4" s="975"/>
      <c r="XBB4" s="975"/>
      <c r="XBC4" s="975"/>
      <c r="XBD4" s="975"/>
      <c r="XBE4" s="975"/>
      <c r="XBF4" s="975"/>
      <c r="XBG4" s="975"/>
      <c r="XBH4" s="975"/>
      <c r="XBI4" s="975"/>
      <c r="XBJ4" s="975"/>
      <c r="XBK4" s="975"/>
      <c r="XBL4" s="975"/>
      <c r="XBM4" s="975"/>
      <c r="XBN4" s="975"/>
      <c r="XBO4" s="975"/>
      <c r="XBP4" s="975"/>
      <c r="XBQ4" s="975"/>
      <c r="XBR4" s="975"/>
      <c r="XBS4" s="975"/>
      <c r="XBT4" s="975"/>
      <c r="XBU4" s="975"/>
      <c r="XBV4" s="975"/>
      <c r="XBW4" s="975"/>
      <c r="XBX4" s="975"/>
      <c r="XBY4" s="975"/>
      <c r="XBZ4" s="975"/>
      <c r="XCA4" s="975"/>
      <c r="XCB4" s="975"/>
      <c r="XCC4" s="975"/>
      <c r="XCD4" s="975"/>
      <c r="XCE4" s="975"/>
      <c r="XCF4" s="975"/>
      <c r="XCG4" s="975"/>
      <c r="XCH4" s="975"/>
      <c r="XCI4" s="975"/>
      <c r="XCJ4" s="975"/>
      <c r="XCK4" s="975"/>
      <c r="XCL4" s="975"/>
      <c r="XCM4" s="975"/>
      <c r="XCN4" s="975"/>
      <c r="XCO4" s="975"/>
      <c r="XCP4" s="975"/>
      <c r="XCQ4" s="975"/>
      <c r="XCR4" s="975"/>
      <c r="XCS4" s="975"/>
      <c r="XCT4" s="975"/>
      <c r="XCU4" s="975"/>
      <c r="XCV4" s="975"/>
      <c r="XCW4" s="975"/>
      <c r="XCX4" s="975"/>
      <c r="XCY4" s="975"/>
      <c r="XCZ4" s="975"/>
      <c r="XDA4" s="975"/>
      <c r="XDB4" s="975"/>
      <c r="XDC4" s="975"/>
      <c r="XDD4" s="975"/>
      <c r="XDE4" s="975"/>
      <c r="XDF4" s="975"/>
      <c r="XDG4" s="975"/>
      <c r="XDH4" s="975"/>
      <c r="XDI4" s="975"/>
      <c r="XDJ4" s="975"/>
      <c r="XDK4" s="975"/>
      <c r="XDL4" s="975"/>
      <c r="XDM4" s="975"/>
      <c r="XDN4" s="975"/>
      <c r="XDO4" s="975"/>
      <c r="XDP4" s="975"/>
      <c r="XDQ4" s="975"/>
      <c r="XDR4" s="975"/>
      <c r="XDS4" s="975"/>
      <c r="XDT4" s="975"/>
      <c r="XDU4" s="975"/>
      <c r="XDV4" s="975"/>
      <c r="XDW4" s="975"/>
      <c r="XDX4" s="975"/>
      <c r="XDY4" s="975"/>
      <c r="XDZ4" s="975"/>
      <c r="XEA4" s="975"/>
      <c r="XEB4" s="975"/>
      <c r="XEC4" s="975"/>
      <c r="XED4" s="975"/>
      <c r="XEE4" s="975"/>
      <c r="XEF4" s="975"/>
      <c r="XEG4" s="975"/>
      <c r="XEH4" s="975"/>
      <c r="XEI4" s="975"/>
      <c r="XEJ4" s="975"/>
      <c r="XEK4" s="975"/>
      <c r="XEL4" s="975"/>
      <c r="XEM4" s="975"/>
      <c r="XEN4" s="975"/>
      <c r="XEO4" s="975"/>
      <c r="XEP4" s="975"/>
      <c r="XEQ4" s="975"/>
    </row>
    <row r="5" spans="1:16371" x14ac:dyDescent="0.3">
      <c r="A5" s="752" t="s">
        <v>4228</v>
      </c>
      <c r="B5" s="752"/>
      <c r="C5" s="752"/>
      <c r="D5" s="752"/>
      <c r="E5" s="752"/>
      <c r="F5" s="752"/>
      <c r="G5" s="1747"/>
      <c r="H5" s="975"/>
      <c r="I5" s="975"/>
      <c r="J5" s="975"/>
      <c r="K5" s="975"/>
      <c r="L5" s="975"/>
      <c r="M5" s="975"/>
      <c r="N5" s="975"/>
      <c r="O5" s="975"/>
      <c r="P5" s="975"/>
      <c r="Q5" s="975"/>
      <c r="R5" s="975"/>
      <c r="S5" s="975"/>
      <c r="T5" s="975"/>
      <c r="U5" s="975"/>
      <c r="V5" s="975"/>
      <c r="W5" s="975"/>
      <c r="X5" s="975"/>
      <c r="Y5" s="975"/>
      <c r="Z5" s="975"/>
      <c r="AA5" s="975"/>
      <c r="AB5" s="975"/>
      <c r="AC5" s="975"/>
      <c r="AD5" s="975"/>
      <c r="AE5" s="975"/>
      <c r="AF5" s="975"/>
      <c r="AG5" s="975"/>
      <c r="AH5" s="975"/>
      <c r="AI5" s="975"/>
      <c r="AJ5" s="975"/>
      <c r="AK5" s="975"/>
      <c r="AL5" s="975"/>
      <c r="AM5" s="975"/>
      <c r="AN5" s="975"/>
      <c r="AO5" s="975"/>
      <c r="AP5" s="975"/>
      <c r="AQ5" s="975"/>
      <c r="AR5" s="975"/>
      <c r="AS5" s="975"/>
      <c r="AT5" s="975"/>
      <c r="AU5" s="975"/>
      <c r="AV5" s="975"/>
      <c r="AW5" s="975"/>
      <c r="AX5" s="975"/>
      <c r="AY5" s="975"/>
      <c r="AZ5" s="975"/>
      <c r="BA5" s="975"/>
      <c r="BB5" s="975"/>
      <c r="BC5" s="975"/>
      <c r="BD5" s="975"/>
      <c r="BE5" s="975"/>
      <c r="BF5" s="975"/>
      <c r="BG5" s="975"/>
      <c r="BH5" s="975"/>
      <c r="BI5" s="975"/>
      <c r="BJ5" s="975"/>
      <c r="BK5" s="975"/>
      <c r="BL5" s="975"/>
      <c r="BM5" s="975"/>
      <c r="BN5" s="975"/>
      <c r="BO5" s="975"/>
      <c r="BP5" s="975"/>
      <c r="BQ5" s="975"/>
      <c r="BR5" s="975"/>
      <c r="BS5" s="975"/>
      <c r="BT5" s="975"/>
      <c r="BU5" s="975"/>
      <c r="BV5" s="975"/>
      <c r="BW5" s="975"/>
      <c r="BX5" s="975"/>
      <c r="BY5" s="975"/>
      <c r="BZ5" s="975"/>
      <c r="CA5" s="975"/>
      <c r="CB5" s="975"/>
      <c r="CC5" s="975"/>
      <c r="CD5" s="975"/>
      <c r="CE5" s="975"/>
      <c r="CF5" s="975"/>
      <c r="CG5" s="975"/>
      <c r="CH5" s="975"/>
      <c r="CI5" s="975"/>
      <c r="CJ5" s="975"/>
      <c r="CK5" s="975"/>
      <c r="CL5" s="975"/>
      <c r="CM5" s="975"/>
      <c r="CN5" s="975"/>
      <c r="CO5" s="975"/>
      <c r="CP5" s="975"/>
      <c r="CQ5" s="975"/>
      <c r="CR5" s="975"/>
      <c r="CS5" s="975"/>
      <c r="CT5" s="975"/>
      <c r="CU5" s="975"/>
      <c r="CV5" s="975"/>
      <c r="CW5" s="975"/>
      <c r="CX5" s="975"/>
      <c r="CY5" s="975"/>
      <c r="CZ5" s="975"/>
      <c r="DA5" s="975"/>
      <c r="DB5" s="975"/>
      <c r="DC5" s="975"/>
      <c r="DD5" s="975"/>
      <c r="DE5" s="975"/>
      <c r="DF5" s="975"/>
      <c r="DG5" s="975"/>
      <c r="DH5" s="975"/>
      <c r="DI5" s="975"/>
      <c r="DJ5" s="975"/>
      <c r="DK5" s="975"/>
      <c r="DL5" s="975"/>
      <c r="DM5" s="975"/>
      <c r="DN5" s="975"/>
      <c r="DO5" s="975"/>
      <c r="DP5" s="975"/>
      <c r="DQ5" s="975"/>
      <c r="DR5" s="975"/>
      <c r="DS5" s="975"/>
      <c r="DT5" s="975"/>
      <c r="DU5" s="975"/>
      <c r="DV5" s="975"/>
      <c r="DW5" s="975"/>
      <c r="DX5" s="975"/>
      <c r="DY5" s="975"/>
      <c r="DZ5" s="975"/>
      <c r="EA5" s="975"/>
      <c r="EB5" s="975"/>
      <c r="EC5" s="975"/>
      <c r="ED5" s="975"/>
      <c r="EE5" s="975"/>
      <c r="EF5" s="975"/>
      <c r="EG5" s="975"/>
      <c r="EH5" s="975"/>
      <c r="EI5" s="975"/>
      <c r="EJ5" s="975"/>
      <c r="EK5" s="975"/>
      <c r="EL5" s="975"/>
      <c r="EM5" s="975"/>
      <c r="EN5" s="975"/>
      <c r="EO5" s="975"/>
      <c r="EP5" s="975"/>
      <c r="EQ5" s="975"/>
      <c r="ER5" s="975"/>
      <c r="ES5" s="975"/>
      <c r="ET5" s="975"/>
      <c r="EU5" s="975"/>
      <c r="EV5" s="975"/>
      <c r="EW5" s="975"/>
      <c r="EX5" s="975"/>
      <c r="EY5" s="975"/>
      <c r="EZ5" s="975"/>
      <c r="FA5" s="975"/>
      <c r="FB5" s="975"/>
      <c r="FC5" s="975"/>
      <c r="FD5" s="975"/>
      <c r="FE5" s="975"/>
      <c r="FF5" s="975"/>
      <c r="FG5" s="975"/>
      <c r="FH5" s="975"/>
      <c r="FI5" s="975"/>
      <c r="FJ5" s="975"/>
      <c r="FK5" s="975"/>
      <c r="FL5" s="975"/>
      <c r="FM5" s="975"/>
      <c r="FN5" s="975"/>
      <c r="FO5" s="975"/>
      <c r="FP5" s="975"/>
      <c r="FQ5" s="975"/>
      <c r="FR5" s="975"/>
      <c r="FS5" s="975"/>
      <c r="FT5" s="975"/>
      <c r="FU5" s="975"/>
      <c r="FV5" s="975"/>
      <c r="FW5" s="975"/>
      <c r="FX5" s="975"/>
      <c r="FY5" s="975"/>
      <c r="FZ5" s="975"/>
      <c r="GA5" s="975"/>
      <c r="GB5" s="975"/>
      <c r="GC5" s="975"/>
      <c r="GD5" s="975"/>
      <c r="GE5" s="975"/>
      <c r="GF5" s="975"/>
      <c r="GG5" s="975"/>
      <c r="GH5" s="975"/>
      <c r="GI5" s="975"/>
      <c r="GJ5" s="975"/>
      <c r="GK5" s="975"/>
      <c r="GL5" s="975"/>
      <c r="GM5" s="975"/>
      <c r="GN5" s="975"/>
      <c r="GO5" s="975"/>
      <c r="GP5" s="975"/>
      <c r="GQ5" s="975"/>
      <c r="GR5" s="975"/>
      <c r="GS5" s="975"/>
      <c r="GT5" s="975"/>
      <c r="GU5" s="975"/>
      <c r="GV5" s="975"/>
      <c r="GW5" s="975"/>
      <c r="GX5" s="975"/>
      <c r="GY5" s="975"/>
      <c r="GZ5" s="975"/>
      <c r="HA5" s="975"/>
      <c r="HB5" s="975"/>
      <c r="HC5" s="975"/>
      <c r="HD5" s="975"/>
      <c r="HE5" s="975"/>
      <c r="HF5" s="975"/>
      <c r="HG5" s="975"/>
      <c r="HH5" s="975"/>
      <c r="HI5" s="975"/>
      <c r="HJ5" s="975"/>
      <c r="HK5" s="975"/>
      <c r="HL5" s="975"/>
      <c r="HM5" s="975"/>
      <c r="HN5" s="975"/>
      <c r="HO5" s="975"/>
      <c r="HP5" s="975"/>
      <c r="HQ5" s="975"/>
      <c r="HR5" s="975"/>
      <c r="HS5" s="975"/>
      <c r="HT5" s="975"/>
      <c r="HU5" s="975"/>
      <c r="HV5" s="975"/>
      <c r="HW5" s="975"/>
      <c r="HX5" s="975"/>
      <c r="HY5" s="975"/>
      <c r="HZ5" s="975"/>
      <c r="IA5" s="975"/>
      <c r="IB5" s="975"/>
      <c r="IC5" s="975"/>
      <c r="ID5" s="975"/>
      <c r="IE5" s="975"/>
      <c r="IF5" s="975"/>
      <c r="IG5" s="975"/>
      <c r="IH5" s="975"/>
      <c r="II5" s="975"/>
      <c r="IJ5" s="975"/>
      <c r="IK5" s="975"/>
      <c r="IL5" s="975"/>
      <c r="IM5" s="975"/>
      <c r="IN5" s="975"/>
      <c r="IO5" s="975"/>
      <c r="IP5" s="975"/>
      <c r="IQ5" s="975"/>
      <c r="IR5" s="975"/>
      <c r="IS5" s="975"/>
      <c r="IT5" s="975"/>
      <c r="IU5" s="975"/>
      <c r="IV5" s="975"/>
      <c r="IW5" s="975"/>
      <c r="IX5" s="975"/>
      <c r="IY5" s="975"/>
      <c r="IZ5" s="975"/>
      <c r="JA5" s="975"/>
      <c r="JB5" s="975"/>
      <c r="JC5" s="975"/>
      <c r="JD5" s="975"/>
      <c r="JE5" s="975"/>
      <c r="JF5" s="975"/>
      <c r="JG5" s="975"/>
      <c r="JH5" s="975"/>
      <c r="JI5" s="975"/>
      <c r="JJ5" s="975"/>
      <c r="JK5" s="975"/>
      <c r="JL5" s="975"/>
      <c r="JM5" s="975"/>
      <c r="JN5" s="975"/>
      <c r="JO5" s="975"/>
      <c r="JP5" s="975"/>
      <c r="JQ5" s="975"/>
      <c r="JR5" s="975"/>
      <c r="JS5" s="975"/>
      <c r="JT5" s="975"/>
      <c r="JU5" s="975"/>
      <c r="JV5" s="975"/>
      <c r="JW5" s="975"/>
      <c r="JX5" s="975"/>
      <c r="JY5" s="975"/>
      <c r="JZ5" s="975"/>
      <c r="KA5" s="975"/>
      <c r="KB5" s="975"/>
      <c r="KC5" s="975"/>
      <c r="KD5" s="975"/>
      <c r="KE5" s="975"/>
      <c r="KF5" s="975"/>
      <c r="KG5" s="975"/>
      <c r="KH5" s="975"/>
      <c r="KI5" s="975"/>
      <c r="KJ5" s="975"/>
      <c r="KK5" s="975"/>
      <c r="KL5" s="975"/>
      <c r="KM5" s="975"/>
      <c r="KN5" s="975"/>
      <c r="KO5" s="975"/>
      <c r="KP5" s="975"/>
      <c r="KQ5" s="975"/>
      <c r="KR5" s="975"/>
      <c r="KS5" s="975"/>
      <c r="KT5" s="975"/>
      <c r="KU5" s="975"/>
      <c r="KV5" s="975"/>
      <c r="KW5" s="975"/>
      <c r="KX5" s="975"/>
      <c r="KY5" s="975"/>
      <c r="KZ5" s="975"/>
      <c r="LA5" s="975"/>
      <c r="LB5" s="975"/>
      <c r="LC5" s="975"/>
      <c r="LD5" s="975"/>
      <c r="LE5" s="975"/>
      <c r="LF5" s="975"/>
      <c r="LG5" s="975"/>
      <c r="LH5" s="975"/>
      <c r="LI5" s="975"/>
      <c r="LJ5" s="975"/>
      <c r="LK5" s="975"/>
      <c r="LL5" s="975"/>
      <c r="LM5" s="975"/>
      <c r="LN5" s="975"/>
      <c r="LO5" s="975"/>
      <c r="LP5" s="975"/>
      <c r="LQ5" s="975"/>
      <c r="LR5" s="975"/>
      <c r="LS5" s="975"/>
      <c r="LT5" s="975"/>
      <c r="LU5" s="975"/>
      <c r="LV5" s="975"/>
      <c r="LW5" s="975"/>
      <c r="LX5" s="975"/>
      <c r="LY5" s="975"/>
      <c r="LZ5" s="975"/>
      <c r="MA5" s="975"/>
      <c r="MB5" s="975"/>
      <c r="MC5" s="975"/>
      <c r="MD5" s="975"/>
      <c r="ME5" s="975"/>
      <c r="MF5" s="975"/>
      <c r="MG5" s="975"/>
      <c r="MH5" s="975"/>
      <c r="MI5" s="975"/>
      <c r="MJ5" s="975"/>
      <c r="MK5" s="975"/>
      <c r="ML5" s="975"/>
      <c r="MM5" s="975"/>
      <c r="MN5" s="975"/>
      <c r="MO5" s="975"/>
      <c r="MP5" s="975"/>
      <c r="MQ5" s="975"/>
      <c r="MR5" s="975"/>
      <c r="MS5" s="975"/>
      <c r="MT5" s="975"/>
      <c r="MU5" s="975"/>
      <c r="MV5" s="975"/>
      <c r="MW5" s="975"/>
      <c r="MX5" s="975"/>
      <c r="MY5" s="975"/>
      <c r="MZ5" s="975"/>
      <c r="NA5" s="975"/>
      <c r="NB5" s="975"/>
      <c r="NC5" s="975"/>
      <c r="ND5" s="975"/>
      <c r="NE5" s="975"/>
      <c r="NF5" s="975"/>
      <c r="NG5" s="975"/>
      <c r="NH5" s="975"/>
      <c r="NI5" s="975"/>
      <c r="NJ5" s="975"/>
      <c r="NK5" s="975"/>
      <c r="NL5" s="975"/>
      <c r="NM5" s="975"/>
      <c r="NN5" s="975"/>
      <c r="NO5" s="975"/>
      <c r="NP5" s="975"/>
      <c r="NQ5" s="975"/>
      <c r="NR5" s="975"/>
      <c r="NS5" s="975"/>
      <c r="NT5" s="975"/>
      <c r="NU5" s="975"/>
      <c r="NV5" s="975"/>
      <c r="NW5" s="975"/>
      <c r="NX5" s="975"/>
      <c r="NY5" s="975"/>
      <c r="NZ5" s="975"/>
      <c r="OA5" s="975"/>
      <c r="OB5" s="975"/>
      <c r="OC5" s="975"/>
      <c r="OD5" s="975"/>
      <c r="OE5" s="975"/>
      <c r="OF5" s="975"/>
      <c r="OG5" s="975"/>
      <c r="OH5" s="975"/>
      <c r="OI5" s="975"/>
      <c r="OJ5" s="975"/>
      <c r="OK5" s="975"/>
      <c r="OL5" s="975"/>
      <c r="OM5" s="975"/>
      <c r="ON5" s="975"/>
      <c r="OO5" s="975"/>
      <c r="OP5" s="975"/>
      <c r="OQ5" s="975"/>
      <c r="OR5" s="975"/>
      <c r="OS5" s="975"/>
      <c r="OT5" s="975"/>
      <c r="OU5" s="975"/>
      <c r="OV5" s="975"/>
      <c r="OW5" s="975"/>
      <c r="OX5" s="975"/>
      <c r="OY5" s="975"/>
      <c r="OZ5" s="975"/>
      <c r="PA5" s="975"/>
      <c r="PB5" s="975"/>
      <c r="PC5" s="975"/>
      <c r="PD5" s="975"/>
      <c r="PE5" s="975"/>
      <c r="PF5" s="975"/>
      <c r="PG5" s="975"/>
      <c r="PH5" s="975"/>
      <c r="PI5" s="975"/>
      <c r="PJ5" s="975"/>
      <c r="PK5" s="975"/>
      <c r="PL5" s="975"/>
      <c r="PM5" s="975"/>
      <c r="PN5" s="975"/>
      <c r="PO5" s="975"/>
      <c r="PP5" s="975"/>
      <c r="PQ5" s="975"/>
      <c r="PR5" s="975"/>
      <c r="PS5" s="975"/>
      <c r="PT5" s="975"/>
      <c r="PU5" s="975"/>
      <c r="PV5" s="975"/>
      <c r="PW5" s="975"/>
      <c r="PX5" s="975"/>
      <c r="PY5" s="975"/>
      <c r="PZ5" s="975"/>
      <c r="QA5" s="975"/>
      <c r="QB5" s="975"/>
      <c r="QC5" s="975"/>
      <c r="QD5" s="975"/>
      <c r="QE5" s="975"/>
      <c r="QF5" s="975"/>
      <c r="QG5" s="975"/>
      <c r="QH5" s="975"/>
      <c r="QI5" s="975"/>
      <c r="QJ5" s="975"/>
      <c r="QK5" s="975"/>
      <c r="QL5" s="975"/>
      <c r="QM5" s="975"/>
      <c r="QN5" s="975"/>
      <c r="QO5" s="975"/>
      <c r="QP5" s="975"/>
      <c r="QQ5" s="975"/>
      <c r="QR5" s="975"/>
      <c r="QS5" s="975"/>
      <c r="QT5" s="975"/>
      <c r="QU5" s="975"/>
      <c r="QV5" s="975"/>
      <c r="QW5" s="975"/>
      <c r="QX5" s="975"/>
      <c r="QY5" s="975"/>
      <c r="QZ5" s="975"/>
      <c r="RA5" s="975"/>
      <c r="RB5" s="975"/>
      <c r="RC5" s="975"/>
      <c r="RD5" s="975"/>
      <c r="RE5" s="975"/>
      <c r="RF5" s="975"/>
      <c r="RG5" s="975"/>
      <c r="RH5" s="975"/>
      <c r="RI5" s="975"/>
      <c r="RJ5" s="975"/>
      <c r="RK5" s="975"/>
      <c r="RL5" s="975"/>
      <c r="RM5" s="975"/>
      <c r="RN5" s="975"/>
      <c r="RO5" s="975"/>
      <c r="RP5" s="975"/>
      <c r="RQ5" s="975"/>
      <c r="RR5" s="975"/>
      <c r="RS5" s="975"/>
      <c r="RT5" s="975"/>
      <c r="RU5" s="975"/>
      <c r="RV5" s="975"/>
      <c r="RW5" s="975"/>
      <c r="RX5" s="975"/>
      <c r="RY5" s="975"/>
      <c r="RZ5" s="975"/>
      <c r="SA5" s="975"/>
      <c r="SB5" s="975"/>
      <c r="SC5" s="975"/>
      <c r="SD5" s="975"/>
      <c r="SE5" s="975"/>
      <c r="SF5" s="975"/>
      <c r="SG5" s="975"/>
      <c r="SH5" s="975"/>
      <c r="SI5" s="975"/>
      <c r="SJ5" s="975"/>
      <c r="SK5" s="975"/>
      <c r="SL5" s="975"/>
      <c r="SM5" s="975"/>
      <c r="SN5" s="975"/>
      <c r="SO5" s="975"/>
      <c r="SP5" s="975"/>
      <c r="SQ5" s="975"/>
      <c r="SR5" s="975"/>
      <c r="SS5" s="975"/>
      <c r="ST5" s="975"/>
      <c r="SU5" s="975"/>
      <c r="SV5" s="975"/>
      <c r="SW5" s="975"/>
      <c r="SX5" s="975"/>
      <c r="SY5" s="975"/>
      <c r="SZ5" s="975"/>
      <c r="TA5" s="975"/>
      <c r="TB5" s="975"/>
      <c r="TC5" s="975"/>
      <c r="TD5" s="975"/>
      <c r="TE5" s="975"/>
      <c r="TF5" s="975"/>
      <c r="TG5" s="975"/>
      <c r="TH5" s="975"/>
      <c r="TI5" s="975"/>
      <c r="TJ5" s="975"/>
      <c r="TK5" s="975"/>
      <c r="TL5" s="975"/>
      <c r="TM5" s="975"/>
      <c r="TN5" s="975"/>
      <c r="TO5" s="975"/>
      <c r="TP5" s="975"/>
      <c r="TQ5" s="975"/>
      <c r="TR5" s="975"/>
      <c r="TS5" s="975"/>
      <c r="TT5" s="975"/>
      <c r="TU5" s="975"/>
      <c r="TV5" s="975"/>
      <c r="TW5" s="975"/>
      <c r="TX5" s="975"/>
      <c r="TY5" s="975"/>
      <c r="TZ5" s="975"/>
      <c r="UA5" s="975"/>
      <c r="UB5" s="975"/>
      <c r="UC5" s="975"/>
      <c r="UD5" s="975"/>
      <c r="UE5" s="975"/>
      <c r="UF5" s="975"/>
      <c r="UG5" s="975"/>
      <c r="UH5" s="975"/>
      <c r="UI5" s="975"/>
      <c r="UJ5" s="975"/>
      <c r="UK5" s="975"/>
      <c r="UL5" s="975"/>
      <c r="UM5" s="975"/>
      <c r="UN5" s="975"/>
      <c r="UO5" s="975"/>
      <c r="UP5" s="975"/>
      <c r="UQ5" s="975"/>
      <c r="UR5" s="975"/>
      <c r="US5" s="975"/>
      <c r="UT5" s="975"/>
      <c r="UU5" s="975"/>
      <c r="UV5" s="975"/>
      <c r="UW5" s="975"/>
      <c r="UX5" s="975"/>
      <c r="UY5" s="975"/>
      <c r="UZ5" s="975"/>
      <c r="VA5" s="975"/>
      <c r="VB5" s="975"/>
      <c r="VC5" s="975"/>
      <c r="VD5" s="975"/>
      <c r="VE5" s="975"/>
      <c r="VF5" s="975"/>
      <c r="VG5" s="975"/>
      <c r="VH5" s="975"/>
      <c r="VI5" s="975"/>
      <c r="VJ5" s="975"/>
      <c r="VK5" s="975"/>
      <c r="VL5" s="975"/>
      <c r="VM5" s="975"/>
      <c r="VN5" s="975"/>
      <c r="VO5" s="975"/>
      <c r="VP5" s="975"/>
      <c r="VQ5" s="975"/>
      <c r="VR5" s="975"/>
      <c r="VS5" s="975"/>
      <c r="VT5" s="975"/>
      <c r="VU5" s="975"/>
      <c r="VV5" s="975"/>
      <c r="VW5" s="975"/>
      <c r="VX5" s="975"/>
      <c r="VY5" s="975"/>
      <c r="VZ5" s="975"/>
      <c r="WA5" s="975"/>
      <c r="WB5" s="975"/>
      <c r="WC5" s="975"/>
      <c r="WD5" s="975"/>
      <c r="WE5" s="975"/>
      <c r="WF5" s="975"/>
      <c r="WG5" s="975"/>
      <c r="WH5" s="975"/>
      <c r="WI5" s="975"/>
      <c r="WJ5" s="975"/>
      <c r="WK5" s="975"/>
      <c r="WL5" s="975"/>
      <c r="WM5" s="975"/>
      <c r="WN5" s="975"/>
      <c r="WO5" s="975"/>
      <c r="WP5" s="975"/>
      <c r="WQ5" s="975"/>
      <c r="WR5" s="975"/>
      <c r="WS5" s="975"/>
      <c r="WT5" s="975"/>
      <c r="WU5" s="975"/>
      <c r="WV5" s="975"/>
      <c r="WW5" s="975"/>
      <c r="WX5" s="975"/>
      <c r="WY5" s="975"/>
      <c r="WZ5" s="975"/>
      <c r="XA5" s="975"/>
      <c r="XB5" s="975"/>
      <c r="XC5" s="975"/>
      <c r="XD5" s="975"/>
      <c r="XE5" s="975"/>
      <c r="XF5" s="975"/>
      <c r="XG5" s="975"/>
      <c r="XH5" s="975"/>
      <c r="XI5" s="975"/>
      <c r="XJ5" s="975"/>
      <c r="XK5" s="975"/>
      <c r="XL5" s="975"/>
      <c r="XM5" s="975"/>
      <c r="XN5" s="975"/>
      <c r="XO5" s="975"/>
      <c r="XP5" s="975"/>
      <c r="XQ5" s="975"/>
      <c r="XR5" s="975"/>
      <c r="XS5" s="975"/>
      <c r="XT5" s="975"/>
      <c r="XU5" s="975"/>
      <c r="XV5" s="975"/>
      <c r="XW5" s="975"/>
      <c r="XX5" s="975"/>
      <c r="XY5" s="975"/>
      <c r="XZ5" s="975"/>
      <c r="YA5" s="975"/>
      <c r="YB5" s="975"/>
      <c r="YC5" s="975"/>
      <c r="YD5" s="975"/>
      <c r="YE5" s="975"/>
      <c r="YF5" s="975"/>
      <c r="YG5" s="975"/>
      <c r="YH5" s="975"/>
      <c r="YI5" s="975"/>
      <c r="YJ5" s="975"/>
      <c r="YK5" s="975"/>
      <c r="YL5" s="975"/>
      <c r="YM5" s="975"/>
      <c r="YN5" s="975"/>
      <c r="YO5" s="975"/>
      <c r="YP5" s="975"/>
      <c r="YQ5" s="975"/>
      <c r="YR5" s="975"/>
      <c r="YS5" s="975"/>
      <c r="YT5" s="975"/>
      <c r="YU5" s="975"/>
      <c r="YV5" s="975"/>
      <c r="YW5" s="975"/>
      <c r="YX5" s="975"/>
      <c r="YY5" s="975"/>
      <c r="YZ5" s="975"/>
      <c r="ZA5" s="975"/>
      <c r="ZB5" s="975"/>
      <c r="ZC5" s="975"/>
      <c r="ZD5" s="975"/>
      <c r="ZE5" s="975"/>
      <c r="ZF5" s="975"/>
      <c r="ZG5" s="975"/>
      <c r="ZH5" s="975"/>
      <c r="ZI5" s="975"/>
      <c r="ZJ5" s="975"/>
      <c r="ZK5" s="975"/>
      <c r="ZL5" s="975"/>
      <c r="ZM5" s="975"/>
      <c r="ZN5" s="975"/>
      <c r="ZO5" s="975"/>
      <c r="ZP5" s="975"/>
      <c r="ZQ5" s="975"/>
      <c r="ZR5" s="975"/>
      <c r="ZS5" s="975"/>
      <c r="ZT5" s="975"/>
      <c r="ZU5" s="975"/>
      <c r="ZV5" s="975"/>
      <c r="ZW5" s="975"/>
      <c r="ZX5" s="975"/>
      <c r="ZY5" s="975"/>
      <c r="ZZ5" s="975"/>
      <c r="AAA5" s="975"/>
      <c r="AAB5" s="975"/>
      <c r="AAC5" s="975"/>
      <c r="AAD5" s="975"/>
      <c r="AAE5" s="975"/>
      <c r="AAF5" s="975"/>
      <c r="AAG5" s="975"/>
      <c r="AAH5" s="975"/>
      <c r="AAI5" s="975"/>
      <c r="AAJ5" s="975"/>
      <c r="AAK5" s="975"/>
      <c r="AAL5" s="975"/>
      <c r="AAM5" s="975"/>
      <c r="AAN5" s="975"/>
      <c r="AAO5" s="975"/>
      <c r="AAP5" s="975"/>
      <c r="AAQ5" s="975"/>
      <c r="AAR5" s="975"/>
      <c r="AAS5" s="975"/>
      <c r="AAT5" s="975"/>
      <c r="AAU5" s="975"/>
      <c r="AAV5" s="975"/>
      <c r="AAW5" s="975"/>
      <c r="AAX5" s="975"/>
      <c r="AAY5" s="975"/>
      <c r="AAZ5" s="975"/>
      <c r="ABA5" s="975"/>
      <c r="ABB5" s="975"/>
      <c r="ABC5" s="975"/>
      <c r="ABD5" s="975"/>
      <c r="ABE5" s="975"/>
      <c r="ABF5" s="975"/>
      <c r="ABG5" s="975"/>
      <c r="ABH5" s="975"/>
      <c r="ABI5" s="975"/>
      <c r="ABJ5" s="975"/>
      <c r="ABK5" s="975"/>
      <c r="ABL5" s="975"/>
      <c r="ABM5" s="975"/>
      <c r="ABN5" s="975"/>
      <c r="ABO5" s="975"/>
      <c r="ABP5" s="975"/>
      <c r="ABQ5" s="975"/>
      <c r="ABR5" s="975"/>
      <c r="ABS5" s="975"/>
      <c r="ABT5" s="975"/>
      <c r="ABU5" s="975"/>
      <c r="ABV5" s="975"/>
      <c r="ABW5" s="975"/>
      <c r="ABX5" s="975"/>
      <c r="ABY5" s="975"/>
      <c r="ABZ5" s="975"/>
      <c r="ACA5" s="975"/>
      <c r="ACB5" s="975"/>
      <c r="ACC5" s="975"/>
      <c r="ACD5" s="975"/>
      <c r="ACE5" s="975"/>
      <c r="ACF5" s="975"/>
      <c r="ACG5" s="975"/>
      <c r="ACH5" s="975"/>
      <c r="ACI5" s="975"/>
      <c r="ACJ5" s="975"/>
      <c r="ACK5" s="975"/>
      <c r="ACL5" s="975"/>
      <c r="ACM5" s="975"/>
      <c r="ACN5" s="975"/>
      <c r="ACO5" s="975"/>
      <c r="ACP5" s="975"/>
      <c r="ACQ5" s="975"/>
      <c r="ACR5" s="975"/>
      <c r="ACS5" s="975"/>
      <c r="ACT5" s="975"/>
      <c r="ACU5" s="975"/>
      <c r="ACV5" s="975"/>
      <c r="ACW5" s="975"/>
      <c r="ACX5" s="975"/>
      <c r="ACY5" s="975"/>
      <c r="ACZ5" s="975"/>
      <c r="ADA5" s="975"/>
      <c r="ADB5" s="975"/>
      <c r="ADC5" s="975"/>
      <c r="ADD5" s="975"/>
      <c r="ADE5" s="975"/>
      <c r="ADF5" s="975"/>
      <c r="ADG5" s="975"/>
      <c r="ADH5" s="975"/>
      <c r="ADI5" s="975"/>
      <c r="ADJ5" s="975"/>
      <c r="ADK5" s="975"/>
      <c r="ADL5" s="975"/>
      <c r="ADM5" s="975"/>
      <c r="ADN5" s="975"/>
      <c r="ADO5" s="975"/>
      <c r="ADP5" s="975"/>
      <c r="ADQ5" s="975"/>
      <c r="ADR5" s="975"/>
      <c r="ADS5" s="975"/>
      <c r="ADT5" s="975"/>
      <c r="ADU5" s="975"/>
      <c r="ADV5" s="975"/>
      <c r="ADW5" s="975"/>
      <c r="ADX5" s="975"/>
      <c r="ADY5" s="975"/>
      <c r="ADZ5" s="975"/>
      <c r="AEA5" s="975"/>
      <c r="AEB5" s="975"/>
      <c r="AEC5" s="975"/>
      <c r="AED5" s="975"/>
      <c r="AEE5" s="975"/>
      <c r="AEF5" s="975"/>
      <c r="AEG5" s="975"/>
      <c r="AEH5" s="975"/>
      <c r="AEI5" s="975"/>
      <c r="AEJ5" s="975"/>
      <c r="AEK5" s="975"/>
      <c r="AEL5" s="975"/>
      <c r="AEM5" s="975"/>
      <c r="AEN5" s="975"/>
      <c r="AEO5" s="975"/>
      <c r="AEP5" s="975"/>
      <c r="AEQ5" s="975"/>
      <c r="AER5" s="975"/>
      <c r="AES5" s="975"/>
      <c r="AET5" s="975"/>
      <c r="AEU5" s="975"/>
      <c r="AEV5" s="975"/>
      <c r="AEW5" s="975"/>
      <c r="AEX5" s="975"/>
      <c r="AEY5" s="975"/>
      <c r="AEZ5" s="975"/>
      <c r="AFA5" s="975"/>
      <c r="AFB5" s="975"/>
      <c r="AFC5" s="975"/>
      <c r="AFD5" s="975"/>
      <c r="AFE5" s="975"/>
      <c r="AFF5" s="975"/>
      <c r="AFG5" s="975"/>
      <c r="AFH5" s="975"/>
      <c r="AFI5" s="975"/>
      <c r="AFJ5" s="975"/>
      <c r="AFK5" s="975"/>
      <c r="AFL5" s="975"/>
      <c r="AFM5" s="975"/>
      <c r="AFN5" s="975"/>
      <c r="AFO5" s="975"/>
      <c r="AFP5" s="975"/>
      <c r="AFQ5" s="975"/>
      <c r="AFR5" s="975"/>
      <c r="AFS5" s="975"/>
      <c r="AFT5" s="975"/>
      <c r="AFU5" s="975"/>
      <c r="AFV5" s="975"/>
      <c r="AFW5" s="975"/>
      <c r="AFX5" s="975"/>
      <c r="AFY5" s="975"/>
      <c r="AFZ5" s="975"/>
      <c r="AGA5" s="975"/>
      <c r="AGB5" s="975"/>
      <c r="AGC5" s="975"/>
      <c r="AGD5" s="975"/>
      <c r="AGE5" s="975"/>
      <c r="AGF5" s="975"/>
      <c r="AGG5" s="975"/>
      <c r="AGH5" s="975"/>
      <c r="AGI5" s="975"/>
      <c r="AGJ5" s="975"/>
      <c r="AGK5" s="975"/>
      <c r="AGL5" s="975"/>
      <c r="AGM5" s="975"/>
      <c r="AGN5" s="975"/>
      <c r="AGO5" s="975"/>
      <c r="AGP5" s="975"/>
      <c r="AGQ5" s="975"/>
      <c r="AGR5" s="975"/>
      <c r="AGS5" s="975"/>
      <c r="AGT5" s="975"/>
      <c r="AGU5" s="975"/>
      <c r="AGV5" s="975"/>
      <c r="AGW5" s="975"/>
      <c r="AGX5" s="975"/>
      <c r="AGY5" s="975"/>
      <c r="AGZ5" s="975"/>
      <c r="AHA5" s="975"/>
      <c r="AHB5" s="975"/>
      <c r="AHC5" s="975"/>
      <c r="AHD5" s="975"/>
      <c r="AHE5" s="975"/>
      <c r="AHF5" s="975"/>
      <c r="AHG5" s="975"/>
      <c r="AHH5" s="975"/>
      <c r="AHI5" s="975"/>
      <c r="AHJ5" s="975"/>
      <c r="AHK5" s="975"/>
      <c r="AHL5" s="975"/>
      <c r="AHM5" s="975"/>
      <c r="AHN5" s="975"/>
      <c r="AHO5" s="975"/>
      <c r="AHP5" s="975"/>
      <c r="AHQ5" s="975"/>
      <c r="AHR5" s="975"/>
      <c r="AHS5" s="975"/>
      <c r="AHT5" s="975"/>
      <c r="AHU5" s="975"/>
      <c r="AHV5" s="975"/>
      <c r="AHW5" s="975"/>
      <c r="AHX5" s="975"/>
      <c r="AHY5" s="975"/>
      <c r="AHZ5" s="975"/>
      <c r="AIA5" s="975"/>
      <c r="AIB5" s="975"/>
      <c r="AIC5" s="975"/>
      <c r="AID5" s="975"/>
      <c r="AIE5" s="975"/>
      <c r="AIF5" s="975"/>
      <c r="AIG5" s="975"/>
      <c r="AIH5" s="975"/>
      <c r="AII5" s="975"/>
      <c r="AIJ5" s="975"/>
      <c r="AIK5" s="975"/>
      <c r="AIL5" s="975"/>
      <c r="AIM5" s="975"/>
      <c r="AIN5" s="975"/>
      <c r="AIO5" s="975"/>
      <c r="AIP5" s="975"/>
      <c r="AIQ5" s="975"/>
      <c r="AIR5" s="975"/>
      <c r="AIS5" s="975"/>
      <c r="AIT5" s="975"/>
      <c r="AIU5" s="975"/>
      <c r="AIV5" s="975"/>
      <c r="AIW5" s="975"/>
      <c r="AIX5" s="975"/>
      <c r="AIY5" s="975"/>
      <c r="AIZ5" s="975"/>
      <c r="AJA5" s="975"/>
      <c r="AJB5" s="975"/>
      <c r="AJC5" s="975"/>
      <c r="AJD5" s="975"/>
      <c r="AJE5" s="975"/>
      <c r="AJF5" s="975"/>
      <c r="AJG5" s="975"/>
      <c r="AJH5" s="975"/>
      <c r="AJI5" s="975"/>
      <c r="AJJ5" s="975"/>
      <c r="AJK5" s="975"/>
      <c r="AJL5" s="975"/>
      <c r="AJM5" s="975"/>
      <c r="AJN5" s="975"/>
      <c r="AJO5" s="975"/>
      <c r="AJP5" s="975"/>
      <c r="AJQ5" s="975"/>
      <c r="AJR5" s="975"/>
      <c r="AJS5" s="975"/>
      <c r="AJT5" s="975"/>
      <c r="AJU5" s="975"/>
      <c r="AJV5" s="975"/>
      <c r="AJW5" s="975"/>
      <c r="AJX5" s="975"/>
      <c r="AJY5" s="975"/>
      <c r="AJZ5" s="975"/>
      <c r="AKA5" s="975"/>
      <c r="AKB5" s="975"/>
      <c r="AKC5" s="975"/>
      <c r="AKD5" s="975"/>
      <c r="AKE5" s="975"/>
      <c r="AKF5" s="975"/>
      <c r="AKG5" s="975"/>
      <c r="AKH5" s="975"/>
      <c r="AKI5" s="975"/>
      <c r="AKJ5" s="975"/>
      <c r="AKK5" s="975"/>
      <c r="AKL5" s="975"/>
      <c r="AKM5" s="975"/>
      <c r="AKN5" s="975"/>
      <c r="AKO5" s="975"/>
      <c r="AKP5" s="975"/>
      <c r="AKQ5" s="975"/>
      <c r="AKR5" s="975"/>
      <c r="AKS5" s="975"/>
      <c r="AKT5" s="975"/>
      <c r="AKU5" s="975"/>
      <c r="AKV5" s="975"/>
      <c r="AKW5" s="975"/>
      <c r="AKX5" s="975"/>
      <c r="AKY5" s="975"/>
      <c r="AKZ5" s="975"/>
      <c r="ALA5" s="975"/>
      <c r="ALB5" s="975"/>
      <c r="ALC5" s="975"/>
      <c r="ALD5" s="975"/>
      <c r="ALE5" s="975"/>
      <c r="ALF5" s="975"/>
      <c r="ALG5" s="975"/>
      <c r="ALH5" s="975"/>
      <c r="ALI5" s="975"/>
      <c r="ALJ5" s="975"/>
      <c r="ALK5" s="975"/>
      <c r="ALL5" s="975"/>
      <c r="ALM5" s="975"/>
      <c r="ALN5" s="975"/>
      <c r="ALO5" s="975"/>
      <c r="ALP5" s="975"/>
      <c r="ALQ5" s="975"/>
      <c r="ALR5" s="975"/>
      <c r="ALS5" s="975"/>
      <c r="ALT5" s="975"/>
      <c r="ALU5" s="975"/>
      <c r="ALV5" s="975"/>
      <c r="ALW5" s="975"/>
      <c r="ALX5" s="975"/>
      <c r="ALY5" s="975"/>
      <c r="ALZ5" s="975"/>
      <c r="AMA5" s="975"/>
      <c r="AMB5" s="975"/>
      <c r="AMC5" s="975"/>
      <c r="AMD5" s="975"/>
      <c r="AME5" s="975"/>
      <c r="AMF5" s="975"/>
      <c r="AMG5" s="975"/>
      <c r="AMH5" s="975"/>
      <c r="AMI5" s="975"/>
      <c r="AMJ5" s="975"/>
      <c r="AMK5" s="975"/>
      <c r="AML5" s="975"/>
      <c r="AMM5" s="975"/>
      <c r="AMN5" s="975"/>
      <c r="AMO5" s="975"/>
      <c r="AMP5" s="975"/>
      <c r="AMQ5" s="975"/>
      <c r="AMR5" s="975"/>
      <c r="AMS5" s="975"/>
      <c r="AMT5" s="975"/>
      <c r="AMU5" s="975"/>
      <c r="AMV5" s="975"/>
      <c r="AMW5" s="975"/>
      <c r="AMX5" s="975"/>
      <c r="AMY5" s="975"/>
      <c r="AMZ5" s="975"/>
      <c r="ANA5" s="975"/>
      <c r="ANB5" s="975"/>
      <c r="ANC5" s="975"/>
      <c r="AND5" s="975"/>
      <c r="ANE5" s="975"/>
      <c r="ANF5" s="975"/>
      <c r="ANG5" s="975"/>
      <c r="ANH5" s="975"/>
      <c r="ANI5" s="975"/>
      <c r="ANJ5" s="975"/>
      <c r="ANK5" s="975"/>
      <c r="ANL5" s="975"/>
      <c r="ANM5" s="975"/>
      <c r="ANN5" s="975"/>
      <c r="ANO5" s="975"/>
      <c r="ANP5" s="975"/>
      <c r="ANQ5" s="975"/>
      <c r="ANR5" s="975"/>
      <c r="ANS5" s="975"/>
      <c r="ANT5" s="975"/>
      <c r="ANU5" s="975"/>
      <c r="ANV5" s="975"/>
      <c r="ANW5" s="975"/>
      <c r="ANX5" s="975"/>
      <c r="ANY5" s="975"/>
      <c r="ANZ5" s="975"/>
      <c r="AOA5" s="975"/>
      <c r="AOB5" s="975"/>
      <c r="AOC5" s="975"/>
      <c r="AOD5" s="975"/>
      <c r="AOE5" s="975"/>
      <c r="AOF5" s="975"/>
      <c r="AOG5" s="975"/>
      <c r="AOH5" s="975"/>
      <c r="AOI5" s="975"/>
      <c r="AOJ5" s="975"/>
      <c r="AOK5" s="975"/>
      <c r="AOL5" s="975"/>
      <c r="AOM5" s="975"/>
      <c r="AON5" s="975"/>
      <c r="AOO5" s="975"/>
      <c r="AOP5" s="975"/>
      <c r="AOQ5" s="975"/>
      <c r="AOR5" s="975"/>
      <c r="AOS5" s="975"/>
      <c r="AOT5" s="975"/>
      <c r="AOU5" s="975"/>
      <c r="AOV5" s="975"/>
      <c r="AOW5" s="975"/>
      <c r="AOX5" s="975"/>
      <c r="AOY5" s="975"/>
      <c r="AOZ5" s="975"/>
      <c r="APA5" s="975"/>
      <c r="APB5" s="975"/>
      <c r="APC5" s="975"/>
      <c r="APD5" s="975"/>
      <c r="APE5" s="975"/>
      <c r="APF5" s="975"/>
      <c r="APG5" s="975"/>
      <c r="APH5" s="975"/>
      <c r="API5" s="975"/>
      <c r="APJ5" s="975"/>
      <c r="APK5" s="975"/>
      <c r="APL5" s="975"/>
      <c r="APM5" s="975"/>
      <c r="APN5" s="975"/>
      <c r="APO5" s="975"/>
      <c r="APP5" s="975"/>
      <c r="APQ5" s="975"/>
      <c r="APR5" s="975"/>
      <c r="APS5" s="975"/>
      <c r="APT5" s="975"/>
      <c r="APU5" s="975"/>
      <c r="APV5" s="975"/>
      <c r="APW5" s="975"/>
      <c r="APX5" s="975"/>
      <c r="APY5" s="975"/>
      <c r="APZ5" s="975"/>
      <c r="AQA5" s="975"/>
      <c r="AQB5" s="975"/>
      <c r="AQC5" s="975"/>
      <c r="AQD5" s="975"/>
      <c r="AQE5" s="975"/>
      <c r="AQF5" s="975"/>
      <c r="AQG5" s="975"/>
      <c r="AQH5" s="975"/>
      <c r="AQI5" s="975"/>
      <c r="AQJ5" s="975"/>
      <c r="AQK5" s="975"/>
      <c r="AQL5" s="975"/>
      <c r="AQM5" s="975"/>
      <c r="AQN5" s="975"/>
      <c r="AQO5" s="975"/>
      <c r="AQP5" s="975"/>
      <c r="AQQ5" s="975"/>
      <c r="AQR5" s="975"/>
      <c r="AQS5" s="975"/>
      <c r="AQT5" s="975"/>
      <c r="AQU5" s="975"/>
      <c r="AQV5" s="975"/>
      <c r="AQW5" s="975"/>
      <c r="AQX5" s="975"/>
      <c r="AQY5" s="975"/>
      <c r="AQZ5" s="975"/>
      <c r="ARA5" s="975"/>
      <c r="ARB5" s="975"/>
      <c r="ARC5" s="975"/>
      <c r="ARD5" s="975"/>
      <c r="ARE5" s="975"/>
      <c r="ARF5" s="975"/>
      <c r="ARG5" s="975"/>
      <c r="ARH5" s="975"/>
      <c r="ARI5" s="975"/>
      <c r="ARJ5" s="975"/>
      <c r="ARK5" s="975"/>
      <c r="ARL5" s="975"/>
      <c r="ARM5" s="975"/>
      <c r="ARN5" s="975"/>
      <c r="ARO5" s="975"/>
      <c r="ARP5" s="975"/>
      <c r="ARQ5" s="975"/>
      <c r="ARR5" s="975"/>
      <c r="ARS5" s="975"/>
      <c r="ART5" s="975"/>
      <c r="ARU5" s="975"/>
      <c r="ARV5" s="975"/>
      <c r="ARW5" s="975"/>
      <c r="ARX5" s="975"/>
      <c r="ARY5" s="975"/>
      <c r="ARZ5" s="975"/>
      <c r="ASA5" s="975"/>
      <c r="ASB5" s="975"/>
      <c r="ASC5" s="975"/>
      <c r="ASD5" s="975"/>
      <c r="ASE5" s="975"/>
      <c r="ASF5" s="975"/>
      <c r="ASG5" s="975"/>
      <c r="ASH5" s="975"/>
      <c r="ASI5" s="975"/>
      <c r="ASJ5" s="975"/>
      <c r="ASK5" s="975"/>
      <c r="ASL5" s="975"/>
      <c r="ASM5" s="975"/>
      <c r="ASN5" s="975"/>
      <c r="ASO5" s="975"/>
      <c r="ASP5" s="975"/>
      <c r="ASQ5" s="975"/>
      <c r="ASR5" s="975"/>
      <c r="ASS5" s="975"/>
      <c r="AST5" s="975"/>
      <c r="ASU5" s="975"/>
      <c r="ASV5" s="975"/>
      <c r="ASW5" s="975"/>
      <c r="ASX5" s="975"/>
      <c r="ASY5" s="975"/>
      <c r="ASZ5" s="975"/>
      <c r="ATA5" s="975"/>
      <c r="ATB5" s="975"/>
      <c r="ATC5" s="975"/>
      <c r="ATD5" s="975"/>
      <c r="ATE5" s="975"/>
      <c r="ATF5" s="975"/>
      <c r="ATG5" s="975"/>
      <c r="ATH5" s="975"/>
      <c r="ATI5" s="975"/>
      <c r="ATJ5" s="975"/>
      <c r="ATK5" s="975"/>
      <c r="ATL5" s="975"/>
      <c r="ATM5" s="975"/>
      <c r="ATN5" s="975"/>
      <c r="ATO5" s="975"/>
      <c r="ATP5" s="975"/>
      <c r="ATQ5" s="975"/>
      <c r="ATR5" s="975"/>
      <c r="ATS5" s="975"/>
      <c r="ATT5" s="975"/>
      <c r="ATU5" s="975"/>
      <c r="ATV5" s="975"/>
      <c r="ATW5" s="975"/>
      <c r="ATX5" s="975"/>
      <c r="ATY5" s="975"/>
      <c r="ATZ5" s="975"/>
      <c r="AUA5" s="975"/>
      <c r="AUB5" s="975"/>
      <c r="AUC5" s="975"/>
      <c r="AUD5" s="975"/>
      <c r="AUE5" s="975"/>
      <c r="AUF5" s="975"/>
      <c r="AUG5" s="975"/>
      <c r="AUH5" s="975"/>
      <c r="AUI5" s="975"/>
      <c r="AUJ5" s="975"/>
      <c r="AUK5" s="975"/>
      <c r="AUL5" s="975"/>
      <c r="AUM5" s="975"/>
      <c r="AUN5" s="975"/>
      <c r="AUO5" s="975"/>
      <c r="AUP5" s="975"/>
      <c r="AUQ5" s="975"/>
      <c r="AUR5" s="975"/>
      <c r="AUS5" s="975"/>
      <c r="AUT5" s="975"/>
      <c r="AUU5" s="975"/>
      <c r="AUV5" s="975"/>
      <c r="AUW5" s="975"/>
      <c r="AUX5" s="975"/>
      <c r="AUY5" s="975"/>
      <c r="AUZ5" s="975"/>
      <c r="AVA5" s="975"/>
      <c r="AVB5" s="975"/>
      <c r="AVC5" s="975"/>
      <c r="AVD5" s="975"/>
      <c r="AVE5" s="975"/>
      <c r="AVF5" s="975"/>
      <c r="AVG5" s="975"/>
      <c r="AVH5" s="975"/>
      <c r="AVI5" s="975"/>
      <c r="AVJ5" s="975"/>
      <c r="AVK5" s="975"/>
      <c r="AVL5" s="975"/>
      <c r="AVM5" s="975"/>
      <c r="AVN5" s="975"/>
      <c r="AVO5" s="975"/>
      <c r="AVP5" s="975"/>
      <c r="AVQ5" s="975"/>
      <c r="AVR5" s="975"/>
      <c r="AVS5" s="975"/>
      <c r="AVT5" s="975"/>
      <c r="AVU5" s="975"/>
      <c r="AVV5" s="975"/>
      <c r="AVW5" s="975"/>
      <c r="AVX5" s="975"/>
      <c r="AVY5" s="975"/>
      <c r="AVZ5" s="975"/>
      <c r="AWA5" s="975"/>
      <c r="AWB5" s="975"/>
      <c r="AWC5" s="975"/>
      <c r="AWD5" s="975"/>
      <c r="AWE5" s="975"/>
      <c r="AWF5" s="975"/>
      <c r="AWG5" s="975"/>
      <c r="AWH5" s="975"/>
      <c r="AWI5" s="975"/>
      <c r="AWJ5" s="975"/>
      <c r="AWK5" s="975"/>
      <c r="AWL5" s="975"/>
      <c r="AWM5" s="975"/>
      <c r="AWN5" s="975"/>
      <c r="AWO5" s="975"/>
      <c r="AWP5" s="975"/>
      <c r="AWQ5" s="975"/>
      <c r="AWR5" s="975"/>
      <c r="AWS5" s="975"/>
      <c r="AWT5" s="975"/>
      <c r="AWU5" s="975"/>
      <c r="AWV5" s="975"/>
      <c r="AWW5" s="975"/>
      <c r="AWX5" s="975"/>
      <c r="AWY5" s="975"/>
      <c r="AWZ5" s="975"/>
      <c r="AXA5" s="975"/>
      <c r="AXB5" s="975"/>
      <c r="AXC5" s="975"/>
      <c r="AXD5" s="975"/>
      <c r="AXE5" s="975"/>
      <c r="AXF5" s="975"/>
      <c r="AXG5" s="975"/>
      <c r="AXH5" s="975"/>
      <c r="AXI5" s="975"/>
      <c r="AXJ5" s="975"/>
      <c r="AXK5" s="975"/>
      <c r="AXL5" s="975"/>
      <c r="AXM5" s="975"/>
      <c r="AXN5" s="975"/>
      <c r="AXO5" s="975"/>
      <c r="AXP5" s="975"/>
      <c r="AXQ5" s="975"/>
      <c r="AXR5" s="975"/>
      <c r="AXS5" s="975"/>
      <c r="AXT5" s="975"/>
      <c r="AXU5" s="975"/>
      <c r="AXV5" s="975"/>
      <c r="AXW5" s="975"/>
      <c r="AXX5" s="975"/>
      <c r="AXY5" s="975"/>
      <c r="AXZ5" s="975"/>
      <c r="AYA5" s="975"/>
      <c r="AYB5" s="975"/>
      <c r="AYC5" s="975"/>
      <c r="AYD5" s="975"/>
      <c r="AYE5" s="975"/>
      <c r="AYF5" s="975"/>
      <c r="AYG5" s="975"/>
      <c r="AYH5" s="975"/>
      <c r="AYI5" s="975"/>
      <c r="AYJ5" s="975"/>
      <c r="AYK5" s="975"/>
      <c r="AYL5" s="975"/>
      <c r="AYM5" s="975"/>
      <c r="AYN5" s="975"/>
      <c r="AYO5" s="975"/>
      <c r="AYP5" s="975"/>
      <c r="AYQ5" s="975"/>
      <c r="AYR5" s="975"/>
      <c r="AYS5" s="975"/>
      <c r="AYT5" s="975"/>
      <c r="AYU5" s="975"/>
      <c r="AYV5" s="975"/>
      <c r="AYW5" s="975"/>
      <c r="AYX5" s="975"/>
      <c r="AYY5" s="975"/>
      <c r="AYZ5" s="975"/>
      <c r="AZA5" s="975"/>
      <c r="AZB5" s="975"/>
      <c r="AZC5" s="975"/>
      <c r="AZD5" s="975"/>
      <c r="AZE5" s="975"/>
      <c r="AZF5" s="975"/>
      <c r="AZG5" s="975"/>
      <c r="AZH5" s="975"/>
      <c r="AZI5" s="975"/>
      <c r="AZJ5" s="975"/>
      <c r="AZK5" s="975"/>
      <c r="AZL5" s="975"/>
      <c r="AZM5" s="975"/>
      <c r="AZN5" s="975"/>
      <c r="AZO5" s="975"/>
      <c r="AZP5" s="975"/>
      <c r="AZQ5" s="975"/>
      <c r="AZR5" s="975"/>
      <c r="AZS5" s="975"/>
      <c r="AZT5" s="975"/>
      <c r="AZU5" s="975"/>
      <c r="AZV5" s="975"/>
      <c r="AZW5" s="975"/>
      <c r="AZX5" s="975"/>
      <c r="AZY5" s="975"/>
      <c r="AZZ5" s="975"/>
      <c r="BAA5" s="975"/>
      <c r="BAB5" s="975"/>
      <c r="BAC5" s="975"/>
      <c r="BAD5" s="975"/>
      <c r="BAE5" s="975"/>
      <c r="BAF5" s="975"/>
      <c r="BAG5" s="975"/>
      <c r="BAH5" s="975"/>
      <c r="BAI5" s="975"/>
      <c r="BAJ5" s="975"/>
      <c r="BAK5" s="975"/>
      <c r="BAL5" s="975"/>
      <c r="BAM5" s="975"/>
      <c r="BAN5" s="975"/>
      <c r="BAO5" s="975"/>
      <c r="BAP5" s="975"/>
      <c r="BAQ5" s="975"/>
      <c r="BAR5" s="975"/>
      <c r="BAS5" s="975"/>
      <c r="BAT5" s="975"/>
      <c r="BAU5" s="975"/>
      <c r="BAV5" s="975"/>
      <c r="BAW5" s="975"/>
      <c r="BAX5" s="975"/>
      <c r="BAY5" s="975"/>
      <c r="BAZ5" s="975"/>
      <c r="BBA5" s="975"/>
      <c r="BBB5" s="975"/>
      <c r="BBC5" s="975"/>
      <c r="BBD5" s="975"/>
      <c r="BBE5" s="975"/>
      <c r="BBF5" s="975"/>
      <c r="BBG5" s="975"/>
      <c r="BBH5" s="975"/>
      <c r="BBI5" s="975"/>
      <c r="BBJ5" s="975"/>
      <c r="BBK5" s="975"/>
      <c r="BBL5" s="975"/>
      <c r="BBM5" s="975"/>
      <c r="BBN5" s="975"/>
      <c r="BBO5" s="975"/>
      <c r="BBP5" s="975"/>
      <c r="BBQ5" s="975"/>
      <c r="BBR5" s="975"/>
      <c r="BBS5" s="975"/>
      <c r="BBT5" s="975"/>
      <c r="BBU5" s="975"/>
      <c r="BBV5" s="975"/>
      <c r="BBW5" s="975"/>
      <c r="BBX5" s="975"/>
      <c r="BBY5" s="975"/>
      <c r="BBZ5" s="975"/>
      <c r="BCA5" s="975"/>
      <c r="BCB5" s="975"/>
      <c r="BCC5" s="975"/>
      <c r="BCD5" s="975"/>
      <c r="BCE5" s="975"/>
      <c r="BCF5" s="975"/>
      <c r="BCG5" s="975"/>
      <c r="BCH5" s="975"/>
      <c r="BCI5" s="975"/>
      <c r="BCJ5" s="975"/>
      <c r="BCK5" s="975"/>
      <c r="BCL5" s="975"/>
      <c r="BCM5" s="975"/>
      <c r="BCN5" s="975"/>
      <c r="BCO5" s="975"/>
      <c r="BCP5" s="975"/>
      <c r="BCQ5" s="975"/>
      <c r="BCR5" s="975"/>
      <c r="BCS5" s="975"/>
      <c r="BCT5" s="975"/>
      <c r="BCU5" s="975"/>
      <c r="BCV5" s="975"/>
      <c r="BCW5" s="975"/>
      <c r="BCX5" s="975"/>
      <c r="BCY5" s="975"/>
      <c r="BCZ5" s="975"/>
      <c r="BDA5" s="975"/>
      <c r="BDB5" s="975"/>
      <c r="BDC5" s="975"/>
      <c r="BDD5" s="975"/>
      <c r="BDE5" s="975"/>
      <c r="BDF5" s="975"/>
      <c r="BDG5" s="975"/>
      <c r="BDH5" s="975"/>
      <c r="BDI5" s="975"/>
      <c r="BDJ5" s="975"/>
      <c r="BDK5" s="975"/>
      <c r="BDL5" s="975"/>
      <c r="BDM5" s="975"/>
      <c r="BDN5" s="975"/>
      <c r="BDO5" s="975"/>
      <c r="BDP5" s="975"/>
      <c r="BDQ5" s="975"/>
      <c r="BDR5" s="975"/>
      <c r="BDS5" s="975"/>
      <c r="BDT5" s="975"/>
      <c r="BDU5" s="975"/>
      <c r="BDV5" s="975"/>
      <c r="BDW5" s="975"/>
      <c r="BDX5" s="975"/>
      <c r="BDY5" s="975"/>
      <c r="BDZ5" s="975"/>
      <c r="BEA5" s="975"/>
      <c r="BEB5" s="975"/>
      <c r="BEC5" s="975"/>
      <c r="BED5" s="975"/>
      <c r="BEE5" s="975"/>
      <c r="BEF5" s="975"/>
      <c r="BEG5" s="975"/>
      <c r="BEH5" s="975"/>
      <c r="BEI5" s="975"/>
      <c r="BEJ5" s="975"/>
      <c r="BEK5" s="975"/>
      <c r="BEL5" s="975"/>
      <c r="BEM5" s="975"/>
      <c r="BEN5" s="975"/>
      <c r="BEO5" s="975"/>
      <c r="BEP5" s="975"/>
      <c r="BEQ5" s="975"/>
      <c r="BER5" s="975"/>
      <c r="BES5" s="975"/>
      <c r="BET5" s="975"/>
      <c r="BEU5" s="975"/>
      <c r="BEV5" s="975"/>
      <c r="BEW5" s="975"/>
      <c r="BEX5" s="975"/>
      <c r="BEY5" s="975"/>
      <c r="BEZ5" s="975"/>
      <c r="BFA5" s="975"/>
      <c r="BFB5" s="975"/>
      <c r="BFC5" s="975"/>
      <c r="BFD5" s="975"/>
      <c r="BFE5" s="975"/>
      <c r="BFF5" s="975"/>
      <c r="BFG5" s="975"/>
      <c r="BFH5" s="975"/>
      <c r="BFI5" s="975"/>
      <c r="BFJ5" s="975"/>
      <c r="BFK5" s="975"/>
      <c r="BFL5" s="975"/>
      <c r="BFM5" s="975"/>
      <c r="BFN5" s="975"/>
      <c r="BFO5" s="975"/>
      <c r="BFP5" s="975"/>
      <c r="BFQ5" s="975"/>
      <c r="BFR5" s="975"/>
      <c r="BFS5" s="975"/>
      <c r="BFT5" s="975"/>
      <c r="BFU5" s="975"/>
      <c r="BFV5" s="975"/>
      <c r="BFW5" s="975"/>
      <c r="BFX5" s="975"/>
      <c r="BFY5" s="975"/>
      <c r="BFZ5" s="975"/>
      <c r="BGA5" s="975"/>
      <c r="BGB5" s="975"/>
      <c r="BGC5" s="975"/>
      <c r="BGD5" s="975"/>
      <c r="BGE5" s="975"/>
      <c r="BGF5" s="975"/>
      <c r="BGG5" s="975"/>
      <c r="BGH5" s="975"/>
      <c r="BGI5" s="975"/>
      <c r="BGJ5" s="975"/>
      <c r="BGK5" s="975"/>
      <c r="BGL5" s="975"/>
      <c r="BGM5" s="975"/>
      <c r="BGN5" s="975"/>
      <c r="BGO5" s="975"/>
      <c r="BGP5" s="975"/>
      <c r="BGQ5" s="975"/>
      <c r="BGR5" s="975"/>
      <c r="BGS5" s="975"/>
      <c r="BGT5" s="975"/>
      <c r="BGU5" s="975"/>
      <c r="BGV5" s="975"/>
      <c r="BGW5" s="975"/>
      <c r="BGX5" s="975"/>
      <c r="BGY5" s="975"/>
      <c r="BGZ5" s="975"/>
      <c r="BHA5" s="975"/>
      <c r="BHB5" s="975"/>
      <c r="BHC5" s="975"/>
      <c r="BHD5" s="975"/>
      <c r="BHE5" s="975"/>
      <c r="BHF5" s="975"/>
      <c r="BHG5" s="975"/>
      <c r="BHH5" s="975"/>
      <c r="BHI5" s="975"/>
      <c r="BHJ5" s="975"/>
      <c r="BHK5" s="975"/>
      <c r="BHL5" s="975"/>
      <c r="BHM5" s="975"/>
      <c r="BHN5" s="975"/>
      <c r="BHO5" s="975"/>
      <c r="BHP5" s="975"/>
      <c r="BHQ5" s="975"/>
      <c r="BHR5" s="975"/>
      <c r="BHS5" s="975"/>
      <c r="BHT5" s="975"/>
      <c r="BHU5" s="975"/>
      <c r="BHV5" s="975"/>
      <c r="BHW5" s="975"/>
      <c r="BHX5" s="975"/>
      <c r="BHY5" s="975"/>
      <c r="BHZ5" s="975"/>
      <c r="BIA5" s="975"/>
      <c r="BIB5" s="975"/>
      <c r="BIC5" s="975"/>
      <c r="BID5" s="975"/>
      <c r="BIE5" s="975"/>
      <c r="BIF5" s="975"/>
      <c r="BIG5" s="975"/>
      <c r="BIH5" s="975"/>
      <c r="BII5" s="975"/>
      <c r="BIJ5" s="975"/>
      <c r="BIK5" s="975"/>
      <c r="BIL5" s="975"/>
      <c r="BIM5" s="975"/>
      <c r="BIN5" s="975"/>
      <c r="BIO5" s="975"/>
      <c r="BIP5" s="975"/>
      <c r="BIQ5" s="975"/>
      <c r="BIR5" s="975"/>
      <c r="BIS5" s="975"/>
      <c r="BIT5" s="975"/>
      <c r="BIU5" s="975"/>
      <c r="BIV5" s="975"/>
      <c r="BIW5" s="975"/>
      <c r="BIX5" s="975"/>
      <c r="BIY5" s="975"/>
      <c r="BIZ5" s="975"/>
      <c r="BJA5" s="975"/>
      <c r="BJB5" s="975"/>
      <c r="BJC5" s="975"/>
      <c r="BJD5" s="975"/>
      <c r="BJE5" s="975"/>
      <c r="BJF5" s="975"/>
      <c r="BJG5" s="975"/>
      <c r="BJH5" s="975"/>
      <c r="BJI5" s="975"/>
      <c r="BJJ5" s="975"/>
      <c r="BJK5" s="975"/>
      <c r="BJL5" s="975"/>
      <c r="BJM5" s="975"/>
      <c r="BJN5" s="975"/>
      <c r="BJO5" s="975"/>
      <c r="BJP5" s="975"/>
      <c r="BJQ5" s="975"/>
      <c r="BJR5" s="975"/>
      <c r="BJS5" s="975"/>
      <c r="BJT5" s="975"/>
      <c r="BJU5" s="975"/>
      <c r="BJV5" s="975"/>
      <c r="BJW5" s="975"/>
      <c r="BJX5" s="975"/>
      <c r="BJY5" s="975"/>
      <c r="BJZ5" s="975"/>
      <c r="BKA5" s="975"/>
      <c r="BKB5" s="975"/>
      <c r="BKC5" s="975"/>
      <c r="BKD5" s="975"/>
      <c r="BKE5" s="975"/>
      <c r="BKF5" s="975"/>
      <c r="BKG5" s="975"/>
      <c r="BKH5" s="975"/>
      <c r="BKI5" s="975"/>
      <c r="BKJ5" s="975"/>
      <c r="BKK5" s="975"/>
      <c r="BKL5" s="975"/>
      <c r="BKM5" s="975"/>
      <c r="BKN5" s="975"/>
      <c r="BKO5" s="975"/>
      <c r="BKP5" s="975"/>
      <c r="BKQ5" s="975"/>
      <c r="BKR5" s="975"/>
      <c r="BKS5" s="975"/>
      <c r="BKT5" s="975"/>
      <c r="BKU5" s="975"/>
      <c r="BKV5" s="975"/>
      <c r="BKW5" s="975"/>
      <c r="BKX5" s="975"/>
      <c r="BKY5" s="975"/>
      <c r="BKZ5" s="975"/>
      <c r="BLA5" s="975"/>
      <c r="BLB5" s="975"/>
      <c r="BLC5" s="975"/>
      <c r="BLD5" s="975"/>
      <c r="BLE5" s="975"/>
      <c r="BLF5" s="975"/>
      <c r="BLG5" s="975"/>
      <c r="BLH5" s="975"/>
      <c r="BLI5" s="975"/>
      <c r="BLJ5" s="975"/>
      <c r="BLK5" s="975"/>
      <c r="BLL5" s="975"/>
      <c r="BLM5" s="975"/>
      <c r="BLN5" s="975"/>
      <c r="BLO5" s="975"/>
      <c r="BLP5" s="975"/>
      <c r="BLQ5" s="975"/>
      <c r="BLR5" s="975"/>
      <c r="BLS5" s="975"/>
      <c r="BLT5" s="975"/>
      <c r="BLU5" s="975"/>
      <c r="BLV5" s="975"/>
      <c r="BLW5" s="975"/>
      <c r="BLX5" s="975"/>
      <c r="BLY5" s="975"/>
      <c r="BLZ5" s="975"/>
      <c r="BMA5" s="975"/>
      <c r="BMB5" s="975"/>
      <c r="BMC5" s="975"/>
      <c r="BMD5" s="975"/>
      <c r="BME5" s="975"/>
      <c r="BMF5" s="975"/>
      <c r="BMG5" s="975"/>
      <c r="BMH5" s="975"/>
      <c r="BMI5" s="975"/>
      <c r="BMJ5" s="975"/>
      <c r="BMK5" s="975"/>
      <c r="BML5" s="975"/>
      <c r="BMM5" s="975"/>
      <c r="BMN5" s="975"/>
      <c r="BMO5" s="975"/>
      <c r="BMP5" s="975"/>
      <c r="BMQ5" s="975"/>
      <c r="BMR5" s="975"/>
      <c r="BMS5" s="975"/>
      <c r="BMT5" s="975"/>
      <c r="BMU5" s="975"/>
      <c r="BMV5" s="975"/>
      <c r="BMW5" s="975"/>
      <c r="BMX5" s="975"/>
      <c r="BMY5" s="975"/>
      <c r="BMZ5" s="975"/>
      <c r="BNA5" s="975"/>
      <c r="BNB5" s="975"/>
      <c r="BNC5" s="975"/>
      <c r="BND5" s="975"/>
      <c r="BNE5" s="975"/>
      <c r="BNF5" s="975"/>
      <c r="BNG5" s="975"/>
      <c r="BNH5" s="975"/>
      <c r="BNI5" s="975"/>
      <c r="BNJ5" s="975"/>
      <c r="BNK5" s="975"/>
      <c r="BNL5" s="975"/>
      <c r="BNM5" s="975"/>
      <c r="BNN5" s="975"/>
      <c r="BNO5" s="975"/>
      <c r="BNP5" s="975"/>
      <c r="BNQ5" s="975"/>
      <c r="BNR5" s="975"/>
      <c r="BNS5" s="975"/>
      <c r="BNT5" s="975"/>
      <c r="BNU5" s="975"/>
      <c r="BNV5" s="975"/>
      <c r="BNW5" s="975"/>
      <c r="BNX5" s="975"/>
      <c r="BNY5" s="975"/>
      <c r="BNZ5" s="975"/>
      <c r="BOA5" s="975"/>
      <c r="BOB5" s="975"/>
      <c r="BOC5" s="975"/>
      <c r="BOD5" s="975"/>
      <c r="BOE5" s="975"/>
      <c r="BOF5" s="975"/>
      <c r="BOG5" s="975"/>
      <c r="BOH5" s="975"/>
      <c r="BOI5" s="975"/>
      <c r="BOJ5" s="975"/>
      <c r="BOK5" s="975"/>
      <c r="BOL5" s="975"/>
      <c r="BOM5" s="975"/>
      <c r="BON5" s="975"/>
      <c r="BOO5" s="975"/>
      <c r="BOP5" s="975"/>
      <c r="BOQ5" s="975"/>
      <c r="BOR5" s="975"/>
      <c r="BOS5" s="975"/>
      <c r="BOT5" s="975"/>
      <c r="BOU5" s="975"/>
      <c r="BOV5" s="975"/>
      <c r="BOW5" s="975"/>
      <c r="BOX5" s="975"/>
      <c r="BOY5" s="975"/>
      <c r="BOZ5" s="975"/>
      <c r="BPA5" s="975"/>
      <c r="BPB5" s="975"/>
      <c r="BPC5" s="975"/>
      <c r="BPD5" s="975"/>
      <c r="BPE5" s="975"/>
      <c r="BPF5" s="975"/>
      <c r="BPG5" s="975"/>
      <c r="BPH5" s="975"/>
      <c r="BPI5" s="975"/>
      <c r="BPJ5" s="975"/>
      <c r="BPK5" s="975"/>
      <c r="BPL5" s="975"/>
      <c r="BPM5" s="975"/>
      <c r="BPN5" s="975"/>
      <c r="BPO5" s="975"/>
      <c r="BPP5" s="975"/>
      <c r="BPQ5" s="975"/>
      <c r="BPR5" s="975"/>
      <c r="BPS5" s="975"/>
      <c r="BPT5" s="975"/>
      <c r="BPU5" s="975"/>
      <c r="BPV5" s="975"/>
      <c r="BPW5" s="975"/>
      <c r="BPX5" s="975"/>
      <c r="BPY5" s="975"/>
      <c r="BPZ5" s="975"/>
      <c r="BQA5" s="975"/>
      <c r="BQB5" s="975"/>
      <c r="BQC5" s="975"/>
      <c r="BQD5" s="975"/>
      <c r="BQE5" s="975"/>
      <c r="BQF5" s="975"/>
      <c r="BQG5" s="975"/>
      <c r="BQH5" s="975"/>
      <c r="BQI5" s="975"/>
      <c r="BQJ5" s="975"/>
      <c r="BQK5" s="975"/>
      <c r="BQL5" s="975"/>
      <c r="BQM5" s="975"/>
      <c r="BQN5" s="975"/>
      <c r="BQO5" s="975"/>
      <c r="BQP5" s="975"/>
      <c r="BQQ5" s="975"/>
      <c r="BQR5" s="975"/>
      <c r="BQS5" s="975"/>
      <c r="BQT5" s="975"/>
      <c r="BQU5" s="975"/>
      <c r="BQV5" s="975"/>
      <c r="BQW5" s="975"/>
      <c r="BQX5" s="975"/>
      <c r="BQY5" s="975"/>
      <c r="BQZ5" s="975"/>
      <c r="BRA5" s="975"/>
      <c r="BRB5" s="975"/>
      <c r="BRC5" s="975"/>
      <c r="BRD5" s="975"/>
      <c r="BRE5" s="975"/>
      <c r="BRF5" s="975"/>
      <c r="BRG5" s="975"/>
      <c r="BRH5" s="975"/>
      <c r="BRI5" s="975"/>
      <c r="BRJ5" s="975"/>
      <c r="BRK5" s="975"/>
      <c r="BRL5" s="975"/>
      <c r="BRM5" s="975"/>
      <c r="BRN5" s="975"/>
      <c r="BRO5" s="975"/>
      <c r="BRP5" s="975"/>
      <c r="BRQ5" s="975"/>
      <c r="BRR5" s="975"/>
      <c r="BRS5" s="975"/>
      <c r="BRT5" s="975"/>
      <c r="BRU5" s="975"/>
      <c r="BRV5" s="975"/>
      <c r="BRW5" s="975"/>
      <c r="BRX5" s="975"/>
      <c r="BRY5" s="975"/>
      <c r="BRZ5" s="975"/>
      <c r="BSA5" s="975"/>
      <c r="BSB5" s="975"/>
      <c r="BSC5" s="975"/>
      <c r="BSD5" s="975"/>
      <c r="BSE5" s="975"/>
      <c r="BSF5" s="975"/>
      <c r="BSG5" s="975"/>
      <c r="BSH5" s="975"/>
      <c r="BSI5" s="975"/>
      <c r="BSJ5" s="975"/>
      <c r="BSK5" s="975"/>
      <c r="BSL5" s="975"/>
      <c r="BSM5" s="975"/>
      <c r="BSN5" s="975"/>
      <c r="BSO5" s="975"/>
      <c r="BSP5" s="975"/>
      <c r="BSQ5" s="975"/>
      <c r="BSR5" s="975"/>
      <c r="BSS5" s="975"/>
      <c r="BST5" s="975"/>
      <c r="BSU5" s="975"/>
      <c r="BSV5" s="975"/>
      <c r="BSW5" s="975"/>
      <c r="BSX5" s="975"/>
      <c r="BSY5" s="975"/>
      <c r="BSZ5" s="975"/>
      <c r="BTA5" s="975"/>
      <c r="BTB5" s="975"/>
      <c r="BTC5" s="975"/>
      <c r="BTD5" s="975"/>
      <c r="BTE5" s="975"/>
      <c r="BTF5" s="975"/>
      <c r="BTG5" s="975"/>
      <c r="BTH5" s="975"/>
      <c r="BTI5" s="975"/>
      <c r="BTJ5" s="975"/>
      <c r="BTK5" s="975"/>
      <c r="BTL5" s="975"/>
      <c r="BTM5" s="975"/>
      <c r="BTN5" s="975"/>
      <c r="BTO5" s="975"/>
      <c r="BTP5" s="975"/>
      <c r="BTQ5" s="975"/>
      <c r="BTR5" s="975"/>
      <c r="BTS5" s="975"/>
      <c r="BTT5" s="975"/>
      <c r="BTU5" s="975"/>
      <c r="BTV5" s="975"/>
      <c r="BTW5" s="975"/>
      <c r="BTX5" s="975"/>
      <c r="BTY5" s="975"/>
      <c r="BTZ5" s="975"/>
      <c r="BUA5" s="975"/>
      <c r="BUB5" s="975"/>
      <c r="BUC5" s="975"/>
      <c r="BUD5" s="975"/>
      <c r="BUE5" s="975"/>
      <c r="BUF5" s="975"/>
      <c r="BUG5" s="975"/>
      <c r="BUH5" s="975"/>
      <c r="BUI5" s="975"/>
      <c r="BUJ5" s="975"/>
      <c r="BUK5" s="975"/>
      <c r="BUL5" s="975"/>
      <c r="BUM5" s="975"/>
      <c r="BUN5" s="975"/>
      <c r="BUO5" s="975"/>
      <c r="BUP5" s="975"/>
      <c r="BUQ5" s="975"/>
      <c r="BUR5" s="975"/>
      <c r="BUS5" s="975"/>
      <c r="BUT5" s="975"/>
      <c r="BUU5" s="975"/>
      <c r="BUV5" s="975"/>
      <c r="BUW5" s="975"/>
      <c r="BUX5" s="975"/>
      <c r="BUY5" s="975"/>
      <c r="BUZ5" s="975"/>
      <c r="BVA5" s="975"/>
      <c r="BVB5" s="975"/>
      <c r="BVC5" s="975"/>
      <c r="BVD5" s="975"/>
      <c r="BVE5" s="975"/>
      <c r="BVF5" s="975"/>
      <c r="BVG5" s="975"/>
      <c r="BVH5" s="975"/>
      <c r="BVI5" s="975"/>
      <c r="BVJ5" s="975"/>
      <c r="BVK5" s="975"/>
      <c r="BVL5" s="975"/>
      <c r="BVM5" s="975"/>
      <c r="BVN5" s="975"/>
      <c r="BVO5" s="975"/>
      <c r="BVP5" s="975"/>
      <c r="BVQ5" s="975"/>
      <c r="BVR5" s="975"/>
      <c r="BVS5" s="975"/>
      <c r="BVT5" s="975"/>
      <c r="BVU5" s="975"/>
      <c r="BVV5" s="975"/>
      <c r="BVW5" s="975"/>
      <c r="BVX5" s="975"/>
      <c r="BVY5" s="975"/>
      <c r="BVZ5" s="975"/>
      <c r="BWA5" s="975"/>
      <c r="BWB5" s="975"/>
      <c r="BWC5" s="975"/>
      <c r="BWD5" s="975"/>
      <c r="BWE5" s="975"/>
      <c r="BWF5" s="975"/>
      <c r="BWG5" s="975"/>
      <c r="BWH5" s="975"/>
      <c r="BWI5" s="975"/>
      <c r="BWJ5" s="975"/>
      <c r="BWK5" s="975"/>
      <c r="BWL5" s="975"/>
      <c r="BWM5" s="975"/>
      <c r="BWN5" s="975"/>
      <c r="BWO5" s="975"/>
      <c r="BWP5" s="975"/>
      <c r="BWQ5" s="975"/>
      <c r="BWR5" s="975"/>
      <c r="BWS5" s="975"/>
      <c r="BWT5" s="975"/>
      <c r="BWU5" s="975"/>
      <c r="BWV5" s="975"/>
      <c r="BWW5" s="975"/>
      <c r="BWX5" s="975"/>
      <c r="BWY5" s="975"/>
      <c r="BWZ5" s="975"/>
      <c r="BXA5" s="975"/>
      <c r="BXB5" s="975"/>
      <c r="BXC5" s="975"/>
      <c r="BXD5" s="975"/>
      <c r="BXE5" s="975"/>
      <c r="BXF5" s="975"/>
      <c r="BXG5" s="975"/>
      <c r="BXH5" s="975"/>
      <c r="BXI5" s="975"/>
      <c r="BXJ5" s="975"/>
      <c r="BXK5" s="975"/>
      <c r="BXL5" s="975"/>
      <c r="BXM5" s="975"/>
      <c r="BXN5" s="975"/>
      <c r="BXO5" s="975"/>
      <c r="BXP5" s="975"/>
      <c r="BXQ5" s="975"/>
      <c r="BXR5" s="975"/>
      <c r="BXS5" s="975"/>
      <c r="BXT5" s="975"/>
      <c r="BXU5" s="975"/>
      <c r="BXV5" s="975"/>
      <c r="BXW5" s="975"/>
      <c r="BXX5" s="975"/>
      <c r="BXY5" s="975"/>
      <c r="BXZ5" s="975"/>
      <c r="BYA5" s="975"/>
      <c r="BYB5" s="975"/>
      <c r="BYC5" s="975"/>
      <c r="BYD5" s="975"/>
      <c r="BYE5" s="975"/>
      <c r="BYF5" s="975"/>
      <c r="BYG5" s="975"/>
      <c r="BYH5" s="975"/>
      <c r="BYI5" s="975"/>
      <c r="BYJ5" s="975"/>
      <c r="BYK5" s="975"/>
      <c r="BYL5" s="975"/>
      <c r="BYM5" s="975"/>
      <c r="BYN5" s="975"/>
      <c r="BYO5" s="975"/>
      <c r="BYP5" s="975"/>
      <c r="BYQ5" s="975"/>
      <c r="BYR5" s="975"/>
      <c r="BYS5" s="975"/>
      <c r="BYT5" s="975"/>
      <c r="BYU5" s="975"/>
      <c r="BYV5" s="975"/>
      <c r="BYW5" s="975"/>
      <c r="BYX5" s="975"/>
      <c r="BYY5" s="975"/>
      <c r="BYZ5" s="975"/>
      <c r="BZA5" s="975"/>
      <c r="BZB5" s="975"/>
      <c r="BZC5" s="975"/>
      <c r="BZD5" s="975"/>
      <c r="BZE5" s="975"/>
      <c r="BZF5" s="975"/>
      <c r="BZG5" s="975"/>
      <c r="BZH5" s="975"/>
      <c r="BZI5" s="975"/>
      <c r="BZJ5" s="975"/>
      <c r="BZK5" s="975"/>
      <c r="BZL5" s="975"/>
      <c r="BZM5" s="975"/>
      <c r="BZN5" s="975"/>
      <c r="BZO5" s="975"/>
      <c r="BZP5" s="975"/>
      <c r="BZQ5" s="975"/>
      <c r="BZR5" s="975"/>
      <c r="BZS5" s="975"/>
      <c r="BZT5" s="975"/>
      <c r="BZU5" s="975"/>
      <c r="BZV5" s="975"/>
      <c r="BZW5" s="975"/>
      <c r="BZX5" s="975"/>
      <c r="BZY5" s="975"/>
      <c r="BZZ5" s="975"/>
      <c r="CAA5" s="975"/>
      <c r="CAB5" s="975"/>
      <c r="CAC5" s="975"/>
      <c r="CAD5" s="975"/>
      <c r="CAE5" s="975"/>
      <c r="CAF5" s="975"/>
      <c r="CAG5" s="975"/>
      <c r="CAH5" s="975"/>
      <c r="CAI5" s="975"/>
      <c r="CAJ5" s="975"/>
      <c r="CAK5" s="975"/>
      <c r="CAL5" s="975"/>
      <c r="CAM5" s="975"/>
      <c r="CAN5" s="975"/>
      <c r="CAO5" s="975"/>
      <c r="CAP5" s="975"/>
      <c r="CAQ5" s="975"/>
      <c r="CAR5" s="975"/>
      <c r="CAS5" s="975"/>
      <c r="CAT5" s="975"/>
      <c r="CAU5" s="975"/>
      <c r="CAV5" s="975"/>
      <c r="CAW5" s="975"/>
      <c r="CAX5" s="975"/>
      <c r="CAY5" s="975"/>
      <c r="CAZ5" s="975"/>
      <c r="CBA5" s="975"/>
      <c r="CBB5" s="975"/>
      <c r="CBC5" s="975"/>
      <c r="CBD5" s="975"/>
      <c r="CBE5" s="975"/>
      <c r="CBF5" s="975"/>
      <c r="CBG5" s="975"/>
      <c r="CBH5" s="975"/>
      <c r="CBI5" s="975"/>
      <c r="CBJ5" s="975"/>
      <c r="CBK5" s="975"/>
      <c r="CBL5" s="975"/>
      <c r="CBM5" s="975"/>
      <c r="CBN5" s="975"/>
      <c r="CBO5" s="975"/>
      <c r="CBP5" s="975"/>
      <c r="CBQ5" s="975"/>
      <c r="CBR5" s="975"/>
      <c r="CBS5" s="975"/>
      <c r="CBT5" s="975"/>
      <c r="CBU5" s="975"/>
      <c r="CBV5" s="975"/>
      <c r="CBW5" s="975"/>
      <c r="CBX5" s="975"/>
      <c r="CBY5" s="975"/>
      <c r="CBZ5" s="975"/>
      <c r="CCA5" s="975"/>
      <c r="CCB5" s="975"/>
      <c r="CCC5" s="975"/>
      <c r="CCD5" s="975"/>
      <c r="CCE5" s="975"/>
      <c r="CCF5" s="975"/>
      <c r="CCG5" s="975"/>
      <c r="CCH5" s="975"/>
      <c r="CCI5" s="975"/>
      <c r="CCJ5" s="975"/>
      <c r="CCK5" s="975"/>
      <c r="CCL5" s="975"/>
      <c r="CCM5" s="975"/>
      <c r="CCN5" s="975"/>
      <c r="CCO5" s="975"/>
      <c r="CCP5" s="975"/>
      <c r="CCQ5" s="975"/>
      <c r="CCR5" s="975"/>
      <c r="CCS5" s="975"/>
      <c r="CCT5" s="975"/>
      <c r="CCU5" s="975"/>
      <c r="CCV5" s="975"/>
      <c r="CCW5" s="975"/>
      <c r="CCX5" s="975"/>
      <c r="CCY5" s="975"/>
      <c r="CCZ5" s="975"/>
      <c r="CDA5" s="975"/>
      <c r="CDB5" s="975"/>
      <c r="CDC5" s="975"/>
      <c r="CDD5" s="975"/>
      <c r="CDE5" s="975"/>
      <c r="CDF5" s="975"/>
      <c r="CDG5" s="975"/>
      <c r="CDH5" s="975"/>
      <c r="CDI5" s="975"/>
      <c r="CDJ5" s="975"/>
      <c r="CDK5" s="975"/>
      <c r="CDL5" s="975"/>
      <c r="CDM5" s="975"/>
      <c r="CDN5" s="975"/>
      <c r="CDO5" s="975"/>
      <c r="CDP5" s="975"/>
      <c r="CDQ5" s="975"/>
      <c r="CDR5" s="975"/>
      <c r="CDS5" s="975"/>
      <c r="CDT5" s="975"/>
      <c r="CDU5" s="975"/>
      <c r="CDV5" s="975"/>
      <c r="CDW5" s="975"/>
      <c r="CDX5" s="975"/>
      <c r="CDY5" s="975"/>
      <c r="CDZ5" s="975"/>
      <c r="CEA5" s="975"/>
      <c r="CEB5" s="975"/>
      <c r="CEC5" s="975"/>
      <c r="CED5" s="975"/>
      <c r="CEE5" s="975"/>
      <c r="CEF5" s="975"/>
      <c r="CEG5" s="975"/>
      <c r="CEH5" s="975"/>
      <c r="CEI5" s="975"/>
      <c r="CEJ5" s="975"/>
      <c r="CEK5" s="975"/>
      <c r="CEL5" s="975"/>
      <c r="CEM5" s="975"/>
      <c r="CEN5" s="975"/>
      <c r="CEO5" s="975"/>
      <c r="CEP5" s="975"/>
      <c r="CEQ5" s="975"/>
      <c r="CER5" s="975"/>
      <c r="CES5" s="975"/>
      <c r="CET5" s="975"/>
      <c r="CEU5" s="975"/>
      <c r="CEV5" s="975"/>
      <c r="CEW5" s="975"/>
      <c r="CEX5" s="975"/>
      <c r="CEY5" s="975"/>
      <c r="CEZ5" s="975"/>
      <c r="CFA5" s="975"/>
      <c r="CFB5" s="975"/>
      <c r="CFC5" s="975"/>
      <c r="CFD5" s="975"/>
      <c r="CFE5" s="975"/>
      <c r="CFF5" s="975"/>
      <c r="CFG5" s="975"/>
      <c r="CFH5" s="975"/>
      <c r="CFI5" s="975"/>
      <c r="CFJ5" s="975"/>
      <c r="CFK5" s="975"/>
      <c r="CFL5" s="975"/>
      <c r="CFM5" s="975"/>
      <c r="CFN5" s="975"/>
      <c r="CFO5" s="975"/>
      <c r="CFP5" s="975"/>
      <c r="CFQ5" s="975"/>
      <c r="CFR5" s="975"/>
      <c r="CFS5" s="975"/>
      <c r="CFT5" s="975"/>
      <c r="CFU5" s="975"/>
      <c r="CFV5" s="975"/>
      <c r="CFW5" s="975"/>
      <c r="CFX5" s="975"/>
      <c r="CFY5" s="975"/>
      <c r="CFZ5" s="975"/>
      <c r="CGA5" s="975"/>
      <c r="CGB5" s="975"/>
      <c r="CGC5" s="975"/>
      <c r="CGD5" s="975"/>
      <c r="CGE5" s="975"/>
      <c r="CGF5" s="975"/>
      <c r="CGG5" s="975"/>
      <c r="CGH5" s="975"/>
      <c r="CGI5" s="975"/>
      <c r="CGJ5" s="975"/>
      <c r="CGK5" s="975"/>
      <c r="CGL5" s="975"/>
      <c r="CGM5" s="975"/>
      <c r="CGN5" s="975"/>
      <c r="CGO5" s="975"/>
      <c r="CGP5" s="975"/>
      <c r="CGQ5" s="975"/>
      <c r="CGR5" s="975"/>
      <c r="CGS5" s="975"/>
      <c r="CGT5" s="975"/>
      <c r="CGU5" s="975"/>
      <c r="CGV5" s="975"/>
      <c r="CGW5" s="975"/>
      <c r="CGX5" s="975"/>
      <c r="CGY5" s="975"/>
      <c r="CGZ5" s="975"/>
      <c r="CHA5" s="975"/>
      <c r="CHB5" s="975"/>
      <c r="CHC5" s="975"/>
      <c r="CHD5" s="975"/>
      <c r="CHE5" s="975"/>
      <c r="CHF5" s="975"/>
      <c r="CHG5" s="975"/>
      <c r="CHH5" s="975"/>
      <c r="CHI5" s="975"/>
      <c r="CHJ5" s="975"/>
      <c r="CHK5" s="975"/>
      <c r="CHL5" s="975"/>
      <c r="CHM5" s="975"/>
      <c r="CHN5" s="975"/>
      <c r="CHO5" s="975"/>
      <c r="CHP5" s="975"/>
      <c r="CHQ5" s="975"/>
      <c r="CHR5" s="975"/>
      <c r="CHS5" s="975"/>
      <c r="CHT5" s="975"/>
      <c r="CHU5" s="975"/>
      <c r="CHV5" s="975"/>
      <c r="CHW5" s="975"/>
      <c r="CHX5" s="975"/>
      <c r="CHY5" s="975"/>
      <c r="CHZ5" s="975"/>
      <c r="CIA5" s="975"/>
      <c r="CIB5" s="975"/>
      <c r="CIC5" s="975"/>
      <c r="CID5" s="975"/>
      <c r="CIE5" s="975"/>
      <c r="CIF5" s="975"/>
      <c r="CIG5" s="975"/>
      <c r="CIH5" s="975"/>
      <c r="CII5" s="975"/>
      <c r="CIJ5" s="975"/>
      <c r="CIK5" s="975"/>
      <c r="CIL5" s="975"/>
      <c r="CIM5" s="975"/>
      <c r="CIN5" s="975"/>
      <c r="CIO5" s="975"/>
      <c r="CIP5" s="975"/>
      <c r="CIQ5" s="975"/>
      <c r="CIR5" s="975"/>
      <c r="CIS5" s="975"/>
      <c r="CIT5" s="975"/>
      <c r="CIU5" s="975"/>
      <c r="CIV5" s="975"/>
      <c r="CIW5" s="975"/>
      <c r="CIX5" s="975"/>
      <c r="CIY5" s="975"/>
      <c r="CIZ5" s="975"/>
      <c r="CJA5" s="975"/>
      <c r="CJB5" s="975"/>
      <c r="CJC5" s="975"/>
      <c r="CJD5" s="975"/>
      <c r="CJE5" s="975"/>
      <c r="CJF5" s="975"/>
      <c r="CJG5" s="975"/>
      <c r="CJH5" s="975"/>
      <c r="CJI5" s="975"/>
      <c r="CJJ5" s="975"/>
      <c r="CJK5" s="975"/>
      <c r="CJL5" s="975"/>
      <c r="CJM5" s="975"/>
      <c r="CJN5" s="975"/>
      <c r="CJO5" s="975"/>
      <c r="CJP5" s="975"/>
      <c r="CJQ5" s="975"/>
      <c r="CJR5" s="975"/>
      <c r="CJS5" s="975"/>
      <c r="CJT5" s="975"/>
      <c r="CJU5" s="975"/>
      <c r="CJV5" s="975"/>
      <c r="CJW5" s="975"/>
      <c r="CJX5" s="975"/>
      <c r="CJY5" s="975"/>
      <c r="CJZ5" s="975"/>
      <c r="CKA5" s="975"/>
      <c r="CKB5" s="975"/>
      <c r="CKC5" s="975"/>
      <c r="CKD5" s="975"/>
      <c r="CKE5" s="975"/>
      <c r="CKF5" s="975"/>
      <c r="CKG5" s="975"/>
      <c r="CKH5" s="975"/>
      <c r="CKI5" s="975"/>
      <c r="CKJ5" s="975"/>
      <c r="CKK5" s="975"/>
      <c r="CKL5" s="975"/>
      <c r="CKM5" s="975"/>
      <c r="CKN5" s="975"/>
      <c r="CKO5" s="975"/>
      <c r="CKP5" s="975"/>
      <c r="CKQ5" s="975"/>
      <c r="CKR5" s="975"/>
      <c r="CKS5" s="975"/>
      <c r="CKT5" s="975"/>
      <c r="CKU5" s="975"/>
      <c r="CKV5" s="975"/>
      <c r="CKW5" s="975"/>
      <c r="CKX5" s="975"/>
      <c r="CKY5" s="975"/>
      <c r="CKZ5" s="975"/>
      <c r="CLA5" s="975"/>
      <c r="CLB5" s="975"/>
      <c r="CLC5" s="975"/>
      <c r="CLD5" s="975"/>
      <c r="CLE5" s="975"/>
      <c r="CLF5" s="975"/>
      <c r="CLG5" s="975"/>
      <c r="CLH5" s="975"/>
      <c r="CLI5" s="975"/>
      <c r="CLJ5" s="975"/>
      <c r="CLK5" s="975"/>
      <c r="CLL5" s="975"/>
      <c r="CLM5" s="975"/>
      <c r="CLN5" s="975"/>
      <c r="CLO5" s="975"/>
      <c r="CLP5" s="975"/>
      <c r="CLQ5" s="975"/>
      <c r="CLR5" s="975"/>
      <c r="CLS5" s="975"/>
      <c r="CLT5" s="975"/>
      <c r="CLU5" s="975"/>
      <c r="CLV5" s="975"/>
      <c r="CLW5" s="975"/>
      <c r="CLX5" s="975"/>
      <c r="CLY5" s="975"/>
      <c r="CLZ5" s="975"/>
      <c r="CMA5" s="975"/>
      <c r="CMB5" s="975"/>
      <c r="CMC5" s="975"/>
      <c r="CMD5" s="975"/>
      <c r="CME5" s="975"/>
      <c r="CMF5" s="975"/>
      <c r="CMG5" s="975"/>
      <c r="CMH5" s="975"/>
      <c r="CMI5" s="975"/>
      <c r="CMJ5" s="975"/>
      <c r="CMK5" s="975"/>
      <c r="CML5" s="975"/>
      <c r="CMM5" s="975"/>
      <c r="CMN5" s="975"/>
      <c r="CMO5" s="975"/>
      <c r="CMP5" s="975"/>
      <c r="CMQ5" s="975"/>
      <c r="CMR5" s="975"/>
      <c r="CMS5" s="975"/>
      <c r="CMT5" s="975"/>
      <c r="CMU5" s="975"/>
      <c r="CMV5" s="975"/>
      <c r="CMW5" s="975"/>
      <c r="CMX5" s="975"/>
      <c r="CMY5" s="975"/>
      <c r="CMZ5" s="975"/>
      <c r="CNA5" s="975"/>
      <c r="CNB5" s="975"/>
      <c r="CNC5" s="975"/>
      <c r="CND5" s="975"/>
      <c r="CNE5" s="975"/>
      <c r="CNF5" s="975"/>
      <c r="CNG5" s="975"/>
      <c r="CNH5" s="975"/>
      <c r="CNI5" s="975"/>
      <c r="CNJ5" s="975"/>
      <c r="CNK5" s="975"/>
      <c r="CNL5" s="975"/>
      <c r="CNM5" s="975"/>
      <c r="CNN5" s="975"/>
      <c r="CNO5" s="975"/>
      <c r="CNP5" s="975"/>
      <c r="CNQ5" s="975"/>
      <c r="CNR5" s="975"/>
      <c r="CNS5" s="975"/>
      <c r="CNT5" s="975"/>
      <c r="CNU5" s="975"/>
      <c r="CNV5" s="975"/>
      <c r="CNW5" s="975"/>
      <c r="CNX5" s="975"/>
      <c r="CNY5" s="975"/>
      <c r="CNZ5" s="975"/>
      <c r="COA5" s="975"/>
      <c r="COB5" s="975"/>
      <c r="COC5" s="975"/>
      <c r="COD5" s="975"/>
      <c r="COE5" s="975"/>
      <c r="COF5" s="975"/>
      <c r="COG5" s="975"/>
      <c r="COH5" s="975"/>
      <c r="COI5" s="975"/>
      <c r="COJ5" s="975"/>
      <c r="COK5" s="975"/>
      <c r="COL5" s="975"/>
      <c r="COM5" s="975"/>
      <c r="CON5" s="975"/>
      <c r="COO5" s="975"/>
      <c r="COP5" s="975"/>
      <c r="COQ5" s="975"/>
      <c r="COR5" s="975"/>
      <c r="COS5" s="975"/>
      <c r="COT5" s="975"/>
      <c r="COU5" s="975"/>
      <c r="COV5" s="975"/>
      <c r="COW5" s="975"/>
      <c r="COX5" s="975"/>
      <c r="COY5" s="975"/>
      <c r="COZ5" s="975"/>
      <c r="CPA5" s="975"/>
      <c r="CPB5" s="975"/>
      <c r="CPC5" s="975"/>
      <c r="CPD5" s="975"/>
      <c r="CPE5" s="975"/>
      <c r="CPF5" s="975"/>
      <c r="CPG5" s="975"/>
      <c r="CPH5" s="975"/>
      <c r="CPI5" s="975"/>
      <c r="CPJ5" s="975"/>
      <c r="CPK5" s="975"/>
      <c r="CPL5" s="975"/>
      <c r="CPM5" s="975"/>
      <c r="CPN5" s="975"/>
      <c r="CPO5" s="975"/>
      <c r="CPP5" s="975"/>
      <c r="CPQ5" s="975"/>
      <c r="CPR5" s="975"/>
      <c r="CPS5" s="975"/>
      <c r="CPT5" s="975"/>
      <c r="CPU5" s="975"/>
      <c r="CPV5" s="975"/>
      <c r="CPW5" s="975"/>
      <c r="CPX5" s="975"/>
      <c r="CPY5" s="975"/>
      <c r="CPZ5" s="975"/>
      <c r="CQA5" s="975"/>
      <c r="CQB5" s="975"/>
      <c r="CQC5" s="975"/>
      <c r="CQD5" s="975"/>
      <c r="CQE5" s="975"/>
      <c r="CQF5" s="975"/>
      <c r="CQG5" s="975"/>
      <c r="CQH5" s="975"/>
      <c r="CQI5" s="975"/>
      <c r="CQJ5" s="975"/>
      <c r="CQK5" s="975"/>
      <c r="CQL5" s="975"/>
      <c r="CQM5" s="975"/>
      <c r="CQN5" s="975"/>
      <c r="CQO5" s="975"/>
      <c r="CQP5" s="975"/>
      <c r="CQQ5" s="975"/>
      <c r="CQR5" s="975"/>
      <c r="CQS5" s="975"/>
      <c r="CQT5" s="975"/>
      <c r="CQU5" s="975"/>
      <c r="CQV5" s="975"/>
      <c r="CQW5" s="975"/>
      <c r="CQX5" s="975"/>
      <c r="CQY5" s="975"/>
      <c r="CQZ5" s="975"/>
      <c r="CRA5" s="975"/>
      <c r="CRB5" s="975"/>
      <c r="CRC5" s="975"/>
      <c r="CRD5" s="975"/>
      <c r="CRE5" s="975"/>
      <c r="CRF5" s="975"/>
      <c r="CRG5" s="975"/>
      <c r="CRH5" s="975"/>
      <c r="CRI5" s="975"/>
      <c r="CRJ5" s="975"/>
      <c r="CRK5" s="975"/>
      <c r="CRL5" s="975"/>
      <c r="CRM5" s="975"/>
      <c r="CRN5" s="975"/>
      <c r="CRO5" s="975"/>
      <c r="CRP5" s="975"/>
      <c r="CRQ5" s="975"/>
      <c r="CRR5" s="975"/>
      <c r="CRS5" s="975"/>
      <c r="CRT5" s="975"/>
      <c r="CRU5" s="975"/>
      <c r="CRV5" s="975"/>
      <c r="CRW5" s="975"/>
      <c r="CRX5" s="975"/>
      <c r="CRY5" s="975"/>
      <c r="CRZ5" s="975"/>
      <c r="CSA5" s="975"/>
      <c r="CSB5" s="975"/>
      <c r="CSC5" s="975"/>
      <c r="CSD5" s="975"/>
      <c r="CSE5" s="975"/>
      <c r="CSF5" s="975"/>
      <c r="CSG5" s="975"/>
      <c r="CSH5" s="975"/>
      <c r="CSI5" s="975"/>
      <c r="CSJ5" s="975"/>
      <c r="CSK5" s="975"/>
      <c r="CSL5" s="975"/>
      <c r="CSM5" s="975"/>
      <c r="CSN5" s="975"/>
      <c r="CSO5" s="975"/>
      <c r="CSP5" s="975"/>
      <c r="CSQ5" s="975"/>
      <c r="CSR5" s="975"/>
      <c r="CSS5" s="975"/>
      <c r="CST5" s="975"/>
      <c r="CSU5" s="975"/>
      <c r="CSV5" s="975"/>
      <c r="CSW5" s="975"/>
      <c r="CSX5" s="975"/>
      <c r="CSY5" s="975"/>
      <c r="CSZ5" s="975"/>
      <c r="CTA5" s="975"/>
      <c r="CTB5" s="975"/>
      <c r="CTC5" s="975"/>
      <c r="CTD5" s="975"/>
      <c r="CTE5" s="975"/>
      <c r="CTF5" s="975"/>
      <c r="CTG5" s="975"/>
      <c r="CTH5" s="975"/>
      <c r="CTI5" s="975"/>
      <c r="CTJ5" s="975"/>
      <c r="CTK5" s="975"/>
      <c r="CTL5" s="975"/>
      <c r="CTM5" s="975"/>
      <c r="CTN5" s="975"/>
      <c r="CTO5" s="975"/>
      <c r="CTP5" s="975"/>
      <c r="CTQ5" s="975"/>
      <c r="CTR5" s="975"/>
      <c r="CTS5" s="975"/>
      <c r="CTT5" s="975"/>
      <c r="CTU5" s="975"/>
      <c r="CTV5" s="975"/>
      <c r="CTW5" s="975"/>
      <c r="CTX5" s="975"/>
      <c r="CTY5" s="975"/>
      <c r="CTZ5" s="975"/>
      <c r="CUA5" s="975"/>
      <c r="CUB5" s="975"/>
      <c r="CUC5" s="975"/>
      <c r="CUD5" s="975"/>
      <c r="CUE5" s="975"/>
      <c r="CUF5" s="975"/>
      <c r="CUG5" s="975"/>
      <c r="CUH5" s="975"/>
      <c r="CUI5" s="975"/>
      <c r="CUJ5" s="975"/>
      <c r="CUK5" s="975"/>
      <c r="CUL5" s="975"/>
      <c r="CUM5" s="975"/>
      <c r="CUN5" s="975"/>
      <c r="CUO5" s="975"/>
      <c r="CUP5" s="975"/>
      <c r="CUQ5" s="975"/>
      <c r="CUR5" s="975"/>
      <c r="CUS5" s="975"/>
      <c r="CUT5" s="975"/>
      <c r="CUU5" s="975"/>
      <c r="CUV5" s="975"/>
      <c r="CUW5" s="975"/>
      <c r="CUX5" s="975"/>
      <c r="CUY5" s="975"/>
      <c r="CUZ5" s="975"/>
      <c r="CVA5" s="975"/>
      <c r="CVB5" s="975"/>
      <c r="CVC5" s="975"/>
      <c r="CVD5" s="975"/>
      <c r="CVE5" s="975"/>
      <c r="CVF5" s="975"/>
      <c r="CVG5" s="975"/>
      <c r="CVH5" s="975"/>
      <c r="CVI5" s="975"/>
      <c r="CVJ5" s="975"/>
      <c r="CVK5" s="975"/>
      <c r="CVL5" s="975"/>
      <c r="CVM5" s="975"/>
      <c r="CVN5" s="975"/>
      <c r="CVO5" s="975"/>
      <c r="CVP5" s="975"/>
      <c r="CVQ5" s="975"/>
      <c r="CVR5" s="975"/>
      <c r="CVS5" s="975"/>
      <c r="CVT5" s="975"/>
      <c r="CVU5" s="975"/>
      <c r="CVV5" s="975"/>
      <c r="CVW5" s="975"/>
      <c r="CVX5" s="975"/>
      <c r="CVY5" s="975"/>
      <c r="CVZ5" s="975"/>
      <c r="CWA5" s="975"/>
      <c r="CWB5" s="975"/>
      <c r="CWC5" s="975"/>
      <c r="CWD5" s="975"/>
      <c r="CWE5" s="975"/>
      <c r="CWF5" s="975"/>
      <c r="CWG5" s="975"/>
      <c r="CWH5" s="975"/>
      <c r="CWI5" s="975"/>
      <c r="CWJ5" s="975"/>
      <c r="CWK5" s="975"/>
      <c r="CWL5" s="975"/>
      <c r="CWM5" s="975"/>
      <c r="CWN5" s="975"/>
      <c r="CWO5" s="975"/>
      <c r="CWP5" s="975"/>
      <c r="CWQ5" s="975"/>
      <c r="CWR5" s="975"/>
      <c r="CWS5" s="975"/>
      <c r="CWT5" s="975"/>
      <c r="CWU5" s="975"/>
      <c r="CWV5" s="975"/>
      <c r="CWW5" s="975"/>
      <c r="CWX5" s="975"/>
      <c r="CWY5" s="975"/>
      <c r="CWZ5" s="975"/>
      <c r="CXA5" s="975"/>
      <c r="CXB5" s="975"/>
      <c r="CXC5" s="975"/>
      <c r="CXD5" s="975"/>
      <c r="CXE5" s="975"/>
      <c r="CXF5" s="975"/>
      <c r="CXG5" s="975"/>
      <c r="CXH5" s="975"/>
      <c r="CXI5" s="975"/>
      <c r="CXJ5" s="975"/>
      <c r="CXK5" s="975"/>
      <c r="CXL5" s="975"/>
      <c r="CXM5" s="975"/>
      <c r="CXN5" s="975"/>
      <c r="CXO5" s="975"/>
      <c r="CXP5" s="975"/>
      <c r="CXQ5" s="975"/>
      <c r="CXR5" s="975"/>
      <c r="CXS5" s="975"/>
      <c r="CXT5" s="975"/>
      <c r="CXU5" s="975"/>
      <c r="CXV5" s="975"/>
      <c r="CXW5" s="975"/>
      <c r="CXX5" s="975"/>
      <c r="CXY5" s="975"/>
      <c r="CXZ5" s="975"/>
      <c r="CYA5" s="975"/>
      <c r="CYB5" s="975"/>
      <c r="CYC5" s="975"/>
      <c r="CYD5" s="975"/>
      <c r="CYE5" s="975"/>
      <c r="CYF5" s="975"/>
      <c r="CYG5" s="975"/>
      <c r="CYH5" s="975"/>
      <c r="CYI5" s="975"/>
      <c r="CYJ5" s="975"/>
      <c r="CYK5" s="975"/>
      <c r="CYL5" s="975"/>
      <c r="CYM5" s="975"/>
      <c r="CYN5" s="975"/>
      <c r="CYO5" s="975"/>
      <c r="CYP5" s="975"/>
      <c r="CYQ5" s="975"/>
      <c r="CYR5" s="975"/>
      <c r="CYS5" s="975"/>
      <c r="CYT5" s="975"/>
      <c r="CYU5" s="975"/>
      <c r="CYV5" s="975"/>
      <c r="CYW5" s="975"/>
      <c r="CYX5" s="975"/>
      <c r="CYY5" s="975"/>
      <c r="CYZ5" s="975"/>
      <c r="CZA5" s="975"/>
      <c r="CZB5" s="975"/>
      <c r="CZC5" s="975"/>
      <c r="CZD5" s="975"/>
      <c r="CZE5" s="975"/>
      <c r="CZF5" s="975"/>
      <c r="CZG5" s="975"/>
      <c r="CZH5" s="975"/>
      <c r="CZI5" s="975"/>
      <c r="CZJ5" s="975"/>
      <c r="CZK5" s="975"/>
      <c r="CZL5" s="975"/>
      <c r="CZM5" s="975"/>
      <c r="CZN5" s="975"/>
      <c r="CZO5" s="975"/>
      <c r="CZP5" s="975"/>
      <c r="CZQ5" s="975"/>
      <c r="CZR5" s="975"/>
      <c r="CZS5" s="975"/>
      <c r="CZT5" s="975"/>
      <c r="CZU5" s="975"/>
      <c r="CZV5" s="975"/>
      <c r="CZW5" s="975"/>
      <c r="CZX5" s="975"/>
      <c r="CZY5" s="975"/>
      <c r="CZZ5" s="975"/>
      <c r="DAA5" s="975"/>
      <c r="DAB5" s="975"/>
      <c r="DAC5" s="975"/>
      <c r="DAD5" s="975"/>
      <c r="DAE5" s="975"/>
      <c r="DAF5" s="975"/>
      <c r="DAG5" s="975"/>
      <c r="DAH5" s="975"/>
      <c r="DAI5" s="975"/>
      <c r="DAJ5" s="975"/>
      <c r="DAK5" s="975"/>
      <c r="DAL5" s="975"/>
      <c r="DAM5" s="975"/>
      <c r="DAN5" s="975"/>
      <c r="DAO5" s="975"/>
      <c r="DAP5" s="975"/>
      <c r="DAQ5" s="975"/>
      <c r="DAR5" s="975"/>
      <c r="DAS5" s="975"/>
      <c r="DAT5" s="975"/>
      <c r="DAU5" s="975"/>
      <c r="DAV5" s="975"/>
      <c r="DAW5" s="975"/>
      <c r="DAX5" s="975"/>
      <c r="DAY5" s="975"/>
      <c r="DAZ5" s="975"/>
      <c r="DBA5" s="975"/>
      <c r="DBB5" s="975"/>
      <c r="DBC5" s="975"/>
      <c r="DBD5" s="975"/>
      <c r="DBE5" s="975"/>
      <c r="DBF5" s="975"/>
      <c r="DBG5" s="975"/>
      <c r="DBH5" s="975"/>
      <c r="DBI5" s="975"/>
      <c r="DBJ5" s="975"/>
      <c r="DBK5" s="975"/>
      <c r="DBL5" s="975"/>
      <c r="DBM5" s="975"/>
      <c r="DBN5" s="975"/>
      <c r="DBO5" s="975"/>
      <c r="DBP5" s="975"/>
      <c r="DBQ5" s="975"/>
      <c r="DBR5" s="975"/>
      <c r="DBS5" s="975"/>
      <c r="DBT5" s="975"/>
      <c r="DBU5" s="975"/>
      <c r="DBV5" s="975"/>
      <c r="DBW5" s="975"/>
      <c r="DBX5" s="975"/>
      <c r="DBY5" s="975"/>
      <c r="DBZ5" s="975"/>
      <c r="DCA5" s="975"/>
      <c r="DCB5" s="975"/>
      <c r="DCC5" s="975"/>
      <c r="DCD5" s="975"/>
      <c r="DCE5" s="975"/>
      <c r="DCF5" s="975"/>
      <c r="DCG5" s="975"/>
      <c r="DCH5" s="975"/>
      <c r="DCI5" s="975"/>
      <c r="DCJ5" s="975"/>
      <c r="DCK5" s="975"/>
      <c r="DCL5" s="975"/>
      <c r="DCM5" s="975"/>
      <c r="DCN5" s="975"/>
      <c r="DCO5" s="975"/>
      <c r="DCP5" s="975"/>
      <c r="DCQ5" s="975"/>
      <c r="DCR5" s="975"/>
      <c r="DCS5" s="975"/>
      <c r="DCT5" s="975"/>
      <c r="DCU5" s="975"/>
      <c r="DCV5" s="975"/>
      <c r="DCW5" s="975"/>
      <c r="DCX5" s="975"/>
      <c r="DCY5" s="975"/>
      <c r="DCZ5" s="975"/>
      <c r="DDA5" s="975"/>
      <c r="DDB5" s="975"/>
      <c r="DDC5" s="975"/>
      <c r="DDD5" s="975"/>
      <c r="DDE5" s="975"/>
      <c r="DDF5" s="975"/>
      <c r="DDG5" s="975"/>
      <c r="DDH5" s="975"/>
      <c r="DDI5" s="975"/>
      <c r="DDJ5" s="975"/>
      <c r="DDK5" s="975"/>
      <c r="DDL5" s="975"/>
      <c r="DDM5" s="975"/>
      <c r="DDN5" s="975"/>
      <c r="DDO5" s="975"/>
      <c r="DDP5" s="975"/>
      <c r="DDQ5" s="975"/>
      <c r="DDR5" s="975"/>
      <c r="DDS5" s="975"/>
      <c r="DDT5" s="975"/>
      <c r="DDU5" s="975"/>
      <c r="DDV5" s="975"/>
      <c r="DDW5" s="975"/>
      <c r="DDX5" s="975"/>
      <c r="DDY5" s="975"/>
      <c r="DDZ5" s="975"/>
      <c r="DEA5" s="975"/>
      <c r="DEB5" s="975"/>
      <c r="DEC5" s="975"/>
      <c r="DED5" s="975"/>
      <c r="DEE5" s="975"/>
      <c r="DEF5" s="975"/>
      <c r="DEG5" s="975"/>
      <c r="DEH5" s="975"/>
      <c r="DEI5" s="975"/>
      <c r="DEJ5" s="975"/>
      <c r="DEK5" s="975"/>
      <c r="DEL5" s="975"/>
      <c r="DEM5" s="975"/>
      <c r="DEN5" s="975"/>
      <c r="DEO5" s="975"/>
      <c r="DEP5" s="975"/>
      <c r="DEQ5" s="975"/>
      <c r="DER5" s="975"/>
      <c r="DES5" s="975"/>
      <c r="DET5" s="975"/>
      <c r="DEU5" s="975"/>
      <c r="DEV5" s="975"/>
      <c r="DEW5" s="975"/>
      <c r="DEX5" s="975"/>
      <c r="DEY5" s="975"/>
      <c r="DEZ5" s="975"/>
      <c r="DFA5" s="975"/>
      <c r="DFB5" s="975"/>
      <c r="DFC5" s="975"/>
      <c r="DFD5" s="975"/>
      <c r="DFE5" s="975"/>
      <c r="DFF5" s="975"/>
      <c r="DFG5" s="975"/>
      <c r="DFH5" s="975"/>
      <c r="DFI5" s="975"/>
      <c r="DFJ5" s="975"/>
      <c r="DFK5" s="975"/>
      <c r="DFL5" s="975"/>
      <c r="DFM5" s="975"/>
      <c r="DFN5" s="975"/>
      <c r="DFO5" s="975"/>
      <c r="DFP5" s="975"/>
      <c r="DFQ5" s="975"/>
      <c r="DFR5" s="975"/>
      <c r="DFS5" s="975"/>
      <c r="DFT5" s="975"/>
      <c r="DFU5" s="975"/>
      <c r="DFV5" s="975"/>
      <c r="DFW5" s="975"/>
      <c r="DFX5" s="975"/>
      <c r="DFY5" s="975"/>
      <c r="DFZ5" s="975"/>
      <c r="DGA5" s="975"/>
      <c r="DGB5" s="975"/>
      <c r="DGC5" s="975"/>
      <c r="DGD5" s="975"/>
      <c r="DGE5" s="975"/>
      <c r="DGF5" s="975"/>
      <c r="DGG5" s="975"/>
      <c r="DGH5" s="975"/>
      <c r="DGI5" s="975"/>
      <c r="DGJ5" s="975"/>
      <c r="DGK5" s="975"/>
      <c r="DGL5" s="975"/>
      <c r="DGM5" s="975"/>
      <c r="DGN5" s="975"/>
      <c r="DGO5" s="975"/>
      <c r="DGP5" s="975"/>
      <c r="DGQ5" s="975"/>
      <c r="DGR5" s="975"/>
      <c r="DGS5" s="975"/>
      <c r="DGT5" s="975"/>
      <c r="DGU5" s="975"/>
      <c r="DGV5" s="975"/>
      <c r="DGW5" s="975"/>
      <c r="DGX5" s="975"/>
      <c r="DGY5" s="975"/>
      <c r="DGZ5" s="975"/>
      <c r="DHA5" s="975"/>
      <c r="DHB5" s="975"/>
      <c r="DHC5" s="975"/>
      <c r="DHD5" s="975"/>
      <c r="DHE5" s="975"/>
      <c r="DHF5" s="975"/>
      <c r="DHG5" s="975"/>
      <c r="DHH5" s="975"/>
      <c r="DHI5" s="975"/>
      <c r="DHJ5" s="975"/>
      <c r="DHK5" s="975"/>
      <c r="DHL5" s="975"/>
      <c r="DHM5" s="975"/>
      <c r="DHN5" s="975"/>
      <c r="DHO5" s="975"/>
      <c r="DHP5" s="975"/>
      <c r="DHQ5" s="975"/>
      <c r="DHR5" s="975"/>
      <c r="DHS5" s="975"/>
      <c r="DHT5" s="975"/>
      <c r="DHU5" s="975"/>
      <c r="DHV5" s="975"/>
      <c r="DHW5" s="975"/>
      <c r="DHX5" s="975"/>
      <c r="DHY5" s="975"/>
      <c r="DHZ5" s="975"/>
      <c r="DIA5" s="975"/>
      <c r="DIB5" s="975"/>
      <c r="DIC5" s="975"/>
      <c r="DID5" s="975"/>
      <c r="DIE5" s="975"/>
      <c r="DIF5" s="975"/>
      <c r="DIG5" s="975"/>
      <c r="DIH5" s="975"/>
      <c r="DII5" s="975"/>
      <c r="DIJ5" s="975"/>
      <c r="DIK5" s="975"/>
      <c r="DIL5" s="975"/>
      <c r="DIM5" s="975"/>
      <c r="DIN5" s="975"/>
      <c r="DIO5" s="975"/>
      <c r="DIP5" s="975"/>
      <c r="DIQ5" s="975"/>
      <c r="DIR5" s="975"/>
      <c r="DIS5" s="975"/>
      <c r="DIT5" s="975"/>
      <c r="DIU5" s="975"/>
      <c r="DIV5" s="975"/>
      <c r="DIW5" s="975"/>
      <c r="DIX5" s="975"/>
      <c r="DIY5" s="975"/>
      <c r="DIZ5" s="975"/>
      <c r="DJA5" s="975"/>
      <c r="DJB5" s="975"/>
      <c r="DJC5" s="975"/>
      <c r="DJD5" s="975"/>
      <c r="DJE5" s="975"/>
      <c r="DJF5" s="975"/>
      <c r="DJG5" s="975"/>
      <c r="DJH5" s="975"/>
      <c r="DJI5" s="975"/>
      <c r="DJJ5" s="975"/>
      <c r="DJK5" s="975"/>
      <c r="DJL5" s="975"/>
      <c r="DJM5" s="975"/>
      <c r="DJN5" s="975"/>
      <c r="DJO5" s="975"/>
      <c r="DJP5" s="975"/>
      <c r="DJQ5" s="975"/>
      <c r="DJR5" s="975"/>
      <c r="DJS5" s="975"/>
      <c r="DJT5" s="975"/>
      <c r="DJU5" s="975"/>
      <c r="DJV5" s="975"/>
      <c r="DJW5" s="975"/>
      <c r="DJX5" s="975"/>
      <c r="DJY5" s="975"/>
      <c r="DJZ5" s="975"/>
      <c r="DKA5" s="975"/>
      <c r="DKB5" s="975"/>
      <c r="DKC5" s="975"/>
      <c r="DKD5" s="975"/>
      <c r="DKE5" s="975"/>
      <c r="DKF5" s="975"/>
      <c r="DKG5" s="975"/>
      <c r="DKH5" s="975"/>
      <c r="DKI5" s="975"/>
      <c r="DKJ5" s="975"/>
      <c r="DKK5" s="975"/>
      <c r="DKL5" s="975"/>
      <c r="DKM5" s="975"/>
      <c r="DKN5" s="975"/>
      <c r="DKO5" s="975"/>
      <c r="DKP5" s="975"/>
      <c r="DKQ5" s="975"/>
      <c r="DKR5" s="975"/>
      <c r="DKS5" s="975"/>
      <c r="DKT5" s="975"/>
      <c r="DKU5" s="975"/>
      <c r="DKV5" s="975"/>
      <c r="DKW5" s="975"/>
      <c r="DKX5" s="975"/>
      <c r="DKY5" s="975"/>
      <c r="DKZ5" s="975"/>
      <c r="DLA5" s="975"/>
      <c r="DLB5" s="975"/>
      <c r="DLC5" s="975"/>
      <c r="DLD5" s="975"/>
      <c r="DLE5" s="975"/>
      <c r="DLF5" s="975"/>
      <c r="DLG5" s="975"/>
      <c r="DLH5" s="975"/>
      <c r="DLI5" s="975"/>
      <c r="DLJ5" s="975"/>
      <c r="DLK5" s="975"/>
      <c r="DLL5" s="975"/>
      <c r="DLM5" s="975"/>
      <c r="DLN5" s="975"/>
      <c r="DLO5" s="975"/>
      <c r="DLP5" s="975"/>
      <c r="DLQ5" s="975"/>
      <c r="DLR5" s="975"/>
      <c r="DLS5" s="975"/>
      <c r="DLT5" s="975"/>
      <c r="DLU5" s="975"/>
      <c r="DLV5" s="975"/>
      <c r="DLW5" s="975"/>
      <c r="DLX5" s="975"/>
      <c r="DLY5" s="975"/>
      <c r="DLZ5" s="975"/>
      <c r="DMA5" s="975"/>
      <c r="DMB5" s="975"/>
      <c r="DMC5" s="975"/>
      <c r="DMD5" s="975"/>
      <c r="DME5" s="975"/>
      <c r="DMF5" s="975"/>
      <c r="DMG5" s="975"/>
      <c r="DMH5" s="975"/>
      <c r="DMI5" s="975"/>
      <c r="DMJ5" s="975"/>
      <c r="DMK5" s="975"/>
      <c r="DML5" s="975"/>
      <c r="DMM5" s="975"/>
      <c r="DMN5" s="975"/>
      <c r="DMO5" s="975"/>
      <c r="DMP5" s="975"/>
      <c r="DMQ5" s="975"/>
      <c r="DMR5" s="975"/>
      <c r="DMS5" s="975"/>
      <c r="DMT5" s="975"/>
      <c r="DMU5" s="975"/>
      <c r="DMV5" s="975"/>
      <c r="DMW5" s="975"/>
      <c r="DMX5" s="975"/>
      <c r="DMY5" s="975"/>
      <c r="DMZ5" s="975"/>
      <c r="DNA5" s="975"/>
      <c r="DNB5" s="975"/>
      <c r="DNC5" s="975"/>
      <c r="DND5" s="975"/>
      <c r="DNE5" s="975"/>
      <c r="DNF5" s="975"/>
      <c r="DNG5" s="975"/>
      <c r="DNH5" s="975"/>
      <c r="DNI5" s="975"/>
      <c r="DNJ5" s="975"/>
      <c r="DNK5" s="975"/>
      <c r="DNL5" s="975"/>
      <c r="DNM5" s="975"/>
      <c r="DNN5" s="975"/>
      <c r="DNO5" s="975"/>
      <c r="DNP5" s="975"/>
      <c r="DNQ5" s="975"/>
      <c r="DNR5" s="975"/>
      <c r="DNS5" s="975"/>
      <c r="DNT5" s="975"/>
      <c r="DNU5" s="975"/>
      <c r="DNV5" s="975"/>
      <c r="DNW5" s="975"/>
      <c r="DNX5" s="975"/>
      <c r="DNY5" s="975"/>
      <c r="DNZ5" s="975"/>
      <c r="DOA5" s="975"/>
      <c r="DOB5" s="975"/>
      <c r="DOC5" s="975"/>
      <c r="DOD5" s="975"/>
      <c r="DOE5" s="975"/>
      <c r="DOF5" s="975"/>
      <c r="DOG5" s="975"/>
      <c r="DOH5" s="975"/>
      <c r="DOI5" s="975"/>
      <c r="DOJ5" s="975"/>
      <c r="DOK5" s="975"/>
      <c r="DOL5" s="975"/>
      <c r="DOM5" s="975"/>
      <c r="DON5" s="975"/>
      <c r="DOO5" s="975"/>
      <c r="DOP5" s="975"/>
      <c r="DOQ5" s="975"/>
      <c r="DOR5" s="975"/>
      <c r="DOS5" s="975"/>
      <c r="DOT5" s="975"/>
      <c r="DOU5" s="975"/>
      <c r="DOV5" s="975"/>
      <c r="DOW5" s="975"/>
      <c r="DOX5" s="975"/>
      <c r="DOY5" s="975"/>
      <c r="DOZ5" s="975"/>
      <c r="DPA5" s="975"/>
      <c r="DPB5" s="975"/>
      <c r="DPC5" s="975"/>
      <c r="DPD5" s="975"/>
      <c r="DPE5" s="975"/>
      <c r="DPF5" s="975"/>
      <c r="DPG5" s="975"/>
      <c r="DPH5" s="975"/>
      <c r="DPI5" s="975"/>
      <c r="DPJ5" s="975"/>
      <c r="DPK5" s="975"/>
      <c r="DPL5" s="975"/>
      <c r="DPM5" s="975"/>
      <c r="DPN5" s="975"/>
      <c r="DPO5" s="975"/>
      <c r="DPP5" s="975"/>
      <c r="DPQ5" s="975"/>
      <c r="DPR5" s="975"/>
      <c r="DPS5" s="975"/>
      <c r="DPT5" s="975"/>
      <c r="DPU5" s="975"/>
      <c r="DPV5" s="975"/>
      <c r="DPW5" s="975"/>
      <c r="DPX5" s="975"/>
      <c r="DPY5" s="975"/>
      <c r="DPZ5" s="975"/>
      <c r="DQA5" s="975"/>
      <c r="DQB5" s="975"/>
      <c r="DQC5" s="975"/>
      <c r="DQD5" s="975"/>
      <c r="DQE5" s="975"/>
      <c r="DQF5" s="975"/>
      <c r="DQG5" s="975"/>
      <c r="DQH5" s="975"/>
      <c r="DQI5" s="975"/>
      <c r="DQJ5" s="975"/>
      <c r="DQK5" s="975"/>
      <c r="DQL5" s="975"/>
      <c r="DQM5" s="975"/>
      <c r="DQN5" s="975"/>
      <c r="DQO5" s="975"/>
      <c r="DQP5" s="975"/>
      <c r="DQQ5" s="975"/>
      <c r="DQR5" s="975"/>
      <c r="DQS5" s="975"/>
      <c r="DQT5" s="975"/>
      <c r="DQU5" s="975"/>
      <c r="DQV5" s="975"/>
      <c r="DQW5" s="975"/>
      <c r="DQX5" s="975"/>
      <c r="DQY5" s="975"/>
      <c r="DQZ5" s="975"/>
      <c r="DRA5" s="975"/>
      <c r="DRB5" s="975"/>
      <c r="DRC5" s="975"/>
      <c r="DRD5" s="975"/>
      <c r="DRE5" s="975"/>
      <c r="DRF5" s="975"/>
      <c r="DRG5" s="975"/>
      <c r="DRH5" s="975"/>
      <c r="DRI5" s="975"/>
      <c r="DRJ5" s="975"/>
      <c r="DRK5" s="975"/>
      <c r="DRL5" s="975"/>
      <c r="DRM5" s="975"/>
      <c r="DRN5" s="975"/>
      <c r="DRO5" s="975"/>
      <c r="DRP5" s="975"/>
      <c r="DRQ5" s="975"/>
      <c r="DRR5" s="975"/>
      <c r="DRS5" s="975"/>
      <c r="DRT5" s="975"/>
      <c r="DRU5" s="975"/>
      <c r="DRV5" s="975"/>
      <c r="DRW5" s="975"/>
      <c r="DRX5" s="975"/>
      <c r="DRY5" s="975"/>
      <c r="DRZ5" s="975"/>
      <c r="DSA5" s="975"/>
      <c r="DSB5" s="975"/>
      <c r="DSC5" s="975"/>
      <c r="DSD5" s="975"/>
      <c r="DSE5" s="975"/>
      <c r="DSF5" s="975"/>
      <c r="DSG5" s="975"/>
      <c r="DSH5" s="975"/>
      <c r="DSI5" s="975"/>
      <c r="DSJ5" s="975"/>
      <c r="DSK5" s="975"/>
      <c r="DSL5" s="975"/>
      <c r="DSM5" s="975"/>
      <c r="DSN5" s="975"/>
      <c r="DSO5" s="975"/>
      <c r="DSP5" s="975"/>
      <c r="DSQ5" s="975"/>
      <c r="DSR5" s="975"/>
      <c r="DSS5" s="975"/>
      <c r="DST5" s="975"/>
      <c r="DSU5" s="975"/>
      <c r="DSV5" s="975"/>
      <c r="DSW5" s="975"/>
      <c r="DSX5" s="975"/>
      <c r="DSY5" s="975"/>
      <c r="DSZ5" s="975"/>
      <c r="DTA5" s="975"/>
      <c r="DTB5" s="975"/>
      <c r="DTC5" s="975"/>
      <c r="DTD5" s="975"/>
      <c r="DTE5" s="975"/>
      <c r="DTF5" s="975"/>
      <c r="DTG5" s="975"/>
      <c r="DTH5" s="975"/>
      <c r="DTI5" s="975"/>
      <c r="DTJ5" s="975"/>
      <c r="DTK5" s="975"/>
      <c r="DTL5" s="975"/>
      <c r="DTM5" s="975"/>
      <c r="DTN5" s="975"/>
      <c r="DTO5" s="975"/>
      <c r="DTP5" s="975"/>
      <c r="DTQ5" s="975"/>
      <c r="DTR5" s="975"/>
      <c r="DTS5" s="975"/>
      <c r="DTT5" s="975"/>
      <c r="DTU5" s="975"/>
      <c r="DTV5" s="975"/>
      <c r="DTW5" s="975"/>
      <c r="DTX5" s="975"/>
      <c r="DTY5" s="975"/>
      <c r="DTZ5" s="975"/>
      <c r="DUA5" s="975"/>
      <c r="DUB5" s="975"/>
      <c r="DUC5" s="975"/>
      <c r="DUD5" s="975"/>
      <c r="DUE5" s="975"/>
      <c r="DUF5" s="975"/>
      <c r="DUG5" s="975"/>
      <c r="DUH5" s="975"/>
      <c r="DUI5" s="975"/>
      <c r="DUJ5" s="975"/>
      <c r="DUK5" s="975"/>
      <c r="DUL5" s="975"/>
      <c r="DUM5" s="975"/>
      <c r="DUN5" s="975"/>
      <c r="DUO5" s="975"/>
      <c r="DUP5" s="975"/>
      <c r="DUQ5" s="975"/>
      <c r="DUR5" s="975"/>
      <c r="DUS5" s="975"/>
      <c r="DUT5" s="975"/>
      <c r="DUU5" s="975"/>
      <c r="DUV5" s="975"/>
      <c r="DUW5" s="975"/>
      <c r="DUX5" s="975"/>
      <c r="DUY5" s="975"/>
      <c r="DUZ5" s="975"/>
      <c r="DVA5" s="975"/>
      <c r="DVB5" s="975"/>
      <c r="DVC5" s="975"/>
      <c r="DVD5" s="975"/>
      <c r="DVE5" s="975"/>
      <c r="DVF5" s="975"/>
      <c r="DVG5" s="975"/>
      <c r="DVH5" s="975"/>
      <c r="DVI5" s="975"/>
      <c r="DVJ5" s="975"/>
      <c r="DVK5" s="975"/>
      <c r="DVL5" s="975"/>
      <c r="DVM5" s="975"/>
      <c r="DVN5" s="975"/>
      <c r="DVO5" s="975"/>
      <c r="DVP5" s="975"/>
      <c r="DVQ5" s="975"/>
      <c r="DVR5" s="975"/>
      <c r="DVS5" s="975"/>
      <c r="DVT5" s="975"/>
      <c r="DVU5" s="975"/>
      <c r="DVV5" s="975"/>
      <c r="DVW5" s="975"/>
      <c r="DVX5" s="975"/>
      <c r="DVY5" s="975"/>
      <c r="DVZ5" s="975"/>
      <c r="DWA5" s="975"/>
      <c r="DWB5" s="975"/>
      <c r="DWC5" s="975"/>
      <c r="DWD5" s="975"/>
      <c r="DWE5" s="975"/>
      <c r="DWF5" s="975"/>
      <c r="DWG5" s="975"/>
      <c r="DWH5" s="975"/>
      <c r="DWI5" s="975"/>
      <c r="DWJ5" s="975"/>
      <c r="DWK5" s="975"/>
      <c r="DWL5" s="975"/>
      <c r="DWM5" s="975"/>
      <c r="DWN5" s="975"/>
      <c r="DWO5" s="975"/>
      <c r="DWP5" s="975"/>
      <c r="DWQ5" s="975"/>
      <c r="DWR5" s="975"/>
      <c r="DWS5" s="975"/>
      <c r="DWT5" s="975"/>
      <c r="DWU5" s="975"/>
      <c r="DWV5" s="975"/>
      <c r="DWW5" s="975"/>
      <c r="DWX5" s="975"/>
      <c r="DWY5" s="975"/>
      <c r="DWZ5" s="975"/>
      <c r="DXA5" s="975"/>
      <c r="DXB5" s="975"/>
      <c r="DXC5" s="975"/>
      <c r="DXD5" s="975"/>
      <c r="DXE5" s="975"/>
      <c r="DXF5" s="975"/>
      <c r="DXG5" s="975"/>
      <c r="DXH5" s="975"/>
      <c r="DXI5" s="975"/>
      <c r="DXJ5" s="975"/>
      <c r="DXK5" s="975"/>
      <c r="DXL5" s="975"/>
      <c r="DXM5" s="975"/>
      <c r="DXN5" s="975"/>
      <c r="DXO5" s="975"/>
      <c r="DXP5" s="975"/>
      <c r="DXQ5" s="975"/>
      <c r="DXR5" s="975"/>
      <c r="DXS5" s="975"/>
      <c r="DXT5" s="975"/>
      <c r="DXU5" s="975"/>
      <c r="DXV5" s="975"/>
      <c r="DXW5" s="975"/>
      <c r="DXX5" s="975"/>
      <c r="DXY5" s="975"/>
      <c r="DXZ5" s="975"/>
      <c r="DYA5" s="975"/>
      <c r="DYB5" s="975"/>
      <c r="DYC5" s="975"/>
      <c r="DYD5" s="975"/>
      <c r="DYE5" s="975"/>
      <c r="DYF5" s="975"/>
      <c r="DYG5" s="975"/>
      <c r="DYH5" s="975"/>
      <c r="DYI5" s="975"/>
      <c r="DYJ5" s="975"/>
      <c r="DYK5" s="975"/>
      <c r="DYL5" s="975"/>
      <c r="DYM5" s="975"/>
      <c r="DYN5" s="975"/>
      <c r="DYO5" s="975"/>
      <c r="DYP5" s="975"/>
      <c r="DYQ5" s="975"/>
      <c r="DYR5" s="975"/>
      <c r="DYS5" s="975"/>
      <c r="DYT5" s="975"/>
      <c r="DYU5" s="975"/>
      <c r="DYV5" s="975"/>
      <c r="DYW5" s="975"/>
      <c r="DYX5" s="975"/>
      <c r="DYY5" s="975"/>
      <c r="DYZ5" s="975"/>
      <c r="DZA5" s="975"/>
      <c r="DZB5" s="975"/>
      <c r="DZC5" s="975"/>
      <c r="DZD5" s="975"/>
      <c r="DZE5" s="975"/>
      <c r="DZF5" s="975"/>
      <c r="DZG5" s="975"/>
      <c r="DZH5" s="975"/>
      <c r="DZI5" s="975"/>
      <c r="DZJ5" s="975"/>
      <c r="DZK5" s="975"/>
      <c r="DZL5" s="975"/>
      <c r="DZM5" s="975"/>
      <c r="DZN5" s="975"/>
      <c r="DZO5" s="975"/>
      <c r="DZP5" s="975"/>
      <c r="DZQ5" s="975"/>
      <c r="DZR5" s="975"/>
      <c r="DZS5" s="975"/>
      <c r="DZT5" s="975"/>
      <c r="DZU5" s="975"/>
      <c r="DZV5" s="975"/>
      <c r="DZW5" s="975"/>
      <c r="DZX5" s="975"/>
      <c r="DZY5" s="975"/>
      <c r="DZZ5" s="975"/>
      <c r="EAA5" s="975"/>
      <c r="EAB5" s="975"/>
      <c r="EAC5" s="975"/>
      <c r="EAD5" s="975"/>
      <c r="EAE5" s="975"/>
      <c r="EAF5" s="975"/>
      <c r="EAG5" s="975"/>
      <c r="EAH5" s="975"/>
      <c r="EAI5" s="975"/>
      <c r="EAJ5" s="975"/>
      <c r="EAK5" s="975"/>
      <c r="EAL5" s="975"/>
      <c r="EAM5" s="975"/>
      <c r="EAN5" s="975"/>
      <c r="EAO5" s="975"/>
      <c r="EAP5" s="975"/>
      <c r="EAQ5" s="975"/>
      <c r="EAR5" s="975"/>
      <c r="EAS5" s="975"/>
      <c r="EAT5" s="975"/>
      <c r="EAU5" s="975"/>
      <c r="EAV5" s="975"/>
      <c r="EAW5" s="975"/>
      <c r="EAX5" s="975"/>
      <c r="EAY5" s="975"/>
      <c r="EAZ5" s="975"/>
      <c r="EBA5" s="975"/>
      <c r="EBB5" s="975"/>
      <c r="EBC5" s="975"/>
      <c r="EBD5" s="975"/>
      <c r="EBE5" s="975"/>
      <c r="EBF5" s="975"/>
      <c r="EBG5" s="975"/>
      <c r="EBH5" s="975"/>
      <c r="EBI5" s="975"/>
      <c r="EBJ5" s="975"/>
      <c r="EBK5" s="975"/>
      <c r="EBL5" s="975"/>
      <c r="EBM5" s="975"/>
      <c r="EBN5" s="975"/>
      <c r="EBO5" s="975"/>
      <c r="EBP5" s="975"/>
      <c r="EBQ5" s="975"/>
      <c r="EBR5" s="975"/>
      <c r="EBS5" s="975"/>
      <c r="EBT5" s="975"/>
      <c r="EBU5" s="975"/>
      <c r="EBV5" s="975"/>
      <c r="EBW5" s="975"/>
      <c r="EBX5" s="975"/>
      <c r="EBY5" s="975"/>
      <c r="EBZ5" s="975"/>
      <c r="ECA5" s="975"/>
      <c r="ECB5" s="975"/>
      <c r="ECC5" s="975"/>
      <c r="ECD5" s="975"/>
      <c r="ECE5" s="975"/>
      <c r="ECF5" s="975"/>
      <c r="ECG5" s="975"/>
      <c r="ECH5" s="975"/>
      <c r="ECI5" s="975"/>
      <c r="ECJ5" s="975"/>
      <c r="ECK5" s="975"/>
      <c r="ECL5" s="975"/>
      <c r="ECM5" s="975"/>
      <c r="ECN5" s="975"/>
      <c r="ECO5" s="975"/>
      <c r="ECP5" s="975"/>
      <c r="ECQ5" s="975"/>
      <c r="ECR5" s="975"/>
      <c r="ECS5" s="975"/>
      <c r="ECT5" s="975"/>
      <c r="ECU5" s="975"/>
      <c r="ECV5" s="975"/>
      <c r="ECW5" s="975"/>
      <c r="ECX5" s="975"/>
      <c r="ECY5" s="975"/>
      <c r="ECZ5" s="975"/>
      <c r="EDA5" s="975"/>
      <c r="EDB5" s="975"/>
      <c r="EDC5" s="975"/>
      <c r="EDD5" s="975"/>
      <c r="EDE5" s="975"/>
      <c r="EDF5" s="975"/>
      <c r="EDG5" s="975"/>
      <c r="EDH5" s="975"/>
      <c r="EDI5" s="975"/>
      <c r="EDJ5" s="975"/>
      <c r="EDK5" s="975"/>
      <c r="EDL5" s="975"/>
      <c r="EDM5" s="975"/>
      <c r="EDN5" s="975"/>
      <c r="EDO5" s="975"/>
      <c r="EDP5" s="975"/>
      <c r="EDQ5" s="975"/>
      <c r="EDR5" s="975"/>
      <c r="EDS5" s="975"/>
      <c r="EDT5" s="975"/>
      <c r="EDU5" s="975"/>
      <c r="EDV5" s="975"/>
      <c r="EDW5" s="975"/>
      <c r="EDX5" s="975"/>
      <c r="EDY5" s="975"/>
      <c r="EDZ5" s="975"/>
      <c r="EEA5" s="975"/>
      <c r="EEB5" s="975"/>
      <c r="EEC5" s="975"/>
      <c r="EED5" s="975"/>
      <c r="EEE5" s="975"/>
      <c r="EEF5" s="975"/>
      <c r="EEG5" s="975"/>
      <c r="EEH5" s="975"/>
      <c r="EEI5" s="975"/>
      <c r="EEJ5" s="975"/>
      <c r="EEK5" s="975"/>
      <c r="EEL5" s="975"/>
      <c r="EEM5" s="975"/>
      <c r="EEN5" s="975"/>
      <c r="EEO5" s="975"/>
      <c r="EEP5" s="975"/>
      <c r="EEQ5" s="975"/>
      <c r="EER5" s="975"/>
      <c r="EES5" s="975"/>
      <c r="EET5" s="975"/>
      <c r="EEU5" s="975"/>
      <c r="EEV5" s="975"/>
      <c r="EEW5" s="975"/>
      <c r="EEX5" s="975"/>
      <c r="EEY5" s="975"/>
      <c r="EEZ5" s="975"/>
      <c r="EFA5" s="975"/>
      <c r="EFB5" s="975"/>
      <c r="EFC5" s="975"/>
      <c r="EFD5" s="975"/>
      <c r="EFE5" s="975"/>
      <c r="EFF5" s="975"/>
      <c r="EFG5" s="975"/>
      <c r="EFH5" s="975"/>
      <c r="EFI5" s="975"/>
      <c r="EFJ5" s="975"/>
      <c r="EFK5" s="975"/>
      <c r="EFL5" s="975"/>
      <c r="EFM5" s="975"/>
      <c r="EFN5" s="975"/>
      <c r="EFO5" s="975"/>
      <c r="EFP5" s="975"/>
      <c r="EFQ5" s="975"/>
      <c r="EFR5" s="975"/>
      <c r="EFS5" s="975"/>
      <c r="EFT5" s="975"/>
      <c r="EFU5" s="975"/>
      <c r="EFV5" s="975"/>
      <c r="EFW5" s="975"/>
      <c r="EFX5" s="975"/>
      <c r="EFY5" s="975"/>
      <c r="EFZ5" s="975"/>
      <c r="EGA5" s="975"/>
      <c r="EGB5" s="975"/>
      <c r="EGC5" s="975"/>
      <c r="EGD5" s="975"/>
      <c r="EGE5" s="975"/>
      <c r="EGF5" s="975"/>
      <c r="EGG5" s="975"/>
      <c r="EGH5" s="975"/>
      <c r="EGI5" s="975"/>
      <c r="EGJ5" s="975"/>
      <c r="EGK5" s="975"/>
      <c r="EGL5" s="975"/>
      <c r="EGM5" s="975"/>
      <c r="EGN5" s="975"/>
      <c r="EGO5" s="975"/>
      <c r="EGP5" s="975"/>
      <c r="EGQ5" s="975"/>
      <c r="EGR5" s="975"/>
      <c r="EGS5" s="975"/>
      <c r="EGT5" s="975"/>
      <c r="EGU5" s="975"/>
      <c r="EGV5" s="975"/>
      <c r="EGW5" s="975"/>
      <c r="EGX5" s="975"/>
      <c r="EGY5" s="975"/>
      <c r="EGZ5" s="975"/>
      <c r="EHA5" s="975"/>
      <c r="EHB5" s="975"/>
      <c r="EHC5" s="975"/>
      <c r="EHD5" s="975"/>
      <c r="EHE5" s="975"/>
      <c r="EHF5" s="975"/>
      <c r="EHG5" s="975"/>
      <c r="EHH5" s="975"/>
      <c r="EHI5" s="975"/>
      <c r="EHJ5" s="975"/>
      <c r="EHK5" s="975"/>
      <c r="EHL5" s="975"/>
      <c r="EHM5" s="975"/>
      <c r="EHN5" s="975"/>
      <c r="EHO5" s="975"/>
      <c r="EHP5" s="975"/>
      <c r="EHQ5" s="975"/>
      <c r="EHR5" s="975"/>
      <c r="EHS5" s="975"/>
      <c r="EHT5" s="975"/>
      <c r="EHU5" s="975"/>
      <c r="EHV5" s="975"/>
      <c r="EHW5" s="975"/>
      <c r="EHX5" s="975"/>
      <c r="EHY5" s="975"/>
      <c r="EHZ5" s="975"/>
      <c r="EIA5" s="975"/>
      <c r="EIB5" s="975"/>
      <c r="EIC5" s="975"/>
      <c r="EID5" s="975"/>
      <c r="EIE5" s="975"/>
      <c r="EIF5" s="975"/>
      <c r="EIG5" s="975"/>
      <c r="EIH5" s="975"/>
      <c r="EII5" s="975"/>
      <c r="EIJ5" s="975"/>
      <c r="EIK5" s="975"/>
      <c r="EIL5" s="975"/>
      <c r="EIM5" s="975"/>
      <c r="EIN5" s="975"/>
      <c r="EIO5" s="975"/>
      <c r="EIP5" s="975"/>
      <c r="EIQ5" s="975"/>
      <c r="EIR5" s="975"/>
      <c r="EIS5" s="975"/>
      <c r="EIT5" s="975"/>
      <c r="EIU5" s="975"/>
      <c r="EIV5" s="975"/>
      <c r="EIW5" s="975"/>
      <c r="EIX5" s="975"/>
      <c r="EIY5" s="975"/>
      <c r="EIZ5" s="975"/>
      <c r="EJA5" s="975"/>
      <c r="EJB5" s="975"/>
      <c r="EJC5" s="975"/>
      <c r="EJD5" s="975"/>
      <c r="EJE5" s="975"/>
      <c r="EJF5" s="975"/>
      <c r="EJG5" s="975"/>
      <c r="EJH5" s="975"/>
      <c r="EJI5" s="975"/>
      <c r="EJJ5" s="975"/>
      <c r="EJK5" s="975"/>
      <c r="EJL5" s="975"/>
      <c r="EJM5" s="975"/>
      <c r="EJN5" s="975"/>
      <c r="EJO5" s="975"/>
      <c r="EJP5" s="975"/>
      <c r="EJQ5" s="975"/>
      <c r="EJR5" s="975"/>
      <c r="EJS5" s="975"/>
      <c r="EJT5" s="975"/>
      <c r="EJU5" s="975"/>
      <c r="EJV5" s="975"/>
      <c r="EJW5" s="975"/>
      <c r="EJX5" s="975"/>
      <c r="EJY5" s="975"/>
      <c r="EJZ5" s="975"/>
      <c r="EKA5" s="975"/>
      <c r="EKB5" s="975"/>
      <c r="EKC5" s="975"/>
      <c r="EKD5" s="975"/>
      <c r="EKE5" s="975"/>
      <c r="EKF5" s="975"/>
      <c r="EKG5" s="975"/>
      <c r="EKH5" s="975"/>
      <c r="EKI5" s="975"/>
      <c r="EKJ5" s="975"/>
      <c r="EKK5" s="975"/>
      <c r="EKL5" s="975"/>
      <c r="EKM5" s="975"/>
      <c r="EKN5" s="975"/>
      <c r="EKO5" s="975"/>
      <c r="EKP5" s="975"/>
      <c r="EKQ5" s="975"/>
      <c r="EKR5" s="975"/>
      <c r="EKS5" s="975"/>
      <c r="EKT5" s="975"/>
      <c r="EKU5" s="975"/>
      <c r="EKV5" s="975"/>
      <c r="EKW5" s="975"/>
      <c r="EKX5" s="975"/>
      <c r="EKY5" s="975"/>
      <c r="EKZ5" s="975"/>
      <c r="ELA5" s="975"/>
      <c r="ELB5" s="975"/>
      <c r="ELC5" s="975"/>
      <c r="ELD5" s="975"/>
      <c r="ELE5" s="975"/>
      <c r="ELF5" s="975"/>
      <c r="ELG5" s="975"/>
      <c r="ELH5" s="975"/>
      <c r="ELI5" s="975"/>
      <c r="ELJ5" s="975"/>
      <c r="ELK5" s="975"/>
      <c r="ELL5" s="975"/>
      <c r="ELM5" s="975"/>
      <c r="ELN5" s="975"/>
      <c r="ELO5" s="975"/>
      <c r="ELP5" s="975"/>
      <c r="ELQ5" s="975"/>
      <c r="ELR5" s="975"/>
      <c r="ELS5" s="975"/>
      <c r="ELT5" s="975"/>
      <c r="ELU5" s="975"/>
      <c r="ELV5" s="975"/>
      <c r="ELW5" s="975"/>
      <c r="ELX5" s="975"/>
      <c r="ELY5" s="975"/>
      <c r="ELZ5" s="975"/>
      <c r="EMA5" s="975"/>
      <c r="EMB5" s="975"/>
      <c r="EMC5" s="975"/>
      <c r="EMD5" s="975"/>
      <c r="EME5" s="975"/>
      <c r="EMF5" s="975"/>
      <c r="EMG5" s="975"/>
      <c r="EMH5" s="975"/>
      <c r="EMI5" s="975"/>
      <c r="EMJ5" s="975"/>
      <c r="EMK5" s="975"/>
      <c r="EML5" s="975"/>
      <c r="EMM5" s="975"/>
      <c r="EMN5" s="975"/>
      <c r="EMO5" s="975"/>
      <c r="EMP5" s="975"/>
      <c r="EMQ5" s="975"/>
      <c r="EMR5" s="975"/>
      <c r="EMS5" s="975"/>
      <c r="EMT5" s="975"/>
      <c r="EMU5" s="975"/>
      <c r="EMV5" s="975"/>
      <c r="EMW5" s="975"/>
      <c r="EMX5" s="975"/>
      <c r="EMY5" s="975"/>
      <c r="EMZ5" s="975"/>
      <c r="ENA5" s="975"/>
      <c r="ENB5" s="975"/>
      <c r="ENC5" s="975"/>
      <c r="END5" s="975"/>
      <c r="ENE5" s="975"/>
      <c r="ENF5" s="975"/>
      <c r="ENG5" s="975"/>
      <c r="ENH5" s="975"/>
      <c r="ENI5" s="975"/>
      <c r="ENJ5" s="975"/>
      <c r="ENK5" s="975"/>
      <c r="ENL5" s="975"/>
      <c r="ENM5" s="975"/>
      <c r="ENN5" s="975"/>
      <c r="ENO5" s="975"/>
      <c r="ENP5" s="975"/>
      <c r="ENQ5" s="975"/>
      <c r="ENR5" s="975"/>
      <c r="ENS5" s="975"/>
      <c r="ENT5" s="975"/>
      <c r="ENU5" s="975"/>
      <c r="ENV5" s="975"/>
      <c r="ENW5" s="975"/>
      <c r="ENX5" s="975"/>
      <c r="ENY5" s="975"/>
      <c r="ENZ5" s="975"/>
      <c r="EOA5" s="975"/>
      <c r="EOB5" s="975"/>
      <c r="EOC5" s="975"/>
      <c r="EOD5" s="975"/>
      <c r="EOE5" s="975"/>
      <c r="EOF5" s="975"/>
      <c r="EOG5" s="975"/>
      <c r="EOH5" s="975"/>
      <c r="EOI5" s="975"/>
      <c r="EOJ5" s="975"/>
      <c r="EOK5" s="975"/>
      <c r="EOL5" s="975"/>
      <c r="EOM5" s="975"/>
      <c r="EON5" s="975"/>
      <c r="EOO5" s="975"/>
      <c r="EOP5" s="975"/>
      <c r="EOQ5" s="975"/>
      <c r="EOR5" s="975"/>
      <c r="EOS5" s="975"/>
      <c r="EOT5" s="975"/>
      <c r="EOU5" s="975"/>
      <c r="EOV5" s="975"/>
      <c r="EOW5" s="975"/>
      <c r="EOX5" s="975"/>
      <c r="EOY5" s="975"/>
      <c r="EOZ5" s="975"/>
      <c r="EPA5" s="975"/>
      <c r="EPB5" s="975"/>
      <c r="EPC5" s="975"/>
      <c r="EPD5" s="975"/>
      <c r="EPE5" s="975"/>
      <c r="EPF5" s="975"/>
      <c r="EPG5" s="975"/>
      <c r="EPH5" s="975"/>
      <c r="EPI5" s="975"/>
      <c r="EPJ5" s="975"/>
      <c r="EPK5" s="975"/>
      <c r="EPL5" s="975"/>
      <c r="EPM5" s="975"/>
      <c r="EPN5" s="975"/>
      <c r="EPO5" s="975"/>
      <c r="EPP5" s="975"/>
      <c r="EPQ5" s="975"/>
      <c r="EPR5" s="975"/>
      <c r="EPS5" s="975"/>
      <c r="EPT5" s="975"/>
      <c r="EPU5" s="975"/>
      <c r="EPV5" s="975"/>
      <c r="EPW5" s="975"/>
      <c r="EPX5" s="975"/>
      <c r="EPY5" s="975"/>
      <c r="EPZ5" s="975"/>
      <c r="EQA5" s="975"/>
      <c r="EQB5" s="975"/>
      <c r="EQC5" s="975"/>
      <c r="EQD5" s="975"/>
      <c r="EQE5" s="975"/>
      <c r="EQF5" s="975"/>
      <c r="EQG5" s="975"/>
      <c r="EQH5" s="975"/>
      <c r="EQI5" s="975"/>
      <c r="EQJ5" s="975"/>
      <c r="EQK5" s="975"/>
      <c r="EQL5" s="975"/>
      <c r="EQM5" s="975"/>
      <c r="EQN5" s="975"/>
      <c r="EQO5" s="975"/>
      <c r="EQP5" s="975"/>
      <c r="EQQ5" s="975"/>
      <c r="EQR5" s="975"/>
      <c r="EQS5" s="975"/>
      <c r="EQT5" s="975"/>
      <c r="EQU5" s="975"/>
      <c r="EQV5" s="975"/>
      <c r="EQW5" s="975"/>
      <c r="EQX5" s="975"/>
      <c r="EQY5" s="975"/>
      <c r="EQZ5" s="975"/>
      <c r="ERA5" s="975"/>
      <c r="ERB5" s="975"/>
      <c r="ERC5" s="975"/>
      <c r="ERD5" s="975"/>
      <c r="ERE5" s="975"/>
      <c r="ERF5" s="975"/>
      <c r="ERG5" s="975"/>
      <c r="ERH5" s="975"/>
      <c r="ERI5" s="975"/>
      <c r="ERJ5" s="975"/>
      <c r="ERK5" s="975"/>
      <c r="ERL5" s="975"/>
      <c r="ERM5" s="975"/>
      <c r="ERN5" s="975"/>
      <c r="ERO5" s="975"/>
      <c r="ERP5" s="975"/>
      <c r="ERQ5" s="975"/>
      <c r="ERR5" s="975"/>
      <c r="ERS5" s="975"/>
      <c r="ERT5" s="975"/>
      <c r="ERU5" s="975"/>
      <c r="ERV5" s="975"/>
      <c r="ERW5" s="975"/>
      <c r="ERX5" s="975"/>
      <c r="ERY5" s="975"/>
      <c r="ERZ5" s="975"/>
      <c r="ESA5" s="975"/>
      <c r="ESB5" s="975"/>
      <c r="ESC5" s="975"/>
      <c r="ESD5" s="975"/>
      <c r="ESE5" s="975"/>
      <c r="ESF5" s="975"/>
      <c r="ESG5" s="975"/>
      <c r="ESH5" s="975"/>
      <c r="ESI5" s="975"/>
      <c r="ESJ5" s="975"/>
      <c r="ESK5" s="975"/>
      <c r="ESL5" s="975"/>
      <c r="ESM5" s="975"/>
      <c r="ESN5" s="975"/>
      <c r="ESO5" s="975"/>
      <c r="ESP5" s="975"/>
      <c r="ESQ5" s="975"/>
      <c r="ESR5" s="975"/>
      <c r="ESS5" s="975"/>
      <c r="EST5" s="975"/>
      <c r="ESU5" s="975"/>
      <c r="ESV5" s="975"/>
      <c r="ESW5" s="975"/>
      <c r="ESX5" s="975"/>
      <c r="ESY5" s="975"/>
      <c r="ESZ5" s="975"/>
      <c r="ETA5" s="975"/>
      <c r="ETB5" s="975"/>
      <c r="ETC5" s="975"/>
      <c r="ETD5" s="975"/>
      <c r="ETE5" s="975"/>
      <c r="ETF5" s="975"/>
      <c r="ETG5" s="975"/>
      <c r="ETH5" s="975"/>
      <c r="ETI5" s="975"/>
      <c r="ETJ5" s="975"/>
      <c r="ETK5" s="975"/>
      <c r="ETL5" s="975"/>
      <c r="ETM5" s="975"/>
      <c r="ETN5" s="975"/>
      <c r="ETO5" s="975"/>
      <c r="ETP5" s="975"/>
      <c r="ETQ5" s="975"/>
      <c r="ETR5" s="975"/>
      <c r="ETS5" s="975"/>
      <c r="ETT5" s="975"/>
      <c r="ETU5" s="975"/>
      <c r="ETV5" s="975"/>
      <c r="ETW5" s="975"/>
      <c r="ETX5" s="975"/>
      <c r="ETY5" s="975"/>
      <c r="ETZ5" s="975"/>
      <c r="EUA5" s="975"/>
      <c r="EUB5" s="975"/>
      <c r="EUC5" s="975"/>
      <c r="EUD5" s="975"/>
      <c r="EUE5" s="975"/>
      <c r="EUF5" s="975"/>
      <c r="EUG5" s="975"/>
      <c r="EUH5" s="975"/>
      <c r="EUI5" s="975"/>
      <c r="EUJ5" s="975"/>
      <c r="EUK5" s="975"/>
      <c r="EUL5" s="975"/>
      <c r="EUM5" s="975"/>
      <c r="EUN5" s="975"/>
      <c r="EUO5" s="975"/>
      <c r="EUP5" s="975"/>
      <c r="EUQ5" s="975"/>
      <c r="EUR5" s="975"/>
      <c r="EUS5" s="975"/>
      <c r="EUT5" s="975"/>
      <c r="EUU5" s="975"/>
      <c r="EUV5" s="975"/>
      <c r="EUW5" s="975"/>
      <c r="EUX5" s="975"/>
      <c r="EUY5" s="975"/>
      <c r="EUZ5" s="975"/>
      <c r="EVA5" s="975"/>
      <c r="EVB5" s="975"/>
      <c r="EVC5" s="975"/>
      <c r="EVD5" s="975"/>
      <c r="EVE5" s="975"/>
      <c r="EVF5" s="975"/>
      <c r="EVG5" s="975"/>
      <c r="EVH5" s="975"/>
      <c r="EVI5" s="975"/>
      <c r="EVJ5" s="975"/>
      <c r="EVK5" s="975"/>
      <c r="EVL5" s="975"/>
      <c r="EVM5" s="975"/>
      <c r="EVN5" s="975"/>
      <c r="EVO5" s="975"/>
      <c r="EVP5" s="975"/>
      <c r="EVQ5" s="975"/>
      <c r="EVR5" s="975"/>
      <c r="EVS5" s="975"/>
      <c r="EVT5" s="975"/>
      <c r="EVU5" s="975"/>
      <c r="EVV5" s="975"/>
      <c r="EVW5" s="975"/>
      <c r="EVX5" s="975"/>
      <c r="EVY5" s="975"/>
      <c r="EVZ5" s="975"/>
      <c r="EWA5" s="975"/>
      <c r="EWB5" s="975"/>
      <c r="EWC5" s="975"/>
      <c r="EWD5" s="975"/>
      <c r="EWE5" s="975"/>
      <c r="EWF5" s="975"/>
      <c r="EWG5" s="975"/>
      <c r="EWH5" s="975"/>
      <c r="EWI5" s="975"/>
      <c r="EWJ5" s="975"/>
      <c r="EWK5" s="975"/>
      <c r="EWL5" s="975"/>
      <c r="EWM5" s="975"/>
      <c r="EWN5" s="975"/>
      <c r="EWO5" s="975"/>
      <c r="EWP5" s="975"/>
      <c r="EWQ5" s="975"/>
      <c r="EWR5" s="975"/>
      <c r="EWS5" s="975"/>
      <c r="EWT5" s="975"/>
      <c r="EWU5" s="975"/>
      <c r="EWV5" s="975"/>
      <c r="EWW5" s="975"/>
      <c r="EWX5" s="975"/>
      <c r="EWY5" s="975"/>
      <c r="EWZ5" s="975"/>
      <c r="EXA5" s="975"/>
      <c r="EXB5" s="975"/>
      <c r="EXC5" s="975"/>
      <c r="EXD5" s="975"/>
      <c r="EXE5" s="975"/>
      <c r="EXF5" s="975"/>
      <c r="EXG5" s="975"/>
      <c r="EXH5" s="975"/>
      <c r="EXI5" s="975"/>
      <c r="EXJ5" s="975"/>
      <c r="EXK5" s="975"/>
      <c r="EXL5" s="975"/>
      <c r="EXM5" s="975"/>
      <c r="EXN5" s="975"/>
      <c r="EXO5" s="975"/>
      <c r="EXP5" s="975"/>
      <c r="EXQ5" s="975"/>
      <c r="EXR5" s="975"/>
      <c r="EXS5" s="975"/>
      <c r="EXT5" s="975"/>
      <c r="EXU5" s="975"/>
      <c r="EXV5" s="975"/>
      <c r="EXW5" s="975"/>
      <c r="EXX5" s="975"/>
      <c r="EXY5" s="975"/>
      <c r="EXZ5" s="975"/>
      <c r="EYA5" s="975"/>
      <c r="EYB5" s="975"/>
      <c r="EYC5" s="975"/>
      <c r="EYD5" s="975"/>
      <c r="EYE5" s="975"/>
      <c r="EYF5" s="975"/>
      <c r="EYG5" s="975"/>
      <c r="EYH5" s="975"/>
      <c r="EYI5" s="975"/>
      <c r="EYJ5" s="975"/>
      <c r="EYK5" s="975"/>
      <c r="EYL5" s="975"/>
      <c r="EYM5" s="975"/>
      <c r="EYN5" s="975"/>
      <c r="EYO5" s="975"/>
      <c r="EYP5" s="975"/>
      <c r="EYQ5" s="975"/>
      <c r="EYR5" s="975"/>
      <c r="EYS5" s="975"/>
      <c r="EYT5" s="975"/>
      <c r="EYU5" s="975"/>
      <c r="EYV5" s="975"/>
      <c r="EYW5" s="975"/>
      <c r="EYX5" s="975"/>
      <c r="EYY5" s="975"/>
      <c r="EYZ5" s="975"/>
      <c r="EZA5" s="975"/>
      <c r="EZB5" s="975"/>
      <c r="EZC5" s="975"/>
      <c r="EZD5" s="975"/>
      <c r="EZE5" s="975"/>
      <c r="EZF5" s="975"/>
      <c r="EZG5" s="975"/>
      <c r="EZH5" s="975"/>
      <c r="EZI5" s="975"/>
      <c r="EZJ5" s="975"/>
      <c r="EZK5" s="975"/>
      <c r="EZL5" s="975"/>
      <c r="EZM5" s="975"/>
      <c r="EZN5" s="975"/>
      <c r="EZO5" s="975"/>
      <c r="EZP5" s="975"/>
      <c r="EZQ5" s="975"/>
      <c r="EZR5" s="975"/>
      <c r="EZS5" s="975"/>
      <c r="EZT5" s="975"/>
      <c r="EZU5" s="975"/>
      <c r="EZV5" s="975"/>
      <c r="EZW5" s="975"/>
      <c r="EZX5" s="975"/>
      <c r="EZY5" s="975"/>
      <c r="EZZ5" s="975"/>
      <c r="FAA5" s="975"/>
      <c r="FAB5" s="975"/>
      <c r="FAC5" s="975"/>
      <c r="FAD5" s="975"/>
      <c r="FAE5" s="975"/>
      <c r="FAF5" s="975"/>
      <c r="FAG5" s="975"/>
      <c r="FAH5" s="975"/>
      <c r="FAI5" s="975"/>
      <c r="FAJ5" s="975"/>
      <c r="FAK5" s="975"/>
      <c r="FAL5" s="975"/>
      <c r="FAM5" s="975"/>
      <c r="FAN5" s="975"/>
      <c r="FAO5" s="975"/>
      <c r="FAP5" s="975"/>
      <c r="FAQ5" s="975"/>
      <c r="FAR5" s="975"/>
      <c r="FAS5" s="975"/>
      <c r="FAT5" s="975"/>
      <c r="FAU5" s="975"/>
      <c r="FAV5" s="975"/>
      <c r="FAW5" s="975"/>
      <c r="FAX5" s="975"/>
      <c r="FAY5" s="975"/>
      <c r="FAZ5" s="975"/>
      <c r="FBA5" s="975"/>
      <c r="FBB5" s="975"/>
      <c r="FBC5" s="975"/>
      <c r="FBD5" s="975"/>
      <c r="FBE5" s="975"/>
      <c r="FBF5" s="975"/>
      <c r="FBG5" s="975"/>
      <c r="FBH5" s="975"/>
      <c r="FBI5" s="975"/>
      <c r="FBJ5" s="975"/>
      <c r="FBK5" s="975"/>
      <c r="FBL5" s="975"/>
      <c r="FBM5" s="975"/>
      <c r="FBN5" s="975"/>
      <c r="FBO5" s="975"/>
      <c r="FBP5" s="975"/>
      <c r="FBQ5" s="975"/>
      <c r="FBR5" s="975"/>
      <c r="FBS5" s="975"/>
      <c r="FBT5" s="975"/>
      <c r="FBU5" s="975"/>
      <c r="FBV5" s="975"/>
      <c r="FBW5" s="975"/>
      <c r="FBX5" s="975"/>
      <c r="FBY5" s="975"/>
      <c r="FBZ5" s="975"/>
      <c r="FCA5" s="975"/>
      <c r="FCB5" s="975"/>
      <c r="FCC5" s="975"/>
      <c r="FCD5" s="975"/>
      <c r="FCE5" s="975"/>
      <c r="FCF5" s="975"/>
      <c r="FCG5" s="975"/>
      <c r="FCH5" s="975"/>
      <c r="FCI5" s="975"/>
      <c r="FCJ5" s="975"/>
      <c r="FCK5" s="975"/>
      <c r="FCL5" s="975"/>
      <c r="FCM5" s="975"/>
      <c r="FCN5" s="975"/>
      <c r="FCO5" s="975"/>
      <c r="FCP5" s="975"/>
      <c r="FCQ5" s="975"/>
      <c r="FCR5" s="975"/>
      <c r="FCS5" s="975"/>
      <c r="FCT5" s="975"/>
      <c r="FCU5" s="975"/>
      <c r="FCV5" s="975"/>
      <c r="FCW5" s="975"/>
      <c r="FCX5" s="975"/>
      <c r="FCY5" s="975"/>
      <c r="FCZ5" s="975"/>
      <c r="FDA5" s="975"/>
      <c r="FDB5" s="975"/>
      <c r="FDC5" s="975"/>
      <c r="FDD5" s="975"/>
      <c r="FDE5" s="975"/>
      <c r="FDF5" s="975"/>
      <c r="FDG5" s="975"/>
      <c r="FDH5" s="975"/>
      <c r="FDI5" s="975"/>
      <c r="FDJ5" s="975"/>
      <c r="FDK5" s="975"/>
      <c r="FDL5" s="975"/>
      <c r="FDM5" s="975"/>
      <c r="FDN5" s="975"/>
      <c r="FDO5" s="975"/>
      <c r="FDP5" s="975"/>
      <c r="FDQ5" s="975"/>
      <c r="FDR5" s="975"/>
      <c r="FDS5" s="975"/>
      <c r="FDT5" s="975"/>
      <c r="FDU5" s="975"/>
      <c r="FDV5" s="975"/>
      <c r="FDW5" s="975"/>
      <c r="FDX5" s="975"/>
      <c r="FDY5" s="975"/>
      <c r="FDZ5" s="975"/>
      <c r="FEA5" s="975"/>
      <c r="FEB5" s="975"/>
      <c r="FEC5" s="975"/>
      <c r="FED5" s="975"/>
      <c r="FEE5" s="975"/>
      <c r="FEF5" s="975"/>
      <c r="FEG5" s="975"/>
      <c r="FEH5" s="975"/>
      <c r="FEI5" s="975"/>
      <c r="FEJ5" s="975"/>
      <c r="FEK5" s="975"/>
      <c r="FEL5" s="975"/>
      <c r="FEM5" s="975"/>
      <c r="FEN5" s="975"/>
      <c r="FEO5" s="975"/>
      <c r="FEP5" s="975"/>
      <c r="FEQ5" s="975"/>
      <c r="FER5" s="975"/>
      <c r="FES5" s="975"/>
      <c r="FET5" s="975"/>
      <c r="FEU5" s="975"/>
      <c r="FEV5" s="975"/>
      <c r="FEW5" s="975"/>
      <c r="FEX5" s="975"/>
      <c r="FEY5" s="975"/>
      <c r="FEZ5" s="975"/>
      <c r="FFA5" s="975"/>
      <c r="FFB5" s="975"/>
      <c r="FFC5" s="975"/>
      <c r="FFD5" s="975"/>
      <c r="FFE5" s="975"/>
      <c r="FFF5" s="975"/>
      <c r="FFG5" s="975"/>
      <c r="FFH5" s="975"/>
      <c r="FFI5" s="975"/>
      <c r="FFJ5" s="975"/>
      <c r="FFK5" s="975"/>
      <c r="FFL5" s="975"/>
      <c r="FFM5" s="975"/>
      <c r="FFN5" s="975"/>
      <c r="FFO5" s="975"/>
      <c r="FFP5" s="975"/>
      <c r="FFQ5" s="975"/>
      <c r="FFR5" s="975"/>
      <c r="FFS5" s="975"/>
      <c r="FFT5" s="975"/>
      <c r="FFU5" s="975"/>
      <c r="FFV5" s="975"/>
      <c r="FFW5" s="975"/>
      <c r="FFX5" s="975"/>
      <c r="FFY5" s="975"/>
      <c r="FFZ5" s="975"/>
      <c r="FGA5" s="975"/>
      <c r="FGB5" s="975"/>
      <c r="FGC5" s="975"/>
      <c r="FGD5" s="975"/>
      <c r="FGE5" s="975"/>
      <c r="FGF5" s="975"/>
      <c r="FGG5" s="975"/>
      <c r="FGH5" s="975"/>
      <c r="FGI5" s="975"/>
      <c r="FGJ5" s="975"/>
      <c r="FGK5" s="975"/>
      <c r="FGL5" s="975"/>
      <c r="FGM5" s="975"/>
      <c r="FGN5" s="975"/>
      <c r="FGO5" s="975"/>
      <c r="FGP5" s="975"/>
      <c r="FGQ5" s="975"/>
      <c r="FGR5" s="975"/>
      <c r="FGS5" s="975"/>
      <c r="FGT5" s="975"/>
      <c r="FGU5" s="975"/>
      <c r="FGV5" s="975"/>
      <c r="FGW5" s="975"/>
      <c r="FGX5" s="975"/>
      <c r="FGY5" s="975"/>
      <c r="FGZ5" s="975"/>
      <c r="FHA5" s="975"/>
      <c r="FHB5" s="975"/>
      <c r="FHC5" s="975"/>
      <c r="FHD5" s="975"/>
      <c r="FHE5" s="975"/>
      <c r="FHF5" s="975"/>
      <c r="FHG5" s="975"/>
      <c r="FHH5" s="975"/>
      <c r="FHI5" s="975"/>
      <c r="FHJ5" s="975"/>
      <c r="FHK5" s="975"/>
      <c r="FHL5" s="975"/>
      <c r="FHM5" s="975"/>
      <c r="FHN5" s="975"/>
      <c r="FHO5" s="975"/>
      <c r="FHP5" s="975"/>
      <c r="FHQ5" s="975"/>
      <c r="FHR5" s="975"/>
      <c r="FHS5" s="975"/>
      <c r="FHT5" s="975"/>
      <c r="FHU5" s="975"/>
      <c r="FHV5" s="975"/>
      <c r="FHW5" s="975"/>
      <c r="FHX5" s="975"/>
      <c r="FHY5" s="975"/>
      <c r="FHZ5" s="975"/>
      <c r="FIA5" s="975"/>
      <c r="FIB5" s="975"/>
      <c r="FIC5" s="975"/>
      <c r="FID5" s="975"/>
      <c r="FIE5" s="975"/>
      <c r="FIF5" s="975"/>
      <c r="FIG5" s="975"/>
      <c r="FIH5" s="975"/>
      <c r="FII5" s="975"/>
      <c r="FIJ5" s="975"/>
      <c r="FIK5" s="975"/>
      <c r="FIL5" s="975"/>
      <c r="FIM5" s="975"/>
      <c r="FIN5" s="975"/>
      <c r="FIO5" s="975"/>
      <c r="FIP5" s="975"/>
      <c r="FIQ5" s="975"/>
      <c r="FIR5" s="975"/>
      <c r="FIS5" s="975"/>
      <c r="FIT5" s="975"/>
      <c r="FIU5" s="975"/>
      <c r="FIV5" s="975"/>
      <c r="FIW5" s="975"/>
      <c r="FIX5" s="975"/>
      <c r="FIY5" s="975"/>
      <c r="FIZ5" s="975"/>
      <c r="FJA5" s="975"/>
      <c r="FJB5" s="975"/>
      <c r="FJC5" s="975"/>
      <c r="FJD5" s="975"/>
      <c r="FJE5" s="975"/>
      <c r="FJF5" s="975"/>
      <c r="FJG5" s="975"/>
      <c r="FJH5" s="975"/>
      <c r="FJI5" s="975"/>
      <c r="FJJ5" s="975"/>
      <c r="FJK5" s="975"/>
      <c r="FJL5" s="975"/>
      <c r="FJM5" s="975"/>
      <c r="FJN5" s="975"/>
      <c r="FJO5" s="975"/>
      <c r="FJP5" s="975"/>
      <c r="FJQ5" s="975"/>
      <c r="FJR5" s="975"/>
      <c r="FJS5" s="975"/>
      <c r="FJT5" s="975"/>
      <c r="FJU5" s="975"/>
      <c r="FJV5" s="975"/>
      <c r="FJW5" s="975"/>
      <c r="FJX5" s="975"/>
      <c r="FJY5" s="975"/>
      <c r="FJZ5" s="975"/>
      <c r="FKA5" s="975"/>
      <c r="FKB5" s="975"/>
      <c r="FKC5" s="975"/>
      <c r="FKD5" s="975"/>
      <c r="FKE5" s="975"/>
      <c r="FKF5" s="975"/>
      <c r="FKG5" s="975"/>
      <c r="FKH5" s="975"/>
      <c r="FKI5" s="975"/>
      <c r="FKJ5" s="975"/>
      <c r="FKK5" s="975"/>
      <c r="FKL5" s="975"/>
      <c r="FKM5" s="975"/>
      <c r="FKN5" s="975"/>
      <c r="FKO5" s="975"/>
      <c r="FKP5" s="975"/>
      <c r="FKQ5" s="975"/>
      <c r="FKR5" s="975"/>
      <c r="FKS5" s="975"/>
      <c r="FKT5" s="975"/>
      <c r="FKU5" s="975"/>
      <c r="FKV5" s="975"/>
      <c r="FKW5" s="975"/>
      <c r="FKX5" s="975"/>
      <c r="FKY5" s="975"/>
      <c r="FKZ5" s="975"/>
      <c r="FLA5" s="975"/>
      <c r="FLB5" s="975"/>
      <c r="FLC5" s="975"/>
      <c r="FLD5" s="975"/>
      <c r="FLE5" s="975"/>
      <c r="FLF5" s="975"/>
      <c r="FLG5" s="975"/>
      <c r="FLH5" s="975"/>
      <c r="FLI5" s="975"/>
      <c r="FLJ5" s="975"/>
      <c r="FLK5" s="975"/>
      <c r="FLL5" s="975"/>
      <c r="FLM5" s="975"/>
      <c r="FLN5" s="975"/>
      <c r="FLO5" s="975"/>
      <c r="FLP5" s="975"/>
      <c r="FLQ5" s="975"/>
      <c r="FLR5" s="975"/>
      <c r="FLS5" s="975"/>
      <c r="FLT5" s="975"/>
      <c r="FLU5" s="975"/>
      <c r="FLV5" s="975"/>
      <c r="FLW5" s="975"/>
      <c r="FLX5" s="975"/>
      <c r="FLY5" s="975"/>
      <c r="FLZ5" s="975"/>
      <c r="FMA5" s="975"/>
      <c r="FMB5" s="975"/>
      <c r="FMC5" s="975"/>
      <c r="FMD5" s="975"/>
      <c r="FME5" s="975"/>
      <c r="FMF5" s="975"/>
      <c r="FMG5" s="975"/>
      <c r="FMH5" s="975"/>
      <c r="FMI5" s="975"/>
      <c r="FMJ5" s="975"/>
      <c r="FMK5" s="975"/>
      <c r="FML5" s="975"/>
      <c r="FMM5" s="975"/>
      <c r="FMN5" s="975"/>
      <c r="FMO5" s="975"/>
      <c r="FMP5" s="975"/>
      <c r="FMQ5" s="975"/>
      <c r="FMR5" s="975"/>
      <c r="FMS5" s="975"/>
      <c r="FMT5" s="975"/>
      <c r="FMU5" s="975"/>
      <c r="FMV5" s="975"/>
      <c r="FMW5" s="975"/>
      <c r="FMX5" s="975"/>
      <c r="FMY5" s="975"/>
      <c r="FMZ5" s="975"/>
      <c r="FNA5" s="975"/>
      <c r="FNB5" s="975"/>
      <c r="FNC5" s="975"/>
      <c r="FND5" s="975"/>
      <c r="FNE5" s="975"/>
      <c r="FNF5" s="975"/>
      <c r="FNG5" s="975"/>
      <c r="FNH5" s="975"/>
      <c r="FNI5" s="975"/>
      <c r="FNJ5" s="975"/>
      <c r="FNK5" s="975"/>
      <c r="FNL5" s="975"/>
      <c r="FNM5" s="975"/>
      <c r="FNN5" s="975"/>
      <c r="FNO5" s="975"/>
      <c r="FNP5" s="975"/>
      <c r="FNQ5" s="975"/>
      <c r="FNR5" s="975"/>
      <c r="FNS5" s="975"/>
      <c r="FNT5" s="975"/>
      <c r="FNU5" s="975"/>
      <c r="FNV5" s="975"/>
      <c r="FNW5" s="975"/>
      <c r="FNX5" s="975"/>
      <c r="FNY5" s="975"/>
      <c r="FNZ5" s="975"/>
      <c r="FOA5" s="975"/>
      <c r="FOB5" s="975"/>
      <c r="FOC5" s="975"/>
      <c r="FOD5" s="975"/>
      <c r="FOE5" s="975"/>
      <c r="FOF5" s="975"/>
      <c r="FOG5" s="975"/>
      <c r="FOH5" s="975"/>
      <c r="FOI5" s="975"/>
      <c r="FOJ5" s="975"/>
      <c r="FOK5" s="975"/>
      <c r="FOL5" s="975"/>
      <c r="FOM5" s="975"/>
      <c r="FON5" s="975"/>
      <c r="FOO5" s="975"/>
      <c r="FOP5" s="975"/>
      <c r="FOQ5" s="975"/>
      <c r="FOR5" s="975"/>
      <c r="FOS5" s="975"/>
      <c r="FOT5" s="975"/>
      <c r="FOU5" s="975"/>
      <c r="FOV5" s="975"/>
      <c r="FOW5" s="975"/>
      <c r="FOX5" s="975"/>
      <c r="FOY5" s="975"/>
      <c r="FOZ5" s="975"/>
      <c r="FPA5" s="975"/>
      <c r="FPB5" s="975"/>
      <c r="FPC5" s="975"/>
      <c r="FPD5" s="975"/>
      <c r="FPE5" s="975"/>
      <c r="FPF5" s="975"/>
      <c r="FPG5" s="975"/>
      <c r="FPH5" s="975"/>
      <c r="FPI5" s="975"/>
      <c r="FPJ5" s="975"/>
      <c r="FPK5" s="975"/>
      <c r="FPL5" s="975"/>
      <c r="FPM5" s="975"/>
      <c r="FPN5" s="975"/>
      <c r="FPO5" s="975"/>
      <c r="FPP5" s="975"/>
      <c r="FPQ5" s="975"/>
      <c r="FPR5" s="975"/>
      <c r="FPS5" s="975"/>
      <c r="FPT5" s="975"/>
      <c r="FPU5" s="975"/>
      <c r="FPV5" s="975"/>
      <c r="FPW5" s="975"/>
      <c r="FPX5" s="975"/>
      <c r="FPY5" s="975"/>
      <c r="FPZ5" s="975"/>
      <c r="FQA5" s="975"/>
      <c r="FQB5" s="975"/>
      <c r="FQC5" s="975"/>
      <c r="FQD5" s="975"/>
      <c r="FQE5" s="975"/>
      <c r="FQF5" s="975"/>
      <c r="FQG5" s="975"/>
      <c r="FQH5" s="975"/>
      <c r="FQI5" s="975"/>
      <c r="FQJ5" s="975"/>
      <c r="FQK5" s="975"/>
      <c r="FQL5" s="975"/>
      <c r="FQM5" s="975"/>
      <c r="FQN5" s="975"/>
      <c r="FQO5" s="975"/>
      <c r="FQP5" s="975"/>
      <c r="FQQ5" s="975"/>
      <c r="FQR5" s="975"/>
      <c r="FQS5" s="975"/>
      <c r="FQT5" s="975"/>
      <c r="FQU5" s="975"/>
      <c r="FQV5" s="975"/>
      <c r="FQW5" s="975"/>
      <c r="FQX5" s="975"/>
      <c r="FQY5" s="975"/>
      <c r="FQZ5" s="975"/>
      <c r="FRA5" s="975"/>
      <c r="FRB5" s="975"/>
      <c r="FRC5" s="975"/>
      <c r="FRD5" s="975"/>
      <c r="FRE5" s="975"/>
      <c r="FRF5" s="975"/>
      <c r="FRG5" s="975"/>
      <c r="FRH5" s="975"/>
      <c r="FRI5" s="975"/>
      <c r="FRJ5" s="975"/>
      <c r="FRK5" s="975"/>
      <c r="FRL5" s="975"/>
      <c r="FRM5" s="975"/>
      <c r="FRN5" s="975"/>
      <c r="FRO5" s="975"/>
      <c r="FRP5" s="975"/>
      <c r="FRQ5" s="975"/>
      <c r="FRR5" s="975"/>
      <c r="FRS5" s="975"/>
      <c r="FRT5" s="975"/>
      <c r="FRU5" s="975"/>
      <c r="FRV5" s="975"/>
      <c r="FRW5" s="975"/>
      <c r="FRX5" s="975"/>
      <c r="FRY5" s="975"/>
      <c r="FRZ5" s="975"/>
      <c r="FSA5" s="975"/>
      <c r="FSB5" s="975"/>
      <c r="FSC5" s="975"/>
      <c r="FSD5" s="975"/>
      <c r="FSE5" s="975"/>
      <c r="FSF5" s="975"/>
      <c r="FSG5" s="975"/>
      <c r="FSH5" s="975"/>
      <c r="FSI5" s="975"/>
      <c r="FSJ5" s="975"/>
      <c r="FSK5" s="975"/>
      <c r="FSL5" s="975"/>
      <c r="FSM5" s="975"/>
      <c r="FSN5" s="975"/>
      <c r="FSO5" s="975"/>
      <c r="FSP5" s="975"/>
      <c r="FSQ5" s="975"/>
      <c r="FSR5" s="975"/>
      <c r="FSS5" s="975"/>
      <c r="FST5" s="975"/>
      <c r="FSU5" s="975"/>
      <c r="FSV5" s="975"/>
      <c r="FSW5" s="975"/>
      <c r="FSX5" s="975"/>
      <c r="FSY5" s="975"/>
      <c r="FSZ5" s="975"/>
      <c r="FTA5" s="975"/>
      <c r="FTB5" s="975"/>
      <c r="FTC5" s="975"/>
      <c r="FTD5" s="975"/>
      <c r="FTE5" s="975"/>
      <c r="FTF5" s="975"/>
      <c r="FTG5" s="975"/>
      <c r="FTH5" s="975"/>
      <c r="FTI5" s="975"/>
      <c r="FTJ5" s="975"/>
      <c r="FTK5" s="975"/>
      <c r="FTL5" s="975"/>
      <c r="FTM5" s="975"/>
      <c r="FTN5" s="975"/>
      <c r="FTO5" s="975"/>
      <c r="FTP5" s="975"/>
      <c r="FTQ5" s="975"/>
      <c r="FTR5" s="975"/>
      <c r="FTS5" s="975"/>
      <c r="FTT5" s="975"/>
      <c r="FTU5" s="975"/>
      <c r="FTV5" s="975"/>
      <c r="FTW5" s="975"/>
      <c r="FTX5" s="975"/>
      <c r="FTY5" s="975"/>
      <c r="FTZ5" s="975"/>
      <c r="FUA5" s="975"/>
      <c r="FUB5" s="975"/>
      <c r="FUC5" s="975"/>
      <c r="FUD5" s="975"/>
      <c r="FUE5" s="975"/>
      <c r="FUF5" s="975"/>
      <c r="FUG5" s="975"/>
      <c r="FUH5" s="975"/>
      <c r="FUI5" s="975"/>
      <c r="FUJ5" s="975"/>
      <c r="FUK5" s="975"/>
      <c r="FUL5" s="975"/>
      <c r="FUM5" s="975"/>
      <c r="FUN5" s="975"/>
      <c r="FUO5" s="975"/>
      <c r="FUP5" s="975"/>
      <c r="FUQ5" s="975"/>
      <c r="FUR5" s="975"/>
      <c r="FUS5" s="975"/>
      <c r="FUT5" s="975"/>
      <c r="FUU5" s="975"/>
      <c r="FUV5" s="975"/>
      <c r="FUW5" s="975"/>
      <c r="FUX5" s="975"/>
      <c r="FUY5" s="975"/>
      <c r="FUZ5" s="975"/>
      <c r="FVA5" s="975"/>
      <c r="FVB5" s="975"/>
      <c r="FVC5" s="975"/>
      <c r="FVD5" s="975"/>
      <c r="FVE5" s="975"/>
      <c r="FVF5" s="975"/>
      <c r="FVG5" s="975"/>
      <c r="FVH5" s="975"/>
      <c r="FVI5" s="975"/>
      <c r="FVJ5" s="975"/>
      <c r="FVK5" s="975"/>
      <c r="FVL5" s="975"/>
      <c r="FVM5" s="975"/>
      <c r="FVN5" s="975"/>
      <c r="FVO5" s="975"/>
      <c r="FVP5" s="975"/>
      <c r="FVQ5" s="975"/>
      <c r="FVR5" s="975"/>
      <c r="FVS5" s="975"/>
      <c r="FVT5" s="975"/>
      <c r="FVU5" s="975"/>
      <c r="FVV5" s="975"/>
      <c r="FVW5" s="975"/>
      <c r="FVX5" s="975"/>
      <c r="FVY5" s="975"/>
      <c r="FVZ5" s="975"/>
      <c r="FWA5" s="975"/>
      <c r="FWB5" s="975"/>
      <c r="FWC5" s="975"/>
      <c r="FWD5" s="975"/>
      <c r="FWE5" s="975"/>
      <c r="FWF5" s="975"/>
      <c r="FWG5" s="975"/>
      <c r="FWH5" s="975"/>
      <c r="FWI5" s="975"/>
      <c r="FWJ5" s="975"/>
      <c r="FWK5" s="975"/>
      <c r="FWL5" s="975"/>
      <c r="FWM5" s="975"/>
      <c r="FWN5" s="975"/>
      <c r="FWO5" s="975"/>
      <c r="FWP5" s="975"/>
      <c r="FWQ5" s="975"/>
      <c r="FWR5" s="975"/>
      <c r="FWS5" s="975"/>
      <c r="FWT5" s="975"/>
      <c r="FWU5" s="975"/>
      <c r="FWV5" s="975"/>
      <c r="FWW5" s="975"/>
      <c r="FWX5" s="975"/>
      <c r="FWY5" s="975"/>
      <c r="FWZ5" s="975"/>
      <c r="FXA5" s="975"/>
      <c r="FXB5" s="975"/>
      <c r="FXC5" s="975"/>
      <c r="FXD5" s="975"/>
      <c r="FXE5" s="975"/>
      <c r="FXF5" s="975"/>
      <c r="FXG5" s="975"/>
      <c r="FXH5" s="975"/>
      <c r="FXI5" s="975"/>
      <c r="FXJ5" s="975"/>
      <c r="FXK5" s="975"/>
      <c r="FXL5" s="975"/>
      <c r="FXM5" s="975"/>
      <c r="FXN5" s="975"/>
      <c r="FXO5" s="975"/>
      <c r="FXP5" s="975"/>
      <c r="FXQ5" s="975"/>
      <c r="FXR5" s="975"/>
      <c r="FXS5" s="975"/>
      <c r="FXT5" s="975"/>
      <c r="FXU5" s="975"/>
      <c r="FXV5" s="975"/>
      <c r="FXW5" s="975"/>
      <c r="FXX5" s="975"/>
      <c r="FXY5" s="975"/>
      <c r="FXZ5" s="975"/>
      <c r="FYA5" s="975"/>
      <c r="FYB5" s="975"/>
      <c r="FYC5" s="975"/>
      <c r="FYD5" s="975"/>
      <c r="FYE5" s="975"/>
      <c r="FYF5" s="975"/>
      <c r="FYG5" s="975"/>
      <c r="FYH5" s="975"/>
      <c r="FYI5" s="975"/>
      <c r="FYJ5" s="975"/>
      <c r="FYK5" s="975"/>
      <c r="FYL5" s="975"/>
      <c r="FYM5" s="975"/>
      <c r="FYN5" s="975"/>
      <c r="FYO5" s="975"/>
      <c r="FYP5" s="975"/>
      <c r="FYQ5" s="975"/>
      <c r="FYR5" s="975"/>
      <c r="FYS5" s="975"/>
      <c r="FYT5" s="975"/>
      <c r="FYU5" s="975"/>
      <c r="FYV5" s="975"/>
      <c r="FYW5" s="975"/>
      <c r="FYX5" s="975"/>
      <c r="FYY5" s="975"/>
      <c r="FYZ5" s="975"/>
      <c r="FZA5" s="975"/>
      <c r="FZB5" s="975"/>
      <c r="FZC5" s="975"/>
      <c r="FZD5" s="975"/>
      <c r="FZE5" s="975"/>
      <c r="FZF5" s="975"/>
      <c r="FZG5" s="975"/>
      <c r="FZH5" s="975"/>
      <c r="FZI5" s="975"/>
      <c r="FZJ5" s="975"/>
      <c r="FZK5" s="975"/>
      <c r="FZL5" s="975"/>
      <c r="FZM5" s="975"/>
      <c r="FZN5" s="975"/>
      <c r="FZO5" s="975"/>
      <c r="FZP5" s="975"/>
      <c r="FZQ5" s="975"/>
      <c r="FZR5" s="975"/>
      <c r="FZS5" s="975"/>
      <c r="FZT5" s="975"/>
      <c r="FZU5" s="975"/>
      <c r="FZV5" s="975"/>
      <c r="FZW5" s="975"/>
      <c r="FZX5" s="975"/>
      <c r="FZY5" s="975"/>
      <c r="FZZ5" s="975"/>
      <c r="GAA5" s="975"/>
      <c r="GAB5" s="975"/>
      <c r="GAC5" s="975"/>
      <c r="GAD5" s="975"/>
      <c r="GAE5" s="975"/>
      <c r="GAF5" s="975"/>
      <c r="GAG5" s="975"/>
      <c r="GAH5" s="975"/>
      <c r="GAI5" s="975"/>
      <c r="GAJ5" s="975"/>
      <c r="GAK5" s="975"/>
      <c r="GAL5" s="975"/>
      <c r="GAM5" s="975"/>
      <c r="GAN5" s="975"/>
      <c r="GAO5" s="975"/>
      <c r="GAP5" s="975"/>
      <c r="GAQ5" s="975"/>
      <c r="GAR5" s="975"/>
      <c r="GAS5" s="975"/>
      <c r="GAT5" s="975"/>
      <c r="GAU5" s="975"/>
      <c r="GAV5" s="975"/>
      <c r="GAW5" s="975"/>
      <c r="GAX5" s="975"/>
      <c r="GAY5" s="975"/>
      <c r="GAZ5" s="975"/>
      <c r="GBA5" s="975"/>
      <c r="GBB5" s="975"/>
      <c r="GBC5" s="975"/>
      <c r="GBD5" s="975"/>
      <c r="GBE5" s="975"/>
      <c r="GBF5" s="975"/>
      <c r="GBG5" s="975"/>
      <c r="GBH5" s="975"/>
      <c r="GBI5" s="975"/>
      <c r="GBJ5" s="975"/>
      <c r="GBK5" s="975"/>
      <c r="GBL5" s="975"/>
      <c r="GBM5" s="975"/>
      <c r="GBN5" s="975"/>
      <c r="GBO5" s="975"/>
      <c r="GBP5" s="975"/>
      <c r="GBQ5" s="975"/>
      <c r="GBR5" s="975"/>
      <c r="GBS5" s="975"/>
      <c r="GBT5" s="975"/>
      <c r="GBU5" s="975"/>
      <c r="GBV5" s="975"/>
      <c r="GBW5" s="975"/>
      <c r="GBX5" s="975"/>
      <c r="GBY5" s="975"/>
      <c r="GBZ5" s="975"/>
      <c r="GCA5" s="975"/>
      <c r="GCB5" s="975"/>
      <c r="GCC5" s="975"/>
      <c r="GCD5" s="975"/>
      <c r="GCE5" s="975"/>
      <c r="GCF5" s="975"/>
      <c r="GCG5" s="975"/>
      <c r="GCH5" s="975"/>
      <c r="GCI5" s="975"/>
      <c r="GCJ5" s="975"/>
      <c r="GCK5" s="975"/>
      <c r="GCL5" s="975"/>
      <c r="GCM5" s="975"/>
      <c r="GCN5" s="975"/>
      <c r="GCO5" s="975"/>
      <c r="GCP5" s="975"/>
      <c r="GCQ5" s="975"/>
      <c r="GCR5" s="975"/>
      <c r="GCS5" s="975"/>
      <c r="GCT5" s="975"/>
      <c r="GCU5" s="975"/>
      <c r="GCV5" s="975"/>
      <c r="GCW5" s="975"/>
      <c r="GCX5" s="975"/>
      <c r="GCY5" s="975"/>
      <c r="GCZ5" s="975"/>
      <c r="GDA5" s="975"/>
      <c r="GDB5" s="975"/>
      <c r="GDC5" s="975"/>
      <c r="GDD5" s="975"/>
      <c r="GDE5" s="975"/>
      <c r="GDF5" s="975"/>
      <c r="GDG5" s="975"/>
      <c r="GDH5" s="975"/>
      <c r="GDI5" s="975"/>
      <c r="GDJ5" s="975"/>
      <c r="GDK5" s="975"/>
      <c r="GDL5" s="975"/>
      <c r="GDM5" s="975"/>
      <c r="GDN5" s="975"/>
      <c r="GDO5" s="975"/>
      <c r="GDP5" s="975"/>
      <c r="GDQ5" s="975"/>
      <c r="GDR5" s="975"/>
      <c r="GDS5" s="975"/>
      <c r="GDT5" s="975"/>
      <c r="GDU5" s="975"/>
      <c r="GDV5" s="975"/>
      <c r="GDW5" s="975"/>
      <c r="GDX5" s="975"/>
      <c r="GDY5" s="975"/>
      <c r="GDZ5" s="975"/>
      <c r="GEA5" s="975"/>
      <c r="GEB5" s="975"/>
      <c r="GEC5" s="975"/>
      <c r="GED5" s="975"/>
      <c r="GEE5" s="975"/>
      <c r="GEF5" s="975"/>
      <c r="GEG5" s="975"/>
      <c r="GEH5" s="975"/>
      <c r="GEI5" s="975"/>
      <c r="GEJ5" s="975"/>
      <c r="GEK5" s="975"/>
      <c r="GEL5" s="975"/>
      <c r="GEM5" s="975"/>
      <c r="GEN5" s="975"/>
      <c r="GEO5" s="975"/>
      <c r="GEP5" s="975"/>
      <c r="GEQ5" s="975"/>
      <c r="GER5" s="975"/>
      <c r="GES5" s="975"/>
      <c r="GET5" s="975"/>
      <c r="GEU5" s="975"/>
      <c r="GEV5" s="975"/>
      <c r="GEW5" s="975"/>
      <c r="GEX5" s="975"/>
      <c r="GEY5" s="975"/>
      <c r="GEZ5" s="975"/>
      <c r="GFA5" s="975"/>
      <c r="GFB5" s="975"/>
      <c r="GFC5" s="975"/>
      <c r="GFD5" s="975"/>
      <c r="GFE5" s="975"/>
      <c r="GFF5" s="975"/>
      <c r="GFG5" s="975"/>
      <c r="GFH5" s="975"/>
      <c r="GFI5" s="975"/>
      <c r="GFJ5" s="975"/>
      <c r="GFK5" s="975"/>
      <c r="GFL5" s="975"/>
      <c r="GFM5" s="975"/>
      <c r="GFN5" s="975"/>
      <c r="GFO5" s="975"/>
      <c r="GFP5" s="975"/>
      <c r="GFQ5" s="975"/>
      <c r="GFR5" s="975"/>
      <c r="GFS5" s="975"/>
      <c r="GFT5" s="975"/>
      <c r="GFU5" s="975"/>
      <c r="GFV5" s="975"/>
      <c r="GFW5" s="975"/>
      <c r="GFX5" s="975"/>
      <c r="GFY5" s="975"/>
      <c r="GFZ5" s="975"/>
      <c r="GGA5" s="975"/>
      <c r="GGB5" s="975"/>
      <c r="GGC5" s="975"/>
      <c r="GGD5" s="975"/>
      <c r="GGE5" s="975"/>
      <c r="GGF5" s="975"/>
      <c r="GGG5" s="975"/>
      <c r="GGH5" s="975"/>
      <c r="GGI5" s="975"/>
      <c r="GGJ5" s="975"/>
      <c r="GGK5" s="975"/>
      <c r="GGL5" s="975"/>
      <c r="GGM5" s="975"/>
      <c r="GGN5" s="975"/>
      <c r="GGO5" s="975"/>
      <c r="GGP5" s="975"/>
      <c r="GGQ5" s="975"/>
      <c r="GGR5" s="975"/>
      <c r="GGS5" s="975"/>
      <c r="GGT5" s="975"/>
      <c r="GGU5" s="975"/>
      <c r="GGV5" s="975"/>
      <c r="GGW5" s="975"/>
      <c r="GGX5" s="975"/>
      <c r="GGY5" s="975"/>
      <c r="GGZ5" s="975"/>
      <c r="GHA5" s="975"/>
      <c r="GHB5" s="975"/>
      <c r="GHC5" s="975"/>
      <c r="GHD5" s="975"/>
      <c r="GHE5" s="975"/>
      <c r="GHF5" s="975"/>
      <c r="GHG5" s="975"/>
      <c r="GHH5" s="975"/>
      <c r="GHI5" s="975"/>
      <c r="GHJ5" s="975"/>
      <c r="GHK5" s="975"/>
      <c r="GHL5" s="975"/>
      <c r="GHM5" s="975"/>
      <c r="GHN5" s="975"/>
      <c r="GHO5" s="975"/>
      <c r="GHP5" s="975"/>
      <c r="GHQ5" s="975"/>
      <c r="GHR5" s="975"/>
      <c r="GHS5" s="975"/>
      <c r="GHT5" s="975"/>
      <c r="GHU5" s="975"/>
      <c r="GHV5" s="975"/>
      <c r="GHW5" s="975"/>
      <c r="GHX5" s="975"/>
      <c r="GHY5" s="975"/>
      <c r="GHZ5" s="975"/>
      <c r="GIA5" s="975"/>
      <c r="GIB5" s="975"/>
      <c r="GIC5" s="975"/>
      <c r="GID5" s="975"/>
      <c r="GIE5" s="975"/>
      <c r="GIF5" s="975"/>
      <c r="GIG5" s="975"/>
      <c r="GIH5" s="975"/>
      <c r="GII5" s="975"/>
      <c r="GIJ5" s="975"/>
      <c r="GIK5" s="975"/>
      <c r="GIL5" s="975"/>
      <c r="GIM5" s="975"/>
      <c r="GIN5" s="975"/>
      <c r="GIO5" s="975"/>
      <c r="GIP5" s="975"/>
      <c r="GIQ5" s="975"/>
      <c r="GIR5" s="975"/>
      <c r="GIS5" s="975"/>
      <c r="GIT5" s="975"/>
      <c r="GIU5" s="975"/>
      <c r="GIV5" s="975"/>
      <c r="GIW5" s="975"/>
      <c r="GIX5" s="975"/>
      <c r="GIY5" s="975"/>
      <c r="GIZ5" s="975"/>
      <c r="GJA5" s="975"/>
      <c r="GJB5" s="975"/>
      <c r="GJC5" s="975"/>
      <c r="GJD5" s="975"/>
      <c r="GJE5" s="975"/>
      <c r="GJF5" s="975"/>
      <c r="GJG5" s="975"/>
      <c r="GJH5" s="975"/>
      <c r="GJI5" s="975"/>
      <c r="GJJ5" s="975"/>
      <c r="GJK5" s="975"/>
      <c r="GJL5" s="975"/>
      <c r="GJM5" s="975"/>
      <c r="GJN5" s="975"/>
      <c r="GJO5" s="975"/>
      <c r="GJP5" s="975"/>
      <c r="GJQ5" s="975"/>
      <c r="GJR5" s="975"/>
      <c r="GJS5" s="975"/>
      <c r="GJT5" s="975"/>
      <c r="GJU5" s="975"/>
      <c r="GJV5" s="975"/>
      <c r="GJW5" s="975"/>
      <c r="GJX5" s="975"/>
      <c r="GJY5" s="975"/>
      <c r="GJZ5" s="975"/>
      <c r="GKA5" s="975"/>
      <c r="GKB5" s="975"/>
      <c r="GKC5" s="975"/>
      <c r="GKD5" s="975"/>
      <c r="GKE5" s="975"/>
      <c r="GKF5" s="975"/>
      <c r="GKG5" s="975"/>
      <c r="GKH5" s="975"/>
      <c r="GKI5" s="975"/>
      <c r="GKJ5" s="975"/>
      <c r="GKK5" s="975"/>
      <c r="GKL5" s="975"/>
      <c r="GKM5" s="975"/>
      <c r="GKN5" s="975"/>
      <c r="GKO5" s="975"/>
      <c r="GKP5" s="975"/>
      <c r="GKQ5" s="975"/>
      <c r="GKR5" s="975"/>
      <c r="GKS5" s="975"/>
      <c r="GKT5" s="975"/>
      <c r="GKU5" s="975"/>
      <c r="GKV5" s="975"/>
      <c r="GKW5" s="975"/>
      <c r="GKX5" s="975"/>
      <c r="GKY5" s="975"/>
      <c r="GKZ5" s="975"/>
      <c r="GLA5" s="975"/>
      <c r="GLB5" s="975"/>
      <c r="GLC5" s="975"/>
      <c r="GLD5" s="975"/>
      <c r="GLE5" s="975"/>
      <c r="GLF5" s="975"/>
      <c r="GLG5" s="975"/>
      <c r="GLH5" s="975"/>
      <c r="GLI5" s="975"/>
      <c r="GLJ5" s="975"/>
      <c r="GLK5" s="975"/>
      <c r="GLL5" s="975"/>
      <c r="GLM5" s="975"/>
      <c r="GLN5" s="975"/>
      <c r="GLO5" s="975"/>
      <c r="GLP5" s="975"/>
      <c r="GLQ5" s="975"/>
      <c r="GLR5" s="975"/>
      <c r="GLS5" s="975"/>
      <c r="GLT5" s="975"/>
      <c r="GLU5" s="975"/>
      <c r="GLV5" s="975"/>
      <c r="GLW5" s="975"/>
      <c r="GLX5" s="975"/>
      <c r="GLY5" s="975"/>
      <c r="GLZ5" s="975"/>
      <c r="GMA5" s="975"/>
      <c r="GMB5" s="975"/>
      <c r="GMC5" s="975"/>
      <c r="GMD5" s="975"/>
      <c r="GME5" s="975"/>
      <c r="GMF5" s="975"/>
      <c r="GMG5" s="975"/>
      <c r="GMH5" s="975"/>
      <c r="GMI5" s="975"/>
      <c r="GMJ5" s="975"/>
      <c r="GMK5" s="975"/>
      <c r="GML5" s="975"/>
      <c r="GMM5" s="975"/>
      <c r="GMN5" s="975"/>
      <c r="GMO5" s="975"/>
      <c r="GMP5" s="975"/>
      <c r="GMQ5" s="975"/>
      <c r="GMR5" s="975"/>
      <c r="GMS5" s="975"/>
      <c r="GMT5" s="975"/>
      <c r="GMU5" s="975"/>
      <c r="GMV5" s="975"/>
      <c r="GMW5" s="975"/>
      <c r="GMX5" s="975"/>
      <c r="GMY5" s="975"/>
      <c r="GMZ5" s="975"/>
      <c r="GNA5" s="975"/>
      <c r="GNB5" s="975"/>
      <c r="GNC5" s="975"/>
      <c r="GND5" s="975"/>
      <c r="GNE5" s="975"/>
      <c r="GNF5" s="975"/>
      <c r="GNG5" s="975"/>
      <c r="GNH5" s="975"/>
      <c r="GNI5" s="975"/>
      <c r="GNJ5" s="975"/>
      <c r="GNK5" s="975"/>
      <c r="GNL5" s="975"/>
      <c r="GNM5" s="975"/>
      <c r="GNN5" s="975"/>
      <c r="GNO5" s="975"/>
      <c r="GNP5" s="975"/>
      <c r="GNQ5" s="975"/>
      <c r="GNR5" s="975"/>
      <c r="GNS5" s="975"/>
      <c r="GNT5" s="975"/>
      <c r="GNU5" s="975"/>
      <c r="GNV5" s="975"/>
      <c r="GNW5" s="975"/>
      <c r="GNX5" s="975"/>
      <c r="GNY5" s="975"/>
      <c r="GNZ5" s="975"/>
      <c r="GOA5" s="975"/>
      <c r="GOB5" s="975"/>
      <c r="GOC5" s="975"/>
      <c r="GOD5" s="975"/>
      <c r="GOE5" s="975"/>
      <c r="GOF5" s="975"/>
      <c r="GOG5" s="975"/>
      <c r="GOH5" s="975"/>
      <c r="GOI5" s="975"/>
      <c r="GOJ5" s="975"/>
      <c r="GOK5" s="975"/>
      <c r="GOL5" s="975"/>
      <c r="GOM5" s="975"/>
      <c r="GON5" s="975"/>
      <c r="GOO5" s="975"/>
      <c r="GOP5" s="975"/>
      <c r="GOQ5" s="975"/>
      <c r="GOR5" s="975"/>
      <c r="GOS5" s="975"/>
      <c r="GOT5" s="975"/>
      <c r="GOU5" s="975"/>
      <c r="GOV5" s="975"/>
      <c r="GOW5" s="975"/>
      <c r="GOX5" s="975"/>
      <c r="GOY5" s="975"/>
      <c r="GOZ5" s="975"/>
      <c r="GPA5" s="975"/>
      <c r="GPB5" s="975"/>
      <c r="GPC5" s="975"/>
      <c r="GPD5" s="975"/>
      <c r="GPE5" s="975"/>
      <c r="GPF5" s="975"/>
      <c r="GPG5" s="975"/>
      <c r="GPH5" s="975"/>
      <c r="GPI5" s="975"/>
      <c r="GPJ5" s="975"/>
      <c r="GPK5" s="975"/>
      <c r="GPL5" s="975"/>
      <c r="GPM5" s="975"/>
      <c r="GPN5" s="975"/>
      <c r="GPO5" s="975"/>
      <c r="GPP5" s="975"/>
      <c r="GPQ5" s="975"/>
      <c r="GPR5" s="975"/>
      <c r="GPS5" s="975"/>
      <c r="GPT5" s="975"/>
      <c r="GPU5" s="975"/>
      <c r="GPV5" s="975"/>
      <c r="GPW5" s="975"/>
      <c r="GPX5" s="975"/>
      <c r="GPY5" s="975"/>
      <c r="GPZ5" s="975"/>
      <c r="GQA5" s="975"/>
      <c r="GQB5" s="975"/>
      <c r="GQC5" s="975"/>
      <c r="GQD5" s="975"/>
      <c r="GQE5" s="975"/>
      <c r="GQF5" s="975"/>
      <c r="GQG5" s="975"/>
      <c r="GQH5" s="975"/>
      <c r="GQI5" s="975"/>
      <c r="GQJ5" s="975"/>
      <c r="GQK5" s="975"/>
      <c r="GQL5" s="975"/>
      <c r="GQM5" s="975"/>
      <c r="GQN5" s="975"/>
      <c r="GQO5" s="975"/>
      <c r="GQP5" s="975"/>
      <c r="GQQ5" s="975"/>
      <c r="GQR5" s="975"/>
      <c r="GQS5" s="975"/>
      <c r="GQT5" s="975"/>
      <c r="GQU5" s="975"/>
      <c r="GQV5" s="975"/>
      <c r="GQW5" s="975"/>
      <c r="GQX5" s="975"/>
      <c r="GQY5" s="975"/>
      <c r="GQZ5" s="975"/>
      <c r="GRA5" s="975"/>
      <c r="GRB5" s="975"/>
      <c r="GRC5" s="975"/>
      <c r="GRD5" s="975"/>
      <c r="GRE5" s="975"/>
      <c r="GRF5" s="975"/>
      <c r="GRG5" s="975"/>
      <c r="GRH5" s="975"/>
      <c r="GRI5" s="975"/>
      <c r="GRJ5" s="975"/>
      <c r="GRK5" s="975"/>
      <c r="GRL5" s="975"/>
      <c r="GRM5" s="975"/>
      <c r="GRN5" s="975"/>
      <c r="GRO5" s="975"/>
      <c r="GRP5" s="975"/>
      <c r="GRQ5" s="975"/>
      <c r="GRR5" s="975"/>
      <c r="GRS5" s="975"/>
      <c r="GRT5" s="975"/>
      <c r="GRU5" s="975"/>
      <c r="GRV5" s="975"/>
      <c r="GRW5" s="975"/>
      <c r="GRX5" s="975"/>
      <c r="GRY5" s="975"/>
      <c r="GRZ5" s="975"/>
      <c r="GSA5" s="975"/>
      <c r="GSB5" s="975"/>
      <c r="GSC5" s="975"/>
      <c r="GSD5" s="975"/>
      <c r="GSE5" s="975"/>
      <c r="GSF5" s="975"/>
      <c r="GSG5" s="975"/>
      <c r="GSH5" s="975"/>
      <c r="GSI5" s="975"/>
      <c r="GSJ5" s="975"/>
      <c r="GSK5" s="975"/>
      <c r="GSL5" s="975"/>
      <c r="GSM5" s="975"/>
      <c r="GSN5" s="975"/>
      <c r="GSO5" s="975"/>
      <c r="GSP5" s="975"/>
      <c r="GSQ5" s="975"/>
      <c r="GSR5" s="975"/>
      <c r="GSS5" s="975"/>
      <c r="GST5" s="975"/>
      <c r="GSU5" s="975"/>
      <c r="GSV5" s="975"/>
      <c r="GSW5" s="975"/>
      <c r="GSX5" s="975"/>
      <c r="GSY5" s="975"/>
      <c r="GSZ5" s="975"/>
      <c r="GTA5" s="975"/>
      <c r="GTB5" s="975"/>
      <c r="GTC5" s="975"/>
      <c r="GTD5" s="975"/>
      <c r="GTE5" s="975"/>
      <c r="GTF5" s="975"/>
      <c r="GTG5" s="975"/>
      <c r="GTH5" s="975"/>
      <c r="GTI5" s="975"/>
      <c r="GTJ5" s="975"/>
      <c r="GTK5" s="975"/>
      <c r="GTL5" s="975"/>
      <c r="GTM5" s="975"/>
      <c r="GTN5" s="975"/>
      <c r="GTO5" s="975"/>
      <c r="GTP5" s="975"/>
      <c r="GTQ5" s="975"/>
      <c r="GTR5" s="975"/>
      <c r="GTS5" s="975"/>
      <c r="GTT5" s="975"/>
      <c r="GTU5" s="975"/>
      <c r="GTV5" s="975"/>
      <c r="GTW5" s="975"/>
      <c r="GTX5" s="975"/>
      <c r="GTY5" s="975"/>
      <c r="GTZ5" s="975"/>
      <c r="GUA5" s="975"/>
      <c r="GUB5" s="975"/>
      <c r="GUC5" s="975"/>
      <c r="GUD5" s="975"/>
      <c r="GUE5" s="975"/>
      <c r="GUF5" s="975"/>
      <c r="GUG5" s="975"/>
      <c r="GUH5" s="975"/>
      <c r="GUI5" s="975"/>
      <c r="GUJ5" s="975"/>
      <c r="GUK5" s="975"/>
      <c r="GUL5" s="975"/>
      <c r="GUM5" s="975"/>
      <c r="GUN5" s="975"/>
      <c r="GUO5" s="975"/>
      <c r="GUP5" s="975"/>
      <c r="GUQ5" s="975"/>
      <c r="GUR5" s="975"/>
      <c r="GUS5" s="975"/>
      <c r="GUT5" s="975"/>
      <c r="GUU5" s="975"/>
      <c r="GUV5" s="975"/>
      <c r="GUW5" s="975"/>
      <c r="GUX5" s="975"/>
      <c r="GUY5" s="975"/>
      <c r="GUZ5" s="975"/>
      <c r="GVA5" s="975"/>
      <c r="GVB5" s="975"/>
      <c r="GVC5" s="975"/>
      <c r="GVD5" s="975"/>
      <c r="GVE5" s="975"/>
      <c r="GVF5" s="975"/>
      <c r="GVG5" s="975"/>
      <c r="GVH5" s="975"/>
      <c r="GVI5" s="975"/>
      <c r="GVJ5" s="975"/>
      <c r="GVK5" s="975"/>
      <c r="GVL5" s="975"/>
      <c r="GVM5" s="975"/>
      <c r="GVN5" s="975"/>
      <c r="GVO5" s="975"/>
      <c r="GVP5" s="975"/>
      <c r="GVQ5" s="975"/>
      <c r="GVR5" s="975"/>
      <c r="GVS5" s="975"/>
      <c r="GVT5" s="975"/>
      <c r="GVU5" s="975"/>
      <c r="GVV5" s="975"/>
      <c r="GVW5" s="975"/>
      <c r="GVX5" s="975"/>
      <c r="GVY5" s="975"/>
      <c r="GVZ5" s="975"/>
      <c r="GWA5" s="975"/>
      <c r="GWB5" s="975"/>
      <c r="GWC5" s="975"/>
      <c r="GWD5" s="975"/>
      <c r="GWE5" s="975"/>
      <c r="GWF5" s="975"/>
      <c r="GWG5" s="975"/>
      <c r="GWH5" s="975"/>
      <c r="GWI5" s="975"/>
      <c r="GWJ5" s="975"/>
      <c r="GWK5" s="975"/>
      <c r="GWL5" s="975"/>
      <c r="GWM5" s="975"/>
      <c r="GWN5" s="975"/>
      <c r="GWO5" s="975"/>
      <c r="GWP5" s="975"/>
      <c r="GWQ5" s="975"/>
      <c r="GWR5" s="975"/>
      <c r="GWS5" s="975"/>
      <c r="GWT5" s="975"/>
      <c r="GWU5" s="975"/>
      <c r="GWV5" s="975"/>
      <c r="GWW5" s="975"/>
      <c r="GWX5" s="975"/>
      <c r="GWY5" s="975"/>
      <c r="GWZ5" s="975"/>
      <c r="GXA5" s="975"/>
      <c r="GXB5" s="975"/>
      <c r="GXC5" s="975"/>
      <c r="GXD5" s="975"/>
      <c r="GXE5" s="975"/>
      <c r="GXF5" s="975"/>
      <c r="GXG5" s="975"/>
      <c r="GXH5" s="975"/>
      <c r="GXI5" s="975"/>
      <c r="GXJ5" s="975"/>
      <c r="GXK5" s="975"/>
      <c r="GXL5" s="975"/>
      <c r="GXM5" s="975"/>
      <c r="GXN5" s="975"/>
      <c r="GXO5" s="975"/>
      <c r="GXP5" s="975"/>
      <c r="GXQ5" s="975"/>
      <c r="GXR5" s="975"/>
      <c r="GXS5" s="975"/>
      <c r="GXT5" s="975"/>
      <c r="GXU5" s="975"/>
      <c r="GXV5" s="975"/>
      <c r="GXW5" s="975"/>
      <c r="GXX5" s="975"/>
      <c r="GXY5" s="975"/>
      <c r="GXZ5" s="975"/>
      <c r="GYA5" s="975"/>
      <c r="GYB5" s="975"/>
      <c r="GYC5" s="975"/>
      <c r="GYD5" s="975"/>
      <c r="GYE5" s="975"/>
      <c r="GYF5" s="975"/>
      <c r="GYG5" s="975"/>
      <c r="GYH5" s="975"/>
      <c r="GYI5" s="975"/>
      <c r="GYJ5" s="975"/>
      <c r="GYK5" s="975"/>
      <c r="GYL5" s="975"/>
      <c r="GYM5" s="975"/>
      <c r="GYN5" s="975"/>
      <c r="GYO5" s="975"/>
      <c r="GYP5" s="975"/>
      <c r="GYQ5" s="975"/>
      <c r="GYR5" s="975"/>
      <c r="GYS5" s="975"/>
      <c r="GYT5" s="975"/>
      <c r="GYU5" s="975"/>
      <c r="GYV5" s="975"/>
      <c r="GYW5" s="975"/>
      <c r="GYX5" s="975"/>
      <c r="GYY5" s="975"/>
      <c r="GYZ5" s="975"/>
      <c r="GZA5" s="975"/>
      <c r="GZB5" s="975"/>
      <c r="GZC5" s="975"/>
      <c r="GZD5" s="975"/>
      <c r="GZE5" s="975"/>
      <c r="GZF5" s="975"/>
      <c r="GZG5" s="975"/>
      <c r="GZH5" s="975"/>
      <c r="GZI5" s="975"/>
      <c r="GZJ5" s="975"/>
      <c r="GZK5" s="975"/>
      <c r="GZL5" s="975"/>
      <c r="GZM5" s="975"/>
      <c r="GZN5" s="975"/>
      <c r="GZO5" s="975"/>
      <c r="GZP5" s="975"/>
      <c r="GZQ5" s="975"/>
      <c r="GZR5" s="975"/>
      <c r="GZS5" s="975"/>
      <c r="GZT5" s="975"/>
      <c r="GZU5" s="975"/>
      <c r="GZV5" s="975"/>
      <c r="GZW5" s="975"/>
      <c r="GZX5" s="975"/>
      <c r="GZY5" s="975"/>
      <c r="GZZ5" s="975"/>
      <c r="HAA5" s="975"/>
      <c r="HAB5" s="975"/>
      <c r="HAC5" s="975"/>
      <c r="HAD5" s="975"/>
      <c r="HAE5" s="975"/>
      <c r="HAF5" s="975"/>
      <c r="HAG5" s="975"/>
      <c r="HAH5" s="975"/>
      <c r="HAI5" s="975"/>
      <c r="HAJ5" s="975"/>
      <c r="HAK5" s="975"/>
      <c r="HAL5" s="975"/>
      <c r="HAM5" s="975"/>
      <c r="HAN5" s="975"/>
      <c r="HAO5" s="975"/>
      <c r="HAP5" s="975"/>
      <c r="HAQ5" s="975"/>
      <c r="HAR5" s="975"/>
      <c r="HAS5" s="975"/>
      <c r="HAT5" s="975"/>
      <c r="HAU5" s="975"/>
      <c r="HAV5" s="975"/>
      <c r="HAW5" s="975"/>
      <c r="HAX5" s="975"/>
      <c r="HAY5" s="975"/>
      <c r="HAZ5" s="975"/>
      <c r="HBA5" s="975"/>
      <c r="HBB5" s="975"/>
      <c r="HBC5" s="975"/>
      <c r="HBD5" s="975"/>
      <c r="HBE5" s="975"/>
      <c r="HBF5" s="975"/>
      <c r="HBG5" s="975"/>
      <c r="HBH5" s="975"/>
      <c r="HBI5" s="975"/>
      <c r="HBJ5" s="975"/>
      <c r="HBK5" s="975"/>
      <c r="HBL5" s="975"/>
      <c r="HBM5" s="975"/>
      <c r="HBN5" s="975"/>
      <c r="HBO5" s="975"/>
      <c r="HBP5" s="975"/>
      <c r="HBQ5" s="975"/>
      <c r="HBR5" s="975"/>
      <c r="HBS5" s="975"/>
      <c r="HBT5" s="975"/>
      <c r="HBU5" s="975"/>
      <c r="HBV5" s="975"/>
      <c r="HBW5" s="975"/>
      <c r="HBX5" s="975"/>
      <c r="HBY5" s="975"/>
      <c r="HBZ5" s="975"/>
      <c r="HCA5" s="975"/>
      <c r="HCB5" s="975"/>
      <c r="HCC5" s="975"/>
      <c r="HCD5" s="975"/>
      <c r="HCE5" s="975"/>
      <c r="HCF5" s="975"/>
      <c r="HCG5" s="975"/>
      <c r="HCH5" s="975"/>
      <c r="HCI5" s="975"/>
      <c r="HCJ5" s="975"/>
      <c r="HCK5" s="975"/>
      <c r="HCL5" s="975"/>
      <c r="HCM5" s="975"/>
      <c r="HCN5" s="975"/>
      <c r="HCO5" s="975"/>
      <c r="HCP5" s="975"/>
      <c r="HCQ5" s="975"/>
      <c r="HCR5" s="975"/>
      <c r="HCS5" s="975"/>
      <c r="HCT5" s="975"/>
      <c r="HCU5" s="975"/>
      <c r="HCV5" s="975"/>
      <c r="HCW5" s="975"/>
      <c r="HCX5" s="975"/>
      <c r="HCY5" s="975"/>
      <c r="HCZ5" s="975"/>
      <c r="HDA5" s="975"/>
      <c r="HDB5" s="975"/>
      <c r="HDC5" s="975"/>
      <c r="HDD5" s="975"/>
      <c r="HDE5" s="975"/>
      <c r="HDF5" s="975"/>
      <c r="HDG5" s="975"/>
      <c r="HDH5" s="975"/>
      <c r="HDI5" s="975"/>
      <c r="HDJ5" s="975"/>
      <c r="HDK5" s="975"/>
      <c r="HDL5" s="975"/>
      <c r="HDM5" s="975"/>
      <c r="HDN5" s="975"/>
      <c r="HDO5" s="975"/>
      <c r="HDP5" s="975"/>
      <c r="HDQ5" s="975"/>
      <c r="HDR5" s="975"/>
      <c r="HDS5" s="975"/>
      <c r="HDT5" s="975"/>
      <c r="HDU5" s="975"/>
      <c r="HDV5" s="975"/>
      <c r="HDW5" s="975"/>
      <c r="HDX5" s="975"/>
      <c r="HDY5" s="975"/>
      <c r="HDZ5" s="975"/>
      <c r="HEA5" s="975"/>
      <c r="HEB5" s="975"/>
      <c r="HEC5" s="975"/>
      <c r="HED5" s="975"/>
      <c r="HEE5" s="975"/>
      <c r="HEF5" s="975"/>
      <c r="HEG5" s="975"/>
      <c r="HEH5" s="975"/>
      <c r="HEI5" s="975"/>
      <c r="HEJ5" s="975"/>
      <c r="HEK5" s="975"/>
      <c r="HEL5" s="975"/>
      <c r="HEM5" s="975"/>
      <c r="HEN5" s="975"/>
      <c r="HEO5" s="975"/>
      <c r="HEP5" s="975"/>
      <c r="HEQ5" s="975"/>
      <c r="HER5" s="975"/>
      <c r="HES5" s="975"/>
      <c r="HET5" s="975"/>
      <c r="HEU5" s="975"/>
      <c r="HEV5" s="975"/>
      <c r="HEW5" s="975"/>
      <c r="HEX5" s="975"/>
      <c r="HEY5" s="975"/>
      <c r="HEZ5" s="975"/>
      <c r="HFA5" s="975"/>
      <c r="HFB5" s="975"/>
      <c r="HFC5" s="975"/>
      <c r="HFD5" s="975"/>
      <c r="HFE5" s="975"/>
      <c r="HFF5" s="975"/>
      <c r="HFG5" s="975"/>
      <c r="HFH5" s="975"/>
      <c r="HFI5" s="975"/>
      <c r="HFJ5" s="975"/>
      <c r="HFK5" s="975"/>
      <c r="HFL5" s="975"/>
      <c r="HFM5" s="975"/>
      <c r="HFN5" s="975"/>
      <c r="HFO5" s="975"/>
      <c r="HFP5" s="975"/>
      <c r="HFQ5" s="975"/>
      <c r="HFR5" s="975"/>
      <c r="HFS5" s="975"/>
      <c r="HFT5" s="975"/>
      <c r="HFU5" s="975"/>
      <c r="HFV5" s="975"/>
      <c r="HFW5" s="975"/>
      <c r="HFX5" s="975"/>
      <c r="HFY5" s="975"/>
      <c r="HFZ5" s="975"/>
      <c r="HGA5" s="975"/>
      <c r="HGB5" s="975"/>
      <c r="HGC5" s="975"/>
      <c r="HGD5" s="975"/>
      <c r="HGE5" s="975"/>
      <c r="HGF5" s="975"/>
      <c r="HGG5" s="975"/>
      <c r="HGH5" s="975"/>
      <c r="HGI5" s="975"/>
      <c r="HGJ5" s="975"/>
      <c r="HGK5" s="975"/>
      <c r="HGL5" s="975"/>
      <c r="HGM5" s="975"/>
      <c r="HGN5" s="975"/>
      <c r="HGO5" s="975"/>
      <c r="HGP5" s="975"/>
      <c r="HGQ5" s="975"/>
      <c r="HGR5" s="975"/>
      <c r="HGS5" s="975"/>
      <c r="HGT5" s="975"/>
      <c r="HGU5" s="975"/>
      <c r="HGV5" s="975"/>
      <c r="HGW5" s="975"/>
      <c r="HGX5" s="975"/>
      <c r="HGY5" s="975"/>
      <c r="HGZ5" s="975"/>
      <c r="HHA5" s="975"/>
      <c r="HHB5" s="975"/>
      <c r="HHC5" s="975"/>
      <c r="HHD5" s="975"/>
      <c r="HHE5" s="975"/>
      <c r="HHF5" s="975"/>
      <c r="HHG5" s="975"/>
      <c r="HHH5" s="975"/>
      <c r="HHI5" s="975"/>
      <c r="HHJ5" s="975"/>
      <c r="HHK5" s="975"/>
      <c r="HHL5" s="975"/>
      <c r="HHM5" s="975"/>
      <c r="HHN5" s="975"/>
      <c r="HHO5" s="975"/>
      <c r="HHP5" s="975"/>
      <c r="HHQ5" s="975"/>
      <c r="HHR5" s="975"/>
      <c r="HHS5" s="975"/>
      <c r="HHT5" s="975"/>
      <c r="HHU5" s="975"/>
      <c r="HHV5" s="975"/>
      <c r="HHW5" s="975"/>
      <c r="HHX5" s="975"/>
      <c r="HHY5" s="975"/>
      <c r="HHZ5" s="975"/>
      <c r="HIA5" s="975"/>
      <c r="HIB5" s="975"/>
      <c r="HIC5" s="975"/>
      <c r="HID5" s="975"/>
      <c r="HIE5" s="975"/>
      <c r="HIF5" s="975"/>
      <c r="HIG5" s="975"/>
      <c r="HIH5" s="975"/>
      <c r="HII5" s="975"/>
      <c r="HIJ5" s="975"/>
      <c r="HIK5" s="975"/>
      <c r="HIL5" s="975"/>
      <c r="HIM5" s="975"/>
      <c r="HIN5" s="975"/>
      <c r="HIO5" s="975"/>
      <c r="HIP5" s="975"/>
      <c r="HIQ5" s="975"/>
      <c r="HIR5" s="975"/>
      <c r="HIS5" s="975"/>
      <c r="HIT5" s="975"/>
      <c r="HIU5" s="975"/>
      <c r="HIV5" s="975"/>
      <c r="HIW5" s="975"/>
      <c r="HIX5" s="975"/>
      <c r="HIY5" s="975"/>
      <c r="HIZ5" s="975"/>
      <c r="HJA5" s="975"/>
      <c r="HJB5" s="975"/>
      <c r="HJC5" s="975"/>
      <c r="HJD5" s="975"/>
      <c r="HJE5" s="975"/>
      <c r="HJF5" s="975"/>
      <c r="HJG5" s="975"/>
      <c r="HJH5" s="975"/>
      <c r="HJI5" s="975"/>
      <c r="HJJ5" s="975"/>
      <c r="HJK5" s="975"/>
      <c r="HJL5" s="975"/>
      <c r="HJM5" s="975"/>
      <c r="HJN5" s="975"/>
      <c r="HJO5" s="975"/>
      <c r="HJP5" s="975"/>
      <c r="HJQ5" s="975"/>
      <c r="HJR5" s="975"/>
      <c r="HJS5" s="975"/>
      <c r="HJT5" s="975"/>
      <c r="HJU5" s="975"/>
      <c r="HJV5" s="975"/>
      <c r="HJW5" s="975"/>
      <c r="HJX5" s="975"/>
      <c r="HJY5" s="975"/>
      <c r="HJZ5" s="975"/>
      <c r="HKA5" s="975"/>
      <c r="HKB5" s="975"/>
      <c r="HKC5" s="975"/>
      <c r="HKD5" s="975"/>
      <c r="HKE5" s="975"/>
      <c r="HKF5" s="975"/>
      <c r="HKG5" s="975"/>
      <c r="HKH5" s="975"/>
      <c r="HKI5" s="975"/>
      <c r="HKJ5" s="975"/>
      <c r="HKK5" s="975"/>
      <c r="HKL5" s="975"/>
      <c r="HKM5" s="975"/>
      <c r="HKN5" s="975"/>
      <c r="HKO5" s="975"/>
      <c r="HKP5" s="975"/>
      <c r="HKQ5" s="975"/>
      <c r="HKR5" s="975"/>
      <c r="HKS5" s="975"/>
      <c r="HKT5" s="975"/>
      <c r="HKU5" s="975"/>
      <c r="HKV5" s="975"/>
      <c r="HKW5" s="975"/>
      <c r="HKX5" s="975"/>
      <c r="HKY5" s="975"/>
      <c r="HKZ5" s="975"/>
      <c r="HLA5" s="975"/>
      <c r="HLB5" s="975"/>
      <c r="HLC5" s="975"/>
      <c r="HLD5" s="975"/>
      <c r="HLE5" s="975"/>
      <c r="HLF5" s="975"/>
      <c r="HLG5" s="975"/>
      <c r="HLH5" s="975"/>
      <c r="HLI5" s="975"/>
      <c r="HLJ5" s="975"/>
      <c r="HLK5" s="975"/>
      <c r="HLL5" s="975"/>
      <c r="HLM5" s="975"/>
      <c r="HLN5" s="975"/>
      <c r="HLO5" s="975"/>
      <c r="HLP5" s="975"/>
      <c r="HLQ5" s="975"/>
      <c r="HLR5" s="975"/>
      <c r="HLS5" s="975"/>
      <c r="HLT5" s="975"/>
      <c r="HLU5" s="975"/>
      <c r="HLV5" s="975"/>
      <c r="HLW5" s="975"/>
      <c r="HLX5" s="975"/>
      <c r="HLY5" s="975"/>
      <c r="HLZ5" s="975"/>
      <c r="HMA5" s="975"/>
      <c r="HMB5" s="975"/>
      <c r="HMC5" s="975"/>
      <c r="HMD5" s="975"/>
      <c r="HME5" s="975"/>
      <c r="HMF5" s="975"/>
      <c r="HMG5" s="975"/>
      <c r="HMH5" s="975"/>
      <c r="HMI5" s="975"/>
      <c r="HMJ5" s="975"/>
      <c r="HMK5" s="975"/>
      <c r="HML5" s="975"/>
      <c r="HMM5" s="975"/>
      <c r="HMN5" s="975"/>
      <c r="HMO5" s="975"/>
      <c r="HMP5" s="975"/>
      <c r="HMQ5" s="975"/>
      <c r="HMR5" s="975"/>
      <c r="HMS5" s="975"/>
      <c r="HMT5" s="975"/>
      <c r="HMU5" s="975"/>
      <c r="HMV5" s="975"/>
      <c r="HMW5" s="975"/>
      <c r="HMX5" s="975"/>
      <c r="HMY5" s="975"/>
      <c r="HMZ5" s="975"/>
      <c r="HNA5" s="975"/>
      <c r="HNB5" s="975"/>
      <c r="HNC5" s="975"/>
      <c r="HND5" s="975"/>
      <c r="HNE5" s="975"/>
      <c r="HNF5" s="975"/>
      <c r="HNG5" s="975"/>
      <c r="HNH5" s="975"/>
      <c r="HNI5" s="975"/>
      <c r="HNJ5" s="975"/>
      <c r="HNK5" s="975"/>
      <c r="HNL5" s="975"/>
      <c r="HNM5" s="975"/>
      <c r="HNN5" s="975"/>
      <c r="HNO5" s="975"/>
      <c r="HNP5" s="975"/>
      <c r="HNQ5" s="975"/>
      <c r="HNR5" s="975"/>
      <c r="HNS5" s="975"/>
      <c r="HNT5" s="975"/>
      <c r="HNU5" s="975"/>
      <c r="HNV5" s="975"/>
      <c r="HNW5" s="975"/>
      <c r="HNX5" s="975"/>
      <c r="HNY5" s="975"/>
      <c r="HNZ5" s="975"/>
      <c r="HOA5" s="975"/>
      <c r="HOB5" s="975"/>
      <c r="HOC5" s="975"/>
      <c r="HOD5" s="975"/>
      <c r="HOE5" s="975"/>
      <c r="HOF5" s="975"/>
      <c r="HOG5" s="975"/>
      <c r="HOH5" s="975"/>
      <c r="HOI5" s="975"/>
      <c r="HOJ5" s="975"/>
      <c r="HOK5" s="975"/>
      <c r="HOL5" s="975"/>
      <c r="HOM5" s="975"/>
      <c r="HON5" s="975"/>
      <c r="HOO5" s="975"/>
      <c r="HOP5" s="975"/>
      <c r="HOQ5" s="975"/>
      <c r="HOR5" s="975"/>
      <c r="HOS5" s="975"/>
      <c r="HOT5" s="975"/>
      <c r="HOU5" s="975"/>
      <c r="HOV5" s="975"/>
      <c r="HOW5" s="975"/>
      <c r="HOX5" s="975"/>
      <c r="HOY5" s="975"/>
      <c r="HOZ5" s="975"/>
      <c r="HPA5" s="975"/>
      <c r="HPB5" s="975"/>
      <c r="HPC5" s="975"/>
      <c r="HPD5" s="975"/>
      <c r="HPE5" s="975"/>
      <c r="HPF5" s="975"/>
      <c r="HPG5" s="975"/>
      <c r="HPH5" s="975"/>
      <c r="HPI5" s="975"/>
      <c r="HPJ5" s="975"/>
      <c r="HPK5" s="975"/>
      <c r="HPL5" s="975"/>
      <c r="HPM5" s="975"/>
      <c r="HPN5" s="975"/>
      <c r="HPO5" s="975"/>
      <c r="HPP5" s="975"/>
      <c r="HPQ5" s="975"/>
      <c r="HPR5" s="975"/>
      <c r="HPS5" s="975"/>
      <c r="HPT5" s="975"/>
      <c r="HPU5" s="975"/>
      <c r="HPV5" s="975"/>
      <c r="HPW5" s="975"/>
      <c r="HPX5" s="975"/>
      <c r="HPY5" s="975"/>
      <c r="HPZ5" s="975"/>
      <c r="HQA5" s="975"/>
      <c r="HQB5" s="975"/>
      <c r="HQC5" s="975"/>
      <c r="HQD5" s="975"/>
      <c r="HQE5" s="975"/>
      <c r="HQF5" s="975"/>
      <c r="HQG5" s="975"/>
      <c r="HQH5" s="975"/>
      <c r="HQI5" s="975"/>
      <c r="HQJ5" s="975"/>
      <c r="HQK5" s="975"/>
      <c r="HQL5" s="975"/>
      <c r="HQM5" s="975"/>
      <c r="HQN5" s="975"/>
      <c r="HQO5" s="975"/>
      <c r="HQP5" s="975"/>
      <c r="HQQ5" s="975"/>
      <c r="HQR5" s="975"/>
      <c r="HQS5" s="975"/>
      <c r="HQT5" s="975"/>
      <c r="HQU5" s="975"/>
      <c r="HQV5" s="975"/>
      <c r="HQW5" s="975"/>
      <c r="HQX5" s="975"/>
      <c r="HQY5" s="975"/>
      <c r="HQZ5" s="975"/>
      <c r="HRA5" s="975"/>
      <c r="HRB5" s="975"/>
      <c r="HRC5" s="975"/>
      <c r="HRD5" s="975"/>
      <c r="HRE5" s="975"/>
      <c r="HRF5" s="975"/>
      <c r="HRG5" s="975"/>
      <c r="HRH5" s="975"/>
      <c r="HRI5" s="975"/>
      <c r="HRJ5" s="975"/>
      <c r="HRK5" s="975"/>
      <c r="HRL5" s="975"/>
      <c r="HRM5" s="975"/>
      <c r="HRN5" s="975"/>
      <c r="HRO5" s="975"/>
      <c r="HRP5" s="975"/>
      <c r="HRQ5" s="975"/>
      <c r="HRR5" s="975"/>
      <c r="HRS5" s="975"/>
      <c r="HRT5" s="975"/>
      <c r="HRU5" s="975"/>
      <c r="HRV5" s="975"/>
      <c r="HRW5" s="975"/>
      <c r="HRX5" s="975"/>
      <c r="HRY5" s="975"/>
      <c r="HRZ5" s="975"/>
      <c r="HSA5" s="975"/>
      <c r="HSB5" s="975"/>
      <c r="HSC5" s="975"/>
      <c r="HSD5" s="975"/>
      <c r="HSE5" s="975"/>
      <c r="HSF5" s="975"/>
      <c r="HSG5" s="975"/>
      <c r="HSH5" s="975"/>
      <c r="HSI5" s="975"/>
      <c r="HSJ5" s="975"/>
      <c r="HSK5" s="975"/>
      <c r="HSL5" s="975"/>
      <c r="HSM5" s="975"/>
      <c r="HSN5" s="975"/>
      <c r="HSO5" s="975"/>
      <c r="HSP5" s="975"/>
      <c r="HSQ5" s="975"/>
      <c r="HSR5" s="975"/>
      <c r="HSS5" s="975"/>
      <c r="HST5" s="975"/>
      <c r="HSU5" s="975"/>
      <c r="HSV5" s="975"/>
      <c r="HSW5" s="975"/>
      <c r="HSX5" s="975"/>
      <c r="HSY5" s="975"/>
      <c r="HSZ5" s="975"/>
      <c r="HTA5" s="975"/>
      <c r="HTB5" s="975"/>
      <c r="HTC5" s="975"/>
      <c r="HTD5" s="975"/>
      <c r="HTE5" s="975"/>
      <c r="HTF5" s="975"/>
      <c r="HTG5" s="975"/>
      <c r="HTH5" s="975"/>
      <c r="HTI5" s="975"/>
      <c r="HTJ5" s="975"/>
      <c r="HTK5" s="975"/>
      <c r="HTL5" s="975"/>
      <c r="HTM5" s="975"/>
      <c r="HTN5" s="975"/>
      <c r="HTO5" s="975"/>
      <c r="HTP5" s="975"/>
      <c r="HTQ5" s="975"/>
      <c r="HTR5" s="975"/>
      <c r="HTS5" s="975"/>
      <c r="HTT5" s="975"/>
      <c r="HTU5" s="975"/>
      <c r="HTV5" s="975"/>
      <c r="HTW5" s="975"/>
      <c r="HTX5" s="975"/>
      <c r="HTY5" s="975"/>
      <c r="HTZ5" s="975"/>
      <c r="HUA5" s="975"/>
      <c r="HUB5" s="975"/>
      <c r="HUC5" s="975"/>
      <c r="HUD5" s="975"/>
      <c r="HUE5" s="975"/>
      <c r="HUF5" s="975"/>
      <c r="HUG5" s="975"/>
      <c r="HUH5" s="975"/>
      <c r="HUI5" s="975"/>
      <c r="HUJ5" s="975"/>
      <c r="HUK5" s="975"/>
      <c r="HUL5" s="975"/>
      <c r="HUM5" s="975"/>
      <c r="HUN5" s="975"/>
      <c r="HUO5" s="975"/>
      <c r="HUP5" s="975"/>
      <c r="HUQ5" s="975"/>
      <c r="HUR5" s="975"/>
      <c r="HUS5" s="975"/>
      <c r="HUT5" s="975"/>
      <c r="HUU5" s="975"/>
      <c r="HUV5" s="975"/>
      <c r="HUW5" s="975"/>
      <c r="HUX5" s="975"/>
      <c r="HUY5" s="975"/>
      <c r="HUZ5" s="975"/>
      <c r="HVA5" s="975"/>
      <c r="HVB5" s="975"/>
      <c r="HVC5" s="975"/>
      <c r="HVD5" s="975"/>
      <c r="HVE5" s="975"/>
      <c r="HVF5" s="975"/>
      <c r="HVG5" s="975"/>
      <c r="HVH5" s="975"/>
      <c r="HVI5" s="975"/>
      <c r="HVJ5" s="975"/>
      <c r="HVK5" s="975"/>
      <c r="HVL5" s="975"/>
      <c r="HVM5" s="975"/>
      <c r="HVN5" s="975"/>
      <c r="HVO5" s="975"/>
      <c r="HVP5" s="975"/>
      <c r="HVQ5" s="975"/>
      <c r="HVR5" s="975"/>
      <c r="HVS5" s="975"/>
      <c r="HVT5" s="975"/>
      <c r="HVU5" s="975"/>
      <c r="HVV5" s="975"/>
      <c r="HVW5" s="975"/>
      <c r="HVX5" s="975"/>
      <c r="HVY5" s="975"/>
      <c r="HVZ5" s="975"/>
      <c r="HWA5" s="975"/>
      <c r="HWB5" s="975"/>
      <c r="HWC5" s="975"/>
      <c r="HWD5" s="975"/>
      <c r="HWE5" s="975"/>
      <c r="HWF5" s="975"/>
      <c r="HWG5" s="975"/>
      <c r="HWH5" s="975"/>
      <c r="HWI5" s="975"/>
      <c r="HWJ5" s="975"/>
      <c r="HWK5" s="975"/>
      <c r="HWL5" s="975"/>
      <c r="HWM5" s="975"/>
      <c r="HWN5" s="975"/>
      <c r="HWO5" s="975"/>
      <c r="HWP5" s="975"/>
      <c r="HWQ5" s="975"/>
      <c r="HWR5" s="975"/>
      <c r="HWS5" s="975"/>
      <c r="HWT5" s="975"/>
      <c r="HWU5" s="975"/>
      <c r="HWV5" s="975"/>
      <c r="HWW5" s="975"/>
      <c r="HWX5" s="975"/>
      <c r="HWY5" s="975"/>
      <c r="HWZ5" s="975"/>
      <c r="HXA5" s="975"/>
      <c r="HXB5" s="975"/>
      <c r="HXC5" s="975"/>
      <c r="HXD5" s="975"/>
      <c r="HXE5" s="975"/>
      <c r="HXF5" s="975"/>
      <c r="HXG5" s="975"/>
      <c r="HXH5" s="975"/>
      <c r="HXI5" s="975"/>
      <c r="HXJ5" s="975"/>
      <c r="HXK5" s="975"/>
      <c r="HXL5" s="975"/>
      <c r="HXM5" s="975"/>
      <c r="HXN5" s="975"/>
      <c r="HXO5" s="975"/>
      <c r="HXP5" s="975"/>
      <c r="HXQ5" s="975"/>
      <c r="HXR5" s="975"/>
      <c r="HXS5" s="975"/>
      <c r="HXT5" s="975"/>
      <c r="HXU5" s="975"/>
      <c r="HXV5" s="975"/>
      <c r="HXW5" s="975"/>
      <c r="HXX5" s="975"/>
      <c r="HXY5" s="975"/>
      <c r="HXZ5" s="975"/>
      <c r="HYA5" s="975"/>
      <c r="HYB5" s="975"/>
      <c r="HYC5" s="975"/>
      <c r="HYD5" s="975"/>
      <c r="HYE5" s="975"/>
      <c r="HYF5" s="975"/>
      <c r="HYG5" s="975"/>
      <c r="HYH5" s="975"/>
      <c r="HYI5" s="975"/>
      <c r="HYJ5" s="975"/>
      <c r="HYK5" s="975"/>
      <c r="HYL5" s="975"/>
      <c r="HYM5" s="975"/>
      <c r="HYN5" s="975"/>
      <c r="HYO5" s="975"/>
      <c r="HYP5" s="975"/>
      <c r="HYQ5" s="975"/>
      <c r="HYR5" s="975"/>
      <c r="HYS5" s="975"/>
      <c r="HYT5" s="975"/>
      <c r="HYU5" s="975"/>
      <c r="HYV5" s="975"/>
      <c r="HYW5" s="975"/>
      <c r="HYX5" s="975"/>
      <c r="HYY5" s="975"/>
      <c r="HYZ5" s="975"/>
      <c r="HZA5" s="975"/>
      <c r="HZB5" s="975"/>
      <c r="HZC5" s="975"/>
      <c r="HZD5" s="975"/>
      <c r="HZE5" s="975"/>
      <c r="HZF5" s="975"/>
      <c r="HZG5" s="975"/>
      <c r="HZH5" s="975"/>
      <c r="HZI5" s="975"/>
      <c r="HZJ5" s="975"/>
      <c r="HZK5" s="975"/>
      <c r="HZL5" s="975"/>
      <c r="HZM5" s="975"/>
      <c r="HZN5" s="975"/>
      <c r="HZO5" s="975"/>
      <c r="HZP5" s="975"/>
      <c r="HZQ5" s="975"/>
      <c r="HZR5" s="975"/>
      <c r="HZS5" s="975"/>
      <c r="HZT5" s="975"/>
      <c r="HZU5" s="975"/>
      <c r="HZV5" s="975"/>
      <c r="HZW5" s="975"/>
      <c r="HZX5" s="975"/>
      <c r="HZY5" s="975"/>
      <c r="HZZ5" s="975"/>
      <c r="IAA5" s="975"/>
      <c r="IAB5" s="975"/>
      <c r="IAC5" s="975"/>
      <c r="IAD5" s="975"/>
      <c r="IAE5" s="975"/>
      <c r="IAF5" s="975"/>
      <c r="IAG5" s="975"/>
      <c r="IAH5" s="975"/>
      <c r="IAI5" s="975"/>
      <c r="IAJ5" s="975"/>
      <c r="IAK5" s="975"/>
      <c r="IAL5" s="975"/>
      <c r="IAM5" s="975"/>
      <c r="IAN5" s="975"/>
      <c r="IAO5" s="975"/>
      <c r="IAP5" s="975"/>
      <c r="IAQ5" s="975"/>
      <c r="IAR5" s="975"/>
      <c r="IAS5" s="975"/>
      <c r="IAT5" s="975"/>
      <c r="IAU5" s="975"/>
      <c r="IAV5" s="975"/>
      <c r="IAW5" s="975"/>
      <c r="IAX5" s="975"/>
      <c r="IAY5" s="975"/>
      <c r="IAZ5" s="975"/>
      <c r="IBA5" s="975"/>
      <c r="IBB5" s="975"/>
      <c r="IBC5" s="975"/>
      <c r="IBD5" s="975"/>
      <c r="IBE5" s="975"/>
      <c r="IBF5" s="975"/>
      <c r="IBG5" s="975"/>
      <c r="IBH5" s="975"/>
      <c r="IBI5" s="975"/>
      <c r="IBJ5" s="975"/>
      <c r="IBK5" s="975"/>
      <c r="IBL5" s="975"/>
      <c r="IBM5" s="975"/>
      <c r="IBN5" s="975"/>
      <c r="IBO5" s="975"/>
      <c r="IBP5" s="975"/>
      <c r="IBQ5" s="975"/>
      <c r="IBR5" s="975"/>
      <c r="IBS5" s="975"/>
      <c r="IBT5" s="975"/>
      <c r="IBU5" s="975"/>
      <c r="IBV5" s="975"/>
      <c r="IBW5" s="975"/>
      <c r="IBX5" s="975"/>
      <c r="IBY5" s="975"/>
      <c r="IBZ5" s="975"/>
      <c r="ICA5" s="975"/>
      <c r="ICB5" s="975"/>
      <c r="ICC5" s="975"/>
      <c r="ICD5" s="975"/>
      <c r="ICE5" s="975"/>
      <c r="ICF5" s="975"/>
      <c r="ICG5" s="975"/>
      <c r="ICH5" s="975"/>
      <c r="ICI5" s="975"/>
      <c r="ICJ5" s="975"/>
      <c r="ICK5" s="975"/>
      <c r="ICL5" s="975"/>
      <c r="ICM5" s="975"/>
      <c r="ICN5" s="975"/>
      <c r="ICO5" s="975"/>
      <c r="ICP5" s="975"/>
      <c r="ICQ5" s="975"/>
      <c r="ICR5" s="975"/>
      <c r="ICS5" s="975"/>
      <c r="ICT5" s="975"/>
      <c r="ICU5" s="975"/>
      <c r="ICV5" s="975"/>
      <c r="ICW5" s="975"/>
      <c r="ICX5" s="975"/>
      <c r="ICY5" s="975"/>
      <c r="ICZ5" s="975"/>
      <c r="IDA5" s="975"/>
      <c r="IDB5" s="975"/>
      <c r="IDC5" s="975"/>
      <c r="IDD5" s="975"/>
      <c r="IDE5" s="975"/>
      <c r="IDF5" s="975"/>
      <c r="IDG5" s="975"/>
      <c r="IDH5" s="975"/>
      <c r="IDI5" s="975"/>
      <c r="IDJ5" s="975"/>
      <c r="IDK5" s="975"/>
      <c r="IDL5" s="975"/>
      <c r="IDM5" s="975"/>
      <c r="IDN5" s="975"/>
      <c r="IDO5" s="975"/>
      <c r="IDP5" s="975"/>
      <c r="IDQ5" s="975"/>
      <c r="IDR5" s="975"/>
      <c r="IDS5" s="975"/>
      <c r="IDT5" s="975"/>
      <c r="IDU5" s="975"/>
      <c r="IDV5" s="975"/>
      <c r="IDW5" s="975"/>
      <c r="IDX5" s="975"/>
      <c r="IDY5" s="975"/>
      <c r="IDZ5" s="975"/>
      <c r="IEA5" s="975"/>
      <c r="IEB5" s="975"/>
      <c r="IEC5" s="975"/>
      <c r="IED5" s="975"/>
      <c r="IEE5" s="975"/>
      <c r="IEF5" s="975"/>
      <c r="IEG5" s="975"/>
      <c r="IEH5" s="975"/>
      <c r="IEI5" s="975"/>
      <c r="IEJ5" s="975"/>
      <c r="IEK5" s="975"/>
      <c r="IEL5" s="975"/>
      <c r="IEM5" s="975"/>
      <c r="IEN5" s="975"/>
      <c r="IEO5" s="975"/>
      <c r="IEP5" s="975"/>
      <c r="IEQ5" s="975"/>
      <c r="IER5" s="975"/>
      <c r="IES5" s="975"/>
      <c r="IET5" s="975"/>
      <c r="IEU5" s="975"/>
      <c r="IEV5" s="975"/>
      <c r="IEW5" s="975"/>
      <c r="IEX5" s="975"/>
      <c r="IEY5" s="975"/>
      <c r="IEZ5" s="975"/>
      <c r="IFA5" s="975"/>
      <c r="IFB5" s="975"/>
      <c r="IFC5" s="975"/>
      <c r="IFD5" s="975"/>
      <c r="IFE5" s="975"/>
      <c r="IFF5" s="975"/>
      <c r="IFG5" s="975"/>
      <c r="IFH5" s="975"/>
      <c r="IFI5" s="975"/>
      <c r="IFJ5" s="975"/>
      <c r="IFK5" s="975"/>
      <c r="IFL5" s="975"/>
      <c r="IFM5" s="975"/>
      <c r="IFN5" s="975"/>
      <c r="IFO5" s="975"/>
      <c r="IFP5" s="975"/>
      <c r="IFQ5" s="975"/>
      <c r="IFR5" s="975"/>
      <c r="IFS5" s="975"/>
      <c r="IFT5" s="975"/>
      <c r="IFU5" s="975"/>
      <c r="IFV5" s="975"/>
      <c r="IFW5" s="975"/>
      <c r="IFX5" s="975"/>
      <c r="IFY5" s="975"/>
      <c r="IFZ5" s="975"/>
      <c r="IGA5" s="975"/>
      <c r="IGB5" s="975"/>
      <c r="IGC5" s="975"/>
      <c r="IGD5" s="975"/>
      <c r="IGE5" s="975"/>
      <c r="IGF5" s="975"/>
      <c r="IGG5" s="975"/>
      <c r="IGH5" s="975"/>
      <c r="IGI5" s="975"/>
      <c r="IGJ5" s="975"/>
      <c r="IGK5" s="975"/>
      <c r="IGL5" s="975"/>
      <c r="IGM5" s="975"/>
      <c r="IGN5" s="975"/>
      <c r="IGO5" s="975"/>
      <c r="IGP5" s="975"/>
      <c r="IGQ5" s="975"/>
      <c r="IGR5" s="975"/>
      <c r="IGS5" s="975"/>
      <c r="IGT5" s="975"/>
      <c r="IGU5" s="975"/>
      <c r="IGV5" s="975"/>
      <c r="IGW5" s="975"/>
      <c r="IGX5" s="975"/>
      <c r="IGY5" s="975"/>
      <c r="IGZ5" s="975"/>
      <c r="IHA5" s="975"/>
      <c r="IHB5" s="975"/>
      <c r="IHC5" s="975"/>
      <c r="IHD5" s="975"/>
      <c r="IHE5" s="975"/>
      <c r="IHF5" s="975"/>
      <c r="IHG5" s="975"/>
      <c r="IHH5" s="975"/>
      <c r="IHI5" s="975"/>
      <c r="IHJ5" s="975"/>
      <c r="IHK5" s="975"/>
      <c r="IHL5" s="975"/>
      <c r="IHM5" s="975"/>
      <c r="IHN5" s="975"/>
      <c r="IHO5" s="975"/>
      <c r="IHP5" s="975"/>
      <c r="IHQ5" s="975"/>
      <c r="IHR5" s="975"/>
      <c r="IHS5" s="975"/>
      <c r="IHT5" s="975"/>
      <c r="IHU5" s="975"/>
      <c r="IHV5" s="975"/>
      <c r="IHW5" s="975"/>
      <c r="IHX5" s="975"/>
      <c r="IHY5" s="975"/>
      <c r="IHZ5" s="975"/>
      <c r="IIA5" s="975"/>
      <c r="IIB5" s="975"/>
      <c r="IIC5" s="975"/>
      <c r="IID5" s="975"/>
      <c r="IIE5" s="975"/>
      <c r="IIF5" s="975"/>
      <c r="IIG5" s="975"/>
      <c r="IIH5" s="975"/>
      <c r="III5" s="975"/>
      <c r="IIJ5" s="975"/>
      <c r="IIK5" s="975"/>
      <c r="IIL5" s="975"/>
      <c r="IIM5" s="975"/>
      <c r="IIN5" s="975"/>
      <c r="IIO5" s="975"/>
      <c r="IIP5" s="975"/>
      <c r="IIQ5" s="975"/>
      <c r="IIR5" s="975"/>
      <c r="IIS5" s="975"/>
      <c r="IIT5" s="975"/>
      <c r="IIU5" s="975"/>
      <c r="IIV5" s="975"/>
      <c r="IIW5" s="975"/>
      <c r="IIX5" s="975"/>
      <c r="IIY5" s="975"/>
      <c r="IIZ5" s="975"/>
      <c r="IJA5" s="975"/>
      <c r="IJB5" s="975"/>
      <c r="IJC5" s="975"/>
      <c r="IJD5" s="975"/>
      <c r="IJE5" s="975"/>
      <c r="IJF5" s="975"/>
      <c r="IJG5" s="975"/>
      <c r="IJH5" s="975"/>
      <c r="IJI5" s="975"/>
      <c r="IJJ5" s="975"/>
      <c r="IJK5" s="975"/>
      <c r="IJL5" s="975"/>
      <c r="IJM5" s="975"/>
      <c r="IJN5" s="975"/>
      <c r="IJO5" s="975"/>
      <c r="IJP5" s="975"/>
      <c r="IJQ5" s="975"/>
      <c r="IJR5" s="975"/>
      <c r="IJS5" s="975"/>
      <c r="IJT5" s="975"/>
      <c r="IJU5" s="975"/>
      <c r="IJV5" s="975"/>
      <c r="IJW5" s="975"/>
      <c r="IJX5" s="975"/>
      <c r="IJY5" s="975"/>
      <c r="IJZ5" s="975"/>
      <c r="IKA5" s="975"/>
      <c r="IKB5" s="975"/>
      <c r="IKC5" s="975"/>
      <c r="IKD5" s="975"/>
      <c r="IKE5" s="975"/>
      <c r="IKF5" s="975"/>
      <c r="IKG5" s="975"/>
      <c r="IKH5" s="975"/>
      <c r="IKI5" s="975"/>
      <c r="IKJ5" s="975"/>
      <c r="IKK5" s="975"/>
      <c r="IKL5" s="975"/>
      <c r="IKM5" s="975"/>
      <c r="IKN5" s="975"/>
      <c r="IKO5" s="975"/>
      <c r="IKP5" s="975"/>
      <c r="IKQ5" s="975"/>
      <c r="IKR5" s="975"/>
      <c r="IKS5" s="975"/>
      <c r="IKT5" s="975"/>
      <c r="IKU5" s="975"/>
      <c r="IKV5" s="975"/>
      <c r="IKW5" s="975"/>
      <c r="IKX5" s="975"/>
      <c r="IKY5" s="975"/>
      <c r="IKZ5" s="975"/>
      <c r="ILA5" s="975"/>
      <c r="ILB5" s="975"/>
      <c r="ILC5" s="975"/>
      <c r="ILD5" s="975"/>
      <c r="ILE5" s="975"/>
      <c r="ILF5" s="975"/>
      <c r="ILG5" s="975"/>
      <c r="ILH5" s="975"/>
      <c r="ILI5" s="975"/>
      <c r="ILJ5" s="975"/>
      <c r="ILK5" s="975"/>
      <c r="ILL5" s="975"/>
      <c r="ILM5" s="975"/>
      <c r="ILN5" s="975"/>
      <c r="ILO5" s="975"/>
      <c r="ILP5" s="975"/>
      <c r="ILQ5" s="975"/>
      <c r="ILR5" s="975"/>
      <c r="ILS5" s="975"/>
      <c r="ILT5" s="975"/>
      <c r="ILU5" s="975"/>
      <c r="ILV5" s="975"/>
      <c r="ILW5" s="975"/>
      <c r="ILX5" s="975"/>
      <c r="ILY5" s="975"/>
      <c r="ILZ5" s="975"/>
      <c r="IMA5" s="975"/>
      <c r="IMB5" s="975"/>
      <c r="IMC5" s="975"/>
      <c r="IMD5" s="975"/>
      <c r="IME5" s="975"/>
      <c r="IMF5" s="975"/>
      <c r="IMG5" s="975"/>
      <c r="IMH5" s="975"/>
      <c r="IMI5" s="975"/>
      <c r="IMJ5" s="975"/>
      <c r="IMK5" s="975"/>
      <c r="IML5" s="975"/>
      <c r="IMM5" s="975"/>
      <c r="IMN5" s="975"/>
      <c r="IMO5" s="975"/>
      <c r="IMP5" s="975"/>
      <c r="IMQ5" s="975"/>
      <c r="IMR5" s="975"/>
      <c r="IMS5" s="975"/>
      <c r="IMT5" s="975"/>
      <c r="IMU5" s="975"/>
      <c r="IMV5" s="975"/>
      <c r="IMW5" s="975"/>
      <c r="IMX5" s="975"/>
      <c r="IMY5" s="975"/>
      <c r="IMZ5" s="975"/>
      <c r="INA5" s="975"/>
      <c r="INB5" s="975"/>
      <c r="INC5" s="975"/>
      <c r="IND5" s="975"/>
      <c r="INE5" s="975"/>
      <c r="INF5" s="975"/>
      <c r="ING5" s="975"/>
      <c r="INH5" s="975"/>
      <c r="INI5" s="975"/>
      <c r="INJ5" s="975"/>
      <c r="INK5" s="975"/>
      <c r="INL5" s="975"/>
      <c r="INM5" s="975"/>
      <c r="INN5" s="975"/>
      <c r="INO5" s="975"/>
      <c r="INP5" s="975"/>
      <c r="INQ5" s="975"/>
      <c r="INR5" s="975"/>
      <c r="INS5" s="975"/>
      <c r="INT5" s="975"/>
      <c r="INU5" s="975"/>
      <c r="INV5" s="975"/>
      <c r="INW5" s="975"/>
      <c r="INX5" s="975"/>
      <c r="INY5" s="975"/>
      <c r="INZ5" s="975"/>
      <c r="IOA5" s="975"/>
      <c r="IOB5" s="975"/>
      <c r="IOC5" s="975"/>
      <c r="IOD5" s="975"/>
      <c r="IOE5" s="975"/>
      <c r="IOF5" s="975"/>
      <c r="IOG5" s="975"/>
      <c r="IOH5" s="975"/>
      <c r="IOI5" s="975"/>
      <c r="IOJ5" s="975"/>
      <c r="IOK5" s="975"/>
      <c r="IOL5" s="975"/>
      <c r="IOM5" s="975"/>
      <c r="ION5" s="975"/>
      <c r="IOO5" s="975"/>
      <c r="IOP5" s="975"/>
      <c r="IOQ5" s="975"/>
      <c r="IOR5" s="975"/>
      <c r="IOS5" s="975"/>
      <c r="IOT5" s="975"/>
      <c r="IOU5" s="975"/>
      <c r="IOV5" s="975"/>
      <c r="IOW5" s="975"/>
      <c r="IOX5" s="975"/>
      <c r="IOY5" s="975"/>
      <c r="IOZ5" s="975"/>
      <c r="IPA5" s="975"/>
      <c r="IPB5" s="975"/>
      <c r="IPC5" s="975"/>
      <c r="IPD5" s="975"/>
      <c r="IPE5" s="975"/>
      <c r="IPF5" s="975"/>
      <c r="IPG5" s="975"/>
      <c r="IPH5" s="975"/>
      <c r="IPI5" s="975"/>
      <c r="IPJ5" s="975"/>
      <c r="IPK5" s="975"/>
      <c r="IPL5" s="975"/>
      <c r="IPM5" s="975"/>
      <c r="IPN5" s="975"/>
      <c r="IPO5" s="975"/>
      <c r="IPP5" s="975"/>
      <c r="IPQ5" s="975"/>
      <c r="IPR5" s="975"/>
      <c r="IPS5" s="975"/>
      <c r="IPT5" s="975"/>
      <c r="IPU5" s="975"/>
      <c r="IPV5" s="975"/>
      <c r="IPW5" s="975"/>
      <c r="IPX5" s="975"/>
      <c r="IPY5" s="975"/>
      <c r="IPZ5" s="975"/>
      <c r="IQA5" s="975"/>
      <c r="IQB5" s="975"/>
      <c r="IQC5" s="975"/>
      <c r="IQD5" s="975"/>
      <c r="IQE5" s="975"/>
      <c r="IQF5" s="975"/>
      <c r="IQG5" s="975"/>
      <c r="IQH5" s="975"/>
      <c r="IQI5" s="975"/>
      <c r="IQJ5" s="975"/>
      <c r="IQK5" s="975"/>
      <c r="IQL5" s="975"/>
      <c r="IQM5" s="975"/>
      <c r="IQN5" s="975"/>
      <c r="IQO5" s="975"/>
      <c r="IQP5" s="975"/>
      <c r="IQQ5" s="975"/>
      <c r="IQR5" s="975"/>
      <c r="IQS5" s="975"/>
      <c r="IQT5" s="975"/>
      <c r="IQU5" s="975"/>
      <c r="IQV5" s="975"/>
      <c r="IQW5" s="975"/>
      <c r="IQX5" s="975"/>
      <c r="IQY5" s="975"/>
      <c r="IQZ5" s="975"/>
      <c r="IRA5" s="975"/>
      <c r="IRB5" s="975"/>
      <c r="IRC5" s="975"/>
      <c r="IRD5" s="975"/>
      <c r="IRE5" s="975"/>
      <c r="IRF5" s="975"/>
      <c r="IRG5" s="975"/>
      <c r="IRH5" s="975"/>
      <c r="IRI5" s="975"/>
      <c r="IRJ5" s="975"/>
      <c r="IRK5" s="975"/>
      <c r="IRL5" s="975"/>
      <c r="IRM5" s="975"/>
      <c r="IRN5" s="975"/>
      <c r="IRO5" s="975"/>
      <c r="IRP5" s="975"/>
      <c r="IRQ5" s="975"/>
      <c r="IRR5" s="975"/>
      <c r="IRS5" s="975"/>
      <c r="IRT5" s="975"/>
      <c r="IRU5" s="975"/>
      <c r="IRV5" s="975"/>
      <c r="IRW5" s="975"/>
      <c r="IRX5" s="975"/>
      <c r="IRY5" s="975"/>
      <c r="IRZ5" s="975"/>
      <c r="ISA5" s="975"/>
      <c r="ISB5" s="975"/>
      <c r="ISC5" s="975"/>
      <c r="ISD5" s="975"/>
      <c r="ISE5" s="975"/>
      <c r="ISF5" s="975"/>
      <c r="ISG5" s="975"/>
      <c r="ISH5" s="975"/>
      <c r="ISI5" s="975"/>
      <c r="ISJ5" s="975"/>
      <c r="ISK5" s="975"/>
      <c r="ISL5" s="975"/>
      <c r="ISM5" s="975"/>
      <c r="ISN5" s="975"/>
      <c r="ISO5" s="975"/>
      <c r="ISP5" s="975"/>
      <c r="ISQ5" s="975"/>
      <c r="ISR5" s="975"/>
      <c r="ISS5" s="975"/>
      <c r="IST5" s="975"/>
      <c r="ISU5" s="975"/>
      <c r="ISV5" s="975"/>
      <c r="ISW5" s="975"/>
      <c r="ISX5" s="975"/>
      <c r="ISY5" s="975"/>
      <c r="ISZ5" s="975"/>
      <c r="ITA5" s="975"/>
      <c r="ITB5" s="975"/>
      <c r="ITC5" s="975"/>
      <c r="ITD5" s="975"/>
      <c r="ITE5" s="975"/>
      <c r="ITF5" s="975"/>
      <c r="ITG5" s="975"/>
      <c r="ITH5" s="975"/>
      <c r="ITI5" s="975"/>
      <c r="ITJ5" s="975"/>
      <c r="ITK5" s="975"/>
      <c r="ITL5" s="975"/>
      <c r="ITM5" s="975"/>
      <c r="ITN5" s="975"/>
      <c r="ITO5" s="975"/>
      <c r="ITP5" s="975"/>
      <c r="ITQ5" s="975"/>
      <c r="ITR5" s="975"/>
      <c r="ITS5" s="975"/>
      <c r="ITT5" s="975"/>
      <c r="ITU5" s="975"/>
      <c r="ITV5" s="975"/>
      <c r="ITW5" s="975"/>
      <c r="ITX5" s="975"/>
      <c r="ITY5" s="975"/>
      <c r="ITZ5" s="975"/>
      <c r="IUA5" s="975"/>
      <c r="IUB5" s="975"/>
      <c r="IUC5" s="975"/>
      <c r="IUD5" s="975"/>
      <c r="IUE5" s="975"/>
      <c r="IUF5" s="975"/>
      <c r="IUG5" s="975"/>
      <c r="IUH5" s="975"/>
      <c r="IUI5" s="975"/>
      <c r="IUJ5" s="975"/>
      <c r="IUK5" s="975"/>
      <c r="IUL5" s="975"/>
      <c r="IUM5" s="975"/>
      <c r="IUN5" s="975"/>
      <c r="IUO5" s="975"/>
      <c r="IUP5" s="975"/>
      <c r="IUQ5" s="975"/>
      <c r="IUR5" s="975"/>
      <c r="IUS5" s="975"/>
      <c r="IUT5" s="975"/>
      <c r="IUU5" s="975"/>
      <c r="IUV5" s="975"/>
      <c r="IUW5" s="975"/>
      <c r="IUX5" s="975"/>
      <c r="IUY5" s="975"/>
      <c r="IUZ5" s="975"/>
      <c r="IVA5" s="975"/>
      <c r="IVB5" s="975"/>
      <c r="IVC5" s="975"/>
      <c r="IVD5" s="975"/>
      <c r="IVE5" s="975"/>
      <c r="IVF5" s="975"/>
      <c r="IVG5" s="975"/>
      <c r="IVH5" s="975"/>
      <c r="IVI5" s="975"/>
      <c r="IVJ5" s="975"/>
      <c r="IVK5" s="975"/>
      <c r="IVL5" s="975"/>
      <c r="IVM5" s="975"/>
      <c r="IVN5" s="975"/>
      <c r="IVO5" s="975"/>
      <c r="IVP5" s="975"/>
      <c r="IVQ5" s="975"/>
      <c r="IVR5" s="975"/>
      <c r="IVS5" s="975"/>
      <c r="IVT5" s="975"/>
      <c r="IVU5" s="975"/>
      <c r="IVV5" s="975"/>
      <c r="IVW5" s="975"/>
      <c r="IVX5" s="975"/>
      <c r="IVY5" s="975"/>
      <c r="IVZ5" s="975"/>
      <c r="IWA5" s="975"/>
      <c r="IWB5" s="975"/>
      <c r="IWC5" s="975"/>
      <c r="IWD5" s="975"/>
      <c r="IWE5" s="975"/>
      <c r="IWF5" s="975"/>
      <c r="IWG5" s="975"/>
      <c r="IWH5" s="975"/>
      <c r="IWI5" s="975"/>
      <c r="IWJ5" s="975"/>
      <c r="IWK5" s="975"/>
      <c r="IWL5" s="975"/>
      <c r="IWM5" s="975"/>
      <c r="IWN5" s="975"/>
      <c r="IWO5" s="975"/>
      <c r="IWP5" s="975"/>
      <c r="IWQ5" s="975"/>
      <c r="IWR5" s="975"/>
      <c r="IWS5" s="975"/>
      <c r="IWT5" s="975"/>
      <c r="IWU5" s="975"/>
      <c r="IWV5" s="975"/>
      <c r="IWW5" s="975"/>
      <c r="IWX5" s="975"/>
      <c r="IWY5" s="975"/>
      <c r="IWZ5" s="975"/>
      <c r="IXA5" s="975"/>
      <c r="IXB5" s="975"/>
      <c r="IXC5" s="975"/>
      <c r="IXD5" s="975"/>
      <c r="IXE5" s="975"/>
      <c r="IXF5" s="975"/>
      <c r="IXG5" s="975"/>
      <c r="IXH5" s="975"/>
      <c r="IXI5" s="975"/>
      <c r="IXJ5" s="975"/>
      <c r="IXK5" s="975"/>
      <c r="IXL5" s="975"/>
      <c r="IXM5" s="975"/>
      <c r="IXN5" s="975"/>
      <c r="IXO5" s="975"/>
      <c r="IXP5" s="975"/>
      <c r="IXQ5" s="975"/>
      <c r="IXR5" s="975"/>
      <c r="IXS5" s="975"/>
      <c r="IXT5" s="975"/>
      <c r="IXU5" s="975"/>
      <c r="IXV5" s="975"/>
      <c r="IXW5" s="975"/>
      <c r="IXX5" s="975"/>
      <c r="IXY5" s="975"/>
      <c r="IXZ5" s="975"/>
      <c r="IYA5" s="975"/>
      <c r="IYB5" s="975"/>
      <c r="IYC5" s="975"/>
      <c r="IYD5" s="975"/>
      <c r="IYE5" s="975"/>
      <c r="IYF5" s="975"/>
      <c r="IYG5" s="975"/>
      <c r="IYH5" s="975"/>
      <c r="IYI5" s="975"/>
      <c r="IYJ5" s="975"/>
      <c r="IYK5" s="975"/>
      <c r="IYL5" s="975"/>
      <c r="IYM5" s="975"/>
      <c r="IYN5" s="975"/>
      <c r="IYO5" s="975"/>
      <c r="IYP5" s="975"/>
      <c r="IYQ5" s="975"/>
      <c r="IYR5" s="975"/>
      <c r="IYS5" s="975"/>
      <c r="IYT5" s="975"/>
      <c r="IYU5" s="975"/>
      <c r="IYV5" s="975"/>
      <c r="IYW5" s="975"/>
      <c r="IYX5" s="975"/>
      <c r="IYY5" s="975"/>
      <c r="IYZ5" s="975"/>
      <c r="IZA5" s="975"/>
      <c r="IZB5" s="975"/>
      <c r="IZC5" s="975"/>
      <c r="IZD5" s="975"/>
      <c r="IZE5" s="975"/>
      <c r="IZF5" s="975"/>
      <c r="IZG5" s="975"/>
      <c r="IZH5" s="975"/>
      <c r="IZI5" s="975"/>
      <c r="IZJ5" s="975"/>
      <c r="IZK5" s="975"/>
      <c r="IZL5" s="975"/>
      <c r="IZM5" s="975"/>
      <c r="IZN5" s="975"/>
      <c r="IZO5" s="975"/>
      <c r="IZP5" s="975"/>
      <c r="IZQ5" s="975"/>
      <c r="IZR5" s="975"/>
      <c r="IZS5" s="975"/>
      <c r="IZT5" s="975"/>
      <c r="IZU5" s="975"/>
      <c r="IZV5" s="975"/>
      <c r="IZW5" s="975"/>
      <c r="IZX5" s="975"/>
      <c r="IZY5" s="975"/>
      <c r="IZZ5" s="975"/>
      <c r="JAA5" s="975"/>
      <c r="JAB5" s="975"/>
      <c r="JAC5" s="975"/>
      <c r="JAD5" s="975"/>
      <c r="JAE5" s="975"/>
      <c r="JAF5" s="975"/>
      <c r="JAG5" s="975"/>
      <c r="JAH5" s="975"/>
      <c r="JAI5" s="975"/>
      <c r="JAJ5" s="975"/>
      <c r="JAK5" s="975"/>
      <c r="JAL5" s="975"/>
      <c r="JAM5" s="975"/>
      <c r="JAN5" s="975"/>
      <c r="JAO5" s="975"/>
      <c r="JAP5" s="975"/>
      <c r="JAQ5" s="975"/>
      <c r="JAR5" s="975"/>
      <c r="JAS5" s="975"/>
      <c r="JAT5" s="975"/>
      <c r="JAU5" s="975"/>
      <c r="JAV5" s="975"/>
      <c r="JAW5" s="975"/>
      <c r="JAX5" s="975"/>
      <c r="JAY5" s="975"/>
      <c r="JAZ5" s="975"/>
      <c r="JBA5" s="975"/>
      <c r="JBB5" s="975"/>
      <c r="JBC5" s="975"/>
      <c r="JBD5" s="975"/>
      <c r="JBE5" s="975"/>
      <c r="JBF5" s="975"/>
      <c r="JBG5" s="975"/>
      <c r="JBH5" s="975"/>
      <c r="JBI5" s="975"/>
      <c r="JBJ5" s="975"/>
      <c r="JBK5" s="975"/>
      <c r="JBL5" s="975"/>
      <c r="JBM5" s="975"/>
      <c r="JBN5" s="975"/>
      <c r="JBO5" s="975"/>
      <c r="JBP5" s="975"/>
      <c r="JBQ5" s="975"/>
      <c r="JBR5" s="975"/>
      <c r="JBS5" s="975"/>
      <c r="JBT5" s="975"/>
      <c r="JBU5" s="975"/>
      <c r="JBV5" s="975"/>
      <c r="JBW5" s="975"/>
      <c r="JBX5" s="975"/>
      <c r="JBY5" s="975"/>
      <c r="JBZ5" s="975"/>
      <c r="JCA5" s="975"/>
      <c r="JCB5" s="975"/>
      <c r="JCC5" s="975"/>
      <c r="JCD5" s="975"/>
      <c r="JCE5" s="975"/>
      <c r="JCF5" s="975"/>
      <c r="JCG5" s="975"/>
      <c r="JCH5" s="975"/>
      <c r="JCI5" s="975"/>
      <c r="JCJ5" s="975"/>
      <c r="JCK5" s="975"/>
      <c r="JCL5" s="975"/>
      <c r="JCM5" s="975"/>
      <c r="JCN5" s="975"/>
      <c r="JCO5" s="975"/>
      <c r="JCP5" s="975"/>
      <c r="JCQ5" s="975"/>
      <c r="JCR5" s="975"/>
      <c r="JCS5" s="975"/>
      <c r="JCT5" s="975"/>
      <c r="JCU5" s="975"/>
      <c r="JCV5" s="975"/>
      <c r="JCW5" s="975"/>
      <c r="JCX5" s="975"/>
      <c r="JCY5" s="975"/>
      <c r="JCZ5" s="975"/>
      <c r="JDA5" s="975"/>
      <c r="JDB5" s="975"/>
      <c r="JDC5" s="975"/>
      <c r="JDD5" s="975"/>
      <c r="JDE5" s="975"/>
      <c r="JDF5" s="975"/>
      <c r="JDG5" s="975"/>
      <c r="JDH5" s="975"/>
      <c r="JDI5" s="975"/>
      <c r="JDJ5" s="975"/>
      <c r="JDK5" s="975"/>
      <c r="JDL5" s="975"/>
      <c r="JDM5" s="975"/>
      <c r="JDN5" s="975"/>
      <c r="JDO5" s="975"/>
      <c r="JDP5" s="975"/>
      <c r="JDQ5" s="975"/>
      <c r="JDR5" s="975"/>
      <c r="JDS5" s="975"/>
      <c r="JDT5" s="975"/>
      <c r="JDU5" s="975"/>
      <c r="JDV5" s="975"/>
      <c r="JDW5" s="975"/>
      <c r="JDX5" s="975"/>
      <c r="JDY5" s="975"/>
      <c r="JDZ5" s="975"/>
      <c r="JEA5" s="975"/>
      <c r="JEB5" s="975"/>
      <c r="JEC5" s="975"/>
      <c r="JED5" s="975"/>
      <c r="JEE5" s="975"/>
      <c r="JEF5" s="975"/>
      <c r="JEG5" s="975"/>
      <c r="JEH5" s="975"/>
      <c r="JEI5" s="975"/>
      <c r="JEJ5" s="975"/>
      <c r="JEK5" s="975"/>
      <c r="JEL5" s="975"/>
      <c r="JEM5" s="975"/>
      <c r="JEN5" s="975"/>
      <c r="JEO5" s="975"/>
      <c r="JEP5" s="975"/>
      <c r="JEQ5" s="975"/>
      <c r="JER5" s="975"/>
      <c r="JES5" s="975"/>
      <c r="JET5" s="975"/>
      <c r="JEU5" s="975"/>
      <c r="JEV5" s="975"/>
      <c r="JEW5" s="975"/>
      <c r="JEX5" s="975"/>
      <c r="JEY5" s="975"/>
      <c r="JEZ5" s="975"/>
      <c r="JFA5" s="975"/>
      <c r="JFB5" s="975"/>
      <c r="JFC5" s="975"/>
      <c r="JFD5" s="975"/>
      <c r="JFE5" s="975"/>
      <c r="JFF5" s="975"/>
      <c r="JFG5" s="975"/>
      <c r="JFH5" s="975"/>
      <c r="JFI5" s="975"/>
      <c r="JFJ5" s="975"/>
      <c r="JFK5" s="975"/>
      <c r="JFL5" s="975"/>
      <c r="JFM5" s="975"/>
      <c r="JFN5" s="975"/>
      <c r="JFO5" s="975"/>
      <c r="JFP5" s="975"/>
      <c r="JFQ5" s="975"/>
      <c r="JFR5" s="975"/>
      <c r="JFS5" s="975"/>
      <c r="JFT5" s="975"/>
      <c r="JFU5" s="975"/>
      <c r="JFV5" s="975"/>
      <c r="JFW5" s="975"/>
      <c r="JFX5" s="975"/>
      <c r="JFY5" s="975"/>
      <c r="JFZ5" s="975"/>
      <c r="JGA5" s="975"/>
      <c r="JGB5" s="975"/>
      <c r="JGC5" s="975"/>
      <c r="JGD5" s="975"/>
      <c r="JGE5" s="975"/>
      <c r="JGF5" s="975"/>
      <c r="JGG5" s="975"/>
      <c r="JGH5" s="975"/>
      <c r="JGI5" s="975"/>
      <c r="JGJ5" s="975"/>
      <c r="JGK5" s="975"/>
      <c r="JGL5" s="975"/>
      <c r="JGM5" s="975"/>
      <c r="JGN5" s="975"/>
      <c r="JGO5" s="975"/>
      <c r="JGP5" s="975"/>
      <c r="JGQ5" s="975"/>
      <c r="JGR5" s="975"/>
      <c r="JGS5" s="975"/>
      <c r="JGT5" s="975"/>
      <c r="JGU5" s="975"/>
      <c r="JGV5" s="975"/>
      <c r="JGW5" s="975"/>
      <c r="JGX5" s="975"/>
      <c r="JGY5" s="975"/>
      <c r="JGZ5" s="975"/>
      <c r="JHA5" s="975"/>
      <c r="JHB5" s="975"/>
      <c r="JHC5" s="975"/>
      <c r="JHD5" s="975"/>
      <c r="JHE5" s="975"/>
      <c r="JHF5" s="975"/>
      <c r="JHG5" s="975"/>
      <c r="JHH5" s="975"/>
      <c r="JHI5" s="975"/>
      <c r="JHJ5" s="975"/>
      <c r="JHK5" s="975"/>
      <c r="JHL5" s="975"/>
      <c r="JHM5" s="975"/>
      <c r="JHN5" s="975"/>
      <c r="JHO5" s="975"/>
      <c r="JHP5" s="975"/>
      <c r="JHQ5" s="975"/>
      <c r="JHR5" s="975"/>
      <c r="JHS5" s="975"/>
      <c r="JHT5" s="975"/>
      <c r="JHU5" s="975"/>
      <c r="JHV5" s="975"/>
      <c r="JHW5" s="975"/>
      <c r="JHX5" s="975"/>
      <c r="JHY5" s="975"/>
      <c r="JHZ5" s="975"/>
      <c r="JIA5" s="975"/>
      <c r="JIB5" s="975"/>
      <c r="JIC5" s="975"/>
      <c r="JID5" s="975"/>
      <c r="JIE5" s="975"/>
      <c r="JIF5" s="975"/>
      <c r="JIG5" s="975"/>
      <c r="JIH5" s="975"/>
      <c r="JII5" s="975"/>
      <c r="JIJ5" s="975"/>
      <c r="JIK5" s="975"/>
      <c r="JIL5" s="975"/>
      <c r="JIM5" s="975"/>
      <c r="JIN5" s="975"/>
      <c r="JIO5" s="975"/>
      <c r="JIP5" s="975"/>
      <c r="JIQ5" s="975"/>
      <c r="JIR5" s="975"/>
      <c r="JIS5" s="975"/>
      <c r="JIT5" s="975"/>
      <c r="JIU5" s="975"/>
      <c r="JIV5" s="975"/>
      <c r="JIW5" s="975"/>
      <c r="JIX5" s="975"/>
      <c r="JIY5" s="975"/>
      <c r="JIZ5" s="975"/>
      <c r="JJA5" s="975"/>
      <c r="JJB5" s="975"/>
      <c r="JJC5" s="975"/>
      <c r="JJD5" s="975"/>
      <c r="JJE5" s="975"/>
      <c r="JJF5" s="975"/>
      <c r="JJG5" s="975"/>
      <c r="JJH5" s="975"/>
      <c r="JJI5" s="975"/>
      <c r="JJJ5" s="975"/>
      <c r="JJK5" s="975"/>
      <c r="JJL5" s="975"/>
      <c r="JJM5" s="975"/>
      <c r="JJN5" s="975"/>
      <c r="JJO5" s="975"/>
      <c r="JJP5" s="975"/>
      <c r="JJQ5" s="975"/>
      <c r="JJR5" s="975"/>
      <c r="JJS5" s="975"/>
      <c r="JJT5" s="975"/>
      <c r="JJU5" s="975"/>
      <c r="JJV5" s="975"/>
      <c r="JJW5" s="975"/>
      <c r="JJX5" s="975"/>
      <c r="JJY5" s="975"/>
      <c r="JJZ5" s="975"/>
      <c r="JKA5" s="975"/>
      <c r="JKB5" s="975"/>
      <c r="JKC5" s="975"/>
      <c r="JKD5" s="975"/>
      <c r="JKE5" s="975"/>
      <c r="JKF5" s="975"/>
      <c r="JKG5" s="975"/>
      <c r="JKH5" s="975"/>
      <c r="JKI5" s="975"/>
      <c r="JKJ5" s="975"/>
      <c r="JKK5" s="975"/>
      <c r="JKL5" s="975"/>
      <c r="JKM5" s="975"/>
      <c r="JKN5" s="975"/>
      <c r="JKO5" s="975"/>
      <c r="JKP5" s="975"/>
      <c r="JKQ5" s="975"/>
      <c r="JKR5" s="975"/>
      <c r="JKS5" s="975"/>
      <c r="JKT5" s="975"/>
      <c r="JKU5" s="975"/>
      <c r="JKV5" s="975"/>
      <c r="JKW5" s="975"/>
      <c r="JKX5" s="975"/>
      <c r="JKY5" s="975"/>
      <c r="JKZ5" s="975"/>
      <c r="JLA5" s="975"/>
      <c r="JLB5" s="975"/>
      <c r="JLC5" s="975"/>
      <c r="JLD5" s="975"/>
      <c r="JLE5" s="975"/>
      <c r="JLF5" s="975"/>
      <c r="JLG5" s="975"/>
      <c r="JLH5" s="975"/>
      <c r="JLI5" s="975"/>
      <c r="JLJ5" s="975"/>
      <c r="JLK5" s="975"/>
      <c r="JLL5" s="975"/>
      <c r="JLM5" s="975"/>
      <c r="JLN5" s="975"/>
      <c r="JLO5" s="975"/>
      <c r="JLP5" s="975"/>
      <c r="JLQ5" s="975"/>
      <c r="JLR5" s="975"/>
      <c r="JLS5" s="975"/>
      <c r="JLT5" s="975"/>
      <c r="JLU5" s="975"/>
      <c r="JLV5" s="975"/>
      <c r="JLW5" s="975"/>
      <c r="JLX5" s="975"/>
      <c r="JLY5" s="975"/>
      <c r="JLZ5" s="975"/>
      <c r="JMA5" s="975"/>
      <c r="JMB5" s="975"/>
      <c r="JMC5" s="975"/>
      <c r="JMD5" s="975"/>
      <c r="JME5" s="975"/>
      <c r="JMF5" s="975"/>
      <c r="JMG5" s="975"/>
      <c r="JMH5" s="975"/>
      <c r="JMI5" s="975"/>
      <c r="JMJ5" s="975"/>
      <c r="JMK5" s="975"/>
      <c r="JML5" s="975"/>
      <c r="JMM5" s="975"/>
      <c r="JMN5" s="975"/>
      <c r="JMO5" s="975"/>
      <c r="JMP5" s="975"/>
      <c r="JMQ5" s="975"/>
      <c r="JMR5" s="975"/>
      <c r="JMS5" s="975"/>
      <c r="JMT5" s="975"/>
      <c r="JMU5" s="975"/>
      <c r="JMV5" s="975"/>
      <c r="JMW5" s="975"/>
      <c r="JMX5" s="975"/>
      <c r="JMY5" s="975"/>
      <c r="JMZ5" s="975"/>
      <c r="JNA5" s="975"/>
      <c r="JNB5" s="975"/>
      <c r="JNC5" s="975"/>
      <c r="JND5" s="975"/>
      <c r="JNE5" s="975"/>
      <c r="JNF5" s="975"/>
      <c r="JNG5" s="975"/>
      <c r="JNH5" s="975"/>
      <c r="JNI5" s="975"/>
      <c r="JNJ5" s="975"/>
      <c r="JNK5" s="975"/>
      <c r="JNL5" s="975"/>
      <c r="JNM5" s="975"/>
      <c r="JNN5" s="975"/>
      <c r="JNO5" s="975"/>
      <c r="JNP5" s="975"/>
      <c r="JNQ5" s="975"/>
      <c r="JNR5" s="975"/>
      <c r="JNS5" s="975"/>
      <c r="JNT5" s="975"/>
      <c r="JNU5" s="975"/>
      <c r="JNV5" s="975"/>
      <c r="JNW5" s="975"/>
      <c r="JNX5" s="975"/>
      <c r="JNY5" s="975"/>
      <c r="JNZ5" s="975"/>
      <c r="JOA5" s="975"/>
      <c r="JOB5" s="975"/>
      <c r="JOC5" s="975"/>
      <c r="JOD5" s="975"/>
      <c r="JOE5" s="975"/>
      <c r="JOF5" s="975"/>
      <c r="JOG5" s="975"/>
      <c r="JOH5" s="975"/>
      <c r="JOI5" s="975"/>
      <c r="JOJ5" s="975"/>
      <c r="JOK5" s="975"/>
      <c r="JOL5" s="975"/>
      <c r="JOM5" s="975"/>
      <c r="JON5" s="975"/>
      <c r="JOO5" s="975"/>
      <c r="JOP5" s="975"/>
      <c r="JOQ5" s="975"/>
      <c r="JOR5" s="975"/>
      <c r="JOS5" s="975"/>
      <c r="JOT5" s="975"/>
      <c r="JOU5" s="975"/>
      <c r="JOV5" s="975"/>
      <c r="JOW5" s="975"/>
      <c r="JOX5" s="975"/>
      <c r="JOY5" s="975"/>
      <c r="JOZ5" s="975"/>
      <c r="JPA5" s="975"/>
      <c r="JPB5" s="975"/>
      <c r="JPC5" s="975"/>
      <c r="JPD5" s="975"/>
      <c r="JPE5" s="975"/>
      <c r="JPF5" s="975"/>
      <c r="JPG5" s="975"/>
      <c r="JPH5" s="975"/>
      <c r="JPI5" s="975"/>
      <c r="JPJ5" s="975"/>
      <c r="JPK5" s="975"/>
      <c r="JPL5" s="975"/>
      <c r="JPM5" s="975"/>
      <c r="JPN5" s="975"/>
      <c r="JPO5" s="975"/>
      <c r="JPP5" s="975"/>
      <c r="JPQ5" s="975"/>
      <c r="JPR5" s="975"/>
      <c r="JPS5" s="975"/>
      <c r="JPT5" s="975"/>
      <c r="JPU5" s="975"/>
      <c r="JPV5" s="975"/>
      <c r="JPW5" s="975"/>
      <c r="JPX5" s="975"/>
      <c r="JPY5" s="975"/>
      <c r="JPZ5" s="975"/>
      <c r="JQA5" s="975"/>
      <c r="JQB5" s="975"/>
      <c r="JQC5" s="975"/>
      <c r="JQD5" s="975"/>
      <c r="JQE5" s="975"/>
      <c r="JQF5" s="975"/>
      <c r="JQG5" s="975"/>
      <c r="JQH5" s="975"/>
      <c r="JQI5" s="975"/>
      <c r="JQJ5" s="975"/>
      <c r="JQK5" s="975"/>
      <c r="JQL5" s="975"/>
      <c r="JQM5" s="975"/>
      <c r="JQN5" s="975"/>
      <c r="JQO5" s="975"/>
      <c r="JQP5" s="975"/>
      <c r="JQQ5" s="975"/>
      <c r="JQR5" s="975"/>
      <c r="JQS5" s="975"/>
      <c r="JQT5" s="975"/>
      <c r="JQU5" s="975"/>
      <c r="JQV5" s="975"/>
      <c r="JQW5" s="975"/>
      <c r="JQX5" s="975"/>
      <c r="JQY5" s="975"/>
      <c r="JQZ5" s="975"/>
      <c r="JRA5" s="975"/>
      <c r="JRB5" s="975"/>
      <c r="JRC5" s="975"/>
      <c r="JRD5" s="975"/>
      <c r="JRE5" s="975"/>
      <c r="JRF5" s="975"/>
      <c r="JRG5" s="975"/>
      <c r="JRH5" s="975"/>
      <c r="JRI5" s="975"/>
      <c r="JRJ5" s="975"/>
      <c r="JRK5" s="975"/>
      <c r="JRL5" s="975"/>
      <c r="JRM5" s="975"/>
      <c r="JRN5" s="975"/>
      <c r="JRO5" s="975"/>
      <c r="JRP5" s="975"/>
      <c r="JRQ5" s="975"/>
      <c r="JRR5" s="975"/>
      <c r="JRS5" s="975"/>
      <c r="JRT5" s="975"/>
      <c r="JRU5" s="975"/>
      <c r="JRV5" s="975"/>
      <c r="JRW5" s="975"/>
      <c r="JRX5" s="975"/>
      <c r="JRY5" s="975"/>
      <c r="JRZ5" s="975"/>
      <c r="JSA5" s="975"/>
      <c r="JSB5" s="975"/>
      <c r="JSC5" s="975"/>
      <c r="JSD5" s="975"/>
      <c r="JSE5" s="975"/>
      <c r="JSF5" s="975"/>
      <c r="JSG5" s="975"/>
      <c r="JSH5" s="975"/>
      <c r="JSI5" s="975"/>
      <c r="JSJ5" s="975"/>
      <c r="JSK5" s="975"/>
      <c r="JSL5" s="975"/>
      <c r="JSM5" s="975"/>
      <c r="JSN5" s="975"/>
      <c r="JSO5" s="975"/>
      <c r="JSP5" s="975"/>
      <c r="JSQ5" s="975"/>
      <c r="JSR5" s="975"/>
      <c r="JSS5" s="975"/>
      <c r="JST5" s="975"/>
      <c r="JSU5" s="975"/>
      <c r="JSV5" s="975"/>
      <c r="JSW5" s="975"/>
      <c r="JSX5" s="975"/>
      <c r="JSY5" s="975"/>
      <c r="JSZ5" s="975"/>
      <c r="JTA5" s="975"/>
      <c r="JTB5" s="975"/>
      <c r="JTC5" s="975"/>
      <c r="JTD5" s="975"/>
      <c r="JTE5" s="975"/>
      <c r="JTF5" s="975"/>
      <c r="JTG5" s="975"/>
      <c r="JTH5" s="975"/>
      <c r="JTI5" s="975"/>
      <c r="JTJ5" s="975"/>
      <c r="JTK5" s="975"/>
      <c r="JTL5" s="975"/>
      <c r="JTM5" s="975"/>
      <c r="JTN5" s="975"/>
      <c r="JTO5" s="975"/>
      <c r="JTP5" s="975"/>
      <c r="JTQ5" s="975"/>
      <c r="JTR5" s="975"/>
      <c r="JTS5" s="975"/>
      <c r="JTT5" s="975"/>
      <c r="JTU5" s="975"/>
      <c r="JTV5" s="975"/>
      <c r="JTW5" s="975"/>
      <c r="JTX5" s="975"/>
      <c r="JTY5" s="975"/>
      <c r="JTZ5" s="975"/>
      <c r="JUA5" s="975"/>
      <c r="JUB5" s="975"/>
      <c r="JUC5" s="975"/>
      <c r="JUD5" s="975"/>
      <c r="JUE5" s="975"/>
      <c r="JUF5" s="975"/>
      <c r="JUG5" s="975"/>
      <c r="JUH5" s="975"/>
      <c r="JUI5" s="975"/>
      <c r="JUJ5" s="975"/>
      <c r="JUK5" s="975"/>
      <c r="JUL5" s="975"/>
      <c r="JUM5" s="975"/>
      <c r="JUN5" s="975"/>
      <c r="JUO5" s="975"/>
      <c r="JUP5" s="975"/>
      <c r="JUQ5" s="975"/>
      <c r="JUR5" s="975"/>
      <c r="JUS5" s="975"/>
      <c r="JUT5" s="975"/>
      <c r="JUU5" s="975"/>
      <c r="JUV5" s="975"/>
      <c r="JUW5" s="975"/>
      <c r="JUX5" s="975"/>
      <c r="JUY5" s="975"/>
      <c r="JUZ5" s="975"/>
      <c r="JVA5" s="975"/>
      <c r="JVB5" s="975"/>
      <c r="JVC5" s="975"/>
      <c r="JVD5" s="975"/>
      <c r="JVE5" s="975"/>
      <c r="JVF5" s="975"/>
      <c r="JVG5" s="975"/>
      <c r="JVH5" s="975"/>
      <c r="JVI5" s="975"/>
      <c r="JVJ5" s="975"/>
      <c r="JVK5" s="975"/>
      <c r="JVL5" s="975"/>
      <c r="JVM5" s="975"/>
      <c r="JVN5" s="975"/>
      <c r="JVO5" s="975"/>
      <c r="JVP5" s="975"/>
      <c r="JVQ5" s="975"/>
      <c r="JVR5" s="975"/>
      <c r="JVS5" s="975"/>
      <c r="JVT5" s="975"/>
      <c r="JVU5" s="975"/>
      <c r="JVV5" s="975"/>
      <c r="JVW5" s="975"/>
      <c r="JVX5" s="975"/>
      <c r="JVY5" s="975"/>
      <c r="JVZ5" s="975"/>
      <c r="JWA5" s="975"/>
      <c r="JWB5" s="975"/>
      <c r="JWC5" s="975"/>
      <c r="JWD5" s="975"/>
      <c r="JWE5" s="975"/>
      <c r="JWF5" s="975"/>
      <c r="JWG5" s="975"/>
      <c r="JWH5" s="975"/>
      <c r="JWI5" s="975"/>
      <c r="JWJ5" s="975"/>
      <c r="JWK5" s="975"/>
      <c r="JWL5" s="975"/>
      <c r="JWM5" s="975"/>
      <c r="JWN5" s="975"/>
      <c r="JWO5" s="975"/>
      <c r="JWP5" s="975"/>
      <c r="JWQ5" s="975"/>
      <c r="JWR5" s="975"/>
      <c r="JWS5" s="975"/>
      <c r="JWT5" s="975"/>
      <c r="JWU5" s="975"/>
      <c r="JWV5" s="975"/>
      <c r="JWW5" s="975"/>
      <c r="JWX5" s="975"/>
      <c r="JWY5" s="975"/>
      <c r="JWZ5" s="975"/>
      <c r="JXA5" s="975"/>
      <c r="JXB5" s="975"/>
      <c r="JXC5" s="975"/>
      <c r="JXD5" s="975"/>
      <c r="JXE5" s="975"/>
      <c r="JXF5" s="975"/>
      <c r="JXG5" s="975"/>
      <c r="JXH5" s="975"/>
      <c r="JXI5" s="975"/>
      <c r="JXJ5" s="975"/>
      <c r="JXK5" s="975"/>
      <c r="JXL5" s="975"/>
      <c r="JXM5" s="975"/>
      <c r="JXN5" s="975"/>
      <c r="JXO5" s="975"/>
      <c r="JXP5" s="975"/>
      <c r="JXQ5" s="975"/>
      <c r="JXR5" s="975"/>
      <c r="JXS5" s="975"/>
      <c r="JXT5" s="975"/>
      <c r="JXU5" s="975"/>
      <c r="JXV5" s="975"/>
      <c r="JXW5" s="975"/>
      <c r="JXX5" s="975"/>
      <c r="JXY5" s="975"/>
      <c r="JXZ5" s="975"/>
      <c r="JYA5" s="975"/>
      <c r="JYB5" s="975"/>
      <c r="JYC5" s="975"/>
      <c r="JYD5" s="975"/>
      <c r="JYE5" s="975"/>
      <c r="JYF5" s="975"/>
      <c r="JYG5" s="975"/>
      <c r="JYH5" s="975"/>
      <c r="JYI5" s="975"/>
      <c r="JYJ5" s="975"/>
      <c r="JYK5" s="975"/>
      <c r="JYL5" s="975"/>
      <c r="JYM5" s="975"/>
      <c r="JYN5" s="975"/>
      <c r="JYO5" s="975"/>
      <c r="JYP5" s="975"/>
      <c r="JYQ5" s="975"/>
      <c r="JYR5" s="975"/>
      <c r="JYS5" s="975"/>
      <c r="JYT5" s="975"/>
      <c r="JYU5" s="975"/>
      <c r="JYV5" s="975"/>
      <c r="JYW5" s="975"/>
      <c r="JYX5" s="975"/>
      <c r="JYY5" s="975"/>
      <c r="JYZ5" s="975"/>
      <c r="JZA5" s="975"/>
      <c r="JZB5" s="975"/>
      <c r="JZC5" s="975"/>
      <c r="JZD5" s="975"/>
      <c r="JZE5" s="975"/>
      <c r="JZF5" s="975"/>
      <c r="JZG5" s="975"/>
      <c r="JZH5" s="975"/>
      <c r="JZI5" s="975"/>
      <c r="JZJ5" s="975"/>
      <c r="JZK5" s="975"/>
      <c r="JZL5" s="975"/>
      <c r="JZM5" s="975"/>
      <c r="JZN5" s="975"/>
      <c r="JZO5" s="975"/>
      <c r="JZP5" s="975"/>
      <c r="JZQ5" s="975"/>
      <c r="JZR5" s="975"/>
      <c r="JZS5" s="975"/>
      <c r="JZT5" s="975"/>
      <c r="JZU5" s="975"/>
      <c r="JZV5" s="975"/>
      <c r="JZW5" s="975"/>
      <c r="JZX5" s="975"/>
      <c r="JZY5" s="975"/>
      <c r="JZZ5" s="975"/>
      <c r="KAA5" s="975"/>
      <c r="KAB5" s="975"/>
      <c r="KAC5" s="975"/>
      <c r="KAD5" s="975"/>
      <c r="KAE5" s="975"/>
      <c r="KAF5" s="975"/>
      <c r="KAG5" s="975"/>
      <c r="KAH5" s="975"/>
      <c r="KAI5" s="975"/>
      <c r="KAJ5" s="975"/>
      <c r="KAK5" s="975"/>
      <c r="KAL5" s="975"/>
      <c r="KAM5" s="975"/>
      <c r="KAN5" s="975"/>
      <c r="KAO5" s="975"/>
      <c r="KAP5" s="975"/>
      <c r="KAQ5" s="975"/>
      <c r="KAR5" s="975"/>
      <c r="KAS5" s="975"/>
      <c r="KAT5" s="975"/>
      <c r="KAU5" s="975"/>
      <c r="KAV5" s="975"/>
      <c r="KAW5" s="975"/>
      <c r="KAX5" s="975"/>
      <c r="KAY5" s="975"/>
      <c r="KAZ5" s="975"/>
      <c r="KBA5" s="975"/>
      <c r="KBB5" s="975"/>
      <c r="KBC5" s="975"/>
      <c r="KBD5" s="975"/>
      <c r="KBE5" s="975"/>
      <c r="KBF5" s="975"/>
      <c r="KBG5" s="975"/>
      <c r="KBH5" s="975"/>
      <c r="KBI5" s="975"/>
      <c r="KBJ5" s="975"/>
      <c r="KBK5" s="975"/>
      <c r="KBL5" s="975"/>
      <c r="KBM5" s="975"/>
      <c r="KBN5" s="975"/>
      <c r="KBO5" s="975"/>
      <c r="KBP5" s="975"/>
      <c r="KBQ5" s="975"/>
      <c r="KBR5" s="975"/>
      <c r="KBS5" s="975"/>
      <c r="KBT5" s="975"/>
      <c r="KBU5" s="975"/>
      <c r="KBV5" s="975"/>
      <c r="KBW5" s="975"/>
      <c r="KBX5" s="975"/>
      <c r="KBY5" s="975"/>
      <c r="KBZ5" s="975"/>
      <c r="KCA5" s="975"/>
      <c r="KCB5" s="975"/>
      <c r="KCC5" s="975"/>
      <c r="KCD5" s="975"/>
      <c r="KCE5" s="975"/>
      <c r="KCF5" s="975"/>
      <c r="KCG5" s="975"/>
      <c r="KCH5" s="975"/>
      <c r="KCI5" s="975"/>
      <c r="KCJ5" s="975"/>
      <c r="KCK5" s="975"/>
      <c r="KCL5" s="975"/>
      <c r="KCM5" s="975"/>
      <c r="KCN5" s="975"/>
      <c r="KCO5" s="975"/>
      <c r="KCP5" s="975"/>
      <c r="KCQ5" s="975"/>
      <c r="KCR5" s="975"/>
      <c r="KCS5" s="975"/>
      <c r="KCT5" s="975"/>
      <c r="KCU5" s="975"/>
      <c r="KCV5" s="975"/>
      <c r="KCW5" s="975"/>
      <c r="KCX5" s="975"/>
      <c r="KCY5" s="975"/>
      <c r="KCZ5" s="975"/>
      <c r="KDA5" s="975"/>
      <c r="KDB5" s="975"/>
      <c r="KDC5" s="975"/>
      <c r="KDD5" s="975"/>
      <c r="KDE5" s="975"/>
      <c r="KDF5" s="975"/>
      <c r="KDG5" s="975"/>
      <c r="KDH5" s="975"/>
      <c r="KDI5" s="975"/>
      <c r="KDJ5" s="975"/>
      <c r="KDK5" s="975"/>
      <c r="KDL5" s="975"/>
      <c r="KDM5" s="975"/>
      <c r="KDN5" s="975"/>
      <c r="KDO5" s="975"/>
      <c r="KDP5" s="975"/>
      <c r="KDQ5" s="975"/>
      <c r="KDR5" s="975"/>
      <c r="KDS5" s="975"/>
      <c r="KDT5" s="975"/>
      <c r="KDU5" s="975"/>
      <c r="KDV5" s="975"/>
      <c r="KDW5" s="975"/>
      <c r="KDX5" s="975"/>
      <c r="KDY5" s="975"/>
      <c r="KDZ5" s="975"/>
      <c r="KEA5" s="975"/>
      <c r="KEB5" s="975"/>
      <c r="KEC5" s="975"/>
      <c r="KED5" s="975"/>
      <c r="KEE5" s="975"/>
      <c r="KEF5" s="975"/>
      <c r="KEG5" s="975"/>
      <c r="KEH5" s="975"/>
      <c r="KEI5" s="975"/>
      <c r="KEJ5" s="975"/>
      <c r="KEK5" s="975"/>
      <c r="KEL5" s="975"/>
      <c r="KEM5" s="975"/>
      <c r="KEN5" s="975"/>
      <c r="KEO5" s="975"/>
      <c r="KEP5" s="975"/>
      <c r="KEQ5" s="975"/>
      <c r="KER5" s="975"/>
      <c r="KES5" s="975"/>
      <c r="KET5" s="975"/>
      <c r="KEU5" s="975"/>
      <c r="KEV5" s="975"/>
      <c r="KEW5" s="975"/>
      <c r="KEX5" s="975"/>
      <c r="KEY5" s="975"/>
      <c r="KEZ5" s="975"/>
      <c r="KFA5" s="975"/>
      <c r="KFB5" s="975"/>
      <c r="KFC5" s="975"/>
      <c r="KFD5" s="975"/>
      <c r="KFE5" s="975"/>
      <c r="KFF5" s="975"/>
      <c r="KFG5" s="975"/>
      <c r="KFH5" s="975"/>
      <c r="KFI5" s="975"/>
      <c r="KFJ5" s="975"/>
      <c r="KFK5" s="975"/>
      <c r="KFL5" s="975"/>
      <c r="KFM5" s="975"/>
      <c r="KFN5" s="975"/>
      <c r="KFO5" s="975"/>
      <c r="KFP5" s="975"/>
      <c r="KFQ5" s="975"/>
      <c r="KFR5" s="975"/>
      <c r="KFS5" s="975"/>
      <c r="KFT5" s="975"/>
      <c r="KFU5" s="975"/>
      <c r="KFV5" s="975"/>
      <c r="KFW5" s="975"/>
      <c r="KFX5" s="975"/>
      <c r="KFY5" s="975"/>
      <c r="KFZ5" s="975"/>
      <c r="KGA5" s="975"/>
      <c r="KGB5" s="975"/>
      <c r="KGC5" s="975"/>
      <c r="KGD5" s="975"/>
      <c r="KGE5" s="975"/>
      <c r="KGF5" s="975"/>
      <c r="KGG5" s="975"/>
      <c r="KGH5" s="975"/>
      <c r="KGI5" s="975"/>
      <c r="KGJ5" s="975"/>
      <c r="KGK5" s="975"/>
      <c r="KGL5" s="975"/>
      <c r="KGM5" s="975"/>
      <c r="KGN5" s="975"/>
      <c r="KGO5" s="975"/>
      <c r="KGP5" s="975"/>
      <c r="KGQ5" s="975"/>
      <c r="KGR5" s="975"/>
      <c r="KGS5" s="975"/>
      <c r="KGT5" s="975"/>
      <c r="KGU5" s="975"/>
      <c r="KGV5" s="975"/>
      <c r="KGW5" s="975"/>
      <c r="KGX5" s="975"/>
      <c r="KGY5" s="975"/>
      <c r="KGZ5" s="975"/>
      <c r="KHA5" s="975"/>
      <c r="KHB5" s="975"/>
      <c r="KHC5" s="975"/>
      <c r="KHD5" s="975"/>
      <c r="KHE5" s="975"/>
      <c r="KHF5" s="975"/>
      <c r="KHG5" s="975"/>
      <c r="KHH5" s="975"/>
      <c r="KHI5" s="975"/>
      <c r="KHJ5" s="975"/>
      <c r="KHK5" s="975"/>
      <c r="KHL5" s="975"/>
      <c r="KHM5" s="975"/>
      <c r="KHN5" s="975"/>
      <c r="KHO5" s="975"/>
      <c r="KHP5" s="975"/>
      <c r="KHQ5" s="975"/>
      <c r="KHR5" s="975"/>
      <c r="KHS5" s="975"/>
      <c r="KHT5" s="975"/>
      <c r="KHU5" s="975"/>
      <c r="KHV5" s="975"/>
      <c r="KHW5" s="975"/>
      <c r="KHX5" s="975"/>
      <c r="KHY5" s="975"/>
      <c r="KHZ5" s="975"/>
      <c r="KIA5" s="975"/>
      <c r="KIB5" s="975"/>
      <c r="KIC5" s="975"/>
      <c r="KID5" s="975"/>
      <c r="KIE5" s="975"/>
      <c r="KIF5" s="975"/>
      <c r="KIG5" s="975"/>
      <c r="KIH5" s="975"/>
      <c r="KII5" s="975"/>
      <c r="KIJ5" s="975"/>
      <c r="KIK5" s="975"/>
      <c r="KIL5" s="975"/>
      <c r="KIM5" s="975"/>
      <c r="KIN5" s="975"/>
      <c r="KIO5" s="975"/>
      <c r="KIP5" s="975"/>
      <c r="KIQ5" s="975"/>
      <c r="KIR5" s="975"/>
      <c r="KIS5" s="975"/>
      <c r="KIT5" s="975"/>
      <c r="KIU5" s="975"/>
      <c r="KIV5" s="975"/>
      <c r="KIW5" s="975"/>
      <c r="KIX5" s="975"/>
      <c r="KIY5" s="975"/>
      <c r="KIZ5" s="975"/>
      <c r="KJA5" s="975"/>
      <c r="KJB5" s="975"/>
      <c r="KJC5" s="975"/>
      <c r="KJD5" s="975"/>
      <c r="KJE5" s="975"/>
      <c r="KJF5" s="975"/>
      <c r="KJG5" s="975"/>
      <c r="KJH5" s="975"/>
      <c r="KJI5" s="975"/>
      <c r="KJJ5" s="975"/>
      <c r="KJK5" s="975"/>
      <c r="KJL5" s="975"/>
      <c r="KJM5" s="975"/>
      <c r="KJN5" s="975"/>
      <c r="KJO5" s="975"/>
      <c r="KJP5" s="975"/>
      <c r="KJQ5" s="975"/>
      <c r="KJR5" s="975"/>
      <c r="KJS5" s="975"/>
      <c r="KJT5" s="975"/>
      <c r="KJU5" s="975"/>
      <c r="KJV5" s="975"/>
      <c r="KJW5" s="975"/>
      <c r="KJX5" s="975"/>
      <c r="KJY5" s="975"/>
      <c r="KJZ5" s="975"/>
      <c r="KKA5" s="975"/>
      <c r="KKB5" s="975"/>
      <c r="KKC5" s="975"/>
      <c r="KKD5" s="975"/>
      <c r="KKE5" s="975"/>
      <c r="KKF5" s="975"/>
      <c r="KKG5" s="975"/>
      <c r="KKH5" s="975"/>
      <c r="KKI5" s="975"/>
      <c r="KKJ5" s="975"/>
      <c r="KKK5" s="975"/>
      <c r="KKL5" s="975"/>
      <c r="KKM5" s="975"/>
      <c r="KKN5" s="975"/>
      <c r="KKO5" s="975"/>
      <c r="KKP5" s="975"/>
      <c r="KKQ5" s="975"/>
      <c r="KKR5" s="975"/>
      <c r="KKS5" s="975"/>
      <c r="KKT5" s="975"/>
      <c r="KKU5" s="975"/>
      <c r="KKV5" s="975"/>
      <c r="KKW5" s="975"/>
      <c r="KKX5" s="975"/>
      <c r="KKY5" s="975"/>
      <c r="KKZ5" s="975"/>
      <c r="KLA5" s="975"/>
      <c r="KLB5" s="975"/>
      <c r="KLC5" s="975"/>
      <c r="KLD5" s="975"/>
      <c r="KLE5" s="975"/>
      <c r="KLF5" s="975"/>
      <c r="KLG5" s="975"/>
      <c r="KLH5" s="975"/>
      <c r="KLI5" s="975"/>
      <c r="KLJ5" s="975"/>
      <c r="KLK5" s="975"/>
      <c r="KLL5" s="975"/>
      <c r="KLM5" s="975"/>
      <c r="KLN5" s="975"/>
      <c r="KLO5" s="975"/>
      <c r="KLP5" s="975"/>
      <c r="KLQ5" s="975"/>
      <c r="KLR5" s="975"/>
      <c r="KLS5" s="975"/>
      <c r="KLT5" s="975"/>
      <c r="KLU5" s="975"/>
      <c r="KLV5" s="975"/>
      <c r="KLW5" s="975"/>
      <c r="KLX5" s="975"/>
      <c r="KLY5" s="975"/>
      <c r="KLZ5" s="975"/>
      <c r="KMA5" s="975"/>
      <c r="KMB5" s="975"/>
      <c r="KMC5" s="975"/>
      <c r="KMD5" s="975"/>
      <c r="KME5" s="975"/>
      <c r="KMF5" s="975"/>
      <c r="KMG5" s="975"/>
      <c r="KMH5" s="975"/>
      <c r="KMI5" s="975"/>
      <c r="KMJ5" s="975"/>
      <c r="KMK5" s="975"/>
      <c r="KML5" s="975"/>
      <c r="KMM5" s="975"/>
      <c r="KMN5" s="975"/>
      <c r="KMO5" s="975"/>
      <c r="KMP5" s="975"/>
      <c r="KMQ5" s="975"/>
      <c r="KMR5" s="975"/>
      <c r="KMS5" s="975"/>
      <c r="KMT5" s="975"/>
      <c r="KMU5" s="975"/>
      <c r="KMV5" s="975"/>
      <c r="KMW5" s="975"/>
      <c r="KMX5" s="975"/>
      <c r="KMY5" s="975"/>
      <c r="KMZ5" s="975"/>
      <c r="KNA5" s="975"/>
      <c r="KNB5" s="975"/>
      <c r="KNC5" s="975"/>
      <c r="KND5" s="975"/>
      <c r="KNE5" s="975"/>
      <c r="KNF5" s="975"/>
      <c r="KNG5" s="975"/>
      <c r="KNH5" s="975"/>
      <c r="KNI5" s="975"/>
      <c r="KNJ5" s="975"/>
      <c r="KNK5" s="975"/>
      <c r="KNL5" s="975"/>
      <c r="KNM5" s="975"/>
      <c r="KNN5" s="975"/>
      <c r="KNO5" s="975"/>
      <c r="KNP5" s="975"/>
      <c r="KNQ5" s="975"/>
      <c r="KNR5" s="975"/>
      <c r="KNS5" s="975"/>
      <c r="KNT5" s="975"/>
      <c r="KNU5" s="975"/>
      <c r="KNV5" s="975"/>
      <c r="KNW5" s="975"/>
      <c r="KNX5" s="975"/>
      <c r="KNY5" s="975"/>
      <c r="KNZ5" s="975"/>
      <c r="KOA5" s="975"/>
      <c r="KOB5" s="975"/>
      <c r="KOC5" s="975"/>
      <c r="KOD5" s="975"/>
      <c r="KOE5" s="975"/>
      <c r="KOF5" s="975"/>
      <c r="KOG5" s="975"/>
      <c r="KOH5" s="975"/>
      <c r="KOI5" s="975"/>
      <c r="KOJ5" s="975"/>
      <c r="KOK5" s="975"/>
      <c r="KOL5" s="975"/>
      <c r="KOM5" s="975"/>
      <c r="KON5" s="975"/>
      <c r="KOO5" s="975"/>
      <c r="KOP5" s="975"/>
      <c r="KOQ5" s="975"/>
      <c r="KOR5" s="975"/>
      <c r="KOS5" s="975"/>
      <c r="KOT5" s="975"/>
      <c r="KOU5" s="975"/>
      <c r="KOV5" s="975"/>
      <c r="KOW5" s="975"/>
      <c r="KOX5" s="975"/>
      <c r="KOY5" s="975"/>
      <c r="KOZ5" s="975"/>
      <c r="KPA5" s="975"/>
      <c r="KPB5" s="975"/>
      <c r="KPC5" s="975"/>
      <c r="KPD5" s="975"/>
      <c r="KPE5" s="975"/>
      <c r="KPF5" s="975"/>
      <c r="KPG5" s="975"/>
      <c r="KPH5" s="975"/>
      <c r="KPI5" s="975"/>
      <c r="KPJ5" s="975"/>
      <c r="KPK5" s="975"/>
      <c r="KPL5" s="975"/>
      <c r="KPM5" s="975"/>
      <c r="KPN5" s="975"/>
      <c r="KPO5" s="975"/>
      <c r="KPP5" s="975"/>
      <c r="KPQ5" s="975"/>
      <c r="KPR5" s="975"/>
      <c r="KPS5" s="975"/>
      <c r="KPT5" s="975"/>
      <c r="KPU5" s="975"/>
      <c r="KPV5" s="975"/>
      <c r="KPW5" s="975"/>
      <c r="KPX5" s="975"/>
      <c r="KPY5" s="975"/>
      <c r="KPZ5" s="975"/>
      <c r="KQA5" s="975"/>
      <c r="KQB5" s="975"/>
      <c r="KQC5" s="975"/>
      <c r="KQD5" s="975"/>
      <c r="KQE5" s="975"/>
      <c r="KQF5" s="975"/>
      <c r="KQG5" s="975"/>
      <c r="KQH5" s="975"/>
      <c r="KQI5" s="975"/>
      <c r="KQJ5" s="975"/>
      <c r="KQK5" s="975"/>
      <c r="KQL5" s="975"/>
      <c r="KQM5" s="975"/>
      <c r="KQN5" s="975"/>
      <c r="KQO5" s="975"/>
      <c r="KQP5" s="975"/>
      <c r="KQQ5" s="975"/>
      <c r="KQR5" s="975"/>
      <c r="KQS5" s="975"/>
      <c r="KQT5" s="975"/>
      <c r="KQU5" s="975"/>
      <c r="KQV5" s="975"/>
      <c r="KQW5" s="975"/>
      <c r="KQX5" s="975"/>
      <c r="KQY5" s="975"/>
      <c r="KQZ5" s="975"/>
      <c r="KRA5" s="975"/>
      <c r="KRB5" s="975"/>
      <c r="KRC5" s="975"/>
      <c r="KRD5" s="975"/>
      <c r="KRE5" s="975"/>
      <c r="KRF5" s="975"/>
      <c r="KRG5" s="975"/>
      <c r="KRH5" s="975"/>
      <c r="KRI5" s="975"/>
      <c r="KRJ5" s="975"/>
      <c r="KRK5" s="975"/>
      <c r="KRL5" s="975"/>
      <c r="KRM5" s="975"/>
      <c r="KRN5" s="975"/>
      <c r="KRO5" s="975"/>
      <c r="KRP5" s="975"/>
      <c r="KRQ5" s="975"/>
      <c r="KRR5" s="975"/>
      <c r="KRS5" s="975"/>
      <c r="KRT5" s="975"/>
      <c r="KRU5" s="975"/>
      <c r="KRV5" s="975"/>
      <c r="KRW5" s="975"/>
      <c r="KRX5" s="975"/>
      <c r="KRY5" s="975"/>
      <c r="KRZ5" s="975"/>
      <c r="KSA5" s="975"/>
      <c r="KSB5" s="975"/>
      <c r="KSC5" s="975"/>
      <c r="KSD5" s="975"/>
      <c r="KSE5" s="975"/>
      <c r="KSF5" s="975"/>
      <c r="KSG5" s="975"/>
      <c r="KSH5" s="975"/>
      <c r="KSI5" s="975"/>
      <c r="KSJ5" s="975"/>
      <c r="KSK5" s="975"/>
      <c r="KSL5" s="975"/>
      <c r="KSM5" s="975"/>
      <c r="KSN5" s="975"/>
      <c r="KSO5" s="975"/>
      <c r="KSP5" s="975"/>
      <c r="KSQ5" s="975"/>
      <c r="KSR5" s="975"/>
      <c r="KSS5" s="975"/>
      <c r="KST5" s="975"/>
      <c r="KSU5" s="975"/>
      <c r="KSV5" s="975"/>
      <c r="KSW5" s="975"/>
      <c r="KSX5" s="975"/>
      <c r="KSY5" s="975"/>
      <c r="KSZ5" s="975"/>
      <c r="KTA5" s="975"/>
      <c r="KTB5" s="975"/>
      <c r="KTC5" s="975"/>
      <c r="KTD5" s="975"/>
      <c r="KTE5" s="975"/>
      <c r="KTF5" s="975"/>
      <c r="KTG5" s="975"/>
      <c r="KTH5" s="975"/>
      <c r="KTI5" s="975"/>
      <c r="KTJ5" s="975"/>
      <c r="KTK5" s="975"/>
      <c r="KTL5" s="975"/>
      <c r="KTM5" s="975"/>
      <c r="KTN5" s="975"/>
      <c r="KTO5" s="975"/>
      <c r="KTP5" s="975"/>
      <c r="KTQ5" s="975"/>
      <c r="KTR5" s="975"/>
      <c r="KTS5" s="975"/>
      <c r="KTT5" s="975"/>
      <c r="KTU5" s="975"/>
      <c r="KTV5" s="975"/>
      <c r="KTW5" s="975"/>
      <c r="KTX5" s="975"/>
      <c r="KTY5" s="975"/>
      <c r="KTZ5" s="975"/>
      <c r="KUA5" s="975"/>
      <c r="KUB5" s="975"/>
      <c r="KUC5" s="975"/>
      <c r="KUD5" s="975"/>
      <c r="KUE5" s="975"/>
      <c r="KUF5" s="975"/>
      <c r="KUG5" s="975"/>
      <c r="KUH5" s="975"/>
      <c r="KUI5" s="975"/>
      <c r="KUJ5" s="975"/>
      <c r="KUK5" s="975"/>
      <c r="KUL5" s="975"/>
      <c r="KUM5" s="975"/>
      <c r="KUN5" s="975"/>
      <c r="KUO5" s="975"/>
      <c r="KUP5" s="975"/>
      <c r="KUQ5" s="975"/>
      <c r="KUR5" s="975"/>
      <c r="KUS5" s="975"/>
      <c r="KUT5" s="975"/>
      <c r="KUU5" s="975"/>
      <c r="KUV5" s="975"/>
      <c r="KUW5" s="975"/>
      <c r="KUX5" s="975"/>
      <c r="KUY5" s="975"/>
      <c r="KUZ5" s="975"/>
      <c r="KVA5" s="975"/>
      <c r="KVB5" s="975"/>
      <c r="KVC5" s="975"/>
      <c r="KVD5" s="975"/>
      <c r="KVE5" s="975"/>
      <c r="KVF5" s="975"/>
      <c r="KVG5" s="975"/>
      <c r="KVH5" s="975"/>
      <c r="KVI5" s="975"/>
      <c r="KVJ5" s="975"/>
      <c r="KVK5" s="975"/>
      <c r="KVL5" s="975"/>
      <c r="KVM5" s="975"/>
      <c r="KVN5" s="975"/>
      <c r="KVO5" s="975"/>
      <c r="KVP5" s="975"/>
      <c r="KVQ5" s="975"/>
      <c r="KVR5" s="975"/>
      <c r="KVS5" s="975"/>
      <c r="KVT5" s="975"/>
      <c r="KVU5" s="975"/>
      <c r="KVV5" s="975"/>
      <c r="KVW5" s="975"/>
      <c r="KVX5" s="975"/>
      <c r="KVY5" s="975"/>
      <c r="KVZ5" s="975"/>
      <c r="KWA5" s="975"/>
      <c r="KWB5" s="975"/>
      <c r="KWC5" s="975"/>
      <c r="KWD5" s="975"/>
      <c r="KWE5" s="975"/>
      <c r="KWF5" s="975"/>
      <c r="KWG5" s="975"/>
      <c r="KWH5" s="975"/>
      <c r="KWI5" s="975"/>
      <c r="KWJ5" s="975"/>
      <c r="KWK5" s="975"/>
      <c r="KWL5" s="975"/>
      <c r="KWM5" s="975"/>
      <c r="KWN5" s="975"/>
      <c r="KWO5" s="975"/>
      <c r="KWP5" s="975"/>
      <c r="KWQ5" s="975"/>
      <c r="KWR5" s="975"/>
      <c r="KWS5" s="975"/>
      <c r="KWT5" s="975"/>
      <c r="KWU5" s="975"/>
      <c r="KWV5" s="975"/>
      <c r="KWW5" s="975"/>
      <c r="KWX5" s="975"/>
      <c r="KWY5" s="975"/>
      <c r="KWZ5" s="975"/>
      <c r="KXA5" s="975"/>
      <c r="KXB5" s="975"/>
      <c r="KXC5" s="975"/>
      <c r="KXD5" s="975"/>
      <c r="KXE5" s="975"/>
      <c r="KXF5" s="975"/>
      <c r="KXG5" s="975"/>
      <c r="KXH5" s="975"/>
      <c r="KXI5" s="975"/>
      <c r="KXJ5" s="975"/>
      <c r="KXK5" s="975"/>
      <c r="KXL5" s="975"/>
      <c r="KXM5" s="975"/>
      <c r="KXN5" s="975"/>
      <c r="KXO5" s="975"/>
      <c r="KXP5" s="975"/>
      <c r="KXQ5" s="975"/>
      <c r="KXR5" s="975"/>
      <c r="KXS5" s="975"/>
      <c r="KXT5" s="975"/>
      <c r="KXU5" s="975"/>
      <c r="KXV5" s="975"/>
      <c r="KXW5" s="975"/>
      <c r="KXX5" s="975"/>
      <c r="KXY5" s="975"/>
      <c r="KXZ5" s="975"/>
      <c r="KYA5" s="975"/>
      <c r="KYB5" s="975"/>
      <c r="KYC5" s="975"/>
      <c r="KYD5" s="975"/>
      <c r="KYE5" s="975"/>
      <c r="KYF5" s="975"/>
      <c r="KYG5" s="975"/>
      <c r="KYH5" s="975"/>
      <c r="KYI5" s="975"/>
      <c r="KYJ5" s="975"/>
      <c r="KYK5" s="975"/>
      <c r="KYL5" s="975"/>
      <c r="KYM5" s="975"/>
      <c r="KYN5" s="975"/>
      <c r="KYO5" s="975"/>
      <c r="KYP5" s="975"/>
      <c r="KYQ5" s="975"/>
      <c r="KYR5" s="975"/>
      <c r="KYS5" s="975"/>
      <c r="KYT5" s="975"/>
      <c r="KYU5" s="975"/>
      <c r="KYV5" s="975"/>
      <c r="KYW5" s="975"/>
      <c r="KYX5" s="975"/>
      <c r="KYY5" s="975"/>
      <c r="KYZ5" s="975"/>
      <c r="KZA5" s="975"/>
      <c r="KZB5" s="975"/>
      <c r="KZC5" s="975"/>
      <c r="KZD5" s="975"/>
      <c r="KZE5" s="975"/>
      <c r="KZF5" s="975"/>
      <c r="KZG5" s="975"/>
      <c r="KZH5" s="975"/>
      <c r="KZI5" s="975"/>
      <c r="KZJ5" s="975"/>
      <c r="KZK5" s="975"/>
      <c r="KZL5" s="975"/>
      <c r="KZM5" s="975"/>
      <c r="KZN5" s="975"/>
      <c r="KZO5" s="975"/>
      <c r="KZP5" s="975"/>
      <c r="KZQ5" s="975"/>
      <c r="KZR5" s="975"/>
      <c r="KZS5" s="975"/>
      <c r="KZT5" s="975"/>
      <c r="KZU5" s="975"/>
      <c r="KZV5" s="975"/>
      <c r="KZW5" s="975"/>
      <c r="KZX5" s="975"/>
      <c r="KZY5" s="975"/>
      <c r="KZZ5" s="975"/>
      <c r="LAA5" s="975"/>
      <c r="LAB5" s="975"/>
      <c r="LAC5" s="975"/>
      <c r="LAD5" s="975"/>
      <c r="LAE5" s="975"/>
      <c r="LAF5" s="975"/>
      <c r="LAG5" s="975"/>
      <c r="LAH5" s="975"/>
      <c r="LAI5" s="975"/>
      <c r="LAJ5" s="975"/>
      <c r="LAK5" s="975"/>
      <c r="LAL5" s="975"/>
      <c r="LAM5" s="975"/>
      <c r="LAN5" s="975"/>
      <c r="LAO5" s="975"/>
      <c r="LAP5" s="975"/>
      <c r="LAQ5" s="975"/>
      <c r="LAR5" s="975"/>
      <c r="LAS5" s="975"/>
      <c r="LAT5" s="975"/>
      <c r="LAU5" s="975"/>
      <c r="LAV5" s="975"/>
      <c r="LAW5" s="975"/>
      <c r="LAX5" s="975"/>
      <c r="LAY5" s="975"/>
      <c r="LAZ5" s="975"/>
      <c r="LBA5" s="975"/>
      <c r="LBB5" s="975"/>
      <c r="LBC5" s="975"/>
      <c r="LBD5" s="975"/>
      <c r="LBE5" s="975"/>
      <c r="LBF5" s="975"/>
      <c r="LBG5" s="975"/>
      <c r="LBH5" s="975"/>
      <c r="LBI5" s="975"/>
      <c r="LBJ5" s="975"/>
      <c r="LBK5" s="975"/>
      <c r="LBL5" s="975"/>
      <c r="LBM5" s="975"/>
      <c r="LBN5" s="975"/>
      <c r="LBO5" s="975"/>
      <c r="LBP5" s="975"/>
      <c r="LBQ5" s="975"/>
      <c r="LBR5" s="975"/>
      <c r="LBS5" s="975"/>
      <c r="LBT5" s="975"/>
      <c r="LBU5" s="975"/>
      <c r="LBV5" s="975"/>
      <c r="LBW5" s="975"/>
      <c r="LBX5" s="975"/>
      <c r="LBY5" s="975"/>
      <c r="LBZ5" s="975"/>
      <c r="LCA5" s="975"/>
      <c r="LCB5" s="975"/>
      <c r="LCC5" s="975"/>
      <c r="LCD5" s="975"/>
      <c r="LCE5" s="975"/>
      <c r="LCF5" s="975"/>
      <c r="LCG5" s="975"/>
      <c r="LCH5" s="975"/>
      <c r="LCI5" s="975"/>
      <c r="LCJ5" s="975"/>
      <c r="LCK5" s="975"/>
      <c r="LCL5" s="975"/>
      <c r="LCM5" s="975"/>
      <c r="LCN5" s="975"/>
      <c r="LCO5" s="975"/>
      <c r="LCP5" s="975"/>
      <c r="LCQ5" s="975"/>
      <c r="LCR5" s="975"/>
      <c r="LCS5" s="975"/>
      <c r="LCT5" s="975"/>
      <c r="LCU5" s="975"/>
      <c r="LCV5" s="975"/>
      <c r="LCW5" s="975"/>
      <c r="LCX5" s="975"/>
      <c r="LCY5" s="975"/>
      <c r="LCZ5" s="975"/>
      <c r="LDA5" s="975"/>
      <c r="LDB5" s="975"/>
      <c r="LDC5" s="975"/>
      <c r="LDD5" s="975"/>
      <c r="LDE5" s="975"/>
      <c r="LDF5" s="975"/>
      <c r="LDG5" s="975"/>
      <c r="LDH5" s="975"/>
      <c r="LDI5" s="975"/>
      <c r="LDJ5" s="975"/>
      <c r="LDK5" s="975"/>
      <c r="LDL5" s="975"/>
      <c r="LDM5" s="975"/>
      <c r="LDN5" s="975"/>
      <c r="LDO5" s="975"/>
      <c r="LDP5" s="975"/>
      <c r="LDQ5" s="975"/>
      <c r="LDR5" s="975"/>
      <c r="LDS5" s="975"/>
      <c r="LDT5" s="975"/>
      <c r="LDU5" s="975"/>
      <c r="LDV5" s="975"/>
      <c r="LDW5" s="975"/>
      <c r="LDX5" s="975"/>
      <c r="LDY5" s="975"/>
      <c r="LDZ5" s="975"/>
      <c r="LEA5" s="975"/>
      <c r="LEB5" s="975"/>
      <c r="LEC5" s="975"/>
      <c r="LED5" s="975"/>
      <c r="LEE5" s="975"/>
      <c r="LEF5" s="975"/>
      <c r="LEG5" s="975"/>
      <c r="LEH5" s="975"/>
      <c r="LEI5" s="975"/>
      <c r="LEJ5" s="975"/>
      <c r="LEK5" s="975"/>
      <c r="LEL5" s="975"/>
      <c r="LEM5" s="975"/>
      <c r="LEN5" s="975"/>
      <c r="LEO5" s="975"/>
      <c r="LEP5" s="975"/>
      <c r="LEQ5" s="975"/>
      <c r="LER5" s="975"/>
      <c r="LES5" s="975"/>
      <c r="LET5" s="975"/>
      <c r="LEU5" s="975"/>
      <c r="LEV5" s="975"/>
      <c r="LEW5" s="975"/>
      <c r="LEX5" s="975"/>
      <c r="LEY5" s="975"/>
      <c r="LEZ5" s="975"/>
      <c r="LFA5" s="975"/>
      <c r="LFB5" s="975"/>
      <c r="LFC5" s="975"/>
      <c r="LFD5" s="975"/>
      <c r="LFE5" s="975"/>
      <c r="LFF5" s="975"/>
      <c r="LFG5" s="975"/>
      <c r="LFH5" s="975"/>
      <c r="LFI5" s="975"/>
      <c r="LFJ5" s="975"/>
      <c r="LFK5" s="975"/>
      <c r="LFL5" s="975"/>
      <c r="LFM5" s="975"/>
      <c r="LFN5" s="975"/>
      <c r="LFO5" s="975"/>
      <c r="LFP5" s="975"/>
      <c r="LFQ5" s="975"/>
      <c r="LFR5" s="975"/>
      <c r="LFS5" s="975"/>
      <c r="LFT5" s="975"/>
      <c r="LFU5" s="975"/>
      <c r="LFV5" s="975"/>
      <c r="LFW5" s="975"/>
      <c r="LFX5" s="975"/>
      <c r="LFY5" s="975"/>
      <c r="LFZ5" s="975"/>
      <c r="LGA5" s="975"/>
      <c r="LGB5" s="975"/>
      <c r="LGC5" s="975"/>
      <c r="LGD5" s="975"/>
      <c r="LGE5" s="975"/>
      <c r="LGF5" s="975"/>
      <c r="LGG5" s="975"/>
      <c r="LGH5" s="975"/>
      <c r="LGI5" s="975"/>
      <c r="LGJ5" s="975"/>
      <c r="LGK5" s="975"/>
      <c r="LGL5" s="975"/>
      <c r="LGM5" s="975"/>
      <c r="LGN5" s="975"/>
      <c r="LGO5" s="975"/>
      <c r="LGP5" s="975"/>
      <c r="LGQ5" s="975"/>
      <c r="LGR5" s="975"/>
      <c r="LGS5" s="975"/>
      <c r="LGT5" s="975"/>
      <c r="LGU5" s="975"/>
      <c r="LGV5" s="975"/>
      <c r="LGW5" s="975"/>
      <c r="LGX5" s="975"/>
      <c r="LGY5" s="975"/>
      <c r="LGZ5" s="975"/>
      <c r="LHA5" s="975"/>
      <c r="LHB5" s="975"/>
      <c r="LHC5" s="975"/>
      <c r="LHD5" s="975"/>
      <c r="LHE5" s="975"/>
      <c r="LHF5" s="975"/>
      <c r="LHG5" s="975"/>
      <c r="LHH5" s="975"/>
      <c r="LHI5" s="975"/>
      <c r="LHJ5" s="975"/>
      <c r="LHK5" s="975"/>
      <c r="LHL5" s="975"/>
      <c r="LHM5" s="975"/>
      <c r="LHN5" s="975"/>
      <c r="LHO5" s="975"/>
      <c r="LHP5" s="975"/>
      <c r="LHQ5" s="975"/>
      <c r="LHR5" s="975"/>
      <c r="LHS5" s="975"/>
      <c r="LHT5" s="975"/>
      <c r="LHU5" s="975"/>
      <c r="LHV5" s="975"/>
      <c r="LHW5" s="975"/>
      <c r="LHX5" s="975"/>
      <c r="LHY5" s="975"/>
      <c r="LHZ5" s="975"/>
      <c r="LIA5" s="975"/>
      <c r="LIB5" s="975"/>
      <c r="LIC5" s="975"/>
      <c r="LID5" s="975"/>
      <c r="LIE5" s="975"/>
      <c r="LIF5" s="975"/>
      <c r="LIG5" s="975"/>
      <c r="LIH5" s="975"/>
      <c r="LII5" s="975"/>
      <c r="LIJ5" s="975"/>
      <c r="LIK5" s="975"/>
      <c r="LIL5" s="975"/>
      <c r="LIM5" s="975"/>
      <c r="LIN5" s="975"/>
      <c r="LIO5" s="975"/>
      <c r="LIP5" s="975"/>
      <c r="LIQ5" s="975"/>
      <c r="LIR5" s="975"/>
      <c r="LIS5" s="975"/>
      <c r="LIT5" s="975"/>
      <c r="LIU5" s="975"/>
      <c r="LIV5" s="975"/>
      <c r="LIW5" s="975"/>
      <c r="LIX5" s="975"/>
      <c r="LIY5" s="975"/>
      <c r="LIZ5" s="975"/>
      <c r="LJA5" s="975"/>
      <c r="LJB5" s="975"/>
      <c r="LJC5" s="975"/>
      <c r="LJD5" s="975"/>
      <c r="LJE5" s="975"/>
      <c r="LJF5" s="975"/>
      <c r="LJG5" s="975"/>
      <c r="LJH5" s="975"/>
      <c r="LJI5" s="975"/>
      <c r="LJJ5" s="975"/>
      <c r="LJK5" s="975"/>
      <c r="LJL5" s="975"/>
      <c r="LJM5" s="975"/>
      <c r="LJN5" s="975"/>
      <c r="LJO5" s="975"/>
      <c r="LJP5" s="975"/>
      <c r="LJQ5" s="975"/>
      <c r="LJR5" s="975"/>
      <c r="LJS5" s="975"/>
      <c r="LJT5" s="975"/>
      <c r="LJU5" s="975"/>
      <c r="LJV5" s="975"/>
      <c r="LJW5" s="975"/>
      <c r="LJX5" s="975"/>
      <c r="LJY5" s="975"/>
      <c r="LJZ5" s="975"/>
      <c r="LKA5" s="975"/>
      <c r="LKB5" s="975"/>
      <c r="LKC5" s="975"/>
      <c r="LKD5" s="975"/>
      <c r="LKE5" s="975"/>
      <c r="LKF5" s="975"/>
      <c r="LKG5" s="975"/>
      <c r="LKH5" s="975"/>
      <c r="LKI5" s="975"/>
      <c r="LKJ5" s="975"/>
      <c r="LKK5" s="975"/>
      <c r="LKL5" s="975"/>
      <c r="LKM5" s="975"/>
      <c r="LKN5" s="975"/>
      <c r="LKO5" s="975"/>
      <c r="LKP5" s="975"/>
      <c r="LKQ5" s="975"/>
      <c r="LKR5" s="975"/>
      <c r="LKS5" s="975"/>
      <c r="LKT5" s="975"/>
      <c r="LKU5" s="975"/>
      <c r="LKV5" s="975"/>
      <c r="LKW5" s="975"/>
      <c r="LKX5" s="975"/>
      <c r="LKY5" s="975"/>
      <c r="LKZ5" s="975"/>
      <c r="LLA5" s="975"/>
      <c r="LLB5" s="975"/>
      <c r="LLC5" s="975"/>
      <c r="LLD5" s="975"/>
      <c r="LLE5" s="975"/>
      <c r="LLF5" s="975"/>
      <c r="LLG5" s="975"/>
      <c r="LLH5" s="975"/>
      <c r="LLI5" s="975"/>
      <c r="LLJ5" s="975"/>
      <c r="LLK5" s="975"/>
      <c r="LLL5" s="975"/>
      <c r="LLM5" s="975"/>
      <c r="LLN5" s="975"/>
      <c r="LLO5" s="975"/>
      <c r="LLP5" s="975"/>
      <c r="LLQ5" s="975"/>
      <c r="LLR5" s="975"/>
      <c r="LLS5" s="975"/>
      <c r="LLT5" s="975"/>
      <c r="LLU5" s="975"/>
      <c r="LLV5" s="975"/>
      <c r="LLW5" s="975"/>
      <c r="LLX5" s="975"/>
      <c r="LLY5" s="975"/>
      <c r="LLZ5" s="975"/>
      <c r="LMA5" s="975"/>
      <c r="LMB5" s="975"/>
      <c r="LMC5" s="975"/>
      <c r="LMD5" s="975"/>
      <c r="LME5" s="975"/>
      <c r="LMF5" s="975"/>
      <c r="LMG5" s="975"/>
      <c r="LMH5" s="975"/>
      <c r="LMI5" s="975"/>
      <c r="LMJ5" s="975"/>
      <c r="LMK5" s="975"/>
      <c r="LML5" s="975"/>
      <c r="LMM5" s="975"/>
      <c r="LMN5" s="975"/>
      <c r="LMO5" s="975"/>
      <c r="LMP5" s="975"/>
      <c r="LMQ5" s="975"/>
      <c r="LMR5" s="975"/>
      <c r="LMS5" s="975"/>
      <c r="LMT5" s="975"/>
      <c r="LMU5" s="975"/>
      <c r="LMV5" s="975"/>
      <c r="LMW5" s="975"/>
      <c r="LMX5" s="975"/>
      <c r="LMY5" s="975"/>
      <c r="LMZ5" s="975"/>
      <c r="LNA5" s="975"/>
      <c r="LNB5" s="975"/>
      <c r="LNC5" s="975"/>
      <c r="LND5" s="975"/>
      <c r="LNE5" s="975"/>
      <c r="LNF5" s="975"/>
      <c r="LNG5" s="975"/>
      <c r="LNH5" s="975"/>
      <c r="LNI5" s="975"/>
      <c r="LNJ5" s="975"/>
      <c r="LNK5" s="975"/>
      <c r="LNL5" s="975"/>
      <c r="LNM5" s="975"/>
      <c r="LNN5" s="975"/>
      <c r="LNO5" s="975"/>
      <c r="LNP5" s="975"/>
      <c r="LNQ5" s="975"/>
      <c r="LNR5" s="975"/>
      <c r="LNS5" s="975"/>
      <c r="LNT5" s="975"/>
      <c r="LNU5" s="975"/>
      <c r="LNV5" s="975"/>
      <c r="LNW5" s="975"/>
      <c r="LNX5" s="975"/>
      <c r="LNY5" s="975"/>
      <c r="LNZ5" s="975"/>
      <c r="LOA5" s="975"/>
      <c r="LOB5" s="975"/>
      <c r="LOC5" s="975"/>
      <c r="LOD5" s="975"/>
      <c r="LOE5" s="975"/>
      <c r="LOF5" s="975"/>
      <c r="LOG5" s="975"/>
      <c r="LOH5" s="975"/>
      <c r="LOI5" s="975"/>
      <c r="LOJ5" s="975"/>
      <c r="LOK5" s="975"/>
      <c r="LOL5" s="975"/>
      <c r="LOM5" s="975"/>
      <c r="LON5" s="975"/>
      <c r="LOO5" s="975"/>
      <c r="LOP5" s="975"/>
      <c r="LOQ5" s="975"/>
      <c r="LOR5" s="975"/>
      <c r="LOS5" s="975"/>
      <c r="LOT5" s="975"/>
      <c r="LOU5" s="975"/>
      <c r="LOV5" s="975"/>
      <c r="LOW5" s="975"/>
      <c r="LOX5" s="975"/>
      <c r="LOY5" s="975"/>
      <c r="LOZ5" s="975"/>
      <c r="LPA5" s="975"/>
      <c r="LPB5" s="975"/>
      <c r="LPC5" s="975"/>
      <c r="LPD5" s="975"/>
      <c r="LPE5" s="975"/>
      <c r="LPF5" s="975"/>
      <c r="LPG5" s="975"/>
      <c r="LPH5" s="975"/>
      <c r="LPI5" s="975"/>
      <c r="LPJ5" s="975"/>
      <c r="LPK5" s="975"/>
      <c r="LPL5" s="975"/>
      <c r="LPM5" s="975"/>
      <c r="LPN5" s="975"/>
      <c r="LPO5" s="975"/>
      <c r="LPP5" s="975"/>
      <c r="LPQ5" s="975"/>
      <c r="LPR5" s="975"/>
      <c r="LPS5" s="975"/>
      <c r="LPT5" s="975"/>
      <c r="LPU5" s="975"/>
      <c r="LPV5" s="975"/>
      <c r="LPW5" s="975"/>
      <c r="LPX5" s="975"/>
      <c r="LPY5" s="975"/>
      <c r="LPZ5" s="975"/>
      <c r="LQA5" s="975"/>
      <c r="LQB5" s="975"/>
      <c r="LQC5" s="975"/>
      <c r="LQD5" s="975"/>
      <c r="LQE5" s="975"/>
      <c r="LQF5" s="975"/>
      <c r="LQG5" s="975"/>
      <c r="LQH5" s="975"/>
      <c r="LQI5" s="975"/>
      <c r="LQJ5" s="975"/>
      <c r="LQK5" s="975"/>
      <c r="LQL5" s="975"/>
      <c r="LQM5" s="975"/>
      <c r="LQN5" s="975"/>
      <c r="LQO5" s="975"/>
      <c r="LQP5" s="975"/>
      <c r="LQQ5" s="975"/>
      <c r="LQR5" s="975"/>
      <c r="LQS5" s="975"/>
      <c r="LQT5" s="975"/>
      <c r="LQU5" s="975"/>
      <c r="LQV5" s="975"/>
      <c r="LQW5" s="975"/>
      <c r="LQX5" s="975"/>
      <c r="LQY5" s="975"/>
      <c r="LQZ5" s="975"/>
      <c r="LRA5" s="975"/>
      <c r="LRB5" s="975"/>
      <c r="LRC5" s="975"/>
      <c r="LRD5" s="975"/>
      <c r="LRE5" s="975"/>
      <c r="LRF5" s="975"/>
      <c r="LRG5" s="975"/>
      <c r="LRH5" s="975"/>
      <c r="LRI5" s="975"/>
      <c r="LRJ5" s="975"/>
      <c r="LRK5" s="975"/>
      <c r="LRL5" s="975"/>
      <c r="LRM5" s="975"/>
      <c r="LRN5" s="975"/>
      <c r="LRO5" s="975"/>
      <c r="LRP5" s="975"/>
      <c r="LRQ5" s="975"/>
      <c r="LRR5" s="975"/>
      <c r="LRS5" s="975"/>
      <c r="LRT5" s="975"/>
      <c r="LRU5" s="975"/>
      <c r="LRV5" s="975"/>
      <c r="LRW5" s="975"/>
      <c r="LRX5" s="975"/>
      <c r="LRY5" s="975"/>
      <c r="LRZ5" s="975"/>
      <c r="LSA5" s="975"/>
      <c r="LSB5" s="975"/>
      <c r="LSC5" s="975"/>
      <c r="LSD5" s="975"/>
      <c r="LSE5" s="975"/>
      <c r="LSF5" s="975"/>
      <c r="LSG5" s="975"/>
      <c r="LSH5" s="975"/>
      <c r="LSI5" s="975"/>
      <c r="LSJ5" s="975"/>
      <c r="LSK5" s="975"/>
      <c r="LSL5" s="975"/>
      <c r="LSM5" s="975"/>
      <c r="LSN5" s="975"/>
      <c r="LSO5" s="975"/>
      <c r="LSP5" s="975"/>
      <c r="LSQ5" s="975"/>
      <c r="LSR5" s="975"/>
      <c r="LSS5" s="975"/>
      <c r="LST5" s="975"/>
      <c r="LSU5" s="975"/>
      <c r="LSV5" s="975"/>
      <c r="LSW5" s="975"/>
      <c r="LSX5" s="975"/>
      <c r="LSY5" s="975"/>
      <c r="LSZ5" s="975"/>
      <c r="LTA5" s="975"/>
      <c r="LTB5" s="975"/>
      <c r="LTC5" s="975"/>
      <c r="LTD5" s="975"/>
      <c r="LTE5" s="975"/>
      <c r="LTF5" s="975"/>
      <c r="LTG5" s="975"/>
      <c r="LTH5" s="975"/>
      <c r="LTI5" s="975"/>
      <c r="LTJ5" s="975"/>
      <c r="LTK5" s="975"/>
      <c r="LTL5" s="975"/>
      <c r="LTM5" s="975"/>
      <c r="LTN5" s="975"/>
      <c r="LTO5" s="975"/>
      <c r="LTP5" s="975"/>
      <c r="LTQ5" s="975"/>
      <c r="LTR5" s="975"/>
      <c r="LTS5" s="975"/>
      <c r="LTT5" s="975"/>
      <c r="LTU5" s="975"/>
      <c r="LTV5" s="975"/>
      <c r="LTW5" s="975"/>
      <c r="LTX5" s="975"/>
      <c r="LTY5" s="975"/>
      <c r="LTZ5" s="975"/>
      <c r="LUA5" s="975"/>
      <c r="LUB5" s="975"/>
      <c r="LUC5" s="975"/>
      <c r="LUD5" s="975"/>
      <c r="LUE5" s="975"/>
      <c r="LUF5" s="975"/>
      <c r="LUG5" s="975"/>
      <c r="LUH5" s="975"/>
      <c r="LUI5" s="975"/>
      <c r="LUJ5" s="975"/>
      <c r="LUK5" s="975"/>
      <c r="LUL5" s="975"/>
      <c r="LUM5" s="975"/>
      <c r="LUN5" s="975"/>
      <c r="LUO5" s="975"/>
      <c r="LUP5" s="975"/>
      <c r="LUQ5" s="975"/>
      <c r="LUR5" s="975"/>
      <c r="LUS5" s="975"/>
      <c r="LUT5" s="975"/>
      <c r="LUU5" s="975"/>
      <c r="LUV5" s="975"/>
      <c r="LUW5" s="975"/>
      <c r="LUX5" s="975"/>
      <c r="LUY5" s="975"/>
      <c r="LUZ5" s="975"/>
      <c r="LVA5" s="975"/>
      <c r="LVB5" s="975"/>
      <c r="LVC5" s="975"/>
      <c r="LVD5" s="975"/>
      <c r="LVE5" s="975"/>
      <c r="LVF5" s="975"/>
      <c r="LVG5" s="975"/>
      <c r="LVH5" s="975"/>
      <c r="LVI5" s="975"/>
      <c r="LVJ5" s="975"/>
      <c r="LVK5" s="975"/>
      <c r="LVL5" s="975"/>
      <c r="LVM5" s="975"/>
      <c r="LVN5" s="975"/>
      <c r="LVO5" s="975"/>
      <c r="LVP5" s="975"/>
      <c r="LVQ5" s="975"/>
      <c r="LVR5" s="975"/>
      <c r="LVS5" s="975"/>
      <c r="LVT5" s="975"/>
      <c r="LVU5" s="975"/>
      <c r="LVV5" s="975"/>
      <c r="LVW5" s="975"/>
      <c r="LVX5" s="975"/>
      <c r="LVY5" s="975"/>
      <c r="LVZ5" s="975"/>
      <c r="LWA5" s="975"/>
      <c r="LWB5" s="975"/>
      <c r="LWC5" s="975"/>
      <c r="LWD5" s="975"/>
      <c r="LWE5" s="975"/>
      <c r="LWF5" s="975"/>
      <c r="LWG5" s="975"/>
      <c r="LWH5" s="975"/>
      <c r="LWI5" s="975"/>
      <c r="LWJ5" s="975"/>
      <c r="LWK5" s="975"/>
      <c r="LWL5" s="975"/>
      <c r="LWM5" s="975"/>
      <c r="LWN5" s="975"/>
      <c r="LWO5" s="975"/>
      <c r="LWP5" s="975"/>
      <c r="LWQ5" s="975"/>
      <c r="LWR5" s="975"/>
      <c r="LWS5" s="975"/>
      <c r="LWT5" s="975"/>
      <c r="LWU5" s="975"/>
      <c r="LWV5" s="975"/>
      <c r="LWW5" s="975"/>
      <c r="LWX5" s="975"/>
      <c r="LWY5" s="975"/>
      <c r="LWZ5" s="975"/>
      <c r="LXA5" s="975"/>
      <c r="LXB5" s="975"/>
      <c r="LXC5" s="975"/>
      <c r="LXD5" s="975"/>
      <c r="LXE5" s="975"/>
      <c r="LXF5" s="975"/>
      <c r="LXG5" s="975"/>
      <c r="LXH5" s="975"/>
      <c r="LXI5" s="975"/>
      <c r="LXJ5" s="975"/>
      <c r="LXK5" s="975"/>
      <c r="LXL5" s="975"/>
      <c r="LXM5" s="975"/>
      <c r="LXN5" s="975"/>
      <c r="LXO5" s="975"/>
      <c r="LXP5" s="975"/>
      <c r="LXQ5" s="975"/>
      <c r="LXR5" s="975"/>
      <c r="LXS5" s="975"/>
      <c r="LXT5" s="975"/>
      <c r="LXU5" s="975"/>
      <c r="LXV5" s="975"/>
      <c r="LXW5" s="975"/>
      <c r="LXX5" s="975"/>
      <c r="LXY5" s="975"/>
      <c r="LXZ5" s="975"/>
      <c r="LYA5" s="975"/>
      <c r="LYB5" s="975"/>
      <c r="LYC5" s="975"/>
      <c r="LYD5" s="975"/>
      <c r="LYE5" s="975"/>
      <c r="LYF5" s="975"/>
      <c r="LYG5" s="975"/>
      <c r="LYH5" s="975"/>
      <c r="LYI5" s="975"/>
      <c r="LYJ5" s="975"/>
      <c r="LYK5" s="975"/>
      <c r="LYL5" s="975"/>
      <c r="LYM5" s="975"/>
      <c r="LYN5" s="975"/>
      <c r="LYO5" s="975"/>
      <c r="LYP5" s="975"/>
      <c r="LYQ5" s="975"/>
      <c r="LYR5" s="975"/>
      <c r="LYS5" s="975"/>
      <c r="LYT5" s="975"/>
      <c r="LYU5" s="975"/>
      <c r="LYV5" s="975"/>
      <c r="LYW5" s="975"/>
      <c r="LYX5" s="975"/>
      <c r="LYY5" s="975"/>
      <c r="LYZ5" s="975"/>
      <c r="LZA5" s="975"/>
      <c r="LZB5" s="975"/>
      <c r="LZC5" s="975"/>
      <c r="LZD5" s="975"/>
      <c r="LZE5" s="975"/>
      <c r="LZF5" s="975"/>
      <c r="LZG5" s="975"/>
      <c r="LZH5" s="975"/>
      <c r="LZI5" s="975"/>
      <c r="LZJ5" s="975"/>
      <c r="LZK5" s="975"/>
      <c r="LZL5" s="975"/>
      <c r="LZM5" s="975"/>
      <c r="LZN5" s="975"/>
      <c r="LZO5" s="975"/>
      <c r="LZP5" s="975"/>
      <c r="LZQ5" s="975"/>
      <c r="LZR5" s="975"/>
      <c r="LZS5" s="975"/>
      <c r="LZT5" s="975"/>
      <c r="LZU5" s="975"/>
      <c r="LZV5" s="975"/>
      <c r="LZW5" s="975"/>
      <c r="LZX5" s="975"/>
      <c r="LZY5" s="975"/>
      <c r="LZZ5" s="975"/>
      <c r="MAA5" s="975"/>
      <c r="MAB5" s="975"/>
      <c r="MAC5" s="975"/>
      <c r="MAD5" s="975"/>
      <c r="MAE5" s="975"/>
      <c r="MAF5" s="975"/>
      <c r="MAG5" s="975"/>
      <c r="MAH5" s="975"/>
      <c r="MAI5" s="975"/>
      <c r="MAJ5" s="975"/>
      <c r="MAK5" s="975"/>
      <c r="MAL5" s="975"/>
      <c r="MAM5" s="975"/>
      <c r="MAN5" s="975"/>
      <c r="MAO5" s="975"/>
      <c r="MAP5" s="975"/>
      <c r="MAQ5" s="975"/>
      <c r="MAR5" s="975"/>
      <c r="MAS5" s="975"/>
      <c r="MAT5" s="975"/>
      <c r="MAU5" s="975"/>
      <c r="MAV5" s="975"/>
      <c r="MAW5" s="975"/>
      <c r="MAX5" s="975"/>
      <c r="MAY5" s="975"/>
      <c r="MAZ5" s="975"/>
      <c r="MBA5" s="975"/>
      <c r="MBB5" s="975"/>
      <c r="MBC5" s="975"/>
      <c r="MBD5" s="975"/>
      <c r="MBE5" s="975"/>
      <c r="MBF5" s="975"/>
      <c r="MBG5" s="975"/>
      <c r="MBH5" s="975"/>
      <c r="MBI5" s="975"/>
      <c r="MBJ5" s="975"/>
      <c r="MBK5" s="975"/>
      <c r="MBL5" s="975"/>
      <c r="MBM5" s="975"/>
      <c r="MBN5" s="975"/>
      <c r="MBO5" s="975"/>
      <c r="MBP5" s="975"/>
      <c r="MBQ5" s="975"/>
      <c r="MBR5" s="975"/>
      <c r="MBS5" s="975"/>
      <c r="MBT5" s="975"/>
      <c r="MBU5" s="975"/>
      <c r="MBV5" s="975"/>
      <c r="MBW5" s="975"/>
      <c r="MBX5" s="975"/>
      <c r="MBY5" s="975"/>
      <c r="MBZ5" s="975"/>
      <c r="MCA5" s="975"/>
      <c r="MCB5" s="975"/>
      <c r="MCC5" s="975"/>
      <c r="MCD5" s="975"/>
      <c r="MCE5" s="975"/>
      <c r="MCF5" s="975"/>
      <c r="MCG5" s="975"/>
      <c r="MCH5" s="975"/>
      <c r="MCI5" s="975"/>
      <c r="MCJ5" s="975"/>
      <c r="MCK5" s="975"/>
      <c r="MCL5" s="975"/>
      <c r="MCM5" s="975"/>
      <c r="MCN5" s="975"/>
      <c r="MCO5" s="975"/>
      <c r="MCP5" s="975"/>
      <c r="MCQ5" s="975"/>
      <c r="MCR5" s="975"/>
      <c r="MCS5" s="975"/>
      <c r="MCT5" s="975"/>
      <c r="MCU5" s="975"/>
      <c r="MCV5" s="975"/>
      <c r="MCW5" s="975"/>
      <c r="MCX5" s="975"/>
      <c r="MCY5" s="975"/>
      <c r="MCZ5" s="975"/>
      <c r="MDA5" s="975"/>
      <c r="MDB5" s="975"/>
      <c r="MDC5" s="975"/>
      <c r="MDD5" s="975"/>
      <c r="MDE5" s="975"/>
      <c r="MDF5" s="975"/>
      <c r="MDG5" s="975"/>
      <c r="MDH5" s="975"/>
      <c r="MDI5" s="975"/>
      <c r="MDJ5" s="975"/>
      <c r="MDK5" s="975"/>
      <c r="MDL5" s="975"/>
      <c r="MDM5" s="975"/>
      <c r="MDN5" s="975"/>
      <c r="MDO5" s="975"/>
      <c r="MDP5" s="975"/>
      <c r="MDQ5" s="975"/>
      <c r="MDR5" s="975"/>
      <c r="MDS5" s="975"/>
      <c r="MDT5" s="975"/>
      <c r="MDU5" s="975"/>
      <c r="MDV5" s="975"/>
      <c r="MDW5" s="975"/>
      <c r="MDX5" s="975"/>
      <c r="MDY5" s="975"/>
      <c r="MDZ5" s="975"/>
      <c r="MEA5" s="975"/>
      <c r="MEB5" s="975"/>
      <c r="MEC5" s="975"/>
      <c r="MED5" s="975"/>
      <c r="MEE5" s="975"/>
      <c r="MEF5" s="975"/>
      <c r="MEG5" s="975"/>
      <c r="MEH5" s="975"/>
      <c r="MEI5" s="975"/>
      <c r="MEJ5" s="975"/>
      <c r="MEK5" s="975"/>
      <c r="MEL5" s="975"/>
      <c r="MEM5" s="975"/>
      <c r="MEN5" s="975"/>
      <c r="MEO5" s="975"/>
      <c r="MEP5" s="975"/>
      <c r="MEQ5" s="975"/>
      <c r="MER5" s="975"/>
      <c r="MES5" s="975"/>
      <c r="MET5" s="975"/>
      <c r="MEU5" s="975"/>
      <c r="MEV5" s="975"/>
      <c r="MEW5" s="975"/>
      <c r="MEX5" s="975"/>
      <c r="MEY5" s="975"/>
      <c r="MEZ5" s="975"/>
      <c r="MFA5" s="975"/>
      <c r="MFB5" s="975"/>
      <c r="MFC5" s="975"/>
      <c r="MFD5" s="975"/>
      <c r="MFE5" s="975"/>
      <c r="MFF5" s="975"/>
      <c r="MFG5" s="975"/>
      <c r="MFH5" s="975"/>
      <c r="MFI5" s="975"/>
      <c r="MFJ5" s="975"/>
      <c r="MFK5" s="975"/>
      <c r="MFL5" s="975"/>
      <c r="MFM5" s="975"/>
      <c r="MFN5" s="975"/>
      <c r="MFO5" s="975"/>
      <c r="MFP5" s="975"/>
      <c r="MFQ5" s="975"/>
      <c r="MFR5" s="975"/>
      <c r="MFS5" s="975"/>
      <c r="MFT5" s="975"/>
      <c r="MFU5" s="975"/>
      <c r="MFV5" s="975"/>
      <c r="MFW5" s="975"/>
      <c r="MFX5" s="975"/>
      <c r="MFY5" s="975"/>
      <c r="MFZ5" s="975"/>
      <c r="MGA5" s="975"/>
      <c r="MGB5" s="975"/>
      <c r="MGC5" s="975"/>
      <c r="MGD5" s="975"/>
      <c r="MGE5" s="975"/>
      <c r="MGF5" s="975"/>
      <c r="MGG5" s="975"/>
      <c r="MGH5" s="975"/>
      <c r="MGI5" s="975"/>
      <c r="MGJ5" s="975"/>
      <c r="MGK5" s="975"/>
      <c r="MGL5" s="975"/>
      <c r="MGM5" s="975"/>
      <c r="MGN5" s="975"/>
      <c r="MGO5" s="975"/>
      <c r="MGP5" s="975"/>
      <c r="MGQ5" s="975"/>
      <c r="MGR5" s="975"/>
      <c r="MGS5" s="975"/>
      <c r="MGT5" s="975"/>
      <c r="MGU5" s="975"/>
      <c r="MGV5" s="975"/>
      <c r="MGW5" s="975"/>
      <c r="MGX5" s="975"/>
      <c r="MGY5" s="975"/>
      <c r="MGZ5" s="975"/>
      <c r="MHA5" s="975"/>
      <c r="MHB5" s="975"/>
      <c r="MHC5" s="975"/>
      <c r="MHD5" s="975"/>
      <c r="MHE5" s="975"/>
      <c r="MHF5" s="975"/>
      <c r="MHG5" s="975"/>
      <c r="MHH5" s="975"/>
      <c r="MHI5" s="975"/>
      <c r="MHJ5" s="975"/>
      <c r="MHK5" s="975"/>
      <c r="MHL5" s="975"/>
      <c r="MHM5" s="975"/>
      <c r="MHN5" s="975"/>
      <c r="MHO5" s="975"/>
      <c r="MHP5" s="975"/>
      <c r="MHQ5" s="975"/>
      <c r="MHR5" s="975"/>
      <c r="MHS5" s="975"/>
      <c r="MHT5" s="975"/>
      <c r="MHU5" s="975"/>
      <c r="MHV5" s="975"/>
      <c r="MHW5" s="975"/>
      <c r="MHX5" s="975"/>
      <c r="MHY5" s="975"/>
      <c r="MHZ5" s="975"/>
      <c r="MIA5" s="975"/>
      <c r="MIB5" s="975"/>
      <c r="MIC5" s="975"/>
      <c r="MID5" s="975"/>
      <c r="MIE5" s="975"/>
      <c r="MIF5" s="975"/>
      <c r="MIG5" s="975"/>
      <c r="MIH5" s="975"/>
      <c r="MII5" s="975"/>
      <c r="MIJ5" s="975"/>
      <c r="MIK5" s="975"/>
      <c r="MIL5" s="975"/>
      <c r="MIM5" s="975"/>
      <c r="MIN5" s="975"/>
      <c r="MIO5" s="975"/>
      <c r="MIP5" s="975"/>
      <c r="MIQ5" s="975"/>
      <c r="MIR5" s="975"/>
      <c r="MIS5" s="975"/>
      <c r="MIT5" s="975"/>
      <c r="MIU5" s="975"/>
      <c r="MIV5" s="975"/>
      <c r="MIW5" s="975"/>
      <c r="MIX5" s="975"/>
      <c r="MIY5" s="975"/>
      <c r="MIZ5" s="975"/>
      <c r="MJA5" s="975"/>
      <c r="MJB5" s="975"/>
      <c r="MJC5" s="975"/>
      <c r="MJD5" s="975"/>
      <c r="MJE5" s="975"/>
      <c r="MJF5" s="975"/>
      <c r="MJG5" s="975"/>
      <c r="MJH5" s="975"/>
      <c r="MJI5" s="975"/>
      <c r="MJJ5" s="975"/>
      <c r="MJK5" s="975"/>
      <c r="MJL5" s="975"/>
      <c r="MJM5" s="975"/>
      <c r="MJN5" s="975"/>
      <c r="MJO5" s="975"/>
      <c r="MJP5" s="975"/>
      <c r="MJQ5" s="975"/>
      <c r="MJR5" s="975"/>
      <c r="MJS5" s="975"/>
      <c r="MJT5" s="975"/>
      <c r="MJU5" s="975"/>
      <c r="MJV5" s="975"/>
      <c r="MJW5" s="975"/>
      <c r="MJX5" s="975"/>
      <c r="MJY5" s="975"/>
      <c r="MJZ5" s="975"/>
      <c r="MKA5" s="975"/>
      <c r="MKB5" s="975"/>
      <c r="MKC5" s="975"/>
      <c r="MKD5" s="975"/>
      <c r="MKE5" s="975"/>
      <c r="MKF5" s="975"/>
      <c r="MKG5" s="975"/>
      <c r="MKH5" s="975"/>
      <c r="MKI5" s="975"/>
      <c r="MKJ5" s="975"/>
      <c r="MKK5" s="975"/>
      <c r="MKL5" s="975"/>
      <c r="MKM5" s="975"/>
      <c r="MKN5" s="975"/>
      <c r="MKO5" s="975"/>
      <c r="MKP5" s="975"/>
      <c r="MKQ5" s="975"/>
      <c r="MKR5" s="975"/>
      <c r="MKS5" s="975"/>
      <c r="MKT5" s="975"/>
      <c r="MKU5" s="975"/>
      <c r="MKV5" s="975"/>
      <c r="MKW5" s="975"/>
      <c r="MKX5" s="975"/>
      <c r="MKY5" s="975"/>
      <c r="MKZ5" s="975"/>
      <c r="MLA5" s="975"/>
      <c r="MLB5" s="975"/>
      <c r="MLC5" s="975"/>
      <c r="MLD5" s="975"/>
      <c r="MLE5" s="975"/>
      <c r="MLF5" s="975"/>
      <c r="MLG5" s="975"/>
      <c r="MLH5" s="975"/>
      <c r="MLI5" s="975"/>
      <c r="MLJ5" s="975"/>
      <c r="MLK5" s="975"/>
      <c r="MLL5" s="975"/>
      <c r="MLM5" s="975"/>
      <c r="MLN5" s="975"/>
      <c r="MLO5" s="975"/>
      <c r="MLP5" s="975"/>
      <c r="MLQ5" s="975"/>
      <c r="MLR5" s="975"/>
      <c r="MLS5" s="975"/>
      <c r="MLT5" s="975"/>
      <c r="MLU5" s="975"/>
      <c r="MLV5" s="975"/>
      <c r="MLW5" s="975"/>
      <c r="MLX5" s="975"/>
      <c r="MLY5" s="975"/>
      <c r="MLZ5" s="975"/>
      <c r="MMA5" s="975"/>
      <c r="MMB5" s="975"/>
      <c r="MMC5" s="975"/>
      <c r="MMD5" s="975"/>
      <c r="MME5" s="975"/>
      <c r="MMF5" s="975"/>
      <c r="MMG5" s="975"/>
      <c r="MMH5" s="975"/>
      <c r="MMI5" s="975"/>
      <c r="MMJ5" s="975"/>
      <c r="MMK5" s="975"/>
      <c r="MML5" s="975"/>
      <c r="MMM5" s="975"/>
      <c r="MMN5" s="975"/>
      <c r="MMO5" s="975"/>
      <c r="MMP5" s="975"/>
      <c r="MMQ5" s="975"/>
      <c r="MMR5" s="975"/>
      <c r="MMS5" s="975"/>
      <c r="MMT5" s="975"/>
      <c r="MMU5" s="975"/>
      <c r="MMV5" s="975"/>
      <c r="MMW5" s="975"/>
      <c r="MMX5" s="975"/>
      <c r="MMY5" s="975"/>
      <c r="MMZ5" s="975"/>
      <c r="MNA5" s="975"/>
      <c r="MNB5" s="975"/>
      <c r="MNC5" s="975"/>
      <c r="MND5" s="975"/>
      <c r="MNE5" s="975"/>
      <c r="MNF5" s="975"/>
      <c r="MNG5" s="975"/>
      <c r="MNH5" s="975"/>
      <c r="MNI5" s="975"/>
      <c r="MNJ5" s="975"/>
      <c r="MNK5" s="975"/>
      <c r="MNL5" s="975"/>
      <c r="MNM5" s="975"/>
      <c r="MNN5" s="975"/>
      <c r="MNO5" s="975"/>
      <c r="MNP5" s="975"/>
      <c r="MNQ5" s="975"/>
      <c r="MNR5" s="975"/>
      <c r="MNS5" s="975"/>
      <c r="MNT5" s="975"/>
      <c r="MNU5" s="975"/>
      <c r="MNV5" s="975"/>
      <c r="MNW5" s="975"/>
      <c r="MNX5" s="975"/>
      <c r="MNY5" s="975"/>
      <c r="MNZ5" s="975"/>
      <c r="MOA5" s="975"/>
      <c r="MOB5" s="975"/>
      <c r="MOC5" s="975"/>
      <c r="MOD5" s="975"/>
      <c r="MOE5" s="975"/>
      <c r="MOF5" s="975"/>
      <c r="MOG5" s="975"/>
      <c r="MOH5" s="975"/>
      <c r="MOI5" s="975"/>
      <c r="MOJ5" s="975"/>
      <c r="MOK5" s="975"/>
      <c r="MOL5" s="975"/>
      <c r="MOM5" s="975"/>
      <c r="MON5" s="975"/>
      <c r="MOO5" s="975"/>
      <c r="MOP5" s="975"/>
      <c r="MOQ5" s="975"/>
      <c r="MOR5" s="975"/>
      <c r="MOS5" s="975"/>
      <c r="MOT5" s="975"/>
      <c r="MOU5" s="975"/>
      <c r="MOV5" s="975"/>
      <c r="MOW5" s="975"/>
      <c r="MOX5" s="975"/>
      <c r="MOY5" s="975"/>
      <c r="MOZ5" s="975"/>
      <c r="MPA5" s="975"/>
      <c r="MPB5" s="975"/>
      <c r="MPC5" s="975"/>
      <c r="MPD5" s="975"/>
      <c r="MPE5" s="975"/>
      <c r="MPF5" s="975"/>
      <c r="MPG5" s="975"/>
      <c r="MPH5" s="975"/>
      <c r="MPI5" s="975"/>
      <c r="MPJ5" s="975"/>
      <c r="MPK5" s="975"/>
      <c r="MPL5" s="975"/>
      <c r="MPM5" s="975"/>
      <c r="MPN5" s="975"/>
      <c r="MPO5" s="975"/>
      <c r="MPP5" s="975"/>
      <c r="MPQ5" s="975"/>
      <c r="MPR5" s="975"/>
      <c r="MPS5" s="975"/>
      <c r="MPT5" s="975"/>
      <c r="MPU5" s="975"/>
      <c r="MPV5" s="975"/>
      <c r="MPW5" s="975"/>
      <c r="MPX5" s="975"/>
      <c r="MPY5" s="975"/>
      <c r="MPZ5" s="975"/>
      <c r="MQA5" s="975"/>
      <c r="MQB5" s="975"/>
      <c r="MQC5" s="975"/>
      <c r="MQD5" s="975"/>
      <c r="MQE5" s="975"/>
      <c r="MQF5" s="975"/>
      <c r="MQG5" s="975"/>
      <c r="MQH5" s="975"/>
      <c r="MQI5" s="975"/>
      <c r="MQJ5" s="975"/>
      <c r="MQK5" s="975"/>
      <c r="MQL5" s="975"/>
      <c r="MQM5" s="975"/>
      <c r="MQN5" s="975"/>
      <c r="MQO5" s="975"/>
      <c r="MQP5" s="975"/>
      <c r="MQQ5" s="975"/>
      <c r="MQR5" s="975"/>
      <c r="MQS5" s="975"/>
      <c r="MQT5" s="975"/>
      <c r="MQU5" s="975"/>
      <c r="MQV5" s="975"/>
      <c r="MQW5" s="975"/>
      <c r="MQX5" s="975"/>
      <c r="MQY5" s="975"/>
      <c r="MQZ5" s="975"/>
      <c r="MRA5" s="975"/>
      <c r="MRB5" s="975"/>
      <c r="MRC5" s="975"/>
      <c r="MRD5" s="975"/>
      <c r="MRE5" s="975"/>
      <c r="MRF5" s="975"/>
      <c r="MRG5" s="975"/>
      <c r="MRH5" s="975"/>
      <c r="MRI5" s="975"/>
      <c r="MRJ5" s="975"/>
      <c r="MRK5" s="975"/>
      <c r="MRL5" s="975"/>
      <c r="MRM5" s="975"/>
      <c r="MRN5" s="975"/>
      <c r="MRO5" s="975"/>
      <c r="MRP5" s="975"/>
      <c r="MRQ5" s="975"/>
      <c r="MRR5" s="975"/>
      <c r="MRS5" s="975"/>
      <c r="MRT5" s="975"/>
      <c r="MRU5" s="975"/>
      <c r="MRV5" s="975"/>
      <c r="MRW5" s="975"/>
      <c r="MRX5" s="975"/>
      <c r="MRY5" s="975"/>
      <c r="MRZ5" s="975"/>
      <c r="MSA5" s="975"/>
      <c r="MSB5" s="975"/>
      <c r="MSC5" s="975"/>
      <c r="MSD5" s="975"/>
      <c r="MSE5" s="975"/>
      <c r="MSF5" s="975"/>
      <c r="MSG5" s="975"/>
      <c r="MSH5" s="975"/>
      <c r="MSI5" s="975"/>
      <c r="MSJ5" s="975"/>
      <c r="MSK5" s="975"/>
      <c r="MSL5" s="975"/>
      <c r="MSM5" s="975"/>
      <c r="MSN5" s="975"/>
      <c r="MSO5" s="975"/>
      <c r="MSP5" s="975"/>
      <c r="MSQ5" s="975"/>
      <c r="MSR5" s="975"/>
      <c r="MSS5" s="975"/>
      <c r="MST5" s="975"/>
      <c r="MSU5" s="975"/>
      <c r="MSV5" s="975"/>
      <c r="MSW5" s="975"/>
      <c r="MSX5" s="975"/>
      <c r="MSY5" s="975"/>
      <c r="MSZ5" s="975"/>
      <c r="MTA5" s="975"/>
      <c r="MTB5" s="975"/>
      <c r="MTC5" s="975"/>
      <c r="MTD5" s="975"/>
      <c r="MTE5" s="975"/>
      <c r="MTF5" s="975"/>
      <c r="MTG5" s="975"/>
      <c r="MTH5" s="975"/>
      <c r="MTI5" s="975"/>
      <c r="MTJ5" s="975"/>
      <c r="MTK5" s="975"/>
      <c r="MTL5" s="975"/>
      <c r="MTM5" s="975"/>
      <c r="MTN5" s="975"/>
      <c r="MTO5" s="975"/>
      <c r="MTP5" s="975"/>
      <c r="MTQ5" s="975"/>
      <c r="MTR5" s="975"/>
      <c r="MTS5" s="975"/>
      <c r="MTT5" s="975"/>
      <c r="MTU5" s="975"/>
      <c r="MTV5" s="975"/>
      <c r="MTW5" s="975"/>
      <c r="MTX5" s="975"/>
      <c r="MTY5" s="975"/>
      <c r="MTZ5" s="975"/>
      <c r="MUA5" s="975"/>
      <c r="MUB5" s="975"/>
      <c r="MUC5" s="975"/>
      <c r="MUD5" s="975"/>
      <c r="MUE5" s="975"/>
      <c r="MUF5" s="975"/>
      <c r="MUG5" s="975"/>
      <c r="MUH5" s="975"/>
      <c r="MUI5" s="975"/>
      <c r="MUJ5" s="975"/>
      <c r="MUK5" s="975"/>
      <c r="MUL5" s="975"/>
      <c r="MUM5" s="975"/>
      <c r="MUN5" s="975"/>
      <c r="MUO5" s="975"/>
      <c r="MUP5" s="975"/>
      <c r="MUQ5" s="975"/>
      <c r="MUR5" s="975"/>
      <c r="MUS5" s="975"/>
      <c r="MUT5" s="975"/>
      <c r="MUU5" s="975"/>
      <c r="MUV5" s="975"/>
      <c r="MUW5" s="975"/>
      <c r="MUX5" s="975"/>
      <c r="MUY5" s="975"/>
      <c r="MUZ5" s="975"/>
      <c r="MVA5" s="975"/>
      <c r="MVB5" s="975"/>
      <c r="MVC5" s="975"/>
      <c r="MVD5" s="975"/>
      <c r="MVE5" s="975"/>
      <c r="MVF5" s="975"/>
      <c r="MVG5" s="975"/>
      <c r="MVH5" s="975"/>
      <c r="MVI5" s="975"/>
      <c r="MVJ5" s="975"/>
      <c r="MVK5" s="975"/>
      <c r="MVL5" s="975"/>
      <c r="MVM5" s="975"/>
      <c r="MVN5" s="975"/>
      <c r="MVO5" s="975"/>
      <c r="MVP5" s="975"/>
      <c r="MVQ5" s="975"/>
      <c r="MVR5" s="975"/>
      <c r="MVS5" s="975"/>
      <c r="MVT5" s="975"/>
      <c r="MVU5" s="975"/>
      <c r="MVV5" s="975"/>
      <c r="MVW5" s="975"/>
      <c r="MVX5" s="975"/>
      <c r="MVY5" s="975"/>
      <c r="MVZ5" s="975"/>
      <c r="MWA5" s="975"/>
      <c r="MWB5" s="975"/>
      <c r="MWC5" s="975"/>
      <c r="MWD5" s="975"/>
      <c r="MWE5" s="975"/>
      <c r="MWF5" s="975"/>
      <c r="MWG5" s="975"/>
      <c r="MWH5" s="975"/>
      <c r="MWI5" s="975"/>
      <c r="MWJ5" s="975"/>
      <c r="MWK5" s="975"/>
      <c r="MWL5" s="975"/>
      <c r="MWM5" s="975"/>
      <c r="MWN5" s="975"/>
      <c r="MWO5" s="975"/>
      <c r="MWP5" s="975"/>
      <c r="MWQ5" s="975"/>
      <c r="MWR5" s="975"/>
      <c r="MWS5" s="975"/>
      <c r="MWT5" s="975"/>
      <c r="MWU5" s="975"/>
      <c r="MWV5" s="975"/>
      <c r="MWW5" s="975"/>
      <c r="MWX5" s="975"/>
      <c r="MWY5" s="975"/>
      <c r="MWZ5" s="975"/>
      <c r="MXA5" s="975"/>
      <c r="MXB5" s="975"/>
      <c r="MXC5" s="975"/>
      <c r="MXD5" s="975"/>
      <c r="MXE5" s="975"/>
      <c r="MXF5" s="975"/>
      <c r="MXG5" s="975"/>
      <c r="MXH5" s="975"/>
      <c r="MXI5" s="975"/>
      <c r="MXJ5" s="975"/>
      <c r="MXK5" s="975"/>
      <c r="MXL5" s="975"/>
      <c r="MXM5" s="975"/>
      <c r="MXN5" s="975"/>
      <c r="MXO5" s="975"/>
      <c r="MXP5" s="975"/>
      <c r="MXQ5" s="975"/>
      <c r="MXR5" s="975"/>
      <c r="MXS5" s="975"/>
      <c r="MXT5" s="975"/>
      <c r="MXU5" s="975"/>
      <c r="MXV5" s="975"/>
      <c r="MXW5" s="975"/>
      <c r="MXX5" s="975"/>
      <c r="MXY5" s="975"/>
      <c r="MXZ5" s="975"/>
      <c r="MYA5" s="975"/>
      <c r="MYB5" s="975"/>
      <c r="MYC5" s="975"/>
      <c r="MYD5" s="975"/>
      <c r="MYE5" s="975"/>
      <c r="MYF5" s="975"/>
      <c r="MYG5" s="975"/>
      <c r="MYH5" s="975"/>
      <c r="MYI5" s="975"/>
      <c r="MYJ5" s="975"/>
      <c r="MYK5" s="975"/>
      <c r="MYL5" s="975"/>
      <c r="MYM5" s="975"/>
      <c r="MYN5" s="975"/>
      <c r="MYO5" s="975"/>
      <c r="MYP5" s="975"/>
      <c r="MYQ5" s="975"/>
      <c r="MYR5" s="975"/>
      <c r="MYS5" s="975"/>
      <c r="MYT5" s="975"/>
      <c r="MYU5" s="975"/>
      <c r="MYV5" s="975"/>
      <c r="MYW5" s="975"/>
      <c r="MYX5" s="975"/>
      <c r="MYY5" s="975"/>
      <c r="MYZ5" s="975"/>
      <c r="MZA5" s="975"/>
      <c r="MZB5" s="975"/>
      <c r="MZC5" s="975"/>
      <c r="MZD5" s="975"/>
      <c r="MZE5" s="975"/>
      <c r="MZF5" s="975"/>
      <c r="MZG5" s="975"/>
      <c r="MZH5" s="975"/>
      <c r="MZI5" s="975"/>
      <c r="MZJ5" s="975"/>
      <c r="MZK5" s="975"/>
      <c r="MZL5" s="975"/>
      <c r="MZM5" s="975"/>
      <c r="MZN5" s="975"/>
      <c r="MZO5" s="975"/>
      <c r="MZP5" s="975"/>
      <c r="MZQ5" s="975"/>
      <c r="MZR5" s="975"/>
      <c r="MZS5" s="975"/>
      <c r="MZT5" s="975"/>
      <c r="MZU5" s="975"/>
      <c r="MZV5" s="975"/>
      <c r="MZW5" s="975"/>
      <c r="MZX5" s="975"/>
      <c r="MZY5" s="975"/>
      <c r="MZZ5" s="975"/>
      <c r="NAA5" s="975"/>
      <c r="NAB5" s="975"/>
      <c r="NAC5" s="975"/>
      <c r="NAD5" s="975"/>
      <c r="NAE5" s="975"/>
      <c r="NAF5" s="975"/>
      <c r="NAG5" s="975"/>
      <c r="NAH5" s="975"/>
      <c r="NAI5" s="975"/>
      <c r="NAJ5" s="975"/>
      <c r="NAK5" s="975"/>
      <c r="NAL5" s="975"/>
      <c r="NAM5" s="975"/>
      <c r="NAN5" s="975"/>
      <c r="NAO5" s="975"/>
      <c r="NAP5" s="975"/>
      <c r="NAQ5" s="975"/>
      <c r="NAR5" s="975"/>
      <c r="NAS5" s="975"/>
      <c r="NAT5" s="975"/>
      <c r="NAU5" s="975"/>
      <c r="NAV5" s="975"/>
      <c r="NAW5" s="975"/>
      <c r="NAX5" s="975"/>
      <c r="NAY5" s="975"/>
      <c r="NAZ5" s="975"/>
      <c r="NBA5" s="975"/>
      <c r="NBB5" s="975"/>
      <c r="NBC5" s="975"/>
      <c r="NBD5" s="975"/>
      <c r="NBE5" s="975"/>
      <c r="NBF5" s="975"/>
      <c r="NBG5" s="975"/>
      <c r="NBH5" s="975"/>
      <c r="NBI5" s="975"/>
      <c r="NBJ5" s="975"/>
      <c r="NBK5" s="975"/>
      <c r="NBL5" s="975"/>
      <c r="NBM5" s="975"/>
      <c r="NBN5" s="975"/>
      <c r="NBO5" s="975"/>
      <c r="NBP5" s="975"/>
      <c r="NBQ5" s="975"/>
      <c r="NBR5" s="975"/>
      <c r="NBS5" s="975"/>
      <c r="NBT5" s="975"/>
      <c r="NBU5" s="975"/>
      <c r="NBV5" s="975"/>
      <c r="NBW5" s="975"/>
      <c r="NBX5" s="975"/>
      <c r="NBY5" s="975"/>
      <c r="NBZ5" s="975"/>
      <c r="NCA5" s="975"/>
      <c r="NCB5" s="975"/>
      <c r="NCC5" s="975"/>
      <c r="NCD5" s="975"/>
      <c r="NCE5" s="975"/>
      <c r="NCF5" s="975"/>
      <c r="NCG5" s="975"/>
      <c r="NCH5" s="975"/>
      <c r="NCI5" s="975"/>
      <c r="NCJ5" s="975"/>
      <c r="NCK5" s="975"/>
      <c r="NCL5" s="975"/>
      <c r="NCM5" s="975"/>
      <c r="NCN5" s="975"/>
      <c r="NCO5" s="975"/>
      <c r="NCP5" s="975"/>
      <c r="NCQ5" s="975"/>
      <c r="NCR5" s="975"/>
      <c r="NCS5" s="975"/>
      <c r="NCT5" s="975"/>
      <c r="NCU5" s="975"/>
      <c r="NCV5" s="975"/>
      <c r="NCW5" s="975"/>
      <c r="NCX5" s="975"/>
      <c r="NCY5" s="975"/>
      <c r="NCZ5" s="975"/>
      <c r="NDA5" s="975"/>
      <c r="NDB5" s="975"/>
      <c r="NDC5" s="975"/>
      <c r="NDD5" s="975"/>
      <c r="NDE5" s="975"/>
      <c r="NDF5" s="975"/>
      <c r="NDG5" s="975"/>
      <c r="NDH5" s="975"/>
      <c r="NDI5" s="975"/>
      <c r="NDJ5" s="975"/>
      <c r="NDK5" s="975"/>
      <c r="NDL5" s="975"/>
      <c r="NDM5" s="975"/>
      <c r="NDN5" s="975"/>
      <c r="NDO5" s="975"/>
      <c r="NDP5" s="975"/>
      <c r="NDQ5" s="975"/>
      <c r="NDR5" s="975"/>
      <c r="NDS5" s="975"/>
      <c r="NDT5" s="975"/>
      <c r="NDU5" s="975"/>
      <c r="NDV5" s="975"/>
      <c r="NDW5" s="975"/>
      <c r="NDX5" s="975"/>
      <c r="NDY5" s="975"/>
      <c r="NDZ5" s="975"/>
      <c r="NEA5" s="975"/>
      <c r="NEB5" s="975"/>
      <c r="NEC5" s="975"/>
      <c r="NED5" s="975"/>
      <c r="NEE5" s="975"/>
      <c r="NEF5" s="975"/>
      <c r="NEG5" s="975"/>
      <c r="NEH5" s="975"/>
      <c r="NEI5" s="975"/>
      <c r="NEJ5" s="975"/>
      <c r="NEK5" s="975"/>
      <c r="NEL5" s="975"/>
      <c r="NEM5" s="975"/>
      <c r="NEN5" s="975"/>
      <c r="NEO5" s="975"/>
      <c r="NEP5" s="975"/>
      <c r="NEQ5" s="975"/>
      <c r="NER5" s="975"/>
      <c r="NES5" s="975"/>
      <c r="NET5" s="975"/>
      <c r="NEU5" s="975"/>
      <c r="NEV5" s="975"/>
      <c r="NEW5" s="975"/>
      <c r="NEX5" s="975"/>
      <c r="NEY5" s="975"/>
      <c r="NEZ5" s="975"/>
      <c r="NFA5" s="975"/>
      <c r="NFB5" s="975"/>
      <c r="NFC5" s="975"/>
      <c r="NFD5" s="975"/>
      <c r="NFE5" s="975"/>
      <c r="NFF5" s="975"/>
      <c r="NFG5" s="975"/>
      <c r="NFH5" s="975"/>
      <c r="NFI5" s="975"/>
      <c r="NFJ5" s="975"/>
      <c r="NFK5" s="975"/>
      <c r="NFL5" s="975"/>
      <c r="NFM5" s="975"/>
      <c r="NFN5" s="975"/>
      <c r="NFO5" s="975"/>
      <c r="NFP5" s="975"/>
      <c r="NFQ5" s="975"/>
      <c r="NFR5" s="975"/>
      <c r="NFS5" s="975"/>
      <c r="NFT5" s="975"/>
      <c r="NFU5" s="975"/>
      <c r="NFV5" s="975"/>
      <c r="NFW5" s="975"/>
      <c r="NFX5" s="975"/>
      <c r="NFY5" s="975"/>
      <c r="NFZ5" s="975"/>
      <c r="NGA5" s="975"/>
      <c r="NGB5" s="975"/>
      <c r="NGC5" s="975"/>
      <c r="NGD5" s="975"/>
      <c r="NGE5" s="975"/>
      <c r="NGF5" s="975"/>
      <c r="NGG5" s="975"/>
      <c r="NGH5" s="975"/>
      <c r="NGI5" s="975"/>
      <c r="NGJ5" s="975"/>
      <c r="NGK5" s="975"/>
      <c r="NGL5" s="975"/>
      <c r="NGM5" s="975"/>
      <c r="NGN5" s="975"/>
      <c r="NGO5" s="975"/>
      <c r="NGP5" s="975"/>
      <c r="NGQ5" s="975"/>
      <c r="NGR5" s="975"/>
      <c r="NGS5" s="975"/>
      <c r="NGT5" s="975"/>
      <c r="NGU5" s="975"/>
      <c r="NGV5" s="975"/>
      <c r="NGW5" s="975"/>
      <c r="NGX5" s="975"/>
      <c r="NGY5" s="975"/>
      <c r="NGZ5" s="975"/>
      <c r="NHA5" s="975"/>
      <c r="NHB5" s="975"/>
      <c r="NHC5" s="975"/>
      <c r="NHD5" s="975"/>
      <c r="NHE5" s="975"/>
      <c r="NHF5" s="975"/>
      <c r="NHG5" s="975"/>
      <c r="NHH5" s="975"/>
      <c r="NHI5" s="975"/>
      <c r="NHJ5" s="975"/>
      <c r="NHK5" s="975"/>
      <c r="NHL5" s="975"/>
      <c r="NHM5" s="975"/>
      <c r="NHN5" s="975"/>
      <c r="NHO5" s="975"/>
      <c r="NHP5" s="975"/>
      <c r="NHQ5" s="975"/>
      <c r="NHR5" s="975"/>
      <c r="NHS5" s="975"/>
      <c r="NHT5" s="975"/>
      <c r="NHU5" s="975"/>
      <c r="NHV5" s="975"/>
      <c r="NHW5" s="975"/>
      <c r="NHX5" s="975"/>
      <c r="NHY5" s="975"/>
      <c r="NHZ5" s="975"/>
      <c r="NIA5" s="975"/>
      <c r="NIB5" s="975"/>
      <c r="NIC5" s="975"/>
      <c r="NID5" s="975"/>
      <c r="NIE5" s="975"/>
      <c r="NIF5" s="975"/>
      <c r="NIG5" s="975"/>
      <c r="NIH5" s="975"/>
      <c r="NII5" s="975"/>
      <c r="NIJ5" s="975"/>
      <c r="NIK5" s="975"/>
      <c r="NIL5" s="975"/>
      <c r="NIM5" s="975"/>
      <c r="NIN5" s="975"/>
      <c r="NIO5" s="975"/>
      <c r="NIP5" s="975"/>
      <c r="NIQ5" s="975"/>
      <c r="NIR5" s="975"/>
      <c r="NIS5" s="975"/>
      <c r="NIT5" s="975"/>
      <c r="NIU5" s="975"/>
      <c r="NIV5" s="975"/>
      <c r="NIW5" s="975"/>
      <c r="NIX5" s="975"/>
      <c r="NIY5" s="975"/>
      <c r="NIZ5" s="975"/>
      <c r="NJA5" s="975"/>
      <c r="NJB5" s="975"/>
      <c r="NJC5" s="975"/>
      <c r="NJD5" s="975"/>
      <c r="NJE5" s="975"/>
      <c r="NJF5" s="975"/>
      <c r="NJG5" s="975"/>
      <c r="NJH5" s="975"/>
      <c r="NJI5" s="975"/>
      <c r="NJJ5" s="975"/>
      <c r="NJK5" s="975"/>
      <c r="NJL5" s="975"/>
      <c r="NJM5" s="975"/>
      <c r="NJN5" s="975"/>
      <c r="NJO5" s="975"/>
      <c r="NJP5" s="975"/>
      <c r="NJQ5" s="975"/>
      <c r="NJR5" s="975"/>
      <c r="NJS5" s="975"/>
      <c r="NJT5" s="975"/>
      <c r="NJU5" s="975"/>
      <c r="NJV5" s="975"/>
      <c r="NJW5" s="975"/>
      <c r="NJX5" s="975"/>
      <c r="NJY5" s="975"/>
      <c r="NJZ5" s="975"/>
      <c r="NKA5" s="975"/>
      <c r="NKB5" s="975"/>
      <c r="NKC5" s="975"/>
      <c r="NKD5" s="975"/>
      <c r="NKE5" s="975"/>
      <c r="NKF5" s="975"/>
      <c r="NKG5" s="975"/>
      <c r="NKH5" s="975"/>
      <c r="NKI5" s="975"/>
      <c r="NKJ5" s="975"/>
      <c r="NKK5" s="975"/>
      <c r="NKL5" s="975"/>
      <c r="NKM5" s="975"/>
      <c r="NKN5" s="975"/>
      <c r="NKO5" s="975"/>
      <c r="NKP5" s="975"/>
      <c r="NKQ5" s="975"/>
      <c r="NKR5" s="975"/>
      <c r="NKS5" s="975"/>
      <c r="NKT5" s="975"/>
      <c r="NKU5" s="975"/>
      <c r="NKV5" s="975"/>
      <c r="NKW5" s="975"/>
      <c r="NKX5" s="975"/>
      <c r="NKY5" s="975"/>
      <c r="NKZ5" s="975"/>
      <c r="NLA5" s="975"/>
      <c r="NLB5" s="975"/>
      <c r="NLC5" s="975"/>
      <c r="NLD5" s="975"/>
      <c r="NLE5" s="975"/>
      <c r="NLF5" s="975"/>
      <c r="NLG5" s="975"/>
      <c r="NLH5" s="975"/>
      <c r="NLI5" s="975"/>
      <c r="NLJ5" s="975"/>
      <c r="NLK5" s="975"/>
      <c r="NLL5" s="975"/>
      <c r="NLM5" s="975"/>
      <c r="NLN5" s="975"/>
      <c r="NLO5" s="975"/>
      <c r="NLP5" s="975"/>
      <c r="NLQ5" s="975"/>
      <c r="NLR5" s="975"/>
      <c r="NLS5" s="975"/>
      <c r="NLT5" s="975"/>
      <c r="NLU5" s="975"/>
      <c r="NLV5" s="975"/>
      <c r="NLW5" s="975"/>
      <c r="NLX5" s="975"/>
      <c r="NLY5" s="975"/>
      <c r="NLZ5" s="975"/>
      <c r="NMA5" s="975"/>
      <c r="NMB5" s="975"/>
      <c r="NMC5" s="975"/>
      <c r="NMD5" s="975"/>
      <c r="NME5" s="975"/>
      <c r="NMF5" s="975"/>
      <c r="NMG5" s="975"/>
      <c r="NMH5" s="975"/>
      <c r="NMI5" s="975"/>
      <c r="NMJ5" s="975"/>
      <c r="NMK5" s="975"/>
      <c r="NML5" s="975"/>
      <c r="NMM5" s="975"/>
      <c r="NMN5" s="975"/>
      <c r="NMO5" s="975"/>
      <c r="NMP5" s="975"/>
      <c r="NMQ5" s="975"/>
      <c r="NMR5" s="975"/>
      <c r="NMS5" s="975"/>
      <c r="NMT5" s="975"/>
      <c r="NMU5" s="975"/>
      <c r="NMV5" s="975"/>
      <c r="NMW5" s="975"/>
      <c r="NMX5" s="975"/>
      <c r="NMY5" s="975"/>
      <c r="NMZ5" s="975"/>
      <c r="NNA5" s="975"/>
      <c r="NNB5" s="975"/>
      <c r="NNC5" s="975"/>
      <c r="NND5" s="975"/>
      <c r="NNE5" s="975"/>
      <c r="NNF5" s="975"/>
      <c r="NNG5" s="975"/>
      <c r="NNH5" s="975"/>
      <c r="NNI5" s="975"/>
      <c r="NNJ5" s="975"/>
      <c r="NNK5" s="975"/>
      <c r="NNL5" s="975"/>
      <c r="NNM5" s="975"/>
      <c r="NNN5" s="975"/>
      <c r="NNO5" s="975"/>
      <c r="NNP5" s="975"/>
      <c r="NNQ5" s="975"/>
      <c r="NNR5" s="975"/>
      <c r="NNS5" s="975"/>
      <c r="NNT5" s="975"/>
      <c r="NNU5" s="975"/>
      <c r="NNV5" s="975"/>
      <c r="NNW5" s="975"/>
      <c r="NNX5" s="975"/>
      <c r="NNY5" s="975"/>
      <c r="NNZ5" s="975"/>
      <c r="NOA5" s="975"/>
      <c r="NOB5" s="975"/>
      <c r="NOC5" s="975"/>
      <c r="NOD5" s="975"/>
      <c r="NOE5" s="975"/>
      <c r="NOF5" s="975"/>
      <c r="NOG5" s="975"/>
      <c r="NOH5" s="975"/>
      <c r="NOI5" s="975"/>
      <c r="NOJ5" s="975"/>
      <c r="NOK5" s="975"/>
      <c r="NOL5" s="975"/>
      <c r="NOM5" s="975"/>
      <c r="NON5" s="975"/>
      <c r="NOO5" s="975"/>
      <c r="NOP5" s="975"/>
      <c r="NOQ5" s="975"/>
      <c r="NOR5" s="975"/>
      <c r="NOS5" s="975"/>
      <c r="NOT5" s="975"/>
      <c r="NOU5" s="975"/>
      <c r="NOV5" s="975"/>
      <c r="NOW5" s="975"/>
      <c r="NOX5" s="975"/>
      <c r="NOY5" s="975"/>
      <c r="NOZ5" s="975"/>
      <c r="NPA5" s="975"/>
      <c r="NPB5" s="975"/>
      <c r="NPC5" s="975"/>
      <c r="NPD5" s="975"/>
      <c r="NPE5" s="975"/>
      <c r="NPF5" s="975"/>
      <c r="NPG5" s="975"/>
      <c r="NPH5" s="975"/>
      <c r="NPI5" s="975"/>
      <c r="NPJ5" s="975"/>
      <c r="NPK5" s="975"/>
      <c r="NPL5" s="975"/>
      <c r="NPM5" s="975"/>
      <c r="NPN5" s="975"/>
      <c r="NPO5" s="975"/>
      <c r="NPP5" s="975"/>
      <c r="NPQ5" s="975"/>
      <c r="NPR5" s="975"/>
      <c r="NPS5" s="975"/>
      <c r="NPT5" s="975"/>
      <c r="NPU5" s="975"/>
      <c r="NPV5" s="975"/>
      <c r="NPW5" s="975"/>
      <c r="NPX5" s="975"/>
      <c r="NPY5" s="975"/>
      <c r="NPZ5" s="975"/>
      <c r="NQA5" s="975"/>
      <c r="NQB5" s="975"/>
      <c r="NQC5" s="975"/>
      <c r="NQD5" s="975"/>
      <c r="NQE5" s="975"/>
      <c r="NQF5" s="975"/>
      <c r="NQG5" s="975"/>
      <c r="NQH5" s="975"/>
      <c r="NQI5" s="975"/>
      <c r="NQJ5" s="975"/>
      <c r="NQK5" s="975"/>
      <c r="NQL5" s="975"/>
      <c r="NQM5" s="975"/>
      <c r="NQN5" s="975"/>
      <c r="NQO5" s="975"/>
      <c r="NQP5" s="975"/>
      <c r="NQQ5" s="975"/>
      <c r="NQR5" s="975"/>
      <c r="NQS5" s="975"/>
      <c r="NQT5" s="975"/>
      <c r="NQU5" s="975"/>
      <c r="NQV5" s="975"/>
      <c r="NQW5" s="975"/>
      <c r="NQX5" s="975"/>
      <c r="NQY5" s="975"/>
      <c r="NQZ5" s="975"/>
      <c r="NRA5" s="975"/>
      <c r="NRB5" s="975"/>
      <c r="NRC5" s="975"/>
      <c r="NRD5" s="975"/>
      <c r="NRE5" s="975"/>
      <c r="NRF5" s="975"/>
      <c r="NRG5" s="975"/>
      <c r="NRH5" s="975"/>
      <c r="NRI5" s="975"/>
      <c r="NRJ5" s="975"/>
      <c r="NRK5" s="975"/>
      <c r="NRL5" s="975"/>
      <c r="NRM5" s="975"/>
      <c r="NRN5" s="975"/>
      <c r="NRO5" s="975"/>
      <c r="NRP5" s="975"/>
      <c r="NRQ5" s="975"/>
      <c r="NRR5" s="975"/>
      <c r="NRS5" s="975"/>
      <c r="NRT5" s="975"/>
      <c r="NRU5" s="975"/>
      <c r="NRV5" s="975"/>
      <c r="NRW5" s="975"/>
      <c r="NRX5" s="975"/>
      <c r="NRY5" s="975"/>
      <c r="NRZ5" s="975"/>
      <c r="NSA5" s="975"/>
      <c r="NSB5" s="975"/>
      <c r="NSC5" s="975"/>
      <c r="NSD5" s="975"/>
      <c r="NSE5" s="975"/>
      <c r="NSF5" s="975"/>
      <c r="NSG5" s="975"/>
      <c r="NSH5" s="975"/>
      <c r="NSI5" s="975"/>
      <c r="NSJ5" s="975"/>
      <c r="NSK5" s="975"/>
      <c r="NSL5" s="975"/>
      <c r="NSM5" s="975"/>
      <c r="NSN5" s="975"/>
      <c r="NSO5" s="975"/>
      <c r="NSP5" s="975"/>
      <c r="NSQ5" s="975"/>
      <c r="NSR5" s="975"/>
      <c r="NSS5" s="975"/>
      <c r="NST5" s="975"/>
      <c r="NSU5" s="975"/>
      <c r="NSV5" s="975"/>
      <c r="NSW5" s="975"/>
      <c r="NSX5" s="975"/>
      <c r="NSY5" s="975"/>
      <c r="NSZ5" s="975"/>
      <c r="NTA5" s="975"/>
      <c r="NTB5" s="975"/>
      <c r="NTC5" s="975"/>
      <c r="NTD5" s="975"/>
      <c r="NTE5" s="975"/>
      <c r="NTF5" s="975"/>
      <c r="NTG5" s="975"/>
      <c r="NTH5" s="975"/>
      <c r="NTI5" s="975"/>
      <c r="NTJ5" s="975"/>
      <c r="NTK5" s="975"/>
      <c r="NTL5" s="975"/>
      <c r="NTM5" s="975"/>
      <c r="NTN5" s="975"/>
      <c r="NTO5" s="975"/>
      <c r="NTP5" s="975"/>
      <c r="NTQ5" s="975"/>
      <c r="NTR5" s="975"/>
      <c r="NTS5" s="975"/>
      <c r="NTT5" s="975"/>
      <c r="NTU5" s="975"/>
      <c r="NTV5" s="975"/>
      <c r="NTW5" s="975"/>
      <c r="NTX5" s="975"/>
      <c r="NTY5" s="975"/>
      <c r="NTZ5" s="975"/>
      <c r="NUA5" s="975"/>
      <c r="NUB5" s="975"/>
      <c r="NUC5" s="975"/>
      <c r="NUD5" s="975"/>
      <c r="NUE5" s="975"/>
      <c r="NUF5" s="975"/>
      <c r="NUG5" s="975"/>
      <c r="NUH5" s="975"/>
      <c r="NUI5" s="975"/>
      <c r="NUJ5" s="975"/>
      <c r="NUK5" s="975"/>
      <c r="NUL5" s="975"/>
      <c r="NUM5" s="975"/>
      <c r="NUN5" s="975"/>
      <c r="NUO5" s="975"/>
      <c r="NUP5" s="975"/>
      <c r="NUQ5" s="975"/>
      <c r="NUR5" s="975"/>
      <c r="NUS5" s="975"/>
      <c r="NUT5" s="975"/>
      <c r="NUU5" s="975"/>
      <c r="NUV5" s="975"/>
      <c r="NUW5" s="975"/>
      <c r="NUX5" s="975"/>
      <c r="NUY5" s="975"/>
      <c r="NUZ5" s="975"/>
      <c r="NVA5" s="975"/>
      <c r="NVB5" s="975"/>
      <c r="NVC5" s="975"/>
      <c r="NVD5" s="975"/>
      <c r="NVE5" s="975"/>
      <c r="NVF5" s="975"/>
      <c r="NVG5" s="975"/>
      <c r="NVH5" s="975"/>
      <c r="NVI5" s="975"/>
      <c r="NVJ5" s="975"/>
      <c r="NVK5" s="975"/>
      <c r="NVL5" s="975"/>
      <c r="NVM5" s="975"/>
      <c r="NVN5" s="975"/>
      <c r="NVO5" s="975"/>
      <c r="NVP5" s="975"/>
      <c r="NVQ5" s="975"/>
      <c r="NVR5" s="975"/>
      <c r="NVS5" s="975"/>
      <c r="NVT5" s="975"/>
      <c r="NVU5" s="975"/>
      <c r="NVV5" s="975"/>
      <c r="NVW5" s="975"/>
      <c r="NVX5" s="975"/>
      <c r="NVY5" s="975"/>
      <c r="NVZ5" s="975"/>
      <c r="NWA5" s="975"/>
      <c r="NWB5" s="975"/>
      <c r="NWC5" s="975"/>
      <c r="NWD5" s="975"/>
      <c r="NWE5" s="975"/>
      <c r="NWF5" s="975"/>
      <c r="NWG5" s="975"/>
      <c r="NWH5" s="975"/>
      <c r="NWI5" s="975"/>
      <c r="NWJ5" s="975"/>
      <c r="NWK5" s="975"/>
      <c r="NWL5" s="975"/>
      <c r="NWM5" s="975"/>
      <c r="NWN5" s="975"/>
      <c r="NWO5" s="975"/>
      <c r="NWP5" s="975"/>
      <c r="NWQ5" s="975"/>
      <c r="NWR5" s="975"/>
      <c r="NWS5" s="975"/>
      <c r="NWT5" s="975"/>
      <c r="NWU5" s="975"/>
      <c r="NWV5" s="975"/>
      <c r="NWW5" s="975"/>
      <c r="NWX5" s="975"/>
      <c r="NWY5" s="975"/>
      <c r="NWZ5" s="975"/>
      <c r="NXA5" s="975"/>
      <c r="NXB5" s="975"/>
      <c r="NXC5" s="975"/>
      <c r="NXD5" s="975"/>
      <c r="NXE5" s="975"/>
      <c r="NXF5" s="975"/>
      <c r="NXG5" s="975"/>
      <c r="NXH5" s="975"/>
      <c r="NXI5" s="975"/>
      <c r="NXJ5" s="975"/>
      <c r="NXK5" s="975"/>
      <c r="NXL5" s="975"/>
      <c r="NXM5" s="975"/>
      <c r="NXN5" s="975"/>
      <c r="NXO5" s="975"/>
      <c r="NXP5" s="975"/>
      <c r="NXQ5" s="975"/>
      <c r="NXR5" s="975"/>
      <c r="NXS5" s="975"/>
      <c r="NXT5" s="975"/>
      <c r="NXU5" s="975"/>
      <c r="NXV5" s="975"/>
      <c r="NXW5" s="975"/>
      <c r="NXX5" s="975"/>
      <c r="NXY5" s="975"/>
      <c r="NXZ5" s="975"/>
      <c r="NYA5" s="975"/>
      <c r="NYB5" s="975"/>
      <c r="NYC5" s="975"/>
      <c r="NYD5" s="975"/>
      <c r="NYE5" s="975"/>
      <c r="NYF5" s="975"/>
      <c r="NYG5" s="975"/>
      <c r="NYH5" s="975"/>
      <c r="NYI5" s="975"/>
      <c r="NYJ5" s="975"/>
      <c r="NYK5" s="975"/>
      <c r="NYL5" s="975"/>
      <c r="NYM5" s="975"/>
      <c r="NYN5" s="975"/>
      <c r="NYO5" s="975"/>
      <c r="NYP5" s="975"/>
      <c r="NYQ5" s="975"/>
      <c r="NYR5" s="975"/>
      <c r="NYS5" s="975"/>
      <c r="NYT5" s="975"/>
      <c r="NYU5" s="975"/>
      <c r="NYV5" s="975"/>
      <c r="NYW5" s="975"/>
      <c r="NYX5" s="975"/>
      <c r="NYY5" s="975"/>
      <c r="NYZ5" s="975"/>
      <c r="NZA5" s="975"/>
      <c r="NZB5" s="975"/>
      <c r="NZC5" s="975"/>
      <c r="NZD5" s="975"/>
      <c r="NZE5" s="975"/>
      <c r="NZF5" s="975"/>
      <c r="NZG5" s="975"/>
      <c r="NZH5" s="975"/>
      <c r="NZI5" s="975"/>
      <c r="NZJ5" s="975"/>
      <c r="NZK5" s="975"/>
      <c r="NZL5" s="975"/>
      <c r="NZM5" s="975"/>
      <c r="NZN5" s="975"/>
      <c r="NZO5" s="975"/>
      <c r="NZP5" s="975"/>
      <c r="NZQ5" s="975"/>
      <c r="NZR5" s="975"/>
      <c r="NZS5" s="975"/>
      <c r="NZT5" s="975"/>
      <c r="NZU5" s="975"/>
      <c r="NZV5" s="975"/>
      <c r="NZW5" s="975"/>
      <c r="NZX5" s="975"/>
      <c r="NZY5" s="975"/>
      <c r="NZZ5" s="975"/>
      <c r="OAA5" s="975"/>
      <c r="OAB5" s="975"/>
      <c r="OAC5" s="975"/>
      <c r="OAD5" s="975"/>
      <c r="OAE5" s="975"/>
      <c r="OAF5" s="975"/>
      <c r="OAG5" s="975"/>
      <c r="OAH5" s="975"/>
      <c r="OAI5" s="975"/>
      <c r="OAJ5" s="975"/>
      <c r="OAK5" s="975"/>
      <c r="OAL5" s="975"/>
      <c r="OAM5" s="975"/>
      <c r="OAN5" s="975"/>
      <c r="OAO5" s="975"/>
      <c r="OAP5" s="975"/>
      <c r="OAQ5" s="975"/>
      <c r="OAR5" s="975"/>
      <c r="OAS5" s="975"/>
      <c r="OAT5" s="975"/>
      <c r="OAU5" s="975"/>
      <c r="OAV5" s="975"/>
      <c r="OAW5" s="975"/>
      <c r="OAX5" s="975"/>
      <c r="OAY5" s="975"/>
      <c r="OAZ5" s="975"/>
      <c r="OBA5" s="975"/>
      <c r="OBB5" s="975"/>
      <c r="OBC5" s="975"/>
      <c r="OBD5" s="975"/>
      <c r="OBE5" s="975"/>
      <c r="OBF5" s="975"/>
      <c r="OBG5" s="975"/>
      <c r="OBH5" s="975"/>
      <c r="OBI5" s="975"/>
      <c r="OBJ5" s="975"/>
      <c r="OBK5" s="975"/>
      <c r="OBL5" s="975"/>
      <c r="OBM5" s="975"/>
      <c r="OBN5" s="975"/>
      <c r="OBO5" s="975"/>
      <c r="OBP5" s="975"/>
      <c r="OBQ5" s="975"/>
      <c r="OBR5" s="975"/>
      <c r="OBS5" s="975"/>
      <c r="OBT5" s="975"/>
      <c r="OBU5" s="975"/>
      <c r="OBV5" s="975"/>
      <c r="OBW5" s="975"/>
      <c r="OBX5" s="975"/>
      <c r="OBY5" s="975"/>
      <c r="OBZ5" s="975"/>
      <c r="OCA5" s="975"/>
      <c r="OCB5" s="975"/>
      <c r="OCC5" s="975"/>
      <c r="OCD5" s="975"/>
      <c r="OCE5" s="975"/>
      <c r="OCF5" s="975"/>
      <c r="OCG5" s="975"/>
      <c r="OCH5" s="975"/>
      <c r="OCI5" s="975"/>
      <c r="OCJ5" s="975"/>
      <c r="OCK5" s="975"/>
      <c r="OCL5" s="975"/>
      <c r="OCM5" s="975"/>
      <c r="OCN5" s="975"/>
      <c r="OCO5" s="975"/>
      <c r="OCP5" s="975"/>
      <c r="OCQ5" s="975"/>
      <c r="OCR5" s="975"/>
      <c r="OCS5" s="975"/>
      <c r="OCT5" s="975"/>
      <c r="OCU5" s="975"/>
      <c r="OCV5" s="975"/>
      <c r="OCW5" s="975"/>
      <c r="OCX5" s="975"/>
      <c r="OCY5" s="975"/>
      <c r="OCZ5" s="975"/>
      <c r="ODA5" s="975"/>
      <c r="ODB5" s="975"/>
      <c r="ODC5" s="975"/>
      <c r="ODD5" s="975"/>
      <c r="ODE5" s="975"/>
      <c r="ODF5" s="975"/>
      <c r="ODG5" s="975"/>
      <c r="ODH5" s="975"/>
      <c r="ODI5" s="975"/>
      <c r="ODJ5" s="975"/>
      <c r="ODK5" s="975"/>
      <c r="ODL5" s="975"/>
      <c r="ODM5" s="975"/>
      <c r="ODN5" s="975"/>
      <c r="ODO5" s="975"/>
      <c r="ODP5" s="975"/>
      <c r="ODQ5" s="975"/>
      <c r="ODR5" s="975"/>
      <c r="ODS5" s="975"/>
      <c r="ODT5" s="975"/>
      <c r="ODU5" s="975"/>
      <c r="ODV5" s="975"/>
      <c r="ODW5" s="975"/>
      <c r="ODX5" s="975"/>
      <c r="ODY5" s="975"/>
      <c r="ODZ5" s="975"/>
      <c r="OEA5" s="975"/>
      <c r="OEB5" s="975"/>
      <c r="OEC5" s="975"/>
      <c r="OED5" s="975"/>
      <c r="OEE5" s="975"/>
      <c r="OEF5" s="975"/>
      <c r="OEG5" s="975"/>
      <c r="OEH5" s="975"/>
      <c r="OEI5" s="975"/>
      <c r="OEJ5" s="975"/>
      <c r="OEK5" s="975"/>
      <c r="OEL5" s="975"/>
      <c r="OEM5" s="975"/>
      <c r="OEN5" s="975"/>
      <c r="OEO5" s="975"/>
      <c r="OEP5" s="975"/>
      <c r="OEQ5" s="975"/>
      <c r="OER5" s="975"/>
      <c r="OES5" s="975"/>
      <c r="OET5" s="975"/>
      <c r="OEU5" s="975"/>
      <c r="OEV5" s="975"/>
      <c r="OEW5" s="975"/>
      <c r="OEX5" s="975"/>
      <c r="OEY5" s="975"/>
      <c r="OEZ5" s="975"/>
      <c r="OFA5" s="975"/>
      <c r="OFB5" s="975"/>
      <c r="OFC5" s="975"/>
      <c r="OFD5" s="975"/>
      <c r="OFE5" s="975"/>
      <c r="OFF5" s="975"/>
      <c r="OFG5" s="975"/>
      <c r="OFH5" s="975"/>
      <c r="OFI5" s="975"/>
      <c r="OFJ5" s="975"/>
      <c r="OFK5" s="975"/>
      <c r="OFL5" s="975"/>
      <c r="OFM5" s="975"/>
      <c r="OFN5" s="975"/>
      <c r="OFO5" s="975"/>
      <c r="OFP5" s="975"/>
      <c r="OFQ5" s="975"/>
      <c r="OFR5" s="975"/>
      <c r="OFS5" s="975"/>
      <c r="OFT5" s="975"/>
      <c r="OFU5" s="975"/>
      <c r="OFV5" s="975"/>
      <c r="OFW5" s="975"/>
      <c r="OFX5" s="975"/>
      <c r="OFY5" s="975"/>
      <c r="OFZ5" s="975"/>
      <c r="OGA5" s="975"/>
      <c r="OGB5" s="975"/>
      <c r="OGC5" s="975"/>
      <c r="OGD5" s="975"/>
      <c r="OGE5" s="975"/>
      <c r="OGF5" s="975"/>
      <c r="OGG5" s="975"/>
      <c r="OGH5" s="975"/>
      <c r="OGI5" s="975"/>
      <c r="OGJ5" s="975"/>
      <c r="OGK5" s="975"/>
      <c r="OGL5" s="975"/>
      <c r="OGM5" s="975"/>
      <c r="OGN5" s="975"/>
      <c r="OGO5" s="975"/>
      <c r="OGP5" s="975"/>
      <c r="OGQ5" s="975"/>
      <c r="OGR5" s="975"/>
      <c r="OGS5" s="975"/>
      <c r="OGT5" s="975"/>
      <c r="OGU5" s="975"/>
      <c r="OGV5" s="975"/>
      <c r="OGW5" s="975"/>
      <c r="OGX5" s="975"/>
      <c r="OGY5" s="975"/>
      <c r="OGZ5" s="975"/>
      <c r="OHA5" s="975"/>
      <c r="OHB5" s="975"/>
      <c r="OHC5" s="975"/>
      <c r="OHD5" s="975"/>
      <c r="OHE5" s="975"/>
      <c r="OHF5" s="975"/>
      <c r="OHG5" s="975"/>
      <c r="OHH5" s="975"/>
      <c r="OHI5" s="975"/>
      <c r="OHJ5" s="975"/>
      <c r="OHK5" s="975"/>
      <c r="OHL5" s="975"/>
      <c r="OHM5" s="975"/>
      <c r="OHN5" s="975"/>
      <c r="OHO5" s="975"/>
      <c r="OHP5" s="975"/>
      <c r="OHQ5" s="975"/>
      <c r="OHR5" s="975"/>
      <c r="OHS5" s="975"/>
      <c r="OHT5" s="975"/>
      <c r="OHU5" s="975"/>
      <c r="OHV5" s="975"/>
      <c r="OHW5" s="975"/>
      <c r="OHX5" s="975"/>
      <c r="OHY5" s="975"/>
      <c r="OHZ5" s="975"/>
      <c r="OIA5" s="975"/>
      <c r="OIB5" s="975"/>
      <c r="OIC5" s="975"/>
      <c r="OID5" s="975"/>
      <c r="OIE5" s="975"/>
      <c r="OIF5" s="975"/>
      <c r="OIG5" s="975"/>
      <c r="OIH5" s="975"/>
      <c r="OII5" s="975"/>
      <c r="OIJ5" s="975"/>
      <c r="OIK5" s="975"/>
      <c r="OIL5" s="975"/>
      <c r="OIM5" s="975"/>
      <c r="OIN5" s="975"/>
      <c r="OIO5" s="975"/>
      <c r="OIP5" s="975"/>
      <c r="OIQ5" s="975"/>
      <c r="OIR5" s="975"/>
      <c r="OIS5" s="975"/>
      <c r="OIT5" s="975"/>
      <c r="OIU5" s="975"/>
      <c r="OIV5" s="975"/>
      <c r="OIW5" s="975"/>
      <c r="OIX5" s="975"/>
      <c r="OIY5" s="975"/>
      <c r="OIZ5" s="975"/>
      <c r="OJA5" s="975"/>
      <c r="OJB5" s="975"/>
      <c r="OJC5" s="975"/>
      <c r="OJD5" s="975"/>
      <c r="OJE5" s="975"/>
      <c r="OJF5" s="975"/>
      <c r="OJG5" s="975"/>
      <c r="OJH5" s="975"/>
      <c r="OJI5" s="975"/>
      <c r="OJJ5" s="975"/>
      <c r="OJK5" s="975"/>
      <c r="OJL5" s="975"/>
      <c r="OJM5" s="975"/>
      <c r="OJN5" s="975"/>
      <c r="OJO5" s="975"/>
      <c r="OJP5" s="975"/>
      <c r="OJQ5" s="975"/>
      <c r="OJR5" s="975"/>
      <c r="OJS5" s="975"/>
      <c r="OJT5" s="975"/>
      <c r="OJU5" s="975"/>
      <c r="OJV5" s="975"/>
      <c r="OJW5" s="975"/>
      <c r="OJX5" s="975"/>
      <c r="OJY5" s="975"/>
      <c r="OJZ5" s="975"/>
      <c r="OKA5" s="975"/>
      <c r="OKB5" s="975"/>
      <c r="OKC5" s="975"/>
      <c r="OKD5" s="975"/>
      <c r="OKE5" s="975"/>
      <c r="OKF5" s="975"/>
      <c r="OKG5" s="975"/>
      <c r="OKH5" s="975"/>
      <c r="OKI5" s="975"/>
      <c r="OKJ5" s="975"/>
      <c r="OKK5" s="975"/>
      <c r="OKL5" s="975"/>
      <c r="OKM5" s="975"/>
      <c r="OKN5" s="975"/>
      <c r="OKO5" s="975"/>
      <c r="OKP5" s="975"/>
      <c r="OKQ5" s="975"/>
      <c r="OKR5" s="975"/>
      <c r="OKS5" s="975"/>
      <c r="OKT5" s="975"/>
      <c r="OKU5" s="975"/>
      <c r="OKV5" s="975"/>
      <c r="OKW5" s="975"/>
      <c r="OKX5" s="975"/>
      <c r="OKY5" s="975"/>
      <c r="OKZ5" s="975"/>
      <c r="OLA5" s="975"/>
      <c r="OLB5" s="975"/>
      <c r="OLC5" s="975"/>
      <c r="OLD5" s="975"/>
      <c r="OLE5" s="975"/>
      <c r="OLF5" s="975"/>
      <c r="OLG5" s="975"/>
      <c r="OLH5" s="975"/>
      <c r="OLI5" s="975"/>
      <c r="OLJ5" s="975"/>
      <c r="OLK5" s="975"/>
      <c r="OLL5" s="975"/>
      <c r="OLM5" s="975"/>
      <c r="OLN5" s="975"/>
      <c r="OLO5" s="975"/>
      <c r="OLP5" s="975"/>
      <c r="OLQ5" s="975"/>
      <c r="OLR5" s="975"/>
      <c r="OLS5" s="975"/>
      <c r="OLT5" s="975"/>
      <c r="OLU5" s="975"/>
      <c r="OLV5" s="975"/>
      <c r="OLW5" s="975"/>
      <c r="OLX5" s="975"/>
      <c r="OLY5" s="975"/>
      <c r="OLZ5" s="975"/>
      <c r="OMA5" s="975"/>
      <c r="OMB5" s="975"/>
      <c r="OMC5" s="975"/>
      <c r="OMD5" s="975"/>
      <c r="OME5" s="975"/>
      <c r="OMF5" s="975"/>
      <c r="OMG5" s="975"/>
      <c r="OMH5" s="975"/>
      <c r="OMI5" s="975"/>
      <c r="OMJ5" s="975"/>
      <c r="OMK5" s="975"/>
      <c r="OML5" s="975"/>
      <c r="OMM5" s="975"/>
      <c r="OMN5" s="975"/>
      <c r="OMO5" s="975"/>
      <c r="OMP5" s="975"/>
      <c r="OMQ5" s="975"/>
      <c r="OMR5" s="975"/>
      <c r="OMS5" s="975"/>
      <c r="OMT5" s="975"/>
      <c r="OMU5" s="975"/>
      <c r="OMV5" s="975"/>
      <c r="OMW5" s="975"/>
      <c r="OMX5" s="975"/>
      <c r="OMY5" s="975"/>
      <c r="OMZ5" s="975"/>
      <c r="ONA5" s="975"/>
      <c r="ONB5" s="975"/>
      <c r="ONC5" s="975"/>
      <c r="OND5" s="975"/>
      <c r="ONE5" s="975"/>
      <c r="ONF5" s="975"/>
      <c r="ONG5" s="975"/>
      <c r="ONH5" s="975"/>
      <c r="ONI5" s="975"/>
      <c r="ONJ5" s="975"/>
      <c r="ONK5" s="975"/>
      <c r="ONL5" s="975"/>
      <c r="ONM5" s="975"/>
      <c r="ONN5" s="975"/>
      <c r="ONO5" s="975"/>
      <c r="ONP5" s="975"/>
      <c r="ONQ5" s="975"/>
      <c r="ONR5" s="975"/>
      <c r="ONS5" s="975"/>
      <c r="ONT5" s="975"/>
      <c r="ONU5" s="975"/>
      <c r="ONV5" s="975"/>
      <c r="ONW5" s="975"/>
      <c r="ONX5" s="975"/>
      <c r="ONY5" s="975"/>
      <c r="ONZ5" s="975"/>
      <c r="OOA5" s="975"/>
      <c r="OOB5" s="975"/>
      <c r="OOC5" s="975"/>
      <c r="OOD5" s="975"/>
      <c r="OOE5" s="975"/>
      <c r="OOF5" s="975"/>
      <c r="OOG5" s="975"/>
      <c r="OOH5" s="975"/>
      <c r="OOI5" s="975"/>
      <c r="OOJ5" s="975"/>
      <c r="OOK5" s="975"/>
      <c r="OOL5" s="975"/>
      <c r="OOM5" s="975"/>
      <c r="OON5" s="975"/>
      <c r="OOO5" s="975"/>
      <c r="OOP5" s="975"/>
      <c r="OOQ5" s="975"/>
      <c r="OOR5" s="975"/>
      <c r="OOS5" s="975"/>
      <c r="OOT5" s="975"/>
      <c r="OOU5" s="975"/>
      <c r="OOV5" s="975"/>
      <c r="OOW5" s="975"/>
      <c r="OOX5" s="975"/>
      <c r="OOY5" s="975"/>
      <c r="OOZ5" s="975"/>
      <c r="OPA5" s="975"/>
      <c r="OPB5" s="975"/>
      <c r="OPC5" s="975"/>
      <c r="OPD5" s="975"/>
      <c r="OPE5" s="975"/>
      <c r="OPF5" s="975"/>
      <c r="OPG5" s="975"/>
      <c r="OPH5" s="975"/>
      <c r="OPI5" s="975"/>
      <c r="OPJ5" s="975"/>
      <c r="OPK5" s="975"/>
      <c r="OPL5" s="975"/>
      <c r="OPM5" s="975"/>
      <c r="OPN5" s="975"/>
      <c r="OPO5" s="975"/>
      <c r="OPP5" s="975"/>
      <c r="OPQ5" s="975"/>
      <c r="OPR5" s="975"/>
      <c r="OPS5" s="975"/>
      <c r="OPT5" s="975"/>
      <c r="OPU5" s="975"/>
      <c r="OPV5" s="975"/>
      <c r="OPW5" s="975"/>
      <c r="OPX5" s="975"/>
      <c r="OPY5" s="975"/>
      <c r="OPZ5" s="975"/>
      <c r="OQA5" s="975"/>
      <c r="OQB5" s="975"/>
      <c r="OQC5" s="975"/>
      <c r="OQD5" s="975"/>
      <c r="OQE5" s="975"/>
      <c r="OQF5" s="975"/>
      <c r="OQG5" s="975"/>
      <c r="OQH5" s="975"/>
      <c r="OQI5" s="975"/>
      <c r="OQJ5" s="975"/>
      <c r="OQK5" s="975"/>
      <c r="OQL5" s="975"/>
      <c r="OQM5" s="975"/>
      <c r="OQN5" s="975"/>
      <c r="OQO5" s="975"/>
      <c r="OQP5" s="975"/>
      <c r="OQQ5" s="975"/>
      <c r="OQR5" s="975"/>
      <c r="OQS5" s="975"/>
      <c r="OQT5" s="975"/>
      <c r="OQU5" s="975"/>
      <c r="OQV5" s="975"/>
      <c r="OQW5" s="975"/>
      <c r="OQX5" s="975"/>
      <c r="OQY5" s="975"/>
      <c r="OQZ5" s="975"/>
      <c r="ORA5" s="975"/>
      <c r="ORB5" s="975"/>
      <c r="ORC5" s="975"/>
      <c r="ORD5" s="975"/>
      <c r="ORE5" s="975"/>
      <c r="ORF5" s="975"/>
      <c r="ORG5" s="975"/>
      <c r="ORH5" s="975"/>
      <c r="ORI5" s="975"/>
      <c r="ORJ5" s="975"/>
      <c r="ORK5" s="975"/>
      <c r="ORL5" s="975"/>
      <c r="ORM5" s="975"/>
      <c r="ORN5" s="975"/>
      <c r="ORO5" s="975"/>
      <c r="ORP5" s="975"/>
      <c r="ORQ5" s="975"/>
      <c r="ORR5" s="975"/>
      <c r="ORS5" s="975"/>
      <c r="ORT5" s="975"/>
      <c r="ORU5" s="975"/>
      <c r="ORV5" s="975"/>
      <c r="ORW5" s="975"/>
      <c r="ORX5" s="975"/>
      <c r="ORY5" s="975"/>
      <c r="ORZ5" s="975"/>
      <c r="OSA5" s="975"/>
      <c r="OSB5" s="975"/>
      <c r="OSC5" s="975"/>
      <c r="OSD5" s="975"/>
      <c r="OSE5" s="975"/>
      <c r="OSF5" s="975"/>
      <c r="OSG5" s="975"/>
      <c r="OSH5" s="975"/>
      <c r="OSI5" s="975"/>
      <c r="OSJ5" s="975"/>
      <c r="OSK5" s="975"/>
      <c r="OSL5" s="975"/>
      <c r="OSM5" s="975"/>
      <c r="OSN5" s="975"/>
      <c r="OSO5" s="975"/>
      <c r="OSP5" s="975"/>
      <c r="OSQ5" s="975"/>
      <c r="OSR5" s="975"/>
      <c r="OSS5" s="975"/>
      <c r="OST5" s="975"/>
      <c r="OSU5" s="975"/>
      <c r="OSV5" s="975"/>
      <c r="OSW5" s="975"/>
      <c r="OSX5" s="975"/>
      <c r="OSY5" s="975"/>
      <c r="OSZ5" s="975"/>
      <c r="OTA5" s="975"/>
      <c r="OTB5" s="975"/>
      <c r="OTC5" s="975"/>
      <c r="OTD5" s="975"/>
      <c r="OTE5" s="975"/>
      <c r="OTF5" s="975"/>
      <c r="OTG5" s="975"/>
      <c r="OTH5" s="975"/>
      <c r="OTI5" s="975"/>
      <c r="OTJ5" s="975"/>
      <c r="OTK5" s="975"/>
      <c r="OTL5" s="975"/>
      <c r="OTM5" s="975"/>
      <c r="OTN5" s="975"/>
      <c r="OTO5" s="975"/>
      <c r="OTP5" s="975"/>
      <c r="OTQ5" s="975"/>
      <c r="OTR5" s="975"/>
      <c r="OTS5" s="975"/>
      <c r="OTT5" s="975"/>
      <c r="OTU5" s="975"/>
      <c r="OTV5" s="975"/>
      <c r="OTW5" s="975"/>
      <c r="OTX5" s="975"/>
      <c r="OTY5" s="975"/>
      <c r="OTZ5" s="975"/>
      <c r="OUA5" s="975"/>
      <c r="OUB5" s="975"/>
      <c r="OUC5" s="975"/>
      <c r="OUD5" s="975"/>
      <c r="OUE5" s="975"/>
      <c r="OUF5" s="975"/>
      <c r="OUG5" s="975"/>
      <c r="OUH5" s="975"/>
      <c r="OUI5" s="975"/>
      <c r="OUJ5" s="975"/>
      <c r="OUK5" s="975"/>
      <c r="OUL5" s="975"/>
      <c r="OUM5" s="975"/>
      <c r="OUN5" s="975"/>
      <c r="OUO5" s="975"/>
      <c r="OUP5" s="975"/>
      <c r="OUQ5" s="975"/>
      <c r="OUR5" s="975"/>
      <c r="OUS5" s="975"/>
      <c r="OUT5" s="975"/>
      <c r="OUU5" s="975"/>
      <c r="OUV5" s="975"/>
      <c r="OUW5" s="975"/>
      <c r="OUX5" s="975"/>
      <c r="OUY5" s="975"/>
      <c r="OUZ5" s="975"/>
      <c r="OVA5" s="975"/>
      <c r="OVB5" s="975"/>
      <c r="OVC5" s="975"/>
      <c r="OVD5" s="975"/>
      <c r="OVE5" s="975"/>
      <c r="OVF5" s="975"/>
      <c r="OVG5" s="975"/>
      <c r="OVH5" s="975"/>
      <c r="OVI5" s="975"/>
      <c r="OVJ5" s="975"/>
      <c r="OVK5" s="975"/>
      <c r="OVL5" s="975"/>
      <c r="OVM5" s="975"/>
      <c r="OVN5" s="975"/>
      <c r="OVO5" s="975"/>
      <c r="OVP5" s="975"/>
      <c r="OVQ5" s="975"/>
      <c r="OVR5" s="975"/>
      <c r="OVS5" s="975"/>
      <c r="OVT5" s="975"/>
      <c r="OVU5" s="975"/>
      <c r="OVV5" s="975"/>
      <c r="OVW5" s="975"/>
      <c r="OVX5" s="975"/>
      <c r="OVY5" s="975"/>
      <c r="OVZ5" s="975"/>
      <c r="OWA5" s="975"/>
      <c r="OWB5" s="975"/>
      <c r="OWC5" s="975"/>
      <c r="OWD5" s="975"/>
      <c r="OWE5" s="975"/>
      <c r="OWF5" s="975"/>
      <c r="OWG5" s="975"/>
      <c r="OWH5" s="975"/>
      <c r="OWI5" s="975"/>
      <c r="OWJ5" s="975"/>
      <c r="OWK5" s="975"/>
      <c r="OWL5" s="975"/>
      <c r="OWM5" s="975"/>
      <c r="OWN5" s="975"/>
      <c r="OWO5" s="975"/>
      <c r="OWP5" s="975"/>
      <c r="OWQ5" s="975"/>
      <c r="OWR5" s="975"/>
      <c r="OWS5" s="975"/>
      <c r="OWT5" s="975"/>
      <c r="OWU5" s="975"/>
      <c r="OWV5" s="975"/>
      <c r="OWW5" s="975"/>
      <c r="OWX5" s="975"/>
      <c r="OWY5" s="975"/>
      <c r="OWZ5" s="975"/>
      <c r="OXA5" s="975"/>
      <c r="OXB5" s="975"/>
      <c r="OXC5" s="975"/>
      <c r="OXD5" s="975"/>
      <c r="OXE5" s="975"/>
      <c r="OXF5" s="975"/>
      <c r="OXG5" s="975"/>
      <c r="OXH5" s="975"/>
      <c r="OXI5" s="975"/>
      <c r="OXJ5" s="975"/>
      <c r="OXK5" s="975"/>
      <c r="OXL5" s="975"/>
      <c r="OXM5" s="975"/>
      <c r="OXN5" s="975"/>
      <c r="OXO5" s="975"/>
      <c r="OXP5" s="975"/>
      <c r="OXQ5" s="975"/>
      <c r="OXR5" s="975"/>
      <c r="OXS5" s="975"/>
      <c r="OXT5" s="975"/>
      <c r="OXU5" s="975"/>
      <c r="OXV5" s="975"/>
      <c r="OXW5" s="975"/>
      <c r="OXX5" s="975"/>
      <c r="OXY5" s="975"/>
      <c r="OXZ5" s="975"/>
      <c r="OYA5" s="975"/>
      <c r="OYB5" s="975"/>
      <c r="OYC5" s="975"/>
      <c r="OYD5" s="975"/>
      <c r="OYE5" s="975"/>
      <c r="OYF5" s="975"/>
      <c r="OYG5" s="975"/>
      <c r="OYH5" s="975"/>
      <c r="OYI5" s="975"/>
      <c r="OYJ5" s="975"/>
      <c r="OYK5" s="975"/>
      <c r="OYL5" s="975"/>
      <c r="OYM5" s="975"/>
      <c r="OYN5" s="975"/>
      <c r="OYO5" s="975"/>
      <c r="OYP5" s="975"/>
      <c r="OYQ5" s="975"/>
      <c r="OYR5" s="975"/>
      <c r="OYS5" s="975"/>
      <c r="OYT5" s="975"/>
      <c r="OYU5" s="975"/>
      <c r="OYV5" s="975"/>
      <c r="OYW5" s="975"/>
      <c r="OYX5" s="975"/>
      <c r="OYY5" s="975"/>
      <c r="OYZ5" s="975"/>
      <c r="OZA5" s="975"/>
      <c r="OZB5" s="975"/>
      <c r="OZC5" s="975"/>
      <c r="OZD5" s="975"/>
      <c r="OZE5" s="975"/>
      <c r="OZF5" s="975"/>
      <c r="OZG5" s="975"/>
      <c r="OZH5" s="975"/>
      <c r="OZI5" s="975"/>
      <c r="OZJ5" s="975"/>
      <c r="OZK5" s="975"/>
      <c r="OZL5" s="975"/>
      <c r="OZM5" s="975"/>
      <c r="OZN5" s="975"/>
      <c r="OZO5" s="975"/>
      <c r="OZP5" s="975"/>
      <c r="OZQ5" s="975"/>
      <c r="OZR5" s="975"/>
      <c r="OZS5" s="975"/>
      <c r="OZT5" s="975"/>
      <c r="OZU5" s="975"/>
      <c r="OZV5" s="975"/>
      <c r="OZW5" s="975"/>
      <c r="OZX5" s="975"/>
      <c r="OZY5" s="975"/>
      <c r="OZZ5" s="975"/>
      <c r="PAA5" s="975"/>
      <c r="PAB5" s="975"/>
      <c r="PAC5" s="975"/>
      <c r="PAD5" s="975"/>
      <c r="PAE5" s="975"/>
      <c r="PAF5" s="975"/>
      <c r="PAG5" s="975"/>
      <c r="PAH5" s="975"/>
      <c r="PAI5" s="975"/>
      <c r="PAJ5" s="975"/>
      <c r="PAK5" s="975"/>
      <c r="PAL5" s="975"/>
      <c r="PAM5" s="975"/>
      <c r="PAN5" s="975"/>
      <c r="PAO5" s="975"/>
      <c r="PAP5" s="975"/>
      <c r="PAQ5" s="975"/>
      <c r="PAR5" s="975"/>
      <c r="PAS5" s="975"/>
      <c r="PAT5" s="975"/>
      <c r="PAU5" s="975"/>
      <c r="PAV5" s="975"/>
      <c r="PAW5" s="975"/>
      <c r="PAX5" s="975"/>
      <c r="PAY5" s="975"/>
      <c r="PAZ5" s="975"/>
      <c r="PBA5" s="975"/>
      <c r="PBB5" s="975"/>
      <c r="PBC5" s="975"/>
      <c r="PBD5" s="975"/>
      <c r="PBE5" s="975"/>
      <c r="PBF5" s="975"/>
      <c r="PBG5" s="975"/>
      <c r="PBH5" s="975"/>
      <c r="PBI5" s="975"/>
      <c r="PBJ5" s="975"/>
      <c r="PBK5" s="975"/>
      <c r="PBL5" s="975"/>
      <c r="PBM5" s="975"/>
      <c r="PBN5" s="975"/>
      <c r="PBO5" s="975"/>
      <c r="PBP5" s="975"/>
      <c r="PBQ5" s="975"/>
      <c r="PBR5" s="975"/>
      <c r="PBS5" s="975"/>
      <c r="PBT5" s="975"/>
      <c r="PBU5" s="975"/>
      <c r="PBV5" s="975"/>
      <c r="PBW5" s="975"/>
      <c r="PBX5" s="975"/>
      <c r="PBY5" s="975"/>
      <c r="PBZ5" s="975"/>
      <c r="PCA5" s="975"/>
      <c r="PCB5" s="975"/>
      <c r="PCC5" s="975"/>
      <c r="PCD5" s="975"/>
      <c r="PCE5" s="975"/>
      <c r="PCF5" s="975"/>
      <c r="PCG5" s="975"/>
      <c r="PCH5" s="975"/>
      <c r="PCI5" s="975"/>
      <c r="PCJ5" s="975"/>
      <c r="PCK5" s="975"/>
      <c r="PCL5" s="975"/>
      <c r="PCM5" s="975"/>
      <c r="PCN5" s="975"/>
      <c r="PCO5" s="975"/>
      <c r="PCP5" s="975"/>
      <c r="PCQ5" s="975"/>
      <c r="PCR5" s="975"/>
      <c r="PCS5" s="975"/>
      <c r="PCT5" s="975"/>
      <c r="PCU5" s="975"/>
      <c r="PCV5" s="975"/>
      <c r="PCW5" s="975"/>
      <c r="PCX5" s="975"/>
      <c r="PCY5" s="975"/>
      <c r="PCZ5" s="975"/>
      <c r="PDA5" s="975"/>
      <c r="PDB5" s="975"/>
      <c r="PDC5" s="975"/>
      <c r="PDD5" s="975"/>
      <c r="PDE5" s="975"/>
      <c r="PDF5" s="975"/>
      <c r="PDG5" s="975"/>
      <c r="PDH5" s="975"/>
      <c r="PDI5" s="975"/>
      <c r="PDJ5" s="975"/>
      <c r="PDK5" s="975"/>
      <c r="PDL5" s="975"/>
      <c r="PDM5" s="975"/>
      <c r="PDN5" s="975"/>
      <c r="PDO5" s="975"/>
      <c r="PDP5" s="975"/>
      <c r="PDQ5" s="975"/>
      <c r="PDR5" s="975"/>
      <c r="PDS5" s="975"/>
      <c r="PDT5" s="975"/>
      <c r="PDU5" s="975"/>
      <c r="PDV5" s="975"/>
      <c r="PDW5" s="975"/>
      <c r="PDX5" s="975"/>
      <c r="PDY5" s="975"/>
      <c r="PDZ5" s="975"/>
      <c r="PEA5" s="975"/>
      <c r="PEB5" s="975"/>
      <c r="PEC5" s="975"/>
      <c r="PED5" s="975"/>
      <c r="PEE5" s="975"/>
      <c r="PEF5" s="975"/>
      <c r="PEG5" s="975"/>
      <c r="PEH5" s="975"/>
      <c r="PEI5" s="975"/>
      <c r="PEJ5" s="975"/>
      <c r="PEK5" s="975"/>
      <c r="PEL5" s="975"/>
      <c r="PEM5" s="975"/>
      <c r="PEN5" s="975"/>
      <c r="PEO5" s="975"/>
      <c r="PEP5" s="975"/>
      <c r="PEQ5" s="975"/>
      <c r="PER5" s="975"/>
      <c r="PES5" s="975"/>
      <c r="PET5" s="975"/>
      <c r="PEU5" s="975"/>
      <c r="PEV5" s="975"/>
      <c r="PEW5" s="975"/>
      <c r="PEX5" s="975"/>
      <c r="PEY5" s="975"/>
      <c r="PEZ5" s="975"/>
      <c r="PFA5" s="975"/>
      <c r="PFB5" s="975"/>
      <c r="PFC5" s="975"/>
      <c r="PFD5" s="975"/>
      <c r="PFE5" s="975"/>
      <c r="PFF5" s="975"/>
      <c r="PFG5" s="975"/>
      <c r="PFH5" s="975"/>
      <c r="PFI5" s="975"/>
      <c r="PFJ5" s="975"/>
      <c r="PFK5" s="975"/>
      <c r="PFL5" s="975"/>
      <c r="PFM5" s="975"/>
      <c r="PFN5" s="975"/>
      <c r="PFO5" s="975"/>
      <c r="PFP5" s="975"/>
      <c r="PFQ5" s="975"/>
      <c r="PFR5" s="975"/>
      <c r="PFS5" s="975"/>
      <c r="PFT5" s="975"/>
      <c r="PFU5" s="975"/>
      <c r="PFV5" s="975"/>
      <c r="PFW5" s="975"/>
      <c r="PFX5" s="975"/>
      <c r="PFY5" s="975"/>
      <c r="PFZ5" s="975"/>
      <c r="PGA5" s="975"/>
      <c r="PGB5" s="975"/>
      <c r="PGC5" s="975"/>
      <c r="PGD5" s="975"/>
      <c r="PGE5" s="975"/>
      <c r="PGF5" s="975"/>
      <c r="PGG5" s="975"/>
      <c r="PGH5" s="975"/>
      <c r="PGI5" s="975"/>
      <c r="PGJ5" s="975"/>
      <c r="PGK5" s="975"/>
      <c r="PGL5" s="975"/>
      <c r="PGM5" s="975"/>
      <c r="PGN5" s="975"/>
      <c r="PGO5" s="975"/>
      <c r="PGP5" s="975"/>
      <c r="PGQ5" s="975"/>
      <c r="PGR5" s="975"/>
      <c r="PGS5" s="975"/>
      <c r="PGT5" s="975"/>
      <c r="PGU5" s="975"/>
      <c r="PGV5" s="975"/>
      <c r="PGW5" s="975"/>
      <c r="PGX5" s="975"/>
      <c r="PGY5" s="975"/>
      <c r="PGZ5" s="975"/>
      <c r="PHA5" s="975"/>
      <c r="PHB5" s="975"/>
      <c r="PHC5" s="975"/>
      <c r="PHD5" s="975"/>
      <c r="PHE5" s="975"/>
      <c r="PHF5" s="975"/>
      <c r="PHG5" s="975"/>
      <c r="PHH5" s="975"/>
      <c r="PHI5" s="975"/>
      <c r="PHJ5" s="975"/>
      <c r="PHK5" s="975"/>
      <c r="PHL5" s="975"/>
      <c r="PHM5" s="975"/>
      <c r="PHN5" s="975"/>
      <c r="PHO5" s="975"/>
      <c r="PHP5" s="975"/>
      <c r="PHQ5" s="975"/>
      <c r="PHR5" s="975"/>
      <c r="PHS5" s="975"/>
      <c r="PHT5" s="975"/>
      <c r="PHU5" s="975"/>
      <c r="PHV5" s="975"/>
      <c r="PHW5" s="975"/>
      <c r="PHX5" s="975"/>
      <c r="PHY5" s="975"/>
      <c r="PHZ5" s="975"/>
      <c r="PIA5" s="975"/>
      <c r="PIB5" s="975"/>
      <c r="PIC5" s="975"/>
      <c r="PID5" s="975"/>
      <c r="PIE5" s="975"/>
      <c r="PIF5" s="975"/>
      <c r="PIG5" s="975"/>
      <c r="PIH5" s="975"/>
      <c r="PII5" s="975"/>
      <c r="PIJ5" s="975"/>
      <c r="PIK5" s="975"/>
      <c r="PIL5" s="975"/>
      <c r="PIM5" s="975"/>
      <c r="PIN5" s="975"/>
      <c r="PIO5" s="975"/>
      <c r="PIP5" s="975"/>
      <c r="PIQ5" s="975"/>
      <c r="PIR5" s="975"/>
      <c r="PIS5" s="975"/>
      <c r="PIT5" s="975"/>
      <c r="PIU5" s="975"/>
      <c r="PIV5" s="975"/>
      <c r="PIW5" s="975"/>
      <c r="PIX5" s="975"/>
      <c r="PIY5" s="975"/>
      <c r="PIZ5" s="975"/>
      <c r="PJA5" s="975"/>
      <c r="PJB5" s="975"/>
      <c r="PJC5" s="975"/>
      <c r="PJD5" s="975"/>
      <c r="PJE5" s="975"/>
      <c r="PJF5" s="975"/>
      <c r="PJG5" s="975"/>
      <c r="PJH5" s="975"/>
      <c r="PJI5" s="975"/>
      <c r="PJJ5" s="975"/>
      <c r="PJK5" s="975"/>
      <c r="PJL5" s="975"/>
      <c r="PJM5" s="975"/>
      <c r="PJN5" s="975"/>
      <c r="PJO5" s="975"/>
      <c r="PJP5" s="975"/>
      <c r="PJQ5" s="975"/>
      <c r="PJR5" s="975"/>
      <c r="PJS5" s="975"/>
      <c r="PJT5" s="975"/>
      <c r="PJU5" s="975"/>
      <c r="PJV5" s="975"/>
      <c r="PJW5" s="975"/>
      <c r="PJX5" s="975"/>
      <c r="PJY5" s="975"/>
      <c r="PJZ5" s="975"/>
      <c r="PKA5" s="975"/>
      <c r="PKB5" s="975"/>
      <c r="PKC5" s="975"/>
      <c r="PKD5" s="975"/>
      <c r="PKE5" s="975"/>
      <c r="PKF5" s="975"/>
      <c r="PKG5" s="975"/>
      <c r="PKH5" s="975"/>
      <c r="PKI5" s="975"/>
      <c r="PKJ5" s="975"/>
      <c r="PKK5" s="975"/>
      <c r="PKL5" s="975"/>
      <c r="PKM5" s="975"/>
      <c r="PKN5" s="975"/>
      <c r="PKO5" s="975"/>
      <c r="PKP5" s="975"/>
      <c r="PKQ5" s="975"/>
      <c r="PKR5" s="975"/>
      <c r="PKS5" s="975"/>
      <c r="PKT5" s="975"/>
      <c r="PKU5" s="975"/>
      <c r="PKV5" s="975"/>
      <c r="PKW5" s="975"/>
      <c r="PKX5" s="975"/>
      <c r="PKY5" s="975"/>
      <c r="PKZ5" s="975"/>
      <c r="PLA5" s="975"/>
      <c r="PLB5" s="975"/>
      <c r="PLC5" s="975"/>
      <c r="PLD5" s="975"/>
      <c r="PLE5" s="975"/>
      <c r="PLF5" s="975"/>
      <c r="PLG5" s="975"/>
      <c r="PLH5" s="975"/>
      <c r="PLI5" s="975"/>
      <c r="PLJ5" s="975"/>
      <c r="PLK5" s="975"/>
      <c r="PLL5" s="975"/>
      <c r="PLM5" s="975"/>
      <c r="PLN5" s="975"/>
      <c r="PLO5" s="975"/>
      <c r="PLP5" s="975"/>
      <c r="PLQ5" s="975"/>
      <c r="PLR5" s="975"/>
      <c r="PLS5" s="975"/>
      <c r="PLT5" s="975"/>
      <c r="PLU5" s="975"/>
      <c r="PLV5" s="975"/>
      <c r="PLW5" s="975"/>
      <c r="PLX5" s="975"/>
      <c r="PLY5" s="975"/>
      <c r="PLZ5" s="975"/>
      <c r="PMA5" s="975"/>
      <c r="PMB5" s="975"/>
      <c r="PMC5" s="975"/>
      <c r="PMD5" s="975"/>
      <c r="PME5" s="975"/>
      <c r="PMF5" s="975"/>
      <c r="PMG5" s="975"/>
      <c r="PMH5" s="975"/>
      <c r="PMI5" s="975"/>
      <c r="PMJ5" s="975"/>
      <c r="PMK5" s="975"/>
      <c r="PML5" s="975"/>
      <c r="PMM5" s="975"/>
      <c r="PMN5" s="975"/>
      <c r="PMO5" s="975"/>
      <c r="PMP5" s="975"/>
      <c r="PMQ5" s="975"/>
      <c r="PMR5" s="975"/>
      <c r="PMS5" s="975"/>
      <c r="PMT5" s="975"/>
      <c r="PMU5" s="975"/>
      <c r="PMV5" s="975"/>
      <c r="PMW5" s="975"/>
      <c r="PMX5" s="975"/>
      <c r="PMY5" s="975"/>
      <c r="PMZ5" s="975"/>
      <c r="PNA5" s="975"/>
      <c r="PNB5" s="975"/>
      <c r="PNC5" s="975"/>
      <c r="PND5" s="975"/>
      <c r="PNE5" s="975"/>
      <c r="PNF5" s="975"/>
      <c r="PNG5" s="975"/>
      <c r="PNH5" s="975"/>
      <c r="PNI5" s="975"/>
      <c r="PNJ5" s="975"/>
      <c r="PNK5" s="975"/>
      <c r="PNL5" s="975"/>
      <c r="PNM5" s="975"/>
      <c r="PNN5" s="975"/>
      <c r="PNO5" s="975"/>
      <c r="PNP5" s="975"/>
      <c r="PNQ5" s="975"/>
      <c r="PNR5" s="975"/>
      <c r="PNS5" s="975"/>
      <c r="PNT5" s="975"/>
      <c r="PNU5" s="975"/>
      <c r="PNV5" s="975"/>
      <c r="PNW5" s="975"/>
      <c r="PNX5" s="975"/>
      <c r="PNY5" s="975"/>
      <c r="PNZ5" s="975"/>
      <c r="POA5" s="975"/>
      <c r="POB5" s="975"/>
      <c r="POC5" s="975"/>
      <c r="POD5" s="975"/>
      <c r="POE5" s="975"/>
      <c r="POF5" s="975"/>
      <c r="POG5" s="975"/>
      <c r="POH5" s="975"/>
      <c r="POI5" s="975"/>
      <c r="POJ5" s="975"/>
      <c r="POK5" s="975"/>
      <c r="POL5" s="975"/>
      <c r="POM5" s="975"/>
      <c r="PON5" s="975"/>
      <c r="POO5" s="975"/>
      <c r="POP5" s="975"/>
      <c r="POQ5" s="975"/>
      <c r="POR5" s="975"/>
      <c r="POS5" s="975"/>
      <c r="POT5" s="975"/>
      <c r="POU5" s="975"/>
      <c r="POV5" s="975"/>
      <c r="POW5" s="975"/>
      <c r="POX5" s="975"/>
      <c r="POY5" s="975"/>
      <c r="POZ5" s="975"/>
      <c r="PPA5" s="975"/>
      <c r="PPB5" s="975"/>
      <c r="PPC5" s="975"/>
      <c r="PPD5" s="975"/>
      <c r="PPE5" s="975"/>
      <c r="PPF5" s="975"/>
      <c r="PPG5" s="975"/>
      <c r="PPH5" s="975"/>
      <c r="PPI5" s="975"/>
      <c r="PPJ5" s="975"/>
      <c r="PPK5" s="975"/>
      <c r="PPL5" s="975"/>
      <c r="PPM5" s="975"/>
      <c r="PPN5" s="975"/>
      <c r="PPO5" s="975"/>
      <c r="PPP5" s="975"/>
      <c r="PPQ5" s="975"/>
      <c r="PPR5" s="975"/>
      <c r="PPS5" s="975"/>
      <c r="PPT5" s="975"/>
      <c r="PPU5" s="975"/>
      <c r="PPV5" s="975"/>
      <c r="PPW5" s="975"/>
      <c r="PPX5" s="975"/>
      <c r="PPY5" s="975"/>
      <c r="PPZ5" s="975"/>
      <c r="PQA5" s="975"/>
      <c r="PQB5" s="975"/>
      <c r="PQC5" s="975"/>
      <c r="PQD5" s="975"/>
      <c r="PQE5" s="975"/>
      <c r="PQF5" s="975"/>
      <c r="PQG5" s="975"/>
      <c r="PQH5" s="975"/>
      <c r="PQI5" s="975"/>
      <c r="PQJ5" s="975"/>
      <c r="PQK5" s="975"/>
      <c r="PQL5" s="975"/>
      <c r="PQM5" s="975"/>
      <c r="PQN5" s="975"/>
      <c r="PQO5" s="975"/>
      <c r="PQP5" s="975"/>
      <c r="PQQ5" s="975"/>
      <c r="PQR5" s="975"/>
      <c r="PQS5" s="975"/>
      <c r="PQT5" s="975"/>
      <c r="PQU5" s="975"/>
      <c r="PQV5" s="975"/>
      <c r="PQW5" s="975"/>
      <c r="PQX5" s="975"/>
      <c r="PQY5" s="975"/>
      <c r="PQZ5" s="975"/>
      <c r="PRA5" s="975"/>
      <c r="PRB5" s="975"/>
      <c r="PRC5" s="975"/>
      <c r="PRD5" s="975"/>
      <c r="PRE5" s="975"/>
      <c r="PRF5" s="975"/>
      <c r="PRG5" s="975"/>
      <c r="PRH5" s="975"/>
      <c r="PRI5" s="975"/>
      <c r="PRJ5" s="975"/>
      <c r="PRK5" s="975"/>
      <c r="PRL5" s="975"/>
      <c r="PRM5" s="975"/>
      <c r="PRN5" s="975"/>
      <c r="PRO5" s="975"/>
      <c r="PRP5" s="975"/>
      <c r="PRQ5" s="975"/>
      <c r="PRR5" s="975"/>
      <c r="PRS5" s="975"/>
      <c r="PRT5" s="975"/>
      <c r="PRU5" s="975"/>
      <c r="PRV5" s="975"/>
      <c r="PRW5" s="975"/>
      <c r="PRX5" s="975"/>
      <c r="PRY5" s="975"/>
      <c r="PRZ5" s="975"/>
      <c r="PSA5" s="975"/>
      <c r="PSB5" s="975"/>
      <c r="PSC5" s="975"/>
      <c r="PSD5" s="975"/>
      <c r="PSE5" s="975"/>
      <c r="PSF5" s="975"/>
      <c r="PSG5" s="975"/>
      <c r="PSH5" s="975"/>
      <c r="PSI5" s="975"/>
      <c r="PSJ5" s="975"/>
      <c r="PSK5" s="975"/>
      <c r="PSL5" s="975"/>
      <c r="PSM5" s="975"/>
      <c r="PSN5" s="975"/>
      <c r="PSO5" s="975"/>
      <c r="PSP5" s="975"/>
      <c r="PSQ5" s="975"/>
      <c r="PSR5" s="975"/>
      <c r="PSS5" s="975"/>
      <c r="PST5" s="975"/>
      <c r="PSU5" s="975"/>
      <c r="PSV5" s="975"/>
      <c r="PSW5" s="975"/>
      <c r="PSX5" s="975"/>
      <c r="PSY5" s="975"/>
      <c r="PSZ5" s="975"/>
      <c r="PTA5" s="975"/>
      <c r="PTB5" s="975"/>
      <c r="PTC5" s="975"/>
      <c r="PTD5" s="975"/>
      <c r="PTE5" s="975"/>
      <c r="PTF5" s="975"/>
      <c r="PTG5" s="975"/>
      <c r="PTH5" s="975"/>
      <c r="PTI5" s="975"/>
      <c r="PTJ5" s="975"/>
      <c r="PTK5" s="975"/>
      <c r="PTL5" s="975"/>
      <c r="PTM5" s="975"/>
      <c r="PTN5" s="975"/>
      <c r="PTO5" s="975"/>
      <c r="PTP5" s="975"/>
      <c r="PTQ5" s="975"/>
      <c r="PTR5" s="975"/>
      <c r="PTS5" s="975"/>
      <c r="PTT5" s="975"/>
      <c r="PTU5" s="975"/>
      <c r="PTV5" s="975"/>
      <c r="PTW5" s="975"/>
      <c r="PTX5" s="975"/>
      <c r="PTY5" s="975"/>
      <c r="PTZ5" s="975"/>
      <c r="PUA5" s="975"/>
      <c r="PUB5" s="975"/>
      <c r="PUC5" s="975"/>
      <c r="PUD5" s="975"/>
      <c r="PUE5" s="975"/>
      <c r="PUF5" s="975"/>
      <c r="PUG5" s="975"/>
      <c r="PUH5" s="975"/>
      <c r="PUI5" s="975"/>
      <c r="PUJ5" s="975"/>
      <c r="PUK5" s="975"/>
      <c r="PUL5" s="975"/>
      <c r="PUM5" s="975"/>
      <c r="PUN5" s="975"/>
      <c r="PUO5" s="975"/>
      <c r="PUP5" s="975"/>
      <c r="PUQ5" s="975"/>
      <c r="PUR5" s="975"/>
      <c r="PUS5" s="975"/>
      <c r="PUT5" s="975"/>
      <c r="PUU5" s="975"/>
      <c r="PUV5" s="975"/>
      <c r="PUW5" s="975"/>
      <c r="PUX5" s="975"/>
      <c r="PUY5" s="975"/>
      <c r="PUZ5" s="975"/>
      <c r="PVA5" s="975"/>
      <c r="PVB5" s="975"/>
      <c r="PVC5" s="975"/>
      <c r="PVD5" s="975"/>
      <c r="PVE5" s="975"/>
      <c r="PVF5" s="975"/>
      <c r="PVG5" s="975"/>
      <c r="PVH5" s="975"/>
      <c r="PVI5" s="975"/>
      <c r="PVJ5" s="975"/>
      <c r="PVK5" s="975"/>
      <c r="PVL5" s="975"/>
      <c r="PVM5" s="975"/>
      <c r="PVN5" s="975"/>
      <c r="PVO5" s="975"/>
      <c r="PVP5" s="975"/>
      <c r="PVQ5" s="975"/>
      <c r="PVR5" s="975"/>
      <c r="PVS5" s="975"/>
      <c r="PVT5" s="975"/>
      <c r="PVU5" s="975"/>
      <c r="PVV5" s="975"/>
      <c r="PVW5" s="975"/>
      <c r="PVX5" s="975"/>
      <c r="PVY5" s="975"/>
      <c r="PVZ5" s="975"/>
      <c r="PWA5" s="975"/>
      <c r="PWB5" s="975"/>
      <c r="PWC5" s="975"/>
      <c r="PWD5" s="975"/>
      <c r="PWE5" s="975"/>
      <c r="PWF5" s="975"/>
      <c r="PWG5" s="975"/>
      <c r="PWH5" s="975"/>
      <c r="PWI5" s="975"/>
      <c r="PWJ5" s="975"/>
      <c r="PWK5" s="975"/>
      <c r="PWL5" s="975"/>
      <c r="PWM5" s="975"/>
      <c r="PWN5" s="975"/>
      <c r="PWO5" s="975"/>
      <c r="PWP5" s="975"/>
      <c r="PWQ5" s="975"/>
      <c r="PWR5" s="975"/>
      <c r="PWS5" s="975"/>
      <c r="PWT5" s="975"/>
      <c r="PWU5" s="975"/>
      <c r="PWV5" s="975"/>
      <c r="PWW5" s="975"/>
      <c r="PWX5" s="975"/>
      <c r="PWY5" s="975"/>
      <c r="PWZ5" s="975"/>
      <c r="PXA5" s="975"/>
      <c r="PXB5" s="975"/>
      <c r="PXC5" s="975"/>
      <c r="PXD5" s="975"/>
      <c r="PXE5" s="975"/>
      <c r="PXF5" s="975"/>
      <c r="PXG5" s="975"/>
      <c r="PXH5" s="975"/>
      <c r="PXI5" s="975"/>
      <c r="PXJ5" s="975"/>
      <c r="PXK5" s="975"/>
      <c r="PXL5" s="975"/>
      <c r="PXM5" s="975"/>
      <c r="PXN5" s="975"/>
      <c r="PXO5" s="975"/>
      <c r="PXP5" s="975"/>
      <c r="PXQ5" s="975"/>
      <c r="PXR5" s="975"/>
      <c r="PXS5" s="975"/>
      <c r="PXT5" s="975"/>
      <c r="PXU5" s="975"/>
      <c r="PXV5" s="975"/>
      <c r="PXW5" s="975"/>
      <c r="PXX5" s="975"/>
      <c r="PXY5" s="975"/>
      <c r="PXZ5" s="975"/>
      <c r="PYA5" s="975"/>
      <c r="PYB5" s="975"/>
      <c r="PYC5" s="975"/>
      <c r="PYD5" s="975"/>
      <c r="PYE5" s="975"/>
      <c r="PYF5" s="975"/>
      <c r="PYG5" s="975"/>
      <c r="PYH5" s="975"/>
      <c r="PYI5" s="975"/>
      <c r="PYJ5" s="975"/>
      <c r="PYK5" s="975"/>
      <c r="PYL5" s="975"/>
      <c r="PYM5" s="975"/>
      <c r="PYN5" s="975"/>
      <c r="PYO5" s="975"/>
      <c r="PYP5" s="975"/>
      <c r="PYQ5" s="975"/>
      <c r="PYR5" s="975"/>
      <c r="PYS5" s="975"/>
      <c r="PYT5" s="975"/>
      <c r="PYU5" s="975"/>
      <c r="PYV5" s="975"/>
      <c r="PYW5" s="975"/>
      <c r="PYX5" s="975"/>
      <c r="PYY5" s="975"/>
      <c r="PYZ5" s="975"/>
      <c r="PZA5" s="975"/>
      <c r="PZB5" s="975"/>
      <c r="PZC5" s="975"/>
      <c r="PZD5" s="975"/>
      <c r="PZE5" s="975"/>
      <c r="PZF5" s="975"/>
      <c r="PZG5" s="975"/>
      <c r="PZH5" s="975"/>
      <c r="PZI5" s="975"/>
      <c r="PZJ5" s="975"/>
      <c r="PZK5" s="975"/>
      <c r="PZL5" s="975"/>
      <c r="PZM5" s="975"/>
      <c r="PZN5" s="975"/>
      <c r="PZO5" s="975"/>
      <c r="PZP5" s="975"/>
      <c r="PZQ5" s="975"/>
      <c r="PZR5" s="975"/>
      <c r="PZS5" s="975"/>
      <c r="PZT5" s="975"/>
      <c r="PZU5" s="975"/>
      <c r="PZV5" s="975"/>
      <c r="PZW5" s="975"/>
      <c r="PZX5" s="975"/>
      <c r="PZY5" s="975"/>
      <c r="PZZ5" s="975"/>
      <c r="QAA5" s="975"/>
      <c r="QAB5" s="975"/>
      <c r="QAC5" s="975"/>
      <c r="QAD5" s="975"/>
      <c r="QAE5" s="975"/>
      <c r="QAF5" s="975"/>
      <c r="QAG5" s="975"/>
      <c r="QAH5" s="975"/>
      <c r="QAI5" s="975"/>
      <c r="QAJ5" s="975"/>
      <c r="QAK5" s="975"/>
      <c r="QAL5" s="975"/>
      <c r="QAM5" s="975"/>
      <c r="QAN5" s="975"/>
      <c r="QAO5" s="975"/>
      <c r="QAP5" s="975"/>
      <c r="QAQ5" s="975"/>
      <c r="QAR5" s="975"/>
      <c r="QAS5" s="975"/>
      <c r="QAT5" s="975"/>
      <c r="QAU5" s="975"/>
      <c r="QAV5" s="975"/>
      <c r="QAW5" s="975"/>
      <c r="QAX5" s="975"/>
      <c r="QAY5" s="975"/>
      <c r="QAZ5" s="975"/>
      <c r="QBA5" s="975"/>
      <c r="QBB5" s="975"/>
      <c r="QBC5" s="975"/>
      <c r="QBD5" s="975"/>
      <c r="QBE5" s="975"/>
      <c r="QBF5" s="975"/>
      <c r="QBG5" s="975"/>
      <c r="QBH5" s="975"/>
      <c r="QBI5" s="975"/>
      <c r="QBJ5" s="975"/>
      <c r="QBK5" s="975"/>
      <c r="QBL5" s="975"/>
      <c r="QBM5" s="975"/>
      <c r="QBN5" s="975"/>
      <c r="QBO5" s="975"/>
      <c r="QBP5" s="975"/>
      <c r="QBQ5" s="975"/>
      <c r="QBR5" s="975"/>
      <c r="QBS5" s="975"/>
      <c r="QBT5" s="975"/>
      <c r="QBU5" s="975"/>
      <c r="QBV5" s="975"/>
      <c r="QBW5" s="975"/>
      <c r="QBX5" s="975"/>
      <c r="QBY5" s="975"/>
      <c r="QBZ5" s="975"/>
      <c r="QCA5" s="975"/>
      <c r="QCB5" s="975"/>
      <c r="QCC5" s="975"/>
      <c r="QCD5" s="975"/>
      <c r="QCE5" s="975"/>
      <c r="QCF5" s="975"/>
      <c r="QCG5" s="975"/>
      <c r="QCH5" s="975"/>
      <c r="QCI5" s="975"/>
      <c r="QCJ5" s="975"/>
      <c r="QCK5" s="975"/>
      <c r="QCL5" s="975"/>
      <c r="QCM5" s="975"/>
      <c r="QCN5" s="975"/>
      <c r="QCO5" s="975"/>
      <c r="QCP5" s="975"/>
      <c r="QCQ5" s="975"/>
      <c r="QCR5" s="975"/>
      <c r="QCS5" s="975"/>
      <c r="QCT5" s="975"/>
      <c r="QCU5" s="975"/>
      <c r="QCV5" s="975"/>
      <c r="QCW5" s="975"/>
      <c r="QCX5" s="975"/>
      <c r="QCY5" s="975"/>
      <c r="QCZ5" s="975"/>
      <c r="QDA5" s="975"/>
      <c r="QDB5" s="975"/>
      <c r="QDC5" s="975"/>
      <c r="QDD5" s="975"/>
      <c r="QDE5" s="975"/>
      <c r="QDF5" s="975"/>
      <c r="QDG5" s="975"/>
      <c r="QDH5" s="975"/>
      <c r="QDI5" s="975"/>
      <c r="QDJ5" s="975"/>
      <c r="QDK5" s="975"/>
      <c r="QDL5" s="975"/>
      <c r="QDM5" s="975"/>
      <c r="QDN5" s="975"/>
      <c r="QDO5" s="975"/>
      <c r="QDP5" s="975"/>
      <c r="QDQ5" s="975"/>
      <c r="QDR5" s="975"/>
      <c r="QDS5" s="975"/>
      <c r="QDT5" s="975"/>
      <c r="QDU5" s="975"/>
      <c r="QDV5" s="975"/>
      <c r="QDW5" s="975"/>
      <c r="QDX5" s="975"/>
      <c r="QDY5" s="975"/>
      <c r="QDZ5" s="975"/>
      <c r="QEA5" s="975"/>
      <c r="QEB5" s="975"/>
      <c r="QEC5" s="975"/>
      <c r="QED5" s="975"/>
      <c r="QEE5" s="975"/>
      <c r="QEF5" s="975"/>
      <c r="QEG5" s="975"/>
      <c r="QEH5" s="975"/>
      <c r="QEI5" s="975"/>
      <c r="QEJ5" s="975"/>
      <c r="QEK5" s="975"/>
      <c r="QEL5" s="975"/>
      <c r="QEM5" s="975"/>
      <c r="QEN5" s="975"/>
      <c r="QEO5" s="975"/>
      <c r="QEP5" s="975"/>
      <c r="QEQ5" s="975"/>
      <c r="QER5" s="975"/>
      <c r="QES5" s="975"/>
      <c r="QET5" s="975"/>
      <c r="QEU5" s="975"/>
      <c r="QEV5" s="975"/>
      <c r="QEW5" s="975"/>
      <c r="QEX5" s="975"/>
      <c r="QEY5" s="975"/>
      <c r="QEZ5" s="975"/>
      <c r="QFA5" s="975"/>
      <c r="QFB5" s="975"/>
      <c r="QFC5" s="975"/>
      <c r="QFD5" s="975"/>
      <c r="QFE5" s="975"/>
      <c r="QFF5" s="975"/>
      <c r="QFG5" s="975"/>
      <c r="QFH5" s="975"/>
      <c r="QFI5" s="975"/>
      <c r="QFJ5" s="975"/>
      <c r="QFK5" s="975"/>
      <c r="QFL5" s="975"/>
      <c r="QFM5" s="975"/>
      <c r="QFN5" s="975"/>
      <c r="QFO5" s="975"/>
      <c r="QFP5" s="975"/>
      <c r="QFQ5" s="975"/>
      <c r="QFR5" s="975"/>
      <c r="QFS5" s="975"/>
      <c r="QFT5" s="975"/>
      <c r="QFU5" s="975"/>
      <c r="QFV5" s="975"/>
      <c r="QFW5" s="975"/>
      <c r="QFX5" s="975"/>
      <c r="QFY5" s="975"/>
      <c r="QFZ5" s="975"/>
      <c r="QGA5" s="975"/>
      <c r="QGB5" s="975"/>
      <c r="QGC5" s="975"/>
      <c r="QGD5" s="975"/>
      <c r="QGE5" s="975"/>
      <c r="QGF5" s="975"/>
      <c r="QGG5" s="975"/>
      <c r="QGH5" s="975"/>
      <c r="QGI5" s="975"/>
      <c r="QGJ5" s="975"/>
      <c r="QGK5" s="975"/>
      <c r="QGL5" s="975"/>
      <c r="QGM5" s="975"/>
      <c r="QGN5" s="975"/>
      <c r="QGO5" s="975"/>
      <c r="QGP5" s="975"/>
      <c r="QGQ5" s="975"/>
      <c r="QGR5" s="975"/>
      <c r="QGS5" s="975"/>
      <c r="QGT5" s="975"/>
      <c r="QGU5" s="975"/>
      <c r="QGV5" s="975"/>
      <c r="QGW5" s="975"/>
      <c r="QGX5" s="975"/>
      <c r="QGY5" s="975"/>
      <c r="QGZ5" s="975"/>
      <c r="QHA5" s="975"/>
      <c r="QHB5" s="975"/>
      <c r="QHC5" s="975"/>
      <c r="QHD5" s="975"/>
      <c r="QHE5" s="975"/>
      <c r="QHF5" s="975"/>
      <c r="QHG5" s="975"/>
      <c r="QHH5" s="975"/>
      <c r="QHI5" s="975"/>
      <c r="QHJ5" s="975"/>
      <c r="QHK5" s="975"/>
      <c r="QHL5" s="975"/>
      <c r="QHM5" s="975"/>
      <c r="QHN5" s="975"/>
      <c r="QHO5" s="975"/>
      <c r="QHP5" s="975"/>
      <c r="QHQ5" s="975"/>
      <c r="QHR5" s="975"/>
      <c r="QHS5" s="975"/>
      <c r="QHT5" s="975"/>
      <c r="QHU5" s="975"/>
      <c r="QHV5" s="975"/>
      <c r="QHW5" s="975"/>
      <c r="QHX5" s="975"/>
      <c r="QHY5" s="975"/>
      <c r="QHZ5" s="975"/>
      <c r="QIA5" s="975"/>
      <c r="QIB5" s="975"/>
      <c r="QIC5" s="975"/>
      <c r="QID5" s="975"/>
      <c r="QIE5" s="975"/>
      <c r="QIF5" s="975"/>
      <c r="QIG5" s="975"/>
      <c r="QIH5" s="975"/>
      <c r="QII5" s="975"/>
      <c r="QIJ5" s="975"/>
      <c r="QIK5" s="975"/>
      <c r="QIL5" s="975"/>
      <c r="QIM5" s="975"/>
      <c r="QIN5" s="975"/>
      <c r="QIO5" s="975"/>
      <c r="QIP5" s="975"/>
      <c r="QIQ5" s="975"/>
      <c r="QIR5" s="975"/>
      <c r="QIS5" s="975"/>
      <c r="QIT5" s="975"/>
      <c r="QIU5" s="975"/>
      <c r="QIV5" s="975"/>
      <c r="QIW5" s="975"/>
      <c r="QIX5" s="975"/>
      <c r="QIY5" s="975"/>
      <c r="QIZ5" s="975"/>
      <c r="QJA5" s="975"/>
      <c r="QJB5" s="975"/>
      <c r="QJC5" s="975"/>
      <c r="QJD5" s="975"/>
      <c r="QJE5" s="975"/>
      <c r="QJF5" s="975"/>
      <c r="QJG5" s="975"/>
      <c r="QJH5" s="975"/>
      <c r="QJI5" s="975"/>
      <c r="QJJ5" s="975"/>
      <c r="QJK5" s="975"/>
      <c r="QJL5" s="975"/>
      <c r="QJM5" s="975"/>
      <c r="QJN5" s="975"/>
      <c r="QJO5" s="975"/>
      <c r="QJP5" s="975"/>
      <c r="QJQ5" s="975"/>
      <c r="QJR5" s="975"/>
      <c r="QJS5" s="975"/>
      <c r="QJT5" s="975"/>
      <c r="QJU5" s="975"/>
      <c r="QJV5" s="975"/>
      <c r="QJW5" s="975"/>
      <c r="QJX5" s="975"/>
      <c r="QJY5" s="975"/>
      <c r="QJZ5" s="975"/>
      <c r="QKA5" s="975"/>
      <c r="QKB5" s="975"/>
      <c r="QKC5" s="975"/>
      <c r="QKD5" s="975"/>
      <c r="QKE5" s="975"/>
      <c r="QKF5" s="975"/>
      <c r="QKG5" s="975"/>
      <c r="QKH5" s="975"/>
      <c r="QKI5" s="975"/>
      <c r="QKJ5" s="975"/>
      <c r="QKK5" s="975"/>
      <c r="QKL5" s="975"/>
      <c r="QKM5" s="975"/>
      <c r="QKN5" s="975"/>
      <c r="QKO5" s="975"/>
      <c r="QKP5" s="975"/>
      <c r="QKQ5" s="975"/>
      <c r="QKR5" s="975"/>
      <c r="QKS5" s="975"/>
      <c r="QKT5" s="975"/>
      <c r="QKU5" s="975"/>
      <c r="QKV5" s="975"/>
      <c r="QKW5" s="975"/>
      <c r="QKX5" s="975"/>
      <c r="QKY5" s="975"/>
      <c r="QKZ5" s="975"/>
      <c r="QLA5" s="975"/>
      <c r="QLB5" s="975"/>
      <c r="QLC5" s="975"/>
      <c r="QLD5" s="975"/>
      <c r="QLE5" s="975"/>
      <c r="QLF5" s="975"/>
      <c r="QLG5" s="975"/>
      <c r="QLH5" s="975"/>
      <c r="QLI5" s="975"/>
      <c r="QLJ5" s="975"/>
      <c r="QLK5" s="975"/>
      <c r="QLL5" s="975"/>
      <c r="QLM5" s="975"/>
      <c r="QLN5" s="975"/>
      <c r="QLO5" s="975"/>
      <c r="QLP5" s="975"/>
      <c r="QLQ5" s="975"/>
      <c r="QLR5" s="975"/>
      <c r="QLS5" s="975"/>
      <c r="QLT5" s="975"/>
      <c r="QLU5" s="975"/>
      <c r="QLV5" s="975"/>
      <c r="QLW5" s="975"/>
      <c r="QLX5" s="975"/>
      <c r="QLY5" s="975"/>
      <c r="QLZ5" s="975"/>
      <c r="QMA5" s="975"/>
      <c r="QMB5" s="975"/>
      <c r="QMC5" s="975"/>
      <c r="QMD5" s="975"/>
      <c r="QME5" s="975"/>
      <c r="QMF5" s="975"/>
      <c r="QMG5" s="975"/>
      <c r="QMH5" s="975"/>
      <c r="QMI5" s="975"/>
      <c r="QMJ5" s="975"/>
      <c r="QMK5" s="975"/>
      <c r="QML5" s="975"/>
      <c r="QMM5" s="975"/>
      <c r="QMN5" s="975"/>
      <c r="QMO5" s="975"/>
      <c r="QMP5" s="975"/>
      <c r="QMQ5" s="975"/>
      <c r="QMR5" s="975"/>
      <c r="QMS5" s="975"/>
      <c r="QMT5" s="975"/>
      <c r="QMU5" s="975"/>
      <c r="QMV5" s="975"/>
      <c r="QMW5" s="975"/>
      <c r="QMX5" s="975"/>
      <c r="QMY5" s="975"/>
      <c r="QMZ5" s="975"/>
      <c r="QNA5" s="975"/>
      <c r="QNB5" s="975"/>
      <c r="QNC5" s="975"/>
      <c r="QND5" s="975"/>
      <c r="QNE5" s="975"/>
      <c r="QNF5" s="975"/>
      <c r="QNG5" s="975"/>
      <c r="QNH5" s="975"/>
      <c r="QNI5" s="975"/>
      <c r="QNJ5" s="975"/>
      <c r="QNK5" s="975"/>
      <c r="QNL5" s="975"/>
      <c r="QNM5" s="975"/>
      <c r="QNN5" s="975"/>
      <c r="QNO5" s="975"/>
      <c r="QNP5" s="975"/>
      <c r="QNQ5" s="975"/>
      <c r="QNR5" s="975"/>
      <c r="QNS5" s="975"/>
      <c r="QNT5" s="975"/>
      <c r="QNU5" s="975"/>
      <c r="QNV5" s="975"/>
      <c r="QNW5" s="975"/>
      <c r="QNX5" s="975"/>
      <c r="QNY5" s="975"/>
      <c r="QNZ5" s="975"/>
      <c r="QOA5" s="975"/>
      <c r="QOB5" s="975"/>
      <c r="QOC5" s="975"/>
      <c r="QOD5" s="975"/>
      <c r="QOE5" s="975"/>
      <c r="QOF5" s="975"/>
      <c r="QOG5" s="975"/>
      <c r="QOH5" s="975"/>
      <c r="QOI5" s="975"/>
      <c r="QOJ5" s="975"/>
      <c r="QOK5" s="975"/>
      <c r="QOL5" s="975"/>
      <c r="QOM5" s="975"/>
      <c r="QON5" s="975"/>
      <c r="QOO5" s="975"/>
      <c r="QOP5" s="975"/>
      <c r="QOQ5" s="975"/>
      <c r="QOR5" s="975"/>
      <c r="QOS5" s="975"/>
      <c r="QOT5" s="975"/>
      <c r="QOU5" s="975"/>
      <c r="QOV5" s="975"/>
      <c r="QOW5" s="975"/>
      <c r="QOX5" s="975"/>
      <c r="QOY5" s="975"/>
      <c r="QOZ5" s="975"/>
      <c r="QPA5" s="975"/>
      <c r="QPB5" s="975"/>
      <c r="QPC5" s="975"/>
      <c r="QPD5" s="975"/>
      <c r="QPE5" s="975"/>
      <c r="QPF5" s="975"/>
      <c r="QPG5" s="975"/>
      <c r="QPH5" s="975"/>
      <c r="QPI5" s="975"/>
      <c r="QPJ5" s="975"/>
      <c r="QPK5" s="975"/>
      <c r="QPL5" s="975"/>
      <c r="QPM5" s="975"/>
      <c r="QPN5" s="975"/>
      <c r="QPO5" s="975"/>
      <c r="QPP5" s="975"/>
      <c r="QPQ5" s="975"/>
      <c r="QPR5" s="975"/>
      <c r="QPS5" s="975"/>
      <c r="QPT5" s="975"/>
      <c r="QPU5" s="975"/>
      <c r="QPV5" s="975"/>
      <c r="QPW5" s="975"/>
      <c r="QPX5" s="975"/>
      <c r="QPY5" s="975"/>
      <c r="QPZ5" s="975"/>
      <c r="QQA5" s="975"/>
      <c r="QQB5" s="975"/>
      <c r="QQC5" s="975"/>
      <c r="QQD5" s="975"/>
      <c r="QQE5" s="975"/>
      <c r="QQF5" s="975"/>
      <c r="QQG5" s="975"/>
      <c r="QQH5" s="975"/>
      <c r="QQI5" s="975"/>
      <c r="QQJ5" s="975"/>
      <c r="QQK5" s="975"/>
      <c r="QQL5" s="975"/>
      <c r="QQM5" s="975"/>
      <c r="QQN5" s="975"/>
      <c r="QQO5" s="975"/>
      <c r="QQP5" s="975"/>
      <c r="QQQ5" s="975"/>
      <c r="QQR5" s="975"/>
      <c r="QQS5" s="975"/>
      <c r="QQT5" s="975"/>
      <c r="QQU5" s="975"/>
      <c r="QQV5" s="975"/>
      <c r="QQW5" s="975"/>
      <c r="QQX5" s="975"/>
      <c r="QQY5" s="975"/>
      <c r="QQZ5" s="975"/>
      <c r="QRA5" s="975"/>
      <c r="QRB5" s="975"/>
      <c r="QRC5" s="975"/>
      <c r="QRD5" s="975"/>
      <c r="QRE5" s="975"/>
      <c r="QRF5" s="975"/>
      <c r="QRG5" s="975"/>
      <c r="QRH5" s="975"/>
      <c r="QRI5" s="975"/>
      <c r="QRJ5" s="975"/>
      <c r="QRK5" s="975"/>
      <c r="QRL5" s="975"/>
      <c r="QRM5" s="975"/>
      <c r="QRN5" s="975"/>
      <c r="QRO5" s="975"/>
      <c r="QRP5" s="975"/>
      <c r="QRQ5" s="975"/>
      <c r="QRR5" s="975"/>
      <c r="QRS5" s="975"/>
      <c r="QRT5" s="975"/>
      <c r="QRU5" s="975"/>
      <c r="QRV5" s="975"/>
      <c r="QRW5" s="975"/>
      <c r="QRX5" s="975"/>
      <c r="QRY5" s="975"/>
      <c r="QRZ5" s="975"/>
      <c r="QSA5" s="975"/>
      <c r="QSB5" s="975"/>
      <c r="QSC5" s="975"/>
      <c r="QSD5" s="975"/>
      <c r="QSE5" s="975"/>
      <c r="QSF5" s="975"/>
      <c r="QSG5" s="975"/>
      <c r="QSH5" s="975"/>
      <c r="QSI5" s="975"/>
      <c r="QSJ5" s="975"/>
      <c r="QSK5" s="975"/>
      <c r="QSL5" s="975"/>
      <c r="QSM5" s="975"/>
      <c r="QSN5" s="975"/>
      <c r="QSO5" s="975"/>
      <c r="QSP5" s="975"/>
      <c r="QSQ5" s="975"/>
      <c r="QSR5" s="975"/>
      <c r="QSS5" s="975"/>
      <c r="QST5" s="975"/>
      <c r="QSU5" s="975"/>
      <c r="QSV5" s="975"/>
      <c r="QSW5" s="975"/>
      <c r="QSX5" s="975"/>
      <c r="QSY5" s="975"/>
      <c r="QSZ5" s="975"/>
      <c r="QTA5" s="975"/>
      <c r="QTB5" s="975"/>
      <c r="QTC5" s="975"/>
      <c r="QTD5" s="975"/>
      <c r="QTE5" s="975"/>
      <c r="QTF5" s="975"/>
      <c r="QTG5" s="975"/>
      <c r="QTH5" s="975"/>
      <c r="QTI5" s="975"/>
      <c r="QTJ5" s="975"/>
      <c r="QTK5" s="975"/>
      <c r="QTL5" s="975"/>
      <c r="QTM5" s="975"/>
      <c r="QTN5" s="975"/>
      <c r="QTO5" s="975"/>
      <c r="QTP5" s="975"/>
      <c r="QTQ5" s="975"/>
      <c r="QTR5" s="975"/>
      <c r="QTS5" s="975"/>
      <c r="QTT5" s="975"/>
      <c r="QTU5" s="975"/>
      <c r="QTV5" s="975"/>
      <c r="QTW5" s="975"/>
      <c r="QTX5" s="975"/>
      <c r="QTY5" s="975"/>
      <c r="QTZ5" s="975"/>
      <c r="QUA5" s="975"/>
      <c r="QUB5" s="975"/>
      <c r="QUC5" s="975"/>
      <c r="QUD5" s="975"/>
      <c r="QUE5" s="975"/>
      <c r="QUF5" s="975"/>
      <c r="QUG5" s="975"/>
      <c r="QUH5" s="975"/>
      <c r="QUI5" s="975"/>
      <c r="QUJ5" s="975"/>
      <c r="QUK5" s="975"/>
      <c r="QUL5" s="975"/>
      <c r="QUM5" s="975"/>
      <c r="QUN5" s="975"/>
      <c r="QUO5" s="975"/>
      <c r="QUP5" s="975"/>
      <c r="QUQ5" s="975"/>
      <c r="QUR5" s="975"/>
      <c r="QUS5" s="975"/>
      <c r="QUT5" s="975"/>
      <c r="QUU5" s="975"/>
      <c r="QUV5" s="975"/>
      <c r="QUW5" s="975"/>
      <c r="QUX5" s="975"/>
      <c r="QUY5" s="975"/>
      <c r="QUZ5" s="975"/>
      <c r="QVA5" s="975"/>
      <c r="QVB5" s="975"/>
      <c r="QVC5" s="975"/>
      <c r="QVD5" s="975"/>
      <c r="QVE5" s="975"/>
      <c r="QVF5" s="975"/>
      <c r="QVG5" s="975"/>
      <c r="QVH5" s="975"/>
      <c r="QVI5" s="975"/>
      <c r="QVJ5" s="975"/>
      <c r="QVK5" s="975"/>
      <c r="QVL5" s="975"/>
      <c r="QVM5" s="975"/>
      <c r="QVN5" s="975"/>
      <c r="QVO5" s="975"/>
      <c r="QVP5" s="975"/>
      <c r="QVQ5" s="975"/>
      <c r="QVR5" s="975"/>
      <c r="QVS5" s="975"/>
      <c r="QVT5" s="975"/>
      <c r="QVU5" s="975"/>
      <c r="QVV5" s="975"/>
      <c r="QVW5" s="975"/>
      <c r="QVX5" s="975"/>
      <c r="QVY5" s="975"/>
      <c r="QVZ5" s="975"/>
      <c r="QWA5" s="975"/>
      <c r="QWB5" s="975"/>
      <c r="QWC5" s="975"/>
      <c r="QWD5" s="975"/>
      <c r="QWE5" s="975"/>
      <c r="QWF5" s="975"/>
      <c r="QWG5" s="975"/>
      <c r="QWH5" s="975"/>
      <c r="QWI5" s="975"/>
      <c r="QWJ5" s="975"/>
      <c r="QWK5" s="975"/>
      <c r="QWL5" s="975"/>
      <c r="QWM5" s="975"/>
      <c r="QWN5" s="975"/>
      <c r="QWO5" s="975"/>
      <c r="QWP5" s="975"/>
      <c r="QWQ5" s="975"/>
      <c r="QWR5" s="975"/>
      <c r="QWS5" s="975"/>
      <c r="QWT5" s="975"/>
      <c r="QWU5" s="975"/>
      <c r="QWV5" s="975"/>
      <c r="QWW5" s="975"/>
      <c r="QWX5" s="975"/>
      <c r="QWY5" s="975"/>
      <c r="QWZ5" s="975"/>
      <c r="QXA5" s="975"/>
      <c r="QXB5" s="975"/>
      <c r="QXC5" s="975"/>
      <c r="QXD5" s="975"/>
      <c r="QXE5" s="975"/>
      <c r="QXF5" s="975"/>
      <c r="QXG5" s="975"/>
      <c r="QXH5" s="975"/>
      <c r="QXI5" s="975"/>
      <c r="QXJ5" s="975"/>
      <c r="QXK5" s="975"/>
      <c r="QXL5" s="975"/>
      <c r="QXM5" s="975"/>
      <c r="QXN5" s="975"/>
      <c r="QXO5" s="975"/>
      <c r="QXP5" s="975"/>
      <c r="QXQ5" s="975"/>
      <c r="QXR5" s="975"/>
      <c r="QXS5" s="975"/>
      <c r="QXT5" s="975"/>
      <c r="QXU5" s="975"/>
      <c r="QXV5" s="975"/>
      <c r="QXW5" s="975"/>
      <c r="QXX5" s="975"/>
      <c r="QXY5" s="975"/>
      <c r="QXZ5" s="975"/>
      <c r="QYA5" s="975"/>
      <c r="QYB5" s="975"/>
      <c r="QYC5" s="975"/>
      <c r="QYD5" s="975"/>
      <c r="QYE5" s="975"/>
      <c r="QYF5" s="975"/>
      <c r="QYG5" s="975"/>
      <c r="QYH5" s="975"/>
      <c r="QYI5" s="975"/>
      <c r="QYJ5" s="975"/>
      <c r="QYK5" s="975"/>
      <c r="QYL5" s="975"/>
      <c r="QYM5" s="975"/>
      <c r="QYN5" s="975"/>
      <c r="QYO5" s="975"/>
      <c r="QYP5" s="975"/>
      <c r="QYQ5" s="975"/>
      <c r="QYR5" s="975"/>
      <c r="QYS5" s="975"/>
      <c r="QYT5" s="975"/>
      <c r="QYU5" s="975"/>
      <c r="QYV5" s="975"/>
      <c r="QYW5" s="975"/>
      <c r="QYX5" s="975"/>
      <c r="QYY5" s="975"/>
      <c r="QYZ5" s="975"/>
      <c r="QZA5" s="975"/>
      <c r="QZB5" s="975"/>
      <c r="QZC5" s="975"/>
      <c r="QZD5" s="975"/>
      <c r="QZE5" s="975"/>
      <c r="QZF5" s="975"/>
      <c r="QZG5" s="975"/>
      <c r="QZH5" s="975"/>
      <c r="QZI5" s="975"/>
      <c r="QZJ5" s="975"/>
      <c r="QZK5" s="975"/>
      <c r="QZL5" s="975"/>
      <c r="QZM5" s="975"/>
      <c r="QZN5" s="975"/>
      <c r="QZO5" s="975"/>
      <c r="QZP5" s="975"/>
      <c r="QZQ5" s="975"/>
      <c r="QZR5" s="975"/>
      <c r="QZS5" s="975"/>
      <c r="QZT5" s="975"/>
      <c r="QZU5" s="975"/>
      <c r="QZV5" s="975"/>
      <c r="QZW5" s="975"/>
      <c r="QZX5" s="975"/>
      <c r="QZY5" s="975"/>
      <c r="QZZ5" s="975"/>
      <c r="RAA5" s="975"/>
      <c r="RAB5" s="975"/>
      <c r="RAC5" s="975"/>
      <c r="RAD5" s="975"/>
      <c r="RAE5" s="975"/>
      <c r="RAF5" s="975"/>
      <c r="RAG5" s="975"/>
      <c r="RAH5" s="975"/>
      <c r="RAI5" s="975"/>
      <c r="RAJ5" s="975"/>
      <c r="RAK5" s="975"/>
      <c r="RAL5" s="975"/>
      <c r="RAM5" s="975"/>
      <c r="RAN5" s="975"/>
      <c r="RAO5" s="975"/>
      <c r="RAP5" s="975"/>
      <c r="RAQ5" s="975"/>
      <c r="RAR5" s="975"/>
      <c r="RAS5" s="975"/>
      <c r="RAT5" s="975"/>
      <c r="RAU5" s="975"/>
      <c r="RAV5" s="975"/>
      <c r="RAW5" s="975"/>
      <c r="RAX5" s="975"/>
      <c r="RAY5" s="975"/>
      <c r="RAZ5" s="975"/>
      <c r="RBA5" s="975"/>
      <c r="RBB5" s="975"/>
      <c r="RBC5" s="975"/>
      <c r="RBD5" s="975"/>
      <c r="RBE5" s="975"/>
      <c r="RBF5" s="975"/>
      <c r="RBG5" s="975"/>
      <c r="RBH5" s="975"/>
      <c r="RBI5" s="975"/>
      <c r="RBJ5" s="975"/>
      <c r="RBK5" s="975"/>
      <c r="RBL5" s="975"/>
      <c r="RBM5" s="975"/>
      <c r="RBN5" s="975"/>
      <c r="RBO5" s="975"/>
      <c r="RBP5" s="975"/>
      <c r="RBQ5" s="975"/>
      <c r="RBR5" s="975"/>
      <c r="RBS5" s="975"/>
      <c r="RBT5" s="975"/>
      <c r="RBU5" s="975"/>
      <c r="RBV5" s="975"/>
      <c r="RBW5" s="975"/>
      <c r="RBX5" s="975"/>
      <c r="RBY5" s="975"/>
      <c r="RBZ5" s="975"/>
      <c r="RCA5" s="975"/>
      <c r="RCB5" s="975"/>
      <c r="RCC5" s="975"/>
      <c r="RCD5" s="975"/>
      <c r="RCE5" s="975"/>
      <c r="RCF5" s="975"/>
      <c r="RCG5" s="975"/>
      <c r="RCH5" s="975"/>
      <c r="RCI5" s="975"/>
      <c r="RCJ5" s="975"/>
      <c r="RCK5" s="975"/>
      <c r="RCL5" s="975"/>
      <c r="RCM5" s="975"/>
      <c r="RCN5" s="975"/>
      <c r="RCO5" s="975"/>
      <c r="RCP5" s="975"/>
      <c r="RCQ5" s="975"/>
      <c r="RCR5" s="975"/>
      <c r="RCS5" s="975"/>
      <c r="RCT5" s="975"/>
      <c r="RCU5" s="975"/>
      <c r="RCV5" s="975"/>
      <c r="RCW5" s="975"/>
      <c r="RCX5" s="975"/>
      <c r="RCY5" s="975"/>
      <c r="RCZ5" s="975"/>
      <c r="RDA5" s="975"/>
      <c r="RDB5" s="975"/>
      <c r="RDC5" s="975"/>
      <c r="RDD5" s="975"/>
      <c r="RDE5" s="975"/>
      <c r="RDF5" s="975"/>
      <c r="RDG5" s="975"/>
      <c r="RDH5" s="975"/>
      <c r="RDI5" s="975"/>
      <c r="RDJ5" s="975"/>
      <c r="RDK5" s="975"/>
      <c r="RDL5" s="975"/>
      <c r="RDM5" s="975"/>
      <c r="RDN5" s="975"/>
      <c r="RDO5" s="975"/>
      <c r="RDP5" s="975"/>
      <c r="RDQ5" s="975"/>
      <c r="RDR5" s="975"/>
      <c r="RDS5" s="975"/>
      <c r="RDT5" s="975"/>
      <c r="RDU5" s="975"/>
      <c r="RDV5" s="975"/>
      <c r="RDW5" s="975"/>
      <c r="RDX5" s="975"/>
      <c r="RDY5" s="975"/>
      <c r="RDZ5" s="975"/>
      <c r="REA5" s="975"/>
      <c r="REB5" s="975"/>
      <c r="REC5" s="975"/>
      <c r="RED5" s="975"/>
      <c r="REE5" s="975"/>
      <c r="REF5" s="975"/>
      <c r="REG5" s="975"/>
      <c r="REH5" s="975"/>
      <c r="REI5" s="975"/>
      <c r="REJ5" s="975"/>
      <c r="REK5" s="975"/>
      <c r="REL5" s="975"/>
      <c r="REM5" s="975"/>
      <c r="REN5" s="975"/>
      <c r="REO5" s="975"/>
      <c r="REP5" s="975"/>
      <c r="REQ5" s="975"/>
      <c r="RER5" s="975"/>
      <c r="RES5" s="975"/>
      <c r="RET5" s="975"/>
      <c r="REU5" s="975"/>
      <c r="REV5" s="975"/>
      <c r="REW5" s="975"/>
      <c r="REX5" s="975"/>
      <c r="REY5" s="975"/>
      <c r="REZ5" s="975"/>
      <c r="RFA5" s="975"/>
      <c r="RFB5" s="975"/>
      <c r="RFC5" s="975"/>
      <c r="RFD5" s="975"/>
      <c r="RFE5" s="975"/>
      <c r="RFF5" s="975"/>
      <c r="RFG5" s="975"/>
      <c r="RFH5" s="975"/>
      <c r="RFI5" s="975"/>
      <c r="RFJ5" s="975"/>
      <c r="RFK5" s="975"/>
      <c r="RFL5" s="975"/>
      <c r="RFM5" s="975"/>
      <c r="RFN5" s="975"/>
      <c r="RFO5" s="975"/>
      <c r="RFP5" s="975"/>
      <c r="RFQ5" s="975"/>
      <c r="RFR5" s="975"/>
      <c r="RFS5" s="975"/>
      <c r="RFT5" s="975"/>
      <c r="RFU5" s="975"/>
      <c r="RFV5" s="975"/>
      <c r="RFW5" s="975"/>
      <c r="RFX5" s="975"/>
      <c r="RFY5" s="975"/>
      <c r="RFZ5" s="975"/>
      <c r="RGA5" s="975"/>
      <c r="RGB5" s="975"/>
      <c r="RGC5" s="975"/>
      <c r="RGD5" s="975"/>
      <c r="RGE5" s="975"/>
      <c r="RGF5" s="975"/>
      <c r="RGG5" s="975"/>
      <c r="RGH5" s="975"/>
      <c r="RGI5" s="975"/>
      <c r="RGJ5" s="975"/>
      <c r="RGK5" s="975"/>
      <c r="RGL5" s="975"/>
      <c r="RGM5" s="975"/>
      <c r="RGN5" s="975"/>
      <c r="RGO5" s="975"/>
      <c r="RGP5" s="975"/>
      <c r="RGQ5" s="975"/>
      <c r="RGR5" s="975"/>
      <c r="RGS5" s="975"/>
      <c r="RGT5" s="975"/>
      <c r="RGU5" s="975"/>
      <c r="RGV5" s="975"/>
      <c r="RGW5" s="975"/>
      <c r="RGX5" s="975"/>
      <c r="RGY5" s="975"/>
      <c r="RGZ5" s="975"/>
      <c r="RHA5" s="975"/>
      <c r="RHB5" s="975"/>
      <c r="RHC5" s="975"/>
      <c r="RHD5" s="975"/>
      <c r="RHE5" s="975"/>
      <c r="RHF5" s="975"/>
      <c r="RHG5" s="975"/>
      <c r="RHH5" s="975"/>
      <c r="RHI5" s="975"/>
      <c r="RHJ5" s="975"/>
      <c r="RHK5" s="975"/>
      <c r="RHL5" s="975"/>
      <c r="RHM5" s="975"/>
      <c r="RHN5" s="975"/>
      <c r="RHO5" s="975"/>
      <c r="RHP5" s="975"/>
      <c r="RHQ5" s="975"/>
      <c r="RHR5" s="975"/>
      <c r="RHS5" s="975"/>
      <c r="RHT5" s="975"/>
      <c r="RHU5" s="975"/>
      <c r="RHV5" s="975"/>
      <c r="RHW5" s="975"/>
      <c r="RHX5" s="975"/>
      <c r="RHY5" s="975"/>
      <c r="RHZ5" s="975"/>
      <c r="RIA5" s="975"/>
      <c r="RIB5" s="975"/>
      <c r="RIC5" s="975"/>
      <c r="RID5" s="975"/>
      <c r="RIE5" s="975"/>
      <c r="RIF5" s="975"/>
      <c r="RIG5" s="975"/>
      <c r="RIH5" s="975"/>
      <c r="RII5" s="975"/>
      <c r="RIJ5" s="975"/>
      <c r="RIK5" s="975"/>
      <c r="RIL5" s="975"/>
      <c r="RIM5" s="975"/>
      <c r="RIN5" s="975"/>
      <c r="RIO5" s="975"/>
      <c r="RIP5" s="975"/>
      <c r="RIQ5" s="975"/>
      <c r="RIR5" s="975"/>
      <c r="RIS5" s="975"/>
      <c r="RIT5" s="975"/>
      <c r="RIU5" s="975"/>
      <c r="RIV5" s="975"/>
      <c r="RIW5" s="975"/>
      <c r="RIX5" s="975"/>
      <c r="RIY5" s="975"/>
      <c r="RIZ5" s="975"/>
      <c r="RJA5" s="975"/>
      <c r="RJB5" s="975"/>
      <c r="RJC5" s="975"/>
      <c r="RJD5" s="975"/>
      <c r="RJE5" s="975"/>
      <c r="RJF5" s="975"/>
      <c r="RJG5" s="975"/>
      <c r="RJH5" s="975"/>
      <c r="RJI5" s="975"/>
      <c r="RJJ5" s="975"/>
      <c r="RJK5" s="975"/>
      <c r="RJL5" s="975"/>
      <c r="RJM5" s="975"/>
      <c r="RJN5" s="975"/>
      <c r="RJO5" s="975"/>
      <c r="RJP5" s="975"/>
      <c r="RJQ5" s="975"/>
      <c r="RJR5" s="975"/>
      <c r="RJS5" s="975"/>
      <c r="RJT5" s="975"/>
      <c r="RJU5" s="975"/>
      <c r="RJV5" s="975"/>
      <c r="RJW5" s="975"/>
      <c r="RJX5" s="975"/>
      <c r="RJY5" s="975"/>
      <c r="RJZ5" s="975"/>
      <c r="RKA5" s="975"/>
      <c r="RKB5" s="975"/>
      <c r="RKC5" s="975"/>
      <c r="RKD5" s="975"/>
      <c r="RKE5" s="975"/>
      <c r="RKF5" s="975"/>
      <c r="RKG5" s="975"/>
      <c r="RKH5" s="975"/>
      <c r="RKI5" s="975"/>
      <c r="RKJ5" s="975"/>
      <c r="RKK5" s="975"/>
      <c r="RKL5" s="975"/>
      <c r="RKM5" s="975"/>
      <c r="RKN5" s="975"/>
      <c r="RKO5" s="975"/>
      <c r="RKP5" s="975"/>
      <c r="RKQ5" s="975"/>
      <c r="RKR5" s="975"/>
      <c r="RKS5" s="975"/>
      <c r="RKT5" s="975"/>
      <c r="RKU5" s="975"/>
      <c r="RKV5" s="975"/>
      <c r="RKW5" s="975"/>
      <c r="RKX5" s="975"/>
      <c r="RKY5" s="975"/>
      <c r="RKZ5" s="975"/>
      <c r="RLA5" s="975"/>
      <c r="RLB5" s="975"/>
      <c r="RLC5" s="975"/>
      <c r="RLD5" s="975"/>
      <c r="RLE5" s="975"/>
      <c r="RLF5" s="975"/>
      <c r="RLG5" s="975"/>
      <c r="RLH5" s="975"/>
      <c r="RLI5" s="975"/>
      <c r="RLJ5" s="975"/>
      <c r="RLK5" s="975"/>
      <c r="RLL5" s="975"/>
      <c r="RLM5" s="975"/>
      <c r="RLN5" s="975"/>
      <c r="RLO5" s="975"/>
      <c r="RLP5" s="975"/>
      <c r="RLQ5" s="975"/>
      <c r="RLR5" s="975"/>
      <c r="RLS5" s="975"/>
      <c r="RLT5" s="975"/>
      <c r="RLU5" s="975"/>
      <c r="RLV5" s="975"/>
      <c r="RLW5" s="975"/>
      <c r="RLX5" s="975"/>
      <c r="RLY5" s="975"/>
      <c r="RLZ5" s="975"/>
      <c r="RMA5" s="975"/>
      <c r="RMB5" s="975"/>
      <c r="RMC5" s="975"/>
      <c r="RMD5" s="975"/>
      <c r="RME5" s="975"/>
      <c r="RMF5" s="975"/>
      <c r="RMG5" s="975"/>
      <c r="RMH5" s="975"/>
      <c r="RMI5" s="975"/>
      <c r="RMJ5" s="975"/>
      <c r="RMK5" s="975"/>
      <c r="RML5" s="975"/>
      <c r="RMM5" s="975"/>
      <c r="RMN5" s="975"/>
      <c r="RMO5" s="975"/>
      <c r="RMP5" s="975"/>
      <c r="RMQ5" s="975"/>
      <c r="RMR5" s="975"/>
      <c r="RMS5" s="975"/>
      <c r="RMT5" s="975"/>
      <c r="RMU5" s="975"/>
      <c r="RMV5" s="975"/>
      <c r="RMW5" s="975"/>
      <c r="RMX5" s="975"/>
      <c r="RMY5" s="975"/>
      <c r="RMZ5" s="975"/>
      <c r="RNA5" s="975"/>
      <c r="RNB5" s="975"/>
      <c r="RNC5" s="975"/>
      <c r="RND5" s="975"/>
      <c r="RNE5" s="975"/>
      <c r="RNF5" s="975"/>
      <c r="RNG5" s="975"/>
      <c r="RNH5" s="975"/>
      <c r="RNI5" s="975"/>
      <c r="RNJ5" s="975"/>
      <c r="RNK5" s="975"/>
      <c r="RNL5" s="975"/>
      <c r="RNM5" s="975"/>
      <c r="RNN5" s="975"/>
      <c r="RNO5" s="975"/>
      <c r="RNP5" s="975"/>
      <c r="RNQ5" s="975"/>
      <c r="RNR5" s="975"/>
      <c r="RNS5" s="975"/>
      <c r="RNT5" s="975"/>
      <c r="RNU5" s="975"/>
      <c r="RNV5" s="975"/>
      <c r="RNW5" s="975"/>
      <c r="RNX5" s="975"/>
      <c r="RNY5" s="975"/>
      <c r="RNZ5" s="975"/>
      <c r="ROA5" s="975"/>
      <c r="ROB5" s="975"/>
      <c r="ROC5" s="975"/>
      <c r="ROD5" s="975"/>
      <c r="ROE5" s="975"/>
      <c r="ROF5" s="975"/>
      <c r="ROG5" s="975"/>
      <c r="ROH5" s="975"/>
      <c r="ROI5" s="975"/>
      <c r="ROJ5" s="975"/>
      <c r="ROK5" s="975"/>
      <c r="ROL5" s="975"/>
      <c r="ROM5" s="975"/>
      <c r="RON5" s="975"/>
      <c r="ROO5" s="975"/>
      <c r="ROP5" s="975"/>
      <c r="ROQ5" s="975"/>
      <c r="ROR5" s="975"/>
      <c r="ROS5" s="975"/>
      <c r="ROT5" s="975"/>
      <c r="ROU5" s="975"/>
      <c r="ROV5" s="975"/>
      <c r="ROW5" s="975"/>
      <c r="ROX5" s="975"/>
      <c r="ROY5" s="975"/>
      <c r="ROZ5" s="975"/>
      <c r="RPA5" s="975"/>
      <c r="RPB5" s="975"/>
      <c r="RPC5" s="975"/>
      <c r="RPD5" s="975"/>
      <c r="RPE5" s="975"/>
      <c r="RPF5" s="975"/>
      <c r="RPG5" s="975"/>
      <c r="RPH5" s="975"/>
      <c r="RPI5" s="975"/>
      <c r="RPJ5" s="975"/>
      <c r="RPK5" s="975"/>
      <c r="RPL5" s="975"/>
      <c r="RPM5" s="975"/>
      <c r="RPN5" s="975"/>
      <c r="RPO5" s="975"/>
      <c r="RPP5" s="975"/>
      <c r="RPQ5" s="975"/>
      <c r="RPR5" s="975"/>
      <c r="RPS5" s="975"/>
      <c r="RPT5" s="975"/>
      <c r="RPU5" s="975"/>
      <c r="RPV5" s="975"/>
      <c r="RPW5" s="975"/>
      <c r="RPX5" s="975"/>
      <c r="RPY5" s="975"/>
      <c r="RPZ5" s="975"/>
      <c r="RQA5" s="975"/>
      <c r="RQB5" s="975"/>
      <c r="RQC5" s="975"/>
      <c r="RQD5" s="975"/>
      <c r="RQE5" s="975"/>
      <c r="RQF5" s="975"/>
      <c r="RQG5" s="975"/>
      <c r="RQH5" s="975"/>
      <c r="RQI5" s="975"/>
      <c r="RQJ5" s="975"/>
      <c r="RQK5" s="975"/>
      <c r="RQL5" s="975"/>
      <c r="RQM5" s="975"/>
      <c r="RQN5" s="975"/>
      <c r="RQO5" s="975"/>
      <c r="RQP5" s="975"/>
      <c r="RQQ5" s="975"/>
      <c r="RQR5" s="975"/>
      <c r="RQS5" s="975"/>
      <c r="RQT5" s="975"/>
      <c r="RQU5" s="975"/>
      <c r="RQV5" s="975"/>
      <c r="RQW5" s="975"/>
      <c r="RQX5" s="975"/>
      <c r="RQY5" s="975"/>
      <c r="RQZ5" s="975"/>
      <c r="RRA5" s="975"/>
      <c r="RRB5" s="975"/>
      <c r="RRC5" s="975"/>
      <c r="RRD5" s="975"/>
      <c r="RRE5" s="975"/>
      <c r="RRF5" s="975"/>
      <c r="RRG5" s="975"/>
      <c r="RRH5" s="975"/>
      <c r="RRI5" s="975"/>
      <c r="RRJ5" s="975"/>
      <c r="RRK5" s="975"/>
      <c r="RRL5" s="975"/>
      <c r="RRM5" s="975"/>
      <c r="RRN5" s="975"/>
      <c r="RRO5" s="975"/>
      <c r="RRP5" s="975"/>
      <c r="RRQ5" s="975"/>
      <c r="RRR5" s="975"/>
      <c r="RRS5" s="975"/>
      <c r="RRT5" s="975"/>
      <c r="RRU5" s="975"/>
      <c r="RRV5" s="975"/>
      <c r="RRW5" s="975"/>
      <c r="RRX5" s="975"/>
      <c r="RRY5" s="975"/>
      <c r="RRZ5" s="975"/>
      <c r="RSA5" s="975"/>
      <c r="RSB5" s="975"/>
      <c r="RSC5" s="975"/>
      <c r="RSD5" s="975"/>
      <c r="RSE5" s="975"/>
      <c r="RSF5" s="975"/>
      <c r="RSG5" s="975"/>
      <c r="RSH5" s="975"/>
      <c r="RSI5" s="975"/>
      <c r="RSJ5" s="975"/>
      <c r="RSK5" s="975"/>
      <c r="RSL5" s="975"/>
      <c r="RSM5" s="975"/>
      <c r="RSN5" s="975"/>
      <c r="RSO5" s="975"/>
      <c r="RSP5" s="975"/>
      <c r="RSQ5" s="975"/>
      <c r="RSR5" s="975"/>
      <c r="RSS5" s="975"/>
      <c r="RST5" s="975"/>
      <c r="RSU5" s="975"/>
      <c r="RSV5" s="975"/>
      <c r="RSW5" s="975"/>
      <c r="RSX5" s="975"/>
      <c r="RSY5" s="975"/>
      <c r="RSZ5" s="975"/>
      <c r="RTA5" s="975"/>
      <c r="RTB5" s="975"/>
      <c r="RTC5" s="975"/>
      <c r="RTD5" s="975"/>
      <c r="RTE5" s="975"/>
      <c r="RTF5" s="975"/>
      <c r="RTG5" s="975"/>
      <c r="RTH5" s="975"/>
      <c r="RTI5" s="975"/>
      <c r="RTJ5" s="975"/>
      <c r="RTK5" s="975"/>
      <c r="RTL5" s="975"/>
      <c r="RTM5" s="975"/>
      <c r="RTN5" s="975"/>
      <c r="RTO5" s="975"/>
      <c r="RTP5" s="975"/>
      <c r="RTQ5" s="975"/>
      <c r="RTR5" s="975"/>
      <c r="RTS5" s="975"/>
      <c r="RTT5" s="975"/>
      <c r="RTU5" s="975"/>
      <c r="RTV5" s="975"/>
      <c r="RTW5" s="975"/>
      <c r="RTX5" s="975"/>
      <c r="RTY5" s="975"/>
      <c r="RTZ5" s="975"/>
      <c r="RUA5" s="975"/>
      <c r="RUB5" s="975"/>
      <c r="RUC5" s="975"/>
      <c r="RUD5" s="975"/>
      <c r="RUE5" s="975"/>
      <c r="RUF5" s="975"/>
      <c r="RUG5" s="975"/>
      <c r="RUH5" s="975"/>
      <c r="RUI5" s="975"/>
      <c r="RUJ5" s="975"/>
      <c r="RUK5" s="975"/>
      <c r="RUL5" s="975"/>
      <c r="RUM5" s="975"/>
      <c r="RUN5" s="975"/>
      <c r="RUO5" s="975"/>
      <c r="RUP5" s="975"/>
      <c r="RUQ5" s="975"/>
      <c r="RUR5" s="975"/>
      <c r="RUS5" s="975"/>
      <c r="RUT5" s="975"/>
      <c r="RUU5" s="975"/>
      <c r="RUV5" s="975"/>
      <c r="RUW5" s="975"/>
      <c r="RUX5" s="975"/>
      <c r="RUY5" s="975"/>
      <c r="RUZ5" s="975"/>
      <c r="RVA5" s="975"/>
      <c r="RVB5" s="975"/>
      <c r="RVC5" s="975"/>
      <c r="RVD5" s="975"/>
      <c r="RVE5" s="975"/>
      <c r="RVF5" s="975"/>
      <c r="RVG5" s="975"/>
      <c r="RVH5" s="975"/>
      <c r="RVI5" s="975"/>
      <c r="RVJ5" s="975"/>
      <c r="RVK5" s="975"/>
      <c r="RVL5" s="975"/>
      <c r="RVM5" s="975"/>
      <c r="RVN5" s="975"/>
      <c r="RVO5" s="975"/>
      <c r="RVP5" s="975"/>
      <c r="RVQ5" s="975"/>
      <c r="RVR5" s="975"/>
      <c r="RVS5" s="975"/>
      <c r="RVT5" s="975"/>
      <c r="RVU5" s="975"/>
      <c r="RVV5" s="975"/>
      <c r="RVW5" s="975"/>
      <c r="RVX5" s="975"/>
      <c r="RVY5" s="975"/>
      <c r="RVZ5" s="975"/>
      <c r="RWA5" s="975"/>
      <c r="RWB5" s="975"/>
      <c r="RWC5" s="975"/>
      <c r="RWD5" s="975"/>
      <c r="RWE5" s="975"/>
      <c r="RWF5" s="975"/>
      <c r="RWG5" s="975"/>
      <c r="RWH5" s="975"/>
      <c r="RWI5" s="975"/>
      <c r="RWJ5" s="975"/>
      <c r="RWK5" s="975"/>
      <c r="RWL5" s="975"/>
      <c r="RWM5" s="975"/>
      <c r="RWN5" s="975"/>
      <c r="RWO5" s="975"/>
      <c r="RWP5" s="975"/>
      <c r="RWQ5" s="975"/>
      <c r="RWR5" s="975"/>
      <c r="RWS5" s="975"/>
      <c r="RWT5" s="975"/>
      <c r="RWU5" s="975"/>
      <c r="RWV5" s="975"/>
      <c r="RWW5" s="975"/>
      <c r="RWX5" s="975"/>
      <c r="RWY5" s="975"/>
      <c r="RWZ5" s="975"/>
      <c r="RXA5" s="975"/>
      <c r="RXB5" s="975"/>
      <c r="RXC5" s="975"/>
      <c r="RXD5" s="975"/>
      <c r="RXE5" s="975"/>
      <c r="RXF5" s="975"/>
      <c r="RXG5" s="975"/>
      <c r="RXH5" s="975"/>
      <c r="RXI5" s="975"/>
      <c r="RXJ5" s="975"/>
      <c r="RXK5" s="975"/>
      <c r="RXL5" s="975"/>
      <c r="RXM5" s="975"/>
      <c r="RXN5" s="975"/>
      <c r="RXO5" s="975"/>
      <c r="RXP5" s="975"/>
      <c r="RXQ5" s="975"/>
      <c r="RXR5" s="975"/>
      <c r="RXS5" s="975"/>
      <c r="RXT5" s="975"/>
      <c r="RXU5" s="975"/>
      <c r="RXV5" s="975"/>
      <c r="RXW5" s="975"/>
      <c r="RXX5" s="975"/>
      <c r="RXY5" s="975"/>
      <c r="RXZ5" s="975"/>
      <c r="RYA5" s="975"/>
      <c r="RYB5" s="975"/>
      <c r="RYC5" s="975"/>
      <c r="RYD5" s="975"/>
      <c r="RYE5" s="975"/>
      <c r="RYF5" s="975"/>
      <c r="RYG5" s="975"/>
      <c r="RYH5" s="975"/>
      <c r="RYI5" s="975"/>
      <c r="RYJ5" s="975"/>
      <c r="RYK5" s="975"/>
      <c r="RYL5" s="975"/>
      <c r="RYM5" s="975"/>
      <c r="RYN5" s="975"/>
      <c r="RYO5" s="975"/>
      <c r="RYP5" s="975"/>
      <c r="RYQ5" s="975"/>
      <c r="RYR5" s="975"/>
      <c r="RYS5" s="975"/>
      <c r="RYT5" s="975"/>
      <c r="RYU5" s="975"/>
      <c r="RYV5" s="975"/>
      <c r="RYW5" s="975"/>
      <c r="RYX5" s="975"/>
      <c r="RYY5" s="975"/>
      <c r="RYZ5" s="975"/>
      <c r="RZA5" s="975"/>
      <c r="RZB5" s="975"/>
      <c r="RZC5" s="975"/>
      <c r="RZD5" s="975"/>
      <c r="RZE5" s="975"/>
      <c r="RZF5" s="975"/>
      <c r="RZG5" s="975"/>
      <c r="RZH5" s="975"/>
      <c r="RZI5" s="975"/>
      <c r="RZJ5" s="975"/>
      <c r="RZK5" s="975"/>
      <c r="RZL5" s="975"/>
      <c r="RZM5" s="975"/>
      <c r="RZN5" s="975"/>
      <c r="RZO5" s="975"/>
      <c r="RZP5" s="975"/>
      <c r="RZQ5" s="975"/>
      <c r="RZR5" s="975"/>
      <c r="RZS5" s="975"/>
      <c r="RZT5" s="975"/>
      <c r="RZU5" s="975"/>
      <c r="RZV5" s="975"/>
      <c r="RZW5" s="975"/>
      <c r="RZX5" s="975"/>
      <c r="RZY5" s="975"/>
      <c r="RZZ5" s="975"/>
      <c r="SAA5" s="975"/>
      <c r="SAB5" s="975"/>
      <c r="SAC5" s="975"/>
      <c r="SAD5" s="975"/>
      <c r="SAE5" s="975"/>
      <c r="SAF5" s="975"/>
      <c r="SAG5" s="975"/>
      <c r="SAH5" s="975"/>
      <c r="SAI5" s="975"/>
      <c r="SAJ5" s="975"/>
      <c r="SAK5" s="975"/>
      <c r="SAL5" s="975"/>
      <c r="SAM5" s="975"/>
      <c r="SAN5" s="975"/>
      <c r="SAO5" s="975"/>
      <c r="SAP5" s="975"/>
      <c r="SAQ5" s="975"/>
      <c r="SAR5" s="975"/>
      <c r="SAS5" s="975"/>
      <c r="SAT5" s="975"/>
      <c r="SAU5" s="975"/>
      <c r="SAV5" s="975"/>
      <c r="SAW5" s="975"/>
      <c r="SAX5" s="975"/>
      <c r="SAY5" s="975"/>
      <c r="SAZ5" s="975"/>
      <c r="SBA5" s="975"/>
      <c r="SBB5" s="975"/>
      <c r="SBC5" s="975"/>
      <c r="SBD5" s="975"/>
      <c r="SBE5" s="975"/>
      <c r="SBF5" s="975"/>
      <c r="SBG5" s="975"/>
      <c r="SBH5" s="975"/>
      <c r="SBI5" s="975"/>
      <c r="SBJ5" s="975"/>
      <c r="SBK5" s="975"/>
      <c r="SBL5" s="975"/>
      <c r="SBM5" s="975"/>
      <c r="SBN5" s="975"/>
      <c r="SBO5" s="975"/>
      <c r="SBP5" s="975"/>
      <c r="SBQ5" s="975"/>
      <c r="SBR5" s="975"/>
      <c r="SBS5" s="975"/>
      <c r="SBT5" s="975"/>
      <c r="SBU5" s="975"/>
      <c r="SBV5" s="975"/>
      <c r="SBW5" s="975"/>
      <c r="SBX5" s="975"/>
      <c r="SBY5" s="975"/>
      <c r="SBZ5" s="975"/>
      <c r="SCA5" s="975"/>
      <c r="SCB5" s="975"/>
      <c r="SCC5" s="975"/>
      <c r="SCD5" s="975"/>
      <c r="SCE5" s="975"/>
      <c r="SCF5" s="975"/>
      <c r="SCG5" s="975"/>
      <c r="SCH5" s="975"/>
      <c r="SCI5" s="975"/>
      <c r="SCJ5" s="975"/>
      <c r="SCK5" s="975"/>
      <c r="SCL5" s="975"/>
      <c r="SCM5" s="975"/>
      <c r="SCN5" s="975"/>
      <c r="SCO5" s="975"/>
      <c r="SCP5" s="975"/>
      <c r="SCQ5" s="975"/>
      <c r="SCR5" s="975"/>
      <c r="SCS5" s="975"/>
      <c r="SCT5" s="975"/>
      <c r="SCU5" s="975"/>
      <c r="SCV5" s="975"/>
      <c r="SCW5" s="975"/>
      <c r="SCX5" s="975"/>
      <c r="SCY5" s="975"/>
      <c r="SCZ5" s="975"/>
      <c r="SDA5" s="975"/>
      <c r="SDB5" s="975"/>
      <c r="SDC5" s="975"/>
      <c r="SDD5" s="975"/>
      <c r="SDE5" s="975"/>
      <c r="SDF5" s="975"/>
      <c r="SDG5" s="975"/>
      <c r="SDH5" s="975"/>
      <c r="SDI5" s="975"/>
      <c r="SDJ5" s="975"/>
      <c r="SDK5" s="975"/>
      <c r="SDL5" s="975"/>
      <c r="SDM5" s="975"/>
      <c r="SDN5" s="975"/>
      <c r="SDO5" s="975"/>
      <c r="SDP5" s="975"/>
      <c r="SDQ5" s="975"/>
      <c r="SDR5" s="975"/>
      <c r="SDS5" s="975"/>
      <c r="SDT5" s="975"/>
      <c r="SDU5" s="975"/>
      <c r="SDV5" s="975"/>
      <c r="SDW5" s="975"/>
      <c r="SDX5" s="975"/>
      <c r="SDY5" s="975"/>
      <c r="SDZ5" s="975"/>
      <c r="SEA5" s="975"/>
      <c r="SEB5" s="975"/>
      <c r="SEC5" s="975"/>
      <c r="SED5" s="975"/>
      <c r="SEE5" s="975"/>
      <c r="SEF5" s="975"/>
      <c r="SEG5" s="975"/>
      <c r="SEH5" s="975"/>
      <c r="SEI5" s="975"/>
      <c r="SEJ5" s="975"/>
      <c r="SEK5" s="975"/>
      <c r="SEL5" s="975"/>
      <c r="SEM5" s="975"/>
      <c r="SEN5" s="975"/>
      <c r="SEO5" s="975"/>
      <c r="SEP5" s="975"/>
      <c r="SEQ5" s="975"/>
      <c r="SER5" s="975"/>
      <c r="SES5" s="975"/>
      <c r="SET5" s="975"/>
      <c r="SEU5" s="975"/>
      <c r="SEV5" s="975"/>
      <c r="SEW5" s="975"/>
      <c r="SEX5" s="975"/>
      <c r="SEY5" s="975"/>
      <c r="SEZ5" s="975"/>
      <c r="SFA5" s="975"/>
      <c r="SFB5" s="975"/>
      <c r="SFC5" s="975"/>
      <c r="SFD5" s="975"/>
      <c r="SFE5" s="975"/>
      <c r="SFF5" s="975"/>
      <c r="SFG5" s="975"/>
      <c r="SFH5" s="975"/>
      <c r="SFI5" s="975"/>
      <c r="SFJ5" s="975"/>
      <c r="SFK5" s="975"/>
      <c r="SFL5" s="975"/>
      <c r="SFM5" s="975"/>
      <c r="SFN5" s="975"/>
      <c r="SFO5" s="975"/>
      <c r="SFP5" s="975"/>
      <c r="SFQ5" s="975"/>
      <c r="SFR5" s="975"/>
      <c r="SFS5" s="975"/>
      <c r="SFT5" s="975"/>
      <c r="SFU5" s="975"/>
      <c r="SFV5" s="975"/>
      <c r="SFW5" s="975"/>
      <c r="SFX5" s="975"/>
      <c r="SFY5" s="975"/>
      <c r="SFZ5" s="975"/>
      <c r="SGA5" s="975"/>
      <c r="SGB5" s="975"/>
      <c r="SGC5" s="975"/>
      <c r="SGD5" s="975"/>
      <c r="SGE5" s="975"/>
      <c r="SGF5" s="975"/>
      <c r="SGG5" s="975"/>
      <c r="SGH5" s="975"/>
      <c r="SGI5" s="975"/>
      <c r="SGJ5" s="975"/>
      <c r="SGK5" s="975"/>
      <c r="SGL5" s="975"/>
      <c r="SGM5" s="975"/>
      <c r="SGN5" s="975"/>
      <c r="SGO5" s="975"/>
      <c r="SGP5" s="975"/>
      <c r="SGQ5" s="975"/>
      <c r="SGR5" s="975"/>
      <c r="SGS5" s="975"/>
      <c r="SGT5" s="975"/>
      <c r="SGU5" s="975"/>
      <c r="SGV5" s="975"/>
      <c r="SGW5" s="975"/>
      <c r="SGX5" s="975"/>
      <c r="SGY5" s="975"/>
      <c r="SGZ5" s="975"/>
      <c r="SHA5" s="975"/>
      <c r="SHB5" s="975"/>
      <c r="SHC5" s="975"/>
      <c r="SHD5" s="975"/>
      <c r="SHE5" s="975"/>
      <c r="SHF5" s="975"/>
      <c r="SHG5" s="975"/>
      <c r="SHH5" s="975"/>
      <c r="SHI5" s="975"/>
      <c r="SHJ5" s="975"/>
      <c r="SHK5" s="975"/>
      <c r="SHL5" s="975"/>
      <c r="SHM5" s="975"/>
      <c r="SHN5" s="975"/>
      <c r="SHO5" s="975"/>
      <c r="SHP5" s="975"/>
      <c r="SHQ5" s="975"/>
      <c r="SHR5" s="975"/>
      <c r="SHS5" s="975"/>
      <c r="SHT5" s="975"/>
      <c r="SHU5" s="975"/>
      <c r="SHV5" s="975"/>
      <c r="SHW5" s="975"/>
      <c r="SHX5" s="975"/>
      <c r="SHY5" s="975"/>
      <c r="SHZ5" s="975"/>
      <c r="SIA5" s="975"/>
      <c r="SIB5" s="975"/>
      <c r="SIC5" s="975"/>
      <c r="SID5" s="975"/>
      <c r="SIE5" s="975"/>
      <c r="SIF5" s="975"/>
      <c r="SIG5" s="975"/>
      <c r="SIH5" s="975"/>
      <c r="SII5" s="975"/>
      <c r="SIJ5" s="975"/>
      <c r="SIK5" s="975"/>
      <c r="SIL5" s="975"/>
      <c r="SIM5" s="975"/>
      <c r="SIN5" s="975"/>
      <c r="SIO5" s="975"/>
      <c r="SIP5" s="975"/>
      <c r="SIQ5" s="975"/>
      <c r="SIR5" s="975"/>
      <c r="SIS5" s="975"/>
      <c r="SIT5" s="975"/>
      <c r="SIU5" s="975"/>
      <c r="SIV5" s="975"/>
      <c r="SIW5" s="975"/>
      <c r="SIX5" s="975"/>
      <c r="SIY5" s="975"/>
      <c r="SIZ5" s="975"/>
      <c r="SJA5" s="975"/>
      <c r="SJB5" s="975"/>
      <c r="SJC5" s="975"/>
      <c r="SJD5" s="975"/>
      <c r="SJE5" s="975"/>
      <c r="SJF5" s="975"/>
      <c r="SJG5" s="975"/>
      <c r="SJH5" s="975"/>
      <c r="SJI5" s="975"/>
      <c r="SJJ5" s="975"/>
      <c r="SJK5" s="975"/>
      <c r="SJL5" s="975"/>
      <c r="SJM5" s="975"/>
      <c r="SJN5" s="975"/>
      <c r="SJO5" s="975"/>
      <c r="SJP5" s="975"/>
      <c r="SJQ5" s="975"/>
      <c r="SJR5" s="975"/>
      <c r="SJS5" s="975"/>
      <c r="SJT5" s="975"/>
      <c r="SJU5" s="975"/>
      <c r="SJV5" s="975"/>
      <c r="SJW5" s="975"/>
      <c r="SJX5" s="975"/>
      <c r="SJY5" s="975"/>
      <c r="SJZ5" s="975"/>
      <c r="SKA5" s="975"/>
      <c r="SKB5" s="975"/>
      <c r="SKC5" s="975"/>
      <c r="SKD5" s="975"/>
      <c r="SKE5" s="975"/>
      <c r="SKF5" s="975"/>
      <c r="SKG5" s="975"/>
      <c r="SKH5" s="975"/>
      <c r="SKI5" s="975"/>
      <c r="SKJ5" s="975"/>
      <c r="SKK5" s="975"/>
      <c r="SKL5" s="975"/>
      <c r="SKM5" s="975"/>
      <c r="SKN5" s="975"/>
      <c r="SKO5" s="975"/>
      <c r="SKP5" s="975"/>
      <c r="SKQ5" s="975"/>
      <c r="SKR5" s="975"/>
      <c r="SKS5" s="975"/>
      <c r="SKT5" s="975"/>
      <c r="SKU5" s="975"/>
      <c r="SKV5" s="975"/>
      <c r="SKW5" s="975"/>
      <c r="SKX5" s="975"/>
      <c r="SKY5" s="975"/>
      <c r="SKZ5" s="975"/>
      <c r="SLA5" s="975"/>
      <c r="SLB5" s="975"/>
      <c r="SLC5" s="975"/>
      <c r="SLD5" s="975"/>
      <c r="SLE5" s="975"/>
      <c r="SLF5" s="975"/>
      <c r="SLG5" s="975"/>
      <c r="SLH5" s="975"/>
      <c r="SLI5" s="975"/>
      <c r="SLJ5" s="975"/>
      <c r="SLK5" s="975"/>
      <c r="SLL5" s="975"/>
      <c r="SLM5" s="975"/>
      <c r="SLN5" s="975"/>
      <c r="SLO5" s="975"/>
      <c r="SLP5" s="975"/>
      <c r="SLQ5" s="975"/>
      <c r="SLR5" s="975"/>
      <c r="SLS5" s="975"/>
      <c r="SLT5" s="975"/>
      <c r="SLU5" s="975"/>
      <c r="SLV5" s="975"/>
      <c r="SLW5" s="975"/>
      <c r="SLX5" s="975"/>
      <c r="SLY5" s="975"/>
      <c r="SLZ5" s="975"/>
      <c r="SMA5" s="975"/>
      <c r="SMB5" s="975"/>
      <c r="SMC5" s="975"/>
      <c r="SMD5" s="975"/>
      <c r="SME5" s="975"/>
      <c r="SMF5" s="975"/>
      <c r="SMG5" s="975"/>
      <c r="SMH5" s="975"/>
      <c r="SMI5" s="975"/>
      <c r="SMJ5" s="975"/>
      <c r="SMK5" s="975"/>
      <c r="SML5" s="975"/>
      <c r="SMM5" s="975"/>
      <c r="SMN5" s="975"/>
      <c r="SMO5" s="975"/>
      <c r="SMP5" s="975"/>
      <c r="SMQ5" s="975"/>
      <c r="SMR5" s="975"/>
      <c r="SMS5" s="975"/>
      <c r="SMT5" s="975"/>
      <c r="SMU5" s="975"/>
      <c r="SMV5" s="975"/>
      <c r="SMW5" s="975"/>
      <c r="SMX5" s="975"/>
      <c r="SMY5" s="975"/>
      <c r="SMZ5" s="975"/>
      <c r="SNA5" s="975"/>
      <c r="SNB5" s="975"/>
      <c r="SNC5" s="975"/>
      <c r="SND5" s="975"/>
      <c r="SNE5" s="975"/>
      <c r="SNF5" s="975"/>
      <c r="SNG5" s="975"/>
      <c r="SNH5" s="975"/>
      <c r="SNI5" s="975"/>
      <c r="SNJ5" s="975"/>
      <c r="SNK5" s="975"/>
      <c r="SNL5" s="975"/>
      <c r="SNM5" s="975"/>
      <c r="SNN5" s="975"/>
      <c r="SNO5" s="975"/>
      <c r="SNP5" s="975"/>
      <c r="SNQ5" s="975"/>
      <c r="SNR5" s="975"/>
      <c r="SNS5" s="975"/>
      <c r="SNT5" s="975"/>
      <c r="SNU5" s="975"/>
      <c r="SNV5" s="975"/>
      <c r="SNW5" s="975"/>
      <c r="SNX5" s="975"/>
      <c r="SNY5" s="975"/>
      <c r="SNZ5" s="975"/>
      <c r="SOA5" s="975"/>
      <c r="SOB5" s="975"/>
      <c r="SOC5" s="975"/>
      <c r="SOD5" s="975"/>
      <c r="SOE5" s="975"/>
      <c r="SOF5" s="975"/>
      <c r="SOG5" s="975"/>
      <c r="SOH5" s="975"/>
      <c r="SOI5" s="975"/>
      <c r="SOJ5" s="975"/>
      <c r="SOK5" s="975"/>
      <c r="SOL5" s="975"/>
      <c r="SOM5" s="975"/>
      <c r="SON5" s="975"/>
      <c r="SOO5" s="975"/>
      <c r="SOP5" s="975"/>
      <c r="SOQ5" s="975"/>
      <c r="SOR5" s="975"/>
      <c r="SOS5" s="975"/>
      <c r="SOT5" s="975"/>
      <c r="SOU5" s="975"/>
      <c r="SOV5" s="975"/>
      <c r="SOW5" s="975"/>
      <c r="SOX5" s="975"/>
      <c r="SOY5" s="975"/>
      <c r="SOZ5" s="975"/>
      <c r="SPA5" s="975"/>
      <c r="SPB5" s="975"/>
      <c r="SPC5" s="975"/>
      <c r="SPD5" s="975"/>
      <c r="SPE5" s="975"/>
      <c r="SPF5" s="975"/>
      <c r="SPG5" s="975"/>
      <c r="SPH5" s="975"/>
      <c r="SPI5" s="975"/>
      <c r="SPJ5" s="975"/>
      <c r="SPK5" s="975"/>
      <c r="SPL5" s="975"/>
      <c r="SPM5" s="975"/>
      <c r="SPN5" s="975"/>
      <c r="SPO5" s="975"/>
      <c r="SPP5" s="975"/>
      <c r="SPQ5" s="975"/>
      <c r="SPR5" s="975"/>
      <c r="SPS5" s="975"/>
      <c r="SPT5" s="975"/>
      <c r="SPU5" s="975"/>
      <c r="SPV5" s="975"/>
      <c r="SPW5" s="975"/>
      <c r="SPX5" s="975"/>
      <c r="SPY5" s="975"/>
      <c r="SPZ5" s="975"/>
      <c r="SQA5" s="975"/>
      <c r="SQB5" s="975"/>
      <c r="SQC5" s="975"/>
      <c r="SQD5" s="975"/>
      <c r="SQE5" s="975"/>
      <c r="SQF5" s="975"/>
      <c r="SQG5" s="975"/>
      <c r="SQH5" s="975"/>
      <c r="SQI5" s="975"/>
      <c r="SQJ5" s="975"/>
      <c r="SQK5" s="975"/>
      <c r="SQL5" s="975"/>
      <c r="SQM5" s="975"/>
      <c r="SQN5" s="975"/>
      <c r="SQO5" s="975"/>
      <c r="SQP5" s="975"/>
      <c r="SQQ5" s="975"/>
      <c r="SQR5" s="975"/>
      <c r="SQS5" s="975"/>
      <c r="SQT5" s="975"/>
      <c r="SQU5" s="975"/>
      <c r="SQV5" s="975"/>
      <c r="SQW5" s="975"/>
      <c r="SQX5" s="975"/>
      <c r="SQY5" s="975"/>
      <c r="SQZ5" s="975"/>
      <c r="SRA5" s="975"/>
      <c r="SRB5" s="975"/>
      <c r="SRC5" s="975"/>
      <c r="SRD5" s="975"/>
      <c r="SRE5" s="975"/>
      <c r="SRF5" s="975"/>
      <c r="SRG5" s="975"/>
      <c r="SRH5" s="975"/>
      <c r="SRI5" s="975"/>
      <c r="SRJ5" s="975"/>
      <c r="SRK5" s="975"/>
      <c r="SRL5" s="975"/>
      <c r="SRM5" s="975"/>
      <c r="SRN5" s="975"/>
      <c r="SRO5" s="975"/>
      <c r="SRP5" s="975"/>
      <c r="SRQ5" s="975"/>
      <c r="SRR5" s="975"/>
      <c r="SRS5" s="975"/>
      <c r="SRT5" s="975"/>
      <c r="SRU5" s="975"/>
      <c r="SRV5" s="975"/>
      <c r="SRW5" s="975"/>
      <c r="SRX5" s="975"/>
      <c r="SRY5" s="975"/>
      <c r="SRZ5" s="975"/>
      <c r="SSA5" s="975"/>
      <c r="SSB5" s="975"/>
      <c r="SSC5" s="975"/>
      <c r="SSD5" s="975"/>
      <c r="SSE5" s="975"/>
      <c r="SSF5" s="975"/>
      <c r="SSG5" s="975"/>
      <c r="SSH5" s="975"/>
      <c r="SSI5" s="975"/>
      <c r="SSJ5" s="975"/>
      <c r="SSK5" s="975"/>
      <c r="SSL5" s="975"/>
      <c r="SSM5" s="975"/>
      <c r="SSN5" s="975"/>
      <c r="SSO5" s="975"/>
      <c r="SSP5" s="975"/>
      <c r="SSQ5" s="975"/>
      <c r="SSR5" s="975"/>
      <c r="SSS5" s="975"/>
      <c r="SST5" s="975"/>
      <c r="SSU5" s="975"/>
      <c r="SSV5" s="975"/>
      <c r="SSW5" s="975"/>
      <c r="SSX5" s="975"/>
      <c r="SSY5" s="975"/>
      <c r="SSZ5" s="975"/>
      <c r="STA5" s="975"/>
      <c r="STB5" s="975"/>
      <c r="STC5" s="975"/>
      <c r="STD5" s="975"/>
      <c r="STE5" s="975"/>
      <c r="STF5" s="975"/>
      <c r="STG5" s="975"/>
      <c r="STH5" s="975"/>
      <c r="STI5" s="975"/>
      <c r="STJ5" s="975"/>
      <c r="STK5" s="975"/>
      <c r="STL5" s="975"/>
      <c r="STM5" s="975"/>
      <c r="STN5" s="975"/>
      <c r="STO5" s="975"/>
      <c r="STP5" s="975"/>
      <c r="STQ5" s="975"/>
      <c r="STR5" s="975"/>
      <c r="STS5" s="975"/>
      <c r="STT5" s="975"/>
      <c r="STU5" s="975"/>
      <c r="STV5" s="975"/>
      <c r="STW5" s="975"/>
      <c r="STX5" s="975"/>
      <c r="STY5" s="975"/>
      <c r="STZ5" s="975"/>
      <c r="SUA5" s="975"/>
      <c r="SUB5" s="975"/>
      <c r="SUC5" s="975"/>
      <c r="SUD5" s="975"/>
      <c r="SUE5" s="975"/>
      <c r="SUF5" s="975"/>
      <c r="SUG5" s="975"/>
      <c r="SUH5" s="975"/>
      <c r="SUI5" s="975"/>
      <c r="SUJ5" s="975"/>
      <c r="SUK5" s="975"/>
      <c r="SUL5" s="975"/>
      <c r="SUM5" s="975"/>
      <c r="SUN5" s="975"/>
      <c r="SUO5" s="975"/>
      <c r="SUP5" s="975"/>
      <c r="SUQ5" s="975"/>
      <c r="SUR5" s="975"/>
      <c r="SUS5" s="975"/>
      <c r="SUT5" s="975"/>
      <c r="SUU5" s="975"/>
      <c r="SUV5" s="975"/>
      <c r="SUW5" s="975"/>
      <c r="SUX5" s="975"/>
      <c r="SUY5" s="975"/>
      <c r="SUZ5" s="975"/>
      <c r="SVA5" s="975"/>
      <c r="SVB5" s="975"/>
      <c r="SVC5" s="975"/>
      <c r="SVD5" s="975"/>
      <c r="SVE5" s="975"/>
      <c r="SVF5" s="975"/>
      <c r="SVG5" s="975"/>
      <c r="SVH5" s="975"/>
      <c r="SVI5" s="975"/>
      <c r="SVJ5" s="975"/>
      <c r="SVK5" s="975"/>
      <c r="SVL5" s="975"/>
      <c r="SVM5" s="975"/>
      <c r="SVN5" s="975"/>
      <c r="SVO5" s="975"/>
      <c r="SVP5" s="975"/>
      <c r="SVQ5" s="975"/>
      <c r="SVR5" s="975"/>
      <c r="SVS5" s="975"/>
      <c r="SVT5" s="975"/>
      <c r="SVU5" s="975"/>
      <c r="SVV5" s="975"/>
      <c r="SVW5" s="975"/>
      <c r="SVX5" s="975"/>
      <c r="SVY5" s="975"/>
      <c r="SVZ5" s="975"/>
      <c r="SWA5" s="975"/>
      <c r="SWB5" s="975"/>
      <c r="SWC5" s="975"/>
      <c r="SWD5" s="975"/>
      <c r="SWE5" s="975"/>
      <c r="SWF5" s="975"/>
      <c r="SWG5" s="975"/>
      <c r="SWH5" s="975"/>
      <c r="SWI5" s="975"/>
      <c r="SWJ5" s="975"/>
      <c r="SWK5" s="975"/>
      <c r="SWL5" s="975"/>
      <c r="SWM5" s="975"/>
      <c r="SWN5" s="975"/>
      <c r="SWO5" s="975"/>
      <c r="SWP5" s="975"/>
      <c r="SWQ5" s="975"/>
      <c r="SWR5" s="975"/>
      <c r="SWS5" s="975"/>
      <c r="SWT5" s="975"/>
      <c r="SWU5" s="975"/>
      <c r="SWV5" s="975"/>
      <c r="SWW5" s="975"/>
      <c r="SWX5" s="975"/>
      <c r="SWY5" s="975"/>
      <c r="SWZ5" s="975"/>
      <c r="SXA5" s="975"/>
      <c r="SXB5" s="975"/>
      <c r="SXC5" s="975"/>
      <c r="SXD5" s="975"/>
      <c r="SXE5" s="975"/>
      <c r="SXF5" s="975"/>
      <c r="SXG5" s="975"/>
      <c r="SXH5" s="975"/>
      <c r="SXI5" s="975"/>
      <c r="SXJ5" s="975"/>
      <c r="SXK5" s="975"/>
      <c r="SXL5" s="975"/>
      <c r="SXM5" s="975"/>
      <c r="SXN5" s="975"/>
      <c r="SXO5" s="975"/>
      <c r="SXP5" s="975"/>
      <c r="SXQ5" s="975"/>
      <c r="SXR5" s="975"/>
      <c r="SXS5" s="975"/>
      <c r="SXT5" s="975"/>
      <c r="SXU5" s="975"/>
      <c r="SXV5" s="975"/>
      <c r="SXW5" s="975"/>
      <c r="SXX5" s="975"/>
      <c r="SXY5" s="975"/>
      <c r="SXZ5" s="975"/>
      <c r="SYA5" s="975"/>
      <c r="SYB5" s="975"/>
      <c r="SYC5" s="975"/>
      <c r="SYD5" s="975"/>
      <c r="SYE5" s="975"/>
      <c r="SYF5" s="975"/>
      <c r="SYG5" s="975"/>
      <c r="SYH5" s="975"/>
      <c r="SYI5" s="975"/>
      <c r="SYJ5" s="975"/>
      <c r="SYK5" s="975"/>
      <c r="SYL5" s="975"/>
      <c r="SYM5" s="975"/>
      <c r="SYN5" s="975"/>
      <c r="SYO5" s="975"/>
      <c r="SYP5" s="975"/>
      <c r="SYQ5" s="975"/>
      <c r="SYR5" s="975"/>
      <c r="SYS5" s="975"/>
      <c r="SYT5" s="975"/>
      <c r="SYU5" s="975"/>
      <c r="SYV5" s="975"/>
      <c r="SYW5" s="975"/>
      <c r="SYX5" s="975"/>
      <c r="SYY5" s="975"/>
      <c r="SYZ5" s="975"/>
      <c r="SZA5" s="975"/>
      <c r="SZB5" s="975"/>
      <c r="SZC5" s="975"/>
      <c r="SZD5" s="975"/>
      <c r="SZE5" s="975"/>
      <c r="SZF5" s="975"/>
      <c r="SZG5" s="975"/>
      <c r="SZH5" s="975"/>
      <c r="SZI5" s="975"/>
      <c r="SZJ5" s="975"/>
      <c r="SZK5" s="975"/>
      <c r="SZL5" s="975"/>
      <c r="SZM5" s="975"/>
      <c r="SZN5" s="975"/>
      <c r="SZO5" s="975"/>
      <c r="SZP5" s="975"/>
      <c r="SZQ5" s="975"/>
      <c r="SZR5" s="975"/>
      <c r="SZS5" s="975"/>
      <c r="SZT5" s="975"/>
      <c r="SZU5" s="975"/>
      <c r="SZV5" s="975"/>
      <c r="SZW5" s="975"/>
      <c r="SZX5" s="975"/>
      <c r="SZY5" s="975"/>
      <c r="SZZ5" s="975"/>
      <c r="TAA5" s="975"/>
      <c r="TAB5" s="975"/>
      <c r="TAC5" s="975"/>
      <c r="TAD5" s="975"/>
      <c r="TAE5" s="975"/>
      <c r="TAF5" s="975"/>
      <c r="TAG5" s="975"/>
      <c r="TAH5" s="975"/>
      <c r="TAI5" s="975"/>
      <c r="TAJ5" s="975"/>
      <c r="TAK5" s="975"/>
      <c r="TAL5" s="975"/>
      <c r="TAM5" s="975"/>
      <c r="TAN5" s="975"/>
      <c r="TAO5" s="975"/>
      <c r="TAP5" s="975"/>
      <c r="TAQ5" s="975"/>
      <c r="TAR5" s="975"/>
      <c r="TAS5" s="975"/>
      <c r="TAT5" s="975"/>
      <c r="TAU5" s="975"/>
      <c r="TAV5" s="975"/>
      <c r="TAW5" s="975"/>
      <c r="TAX5" s="975"/>
      <c r="TAY5" s="975"/>
      <c r="TAZ5" s="975"/>
      <c r="TBA5" s="975"/>
      <c r="TBB5" s="975"/>
      <c r="TBC5" s="975"/>
      <c r="TBD5" s="975"/>
      <c r="TBE5" s="975"/>
      <c r="TBF5" s="975"/>
      <c r="TBG5" s="975"/>
      <c r="TBH5" s="975"/>
      <c r="TBI5" s="975"/>
      <c r="TBJ5" s="975"/>
      <c r="TBK5" s="975"/>
      <c r="TBL5" s="975"/>
      <c r="TBM5" s="975"/>
      <c r="TBN5" s="975"/>
      <c r="TBO5" s="975"/>
      <c r="TBP5" s="975"/>
      <c r="TBQ5" s="975"/>
      <c r="TBR5" s="975"/>
      <c r="TBS5" s="975"/>
      <c r="TBT5" s="975"/>
      <c r="TBU5" s="975"/>
      <c r="TBV5" s="975"/>
      <c r="TBW5" s="975"/>
      <c r="TBX5" s="975"/>
      <c r="TBY5" s="975"/>
      <c r="TBZ5" s="975"/>
      <c r="TCA5" s="975"/>
      <c r="TCB5" s="975"/>
      <c r="TCC5" s="975"/>
      <c r="TCD5" s="975"/>
      <c r="TCE5" s="975"/>
      <c r="TCF5" s="975"/>
      <c r="TCG5" s="975"/>
      <c r="TCH5" s="975"/>
      <c r="TCI5" s="975"/>
      <c r="TCJ5" s="975"/>
      <c r="TCK5" s="975"/>
      <c r="TCL5" s="975"/>
      <c r="TCM5" s="975"/>
      <c r="TCN5" s="975"/>
      <c r="TCO5" s="975"/>
      <c r="TCP5" s="975"/>
      <c r="TCQ5" s="975"/>
      <c r="TCR5" s="975"/>
      <c r="TCS5" s="975"/>
      <c r="TCT5" s="975"/>
      <c r="TCU5" s="975"/>
      <c r="TCV5" s="975"/>
      <c r="TCW5" s="975"/>
      <c r="TCX5" s="975"/>
      <c r="TCY5" s="975"/>
      <c r="TCZ5" s="975"/>
      <c r="TDA5" s="975"/>
      <c r="TDB5" s="975"/>
      <c r="TDC5" s="975"/>
      <c r="TDD5" s="975"/>
      <c r="TDE5" s="975"/>
      <c r="TDF5" s="975"/>
      <c r="TDG5" s="975"/>
      <c r="TDH5" s="975"/>
      <c r="TDI5" s="975"/>
      <c r="TDJ5" s="975"/>
      <c r="TDK5" s="975"/>
      <c r="TDL5" s="975"/>
      <c r="TDM5" s="975"/>
      <c r="TDN5" s="975"/>
      <c r="TDO5" s="975"/>
      <c r="TDP5" s="975"/>
      <c r="TDQ5" s="975"/>
      <c r="TDR5" s="975"/>
      <c r="TDS5" s="975"/>
      <c r="TDT5" s="975"/>
      <c r="TDU5" s="975"/>
      <c r="TDV5" s="975"/>
      <c r="TDW5" s="975"/>
      <c r="TDX5" s="975"/>
      <c r="TDY5" s="975"/>
      <c r="TDZ5" s="975"/>
      <c r="TEA5" s="975"/>
      <c r="TEB5" s="975"/>
      <c r="TEC5" s="975"/>
      <c r="TED5" s="975"/>
      <c r="TEE5" s="975"/>
      <c r="TEF5" s="975"/>
      <c r="TEG5" s="975"/>
      <c r="TEH5" s="975"/>
      <c r="TEI5" s="975"/>
      <c r="TEJ5" s="975"/>
      <c r="TEK5" s="975"/>
      <c r="TEL5" s="975"/>
      <c r="TEM5" s="975"/>
      <c r="TEN5" s="975"/>
      <c r="TEO5" s="975"/>
      <c r="TEP5" s="975"/>
      <c r="TEQ5" s="975"/>
      <c r="TER5" s="975"/>
      <c r="TES5" s="975"/>
      <c r="TET5" s="975"/>
      <c r="TEU5" s="975"/>
      <c r="TEV5" s="975"/>
      <c r="TEW5" s="975"/>
      <c r="TEX5" s="975"/>
      <c r="TEY5" s="975"/>
      <c r="TEZ5" s="975"/>
      <c r="TFA5" s="975"/>
      <c r="TFB5" s="975"/>
      <c r="TFC5" s="975"/>
      <c r="TFD5" s="975"/>
      <c r="TFE5" s="975"/>
      <c r="TFF5" s="975"/>
      <c r="TFG5" s="975"/>
      <c r="TFH5" s="975"/>
      <c r="TFI5" s="975"/>
      <c r="TFJ5" s="975"/>
      <c r="TFK5" s="975"/>
      <c r="TFL5" s="975"/>
      <c r="TFM5" s="975"/>
      <c r="TFN5" s="975"/>
      <c r="TFO5" s="975"/>
      <c r="TFP5" s="975"/>
      <c r="TFQ5" s="975"/>
      <c r="TFR5" s="975"/>
      <c r="TFS5" s="975"/>
      <c r="TFT5" s="975"/>
      <c r="TFU5" s="975"/>
      <c r="TFV5" s="975"/>
      <c r="TFW5" s="975"/>
      <c r="TFX5" s="975"/>
      <c r="TFY5" s="975"/>
      <c r="TFZ5" s="975"/>
      <c r="TGA5" s="975"/>
      <c r="TGB5" s="975"/>
      <c r="TGC5" s="975"/>
      <c r="TGD5" s="975"/>
      <c r="TGE5" s="975"/>
      <c r="TGF5" s="975"/>
      <c r="TGG5" s="975"/>
      <c r="TGH5" s="975"/>
      <c r="TGI5" s="975"/>
      <c r="TGJ5" s="975"/>
      <c r="TGK5" s="975"/>
      <c r="TGL5" s="975"/>
      <c r="TGM5" s="975"/>
      <c r="TGN5" s="975"/>
      <c r="TGO5" s="975"/>
      <c r="TGP5" s="975"/>
      <c r="TGQ5" s="975"/>
      <c r="TGR5" s="975"/>
      <c r="TGS5" s="975"/>
      <c r="TGT5" s="975"/>
      <c r="TGU5" s="975"/>
      <c r="TGV5" s="975"/>
      <c r="TGW5" s="975"/>
      <c r="TGX5" s="975"/>
      <c r="TGY5" s="975"/>
      <c r="TGZ5" s="975"/>
      <c r="THA5" s="975"/>
      <c r="THB5" s="975"/>
      <c r="THC5" s="975"/>
      <c r="THD5" s="975"/>
      <c r="THE5" s="975"/>
      <c r="THF5" s="975"/>
      <c r="THG5" s="975"/>
      <c r="THH5" s="975"/>
      <c r="THI5" s="975"/>
      <c r="THJ5" s="975"/>
      <c r="THK5" s="975"/>
      <c r="THL5" s="975"/>
      <c r="THM5" s="975"/>
      <c r="THN5" s="975"/>
      <c r="THO5" s="975"/>
      <c r="THP5" s="975"/>
      <c r="THQ5" s="975"/>
      <c r="THR5" s="975"/>
      <c r="THS5" s="975"/>
      <c r="THT5" s="975"/>
      <c r="THU5" s="975"/>
      <c r="THV5" s="975"/>
      <c r="THW5" s="975"/>
      <c r="THX5" s="975"/>
      <c r="THY5" s="975"/>
      <c r="THZ5" s="975"/>
      <c r="TIA5" s="975"/>
      <c r="TIB5" s="975"/>
      <c r="TIC5" s="975"/>
      <c r="TID5" s="975"/>
      <c r="TIE5" s="975"/>
      <c r="TIF5" s="975"/>
      <c r="TIG5" s="975"/>
      <c r="TIH5" s="975"/>
      <c r="TII5" s="975"/>
      <c r="TIJ5" s="975"/>
      <c r="TIK5" s="975"/>
      <c r="TIL5" s="975"/>
      <c r="TIM5" s="975"/>
      <c r="TIN5" s="975"/>
      <c r="TIO5" s="975"/>
      <c r="TIP5" s="975"/>
      <c r="TIQ5" s="975"/>
      <c r="TIR5" s="975"/>
      <c r="TIS5" s="975"/>
      <c r="TIT5" s="975"/>
      <c r="TIU5" s="975"/>
      <c r="TIV5" s="975"/>
      <c r="TIW5" s="975"/>
      <c r="TIX5" s="975"/>
      <c r="TIY5" s="975"/>
      <c r="TIZ5" s="975"/>
      <c r="TJA5" s="975"/>
      <c r="TJB5" s="975"/>
      <c r="TJC5" s="975"/>
      <c r="TJD5" s="975"/>
      <c r="TJE5" s="975"/>
      <c r="TJF5" s="975"/>
      <c r="TJG5" s="975"/>
      <c r="TJH5" s="975"/>
      <c r="TJI5" s="975"/>
      <c r="TJJ5" s="975"/>
      <c r="TJK5" s="975"/>
      <c r="TJL5" s="975"/>
      <c r="TJM5" s="975"/>
      <c r="TJN5" s="975"/>
      <c r="TJO5" s="975"/>
      <c r="TJP5" s="975"/>
      <c r="TJQ5" s="975"/>
      <c r="TJR5" s="975"/>
      <c r="TJS5" s="975"/>
      <c r="TJT5" s="975"/>
      <c r="TJU5" s="975"/>
      <c r="TJV5" s="975"/>
      <c r="TJW5" s="975"/>
      <c r="TJX5" s="975"/>
      <c r="TJY5" s="975"/>
      <c r="TJZ5" s="975"/>
      <c r="TKA5" s="975"/>
      <c r="TKB5" s="975"/>
      <c r="TKC5" s="975"/>
      <c r="TKD5" s="975"/>
      <c r="TKE5" s="975"/>
      <c r="TKF5" s="975"/>
      <c r="TKG5" s="975"/>
      <c r="TKH5" s="975"/>
      <c r="TKI5" s="975"/>
      <c r="TKJ5" s="975"/>
      <c r="TKK5" s="975"/>
      <c r="TKL5" s="975"/>
      <c r="TKM5" s="975"/>
      <c r="TKN5" s="975"/>
      <c r="TKO5" s="975"/>
      <c r="TKP5" s="975"/>
      <c r="TKQ5" s="975"/>
      <c r="TKR5" s="975"/>
      <c r="TKS5" s="975"/>
      <c r="TKT5" s="975"/>
      <c r="TKU5" s="975"/>
      <c r="TKV5" s="975"/>
      <c r="TKW5" s="975"/>
      <c r="TKX5" s="975"/>
      <c r="TKY5" s="975"/>
      <c r="TKZ5" s="975"/>
      <c r="TLA5" s="975"/>
      <c r="TLB5" s="975"/>
      <c r="TLC5" s="975"/>
      <c r="TLD5" s="975"/>
      <c r="TLE5" s="975"/>
      <c r="TLF5" s="975"/>
      <c r="TLG5" s="975"/>
      <c r="TLH5" s="975"/>
      <c r="TLI5" s="975"/>
      <c r="TLJ5" s="975"/>
      <c r="TLK5" s="975"/>
      <c r="TLL5" s="975"/>
      <c r="TLM5" s="975"/>
      <c r="TLN5" s="975"/>
      <c r="TLO5" s="975"/>
      <c r="TLP5" s="975"/>
      <c r="TLQ5" s="975"/>
      <c r="TLR5" s="975"/>
      <c r="TLS5" s="975"/>
      <c r="TLT5" s="975"/>
      <c r="TLU5" s="975"/>
      <c r="TLV5" s="975"/>
      <c r="TLW5" s="975"/>
      <c r="TLX5" s="975"/>
      <c r="TLY5" s="975"/>
      <c r="TLZ5" s="975"/>
      <c r="TMA5" s="975"/>
      <c r="TMB5" s="975"/>
      <c r="TMC5" s="975"/>
      <c r="TMD5" s="975"/>
      <c r="TME5" s="975"/>
      <c r="TMF5" s="975"/>
      <c r="TMG5" s="975"/>
      <c r="TMH5" s="975"/>
      <c r="TMI5" s="975"/>
      <c r="TMJ5" s="975"/>
      <c r="TMK5" s="975"/>
      <c r="TML5" s="975"/>
      <c r="TMM5" s="975"/>
      <c r="TMN5" s="975"/>
      <c r="TMO5" s="975"/>
      <c r="TMP5" s="975"/>
      <c r="TMQ5" s="975"/>
      <c r="TMR5" s="975"/>
      <c r="TMS5" s="975"/>
      <c r="TMT5" s="975"/>
      <c r="TMU5" s="975"/>
      <c r="TMV5" s="975"/>
      <c r="TMW5" s="975"/>
      <c r="TMX5" s="975"/>
      <c r="TMY5" s="975"/>
      <c r="TMZ5" s="975"/>
      <c r="TNA5" s="975"/>
      <c r="TNB5" s="975"/>
      <c r="TNC5" s="975"/>
      <c r="TND5" s="975"/>
      <c r="TNE5" s="975"/>
      <c r="TNF5" s="975"/>
      <c r="TNG5" s="975"/>
      <c r="TNH5" s="975"/>
      <c r="TNI5" s="975"/>
      <c r="TNJ5" s="975"/>
      <c r="TNK5" s="975"/>
      <c r="TNL5" s="975"/>
      <c r="TNM5" s="975"/>
      <c r="TNN5" s="975"/>
      <c r="TNO5" s="975"/>
      <c r="TNP5" s="975"/>
      <c r="TNQ5" s="975"/>
      <c r="TNR5" s="975"/>
      <c r="TNS5" s="975"/>
      <c r="TNT5" s="975"/>
      <c r="TNU5" s="975"/>
      <c r="TNV5" s="975"/>
      <c r="TNW5" s="975"/>
      <c r="TNX5" s="975"/>
      <c r="TNY5" s="975"/>
      <c r="TNZ5" s="975"/>
      <c r="TOA5" s="975"/>
      <c r="TOB5" s="975"/>
      <c r="TOC5" s="975"/>
      <c r="TOD5" s="975"/>
      <c r="TOE5" s="975"/>
      <c r="TOF5" s="975"/>
      <c r="TOG5" s="975"/>
      <c r="TOH5" s="975"/>
      <c r="TOI5" s="975"/>
      <c r="TOJ5" s="975"/>
      <c r="TOK5" s="975"/>
      <c r="TOL5" s="975"/>
      <c r="TOM5" s="975"/>
      <c r="TON5" s="975"/>
      <c r="TOO5" s="975"/>
      <c r="TOP5" s="975"/>
      <c r="TOQ5" s="975"/>
      <c r="TOR5" s="975"/>
      <c r="TOS5" s="975"/>
      <c r="TOT5" s="975"/>
      <c r="TOU5" s="975"/>
      <c r="TOV5" s="975"/>
      <c r="TOW5" s="975"/>
      <c r="TOX5" s="975"/>
      <c r="TOY5" s="975"/>
      <c r="TOZ5" s="975"/>
      <c r="TPA5" s="975"/>
      <c r="TPB5" s="975"/>
      <c r="TPC5" s="975"/>
      <c r="TPD5" s="975"/>
      <c r="TPE5" s="975"/>
      <c r="TPF5" s="975"/>
      <c r="TPG5" s="975"/>
      <c r="TPH5" s="975"/>
      <c r="TPI5" s="975"/>
      <c r="TPJ5" s="975"/>
      <c r="TPK5" s="975"/>
      <c r="TPL5" s="975"/>
      <c r="TPM5" s="975"/>
      <c r="TPN5" s="975"/>
      <c r="TPO5" s="975"/>
      <c r="TPP5" s="975"/>
      <c r="TPQ5" s="975"/>
      <c r="TPR5" s="975"/>
      <c r="TPS5" s="975"/>
      <c r="TPT5" s="975"/>
      <c r="TPU5" s="975"/>
      <c r="TPV5" s="975"/>
      <c r="TPW5" s="975"/>
      <c r="TPX5" s="975"/>
      <c r="TPY5" s="975"/>
      <c r="TPZ5" s="975"/>
      <c r="TQA5" s="975"/>
      <c r="TQB5" s="975"/>
      <c r="TQC5" s="975"/>
      <c r="TQD5" s="975"/>
      <c r="TQE5" s="975"/>
      <c r="TQF5" s="975"/>
      <c r="TQG5" s="975"/>
      <c r="TQH5" s="975"/>
      <c r="TQI5" s="975"/>
      <c r="TQJ5" s="975"/>
      <c r="TQK5" s="975"/>
      <c r="TQL5" s="975"/>
      <c r="TQM5" s="975"/>
      <c r="TQN5" s="975"/>
      <c r="TQO5" s="975"/>
      <c r="TQP5" s="975"/>
      <c r="TQQ5" s="975"/>
      <c r="TQR5" s="975"/>
      <c r="TQS5" s="975"/>
      <c r="TQT5" s="975"/>
      <c r="TQU5" s="975"/>
      <c r="TQV5" s="975"/>
      <c r="TQW5" s="975"/>
      <c r="TQX5" s="975"/>
      <c r="TQY5" s="975"/>
      <c r="TQZ5" s="975"/>
      <c r="TRA5" s="975"/>
      <c r="TRB5" s="975"/>
      <c r="TRC5" s="975"/>
      <c r="TRD5" s="975"/>
      <c r="TRE5" s="975"/>
      <c r="TRF5" s="975"/>
      <c r="TRG5" s="975"/>
      <c r="TRH5" s="975"/>
      <c r="TRI5" s="975"/>
      <c r="TRJ5" s="975"/>
      <c r="TRK5" s="975"/>
      <c r="TRL5" s="975"/>
      <c r="TRM5" s="975"/>
      <c r="TRN5" s="975"/>
      <c r="TRO5" s="975"/>
      <c r="TRP5" s="975"/>
      <c r="TRQ5" s="975"/>
      <c r="TRR5" s="975"/>
      <c r="TRS5" s="975"/>
      <c r="TRT5" s="975"/>
      <c r="TRU5" s="975"/>
      <c r="TRV5" s="975"/>
      <c r="TRW5" s="975"/>
      <c r="TRX5" s="975"/>
      <c r="TRY5" s="975"/>
      <c r="TRZ5" s="975"/>
      <c r="TSA5" s="975"/>
      <c r="TSB5" s="975"/>
      <c r="TSC5" s="975"/>
      <c r="TSD5" s="975"/>
      <c r="TSE5" s="975"/>
      <c r="TSF5" s="975"/>
      <c r="TSG5" s="975"/>
      <c r="TSH5" s="975"/>
      <c r="TSI5" s="975"/>
      <c r="TSJ5" s="975"/>
      <c r="TSK5" s="975"/>
      <c r="TSL5" s="975"/>
      <c r="TSM5" s="975"/>
      <c r="TSN5" s="975"/>
      <c r="TSO5" s="975"/>
      <c r="TSP5" s="975"/>
      <c r="TSQ5" s="975"/>
      <c r="TSR5" s="975"/>
      <c r="TSS5" s="975"/>
      <c r="TST5" s="975"/>
      <c r="TSU5" s="975"/>
      <c r="TSV5" s="975"/>
      <c r="TSW5" s="975"/>
      <c r="TSX5" s="975"/>
      <c r="TSY5" s="975"/>
      <c r="TSZ5" s="975"/>
      <c r="TTA5" s="975"/>
      <c r="TTB5" s="975"/>
      <c r="TTC5" s="975"/>
      <c r="TTD5" s="975"/>
      <c r="TTE5" s="975"/>
      <c r="TTF5" s="975"/>
      <c r="TTG5" s="975"/>
      <c r="TTH5" s="975"/>
      <c r="TTI5" s="975"/>
      <c r="TTJ5" s="975"/>
      <c r="TTK5" s="975"/>
      <c r="TTL5" s="975"/>
      <c r="TTM5" s="975"/>
      <c r="TTN5" s="975"/>
      <c r="TTO5" s="975"/>
      <c r="TTP5" s="975"/>
      <c r="TTQ5" s="975"/>
      <c r="TTR5" s="975"/>
      <c r="TTS5" s="975"/>
      <c r="TTT5" s="975"/>
      <c r="TTU5" s="975"/>
      <c r="TTV5" s="975"/>
      <c r="TTW5" s="975"/>
      <c r="TTX5" s="975"/>
      <c r="TTY5" s="975"/>
      <c r="TTZ5" s="975"/>
      <c r="TUA5" s="975"/>
      <c r="TUB5" s="975"/>
      <c r="TUC5" s="975"/>
      <c r="TUD5" s="975"/>
      <c r="TUE5" s="975"/>
      <c r="TUF5" s="975"/>
      <c r="TUG5" s="975"/>
      <c r="TUH5" s="975"/>
      <c r="TUI5" s="975"/>
      <c r="TUJ5" s="975"/>
      <c r="TUK5" s="975"/>
      <c r="TUL5" s="975"/>
      <c r="TUM5" s="975"/>
      <c r="TUN5" s="975"/>
      <c r="TUO5" s="975"/>
      <c r="TUP5" s="975"/>
      <c r="TUQ5" s="975"/>
      <c r="TUR5" s="975"/>
      <c r="TUS5" s="975"/>
      <c r="TUT5" s="975"/>
      <c r="TUU5" s="975"/>
      <c r="TUV5" s="975"/>
      <c r="TUW5" s="975"/>
      <c r="TUX5" s="975"/>
      <c r="TUY5" s="975"/>
      <c r="TUZ5" s="975"/>
      <c r="TVA5" s="975"/>
      <c r="TVB5" s="975"/>
      <c r="TVC5" s="975"/>
      <c r="TVD5" s="975"/>
      <c r="TVE5" s="975"/>
      <c r="TVF5" s="975"/>
      <c r="TVG5" s="975"/>
      <c r="TVH5" s="975"/>
      <c r="TVI5" s="975"/>
      <c r="TVJ5" s="975"/>
      <c r="TVK5" s="975"/>
      <c r="TVL5" s="975"/>
      <c r="TVM5" s="975"/>
      <c r="TVN5" s="975"/>
      <c r="TVO5" s="975"/>
      <c r="TVP5" s="975"/>
      <c r="TVQ5" s="975"/>
      <c r="TVR5" s="975"/>
      <c r="TVS5" s="975"/>
      <c r="TVT5" s="975"/>
      <c r="TVU5" s="975"/>
      <c r="TVV5" s="975"/>
      <c r="TVW5" s="975"/>
      <c r="TVX5" s="975"/>
      <c r="TVY5" s="975"/>
      <c r="TVZ5" s="975"/>
      <c r="TWA5" s="975"/>
      <c r="TWB5" s="975"/>
      <c r="TWC5" s="975"/>
      <c r="TWD5" s="975"/>
      <c r="TWE5" s="975"/>
      <c r="TWF5" s="975"/>
      <c r="TWG5" s="975"/>
      <c r="TWH5" s="975"/>
      <c r="TWI5" s="975"/>
      <c r="TWJ5" s="975"/>
      <c r="TWK5" s="975"/>
      <c r="TWL5" s="975"/>
      <c r="TWM5" s="975"/>
      <c r="TWN5" s="975"/>
      <c r="TWO5" s="975"/>
      <c r="TWP5" s="975"/>
      <c r="TWQ5" s="975"/>
      <c r="TWR5" s="975"/>
      <c r="TWS5" s="975"/>
      <c r="TWT5" s="975"/>
      <c r="TWU5" s="975"/>
      <c r="TWV5" s="975"/>
      <c r="TWW5" s="975"/>
      <c r="TWX5" s="975"/>
      <c r="TWY5" s="975"/>
      <c r="TWZ5" s="975"/>
      <c r="TXA5" s="975"/>
      <c r="TXB5" s="975"/>
      <c r="TXC5" s="975"/>
      <c r="TXD5" s="975"/>
      <c r="TXE5" s="975"/>
      <c r="TXF5" s="975"/>
      <c r="TXG5" s="975"/>
      <c r="TXH5" s="975"/>
      <c r="TXI5" s="975"/>
      <c r="TXJ5" s="975"/>
      <c r="TXK5" s="975"/>
      <c r="TXL5" s="975"/>
      <c r="TXM5" s="975"/>
      <c r="TXN5" s="975"/>
      <c r="TXO5" s="975"/>
      <c r="TXP5" s="975"/>
      <c r="TXQ5" s="975"/>
      <c r="TXR5" s="975"/>
      <c r="TXS5" s="975"/>
      <c r="TXT5" s="975"/>
      <c r="TXU5" s="975"/>
      <c r="TXV5" s="975"/>
      <c r="TXW5" s="975"/>
      <c r="TXX5" s="975"/>
      <c r="TXY5" s="975"/>
      <c r="TXZ5" s="975"/>
      <c r="TYA5" s="975"/>
      <c r="TYB5" s="975"/>
      <c r="TYC5" s="975"/>
      <c r="TYD5" s="975"/>
      <c r="TYE5" s="975"/>
      <c r="TYF5" s="975"/>
      <c r="TYG5" s="975"/>
      <c r="TYH5" s="975"/>
      <c r="TYI5" s="975"/>
      <c r="TYJ5" s="975"/>
      <c r="TYK5" s="975"/>
      <c r="TYL5" s="975"/>
      <c r="TYM5" s="975"/>
      <c r="TYN5" s="975"/>
      <c r="TYO5" s="975"/>
      <c r="TYP5" s="975"/>
      <c r="TYQ5" s="975"/>
      <c r="TYR5" s="975"/>
      <c r="TYS5" s="975"/>
      <c r="TYT5" s="975"/>
      <c r="TYU5" s="975"/>
      <c r="TYV5" s="975"/>
      <c r="TYW5" s="975"/>
      <c r="TYX5" s="975"/>
      <c r="TYY5" s="975"/>
      <c r="TYZ5" s="975"/>
      <c r="TZA5" s="975"/>
      <c r="TZB5" s="975"/>
      <c r="TZC5" s="975"/>
      <c r="TZD5" s="975"/>
      <c r="TZE5" s="975"/>
      <c r="TZF5" s="975"/>
      <c r="TZG5" s="975"/>
      <c r="TZH5" s="975"/>
      <c r="TZI5" s="975"/>
      <c r="TZJ5" s="975"/>
      <c r="TZK5" s="975"/>
      <c r="TZL5" s="975"/>
      <c r="TZM5" s="975"/>
      <c r="TZN5" s="975"/>
      <c r="TZO5" s="975"/>
      <c r="TZP5" s="975"/>
      <c r="TZQ5" s="975"/>
      <c r="TZR5" s="975"/>
      <c r="TZS5" s="975"/>
      <c r="TZT5" s="975"/>
      <c r="TZU5" s="975"/>
      <c r="TZV5" s="975"/>
      <c r="TZW5" s="975"/>
      <c r="TZX5" s="975"/>
      <c r="TZY5" s="975"/>
      <c r="TZZ5" s="975"/>
      <c r="UAA5" s="975"/>
      <c r="UAB5" s="975"/>
      <c r="UAC5" s="975"/>
      <c r="UAD5" s="975"/>
      <c r="UAE5" s="975"/>
      <c r="UAF5" s="975"/>
      <c r="UAG5" s="975"/>
      <c r="UAH5" s="975"/>
      <c r="UAI5" s="975"/>
      <c r="UAJ5" s="975"/>
      <c r="UAK5" s="975"/>
      <c r="UAL5" s="975"/>
      <c r="UAM5" s="975"/>
      <c r="UAN5" s="975"/>
      <c r="UAO5" s="975"/>
      <c r="UAP5" s="975"/>
      <c r="UAQ5" s="975"/>
      <c r="UAR5" s="975"/>
      <c r="UAS5" s="975"/>
      <c r="UAT5" s="975"/>
      <c r="UAU5" s="975"/>
      <c r="UAV5" s="975"/>
      <c r="UAW5" s="975"/>
      <c r="UAX5" s="975"/>
      <c r="UAY5" s="975"/>
      <c r="UAZ5" s="975"/>
      <c r="UBA5" s="975"/>
      <c r="UBB5" s="975"/>
      <c r="UBC5" s="975"/>
      <c r="UBD5" s="975"/>
      <c r="UBE5" s="975"/>
      <c r="UBF5" s="975"/>
      <c r="UBG5" s="975"/>
      <c r="UBH5" s="975"/>
      <c r="UBI5" s="975"/>
      <c r="UBJ5" s="975"/>
      <c r="UBK5" s="975"/>
      <c r="UBL5" s="975"/>
      <c r="UBM5" s="975"/>
      <c r="UBN5" s="975"/>
      <c r="UBO5" s="975"/>
      <c r="UBP5" s="975"/>
      <c r="UBQ5" s="975"/>
      <c r="UBR5" s="975"/>
      <c r="UBS5" s="975"/>
      <c r="UBT5" s="975"/>
      <c r="UBU5" s="975"/>
      <c r="UBV5" s="975"/>
      <c r="UBW5" s="975"/>
      <c r="UBX5" s="975"/>
      <c r="UBY5" s="975"/>
      <c r="UBZ5" s="975"/>
      <c r="UCA5" s="975"/>
      <c r="UCB5" s="975"/>
      <c r="UCC5" s="975"/>
      <c r="UCD5" s="975"/>
      <c r="UCE5" s="975"/>
      <c r="UCF5" s="975"/>
      <c r="UCG5" s="975"/>
      <c r="UCH5" s="975"/>
      <c r="UCI5" s="975"/>
      <c r="UCJ5" s="975"/>
      <c r="UCK5" s="975"/>
      <c r="UCL5" s="975"/>
      <c r="UCM5" s="975"/>
      <c r="UCN5" s="975"/>
      <c r="UCO5" s="975"/>
      <c r="UCP5" s="975"/>
      <c r="UCQ5" s="975"/>
      <c r="UCR5" s="975"/>
      <c r="UCS5" s="975"/>
      <c r="UCT5" s="975"/>
      <c r="UCU5" s="975"/>
      <c r="UCV5" s="975"/>
      <c r="UCW5" s="975"/>
      <c r="UCX5" s="975"/>
      <c r="UCY5" s="975"/>
      <c r="UCZ5" s="975"/>
      <c r="UDA5" s="975"/>
      <c r="UDB5" s="975"/>
      <c r="UDC5" s="975"/>
      <c r="UDD5" s="975"/>
      <c r="UDE5" s="975"/>
      <c r="UDF5" s="975"/>
      <c r="UDG5" s="975"/>
      <c r="UDH5" s="975"/>
      <c r="UDI5" s="975"/>
      <c r="UDJ5" s="975"/>
      <c r="UDK5" s="975"/>
      <c r="UDL5" s="975"/>
      <c r="UDM5" s="975"/>
      <c r="UDN5" s="975"/>
      <c r="UDO5" s="975"/>
      <c r="UDP5" s="975"/>
      <c r="UDQ5" s="975"/>
      <c r="UDR5" s="975"/>
      <c r="UDS5" s="975"/>
      <c r="UDT5" s="975"/>
      <c r="UDU5" s="975"/>
      <c r="UDV5" s="975"/>
      <c r="UDW5" s="975"/>
      <c r="UDX5" s="975"/>
      <c r="UDY5" s="975"/>
      <c r="UDZ5" s="975"/>
      <c r="UEA5" s="975"/>
      <c r="UEB5" s="975"/>
      <c r="UEC5" s="975"/>
      <c r="UED5" s="975"/>
      <c r="UEE5" s="975"/>
      <c r="UEF5" s="975"/>
      <c r="UEG5" s="975"/>
      <c r="UEH5" s="975"/>
      <c r="UEI5" s="975"/>
      <c r="UEJ5" s="975"/>
      <c r="UEK5" s="975"/>
      <c r="UEL5" s="975"/>
      <c r="UEM5" s="975"/>
      <c r="UEN5" s="975"/>
      <c r="UEO5" s="975"/>
      <c r="UEP5" s="975"/>
      <c r="UEQ5" s="975"/>
      <c r="UER5" s="975"/>
      <c r="UES5" s="975"/>
      <c r="UET5" s="975"/>
      <c r="UEU5" s="975"/>
      <c r="UEV5" s="975"/>
      <c r="UEW5" s="975"/>
      <c r="UEX5" s="975"/>
      <c r="UEY5" s="975"/>
      <c r="UEZ5" s="975"/>
      <c r="UFA5" s="975"/>
      <c r="UFB5" s="975"/>
      <c r="UFC5" s="975"/>
      <c r="UFD5" s="975"/>
      <c r="UFE5" s="975"/>
      <c r="UFF5" s="975"/>
      <c r="UFG5" s="975"/>
      <c r="UFH5" s="975"/>
      <c r="UFI5" s="975"/>
      <c r="UFJ5" s="975"/>
      <c r="UFK5" s="975"/>
      <c r="UFL5" s="975"/>
      <c r="UFM5" s="975"/>
      <c r="UFN5" s="975"/>
      <c r="UFO5" s="975"/>
      <c r="UFP5" s="975"/>
      <c r="UFQ5" s="975"/>
      <c r="UFR5" s="975"/>
      <c r="UFS5" s="975"/>
      <c r="UFT5" s="975"/>
      <c r="UFU5" s="975"/>
      <c r="UFV5" s="975"/>
      <c r="UFW5" s="975"/>
      <c r="UFX5" s="975"/>
      <c r="UFY5" s="975"/>
      <c r="UFZ5" s="975"/>
      <c r="UGA5" s="975"/>
      <c r="UGB5" s="975"/>
      <c r="UGC5" s="975"/>
      <c r="UGD5" s="975"/>
      <c r="UGE5" s="975"/>
      <c r="UGF5" s="975"/>
      <c r="UGG5" s="975"/>
      <c r="UGH5" s="975"/>
      <c r="UGI5" s="975"/>
      <c r="UGJ5" s="975"/>
      <c r="UGK5" s="975"/>
      <c r="UGL5" s="975"/>
      <c r="UGM5" s="975"/>
      <c r="UGN5" s="975"/>
      <c r="UGO5" s="975"/>
      <c r="UGP5" s="975"/>
      <c r="UGQ5" s="975"/>
      <c r="UGR5" s="975"/>
      <c r="UGS5" s="975"/>
      <c r="UGT5" s="975"/>
      <c r="UGU5" s="975"/>
      <c r="UGV5" s="975"/>
      <c r="UGW5" s="975"/>
      <c r="UGX5" s="975"/>
      <c r="UGY5" s="975"/>
      <c r="UGZ5" s="975"/>
      <c r="UHA5" s="975"/>
      <c r="UHB5" s="975"/>
      <c r="UHC5" s="975"/>
      <c r="UHD5" s="975"/>
      <c r="UHE5" s="975"/>
      <c r="UHF5" s="975"/>
      <c r="UHG5" s="975"/>
      <c r="UHH5" s="975"/>
      <c r="UHI5" s="975"/>
      <c r="UHJ5" s="975"/>
      <c r="UHK5" s="975"/>
      <c r="UHL5" s="975"/>
      <c r="UHM5" s="975"/>
      <c r="UHN5" s="975"/>
      <c r="UHO5" s="975"/>
      <c r="UHP5" s="975"/>
      <c r="UHQ5" s="975"/>
      <c r="UHR5" s="975"/>
      <c r="UHS5" s="975"/>
      <c r="UHT5" s="975"/>
      <c r="UHU5" s="975"/>
      <c r="UHV5" s="975"/>
      <c r="UHW5" s="975"/>
      <c r="UHX5" s="975"/>
      <c r="UHY5" s="975"/>
      <c r="UHZ5" s="975"/>
      <c r="UIA5" s="975"/>
      <c r="UIB5" s="975"/>
      <c r="UIC5" s="975"/>
      <c r="UID5" s="975"/>
      <c r="UIE5" s="975"/>
      <c r="UIF5" s="975"/>
      <c r="UIG5" s="975"/>
      <c r="UIH5" s="975"/>
      <c r="UII5" s="975"/>
      <c r="UIJ5" s="975"/>
      <c r="UIK5" s="975"/>
      <c r="UIL5" s="975"/>
      <c r="UIM5" s="975"/>
      <c r="UIN5" s="975"/>
      <c r="UIO5" s="975"/>
      <c r="UIP5" s="975"/>
      <c r="UIQ5" s="975"/>
      <c r="UIR5" s="975"/>
      <c r="UIS5" s="975"/>
      <c r="UIT5" s="975"/>
      <c r="UIU5" s="975"/>
      <c r="UIV5" s="975"/>
      <c r="UIW5" s="975"/>
      <c r="UIX5" s="975"/>
      <c r="UIY5" s="975"/>
      <c r="UIZ5" s="975"/>
      <c r="UJA5" s="975"/>
      <c r="UJB5" s="975"/>
      <c r="UJC5" s="975"/>
      <c r="UJD5" s="975"/>
      <c r="UJE5" s="975"/>
      <c r="UJF5" s="975"/>
      <c r="UJG5" s="975"/>
      <c r="UJH5" s="975"/>
      <c r="UJI5" s="975"/>
      <c r="UJJ5" s="975"/>
      <c r="UJK5" s="975"/>
      <c r="UJL5" s="975"/>
      <c r="UJM5" s="975"/>
      <c r="UJN5" s="975"/>
      <c r="UJO5" s="975"/>
      <c r="UJP5" s="975"/>
      <c r="UJQ5" s="975"/>
      <c r="UJR5" s="975"/>
      <c r="UJS5" s="975"/>
      <c r="UJT5" s="975"/>
      <c r="UJU5" s="975"/>
      <c r="UJV5" s="975"/>
      <c r="UJW5" s="975"/>
      <c r="UJX5" s="975"/>
      <c r="UJY5" s="975"/>
      <c r="UJZ5" s="975"/>
      <c r="UKA5" s="975"/>
      <c r="UKB5" s="975"/>
      <c r="UKC5" s="975"/>
      <c r="UKD5" s="975"/>
      <c r="UKE5" s="975"/>
      <c r="UKF5" s="975"/>
      <c r="UKG5" s="975"/>
      <c r="UKH5" s="975"/>
      <c r="UKI5" s="975"/>
      <c r="UKJ5" s="975"/>
      <c r="UKK5" s="975"/>
      <c r="UKL5" s="975"/>
      <c r="UKM5" s="975"/>
      <c r="UKN5" s="975"/>
      <c r="UKO5" s="975"/>
      <c r="UKP5" s="975"/>
      <c r="UKQ5" s="975"/>
      <c r="UKR5" s="975"/>
      <c r="UKS5" s="975"/>
      <c r="UKT5" s="975"/>
      <c r="UKU5" s="975"/>
      <c r="UKV5" s="975"/>
      <c r="UKW5" s="975"/>
      <c r="UKX5" s="975"/>
      <c r="UKY5" s="975"/>
      <c r="UKZ5" s="975"/>
      <c r="ULA5" s="975"/>
      <c r="ULB5" s="975"/>
      <c r="ULC5" s="975"/>
      <c r="ULD5" s="975"/>
      <c r="ULE5" s="975"/>
      <c r="ULF5" s="975"/>
      <c r="ULG5" s="975"/>
      <c r="ULH5" s="975"/>
      <c r="ULI5" s="975"/>
      <c r="ULJ5" s="975"/>
      <c r="ULK5" s="975"/>
      <c r="ULL5" s="975"/>
      <c r="ULM5" s="975"/>
      <c r="ULN5" s="975"/>
      <c r="ULO5" s="975"/>
      <c r="ULP5" s="975"/>
      <c r="ULQ5" s="975"/>
      <c r="ULR5" s="975"/>
      <c r="ULS5" s="975"/>
      <c r="ULT5" s="975"/>
      <c r="ULU5" s="975"/>
      <c r="ULV5" s="975"/>
      <c r="ULW5" s="975"/>
      <c r="ULX5" s="975"/>
      <c r="ULY5" s="975"/>
      <c r="ULZ5" s="975"/>
      <c r="UMA5" s="975"/>
      <c r="UMB5" s="975"/>
      <c r="UMC5" s="975"/>
      <c r="UMD5" s="975"/>
      <c r="UME5" s="975"/>
      <c r="UMF5" s="975"/>
      <c r="UMG5" s="975"/>
      <c r="UMH5" s="975"/>
      <c r="UMI5" s="975"/>
      <c r="UMJ5" s="975"/>
      <c r="UMK5" s="975"/>
      <c r="UML5" s="975"/>
      <c r="UMM5" s="975"/>
      <c r="UMN5" s="975"/>
      <c r="UMO5" s="975"/>
      <c r="UMP5" s="975"/>
      <c r="UMQ5" s="975"/>
      <c r="UMR5" s="975"/>
      <c r="UMS5" s="975"/>
      <c r="UMT5" s="975"/>
      <c r="UMU5" s="975"/>
      <c r="UMV5" s="975"/>
      <c r="UMW5" s="975"/>
      <c r="UMX5" s="975"/>
      <c r="UMY5" s="975"/>
      <c r="UMZ5" s="975"/>
      <c r="UNA5" s="975"/>
      <c r="UNB5" s="975"/>
      <c r="UNC5" s="975"/>
      <c r="UND5" s="975"/>
      <c r="UNE5" s="975"/>
      <c r="UNF5" s="975"/>
      <c r="UNG5" s="975"/>
      <c r="UNH5" s="975"/>
      <c r="UNI5" s="975"/>
      <c r="UNJ5" s="975"/>
      <c r="UNK5" s="975"/>
      <c r="UNL5" s="975"/>
      <c r="UNM5" s="975"/>
      <c r="UNN5" s="975"/>
      <c r="UNO5" s="975"/>
      <c r="UNP5" s="975"/>
      <c r="UNQ5" s="975"/>
      <c r="UNR5" s="975"/>
      <c r="UNS5" s="975"/>
      <c r="UNT5" s="975"/>
      <c r="UNU5" s="975"/>
      <c r="UNV5" s="975"/>
      <c r="UNW5" s="975"/>
      <c r="UNX5" s="975"/>
      <c r="UNY5" s="975"/>
      <c r="UNZ5" s="975"/>
      <c r="UOA5" s="975"/>
      <c r="UOB5" s="975"/>
      <c r="UOC5" s="975"/>
      <c r="UOD5" s="975"/>
      <c r="UOE5" s="975"/>
      <c r="UOF5" s="975"/>
      <c r="UOG5" s="975"/>
      <c r="UOH5" s="975"/>
      <c r="UOI5" s="975"/>
      <c r="UOJ5" s="975"/>
      <c r="UOK5" s="975"/>
      <c r="UOL5" s="975"/>
      <c r="UOM5" s="975"/>
      <c r="UON5" s="975"/>
      <c r="UOO5" s="975"/>
      <c r="UOP5" s="975"/>
      <c r="UOQ5" s="975"/>
      <c r="UOR5" s="975"/>
      <c r="UOS5" s="975"/>
      <c r="UOT5" s="975"/>
      <c r="UOU5" s="975"/>
      <c r="UOV5" s="975"/>
      <c r="UOW5" s="975"/>
      <c r="UOX5" s="975"/>
      <c r="UOY5" s="975"/>
      <c r="UOZ5" s="975"/>
      <c r="UPA5" s="975"/>
      <c r="UPB5" s="975"/>
      <c r="UPC5" s="975"/>
      <c r="UPD5" s="975"/>
      <c r="UPE5" s="975"/>
      <c r="UPF5" s="975"/>
      <c r="UPG5" s="975"/>
      <c r="UPH5" s="975"/>
      <c r="UPI5" s="975"/>
      <c r="UPJ5" s="975"/>
      <c r="UPK5" s="975"/>
      <c r="UPL5" s="975"/>
      <c r="UPM5" s="975"/>
      <c r="UPN5" s="975"/>
      <c r="UPO5" s="975"/>
      <c r="UPP5" s="975"/>
      <c r="UPQ5" s="975"/>
      <c r="UPR5" s="975"/>
      <c r="UPS5" s="975"/>
      <c r="UPT5" s="975"/>
      <c r="UPU5" s="975"/>
      <c r="UPV5" s="975"/>
      <c r="UPW5" s="975"/>
      <c r="UPX5" s="975"/>
      <c r="UPY5" s="975"/>
      <c r="UPZ5" s="975"/>
      <c r="UQA5" s="975"/>
      <c r="UQB5" s="975"/>
      <c r="UQC5" s="975"/>
      <c r="UQD5" s="975"/>
      <c r="UQE5" s="975"/>
      <c r="UQF5" s="975"/>
      <c r="UQG5" s="975"/>
      <c r="UQH5" s="975"/>
      <c r="UQI5" s="975"/>
      <c r="UQJ5" s="975"/>
      <c r="UQK5" s="975"/>
      <c r="UQL5" s="975"/>
      <c r="UQM5" s="975"/>
      <c r="UQN5" s="975"/>
      <c r="UQO5" s="975"/>
      <c r="UQP5" s="975"/>
      <c r="UQQ5" s="975"/>
      <c r="UQR5" s="975"/>
      <c r="UQS5" s="975"/>
      <c r="UQT5" s="975"/>
      <c r="UQU5" s="975"/>
      <c r="UQV5" s="975"/>
      <c r="UQW5" s="975"/>
      <c r="UQX5" s="975"/>
      <c r="UQY5" s="975"/>
      <c r="UQZ5" s="975"/>
      <c r="URA5" s="975"/>
      <c r="URB5" s="975"/>
      <c r="URC5" s="975"/>
      <c r="URD5" s="975"/>
      <c r="URE5" s="975"/>
      <c r="URF5" s="975"/>
      <c r="URG5" s="975"/>
      <c r="URH5" s="975"/>
      <c r="URI5" s="975"/>
      <c r="URJ5" s="975"/>
      <c r="URK5" s="975"/>
      <c r="URL5" s="975"/>
      <c r="URM5" s="975"/>
      <c r="URN5" s="975"/>
      <c r="URO5" s="975"/>
      <c r="URP5" s="975"/>
      <c r="URQ5" s="975"/>
      <c r="URR5" s="975"/>
      <c r="URS5" s="975"/>
      <c r="URT5" s="975"/>
      <c r="URU5" s="975"/>
      <c r="URV5" s="975"/>
      <c r="URW5" s="975"/>
      <c r="URX5" s="975"/>
      <c r="URY5" s="975"/>
      <c r="URZ5" s="975"/>
      <c r="USA5" s="975"/>
      <c r="USB5" s="975"/>
      <c r="USC5" s="975"/>
      <c r="USD5" s="975"/>
      <c r="USE5" s="975"/>
      <c r="USF5" s="975"/>
      <c r="USG5" s="975"/>
      <c r="USH5" s="975"/>
      <c r="USI5" s="975"/>
      <c r="USJ5" s="975"/>
      <c r="USK5" s="975"/>
      <c r="USL5" s="975"/>
      <c r="USM5" s="975"/>
      <c r="USN5" s="975"/>
      <c r="USO5" s="975"/>
      <c r="USP5" s="975"/>
      <c r="USQ5" s="975"/>
      <c r="USR5" s="975"/>
      <c r="USS5" s="975"/>
      <c r="UST5" s="975"/>
      <c r="USU5" s="975"/>
      <c r="USV5" s="975"/>
      <c r="USW5" s="975"/>
      <c r="USX5" s="975"/>
      <c r="USY5" s="975"/>
      <c r="USZ5" s="975"/>
      <c r="UTA5" s="975"/>
      <c r="UTB5" s="975"/>
      <c r="UTC5" s="975"/>
      <c r="UTD5" s="975"/>
      <c r="UTE5" s="975"/>
      <c r="UTF5" s="975"/>
      <c r="UTG5" s="975"/>
      <c r="UTH5" s="975"/>
      <c r="UTI5" s="975"/>
      <c r="UTJ5" s="975"/>
      <c r="UTK5" s="975"/>
      <c r="UTL5" s="975"/>
      <c r="UTM5" s="975"/>
      <c r="UTN5" s="975"/>
      <c r="UTO5" s="975"/>
      <c r="UTP5" s="975"/>
      <c r="UTQ5" s="975"/>
      <c r="UTR5" s="975"/>
      <c r="UTS5" s="975"/>
      <c r="UTT5" s="975"/>
      <c r="UTU5" s="975"/>
      <c r="UTV5" s="975"/>
      <c r="UTW5" s="975"/>
      <c r="UTX5" s="975"/>
      <c r="UTY5" s="975"/>
      <c r="UTZ5" s="975"/>
      <c r="UUA5" s="975"/>
      <c r="UUB5" s="975"/>
      <c r="UUC5" s="975"/>
      <c r="UUD5" s="975"/>
      <c r="UUE5" s="975"/>
      <c r="UUF5" s="975"/>
      <c r="UUG5" s="975"/>
      <c r="UUH5" s="975"/>
      <c r="UUI5" s="975"/>
      <c r="UUJ5" s="975"/>
      <c r="UUK5" s="975"/>
      <c r="UUL5" s="975"/>
      <c r="UUM5" s="975"/>
      <c r="UUN5" s="975"/>
      <c r="UUO5" s="975"/>
      <c r="UUP5" s="975"/>
      <c r="UUQ5" s="975"/>
      <c r="UUR5" s="975"/>
      <c r="UUS5" s="975"/>
      <c r="UUT5" s="975"/>
      <c r="UUU5" s="975"/>
      <c r="UUV5" s="975"/>
      <c r="UUW5" s="975"/>
      <c r="UUX5" s="975"/>
      <c r="UUY5" s="975"/>
      <c r="UUZ5" s="975"/>
      <c r="UVA5" s="975"/>
      <c r="UVB5" s="975"/>
      <c r="UVC5" s="975"/>
      <c r="UVD5" s="975"/>
      <c r="UVE5" s="975"/>
      <c r="UVF5" s="975"/>
      <c r="UVG5" s="975"/>
      <c r="UVH5" s="975"/>
      <c r="UVI5" s="975"/>
      <c r="UVJ5" s="975"/>
      <c r="UVK5" s="975"/>
      <c r="UVL5" s="975"/>
      <c r="UVM5" s="975"/>
      <c r="UVN5" s="975"/>
      <c r="UVO5" s="975"/>
      <c r="UVP5" s="975"/>
      <c r="UVQ5" s="975"/>
      <c r="UVR5" s="975"/>
      <c r="UVS5" s="975"/>
      <c r="UVT5" s="975"/>
      <c r="UVU5" s="975"/>
      <c r="UVV5" s="975"/>
      <c r="UVW5" s="975"/>
      <c r="UVX5" s="975"/>
      <c r="UVY5" s="975"/>
      <c r="UVZ5" s="975"/>
      <c r="UWA5" s="975"/>
      <c r="UWB5" s="975"/>
      <c r="UWC5" s="975"/>
      <c r="UWD5" s="975"/>
      <c r="UWE5" s="975"/>
      <c r="UWF5" s="975"/>
      <c r="UWG5" s="975"/>
      <c r="UWH5" s="975"/>
      <c r="UWI5" s="975"/>
      <c r="UWJ5" s="975"/>
      <c r="UWK5" s="975"/>
      <c r="UWL5" s="975"/>
      <c r="UWM5" s="975"/>
      <c r="UWN5" s="975"/>
      <c r="UWO5" s="975"/>
      <c r="UWP5" s="975"/>
      <c r="UWQ5" s="975"/>
      <c r="UWR5" s="975"/>
      <c r="UWS5" s="975"/>
      <c r="UWT5" s="975"/>
      <c r="UWU5" s="975"/>
      <c r="UWV5" s="975"/>
      <c r="UWW5" s="975"/>
      <c r="UWX5" s="975"/>
      <c r="UWY5" s="975"/>
      <c r="UWZ5" s="975"/>
      <c r="UXA5" s="975"/>
      <c r="UXB5" s="975"/>
      <c r="UXC5" s="975"/>
      <c r="UXD5" s="975"/>
      <c r="UXE5" s="975"/>
      <c r="UXF5" s="975"/>
      <c r="UXG5" s="975"/>
      <c r="UXH5" s="975"/>
      <c r="UXI5" s="975"/>
      <c r="UXJ5" s="975"/>
      <c r="UXK5" s="975"/>
      <c r="UXL5" s="975"/>
      <c r="UXM5" s="975"/>
      <c r="UXN5" s="975"/>
      <c r="UXO5" s="975"/>
      <c r="UXP5" s="975"/>
      <c r="UXQ5" s="975"/>
      <c r="UXR5" s="975"/>
      <c r="UXS5" s="975"/>
      <c r="UXT5" s="975"/>
      <c r="UXU5" s="975"/>
      <c r="UXV5" s="975"/>
      <c r="UXW5" s="975"/>
      <c r="UXX5" s="975"/>
      <c r="UXY5" s="975"/>
      <c r="UXZ5" s="975"/>
      <c r="UYA5" s="975"/>
      <c r="UYB5" s="975"/>
      <c r="UYC5" s="975"/>
      <c r="UYD5" s="975"/>
      <c r="UYE5" s="975"/>
      <c r="UYF5" s="975"/>
      <c r="UYG5" s="975"/>
      <c r="UYH5" s="975"/>
      <c r="UYI5" s="975"/>
      <c r="UYJ5" s="975"/>
      <c r="UYK5" s="975"/>
      <c r="UYL5" s="975"/>
      <c r="UYM5" s="975"/>
      <c r="UYN5" s="975"/>
      <c r="UYO5" s="975"/>
      <c r="UYP5" s="975"/>
      <c r="UYQ5" s="975"/>
      <c r="UYR5" s="975"/>
      <c r="UYS5" s="975"/>
      <c r="UYT5" s="975"/>
      <c r="UYU5" s="975"/>
      <c r="UYV5" s="975"/>
      <c r="UYW5" s="975"/>
      <c r="UYX5" s="975"/>
      <c r="UYY5" s="975"/>
      <c r="UYZ5" s="975"/>
      <c r="UZA5" s="975"/>
      <c r="UZB5" s="975"/>
      <c r="UZC5" s="975"/>
      <c r="UZD5" s="975"/>
      <c r="UZE5" s="975"/>
      <c r="UZF5" s="975"/>
      <c r="UZG5" s="975"/>
      <c r="UZH5" s="975"/>
      <c r="UZI5" s="975"/>
      <c r="UZJ5" s="975"/>
      <c r="UZK5" s="975"/>
      <c r="UZL5" s="975"/>
      <c r="UZM5" s="975"/>
      <c r="UZN5" s="975"/>
      <c r="UZO5" s="975"/>
      <c r="UZP5" s="975"/>
      <c r="UZQ5" s="975"/>
      <c r="UZR5" s="975"/>
      <c r="UZS5" s="975"/>
      <c r="UZT5" s="975"/>
      <c r="UZU5" s="975"/>
      <c r="UZV5" s="975"/>
      <c r="UZW5" s="975"/>
      <c r="UZX5" s="975"/>
      <c r="UZY5" s="975"/>
      <c r="UZZ5" s="975"/>
      <c r="VAA5" s="975"/>
      <c r="VAB5" s="975"/>
      <c r="VAC5" s="975"/>
      <c r="VAD5" s="975"/>
      <c r="VAE5" s="975"/>
      <c r="VAF5" s="975"/>
      <c r="VAG5" s="975"/>
      <c r="VAH5" s="975"/>
      <c r="VAI5" s="975"/>
      <c r="VAJ5" s="975"/>
      <c r="VAK5" s="975"/>
      <c r="VAL5" s="975"/>
      <c r="VAM5" s="975"/>
      <c r="VAN5" s="975"/>
      <c r="VAO5" s="975"/>
      <c r="VAP5" s="975"/>
      <c r="VAQ5" s="975"/>
      <c r="VAR5" s="975"/>
      <c r="VAS5" s="975"/>
      <c r="VAT5" s="975"/>
      <c r="VAU5" s="975"/>
      <c r="VAV5" s="975"/>
      <c r="VAW5" s="975"/>
      <c r="VAX5" s="975"/>
      <c r="VAY5" s="975"/>
      <c r="VAZ5" s="975"/>
      <c r="VBA5" s="975"/>
      <c r="VBB5" s="975"/>
      <c r="VBC5" s="975"/>
      <c r="VBD5" s="975"/>
      <c r="VBE5" s="975"/>
      <c r="VBF5" s="975"/>
      <c r="VBG5" s="975"/>
      <c r="VBH5" s="975"/>
      <c r="VBI5" s="975"/>
      <c r="VBJ5" s="975"/>
      <c r="VBK5" s="975"/>
      <c r="VBL5" s="975"/>
      <c r="VBM5" s="975"/>
      <c r="VBN5" s="975"/>
      <c r="VBO5" s="975"/>
      <c r="VBP5" s="975"/>
      <c r="VBQ5" s="975"/>
      <c r="VBR5" s="975"/>
      <c r="VBS5" s="975"/>
      <c r="VBT5" s="975"/>
      <c r="VBU5" s="975"/>
      <c r="VBV5" s="975"/>
      <c r="VBW5" s="975"/>
      <c r="VBX5" s="975"/>
      <c r="VBY5" s="975"/>
      <c r="VBZ5" s="975"/>
      <c r="VCA5" s="975"/>
      <c r="VCB5" s="975"/>
      <c r="VCC5" s="975"/>
      <c r="VCD5" s="975"/>
      <c r="VCE5" s="975"/>
      <c r="VCF5" s="975"/>
      <c r="VCG5" s="975"/>
      <c r="VCH5" s="975"/>
      <c r="VCI5" s="975"/>
      <c r="VCJ5" s="975"/>
      <c r="VCK5" s="975"/>
      <c r="VCL5" s="975"/>
      <c r="VCM5" s="975"/>
      <c r="VCN5" s="975"/>
      <c r="VCO5" s="975"/>
      <c r="VCP5" s="975"/>
      <c r="VCQ5" s="975"/>
      <c r="VCR5" s="975"/>
      <c r="VCS5" s="975"/>
      <c r="VCT5" s="975"/>
      <c r="VCU5" s="975"/>
      <c r="VCV5" s="975"/>
      <c r="VCW5" s="975"/>
      <c r="VCX5" s="975"/>
      <c r="VCY5" s="975"/>
      <c r="VCZ5" s="975"/>
      <c r="VDA5" s="975"/>
      <c r="VDB5" s="975"/>
      <c r="VDC5" s="975"/>
      <c r="VDD5" s="975"/>
      <c r="VDE5" s="975"/>
      <c r="VDF5" s="975"/>
      <c r="VDG5" s="975"/>
      <c r="VDH5" s="975"/>
      <c r="VDI5" s="975"/>
      <c r="VDJ5" s="975"/>
      <c r="VDK5" s="975"/>
      <c r="VDL5" s="975"/>
      <c r="VDM5" s="975"/>
      <c r="VDN5" s="975"/>
      <c r="VDO5" s="975"/>
      <c r="VDP5" s="975"/>
      <c r="VDQ5" s="975"/>
      <c r="VDR5" s="975"/>
      <c r="VDS5" s="975"/>
      <c r="VDT5" s="975"/>
      <c r="VDU5" s="975"/>
      <c r="VDV5" s="975"/>
      <c r="VDW5" s="975"/>
      <c r="VDX5" s="975"/>
      <c r="VDY5" s="975"/>
      <c r="VDZ5" s="975"/>
      <c r="VEA5" s="975"/>
      <c r="VEB5" s="975"/>
      <c r="VEC5" s="975"/>
      <c r="VED5" s="975"/>
      <c r="VEE5" s="975"/>
      <c r="VEF5" s="975"/>
      <c r="VEG5" s="975"/>
      <c r="VEH5" s="975"/>
      <c r="VEI5" s="975"/>
      <c r="VEJ5" s="975"/>
      <c r="VEK5" s="975"/>
      <c r="VEL5" s="975"/>
      <c r="VEM5" s="975"/>
      <c r="VEN5" s="975"/>
      <c r="VEO5" s="975"/>
      <c r="VEP5" s="975"/>
      <c r="VEQ5" s="975"/>
      <c r="VER5" s="975"/>
      <c r="VES5" s="975"/>
      <c r="VET5" s="975"/>
      <c r="VEU5" s="975"/>
      <c r="VEV5" s="975"/>
      <c r="VEW5" s="975"/>
      <c r="VEX5" s="975"/>
      <c r="VEY5" s="975"/>
      <c r="VEZ5" s="975"/>
      <c r="VFA5" s="975"/>
      <c r="VFB5" s="975"/>
      <c r="VFC5" s="975"/>
      <c r="VFD5" s="975"/>
      <c r="VFE5" s="975"/>
      <c r="VFF5" s="975"/>
      <c r="VFG5" s="975"/>
      <c r="VFH5" s="975"/>
      <c r="VFI5" s="975"/>
      <c r="VFJ5" s="975"/>
      <c r="VFK5" s="975"/>
      <c r="VFL5" s="975"/>
      <c r="VFM5" s="975"/>
      <c r="VFN5" s="975"/>
      <c r="VFO5" s="975"/>
      <c r="VFP5" s="975"/>
      <c r="VFQ5" s="975"/>
      <c r="VFR5" s="975"/>
      <c r="VFS5" s="975"/>
      <c r="VFT5" s="975"/>
      <c r="VFU5" s="975"/>
      <c r="VFV5" s="975"/>
      <c r="VFW5" s="975"/>
      <c r="VFX5" s="975"/>
      <c r="VFY5" s="975"/>
      <c r="VFZ5" s="975"/>
      <c r="VGA5" s="975"/>
      <c r="VGB5" s="975"/>
      <c r="VGC5" s="975"/>
      <c r="VGD5" s="975"/>
      <c r="VGE5" s="975"/>
      <c r="VGF5" s="975"/>
      <c r="VGG5" s="975"/>
      <c r="VGH5" s="975"/>
      <c r="VGI5" s="975"/>
      <c r="VGJ5" s="975"/>
      <c r="VGK5" s="975"/>
      <c r="VGL5" s="975"/>
      <c r="VGM5" s="975"/>
      <c r="VGN5" s="975"/>
      <c r="VGO5" s="975"/>
      <c r="VGP5" s="975"/>
      <c r="VGQ5" s="975"/>
      <c r="VGR5" s="975"/>
      <c r="VGS5" s="975"/>
      <c r="VGT5" s="975"/>
      <c r="VGU5" s="975"/>
      <c r="VGV5" s="975"/>
      <c r="VGW5" s="975"/>
      <c r="VGX5" s="975"/>
      <c r="VGY5" s="975"/>
      <c r="VGZ5" s="975"/>
      <c r="VHA5" s="975"/>
      <c r="VHB5" s="975"/>
      <c r="VHC5" s="975"/>
      <c r="VHD5" s="975"/>
      <c r="VHE5" s="975"/>
      <c r="VHF5" s="975"/>
      <c r="VHG5" s="975"/>
      <c r="VHH5" s="975"/>
      <c r="VHI5" s="975"/>
      <c r="VHJ5" s="975"/>
      <c r="VHK5" s="975"/>
      <c r="VHL5" s="975"/>
      <c r="VHM5" s="975"/>
      <c r="VHN5" s="975"/>
      <c r="VHO5" s="975"/>
      <c r="VHP5" s="975"/>
      <c r="VHQ5" s="975"/>
      <c r="VHR5" s="975"/>
      <c r="VHS5" s="975"/>
      <c r="VHT5" s="975"/>
      <c r="VHU5" s="975"/>
      <c r="VHV5" s="975"/>
      <c r="VHW5" s="975"/>
      <c r="VHX5" s="975"/>
      <c r="VHY5" s="975"/>
      <c r="VHZ5" s="975"/>
      <c r="VIA5" s="975"/>
      <c r="VIB5" s="975"/>
      <c r="VIC5" s="975"/>
      <c r="VID5" s="975"/>
      <c r="VIE5" s="975"/>
      <c r="VIF5" s="975"/>
      <c r="VIG5" s="975"/>
      <c r="VIH5" s="975"/>
      <c r="VII5" s="975"/>
      <c r="VIJ5" s="975"/>
      <c r="VIK5" s="975"/>
      <c r="VIL5" s="975"/>
      <c r="VIM5" s="975"/>
      <c r="VIN5" s="975"/>
      <c r="VIO5" s="975"/>
      <c r="VIP5" s="975"/>
      <c r="VIQ5" s="975"/>
      <c r="VIR5" s="975"/>
      <c r="VIS5" s="975"/>
      <c r="VIT5" s="975"/>
      <c r="VIU5" s="975"/>
      <c r="VIV5" s="975"/>
      <c r="VIW5" s="975"/>
      <c r="VIX5" s="975"/>
      <c r="VIY5" s="975"/>
      <c r="VIZ5" s="975"/>
      <c r="VJA5" s="975"/>
      <c r="VJB5" s="975"/>
      <c r="VJC5" s="975"/>
      <c r="VJD5" s="975"/>
      <c r="VJE5" s="975"/>
      <c r="VJF5" s="975"/>
      <c r="VJG5" s="975"/>
      <c r="VJH5" s="975"/>
      <c r="VJI5" s="975"/>
      <c r="VJJ5" s="975"/>
      <c r="VJK5" s="975"/>
      <c r="VJL5" s="975"/>
      <c r="VJM5" s="975"/>
      <c r="VJN5" s="975"/>
      <c r="VJO5" s="975"/>
      <c r="VJP5" s="975"/>
      <c r="VJQ5" s="975"/>
      <c r="VJR5" s="975"/>
      <c r="VJS5" s="975"/>
      <c r="VJT5" s="975"/>
      <c r="VJU5" s="975"/>
      <c r="VJV5" s="975"/>
      <c r="VJW5" s="975"/>
      <c r="VJX5" s="975"/>
      <c r="VJY5" s="975"/>
      <c r="VJZ5" s="975"/>
      <c r="VKA5" s="975"/>
      <c r="VKB5" s="975"/>
      <c r="VKC5" s="975"/>
      <c r="VKD5" s="975"/>
      <c r="VKE5" s="975"/>
      <c r="VKF5" s="975"/>
      <c r="VKG5" s="975"/>
      <c r="VKH5" s="975"/>
      <c r="VKI5" s="975"/>
      <c r="VKJ5" s="975"/>
      <c r="VKK5" s="975"/>
      <c r="VKL5" s="975"/>
      <c r="VKM5" s="975"/>
      <c r="VKN5" s="975"/>
      <c r="VKO5" s="975"/>
      <c r="VKP5" s="975"/>
      <c r="VKQ5" s="975"/>
      <c r="VKR5" s="975"/>
      <c r="VKS5" s="975"/>
      <c r="VKT5" s="975"/>
      <c r="VKU5" s="975"/>
      <c r="VKV5" s="975"/>
      <c r="VKW5" s="975"/>
      <c r="VKX5" s="975"/>
      <c r="VKY5" s="975"/>
      <c r="VKZ5" s="975"/>
      <c r="VLA5" s="975"/>
      <c r="VLB5" s="975"/>
      <c r="VLC5" s="975"/>
      <c r="VLD5" s="975"/>
      <c r="VLE5" s="975"/>
      <c r="VLF5" s="975"/>
      <c r="VLG5" s="975"/>
      <c r="VLH5" s="975"/>
      <c r="VLI5" s="975"/>
      <c r="VLJ5" s="975"/>
      <c r="VLK5" s="975"/>
      <c r="VLL5" s="975"/>
      <c r="VLM5" s="975"/>
      <c r="VLN5" s="975"/>
      <c r="VLO5" s="975"/>
      <c r="VLP5" s="975"/>
      <c r="VLQ5" s="975"/>
      <c r="VLR5" s="975"/>
      <c r="VLS5" s="975"/>
      <c r="VLT5" s="975"/>
      <c r="VLU5" s="975"/>
      <c r="VLV5" s="975"/>
      <c r="VLW5" s="975"/>
      <c r="VLX5" s="975"/>
      <c r="VLY5" s="975"/>
      <c r="VLZ5" s="975"/>
      <c r="VMA5" s="975"/>
      <c r="VMB5" s="975"/>
      <c r="VMC5" s="975"/>
      <c r="VMD5" s="975"/>
      <c r="VME5" s="975"/>
      <c r="VMF5" s="975"/>
      <c r="VMG5" s="975"/>
      <c r="VMH5" s="975"/>
      <c r="VMI5" s="975"/>
      <c r="VMJ5" s="975"/>
      <c r="VMK5" s="975"/>
      <c r="VML5" s="975"/>
      <c r="VMM5" s="975"/>
      <c r="VMN5" s="975"/>
      <c r="VMO5" s="975"/>
      <c r="VMP5" s="975"/>
      <c r="VMQ5" s="975"/>
      <c r="VMR5" s="975"/>
      <c r="VMS5" s="975"/>
      <c r="VMT5" s="975"/>
      <c r="VMU5" s="975"/>
      <c r="VMV5" s="975"/>
      <c r="VMW5" s="975"/>
      <c r="VMX5" s="975"/>
      <c r="VMY5" s="975"/>
      <c r="VMZ5" s="975"/>
      <c r="VNA5" s="975"/>
      <c r="VNB5" s="975"/>
      <c r="VNC5" s="975"/>
      <c r="VND5" s="975"/>
      <c r="VNE5" s="975"/>
      <c r="VNF5" s="975"/>
      <c r="VNG5" s="975"/>
      <c r="VNH5" s="975"/>
      <c r="VNI5" s="975"/>
      <c r="VNJ5" s="975"/>
      <c r="VNK5" s="975"/>
      <c r="VNL5" s="975"/>
      <c r="VNM5" s="975"/>
      <c r="VNN5" s="975"/>
      <c r="VNO5" s="975"/>
      <c r="VNP5" s="975"/>
      <c r="VNQ5" s="975"/>
      <c r="VNR5" s="975"/>
      <c r="VNS5" s="975"/>
      <c r="VNT5" s="975"/>
      <c r="VNU5" s="975"/>
      <c r="VNV5" s="975"/>
      <c r="VNW5" s="975"/>
      <c r="VNX5" s="975"/>
      <c r="VNY5" s="975"/>
      <c r="VNZ5" s="975"/>
      <c r="VOA5" s="975"/>
      <c r="VOB5" s="975"/>
      <c r="VOC5" s="975"/>
      <c r="VOD5" s="975"/>
      <c r="VOE5" s="975"/>
      <c r="VOF5" s="975"/>
      <c r="VOG5" s="975"/>
      <c r="VOH5" s="975"/>
      <c r="VOI5" s="975"/>
      <c r="VOJ5" s="975"/>
      <c r="VOK5" s="975"/>
      <c r="VOL5" s="975"/>
      <c r="VOM5" s="975"/>
      <c r="VON5" s="975"/>
      <c r="VOO5" s="975"/>
      <c r="VOP5" s="975"/>
      <c r="VOQ5" s="975"/>
      <c r="VOR5" s="975"/>
      <c r="VOS5" s="975"/>
      <c r="VOT5" s="975"/>
      <c r="VOU5" s="975"/>
      <c r="VOV5" s="975"/>
      <c r="VOW5" s="975"/>
      <c r="VOX5" s="975"/>
      <c r="VOY5" s="975"/>
      <c r="VOZ5" s="975"/>
      <c r="VPA5" s="975"/>
      <c r="VPB5" s="975"/>
      <c r="VPC5" s="975"/>
      <c r="VPD5" s="975"/>
      <c r="VPE5" s="975"/>
      <c r="VPF5" s="975"/>
      <c r="VPG5" s="975"/>
      <c r="VPH5" s="975"/>
      <c r="VPI5" s="975"/>
      <c r="VPJ5" s="975"/>
      <c r="VPK5" s="975"/>
      <c r="VPL5" s="975"/>
      <c r="VPM5" s="975"/>
      <c r="VPN5" s="975"/>
      <c r="VPO5" s="975"/>
      <c r="VPP5" s="975"/>
      <c r="VPQ5" s="975"/>
      <c r="VPR5" s="975"/>
      <c r="VPS5" s="975"/>
      <c r="VPT5" s="975"/>
      <c r="VPU5" s="975"/>
      <c r="VPV5" s="975"/>
      <c r="VPW5" s="975"/>
      <c r="VPX5" s="975"/>
      <c r="VPY5" s="975"/>
      <c r="VPZ5" s="975"/>
      <c r="VQA5" s="975"/>
      <c r="VQB5" s="975"/>
      <c r="VQC5" s="975"/>
      <c r="VQD5" s="975"/>
      <c r="VQE5" s="975"/>
      <c r="VQF5" s="975"/>
      <c r="VQG5" s="975"/>
      <c r="VQH5" s="975"/>
      <c r="VQI5" s="975"/>
      <c r="VQJ5" s="975"/>
      <c r="VQK5" s="975"/>
      <c r="VQL5" s="975"/>
      <c r="VQM5" s="975"/>
      <c r="VQN5" s="975"/>
      <c r="VQO5" s="975"/>
      <c r="VQP5" s="975"/>
      <c r="VQQ5" s="975"/>
      <c r="VQR5" s="975"/>
      <c r="VQS5" s="975"/>
      <c r="VQT5" s="975"/>
      <c r="VQU5" s="975"/>
      <c r="VQV5" s="975"/>
      <c r="VQW5" s="975"/>
      <c r="VQX5" s="975"/>
      <c r="VQY5" s="975"/>
      <c r="VQZ5" s="975"/>
      <c r="VRA5" s="975"/>
      <c r="VRB5" s="975"/>
      <c r="VRC5" s="975"/>
      <c r="VRD5" s="975"/>
      <c r="VRE5" s="975"/>
      <c r="VRF5" s="975"/>
      <c r="VRG5" s="975"/>
      <c r="VRH5" s="975"/>
      <c r="VRI5" s="975"/>
      <c r="VRJ5" s="975"/>
      <c r="VRK5" s="975"/>
      <c r="VRL5" s="975"/>
      <c r="VRM5" s="975"/>
      <c r="VRN5" s="975"/>
      <c r="VRO5" s="975"/>
      <c r="VRP5" s="975"/>
      <c r="VRQ5" s="975"/>
      <c r="VRR5" s="975"/>
      <c r="VRS5" s="975"/>
      <c r="VRT5" s="975"/>
      <c r="VRU5" s="975"/>
      <c r="VRV5" s="975"/>
      <c r="VRW5" s="975"/>
      <c r="VRX5" s="975"/>
      <c r="VRY5" s="975"/>
      <c r="VRZ5" s="975"/>
      <c r="VSA5" s="975"/>
      <c r="VSB5" s="975"/>
      <c r="VSC5" s="975"/>
      <c r="VSD5" s="975"/>
      <c r="VSE5" s="975"/>
      <c r="VSF5" s="975"/>
      <c r="VSG5" s="975"/>
      <c r="VSH5" s="975"/>
      <c r="VSI5" s="975"/>
      <c r="VSJ5" s="975"/>
      <c r="VSK5" s="975"/>
      <c r="VSL5" s="975"/>
      <c r="VSM5" s="975"/>
      <c r="VSN5" s="975"/>
      <c r="VSO5" s="975"/>
      <c r="VSP5" s="975"/>
      <c r="VSQ5" s="975"/>
      <c r="VSR5" s="975"/>
      <c r="VSS5" s="975"/>
      <c r="VST5" s="975"/>
      <c r="VSU5" s="975"/>
      <c r="VSV5" s="975"/>
      <c r="VSW5" s="975"/>
      <c r="VSX5" s="975"/>
      <c r="VSY5" s="975"/>
      <c r="VSZ5" s="975"/>
      <c r="VTA5" s="975"/>
      <c r="VTB5" s="975"/>
      <c r="VTC5" s="975"/>
      <c r="VTD5" s="975"/>
      <c r="VTE5" s="975"/>
      <c r="VTF5" s="975"/>
      <c r="VTG5" s="975"/>
      <c r="VTH5" s="975"/>
      <c r="VTI5" s="975"/>
      <c r="VTJ5" s="975"/>
      <c r="VTK5" s="975"/>
      <c r="VTL5" s="975"/>
      <c r="VTM5" s="975"/>
      <c r="VTN5" s="975"/>
      <c r="VTO5" s="975"/>
      <c r="VTP5" s="975"/>
      <c r="VTQ5" s="975"/>
      <c r="VTR5" s="975"/>
      <c r="VTS5" s="975"/>
      <c r="VTT5" s="975"/>
      <c r="VTU5" s="975"/>
      <c r="VTV5" s="975"/>
      <c r="VTW5" s="975"/>
      <c r="VTX5" s="975"/>
      <c r="VTY5" s="975"/>
      <c r="VTZ5" s="975"/>
      <c r="VUA5" s="975"/>
      <c r="VUB5" s="975"/>
      <c r="VUC5" s="975"/>
      <c r="VUD5" s="975"/>
      <c r="VUE5" s="975"/>
      <c r="VUF5" s="975"/>
      <c r="VUG5" s="975"/>
      <c r="VUH5" s="975"/>
      <c r="VUI5" s="975"/>
      <c r="VUJ5" s="975"/>
      <c r="VUK5" s="975"/>
      <c r="VUL5" s="975"/>
      <c r="VUM5" s="975"/>
      <c r="VUN5" s="975"/>
      <c r="VUO5" s="975"/>
      <c r="VUP5" s="975"/>
      <c r="VUQ5" s="975"/>
      <c r="VUR5" s="975"/>
      <c r="VUS5" s="975"/>
      <c r="VUT5" s="975"/>
      <c r="VUU5" s="975"/>
      <c r="VUV5" s="975"/>
      <c r="VUW5" s="975"/>
      <c r="VUX5" s="975"/>
      <c r="VUY5" s="975"/>
      <c r="VUZ5" s="975"/>
      <c r="VVA5" s="975"/>
      <c r="VVB5" s="975"/>
      <c r="VVC5" s="975"/>
      <c r="VVD5" s="975"/>
      <c r="VVE5" s="975"/>
      <c r="VVF5" s="975"/>
      <c r="VVG5" s="975"/>
      <c r="VVH5" s="975"/>
      <c r="VVI5" s="975"/>
      <c r="VVJ5" s="975"/>
      <c r="VVK5" s="975"/>
      <c r="VVL5" s="975"/>
      <c r="VVM5" s="975"/>
      <c r="VVN5" s="975"/>
      <c r="VVO5" s="975"/>
      <c r="VVP5" s="975"/>
      <c r="VVQ5" s="975"/>
      <c r="VVR5" s="975"/>
      <c r="VVS5" s="975"/>
      <c r="VVT5" s="975"/>
      <c r="VVU5" s="975"/>
      <c r="VVV5" s="975"/>
      <c r="VVW5" s="975"/>
      <c r="VVX5" s="975"/>
      <c r="VVY5" s="975"/>
      <c r="VVZ5" s="975"/>
      <c r="VWA5" s="975"/>
      <c r="VWB5" s="975"/>
      <c r="VWC5" s="975"/>
      <c r="VWD5" s="975"/>
      <c r="VWE5" s="975"/>
      <c r="VWF5" s="975"/>
      <c r="VWG5" s="975"/>
      <c r="VWH5" s="975"/>
      <c r="VWI5" s="975"/>
      <c r="VWJ5" s="975"/>
      <c r="VWK5" s="975"/>
      <c r="VWL5" s="975"/>
      <c r="VWM5" s="975"/>
      <c r="VWN5" s="975"/>
      <c r="VWO5" s="975"/>
      <c r="VWP5" s="975"/>
      <c r="VWQ5" s="975"/>
      <c r="VWR5" s="975"/>
      <c r="VWS5" s="975"/>
      <c r="VWT5" s="975"/>
      <c r="VWU5" s="975"/>
      <c r="VWV5" s="975"/>
      <c r="VWW5" s="975"/>
      <c r="VWX5" s="975"/>
      <c r="VWY5" s="975"/>
      <c r="VWZ5" s="975"/>
      <c r="VXA5" s="975"/>
      <c r="VXB5" s="975"/>
      <c r="VXC5" s="975"/>
      <c r="VXD5" s="975"/>
      <c r="VXE5" s="975"/>
      <c r="VXF5" s="975"/>
      <c r="VXG5" s="975"/>
      <c r="VXH5" s="975"/>
      <c r="VXI5" s="975"/>
      <c r="VXJ5" s="975"/>
      <c r="VXK5" s="975"/>
      <c r="VXL5" s="975"/>
      <c r="VXM5" s="975"/>
      <c r="VXN5" s="975"/>
      <c r="VXO5" s="975"/>
      <c r="VXP5" s="975"/>
      <c r="VXQ5" s="975"/>
      <c r="VXR5" s="975"/>
      <c r="VXS5" s="975"/>
      <c r="VXT5" s="975"/>
      <c r="VXU5" s="975"/>
      <c r="VXV5" s="975"/>
      <c r="VXW5" s="975"/>
      <c r="VXX5" s="975"/>
      <c r="VXY5" s="975"/>
      <c r="VXZ5" s="975"/>
      <c r="VYA5" s="975"/>
      <c r="VYB5" s="975"/>
      <c r="VYC5" s="975"/>
      <c r="VYD5" s="975"/>
      <c r="VYE5" s="975"/>
      <c r="VYF5" s="975"/>
      <c r="VYG5" s="975"/>
      <c r="VYH5" s="975"/>
      <c r="VYI5" s="975"/>
      <c r="VYJ5" s="975"/>
      <c r="VYK5" s="975"/>
      <c r="VYL5" s="975"/>
      <c r="VYM5" s="975"/>
      <c r="VYN5" s="975"/>
      <c r="VYO5" s="975"/>
      <c r="VYP5" s="975"/>
      <c r="VYQ5" s="975"/>
      <c r="VYR5" s="975"/>
      <c r="VYS5" s="975"/>
      <c r="VYT5" s="975"/>
      <c r="VYU5" s="975"/>
      <c r="VYV5" s="975"/>
      <c r="VYW5" s="975"/>
      <c r="VYX5" s="975"/>
      <c r="VYY5" s="975"/>
      <c r="VYZ5" s="975"/>
      <c r="VZA5" s="975"/>
      <c r="VZB5" s="975"/>
      <c r="VZC5" s="975"/>
      <c r="VZD5" s="975"/>
      <c r="VZE5" s="975"/>
      <c r="VZF5" s="975"/>
      <c r="VZG5" s="975"/>
      <c r="VZH5" s="975"/>
      <c r="VZI5" s="975"/>
      <c r="VZJ5" s="975"/>
      <c r="VZK5" s="975"/>
      <c r="VZL5" s="975"/>
      <c r="VZM5" s="975"/>
      <c r="VZN5" s="975"/>
      <c r="VZO5" s="975"/>
      <c r="VZP5" s="975"/>
      <c r="VZQ5" s="975"/>
      <c r="VZR5" s="975"/>
      <c r="VZS5" s="975"/>
      <c r="VZT5" s="975"/>
      <c r="VZU5" s="975"/>
      <c r="VZV5" s="975"/>
      <c r="VZW5" s="975"/>
      <c r="VZX5" s="975"/>
      <c r="VZY5" s="975"/>
      <c r="VZZ5" s="975"/>
      <c r="WAA5" s="975"/>
      <c r="WAB5" s="975"/>
      <c r="WAC5" s="975"/>
      <c r="WAD5" s="975"/>
      <c r="WAE5" s="975"/>
      <c r="WAF5" s="975"/>
      <c r="WAG5" s="975"/>
      <c r="WAH5" s="975"/>
      <c r="WAI5" s="975"/>
      <c r="WAJ5" s="975"/>
      <c r="WAK5" s="975"/>
      <c r="WAL5" s="975"/>
      <c r="WAM5" s="975"/>
      <c r="WAN5" s="975"/>
      <c r="WAO5" s="975"/>
      <c r="WAP5" s="975"/>
      <c r="WAQ5" s="975"/>
      <c r="WAR5" s="975"/>
      <c r="WAS5" s="975"/>
      <c r="WAT5" s="975"/>
      <c r="WAU5" s="975"/>
      <c r="WAV5" s="975"/>
      <c r="WAW5" s="975"/>
      <c r="WAX5" s="975"/>
      <c r="WAY5" s="975"/>
      <c r="WAZ5" s="975"/>
      <c r="WBA5" s="975"/>
      <c r="WBB5" s="975"/>
      <c r="WBC5" s="975"/>
      <c r="WBD5" s="975"/>
      <c r="WBE5" s="975"/>
      <c r="WBF5" s="975"/>
      <c r="WBG5" s="975"/>
      <c r="WBH5" s="975"/>
      <c r="WBI5" s="975"/>
      <c r="WBJ5" s="975"/>
      <c r="WBK5" s="975"/>
      <c r="WBL5" s="975"/>
      <c r="WBM5" s="975"/>
      <c r="WBN5" s="975"/>
      <c r="WBO5" s="975"/>
      <c r="WBP5" s="975"/>
      <c r="WBQ5" s="975"/>
      <c r="WBR5" s="975"/>
      <c r="WBS5" s="975"/>
      <c r="WBT5" s="975"/>
      <c r="WBU5" s="975"/>
      <c r="WBV5" s="975"/>
      <c r="WBW5" s="975"/>
      <c r="WBX5" s="975"/>
      <c r="WBY5" s="975"/>
      <c r="WBZ5" s="975"/>
      <c r="WCA5" s="975"/>
      <c r="WCB5" s="975"/>
      <c r="WCC5" s="975"/>
      <c r="WCD5" s="975"/>
      <c r="WCE5" s="975"/>
      <c r="WCF5" s="975"/>
      <c r="WCG5" s="975"/>
      <c r="WCH5" s="975"/>
      <c r="WCI5" s="975"/>
      <c r="WCJ5" s="975"/>
      <c r="WCK5" s="975"/>
      <c r="WCL5" s="975"/>
      <c r="WCM5" s="975"/>
      <c r="WCN5" s="975"/>
      <c r="WCO5" s="975"/>
      <c r="WCP5" s="975"/>
      <c r="WCQ5" s="975"/>
      <c r="WCR5" s="975"/>
      <c r="WCS5" s="975"/>
      <c r="WCT5" s="975"/>
      <c r="WCU5" s="975"/>
      <c r="WCV5" s="975"/>
      <c r="WCW5" s="975"/>
      <c r="WCX5" s="975"/>
      <c r="WCY5" s="975"/>
      <c r="WCZ5" s="975"/>
      <c r="WDA5" s="975"/>
      <c r="WDB5" s="975"/>
      <c r="WDC5" s="975"/>
      <c r="WDD5" s="975"/>
      <c r="WDE5" s="975"/>
      <c r="WDF5" s="975"/>
      <c r="WDG5" s="975"/>
      <c r="WDH5" s="975"/>
      <c r="WDI5" s="975"/>
      <c r="WDJ5" s="975"/>
      <c r="WDK5" s="975"/>
      <c r="WDL5" s="975"/>
      <c r="WDM5" s="975"/>
      <c r="WDN5" s="975"/>
      <c r="WDO5" s="975"/>
      <c r="WDP5" s="975"/>
      <c r="WDQ5" s="975"/>
      <c r="WDR5" s="975"/>
      <c r="WDS5" s="975"/>
      <c r="WDT5" s="975"/>
      <c r="WDU5" s="975"/>
      <c r="WDV5" s="975"/>
      <c r="WDW5" s="975"/>
      <c r="WDX5" s="975"/>
      <c r="WDY5" s="975"/>
      <c r="WDZ5" s="975"/>
      <c r="WEA5" s="975"/>
      <c r="WEB5" s="975"/>
      <c r="WEC5" s="975"/>
      <c r="WED5" s="975"/>
      <c r="WEE5" s="975"/>
      <c r="WEF5" s="975"/>
      <c r="WEG5" s="975"/>
      <c r="WEH5" s="975"/>
      <c r="WEI5" s="975"/>
      <c r="WEJ5" s="975"/>
      <c r="WEK5" s="975"/>
      <c r="WEL5" s="975"/>
      <c r="WEM5" s="975"/>
      <c r="WEN5" s="975"/>
      <c r="WEO5" s="975"/>
      <c r="WEP5" s="975"/>
      <c r="WEQ5" s="975"/>
      <c r="WER5" s="975"/>
      <c r="WES5" s="975"/>
      <c r="WET5" s="975"/>
      <c r="WEU5" s="975"/>
      <c r="WEV5" s="975"/>
      <c r="WEW5" s="975"/>
      <c r="WEX5" s="975"/>
      <c r="WEY5" s="975"/>
      <c r="WEZ5" s="975"/>
      <c r="WFA5" s="975"/>
      <c r="WFB5" s="975"/>
      <c r="WFC5" s="975"/>
      <c r="WFD5" s="975"/>
      <c r="WFE5" s="975"/>
      <c r="WFF5" s="975"/>
      <c r="WFG5" s="975"/>
      <c r="WFH5" s="975"/>
      <c r="WFI5" s="975"/>
      <c r="WFJ5" s="975"/>
      <c r="WFK5" s="975"/>
      <c r="WFL5" s="975"/>
      <c r="WFM5" s="975"/>
      <c r="WFN5" s="975"/>
      <c r="WFO5" s="975"/>
      <c r="WFP5" s="975"/>
      <c r="WFQ5" s="975"/>
      <c r="WFR5" s="975"/>
      <c r="WFS5" s="975"/>
      <c r="WFT5" s="975"/>
      <c r="WFU5" s="975"/>
      <c r="WFV5" s="975"/>
      <c r="WFW5" s="975"/>
      <c r="WFX5" s="975"/>
      <c r="WFY5" s="975"/>
      <c r="WFZ5" s="975"/>
      <c r="WGA5" s="975"/>
      <c r="WGB5" s="975"/>
      <c r="WGC5" s="975"/>
      <c r="WGD5" s="975"/>
      <c r="WGE5" s="975"/>
      <c r="WGF5" s="975"/>
      <c r="WGG5" s="975"/>
      <c r="WGH5" s="975"/>
      <c r="WGI5" s="975"/>
      <c r="WGJ5" s="975"/>
      <c r="WGK5" s="975"/>
      <c r="WGL5" s="975"/>
      <c r="WGM5" s="975"/>
      <c r="WGN5" s="975"/>
      <c r="WGO5" s="975"/>
      <c r="WGP5" s="975"/>
      <c r="WGQ5" s="975"/>
      <c r="WGR5" s="975"/>
      <c r="WGS5" s="975"/>
      <c r="WGT5" s="975"/>
      <c r="WGU5" s="975"/>
      <c r="WGV5" s="975"/>
      <c r="WGW5" s="975"/>
      <c r="WGX5" s="975"/>
      <c r="WGY5" s="975"/>
      <c r="WGZ5" s="975"/>
      <c r="WHA5" s="975"/>
      <c r="WHB5" s="975"/>
      <c r="WHC5" s="975"/>
      <c r="WHD5" s="975"/>
      <c r="WHE5" s="975"/>
      <c r="WHF5" s="975"/>
      <c r="WHG5" s="975"/>
      <c r="WHH5" s="975"/>
      <c r="WHI5" s="975"/>
      <c r="WHJ5" s="975"/>
      <c r="WHK5" s="975"/>
      <c r="WHL5" s="975"/>
      <c r="WHM5" s="975"/>
      <c r="WHN5" s="975"/>
      <c r="WHO5" s="975"/>
      <c r="WHP5" s="975"/>
      <c r="WHQ5" s="975"/>
      <c r="WHR5" s="975"/>
      <c r="WHS5" s="975"/>
      <c r="WHT5" s="975"/>
      <c r="WHU5" s="975"/>
      <c r="WHV5" s="975"/>
      <c r="WHW5" s="975"/>
      <c r="WHX5" s="975"/>
      <c r="WHY5" s="975"/>
      <c r="WHZ5" s="975"/>
      <c r="WIA5" s="975"/>
      <c r="WIB5" s="975"/>
      <c r="WIC5" s="975"/>
      <c r="WID5" s="975"/>
      <c r="WIE5" s="975"/>
      <c r="WIF5" s="975"/>
      <c r="WIG5" s="975"/>
      <c r="WIH5" s="975"/>
      <c r="WII5" s="975"/>
      <c r="WIJ5" s="975"/>
      <c r="WIK5" s="975"/>
      <c r="WIL5" s="975"/>
      <c r="WIM5" s="975"/>
      <c r="WIN5" s="975"/>
      <c r="WIO5" s="975"/>
      <c r="WIP5" s="975"/>
      <c r="WIQ5" s="975"/>
      <c r="WIR5" s="975"/>
      <c r="WIS5" s="975"/>
      <c r="WIT5" s="975"/>
      <c r="WIU5" s="975"/>
      <c r="WIV5" s="975"/>
      <c r="WIW5" s="975"/>
      <c r="WIX5" s="975"/>
      <c r="WIY5" s="975"/>
      <c r="WIZ5" s="975"/>
      <c r="WJA5" s="975"/>
      <c r="WJB5" s="975"/>
      <c r="WJC5" s="975"/>
      <c r="WJD5" s="975"/>
      <c r="WJE5" s="975"/>
      <c r="WJF5" s="975"/>
      <c r="WJG5" s="975"/>
      <c r="WJH5" s="975"/>
      <c r="WJI5" s="975"/>
      <c r="WJJ5" s="975"/>
      <c r="WJK5" s="975"/>
      <c r="WJL5" s="975"/>
      <c r="WJM5" s="975"/>
      <c r="WJN5" s="975"/>
      <c r="WJO5" s="975"/>
      <c r="WJP5" s="975"/>
      <c r="WJQ5" s="975"/>
      <c r="WJR5" s="975"/>
      <c r="WJS5" s="975"/>
      <c r="WJT5" s="975"/>
      <c r="WJU5" s="975"/>
      <c r="WJV5" s="975"/>
      <c r="WJW5" s="975"/>
      <c r="WJX5" s="975"/>
      <c r="WJY5" s="975"/>
      <c r="WJZ5" s="975"/>
      <c r="WKA5" s="975"/>
      <c r="WKB5" s="975"/>
      <c r="WKC5" s="975"/>
      <c r="WKD5" s="975"/>
      <c r="WKE5" s="975"/>
      <c r="WKF5" s="975"/>
      <c r="WKG5" s="975"/>
      <c r="WKH5" s="975"/>
      <c r="WKI5" s="975"/>
      <c r="WKJ5" s="975"/>
      <c r="WKK5" s="975"/>
      <c r="WKL5" s="975"/>
      <c r="WKM5" s="975"/>
      <c r="WKN5" s="975"/>
      <c r="WKO5" s="975"/>
      <c r="WKP5" s="975"/>
      <c r="WKQ5" s="975"/>
      <c r="WKR5" s="975"/>
      <c r="WKS5" s="975"/>
      <c r="WKT5" s="975"/>
      <c r="WKU5" s="975"/>
      <c r="WKV5" s="975"/>
      <c r="WKW5" s="975"/>
      <c r="WKX5" s="975"/>
      <c r="WKY5" s="975"/>
      <c r="WKZ5" s="975"/>
      <c r="WLA5" s="975"/>
      <c r="WLB5" s="975"/>
      <c r="WLC5" s="975"/>
      <c r="WLD5" s="975"/>
      <c r="WLE5" s="975"/>
      <c r="WLF5" s="975"/>
      <c r="WLG5" s="975"/>
      <c r="WLH5" s="975"/>
      <c r="WLI5" s="975"/>
      <c r="WLJ5" s="975"/>
      <c r="WLK5" s="975"/>
      <c r="WLL5" s="975"/>
      <c r="WLM5" s="975"/>
      <c r="WLN5" s="975"/>
      <c r="WLO5" s="975"/>
      <c r="WLP5" s="975"/>
      <c r="WLQ5" s="975"/>
      <c r="WLR5" s="975"/>
      <c r="WLS5" s="975"/>
      <c r="WLT5" s="975"/>
      <c r="WLU5" s="975"/>
      <c r="WLV5" s="975"/>
      <c r="WLW5" s="975"/>
      <c r="WLX5" s="975"/>
      <c r="WLY5" s="975"/>
      <c r="WLZ5" s="975"/>
      <c r="WMA5" s="975"/>
      <c r="WMB5" s="975"/>
      <c r="WMC5" s="975"/>
      <c r="WMD5" s="975"/>
      <c r="WME5" s="975"/>
      <c r="WMF5" s="975"/>
      <c r="WMG5" s="975"/>
      <c r="WMH5" s="975"/>
      <c r="WMI5" s="975"/>
      <c r="WMJ5" s="975"/>
      <c r="WMK5" s="975"/>
      <c r="WML5" s="975"/>
      <c r="WMM5" s="975"/>
      <c r="WMN5" s="975"/>
      <c r="WMO5" s="975"/>
      <c r="WMP5" s="975"/>
      <c r="WMQ5" s="975"/>
      <c r="WMR5" s="975"/>
      <c r="WMS5" s="975"/>
      <c r="WMT5" s="975"/>
      <c r="WMU5" s="975"/>
      <c r="WMV5" s="975"/>
      <c r="WMW5" s="975"/>
      <c r="WMX5" s="975"/>
      <c r="WMY5" s="975"/>
      <c r="WMZ5" s="975"/>
      <c r="WNA5" s="975"/>
      <c r="WNB5" s="975"/>
      <c r="WNC5" s="975"/>
      <c r="WND5" s="975"/>
      <c r="WNE5" s="975"/>
      <c r="WNF5" s="975"/>
      <c r="WNG5" s="975"/>
      <c r="WNH5" s="975"/>
      <c r="WNI5" s="975"/>
      <c r="WNJ5" s="975"/>
      <c r="WNK5" s="975"/>
      <c r="WNL5" s="975"/>
      <c r="WNM5" s="975"/>
      <c r="WNN5" s="975"/>
      <c r="WNO5" s="975"/>
      <c r="WNP5" s="975"/>
      <c r="WNQ5" s="975"/>
      <c r="WNR5" s="975"/>
      <c r="WNS5" s="975"/>
      <c r="WNT5" s="975"/>
      <c r="WNU5" s="975"/>
      <c r="WNV5" s="975"/>
      <c r="WNW5" s="975"/>
      <c r="WNX5" s="975"/>
      <c r="WNY5" s="975"/>
      <c r="WNZ5" s="975"/>
      <c r="WOA5" s="975"/>
      <c r="WOB5" s="975"/>
      <c r="WOC5" s="975"/>
      <c r="WOD5" s="975"/>
      <c r="WOE5" s="975"/>
      <c r="WOF5" s="975"/>
      <c r="WOG5" s="975"/>
      <c r="WOH5" s="975"/>
      <c r="WOI5" s="975"/>
      <c r="WOJ5" s="975"/>
      <c r="WOK5" s="975"/>
      <c r="WOL5" s="975"/>
      <c r="WOM5" s="975"/>
      <c r="WON5" s="975"/>
      <c r="WOO5" s="975"/>
      <c r="WOP5" s="975"/>
      <c r="WOQ5" s="975"/>
      <c r="WOR5" s="975"/>
      <c r="WOS5" s="975"/>
      <c r="WOT5" s="975"/>
      <c r="WOU5" s="975"/>
      <c r="WOV5" s="975"/>
      <c r="WOW5" s="975"/>
      <c r="WOX5" s="975"/>
      <c r="WOY5" s="975"/>
      <c r="WOZ5" s="975"/>
      <c r="WPA5" s="975"/>
      <c r="WPB5" s="975"/>
      <c r="WPC5" s="975"/>
      <c r="WPD5" s="975"/>
      <c r="WPE5" s="975"/>
      <c r="WPF5" s="975"/>
      <c r="WPG5" s="975"/>
      <c r="WPH5" s="975"/>
      <c r="WPI5" s="975"/>
      <c r="WPJ5" s="975"/>
      <c r="WPK5" s="975"/>
      <c r="WPL5" s="975"/>
      <c r="WPM5" s="975"/>
      <c r="WPN5" s="975"/>
      <c r="WPO5" s="975"/>
      <c r="WPP5" s="975"/>
      <c r="WPQ5" s="975"/>
      <c r="WPR5" s="975"/>
      <c r="WPS5" s="975"/>
      <c r="WPT5" s="975"/>
      <c r="WPU5" s="975"/>
      <c r="WPV5" s="975"/>
      <c r="WPW5" s="975"/>
      <c r="WPX5" s="975"/>
      <c r="WPY5" s="975"/>
      <c r="WPZ5" s="975"/>
      <c r="WQA5" s="975"/>
      <c r="WQB5" s="975"/>
      <c r="WQC5" s="975"/>
      <c r="WQD5" s="975"/>
      <c r="WQE5" s="975"/>
      <c r="WQF5" s="975"/>
      <c r="WQG5" s="975"/>
      <c r="WQH5" s="975"/>
      <c r="WQI5" s="975"/>
      <c r="WQJ5" s="975"/>
      <c r="WQK5" s="975"/>
      <c r="WQL5" s="975"/>
      <c r="WQM5" s="975"/>
      <c r="WQN5" s="975"/>
      <c r="WQO5" s="975"/>
      <c r="WQP5" s="975"/>
      <c r="WQQ5" s="975"/>
      <c r="WQR5" s="975"/>
      <c r="WQS5" s="975"/>
      <c r="WQT5" s="975"/>
      <c r="WQU5" s="975"/>
      <c r="WQV5" s="975"/>
      <c r="WQW5" s="975"/>
      <c r="WQX5" s="975"/>
      <c r="WQY5" s="975"/>
      <c r="WQZ5" s="975"/>
      <c r="WRA5" s="975"/>
      <c r="WRB5" s="975"/>
      <c r="WRC5" s="975"/>
      <c r="WRD5" s="975"/>
      <c r="WRE5" s="975"/>
      <c r="WRF5" s="975"/>
      <c r="WRG5" s="975"/>
      <c r="WRH5" s="975"/>
      <c r="WRI5" s="975"/>
      <c r="WRJ5" s="975"/>
      <c r="WRK5" s="975"/>
      <c r="WRL5" s="975"/>
      <c r="WRM5" s="975"/>
      <c r="WRN5" s="975"/>
      <c r="WRO5" s="975"/>
      <c r="WRP5" s="975"/>
      <c r="WRQ5" s="975"/>
      <c r="WRR5" s="975"/>
      <c r="WRS5" s="975"/>
      <c r="WRT5" s="975"/>
      <c r="WRU5" s="975"/>
      <c r="WRV5" s="975"/>
      <c r="WRW5" s="975"/>
      <c r="WRX5" s="975"/>
      <c r="WRY5" s="975"/>
      <c r="WRZ5" s="975"/>
      <c r="WSA5" s="975"/>
      <c r="WSB5" s="975"/>
      <c r="WSC5" s="975"/>
      <c r="WSD5" s="975"/>
      <c r="WSE5" s="975"/>
      <c r="WSF5" s="975"/>
      <c r="WSG5" s="975"/>
      <c r="WSH5" s="975"/>
      <c r="WSI5" s="975"/>
      <c r="WSJ5" s="975"/>
      <c r="WSK5" s="975"/>
      <c r="WSL5" s="975"/>
      <c r="WSM5" s="975"/>
      <c r="WSN5" s="975"/>
      <c r="WSO5" s="975"/>
      <c r="WSP5" s="975"/>
      <c r="WSQ5" s="975"/>
      <c r="WSR5" s="975"/>
      <c r="WSS5" s="975"/>
      <c r="WST5" s="975"/>
      <c r="WSU5" s="975"/>
      <c r="WSV5" s="975"/>
      <c r="WSW5" s="975"/>
      <c r="WSX5" s="975"/>
      <c r="WSY5" s="975"/>
      <c r="WSZ5" s="975"/>
      <c r="WTA5" s="975"/>
      <c r="WTB5" s="975"/>
      <c r="WTC5" s="975"/>
      <c r="WTD5" s="975"/>
      <c r="WTE5" s="975"/>
      <c r="WTF5" s="975"/>
      <c r="WTG5" s="975"/>
      <c r="WTH5" s="975"/>
      <c r="WTI5" s="975"/>
      <c r="WTJ5" s="975"/>
      <c r="WTK5" s="975"/>
      <c r="WTL5" s="975"/>
      <c r="WTM5" s="975"/>
      <c r="WTN5" s="975"/>
      <c r="WTO5" s="975"/>
      <c r="WTP5" s="975"/>
      <c r="WTQ5" s="975"/>
      <c r="WTR5" s="975"/>
      <c r="WTS5" s="975"/>
      <c r="WTT5" s="975"/>
      <c r="WTU5" s="975"/>
      <c r="WTV5" s="975"/>
      <c r="WTW5" s="975"/>
      <c r="WTX5" s="975"/>
      <c r="WTY5" s="975"/>
      <c r="WTZ5" s="975"/>
      <c r="WUA5" s="975"/>
      <c r="WUB5" s="975"/>
      <c r="WUC5" s="975"/>
      <c r="WUD5" s="975"/>
      <c r="WUE5" s="975"/>
      <c r="WUF5" s="975"/>
      <c r="WUG5" s="975"/>
      <c r="WUH5" s="975"/>
      <c r="WUI5" s="975"/>
      <c r="WUJ5" s="975"/>
      <c r="WUK5" s="975"/>
      <c r="WUL5" s="975"/>
      <c r="WUM5" s="975"/>
      <c r="WUN5" s="975"/>
      <c r="WUO5" s="975"/>
      <c r="WUP5" s="975"/>
      <c r="WUQ5" s="975"/>
      <c r="WUR5" s="975"/>
      <c r="WUS5" s="975"/>
      <c r="WUT5" s="975"/>
      <c r="WUU5" s="975"/>
      <c r="WUV5" s="975"/>
      <c r="WUW5" s="975"/>
      <c r="WUX5" s="975"/>
      <c r="WUY5" s="975"/>
      <c r="WUZ5" s="975"/>
      <c r="WVA5" s="975"/>
      <c r="WVB5" s="975"/>
      <c r="WVC5" s="975"/>
      <c r="WVD5" s="975"/>
      <c r="WVE5" s="975"/>
      <c r="WVF5" s="975"/>
      <c r="WVG5" s="975"/>
      <c r="WVH5" s="975"/>
      <c r="WVI5" s="975"/>
      <c r="WVJ5" s="975"/>
      <c r="WVK5" s="975"/>
      <c r="WVL5" s="975"/>
      <c r="WVM5" s="975"/>
      <c r="WVN5" s="975"/>
      <c r="WVO5" s="975"/>
      <c r="WVP5" s="975"/>
      <c r="WVQ5" s="975"/>
      <c r="WVR5" s="975"/>
      <c r="WVS5" s="975"/>
      <c r="WVT5" s="975"/>
      <c r="WVU5" s="975"/>
      <c r="WVV5" s="975"/>
      <c r="WVW5" s="975"/>
      <c r="WVX5" s="975"/>
      <c r="WVY5" s="975"/>
      <c r="WVZ5" s="975"/>
      <c r="WWA5" s="975"/>
      <c r="WWB5" s="975"/>
      <c r="WWC5" s="975"/>
      <c r="WWD5" s="975"/>
      <c r="WWE5" s="975"/>
      <c r="WWF5" s="975"/>
      <c r="WWG5" s="975"/>
      <c r="WWH5" s="975"/>
      <c r="WWI5" s="975"/>
      <c r="WWJ5" s="975"/>
      <c r="WWK5" s="975"/>
      <c r="WWL5" s="975"/>
      <c r="WWM5" s="975"/>
      <c r="WWN5" s="975"/>
      <c r="WWO5" s="975"/>
      <c r="WWP5" s="975"/>
      <c r="WWQ5" s="975"/>
      <c r="WWR5" s="975"/>
      <c r="WWS5" s="975"/>
      <c r="WWT5" s="975"/>
      <c r="WWU5" s="975"/>
      <c r="WWV5" s="975"/>
      <c r="WWW5" s="975"/>
      <c r="WWX5" s="975"/>
      <c r="WWY5" s="975"/>
      <c r="WWZ5" s="975"/>
      <c r="WXA5" s="975"/>
      <c r="WXB5" s="975"/>
      <c r="WXC5" s="975"/>
      <c r="WXD5" s="975"/>
      <c r="WXE5" s="975"/>
      <c r="WXF5" s="975"/>
      <c r="WXG5" s="975"/>
      <c r="WXH5" s="975"/>
      <c r="WXI5" s="975"/>
      <c r="WXJ5" s="975"/>
      <c r="WXK5" s="975"/>
      <c r="WXL5" s="975"/>
      <c r="WXM5" s="975"/>
      <c r="WXN5" s="975"/>
      <c r="WXO5" s="975"/>
      <c r="WXP5" s="975"/>
      <c r="WXQ5" s="975"/>
      <c r="WXR5" s="975"/>
      <c r="WXS5" s="975"/>
      <c r="WXT5" s="975"/>
      <c r="WXU5" s="975"/>
      <c r="WXV5" s="975"/>
      <c r="WXW5" s="975"/>
      <c r="WXX5" s="975"/>
      <c r="WXY5" s="975"/>
      <c r="WXZ5" s="975"/>
      <c r="WYA5" s="975"/>
      <c r="WYB5" s="975"/>
      <c r="WYC5" s="975"/>
      <c r="WYD5" s="975"/>
      <c r="WYE5" s="975"/>
      <c r="WYF5" s="975"/>
      <c r="WYG5" s="975"/>
      <c r="WYH5" s="975"/>
      <c r="WYI5" s="975"/>
      <c r="WYJ5" s="975"/>
      <c r="WYK5" s="975"/>
      <c r="WYL5" s="975"/>
      <c r="WYM5" s="975"/>
      <c r="WYN5" s="975"/>
      <c r="WYO5" s="975"/>
      <c r="WYP5" s="975"/>
      <c r="WYQ5" s="975"/>
      <c r="WYR5" s="975"/>
      <c r="WYS5" s="975"/>
      <c r="WYT5" s="975"/>
      <c r="WYU5" s="975"/>
      <c r="WYV5" s="975"/>
      <c r="WYW5" s="975"/>
      <c r="WYX5" s="975"/>
      <c r="WYY5" s="975"/>
      <c r="WYZ5" s="975"/>
      <c r="WZA5" s="975"/>
      <c r="WZB5" s="975"/>
      <c r="WZC5" s="975"/>
      <c r="WZD5" s="975"/>
      <c r="WZE5" s="975"/>
      <c r="WZF5" s="975"/>
      <c r="WZG5" s="975"/>
      <c r="WZH5" s="975"/>
      <c r="WZI5" s="975"/>
      <c r="WZJ5" s="975"/>
      <c r="WZK5" s="975"/>
      <c r="WZL5" s="975"/>
      <c r="WZM5" s="975"/>
      <c r="WZN5" s="975"/>
      <c r="WZO5" s="975"/>
      <c r="WZP5" s="975"/>
      <c r="WZQ5" s="975"/>
      <c r="WZR5" s="975"/>
      <c r="WZS5" s="975"/>
      <c r="WZT5" s="975"/>
      <c r="WZU5" s="975"/>
      <c r="WZV5" s="975"/>
      <c r="WZW5" s="975"/>
      <c r="WZX5" s="975"/>
      <c r="WZY5" s="975"/>
      <c r="WZZ5" s="975"/>
      <c r="XAA5" s="975"/>
      <c r="XAB5" s="975"/>
      <c r="XAC5" s="975"/>
      <c r="XAD5" s="975"/>
      <c r="XAE5" s="975"/>
      <c r="XAF5" s="975"/>
      <c r="XAG5" s="975"/>
      <c r="XAH5" s="975"/>
      <c r="XAI5" s="975"/>
      <c r="XAJ5" s="975"/>
      <c r="XAK5" s="975"/>
      <c r="XAL5" s="975"/>
      <c r="XAM5" s="975"/>
      <c r="XAN5" s="975"/>
      <c r="XAO5" s="975"/>
      <c r="XAP5" s="975"/>
      <c r="XAQ5" s="975"/>
      <c r="XAR5" s="975"/>
      <c r="XAS5" s="975"/>
      <c r="XAT5" s="975"/>
      <c r="XAU5" s="975"/>
      <c r="XAV5" s="975"/>
      <c r="XAW5" s="975"/>
      <c r="XAX5" s="975"/>
      <c r="XAY5" s="975"/>
      <c r="XAZ5" s="975"/>
      <c r="XBA5" s="975"/>
      <c r="XBB5" s="975"/>
      <c r="XBC5" s="975"/>
      <c r="XBD5" s="975"/>
      <c r="XBE5" s="975"/>
      <c r="XBF5" s="975"/>
      <c r="XBG5" s="975"/>
      <c r="XBH5" s="975"/>
      <c r="XBI5" s="975"/>
      <c r="XBJ5" s="975"/>
      <c r="XBK5" s="975"/>
      <c r="XBL5" s="975"/>
      <c r="XBM5" s="975"/>
      <c r="XBN5" s="975"/>
      <c r="XBO5" s="975"/>
      <c r="XBP5" s="975"/>
      <c r="XBQ5" s="975"/>
      <c r="XBR5" s="975"/>
      <c r="XBS5" s="975"/>
      <c r="XBT5" s="975"/>
      <c r="XBU5" s="975"/>
      <c r="XBV5" s="975"/>
      <c r="XBW5" s="975"/>
      <c r="XBX5" s="975"/>
      <c r="XBY5" s="975"/>
      <c r="XBZ5" s="975"/>
      <c r="XCA5" s="975"/>
      <c r="XCB5" s="975"/>
      <c r="XCC5" s="975"/>
      <c r="XCD5" s="975"/>
      <c r="XCE5" s="975"/>
      <c r="XCF5" s="975"/>
      <c r="XCG5" s="975"/>
      <c r="XCH5" s="975"/>
      <c r="XCI5" s="975"/>
      <c r="XCJ5" s="975"/>
      <c r="XCK5" s="975"/>
      <c r="XCL5" s="975"/>
      <c r="XCM5" s="975"/>
      <c r="XCN5" s="975"/>
      <c r="XCO5" s="975"/>
      <c r="XCP5" s="975"/>
      <c r="XCQ5" s="975"/>
      <c r="XCR5" s="975"/>
      <c r="XCS5" s="975"/>
      <c r="XCT5" s="975"/>
      <c r="XCU5" s="975"/>
      <c r="XCV5" s="975"/>
      <c r="XCW5" s="975"/>
      <c r="XCX5" s="975"/>
      <c r="XCY5" s="975"/>
      <c r="XCZ5" s="975"/>
      <c r="XDA5" s="975"/>
      <c r="XDB5" s="975"/>
      <c r="XDC5" s="975"/>
      <c r="XDD5" s="975"/>
      <c r="XDE5" s="975"/>
      <c r="XDF5" s="975"/>
      <c r="XDG5" s="975"/>
      <c r="XDH5" s="975"/>
      <c r="XDI5" s="975"/>
      <c r="XDJ5" s="975"/>
      <c r="XDK5" s="975"/>
      <c r="XDL5" s="975"/>
      <c r="XDM5" s="975"/>
      <c r="XDN5" s="975"/>
      <c r="XDO5" s="975"/>
      <c r="XDP5" s="975"/>
      <c r="XDQ5" s="975"/>
      <c r="XDR5" s="975"/>
      <c r="XDS5" s="975"/>
      <c r="XDT5" s="975"/>
      <c r="XDU5" s="975"/>
      <c r="XDV5" s="975"/>
      <c r="XDW5" s="975"/>
      <c r="XDX5" s="975"/>
      <c r="XDY5" s="975"/>
      <c r="XDZ5" s="975"/>
      <c r="XEA5" s="975"/>
      <c r="XEB5" s="975"/>
      <c r="XEC5" s="975"/>
      <c r="XED5" s="975"/>
      <c r="XEE5" s="975"/>
      <c r="XEF5" s="975"/>
      <c r="XEG5" s="975"/>
      <c r="XEH5" s="975"/>
      <c r="XEI5" s="975"/>
      <c r="XEJ5" s="975"/>
      <c r="XEK5" s="975"/>
      <c r="XEL5" s="975"/>
      <c r="XEM5" s="975"/>
      <c r="XEN5" s="975"/>
      <c r="XEO5" s="975"/>
      <c r="XEP5" s="975"/>
      <c r="XEQ5" s="975"/>
    </row>
    <row r="6" spans="1:16371" s="222" customFormat="1" ht="15.75" customHeight="1" x14ac:dyDescent="0.25">
      <c r="A6" s="749" t="s">
        <v>4229</v>
      </c>
      <c r="B6" s="749" t="s">
        <v>4229</v>
      </c>
      <c r="C6" s="749" t="s">
        <v>4229</v>
      </c>
      <c r="D6" s="749"/>
      <c r="E6" s="749" t="s">
        <v>4229</v>
      </c>
      <c r="F6" s="749" t="s">
        <v>4229</v>
      </c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5"/>
      <c r="AY6" s="105"/>
      <c r="AZ6" s="105"/>
      <c r="BA6" s="105"/>
      <c r="BB6" s="105"/>
      <c r="BC6" s="105"/>
      <c r="BD6" s="105"/>
      <c r="BE6" s="105"/>
      <c r="BF6" s="105"/>
      <c r="BG6" s="105"/>
      <c r="BH6" s="105"/>
      <c r="BI6" s="105"/>
      <c r="BJ6" s="105"/>
      <c r="BK6" s="105"/>
      <c r="BL6" s="105"/>
      <c r="BM6" s="105"/>
      <c r="BN6" s="105"/>
      <c r="BO6" s="105"/>
      <c r="BP6" s="105"/>
      <c r="BQ6" s="105"/>
      <c r="BR6" s="105"/>
      <c r="BS6" s="105"/>
      <c r="BT6" s="105"/>
      <c r="BU6" s="105"/>
      <c r="BV6" s="105"/>
      <c r="BW6" s="105"/>
      <c r="BX6" s="105"/>
      <c r="BY6" s="105"/>
      <c r="BZ6" s="105"/>
      <c r="CA6" s="105"/>
      <c r="CB6" s="105"/>
      <c r="CC6" s="105"/>
      <c r="CD6" s="105"/>
      <c r="CE6" s="105"/>
      <c r="CF6" s="105"/>
      <c r="CG6" s="105"/>
      <c r="CH6" s="105"/>
      <c r="CI6" s="105"/>
      <c r="CJ6" s="105"/>
      <c r="CK6" s="105"/>
      <c r="CL6" s="105"/>
      <c r="CM6" s="105"/>
      <c r="CN6" s="105"/>
      <c r="CO6" s="105"/>
      <c r="CP6" s="105"/>
      <c r="CQ6" s="105"/>
      <c r="CR6" s="105"/>
      <c r="CS6" s="105"/>
      <c r="CT6" s="105"/>
      <c r="CU6" s="105"/>
      <c r="CV6" s="105"/>
      <c r="CW6" s="105"/>
      <c r="CX6" s="105"/>
      <c r="CY6" s="105"/>
      <c r="CZ6" s="105"/>
      <c r="DA6" s="105"/>
      <c r="DB6" s="105"/>
      <c r="DC6" s="105"/>
      <c r="DD6" s="105"/>
      <c r="DE6" s="105"/>
      <c r="DF6" s="105"/>
      <c r="DG6" s="105"/>
      <c r="DH6" s="105"/>
      <c r="DI6" s="105"/>
      <c r="DJ6" s="105"/>
      <c r="DK6" s="105"/>
      <c r="DL6" s="105"/>
      <c r="DM6" s="105"/>
      <c r="DN6" s="105"/>
      <c r="DO6" s="105"/>
      <c r="DP6" s="105"/>
      <c r="DQ6" s="105"/>
      <c r="DR6" s="105"/>
      <c r="DS6" s="105"/>
      <c r="DT6" s="105"/>
    </row>
    <row r="7" spans="1:16371" ht="14.25" customHeight="1" x14ac:dyDescent="0.3">
      <c r="A7" s="977"/>
      <c r="B7" s="974"/>
      <c r="C7" s="978"/>
      <c r="D7" s="979"/>
      <c r="E7" s="979"/>
    </row>
    <row r="8" spans="1:16371" s="1748" customFormat="1" ht="14.25" customHeight="1" x14ac:dyDescent="0.25">
      <c r="A8" s="734" t="s">
        <v>4230</v>
      </c>
      <c r="B8" s="734" t="s">
        <v>4231</v>
      </c>
      <c r="C8" s="734" t="s">
        <v>4232</v>
      </c>
      <c r="D8" s="735" t="s">
        <v>6632</v>
      </c>
      <c r="E8" s="750" t="s">
        <v>4233</v>
      </c>
      <c r="F8" s="751" t="s">
        <v>4233</v>
      </c>
    </row>
    <row r="9" spans="1:16371" s="1749" customFormat="1" ht="14.25" customHeight="1" x14ac:dyDescent="0.25">
      <c r="A9" s="735" t="s">
        <v>4230</v>
      </c>
      <c r="B9" s="735" t="s">
        <v>4231</v>
      </c>
      <c r="C9" s="734" t="s">
        <v>4232</v>
      </c>
      <c r="D9" s="736"/>
      <c r="E9" s="481" t="s">
        <v>4234</v>
      </c>
      <c r="F9" s="481" t="s">
        <v>4235</v>
      </c>
    </row>
    <row r="10" spans="1:16371" s="187" customFormat="1" ht="14.25" customHeight="1" x14ac:dyDescent="0.3">
      <c r="A10" s="745"/>
      <c r="B10" s="745"/>
      <c r="C10" s="1750"/>
      <c r="D10" s="1751"/>
      <c r="E10" s="1752"/>
      <c r="F10" s="482"/>
    </row>
    <row r="11" spans="1:16371" x14ac:dyDescent="0.3">
      <c r="A11" s="746" t="s">
        <v>4167</v>
      </c>
      <c r="B11" s="746" t="s">
        <v>4167</v>
      </c>
      <c r="C11" s="980"/>
      <c r="D11" s="483"/>
      <c r="E11" s="747"/>
      <c r="F11" s="748"/>
    </row>
    <row r="12" spans="1:16371" s="984" customFormat="1" ht="12.5" x14ac:dyDescent="0.35">
      <c r="A12" s="887" t="s">
        <v>7015</v>
      </c>
      <c r="B12" s="1753" t="s">
        <v>4307</v>
      </c>
      <c r="C12" s="1754">
        <v>1</v>
      </c>
      <c r="D12" s="1754">
        <v>0</v>
      </c>
      <c r="E12" s="1755">
        <v>49731</v>
      </c>
      <c r="F12" s="1755">
        <v>49731</v>
      </c>
      <c r="G12" s="983"/>
      <c r="H12" s="983"/>
      <c r="I12" s="983"/>
      <c r="J12" s="983"/>
      <c r="K12" s="983"/>
      <c r="L12" s="983"/>
      <c r="M12" s="983"/>
      <c r="N12" s="983"/>
      <c r="O12" s="983"/>
      <c r="P12" s="983"/>
      <c r="Q12" s="983"/>
      <c r="R12" s="983"/>
      <c r="S12" s="983"/>
      <c r="T12" s="983"/>
      <c r="U12" s="983"/>
      <c r="V12" s="983"/>
      <c r="W12" s="983"/>
      <c r="X12" s="983"/>
      <c r="Y12" s="983"/>
      <c r="Z12" s="983"/>
      <c r="AA12" s="983"/>
      <c r="AB12" s="983"/>
      <c r="AC12" s="983"/>
      <c r="AD12" s="983"/>
      <c r="AE12" s="983"/>
      <c r="AF12" s="983"/>
      <c r="AG12" s="983"/>
      <c r="AH12" s="983"/>
      <c r="AI12" s="983"/>
      <c r="AJ12" s="983"/>
      <c r="AK12" s="983"/>
      <c r="AL12" s="983"/>
      <c r="AM12" s="983"/>
      <c r="AN12" s="983"/>
      <c r="AO12" s="983"/>
      <c r="AP12" s="983"/>
      <c r="AQ12" s="983"/>
      <c r="AR12" s="983"/>
      <c r="AS12" s="983"/>
      <c r="AT12" s="983"/>
      <c r="AU12" s="983"/>
      <c r="AV12" s="983"/>
      <c r="AW12" s="983"/>
      <c r="AX12" s="983"/>
      <c r="AY12" s="983"/>
      <c r="AZ12" s="983"/>
      <c r="BA12" s="983"/>
      <c r="BB12" s="983"/>
      <c r="BC12" s="983"/>
      <c r="BD12" s="983"/>
      <c r="BE12" s="983"/>
      <c r="BF12" s="983"/>
      <c r="BG12" s="983"/>
      <c r="BH12" s="983"/>
      <c r="BI12" s="983"/>
      <c r="BJ12" s="983"/>
      <c r="BK12" s="983"/>
      <c r="BL12" s="983"/>
      <c r="BM12" s="983"/>
      <c r="BN12" s="983"/>
      <c r="BO12" s="983"/>
      <c r="BP12" s="983"/>
      <c r="BQ12" s="983"/>
      <c r="BR12" s="983"/>
      <c r="BS12" s="983"/>
      <c r="BT12" s="983"/>
      <c r="BU12" s="983"/>
      <c r="BV12" s="983"/>
      <c r="BW12" s="983"/>
      <c r="BX12" s="983"/>
      <c r="BY12" s="983"/>
      <c r="BZ12" s="983"/>
      <c r="CA12" s="983"/>
      <c r="CB12" s="983"/>
      <c r="CC12" s="983"/>
      <c r="CD12" s="983"/>
      <c r="CE12" s="983"/>
      <c r="CF12" s="983"/>
      <c r="CG12" s="983"/>
      <c r="CH12" s="983"/>
      <c r="CI12" s="983"/>
      <c r="CJ12" s="983"/>
      <c r="CK12" s="983"/>
      <c r="CL12" s="983"/>
      <c r="CM12" s="983"/>
      <c r="CN12" s="983"/>
      <c r="CO12" s="983"/>
      <c r="CP12" s="983"/>
      <c r="CQ12" s="983"/>
      <c r="CR12" s="983"/>
      <c r="CS12" s="983"/>
      <c r="CT12" s="983"/>
      <c r="CU12" s="983"/>
      <c r="CV12" s="983"/>
      <c r="CW12" s="983"/>
      <c r="CX12" s="983"/>
      <c r="CY12" s="983"/>
      <c r="CZ12" s="983"/>
      <c r="DA12" s="983"/>
      <c r="DB12" s="983"/>
      <c r="DC12" s="983"/>
      <c r="DD12" s="983"/>
      <c r="DE12" s="983"/>
      <c r="DF12" s="983"/>
      <c r="DG12" s="983"/>
      <c r="DH12" s="983"/>
      <c r="DI12" s="983"/>
      <c r="DJ12" s="983"/>
      <c r="DK12" s="983"/>
      <c r="DL12" s="983"/>
      <c r="DM12" s="983"/>
      <c r="DN12" s="983"/>
      <c r="DO12" s="983"/>
      <c r="DP12" s="983"/>
      <c r="DQ12" s="983"/>
      <c r="DR12" s="983"/>
      <c r="DS12" s="983"/>
      <c r="DT12" s="983"/>
      <c r="DU12" s="983"/>
      <c r="DV12" s="983"/>
      <c r="DW12" s="983"/>
      <c r="DX12" s="983"/>
      <c r="DY12" s="983"/>
      <c r="DZ12" s="983"/>
      <c r="EA12" s="983"/>
      <c r="EB12" s="983"/>
      <c r="EC12" s="983"/>
      <c r="ED12" s="983"/>
      <c r="EE12" s="983"/>
      <c r="EF12" s="983"/>
      <c r="EG12" s="983"/>
      <c r="EH12" s="983"/>
      <c r="EI12" s="983"/>
      <c r="EJ12" s="983"/>
      <c r="EK12" s="983"/>
      <c r="EL12" s="983"/>
      <c r="EM12" s="983"/>
      <c r="EN12" s="983"/>
      <c r="EO12" s="983"/>
      <c r="EP12" s="983"/>
      <c r="EQ12" s="983"/>
      <c r="ER12" s="983"/>
      <c r="ES12" s="983"/>
      <c r="ET12" s="983"/>
      <c r="EU12" s="983"/>
      <c r="EV12" s="983"/>
      <c r="EW12" s="983"/>
      <c r="EX12" s="983"/>
      <c r="EY12" s="983"/>
      <c r="EZ12" s="983"/>
      <c r="FA12" s="983"/>
      <c r="FB12" s="983"/>
      <c r="FC12" s="983"/>
      <c r="FD12" s="983"/>
      <c r="FE12" s="983"/>
    </row>
    <row r="13" spans="1:16371" s="984" customFormat="1" ht="12.5" x14ac:dyDescent="0.35">
      <c r="A13" s="887" t="s">
        <v>7016</v>
      </c>
      <c r="B13" s="1753" t="s">
        <v>5577</v>
      </c>
      <c r="C13" s="1754">
        <v>3</v>
      </c>
      <c r="D13" s="1754">
        <v>0</v>
      </c>
      <c r="E13" s="1755">
        <v>38451.599999999999</v>
      </c>
      <c r="F13" s="1755">
        <v>38451.599999999999</v>
      </c>
      <c r="G13" s="983"/>
      <c r="H13" s="983"/>
      <c r="I13" s="983"/>
      <c r="J13" s="983"/>
      <c r="K13" s="983"/>
      <c r="L13" s="983"/>
      <c r="M13" s="983"/>
      <c r="N13" s="983"/>
      <c r="O13" s="983"/>
      <c r="P13" s="983"/>
      <c r="Q13" s="983"/>
      <c r="R13" s="983"/>
      <c r="S13" s="983"/>
      <c r="T13" s="983"/>
      <c r="U13" s="983"/>
      <c r="V13" s="983"/>
      <c r="W13" s="983"/>
      <c r="X13" s="983"/>
      <c r="Y13" s="983"/>
      <c r="Z13" s="983"/>
      <c r="AA13" s="983"/>
      <c r="AB13" s="983"/>
      <c r="AC13" s="983"/>
      <c r="AD13" s="983"/>
      <c r="AE13" s="983"/>
      <c r="AF13" s="983"/>
      <c r="AG13" s="983"/>
      <c r="AH13" s="983"/>
      <c r="AI13" s="983"/>
      <c r="AJ13" s="983"/>
      <c r="AK13" s="983"/>
      <c r="AL13" s="983"/>
      <c r="AM13" s="983"/>
      <c r="AN13" s="983"/>
      <c r="AO13" s="983"/>
      <c r="AP13" s="983"/>
      <c r="AQ13" s="983"/>
      <c r="AR13" s="983"/>
      <c r="AS13" s="983"/>
      <c r="AT13" s="983"/>
      <c r="AU13" s="983"/>
      <c r="AV13" s="983"/>
      <c r="AW13" s="983"/>
      <c r="AX13" s="983"/>
      <c r="AY13" s="983"/>
      <c r="AZ13" s="983"/>
      <c r="BA13" s="983"/>
      <c r="BB13" s="983"/>
      <c r="BC13" s="983"/>
      <c r="BD13" s="983"/>
      <c r="BE13" s="983"/>
      <c r="BF13" s="983"/>
      <c r="BG13" s="983"/>
      <c r="BH13" s="983"/>
      <c r="BI13" s="983"/>
      <c r="BJ13" s="983"/>
      <c r="BK13" s="983"/>
      <c r="BL13" s="983"/>
      <c r="BM13" s="983"/>
      <c r="BN13" s="983"/>
      <c r="BO13" s="983"/>
      <c r="BP13" s="983"/>
      <c r="BQ13" s="983"/>
      <c r="BR13" s="983"/>
      <c r="BS13" s="983"/>
      <c r="BT13" s="983"/>
      <c r="BU13" s="983"/>
      <c r="BV13" s="983"/>
      <c r="BW13" s="983"/>
      <c r="BX13" s="983"/>
      <c r="BY13" s="983"/>
      <c r="BZ13" s="983"/>
      <c r="CA13" s="983"/>
      <c r="CB13" s="983"/>
      <c r="CC13" s="983"/>
      <c r="CD13" s="983"/>
      <c r="CE13" s="983"/>
      <c r="CF13" s="983"/>
      <c r="CG13" s="983"/>
      <c r="CH13" s="983"/>
      <c r="CI13" s="983"/>
      <c r="CJ13" s="983"/>
      <c r="CK13" s="983"/>
      <c r="CL13" s="983"/>
      <c r="CM13" s="983"/>
      <c r="CN13" s="983"/>
      <c r="CO13" s="983"/>
      <c r="CP13" s="983"/>
      <c r="CQ13" s="983"/>
      <c r="CR13" s="983"/>
      <c r="CS13" s="983"/>
      <c r="CT13" s="983"/>
      <c r="CU13" s="983"/>
      <c r="CV13" s="983"/>
      <c r="CW13" s="983"/>
      <c r="CX13" s="983"/>
      <c r="CY13" s="983"/>
      <c r="CZ13" s="983"/>
      <c r="DA13" s="983"/>
      <c r="DB13" s="983"/>
      <c r="DC13" s="983"/>
      <c r="DD13" s="983"/>
      <c r="DE13" s="983"/>
      <c r="DF13" s="983"/>
      <c r="DG13" s="983"/>
      <c r="DH13" s="983"/>
      <c r="DI13" s="983"/>
      <c r="DJ13" s="983"/>
      <c r="DK13" s="983"/>
      <c r="DL13" s="983"/>
      <c r="DM13" s="983"/>
      <c r="DN13" s="983"/>
      <c r="DO13" s="983"/>
      <c r="DP13" s="983"/>
      <c r="DQ13" s="983"/>
      <c r="DR13" s="983"/>
      <c r="DS13" s="983"/>
      <c r="DT13" s="983"/>
      <c r="DU13" s="983"/>
      <c r="DV13" s="983"/>
      <c r="DW13" s="983"/>
      <c r="DX13" s="983"/>
      <c r="DY13" s="983"/>
      <c r="DZ13" s="983"/>
      <c r="EA13" s="983"/>
      <c r="EB13" s="983"/>
      <c r="EC13" s="983"/>
      <c r="ED13" s="983"/>
      <c r="EE13" s="983"/>
      <c r="EF13" s="983"/>
      <c r="EG13" s="983"/>
      <c r="EH13" s="983"/>
      <c r="EI13" s="983"/>
      <c r="EJ13" s="983"/>
      <c r="EK13" s="983"/>
      <c r="EL13" s="983"/>
      <c r="EM13" s="983"/>
      <c r="EN13" s="983"/>
      <c r="EO13" s="983"/>
      <c r="EP13" s="983"/>
      <c r="EQ13" s="983"/>
      <c r="ER13" s="983"/>
      <c r="ES13" s="983"/>
      <c r="ET13" s="983"/>
      <c r="EU13" s="983"/>
      <c r="EV13" s="983"/>
      <c r="EW13" s="983"/>
      <c r="EX13" s="983"/>
      <c r="EY13" s="983"/>
      <c r="EZ13" s="983"/>
      <c r="FA13" s="983"/>
      <c r="FB13" s="983"/>
      <c r="FC13" s="983"/>
      <c r="FD13" s="983"/>
      <c r="FE13" s="983"/>
    </row>
    <row r="14" spans="1:16371" s="984" customFormat="1" ht="12.5" x14ac:dyDescent="0.35">
      <c r="A14" s="887" t="s">
        <v>7017</v>
      </c>
      <c r="B14" s="1753" t="s">
        <v>5918</v>
      </c>
      <c r="C14" s="1754">
        <v>2</v>
      </c>
      <c r="D14" s="1754">
        <v>0</v>
      </c>
      <c r="E14" s="1755">
        <v>33233.699999999997</v>
      </c>
      <c r="F14" s="1755">
        <v>33233.699999999997</v>
      </c>
      <c r="G14" s="983"/>
      <c r="H14" s="983"/>
      <c r="I14" s="983"/>
      <c r="J14" s="983"/>
      <c r="K14" s="983"/>
      <c r="L14" s="983"/>
      <c r="M14" s="983"/>
      <c r="N14" s="983"/>
      <c r="O14" s="983"/>
      <c r="P14" s="983"/>
      <c r="Q14" s="983"/>
      <c r="R14" s="983"/>
      <c r="S14" s="983"/>
      <c r="T14" s="983"/>
      <c r="U14" s="983"/>
      <c r="V14" s="983"/>
      <c r="W14" s="983"/>
      <c r="X14" s="983"/>
      <c r="Y14" s="983"/>
      <c r="Z14" s="983"/>
      <c r="AA14" s="983"/>
      <c r="AB14" s="983"/>
      <c r="AC14" s="983"/>
      <c r="AD14" s="983"/>
      <c r="AE14" s="983"/>
      <c r="AF14" s="983"/>
      <c r="AG14" s="983"/>
      <c r="AH14" s="983"/>
      <c r="AI14" s="983"/>
      <c r="AJ14" s="983"/>
      <c r="AK14" s="983"/>
      <c r="AL14" s="983"/>
      <c r="AM14" s="983"/>
      <c r="AN14" s="983"/>
      <c r="AO14" s="983"/>
      <c r="AP14" s="983"/>
      <c r="AQ14" s="983"/>
      <c r="AR14" s="983"/>
      <c r="AS14" s="983"/>
      <c r="AT14" s="983"/>
      <c r="AU14" s="983"/>
      <c r="AV14" s="983"/>
      <c r="AW14" s="983"/>
      <c r="AX14" s="983"/>
      <c r="AY14" s="983"/>
      <c r="AZ14" s="983"/>
      <c r="BA14" s="983"/>
      <c r="BB14" s="983"/>
      <c r="BC14" s="983"/>
      <c r="BD14" s="983"/>
      <c r="BE14" s="983"/>
      <c r="BF14" s="983"/>
      <c r="BG14" s="983"/>
      <c r="BH14" s="983"/>
      <c r="BI14" s="983"/>
      <c r="BJ14" s="983"/>
      <c r="BK14" s="983"/>
      <c r="BL14" s="983"/>
      <c r="BM14" s="983"/>
      <c r="BN14" s="983"/>
      <c r="BO14" s="983"/>
      <c r="BP14" s="983"/>
      <c r="BQ14" s="983"/>
      <c r="BR14" s="983"/>
      <c r="BS14" s="983"/>
      <c r="BT14" s="983"/>
      <c r="BU14" s="983"/>
      <c r="BV14" s="983"/>
      <c r="BW14" s="983"/>
      <c r="BX14" s="983"/>
      <c r="BY14" s="983"/>
      <c r="BZ14" s="983"/>
      <c r="CA14" s="983"/>
      <c r="CB14" s="983"/>
      <c r="CC14" s="983"/>
      <c r="CD14" s="983"/>
      <c r="CE14" s="983"/>
      <c r="CF14" s="983"/>
      <c r="CG14" s="983"/>
      <c r="CH14" s="983"/>
      <c r="CI14" s="983"/>
      <c r="CJ14" s="983"/>
      <c r="CK14" s="983"/>
      <c r="CL14" s="983"/>
      <c r="CM14" s="983"/>
      <c r="CN14" s="983"/>
      <c r="CO14" s="983"/>
      <c r="CP14" s="983"/>
      <c r="CQ14" s="983"/>
      <c r="CR14" s="983"/>
      <c r="CS14" s="983"/>
      <c r="CT14" s="983"/>
      <c r="CU14" s="983"/>
      <c r="CV14" s="983"/>
      <c r="CW14" s="983"/>
      <c r="CX14" s="983"/>
      <c r="CY14" s="983"/>
      <c r="CZ14" s="983"/>
      <c r="DA14" s="983"/>
      <c r="DB14" s="983"/>
      <c r="DC14" s="983"/>
      <c r="DD14" s="983"/>
      <c r="DE14" s="983"/>
      <c r="DF14" s="983"/>
      <c r="DG14" s="983"/>
      <c r="DH14" s="983"/>
      <c r="DI14" s="983"/>
      <c r="DJ14" s="983"/>
      <c r="DK14" s="983"/>
      <c r="DL14" s="983"/>
      <c r="DM14" s="983"/>
      <c r="DN14" s="983"/>
      <c r="DO14" s="983"/>
      <c r="DP14" s="983"/>
      <c r="DQ14" s="983"/>
      <c r="DR14" s="983"/>
      <c r="DS14" s="983"/>
      <c r="DT14" s="983"/>
      <c r="DU14" s="983"/>
      <c r="DV14" s="983"/>
      <c r="DW14" s="983"/>
      <c r="DX14" s="983"/>
      <c r="DY14" s="983"/>
      <c r="DZ14" s="983"/>
      <c r="EA14" s="983"/>
      <c r="EB14" s="983"/>
      <c r="EC14" s="983"/>
      <c r="ED14" s="983"/>
      <c r="EE14" s="983"/>
      <c r="EF14" s="983"/>
      <c r="EG14" s="983"/>
      <c r="EH14" s="983"/>
      <c r="EI14" s="983"/>
      <c r="EJ14" s="983"/>
      <c r="EK14" s="983"/>
      <c r="EL14" s="983"/>
      <c r="EM14" s="983"/>
      <c r="EN14" s="983"/>
      <c r="EO14" s="983"/>
      <c r="EP14" s="983"/>
      <c r="EQ14" s="983"/>
      <c r="ER14" s="983"/>
      <c r="ES14" s="983"/>
      <c r="ET14" s="983"/>
      <c r="EU14" s="983"/>
      <c r="EV14" s="983"/>
      <c r="EW14" s="983"/>
      <c r="EX14" s="983"/>
      <c r="EY14" s="983"/>
      <c r="EZ14" s="983"/>
      <c r="FA14" s="983"/>
      <c r="FB14" s="983"/>
      <c r="FC14" s="983"/>
      <c r="FD14" s="983"/>
      <c r="FE14" s="983"/>
    </row>
    <row r="15" spans="1:16371" s="984" customFormat="1" ht="12.5" x14ac:dyDescent="0.35">
      <c r="A15" s="887" t="s">
        <v>7018</v>
      </c>
      <c r="B15" s="1753" t="s">
        <v>4286</v>
      </c>
      <c r="C15" s="1754">
        <v>12</v>
      </c>
      <c r="D15" s="1754">
        <v>0</v>
      </c>
      <c r="E15" s="1755">
        <v>23561.4</v>
      </c>
      <c r="F15" s="1755">
        <v>23561.4</v>
      </c>
      <c r="G15" s="983"/>
      <c r="H15" s="983"/>
      <c r="I15" s="983"/>
      <c r="J15" s="983"/>
      <c r="K15" s="983"/>
      <c r="L15" s="983"/>
      <c r="M15" s="983"/>
      <c r="N15" s="983"/>
      <c r="O15" s="983"/>
      <c r="P15" s="983"/>
      <c r="Q15" s="983"/>
      <c r="R15" s="983"/>
      <c r="S15" s="983"/>
      <c r="T15" s="983"/>
      <c r="U15" s="983"/>
      <c r="V15" s="983"/>
      <c r="W15" s="983"/>
      <c r="X15" s="983"/>
      <c r="Y15" s="983"/>
      <c r="Z15" s="983"/>
      <c r="AA15" s="983"/>
      <c r="AB15" s="983"/>
      <c r="AC15" s="983"/>
      <c r="AD15" s="983"/>
      <c r="AE15" s="983"/>
      <c r="AF15" s="983"/>
      <c r="AG15" s="983"/>
      <c r="AH15" s="983"/>
      <c r="AI15" s="983"/>
      <c r="AJ15" s="983"/>
      <c r="AK15" s="983"/>
      <c r="AL15" s="983"/>
      <c r="AM15" s="983"/>
      <c r="AN15" s="983"/>
      <c r="AO15" s="983"/>
      <c r="AP15" s="983"/>
      <c r="AQ15" s="983"/>
      <c r="AR15" s="983"/>
      <c r="AS15" s="983"/>
      <c r="AT15" s="983"/>
      <c r="AU15" s="983"/>
      <c r="AV15" s="983"/>
      <c r="AW15" s="983"/>
      <c r="AX15" s="983"/>
      <c r="AY15" s="983"/>
      <c r="AZ15" s="983"/>
      <c r="BA15" s="983"/>
      <c r="BB15" s="983"/>
      <c r="BC15" s="983"/>
      <c r="BD15" s="983"/>
      <c r="BE15" s="983"/>
      <c r="BF15" s="983"/>
      <c r="BG15" s="983"/>
      <c r="BH15" s="983"/>
      <c r="BI15" s="983"/>
      <c r="BJ15" s="983"/>
      <c r="BK15" s="983"/>
      <c r="BL15" s="983"/>
      <c r="BM15" s="983"/>
      <c r="BN15" s="983"/>
      <c r="BO15" s="983"/>
      <c r="BP15" s="983"/>
      <c r="BQ15" s="983"/>
      <c r="BR15" s="983"/>
      <c r="BS15" s="983"/>
      <c r="BT15" s="983"/>
      <c r="BU15" s="983"/>
      <c r="BV15" s="983"/>
      <c r="BW15" s="983"/>
      <c r="BX15" s="983"/>
      <c r="BY15" s="983"/>
      <c r="BZ15" s="983"/>
      <c r="CA15" s="983"/>
      <c r="CB15" s="983"/>
      <c r="CC15" s="983"/>
      <c r="CD15" s="983"/>
      <c r="CE15" s="983"/>
      <c r="CF15" s="983"/>
      <c r="CG15" s="983"/>
      <c r="CH15" s="983"/>
      <c r="CI15" s="983"/>
      <c r="CJ15" s="983"/>
      <c r="CK15" s="983"/>
      <c r="CL15" s="983"/>
      <c r="CM15" s="983"/>
      <c r="CN15" s="983"/>
      <c r="CO15" s="983"/>
      <c r="CP15" s="983"/>
      <c r="CQ15" s="983"/>
      <c r="CR15" s="983"/>
      <c r="CS15" s="983"/>
      <c r="CT15" s="983"/>
      <c r="CU15" s="983"/>
      <c r="CV15" s="983"/>
      <c r="CW15" s="983"/>
      <c r="CX15" s="983"/>
      <c r="CY15" s="983"/>
      <c r="CZ15" s="983"/>
      <c r="DA15" s="983"/>
      <c r="DB15" s="983"/>
      <c r="DC15" s="983"/>
      <c r="DD15" s="983"/>
      <c r="DE15" s="983"/>
      <c r="DF15" s="983"/>
      <c r="DG15" s="983"/>
      <c r="DH15" s="983"/>
      <c r="DI15" s="983"/>
      <c r="DJ15" s="983"/>
      <c r="DK15" s="983"/>
      <c r="DL15" s="983"/>
      <c r="DM15" s="983"/>
      <c r="DN15" s="983"/>
      <c r="DO15" s="983"/>
      <c r="DP15" s="983"/>
      <c r="DQ15" s="983"/>
      <c r="DR15" s="983"/>
      <c r="DS15" s="983"/>
      <c r="DT15" s="983"/>
      <c r="DU15" s="983"/>
      <c r="DV15" s="983"/>
      <c r="DW15" s="983"/>
      <c r="DX15" s="983"/>
      <c r="DY15" s="983"/>
      <c r="DZ15" s="983"/>
      <c r="EA15" s="983"/>
      <c r="EB15" s="983"/>
      <c r="EC15" s="983"/>
      <c r="ED15" s="983"/>
      <c r="EE15" s="983"/>
      <c r="EF15" s="983"/>
      <c r="EG15" s="983"/>
      <c r="EH15" s="983"/>
      <c r="EI15" s="983"/>
      <c r="EJ15" s="983"/>
      <c r="EK15" s="983"/>
      <c r="EL15" s="983"/>
      <c r="EM15" s="983"/>
      <c r="EN15" s="983"/>
      <c r="EO15" s="983"/>
      <c r="EP15" s="983"/>
      <c r="EQ15" s="983"/>
      <c r="ER15" s="983"/>
      <c r="ES15" s="983"/>
      <c r="ET15" s="983"/>
      <c r="EU15" s="983"/>
      <c r="EV15" s="983"/>
      <c r="EW15" s="983"/>
      <c r="EX15" s="983"/>
      <c r="EY15" s="983"/>
      <c r="EZ15" s="983"/>
      <c r="FA15" s="983"/>
      <c r="FB15" s="983"/>
      <c r="FC15" s="983"/>
      <c r="FD15" s="983"/>
      <c r="FE15" s="983"/>
    </row>
    <row r="16" spans="1:16371" s="1748" customFormat="1" ht="15" customHeight="1" x14ac:dyDescent="0.25">
      <c r="A16" s="1756" t="s">
        <v>533</v>
      </c>
      <c r="B16" s="484" t="s">
        <v>4238</v>
      </c>
      <c r="C16" s="485">
        <f>SUM(C12:C15)</f>
        <v>18</v>
      </c>
      <c r="D16" s="485">
        <f>SUM(D12:D15)</f>
        <v>0</v>
      </c>
      <c r="E16" s="1757" t="s">
        <v>533</v>
      </c>
      <c r="F16" s="1757"/>
    </row>
    <row r="17" spans="1:163" s="1761" customFormat="1" x14ac:dyDescent="0.3">
      <c r="A17" s="878"/>
      <c r="B17" s="879"/>
      <c r="C17" s="1758"/>
      <c r="D17" s="1758"/>
      <c r="E17" s="1759"/>
      <c r="F17" s="1759"/>
      <c r="G17" s="1760"/>
      <c r="H17" s="1760"/>
      <c r="I17" s="1760"/>
      <c r="J17" s="1760"/>
      <c r="K17" s="1760"/>
      <c r="L17" s="1760"/>
      <c r="M17" s="1760"/>
      <c r="N17" s="1760"/>
      <c r="O17" s="1760"/>
      <c r="P17" s="1760"/>
      <c r="Q17" s="1760"/>
      <c r="R17" s="1760"/>
      <c r="S17" s="1760"/>
      <c r="T17" s="1760"/>
      <c r="U17" s="1760"/>
      <c r="V17" s="1760"/>
      <c r="W17" s="1760"/>
      <c r="X17" s="1760"/>
      <c r="Y17" s="1760"/>
      <c r="Z17" s="1760"/>
      <c r="AA17" s="1760"/>
      <c r="AB17" s="1760"/>
      <c r="AC17" s="1760"/>
      <c r="AD17" s="1760"/>
      <c r="AE17" s="1760"/>
      <c r="AF17" s="1760"/>
      <c r="AG17" s="1760"/>
      <c r="AH17" s="1760"/>
      <c r="AI17" s="1760"/>
      <c r="AJ17" s="1760"/>
      <c r="AK17" s="1760"/>
      <c r="AL17" s="1760"/>
      <c r="AM17" s="1760"/>
      <c r="AN17" s="1760"/>
      <c r="AO17" s="1760"/>
      <c r="AP17" s="1760"/>
      <c r="AQ17" s="1760"/>
      <c r="AR17" s="1760"/>
      <c r="AS17" s="1760"/>
      <c r="AT17" s="1760"/>
      <c r="AU17" s="1760"/>
      <c r="AV17" s="1760"/>
      <c r="AW17" s="1760"/>
      <c r="AX17" s="1760"/>
      <c r="AY17" s="1760"/>
      <c r="AZ17" s="1760"/>
      <c r="BA17" s="1760"/>
      <c r="BB17" s="1760"/>
      <c r="BC17" s="1760"/>
      <c r="BD17" s="1760"/>
      <c r="BE17" s="1760"/>
      <c r="BF17" s="1760"/>
      <c r="BG17" s="1760"/>
      <c r="BH17" s="1760"/>
      <c r="BI17" s="1760"/>
      <c r="BJ17" s="1760"/>
      <c r="BK17" s="1760"/>
      <c r="BL17" s="1760"/>
      <c r="BM17" s="1760"/>
      <c r="BN17" s="1760"/>
      <c r="BO17" s="1760"/>
      <c r="BP17" s="1760"/>
      <c r="BQ17" s="1760"/>
      <c r="BR17" s="1760"/>
      <c r="BS17" s="1760"/>
      <c r="BT17" s="1760"/>
      <c r="BU17" s="1760"/>
      <c r="BV17" s="1760"/>
      <c r="BW17" s="1760"/>
      <c r="BX17" s="1760"/>
      <c r="BY17" s="1760"/>
      <c r="BZ17" s="1760"/>
      <c r="CA17" s="1760"/>
      <c r="CB17" s="1760"/>
      <c r="CC17" s="1760"/>
      <c r="CD17" s="1760"/>
      <c r="CE17" s="1760"/>
      <c r="CF17" s="1760"/>
      <c r="CG17" s="1760"/>
      <c r="CH17" s="1760"/>
      <c r="CI17" s="1760"/>
      <c r="CJ17" s="1760"/>
      <c r="CK17" s="1760"/>
      <c r="CL17" s="1760"/>
      <c r="CM17" s="1760"/>
      <c r="CN17" s="1760"/>
      <c r="CO17" s="1760"/>
      <c r="CP17" s="1760"/>
      <c r="CQ17" s="1760"/>
      <c r="CR17" s="1760"/>
      <c r="CS17" s="1760"/>
      <c r="CT17" s="1760"/>
      <c r="CU17" s="1760"/>
      <c r="CV17" s="1760"/>
      <c r="CW17" s="1760"/>
      <c r="CX17" s="1760"/>
      <c r="CY17" s="1760"/>
      <c r="CZ17" s="1760"/>
      <c r="DA17" s="1760"/>
      <c r="DB17" s="1760"/>
      <c r="DC17" s="1760"/>
      <c r="DD17" s="1760"/>
      <c r="DE17" s="1760"/>
      <c r="DF17" s="1760"/>
      <c r="DG17" s="1760"/>
      <c r="DH17" s="1760"/>
      <c r="DI17" s="1760"/>
      <c r="DJ17" s="1760"/>
      <c r="DK17" s="1760"/>
      <c r="DL17" s="1760"/>
      <c r="DM17" s="1760"/>
      <c r="DN17" s="1760"/>
      <c r="DO17" s="1760"/>
      <c r="DP17" s="1760"/>
      <c r="DQ17" s="1760"/>
      <c r="DR17" s="1760"/>
      <c r="DS17" s="1760"/>
      <c r="DT17" s="1760"/>
      <c r="DU17" s="1760"/>
      <c r="DV17" s="1760"/>
      <c r="DW17" s="1760"/>
      <c r="DX17" s="1760"/>
      <c r="DY17" s="1760"/>
      <c r="DZ17" s="1760"/>
      <c r="EA17" s="1760"/>
      <c r="EB17" s="1760"/>
      <c r="EC17" s="1760"/>
      <c r="ED17" s="1760"/>
      <c r="EE17" s="1760"/>
      <c r="EF17" s="1760"/>
      <c r="EG17" s="1760"/>
      <c r="EH17" s="1760"/>
      <c r="EI17" s="1760"/>
      <c r="EJ17" s="1760"/>
      <c r="EK17" s="1760"/>
      <c r="EL17" s="1760"/>
      <c r="EM17" s="1760"/>
      <c r="EN17" s="1760"/>
      <c r="EO17" s="1760"/>
      <c r="EP17" s="1760"/>
      <c r="EQ17" s="1760"/>
      <c r="ER17" s="1760"/>
      <c r="ES17" s="1760"/>
      <c r="ET17" s="1760"/>
      <c r="EU17" s="1760"/>
      <c r="EV17" s="1760"/>
      <c r="EW17" s="1760"/>
      <c r="EX17" s="1760"/>
      <c r="EY17" s="1760"/>
      <c r="EZ17" s="1760"/>
      <c r="FA17" s="1760"/>
      <c r="FB17" s="1760"/>
      <c r="FC17" s="1760"/>
      <c r="FD17" s="1760"/>
      <c r="FE17" s="1760"/>
    </row>
    <row r="18" spans="1:163" s="1761" customFormat="1" x14ac:dyDescent="0.3">
      <c r="A18" s="878"/>
      <c r="B18" s="879"/>
      <c r="C18" s="1758"/>
      <c r="D18" s="1758"/>
      <c r="E18" s="1759"/>
      <c r="F18" s="1759"/>
      <c r="G18" s="1760"/>
      <c r="H18" s="1760"/>
      <c r="I18" s="1760"/>
      <c r="J18" s="1760"/>
      <c r="K18" s="1760"/>
      <c r="L18" s="1760"/>
      <c r="M18" s="1760"/>
      <c r="N18" s="1760"/>
      <c r="O18" s="1760"/>
      <c r="P18" s="1760"/>
      <c r="Q18" s="1760"/>
      <c r="R18" s="1760"/>
      <c r="S18" s="1760"/>
      <c r="T18" s="1760"/>
      <c r="U18" s="1760"/>
      <c r="V18" s="1760"/>
      <c r="W18" s="1760"/>
      <c r="X18" s="1760"/>
      <c r="Y18" s="1760"/>
      <c r="Z18" s="1760"/>
      <c r="AA18" s="1760"/>
      <c r="AB18" s="1760"/>
      <c r="AC18" s="1760"/>
      <c r="AD18" s="1760"/>
      <c r="AE18" s="1760"/>
      <c r="AF18" s="1760"/>
      <c r="AG18" s="1760"/>
      <c r="AH18" s="1760"/>
      <c r="AI18" s="1760"/>
      <c r="AJ18" s="1760"/>
      <c r="AK18" s="1760"/>
      <c r="AL18" s="1760"/>
      <c r="AM18" s="1760"/>
      <c r="AN18" s="1760"/>
      <c r="AO18" s="1760"/>
      <c r="AP18" s="1760"/>
      <c r="AQ18" s="1760"/>
      <c r="AR18" s="1760"/>
      <c r="AS18" s="1760"/>
      <c r="AT18" s="1760"/>
      <c r="AU18" s="1760"/>
      <c r="AV18" s="1760"/>
      <c r="AW18" s="1760"/>
      <c r="AX18" s="1760"/>
      <c r="AY18" s="1760"/>
      <c r="AZ18" s="1760"/>
      <c r="BA18" s="1760"/>
      <c r="BB18" s="1760"/>
      <c r="BC18" s="1760"/>
      <c r="BD18" s="1760"/>
      <c r="BE18" s="1760"/>
      <c r="BF18" s="1760"/>
      <c r="BG18" s="1760"/>
      <c r="BH18" s="1760"/>
      <c r="BI18" s="1760"/>
      <c r="BJ18" s="1760"/>
      <c r="BK18" s="1760"/>
      <c r="BL18" s="1760"/>
      <c r="BM18" s="1760"/>
      <c r="BN18" s="1760"/>
      <c r="BO18" s="1760"/>
      <c r="BP18" s="1760"/>
      <c r="BQ18" s="1760"/>
      <c r="BR18" s="1760"/>
      <c r="BS18" s="1760"/>
      <c r="BT18" s="1760"/>
      <c r="BU18" s="1760"/>
      <c r="BV18" s="1760"/>
      <c r="BW18" s="1760"/>
      <c r="BX18" s="1760"/>
      <c r="BY18" s="1760"/>
      <c r="BZ18" s="1760"/>
      <c r="CA18" s="1760"/>
      <c r="CB18" s="1760"/>
      <c r="CC18" s="1760"/>
      <c r="CD18" s="1760"/>
      <c r="CE18" s="1760"/>
      <c r="CF18" s="1760"/>
      <c r="CG18" s="1760"/>
      <c r="CH18" s="1760"/>
      <c r="CI18" s="1760"/>
      <c r="CJ18" s="1760"/>
      <c r="CK18" s="1760"/>
      <c r="CL18" s="1760"/>
      <c r="CM18" s="1760"/>
      <c r="CN18" s="1760"/>
      <c r="CO18" s="1760"/>
      <c r="CP18" s="1760"/>
      <c r="CQ18" s="1760"/>
      <c r="CR18" s="1760"/>
      <c r="CS18" s="1760"/>
      <c r="CT18" s="1760"/>
      <c r="CU18" s="1760"/>
      <c r="CV18" s="1760"/>
      <c r="CW18" s="1760"/>
      <c r="CX18" s="1760"/>
      <c r="CY18" s="1760"/>
      <c r="CZ18" s="1760"/>
      <c r="DA18" s="1760"/>
      <c r="DB18" s="1760"/>
      <c r="DC18" s="1760"/>
      <c r="DD18" s="1760"/>
      <c r="DE18" s="1760"/>
      <c r="DF18" s="1760"/>
      <c r="DG18" s="1760"/>
      <c r="DH18" s="1760"/>
      <c r="DI18" s="1760"/>
      <c r="DJ18" s="1760"/>
      <c r="DK18" s="1760"/>
      <c r="DL18" s="1760"/>
      <c r="DM18" s="1760"/>
      <c r="DN18" s="1760"/>
      <c r="DO18" s="1760"/>
      <c r="DP18" s="1760"/>
      <c r="DQ18" s="1760"/>
      <c r="DR18" s="1760"/>
      <c r="DS18" s="1760"/>
      <c r="DT18" s="1760"/>
      <c r="DU18" s="1760"/>
      <c r="DV18" s="1760"/>
      <c r="DW18" s="1760"/>
      <c r="DX18" s="1760"/>
      <c r="DY18" s="1760"/>
      <c r="DZ18" s="1760"/>
      <c r="EA18" s="1760"/>
      <c r="EB18" s="1760"/>
      <c r="EC18" s="1760"/>
      <c r="ED18" s="1760"/>
      <c r="EE18" s="1760"/>
      <c r="EF18" s="1760"/>
      <c r="EG18" s="1760"/>
      <c r="EH18" s="1760"/>
      <c r="EI18" s="1760"/>
      <c r="EJ18" s="1760"/>
      <c r="EK18" s="1760"/>
      <c r="EL18" s="1760"/>
      <c r="EM18" s="1760"/>
      <c r="EN18" s="1760"/>
      <c r="EO18" s="1760"/>
      <c r="EP18" s="1760"/>
      <c r="EQ18" s="1760"/>
      <c r="ER18" s="1760"/>
      <c r="ES18" s="1760"/>
      <c r="ET18" s="1760"/>
      <c r="EU18" s="1760"/>
      <c r="EV18" s="1760"/>
      <c r="EW18" s="1760"/>
      <c r="EX18" s="1760"/>
      <c r="EY18" s="1760"/>
      <c r="EZ18" s="1760"/>
      <c r="FA18" s="1760"/>
      <c r="FB18" s="1760"/>
      <c r="FC18" s="1760"/>
      <c r="FD18" s="1760"/>
      <c r="FE18" s="1760"/>
    </row>
    <row r="19" spans="1:163" s="1761" customFormat="1" x14ac:dyDescent="0.35">
      <c r="A19" s="730" t="s">
        <v>4168</v>
      </c>
      <c r="B19" s="730" t="s">
        <v>4168</v>
      </c>
      <c r="C19" s="1758"/>
      <c r="D19" s="1758"/>
      <c r="E19" s="1759"/>
      <c r="F19" s="1759"/>
      <c r="G19" s="1760"/>
      <c r="H19" s="1760"/>
      <c r="I19" s="1760"/>
      <c r="J19" s="1760"/>
      <c r="K19" s="1760"/>
      <c r="L19" s="1760"/>
      <c r="M19" s="1760"/>
      <c r="N19" s="1760"/>
      <c r="O19" s="1760"/>
      <c r="P19" s="1760"/>
      <c r="Q19" s="1760"/>
      <c r="R19" s="1760"/>
      <c r="S19" s="1760"/>
      <c r="T19" s="1760"/>
      <c r="U19" s="1760"/>
      <c r="V19" s="1760"/>
      <c r="W19" s="1760"/>
      <c r="X19" s="1760"/>
      <c r="Y19" s="1760"/>
      <c r="Z19" s="1760"/>
      <c r="AA19" s="1760"/>
      <c r="AB19" s="1760"/>
      <c r="AC19" s="1760"/>
      <c r="AD19" s="1760"/>
      <c r="AE19" s="1760"/>
      <c r="AF19" s="1760"/>
      <c r="AG19" s="1760"/>
      <c r="AH19" s="1760"/>
      <c r="AI19" s="1760"/>
      <c r="AJ19" s="1760"/>
      <c r="AK19" s="1760"/>
      <c r="AL19" s="1760"/>
      <c r="AM19" s="1760"/>
      <c r="AN19" s="1760"/>
      <c r="AO19" s="1760"/>
      <c r="AP19" s="1760"/>
      <c r="AQ19" s="1760"/>
      <c r="AR19" s="1760"/>
      <c r="AS19" s="1760"/>
      <c r="AT19" s="1760"/>
      <c r="AU19" s="1760"/>
      <c r="AV19" s="1760"/>
      <c r="AW19" s="1760"/>
      <c r="AX19" s="1760"/>
      <c r="AY19" s="1760"/>
      <c r="AZ19" s="1760"/>
      <c r="BA19" s="1760"/>
      <c r="BB19" s="1760"/>
      <c r="BC19" s="1760"/>
      <c r="BD19" s="1760"/>
      <c r="BE19" s="1760"/>
      <c r="BF19" s="1760"/>
      <c r="BG19" s="1760"/>
      <c r="BH19" s="1760"/>
      <c r="BI19" s="1760"/>
      <c r="BJ19" s="1760"/>
      <c r="BK19" s="1760"/>
      <c r="BL19" s="1760"/>
      <c r="BM19" s="1760"/>
      <c r="BN19" s="1760"/>
      <c r="BO19" s="1760"/>
      <c r="BP19" s="1760"/>
      <c r="BQ19" s="1760"/>
      <c r="BR19" s="1760"/>
      <c r="BS19" s="1760"/>
      <c r="BT19" s="1760"/>
      <c r="BU19" s="1760"/>
      <c r="BV19" s="1760"/>
      <c r="BW19" s="1760"/>
      <c r="BX19" s="1760"/>
      <c r="BY19" s="1760"/>
      <c r="BZ19" s="1760"/>
      <c r="CA19" s="1760"/>
      <c r="CB19" s="1760"/>
      <c r="CC19" s="1760"/>
      <c r="CD19" s="1760"/>
      <c r="CE19" s="1760"/>
      <c r="CF19" s="1760"/>
      <c r="CG19" s="1760"/>
      <c r="CH19" s="1760"/>
      <c r="CI19" s="1760"/>
      <c r="CJ19" s="1760"/>
      <c r="CK19" s="1760"/>
      <c r="CL19" s="1760"/>
      <c r="CM19" s="1760"/>
      <c r="CN19" s="1760"/>
      <c r="CO19" s="1760"/>
      <c r="CP19" s="1760"/>
      <c r="CQ19" s="1760"/>
      <c r="CR19" s="1760"/>
      <c r="CS19" s="1760"/>
      <c r="CT19" s="1760"/>
      <c r="CU19" s="1760"/>
      <c r="CV19" s="1760"/>
      <c r="CW19" s="1760"/>
      <c r="CX19" s="1760"/>
      <c r="CY19" s="1760"/>
      <c r="CZ19" s="1760"/>
      <c r="DA19" s="1760"/>
      <c r="DB19" s="1760"/>
      <c r="DC19" s="1760"/>
      <c r="DD19" s="1760"/>
      <c r="DE19" s="1760"/>
      <c r="DF19" s="1760"/>
      <c r="DG19" s="1760"/>
      <c r="DH19" s="1760"/>
      <c r="DI19" s="1760"/>
      <c r="DJ19" s="1760"/>
      <c r="DK19" s="1760"/>
      <c r="DL19" s="1760"/>
      <c r="DM19" s="1760"/>
      <c r="DN19" s="1760"/>
      <c r="DO19" s="1760"/>
      <c r="DP19" s="1760"/>
      <c r="DQ19" s="1760"/>
      <c r="DR19" s="1760"/>
      <c r="DS19" s="1760"/>
      <c r="DT19" s="1760"/>
      <c r="DU19" s="1760"/>
      <c r="DV19" s="1760"/>
      <c r="DW19" s="1760"/>
      <c r="DX19" s="1760"/>
      <c r="DY19" s="1760"/>
      <c r="DZ19" s="1760"/>
      <c r="EA19" s="1760"/>
      <c r="EB19" s="1760"/>
      <c r="EC19" s="1760"/>
      <c r="ED19" s="1760"/>
      <c r="EE19" s="1760"/>
      <c r="EF19" s="1760"/>
      <c r="EG19" s="1760"/>
      <c r="EH19" s="1760"/>
      <c r="EI19" s="1760"/>
      <c r="EJ19" s="1760"/>
      <c r="EK19" s="1760"/>
      <c r="EL19" s="1760"/>
      <c r="EM19" s="1760"/>
      <c r="EN19" s="1760"/>
      <c r="EO19" s="1760"/>
      <c r="EP19" s="1760"/>
      <c r="EQ19" s="1760"/>
      <c r="ER19" s="1760"/>
      <c r="ES19" s="1760"/>
      <c r="ET19" s="1760"/>
      <c r="EU19" s="1760"/>
      <c r="EV19" s="1760"/>
      <c r="EW19" s="1760"/>
      <c r="EX19" s="1760"/>
      <c r="EY19" s="1760"/>
      <c r="EZ19" s="1760"/>
      <c r="FA19" s="1760"/>
      <c r="FB19" s="1760"/>
      <c r="FC19" s="1760"/>
      <c r="FD19" s="1760"/>
      <c r="FE19" s="1760"/>
      <c r="FF19" s="1760"/>
      <c r="FG19" s="1760"/>
    </row>
    <row r="20" spans="1:163" s="222" customFormat="1" ht="12.5" x14ac:dyDescent="0.25">
      <c r="A20" s="887" t="s">
        <v>6728</v>
      </c>
      <c r="B20" s="1753" t="s">
        <v>6664</v>
      </c>
      <c r="C20" s="1754">
        <v>2</v>
      </c>
      <c r="D20" s="1754">
        <v>0</v>
      </c>
      <c r="E20" s="1755">
        <v>11775.75</v>
      </c>
      <c r="F20" s="1755">
        <v>11775.75</v>
      </c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</row>
    <row r="21" spans="1:163" s="222" customFormat="1" ht="12.5" x14ac:dyDescent="0.25">
      <c r="A21" s="887" t="s">
        <v>6737</v>
      </c>
      <c r="B21" s="1753" t="s">
        <v>5330</v>
      </c>
      <c r="C21" s="1754">
        <v>5</v>
      </c>
      <c r="D21" s="1754">
        <v>0</v>
      </c>
      <c r="E21" s="1755">
        <v>10662.95</v>
      </c>
      <c r="F21" s="1755">
        <v>10662.95</v>
      </c>
      <c r="G21" s="107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5"/>
      <c r="BB21" s="105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5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5"/>
      <c r="CM21" s="105"/>
      <c r="CN21" s="105"/>
      <c r="CO21" s="105"/>
      <c r="CP21" s="105"/>
      <c r="CQ21" s="105"/>
      <c r="CR21" s="105"/>
      <c r="CS21" s="105"/>
      <c r="CT21" s="105"/>
      <c r="CU21" s="105"/>
      <c r="CV21" s="105"/>
      <c r="CW21" s="105"/>
      <c r="CX21" s="105"/>
      <c r="CY21" s="105"/>
      <c r="CZ21" s="105"/>
      <c r="DA21" s="105"/>
      <c r="DB21" s="105"/>
      <c r="DC21" s="105"/>
      <c r="DD21" s="105"/>
      <c r="DE21" s="105"/>
      <c r="DF21" s="105"/>
      <c r="DG21" s="105"/>
      <c r="DH21" s="105"/>
      <c r="DI21" s="105"/>
      <c r="DJ21" s="105"/>
      <c r="DK21" s="105"/>
      <c r="DL21" s="105"/>
      <c r="DM21" s="105"/>
      <c r="DN21" s="105"/>
      <c r="DO21" s="105"/>
      <c r="DP21" s="105"/>
      <c r="DQ21" s="105"/>
      <c r="DR21" s="105"/>
      <c r="DS21" s="105"/>
      <c r="DT21" s="105"/>
      <c r="DU21" s="105"/>
      <c r="DV21" s="105"/>
      <c r="DW21" s="105"/>
      <c r="DX21" s="105"/>
      <c r="DY21" s="105"/>
      <c r="DZ21" s="105"/>
      <c r="EA21" s="105"/>
      <c r="EB21" s="105"/>
      <c r="EC21" s="105"/>
      <c r="ED21" s="105"/>
      <c r="EE21" s="105"/>
      <c r="EF21" s="105"/>
      <c r="EG21" s="105"/>
      <c r="EH21" s="105"/>
      <c r="EI21" s="105"/>
      <c r="EJ21" s="105"/>
      <c r="EK21" s="105"/>
      <c r="EL21" s="105"/>
      <c r="EM21" s="105"/>
      <c r="EN21" s="105"/>
      <c r="EO21" s="105"/>
      <c r="EP21" s="105"/>
      <c r="EQ21" s="105"/>
      <c r="ER21" s="105"/>
      <c r="ES21" s="105"/>
      <c r="ET21" s="105"/>
      <c r="EU21" s="105"/>
      <c r="EV21" s="105"/>
      <c r="EW21" s="105"/>
      <c r="EX21" s="105"/>
      <c r="EY21" s="105"/>
      <c r="EZ21" s="105"/>
      <c r="FA21" s="105"/>
      <c r="FB21" s="105"/>
      <c r="FC21" s="105"/>
      <c r="FD21" s="105"/>
      <c r="FE21" s="105"/>
    </row>
    <row r="22" spans="1:163" s="222" customFormat="1" ht="12.5" x14ac:dyDescent="0.25">
      <c r="A22" s="887" t="s">
        <v>7019</v>
      </c>
      <c r="B22" s="1753" t="s">
        <v>6650</v>
      </c>
      <c r="C22" s="1754">
        <v>3</v>
      </c>
      <c r="D22" s="1754">
        <v>0</v>
      </c>
      <c r="E22" s="1755">
        <v>10145.6</v>
      </c>
      <c r="F22" s="1755">
        <v>10145.6</v>
      </c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5"/>
      <c r="BB22" s="105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5"/>
      <c r="BN22" s="105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105"/>
      <c r="CW22" s="105"/>
      <c r="CX22" s="105"/>
      <c r="CY22" s="105"/>
      <c r="CZ22" s="105"/>
      <c r="DA22" s="105"/>
      <c r="DB22" s="105"/>
      <c r="DC22" s="105"/>
      <c r="DD22" s="105"/>
      <c r="DE22" s="105"/>
      <c r="DF22" s="105"/>
      <c r="DG22" s="105"/>
      <c r="DH22" s="105"/>
      <c r="DI22" s="105"/>
      <c r="DJ22" s="105"/>
      <c r="DK22" s="105"/>
      <c r="DL22" s="105"/>
      <c r="DM22" s="105"/>
      <c r="DN22" s="105"/>
      <c r="DO22" s="105"/>
      <c r="DP22" s="105"/>
      <c r="DQ22" s="105"/>
      <c r="DR22" s="105"/>
      <c r="DS22" s="105"/>
      <c r="DT22" s="105"/>
      <c r="DU22" s="105"/>
      <c r="DV22" s="105"/>
      <c r="DW22" s="105"/>
      <c r="DX22" s="105"/>
      <c r="DY22" s="105"/>
      <c r="DZ22" s="105"/>
      <c r="EA22" s="105"/>
      <c r="EB22" s="105"/>
      <c r="EC22" s="105"/>
      <c r="ED22" s="105"/>
      <c r="EE22" s="105"/>
      <c r="EF22" s="105"/>
      <c r="EG22" s="105"/>
      <c r="EH22" s="105"/>
      <c r="EI22" s="105"/>
      <c r="EJ22" s="105"/>
      <c r="EK22" s="105"/>
      <c r="EL22" s="105"/>
      <c r="EM22" s="105"/>
      <c r="EN22" s="105"/>
      <c r="EO22" s="105"/>
      <c r="EP22" s="105"/>
      <c r="EQ22" s="105"/>
      <c r="ER22" s="105"/>
      <c r="ES22" s="105"/>
      <c r="ET22" s="105"/>
      <c r="EU22" s="105"/>
      <c r="EV22" s="105"/>
      <c r="EW22" s="105"/>
      <c r="EX22" s="105"/>
      <c r="EY22" s="105"/>
      <c r="EZ22" s="105"/>
      <c r="FA22" s="105"/>
      <c r="FB22" s="105"/>
      <c r="FC22" s="105"/>
      <c r="FD22" s="105"/>
      <c r="FE22" s="105"/>
    </row>
    <row r="23" spans="1:163" s="222" customFormat="1" ht="12.5" x14ac:dyDescent="0.25">
      <c r="A23" s="887" t="s">
        <v>7020</v>
      </c>
      <c r="B23" s="1753" t="s">
        <v>7021</v>
      </c>
      <c r="C23" s="1754">
        <v>1</v>
      </c>
      <c r="D23" s="1754">
        <v>0</v>
      </c>
      <c r="E23" s="1755">
        <v>10145.6</v>
      </c>
      <c r="F23" s="1755">
        <v>10145.6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  <c r="AN23" s="105"/>
      <c r="AO23" s="105"/>
      <c r="AP23" s="105"/>
      <c r="AQ23" s="105"/>
      <c r="AR23" s="105"/>
      <c r="AS23" s="105"/>
      <c r="AT23" s="105"/>
      <c r="AU23" s="105"/>
      <c r="AV23" s="105"/>
      <c r="AW23" s="105"/>
      <c r="AX23" s="105"/>
      <c r="AY23" s="105"/>
      <c r="AZ23" s="105"/>
      <c r="BA23" s="105"/>
      <c r="BB23" s="105"/>
      <c r="BC23" s="105"/>
      <c r="BD23" s="105"/>
      <c r="BE23" s="105"/>
      <c r="BF23" s="105"/>
      <c r="BG23" s="105"/>
      <c r="BH23" s="105"/>
      <c r="BI23" s="105"/>
      <c r="BJ23" s="105"/>
      <c r="BK23" s="105"/>
      <c r="BL23" s="105"/>
      <c r="BM23" s="105"/>
      <c r="BN23" s="105"/>
      <c r="BO23" s="105"/>
      <c r="BP23" s="105"/>
      <c r="BQ23" s="105"/>
      <c r="BR23" s="105"/>
      <c r="BS23" s="105"/>
      <c r="BT23" s="105"/>
      <c r="BU23" s="105"/>
      <c r="BV23" s="105"/>
      <c r="BW23" s="105"/>
      <c r="BX23" s="105"/>
      <c r="BY23" s="105"/>
      <c r="BZ23" s="105"/>
      <c r="CA23" s="105"/>
      <c r="CB23" s="105"/>
      <c r="CC23" s="105"/>
      <c r="CD23" s="105"/>
      <c r="CE23" s="105"/>
      <c r="CF23" s="105"/>
      <c r="CG23" s="105"/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105"/>
      <c r="CS23" s="105"/>
      <c r="CT23" s="105"/>
      <c r="CU23" s="105"/>
      <c r="CV23" s="105"/>
      <c r="CW23" s="105"/>
      <c r="CX23" s="105"/>
      <c r="CY23" s="105"/>
      <c r="CZ23" s="105"/>
      <c r="DA23" s="105"/>
      <c r="DB23" s="105"/>
      <c r="DC23" s="105"/>
      <c r="DD23" s="105"/>
      <c r="DE23" s="105"/>
      <c r="DF23" s="105"/>
      <c r="DG23" s="105"/>
      <c r="DH23" s="105"/>
      <c r="DI23" s="105"/>
      <c r="DJ23" s="105"/>
      <c r="DK23" s="105"/>
      <c r="DL23" s="105"/>
      <c r="DM23" s="105"/>
      <c r="DN23" s="105"/>
      <c r="DO23" s="105"/>
      <c r="DP23" s="105"/>
      <c r="DQ23" s="105"/>
      <c r="DR23" s="105"/>
      <c r="DS23" s="105"/>
      <c r="DT23" s="105"/>
      <c r="DU23" s="105"/>
      <c r="DV23" s="105"/>
      <c r="DW23" s="105"/>
      <c r="DX23" s="105"/>
      <c r="DY23" s="105"/>
      <c r="DZ23" s="105"/>
      <c r="EA23" s="105"/>
      <c r="EB23" s="105"/>
      <c r="EC23" s="105"/>
      <c r="ED23" s="105"/>
      <c r="EE23" s="105"/>
      <c r="EF23" s="105"/>
      <c r="EG23" s="105"/>
      <c r="EH23" s="105"/>
      <c r="EI23" s="105"/>
      <c r="EJ23" s="105"/>
      <c r="EK23" s="105"/>
      <c r="EL23" s="105"/>
      <c r="EM23" s="105"/>
      <c r="EN23" s="105"/>
      <c r="EO23" s="105"/>
      <c r="EP23" s="105"/>
      <c r="EQ23" s="105"/>
      <c r="ER23" s="105"/>
      <c r="ES23" s="105"/>
      <c r="ET23" s="105"/>
      <c r="EU23" s="105"/>
      <c r="EV23" s="105"/>
      <c r="EW23" s="105"/>
      <c r="EX23" s="105"/>
      <c r="EY23" s="105"/>
      <c r="EZ23" s="105"/>
      <c r="FA23" s="105"/>
      <c r="FB23" s="105"/>
      <c r="FC23" s="105"/>
      <c r="FD23" s="105"/>
      <c r="FE23" s="105"/>
    </row>
    <row r="24" spans="1:163" s="222" customFormat="1" ht="12.5" x14ac:dyDescent="0.25">
      <c r="A24" s="887" t="s">
        <v>7022</v>
      </c>
      <c r="B24" s="1753" t="s">
        <v>4543</v>
      </c>
      <c r="C24" s="1754">
        <v>3</v>
      </c>
      <c r="D24" s="1754">
        <v>0</v>
      </c>
      <c r="E24" s="1755">
        <v>9655.85</v>
      </c>
      <c r="F24" s="1755">
        <v>9655.85</v>
      </c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105"/>
      <c r="CS24" s="105"/>
      <c r="CT24" s="105"/>
      <c r="CU24" s="105"/>
      <c r="CV24" s="105"/>
      <c r="CW24" s="105"/>
      <c r="CX24" s="105"/>
      <c r="CY24" s="105"/>
      <c r="CZ24" s="105"/>
      <c r="DA24" s="105"/>
      <c r="DB24" s="105"/>
      <c r="DC24" s="105"/>
      <c r="DD24" s="105"/>
      <c r="DE24" s="105"/>
      <c r="DF24" s="105"/>
      <c r="DG24" s="105"/>
      <c r="DH24" s="105"/>
      <c r="DI24" s="105"/>
      <c r="DJ24" s="105"/>
      <c r="DK24" s="105"/>
      <c r="DL24" s="105"/>
      <c r="DM24" s="105"/>
      <c r="DN24" s="105"/>
      <c r="DO24" s="105"/>
      <c r="DP24" s="105"/>
      <c r="DQ24" s="105"/>
      <c r="DR24" s="105"/>
      <c r="DS24" s="105"/>
      <c r="DT24" s="105"/>
      <c r="DU24" s="105"/>
      <c r="DV24" s="105"/>
      <c r="DW24" s="105"/>
      <c r="DX24" s="105"/>
      <c r="DY24" s="105"/>
      <c r="DZ24" s="105"/>
      <c r="EA24" s="105"/>
      <c r="EB24" s="105"/>
      <c r="EC24" s="105"/>
      <c r="ED24" s="105"/>
      <c r="EE24" s="105"/>
      <c r="EF24" s="105"/>
      <c r="EG24" s="105"/>
      <c r="EH24" s="105"/>
      <c r="EI24" s="105"/>
      <c r="EJ24" s="105"/>
      <c r="EK24" s="105"/>
      <c r="EL24" s="105"/>
      <c r="EM24" s="105"/>
      <c r="EN24" s="105"/>
      <c r="EO24" s="105"/>
      <c r="EP24" s="105"/>
      <c r="EQ24" s="105"/>
      <c r="ER24" s="105"/>
      <c r="ES24" s="105"/>
      <c r="ET24" s="105"/>
      <c r="EU24" s="105"/>
      <c r="EV24" s="105"/>
      <c r="EW24" s="105"/>
      <c r="EX24" s="105"/>
      <c r="EY24" s="105"/>
      <c r="EZ24" s="105"/>
      <c r="FA24" s="105"/>
      <c r="FB24" s="105"/>
      <c r="FC24" s="105"/>
      <c r="FD24" s="105"/>
      <c r="FE24" s="105"/>
    </row>
    <row r="25" spans="1:163" s="222" customFormat="1" ht="12.5" x14ac:dyDescent="0.25">
      <c r="A25" s="887" t="s">
        <v>6746</v>
      </c>
      <c r="B25" s="1753" t="s">
        <v>6693</v>
      </c>
      <c r="C25" s="1754">
        <v>1</v>
      </c>
      <c r="D25" s="1754">
        <v>0</v>
      </c>
      <c r="E25" s="1755">
        <v>9655.85</v>
      </c>
      <c r="F25" s="1755">
        <v>9655.85</v>
      </c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5"/>
      <c r="AP25" s="105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5"/>
      <c r="BB25" s="105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5"/>
      <c r="BN25" s="105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5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5"/>
      <c r="CM25" s="105"/>
      <c r="CN25" s="105"/>
      <c r="CO25" s="105"/>
      <c r="CP25" s="105"/>
      <c r="CQ25" s="105"/>
      <c r="CR25" s="105"/>
      <c r="CS25" s="105"/>
      <c r="CT25" s="105"/>
      <c r="CU25" s="105"/>
      <c r="CV25" s="105"/>
      <c r="CW25" s="105"/>
      <c r="CX25" s="105"/>
      <c r="CY25" s="105"/>
      <c r="CZ25" s="105"/>
      <c r="DA25" s="105"/>
      <c r="DB25" s="105"/>
      <c r="DC25" s="105"/>
      <c r="DD25" s="105"/>
      <c r="DE25" s="105"/>
      <c r="DF25" s="105"/>
      <c r="DG25" s="105"/>
      <c r="DH25" s="105"/>
      <c r="DI25" s="105"/>
      <c r="DJ25" s="105"/>
      <c r="DK25" s="105"/>
      <c r="DL25" s="105"/>
      <c r="DM25" s="105"/>
      <c r="DN25" s="105"/>
      <c r="DO25" s="105"/>
      <c r="DP25" s="105"/>
      <c r="DQ25" s="105"/>
      <c r="DR25" s="105"/>
      <c r="DS25" s="105"/>
      <c r="DT25" s="105"/>
      <c r="DU25" s="105"/>
      <c r="DV25" s="105"/>
      <c r="DW25" s="105"/>
      <c r="DX25" s="105"/>
      <c r="DY25" s="105"/>
      <c r="DZ25" s="105"/>
      <c r="EA25" s="105"/>
      <c r="EB25" s="105"/>
      <c r="EC25" s="105"/>
      <c r="ED25" s="105"/>
      <c r="EE25" s="105"/>
      <c r="EF25" s="105"/>
      <c r="EG25" s="105"/>
      <c r="EH25" s="105"/>
      <c r="EI25" s="105"/>
      <c r="EJ25" s="105"/>
      <c r="EK25" s="105"/>
      <c r="EL25" s="105"/>
      <c r="EM25" s="105"/>
      <c r="EN25" s="105"/>
      <c r="EO25" s="105"/>
      <c r="EP25" s="105"/>
      <c r="EQ25" s="105"/>
      <c r="ER25" s="105"/>
      <c r="ES25" s="105"/>
      <c r="ET25" s="105"/>
      <c r="EU25" s="105"/>
      <c r="EV25" s="105"/>
      <c r="EW25" s="105"/>
      <c r="EX25" s="105"/>
      <c r="EY25" s="105"/>
      <c r="EZ25" s="105"/>
      <c r="FA25" s="105"/>
      <c r="FB25" s="105"/>
      <c r="FC25" s="105"/>
      <c r="FD25" s="105"/>
      <c r="FE25" s="105"/>
    </row>
    <row r="26" spans="1:163" s="222" customFormat="1" ht="12.5" x14ac:dyDescent="0.25">
      <c r="A26" s="887" t="s">
        <v>7023</v>
      </c>
      <c r="B26" s="1753" t="s">
        <v>7024</v>
      </c>
      <c r="C26" s="1754">
        <v>2</v>
      </c>
      <c r="D26" s="1754">
        <v>0</v>
      </c>
      <c r="E26" s="1755">
        <v>8758.15</v>
      </c>
      <c r="F26" s="1755">
        <v>8758.15</v>
      </c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5"/>
      <c r="AP26" s="105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5"/>
      <c r="BB26" s="105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5"/>
      <c r="BN26" s="105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5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5"/>
      <c r="CM26" s="105"/>
      <c r="CN26" s="105"/>
      <c r="CO26" s="105"/>
      <c r="CP26" s="105"/>
      <c r="CQ26" s="105"/>
      <c r="CR26" s="105"/>
      <c r="CS26" s="105"/>
      <c r="CT26" s="105"/>
      <c r="CU26" s="105"/>
      <c r="CV26" s="105"/>
      <c r="CW26" s="105"/>
      <c r="CX26" s="105"/>
      <c r="CY26" s="105"/>
      <c r="CZ26" s="105"/>
      <c r="DA26" s="105"/>
      <c r="DB26" s="105"/>
      <c r="DC26" s="105"/>
      <c r="DD26" s="105"/>
      <c r="DE26" s="105"/>
      <c r="DF26" s="105"/>
      <c r="DG26" s="105"/>
      <c r="DH26" s="105"/>
      <c r="DI26" s="105"/>
      <c r="DJ26" s="105"/>
      <c r="DK26" s="105"/>
      <c r="DL26" s="105"/>
      <c r="DM26" s="105"/>
      <c r="DN26" s="105"/>
      <c r="DO26" s="105"/>
      <c r="DP26" s="105"/>
      <c r="DQ26" s="105"/>
      <c r="DR26" s="105"/>
      <c r="DS26" s="105"/>
      <c r="DT26" s="105"/>
      <c r="DU26" s="105"/>
      <c r="DV26" s="105"/>
      <c r="DW26" s="105"/>
      <c r="DX26" s="105"/>
      <c r="DY26" s="105"/>
      <c r="DZ26" s="105"/>
      <c r="EA26" s="105"/>
      <c r="EB26" s="105"/>
      <c r="EC26" s="105"/>
      <c r="ED26" s="105"/>
      <c r="EE26" s="105"/>
      <c r="EF26" s="105"/>
      <c r="EG26" s="105"/>
      <c r="EH26" s="105"/>
      <c r="EI26" s="105"/>
      <c r="EJ26" s="105"/>
      <c r="EK26" s="105"/>
      <c r="EL26" s="105"/>
      <c r="EM26" s="105"/>
      <c r="EN26" s="105"/>
      <c r="EO26" s="105"/>
      <c r="EP26" s="105"/>
      <c r="EQ26" s="105"/>
      <c r="ER26" s="105"/>
      <c r="ES26" s="105"/>
      <c r="ET26" s="105"/>
      <c r="EU26" s="105"/>
      <c r="EV26" s="105"/>
      <c r="EW26" s="105"/>
      <c r="EX26" s="105"/>
      <c r="EY26" s="105"/>
      <c r="EZ26" s="105"/>
      <c r="FA26" s="105"/>
      <c r="FB26" s="105"/>
      <c r="FC26" s="105"/>
      <c r="FD26" s="105"/>
      <c r="FE26" s="105"/>
    </row>
    <row r="27" spans="1:163" s="222" customFormat="1" ht="12.5" x14ac:dyDescent="0.25">
      <c r="A27" s="887" t="s">
        <v>6744</v>
      </c>
      <c r="B27" s="1753" t="s">
        <v>7025</v>
      </c>
      <c r="C27" s="1754">
        <v>4</v>
      </c>
      <c r="D27" s="1754">
        <v>0</v>
      </c>
      <c r="E27" s="1755">
        <v>7933.3</v>
      </c>
      <c r="F27" s="1755">
        <v>7933.3</v>
      </c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5"/>
      <c r="AP27" s="105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5"/>
      <c r="BB27" s="105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5"/>
      <c r="BN27" s="105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5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105"/>
      <c r="CW27" s="105"/>
      <c r="CX27" s="105"/>
      <c r="CY27" s="105"/>
      <c r="CZ27" s="105"/>
      <c r="DA27" s="105"/>
      <c r="DB27" s="105"/>
      <c r="DC27" s="105"/>
      <c r="DD27" s="105"/>
      <c r="DE27" s="105"/>
      <c r="DF27" s="105"/>
      <c r="DG27" s="105"/>
      <c r="DH27" s="105"/>
      <c r="DI27" s="105"/>
      <c r="DJ27" s="105"/>
      <c r="DK27" s="105"/>
      <c r="DL27" s="105"/>
      <c r="DM27" s="105"/>
      <c r="DN27" s="105"/>
      <c r="DO27" s="105"/>
      <c r="DP27" s="105"/>
      <c r="DQ27" s="105"/>
      <c r="DR27" s="105"/>
      <c r="DS27" s="105"/>
      <c r="DT27" s="105"/>
      <c r="DU27" s="105"/>
      <c r="DV27" s="105"/>
      <c r="DW27" s="105"/>
      <c r="DX27" s="105"/>
      <c r="DY27" s="105"/>
      <c r="DZ27" s="105"/>
      <c r="EA27" s="105"/>
      <c r="EB27" s="105"/>
      <c r="EC27" s="105"/>
      <c r="ED27" s="105"/>
      <c r="EE27" s="105"/>
      <c r="EF27" s="105"/>
      <c r="EG27" s="105"/>
      <c r="EH27" s="105"/>
      <c r="EI27" s="105"/>
      <c r="EJ27" s="105"/>
      <c r="EK27" s="105"/>
      <c r="EL27" s="105"/>
      <c r="EM27" s="105"/>
      <c r="EN27" s="105"/>
      <c r="EO27" s="105"/>
      <c r="EP27" s="105"/>
      <c r="EQ27" s="105"/>
      <c r="ER27" s="105"/>
      <c r="ES27" s="105"/>
      <c r="ET27" s="105"/>
      <c r="EU27" s="105"/>
      <c r="EV27" s="105"/>
      <c r="EW27" s="105"/>
      <c r="EX27" s="105"/>
      <c r="EY27" s="105"/>
      <c r="EZ27" s="105"/>
      <c r="FA27" s="105"/>
      <c r="FB27" s="105"/>
      <c r="FC27" s="105"/>
      <c r="FD27" s="105"/>
      <c r="FE27" s="105"/>
    </row>
    <row r="28" spans="1:163" s="222" customFormat="1" ht="12.5" x14ac:dyDescent="0.25">
      <c r="A28" s="887" t="s">
        <v>7026</v>
      </c>
      <c r="B28" s="1753" t="s">
        <v>6656</v>
      </c>
      <c r="C28" s="1754">
        <v>3</v>
      </c>
      <c r="D28" s="1754">
        <v>0</v>
      </c>
      <c r="E28" s="1755">
        <v>7546.8</v>
      </c>
      <c r="F28" s="1755">
        <v>7546.8</v>
      </c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  <c r="AO28" s="105"/>
      <c r="AP28" s="105"/>
      <c r="AQ28" s="105"/>
      <c r="AR28" s="105"/>
      <c r="AS28" s="105"/>
      <c r="AT28" s="105"/>
      <c r="AU28" s="105"/>
      <c r="AV28" s="105"/>
      <c r="AW28" s="105"/>
      <c r="AX28" s="105"/>
      <c r="AY28" s="105"/>
      <c r="AZ28" s="105"/>
      <c r="BA28" s="105"/>
      <c r="BB28" s="105"/>
      <c r="BC28" s="105"/>
      <c r="BD28" s="105"/>
      <c r="BE28" s="105"/>
      <c r="BF28" s="105"/>
      <c r="BG28" s="105"/>
      <c r="BH28" s="105"/>
      <c r="BI28" s="105"/>
      <c r="BJ28" s="105"/>
      <c r="BK28" s="105"/>
      <c r="BL28" s="105"/>
      <c r="BM28" s="105"/>
      <c r="BN28" s="105"/>
      <c r="BO28" s="105"/>
      <c r="BP28" s="105"/>
      <c r="BQ28" s="105"/>
      <c r="BR28" s="105"/>
      <c r="BS28" s="105"/>
      <c r="BT28" s="105"/>
      <c r="BU28" s="105"/>
      <c r="BV28" s="105"/>
      <c r="BW28" s="105"/>
      <c r="BX28" s="105"/>
      <c r="BY28" s="105"/>
      <c r="BZ28" s="105"/>
      <c r="CA28" s="105"/>
      <c r="CB28" s="105"/>
      <c r="CC28" s="105"/>
      <c r="CD28" s="105"/>
      <c r="CE28" s="105"/>
      <c r="CF28" s="105"/>
      <c r="CG28" s="105"/>
      <c r="CH28" s="105"/>
      <c r="CI28" s="105"/>
      <c r="CJ28" s="105"/>
      <c r="CK28" s="105"/>
      <c r="CL28" s="105"/>
      <c r="CM28" s="105"/>
      <c r="CN28" s="105"/>
      <c r="CO28" s="105"/>
      <c r="CP28" s="105"/>
      <c r="CQ28" s="105"/>
      <c r="CR28" s="105"/>
      <c r="CS28" s="105"/>
      <c r="CT28" s="105"/>
      <c r="CU28" s="105"/>
      <c r="CV28" s="105"/>
      <c r="CW28" s="105"/>
      <c r="CX28" s="105"/>
      <c r="CY28" s="105"/>
      <c r="CZ28" s="105"/>
      <c r="DA28" s="105"/>
      <c r="DB28" s="105"/>
      <c r="DC28" s="105"/>
      <c r="DD28" s="105"/>
      <c r="DE28" s="105"/>
      <c r="DF28" s="105"/>
      <c r="DG28" s="105"/>
      <c r="DH28" s="105"/>
      <c r="DI28" s="105"/>
      <c r="DJ28" s="105"/>
      <c r="DK28" s="105"/>
      <c r="DL28" s="105"/>
      <c r="DM28" s="105"/>
      <c r="DN28" s="105"/>
      <c r="DO28" s="105"/>
      <c r="DP28" s="105"/>
      <c r="DQ28" s="105"/>
      <c r="DR28" s="105"/>
      <c r="DS28" s="105"/>
      <c r="DT28" s="105"/>
      <c r="DU28" s="105"/>
      <c r="DV28" s="105"/>
      <c r="DW28" s="105"/>
      <c r="DX28" s="105"/>
      <c r="DY28" s="105"/>
      <c r="DZ28" s="105"/>
      <c r="EA28" s="105"/>
      <c r="EB28" s="105"/>
      <c r="EC28" s="105"/>
      <c r="ED28" s="105"/>
      <c r="EE28" s="105"/>
      <c r="EF28" s="105"/>
      <c r="EG28" s="105"/>
      <c r="EH28" s="105"/>
      <c r="EI28" s="105"/>
      <c r="EJ28" s="105"/>
      <c r="EK28" s="105"/>
      <c r="EL28" s="105"/>
      <c r="EM28" s="105"/>
      <c r="EN28" s="105"/>
      <c r="EO28" s="105"/>
      <c r="EP28" s="105"/>
      <c r="EQ28" s="105"/>
      <c r="ER28" s="105"/>
      <c r="ES28" s="105"/>
      <c r="ET28" s="105"/>
      <c r="EU28" s="105"/>
      <c r="EV28" s="105"/>
      <c r="EW28" s="105"/>
      <c r="EX28" s="105"/>
      <c r="EY28" s="105"/>
      <c r="EZ28" s="105"/>
      <c r="FA28" s="105"/>
      <c r="FB28" s="105"/>
      <c r="FC28" s="105"/>
      <c r="FD28" s="105"/>
      <c r="FE28" s="105"/>
    </row>
    <row r="29" spans="1:163" s="222" customFormat="1" ht="12.5" x14ac:dyDescent="0.25">
      <c r="A29" s="887" t="s">
        <v>7027</v>
      </c>
      <c r="B29" s="1753" t="s">
        <v>7028</v>
      </c>
      <c r="C29" s="1754">
        <v>1</v>
      </c>
      <c r="D29" s="1754">
        <v>0</v>
      </c>
      <c r="E29" s="1755">
        <v>7546.8</v>
      </c>
      <c r="F29" s="1755">
        <v>7546.8</v>
      </c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5"/>
      <c r="AD29" s="105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5"/>
      <c r="AP29" s="105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5"/>
      <c r="BB29" s="105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5"/>
      <c r="BN29" s="105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5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5"/>
      <c r="CM29" s="105"/>
      <c r="CN29" s="105"/>
      <c r="CO29" s="105"/>
      <c r="CP29" s="105"/>
      <c r="CQ29" s="105"/>
      <c r="CR29" s="105"/>
      <c r="CS29" s="105"/>
      <c r="CT29" s="105"/>
      <c r="CU29" s="105"/>
      <c r="CV29" s="105"/>
      <c r="CW29" s="105"/>
      <c r="CX29" s="105"/>
      <c r="CY29" s="105"/>
      <c r="CZ29" s="105"/>
      <c r="DA29" s="105"/>
      <c r="DB29" s="105"/>
      <c r="DC29" s="105"/>
      <c r="DD29" s="105"/>
      <c r="DE29" s="105"/>
      <c r="DF29" s="105"/>
      <c r="DG29" s="105"/>
      <c r="DH29" s="105"/>
      <c r="DI29" s="105"/>
      <c r="DJ29" s="105"/>
      <c r="DK29" s="105"/>
      <c r="DL29" s="105"/>
      <c r="DM29" s="105"/>
      <c r="DN29" s="105"/>
      <c r="DO29" s="105"/>
      <c r="DP29" s="105"/>
      <c r="DQ29" s="105"/>
      <c r="DR29" s="105"/>
      <c r="DS29" s="105"/>
      <c r="DT29" s="105"/>
      <c r="DU29" s="105"/>
      <c r="DV29" s="105"/>
      <c r="DW29" s="105"/>
      <c r="DX29" s="105"/>
      <c r="DY29" s="105"/>
      <c r="DZ29" s="105"/>
      <c r="EA29" s="105"/>
      <c r="EB29" s="105"/>
      <c r="EC29" s="105"/>
      <c r="ED29" s="105"/>
      <c r="EE29" s="105"/>
      <c r="EF29" s="105"/>
      <c r="EG29" s="105"/>
      <c r="EH29" s="105"/>
      <c r="EI29" s="105"/>
      <c r="EJ29" s="105"/>
      <c r="EK29" s="105"/>
      <c r="EL29" s="105"/>
      <c r="EM29" s="105"/>
      <c r="EN29" s="105"/>
      <c r="EO29" s="105"/>
      <c r="EP29" s="105"/>
      <c r="EQ29" s="105"/>
      <c r="ER29" s="105"/>
      <c r="ES29" s="105"/>
      <c r="ET29" s="105"/>
      <c r="EU29" s="105"/>
      <c r="EV29" s="105"/>
      <c r="EW29" s="105"/>
      <c r="EX29" s="105"/>
      <c r="EY29" s="105"/>
      <c r="EZ29" s="105"/>
      <c r="FA29" s="105"/>
      <c r="FB29" s="105"/>
      <c r="FC29" s="105"/>
      <c r="FD29" s="105"/>
      <c r="FE29" s="105"/>
    </row>
    <row r="30" spans="1:163" s="222" customFormat="1" ht="12.5" x14ac:dyDescent="0.25">
      <c r="A30" s="887" t="s">
        <v>6766</v>
      </c>
      <c r="B30" s="1753" t="s">
        <v>5221</v>
      </c>
      <c r="C30" s="1754">
        <v>1</v>
      </c>
      <c r="D30" s="1754">
        <v>0</v>
      </c>
      <c r="E30" s="1755">
        <v>7467.9</v>
      </c>
      <c r="F30" s="1755">
        <v>7467.9</v>
      </c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5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5"/>
      <c r="CM30" s="105"/>
      <c r="CN30" s="105"/>
      <c r="CO30" s="105"/>
      <c r="CP30" s="105"/>
      <c r="CQ30" s="105"/>
      <c r="CR30" s="105"/>
      <c r="CS30" s="105"/>
      <c r="CT30" s="105"/>
      <c r="CU30" s="105"/>
      <c r="CV30" s="105"/>
      <c r="CW30" s="105"/>
      <c r="CX30" s="105"/>
      <c r="CY30" s="105"/>
      <c r="CZ30" s="105"/>
      <c r="DA30" s="105"/>
      <c r="DB30" s="105"/>
      <c r="DC30" s="105"/>
      <c r="DD30" s="105"/>
      <c r="DE30" s="105"/>
      <c r="DF30" s="105"/>
      <c r="DG30" s="105"/>
      <c r="DH30" s="105"/>
      <c r="DI30" s="105"/>
      <c r="DJ30" s="105"/>
      <c r="DK30" s="105"/>
      <c r="DL30" s="105"/>
      <c r="DM30" s="105"/>
      <c r="DN30" s="105"/>
      <c r="DO30" s="105"/>
      <c r="DP30" s="105"/>
      <c r="DQ30" s="105"/>
      <c r="DR30" s="105"/>
      <c r="DS30" s="105"/>
      <c r="DT30" s="105"/>
      <c r="DU30" s="105"/>
      <c r="DV30" s="105"/>
      <c r="DW30" s="105"/>
      <c r="DX30" s="105"/>
      <c r="DY30" s="105"/>
      <c r="DZ30" s="105"/>
      <c r="EA30" s="105"/>
      <c r="EB30" s="105"/>
      <c r="EC30" s="105"/>
      <c r="ED30" s="105"/>
      <c r="EE30" s="105"/>
      <c r="EF30" s="105"/>
      <c r="EG30" s="105"/>
      <c r="EH30" s="105"/>
      <c r="EI30" s="105"/>
      <c r="EJ30" s="105"/>
      <c r="EK30" s="105"/>
      <c r="EL30" s="105"/>
      <c r="EM30" s="105"/>
      <c r="EN30" s="105"/>
      <c r="EO30" s="105"/>
      <c r="EP30" s="105"/>
      <c r="EQ30" s="105"/>
      <c r="ER30" s="105"/>
      <c r="ES30" s="105"/>
      <c r="ET30" s="105"/>
      <c r="EU30" s="105"/>
      <c r="EV30" s="105"/>
      <c r="EW30" s="105"/>
      <c r="EX30" s="105"/>
      <c r="EY30" s="105"/>
      <c r="EZ30" s="105"/>
      <c r="FA30" s="105"/>
      <c r="FB30" s="105"/>
      <c r="FC30" s="105"/>
      <c r="FD30" s="105"/>
      <c r="FE30" s="105"/>
    </row>
    <row r="31" spans="1:163" s="222" customFormat="1" ht="12.5" x14ac:dyDescent="0.25">
      <c r="A31" s="887" t="s">
        <v>6739</v>
      </c>
      <c r="B31" s="1753" t="s">
        <v>7029</v>
      </c>
      <c r="C31" s="1754">
        <v>4</v>
      </c>
      <c r="D31" s="1754">
        <v>0</v>
      </c>
      <c r="E31" s="1755">
        <v>7467.9</v>
      </c>
      <c r="F31" s="1755">
        <v>7467.9</v>
      </c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5"/>
      <c r="BB31" s="105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105"/>
      <c r="CS31" s="105"/>
      <c r="CT31" s="105"/>
      <c r="CU31" s="105"/>
      <c r="CV31" s="105"/>
      <c r="CW31" s="105"/>
      <c r="CX31" s="105"/>
      <c r="CY31" s="105"/>
      <c r="CZ31" s="105"/>
      <c r="DA31" s="105"/>
      <c r="DB31" s="105"/>
      <c r="DC31" s="105"/>
      <c r="DD31" s="105"/>
      <c r="DE31" s="105"/>
      <c r="DF31" s="105"/>
      <c r="DG31" s="105"/>
      <c r="DH31" s="105"/>
      <c r="DI31" s="105"/>
      <c r="DJ31" s="105"/>
      <c r="DK31" s="105"/>
      <c r="DL31" s="105"/>
      <c r="DM31" s="105"/>
      <c r="DN31" s="105"/>
      <c r="DO31" s="105"/>
      <c r="DP31" s="105"/>
      <c r="DQ31" s="105"/>
      <c r="DR31" s="105"/>
      <c r="DS31" s="105"/>
      <c r="DT31" s="105"/>
      <c r="DU31" s="105"/>
      <c r="DV31" s="105"/>
      <c r="DW31" s="105"/>
      <c r="DX31" s="105"/>
      <c r="DY31" s="105"/>
      <c r="DZ31" s="105"/>
      <c r="EA31" s="105"/>
      <c r="EB31" s="105"/>
      <c r="EC31" s="105"/>
      <c r="ED31" s="105"/>
      <c r="EE31" s="105"/>
      <c r="EF31" s="105"/>
      <c r="EG31" s="105"/>
      <c r="EH31" s="105"/>
      <c r="EI31" s="105"/>
      <c r="EJ31" s="105"/>
      <c r="EK31" s="105"/>
      <c r="EL31" s="105"/>
      <c r="EM31" s="105"/>
      <c r="EN31" s="105"/>
      <c r="EO31" s="105"/>
      <c r="EP31" s="105"/>
      <c r="EQ31" s="105"/>
      <c r="ER31" s="105"/>
      <c r="ES31" s="105"/>
      <c r="ET31" s="105"/>
      <c r="EU31" s="105"/>
      <c r="EV31" s="105"/>
      <c r="EW31" s="105"/>
      <c r="EX31" s="105"/>
      <c r="EY31" s="105"/>
      <c r="EZ31" s="105"/>
      <c r="FA31" s="105"/>
      <c r="FB31" s="105"/>
      <c r="FC31" s="105"/>
      <c r="FD31" s="105"/>
      <c r="FE31" s="105"/>
    </row>
    <row r="32" spans="1:163" s="222" customFormat="1" ht="12.5" x14ac:dyDescent="0.25">
      <c r="A32" s="887" t="s">
        <v>7030</v>
      </c>
      <c r="B32" s="1753" t="s">
        <v>4408</v>
      </c>
      <c r="C32" s="1754">
        <v>1</v>
      </c>
      <c r="D32" s="1754">
        <v>0</v>
      </c>
      <c r="E32" s="1755">
        <v>7467.9</v>
      </c>
      <c r="F32" s="1755">
        <v>7467.9</v>
      </c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5"/>
      <c r="BB32" s="105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105"/>
      <c r="CS32" s="105"/>
      <c r="CT32" s="105"/>
      <c r="CU32" s="105"/>
      <c r="CV32" s="105"/>
      <c r="CW32" s="105"/>
      <c r="CX32" s="105"/>
      <c r="CY32" s="105"/>
      <c r="CZ32" s="105"/>
      <c r="DA32" s="105"/>
      <c r="DB32" s="105"/>
      <c r="DC32" s="105"/>
      <c r="DD32" s="105"/>
      <c r="DE32" s="105"/>
      <c r="DF32" s="105"/>
      <c r="DG32" s="105"/>
      <c r="DH32" s="105"/>
      <c r="DI32" s="105"/>
      <c r="DJ32" s="105"/>
      <c r="DK32" s="105"/>
      <c r="DL32" s="105"/>
      <c r="DM32" s="105"/>
      <c r="DN32" s="105"/>
      <c r="DO32" s="105"/>
      <c r="DP32" s="105"/>
      <c r="DQ32" s="105"/>
      <c r="DR32" s="105"/>
      <c r="DS32" s="105"/>
      <c r="DT32" s="105"/>
      <c r="DU32" s="105"/>
      <c r="DV32" s="105"/>
      <c r="DW32" s="105"/>
      <c r="DX32" s="105"/>
      <c r="DY32" s="105"/>
      <c r="DZ32" s="105"/>
      <c r="EA32" s="105"/>
      <c r="EB32" s="105"/>
      <c r="EC32" s="105"/>
      <c r="ED32" s="105"/>
      <c r="EE32" s="105"/>
      <c r="EF32" s="105"/>
      <c r="EG32" s="105"/>
      <c r="EH32" s="105"/>
      <c r="EI32" s="105"/>
      <c r="EJ32" s="105"/>
      <c r="EK32" s="105"/>
      <c r="EL32" s="105"/>
      <c r="EM32" s="105"/>
      <c r="EN32" s="105"/>
      <c r="EO32" s="105"/>
      <c r="EP32" s="105"/>
      <c r="EQ32" s="105"/>
      <c r="ER32" s="105"/>
      <c r="ES32" s="105"/>
      <c r="ET32" s="105"/>
      <c r="EU32" s="105"/>
      <c r="EV32" s="105"/>
      <c r="EW32" s="105"/>
      <c r="EX32" s="105"/>
      <c r="EY32" s="105"/>
      <c r="EZ32" s="105"/>
      <c r="FA32" s="105"/>
      <c r="FB32" s="105"/>
      <c r="FC32" s="105"/>
      <c r="FD32" s="105"/>
      <c r="FE32" s="105"/>
    </row>
    <row r="33" spans="1:164" s="222" customFormat="1" ht="12.5" x14ac:dyDescent="0.25">
      <c r="A33" s="887" t="s">
        <v>7031</v>
      </c>
      <c r="B33" s="1753" t="s">
        <v>4468</v>
      </c>
      <c r="C33" s="1754">
        <v>10</v>
      </c>
      <c r="D33" s="1754">
        <v>0</v>
      </c>
      <c r="E33" s="1755">
        <v>7467.9</v>
      </c>
      <c r="F33" s="1755">
        <v>7467.9</v>
      </c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5"/>
      <c r="BZ33" s="105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5"/>
      <c r="CM33" s="105"/>
      <c r="CN33" s="105"/>
      <c r="CO33" s="105"/>
      <c r="CP33" s="105"/>
      <c r="CQ33" s="105"/>
      <c r="CR33" s="105"/>
      <c r="CS33" s="105"/>
      <c r="CT33" s="105"/>
      <c r="CU33" s="105"/>
      <c r="CV33" s="105"/>
      <c r="CW33" s="105"/>
      <c r="CX33" s="105"/>
      <c r="CY33" s="105"/>
      <c r="CZ33" s="105"/>
      <c r="DA33" s="105"/>
      <c r="DB33" s="105"/>
      <c r="DC33" s="105"/>
      <c r="DD33" s="105"/>
      <c r="DE33" s="105"/>
      <c r="DF33" s="105"/>
      <c r="DG33" s="105"/>
      <c r="DH33" s="105"/>
      <c r="DI33" s="105"/>
      <c r="DJ33" s="105"/>
      <c r="DK33" s="105"/>
      <c r="DL33" s="105"/>
      <c r="DM33" s="105"/>
      <c r="DN33" s="105"/>
      <c r="DO33" s="105"/>
      <c r="DP33" s="105"/>
      <c r="DQ33" s="105"/>
      <c r="DR33" s="105"/>
      <c r="DS33" s="105"/>
      <c r="DT33" s="105"/>
      <c r="DU33" s="105"/>
      <c r="DV33" s="105"/>
      <c r="DW33" s="105"/>
      <c r="DX33" s="105"/>
      <c r="DY33" s="105"/>
      <c r="DZ33" s="105"/>
      <c r="EA33" s="105"/>
      <c r="EB33" s="105"/>
      <c r="EC33" s="105"/>
      <c r="ED33" s="105"/>
      <c r="EE33" s="105"/>
      <c r="EF33" s="105"/>
      <c r="EG33" s="105"/>
      <c r="EH33" s="105"/>
      <c r="EI33" s="105"/>
      <c r="EJ33" s="105"/>
      <c r="EK33" s="105"/>
      <c r="EL33" s="105"/>
      <c r="EM33" s="105"/>
      <c r="EN33" s="105"/>
      <c r="EO33" s="105"/>
      <c r="EP33" s="105"/>
      <c r="EQ33" s="105"/>
      <c r="ER33" s="105"/>
      <c r="ES33" s="105"/>
      <c r="ET33" s="105"/>
      <c r="EU33" s="105"/>
      <c r="EV33" s="105"/>
      <c r="EW33" s="105"/>
      <c r="EX33" s="105"/>
      <c r="EY33" s="105"/>
      <c r="EZ33" s="105"/>
      <c r="FA33" s="105"/>
      <c r="FB33" s="105"/>
      <c r="FC33" s="105"/>
      <c r="FD33" s="105"/>
      <c r="FE33" s="105"/>
    </row>
    <row r="34" spans="1:164" s="222" customFormat="1" ht="12.5" x14ac:dyDescent="0.25">
      <c r="A34" s="887" t="s">
        <v>7032</v>
      </c>
      <c r="B34" s="1753" t="s">
        <v>7033</v>
      </c>
      <c r="C34" s="1754">
        <v>5</v>
      </c>
      <c r="D34" s="1754">
        <v>0</v>
      </c>
      <c r="E34" s="1755">
        <v>25915.65</v>
      </c>
      <c r="F34" s="1755">
        <v>25915.65</v>
      </c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5"/>
      <c r="CM34" s="105"/>
      <c r="CN34" s="105"/>
      <c r="CO34" s="105"/>
      <c r="CP34" s="105"/>
      <c r="CQ34" s="105"/>
      <c r="CR34" s="105"/>
      <c r="CS34" s="105"/>
      <c r="CT34" s="105"/>
      <c r="CU34" s="105"/>
      <c r="CV34" s="105"/>
      <c r="CW34" s="105"/>
      <c r="CX34" s="105"/>
      <c r="CY34" s="105"/>
      <c r="CZ34" s="105"/>
      <c r="DA34" s="105"/>
      <c r="DB34" s="105"/>
      <c r="DC34" s="105"/>
      <c r="DD34" s="105"/>
      <c r="DE34" s="105"/>
      <c r="DF34" s="105"/>
      <c r="DG34" s="105"/>
      <c r="DH34" s="105"/>
      <c r="DI34" s="105"/>
      <c r="DJ34" s="105"/>
      <c r="DK34" s="105"/>
      <c r="DL34" s="105"/>
      <c r="DM34" s="105"/>
      <c r="DN34" s="105"/>
      <c r="DO34" s="105"/>
      <c r="DP34" s="105"/>
      <c r="DQ34" s="105"/>
      <c r="DR34" s="105"/>
      <c r="DS34" s="105"/>
      <c r="DT34" s="105"/>
      <c r="DU34" s="105"/>
      <c r="DV34" s="105"/>
      <c r="DW34" s="105"/>
      <c r="DX34" s="105"/>
      <c r="DY34" s="105"/>
      <c r="DZ34" s="105"/>
      <c r="EA34" s="105"/>
      <c r="EB34" s="105"/>
      <c r="EC34" s="105"/>
      <c r="ED34" s="105"/>
      <c r="EE34" s="105"/>
      <c r="EF34" s="105"/>
      <c r="EG34" s="105"/>
      <c r="EH34" s="105"/>
      <c r="EI34" s="105"/>
      <c r="EJ34" s="105"/>
      <c r="EK34" s="105"/>
      <c r="EL34" s="105"/>
      <c r="EM34" s="105"/>
      <c r="EN34" s="105"/>
      <c r="EO34" s="105"/>
      <c r="EP34" s="105"/>
      <c r="EQ34" s="105"/>
      <c r="ER34" s="105"/>
      <c r="ES34" s="105"/>
      <c r="ET34" s="105"/>
      <c r="EU34" s="105"/>
      <c r="EV34" s="105"/>
      <c r="EW34" s="105"/>
      <c r="EX34" s="105"/>
      <c r="EY34" s="105"/>
      <c r="EZ34" s="105"/>
      <c r="FA34" s="105"/>
      <c r="FB34" s="105"/>
      <c r="FC34" s="105"/>
      <c r="FD34" s="105"/>
      <c r="FE34" s="105"/>
    </row>
    <row r="35" spans="1:164" s="222" customFormat="1" ht="12.5" x14ac:dyDescent="0.25">
      <c r="A35" s="887" t="s">
        <v>7034</v>
      </c>
      <c r="B35" s="1753" t="s">
        <v>7035</v>
      </c>
      <c r="C35" s="1754">
        <v>8</v>
      </c>
      <c r="D35" s="1754">
        <v>0</v>
      </c>
      <c r="E35" s="1755">
        <v>25915.8</v>
      </c>
      <c r="F35" s="1755">
        <v>25915.8</v>
      </c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  <c r="AW35" s="105"/>
      <c r="AX35" s="105"/>
      <c r="AY35" s="105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  <c r="CB35" s="105"/>
      <c r="CC35" s="105"/>
      <c r="CD35" s="105"/>
      <c r="CE35" s="105"/>
      <c r="CF35" s="105"/>
      <c r="CG35" s="105"/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105"/>
      <c r="CS35" s="105"/>
      <c r="CT35" s="105"/>
      <c r="CU35" s="105"/>
      <c r="CV35" s="105"/>
      <c r="CW35" s="105"/>
      <c r="CX35" s="105"/>
      <c r="CY35" s="105"/>
      <c r="CZ35" s="105"/>
      <c r="DA35" s="105"/>
      <c r="DB35" s="105"/>
      <c r="DC35" s="105"/>
      <c r="DD35" s="105"/>
      <c r="DE35" s="105"/>
      <c r="DF35" s="105"/>
      <c r="DG35" s="105"/>
      <c r="DH35" s="105"/>
      <c r="DI35" s="105"/>
      <c r="DJ35" s="105"/>
      <c r="DK35" s="105"/>
      <c r="DL35" s="105"/>
      <c r="DM35" s="105"/>
      <c r="DN35" s="105"/>
      <c r="DO35" s="105"/>
      <c r="DP35" s="105"/>
      <c r="DQ35" s="105"/>
      <c r="DR35" s="105"/>
      <c r="DS35" s="105"/>
      <c r="DT35" s="105"/>
      <c r="DU35" s="105"/>
      <c r="DV35" s="105"/>
      <c r="DW35" s="105"/>
      <c r="DX35" s="105"/>
      <c r="DY35" s="105"/>
      <c r="DZ35" s="105"/>
      <c r="EA35" s="105"/>
      <c r="EB35" s="105"/>
      <c r="EC35" s="105"/>
      <c r="ED35" s="105"/>
      <c r="EE35" s="105"/>
      <c r="EF35" s="105"/>
      <c r="EG35" s="105"/>
      <c r="EH35" s="105"/>
      <c r="EI35" s="105"/>
      <c r="EJ35" s="105"/>
      <c r="EK35" s="105"/>
      <c r="EL35" s="105"/>
      <c r="EM35" s="105"/>
      <c r="EN35" s="105"/>
      <c r="EO35" s="105"/>
      <c r="EP35" s="105"/>
      <c r="EQ35" s="105"/>
      <c r="ER35" s="105"/>
      <c r="ES35" s="105"/>
      <c r="ET35" s="105"/>
      <c r="EU35" s="105"/>
      <c r="EV35" s="105"/>
      <c r="EW35" s="105"/>
      <c r="EX35" s="105"/>
      <c r="EY35" s="105"/>
      <c r="EZ35" s="105"/>
      <c r="FA35" s="105"/>
      <c r="FB35" s="105"/>
      <c r="FC35" s="105"/>
      <c r="FD35" s="105"/>
      <c r="FE35" s="105"/>
    </row>
    <row r="36" spans="1:164" s="222" customFormat="1" ht="12.5" x14ac:dyDescent="0.25">
      <c r="A36" s="887" t="s">
        <v>7036</v>
      </c>
      <c r="B36" s="1753" t="s">
        <v>7037</v>
      </c>
      <c r="C36" s="1754">
        <v>0</v>
      </c>
      <c r="D36" s="1755">
        <v>48384</v>
      </c>
      <c r="E36" s="1755">
        <v>113.19</v>
      </c>
      <c r="F36" s="1755">
        <v>113.19</v>
      </c>
      <c r="G36" s="105" t="s">
        <v>5522</v>
      </c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5"/>
      <c r="AD36" s="105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5"/>
      <c r="AP36" s="105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5"/>
      <c r="BB36" s="105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5"/>
      <c r="BN36" s="105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105"/>
      <c r="CS36" s="105"/>
      <c r="CT36" s="105"/>
      <c r="CU36" s="105"/>
      <c r="CV36" s="105"/>
      <c r="CW36" s="105"/>
      <c r="CX36" s="105"/>
      <c r="CY36" s="105"/>
      <c r="CZ36" s="105"/>
      <c r="DA36" s="105"/>
      <c r="DB36" s="105"/>
      <c r="DC36" s="105"/>
      <c r="DD36" s="105"/>
      <c r="DE36" s="105"/>
      <c r="DF36" s="105"/>
      <c r="DG36" s="105"/>
      <c r="DH36" s="105"/>
      <c r="DI36" s="105"/>
      <c r="DJ36" s="105"/>
      <c r="DK36" s="105"/>
      <c r="DL36" s="105"/>
      <c r="DM36" s="105"/>
      <c r="DN36" s="105"/>
      <c r="DO36" s="105"/>
      <c r="DP36" s="105"/>
      <c r="DQ36" s="105"/>
      <c r="DR36" s="105"/>
      <c r="DS36" s="105"/>
      <c r="DT36" s="105"/>
      <c r="DU36" s="105"/>
      <c r="DV36" s="105"/>
      <c r="DW36" s="105"/>
      <c r="DX36" s="105"/>
      <c r="DY36" s="105"/>
      <c r="DZ36" s="105"/>
      <c r="EA36" s="105"/>
      <c r="EB36" s="105"/>
      <c r="EC36" s="105"/>
      <c r="ED36" s="105"/>
      <c r="EE36" s="105"/>
      <c r="EF36" s="105"/>
      <c r="EG36" s="105"/>
      <c r="EH36" s="105"/>
      <c r="EI36" s="105"/>
      <c r="EJ36" s="105"/>
      <c r="EK36" s="105"/>
      <c r="EL36" s="105"/>
      <c r="EM36" s="105"/>
      <c r="EN36" s="105"/>
      <c r="EO36" s="105"/>
      <c r="EP36" s="105"/>
      <c r="EQ36" s="105"/>
      <c r="ER36" s="105"/>
      <c r="ES36" s="105"/>
      <c r="ET36" s="105"/>
      <c r="EU36" s="105"/>
      <c r="EV36" s="105"/>
      <c r="EW36" s="105"/>
      <c r="EX36" s="105"/>
      <c r="EY36" s="105"/>
      <c r="EZ36" s="105"/>
      <c r="FA36" s="105"/>
      <c r="FB36" s="105"/>
      <c r="FC36" s="105"/>
      <c r="FD36" s="105"/>
      <c r="FE36" s="105"/>
    </row>
    <row r="37" spans="1:164" s="222" customFormat="1" ht="12.5" x14ac:dyDescent="0.25">
      <c r="A37" s="887" t="s">
        <v>7038</v>
      </c>
      <c r="B37" s="1753" t="s">
        <v>7039</v>
      </c>
      <c r="C37" s="1754">
        <v>0</v>
      </c>
      <c r="D37" s="1754">
        <v>768</v>
      </c>
      <c r="E37" s="1755">
        <v>129.06</v>
      </c>
      <c r="F37" s="1755">
        <v>129.06</v>
      </c>
      <c r="G37" s="105" t="s">
        <v>5522</v>
      </c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105"/>
      <c r="CS37" s="105"/>
      <c r="CT37" s="105"/>
      <c r="CU37" s="105"/>
      <c r="CV37" s="105"/>
      <c r="CW37" s="105"/>
      <c r="CX37" s="105"/>
      <c r="CY37" s="105"/>
      <c r="CZ37" s="105"/>
      <c r="DA37" s="105"/>
      <c r="DB37" s="105"/>
      <c r="DC37" s="105"/>
      <c r="DD37" s="105"/>
      <c r="DE37" s="105"/>
      <c r="DF37" s="105"/>
      <c r="DG37" s="105"/>
      <c r="DH37" s="105"/>
      <c r="DI37" s="105"/>
      <c r="DJ37" s="105"/>
      <c r="DK37" s="105"/>
      <c r="DL37" s="105"/>
      <c r="DM37" s="105"/>
      <c r="DN37" s="105"/>
      <c r="DO37" s="105"/>
      <c r="DP37" s="105"/>
      <c r="DQ37" s="105"/>
      <c r="DR37" s="105"/>
      <c r="DS37" s="105"/>
      <c r="DT37" s="105"/>
      <c r="DU37" s="105"/>
      <c r="DV37" s="105"/>
      <c r="DW37" s="105"/>
      <c r="DX37" s="105"/>
      <c r="DY37" s="105"/>
      <c r="DZ37" s="105"/>
      <c r="EA37" s="105"/>
      <c r="EB37" s="105"/>
      <c r="EC37" s="105"/>
      <c r="ED37" s="105"/>
      <c r="EE37" s="105"/>
      <c r="EF37" s="105"/>
      <c r="EG37" s="105"/>
      <c r="EH37" s="105"/>
      <c r="EI37" s="105"/>
      <c r="EJ37" s="105"/>
      <c r="EK37" s="105"/>
      <c r="EL37" s="105"/>
      <c r="EM37" s="105"/>
      <c r="EN37" s="105"/>
      <c r="EO37" s="105"/>
      <c r="EP37" s="105"/>
      <c r="EQ37" s="105"/>
      <c r="ER37" s="105"/>
      <c r="ES37" s="105"/>
      <c r="ET37" s="105"/>
      <c r="EU37" s="105"/>
      <c r="EV37" s="105"/>
      <c r="EW37" s="105"/>
      <c r="EX37" s="105"/>
      <c r="EY37" s="105"/>
      <c r="EZ37" s="105"/>
      <c r="FA37" s="105"/>
      <c r="FB37" s="105"/>
      <c r="FC37" s="105"/>
      <c r="FD37" s="105"/>
      <c r="FE37" s="105"/>
    </row>
    <row r="38" spans="1:164" s="1748" customFormat="1" ht="15" customHeight="1" x14ac:dyDescent="0.25">
      <c r="A38" s="1756" t="s">
        <v>533</v>
      </c>
      <c r="B38" s="455" t="s">
        <v>4241</v>
      </c>
      <c r="C38" s="485">
        <f>SUM(C20:C37)</f>
        <v>54</v>
      </c>
      <c r="D38" s="486">
        <f>SUM(D20:D37)</f>
        <v>49152</v>
      </c>
      <c r="E38" s="1757" t="s">
        <v>533</v>
      </c>
      <c r="F38" s="1757" t="s">
        <v>533</v>
      </c>
    </row>
    <row r="39" spans="1:164" x14ac:dyDescent="0.3">
      <c r="A39" s="996"/>
      <c r="B39" s="997"/>
      <c r="C39" s="1742"/>
      <c r="D39" s="1742"/>
      <c r="E39" s="1744"/>
      <c r="F39" s="1744"/>
      <c r="H39" s="106"/>
    </row>
    <row r="40" spans="1:164" x14ac:dyDescent="0.3">
      <c r="A40" s="996"/>
      <c r="B40" s="997"/>
      <c r="C40" s="1742"/>
      <c r="D40" s="1742"/>
      <c r="E40" s="1744"/>
      <c r="F40" s="1744"/>
      <c r="H40" s="106"/>
    </row>
    <row r="41" spans="1:164" x14ac:dyDescent="0.3">
      <c r="A41" s="730" t="s">
        <v>4169</v>
      </c>
      <c r="B41" s="730" t="s">
        <v>4168</v>
      </c>
      <c r="C41" s="1758"/>
      <c r="D41" s="1758"/>
      <c r="E41" s="1759"/>
      <c r="F41" s="1759"/>
      <c r="FF41" s="116"/>
      <c r="FG41" s="116"/>
      <c r="FH41" s="116"/>
    </row>
    <row r="42" spans="1:164" s="222" customFormat="1" ht="12.5" x14ac:dyDescent="0.25">
      <c r="A42" s="887" t="s">
        <v>4242</v>
      </c>
      <c r="B42" s="1753" t="s">
        <v>4242</v>
      </c>
      <c r="C42" s="1754">
        <v>0</v>
      </c>
      <c r="D42" s="1762">
        <v>0</v>
      </c>
      <c r="E42" s="1755">
        <v>0</v>
      </c>
      <c r="F42" s="1755">
        <v>0</v>
      </c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5"/>
      <c r="BN42" s="105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5"/>
      <c r="BZ42" s="105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5"/>
      <c r="CM42" s="105"/>
      <c r="CN42" s="105"/>
      <c r="CO42" s="105"/>
      <c r="CP42" s="105"/>
      <c r="CQ42" s="105"/>
      <c r="CR42" s="105"/>
      <c r="CS42" s="105"/>
      <c r="CT42" s="105"/>
      <c r="CU42" s="105"/>
      <c r="CV42" s="105"/>
      <c r="CW42" s="105"/>
      <c r="CX42" s="105"/>
      <c r="CY42" s="105"/>
      <c r="CZ42" s="105"/>
      <c r="DA42" s="105"/>
      <c r="DB42" s="105"/>
      <c r="DC42" s="105"/>
      <c r="DD42" s="105"/>
      <c r="DE42" s="105"/>
      <c r="DF42" s="105"/>
      <c r="DG42" s="105"/>
      <c r="DH42" s="105"/>
      <c r="DI42" s="105"/>
      <c r="DJ42" s="105"/>
      <c r="DK42" s="105"/>
      <c r="DL42" s="105"/>
      <c r="DM42" s="105"/>
      <c r="DN42" s="105"/>
      <c r="DO42" s="105"/>
      <c r="DP42" s="105"/>
      <c r="DQ42" s="105"/>
      <c r="DR42" s="105"/>
      <c r="DS42" s="105"/>
      <c r="DT42" s="105"/>
      <c r="DU42" s="105"/>
      <c r="DV42" s="105"/>
      <c r="DW42" s="105"/>
      <c r="DX42" s="105"/>
      <c r="DY42" s="105"/>
      <c r="DZ42" s="105"/>
      <c r="EA42" s="105"/>
      <c r="EB42" s="105"/>
      <c r="EC42" s="105"/>
      <c r="ED42" s="105"/>
      <c r="EE42" s="105"/>
      <c r="EF42" s="105"/>
      <c r="EG42" s="105"/>
      <c r="EH42" s="105"/>
      <c r="EI42" s="105"/>
      <c r="EJ42" s="105"/>
      <c r="EK42" s="105"/>
      <c r="EL42" s="105"/>
      <c r="EM42" s="105"/>
      <c r="EN42" s="105"/>
      <c r="EO42" s="105"/>
      <c r="EP42" s="105"/>
      <c r="EQ42" s="105"/>
      <c r="ER42" s="105"/>
      <c r="ES42" s="105"/>
      <c r="ET42" s="105"/>
      <c r="EU42" s="105"/>
      <c r="EV42" s="105"/>
      <c r="EW42" s="105"/>
      <c r="EX42" s="105"/>
      <c r="EY42" s="105"/>
      <c r="EZ42" s="105"/>
      <c r="FA42" s="105"/>
      <c r="FB42" s="105"/>
      <c r="FC42" s="105"/>
      <c r="FD42" s="105"/>
      <c r="FE42" s="105"/>
      <c r="FF42" s="105"/>
      <c r="FG42" s="105"/>
      <c r="FH42" s="105"/>
    </row>
    <row r="43" spans="1:164" s="1748" customFormat="1" ht="15" customHeight="1" x14ac:dyDescent="0.25">
      <c r="A43" s="1756" t="s">
        <v>533</v>
      </c>
      <c r="B43" s="455" t="s">
        <v>4243</v>
      </c>
      <c r="C43" s="485">
        <f>SUM(C42)</f>
        <v>0</v>
      </c>
      <c r="D43" s="486">
        <f>SUM(D42)</f>
        <v>0</v>
      </c>
      <c r="E43" s="1757" t="s">
        <v>533</v>
      </c>
      <c r="F43" s="1757" t="s">
        <v>533</v>
      </c>
    </row>
    <row r="44" spans="1:164" s="1748" customFormat="1" ht="15" customHeight="1" x14ac:dyDescent="0.25">
      <c r="A44" s="1763"/>
      <c r="B44" s="1763"/>
      <c r="C44" s="1764"/>
      <c r="D44" s="1764"/>
      <c r="E44" s="1764"/>
      <c r="F44" s="1764"/>
    </row>
    <row r="45" spans="1:164" s="1748" customFormat="1" ht="15" customHeight="1" x14ac:dyDescent="0.25">
      <c r="A45" s="1763"/>
      <c r="B45" s="487" t="s">
        <v>4170</v>
      </c>
      <c r="C45" s="488">
        <f>C38+C16</f>
        <v>72</v>
      </c>
      <c r="D45" s="488">
        <f>D34+D38+D43</f>
        <v>49152</v>
      </c>
      <c r="E45" s="1764"/>
      <c r="F45" s="1764"/>
    </row>
    <row r="46" spans="1:164" ht="15.75" customHeight="1" x14ac:dyDescent="0.3">
      <c r="A46" s="878"/>
      <c r="B46" s="879"/>
      <c r="C46" s="1758"/>
      <c r="D46" s="1758"/>
      <c r="E46" s="1759"/>
      <c r="F46" s="1759"/>
    </row>
    <row r="47" spans="1:164" ht="15.75" customHeight="1" x14ac:dyDescent="0.3">
      <c r="A47" s="878"/>
      <c r="B47" s="879"/>
      <c r="C47" s="1758"/>
      <c r="D47" s="1758"/>
      <c r="E47" s="1759"/>
      <c r="F47" s="1759"/>
    </row>
    <row r="48" spans="1:164" s="1748" customFormat="1" ht="15" customHeight="1" x14ac:dyDescent="0.25">
      <c r="A48" s="897" t="s">
        <v>4166</v>
      </c>
      <c r="B48" s="897"/>
      <c r="C48" s="1764" t="s">
        <v>533</v>
      </c>
      <c r="D48" s="1764"/>
      <c r="E48" s="1764" t="s">
        <v>533</v>
      </c>
      <c r="F48" s="1764" t="s">
        <v>533</v>
      </c>
    </row>
    <row r="49" spans="1:170" s="1748" customFormat="1" ht="15" customHeight="1" x14ac:dyDescent="0.25">
      <c r="A49" s="730" t="s">
        <v>4244</v>
      </c>
      <c r="B49" s="730"/>
      <c r="C49" s="1765"/>
      <c r="D49" s="1765"/>
      <c r="E49" s="1765"/>
      <c r="F49" s="1765"/>
    </row>
    <row r="50" spans="1:170" s="222" customFormat="1" ht="12.5" x14ac:dyDescent="0.25">
      <c r="A50" s="887" t="s">
        <v>7036</v>
      </c>
      <c r="B50" s="1753" t="s">
        <v>7037</v>
      </c>
      <c r="C50" s="1754">
        <v>0</v>
      </c>
      <c r="D50" s="1755">
        <f>250*12</f>
        <v>3000</v>
      </c>
      <c r="E50" s="1755">
        <v>107.8</v>
      </c>
      <c r="F50" s="1755">
        <f>431.2/4</f>
        <v>107.8</v>
      </c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5"/>
      <c r="AP50" s="105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5"/>
      <c r="BB50" s="105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5"/>
      <c r="BN50" s="105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5"/>
      <c r="BZ50" s="105"/>
      <c r="CA50" s="105"/>
      <c r="CB50" s="105"/>
      <c r="CC50" s="105"/>
      <c r="CD50" s="105"/>
      <c r="CE50" s="105"/>
      <c r="CF50" s="105"/>
      <c r="CG50" s="105"/>
      <c r="CH50" s="105"/>
      <c r="CI50" s="105"/>
      <c r="CJ50" s="105"/>
      <c r="CK50" s="105"/>
      <c r="CL50" s="105"/>
      <c r="CM50" s="105"/>
      <c r="CN50" s="105"/>
      <c r="CO50" s="105"/>
      <c r="CP50" s="105"/>
      <c r="CQ50" s="105"/>
      <c r="CR50" s="105"/>
      <c r="CS50" s="105"/>
      <c r="CT50" s="105"/>
      <c r="CU50" s="105"/>
      <c r="CV50" s="105"/>
      <c r="CW50" s="105"/>
      <c r="CX50" s="105"/>
      <c r="CY50" s="105"/>
      <c r="CZ50" s="105"/>
      <c r="DA50" s="105"/>
      <c r="DB50" s="105"/>
      <c r="DC50" s="105"/>
      <c r="DD50" s="105"/>
      <c r="DE50" s="105"/>
      <c r="DF50" s="105"/>
      <c r="DG50" s="105"/>
      <c r="DH50" s="105"/>
      <c r="DI50" s="105"/>
      <c r="DJ50" s="105"/>
      <c r="DK50" s="105"/>
      <c r="DL50" s="105"/>
      <c r="DM50" s="105"/>
      <c r="DN50" s="105"/>
      <c r="DO50" s="105"/>
      <c r="DP50" s="105"/>
      <c r="DQ50" s="105"/>
      <c r="DR50" s="105"/>
      <c r="DS50" s="105"/>
      <c r="DT50" s="105"/>
      <c r="DU50" s="105"/>
      <c r="DV50" s="105"/>
      <c r="DW50" s="105"/>
      <c r="DX50" s="105"/>
      <c r="DY50" s="105"/>
      <c r="DZ50" s="105"/>
      <c r="EA50" s="105"/>
      <c r="EB50" s="105"/>
      <c r="EC50" s="105"/>
      <c r="ED50" s="105"/>
      <c r="EE50" s="105"/>
      <c r="EF50" s="105"/>
      <c r="EG50" s="105"/>
      <c r="EH50" s="105"/>
      <c r="EI50" s="105"/>
      <c r="EJ50" s="105"/>
      <c r="EK50" s="105"/>
      <c r="EL50" s="105"/>
      <c r="EM50" s="105"/>
      <c r="EN50" s="105"/>
      <c r="EO50" s="105"/>
      <c r="EP50" s="105"/>
      <c r="EQ50" s="105"/>
      <c r="ER50" s="105"/>
      <c r="ES50" s="105"/>
      <c r="ET50" s="105"/>
      <c r="EU50" s="105"/>
      <c r="EV50" s="105"/>
      <c r="EW50" s="105"/>
      <c r="EX50" s="105"/>
      <c r="EY50" s="105"/>
      <c r="EZ50" s="105"/>
      <c r="FA50" s="105"/>
      <c r="FB50" s="105"/>
      <c r="FC50" s="105"/>
      <c r="FD50" s="105"/>
      <c r="FE50" s="105"/>
    </row>
    <row r="51" spans="1:170" s="222" customFormat="1" ht="12.5" x14ac:dyDescent="0.25">
      <c r="A51" s="887" t="s">
        <v>7023</v>
      </c>
      <c r="B51" s="1753" t="s">
        <v>7024</v>
      </c>
      <c r="C51" s="1754">
        <v>1</v>
      </c>
      <c r="D51" s="1762">
        <v>0</v>
      </c>
      <c r="E51" s="1755">
        <v>8181.95</v>
      </c>
      <c r="F51" s="1755">
        <v>8421.2999999999993</v>
      </c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5"/>
      <c r="AP51" s="105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5"/>
      <c r="BB51" s="105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5"/>
      <c r="BN51" s="105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5"/>
      <c r="BZ51" s="105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105"/>
      <c r="CS51" s="105"/>
      <c r="CT51" s="105"/>
      <c r="CU51" s="105"/>
      <c r="CV51" s="105"/>
      <c r="CW51" s="105"/>
      <c r="CX51" s="105"/>
      <c r="CY51" s="105"/>
      <c r="CZ51" s="105"/>
      <c r="DA51" s="105"/>
      <c r="DB51" s="105"/>
      <c r="DC51" s="105"/>
      <c r="DD51" s="105"/>
      <c r="DE51" s="105"/>
      <c r="DF51" s="105"/>
      <c r="DG51" s="105"/>
      <c r="DH51" s="105"/>
      <c r="DI51" s="105"/>
      <c r="DJ51" s="105"/>
      <c r="DK51" s="105"/>
      <c r="DL51" s="105"/>
      <c r="DM51" s="105"/>
      <c r="DN51" s="105"/>
      <c r="DO51" s="105"/>
      <c r="DP51" s="105"/>
      <c r="DQ51" s="105"/>
      <c r="DR51" s="105"/>
      <c r="DS51" s="105"/>
      <c r="DT51" s="105"/>
      <c r="DU51" s="105"/>
      <c r="DV51" s="105"/>
      <c r="DW51" s="105"/>
      <c r="DX51" s="105"/>
      <c r="DY51" s="105"/>
      <c r="DZ51" s="105"/>
      <c r="EA51" s="105"/>
      <c r="EB51" s="105"/>
      <c r="EC51" s="105"/>
      <c r="ED51" s="105"/>
      <c r="EE51" s="105"/>
      <c r="EF51" s="105"/>
      <c r="EG51" s="105"/>
      <c r="EH51" s="105"/>
      <c r="EI51" s="105"/>
      <c r="EJ51" s="105"/>
      <c r="EK51" s="105"/>
      <c r="EL51" s="105"/>
      <c r="EM51" s="105"/>
      <c r="EN51" s="105"/>
      <c r="EO51" s="105"/>
      <c r="EP51" s="105"/>
      <c r="EQ51" s="105"/>
      <c r="ER51" s="105"/>
      <c r="ES51" s="105"/>
      <c r="ET51" s="105"/>
      <c r="EU51" s="105"/>
      <c r="EV51" s="105"/>
      <c r="EW51" s="105"/>
      <c r="EX51" s="105"/>
      <c r="EY51" s="105"/>
      <c r="EZ51" s="105"/>
      <c r="FA51" s="105"/>
      <c r="FB51" s="105"/>
      <c r="FC51" s="105"/>
      <c r="FD51" s="105"/>
      <c r="FE51" s="105"/>
    </row>
    <row r="52" spans="1:170" s="222" customFormat="1" ht="12.5" x14ac:dyDescent="0.25">
      <c r="A52" s="887" t="s">
        <v>7040</v>
      </c>
      <c r="B52" s="1753" t="s">
        <v>7041</v>
      </c>
      <c r="C52" s="1754">
        <v>3</v>
      </c>
      <c r="D52" s="1762">
        <v>0</v>
      </c>
      <c r="E52" s="1755">
        <v>5563.45</v>
      </c>
      <c r="F52" s="1755">
        <v>5563.45</v>
      </c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5"/>
      <c r="AP52" s="105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5"/>
      <c r="BB52" s="105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5"/>
      <c r="BN52" s="105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5"/>
      <c r="BZ52" s="105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105"/>
      <c r="CS52" s="105"/>
      <c r="CT52" s="105"/>
      <c r="CU52" s="105"/>
      <c r="CV52" s="105"/>
      <c r="CW52" s="105"/>
      <c r="CX52" s="105"/>
      <c r="CY52" s="105"/>
      <c r="CZ52" s="105"/>
      <c r="DA52" s="105"/>
      <c r="DB52" s="105"/>
      <c r="DC52" s="105"/>
      <c r="DD52" s="105"/>
      <c r="DE52" s="105"/>
      <c r="DF52" s="105"/>
      <c r="DG52" s="105"/>
      <c r="DH52" s="105"/>
      <c r="DI52" s="105"/>
      <c r="DJ52" s="105"/>
      <c r="DK52" s="105"/>
      <c r="DL52" s="105"/>
      <c r="DM52" s="105"/>
      <c r="DN52" s="105"/>
      <c r="DO52" s="105"/>
      <c r="DP52" s="105"/>
      <c r="DQ52" s="105"/>
      <c r="DR52" s="105"/>
      <c r="DS52" s="105"/>
      <c r="DT52" s="105"/>
      <c r="DU52" s="105"/>
      <c r="DV52" s="105"/>
      <c r="DW52" s="105"/>
      <c r="DX52" s="105"/>
      <c r="DY52" s="105"/>
      <c r="DZ52" s="105"/>
      <c r="EA52" s="105"/>
      <c r="EB52" s="105"/>
      <c r="EC52" s="105"/>
      <c r="ED52" s="105"/>
      <c r="EE52" s="105"/>
      <c r="EF52" s="105"/>
      <c r="EG52" s="105"/>
      <c r="EH52" s="105"/>
      <c r="EI52" s="105"/>
      <c r="EJ52" s="105"/>
      <c r="EK52" s="105"/>
      <c r="EL52" s="105"/>
      <c r="EM52" s="105"/>
      <c r="EN52" s="105"/>
      <c r="EO52" s="105"/>
      <c r="EP52" s="105"/>
      <c r="EQ52" s="105"/>
      <c r="ER52" s="105"/>
      <c r="ES52" s="105"/>
      <c r="ET52" s="105"/>
      <c r="EU52" s="105"/>
      <c r="EV52" s="105"/>
      <c r="EW52" s="105"/>
      <c r="EX52" s="105"/>
      <c r="EY52" s="105"/>
      <c r="EZ52" s="105"/>
      <c r="FA52" s="105"/>
      <c r="FB52" s="105"/>
      <c r="FC52" s="105"/>
      <c r="FD52" s="105"/>
      <c r="FE52" s="105"/>
    </row>
    <row r="53" spans="1:170" s="1748" customFormat="1" ht="15" customHeight="1" x14ac:dyDescent="0.25">
      <c r="A53" s="1756" t="s">
        <v>533</v>
      </c>
      <c r="B53" s="455" t="s">
        <v>4245</v>
      </c>
      <c r="C53" s="485">
        <f>SUM(C50:C52)</f>
        <v>4</v>
      </c>
      <c r="D53" s="486">
        <f>SUM(D50:D52)</f>
        <v>3000</v>
      </c>
      <c r="E53" s="1757" t="s">
        <v>533</v>
      </c>
      <c r="F53" s="1757" t="s">
        <v>533</v>
      </c>
    </row>
    <row r="54" spans="1:170" x14ac:dyDescent="0.3">
      <c r="A54" s="878"/>
      <c r="B54" s="879"/>
      <c r="C54" s="1758"/>
      <c r="D54" s="1758"/>
      <c r="E54" s="1759"/>
      <c r="F54" s="1759"/>
      <c r="FF54" s="116"/>
      <c r="FG54" s="116"/>
      <c r="FH54" s="116"/>
      <c r="FI54" s="116"/>
    </row>
    <row r="55" spans="1:170" s="1748" customFormat="1" ht="13.5" customHeight="1" x14ac:dyDescent="0.25">
      <c r="A55" s="730" t="s">
        <v>4172</v>
      </c>
      <c r="B55" s="730"/>
      <c r="C55" s="1765"/>
      <c r="D55" s="1765"/>
      <c r="E55" s="1765"/>
      <c r="F55" s="1765"/>
    </row>
    <row r="56" spans="1:170" s="222" customFormat="1" ht="12.5" x14ac:dyDescent="0.25">
      <c r="A56" s="887" t="s">
        <v>4242</v>
      </c>
      <c r="B56" s="1753" t="s">
        <v>4242</v>
      </c>
      <c r="C56" s="1754">
        <v>0</v>
      </c>
      <c r="D56" s="1762">
        <v>0</v>
      </c>
      <c r="E56" s="1755">
        <v>0</v>
      </c>
      <c r="F56" s="1755">
        <v>0</v>
      </c>
      <c r="G56" s="105"/>
      <c r="H56" s="105"/>
      <c r="I56" s="105"/>
      <c r="J56" s="105"/>
      <c r="K56" s="105"/>
      <c r="L56" s="105"/>
      <c r="M56" s="105"/>
      <c r="N56" s="105"/>
      <c r="O56" s="105"/>
      <c r="P56" s="105"/>
      <c r="Q56" s="105"/>
      <c r="R56" s="105"/>
      <c r="S56" s="105"/>
      <c r="T56" s="105"/>
      <c r="U56" s="105"/>
      <c r="V56" s="105"/>
      <c r="W56" s="105"/>
      <c r="X56" s="105"/>
      <c r="Y56" s="105"/>
      <c r="Z56" s="105"/>
      <c r="AA56" s="105"/>
      <c r="AB56" s="105"/>
      <c r="AC56" s="105"/>
      <c r="AD56" s="105"/>
      <c r="AE56" s="105"/>
      <c r="AF56" s="105"/>
      <c r="AG56" s="105"/>
      <c r="AH56" s="105"/>
      <c r="AI56" s="105"/>
      <c r="AJ56" s="105"/>
      <c r="AK56" s="105"/>
      <c r="AL56" s="105"/>
      <c r="AM56" s="105"/>
      <c r="AN56" s="105"/>
      <c r="AO56" s="105"/>
      <c r="AP56" s="105"/>
      <c r="AQ56" s="105"/>
      <c r="AR56" s="105"/>
      <c r="AS56" s="105"/>
      <c r="AT56" s="105"/>
      <c r="AU56" s="105"/>
      <c r="AV56" s="105"/>
      <c r="AW56" s="105"/>
      <c r="AX56" s="105"/>
      <c r="AY56" s="105"/>
      <c r="AZ56" s="105"/>
      <c r="BA56" s="105"/>
      <c r="BB56" s="105"/>
      <c r="BC56" s="105"/>
      <c r="BD56" s="105"/>
      <c r="BE56" s="105"/>
      <c r="BF56" s="105"/>
      <c r="BG56" s="105"/>
      <c r="BH56" s="105"/>
      <c r="BI56" s="105"/>
      <c r="BJ56" s="105"/>
      <c r="BK56" s="105"/>
      <c r="BL56" s="105"/>
      <c r="BM56" s="105"/>
      <c r="BN56" s="105"/>
      <c r="BO56" s="105"/>
      <c r="BP56" s="105"/>
      <c r="BQ56" s="105"/>
      <c r="BR56" s="105"/>
      <c r="BS56" s="105"/>
      <c r="BT56" s="105"/>
      <c r="BU56" s="105"/>
      <c r="BV56" s="105"/>
      <c r="BW56" s="105"/>
      <c r="BX56" s="105"/>
      <c r="BY56" s="105"/>
      <c r="BZ56" s="105"/>
      <c r="CA56" s="105"/>
      <c r="CB56" s="105"/>
      <c r="CC56" s="105"/>
      <c r="CD56" s="105"/>
      <c r="CE56" s="105"/>
      <c r="CF56" s="105"/>
      <c r="CG56" s="105"/>
      <c r="CH56" s="105"/>
      <c r="CI56" s="105"/>
      <c r="CJ56" s="105"/>
      <c r="CK56" s="105"/>
      <c r="CL56" s="105"/>
      <c r="CM56" s="105"/>
      <c r="CN56" s="105"/>
      <c r="CO56" s="105"/>
      <c r="CP56" s="105"/>
      <c r="CQ56" s="105"/>
      <c r="CR56" s="105"/>
      <c r="CS56" s="105"/>
      <c r="CT56" s="105"/>
      <c r="CU56" s="105"/>
      <c r="CV56" s="105"/>
      <c r="CW56" s="105"/>
      <c r="CX56" s="105"/>
      <c r="CY56" s="105"/>
      <c r="CZ56" s="105"/>
      <c r="DA56" s="105"/>
      <c r="DB56" s="105"/>
      <c r="DC56" s="105"/>
      <c r="DD56" s="105"/>
      <c r="DE56" s="105"/>
      <c r="DF56" s="105"/>
      <c r="DG56" s="105"/>
      <c r="DH56" s="105"/>
      <c r="DI56" s="105"/>
      <c r="DJ56" s="105"/>
      <c r="DK56" s="105"/>
      <c r="DL56" s="105"/>
      <c r="DM56" s="105"/>
      <c r="DN56" s="105"/>
      <c r="DO56" s="105"/>
      <c r="DP56" s="105"/>
      <c r="DQ56" s="105"/>
      <c r="DR56" s="105"/>
      <c r="DS56" s="105"/>
      <c r="DT56" s="105"/>
      <c r="DU56" s="105"/>
      <c r="DV56" s="105"/>
      <c r="DW56" s="105"/>
      <c r="DX56" s="105"/>
      <c r="DY56" s="105"/>
      <c r="DZ56" s="105"/>
      <c r="EA56" s="105"/>
      <c r="EB56" s="105"/>
      <c r="EC56" s="105"/>
      <c r="ED56" s="105"/>
      <c r="EE56" s="105"/>
      <c r="EF56" s="105"/>
      <c r="EG56" s="105"/>
      <c r="EH56" s="105"/>
      <c r="EI56" s="105"/>
      <c r="EJ56" s="105"/>
      <c r="EK56" s="105"/>
      <c r="EL56" s="105"/>
      <c r="EM56" s="105"/>
      <c r="EN56" s="105"/>
      <c r="EO56" s="105"/>
      <c r="EP56" s="105"/>
      <c r="EQ56" s="105"/>
      <c r="ER56" s="105"/>
      <c r="ES56" s="105"/>
      <c r="ET56" s="105"/>
      <c r="EU56" s="105"/>
      <c r="EV56" s="105"/>
      <c r="EW56" s="105"/>
      <c r="EX56" s="105"/>
      <c r="EY56" s="105"/>
      <c r="EZ56" s="105"/>
      <c r="FA56" s="105"/>
      <c r="FB56" s="105"/>
      <c r="FC56" s="105"/>
      <c r="FD56" s="105"/>
      <c r="FE56" s="105"/>
      <c r="FF56" s="105"/>
      <c r="FG56" s="105"/>
      <c r="FH56" s="105"/>
      <c r="FI56" s="105"/>
      <c r="FJ56" s="105"/>
      <c r="FK56" s="105"/>
      <c r="FL56" s="105"/>
      <c r="FM56" s="105"/>
      <c r="FN56" s="105"/>
    </row>
    <row r="57" spans="1:170" s="1748" customFormat="1" ht="13.5" customHeight="1" x14ac:dyDescent="0.25">
      <c r="A57" s="1766" t="s">
        <v>533</v>
      </c>
      <c r="B57" s="455" t="s">
        <v>4246</v>
      </c>
      <c r="C57" s="485">
        <v>0</v>
      </c>
      <c r="D57" s="486">
        <v>0</v>
      </c>
      <c r="E57" s="1757" t="s">
        <v>533</v>
      </c>
      <c r="F57" s="1757" t="s">
        <v>533</v>
      </c>
    </row>
    <row r="58" spans="1:170" x14ac:dyDescent="0.3">
      <c r="FF58" s="116"/>
      <c r="FG58" s="116"/>
      <c r="FH58" s="116"/>
      <c r="FI58" s="116"/>
    </row>
    <row r="59" spans="1:170" x14ac:dyDescent="0.3">
      <c r="A59" s="385" t="s">
        <v>6702</v>
      </c>
      <c r="FF59" s="116"/>
      <c r="FG59" s="116"/>
      <c r="FH59" s="116"/>
      <c r="FI59" s="116"/>
    </row>
  </sheetData>
  <mergeCells count="8202">
    <mergeCell ref="A49:B49"/>
    <mergeCell ref="A55:B55"/>
    <mergeCell ref="A10:B10"/>
    <mergeCell ref="A11:B11"/>
    <mergeCell ref="E11:F11"/>
    <mergeCell ref="A19:B19"/>
    <mergeCell ref="A41:B41"/>
    <mergeCell ref="A48:B48"/>
    <mergeCell ref="A6:F6"/>
    <mergeCell ref="A8:A9"/>
    <mergeCell ref="B8:B9"/>
    <mergeCell ref="C8:C9"/>
    <mergeCell ref="D8:D9"/>
    <mergeCell ref="E8:F8"/>
    <mergeCell ref="XDJ5:XDO5"/>
    <mergeCell ref="XDP5:XDU5"/>
    <mergeCell ref="XDV5:XEA5"/>
    <mergeCell ref="XEB5:XEG5"/>
    <mergeCell ref="XEH5:XEM5"/>
    <mergeCell ref="XEN5:XEQ5"/>
    <mergeCell ref="XBZ5:XCE5"/>
    <mergeCell ref="XCF5:XCK5"/>
    <mergeCell ref="XCL5:XCQ5"/>
    <mergeCell ref="XCR5:XCW5"/>
    <mergeCell ref="XCX5:XDC5"/>
    <mergeCell ref="XDD5:XDI5"/>
    <mergeCell ref="XAP5:XAU5"/>
    <mergeCell ref="XAV5:XBA5"/>
    <mergeCell ref="XBB5:XBG5"/>
    <mergeCell ref="XBH5:XBM5"/>
    <mergeCell ref="XBN5:XBS5"/>
    <mergeCell ref="XBT5:XBY5"/>
    <mergeCell ref="WZF5:WZK5"/>
    <mergeCell ref="WZL5:WZQ5"/>
    <mergeCell ref="WZR5:WZW5"/>
    <mergeCell ref="WZX5:XAC5"/>
    <mergeCell ref="XAD5:XAI5"/>
    <mergeCell ref="XAJ5:XAO5"/>
    <mergeCell ref="WXV5:WYA5"/>
    <mergeCell ref="WYB5:WYG5"/>
    <mergeCell ref="WYH5:WYM5"/>
    <mergeCell ref="WYN5:WYS5"/>
    <mergeCell ref="WYT5:WYY5"/>
    <mergeCell ref="WYZ5:WZE5"/>
    <mergeCell ref="WWL5:WWQ5"/>
    <mergeCell ref="WWR5:WWW5"/>
    <mergeCell ref="WWX5:WXC5"/>
    <mergeCell ref="WXD5:WXI5"/>
    <mergeCell ref="WXJ5:WXO5"/>
    <mergeCell ref="WXP5:WXU5"/>
    <mergeCell ref="WVB5:WVG5"/>
    <mergeCell ref="WVH5:WVM5"/>
    <mergeCell ref="WVN5:WVS5"/>
    <mergeCell ref="WVT5:WVY5"/>
    <mergeCell ref="WVZ5:WWE5"/>
    <mergeCell ref="WWF5:WWK5"/>
    <mergeCell ref="WTR5:WTW5"/>
    <mergeCell ref="WTX5:WUC5"/>
    <mergeCell ref="WUD5:WUI5"/>
    <mergeCell ref="WUJ5:WUO5"/>
    <mergeCell ref="WUP5:WUU5"/>
    <mergeCell ref="WUV5:WVA5"/>
    <mergeCell ref="WSH5:WSM5"/>
    <mergeCell ref="WSN5:WSS5"/>
    <mergeCell ref="WST5:WSY5"/>
    <mergeCell ref="WSZ5:WTE5"/>
    <mergeCell ref="WTF5:WTK5"/>
    <mergeCell ref="WTL5:WTQ5"/>
    <mergeCell ref="WQX5:WRC5"/>
    <mergeCell ref="WRD5:WRI5"/>
    <mergeCell ref="WRJ5:WRO5"/>
    <mergeCell ref="WRP5:WRU5"/>
    <mergeCell ref="WRV5:WSA5"/>
    <mergeCell ref="WSB5:WSG5"/>
    <mergeCell ref="WPN5:WPS5"/>
    <mergeCell ref="WPT5:WPY5"/>
    <mergeCell ref="WPZ5:WQE5"/>
    <mergeCell ref="WQF5:WQK5"/>
    <mergeCell ref="WQL5:WQQ5"/>
    <mergeCell ref="WQR5:WQW5"/>
    <mergeCell ref="WOD5:WOI5"/>
    <mergeCell ref="WOJ5:WOO5"/>
    <mergeCell ref="WOP5:WOU5"/>
    <mergeCell ref="WOV5:WPA5"/>
    <mergeCell ref="WPB5:WPG5"/>
    <mergeCell ref="WPH5:WPM5"/>
    <mergeCell ref="WMT5:WMY5"/>
    <mergeCell ref="WMZ5:WNE5"/>
    <mergeCell ref="WNF5:WNK5"/>
    <mergeCell ref="WNL5:WNQ5"/>
    <mergeCell ref="WNR5:WNW5"/>
    <mergeCell ref="WNX5:WOC5"/>
    <mergeCell ref="WLJ5:WLO5"/>
    <mergeCell ref="WLP5:WLU5"/>
    <mergeCell ref="WLV5:WMA5"/>
    <mergeCell ref="WMB5:WMG5"/>
    <mergeCell ref="WMH5:WMM5"/>
    <mergeCell ref="WMN5:WMS5"/>
    <mergeCell ref="WJZ5:WKE5"/>
    <mergeCell ref="WKF5:WKK5"/>
    <mergeCell ref="WKL5:WKQ5"/>
    <mergeCell ref="WKR5:WKW5"/>
    <mergeCell ref="WKX5:WLC5"/>
    <mergeCell ref="WLD5:WLI5"/>
    <mergeCell ref="WIP5:WIU5"/>
    <mergeCell ref="WIV5:WJA5"/>
    <mergeCell ref="WJB5:WJG5"/>
    <mergeCell ref="WJH5:WJM5"/>
    <mergeCell ref="WJN5:WJS5"/>
    <mergeCell ref="WJT5:WJY5"/>
    <mergeCell ref="WHF5:WHK5"/>
    <mergeCell ref="WHL5:WHQ5"/>
    <mergeCell ref="WHR5:WHW5"/>
    <mergeCell ref="WHX5:WIC5"/>
    <mergeCell ref="WID5:WII5"/>
    <mergeCell ref="WIJ5:WIO5"/>
    <mergeCell ref="WFV5:WGA5"/>
    <mergeCell ref="WGB5:WGG5"/>
    <mergeCell ref="WGH5:WGM5"/>
    <mergeCell ref="WGN5:WGS5"/>
    <mergeCell ref="WGT5:WGY5"/>
    <mergeCell ref="WGZ5:WHE5"/>
    <mergeCell ref="WEL5:WEQ5"/>
    <mergeCell ref="WER5:WEW5"/>
    <mergeCell ref="WEX5:WFC5"/>
    <mergeCell ref="WFD5:WFI5"/>
    <mergeCell ref="WFJ5:WFO5"/>
    <mergeCell ref="WFP5:WFU5"/>
    <mergeCell ref="WDB5:WDG5"/>
    <mergeCell ref="WDH5:WDM5"/>
    <mergeCell ref="WDN5:WDS5"/>
    <mergeCell ref="WDT5:WDY5"/>
    <mergeCell ref="WDZ5:WEE5"/>
    <mergeCell ref="WEF5:WEK5"/>
    <mergeCell ref="WBR5:WBW5"/>
    <mergeCell ref="WBX5:WCC5"/>
    <mergeCell ref="WCD5:WCI5"/>
    <mergeCell ref="WCJ5:WCO5"/>
    <mergeCell ref="WCP5:WCU5"/>
    <mergeCell ref="WCV5:WDA5"/>
    <mergeCell ref="WAH5:WAM5"/>
    <mergeCell ref="WAN5:WAS5"/>
    <mergeCell ref="WAT5:WAY5"/>
    <mergeCell ref="WAZ5:WBE5"/>
    <mergeCell ref="WBF5:WBK5"/>
    <mergeCell ref="WBL5:WBQ5"/>
    <mergeCell ref="VYX5:VZC5"/>
    <mergeCell ref="VZD5:VZI5"/>
    <mergeCell ref="VZJ5:VZO5"/>
    <mergeCell ref="VZP5:VZU5"/>
    <mergeCell ref="VZV5:WAA5"/>
    <mergeCell ref="WAB5:WAG5"/>
    <mergeCell ref="VXN5:VXS5"/>
    <mergeCell ref="VXT5:VXY5"/>
    <mergeCell ref="VXZ5:VYE5"/>
    <mergeCell ref="VYF5:VYK5"/>
    <mergeCell ref="VYL5:VYQ5"/>
    <mergeCell ref="VYR5:VYW5"/>
    <mergeCell ref="VWD5:VWI5"/>
    <mergeCell ref="VWJ5:VWO5"/>
    <mergeCell ref="VWP5:VWU5"/>
    <mergeCell ref="VWV5:VXA5"/>
    <mergeCell ref="VXB5:VXG5"/>
    <mergeCell ref="VXH5:VXM5"/>
    <mergeCell ref="VUT5:VUY5"/>
    <mergeCell ref="VUZ5:VVE5"/>
    <mergeCell ref="VVF5:VVK5"/>
    <mergeCell ref="VVL5:VVQ5"/>
    <mergeCell ref="VVR5:VVW5"/>
    <mergeCell ref="VVX5:VWC5"/>
    <mergeCell ref="VTJ5:VTO5"/>
    <mergeCell ref="VTP5:VTU5"/>
    <mergeCell ref="VTV5:VUA5"/>
    <mergeCell ref="VUB5:VUG5"/>
    <mergeCell ref="VUH5:VUM5"/>
    <mergeCell ref="VUN5:VUS5"/>
    <mergeCell ref="VRZ5:VSE5"/>
    <mergeCell ref="VSF5:VSK5"/>
    <mergeCell ref="VSL5:VSQ5"/>
    <mergeCell ref="VSR5:VSW5"/>
    <mergeCell ref="VSX5:VTC5"/>
    <mergeCell ref="VTD5:VTI5"/>
    <mergeCell ref="VQP5:VQU5"/>
    <mergeCell ref="VQV5:VRA5"/>
    <mergeCell ref="VRB5:VRG5"/>
    <mergeCell ref="VRH5:VRM5"/>
    <mergeCell ref="VRN5:VRS5"/>
    <mergeCell ref="VRT5:VRY5"/>
    <mergeCell ref="VPF5:VPK5"/>
    <mergeCell ref="VPL5:VPQ5"/>
    <mergeCell ref="VPR5:VPW5"/>
    <mergeCell ref="VPX5:VQC5"/>
    <mergeCell ref="VQD5:VQI5"/>
    <mergeCell ref="VQJ5:VQO5"/>
    <mergeCell ref="VNV5:VOA5"/>
    <mergeCell ref="VOB5:VOG5"/>
    <mergeCell ref="VOH5:VOM5"/>
    <mergeCell ref="VON5:VOS5"/>
    <mergeCell ref="VOT5:VOY5"/>
    <mergeCell ref="VOZ5:VPE5"/>
    <mergeCell ref="VML5:VMQ5"/>
    <mergeCell ref="VMR5:VMW5"/>
    <mergeCell ref="VMX5:VNC5"/>
    <mergeCell ref="VND5:VNI5"/>
    <mergeCell ref="VNJ5:VNO5"/>
    <mergeCell ref="VNP5:VNU5"/>
    <mergeCell ref="VLB5:VLG5"/>
    <mergeCell ref="VLH5:VLM5"/>
    <mergeCell ref="VLN5:VLS5"/>
    <mergeCell ref="VLT5:VLY5"/>
    <mergeCell ref="VLZ5:VME5"/>
    <mergeCell ref="VMF5:VMK5"/>
    <mergeCell ref="VJR5:VJW5"/>
    <mergeCell ref="VJX5:VKC5"/>
    <mergeCell ref="VKD5:VKI5"/>
    <mergeCell ref="VKJ5:VKO5"/>
    <mergeCell ref="VKP5:VKU5"/>
    <mergeCell ref="VKV5:VLA5"/>
    <mergeCell ref="VIH5:VIM5"/>
    <mergeCell ref="VIN5:VIS5"/>
    <mergeCell ref="VIT5:VIY5"/>
    <mergeCell ref="VIZ5:VJE5"/>
    <mergeCell ref="VJF5:VJK5"/>
    <mergeCell ref="VJL5:VJQ5"/>
    <mergeCell ref="VGX5:VHC5"/>
    <mergeCell ref="VHD5:VHI5"/>
    <mergeCell ref="VHJ5:VHO5"/>
    <mergeCell ref="VHP5:VHU5"/>
    <mergeCell ref="VHV5:VIA5"/>
    <mergeCell ref="VIB5:VIG5"/>
    <mergeCell ref="VFN5:VFS5"/>
    <mergeCell ref="VFT5:VFY5"/>
    <mergeCell ref="VFZ5:VGE5"/>
    <mergeCell ref="VGF5:VGK5"/>
    <mergeCell ref="VGL5:VGQ5"/>
    <mergeCell ref="VGR5:VGW5"/>
    <mergeCell ref="VED5:VEI5"/>
    <mergeCell ref="VEJ5:VEO5"/>
    <mergeCell ref="VEP5:VEU5"/>
    <mergeCell ref="VEV5:VFA5"/>
    <mergeCell ref="VFB5:VFG5"/>
    <mergeCell ref="VFH5:VFM5"/>
    <mergeCell ref="VCT5:VCY5"/>
    <mergeCell ref="VCZ5:VDE5"/>
    <mergeCell ref="VDF5:VDK5"/>
    <mergeCell ref="VDL5:VDQ5"/>
    <mergeCell ref="VDR5:VDW5"/>
    <mergeCell ref="VDX5:VEC5"/>
    <mergeCell ref="VBJ5:VBO5"/>
    <mergeCell ref="VBP5:VBU5"/>
    <mergeCell ref="VBV5:VCA5"/>
    <mergeCell ref="VCB5:VCG5"/>
    <mergeCell ref="VCH5:VCM5"/>
    <mergeCell ref="VCN5:VCS5"/>
    <mergeCell ref="UZZ5:VAE5"/>
    <mergeCell ref="VAF5:VAK5"/>
    <mergeCell ref="VAL5:VAQ5"/>
    <mergeCell ref="VAR5:VAW5"/>
    <mergeCell ref="VAX5:VBC5"/>
    <mergeCell ref="VBD5:VBI5"/>
    <mergeCell ref="UYP5:UYU5"/>
    <mergeCell ref="UYV5:UZA5"/>
    <mergeCell ref="UZB5:UZG5"/>
    <mergeCell ref="UZH5:UZM5"/>
    <mergeCell ref="UZN5:UZS5"/>
    <mergeCell ref="UZT5:UZY5"/>
    <mergeCell ref="UXF5:UXK5"/>
    <mergeCell ref="UXL5:UXQ5"/>
    <mergeCell ref="UXR5:UXW5"/>
    <mergeCell ref="UXX5:UYC5"/>
    <mergeCell ref="UYD5:UYI5"/>
    <mergeCell ref="UYJ5:UYO5"/>
    <mergeCell ref="UVV5:UWA5"/>
    <mergeCell ref="UWB5:UWG5"/>
    <mergeCell ref="UWH5:UWM5"/>
    <mergeCell ref="UWN5:UWS5"/>
    <mergeCell ref="UWT5:UWY5"/>
    <mergeCell ref="UWZ5:UXE5"/>
    <mergeCell ref="UUL5:UUQ5"/>
    <mergeCell ref="UUR5:UUW5"/>
    <mergeCell ref="UUX5:UVC5"/>
    <mergeCell ref="UVD5:UVI5"/>
    <mergeCell ref="UVJ5:UVO5"/>
    <mergeCell ref="UVP5:UVU5"/>
    <mergeCell ref="UTB5:UTG5"/>
    <mergeCell ref="UTH5:UTM5"/>
    <mergeCell ref="UTN5:UTS5"/>
    <mergeCell ref="UTT5:UTY5"/>
    <mergeCell ref="UTZ5:UUE5"/>
    <mergeCell ref="UUF5:UUK5"/>
    <mergeCell ref="URR5:URW5"/>
    <mergeCell ref="URX5:USC5"/>
    <mergeCell ref="USD5:USI5"/>
    <mergeCell ref="USJ5:USO5"/>
    <mergeCell ref="USP5:USU5"/>
    <mergeCell ref="USV5:UTA5"/>
    <mergeCell ref="UQH5:UQM5"/>
    <mergeCell ref="UQN5:UQS5"/>
    <mergeCell ref="UQT5:UQY5"/>
    <mergeCell ref="UQZ5:URE5"/>
    <mergeCell ref="URF5:URK5"/>
    <mergeCell ref="URL5:URQ5"/>
    <mergeCell ref="UOX5:UPC5"/>
    <mergeCell ref="UPD5:UPI5"/>
    <mergeCell ref="UPJ5:UPO5"/>
    <mergeCell ref="UPP5:UPU5"/>
    <mergeCell ref="UPV5:UQA5"/>
    <mergeCell ref="UQB5:UQG5"/>
    <mergeCell ref="UNN5:UNS5"/>
    <mergeCell ref="UNT5:UNY5"/>
    <mergeCell ref="UNZ5:UOE5"/>
    <mergeCell ref="UOF5:UOK5"/>
    <mergeCell ref="UOL5:UOQ5"/>
    <mergeCell ref="UOR5:UOW5"/>
    <mergeCell ref="UMD5:UMI5"/>
    <mergeCell ref="UMJ5:UMO5"/>
    <mergeCell ref="UMP5:UMU5"/>
    <mergeCell ref="UMV5:UNA5"/>
    <mergeCell ref="UNB5:UNG5"/>
    <mergeCell ref="UNH5:UNM5"/>
    <mergeCell ref="UKT5:UKY5"/>
    <mergeCell ref="UKZ5:ULE5"/>
    <mergeCell ref="ULF5:ULK5"/>
    <mergeCell ref="ULL5:ULQ5"/>
    <mergeCell ref="ULR5:ULW5"/>
    <mergeCell ref="ULX5:UMC5"/>
    <mergeCell ref="UJJ5:UJO5"/>
    <mergeCell ref="UJP5:UJU5"/>
    <mergeCell ref="UJV5:UKA5"/>
    <mergeCell ref="UKB5:UKG5"/>
    <mergeCell ref="UKH5:UKM5"/>
    <mergeCell ref="UKN5:UKS5"/>
    <mergeCell ref="UHZ5:UIE5"/>
    <mergeCell ref="UIF5:UIK5"/>
    <mergeCell ref="UIL5:UIQ5"/>
    <mergeCell ref="UIR5:UIW5"/>
    <mergeCell ref="UIX5:UJC5"/>
    <mergeCell ref="UJD5:UJI5"/>
    <mergeCell ref="UGP5:UGU5"/>
    <mergeCell ref="UGV5:UHA5"/>
    <mergeCell ref="UHB5:UHG5"/>
    <mergeCell ref="UHH5:UHM5"/>
    <mergeCell ref="UHN5:UHS5"/>
    <mergeCell ref="UHT5:UHY5"/>
    <mergeCell ref="UFF5:UFK5"/>
    <mergeCell ref="UFL5:UFQ5"/>
    <mergeCell ref="UFR5:UFW5"/>
    <mergeCell ref="UFX5:UGC5"/>
    <mergeCell ref="UGD5:UGI5"/>
    <mergeCell ref="UGJ5:UGO5"/>
    <mergeCell ref="UDV5:UEA5"/>
    <mergeCell ref="UEB5:UEG5"/>
    <mergeCell ref="UEH5:UEM5"/>
    <mergeCell ref="UEN5:UES5"/>
    <mergeCell ref="UET5:UEY5"/>
    <mergeCell ref="UEZ5:UFE5"/>
    <mergeCell ref="UCL5:UCQ5"/>
    <mergeCell ref="UCR5:UCW5"/>
    <mergeCell ref="UCX5:UDC5"/>
    <mergeCell ref="UDD5:UDI5"/>
    <mergeCell ref="UDJ5:UDO5"/>
    <mergeCell ref="UDP5:UDU5"/>
    <mergeCell ref="UBB5:UBG5"/>
    <mergeCell ref="UBH5:UBM5"/>
    <mergeCell ref="UBN5:UBS5"/>
    <mergeCell ref="UBT5:UBY5"/>
    <mergeCell ref="UBZ5:UCE5"/>
    <mergeCell ref="UCF5:UCK5"/>
    <mergeCell ref="TZR5:TZW5"/>
    <mergeCell ref="TZX5:UAC5"/>
    <mergeCell ref="UAD5:UAI5"/>
    <mergeCell ref="UAJ5:UAO5"/>
    <mergeCell ref="UAP5:UAU5"/>
    <mergeCell ref="UAV5:UBA5"/>
    <mergeCell ref="TYH5:TYM5"/>
    <mergeCell ref="TYN5:TYS5"/>
    <mergeCell ref="TYT5:TYY5"/>
    <mergeCell ref="TYZ5:TZE5"/>
    <mergeCell ref="TZF5:TZK5"/>
    <mergeCell ref="TZL5:TZQ5"/>
    <mergeCell ref="TWX5:TXC5"/>
    <mergeCell ref="TXD5:TXI5"/>
    <mergeCell ref="TXJ5:TXO5"/>
    <mergeCell ref="TXP5:TXU5"/>
    <mergeCell ref="TXV5:TYA5"/>
    <mergeCell ref="TYB5:TYG5"/>
    <mergeCell ref="TVN5:TVS5"/>
    <mergeCell ref="TVT5:TVY5"/>
    <mergeCell ref="TVZ5:TWE5"/>
    <mergeCell ref="TWF5:TWK5"/>
    <mergeCell ref="TWL5:TWQ5"/>
    <mergeCell ref="TWR5:TWW5"/>
    <mergeCell ref="TUD5:TUI5"/>
    <mergeCell ref="TUJ5:TUO5"/>
    <mergeCell ref="TUP5:TUU5"/>
    <mergeCell ref="TUV5:TVA5"/>
    <mergeCell ref="TVB5:TVG5"/>
    <mergeCell ref="TVH5:TVM5"/>
    <mergeCell ref="TST5:TSY5"/>
    <mergeCell ref="TSZ5:TTE5"/>
    <mergeCell ref="TTF5:TTK5"/>
    <mergeCell ref="TTL5:TTQ5"/>
    <mergeCell ref="TTR5:TTW5"/>
    <mergeCell ref="TTX5:TUC5"/>
    <mergeCell ref="TRJ5:TRO5"/>
    <mergeCell ref="TRP5:TRU5"/>
    <mergeCell ref="TRV5:TSA5"/>
    <mergeCell ref="TSB5:TSG5"/>
    <mergeCell ref="TSH5:TSM5"/>
    <mergeCell ref="TSN5:TSS5"/>
    <mergeCell ref="TPZ5:TQE5"/>
    <mergeCell ref="TQF5:TQK5"/>
    <mergeCell ref="TQL5:TQQ5"/>
    <mergeCell ref="TQR5:TQW5"/>
    <mergeCell ref="TQX5:TRC5"/>
    <mergeCell ref="TRD5:TRI5"/>
    <mergeCell ref="TOP5:TOU5"/>
    <mergeCell ref="TOV5:TPA5"/>
    <mergeCell ref="TPB5:TPG5"/>
    <mergeCell ref="TPH5:TPM5"/>
    <mergeCell ref="TPN5:TPS5"/>
    <mergeCell ref="TPT5:TPY5"/>
    <mergeCell ref="TNF5:TNK5"/>
    <mergeCell ref="TNL5:TNQ5"/>
    <mergeCell ref="TNR5:TNW5"/>
    <mergeCell ref="TNX5:TOC5"/>
    <mergeCell ref="TOD5:TOI5"/>
    <mergeCell ref="TOJ5:TOO5"/>
    <mergeCell ref="TLV5:TMA5"/>
    <mergeCell ref="TMB5:TMG5"/>
    <mergeCell ref="TMH5:TMM5"/>
    <mergeCell ref="TMN5:TMS5"/>
    <mergeCell ref="TMT5:TMY5"/>
    <mergeCell ref="TMZ5:TNE5"/>
    <mergeCell ref="TKL5:TKQ5"/>
    <mergeCell ref="TKR5:TKW5"/>
    <mergeCell ref="TKX5:TLC5"/>
    <mergeCell ref="TLD5:TLI5"/>
    <mergeCell ref="TLJ5:TLO5"/>
    <mergeCell ref="TLP5:TLU5"/>
    <mergeCell ref="TJB5:TJG5"/>
    <mergeCell ref="TJH5:TJM5"/>
    <mergeCell ref="TJN5:TJS5"/>
    <mergeCell ref="TJT5:TJY5"/>
    <mergeCell ref="TJZ5:TKE5"/>
    <mergeCell ref="TKF5:TKK5"/>
    <mergeCell ref="THR5:THW5"/>
    <mergeCell ref="THX5:TIC5"/>
    <mergeCell ref="TID5:TII5"/>
    <mergeCell ref="TIJ5:TIO5"/>
    <mergeCell ref="TIP5:TIU5"/>
    <mergeCell ref="TIV5:TJA5"/>
    <mergeCell ref="TGH5:TGM5"/>
    <mergeCell ref="TGN5:TGS5"/>
    <mergeCell ref="TGT5:TGY5"/>
    <mergeCell ref="TGZ5:THE5"/>
    <mergeCell ref="THF5:THK5"/>
    <mergeCell ref="THL5:THQ5"/>
    <mergeCell ref="TEX5:TFC5"/>
    <mergeCell ref="TFD5:TFI5"/>
    <mergeCell ref="TFJ5:TFO5"/>
    <mergeCell ref="TFP5:TFU5"/>
    <mergeCell ref="TFV5:TGA5"/>
    <mergeCell ref="TGB5:TGG5"/>
    <mergeCell ref="TDN5:TDS5"/>
    <mergeCell ref="TDT5:TDY5"/>
    <mergeCell ref="TDZ5:TEE5"/>
    <mergeCell ref="TEF5:TEK5"/>
    <mergeCell ref="TEL5:TEQ5"/>
    <mergeCell ref="TER5:TEW5"/>
    <mergeCell ref="TCD5:TCI5"/>
    <mergeCell ref="TCJ5:TCO5"/>
    <mergeCell ref="TCP5:TCU5"/>
    <mergeCell ref="TCV5:TDA5"/>
    <mergeCell ref="TDB5:TDG5"/>
    <mergeCell ref="TDH5:TDM5"/>
    <mergeCell ref="TAT5:TAY5"/>
    <mergeCell ref="TAZ5:TBE5"/>
    <mergeCell ref="TBF5:TBK5"/>
    <mergeCell ref="TBL5:TBQ5"/>
    <mergeCell ref="TBR5:TBW5"/>
    <mergeCell ref="TBX5:TCC5"/>
    <mergeCell ref="SZJ5:SZO5"/>
    <mergeCell ref="SZP5:SZU5"/>
    <mergeCell ref="SZV5:TAA5"/>
    <mergeCell ref="TAB5:TAG5"/>
    <mergeCell ref="TAH5:TAM5"/>
    <mergeCell ref="TAN5:TAS5"/>
    <mergeCell ref="SXZ5:SYE5"/>
    <mergeCell ref="SYF5:SYK5"/>
    <mergeCell ref="SYL5:SYQ5"/>
    <mergeCell ref="SYR5:SYW5"/>
    <mergeCell ref="SYX5:SZC5"/>
    <mergeCell ref="SZD5:SZI5"/>
    <mergeCell ref="SWP5:SWU5"/>
    <mergeCell ref="SWV5:SXA5"/>
    <mergeCell ref="SXB5:SXG5"/>
    <mergeCell ref="SXH5:SXM5"/>
    <mergeCell ref="SXN5:SXS5"/>
    <mergeCell ref="SXT5:SXY5"/>
    <mergeCell ref="SVF5:SVK5"/>
    <mergeCell ref="SVL5:SVQ5"/>
    <mergeCell ref="SVR5:SVW5"/>
    <mergeCell ref="SVX5:SWC5"/>
    <mergeCell ref="SWD5:SWI5"/>
    <mergeCell ref="SWJ5:SWO5"/>
    <mergeCell ref="STV5:SUA5"/>
    <mergeCell ref="SUB5:SUG5"/>
    <mergeCell ref="SUH5:SUM5"/>
    <mergeCell ref="SUN5:SUS5"/>
    <mergeCell ref="SUT5:SUY5"/>
    <mergeCell ref="SUZ5:SVE5"/>
    <mergeCell ref="SSL5:SSQ5"/>
    <mergeCell ref="SSR5:SSW5"/>
    <mergeCell ref="SSX5:STC5"/>
    <mergeCell ref="STD5:STI5"/>
    <mergeCell ref="STJ5:STO5"/>
    <mergeCell ref="STP5:STU5"/>
    <mergeCell ref="SRB5:SRG5"/>
    <mergeCell ref="SRH5:SRM5"/>
    <mergeCell ref="SRN5:SRS5"/>
    <mergeCell ref="SRT5:SRY5"/>
    <mergeCell ref="SRZ5:SSE5"/>
    <mergeCell ref="SSF5:SSK5"/>
    <mergeCell ref="SPR5:SPW5"/>
    <mergeCell ref="SPX5:SQC5"/>
    <mergeCell ref="SQD5:SQI5"/>
    <mergeCell ref="SQJ5:SQO5"/>
    <mergeCell ref="SQP5:SQU5"/>
    <mergeCell ref="SQV5:SRA5"/>
    <mergeCell ref="SOH5:SOM5"/>
    <mergeCell ref="SON5:SOS5"/>
    <mergeCell ref="SOT5:SOY5"/>
    <mergeCell ref="SOZ5:SPE5"/>
    <mergeCell ref="SPF5:SPK5"/>
    <mergeCell ref="SPL5:SPQ5"/>
    <mergeCell ref="SMX5:SNC5"/>
    <mergeCell ref="SND5:SNI5"/>
    <mergeCell ref="SNJ5:SNO5"/>
    <mergeCell ref="SNP5:SNU5"/>
    <mergeCell ref="SNV5:SOA5"/>
    <mergeCell ref="SOB5:SOG5"/>
    <mergeCell ref="SLN5:SLS5"/>
    <mergeCell ref="SLT5:SLY5"/>
    <mergeCell ref="SLZ5:SME5"/>
    <mergeCell ref="SMF5:SMK5"/>
    <mergeCell ref="SML5:SMQ5"/>
    <mergeCell ref="SMR5:SMW5"/>
    <mergeCell ref="SKD5:SKI5"/>
    <mergeCell ref="SKJ5:SKO5"/>
    <mergeCell ref="SKP5:SKU5"/>
    <mergeCell ref="SKV5:SLA5"/>
    <mergeCell ref="SLB5:SLG5"/>
    <mergeCell ref="SLH5:SLM5"/>
    <mergeCell ref="SIT5:SIY5"/>
    <mergeCell ref="SIZ5:SJE5"/>
    <mergeCell ref="SJF5:SJK5"/>
    <mergeCell ref="SJL5:SJQ5"/>
    <mergeCell ref="SJR5:SJW5"/>
    <mergeCell ref="SJX5:SKC5"/>
    <mergeCell ref="SHJ5:SHO5"/>
    <mergeCell ref="SHP5:SHU5"/>
    <mergeCell ref="SHV5:SIA5"/>
    <mergeCell ref="SIB5:SIG5"/>
    <mergeCell ref="SIH5:SIM5"/>
    <mergeCell ref="SIN5:SIS5"/>
    <mergeCell ref="SFZ5:SGE5"/>
    <mergeCell ref="SGF5:SGK5"/>
    <mergeCell ref="SGL5:SGQ5"/>
    <mergeCell ref="SGR5:SGW5"/>
    <mergeCell ref="SGX5:SHC5"/>
    <mergeCell ref="SHD5:SHI5"/>
    <mergeCell ref="SEP5:SEU5"/>
    <mergeCell ref="SEV5:SFA5"/>
    <mergeCell ref="SFB5:SFG5"/>
    <mergeCell ref="SFH5:SFM5"/>
    <mergeCell ref="SFN5:SFS5"/>
    <mergeCell ref="SFT5:SFY5"/>
    <mergeCell ref="SDF5:SDK5"/>
    <mergeCell ref="SDL5:SDQ5"/>
    <mergeCell ref="SDR5:SDW5"/>
    <mergeCell ref="SDX5:SEC5"/>
    <mergeCell ref="SED5:SEI5"/>
    <mergeCell ref="SEJ5:SEO5"/>
    <mergeCell ref="SBV5:SCA5"/>
    <mergeCell ref="SCB5:SCG5"/>
    <mergeCell ref="SCH5:SCM5"/>
    <mergeCell ref="SCN5:SCS5"/>
    <mergeCell ref="SCT5:SCY5"/>
    <mergeCell ref="SCZ5:SDE5"/>
    <mergeCell ref="SAL5:SAQ5"/>
    <mergeCell ref="SAR5:SAW5"/>
    <mergeCell ref="SAX5:SBC5"/>
    <mergeCell ref="SBD5:SBI5"/>
    <mergeCell ref="SBJ5:SBO5"/>
    <mergeCell ref="SBP5:SBU5"/>
    <mergeCell ref="RZB5:RZG5"/>
    <mergeCell ref="RZH5:RZM5"/>
    <mergeCell ref="RZN5:RZS5"/>
    <mergeCell ref="RZT5:RZY5"/>
    <mergeCell ref="RZZ5:SAE5"/>
    <mergeCell ref="SAF5:SAK5"/>
    <mergeCell ref="RXR5:RXW5"/>
    <mergeCell ref="RXX5:RYC5"/>
    <mergeCell ref="RYD5:RYI5"/>
    <mergeCell ref="RYJ5:RYO5"/>
    <mergeCell ref="RYP5:RYU5"/>
    <mergeCell ref="RYV5:RZA5"/>
    <mergeCell ref="RWH5:RWM5"/>
    <mergeCell ref="RWN5:RWS5"/>
    <mergeCell ref="RWT5:RWY5"/>
    <mergeCell ref="RWZ5:RXE5"/>
    <mergeCell ref="RXF5:RXK5"/>
    <mergeCell ref="RXL5:RXQ5"/>
    <mergeCell ref="RUX5:RVC5"/>
    <mergeCell ref="RVD5:RVI5"/>
    <mergeCell ref="RVJ5:RVO5"/>
    <mergeCell ref="RVP5:RVU5"/>
    <mergeCell ref="RVV5:RWA5"/>
    <mergeCell ref="RWB5:RWG5"/>
    <mergeCell ref="RTN5:RTS5"/>
    <mergeCell ref="RTT5:RTY5"/>
    <mergeCell ref="RTZ5:RUE5"/>
    <mergeCell ref="RUF5:RUK5"/>
    <mergeCell ref="RUL5:RUQ5"/>
    <mergeCell ref="RUR5:RUW5"/>
    <mergeCell ref="RSD5:RSI5"/>
    <mergeCell ref="RSJ5:RSO5"/>
    <mergeCell ref="RSP5:RSU5"/>
    <mergeCell ref="RSV5:RTA5"/>
    <mergeCell ref="RTB5:RTG5"/>
    <mergeCell ref="RTH5:RTM5"/>
    <mergeCell ref="RQT5:RQY5"/>
    <mergeCell ref="RQZ5:RRE5"/>
    <mergeCell ref="RRF5:RRK5"/>
    <mergeCell ref="RRL5:RRQ5"/>
    <mergeCell ref="RRR5:RRW5"/>
    <mergeCell ref="RRX5:RSC5"/>
    <mergeCell ref="RPJ5:RPO5"/>
    <mergeCell ref="RPP5:RPU5"/>
    <mergeCell ref="RPV5:RQA5"/>
    <mergeCell ref="RQB5:RQG5"/>
    <mergeCell ref="RQH5:RQM5"/>
    <mergeCell ref="RQN5:RQS5"/>
    <mergeCell ref="RNZ5:ROE5"/>
    <mergeCell ref="ROF5:ROK5"/>
    <mergeCell ref="ROL5:ROQ5"/>
    <mergeCell ref="ROR5:ROW5"/>
    <mergeCell ref="ROX5:RPC5"/>
    <mergeCell ref="RPD5:RPI5"/>
    <mergeCell ref="RMP5:RMU5"/>
    <mergeCell ref="RMV5:RNA5"/>
    <mergeCell ref="RNB5:RNG5"/>
    <mergeCell ref="RNH5:RNM5"/>
    <mergeCell ref="RNN5:RNS5"/>
    <mergeCell ref="RNT5:RNY5"/>
    <mergeCell ref="RLF5:RLK5"/>
    <mergeCell ref="RLL5:RLQ5"/>
    <mergeCell ref="RLR5:RLW5"/>
    <mergeCell ref="RLX5:RMC5"/>
    <mergeCell ref="RMD5:RMI5"/>
    <mergeCell ref="RMJ5:RMO5"/>
    <mergeCell ref="RJV5:RKA5"/>
    <mergeCell ref="RKB5:RKG5"/>
    <mergeCell ref="RKH5:RKM5"/>
    <mergeCell ref="RKN5:RKS5"/>
    <mergeCell ref="RKT5:RKY5"/>
    <mergeCell ref="RKZ5:RLE5"/>
    <mergeCell ref="RIL5:RIQ5"/>
    <mergeCell ref="RIR5:RIW5"/>
    <mergeCell ref="RIX5:RJC5"/>
    <mergeCell ref="RJD5:RJI5"/>
    <mergeCell ref="RJJ5:RJO5"/>
    <mergeCell ref="RJP5:RJU5"/>
    <mergeCell ref="RHB5:RHG5"/>
    <mergeCell ref="RHH5:RHM5"/>
    <mergeCell ref="RHN5:RHS5"/>
    <mergeCell ref="RHT5:RHY5"/>
    <mergeCell ref="RHZ5:RIE5"/>
    <mergeCell ref="RIF5:RIK5"/>
    <mergeCell ref="RFR5:RFW5"/>
    <mergeCell ref="RFX5:RGC5"/>
    <mergeCell ref="RGD5:RGI5"/>
    <mergeCell ref="RGJ5:RGO5"/>
    <mergeCell ref="RGP5:RGU5"/>
    <mergeCell ref="RGV5:RHA5"/>
    <mergeCell ref="REH5:REM5"/>
    <mergeCell ref="REN5:RES5"/>
    <mergeCell ref="RET5:REY5"/>
    <mergeCell ref="REZ5:RFE5"/>
    <mergeCell ref="RFF5:RFK5"/>
    <mergeCell ref="RFL5:RFQ5"/>
    <mergeCell ref="RCX5:RDC5"/>
    <mergeCell ref="RDD5:RDI5"/>
    <mergeCell ref="RDJ5:RDO5"/>
    <mergeCell ref="RDP5:RDU5"/>
    <mergeCell ref="RDV5:REA5"/>
    <mergeCell ref="REB5:REG5"/>
    <mergeCell ref="RBN5:RBS5"/>
    <mergeCell ref="RBT5:RBY5"/>
    <mergeCell ref="RBZ5:RCE5"/>
    <mergeCell ref="RCF5:RCK5"/>
    <mergeCell ref="RCL5:RCQ5"/>
    <mergeCell ref="RCR5:RCW5"/>
    <mergeCell ref="RAD5:RAI5"/>
    <mergeCell ref="RAJ5:RAO5"/>
    <mergeCell ref="RAP5:RAU5"/>
    <mergeCell ref="RAV5:RBA5"/>
    <mergeCell ref="RBB5:RBG5"/>
    <mergeCell ref="RBH5:RBM5"/>
    <mergeCell ref="QYT5:QYY5"/>
    <mergeCell ref="QYZ5:QZE5"/>
    <mergeCell ref="QZF5:QZK5"/>
    <mergeCell ref="QZL5:QZQ5"/>
    <mergeCell ref="QZR5:QZW5"/>
    <mergeCell ref="QZX5:RAC5"/>
    <mergeCell ref="QXJ5:QXO5"/>
    <mergeCell ref="QXP5:QXU5"/>
    <mergeCell ref="QXV5:QYA5"/>
    <mergeCell ref="QYB5:QYG5"/>
    <mergeCell ref="QYH5:QYM5"/>
    <mergeCell ref="QYN5:QYS5"/>
    <mergeCell ref="QVZ5:QWE5"/>
    <mergeCell ref="QWF5:QWK5"/>
    <mergeCell ref="QWL5:QWQ5"/>
    <mergeCell ref="QWR5:QWW5"/>
    <mergeCell ref="QWX5:QXC5"/>
    <mergeCell ref="QXD5:QXI5"/>
    <mergeCell ref="QUP5:QUU5"/>
    <mergeCell ref="QUV5:QVA5"/>
    <mergeCell ref="QVB5:QVG5"/>
    <mergeCell ref="QVH5:QVM5"/>
    <mergeCell ref="QVN5:QVS5"/>
    <mergeCell ref="QVT5:QVY5"/>
    <mergeCell ref="QTF5:QTK5"/>
    <mergeCell ref="QTL5:QTQ5"/>
    <mergeCell ref="QTR5:QTW5"/>
    <mergeCell ref="QTX5:QUC5"/>
    <mergeCell ref="QUD5:QUI5"/>
    <mergeCell ref="QUJ5:QUO5"/>
    <mergeCell ref="QRV5:QSA5"/>
    <mergeCell ref="QSB5:QSG5"/>
    <mergeCell ref="QSH5:QSM5"/>
    <mergeCell ref="QSN5:QSS5"/>
    <mergeCell ref="QST5:QSY5"/>
    <mergeCell ref="QSZ5:QTE5"/>
    <mergeCell ref="QQL5:QQQ5"/>
    <mergeCell ref="QQR5:QQW5"/>
    <mergeCell ref="QQX5:QRC5"/>
    <mergeCell ref="QRD5:QRI5"/>
    <mergeCell ref="QRJ5:QRO5"/>
    <mergeCell ref="QRP5:QRU5"/>
    <mergeCell ref="QPB5:QPG5"/>
    <mergeCell ref="QPH5:QPM5"/>
    <mergeCell ref="QPN5:QPS5"/>
    <mergeCell ref="QPT5:QPY5"/>
    <mergeCell ref="QPZ5:QQE5"/>
    <mergeCell ref="QQF5:QQK5"/>
    <mergeCell ref="QNR5:QNW5"/>
    <mergeCell ref="QNX5:QOC5"/>
    <mergeCell ref="QOD5:QOI5"/>
    <mergeCell ref="QOJ5:QOO5"/>
    <mergeCell ref="QOP5:QOU5"/>
    <mergeCell ref="QOV5:QPA5"/>
    <mergeCell ref="QMH5:QMM5"/>
    <mergeCell ref="QMN5:QMS5"/>
    <mergeCell ref="QMT5:QMY5"/>
    <mergeCell ref="QMZ5:QNE5"/>
    <mergeCell ref="QNF5:QNK5"/>
    <mergeCell ref="QNL5:QNQ5"/>
    <mergeCell ref="QKX5:QLC5"/>
    <mergeCell ref="QLD5:QLI5"/>
    <mergeCell ref="QLJ5:QLO5"/>
    <mergeCell ref="QLP5:QLU5"/>
    <mergeCell ref="QLV5:QMA5"/>
    <mergeCell ref="QMB5:QMG5"/>
    <mergeCell ref="QJN5:QJS5"/>
    <mergeCell ref="QJT5:QJY5"/>
    <mergeCell ref="QJZ5:QKE5"/>
    <mergeCell ref="QKF5:QKK5"/>
    <mergeCell ref="QKL5:QKQ5"/>
    <mergeCell ref="QKR5:QKW5"/>
    <mergeCell ref="QID5:QII5"/>
    <mergeCell ref="QIJ5:QIO5"/>
    <mergeCell ref="QIP5:QIU5"/>
    <mergeCell ref="QIV5:QJA5"/>
    <mergeCell ref="QJB5:QJG5"/>
    <mergeCell ref="QJH5:QJM5"/>
    <mergeCell ref="QGT5:QGY5"/>
    <mergeCell ref="QGZ5:QHE5"/>
    <mergeCell ref="QHF5:QHK5"/>
    <mergeCell ref="QHL5:QHQ5"/>
    <mergeCell ref="QHR5:QHW5"/>
    <mergeCell ref="QHX5:QIC5"/>
    <mergeCell ref="QFJ5:QFO5"/>
    <mergeCell ref="QFP5:QFU5"/>
    <mergeCell ref="QFV5:QGA5"/>
    <mergeCell ref="QGB5:QGG5"/>
    <mergeCell ref="QGH5:QGM5"/>
    <mergeCell ref="QGN5:QGS5"/>
    <mergeCell ref="QDZ5:QEE5"/>
    <mergeCell ref="QEF5:QEK5"/>
    <mergeCell ref="QEL5:QEQ5"/>
    <mergeCell ref="QER5:QEW5"/>
    <mergeCell ref="QEX5:QFC5"/>
    <mergeCell ref="QFD5:QFI5"/>
    <mergeCell ref="QCP5:QCU5"/>
    <mergeCell ref="QCV5:QDA5"/>
    <mergeCell ref="QDB5:QDG5"/>
    <mergeCell ref="QDH5:QDM5"/>
    <mergeCell ref="QDN5:QDS5"/>
    <mergeCell ref="QDT5:QDY5"/>
    <mergeCell ref="QBF5:QBK5"/>
    <mergeCell ref="QBL5:QBQ5"/>
    <mergeCell ref="QBR5:QBW5"/>
    <mergeCell ref="QBX5:QCC5"/>
    <mergeCell ref="QCD5:QCI5"/>
    <mergeCell ref="QCJ5:QCO5"/>
    <mergeCell ref="PZV5:QAA5"/>
    <mergeCell ref="QAB5:QAG5"/>
    <mergeCell ref="QAH5:QAM5"/>
    <mergeCell ref="QAN5:QAS5"/>
    <mergeCell ref="QAT5:QAY5"/>
    <mergeCell ref="QAZ5:QBE5"/>
    <mergeCell ref="PYL5:PYQ5"/>
    <mergeCell ref="PYR5:PYW5"/>
    <mergeCell ref="PYX5:PZC5"/>
    <mergeCell ref="PZD5:PZI5"/>
    <mergeCell ref="PZJ5:PZO5"/>
    <mergeCell ref="PZP5:PZU5"/>
    <mergeCell ref="PXB5:PXG5"/>
    <mergeCell ref="PXH5:PXM5"/>
    <mergeCell ref="PXN5:PXS5"/>
    <mergeCell ref="PXT5:PXY5"/>
    <mergeCell ref="PXZ5:PYE5"/>
    <mergeCell ref="PYF5:PYK5"/>
    <mergeCell ref="PVR5:PVW5"/>
    <mergeCell ref="PVX5:PWC5"/>
    <mergeCell ref="PWD5:PWI5"/>
    <mergeCell ref="PWJ5:PWO5"/>
    <mergeCell ref="PWP5:PWU5"/>
    <mergeCell ref="PWV5:PXA5"/>
    <mergeCell ref="PUH5:PUM5"/>
    <mergeCell ref="PUN5:PUS5"/>
    <mergeCell ref="PUT5:PUY5"/>
    <mergeCell ref="PUZ5:PVE5"/>
    <mergeCell ref="PVF5:PVK5"/>
    <mergeCell ref="PVL5:PVQ5"/>
    <mergeCell ref="PSX5:PTC5"/>
    <mergeCell ref="PTD5:PTI5"/>
    <mergeCell ref="PTJ5:PTO5"/>
    <mergeCell ref="PTP5:PTU5"/>
    <mergeCell ref="PTV5:PUA5"/>
    <mergeCell ref="PUB5:PUG5"/>
    <mergeCell ref="PRN5:PRS5"/>
    <mergeCell ref="PRT5:PRY5"/>
    <mergeCell ref="PRZ5:PSE5"/>
    <mergeCell ref="PSF5:PSK5"/>
    <mergeCell ref="PSL5:PSQ5"/>
    <mergeCell ref="PSR5:PSW5"/>
    <mergeCell ref="PQD5:PQI5"/>
    <mergeCell ref="PQJ5:PQO5"/>
    <mergeCell ref="PQP5:PQU5"/>
    <mergeCell ref="PQV5:PRA5"/>
    <mergeCell ref="PRB5:PRG5"/>
    <mergeCell ref="PRH5:PRM5"/>
    <mergeCell ref="POT5:POY5"/>
    <mergeCell ref="POZ5:PPE5"/>
    <mergeCell ref="PPF5:PPK5"/>
    <mergeCell ref="PPL5:PPQ5"/>
    <mergeCell ref="PPR5:PPW5"/>
    <mergeCell ref="PPX5:PQC5"/>
    <mergeCell ref="PNJ5:PNO5"/>
    <mergeCell ref="PNP5:PNU5"/>
    <mergeCell ref="PNV5:POA5"/>
    <mergeCell ref="POB5:POG5"/>
    <mergeCell ref="POH5:POM5"/>
    <mergeCell ref="PON5:POS5"/>
    <mergeCell ref="PLZ5:PME5"/>
    <mergeCell ref="PMF5:PMK5"/>
    <mergeCell ref="PML5:PMQ5"/>
    <mergeCell ref="PMR5:PMW5"/>
    <mergeCell ref="PMX5:PNC5"/>
    <mergeCell ref="PND5:PNI5"/>
    <mergeCell ref="PKP5:PKU5"/>
    <mergeCell ref="PKV5:PLA5"/>
    <mergeCell ref="PLB5:PLG5"/>
    <mergeCell ref="PLH5:PLM5"/>
    <mergeCell ref="PLN5:PLS5"/>
    <mergeCell ref="PLT5:PLY5"/>
    <mergeCell ref="PJF5:PJK5"/>
    <mergeCell ref="PJL5:PJQ5"/>
    <mergeCell ref="PJR5:PJW5"/>
    <mergeCell ref="PJX5:PKC5"/>
    <mergeCell ref="PKD5:PKI5"/>
    <mergeCell ref="PKJ5:PKO5"/>
    <mergeCell ref="PHV5:PIA5"/>
    <mergeCell ref="PIB5:PIG5"/>
    <mergeCell ref="PIH5:PIM5"/>
    <mergeCell ref="PIN5:PIS5"/>
    <mergeCell ref="PIT5:PIY5"/>
    <mergeCell ref="PIZ5:PJE5"/>
    <mergeCell ref="PGL5:PGQ5"/>
    <mergeCell ref="PGR5:PGW5"/>
    <mergeCell ref="PGX5:PHC5"/>
    <mergeCell ref="PHD5:PHI5"/>
    <mergeCell ref="PHJ5:PHO5"/>
    <mergeCell ref="PHP5:PHU5"/>
    <mergeCell ref="PFB5:PFG5"/>
    <mergeCell ref="PFH5:PFM5"/>
    <mergeCell ref="PFN5:PFS5"/>
    <mergeCell ref="PFT5:PFY5"/>
    <mergeCell ref="PFZ5:PGE5"/>
    <mergeCell ref="PGF5:PGK5"/>
    <mergeCell ref="PDR5:PDW5"/>
    <mergeCell ref="PDX5:PEC5"/>
    <mergeCell ref="PED5:PEI5"/>
    <mergeCell ref="PEJ5:PEO5"/>
    <mergeCell ref="PEP5:PEU5"/>
    <mergeCell ref="PEV5:PFA5"/>
    <mergeCell ref="PCH5:PCM5"/>
    <mergeCell ref="PCN5:PCS5"/>
    <mergeCell ref="PCT5:PCY5"/>
    <mergeCell ref="PCZ5:PDE5"/>
    <mergeCell ref="PDF5:PDK5"/>
    <mergeCell ref="PDL5:PDQ5"/>
    <mergeCell ref="PAX5:PBC5"/>
    <mergeCell ref="PBD5:PBI5"/>
    <mergeCell ref="PBJ5:PBO5"/>
    <mergeCell ref="PBP5:PBU5"/>
    <mergeCell ref="PBV5:PCA5"/>
    <mergeCell ref="PCB5:PCG5"/>
    <mergeCell ref="OZN5:OZS5"/>
    <mergeCell ref="OZT5:OZY5"/>
    <mergeCell ref="OZZ5:PAE5"/>
    <mergeCell ref="PAF5:PAK5"/>
    <mergeCell ref="PAL5:PAQ5"/>
    <mergeCell ref="PAR5:PAW5"/>
    <mergeCell ref="OYD5:OYI5"/>
    <mergeCell ref="OYJ5:OYO5"/>
    <mergeCell ref="OYP5:OYU5"/>
    <mergeCell ref="OYV5:OZA5"/>
    <mergeCell ref="OZB5:OZG5"/>
    <mergeCell ref="OZH5:OZM5"/>
    <mergeCell ref="OWT5:OWY5"/>
    <mergeCell ref="OWZ5:OXE5"/>
    <mergeCell ref="OXF5:OXK5"/>
    <mergeCell ref="OXL5:OXQ5"/>
    <mergeCell ref="OXR5:OXW5"/>
    <mergeCell ref="OXX5:OYC5"/>
    <mergeCell ref="OVJ5:OVO5"/>
    <mergeCell ref="OVP5:OVU5"/>
    <mergeCell ref="OVV5:OWA5"/>
    <mergeCell ref="OWB5:OWG5"/>
    <mergeCell ref="OWH5:OWM5"/>
    <mergeCell ref="OWN5:OWS5"/>
    <mergeCell ref="OTZ5:OUE5"/>
    <mergeCell ref="OUF5:OUK5"/>
    <mergeCell ref="OUL5:OUQ5"/>
    <mergeCell ref="OUR5:OUW5"/>
    <mergeCell ref="OUX5:OVC5"/>
    <mergeCell ref="OVD5:OVI5"/>
    <mergeCell ref="OSP5:OSU5"/>
    <mergeCell ref="OSV5:OTA5"/>
    <mergeCell ref="OTB5:OTG5"/>
    <mergeCell ref="OTH5:OTM5"/>
    <mergeCell ref="OTN5:OTS5"/>
    <mergeCell ref="OTT5:OTY5"/>
    <mergeCell ref="ORF5:ORK5"/>
    <mergeCell ref="ORL5:ORQ5"/>
    <mergeCell ref="ORR5:ORW5"/>
    <mergeCell ref="ORX5:OSC5"/>
    <mergeCell ref="OSD5:OSI5"/>
    <mergeCell ref="OSJ5:OSO5"/>
    <mergeCell ref="OPV5:OQA5"/>
    <mergeCell ref="OQB5:OQG5"/>
    <mergeCell ref="OQH5:OQM5"/>
    <mergeCell ref="OQN5:OQS5"/>
    <mergeCell ref="OQT5:OQY5"/>
    <mergeCell ref="OQZ5:ORE5"/>
    <mergeCell ref="OOL5:OOQ5"/>
    <mergeCell ref="OOR5:OOW5"/>
    <mergeCell ref="OOX5:OPC5"/>
    <mergeCell ref="OPD5:OPI5"/>
    <mergeCell ref="OPJ5:OPO5"/>
    <mergeCell ref="OPP5:OPU5"/>
    <mergeCell ref="ONB5:ONG5"/>
    <mergeCell ref="ONH5:ONM5"/>
    <mergeCell ref="ONN5:ONS5"/>
    <mergeCell ref="ONT5:ONY5"/>
    <mergeCell ref="ONZ5:OOE5"/>
    <mergeCell ref="OOF5:OOK5"/>
    <mergeCell ref="OLR5:OLW5"/>
    <mergeCell ref="OLX5:OMC5"/>
    <mergeCell ref="OMD5:OMI5"/>
    <mergeCell ref="OMJ5:OMO5"/>
    <mergeCell ref="OMP5:OMU5"/>
    <mergeCell ref="OMV5:ONA5"/>
    <mergeCell ref="OKH5:OKM5"/>
    <mergeCell ref="OKN5:OKS5"/>
    <mergeCell ref="OKT5:OKY5"/>
    <mergeCell ref="OKZ5:OLE5"/>
    <mergeCell ref="OLF5:OLK5"/>
    <mergeCell ref="OLL5:OLQ5"/>
    <mergeCell ref="OIX5:OJC5"/>
    <mergeCell ref="OJD5:OJI5"/>
    <mergeCell ref="OJJ5:OJO5"/>
    <mergeCell ref="OJP5:OJU5"/>
    <mergeCell ref="OJV5:OKA5"/>
    <mergeCell ref="OKB5:OKG5"/>
    <mergeCell ref="OHN5:OHS5"/>
    <mergeCell ref="OHT5:OHY5"/>
    <mergeCell ref="OHZ5:OIE5"/>
    <mergeCell ref="OIF5:OIK5"/>
    <mergeCell ref="OIL5:OIQ5"/>
    <mergeCell ref="OIR5:OIW5"/>
    <mergeCell ref="OGD5:OGI5"/>
    <mergeCell ref="OGJ5:OGO5"/>
    <mergeCell ref="OGP5:OGU5"/>
    <mergeCell ref="OGV5:OHA5"/>
    <mergeCell ref="OHB5:OHG5"/>
    <mergeCell ref="OHH5:OHM5"/>
    <mergeCell ref="OET5:OEY5"/>
    <mergeCell ref="OEZ5:OFE5"/>
    <mergeCell ref="OFF5:OFK5"/>
    <mergeCell ref="OFL5:OFQ5"/>
    <mergeCell ref="OFR5:OFW5"/>
    <mergeCell ref="OFX5:OGC5"/>
    <mergeCell ref="ODJ5:ODO5"/>
    <mergeCell ref="ODP5:ODU5"/>
    <mergeCell ref="ODV5:OEA5"/>
    <mergeCell ref="OEB5:OEG5"/>
    <mergeCell ref="OEH5:OEM5"/>
    <mergeCell ref="OEN5:OES5"/>
    <mergeCell ref="OBZ5:OCE5"/>
    <mergeCell ref="OCF5:OCK5"/>
    <mergeCell ref="OCL5:OCQ5"/>
    <mergeCell ref="OCR5:OCW5"/>
    <mergeCell ref="OCX5:ODC5"/>
    <mergeCell ref="ODD5:ODI5"/>
    <mergeCell ref="OAP5:OAU5"/>
    <mergeCell ref="OAV5:OBA5"/>
    <mergeCell ref="OBB5:OBG5"/>
    <mergeCell ref="OBH5:OBM5"/>
    <mergeCell ref="OBN5:OBS5"/>
    <mergeCell ref="OBT5:OBY5"/>
    <mergeCell ref="NZF5:NZK5"/>
    <mergeCell ref="NZL5:NZQ5"/>
    <mergeCell ref="NZR5:NZW5"/>
    <mergeCell ref="NZX5:OAC5"/>
    <mergeCell ref="OAD5:OAI5"/>
    <mergeCell ref="OAJ5:OAO5"/>
    <mergeCell ref="NXV5:NYA5"/>
    <mergeCell ref="NYB5:NYG5"/>
    <mergeCell ref="NYH5:NYM5"/>
    <mergeCell ref="NYN5:NYS5"/>
    <mergeCell ref="NYT5:NYY5"/>
    <mergeCell ref="NYZ5:NZE5"/>
    <mergeCell ref="NWL5:NWQ5"/>
    <mergeCell ref="NWR5:NWW5"/>
    <mergeCell ref="NWX5:NXC5"/>
    <mergeCell ref="NXD5:NXI5"/>
    <mergeCell ref="NXJ5:NXO5"/>
    <mergeCell ref="NXP5:NXU5"/>
    <mergeCell ref="NVB5:NVG5"/>
    <mergeCell ref="NVH5:NVM5"/>
    <mergeCell ref="NVN5:NVS5"/>
    <mergeCell ref="NVT5:NVY5"/>
    <mergeCell ref="NVZ5:NWE5"/>
    <mergeCell ref="NWF5:NWK5"/>
    <mergeCell ref="NTR5:NTW5"/>
    <mergeCell ref="NTX5:NUC5"/>
    <mergeCell ref="NUD5:NUI5"/>
    <mergeCell ref="NUJ5:NUO5"/>
    <mergeCell ref="NUP5:NUU5"/>
    <mergeCell ref="NUV5:NVA5"/>
    <mergeCell ref="NSH5:NSM5"/>
    <mergeCell ref="NSN5:NSS5"/>
    <mergeCell ref="NST5:NSY5"/>
    <mergeCell ref="NSZ5:NTE5"/>
    <mergeCell ref="NTF5:NTK5"/>
    <mergeCell ref="NTL5:NTQ5"/>
    <mergeCell ref="NQX5:NRC5"/>
    <mergeCell ref="NRD5:NRI5"/>
    <mergeCell ref="NRJ5:NRO5"/>
    <mergeCell ref="NRP5:NRU5"/>
    <mergeCell ref="NRV5:NSA5"/>
    <mergeCell ref="NSB5:NSG5"/>
    <mergeCell ref="NPN5:NPS5"/>
    <mergeCell ref="NPT5:NPY5"/>
    <mergeCell ref="NPZ5:NQE5"/>
    <mergeCell ref="NQF5:NQK5"/>
    <mergeCell ref="NQL5:NQQ5"/>
    <mergeCell ref="NQR5:NQW5"/>
    <mergeCell ref="NOD5:NOI5"/>
    <mergeCell ref="NOJ5:NOO5"/>
    <mergeCell ref="NOP5:NOU5"/>
    <mergeCell ref="NOV5:NPA5"/>
    <mergeCell ref="NPB5:NPG5"/>
    <mergeCell ref="NPH5:NPM5"/>
    <mergeCell ref="NMT5:NMY5"/>
    <mergeCell ref="NMZ5:NNE5"/>
    <mergeCell ref="NNF5:NNK5"/>
    <mergeCell ref="NNL5:NNQ5"/>
    <mergeCell ref="NNR5:NNW5"/>
    <mergeCell ref="NNX5:NOC5"/>
    <mergeCell ref="NLJ5:NLO5"/>
    <mergeCell ref="NLP5:NLU5"/>
    <mergeCell ref="NLV5:NMA5"/>
    <mergeCell ref="NMB5:NMG5"/>
    <mergeCell ref="NMH5:NMM5"/>
    <mergeCell ref="NMN5:NMS5"/>
    <mergeCell ref="NJZ5:NKE5"/>
    <mergeCell ref="NKF5:NKK5"/>
    <mergeCell ref="NKL5:NKQ5"/>
    <mergeCell ref="NKR5:NKW5"/>
    <mergeCell ref="NKX5:NLC5"/>
    <mergeCell ref="NLD5:NLI5"/>
    <mergeCell ref="NIP5:NIU5"/>
    <mergeCell ref="NIV5:NJA5"/>
    <mergeCell ref="NJB5:NJG5"/>
    <mergeCell ref="NJH5:NJM5"/>
    <mergeCell ref="NJN5:NJS5"/>
    <mergeCell ref="NJT5:NJY5"/>
    <mergeCell ref="NHF5:NHK5"/>
    <mergeCell ref="NHL5:NHQ5"/>
    <mergeCell ref="NHR5:NHW5"/>
    <mergeCell ref="NHX5:NIC5"/>
    <mergeCell ref="NID5:NII5"/>
    <mergeCell ref="NIJ5:NIO5"/>
    <mergeCell ref="NFV5:NGA5"/>
    <mergeCell ref="NGB5:NGG5"/>
    <mergeCell ref="NGH5:NGM5"/>
    <mergeCell ref="NGN5:NGS5"/>
    <mergeCell ref="NGT5:NGY5"/>
    <mergeCell ref="NGZ5:NHE5"/>
    <mergeCell ref="NEL5:NEQ5"/>
    <mergeCell ref="NER5:NEW5"/>
    <mergeCell ref="NEX5:NFC5"/>
    <mergeCell ref="NFD5:NFI5"/>
    <mergeCell ref="NFJ5:NFO5"/>
    <mergeCell ref="NFP5:NFU5"/>
    <mergeCell ref="NDB5:NDG5"/>
    <mergeCell ref="NDH5:NDM5"/>
    <mergeCell ref="NDN5:NDS5"/>
    <mergeCell ref="NDT5:NDY5"/>
    <mergeCell ref="NDZ5:NEE5"/>
    <mergeCell ref="NEF5:NEK5"/>
    <mergeCell ref="NBR5:NBW5"/>
    <mergeCell ref="NBX5:NCC5"/>
    <mergeCell ref="NCD5:NCI5"/>
    <mergeCell ref="NCJ5:NCO5"/>
    <mergeCell ref="NCP5:NCU5"/>
    <mergeCell ref="NCV5:NDA5"/>
    <mergeCell ref="NAH5:NAM5"/>
    <mergeCell ref="NAN5:NAS5"/>
    <mergeCell ref="NAT5:NAY5"/>
    <mergeCell ref="NAZ5:NBE5"/>
    <mergeCell ref="NBF5:NBK5"/>
    <mergeCell ref="NBL5:NBQ5"/>
    <mergeCell ref="MYX5:MZC5"/>
    <mergeCell ref="MZD5:MZI5"/>
    <mergeCell ref="MZJ5:MZO5"/>
    <mergeCell ref="MZP5:MZU5"/>
    <mergeCell ref="MZV5:NAA5"/>
    <mergeCell ref="NAB5:NAG5"/>
    <mergeCell ref="MXN5:MXS5"/>
    <mergeCell ref="MXT5:MXY5"/>
    <mergeCell ref="MXZ5:MYE5"/>
    <mergeCell ref="MYF5:MYK5"/>
    <mergeCell ref="MYL5:MYQ5"/>
    <mergeCell ref="MYR5:MYW5"/>
    <mergeCell ref="MWD5:MWI5"/>
    <mergeCell ref="MWJ5:MWO5"/>
    <mergeCell ref="MWP5:MWU5"/>
    <mergeCell ref="MWV5:MXA5"/>
    <mergeCell ref="MXB5:MXG5"/>
    <mergeCell ref="MXH5:MXM5"/>
    <mergeCell ref="MUT5:MUY5"/>
    <mergeCell ref="MUZ5:MVE5"/>
    <mergeCell ref="MVF5:MVK5"/>
    <mergeCell ref="MVL5:MVQ5"/>
    <mergeCell ref="MVR5:MVW5"/>
    <mergeCell ref="MVX5:MWC5"/>
    <mergeCell ref="MTJ5:MTO5"/>
    <mergeCell ref="MTP5:MTU5"/>
    <mergeCell ref="MTV5:MUA5"/>
    <mergeCell ref="MUB5:MUG5"/>
    <mergeCell ref="MUH5:MUM5"/>
    <mergeCell ref="MUN5:MUS5"/>
    <mergeCell ref="MRZ5:MSE5"/>
    <mergeCell ref="MSF5:MSK5"/>
    <mergeCell ref="MSL5:MSQ5"/>
    <mergeCell ref="MSR5:MSW5"/>
    <mergeCell ref="MSX5:MTC5"/>
    <mergeCell ref="MTD5:MTI5"/>
    <mergeCell ref="MQP5:MQU5"/>
    <mergeCell ref="MQV5:MRA5"/>
    <mergeCell ref="MRB5:MRG5"/>
    <mergeCell ref="MRH5:MRM5"/>
    <mergeCell ref="MRN5:MRS5"/>
    <mergeCell ref="MRT5:MRY5"/>
    <mergeCell ref="MPF5:MPK5"/>
    <mergeCell ref="MPL5:MPQ5"/>
    <mergeCell ref="MPR5:MPW5"/>
    <mergeCell ref="MPX5:MQC5"/>
    <mergeCell ref="MQD5:MQI5"/>
    <mergeCell ref="MQJ5:MQO5"/>
    <mergeCell ref="MNV5:MOA5"/>
    <mergeCell ref="MOB5:MOG5"/>
    <mergeCell ref="MOH5:MOM5"/>
    <mergeCell ref="MON5:MOS5"/>
    <mergeCell ref="MOT5:MOY5"/>
    <mergeCell ref="MOZ5:MPE5"/>
    <mergeCell ref="MML5:MMQ5"/>
    <mergeCell ref="MMR5:MMW5"/>
    <mergeCell ref="MMX5:MNC5"/>
    <mergeCell ref="MND5:MNI5"/>
    <mergeCell ref="MNJ5:MNO5"/>
    <mergeCell ref="MNP5:MNU5"/>
    <mergeCell ref="MLB5:MLG5"/>
    <mergeCell ref="MLH5:MLM5"/>
    <mergeCell ref="MLN5:MLS5"/>
    <mergeCell ref="MLT5:MLY5"/>
    <mergeCell ref="MLZ5:MME5"/>
    <mergeCell ref="MMF5:MMK5"/>
    <mergeCell ref="MJR5:MJW5"/>
    <mergeCell ref="MJX5:MKC5"/>
    <mergeCell ref="MKD5:MKI5"/>
    <mergeCell ref="MKJ5:MKO5"/>
    <mergeCell ref="MKP5:MKU5"/>
    <mergeCell ref="MKV5:MLA5"/>
    <mergeCell ref="MIH5:MIM5"/>
    <mergeCell ref="MIN5:MIS5"/>
    <mergeCell ref="MIT5:MIY5"/>
    <mergeCell ref="MIZ5:MJE5"/>
    <mergeCell ref="MJF5:MJK5"/>
    <mergeCell ref="MJL5:MJQ5"/>
    <mergeCell ref="MGX5:MHC5"/>
    <mergeCell ref="MHD5:MHI5"/>
    <mergeCell ref="MHJ5:MHO5"/>
    <mergeCell ref="MHP5:MHU5"/>
    <mergeCell ref="MHV5:MIA5"/>
    <mergeCell ref="MIB5:MIG5"/>
    <mergeCell ref="MFN5:MFS5"/>
    <mergeCell ref="MFT5:MFY5"/>
    <mergeCell ref="MFZ5:MGE5"/>
    <mergeCell ref="MGF5:MGK5"/>
    <mergeCell ref="MGL5:MGQ5"/>
    <mergeCell ref="MGR5:MGW5"/>
    <mergeCell ref="MED5:MEI5"/>
    <mergeCell ref="MEJ5:MEO5"/>
    <mergeCell ref="MEP5:MEU5"/>
    <mergeCell ref="MEV5:MFA5"/>
    <mergeCell ref="MFB5:MFG5"/>
    <mergeCell ref="MFH5:MFM5"/>
    <mergeCell ref="MCT5:MCY5"/>
    <mergeCell ref="MCZ5:MDE5"/>
    <mergeCell ref="MDF5:MDK5"/>
    <mergeCell ref="MDL5:MDQ5"/>
    <mergeCell ref="MDR5:MDW5"/>
    <mergeCell ref="MDX5:MEC5"/>
    <mergeCell ref="MBJ5:MBO5"/>
    <mergeCell ref="MBP5:MBU5"/>
    <mergeCell ref="MBV5:MCA5"/>
    <mergeCell ref="MCB5:MCG5"/>
    <mergeCell ref="MCH5:MCM5"/>
    <mergeCell ref="MCN5:MCS5"/>
    <mergeCell ref="LZZ5:MAE5"/>
    <mergeCell ref="MAF5:MAK5"/>
    <mergeCell ref="MAL5:MAQ5"/>
    <mergeCell ref="MAR5:MAW5"/>
    <mergeCell ref="MAX5:MBC5"/>
    <mergeCell ref="MBD5:MBI5"/>
    <mergeCell ref="LYP5:LYU5"/>
    <mergeCell ref="LYV5:LZA5"/>
    <mergeCell ref="LZB5:LZG5"/>
    <mergeCell ref="LZH5:LZM5"/>
    <mergeCell ref="LZN5:LZS5"/>
    <mergeCell ref="LZT5:LZY5"/>
    <mergeCell ref="LXF5:LXK5"/>
    <mergeCell ref="LXL5:LXQ5"/>
    <mergeCell ref="LXR5:LXW5"/>
    <mergeCell ref="LXX5:LYC5"/>
    <mergeCell ref="LYD5:LYI5"/>
    <mergeCell ref="LYJ5:LYO5"/>
    <mergeCell ref="LVV5:LWA5"/>
    <mergeCell ref="LWB5:LWG5"/>
    <mergeCell ref="LWH5:LWM5"/>
    <mergeCell ref="LWN5:LWS5"/>
    <mergeCell ref="LWT5:LWY5"/>
    <mergeCell ref="LWZ5:LXE5"/>
    <mergeCell ref="LUL5:LUQ5"/>
    <mergeCell ref="LUR5:LUW5"/>
    <mergeCell ref="LUX5:LVC5"/>
    <mergeCell ref="LVD5:LVI5"/>
    <mergeCell ref="LVJ5:LVO5"/>
    <mergeCell ref="LVP5:LVU5"/>
    <mergeCell ref="LTB5:LTG5"/>
    <mergeCell ref="LTH5:LTM5"/>
    <mergeCell ref="LTN5:LTS5"/>
    <mergeCell ref="LTT5:LTY5"/>
    <mergeCell ref="LTZ5:LUE5"/>
    <mergeCell ref="LUF5:LUK5"/>
    <mergeCell ref="LRR5:LRW5"/>
    <mergeCell ref="LRX5:LSC5"/>
    <mergeCell ref="LSD5:LSI5"/>
    <mergeCell ref="LSJ5:LSO5"/>
    <mergeCell ref="LSP5:LSU5"/>
    <mergeCell ref="LSV5:LTA5"/>
    <mergeCell ref="LQH5:LQM5"/>
    <mergeCell ref="LQN5:LQS5"/>
    <mergeCell ref="LQT5:LQY5"/>
    <mergeCell ref="LQZ5:LRE5"/>
    <mergeCell ref="LRF5:LRK5"/>
    <mergeCell ref="LRL5:LRQ5"/>
    <mergeCell ref="LOX5:LPC5"/>
    <mergeCell ref="LPD5:LPI5"/>
    <mergeCell ref="LPJ5:LPO5"/>
    <mergeCell ref="LPP5:LPU5"/>
    <mergeCell ref="LPV5:LQA5"/>
    <mergeCell ref="LQB5:LQG5"/>
    <mergeCell ref="LNN5:LNS5"/>
    <mergeCell ref="LNT5:LNY5"/>
    <mergeCell ref="LNZ5:LOE5"/>
    <mergeCell ref="LOF5:LOK5"/>
    <mergeCell ref="LOL5:LOQ5"/>
    <mergeCell ref="LOR5:LOW5"/>
    <mergeCell ref="LMD5:LMI5"/>
    <mergeCell ref="LMJ5:LMO5"/>
    <mergeCell ref="LMP5:LMU5"/>
    <mergeCell ref="LMV5:LNA5"/>
    <mergeCell ref="LNB5:LNG5"/>
    <mergeCell ref="LNH5:LNM5"/>
    <mergeCell ref="LKT5:LKY5"/>
    <mergeCell ref="LKZ5:LLE5"/>
    <mergeCell ref="LLF5:LLK5"/>
    <mergeCell ref="LLL5:LLQ5"/>
    <mergeCell ref="LLR5:LLW5"/>
    <mergeCell ref="LLX5:LMC5"/>
    <mergeCell ref="LJJ5:LJO5"/>
    <mergeCell ref="LJP5:LJU5"/>
    <mergeCell ref="LJV5:LKA5"/>
    <mergeCell ref="LKB5:LKG5"/>
    <mergeCell ref="LKH5:LKM5"/>
    <mergeCell ref="LKN5:LKS5"/>
    <mergeCell ref="LHZ5:LIE5"/>
    <mergeCell ref="LIF5:LIK5"/>
    <mergeCell ref="LIL5:LIQ5"/>
    <mergeCell ref="LIR5:LIW5"/>
    <mergeCell ref="LIX5:LJC5"/>
    <mergeCell ref="LJD5:LJI5"/>
    <mergeCell ref="LGP5:LGU5"/>
    <mergeCell ref="LGV5:LHA5"/>
    <mergeCell ref="LHB5:LHG5"/>
    <mergeCell ref="LHH5:LHM5"/>
    <mergeCell ref="LHN5:LHS5"/>
    <mergeCell ref="LHT5:LHY5"/>
    <mergeCell ref="LFF5:LFK5"/>
    <mergeCell ref="LFL5:LFQ5"/>
    <mergeCell ref="LFR5:LFW5"/>
    <mergeCell ref="LFX5:LGC5"/>
    <mergeCell ref="LGD5:LGI5"/>
    <mergeCell ref="LGJ5:LGO5"/>
    <mergeCell ref="LDV5:LEA5"/>
    <mergeCell ref="LEB5:LEG5"/>
    <mergeCell ref="LEH5:LEM5"/>
    <mergeCell ref="LEN5:LES5"/>
    <mergeCell ref="LET5:LEY5"/>
    <mergeCell ref="LEZ5:LFE5"/>
    <mergeCell ref="LCL5:LCQ5"/>
    <mergeCell ref="LCR5:LCW5"/>
    <mergeCell ref="LCX5:LDC5"/>
    <mergeCell ref="LDD5:LDI5"/>
    <mergeCell ref="LDJ5:LDO5"/>
    <mergeCell ref="LDP5:LDU5"/>
    <mergeCell ref="LBB5:LBG5"/>
    <mergeCell ref="LBH5:LBM5"/>
    <mergeCell ref="LBN5:LBS5"/>
    <mergeCell ref="LBT5:LBY5"/>
    <mergeCell ref="LBZ5:LCE5"/>
    <mergeCell ref="LCF5:LCK5"/>
    <mergeCell ref="KZR5:KZW5"/>
    <mergeCell ref="KZX5:LAC5"/>
    <mergeCell ref="LAD5:LAI5"/>
    <mergeCell ref="LAJ5:LAO5"/>
    <mergeCell ref="LAP5:LAU5"/>
    <mergeCell ref="LAV5:LBA5"/>
    <mergeCell ref="KYH5:KYM5"/>
    <mergeCell ref="KYN5:KYS5"/>
    <mergeCell ref="KYT5:KYY5"/>
    <mergeCell ref="KYZ5:KZE5"/>
    <mergeCell ref="KZF5:KZK5"/>
    <mergeCell ref="KZL5:KZQ5"/>
    <mergeCell ref="KWX5:KXC5"/>
    <mergeCell ref="KXD5:KXI5"/>
    <mergeCell ref="KXJ5:KXO5"/>
    <mergeCell ref="KXP5:KXU5"/>
    <mergeCell ref="KXV5:KYA5"/>
    <mergeCell ref="KYB5:KYG5"/>
    <mergeCell ref="KVN5:KVS5"/>
    <mergeCell ref="KVT5:KVY5"/>
    <mergeCell ref="KVZ5:KWE5"/>
    <mergeCell ref="KWF5:KWK5"/>
    <mergeCell ref="KWL5:KWQ5"/>
    <mergeCell ref="KWR5:KWW5"/>
    <mergeCell ref="KUD5:KUI5"/>
    <mergeCell ref="KUJ5:KUO5"/>
    <mergeCell ref="KUP5:KUU5"/>
    <mergeCell ref="KUV5:KVA5"/>
    <mergeCell ref="KVB5:KVG5"/>
    <mergeCell ref="KVH5:KVM5"/>
    <mergeCell ref="KST5:KSY5"/>
    <mergeCell ref="KSZ5:KTE5"/>
    <mergeCell ref="KTF5:KTK5"/>
    <mergeCell ref="KTL5:KTQ5"/>
    <mergeCell ref="KTR5:KTW5"/>
    <mergeCell ref="KTX5:KUC5"/>
    <mergeCell ref="KRJ5:KRO5"/>
    <mergeCell ref="KRP5:KRU5"/>
    <mergeCell ref="KRV5:KSA5"/>
    <mergeCell ref="KSB5:KSG5"/>
    <mergeCell ref="KSH5:KSM5"/>
    <mergeCell ref="KSN5:KSS5"/>
    <mergeCell ref="KPZ5:KQE5"/>
    <mergeCell ref="KQF5:KQK5"/>
    <mergeCell ref="KQL5:KQQ5"/>
    <mergeCell ref="KQR5:KQW5"/>
    <mergeCell ref="KQX5:KRC5"/>
    <mergeCell ref="KRD5:KRI5"/>
    <mergeCell ref="KOP5:KOU5"/>
    <mergeCell ref="KOV5:KPA5"/>
    <mergeCell ref="KPB5:KPG5"/>
    <mergeCell ref="KPH5:KPM5"/>
    <mergeCell ref="KPN5:KPS5"/>
    <mergeCell ref="KPT5:KPY5"/>
    <mergeCell ref="KNF5:KNK5"/>
    <mergeCell ref="KNL5:KNQ5"/>
    <mergeCell ref="KNR5:KNW5"/>
    <mergeCell ref="KNX5:KOC5"/>
    <mergeCell ref="KOD5:KOI5"/>
    <mergeCell ref="KOJ5:KOO5"/>
    <mergeCell ref="KLV5:KMA5"/>
    <mergeCell ref="KMB5:KMG5"/>
    <mergeCell ref="KMH5:KMM5"/>
    <mergeCell ref="KMN5:KMS5"/>
    <mergeCell ref="KMT5:KMY5"/>
    <mergeCell ref="KMZ5:KNE5"/>
    <mergeCell ref="KKL5:KKQ5"/>
    <mergeCell ref="KKR5:KKW5"/>
    <mergeCell ref="KKX5:KLC5"/>
    <mergeCell ref="KLD5:KLI5"/>
    <mergeCell ref="KLJ5:KLO5"/>
    <mergeCell ref="KLP5:KLU5"/>
    <mergeCell ref="KJB5:KJG5"/>
    <mergeCell ref="KJH5:KJM5"/>
    <mergeCell ref="KJN5:KJS5"/>
    <mergeCell ref="KJT5:KJY5"/>
    <mergeCell ref="KJZ5:KKE5"/>
    <mergeCell ref="KKF5:KKK5"/>
    <mergeCell ref="KHR5:KHW5"/>
    <mergeCell ref="KHX5:KIC5"/>
    <mergeCell ref="KID5:KII5"/>
    <mergeCell ref="KIJ5:KIO5"/>
    <mergeCell ref="KIP5:KIU5"/>
    <mergeCell ref="KIV5:KJA5"/>
    <mergeCell ref="KGH5:KGM5"/>
    <mergeCell ref="KGN5:KGS5"/>
    <mergeCell ref="KGT5:KGY5"/>
    <mergeCell ref="KGZ5:KHE5"/>
    <mergeCell ref="KHF5:KHK5"/>
    <mergeCell ref="KHL5:KHQ5"/>
    <mergeCell ref="KEX5:KFC5"/>
    <mergeCell ref="KFD5:KFI5"/>
    <mergeCell ref="KFJ5:KFO5"/>
    <mergeCell ref="KFP5:KFU5"/>
    <mergeCell ref="KFV5:KGA5"/>
    <mergeCell ref="KGB5:KGG5"/>
    <mergeCell ref="KDN5:KDS5"/>
    <mergeCell ref="KDT5:KDY5"/>
    <mergeCell ref="KDZ5:KEE5"/>
    <mergeCell ref="KEF5:KEK5"/>
    <mergeCell ref="KEL5:KEQ5"/>
    <mergeCell ref="KER5:KEW5"/>
    <mergeCell ref="KCD5:KCI5"/>
    <mergeCell ref="KCJ5:KCO5"/>
    <mergeCell ref="KCP5:KCU5"/>
    <mergeCell ref="KCV5:KDA5"/>
    <mergeCell ref="KDB5:KDG5"/>
    <mergeCell ref="KDH5:KDM5"/>
    <mergeCell ref="KAT5:KAY5"/>
    <mergeCell ref="KAZ5:KBE5"/>
    <mergeCell ref="KBF5:KBK5"/>
    <mergeCell ref="KBL5:KBQ5"/>
    <mergeCell ref="KBR5:KBW5"/>
    <mergeCell ref="KBX5:KCC5"/>
    <mergeCell ref="JZJ5:JZO5"/>
    <mergeCell ref="JZP5:JZU5"/>
    <mergeCell ref="JZV5:KAA5"/>
    <mergeCell ref="KAB5:KAG5"/>
    <mergeCell ref="KAH5:KAM5"/>
    <mergeCell ref="KAN5:KAS5"/>
    <mergeCell ref="JXZ5:JYE5"/>
    <mergeCell ref="JYF5:JYK5"/>
    <mergeCell ref="JYL5:JYQ5"/>
    <mergeCell ref="JYR5:JYW5"/>
    <mergeCell ref="JYX5:JZC5"/>
    <mergeCell ref="JZD5:JZI5"/>
    <mergeCell ref="JWP5:JWU5"/>
    <mergeCell ref="JWV5:JXA5"/>
    <mergeCell ref="JXB5:JXG5"/>
    <mergeCell ref="JXH5:JXM5"/>
    <mergeCell ref="JXN5:JXS5"/>
    <mergeCell ref="JXT5:JXY5"/>
    <mergeCell ref="JVF5:JVK5"/>
    <mergeCell ref="JVL5:JVQ5"/>
    <mergeCell ref="JVR5:JVW5"/>
    <mergeCell ref="JVX5:JWC5"/>
    <mergeCell ref="JWD5:JWI5"/>
    <mergeCell ref="JWJ5:JWO5"/>
    <mergeCell ref="JTV5:JUA5"/>
    <mergeCell ref="JUB5:JUG5"/>
    <mergeCell ref="JUH5:JUM5"/>
    <mergeCell ref="JUN5:JUS5"/>
    <mergeCell ref="JUT5:JUY5"/>
    <mergeCell ref="JUZ5:JVE5"/>
    <mergeCell ref="JSL5:JSQ5"/>
    <mergeCell ref="JSR5:JSW5"/>
    <mergeCell ref="JSX5:JTC5"/>
    <mergeCell ref="JTD5:JTI5"/>
    <mergeCell ref="JTJ5:JTO5"/>
    <mergeCell ref="JTP5:JTU5"/>
    <mergeCell ref="JRB5:JRG5"/>
    <mergeCell ref="JRH5:JRM5"/>
    <mergeCell ref="JRN5:JRS5"/>
    <mergeCell ref="JRT5:JRY5"/>
    <mergeCell ref="JRZ5:JSE5"/>
    <mergeCell ref="JSF5:JSK5"/>
    <mergeCell ref="JPR5:JPW5"/>
    <mergeCell ref="JPX5:JQC5"/>
    <mergeCell ref="JQD5:JQI5"/>
    <mergeCell ref="JQJ5:JQO5"/>
    <mergeCell ref="JQP5:JQU5"/>
    <mergeCell ref="JQV5:JRA5"/>
    <mergeCell ref="JOH5:JOM5"/>
    <mergeCell ref="JON5:JOS5"/>
    <mergeCell ref="JOT5:JOY5"/>
    <mergeCell ref="JOZ5:JPE5"/>
    <mergeCell ref="JPF5:JPK5"/>
    <mergeCell ref="JPL5:JPQ5"/>
    <mergeCell ref="JMX5:JNC5"/>
    <mergeCell ref="JND5:JNI5"/>
    <mergeCell ref="JNJ5:JNO5"/>
    <mergeCell ref="JNP5:JNU5"/>
    <mergeCell ref="JNV5:JOA5"/>
    <mergeCell ref="JOB5:JOG5"/>
    <mergeCell ref="JLN5:JLS5"/>
    <mergeCell ref="JLT5:JLY5"/>
    <mergeCell ref="JLZ5:JME5"/>
    <mergeCell ref="JMF5:JMK5"/>
    <mergeCell ref="JML5:JMQ5"/>
    <mergeCell ref="JMR5:JMW5"/>
    <mergeCell ref="JKD5:JKI5"/>
    <mergeCell ref="JKJ5:JKO5"/>
    <mergeCell ref="JKP5:JKU5"/>
    <mergeCell ref="JKV5:JLA5"/>
    <mergeCell ref="JLB5:JLG5"/>
    <mergeCell ref="JLH5:JLM5"/>
    <mergeCell ref="JIT5:JIY5"/>
    <mergeCell ref="JIZ5:JJE5"/>
    <mergeCell ref="JJF5:JJK5"/>
    <mergeCell ref="JJL5:JJQ5"/>
    <mergeCell ref="JJR5:JJW5"/>
    <mergeCell ref="JJX5:JKC5"/>
    <mergeCell ref="JHJ5:JHO5"/>
    <mergeCell ref="JHP5:JHU5"/>
    <mergeCell ref="JHV5:JIA5"/>
    <mergeCell ref="JIB5:JIG5"/>
    <mergeCell ref="JIH5:JIM5"/>
    <mergeCell ref="JIN5:JIS5"/>
    <mergeCell ref="JFZ5:JGE5"/>
    <mergeCell ref="JGF5:JGK5"/>
    <mergeCell ref="JGL5:JGQ5"/>
    <mergeCell ref="JGR5:JGW5"/>
    <mergeCell ref="JGX5:JHC5"/>
    <mergeCell ref="JHD5:JHI5"/>
    <mergeCell ref="JEP5:JEU5"/>
    <mergeCell ref="JEV5:JFA5"/>
    <mergeCell ref="JFB5:JFG5"/>
    <mergeCell ref="JFH5:JFM5"/>
    <mergeCell ref="JFN5:JFS5"/>
    <mergeCell ref="JFT5:JFY5"/>
    <mergeCell ref="JDF5:JDK5"/>
    <mergeCell ref="JDL5:JDQ5"/>
    <mergeCell ref="JDR5:JDW5"/>
    <mergeCell ref="JDX5:JEC5"/>
    <mergeCell ref="JED5:JEI5"/>
    <mergeCell ref="JEJ5:JEO5"/>
    <mergeCell ref="JBV5:JCA5"/>
    <mergeCell ref="JCB5:JCG5"/>
    <mergeCell ref="JCH5:JCM5"/>
    <mergeCell ref="JCN5:JCS5"/>
    <mergeCell ref="JCT5:JCY5"/>
    <mergeCell ref="JCZ5:JDE5"/>
    <mergeCell ref="JAL5:JAQ5"/>
    <mergeCell ref="JAR5:JAW5"/>
    <mergeCell ref="JAX5:JBC5"/>
    <mergeCell ref="JBD5:JBI5"/>
    <mergeCell ref="JBJ5:JBO5"/>
    <mergeCell ref="JBP5:JBU5"/>
    <mergeCell ref="IZB5:IZG5"/>
    <mergeCell ref="IZH5:IZM5"/>
    <mergeCell ref="IZN5:IZS5"/>
    <mergeCell ref="IZT5:IZY5"/>
    <mergeCell ref="IZZ5:JAE5"/>
    <mergeCell ref="JAF5:JAK5"/>
    <mergeCell ref="IXR5:IXW5"/>
    <mergeCell ref="IXX5:IYC5"/>
    <mergeCell ref="IYD5:IYI5"/>
    <mergeCell ref="IYJ5:IYO5"/>
    <mergeCell ref="IYP5:IYU5"/>
    <mergeCell ref="IYV5:IZA5"/>
    <mergeCell ref="IWH5:IWM5"/>
    <mergeCell ref="IWN5:IWS5"/>
    <mergeCell ref="IWT5:IWY5"/>
    <mergeCell ref="IWZ5:IXE5"/>
    <mergeCell ref="IXF5:IXK5"/>
    <mergeCell ref="IXL5:IXQ5"/>
    <mergeCell ref="IUX5:IVC5"/>
    <mergeCell ref="IVD5:IVI5"/>
    <mergeCell ref="IVJ5:IVO5"/>
    <mergeCell ref="IVP5:IVU5"/>
    <mergeCell ref="IVV5:IWA5"/>
    <mergeCell ref="IWB5:IWG5"/>
    <mergeCell ref="ITN5:ITS5"/>
    <mergeCell ref="ITT5:ITY5"/>
    <mergeCell ref="ITZ5:IUE5"/>
    <mergeCell ref="IUF5:IUK5"/>
    <mergeCell ref="IUL5:IUQ5"/>
    <mergeCell ref="IUR5:IUW5"/>
    <mergeCell ref="ISD5:ISI5"/>
    <mergeCell ref="ISJ5:ISO5"/>
    <mergeCell ref="ISP5:ISU5"/>
    <mergeCell ref="ISV5:ITA5"/>
    <mergeCell ref="ITB5:ITG5"/>
    <mergeCell ref="ITH5:ITM5"/>
    <mergeCell ref="IQT5:IQY5"/>
    <mergeCell ref="IQZ5:IRE5"/>
    <mergeCell ref="IRF5:IRK5"/>
    <mergeCell ref="IRL5:IRQ5"/>
    <mergeCell ref="IRR5:IRW5"/>
    <mergeCell ref="IRX5:ISC5"/>
    <mergeCell ref="IPJ5:IPO5"/>
    <mergeCell ref="IPP5:IPU5"/>
    <mergeCell ref="IPV5:IQA5"/>
    <mergeCell ref="IQB5:IQG5"/>
    <mergeCell ref="IQH5:IQM5"/>
    <mergeCell ref="IQN5:IQS5"/>
    <mergeCell ref="INZ5:IOE5"/>
    <mergeCell ref="IOF5:IOK5"/>
    <mergeCell ref="IOL5:IOQ5"/>
    <mergeCell ref="IOR5:IOW5"/>
    <mergeCell ref="IOX5:IPC5"/>
    <mergeCell ref="IPD5:IPI5"/>
    <mergeCell ref="IMP5:IMU5"/>
    <mergeCell ref="IMV5:INA5"/>
    <mergeCell ref="INB5:ING5"/>
    <mergeCell ref="INH5:INM5"/>
    <mergeCell ref="INN5:INS5"/>
    <mergeCell ref="INT5:INY5"/>
    <mergeCell ref="ILF5:ILK5"/>
    <mergeCell ref="ILL5:ILQ5"/>
    <mergeCell ref="ILR5:ILW5"/>
    <mergeCell ref="ILX5:IMC5"/>
    <mergeCell ref="IMD5:IMI5"/>
    <mergeCell ref="IMJ5:IMO5"/>
    <mergeCell ref="IJV5:IKA5"/>
    <mergeCell ref="IKB5:IKG5"/>
    <mergeCell ref="IKH5:IKM5"/>
    <mergeCell ref="IKN5:IKS5"/>
    <mergeCell ref="IKT5:IKY5"/>
    <mergeCell ref="IKZ5:ILE5"/>
    <mergeCell ref="IIL5:IIQ5"/>
    <mergeCell ref="IIR5:IIW5"/>
    <mergeCell ref="IIX5:IJC5"/>
    <mergeCell ref="IJD5:IJI5"/>
    <mergeCell ref="IJJ5:IJO5"/>
    <mergeCell ref="IJP5:IJU5"/>
    <mergeCell ref="IHB5:IHG5"/>
    <mergeCell ref="IHH5:IHM5"/>
    <mergeCell ref="IHN5:IHS5"/>
    <mergeCell ref="IHT5:IHY5"/>
    <mergeCell ref="IHZ5:IIE5"/>
    <mergeCell ref="IIF5:IIK5"/>
    <mergeCell ref="IFR5:IFW5"/>
    <mergeCell ref="IFX5:IGC5"/>
    <mergeCell ref="IGD5:IGI5"/>
    <mergeCell ref="IGJ5:IGO5"/>
    <mergeCell ref="IGP5:IGU5"/>
    <mergeCell ref="IGV5:IHA5"/>
    <mergeCell ref="IEH5:IEM5"/>
    <mergeCell ref="IEN5:IES5"/>
    <mergeCell ref="IET5:IEY5"/>
    <mergeCell ref="IEZ5:IFE5"/>
    <mergeCell ref="IFF5:IFK5"/>
    <mergeCell ref="IFL5:IFQ5"/>
    <mergeCell ref="ICX5:IDC5"/>
    <mergeCell ref="IDD5:IDI5"/>
    <mergeCell ref="IDJ5:IDO5"/>
    <mergeCell ref="IDP5:IDU5"/>
    <mergeCell ref="IDV5:IEA5"/>
    <mergeCell ref="IEB5:IEG5"/>
    <mergeCell ref="IBN5:IBS5"/>
    <mergeCell ref="IBT5:IBY5"/>
    <mergeCell ref="IBZ5:ICE5"/>
    <mergeCell ref="ICF5:ICK5"/>
    <mergeCell ref="ICL5:ICQ5"/>
    <mergeCell ref="ICR5:ICW5"/>
    <mergeCell ref="IAD5:IAI5"/>
    <mergeCell ref="IAJ5:IAO5"/>
    <mergeCell ref="IAP5:IAU5"/>
    <mergeCell ref="IAV5:IBA5"/>
    <mergeCell ref="IBB5:IBG5"/>
    <mergeCell ref="IBH5:IBM5"/>
    <mergeCell ref="HYT5:HYY5"/>
    <mergeCell ref="HYZ5:HZE5"/>
    <mergeCell ref="HZF5:HZK5"/>
    <mergeCell ref="HZL5:HZQ5"/>
    <mergeCell ref="HZR5:HZW5"/>
    <mergeCell ref="HZX5:IAC5"/>
    <mergeCell ref="HXJ5:HXO5"/>
    <mergeCell ref="HXP5:HXU5"/>
    <mergeCell ref="HXV5:HYA5"/>
    <mergeCell ref="HYB5:HYG5"/>
    <mergeCell ref="HYH5:HYM5"/>
    <mergeCell ref="HYN5:HYS5"/>
    <mergeCell ref="HVZ5:HWE5"/>
    <mergeCell ref="HWF5:HWK5"/>
    <mergeCell ref="HWL5:HWQ5"/>
    <mergeCell ref="HWR5:HWW5"/>
    <mergeCell ref="HWX5:HXC5"/>
    <mergeCell ref="HXD5:HXI5"/>
    <mergeCell ref="HUP5:HUU5"/>
    <mergeCell ref="HUV5:HVA5"/>
    <mergeCell ref="HVB5:HVG5"/>
    <mergeCell ref="HVH5:HVM5"/>
    <mergeCell ref="HVN5:HVS5"/>
    <mergeCell ref="HVT5:HVY5"/>
    <mergeCell ref="HTF5:HTK5"/>
    <mergeCell ref="HTL5:HTQ5"/>
    <mergeCell ref="HTR5:HTW5"/>
    <mergeCell ref="HTX5:HUC5"/>
    <mergeCell ref="HUD5:HUI5"/>
    <mergeCell ref="HUJ5:HUO5"/>
    <mergeCell ref="HRV5:HSA5"/>
    <mergeCell ref="HSB5:HSG5"/>
    <mergeCell ref="HSH5:HSM5"/>
    <mergeCell ref="HSN5:HSS5"/>
    <mergeCell ref="HST5:HSY5"/>
    <mergeCell ref="HSZ5:HTE5"/>
    <mergeCell ref="HQL5:HQQ5"/>
    <mergeCell ref="HQR5:HQW5"/>
    <mergeCell ref="HQX5:HRC5"/>
    <mergeCell ref="HRD5:HRI5"/>
    <mergeCell ref="HRJ5:HRO5"/>
    <mergeCell ref="HRP5:HRU5"/>
    <mergeCell ref="HPB5:HPG5"/>
    <mergeCell ref="HPH5:HPM5"/>
    <mergeCell ref="HPN5:HPS5"/>
    <mergeCell ref="HPT5:HPY5"/>
    <mergeCell ref="HPZ5:HQE5"/>
    <mergeCell ref="HQF5:HQK5"/>
    <mergeCell ref="HNR5:HNW5"/>
    <mergeCell ref="HNX5:HOC5"/>
    <mergeCell ref="HOD5:HOI5"/>
    <mergeCell ref="HOJ5:HOO5"/>
    <mergeCell ref="HOP5:HOU5"/>
    <mergeCell ref="HOV5:HPA5"/>
    <mergeCell ref="HMH5:HMM5"/>
    <mergeCell ref="HMN5:HMS5"/>
    <mergeCell ref="HMT5:HMY5"/>
    <mergeCell ref="HMZ5:HNE5"/>
    <mergeCell ref="HNF5:HNK5"/>
    <mergeCell ref="HNL5:HNQ5"/>
    <mergeCell ref="HKX5:HLC5"/>
    <mergeCell ref="HLD5:HLI5"/>
    <mergeCell ref="HLJ5:HLO5"/>
    <mergeCell ref="HLP5:HLU5"/>
    <mergeCell ref="HLV5:HMA5"/>
    <mergeCell ref="HMB5:HMG5"/>
    <mergeCell ref="HJN5:HJS5"/>
    <mergeCell ref="HJT5:HJY5"/>
    <mergeCell ref="HJZ5:HKE5"/>
    <mergeCell ref="HKF5:HKK5"/>
    <mergeCell ref="HKL5:HKQ5"/>
    <mergeCell ref="HKR5:HKW5"/>
    <mergeCell ref="HID5:HII5"/>
    <mergeCell ref="HIJ5:HIO5"/>
    <mergeCell ref="HIP5:HIU5"/>
    <mergeCell ref="HIV5:HJA5"/>
    <mergeCell ref="HJB5:HJG5"/>
    <mergeCell ref="HJH5:HJM5"/>
    <mergeCell ref="HGT5:HGY5"/>
    <mergeCell ref="HGZ5:HHE5"/>
    <mergeCell ref="HHF5:HHK5"/>
    <mergeCell ref="HHL5:HHQ5"/>
    <mergeCell ref="HHR5:HHW5"/>
    <mergeCell ref="HHX5:HIC5"/>
    <mergeCell ref="HFJ5:HFO5"/>
    <mergeCell ref="HFP5:HFU5"/>
    <mergeCell ref="HFV5:HGA5"/>
    <mergeCell ref="HGB5:HGG5"/>
    <mergeCell ref="HGH5:HGM5"/>
    <mergeCell ref="HGN5:HGS5"/>
    <mergeCell ref="HDZ5:HEE5"/>
    <mergeCell ref="HEF5:HEK5"/>
    <mergeCell ref="HEL5:HEQ5"/>
    <mergeCell ref="HER5:HEW5"/>
    <mergeCell ref="HEX5:HFC5"/>
    <mergeCell ref="HFD5:HFI5"/>
    <mergeCell ref="HCP5:HCU5"/>
    <mergeCell ref="HCV5:HDA5"/>
    <mergeCell ref="HDB5:HDG5"/>
    <mergeCell ref="HDH5:HDM5"/>
    <mergeCell ref="HDN5:HDS5"/>
    <mergeCell ref="HDT5:HDY5"/>
    <mergeCell ref="HBF5:HBK5"/>
    <mergeCell ref="HBL5:HBQ5"/>
    <mergeCell ref="HBR5:HBW5"/>
    <mergeCell ref="HBX5:HCC5"/>
    <mergeCell ref="HCD5:HCI5"/>
    <mergeCell ref="HCJ5:HCO5"/>
    <mergeCell ref="GZV5:HAA5"/>
    <mergeCell ref="HAB5:HAG5"/>
    <mergeCell ref="HAH5:HAM5"/>
    <mergeCell ref="HAN5:HAS5"/>
    <mergeCell ref="HAT5:HAY5"/>
    <mergeCell ref="HAZ5:HBE5"/>
    <mergeCell ref="GYL5:GYQ5"/>
    <mergeCell ref="GYR5:GYW5"/>
    <mergeCell ref="GYX5:GZC5"/>
    <mergeCell ref="GZD5:GZI5"/>
    <mergeCell ref="GZJ5:GZO5"/>
    <mergeCell ref="GZP5:GZU5"/>
    <mergeCell ref="GXB5:GXG5"/>
    <mergeCell ref="GXH5:GXM5"/>
    <mergeCell ref="GXN5:GXS5"/>
    <mergeCell ref="GXT5:GXY5"/>
    <mergeCell ref="GXZ5:GYE5"/>
    <mergeCell ref="GYF5:GYK5"/>
    <mergeCell ref="GVR5:GVW5"/>
    <mergeCell ref="GVX5:GWC5"/>
    <mergeCell ref="GWD5:GWI5"/>
    <mergeCell ref="GWJ5:GWO5"/>
    <mergeCell ref="GWP5:GWU5"/>
    <mergeCell ref="GWV5:GXA5"/>
    <mergeCell ref="GUH5:GUM5"/>
    <mergeCell ref="GUN5:GUS5"/>
    <mergeCell ref="GUT5:GUY5"/>
    <mergeCell ref="GUZ5:GVE5"/>
    <mergeCell ref="GVF5:GVK5"/>
    <mergeCell ref="GVL5:GVQ5"/>
    <mergeCell ref="GSX5:GTC5"/>
    <mergeCell ref="GTD5:GTI5"/>
    <mergeCell ref="GTJ5:GTO5"/>
    <mergeCell ref="GTP5:GTU5"/>
    <mergeCell ref="GTV5:GUA5"/>
    <mergeCell ref="GUB5:GUG5"/>
    <mergeCell ref="GRN5:GRS5"/>
    <mergeCell ref="GRT5:GRY5"/>
    <mergeCell ref="GRZ5:GSE5"/>
    <mergeCell ref="GSF5:GSK5"/>
    <mergeCell ref="GSL5:GSQ5"/>
    <mergeCell ref="GSR5:GSW5"/>
    <mergeCell ref="GQD5:GQI5"/>
    <mergeCell ref="GQJ5:GQO5"/>
    <mergeCell ref="GQP5:GQU5"/>
    <mergeCell ref="GQV5:GRA5"/>
    <mergeCell ref="GRB5:GRG5"/>
    <mergeCell ref="GRH5:GRM5"/>
    <mergeCell ref="GOT5:GOY5"/>
    <mergeCell ref="GOZ5:GPE5"/>
    <mergeCell ref="GPF5:GPK5"/>
    <mergeCell ref="GPL5:GPQ5"/>
    <mergeCell ref="GPR5:GPW5"/>
    <mergeCell ref="GPX5:GQC5"/>
    <mergeCell ref="GNJ5:GNO5"/>
    <mergeCell ref="GNP5:GNU5"/>
    <mergeCell ref="GNV5:GOA5"/>
    <mergeCell ref="GOB5:GOG5"/>
    <mergeCell ref="GOH5:GOM5"/>
    <mergeCell ref="GON5:GOS5"/>
    <mergeCell ref="GLZ5:GME5"/>
    <mergeCell ref="GMF5:GMK5"/>
    <mergeCell ref="GML5:GMQ5"/>
    <mergeCell ref="GMR5:GMW5"/>
    <mergeCell ref="GMX5:GNC5"/>
    <mergeCell ref="GND5:GNI5"/>
    <mergeCell ref="GKP5:GKU5"/>
    <mergeCell ref="GKV5:GLA5"/>
    <mergeCell ref="GLB5:GLG5"/>
    <mergeCell ref="GLH5:GLM5"/>
    <mergeCell ref="GLN5:GLS5"/>
    <mergeCell ref="GLT5:GLY5"/>
    <mergeCell ref="GJF5:GJK5"/>
    <mergeCell ref="GJL5:GJQ5"/>
    <mergeCell ref="GJR5:GJW5"/>
    <mergeCell ref="GJX5:GKC5"/>
    <mergeCell ref="GKD5:GKI5"/>
    <mergeCell ref="GKJ5:GKO5"/>
    <mergeCell ref="GHV5:GIA5"/>
    <mergeCell ref="GIB5:GIG5"/>
    <mergeCell ref="GIH5:GIM5"/>
    <mergeCell ref="GIN5:GIS5"/>
    <mergeCell ref="GIT5:GIY5"/>
    <mergeCell ref="GIZ5:GJE5"/>
    <mergeCell ref="GGL5:GGQ5"/>
    <mergeCell ref="GGR5:GGW5"/>
    <mergeCell ref="GGX5:GHC5"/>
    <mergeCell ref="GHD5:GHI5"/>
    <mergeCell ref="GHJ5:GHO5"/>
    <mergeCell ref="GHP5:GHU5"/>
    <mergeCell ref="GFB5:GFG5"/>
    <mergeCell ref="GFH5:GFM5"/>
    <mergeCell ref="GFN5:GFS5"/>
    <mergeCell ref="GFT5:GFY5"/>
    <mergeCell ref="GFZ5:GGE5"/>
    <mergeCell ref="GGF5:GGK5"/>
    <mergeCell ref="GDR5:GDW5"/>
    <mergeCell ref="GDX5:GEC5"/>
    <mergeCell ref="GED5:GEI5"/>
    <mergeCell ref="GEJ5:GEO5"/>
    <mergeCell ref="GEP5:GEU5"/>
    <mergeCell ref="GEV5:GFA5"/>
    <mergeCell ref="GCH5:GCM5"/>
    <mergeCell ref="GCN5:GCS5"/>
    <mergeCell ref="GCT5:GCY5"/>
    <mergeCell ref="GCZ5:GDE5"/>
    <mergeCell ref="GDF5:GDK5"/>
    <mergeCell ref="GDL5:GDQ5"/>
    <mergeCell ref="GAX5:GBC5"/>
    <mergeCell ref="GBD5:GBI5"/>
    <mergeCell ref="GBJ5:GBO5"/>
    <mergeCell ref="GBP5:GBU5"/>
    <mergeCell ref="GBV5:GCA5"/>
    <mergeCell ref="GCB5:GCG5"/>
    <mergeCell ref="FZN5:FZS5"/>
    <mergeCell ref="FZT5:FZY5"/>
    <mergeCell ref="FZZ5:GAE5"/>
    <mergeCell ref="GAF5:GAK5"/>
    <mergeCell ref="GAL5:GAQ5"/>
    <mergeCell ref="GAR5:GAW5"/>
    <mergeCell ref="FYD5:FYI5"/>
    <mergeCell ref="FYJ5:FYO5"/>
    <mergeCell ref="FYP5:FYU5"/>
    <mergeCell ref="FYV5:FZA5"/>
    <mergeCell ref="FZB5:FZG5"/>
    <mergeCell ref="FZH5:FZM5"/>
    <mergeCell ref="FWT5:FWY5"/>
    <mergeCell ref="FWZ5:FXE5"/>
    <mergeCell ref="FXF5:FXK5"/>
    <mergeCell ref="FXL5:FXQ5"/>
    <mergeCell ref="FXR5:FXW5"/>
    <mergeCell ref="FXX5:FYC5"/>
    <mergeCell ref="FVJ5:FVO5"/>
    <mergeCell ref="FVP5:FVU5"/>
    <mergeCell ref="FVV5:FWA5"/>
    <mergeCell ref="FWB5:FWG5"/>
    <mergeCell ref="FWH5:FWM5"/>
    <mergeCell ref="FWN5:FWS5"/>
    <mergeCell ref="FTZ5:FUE5"/>
    <mergeCell ref="FUF5:FUK5"/>
    <mergeCell ref="FUL5:FUQ5"/>
    <mergeCell ref="FUR5:FUW5"/>
    <mergeCell ref="FUX5:FVC5"/>
    <mergeCell ref="FVD5:FVI5"/>
    <mergeCell ref="FSP5:FSU5"/>
    <mergeCell ref="FSV5:FTA5"/>
    <mergeCell ref="FTB5:FTG5"/>
    <mergeCell ref="FTH5:FTM5"/>
    <mergeCell ref="FTN5:FTS5"/>
    <mergeCell ref="FTT5:FTY5"/>
    <mergeCell ref="FRF5:FRK5"/>
    <mergeCell ref="FRL5:FRQ5"/>
    <mergeCell ref="FRR5:FRW5"/>
    <mergeCell ref="FRX5:FSC5"/>
    <mergeCell ref="FSD5:FSI5"/>
    <mergeCell ref="FSJ5:FSO5"/>
    <mergeCell ref="FPV5:FQA5"/>
    <mergeCell ref="FQB5:FQG5"/>
    <mergeCell ref="FQH5:FQM5"/>
    <mergeCell ref="FQN5:FQS5"/>
    <mergeCell ref="FQT5:FQY5"/>
    <mergeCell ref="FQZ5:FRE5"/>
    <mergeCell ref="FOL5:FOQ5"/>
    <mergeCell ref="FOR5:FOW5"/>
    <mergeCell ref="FOX5:FPC5"/>
    <mergeCell ref="FPD5:FPI5"/>
    <mergeCell ref="FPJ5:FPO5"/>
    <mergeCell ref="FPP5:FPU5"/>
    <mergeCell ref="FNB5:FNG5"/>
    <mergeCell ref="FNH5:FNM5"/>
    <mergeCell ref="FNN5:FNS5"/>
    <mergeCell ref="FNT5:FNY5"/>
    <mergeCell ref="FNZ5:FOE5"/>
    <mergeCell ref="FOF5:FOK5"/>
    <mergeCell ref="FLR5:FLW5"/>
    <mergeCell ref="FLX5:FMC5"/>
    <mergeCell ref="FMD5:FMI5"/>
    <mergeCell ref="FMJ5:FMO5"/>
    <mergeCell ref="FMP5:FMU5"/>
    <mergeCell ref="FMV5:FNA5"/>
    <mergeCell ref="FKH5:FKM5"/>
    <mergeCell ref="FKN5:FKS5"/>
    <mergeCell ref="FKT5:FKY5"/>
    <mergeCell ref="FKZ5:FLE5"/>
    <mergeCell ref="FLF5:FLK5"/>
    <mergeCell ref="FLL5:FLQ5"/>
    <mergeCell ref="FIX5:FJC5"/>
    <mergeCell ref="FJD5:FJI5"/>
    <mergeCell ref="FJJ5:FJO5"/>
    <mergeCell ref="FJP5:FJU5"/>
    <mergeCell ref="FJV5:FKA5"/>
    <mergeCell ref="FKB5:FKG5"/>
    <mergeCell ref="FHN5:FHS5"/>
    <mergeCell ref="FHT5:FHY5"/>
    <mergeCell ref="FHZ5:FIE5"/>
    <mergeCell ref="FIF5:FIK5"/>
    <mergeCell ref="FIL5:FIQ5"/>
    <mergeCell ref="FIR5:FIW5"/>
    <mergeCell ref="FGD5:FGI5"/>
    <mergeCell ref="FGJ5:FGO5"/>
    <mergeCell ref="FGP5:FGU5"/>
    <mergeCell ref="FGV5:FHA5"/>
    <mergeCell ref="FHB5:FHG5"/>
    <mergeCell ref="FHH5:FHM5"/>
    <mergeCell ref="FET5:FEY5"/>
    <mergeCell ref="FEZ5:FFE5"/>
    <mergeCell ref="FFF5:FFK5"/>
    <mergeCell ref="FFL5:FFQ5"/>
    <mergeCell ref="FFR5:FFW5"/>
    <mergeCell ref="FFX5:FGC5"/>
    <mergeCell ref="FDJ5:FDO5"/>
    <mergeCell ref="FDP5:FDU5"/>
    <mergeCell ref="FDV5:FEA5"/>
    <mergeCell ref="FEB5:FEG5"/>
    <mergeCell ref="FEH5:FEM5"/>
    <mergeCell ref="FEN5:FES5"/>
    <mergeCell ref="FBZ5:FCE5"/>
    <mergeCell ref="FCF5:FCK5"/>
    <mergeCell ref="FCL5:FCQ5"/>
    <mergeCell ref="FCR5:FCW5"/>
    <mergeCell ref="FCX5:FDC5"/>
    <mergeCell ref="FDD5:FDI5"/>
    <mergeCell ref="FAP5:FAU5"/>
    <mergeCell ref="FAV5:FBA5"/>
    <mergeCell ref="FBB5:FBG5"/>
    <mergeCell ref="FBH5:FBM5"/>
    <mergeCell ref="FBN5:FBS5"/>
    <mergeCell ref="FBT5:FBY5"/>
    <mergeCell ref="EZF5:EZK5"/>
    <mergeCell ref="EZL5:EZQ5"/>
    <mergeCell ref="EZR5:EZW5"/>
    <mergeCell ref="EZX5:FAC5"/>
    <mergeCell ref="FAD5:FAI5"/>
    <mergeCell ref="FAJ5:FAO5"/>
    <mergeCell ref="EXV5:EYA5"/>
    <mergeCell ref="EYB5:EYG5"/>
    <mergeCell ref="EYH5:EYM5"/>
    <mergeCell ref="EYN5:EYS5"/>
    <mergeCell ref="EYT5:EYY5"/>
    <mergeCell ref="EYZ5:EZE5"/>
    <mergeCell ref="EWL5:EWQ5"/>
    <mergeCell ref="EWR5:EWW5"/>
    <mergeCell ref="EWX5:EXC5"/>
    <mergeCell ref="EXD5:EXI5"/>
    <mergeCell ref="EXJ5:EXO5"/>
    <mergeCell ref="EXP5:EXU5"/>
    <mergeCell ref="EVB5:EVG5"/>
    <mergeCell ref="EVH5:EVM5"/>
    <mergeCell ref="EVN5:EVS5"/>
    <mergeCell ref="EVT5:EVY5"/>
    <mergeCell ref="EVZ5:EWE5"/>
    <mergeCell ref="EWF5:EWK5"/>
    <mergeCell ref="ETR5:ETW5"/>
    <mergeCell ref="ETX5:EUC5"/>
    <mergeCell ref="EUD5:EUI5"/>
    <mergeCell ref="EUJ5:EUO5"/>
    <mergeCell ref="EUP5:EUU5"/>
    <mergeCell ref="EUV5:EVA5"/>
    <mergeCell ref="ESH5:ESM5"/>
    <mergeCell ref="ESN5:ESS5"/>
    <mergeCell ref="EST5:ESY5"/>
    <mergeCell ref="ESZ5:ETE5"/>
    <mergeCell ref="ETF5:ETK5"/>
    <mergeCell ref="ETL5:ETQ5"/>
    <mergeCell ref="EQX5:ERC5"/>
    <mergeCell ref="ERD5:ERI5"/>
    <mergeCell ref="ERJ5:ERO5"/>
    <mergeCell ref="ERP5:ERU5"/>
    <mergeCell ref="ERV5:ESA5"/>
    <mergeCell ref="ESB5:ESG5"/>
    <mergeCell ref="EPN5:EPS5"/>
    <mergeCell ref="EPT5:EPY5"/>
    <mergeCell ref="EPZ5:EQE5"/>
    <mergeCell ref="EQF5:EQK5"/>
    <mergeCell ref="EQL5:EQQ5"/>
    <mergeCell ref="EQR5:EQW5"/>
    <mergeCell ref="EOD5:EOI5"/>
    <mergeCell ref="EOJ5:EOO5"/>
    <mergeCell ref="EOP5:EOU5"/>
    <mergeCell ref="EOV5:EPA5"/>
    <mergeCell ref="EPB5:EPG5"/>
    <mergeCell ref="EPH5:EPM5"/>
    <mergeCell ref="EMT5:EMY5"/>
    <mergeCell ref="EMZ5:ENE5"/>
    <mergeCell ref="ENF5:ENK5"/>
    <mergeCell ref="ENL5:ENQ5"/>
    <mergeCell ref="ENR5:ENW5"/>
    <mergeCell ref="ENX5:EOC5"/>
    <mergeCell ref="ELJ5:ELO5"/>
    <mergeCell ref="ELP5:ELU5"/>
    <mergeCell ref="ELV5:EMA5"/>
    <mergeCell ref="EMB5:EMG5"/>
    <mergeCell ref="EMH5:EMM5"/>
    <mergeCell ref="EMN5:EMS5"/>
    <mergeCell ref="EJZ5:EKE5"/>
    <mergeCell ref="EKF5:EKK5"/>
    <mergeCell ref="EKL5:EKQ5"/>
    <mergeCell ref="EKR5:EKW5"/>
    <mergeCell ref="EKX5:ELC5"/>
    <mergeCell ref="ELD5:ELI5"/>
    <mergeCell ref="EIP5:EIU5"/>
    <mergeCell ref="EIV5:EJA5"/>
    <mergeCell ref="EJB5:EJG5"/>
    <mergeCell ref="EJH5:EJM5"/>
    <mergeCell ref="EJN5:EJS5"/>
    <mergeCell ref="EJT5:EJY5"/>
    <mergeCell ref="EHF5:EHK5"/>
    <mergeCell ref="EHL5:EHQ5"/>
    <mergeCell ref="EHR5:EHW5"/>
    <mergeCell ref="EHX5:EIC5"/>
    <mergeCell ref="EID5:EII5"/>
    <mergeCell ref="EIJ5:EIO5"/>
    <mergeCell ref="EFV5:EGA5"/>
    <mergeCell ref="EGB5:EGG5"/>
    <mergeCell ref="EGH5:EGM5"/>
    <mergeCell ref="EGN5:EGS5"/>
    <mergeCell ref="EGT5:EGY5"/>
    <mergeCell ref="EGZ5:EHE5"/>
    <mergeCell ref="EEL5:EEQ5"/>
    <mergeCell ref="EER5:EEW5"/>
    <mergeCell ref="EEX5:EFC5"/>
    <mergeCell ref="EFD5:EFI5"/>
    <mergeCell ref="EFJ5:EFO5"/>
    <mergeCell ref="EFP5:EFU5"/>
    <mergeCell ref="EDB5:EDG5"/>
    <mergeCell ref="EDH5:EDM5"/>
    <mergeCell ref="EDN5:EDS5"/>
    <mergeCell ref="EDT5:EDY5"/>
    <mergeCell ref="EDZ5:EEE5"/>
    <mergeCell ref="EEF5:EEK5"/>
    <mergeCell ref="EBR5:EBW5"/>
    <mergeCell ref="EBX5:ECC5"/>
    <mergeCell ref="ECD5:ECI5"/>
    <mergeCell ref="ECJ5:ECO5"/>
    <mergeCell ref="ECP5:ECU5"/>
    <mergeCell ref="ECV5:EDA5"/>
    <mergeCell ref="EAH5:EAM5"/>
    <mergeCell ref="EAN5:EAS5"/>
    <mergeCell ref="EAT5:EAY5"/>
    <mergeCell ref="EAZ5:EBE5"/>
    <mergeCell ref="EBF5:EBK5"/>
    <mergeCell ref="EBL5:EBQ5"/>
    <mergeCell ref="DYX5:DZC5"/>
    <mergeCell ref="DZD5:DZI5"/>
    <mergeCell ref="DZJ5:DZO5"/>
    <mergeCell ref="DZP5:DZU5"/>
    <mergeCell ref="DZV5:EAA5"/>
    <mergeCell ref="EAB5:EAG5"/>
    <mergeCell ref="DXN5:DXS5"/>
    <mergeCell ref="DXT5:DXY5"/>
    <mergeCell ref="DXZ5:DYE5"/>
    <mergeCell ref="DYF5:DYK5"/>
    <mergeCell ref="DYL5:DYQ5"/>
    <mergeCell ref="DYR5:DYW5"/>
    <mergeCell ref="DWD5:DWI5"/>
    <mergeCell ref="DWJ5:DWO5"/>
    <mergeCell ref="DWP5:DWU5"/>
    <mergeCell ref="DWV5:DXA5"/>
    <mergeCell ref="DXB5:DXG5"/>
    <mergeCell ref="DXH5:DXM5"/>
    <mergeCell ref="DUT5:DUY5"/>
    <mergeCell ref="DUZ5:DVE5"/>
    <mergeCell ref="DVF5:DVK5"/>
    <mergeCell ref="DVL5:DVQ5"/>
    <mergeCell ref="DVR5:DVW5"/>
    <mergeCell ref="DVX5:DWC5"/>
    <mergeCell ref="DTJ5:DTO5"/>
    <mergeCell ref="DTP5:DTU5"/>
    <mergeCell ref="DTV5:DUA5"/>
    <mergeCell ref="DUB5:DUG5"/>
    <mergeCell ref="DUH5:DUM5"/>
    <mergeCell ref="DUN5:DUS5"/>
    <mergeCell ref="DRZ5:DSE5"/>
    <mergeCell ref="DSF5:DSK5"/>
    <mergeCell ref="DSL5:DSQ5"/>
    <mergeCell ref="DSR5:DSW5"/>
    <mergeCell ref="DSX5:DTC5"/>
    <mergeCell ref="DTD5:DTI5"/>
    <mergeCell ref="DQP5:DQU5"/>
    <mergeCell ref="DQV5:DRA5"/>
    <mergeCell ref="DRB5:DRG5"/>
    <mergeCell ref="DRH5:DRM5"/>
    <mergeCell ref="DRN5:DRS5"/>
    <mergeCell ref="DRT5:DRY5"/>
    <mergeCell ref="DPF5:DPK5"/>
    <mergeCell ref="DPL5:DPQ5"/>
    <mergeCell ref="DPR5:DPW5"/>
    <mergeCell ref="DPX5:DQC5"/>
    <mergeCell ref="DQD5:DQI5"/>
    <mergeCell ref="DQJ5:DQO5"/>
    <mergeCell ref="DNV5:DOA5"/>
    <mergeCell ref="DOB5:DOG5"/>
    <mergeCell ref="DOH5:DOM5"/>
    <mergeCell ref="DON5:DOS5"/>
    <mergeCell ref="DOT5:DOY5"/>
    <mergeCell ref="DOZ5:DPE5"/>
    <mergeCell ref="DML5:DMQ5"/>
    <mergeCell ref="DMR5:DMW5"/>
    <mergeCell ref="DMX5:DNC5"/>
    <mergeCell ref="DND5:DNI5"/>
    <mergeCell ref="DNJ5:DNO5"/>
    <mergeCell ref="DNP5:DNU5"/>
    <mergeCell ref="DLB5:DLG5"/>
    <mergeCell ref="DLH5:DLM5"/>
    <mergeCell ref="DLN5:DLS5"/>
    <mergeCell ref="DLT5:DLY5"/>
    <mergeCell ref="DLZ5:DME5"/>
    <mergeCell ref="DMF5:DMK5"/>
    <mergeCell ref="DJR5:DJW5"/>
    <mergeCell ref="DJX5:DKC5"/>
    <mergeCell ref="DKD5:DKI5"/>
    <mergeCell ref="DKJ5:DKO5"/>
    <mergeCell ref="DKP5:DKU5"/>
    <mergeCell ref="DKV5:DLA5"/>
    <mergeCell ref="DIH5:DIM5"/>
    <mergeCell ref="DIN5:DIS5"/>
    <mergeCell ref="DIT5:DIY5"/>
    <mergeCell ref="DIZ5:DJE5"/>
    <mergeCell ref="DJF5:DJK5"/>
    <mergeCell ref="DJL5:DJQ5"/>
    <mergeCell ref="DGX5:DHC5"/>
    <mergeCell ref="DHD5:DHI5"/>
    <mergeCell ref="DHJ5:DHO5"/>
    <mergeCell ref="DHP5:DHU5"/>
    <mergeCell ref="DHV5:DIA5"/>
    <mergeCell ref="DIB5:DIG5"/>
    <mergeCell ref="DFN5:DFS5"/>
    <mergeCell ref="DFT5:DFY5"/>
    <mergeCell ref="DFZ5:DGE5"/>
    <mergeCell ref="DGF5:DGK5"/>
    <mergeCell ref="DGL5:DGQ5"/>
    <mergeCell ref="DGR5:DGW5"/>
    <mergeCell ref="DED5:DEI5"/>
    <mergeCell ref="DEJ5:DEO5"/>
    <mergeCell ref="DEP5:DEU5"/>
    <mergeCell ref="DEV5:DFA5"/>
    <mergeCell ref="DFB5:DFG5"/>
    <mergeCell ref="DFH5:DFM5"/>
    <mergeCell ref="DCT5:DCY5"/>
    <mergeCell ref="DCZ5:DDE5"/>
    <mergeCell ref="DDF5:DDK5"/>
    <mergeCell ref="DDL5:DDQ5"/>
    <mergeCell ref="DDR5:DDW5"/>
    <mergeCell ref="DDX5:DEC5"/>
    <mergeCell ref="DBJ5:DBO5"/>
    <mergeCell ref="DBP5:DBU5"/>
    <mergeCell ref="DBV5:DCA5"/>
    <mergeCell ref="DCB5:DCG5"/>
    <mergeCell ref="DCH5:DCM5"/>
    <mergeCell ref="DCN5:DCS5"/>
    <mergeCell ref="CZZ5:DAE5"/>
    <mergeCell ref="DAF5:DAK5"/>
    <mergeCell ref="DAL5:DAQ5"/>
    <mergeCell ref="DAR5:DAW5"/>
    <mergeCell ref="DAX5:DBC5"/>
    <mergeCell ref="DBD5:DBI5"/>
    <mergeCell ref="CYP5:CYU5"/>
    <mergeCell ref="CYV5:CZA5"/>
    <mergeCell ref="CZB5:CZG5"/>
    <mergeCell ref="CZH5:CZM5"/>
    <mergeCell ref="CZN5:CZS5"/>
    <mergeCell ref="CZT5:CZY5"/>
    <mergeCell ref="CXF5:CXK5"/>
    <mergeCell ref="CXL5:CXQ5"/>
    <mergeCell ref="CXR5:CXW5"/>
    <mergeCell ref="CXX5:CYC5"/>
    <mergeCell ref="CYD5:CYI5"/>
    <mergeCell ref="CYJ5:CYO5"/>
    <mergeCell ref="CVV5:CWA5"/>
    <mergeCell ref="CWB5:CWG5"/>
    <mergeCell ref="CWH5:CWM5"/>
    <mergeCell ref="CWN5:CWS5"/>
    <mergeCell ref="CWT5:CWY5"/>
    <mergeCell ref="CWZ5:CXE5"/>
    <mergeCell ref="CUL5:CUQ5"/>
    <mergeCell ref="CUR5:CUW5"/>
    <mergeCell ref="CUX5:CVC5"/>
    <mergeCell ref="CVD5:CVI5"/>
    <mergeCell ref="CVJ5:CVO5"/>
    <mergeCell ref="CVP5:CVU5"/>
    <mergeCell ref="CTB5:CTG5"/>
    <mergeCell ref="CTH5:CTM5"/>
    <mergeCell ref="CTN5:CTS5"/>
    <mergeCell ref="CTT5:CTY5"/>
    <mergeCell ref="CTZ5:CUE5"/>
    <mergeCell ref="CUF5:CUK5"/>
    <mergeCell ref="CRR5:CRW5"/>
    <mergeCell ref="CRX5:CSC5"/>
    <mergeCell ref="CSD5:CSI5"/>
    <mergeCell ref="CSJ5:CSO5"/>
    <mergeCell ref="CSP5:CSU5"/>
    <mergeCell ref="CSV5:CTA5"/>
    <mergeCell ref="CQH5:CQM5"/>
    <mergeCell ref="CQN5:CQS5"/>
    <mergeCell ref="CQT5:CQY5"/>
    <mergeCell ref="CQZ5:CRE5"/>
    <mergeCell ref="CRF5:CRK5"/>
    <mergeCell ref="CRL5:CRQ5"/>
    <mergeCell ref="COX5:CPC5"/>
    <mergeCell ref="CPD5:CPI5"/>
    <mergeCell ref="CPJ5:CPO5"/>
    <mergeCell ref="CPP5:CPU5"/>
    <mergeCell ref="CPV5:CQA5"/>
    <mergeCell ref="CQB5:CQG5"/>
    <mergeCell ref="CNN5:CNS5"/>
    <mergeCell ref="CNT5:CNY5"/>
    <mergeCell ref="CNZ5:COE5"/>
    <mergeCell ref="COF5:COK5"/>
    <mergeCell ref="COL5:COQ5"/>
    <mergeCell ref="COR5:COW5"/>
    <mergeCell ref="CMD5:CMI5"/>
    <mergeCell ref="CMJ5:CMO5"/>
    <mergeCell ref="CMP5:CMU5"/>
    <mergeCell ref="CMV5:CNA5"/>
    <mergeCell ref="CNB5:CNG5"/>
    <mergeCell ref="CNH5:CNM5"/>
    <mergeCell ref="CKT5:CKY5"/>
    <mergeCell ref="CKZ5:CLE5"/>
    <mergeCell ref="CLF5:CLK5"/>
    <mergeCell ref="CLL5:CLQ5"/>
    <mergeCell ref="CLR5:CLW5"/>
    <mergeCell ref="CLX5:CMC5"/>
    <mergeCell ref="CJJ5:CJO5"/>
    <mergeCell ref="CJP5:CJU5"/>
    <mergeCell ref="CJV5:CKA5"/>
    <mergeCell ref="CKB5:CKG5"/>
    <mergeCell ref="CKH5:CKM5"/>
    <mergeCell ref="CKN5:CKS5"/>
    <mergeCell ref="CHZ5:CIE5"/>
    <mergeCell ref="CIF5:CIK5"/>
    <mergeCell ref="CIL5:CIQ5"/>
    <mergeCell ref="CIR5:CIW5"/>
    <mergeCell ref="CIX5:CJC5"/>
    <mergeCell ref="CJD5:CJI5"/>
    <mergeCell ref="CGP5:CGU5"/>
    <mergeCell ref="CGV5:CHA5"/>
    <mergeCell ref="CHB5:CHG5"/>
    <mergeCell ref="CHH5:CHM5"/>
    <mergeCell ref="CHN5:CHS5"/>
    <mergeCell ref="CHT5:CHY5"/>
    <mergeCell ref="CFF5:CFK5"/>
    <mergeCell ref="CFL5:CFQ5"/>
    <mergeCell ref="CFR5:CFW5"/>
    <mergeCell ref="CFX5:CGC5"/>
    <mergeCell ref="CGD5:CGI5"/>
    <mergeCell ref="CGJ5:CGO5"/>
    <mergeCell ref="CDV5:CEA5"/>
    <mergeCell ref="CEB5:CEG5"/>
    <mergeCell ref="CEH5:CEM5"/>
    <mergeCell ref="CEN5:CES5"/>
    <mergeCell ref="CET5:CEY5"/>
    <mergeCell ref="CEZ5:CFE5"/>
    <mergeCell ref="CCL5:CCQ5"/>
    <mergeCell ref="CCR5:CCW5"/>
    <mergeCell ref="CCX5:CDC5"/>
    <mergeCell ref="CDD5:CDI5"/>
    <mergeCell ref="CDJ5:CDO5"/>
    <mergeCell ref="CDP5:CDU5"/>
    <mergeCell ref="CBB5:CBG5"/>
    <mergeCell ref="CBH5:CBM5"/>
    <mergeCell ref="CBN5:CBS5"/>
    <mergeCell ref="CBT5:CBY5"/>
    <mergeCell ref="CBZ5:CCE5"/>
    <mergeCell ref="CCF5:CCK5"/>
    <mergeCell ref="BZR5:BZW5"/>
    <mergeCell ref="BZX5:CAC5"/>
    <mergeCell ref="CAD5:CAI5"/>
    <mergeCell ref="CAJ5:CAO5"/>
    <mergeCell ref="CAP5:CAU5"/>
    <mergeCell ref="CAV5:CBA5"/>
    <mergeCell ref="BYH5:BYM5"/>
    <mergeCell ref="BYN5:BYS5"/>
    <mergeCell ref="BYT5:BYY5"/>
    <mergeCell ref="BYZ5:BZE5"/>
    <mergeCell ref="BZF5:BZK5"/>
    <mergeCell ref="BZL5:BZQ5"/>
    <mergeCell ref="BWX5:BXC5"/>
    <mergeCell ref="BXD5:BXI5"/>
    <mergeCell ref="BXJ5:BXO5"/>
    <mergeCell ref="BXP5:BXU5"/>
    <mergeCell ref="BXV5:BYA5"/>
    <mergeCell ref="BYB5:BYG5"/>
    <mergeCell ref="BVN5:BVS5"/>
    <mergeCell ref="BVT5:BVY5"/>
    <mergeCell ref="BVZ5:BWE5"/>
    <mergeCell ref="BWF5:BWK5"/>
    <mergeCell ref="BWL5:BWQ5"/>
    <mergeCell ref="BWR5:BWW5"/>
    <mergeCell ref="BUD5:BUI5"/>
    <mergeCell ref="BUJ5:BUO5"/>
    <mergeCell ref="BUP5:BUU5"/>
    <mergeCell ref="BUV5:BVA5"/>
    <mergeCell ref="BVB5:BVG5"/>
    <mergeCell ref="BVH5:BVM5"/>
    <mergeCell ref="BST5:BSY5"/>
    <mergeCell ref="BSZ5:BTE5"/>
    <mergeCell ref="BTF5:BTK5"/>
    <mergeCell ref="BTL5:BTQ5"/>
    <mergeCell ref="BTR5:BTW5"/>
    <mergeCell ref="BTX5:BUC5"/>
    <mergeCell ref="BRJ5:BRO5"/>
    <mergeCell ref="BRP5:BRU5"/>
    <mergeCell ref="BRV5:BSA5"/>
    <mergeCell ref="BSB5:BSG5"/>
    <mergeCell ref="BSH5:BSM5"/>
    <mergeCell ref="BSN5:BSS5"/>
    <mergeCell ref="BPZ5:BQE5"/>
    <mergeCell ref="BQF5:BQK5"/>
    <mergeCell ref="BQL5:BQQ5"/>
    <mergeCell ref="BQR5:BQW5"/>
    <mergeCell ref="BQX5:BRC5"/>
    <mergeCell ref="BRD5:BRI5"/>
    <mergeCell ref="BOP5:BOU5"/>
    <mergeCell ref="BOV5:BPA5"/>
    <mergeCell ref="BPB5:BPG5"/>
    <mergeCell ref="BPH5:BPM5"/>
    <mergeCell ref="BPN5:BPS5"/>
    <mergeCell ref="BPT5:BPY5"/>
    <mergeCell ref="BNF5:BNK5"/>
    <mergeCell ref="BNL5:BNQ5"/>
    <mergeCell ref="BNR5:BNW5"/>
    <mergeCell ref="BNX5:BOC5"/>
    <mergeCell ref="BOD5:BOI5"/>
    <mergeCell ref="BOJ5:BOO5"/>
    <mergeCell ref="BLV5:BMA5"/>
    <mergeCell ref="BMB5:BMG5"/>
    <mergeCell ref="BMH5:BMM5"/>
    <mergeCell ref="BMN5:BMS5"/>
    <mergeCell ref="BMT5:BMY5"/>
    <mergeCell ref="BMZ5:BNE5"/>
    <mergeCell ref="BKL5:BKQ5"/>
    <mergeCell ref="BKR5:BKW5"/>
    <mergeCell ref="BKX5:BLC5"/>
    <mergeCell ref="BLD5:BLI5"/>
    <mergeCell ref="BLJ5:BLO5"/>
    <mergeCell ref="BLP5:BLU5"/>
    <mergeCell ref="BJB5:BJG5"/>
    <mergeCell ref="BJH5:BJM5"/>
    <mergeCell ref="BJN5:BJS5"/>
    <mergeCell ref="BJT5:BJY5"/>
    <mergeCell ref="BJZ5:BKE5"/>
    <mergeCell ref="BKF5:BKK5"/>
    <mergeCell ref="BHR5:BHW5"/>
    <mergeCell ref="BHX5:BIC5"/>
    <mergeCell ref="BID5:BII5"/>
    <mergeCell ref="BIJ5:BIO5"/>
    <mergeCell ref="BIP5:BIU5"/>
    <mergeCell ref="BIV5:BJA5"/>
    <mergeCell ref="BGH5:BGM5"/>
    <mergeCell ref="BGN5:BGS5"/>
    <mergeCell ref="BGT5:BGY5"/>
    <mergeCell ref="BGZ5:BHE5"/>
    <mergeCell ref="BHF5:BHK5"/>
    <mergeCell ref="BHL5:BHQ5"/>
    <mergeCell ref="BEX5:BFC5"/>
    <mergeCell ref="BFD5:BFI5"/>
    <mergeCell ref="BFJ5:BFO5"/>
    <mergeCell ref="BFP5:BFU5"/>
    <mergeCell ref="BFV5:BGA5"/>
    <mergeCell ref="BGB5:BGG5"/>
    <mergeCell ref="BDN5:BDS5"/>
    <mergeCell ref="BDT5:BDY5"/>
    <mergeCell ref="BDZ5:BEE5"/>
    <mergeCell ref="BEF5:BEK5"/>
    <mergeCell ref="BEL5:BEQ5"/>
    <mergeCell ref="BER5:BEW5"/>
    <mergeCell ref="BCD5:BCI5"/>
    <mergeCell ref="BCJ5:BCO5"/>
    <mergeCell ref="BCP5:BCU5"/>
    <mergeCell ref="BCV5:BDA5"/>
    <mergeCell ref="BDB5:BDG5"/>
    <mergeCell ref="BDH5:BDM5"/>
    <mergeCell ref="BAT5:BAY5"/>
    <mergeCell ref="BAZ5:BBE5"/>
    <mergeCell ref="BBF5:BBK5"/>
    <mergeCell ref="BBL5:BBQ5"/>
    <mergeCell ref="BBR5:BBW5"/>
    <mergeCell ref="BBX5:BCC5"/>
    <mergeCell ref="AZJ5:AZO5"/>
    <mergeCell ref="AZP5:AZU5"/>
    <mergeCell ref="AZV5:BAA5"/>
    <mergeCell ref="BAB5:BAG5"/>
    <mergeCell ref="BAH5:BAM5"/>
    <mergeCell ref="BAN5:BAS5"/>
    <mergeCell ref="AXZ5:AYE5"/>
    <mergeCell ref="AYF5:AYK5"/>
    <mergeCell ref="AYL5:AYQ5"/>
    <mergeCell ref="AYR5:AYW5"/>
    <mergeCell ref="AYX5:AZC5"/>
    <mergeCell ref="AZD5:AZI5"/>
    <mergeCell ref="AWP5:AWU5"/>
    <mergeCell ref="AWV5:AXA5"/>
    <mergeCell ref="AXB5:AXG5"/>
    <mergeCell ref="AXH5:AXM5"/>
    <mergeCell ref="AXN5:AXS5"/>
    <mergeCell ref="AXT5:AXY5"/>
    <mergeCell ref="AVF5:AVK5"/>
    <mergeCell ref="AVL5:AVQ5"/>
    <mergeCell ref="AVR5:AVW5"/>
    <mergeCell ref="AVX5:AWC5"/>
    <mergeCell ref="AWD5:AWI5"/>
    <mergeCell ref="AWJ5:AWO5"/>
    <mergeCell ref="ATV5:AUA5"/>
    <mergeCell ref="AUB5:AUG5"/>
    <mergeCell ref="AUH5:AUM5"/>
    <mergeCell ref="AUN5:AUS5"/>
    <mergeCell ref="AUT5:AUY5"/>
    <mergeCell ref="AUZ5:AVE5"/>
    <mergeCell ref="ASL5:ASQ5"/>
    <mergeCell ref="ASR5:ASW5"/>
    <mergeCell ref="ASX5:ATC5"/>
    <mergeCell ref="ATD5:ATI5"/>
    <mergeCell ref="ATJ5:ATO5"/>
    <mergeCell ref="ATP5:ATU5"/>
    <mergeCell ref="ARB5:ARG5"/>
    <mergeCell ref="ARH5:ARM5"/>
    <mergeCell ref="ARN5:ARS5"/>
    <mergeCell ref="ART5:ARY5"/>
    <mergeCell ref="ARZ5:ASE5"/>
    <mergeCell ref="ASF5:ASK5"/>
    <mergeCell ref="APR5:APW5"/>
    <mergeCell ref="APX5:AQC5"/>
    <mergeCell ref="AQD5:AQI5"/>
    <mergeCell ref="AQJ5:AQO5"/>
    <mergeCell ref="AQP5:AQU5"/>
    <mergeCell ref="AQV5:ARA5"/>
    <mergeCell ref="AOH5:AOM5"/>
    <mergeCell ref="AON5:AOS5"/>
    <mergeCell ref="AOT5:AOY5"/>
    <mergeCell ref="AOZ5:APE5"/>
    <mergeCell ref="APF5:APK5"/>
    <mergeCell ref="APL5:APQ5"/>
    <mergeCell ref="AMX5:ANC5"/>
    <mergeCell ref="AND5:ANI5"/>
    <mergeCell ref="ANJ5:ANO5"/>
    <mergeCell ref="ANP5:ANU5"/>
    <mergeCell ref="ANV5:AOA5"/>
    <mergeCell ref="AOB5:AOG5"/>
    <mergeCell ref="ALN5:ALS5"/>
    <mergeCell ref="ALT5:ALY5"/>
    <mergeCell ref="ALZ5:AME5"/>
    <mergeCell ref="AMF5:AMK5"/>
    <mergeCell ref="AML5:AMQ5"/>
    <mergeCell ref="AMR5:AMW5"/>
    <mergeCell ref="AKD5:AKI5"/>
    <mergeCell ref="AKJ5:AKO5"/>
    <mergeCell ref="AKP5:AKU5"/>
    <mergeCell ref="AKV5:ALA5"/>
    <mergeCell ref="ALB5:ALG5"/>
    <mergeCell ref="ALH5:ALM5"/>
    <mergeCell ref="AIT5:AIY5"/>
    <mergeCell ref="AIZ5:AJE5"/>
    <mergeCell ref="AJF5:AJK5"/>
    <mergeCell ref="AJL5:AJQ5"/>
    <mergeCell ref="AJR5:AJW5"/>
    <mergeCell ref="AJX5:AKC5"/>
    <mergeCell ref="AHJ5:AHO5"/>
    <mergeCell ref="AHP5:AHU5"/>
    <mergeCell ref="AHV5:AIA5"/>
    <mergeCell ref="AIB5:AIG5"/>
    <mergeCell ref="AIH5:AIM5"/>
    <mergeCell ref="AIN5:AIS5"/>
    <mergeCell ref="AFZ5:AGE5"/>
    <mergeCell ref="AGF5:AGK5"/>
    <mergeCell ref="AGL5:AGQ5"/>
    <mergeCell ref="AGR5:AGW5"/>
    <mergeCell ref="AGX5:AHC5"/>
    <mergeCell ref="AHD5:AHI5"/>
    <mergeCell ref="AEP5:AEU5"/>
    <mergeCell ref="AEV5:AFA5"/>
    <mergeCell ref="AFB5:AFG5"/>
    <mergeCell ref="AFH5:AFM5"/>
    <mergeCell ref="AFN5:AFS5"/>
    <mergeCell ref="AFT5:AFY5"/>
    <mergeCell ref="ADF5:ADK5"/>
    <mergeCell ref="ADL5:ADQ5"/>
    <mergeCell ref="ADR5:ADW5"/>
    <mergeCell ref="ADX5:AEC5"/>
    <mergeCell ref="AED5:AEI5"/>
    <mergeCell ref="AEJ5:AEO5"/>
    <mergeCell ref="ABV5:ACA5"/>
    <mergeCell ref="ACB5:ACG5"/>
    <mergeCell ref="ACH5:ACM5"/>
    <mergeCell ref="ACN5:ACS5"/>
    <mergeCell ref="ACT5:ACY5"/>
    <mergeCell ref="ACZ5:ADE5"/>
    <mergeCell ref="AAL5:AAQ5"/>
    <mergeCell ref="AAR5:AAW5"/>
    <mergeCell ref="AAX5:ABC5"/>
    <mergeCell ref="ABD5:ABI5"/>
    <mergeCell ref="ABJ5:ABO5"/>
    <mergeCell ref="ABP5:ABU5"/>
    <mergeCell ref="ZB5:ZG5"/>
    <mergeCell ref="ZH5:ZM5"/>
    <mergeCell ref="ZN5:ZS5"/>
    <mergeCell ref="ZT5:ZY5"/>
    <mergeCell ref="ZZ5:AAE5"/>
    <mergeCell ref="AAF5:AAK5"/>
    <mergeCell ref="XR5:XW5"/>
    <mergeCell ref="XX5:YC5"/>
    <mergeCell ref="YD5:YI5"/>
    <mergeCell ref="YJ5:YO5"/>
    <mergeCell ref="YP5:YU5"/>
    <mergeCell ref="YV5:ZA5"/>
    <mergeCell ref="WH5:WM5"/>
    <mergeCell ref="WN5:WS5"/>
    <mergeCell ref="WT5:WY5"/>
    <mergeCell ref="WZ5:XE5"/>
    <mergeCell ref="XF5:XK5"/>
    <mergeCell ref="XL5:XQ5"/>
    <mergeCell ref="UX5:VC5"/>
    <mergeCell ref="VD5:VI5"/>
    <mergeCell ref="VJ5:VO5"/>
    <mergeCell ref="VP5:VU5"/>
    <mergeCell ref="VV5:WA5"/>
    <mergeCell ref="WB5:WG5"/>
    <mergeCell ref="TN5:TS5"/>
    <mergeCell ref="TT5:TY5"/>
    <mergeCell ref="TZ5:UE5"/>
    <mergeCell ref="UF5:UK5"/>
    <mergeCell ref="UL5:UQ5"/>
    <mergeCell ref="UR5:UW5"/>
    <mergeCell ref="SD5:SI5"/>
    <mergeCell ref="SJ5:SO5"/>
    <mergeCell ref="SP5:SU5"/>
    <mergeCell ref="SV5:TA5"/>
    <mergeCell ref="TB5:TG5"/>
    <mergeCell ref="TH5:TM5"/>
    <mergeCell ref="QT5:QY5"/>
    <mergeCell ref="QZ5:RE5"/>
    <mergeCell ref="RF5:RK5"/>
    <mergeCell ref="RL5:RQ5"/>
    <mergeCell ref="RR5:RW5"/>
    <mergeCell ref="RX5:SC5"/>
    <mergeCell ref="PJ5:PO5"/>
    <mergeCell ref="PP5:PU5"/>
    <mergeCell ref="PV5:QA5"/>
    <mergeCell ref="QB5:QG5"/>
    <mergeCell ref="QH5:QM5"/>
    <mergeCell ref="QN5:QS5"/>
    <mergeCell ref="NZ5:OE5"/>
    <mergeCell ref="OF5:OK5"/>
    <mergeCell ref="OL5:OQ5"/>
    <mergeCell ref="OR5:OW5"/>
    <mergeCell ref="OX5:PC5"/>
    <mergeCell ref="PD5:PI5"/>
    <mergeCell ref="MP5:MU5"/>
    <mergeCell ref="MV5:NA5"/>
    <mergeCell ref="NB5:NG5"/>
    <mergeCell ref="NH5:NM5"/>
    <mergeCell ref="NN5:NS5"/>
    <mergeCell ref="NT5:NY5"/>
    <mergeCell ref="LF5:LK5"/>
    <mergeCell ref="LL5:LQ5"/>
    <mergeCell ref="LR5:LW5"/>
    <mergeCell ref="LX5:MC5"/>
    <mergeCell ref="MD5:MI5"/>
    <mergeCell ref="MJ5:MO5"/>
    <mergeCell ref="JV5:KA5"/>
    <mergeCell ref="KB5:KG5"/>
    <mergeCell ref="KH5:KM5"/>
    <mergeCell ref="KN5:KS5"/>
    <mergeCell ref="KT5:KY5"/>
    <mergeCell ref="KZ5:LE5"/>
    <mergeCell ref="IL5:IQ5"/>
    <mergeCell ref="IR5:IW5"/>
    <mergeCell ref="IX5:JC5"/>
    <mergeCell ref="JD5:JI5"/>
    <mergeCell ref="JJ5:JO5"/>
    <mergeCell ref="JP5:JU5"/>
    <mergeCell ref="HB5:HG5"/>
    <mergeCell ref="HH5:HM5"/>
    <mergeCell ref="HN5:HS5"/>
    <mergeCell ref="HT5:HY5"/>
    <mergeCell ref="HZ5:IE5"/>
    <mergeCell ref="IF5:IK5"/>
    <mergeCell ref="FR5:FW5"/>
    <mergeCell ref="FX5:GC5"/>
    <mergeCell ref="GD5:GI5"/>
    <mergeCell ref="GJ5:GO5"/>
    <mergeCell ref="GP5:GU5"/>
    <mergeCell ref="GV5:HA5"/>
    <mergeCell ref="EH5:EM5"/>
    <mergeCell ref="EN5:ES5"/>
    <mergeCell ref="ET5:EY5"/>
    <mergeCell ref="EZ5:FE5"/>
    <mergeCell ref="FF5:FK5"/>
    <mergeCell ref="FL5:FQ5"/>
    <mergeCell ref="CX5:DC5"/>
    <mergeCell ref="DD5:DI5"/>
    <mergeCell ref="DJ5:DO5"/>
    <mergeCell ref="DP5:DU5"/>
    <mergeCell ref="DV5:EA5"/>
    <mergeCell ref="EB5:EG5"/>
    <mergeCell ref="BN5:BS5"/>
    <mergeCell ref="BT5:BY5"/>
    <mergeCell ref="BZ5:CE5"/>
    <mergeCell ref="CF5:CK5"/>
    <mergeCell ref="CL5:CQ5"/>
    <mergeCell ref="CR5:CW5"/>
    <mergeCell ref="AD5:AI5"/>
    <mergeCell ref="AJ5:AO5"/>
    <mergeCell ref="AP5:AU5"/>
    <mergeCell ref="AV5:BA5"/>
    <mergeCell ref="BB5:BG5"/>
    <mergeCell ref="BH5:BM5"/>
    <mergeCell ref="XDP4:XDU4"/>
    <mergeCell ref="XDV4:XEA4"/>
    <mergeCell ref="XEB4:XEG4"/>
    <mergeCell ref="XEH4:XEM4"/>
    <mergeCell ref="XEN4:XEQ4"/>
    <mergeCell ref="A5:F5"/>
    <mergeCell ref="H5:K5"/>
    <mergeCell ref="L5:Q5"/>
    <mergeCell ref="R5:W5"/>
    <mergeCell ref="X5:AC5"/>
    <mergeCell ref="XCF4:XCK4"/>
    <mergeCell ref="XCL4:XCQ4"/>
    <mergeCell ref="XCR4:XCW4"/>
    <mergeCell ref="XCX4:XDC4"/>
    <mergeCell ref="XDD4:XDI4"/>
    <mergeCell ref="XDJ4:XDO4"/>
    <mergeCell ref="XAV4:XBA4"/>
    <mergeCell ref="XBB4:XBG4"/>
    <mergeCell ref="XBH4:XBM4"/>
    <mergeCell ref="XBN4:XBS4"/>
    <mergeCell ref="XBT4:XBY4"/>
    <mergeCell ref="XBZ4:XCE4"/>
    <mergeCell ref="WZL4:WZQ4"/>
    <mergeCell ref="WZR4:WZW4"/>
    <mergeCell ref="WZX4:XAC4"/>
    <mergeCell ref="XAD4:XAI4"/>
    <mergeCell ref="XAJ4:XAO4"/>
    <mergeCell ref="XAP4:XAU4"/>
    <mergeCell ref="WYB4:WYG4"/>
    <mergeCell ref="WYH4:WYM4"/>
    <mergeCell ref="WYN4:WYS4"/>
    <mergeCell ref="WYT4:WYY4"/>
    <mergeCell ref="WYZ4:WZE4"/>
    <mergeCell ref="WZF4:WZK4"/>
    <mergeCell ref="WWR4:WWW4"/>
    <mergeCell ref="WWX4:WXC4"/>
    <mergeCell ref="WXD4:WXI4"/>
    <mergeCell ref="WXJ4:WXO4"/>
    <mergeCell ref="WXP4:WXU4"/>
    <mergeCell ref="WXV4:WYA4"/>
    <mergeCell ref="WVH4:WVM4"/>
    <mergeCell ref="WVN4:WVS4"/>
    <mergeCell ref="WVT4:WVY4"/>
    <mergeCell ref="WVZ4:WWE4"/>
    <mergeCell ref="WWF4:WWK4"/>
    <mergeCell ref="WWL4:WWQ4"/>
    <mergeCell ref="WTX4:WUC4"/>
    <mergeCell ref="WUD4:WUI4"/>
    <mergeCell ref="WUJ4:WUO4"/>
    <mergeCell ref="WUP4:WUU4"/>
    <mergeCell ref="WUV4:WVA4"/>
    <mergeCell ref="WVB4:WVG4"/>
    <mergeCell ref="WSN4:WSS4"/>
    <mergeCell ref="WST4:WSY4"/>
    <mergeCell ref="WSZ4:WTE4"/>
    <mergeCell ref="WTF4:WTK4"/>
    <mergeCell ref="WTL4:WTQ4"/>
    <mergeCell ref="WTR4:WTW4"/>
    <mergeCell ref="WRD4:WRI4"/>
    <mergeCell ref="WRJ4:WRO4"/>
    <mergeCell ref="WRP4:WRU4"/>
    <mergeCell ref="WRV4:WSA4"/>
    <mergeCell ref="WSB4:WSG4"/>
    <mergeCell ref="WSH4:WSM4"/>
    <mergeCell ref="WPT4:WPY4"/>
    <mergeCell ref="WPZ4:WQE4"/>
    <mergeCell ref="WQF4:WQK4"/>
    <mergeCell ref="WQL4:WQQ4"/>
    <mergeCell ref="WQR4:WQW4"/>
    <mergeCell ref="WQX4:WRC4"/>
    <mergeCell ref="WOJ4:WOO4"/>
    <mergeCell ref="WOP4:WOU4"/>
    <mergeCell ref="WOV4:WPA4"/>
    <mergeCell ref="WPB4:WPG4"/>
    <mergeCell ref="WPH4:WPM4"/>
    <mergeCell ref="WPN4:WPS4"/>
    <mergeCell ref="WMZ4:WNE4"/>
    <mergeCell ref="WNF4:WNK4"/>
    <mergeCell ref="WNL4:WNQ4"/>
    <mergeCell ref="WNR4:WNW4"/>
    <mergeCell ref="WNX4:WOC4"/>
    <mergeCell ref="WOD4:WOI4"/>
    <mergeCell ref="WLP4:WLU4"/>
    <mergeCell ref="WLV4:WMA4"/>
    <mergeCell ref="WMB4:WMG4"/>
    <mergeCell ref="WMH4:WMM4"/>
    <mergeCell ref="WMN4:WMS4"/>
    <mergeCell ref="WMT4:WMY4"/>
    <mergeCell ref="WKF4:WKK4"/>
    <mergeCell ref="WKL4:WKQ4"/>
    <mergeCell ref="WKR4:WKW4"/>
    <mergeCell ref="WKX4:WLC4"/>
    <mergeCell ref="WLD4:WLI4"/>
    <mergeCell ref="WLJ4:WLO4"/>
    <mergeCell ref="WIV4:WJA4"/>
    <mergeCell ref="WJB4:WJG4"/>
    <mergeCell ref="WJH4:WJM4"/>
    <mergeCell ref="WJN4:WJS4"/>
    <mergeCell ref="WJT4:WJY4"/>
    <mergeCell ref="WJZ4:WKE4"/>
    <mergeCell ref="WHL4:WHQ4"/>
    <mergeCell ref="WHR4:WHW4"/>
    <mergeCell ref="WHX4:WIC4"/>
    <mergeCell ref="WID4:WII4"/>
    <mergeCell ref="WIJ4:WIO4"/>
    <mergeCell ref="WIP4:WIU4"/>
    <mergeCell ref="WGB4:WGG4"/>
    <mergeCell ref="WGH4:WGM4"/>
    <mergeCell ref="WGN4:WGS4"/>
    <mergeCell ref="WGT4:WGY4"/>
    <mergeCell ref="WGZ4:WHE4"/>
    <mergeCell ref="WHF4:WHK4"/>
    <mergeCell ref="WER4:WEW4"/>
    <mergeCell ref="WEX4:WFC4"/>
    <mergeCell ref="WFD4:WFI4"/>
    <mergeCell ref="WFJ4:WFO4"/>
    <mergeCell ref="WFP4:WFU4"/>
    <mergeCell ref="WFV4:WGA4"/>
    <mergeCell ref="WDH4:WDM4"/>
    <mergeCell ref="WDN4:WDS4"/>
    <mergeCell ref="WDT4:WDY4"/>
    <mergeCell ref="WDZ4:WEE4"/>
    <mergeCell ref="WEF4:WEK4"/>
    <mergeCell ref="WEL4:WEQ4"/>
    <mergeCell ref="WBX4:WCC4"/>
    <mergeCell ref="WCD4:WCI4"/>
    <mergeCell ref="WCJ4:WCO4"/>
    <mergeCell ref="WCP4:WCU4"/>
    <mergeCell ref="WCV4:WDA4"/>
    <mergeCell ref="WDB4:WDG4"/>
    <mergeCell ref="WAN4:WAS4"/>
    <mergeCell ref="WAT4:WAY4"/>
    <mergeCell ref="WAZ4:WBE4"/>
    <mergeCell ref="WBF4:WBK4"/>
    <mergeCell ref="WBL4:WBQ4"/>
    <mergeCell ref="WBR4:WBW4"/>
    <mergeCell ref="VZD4:VZI4"/>
    <mergeCell ref="VZJ4:VZO4"/>
    <mergeCell ref="VZP4:VZU4"/>
    <mergeCell ref="VZV4:WAA4"/>
    <mergeCell ref="WAB4:WAG4"/>
    <mergeCell ref="WAH4:WAM4"/>
    <mergeCell ref="VXT4:VXY4"/>
    <mergeCell ref="VXZ4:VYE4"/>
    <mergeCell ref="VYF4:VYK4"/>
    <mergeCell ref="VYL4:VYQ4"/>
    <mergeCell ref="VYR4:VYW4"/>
    <mergeCell ref="VYX4:VZC4"/>
    <mergeCell ref="VWJ4:VWO4"/>
    <mergeCell ref="VWP4:VWU4"/>
    <mergeCell ref="VWV4:VXA4"/>
    <mergeCell ref="VXB4:VXG4"/>
    <mergeCell ref="VXH4:VXM4"/>
    <mergeCell ref="VXN4:VXS4"/>
    <mergeCell ref="VUZ4:VVE4"/>
    <mergeCell ref="VVF4:VVK4"/>
    <mergeCell ref="VVL4:VVQ4"/>
    <mergeCell ref="VVR4:VVW4"/>
    <mergeCell ref="VVX4:VWC4"/>
    <mergeCell ref="VWD4:VWI4"/>
    <mergeCell ref="VTP4:VTU4"/>
    <mergeCell ref="VTV4:VUA4"/>
    <mergeCell ref="VUB4:VUG4"/>
    <mergeCell ref="VUH4:VUM4"/>
    <mergeCell ref="VUN4:VUS4"/>
    <mergeCell ref="VUT4:VUY4"/>
    <mergeCell ref="VSF4:VSK4"/>
    <mergeCell ref="VSL4:VSQ4"/>
    <mergeCell ref="VSR4:VSW4"/>
    <mergeCell ref="VSX4:VTC4"/>
    <mergeCell ref="VTD4:VTI4"/>
    <mergeCell ref="VTJ4:VTO4"/>
    <mergeCell ref="VQV4:VRA4"/>
    <mergeCell ref="VRB4:VRG4"/>
    <mergeCell ref="VRH4:VRM4"/>
    <mergeCell ref="VRN4:VRS4"/>
    <mergeCell ref="VRT4:VRY4"/>
    <mergeCell ref="VRZ4:VSE4"/>
    <mergeCell ref="VPL4:VPQ4"/>
    <mergeCell ref="VPR4:VPW4"/>
    <mergeCell ref="VPX4:VQC4"/>
    <mergeCell ref="VQD4:VQI4"/>
    <mergeCell ref="VQJ4:VQO4"/>
    <mergeCell ref="VQP4:VQU4"/>
    <mergeCell ref="VOB4:VOG4"/>
    <mergeCell ref="VOH4:VOM4"/>
    <mergeCell ref="VON4:VOS4"/>
    <mergeCell ref="VOT4:VOY4"/>
    <mergeCell ref="VOZ4:VPE4"/>
    <mergeCell ref="VPF4:VPK4"/>
    <mergeCell ref="VMR4:VMW4"/>
    <mergeCell ref="VMX4:VNC4"/>
    <mergeCell ref="VND4:VNI4"/>
    <mergeCell ref="VNJ4:VNO4"/>
    <mergeCell ref="VNP4:VNU4"/>
    <mergeCell ref="VNV4:VOA4"/>
    <mergeCell ref="VLH4:VLM4"/>
    <mergeCell ref="VLN4:VLS4"/>
    <mergeCell ref="VLT4:VLY4"/>
    <mergeCell ref="VLZ4:VME4"/>
    <mergeCell ref="VMF4:VMK4"/>
    <mergeCell ref="VML4:VMQ4"/>
    <mergeCell ref="VJX4:VKC4"/>
    <mergeCell ref="VKD4:VKI4"/>
    <mergeCell ref="VKJ4:VKO4"/>
    <mergeCell ref="VKP4:VKU4"/>
    <mergeCell ref="VKV4:VLA4"/>
    <mergeCell ref="VLB4:VLG4"/>
    <mergeCell ref="VIN4:VIS4"/>
    <mergeCell ref="VIT4:VIY4"/>
    <mergeCell ref="VIZ4:VJE4"/>
    <mergeCell ref="VJF4:VJK4"/>
    <mergeCell ref="VJL4:VJQ4"/>
    <mergeCell ref="VJR4:VJW4"/>
    <mergeCell ref="VHD4:VHI4"/>
    <mergeCell ref="VHJ4:VHO4"/>
    <mergeCell ref="VHP4:VHU4"/>
    <mergeCell ref="VHV4:VIA4"/>
    <mergeCell ref="VIB4:VIG4"/>
    <mergeCell ref="VIH4:VIM4"/>
    <mergeCell ref="VFT4:VFY4"/>
    <mergeCell ref="VFZ4:VGE4"/>
    <mergeCell ref="VGF4:VGK4"/>
    <mergeCell ref="VGL4:VGQ4"/>
    <mergeCell ref="VGR4:VGW4"/>
    <mergeCell ref="VGX4:VHC4"/>
    <mergeCell ref="VEJ4:VEO4"/>
    <mergeCell ref="VEP4:VEU4"/>
    <mergeCell ref="VEV4:VFA4"/>
    <mergeCell ref="VFB4:VFG4"/>
    <mergeCell ref="VFH4:VFM4"/>
    <mergeCell ref="VFN4:VFS4"/>
    <mergeCell ref="VCZ4:VDE4"/>
    <mergeCell ref="VDF4:VDK4"/>
    <mergeCell ref="VDL4:VDQ4"/>
    <mergeCell ref="VDR4:VDW4"/>
    <mergeCell ref="VDX4:VEC4"/>
    <mergeCell ref="VED4:VEI4"/>
    <mergeCell ref="VBP4:VBU4"/>
    <mergeCell ref="VBV4:VCA4"/>
    <mergeCell ref="VCB4:VCG4"/>
    <mergeCell ref="VCH4:VCM4"/>
    <mergeCell ref="VCN4:VCS4"/>
    <mergeCell ref="VCT4:VCY4"/>
    <mergeCell ref="VAF4:VAK4"/>
    <mergeCell ref="VAL4:VAQ4"/>
    <mergeCell ref="VAR4:VAW4"/>
    <mergeCell ref="VAX4:VBC4"/>
    <mergeCell ref="VBD4:VBI4"/>
    <mergeCell ref="VBJ4:VBO4"/>
    <mergeCell ref="UYV4:UZA4"/>
    <mergeCell ref="UZB4:UZG4"/>
    <mergeCell ref="UZH4:UZM4"/>
    <mergeCell ref="UZN4:UZS4"/>
    <mergeCell ref="UZT4:UZY4"/>
    <mergeCell ref="UZZ4:VAE4"/>
    <mergeCell ref="UXL4:UXQ4"/>
    <mergeCell ref="UXR4:UXW4"/>
    <mergeCell ref="UXX4:UYC4"/>
    <mergeCell ref="UYD4:UYI4"/>
    <mergeCell ref="UYJ4:UYO4"/>
    <mergeCell ref="UYP4:UYU4"/>
    <mergeCell ref="UWB4:UWG4"/>
    <mergeCell ref="UWH4:UWM4"/>
    <mergeCell ref="UWN4:UWS4"/>
    <mergeCell ref="UWT4:UWY4"/>
    <mergeCell ref="UWZ4:UXE4"/>
    <mergeCell ref="UXF4:UXK4"/>
    <mergeCell ref="UUR4:UUW4"/>
    <mergeCell ref="UUX4:UVC4"/>
    <mergeCell ref="UVD4:UVI4"/>
    <mergeCell ref="UVJ4:UVO4"/>
    <mergeCell ref="UVP4:UVU4"/>
    <mergeCell ref="UVV4:UWA4"/>
    <mergeCell ref="UTH4:UTM4"/>
    <mergeCell ref="UTN4:UTS4"/>
    <mergeCell ref="UTT4:UTY4"/>
    <mergeCell ref="UTZ4:UUE4"/>
    <mergeCell ref="UUF4:UUK4"/>
    <mergeCell ref="UUL4:UUQ4"/>
    <mergeCell ref="URX4:USC4"/>
    <mergeCell ref="USD4:USI4"/>
    <mergeCell ref="USJ4:USO4"/>
    <mergeCell ref="USP4:USU4"/>
    <mergeCell ref="USV4:UTA4"/>
    <mergeCell ref="UTB4:UTG4"/>
    <mergeCell ref="UQN4:UQS4"/>
    <mergeCell ref="UQT4:UQY4"/>
    <mergeCell ref="UQZ4:URE4"/>
    <mergeCell ref="URF4:URK4"/>
    <mergeCell ref="URL4:URQ4"/>
    <mergeCell ref="URR4:URW4"/>
    <mergeCell ref="UPD4:UPI4"/>
    <mergeCell ref="UPJ4:UPO4"/>
    <mergeCell ref="UPP4:UPU4"/>
    <mergeCell ref="UPV4:UQA4"/>
    <mergeCell ref="UQB4:UQG4"/>
    <mergeCell ref="UQH4:UQM4"/>
    <mergeCell ref="UNT4:UNY4"/>
    <mergeCell ref="UNZ4:UOE4"/>
    <mergeCell ref="UOF4:UOK4"/>
    <mergeCell ref="UOL4:UOQ4"/>
    <mergeCell ref="UOR4:UOW4"/>
    <mergeCell ref="UOX4:UPC4"/>
    <mergeCell ref="UMJ4:UMO4"/>
    <mergeCell ref="UMP4:UMU4"/>
    <mergeCell ref="UMV4:UNA4"/>
    <mergeCell ref="UNB4:UNG4"/>
    <mergeCell ref="UNH4:UNM4"/>
    <mergeCell ref="UNN4:UNS4"/>
    <mergeCell ref="UKZ4:ULE4"/>
    <mergeCell ref="ULF4:ULK4"/>
    <mergeCell ref="ULL4:ULQ4"/>
    <mergeCell ref="ULR4:ULW4"/>
    <mergeCell ref="ULX4:UMC4"/>
    <mergeCell ref="UMD4:UMI4"/>
    <mergeCell ref="UJP4:UJU4"/>
    <mergeCell ref="UJV4:UKA4"/>
    <mergeCell ref="UKB4:UKG4"/>
    <mergeCell ref="UKH4:UKM4"/>
    <mergeCell ref="UKN4:UKS4"/>
    <mergeCell ref="UKT4:UKY4"/>
    <mergeCell ref="UIF4:UIK4"/>
    <mergeCell ref="UIL4:UIQ4"/>
    <mergeCell ref="UIR4:UIW4"/>
    <mergeCell ref="UIX4:UJC4"/>
    <mergeCell ref="UJD4:UJI4"/>
    <mergeCell ref="UJJ4:UJO4"/>
    <mergeCell ref="UGV4:UHA4"/>
    <mergeCell ref="UHB4:UHG4"/>
    <mergeCell ref="UHH4:UHM4"/>
    <mergeCell ref="UHN4:UHS4"/>
    <mergeCell ref="UHT4:UHY4"/>
    <mergeCell ref="UHZ4:UIE4"/>
    <mergeCell ref="UFL4:UFQ4"/>
    <mergeCell ref="UFR4:UFW4"/>
    <mergeCell ref="UFX4:UGC4"/>
    <mergeCell ref="UGD4:UGI4"/>
    <mergeCell ref="UGJ4:UGO4"/>
    <mergeCell ref="UGP4:UGU4"/>
    <mergeCell ref="UEB4:UEG4"/>
    <mergeCell ref="UEH4:UEM4"/>
    <mergeCell ref="UEN4:UES4"/>
    <mergeCell ref="UET4:UEY4"/>
    <mergeCell ref="UEZ4:UFE4"/>
    <mergeCell ref="UFF4:UFK4"/>
    <mergeCell ref="UCR4:UCW4"/>
    <mergeCell ref="UCX4:UDC4"/>
    <mergeCell ref="UDD4:UDI4"/>
    <mergeCell ref="UDJ4:UDO4"/>
    <mergeCell ref="UDP4:UDU4"/>
    <mergeCell ref="UDV4:UEA4"/>
    <mergeCell ref="UBH4:UBM4"/>
    <mergeCell ref="UBN4:UBS4"/>
    <mergeCell ref="UBT4:UBY4"/>
    <mergeCell ref="UBZ4:UCE4"/>
    <mergeCell ref="UCF4:UCK4"/>
    <mergeCell ref="UCL4:UCQ4"/>
    <mergeCell ref="TZX4:UAC4"/>
    <mergeCell ref="UAD4:UAI4"/>
    <mergeCell ref="UAJ4:UAO4"/>
    <mergeCell ref="UAP4:UAU4"/>
    <mergeCell ref="UAV4:UBA4"/>
    <mergeCell ref="UBB4:UBG4"/>
    <mergeCell ref="TYN4:TYS4"/>
    <mergeCell ref="TYT4:TYY4"/>
    <mergeCell ref="TYZ4:TZE4"/>
    <mergeCell ref="TZF4:TZK4"/>
    <mergeCell ref="TZL4:TZQ4"/>
    <mergeCell ref="TZR4:TZW4"/>
    <mergeCell ref="TXD4:TXI4"/>
    <mergeCell ref="TXJ4:TXO4"/>
    <mergeCell ref="TXP4:TXU4"/>
    <mergeCell ref="TXV4:TYA4"/>
    <mergeCell ref="TYB4:TYG4"/>
    <mergeCell ref="TYH4:TYM4"/>
    <mergeCell ref="TVT4:TVY4"/>
    <mergeCell ref="TVZ4:TWE4"/>
    <mergeCell ref="TWF4:TWK4"/>
    <mergeCell ref="TWL4:TWQ4"/>
    <mergeCell ref="TWR4:TWW4"/>
    <mergeCell ref="TWX4:TXC4"/>
    <mergeCell ref="TUJ4:TUO4"/>
    <mergeCell ref="TUP4:TUU4"/>
    <mergeCell ref="TUV4:TVA4"/>
    <mergeCell ref="TVB4:TVG4"/>
    <mergeCell ref="TVH4:TVM4"/>
    <mergeCell ref="TVN4:TVS4"/>
    <mergeCell ref="TSZ4:TTE4"/>
    <mergeCell ref="TTF4:TTK4"/>
    <mergeCell ref="TTL4:TTQ4"/>
    <mergeCell ref="TTR4:TTW4"/>
    <mergeCell ref="TTX4:TUC4"/>
    <mergeCell ref="TUD4:TUI4"/>
    <mergeCell ref="TRP4:TRU4"/>
    <mergeCell ref="TRV4:TSA4"/>
    <mergeCell ref="TSB4:TSG4"/>
    <mergeCell ref="TSH4:TSM4"/>
    <mergeCell ref="TSN4:TSS4"/>
    <mergeCell ref="TST4:TSY4"/>
    <mergeCell ref="TQF4:TQK4"/>
    <mergeCell ref="TQL4:TQQ4"/>
    <mergeCell ref="TQR4:TQW4"/>
    <mergeCell ref="TQX4:TRC4"/>
    <mergeCell ref="TRD4:TRI4"/>
    <mergeCell ref="TRJ4:TRO4"/>
    <mergeCell ref="TOV4:TPA4"/>
    <mergeCell ref="TPB4:TPG4"/>
    <mergeCell ref="TPH4:TPM4"/>
    <mergeCell ref="TPN4:TPS4"/>
    <mergeCell ref="TPT4:TPY4"/>
    <mergeCell ref="TPZ4:TQE4"/>
    <mergeCell ref="TNL4:TNQ4"/>
    <mergeCell ref="TNR4:TNW4"/>
    <mergeCell ref="TNX4:TOC4"/>
    <mergeCell ref="TOD4:TOI4"/>
    <mergeCell ref="TOJ4:TOO4"/>
    <mergeCell ref="TOP4:TOU4"/>
    <mergeCell ref="TMB4:TMG4"/>
    <mergeCell ref="TMH4:TMM4"/>
    <mergeCell ref="TMN4:TMS4"/>
    <mergeCell ref="TMT4:TMY4"/>
    <mergeCell ref="TMZ4:TNE4"/>
    <mergeCell ref="TNF4:TNK4"/>
    <mergeCell ref="TKR4:TKW4"/>
    <mergeCell ref="TKX4:TLC4"/>
    <mergeCell ref="TLD4:TLI4"/>
    <mergeCell ref="TLJ4:TLO4"/>
    <mergeCell ref="TLP4:TLU4"/>
    <mergeCell ref="TLV4:TMA4"/>
    <mergeCell ref="TJH4:TJM4"/>
    <mergeCell ref="TJN4:TJS4"/>
    <mergeCell ref="TJT4:TJY4"/>
    <mergeCell ref="TJZ4:TKE4"/>
    <mergeCell ref="TKF4:TKK4"/>
    <mergeCell ref="TKL4:TKQ4"/>
    <mergeCell ref="THX4:TIC4"/>
    <mergeCell ref="TID4:TII4"/>
    <mergeCell ref="TIJ4:TIO4"/>
    <mergeCell ref="TIP4:TIU4"/>
    <mergeCell ref="TIV4:TJA4"/>
    <mergeCell ref="TJB4:TJG4"/>
    <mergeCell ref="TGN4:TGS4"/>
    <mergeCell ref="TGT4:TGY4"/>
    <mergeCell ref="TGZ4:THE4"/>
    <mergeCell ref="THF4:THK4"/>
    <mergeCell ref="THL4:THQ4"/>
    <mergeCell ref="THR4:THW4"/>
    <mergeCell ref="TFD4:TFI4"/>
    <mergeCell ref="TFJ4:TFO4"/>
    <mergeCell ref="TFP4:TFU4"/>
    <mergeCell ref="TFV4:TGA4"/>
    <mergeCell ref="TGB4:TGG4"/>
    <mergeCell ref="TGH4:TGM4"/>
    <mergeCell ref="TDT4:TDY4"/>
    <mergeCell ref="TDZ4:TEE4"/>
    <mergeCell ref="TEF4:TEK4"/>
    <mergeCell ref="TEL4:TEQ4"/>
    <mergeCell ref="TER4:TEW4"/>
    <mergeCell ref="TEX4:TFC4"/>
    <mergeCell ref="TCJ4:TCO4"/>
    <mergeCell ref="TCP4:TCU4"/>
    <mergeCell ref="TCV4:TDA4"/>
    <mergeCell ref="TDB4:TDG4"/>
    <mergeCell ref="TDH4:TDM4"/>
    <mergeCell ref="TDN4:TDS4"/>
    <mergeCell ref="TAZ4:TBE4"/>
    <mergeCell ref="TBF4:TBK4"/>
    <mergeCell ref="TBL4:TBQ4"/>
    <mergeCell ref="TBR4:TBW4"/>
    <mergeCell ref="TBX4:TCC4"/>
    <mergeCell ref="TCD4:TCI4"/>
    <mergeCell ref="SZP4:SZU4"/>
    <mergeCell ref="SZV4:TAA4"/>
    <mergeCell ref="TAB4:TAG4"/>
    <mergeCell ref="TAH4:TAM4"/>
    <mergeCell ref="TAN4:TAS4"/>
    <mergeCell ref="TAT4:TAY4"/>
    <mergeCell ref="SYF4:SYK4"/>
    <mergeCell ref="SYL4:SYQ4"/>
    <mergeCell ref="SYR4:SYW4"/>
    <mergeCell ref="SYX4:SZC4"/>
    <mergeCell ref="SZD4:SZI4"/>
    <mergeCell ref="SZJ4:SZO4"/>
    <mergeCell ref="SWV4:SXA4"/>
    <mergeCell ref="SXB4:SXG4"/>
    <mergeCell ref="SXH4:SXM4"/>
    <mergeCell ref="SXN4:SXS4"/>
    <mergeCell ref="SXT4:SXY4"/>
    <mergeCell ref="SXZ4:SYE4"/>
    <mergeCell ref="SVL4:SVQ4"/>
    <mergeCell ref="SVR4:SVW4"/>
    <mergeCell ref="SVX4:SWC4"/>
    <mergeCell ref="SWD4:SWI4"/>
    <mergeCell ref="SWJ4:SWO4"/>
    <mergeCell ref="SWP4:SWU4"/>
    <mergeCell ref="SUB4:SUG4"/>
    <mergeCell ref="SUH4:SUM4"/>
    <mergeCell ref="SUN4:SUS4"/>
    <mergeCell ref="SUT4:SUY4"/>
    <mergeCell ref="SUZ4:SVE4"/>
    <mergeCell ref="SVF4:SVK4"/>
    <mergeCell ref="SSR4:SSW4"/>
    <mergeCell ref="SSX4:STC4"/>
    <mergeCell ref="STD4:STI4"/>
    <mergeCell ref="STJ4:STO4"/>
    <mergeCell ref="STP4:STU4"/>
    <mergeCell ref="STV4:SUA4"/>
    <mergeCell ref="SRH4:SRM4"/>
    <mergeCell ref="SRN4:SRS4"/>
    <mergeCell ref="SRT4:SRY4"/>
    <mergeCell ref="SRZ4:SSE4"/>
    <mergeCell ref="SSF4:SSK4"/>
    <mergeCell ref="SSL4:SSQ4"/>
    <mergeCell ref="SPX4:SQC4"/>
    <mergeCell ref="SQD4:SQI4"/>
    <mergeCell ref="SQJ4:SQO4"/>
    <mergeCell ref="SQP4:SQU4"/>
    <mergeCell ref="SQV4:SRA4"/>
    <mergeCell ref="SRB4:SRG4"/>
    <mergeCell ref="SON4:SOS4"/>
    <mergeCell ref="SOT4:SOY4"/>
    <mergeCell ref="SOZ4:SPE4"/>
    <mergeCell ref="SPF4:SPK4"/>
    <mergeCell ref="SPL4:SPQ4"/>
    <mergeCell ref="SPR4:SPW4"/>
    <mergeCell ref="SND4:SNI4"/>
    <mergeCell ref="SNJ4:SNO4"/>
    <mergeCell ref="SNP4:SNU4"/>
    <mergeCell ref="SNV4:SOA4"/>
    <mergeCell ref="SOB4:SOG4"/>
    <mergeCell ref="SOH4:SOM4"/>
    <mergeCell ref="SLT4:SLY4"/>
    <mergeCell ref="SLZ4:SME4"/>
    <mergeCell ref="SMF4:SMK4"/>
    <mergeCell ref="SML4:SMQ4"/>
    <mergeCell ref="SMR4:SMW4"/>
    <mergeCell ref="SMX4:SNC4"/>
    <mergeCell ref="SKJ4:SKO4"/>
    <mergeCell ref="SKP4:SKU4"/>
    <mergeCell ref="SKV4:SLA4"/>
    <mergeCell ref="SLB4:SLG4"/>
    <mergeCell ref="SLH4:SLM4"/>
    <mergeCell ref="SLN4:SLS4"/>
    <mergeCell ref="SIZ4:SJE4"/>
    <mergeCell ref="SJF4:SJK4"/>
    <mergeCell ref="SJL4:SJQ4"/>
    <mergeCell ref="SJR4:SJW4"/>
    <mergeCell ref="SJX4:SKC4"/>
    <mergeCell ref="SKD4:SKI4"/>
    <mergeCell ref="SHP4:SHU4"/>
    <mergeCell ref="SHV4:SIA4"/>
    <mergeCell ref="SIB4:SIG4"/>
    <mergeCell ref="SIH4:SIM4"/>
    <mergeCell ref="SIN4:SIS4"/>
    <mergeCell ref="SIT4:SIY4"/>
    <mergeCell ref="SGF4:SGK4"/>
    <mergeCell ref="SGL4:SGQ4"/>
    <mergeCell ref="SGR4:SGW4"/>
    <mergeCell ref="SGX4:SHC4"/>
    <mergeCell ref="SHD4:SHI4"/>
    <mergeCell ref="SHJ4:SHO4"/>
    <mergeCell ref="SEV4:SFA4"/>
    <mergeCell ref="SFB4:SFG4"/>
    <mergeCell ref="SFH4:SFM4"/>
    <mergeCell ref="SFN4:SFS4"/>
    <mergeCell ref="SFT4:SFY4"/>
    <mergeCell ref="SFZ4:SGE4"/>
    <mergeCell ref="SDL4:SDQ4"/>
    <mergeCell ref="SDR4:SDW4"/>
    <mergeCell ref="SDX4:SEC4"/>
    <mergeCell ref="SED4:SEI4"/>
    <mergeCell ref="SEJ4:SEO4"/>
    <mergeCell ref="SEP4:SEU4"/>
    <mergeCell ref="SCB4:SCG4"/>
    <mergeCell ref="SCH4:SCM4"/>
    <mergeCell ref="SCN4:SCS4"/>
    <mergeCell ref="SCT4:SCY4"/>
    <mergeCell ref="SCZ4:SDE4"/>
    <mergeCell ref="SDF4:SDK4"/>
    <mergeCell ref="SAR4:SAW4"/>
    <mergeCell ref="SAX4:SBC4"/>
    <mergeCell ref="SBD4:SBI4"/>
    <mergeCell ref="SBJ4:SBO4"/>
    <mergeCell ref="SBP4:SBU4"/>
    <mergeCell ref="SBV4:SCA4"/>
    <mergeCell ref="RZH4:RZM4"/>
    <mergeCell ref="RZN4:RZS4"/>
    <mergeCell ref="RZT4:RZY4"/>
    <mergeCell ref="RZZ4:SAE4"/>
    <mergeCell ref="SAF4:SAK4"/>
    <mergeCell ref="SAL4:SAQ4"/>
    <mergeCell ref="RXX4:RYC4"/>
    <mergeCell ref="RYD4:RYI4"/>
    <mergeCell ref="RYJ4:RYO4"/>
    <mergeCell ref="RYP4:RYU4"/>
    <mergeCell ref="RYV4:RZA4"/>
    <mergeCell ref="RZB4:RZG4"/>
    <mergeCell ref="RWN4:RWS4"/>
    <mergeCell ref="RWT4:RWY4"/>
    <mergeCell ref="RWZ4:RXE4"/>
    <mergeCell ref="RXF4:RXK4"/>
    <mergeCell ref="RXL4:RXQ4"/>
    <mergeCell ref="RXR4:RXW4"/>
    <mergeCell ref="RVD4:RVI4"/>
    <mergeCell ref="RVJ4:RVO4"/>
    <mergeCell ref="RVP4:RVU4"/>
    <mergeCell ref="RVV4:RWA4"/>
    <mergeCell ref="RWB4:RWG4"/>
    <mergeCell ref="RWH4:RWM4"/>
    <mergeCell ref="RTT4:RTY4"/>
    <mergeCell ref="RTZ4:RUE4"/>
    <mergeCell ref="RUF4:RUK4"/>
    <mergeCell ref="RUL4:RUQ4"/>
    <mergeCell ref="RUR4:RUW4"/>
    <mergeCell ref="RUX4:RVC4"/>
    <mergeCell ref="RSJ4:RSO4"/>
    <mergeCell ref="RSP4:RSU4"/>
    <mergeCell ref="RSV4:RTA4"/>
    <mergeCell ref="RTB4:RTG4"/>
    <mergeCell ref="RTH4:RTM4"/>
    <mergeCell ref="RTN4:RTS4"/>
    <mergeCell ref="RQZ4:RRE4"/>
    <mergeCell ref="RRF4:RRK4"/>
    <mergeCell ref="RRL4:RRQ4"/>
    <mergeCell ref="RRR4:RRW4"/>
    <mergeCell ref="RRX4:RSC4"/>
    <mergeCell ref="RSD4:RSI4"/>
    <mergeCell ref="RPP4:RPU4"/>
    <mergeCell ref="RPV4:RQA4"/>
    <mergeCell ref="RQB4:RQG4"/>
    <mergeCell ref="RQH4:RQM4"/>
    <mergeCell ref="RQN4:RQS4"/>
    <mergeCell ref="RQT4:RQY4"/>
    <mergeCell ref="ROF4:ROK4"/>
    <mergeCell ref="ROL4:ROQ4"/>
    <mergeCell ref="ROR4:ROW4"/>
    <mergeCell ref="ROX4:RPC4"/>
    <mergeCell ref="RPD4:RPI4"/>
    <mergeCell ref="RPJ4:RPO4"/>
    <mergeCell ref="RMV4:RNA4"/>
    <mergeCell ref="RNB4:RNG4"/>
    <mergeCell ref="RNH4:RNM4"/>
    <mergeCell ref="RNN4:RNS4"/>
    <mergeCell ref="RNT4:RNY4"/>
    <mergeCell ref="RNZ4:ROE4"/>
    <mergeCell ref="RLL4:RLQ4"/>
    <mergeCell ref="RLR4:RLW4"/>
    <mergeCell ref="RLX4:RMC4"/>
    <mergeCell ref="RMD4:RMI4"/>
    <mergeCell ref="RMJ4:RMO4"/>
    <mergeCell ref="RMP4:RMU4"/>
    <mergeCell ref="RKB4:RKG4"/>
    <mergeCell ref="RKH4:RKM4"/>
    <mergeCell ref="RKN4:RKS4"/>
    <mergeCell ref="RKT4:RKY4"/>
    <mergeCell ref="RKZ4:RLE4"/>
    <mergeCell ref="RLF4:RLK4"/>
    <mergeCell ref="RIR4:RIW4"/>
    <mergeCell ref="RIX4:RJC4"/>
    <mergeCell ref="RJD4:RJI4"/>
    <mergeCell ref="RJJ4:RJO4"/>
    <mergeCell ref="RJP4:RJU4"/>
    <mergeCell ref="RJV4:RKA4"/>
    <mergeCell ref="RHH4:RHM4"/>
    <mergeCell ref="RHN4:RHS4"/>
    <mergeCell ref="RHT4:RHY4"/>
    <mergeCell ref="RHZ4:RIE4"/>
    <mergeCell ref="RIF4:RIK4"/>
    <mergeCell ref="RIL4:RIQ4"/>
    <mergeCell ref="RFX4:RGC4"/>
    <mergeCell ref="RGD4:RGI4"/>
    <mergeCell ref="RGJ4:RGO4"/>
    <mergeCell ref="RGP4:RGU4"/>
    <mergeCell ref="RGV4:RHA4"/>
    <mergeCell ref="RHB4:RHG4"/>
    <mergeCell ref="REN4:RES4"/>
    <mergeCell ref="RET4:REY4"/>
    <mergeCell ref="REZ4:RFE4"/>
    <mergeCell ref="RFF4:RFK4"/>
    <mergeCell ref="RFL4:RFQ4"/>
    <mergeCell ref="RFR4:RFW4"/>
    <mergeCell ref="RDD4:RDI4"/>
    <mergeCell ref="RDJ4:RDO4"/>
    <mergeCell ref="RDP4:RDU4"/>
    <mergeCell ref="RDV4:REA4"/>
    <mergeCell ref="REB4:REG4"/>
    <mergeCell ref="REH4:REM4"/>
    <mergeCell ref="RBT4:RBY4"/>
    <mergeCell ref="RBZ4:RCE4"/>
    <mergeCell ref="RCF4:RCK4"/>
    <mergeCell ref="RCL4:RCQ4"/>
    <mergeCell ref="RCR4:RCW4"/>
    <mergeCell ref="RCX4:RDC4"/>
    <mergeCell ref="RAJ4:RAO4"/>
    <mergeCell ref="RAP4:RAU4"/>
    <mergeCell ref="RAV4:RBA4"/>
    <mergeCell ref="RBB4:RBG4"/>
    <mergeCell ref="RBH4:RBM4"/>
    <mergeCell ref="RBN4:RBS4"/>
    <mergeCell ref="QYZ4:QZE4"/>
    <mergeCell ref="QZF4:QZK4"/>
    <mergeCell ref="QZL4:QZQ4"/>
    <mergeCell ref="QZR4:QZW4"/>
    <mergeCell ref="QZX4:RAC4"/>
    <mergeCell ref="RAD4:RAI4"/>
    <mergeCell ref="QXP4:QXU4"/>
    <mergeCell ref="QXV4:QYA4"/>
    <mergeCell ref="QYB4:QYG4"/>
    <mergeCell ref="QYH4:QYM4"/>
    <mergeCell ref="QYN4:QYS4"/>
    <mergeCell ref="QYT4:QYY4"/>
    <mergeCell ref="QWF4:QWK4"/>
    <mergeCell ref="QWL4:QWQ4"/>
    <mergeCell ref="QWR4:QWW4"/>
    <mergeCell ref="QWX4:QXC4"/>
    <mergeCell ref="QXD4:QXI4"/>
    <mergeCell ref="QXJ4:QXO4"/>
    <mergeCell ref="QUV4:QVA4"/>
    <mergeCell ref="QVB4:QVG4"/>
    <mergeCell ref="QVH4:QVM4"/>
    <mergeCell ref="QVN4:QVS4"/>
    <mergeCell ref="QVT4:QVY4"/>
    <mergeCell ref="QVZ4:QWE4"/>
    <mergeCell ref="QTL4:QTQ4"/>
    <mergeCell ref="QTR4:QTW4"/>
    <mergeCell ref="QTX4:QUC4"/>
    <mergeCell ref="QUD4:QUI4"/>
    <mergeCell ref="QUJ4:QUO4"/>
    <mergeCell ref="QUP4:QUU4"/>
    <mergeCell ref="QSB4:QSG4"/>
    <mergeCell ref="QSH4:QSM4"/>
    <mergeCell ref="QSN4:QSS4"/>
    <mergeCell ref="QST4:QSY4"/>
    <mergeCell ref="QSZ4:QTE4"/>
    <mergeCell ref="QTF4:QTK4"/>
    <mergeCell ref="QQR4:QQW4"/>
    <mergeCell ref="QQX4:QRC4"/>
    <mergeCell ref="QRD4:QRI4"/>
    <mergeCell ref="QRJ4:QRO4"/>
    <mergeCell ref="QRP4:QRU4"/>
    <mergeCell ref="QRV4:QSA4"/>
    <mergeCell ref="QPH4:QPM4"/>
    <mergeCell ref="QPN4:QPS4"/>
    <mergeCell ref="QPT4:QPY4"/>
    <mergeCell ref="QPZ4:QQE4"/>
    <mergeCell ref="QQF4:QQK4"/>
    <mergeCell ref="QQL4:QQQ4"/>
    <mergeCell ref="QNX4:QOC4"/>
    <mergeCell ref="QOD4:QOI4"/>
    <mergeCell ref="QOJ4:QOO4"/>
    <mergeCell ref="QOP4:QOU4"/>
    <mergeCell ref="QOV4:QPA4"/>
    <mergeCell ref="QPB4:QPG4"/>
    <mergeCell ref="QMN4:QMS4"/>
    <mergeCell ref="QMT4:QMY4"/>
    <mergeCell ref="QMZ4:QNE4"/>
    <mergeCell ref="QNF4:QNK4"/>
    <mergeCell ref="QNL4:QNQ4"/>
    <mergeCell ref="QNR4:QNW4"/>
    <mergeCell ref="QLD4:QLI4"/>
    <mergeCell ref="QLJ4:QLO4"/>
    <mergeCell ref="QLP4:QLU4"/>
    <mergeCell ref="QLV4:QMA4"/>
    <mergeCell ref="QMB4:QMG4"/>
    <mergeCell ref="QMH4:QMM4"/>
    <mergeCell ref="QJT4:QJY4"/>
    <mergeCell ref="QJZ4:QKE4"/>
    <mergeCell ref="QKF4:QKK4"/>
    <mergeCell ref="QKL4:QKQ4"/>
    <mergeCell ref="QKR4:QKW4"/>
    <mergeCell ref="QKX4:QLC4"/>
    <mergeCell ref="QIJ4:QIO4"/>
    <mergeCell ref="QIP4:QIU4"/>
    <mergeCell ref="QIV4:QJA4"/>
    <mergeCell ref="QJB4:QJG4"/>
    <mergeCell ref="QJH4:QJM4"/>
    <mergeCell ref="QJN4:QJS4"/>
    <mergeCell ref="QGZ4:QHE4"/>
    <mergeCell ref="QHF4:QHK4"/>
    <mergeCell ref="QHL4:QHQ4"/>
    <mergeCell ref="QHR4:QHW4"/>
    <mergeCell ref="QHX4:QIC4"/>
    <mergeCell ref="QID4:QII4"/>
    <mergeCell ref="QFP4:QFU4"/>
    <mergeCell ref="QFV4:QGA4"/>
    <mergeCell ref="QGB4:QGG4"/>
    <mergeCell ref="QGH4:QGM4"/>
    <mergeCell ref="QGN4:QGS4"/>
    <mergeCell ref="QGT4:QGY4"/>
    <mergeCell ref="QEF4:QEK4"/>
    <mergeCell ref="QEL4:QEQ4"/>
    <mergeCell ref="QER4:QEW4"/>
    <mergeCell ref="QEX4:QFC4"/>
    <mergeCell ref="QFD4:QFI4"/>
    <mergeCell ref="QFJ4:QFO4"/>
    <mergeCell ref="QCV4:QDA4"/>
    <mergeCell ref="QDB4:QDG4"/>
    <mergeCell ref="QDH4:QDM4"/>
    <mergeCell ref="QDN4:QDS4"/>
    <mergeCell ref="QDT4:QDY4"/>
    <mergeCell ref="QDZ4:QEE4"/>
    <mergeCell ref="QBL4:QBQ4"/>
    <mergeCell ref="QBR4:QBW4"/>
    <mergeCell ref="QBX4:QCC4"/>
    <mergeCell ref="QCD4:QCI4"/>
    <mergeCell ref="QCJ4:QCO4"/>
    <mergeCell ref="QCP4:QCU4"/>
    <mergeCell ref="QAB4:QAG4"/>
    <mergeCell ref="QAH4:QAM4"/>
    <mergeCell ref="QAN4:QAS4"/>
    <mergeCell ref="QAT4:QAY4"/>
    <mergeCell ref="QAZ4:QBE4"/>
    <mergeCell ref="QBF4:QBK4"/>
    <mergeCell ref="PYR4:PYW4"/>
    <mergeCell ref="PYX4:PZC4"/>
    <mergeCell ref="PZD4:PZI4"/>
    <mergeCell ref="PZJ4:PZO4"/>
    <mergeCell ref="PZP4:PZU4"/>
    <mergeCell ref="PZV4:QAA4"/>
    <mergeCell ref="PXH4:PXM4"/>
    <mergeCell ref="PXN4:PXS4"/>
    <mergeCell ref="PXT4:PXY4"/>
    <mergeCell ref="PXZ4:PYE4"/>
    <mergeCell ref="PYF4:PYK4"/>
    <mergeCell ref="PYL4:PYQ4"/>
    <mergeCell ref="PVX4:PWC4"/>
    <mergeCell ref="PWD4:PWI4"/>
    <mergeCell ref="PWJ4:PWO4"/>
    <mergeCell ref="PWP4:PWU4"/>
    <mergeCell ref="PWV4:PXA4"/>
    <mergeCell ref="PXB4:PXG4"/>
    <mergeCell ref="PUN4:PUS4"/>
    <mergeCell ref="PUT4:PUY4"/>
    <mergeCell ref="PUZ4:PVE4"/>
    <mergeCell ref="PVF4:PVK4"/>
    <mergeCell ref="PVL4:PVQ4"/>
    <mergeCell ref="PVR4:PVW4"/>
    <mergeCell ref="PTD4:PTI4"/>
    <mergeCell ref="PTJ4:PTO4"/>
    <mergeCell ref="PTP4:PTU4"/>
    <mergeCell ref="PTV4:PUA4"/>
    <mergeCell ref="PUB4:PUG4"/>
    <mergeCell ref="PUH4:PUM4"/>
    <mergeCell ref="PRT4:PRY4"/>
    <mergeCell ref="PRZ4:PSE4"/>
    <mergeCell ref="PSF4:PSK4"/>
    <mergeCell ref="PSL4:PSQ4"/>
    <mergeCell ref="PSR4:PSW4"/>
    <mergeCell ref="PSX4:PTC4"/>
    <mergeCell ref="PQJ4:PQO4"/>
    <mergeCell ref="PQP4:PQU4"/>
    <mergeCell ref="PQV4:PRA4"/>
    <mergeCell ref="PRB4:PRG4"/>
    <mergeCell ref="PRH4:PRM4"/>
    <mergeCell ref="PRN4:PRS4"/>
    <mergeCell ref="POZ4:PPE4"/>
    <mergeCell ref="PPF4:PPK4"/>
    <mergeCell ref="PPL4:PPQ4"/>
    <mergeCell ref="PPR4:PPW4"/>
    <mergeCell ref="PPX4:PQC4"/>
    <mergeCell ref="PQD4:PQI4"/>
    <mergeCell ref="PNP4:PNU4"/>
    <mergeCell ref="PNV4:POA4"/>
    <mergeCell ref="POB4:POG4"/>
    <mergeCell ref="POH4:POM4"/>
    <mergeCell ref="PON4:POS4"/>
    <mergeCell ref="POT4:POY4"/>
    <mergeCell ref="PMF4:PMK4"/>
    <mergeCell ref="PML4:PMQ4"/>
    <mergeCell ref="PMR4:PMW4"/>
    <mergeCell ref="PMX4:PNC4"/>
    <mergeCell ref="PND4:PNI4"/>
    <mergeCell ref="PNJ4:PNO4"/>
    <mergeCell ref="PKV4:PLA4"/>
    <mergeCell ref="PLB4:PLG4"/>
    <mergeCell ref="PLH4:PLM4"/>
    <mergeCell ref="PLN4:PLS4"/>
    <mergeCell ref="PLT4:PLY4"/>
    <mergeCell ref="PLZ4:PME4"/>
    <mergeCell ref="PJL4:PJQ4"/>
    <mergeCell ref="PJR4:PJW4"/>
    <mergeCell ref="PJX4:PKC4"/>
    <mergeCell ref="PKD4:PKI4"/>
    <mergeCell ref="PKJ4:PKO4"/>
    <mergeCell ref="PKP4:PKU4"/>
    <mergeCell ref="PIB4:PIG4"/>
    <mergeCell ref="PIH4:PIM4"/>
    <mergeCell ref="PIN4:PIS4"/>
    <mergeCell ref="PIT4:PIY4"/>
    <mergeCell ref="PIZ4:PJE4"/>
    <mergeCell ref="PJF4:PJK4"/>
    <mergeCell ref="PGR4:PGW4"/>
    <mergeCell ref="PGX4:PHC4"/>
    <mergeCell ref="PHD4:PHI4"/>
    <mergeCell ref="PHJ4:PHO4"/>
    <mergeCell ref="PHP4:PHU4"/>
    <mergeCell ref="PHV4:PIA4"/>
    <mergeCell ref="PFH4:PFM4"/>
    <mergeCell ref="PFN4:PFS4"/>
    <mergeCell ref="PFT4:PFY4"/>
    <mergeCell ref="PFZ4:PGE4"/>
    <mergeCell ref="PGF4:PGK4"/>
    <mergeCell ref="PGL4:PGQ4"/>
    <mergeCell ref="PDX4:PEC4"/>
    <mergeCell ref="PED4:PEI4"/>
    <mergeCell ref="PEJ4:PEO4"/>
    <mergeCell ref="PEP4:PEU4"/>
    <mergeCell ref="PEV4:PFA4"/>
    <mergeCell ref="PFB4:PFG4"/>
    <mergeCell ref="PCN4:PCS4"/>
    <mergeCell ref="PCT4:PCY4"/>
    <mergeCell ref="PCZ4:PDE4"/>
    <mergeCell ref="PDF4:PDK4"/>
    <mergeCell ref="PDL4:PDQ4"/>
    <mergeCell ref="PDR4:PDW4"/>
    <mergeCell ref="PBD4:PBI4"/>
    <mergeCell ref="PBJ4:PBO4"/>
    <mergeCell ref="PBP4:PBU4"/>
    <mergeCell ref="PBV4:PCA4"/>
    <mergeCell ref="PCB4:PCG4"/>
    <mergeCell ref="PCH4:PCM4"/>
    <mergeCell ref="OZT4:OZY4"/>
    <mergeCell ref="OZZ4:PAE4"/>
    <mergeCell ref="PAF4:PAK4"/>
    <mergeCell ref="PAL4:PAQ4"/>
    <mergeCell ref="PAR4:PAW4"/>
    <mergeCell ref="PAX4:PBC4"/>
    <mergeCell ref="OYJ4:OYO4"/>
    <mergeCell ref="OYP4:OYU4"/>
    <mergeCell ref="OYV4:OZA4"/>
    <mergeCell ref="OZB4:OZG4"/>
    <mergeCell ref="OZH4:OZM4"/>
    <mergeCell ref="OZN4:OZS4"/>
    <mergeCell ref="OWZ4:OXE4"/>
    <mergeCell ref="OXF4:OXK4"/>
    <mergeCell ref="OXL4:OXQ4"/>
    <mergeCell ref="OXR4:OXW4"/>
    <mergeCell ref="OXX4:OYC4"/>
    <mergeCell ref="OYD4:OYI4"/>
    <mergeCell ref="OVP4:OVU4"/>
    <mergeCell ref="OVV4:OWA4"/>
    <mergeCell ref="OWB4:OWG4"/>
    <mergeCell ref="OWH4:OWM4"/>
    <mergeCell ref="OWN4:OWS4"/>
    <mergeCell ref="OWT4:OWY4"/>
    <mergeCell ref="OUF4:OUK4"/>
    <mergeCell ref="OUL4:OUQ4"/>
    <mergeCell ref="OUR4:OUW4"/>
    <mergeCell ref="OUX4:OVC4"/>
    <mergeCell ref="OVD4:OVI4"/>
    <mergeCell ref="OVJ4:OVO4"/>
    <mergeCell ref="OSV4:OTA4"/>
    <mergeCell ref="OTB4:OTG4"/>
    <mergeCell ref="OTH4:OTM4"/>
    <mergeCell ref="OTN4:OTS4"/>
    <mergeCell ref="OTT4:OTY4"/>
    <mergeCell ref="OTZ4:OUE4"/>
    <mergeCell ref="ORL4:ORQ4"/>
    <mergeCell ref="ORR4:ORW4"/>
    <mergeCell ref="ORX4:OSC4"/>
    <mergeCell ref="OSD4:OSI4"/>
    <mergeCell ref="OSJ4:OSO4"/>
    <mergeCell ref="OSP4:OSU4"/>
    <mergeCell ref="OQB4:OQG4"/>
    <mergeCell ref="OQH4:OQM4"/>
    <mergeCell ref="OQN4:OQS4"/>
    <mergeCell ref="OQT4:OQY4"/>
    <mergeCell ref="OQZ4:ORE4"/>
    <mergeCell ref="ORF4:ORK4"/>
    <mergeCell ref="OOR4:OOW4"/>
    <mergeCell ref="OOX4:OPC4"/>
    <mergeCell ref="OPD4:OPI4"/>
    <mergeCell ref="OPJ4:OPO4"/>
    <mergeCell ref="OPP4:OPU4"/>
    <mergeCell ref="OPV4:OQA4"/>
    <mergeCell ref="ONH4:ONM4"/>
    <mergeCell ref="ONN4:ONS4"/>
    <mergeCell ref="ONT4:ONY4"/>
    <mergeCell ref="ONZ4:OOE4"/>
    <mergeCell ref="OOF4:OOK4"/>
    <mergeCell ref="OOL4:OOQ4"/>
    <mergeCell ref="OLX4:OMC4"/>
    <mergeCell ref="OMD4:OMI4"/>
    <mergeCell ref="OMJ4:OMO4"/>
    <mergeCell ref="OMP4:OMU4"/>
    <mergeCell ref="OMV4:ONA4"/>
    <mergeCell ref="ONB4:ONG4"/>
    <mergeCell ref="OKN4:OKS4"/>
    <mergeCell ref="OKT4:OKY4"/>
    <mergeCell ref="OKZ4:OLE4"/>
    <mergeCell ref="OLF4:OLK4"/>
    <mergeCell ref="OLL4:OLQ4"/>
    <mergeCell ref="OLR4:OLW4"/>
    <mergeCell ref="OJD4:OJI4"/>
    <mergeCell ref="OJJ4:OJO4"/>
    <mergeCell ref="OJP4:OJU4"/>
    <mergeCell ref="OJV4:OKA4"/>
    <mergeCell ref="OKB4:OKG4"/>
    <mergeCell ref="OKH4:OKM4"/>
    <mergeCell ref="OHT4:OHY4"/>
    <mergeCell ref="OHZ4:OIE4"/>
    <mergeCell ref="OIF4:OIK4"/>
    <mergeCell ref="OIL4:OIQ4"/>
    <mergeCell ref="OIR4:OIW4"/>
    <mergeCell ref="OIX4:OJC4"/>
    <mergeCell ref="OGJ4:OGO4"/>
    <mergeCell ref="OGP4:OGU4"/>
    <mergeCell ref="OGV4:OHA4"/>
    <mergeCell ref="OHB4:OHG4"/>
    <mergeCell ref="OHH4:OHM4"/>
    <mergeCell ref="OHN4:OHS4"/>
    <mergeCell ref="OEZ4:OFE4"/>
    <mergeCell ref="OFF4:OFK4"/>
    <mergeCell ref="OFL4:OFQ4"/>
    <mergeCell ref="OFR4:OFW4"/>
    <mergeCell ref="OFX4:OGC4"/>
    <mergeCell ref="OGD4:OGI4"/>
    <mergeCell ref="ODP4:ODU4"/>
    <mergeCell ref="ODV4:OEA4"/>
    <mergeCell ref="OEB4:OEG4"/>
    <mergeCell ref="OEH4:OEM4"/>
    <mergeCell ref="OEN4:OES4"/>
    <mergeCell ref="OET4:OEY4"/>
    <mergeCell ref="OCF4:OCK4"/>
    <mergeCell ref="OCL4:OCQ4"/>
    <mergeCell ref="OCR4:OCW4"/>
    <mergeCell ref="OCX4:ODC4"/>
    <mergeCell ref="ODD4:ODI4"/>
    <mergeCell ref="ODJ4:ODO4"/>
    <mergeCell ref="OAV4:OBA4"/>
    <mergeCell ref="OBB4:OBG4"/>
    <mergeCell ref="OBH4:OBM4"/>
    <mergeCell ref="OBN4:OBS4"/>
    <mergeCell ref="OBT4:OBY4"/>
    <mergeCell ref="OBZ4:OCE4"/>
    <mergeCell ref="NZL4:NZQ4"/>
    <mergeCell ref="NZR4:NZW4"/>
    <mergeCell ref="NZX4:OAC4"/>
    <mergeCell ref="OAD4:OAI4"/>
    <mergeCell ref="OAJ4:OAO4"/>
    <mergeCell ref="OAP4:OAU4"/>
    <mergeCell ref="NYB4:NYG4"/>
    <mergeCell ref="NYH4:NYM4"/>
    <mergeCell ref="NYN4:NYS4"/>
    <mergeCell ref="NYT4:NYY4"/>
    <mergeCell ref="NYZ4:NZE4"/>
    <mergeCell ref="NZF4:NZK4"/>
    <mergeCell ref="NWR4:NWW4"/>
    <mergeCell ref="NWX4:NXC4"/>
    <mergeCell ref="NXD4:NXI4"/>
    <mergeCell ref="NXJ4:NXO4"/>
    <mergeCell ref="NXP4:NXU4"/>
    <mergeCell ref="NXV4:NYA4"/>
    <mergeCell ref="NVH4:NVM4"/>
    <mergeCell ref="NVN4:NVS4"/>
    <mergeCell ref="NVT4:NVY4"/>
    <mergeCell ref="NVZ4:NWE4"/>
    <mergeCell ref="NWF4:NWK4"/>
    <mergeCell ref="NWL4:NWQ4"/>
    <mergeCell ref="NTX4:NUC4"/>
    <mergeCell ref="NUD4:NUI4"/>
    <mergeCell ref="NUJ4:NUO4"/>
    <mergeCell ref="NUP4:NUU4"/>
    <mergeCell ref="NUV4:NVA4"/>
    <mergeCell ref="NVB4:NVG4"/>
    <mergeCell ref="NSN4:NSS4"/>
    <mergeCell ref="NST4:NSY4"/>
    <mergeCell ref="NSZ4:NTE4"/>
    <mergeCell ref="NTF4:NTK4"/>
    <mergeCell ref="NTL4:NTQ4"/>
    <mergeCell ref="NTR4:NTW4"/>
    <mergeCell ref="NRD4:NRI4"/>
    <mergeCell ref="NRJ4:NRO4"/>
    <mergeCell ref="NRP4:NRU4"/>
    <mergeCell ref="NRV4:NSA4"/>
    <mergeCell ref="NSB4:NSG4"/>
    <mergeCell ref="NSH4:NSM4"/>
    <mergeCell ref="NPT4:NPY4"/>
    <mergeCell ref="NPZ4:NQE4"/>
    <mergeCell ref="NQF4:NQK4"/>
    <mergeCell ref="NQL4:NQQ4"/>
    <mergeCell ref="NQR4:NQW4"/>
    <mergeCell ref="NQX4:NRC4"/>
    <mergeCell ref="NOJ4:NOO4"/>
    <mergeCell ref="NOP4:NOU4"/>
    <mergeCell ref="NOV4:NPA4"/>
    <mergeCell ref="NPB4:NPG4"/>
    <mergeCell ref="NPH4:NPM4"/>
    <mergeCell ref="NPN4:NPS4"/>
    <mergeCell ref="NMZ4:NNE4"/>
    <mergeCell ref="NNF4:NNK4"/>
    <mergeCell ref="NNL4:NNQ4"/>
    <mergeCell ref="NNR4:NNW4"/>
    <mergeCell ref="NNX4:NOC4"/>
    <mergeCell ref="NOD4:NOI4"/>
    <mergeCell ref="NLP4:NLU4"/>
    <mergeCell ref="NLV4:NMA4"/>
    <mergeCell ref="NMB4:NMG4"/>
    <mergeCell ref="NMH4:NMM4"/>
    <mergeCell ref="NMN4:NMS4"/>
    <mergeCell ref="NMT4:NMY4"/>
    <mergeCell ref="NKF4:NKK4"/>
    <mergeCell ref="NKL4:NKQ4"/>
    <mergeCell ref="NKR4:NKW4"/>
    <mergeCell ref="NKX4:NLC4"/>
    <mergeCell ref="NLD4:NLI4"/>
    <mergeCell ref="NLJ4:NLO4"/>
    <mergeCell ref="NIV4:NJA4"/>
    <mergeCell ref="NJB4:NJG4"/>
    <mergeCell ref="NJH4:NJM4"/>
    <mergeCell ref="NJN4:NJS4"/>
    <mergeCell ref="NJT4:NJY4"/>
    <mergeCell ref="NJZ4:NKE4"/>
    <mergeCell ref="NHL4:NHQ4"/>
    <mergeCell ref="NHR4:NHW4"/>
    <mergeCell ref="NHX4:NIC4"/>
    <mergeCell ref="NID4:NII4"/>
    <mergeCell ref="NIJ4:NIO4"/>
    <mergeCell ref="NIP4:NIU4"/>
    <mergeCell ref="NGB4:NGG4"/>
    <mergeCell ref="NGH4:NGM4"/>
    <mergeCell ref="NGN4:NGS4"/>
    <mergeCell ref="NGT4:NGY4"/>
    <mergeCell ref="NGZ4:NHE4"/>
    <mergeCell ref="NHF4:NHK4"/>
    <mergeCell ref="NER4:NEW4"/>
    <mergeCell ref="NEX4:NFC4"/>
    <mergeCell ref="NFD4:NFI4"/>
    <mergeCell ref="NFJ4:NFO4"/>
    <mergeCell ref="NFP4:NFU4"/>
    <mergeCell ref="NFV4:NGA4"/>
    <mergeCell ref="NDH4:NDM4"/>
    <mergeCell ref="NDN4:NDS4"/>
    <mergeCell ref="NDT4:NDY4"/>
    <mergeCell ref="NDZ4:NEE4"/>
    <mergeCell ref="NEF4:NEK4"/>
    <mergeCell ref="NEL4:NEQ4"/>
    <mergeCell ref="NBX4:NCC4"/>
    <mergeCell ref="NCD4:NCI4"/>
    <mergeCell ref="NCJ4:NCO4"/>
    <mergeCell ref="NCP4:NCU4"/>
    <mergeCell ref="NCV4:NDA4"/>
    <mergeCell ref="NDB4:NDG4"/>
    <mergeCell ref="NAN4:NAS4"/>
    <mergeCell ref="NAT4:NAY4"/>
    <mergeCell ref="NAZ4:NBE4"/>
    <mergeCell ref="NBF4:NBK4"/>
    <mergeCell ref="NBL4:NBQ4"/>
    <mergeCell ref="NBR4:NBW4"/>
    <mergeCell ref="MZD4:MZI4"/>
    <mergeCell ref="MZJ4:MZO4"/>
    <mergeCell ref="MZP4:MZU4"/>
    <mergeCell ref="MZV4:NAA4"/>
    <mergeCell ref="NAB4:NAG4"/>
    <mergeCell ref="NAH4:NAM4"/>
    <mergeCell ref="MXT4:MXY4"/>
    <mergeCell ref="MXZ4:MYE4"/>
    <mergeCell ref="MYF4:MYK4"/>
    <mergeCell ref="MYL4:MYQ4"/>
    <mergeCell ref="MYR4:MYW4"/>
    <mergeCell ref="MYX4:MZC4"/>
    <mergeCell ref="MWJ4:MWO4"/>
    <mergeCell ref="MWP4:MWU4"/>
    <mergeCell ref="MWV4:MXA4"/>
    <mergeCell ref="MXB4:MXG4"/>
    <mergeCell ref="MXH4:MXM4"/>
    <mergeCell ref="MXN4:MXS4"/>
    <mergeCell ref="MUZ4:MVE4"/>
    <mergeCell ref="MVF4:MVK4"/>
    <mergeCell ref="MVL4:MVQ4"/>
    <mergeCell ref="MVR4:MVW4"/>
    <mergeCell ref="MVX4:MWC4"/>
    <mergeCell ref="MWD4:MWI4"/>
    <mergeCell ref="MTP4:MTU4"/>
    <mergeCell ref="MTV4:MUA4"/>
    <mergeCell ref="MUB4:MUG4"/>
    <mergeCell ref="MUH4:MUM4"/>
    <mergeCell ref="MUN4:MUS4"/>
    <mergeCell ref="MUT4:MUY4"/>
    <mergeCell ref="MSF4:MSK4"/>
    <mergeCell ref="MSL4:MSQ4"/>
    <mergeCell ref="MSR4:MSW4"/>
    <mergeCell ref="MSX4:MTC4"/>
    <mergeCell ref="MTD4:MTI4"/>
    <mergeCell ref="MTJ4:MTO4"/>
    <mergeCell ref="MQV4:MRA4"/>
    <mergeCell ref="MRB4:MRG4"/>
    <mergeCell ref="MRH4:MRM4"/>
    <mergeCell ref="MRN4:MRS4"/>
    <mergeCell ref="MRT4:MRY4"/>
    <mergeCell ref="MRZ4:MSE4"/>
    <mergeCell ref="MPL4:MPQ4"/>
    <mergeCell ref="MPR4:MPW4"/>
    <mergeCell ref="MPX4:MQC4"/>
    <mergeCell ref="MQD4:MQI4"/>
    <mergeCell ref="MQJ4:MQO4"/>
    <mergeCell ref="MQP4:MQU4"/>
    <mergeCell ref="MOB4:MOG4"/>
    <mergeCell ref="MOH4:MOM4"/>
    <mergeCell ref="MON4:MOS4"/>
    <mergeCell ref="MOT4:MOY4"/>
    <mergeCell ref="MOZ4:MPE4"/>
    <mergeCell ref="MPF4:MPK4"/>
    <mergeCell ref="MMR4:MMW4"/>
    <mergeCell ref="MMX4:MNC4"/>
    <mergeCell ref="MND4:MNI4"/>
    <mergeCell ref="MNJ4:MNO4"/>
    <mergeCell ref="MNP4:MNU4"/>
    <mergeCell ref="MNV4:MOA4"/>
    <mergeCell ref="MLH4:MLM4"/>
    <mergeCell ref="MLN4:MLS4"/>
    <mergeCell ref="MLT4:MLY4"/>
    <mergeCell ref="MLZ4:MME4"/>
    <mergeCell ref="MMF4:MMK4"/>
    <mergeCell ref="MML4:MMQ4"/>
    <mergeCell ref="MJX4:MKC4"/>
    <mergeCell ref="MKD4:MKI4"/>
    <mergeCell ref="MKJ4:MKO4"/>
    <mergeCell ref="MKP4:MKU4"/>
    <mergeCell ref="MKV4:MLA4"/>
    <mergeCell ref="MLB4:MLG4"/>
    <mergeCell ref="MIN4:MIS4"/>
    <mergeCell ref="MIT4:MIY4"/>
    <mergeCell ref="MIZ4:MJE4"/>
    <mergeCell ref="MJF4:MJK4"/>
    <mergeCell ref="MJL4:MJQ4"/>
    <mergeCell ref="MJR4:MJW4"/>
    <mergeCell ref="MHD4:MHI4"/>
    <mergeCell ref="MHJ4:MHO4"/>
    <mergeCell ref="MHP4:MHU4"/>
    <mergeCell ref="MHV4:MIA4"/>
    <mergeCell ref="MIB4:MIG4"/>
    <mergeCell ref="MIH4:MIM4"/>
    <mergeCell ref="MFT4:MFY4"/>
    <mergeCell ref="MFZ4:MGE4"/>
    <mergeCell ref="MGF4:MGK4"/>
    <mergeCell ref="MGL4:MGQ4"/>
    <mergeCell ref="MGR4:MGW4"/>
    <mergeCell ref="MGX4:MHC4"/>
    <mergeCell ref="MEJ4:MEO4"/>
    <mergeCell ref="MEP4:MEU4"/>
    <mergeCell ref="MEV4:MFA4"/>
    <mergeCell ref="MFB4:MFG4"/>
    <mergeCell ref="MFH4:MFM4"/>
    <mergeCell ref="MFN4:MFS4"/>
    <mergeCell ref="MCZ4:MDE4"/>
    <mergeCell ref="MDF4:MDK4"/>
    <mergeCell ref="MDL4:MDQ4"/>
    <mergeCell ref="MDR4:MDW4"/>
    <mergeCell ref="MDX4:MEC4"/>
    <mergeCell ref="MED4:MEI4"/>
    <mergeCell ref="MBP4:MBU4"/>
    <mergeCell ref="MBV4:MCA4"/>
    <mergeCell ref="MCB4:MCG4"/>
    <mergeCell ref="MCH4:MCM4"/>
    <mergeCell ref="MCN4:MCS4"/>
    <mergeCell ref="MCT4:MCY4"/>
    <mergeCell ref="MAF4:MAK4"/>
    <mergeCell ref="MAL4:MAQ4"/>
    <mergeCell ref="MAR4:MAW4"/>
    <mergeCell ref="MAX4:MBC4"/>
    <mergeCell ref="MBD4:MBI4"/>
    <mergeCell ref="MBJ4:MBO4"/>
    <mergeCell ref="LYV4:LZA4"/>
    <mergeCell ref="LZB4:LZG4"/>
    <mergeCell ref="LZH4:LZM4"/>
    <mergeCell ref="LZN4:LZS4"/>
    <mergeCell ref="LZT4:LZY4"/>
    <mergeCell ref="LZZ4:MAE4"/>
    <mergeCell ref="LXL4:LXQ4"/>
    <mergeCell ref="LXR4:LXW4"/>
    <mergeCell ref="LXX4:LYC4"/>
    <mergeCell ref="LYD4:LYI4"/>
    <mergeCell ref="LYJ4:LYO4"/>
    <mergeCell ref="LYP4:LYU4"/>
    <mergeCell ref="LWB4:LWG4"/>
    <mergeCell ref="LWH4:LWM4"/>
    <mergeCell ref="LWN4:LWS4"/>
    <mergeCell ref="LWT4:LWY4"/>
    <mergeCell ref="LWZ4:LXE4"/>
    <mergeCell ref="LXF4:LXK4"/>
    <mergeCell ref="LUR4:LUW4"/>
    <mergeCell ref="LUX4:LVC4"/>
    <mergeCell ref="LVD4:LVI4"/>
    <mergeCell ref="LVJ4:LVO4"/>
    <mergeCell ref="LVP4:LVU4"/>
    <mergeCell ref="LVV4:LWA4"/>
    <mergeCell ref="LTH4:LTM4"/>
    <mergeCell ref="LTN4:LTS4"/>
    <mergeCell ref="LTT4:LTY4"/>
    <mergeCell ref="LTZ4:LUE4"/>
    <mergeCell ref="LUF4:LUK4"/>
    <mergeCell ref="LUL4:LUQ4"/>
    <mergeCell ref="LRX4:LSC4"/>
    <mergeCell ref="LSD4:LSI4"/>
    <mergeCell ref="LSJ4:LSO4"/>
    <mergeCell ref="LSP4:LSU4"/>
    <mergeCell ref="LSV4:LTA4"/>
    <mergeCell ref="LTB4:LTG4"/>
    <mergeCell ref="LQN4:LQS4"/>
    <mergeCell ref="LQT4:LQY4"/>
    <mergeCell ref="LQZ4:LRE4"/>
    <mergeCell ref="LRF4:LRK4"/>
    <mergeCell ref="LRL4:LRQ4"/>
    <mergeCell ref="LRR4:LRW4"/>
    <mergeCell ref="LPD4:LPI4"/>
    <mergeCell ref="LPJ4:LPO4"/>
    <mergeCell ref="LPP4:LPU4"/>
    <mergeCell ref="LPV4:LQA4"/>
    <mergeCell ref="LQB4:LQG4"/>
    <mergeCell ref="LQH4:LQM4"/>
    <mergeCell ref="LNT4:LNY4"/>
    <mergeCell ref="LNZ4:LOE4"/>
    <mergeCell ref="LOF4:LOK4"/>
    <mergeCell ref="LOL4:LOQ4"/>
    <mergeCell ref="LOR4:LOW4"/>
    <mergeCell ref="LOX4:LPC4"/>
    <mergeCell ref="LMJ4:LMO4"/>
    <mergeCell ref="LMP4:LMU4"/>
    <mergeCell ref="LMV4:LNA4"/>
    <mergeCell ref="LNB4:LNG4"/>
    <mergeCell ref="LNH4:LNM4"/>
    <mergeCell ref="LNN4:LNS4"/>
    <mergeCell ref="LKZ4:LLE4"/>
    <mergeCell ref="LLF4:LLK4"/>
    <mergeCell ref="LLL4:LLQ4"/>
    <mergeCell ref="LLR4:LLW4"/>
    <mergeCell ref="LLX4:LMC4"/>
    <mergeCell ref="LMD4:LMI4"/>
    <mergeCell ref="LJP4:LJU4"/>
    <mergeCell ref="LJV4:LKA4"/>
    <mergeCell ref="LKB4:LKG4"/>
    <mergeCell ref="LKH4:LKM4"/>
    <mergeCell ref="LKN4:LKS4"/>
    <mergeCell ref="LKT4:LKY4"/>
    <mergeCell ref="LIF4:LIK4"/>
    <mergeCell ref="LIL4:LIQ4"/>
    <mergeCell ref="LIR4:LIW4"/>
    <mergeCell ref="LIX4:LJC4"/>
    <mergeCell ref="LJD4:LJI4"/>
    <mergeCell ref="LJJ4:LJO4"/>
    <mergeCell ref="LGV4:LHA4"/>
    <mergeCell ref="LHB4:LHG4"/>
    <mergeCell ref="LHH4:LHM4"/>
    <mergeCell ref="LHN4:LHS4"/>
    <mergeCell ref="LHT4:LHY4"/>
    <mergeCell ref="LHZ4:LIE4"/>
    <mergeCell ref="LFL4:LFQ4"/>
    <mergeCell ref="LFR4:LFW4"/>
    <mergeCell ref="LFX4:LGC4"/>
    <mergeCell ref="LGD4:LGI4"/>
    <mergeCell ref="LGJ4:LGO4"/>
    <mergeCell ref="LGP4:LGU4"/>
    <mergeCell ref="LEB4:LEG4"/>
    <mergeCell ref="LEH4:LEM4"/>
    <mergeCell ref="LEN4:LES4"/>
    <mergeCell ref="LET4:LEY4"/>
    <mergeCell ref="LEZ4:LFE4"/>
    <mergeCell ref="LFF4:LFK4"/>
    <mergeCell ref="LCR4:LCW4"/>
    <mergeCell ref="LCX4:LDC4"/>
    <mergeCell ref="LDD4:LDI4"/>
    <mergeCell ref="LDJ4:LDO4"/>
    <mergeCell ref="LDP4:LDU4"/>
    <mergeCell ref="LDV4:LEA4"/>
    <mergeCell ref="LBH4:LBM4"/>
    <mergeCell ref="LBN4:LBS4"/>
    <mergeCell ref="LBT4:LBY4"/>
    <mergeCell ref="LBZ4:LCE4"/>
    <mergeCell ref="LCF4:LCK4"/>
    <mergeCell ref="LCL4:LCQ4"/>
    <mergeCell ref="KZX4:LAC4"/>
    <mergeCell ref="LAD4:LAI4"/>
    <mergeCell ref="LAJ4:LAO4"/>
    <mergeCell ref="LAP4:LAU4"/>
    <mergeCell ref="LAV4:LBA4"/>
    <mergeCell ref="LBB4:LBG4"/>
    <mergeCell ref="KYN4:KYS4"/>
    <mergeCell ref="KYT4:KYY4"/>
    <mergeCell ref="KYZ4:KZE4"/>
    <mergeCell ref="KZF4:KZK4"/>
    <mergeCell ref="KZL4:KZQ4"/>
    <mergeCell ref="KZR4:KZW4"/>
    <mergeCell ref="KXD4:KXI4"/>
    <mergeCell ref="KXJ4:KXO4"/>
    <mergeCell ref="KXP4:KXU4"/>
    <mergeCell ref="KXV4:KYA4"/>
    <mergeCell ref="KYB4:KYG4"/>
    <mergeCell ref="KYH4:KYM4"/>
    <mergeCell ref="KVT4:KVY4"/>
    <mergeCell ref="KVZ4:KWE4"/>
    <mergeCell ref="KWF4:KWK4"/>
    <mergeCell ref="KWL4:KWQ4"/>
    <mergeCell ref="KWR4:KWW4"/>
    <mergeCell ref="KWX4:KXC4"/>
    <mergeCell ref="KUJ4:KUO4"/>
    <mergeCell ref="KUP4:KUU4"/>
    <mergeCell ref="KUV4:KVA4"/>
    <mergeCell ref="KVB4:KVG4"/>
    <mergeCell ref="KVH4:KVM4"/>
    <mergeCell ref="KVN4:KVS4"/>
    <mergeCell ref="KSZ4:KTE4"/>
    <mergeCell ref="KTF4:KTK4"/>
    <mergeCell ref="KTL4:KTQ4"/>
    <mergeCell ref="KTR4:KTW4"/>
    <mergeCell ref="KTX4:KUC4"/>
    <mergeCell ref="KUD4:KUI4"/>
    <mergeCell ref="KRP4:KRU4"/>
    <mergeCell ref="KRV4:KSA4"/>
    <mergeCell ref="KSB4:KSG4"/>
    <mergeCell ref="KSH4:KSM4"/>
    <mergeCell ref="KSN4:KSS4"/>
    <mergeCell ref="KST4:KSY4"/>
    <mergeCell ref="KQF4:KQK4"/>
    <mergeCell ref="KQL4:KQQ4"/>
    <mergeCell ref="KQR4:KQW4"/>
    <mergeCell ref="KQX4:KRC4"/>
    <mergeCell ref="KRD4:KRI4"/>
    <mergeCell ref="KRJ4:KRO4"/>
    <mergeCell ref="KOV4:KPA4"/>
    <mergeCell ref="KPB4:KPG4"/>
    <mergeCell ref="KPH4:KPM4"/>
    <mergeCell ref="KPN4:KPS4"/>
    <mergeCell ref="KPT4:KPY4"/>
    <mergeCell ref="KPZ4:KQE4"/>
    <mergeCell ref="KNL4:KNQ4"/>
    <mergeCell ref="KNR4:KNW4"/>
    <mergeCell ref="KNX4:KOC4"/>
    <mergeCell ref="KOD4:KOI4"/>
    <mergeCell ref="KOJ4:KOO4"/>
    <mergeCell ref="KOP4:KOU4"/>
    <mergeCell ref="KMB4:KMG4"/>
    <mergeCell ref="KMH4:KMM4"/>
    <mergeCell ref="KMN4:KMS4"/>
    <mergeCell ref="KMT4:KMY4"/>
    <mergeCell ref="KMZ4:KNE4"/>
    <mergeCell ref="KNF4:KNK4"/>
    <mergeCell ref="KKR4:KKW4"/>
    <mergeCell ref="KKX4:KLC4"/>
    <mergeCell ref="KLD4:KLI4"/>
    <mergeCell ref="KLJ4:KLO4"/>
    <mergeCell ref="KLP4:KLU4"/>
    <mergeCell ref="KLV4:KMA4"/>
    <mergeCell ref="KJH4:KJM4"/>
    <mergeCell ref="KJN4:KJS4"/>
    <mergeCell ref="KJT4:KJY4"/>
    <mergeCell ref="KJZ4:KKE4"/>
    <mergeCell ref="KKF4:KKK4"/>
    <mergeCell ref="KKL4:KKQ4"/>
    <mergeCell ref="KHX4:KIC4"/>
    <mergeCell ref="KID4:KII4"/>
    <mergeCell ref="KIJ4:KIO4"/>
    <mergeCell ref="KIP4:KIU4"/>
    <mergeCell ref="KIV4:KJA4"/>
    <mergeCell ref="KJB4:KJG4"/>
    <mergeCell ref="KGN4:KGS4"/>
    <mergeCell ref="KGT4:KGY4"/>
    <mergeCell ref="KGZ4:KHE4"/>
    <mergeCell ref="KHF4:KHK4"/>
    <mergeCell ref="KHL4:KHQ4"/>
    <mergeCell ref="KHR4:KHW4"/>
    <mergeCell ref="KFD4:KFI4"/>
    <mergeCell ref="KFJ4:KFO4"/>
    <mergeCell ref="KFP4:KFU4"/>
    <mergeCell ref="KFV4:KGA4"/>
    <mergeCell ref="KGB4:KGG4"/>
    <mergeCell ref="KGH4:KGM4"/>
    <mergeCell ref="KDT4:KDY4"/>
    <mergeCell ref="KDZ4:KEE4"/>
    <mergeCell ref="KEF4:KEK4"/>
    <mergeCell ref="KEL4:KEQ4"/>
    <mergeCell ref="KER4:KEW4"/>
    <mergeCell ref="KEX4:KFC4"/>
    <mergeCell ref="KCJ4:KCO4"/>
    <mergeCell ref="KCP4:KCU4"/>
    <mergeCell ref="KCV4:KDA4"/>
    <mergeCell ref="KDB4:KDG4"/>
    <mergeCell ref="KDH4:KDM4"/>
    <mergeCell ref="KDN4:KDS4"/>
    <mergeCell ref="KAZ4:KBE4"/>
    <mergeCell ref="KBF4:KBK4"/>
    <mergeCell ref="KBL4:KBQ4"/>
    <mergeCell ref="KBR4:KBW4"/>
    <mergeCell ref="KBX4:KCC4"/>
    <mergeCell ref="KCD4:KCI4"/>
    <mergeCell ref="JZP4:JZU4"/>
    <mergeCell ref="JZV4:KAA4"/>
    <mergeCell ref="KAB4:KAG4"/>
    <mergeCell ref="KAH4:KAM4"/>
    <mergeCell ref="KAN4:KAS4"/>
    <mergeCell ref="KAT4:KAY4"/>
    <mergeCell ref="JYF4:JYK4"/>
    <mergeCell ref="JYL4:JYQ4"/>
    <mergeCell ref="JYR4:JYW4"/>
    <mergeCell ref="JYX4:JZC4"/>
    <mergeCell ref="JZD4:JZI4"/>
    <mergeCell ref="JZJ4:JZO4"/>
    <mergeCell ref="JWV4:JXA4"/>
    <mergeCell ref="JXB4:JXG4"/>
    <mergeCell ref="JXH4:JXM4"/>
    <mergeCell ref="JXN4:JXS4"/>
    <mergeCell ref="JXT4:JXY4"/>
    <mergeCell ref="JXZ4:JYE4"/>
    <mergeCell ref="JVL4:JVQ4"/>
    <mergeCell ref="JVR4:JVW4"/>
    <mergeCell ref="JVX4:JWC4"/>
    <mergeCell ref="JWD4:JWI4"/>
    <mergeCell ref="JWJ4:JWO4"/>
    <mergeCell ref="JWP4:JWU4"/>
    <mergeCell ref="JUB4:JUG4"/>
    <mergeCell ref="JUH4:JUM4"/>
    <mergeCell ref="JUN4:JUS4"/>
    <mergeCell ref="JUT4:JUY4"/>
    <mergeCell ref="JUZ4:JVE4"/>
    <mergeCell ref="JVF4:JVK4"/>
    <mergeCell ref="JSR4:JSW4"/>
    <mergeCell ref="JSX4:JTC4"/>
    <mergeCell ref="JTD4:JTI4"/>
    <mergeCell ref="JTJ4:JTO4"/>
    <mergeCell ref="JTP4:JTU4"/>
    <mergeCell ref="JTV4:JUA4"/>
    <mergeCell ref="JRH4:JRM4"/>
    <mergeCell ref="JRN4:JRS4"/>
    <mergeCell ref="JRT4:JRY4"/>
    <mergeCell ref="JRZ4:JSE4"/>
    <mergeCell ref="JSF4:JSK4"/>
    <mergeCell ref="JSL4:JSQ4"/>
    <mergeCell ref="JPX4:JQC4"/>
    <mergeCell ref="JQD4:JQI4"/>
    <mergeCell ref="JQJ4:JQO4"/>
    <mergeCell ref="JQP4:JQU4"/>
    <mergeCell ref="JQV4:JRA4"/>
    <mergeCell ref="JRB4:JRG4"/>
    <mergeCell ref="JON4:JOS4"/>
    <mergeCell ref="JOT4:JOY4"/>
    <mergeCell ref="JOZ4:JPE4"/>
    <mergeCell ref="JPF4:JPK4"/>
    <mergeCell ref="JPL4:JPQ4"/>
    <mergeCell ref="JPR4:JPW4"/>
    <mergeCell ref="JND4:JNI4"/>
    <mergeCell ref="JNJ4:JNO4"/>
    <mergeCell ref="JNP4:JNU4"/>
    <mergeCell ref="JNV4:JOA4"/>
    <mergeCell ref="JOB4:JOG4"/>
    <mergeCell ref="JOH4:JOM4"/>
    <mergeCell ref="JLT4:JLY4"/>
    <mergeCell ref="JLZ4:JME4"/>
    <mergeCell ref="JMF4:JMK4"/>
    <mergeCell ref="JML4:JMQ4"/>
    <mergeCell ref="JMR4:JMW4"/>
    <mergeCell ref="JMX4:JNC4"/>
    <mergeCell ref="JKJ4:JKO4"/>
    <mergeCell ref="JKP4:JKU4"/>
    <mergeCell ref="JKV4:JLA4"/>
    <mergeCell ref="JLB4:JLG4"/>
    <mergeCell ref="JLH4:JLM4"/>
    <mergeCell ref="JLN4:JLS4"/>
    <mergeCell ref="JIZ4:JJE4"/>
    <mergeCell ref="JJF4:JJK4"/>
    <mergeCell ref="JJL4:JJQ4"/>
    <mergeCell ref="JJR4:JJW4"/>
    <mergeCell ref="JJX4:JKC4"/>
    <mergeCell ref="JKD4:JKI4"/>
    <mergeCell ref="JHP4:JHU4"/>
    <mergeCell ref="JHV4:JIA4"/>
    <mergeCell ref="JIB4:JIG4"/>
    <mergeCell ref="JIH4:JIM4"/>
    <mergeCell ref="JIN4:JIS4"/>
    <mergeCell ref="JIT4:JIY4"/>
    <mergeCell ref="JGF4:JGK4"/>
    <mergeCell ref="JGL4:JGQ4"/>
    <mergeCell ref="JGR4:JGW4"/>
    <mergeCell ref="JGX4:JHC4"/>
    <mergeCell ref="JHD4:JHI4"/>
    <mergeCell ref="JHJ4:JHO4"/>
    <mergeCell ref="JEV4:JFA4"/>
    <mergeCell ref="JFB4:JFG4"/>
    <mergeCell ref="JFH4:JFM4"/>
    <mergeCell ref="JFN4:JFS4"/>
    <mergeCell ref="JFT4:JFY4"/>
    <mergeCell ref="JFZ4:JGE4"/>
    <mergeCell ref="JDL4:JDQ4"/>
    <mergeCell ref="JDR4:JDW4"/>
    <mergeCell ref="JDX4:JEC4"/>
    <mergeCell ref="JED4:JEI4"/>
    <mergeCell ref="JEJ4:JEO4"/>
    <mergeCell ref="JEP4:JEU4"/>
    <mergeCell ref="JCB4:JCG4"/>
    <mergeCell ref="JCH4:JCM4"/>
    <mergeCell ref="JCN4:JCS4"/>
    <mergeCell ref="JCT4:JCY4"/>
    <mergeCell ref="JCZ4:JDE4"/>
    <mergeCell ref="JDF4:JDK4"/>
    <mergeCell ref="JAR4:JAW4"/>
    <mergeCell ref="JAX4:JBC4"/>
    <mergeCell ref="JBD4:JBI4"/>
    <mergeCell ref="JBJ4:JBO4"/>
    <mergeCell ref="JBP4:JBU4"/>
    <mergeCell ref="JBV4:JCA4"/>
    <mergeCell ref="IZH4:IZM4"/>
    <mergeCell ref="IZN4:IZS4"/>
    <mergeCell ref="IZT4:IZY4"/>
    <mergeCell ref="IZZ4:JAE4"/>
    <mergeCell ref="JAF4:JAK4"/>
    <mergeCell ref="JAL4:JAQ4"/>
    <mergeCell ref="IXX4:IYC4"/>
    <mergeCell ref="IYD4:IYI4"/>
    <mergeCell ref="IYJ4:IYO4"/>
    <mergeCell ref="IYP4:IYU4"/>
    <mergeCell ref="IYV4:IZA4"/>
    <mergeCell ref="IZB4:IZG4"/>
    <mergeCell ref="IWN4:IWS4"/>
    <mergeCell ref="IWT4:IWY4"/>
    <mergeCell ref="IWZ4:IXE4"/>
    <mergeCell ref="IXF4:IXK4"/>
    <mergeCell ref="IXL4:IXQ4"/>
    <mergeCell ref="IXR4:IXW4"/>
    <mergeCell ref="IVD4:IVI4"/>
    <mergeCell ref="IVJ4:IVO4"/>
    <mergeCell ref="IVP4:IVU4"/>
    <mergeCell ref="IVV4:IWA4"/>
    <mergeCell ref="IWB4:IWG4"/>
    <mergeCell ref="IWH4:IWM4"/>
    <mergeCell ref="ITT4:ITY4"/>
    <mergeCell ref="ITZ4:IUE4"/>
    <mergeCell ref="IUF4:IUK4"/>
    <mergeCell ref="IUL4:IUQ4"/>
    <mergeCell ref="IUR4:IUW4"/>
    <mergeCell ref="IUX4:IVC4"/>
    <mergeCell ref="ISJ4:ISO4"/>
    <mergeCell ref="ISP4:ISU4"/>
    <mergeCell ref="ISV4:ITA4"/>
    <mergeCell ref="ITB4:ITG4"/>
    <mergeCell ref="ITH4:ITM4"/>
    <mergeCell ref="ITN4:ITS4"/>
    <mergeCell ref="IQZ4:IRE4"/>
    <mergeCell ref="IRF4:IRK4"/>
    <mergeCell ref="IRL4:IRQ4"/>
    <mergeCell ref="IRR4:IRW4"/>
    <mergeCell ref="IRX4:ISC4"/>
    <mergeCell ref="ISD4:ISI4"/>
    <mergeCell ref="IPP4:IPU4"/>
    <mergeCell ref="IPV4:IQA4"/>
    <mergeCell ref="IQB4:IQG4"/>
    <mergeCell ref="IQH4:IQM4"/>
    <mergeCell ref="IQN4:IQS4"/>
    <mergeCell ref="IQT4:IQY4"/>
    <mergeCell ref="IOF4:IOK4"/>
    <mergeCell ref="IOL4:IOQ4"/>
    <mergeCell ref="IOR4:IOW4"/>
    <mergeCell ref="IOX4:IPC4"/>
    <mergeCell ref="IPD4:IPI4"/>
    <mergeCell ref="IPJ4:IPO4"/>
    <mergeCell ref="IMV4:INA4"/>
    <mergeCell ref="INB4:ING4"/>
    <mergeCell ref="INH4:INM4"/>
    <mergeCell ref="INN4:INS4"/>
    <mergeCell ref="INT4:INY4"/>
    <mergeCell ref="INZ4:IOE4"/>
    <mergeCell ref="ILL4:ILQ4"/>
    <mergeCell ref="ILR4:ILW4"/>
    <mergeCell ref="ILX4:IMC4"/>
    <mergeCell ref="IMD4:IMI4"/>
    <mergeCell ref="IMJ4:IMO4"/>
    <mergeCell ref="IMP4:IMU4"/>
    <mergeCell ref="IKB4:IKG4"/>
    <mergeCell ref="IKH4:IKM4"/>
    <mergeCell ref="IKN4:IKS4"/>
    <mergeCell ref="IKT4:IKY4"/>
    <mergeCell ref="IKZ4:ILE4"/>
    <mergeCell ref="ILF4:ILK4"/>
    <mergeCell ref="IIR4:IIW4"/>
    <mergeCell ref="IIX4:IJC4"/>
    <mergeCell ref="IJD4:IJI4"/>
    <mergeCell ref="IJJ4:IJO4"/>
    <mergeCell ref="IJP4:IJU4"/>
    <mergeCell ref="IJV4:IKA4"/>
    <mergeCell ref="IHH4:IHM4"/>
    <mergeCell ref="IHN4:IHS4"/>
    <mergeCell ref="IHT4:IHY4"/>
    <mergeCell ref="IHZ4:IIE4"/>
    <mergeCell ref="IIF4:IIK4"/>
    <mergeCell ref="IIL4:IIQ4"/>
    <mergeCell ref="IFX4:IGC4"/>
    <mergeCell ref="IGD4:IGI4"/>
    <mergeCell ref="IGJ4:IGO4"/>
    <mergeCell ref="IGP4:IGU4"/>
    <mergeCell ref="IGV4:IHA4"/>
    <mergeCell ref="IHB4:IHG4"/>
    <mergeCell ref="IEN4:IES4"/>
    <mergeCell ref="IET4:IEY4"/>
    <mergeCell ref="IEZ4:IFE4"/>
    <mergeCell ref="IFF4:IFK4"/>
    <mergeCell ref="IFL4:IFQ4"/>
    <mergeCell ref="IFR4:IFW4"/>
    <mergeCell ref="IDD4:IDI4"/>
    <mergeCell ref="IDJ4:IDO4"/>
    <mergeCell ref="IDP4:IDU4"/>
    <mergeCell ref="IDV4:IEA4"/>
    <mergeCell ref="IEB4:IEG4"/>
    <mergeCell ref="IEH4:IEM4"/>
    <mergeCell ref="IBT4:IBY4"/>
    <mergeCell ref="IBZ4:ICE4"/>
    <mergeCell ref="ICF4:ICK4"/>
    <mergeCell ref="ICL4:ICQ4"/>
    <mergeCell ref="ICR4:ICW4"/>
    <mergeCell ref="ICX4:IDC4"/>
    <mergeCell ref="IAJ4:IAO4"/>
    <mergeCell ref="IAP4:IAU4"/>
    <mergeCell ref="IAV4:IBA4"/>
    <mergeCell ref="IBB4:IBG4"/>
    <mergeCell ref="IBH4:IBM4"/>
    <mergeCell ref="IBN4:IBS4"/>
    <mergeCell ref="HYZ4:HZE4"/>
    <mergeCell ref="HZF4:HZK4"/>
    <mergeCell ref="HZL4:HZQ4"/>
    <mergeCell ref="HZR4:HZW4"/>
    <mergeCell ref="HZX4:IAC4"/>
    <mergeCell ref="IAD4:IAI4"/>
    <mergeCell ref="HXP4:HXU4"/>
    <mergeCell ref="HXV4:HYA4"/>
    <mergeCell ref="HYB4:HYG4"/>
    <mergeCell ref="HYH4:HYM4"/>
    <mergeCell ref="HYN4:HYS4"/>
    <mergeCell ref="HYT4:HYY4"/>
    <mergeCell ref="HWF4:HWK4"/>
    <mergeCell ref="HWL4:HWQ4"/>
    <mergeCell ref="HWR4:HWW4"/>
    <mergeCell ref="HWX4:HXC4"/>
    <mergeCell ref="HXD4:HXI4"/>
    <mergeCell ref="HXJ4:HXO4"/>
    <mergeCell ref="HUV4:HVA4"/>
    <mergeCell ref="HVB4:HVG4"/>
    <mergeCell ref="HVH4:HVM4"/>
    <mergeCell ref="HVN4:HVS4"/>
    <mergeCell ref="HVT4:HVY4"/>
    <mergeCell ref="HVZ4:HWE4"/>
    <mergeCell ref="HTL4:HTQ4"/>
    <mergeCell ref="HTR4:HTW4"/>
    <mergeCell ref="HTX4:HUC4"/>
    <mergeCell ref="HUD4:HUI4"/>
    <mergeCell ref="HUJ4:HUO4"/>
    <mergeCell ref="HUP4:HUU4"/>
    <mergeCell ref="HSB4:HSG4"/>
    <mergeCell ref="HSH4:HSM4"/>
    <mergeCell ref="HSN4:HSS4"/>
    <mergeCell ref="HST4:HSY4"/>
    <mergeCell ref="HSZ4:HTE4"/>
    <mergeCell ref="HTF4:HTK4"/>
    <mergeCell ref="HQR4:HQW4"/>
    <mergeCell ref="HQX4:HRC4"/>
    <mergeCell ref="HRD4:HRI4"/>
    <mergeCell ref="HRJ4:HRO4"/>
    <mergeCell ref="HRP4:HRU4"/>
    <mergeCell ref="HRV4:HSA4"/>
    <mergeCell ref="HPH4:HPM4"/>
    <mergeCell ref="HPN4:HPS4"/>
    <mergeCell ref="HPT4:HPY4"/>
    <mergeCell ref="HPZ4:HQE4"/>
    <mergeCell ref="HQF4:HQK4"/>
    <mergeCell ref="HQL4:HQQ4"/>
    <mergeCell ref="HNX4:HOC4"/>
    <mergeCell ref="HOD4:HOI4"/>
    <mergeCell ref="HOJ4:HOO4"/>
    <mergeCell ref="HOP4:HOU4"/>
    <mergeCell ref="HOV4:HPA4"/>
    <mergeCell ref="HPB4:HPG4"/>
    <mergeCell ref="HMN4:HMS4"/>
    <mergeCell ref="HMT4:HMY4"/>
    <mergeCell ref="HMZ4:HNE4"/>
    <mergeCell ref="HNF4:HNK4"/>
    <mergeCell ref="HNL4:HNQ4"/>
    <mergeCell ref="HNR4:HNW4"/>
    <mergeCell ref="HLD4:HLI4"/>
    <mergeCell ref="HLJ4:HLO4"/>
    <mergeCell ref="HLP4:HLU4"/>
    <mergeCell ref="HLV4:HMA4"/>
    <mergeCell ref="HMB4:HMG4"/>
    <mergeCell ref="HMH4:HMM4"/>
    <mergeCell ref="HJT4:HJY4"/>
    <mergeCell ref="HJZ4:HKE4"/>
    <mergeCell ref="HKF4:HKK4"/>
    <mergeCell ref="HKL4:HKQ4"/>
    <mergeCell ref="HKR4:HKW4"/>
    <mergeCell ref="HKX4:HLC4"/>
    <mergeCell ref="HIJ4:HIO4"/>
    <mergeCell ref="HIP4:HIU4"/>
    <mergeCell ref="HIV4:HJA4"/>
    <mergeCell ref="HJB4:HJG4"/>
    <mergeCell ref="HJH4:HJM4"/>
    <mergeCell ref="HJN4:HJS4"/>
    <mergeCell ref="HGZ4:HHE4"/>
    <mergeCell ref="HHF4:HHK4"/>
    <mergeCell ref="HHL4:HHQ4"/>
    <mergeCell ref="HHR4:HHW4"/>
    <mergeCell ref="HHX4:HIC4"/>
    <mergeCell ref="HID4:HII4"/>
    <mergeCell ref="HFP4:HFU4"/>
    <mergeCell ref="HFV4:HGA4"/>
    <mergeCell ref="HGB4:HGG4"/>
    <mergeCell ref="HGH4:HGM4"/>
    <mergeCell ref="HGN4:HGS4"/>
    <mergeCell ref="HGT4:HGY4"/>
    <mergeCell ref="HEF4:HEK4"/>
    <mergeCell ref="HEL4:HEQ4"/>
    <mergeCell ref="HER4:HEW4"/>
    <mergeCell ref="HEX4:HFC4"/>
    <mergeCell ref="HFD4:HFI4"/>
    <mergeCell ref="HFJ4:HFO4"/>
    <mergeCell ref="HCV4:HDA4"/>
    <mergeCell ref="HDB4:HDG4"/>
    <mergeCell ref="HDH4:HDM4"/>
    <mergeCell ref="HDN4:HDS4"/>
    <mergeCell ref="HDT4:HDY4"/>
    <mergeCell ref="HDZ4:HEE4"/>
    <mergeCell ref="HBL4:HBQ4"/>
    <mergeCell ref="HBR4:HBW4"/>
    <mergeCell ref="HBX4:HCC4"/>
    <mergeCell ref="HCD4:HCI4"/>
    <mergeCell ref="HCJ4:HCO4"/>
    <mergeCell ref="HCP4:HCU4"/>
    <mergeCell ref="HAB4:HAG4"/>
    <mergeCell ref="HAH4:HAM4"/>
    <mergeCell ref="HAN4:HAS4"/>
    <mergeCell ref="HAT4:HAY4"/>
    <mergeCell ref="HAZ4:HBE4"/>
    <mergeCell ref="HBF4:HBK4"/>
    <mergeCell ref="GYR4:GYW4"/>
    <mergeCell ref="GYX4:GZC4"/>
    <mergeCell ref="GZD4:GZI4"/>
    <mergeCell ref="GZJ4:GZO4"/>
    <mergeCell ref="GZP4:GZU4"/>
    <mergeCell ref="GZV4:HAA4"/>
    <mergeCell ref="GXH4:GXM4"/>
    <mergeCell ref="GXN4:GXS4"/>
    <mergeCell ref="GXT4:GXY4"/>
    <mergeCell ref="GXZ4:GYE4"/>
    <mergeCell ref="GYF4:GYK4"/>
    <mergeCell ref="GYL4:GYQ4"/>
    <mergeCell ref="GVX4:GWC4"/>
    <mergeCell ref="GWD4:GWI4"/>
    <mergeCell ref="GWJ4:GWO4"/>
    <mergeCell ref="GWP4:GWU4"/>
    <mergeCell ref="GWV4:GXA4"/>
    <mergeCell ref="GXB4:GXG4"/>
    <mergeCell ref="GUN4:GUS4"/>
    <mergeCell ref="GUT4:GUY4"/>
    <mergeCell ref="GUZ4:GVE4"/>
    <mergeCell ref="GVF4:GVK4"/>
    <mergeCell ref="GVL4:GVQ4"/>
    <mergeCell ref="GVR4:GVW4"/>
    <mergeCell ref="GTD4:GTI4"/>
    <mergeCell ref="GTJ4:GTO4"/>
    <mergeCell ref="GTP4:GTU4"/>
    <mergeCell ref="GTV4:GUA4"/>
    <mergeCell ref="GUB4:GUG4"/>
    <mergeCell ref="GUH4:GUM4"/>
    <mergeCell ref="GRT4:GRY4"/>
    <mergeCell ref="GRZ4:GSE4"/>
    <mergeCell ref="GSF4:GSK4"/>
    <mergeCell ref="GSL4:GSQ4"/>
    <mergeCell ref="GSR4:GSW4"/>
    <mergeCell ref="GSX4:GTC4"/>
    <mergeCell ref="GQJ4:GQO4"/>
    <mergeCell ref="GQP4:GQU4"/>
    <mergeCell ref="GQV4:GRA4"/>
    <mergeCell ref="GRB4:GRG4"/>
    <mergeCell ref="GRH4:GRM4"/>
    <mergeCell ref="GRN4:GRS4"/>
    <mergeCell ref="GOZ4:GPE4"/>
    <mergeCell ref="GPF4:GPK4"/>
    <mergeCell ref="GPL4:GPQ4"/>
    <mergeCell ref="GPR4:GPW4"/>
    <mergeCell ref="GPX4:GQC4"/>
    <mergeCell ref="GQD4:GQI4"/>
    <mergeCell ref="GNP4:GNU4"/>
    <mergeCell ref="GNV4:GOA4"/>
    <mergeCell ref="GOB4:GOG4"/>
    <mergeCell ref="GOH4:GOM4"/>
    <mergeCell ref="GON4:GOS4"/>
    <mergeCell ref="GOT4:GOY4"/>
    <mergeCell ref="GMF4:GMK4"/>
    <mergeCell ref="GML4:GMQ4"/>
    <mergeCell ref="GMR4:GMW4"/>
    <mergeCell ref="GMX4:GNC4"/>
    <mergeCell ref="GND4:GNI4"/>
    <mergeCell ref="GNJ4:GNO4"/>
    <mergeCell ref="GKV4:GLA4"/>
    <mergeCell ref="GLB4:GLG4"/>
    <mergeCell ref="GLH4:GLM4"/>
    <mergeCell ref="GLN4:GLS4"/>
    <mergeCell ref="GLT4:GLY4"/>
    <mergeCell ref="GLZ4:GME4"/>
    <mergeCell ref="GJL4:GJQ4"/>
    <mergeCell ref="GJR4:GJW4"/>
    <mergeCell ref="GJX4:GKC4"/>
    <mergeCell ref="GKD4:GKI4"/>
    <mergeCell ref="GKJ4:GKO4"/>
    <mergeCell ref="GKP4:GKU4"/>
    <mergeCell ref="GIB4:GIG4"/>
    <mergeCell ref="GIH4:GIM4"/>
    <mergeCell ref="GIN4:GIS4"/>
    <mergeCell ref="GIT4:GIY4"/>
    <mergeCell ref="GIZ4:GJE4"/>
    <mergeCell ref="GJF4:GJK4"/>
    <mergeCell ref="GGR4:GGW4"/>
    <mergeCell ref="GGX4:GHC4"/>
    <mergeCell ref="GHD4:GHI4"/>
    <mergeCell ref="GHJ4:GHO4"/>
    <mergeCell ref="GHP4:GHU4"/>
    <mergeCell ref="GHV4:GIA4"/>
    <mergeCell ref="GFH4:GFM4"/>
    <mergeCell ref="GFN4:GFS4"/>
    <mergeCell ref="GFT4:GFY4"/>
    <mergeCell ref="GFZ4:GGE4"/>
    <mergeCell ref="GGF4:GGK4"/>
    <mergeCell ref="GGL4:GGQ4"/>
    <mergeCell ref="GDX4:GEC4"/>
    <mergeCell ref="GED4:GEI4"/>
    <mergeCell ref="GEJ4:GEO4"/>
    <mergeCell ref="GEP4:GEU4"/>
    <mergeCell ref="GEV4:GFA4"/>
    <mergeCell ref="GFB4:GFG4"/>
    <mergeCell ref="GCN4:GCS4"/>
    <mergeCell ref="GCT4:GCY4"/>
    <mergeCell ref="GCZ4:GDE4"/>
    <mergeCell ref="GDF4:GDK4"/>
    <mergeCell ref="GDL4:GDQ4"/>
    <mergeCell ref="GDR4:GDW4"/>
    <mergeCell ref="GBD4:GBI4"/>
    <mergeCell ref="GBJ4:GBO4"/>
    <mergeCell ref="GBP4:GBU4"/>
    <mergeCell ref="GBV4:GCA4"/>
    <mergeCell ref="GCB4:GCG4"/>
    <mergeCell ref="GCH4:GCM4"/>
    <mergeCell ref="FZT4:FZY4"/>
    <mergeCell ref="FZZ4:GAE4"/>
    <mergeCell ref="GAF4:GAK4"/>
    <mergeCell ref="GAL4:GAQ4"/>
    <mergeCell ref="GAR4:GAW4"/>
    <mergeCell ref="GAX4:GBC4"/>
    <mergeCell ref="FYJ4:FYO4"/>
    <mergeCell ref="FYP4:FYU4"/>
    <mergeCell ref="FYV4:FZA4"/>
    <mergeCell ref="FZB4:FZG4"/>
    <mergeCell ref="FZH4:FZM4"/>
    <mergeCell ref="FZN4:FZS4"/>
    <mergeCell ref="FWZ4:FXE4"/>
    <mergeCell ref="FXF4:FXK4"/>
    <mergeCell ref="FXL4:FXQ4"/>
    <mergeCell ref="FXR4:FXW4"/>
    <mergeCell ref="FXX4:FYC4"/>
    <mergeCell ref="FYD4:FYI4"/>
    <mergeCell ref="FVP4:FVU4"/>
    <mergeCell ref="FVV4:FWA4"/>
    <mergeCell ref="FWB4:FWG4"/>
    <mergeCell ref="FWH4:FWM4"/>
    <mergeCell ref="FWN4:FWS4"/>
    <mergeCell ref="FWT4:FWY4"/>
    <mergeCell ref="FUF4:FUK4"/>
    <mergeCell ref="FUL4:FUQ4"/>
    <mergeCell ref="FUR4:FUW4"/>
    <mergeCell ref="FUX4:FVC4"/>
    <mergeCell ref="FVD4:FVI4"/>
    <mergeCell ref="FVJ4:FVO4"/>
    <mergeCell ref="FSV4:FTA4"/>
    <mergeCell ref="FTB4:FTG4"/>
    <mergeCell ref="FTH4:FTM4"/>
    <mergeCell ref="FTN4:FTS4"/>
    <mergeCell ref="FTT4:FTY4"/>
    <mergeCell ref="FTZ4:FUE4"/>
    <mergeCell ref="FRL4:FRQ4"/>
    <mergeCell ref="FRR4:FRW4"/>
    <mergeCell ref="FRX4:FSC4"/>
    <mergeCell ref="FSD4:FSI4"/>
    <mergeCell ref="FSJ4:FSO4"/>
    <mergeCell ref="FSP4:FSU4"/>
    <mergeCell ref="FQB4:FQG4"/>
    <mergeCell ref="FQH4:FQM4"/>
    <mergeCell ref="FQN4:FQS4"/>
    <mergeCell ref="FQT4:FQY4"/>
    <mergeCell ref="FQZ4:FRE4"/>
    <mergeCell ref="FRF4:FRK4"/>
    <mergeCell ref="FOR4:FOW4"/>
    <mergeCell ref="FOX4:FPC4"/>
    <mergeCell ref="FPD4:FPI4"/>
    <mergeCell ref="FPJ4:FPO4"/>
    <mergeCell ref="FPP4:FPU4"/>
    <mergeCell ref="FPV4:FQA4"/>
    <mergeCell ref="FNH4:FNM4"/>
    <mergeCell ref="FNN4:FNS4"/>
    <mergeCell ref="FNT4:FNY4"/>
    <mergeCell ref="FNZ4:FOE4"/>
    <mergeCell ref="FOF4:FOK4"/>
    <mergeCell ref="FOL4:FOQ4"/>
    <mergeCell ref="FLX4:FMC4"/>
    <mergeCell ref="FMD4:FMI4"/>
    <mergeCell ref="FMJ4:FMO4"/>
    <mergeCell ref="FMP4:FMU4"/>
    <mergeCell ref="FMV4:FNA4"/>
    <mergeCell ref="FNB4:FNG4"/>
    <mergeCell ref="FKN4:FKS4"/>
    <mergeCell ref="FKT4:FKY4"/>
    <mergeCell ref="FKZ4:FLE4"/>
    <mergeCell ref="FLF4:FLK4"/>
    <mergeCell ref="FLL4:FLQ4"/>
    <mergeCell ref="FLR4:FLW4"/>
    <mergeCell ref="FJD4:FJI4"/>
    <mergeCell ref="FJJ4:FJO4"/>
    <mergeCell ref="FJP4:FJU4"/>
    <mergeCell ref="FJV4:FKA4"/>
    <mergeCell ref="FKB4:FKG4"/>
    <mergeCell ref="FKH4:FKM4"/>
    <mergeCell ref="FHT4:FHY4"/>
    <mergeCell ref="FHZ4:FIE4"/>
    <mergeCell ref="FIF4:FIK4"/>
    <mergeCell ref="FIL4:FIQ4"/>
    <mergeCell ref="FIR4:FIW4"/>
    <mergeCell ref="FIX4:FJC4"/>
    <mergeCell ref="FGJ4:FGO4"/>
    <mergeCell ref="FGP4:FGU4"/>
    <mergeCell ref="FGV4:FHA4"/>
    <mergeCell ref="FHB4:FHG4"/>
    <mergeCell ref="FHH4:FHM4"/>
    <mergeCell ref="FHN4:FHS4"/>
    <mergeCell ref="FEZ4:FFE4"/>
    <mergeCell ref="FFF4:FFK4"/>
    <mergeCell ref="FFL4:FFQ4"/>
    <mergeCell ref="FFR4:FFW4"/>
    <mergeCell ref="FFX4:FGC4"/>
    <mergeCell ref="FGD4:FGI4"/>
    <mergeCell ref="FDP4:FDU4"/>
    <mergeCell ref="FDV4:FEA4"/>
    <mergeCell ref="FEB4:FEG4"/>
    <mergeCell ref="FEH4:FEM4"/>
    <mergeCell ref="FEN4:FES4"/>
    <mergeCell ref="FET4:FEY4"/>
    <mergeCell ref="FCF4:FCK4"/>
    <mergeCell ref="FCL4:FCQ4"/>
    <mergeCell ref="FCR4:FCW4"/>
    <mergeCell ref="FCX4:FDC4"/>
    <mergeCell ref="FDD4:FDI4"/>
    <mergeCell ref="FDJ4:FDO4"/>
    <mergeCell ref="FAV4:FBA4"/>
    <mergeCell ref="FBB4:FBG4"/>
    <mergeCell ref="FBH4:FBM4"/>
    <mergeCell ref="FBN4:FBS4"/>
    <mergeCell ref="FBT4:FBY4"/>
    <mergeCell ref="FBZ4:FCE4"/>
    <mergeCell ref="EZL4:EZQ4"/>
    <mergeCell ref="EZR4:EZW4"/>
    <mergeCell ref="EZX4:FAC4"/>
    <mergeCell ref="FAD4:FAI4"/>
    <mergeCell ref="FAJ4:FAO4"/>
    <mergeCell ref="FAP4:FAU4"/>
    <mergeCell ref="EYB4:EYG4"/>
    <mergeCell ref="EYH4:EYM4"/>
    <mergeCell ref="EYN4:EYS4"/>
    <mergeCell ref="EYT4:EYY4"/>
    <mergeCell ref="EYZ4:EZE4"/>
    <mergeCell ref="EZF4:EZK4"/>
    <mergeCell ref="EWR4:EWW4"/>
    <mergeCell ref="EWX4:EXC4"/>
    <mergeCell ref="EXD4:EXI4"/>
    <mergeCell ref="EXJ4:EXO4"/>
    <mergeCell ref="EXP4:EXU4"/>
    <mergeCell ref="EXV4:EYA4"/>
    <mergeCell ref="EVH4:EVM4"/>
    <mergeCell ref="EVN4:EVS4"/>
    <mergeCell ref="EVT4:EVY4"/>
    <mergeCell ref="EVZ4:EWE4"/>
    <mergeCell ref="EWF4:EWK4"/>
    <mergeCell ref="EWL4:EWQ4"/>
    <mergeCell ref="ETX4:EUC4"/>
    <mergeCell ref="EUD4:EUI4"/>
    <mergeCell ref="EUJ4:EUO4"/>
    <mergeCell ref="EUP4:EUU4"/>
    <mergeCell ref="EUV4:EVA4"/>
    <mergeCell ref="EVB4:EVG4"/>
    <mergeCell ref="ESN4:ESS4"/>
    <mergeCell ref="EST4:ESY4"/>
    <mergeCell ref="ESZ4:ETE4"/>
    <mergeCell ref="ETF4:ETK4"/>
    <mergeCell ref="ETL4:ETQ4"/>
    <mergeCell ref="ETR4:ETW4"/>
    <mergeCell ref="ERD4:ERI4"/>
    <mergeCell ref="ERJ4:ERO4"/>
    <mergeCell ref="ERP4:ERU4"/>
    <mergeCell ref="ERV4:ESA4"/>
    <mergeCell ref="ESB4:ESG4"/>
    <mergeCell ref="ESH4:ESM4"/>
    <mergeCell ref="EPT4:EPY4"/>
    <mergeCell ref="EPZ4:EQE4"/>
    <mergeCell ref="EQF4:EQK4"/>
    <mergeCell ref="EQL4:EQQ4"/>
    <mergeCell ref="EQR4:EQW4"/>
    <mergeCell ref="EQX4:ERC4"/>
    <mergeCell ref="EOJ4:EOO4"/>
    <mergeCell ref="EOP4:EOU4"/>
    <mergeCell ref="EOV4:EPA4"/>
    <mergeCell ref="EPB4:EPG4"/>
    <mergeCell ref="EPH4:EPM4"/>
    <mergeCell ref="EPN4:EPS4"/>
    <mergeCell ref="EMZ4:ENE4"/>
    <mergeCell ref="ENF4:ENK4"/>
    <mergeCell ref="ENL4:ENQ4"/>
    <mergeCell ref="ENR4:ENW4"/>
    <mergeCell ref="ENX4:EOC4"/>
    <mergeCell ref="EOD4:EOI4"/>
    <mergeCell ref="ELP4:ELU4"/>
    <mergeCell ref="ELV4:EMA4"/>
    <mergeCell ref="EMB4:EMG4"/>
    <mergeCell ref="EMH4:EMM4"/>
    <mergeCell ref="EMN4:EMS4"/>
    <mergeCell ref="EMT4:EMY4"/>
    <mergeCell ref="EKF4:EKK4"/>
    <mergeCell ref="EKL4:EKQ4"/>
    <mergeCell ref="EKR4:EKW4"/>
    <mergeCell ref="EKX4:ELC4"/>
    <mergeCell ref="ELD4:ELI4"/>
    <mergeCell ref="ELJ4:ELO4"/>
    <mergeCell ref="EIV4:EJA4"/>
    <mergeCell ref="EJB4:EJG4"/>
    <mergeCell ref="EJH4:EJM4"/>
    <mergeCell ref="EJN4:EJS4"/>
    <mergeCell ref="EJT4:EJY4"/>
    <mergeCell ref="EJZ4:EKE4"/>
    <mergeCell ref="EHL4:EHQ4"/>
    <mergeCell ref="EHR4:EHW4"/>
    <mergeCell ref="EHX4:EIC4"/>
    <mergeCell ref="EID4:EII4"/>
    <mergeCell ref="EIJ4:EIO4"/>
    <mergeCell ref="EIP4:EIU4"/>
    <mergeCell ref="EGB4:EGG4"/>
    <mergeCell ref="EGH4:EGM4"/>
    <mergeCell ref="EGN4:EGS4"/>
    <mergeCell ref="EGT4:EGY4"/>
    <mergeCell ref="EGZ4:EHE4"/>
    <mergeCell ref="EHF4:EHK4"/>
    <mergeCell ref="EER4:EEW4"/>
    <mergeCell ref="EEX4:EFC4"/>
    <mergeCell ref="EFD4:EFI4"/>
    <mergeCell ref="EFJ4:EFO4"/>
    <mergeCell ref="EFP4:EFU4"/>
    <mergeCell ref="EFV4:EGA4"/>
    <mergeCell ref="EDH4:EDM4"/>
    <mergeCell ref="EDN4:EDS4"/>
    <mergeCell ref="EDT4:EDY4"/>
    <mergeCell ref="EDZ4:EEE4"/>
    <mergeCell ref="EEF4:EEK4"/>
    <mergeCell ref="EEL4:EEQ4"/>
    <mergeCell ref="EBX4:ECC4"/>
    <mergeCell ref="ECD4:ECI4"/>
    <mergeCell ref="ECJ4:ECO4"/>
    <mergeCell ref="ECP4:ECU4"/>
    <mergeCell ref="ECV4:EDA4"/>
    <mergeCell ref="EDB4:EDG4"/>
    <mergeCell ref="EAN4:EAS4"/>
    <mergeCell ref="EAT4:EAY4"/>
    <mergeCell ref="EAZ4:EBE4"/>
    <mergeCell ref="EBF4:EBK4"/>
    <mergeCell ref="EBL4:EBQ4"/>
    <mergeCell ref="EBR4:EBW4"/>
    <mergeCell ref="DZD4:DZI4"/>
    <mergeCell ref="DZJ4:DZO4"/>
    <mergeCell ref="DZP4:DZU4"/>
    <mergeCell ref="DZV4:EAA4"/>
    <mergeCell ref="EAB4:EAG4"/>
    <mergeCell ref="EAH4:EAM4"/>
    <mergeCell ref="DXT4:DXY4"/>
    <mergeCell ref="DXZ4:DYE4"/>
    <mergeCell ref="DYF4:DYK4"/>
    <mergeCell ref="DYL4:DYQ4"/>
    <mergeCell ref="DYR4:DYW4"/>
    <mergeCell ref="DYX4:DZC4"/>
    <mergeCell ref="DWJ4:DWO4"/>
    <mergeCell ref="DWP4:DWU4"/>
    <mergeCell ref="DWV4:DXA4"/>
    <mergeCell ref="DXB4:DXG4"/>
    <mergeCell ref="DXH4:DXM4"/>
    <mergeCell ref="DXN4:DXS4"/>
    <mergeCell ref="DUZ4:DVE4"/>
    <mergeCell ref="DVF4:DVK4"/>
    <mergeCell ref="DVL4:DVQ4"/>
    <mergeCell ref="DVR4:DVW4"/>
    <mergeCell ref="DVX4:DWC4"/>
    <mergeCell ref="DWD4:DWI4"/>
    <mergeCell ref="DTP4:DTU4"/>
    <mergeCell ref="DTV4:DUA4"/>
    <mergeCell ref="DUB4:DUG4"/>
    <mergeCell ref="DUH4:DUM4"/>
    <mergeCell ref="DUN4:DUS4"/>
    <mergeCell ref="DUT4:DUY4"/>
    <mergeCell ref="DSF4:DSK4"/>
    <mergeCell ref="DSL4:DSQ4"/>
    <mergeCell ref="DSR4:DSW4"/>
    <mergeCell ref="DSX4:DTC4"/>
    <mergeCell ref="DTD4:DTI4"/>
    <mergeCell ref="DTJ4:DTO4"/>
    <mergeCell ref="DQV4:DRA4"/>
    <mergeCell ref="DRB4:DRG4"/>
    <mergeCell ref="DRH4:DRM4"/>
    <mergeCell ref="DRN4:DRS4"/>
    <mergeCell ref="DRT4:DRY4"/>
    <mergeCell ref="DRZ4:DSE4"/>
    <mergeCell ref="DPL4:DPQ4"/>
    <mergeCell ref="DPR4:DPW4"/>
    <mergeCell ref="DPX4:DQC4"/>
    <mergeCell ref="DQD4:DQI4"/>
    <mergeCell ref="DQJ4:DQO4"/>
    <mergeCell ref="DQP4:DQU4"/>
    <mergeCell ref="DOB4:DOG4"/>
    <mergeCell ref="DOH4:DOM4"/>
    <mergeCell ref="DON4:DOS4"/>
    <mergeCell ref="DOT4:DOY4"/>
    <mergeCell ref="DOZ4:DPE4"/>
    <mergeCell ref="DPF4:DPK4"/>
    <mergeCell ref="DMR4:DMW4"/>
    <mergeCell ref="DMX4:DNC4"/>
    <mergeCell ref="DND4:DNI4"/>
    <mergeCell ref="DNJ4:DNO4"/>
    <mergeCell ref="DNP4:DNU4"/>
    <mergeCell ref="DNV4:DOA4"/>
    <mergeCell ref="DLH4:DLM4"/>
    <mergeCell ref="DLN4:DLS4"/>
    <mergeCell ref="DLT4:DLY4"/>
    <mergeCell ref="DLZ4:DME4"/>
    <mergeCell ref="DMF4:DMK4"/>
    <mergeCell ref="DML4:DMQ4"/>
    <mergeCell ref="DJX4:DKC4"/>
    <mergeCell ref="DKD4:DKI4"/>
    <mergeCell ref="DKJ4:DKO4"/>
    <mergeCell ref="DKP4:DKU4"/>
    <mergeCell ref="DKV4:DLA4"/>
    <mergeCell ref="DLB4:DLG4"/>
    <mergeCell ref="DIN4:DIS4"/>
    <mergeCell ref="DIT4:DIY4"/>
    <mergeCell ref="DIZ4:DJE4"/>
    <mergeCell ref="DJF4:DJK4"/>
    <mergeCell ref="DJL4:DJQ4"/>
    <mergeCell ref="DJR4:DJW4"/>
    <mergeCell ref="DHD4:DHI4"/>
    <mergeCell ref="DHJ4:DHO4"/>
    <mergeCell ref="DHP4:DHU4"/>
    <mergeCell ref="DHV4:DIA4"/>
    <mergeCell ref="DIB4:DIG4"/>
    <mergeCell ref="DIH4:DIM4"/>
    <mergeCell ref="DFT4:DFY4"/>
    <mergeCell ref="DFZ4:DGE4"/>
    <mergeCell ref="DGF4:DGK4"/>
    <mergeCell ref="DGL4:DGQ4"/>
    <mergeCell ref="DGR4:DGW4"/>
    <mergeCell ref="DGX4:DHC4"/>
    <mergeCell ref="DEJ4:DEO4"/>
    <mergeCell ref="DEP4:DEU4"/>
    <mergeCell ref="DEV4:DFA4"/>
    <mergeCell ref="DFB4:DFG4"/>
    <mergeCell ref="DFH4:DFM4"/>
    <mergeCell ref="DFN4:DFS4"/>
    <mergeCell ref="DCZ4:DDE4"/>
    <mergeCell ref="DDF4:DDK4"/>
    <mergeCell ref="DDL4:DDQ4"/>
    <mergeCell ref="DDR4:DDW4"/>
    <mergeCell ref="DDX4:DEC4"/>
    <mergeCell ref="DED4:DEI4"/>
    <mergeCell ref="DBP4:DBU4"/>
    <mergeCell ref="DBV4:DCA4"/>
    <mergeCell ref="DCB4:DCG4"/>
    <mergeCell ref="DCH4:DCM4"/>
    <mergeCell ref="DCN4:DCS4"/>
    <mergeCell ref="DCT4:DCY4"/>
    <mergeCell ref="DAF4:DAK4"/>
    <mergeCell ref="DAL4:DAQ4"/>
    <mergeCell ref="DAR4:DAW4"/>
    <mergeCell ref="DAX4:DBC4"/>
    <mergeCell ref="DBD4:DBI4"/>
    <mergeCell ref="DBJ4:DBO4"/>
    <mergeCell ref="CYV4:CZA4"/>
    <mergeCell ref="CZB4:CZG4"/>
    <mergeCell ref="CZH4:CZM4"/>
    <mergeCell ref="CZN4:CZS4"/>
    <mergeCell ref="CZT4:CZY4"/>
    <mergeCell ref="CZZ4:DAE4"/>
    <mergeCell ref="CXL4:CXQ4"/>
    <mergeCell ref="CXR4:CXW4"/>
    <mergeCell ref="CXX4:CYC4"/>
    <mergeCell ref="CYD4:CYI4"/>
    <mergeCell ref="CYJ4:CYO4"/>
    <mergeCell ref="CYP4:CYU4"/>
    <mergeCell ref="CWB4:CWG4"/>
    <mergeCell ref="CWH4:CWM4"/>
    <mergeCell ref="CWN4:CWS4"/>
    <mergeCell ref="CWT4:CWY4"/>
    <mergeCell ref="CWZ4:CXE4"/>
    <mergeCell ref="CXF4:CXK4"/>
    <mergeCell ref="CUR4:CUW4"/>
    <mergeCell ref="CUX4:CVC4"/>
    <mergeCell ref="CVD4:CVI4"/>
    <mergeCell ref="CVJ4:CVO4"/>
    <mergeCell ref="CVP4:CVU4"/>
    <mergeCell ref="CVV4:CWA4"/>
    <mergeCell ref="CTH4:CTM4"/>
    <mergeCell ref="CTN4:CTS4"/>
    <mergeCell ref="CTT4:CTY4"/>
    <mergeCell ref="CTZ4:CUE4"/>
    <mergeCell ref="CUF4:CUK4"/>
    <mergeCell ref="CUL4:CUQ4"/>
    <mergeCell ref="CRX4:CSC4"/>
    <mergeCell ref="CSD4:CSI4"/>
    <mergeCell ref="CSJ4:CSO4"/>
    <mergeCell ref="CSP4:CSU4"/>
    <mergeCell ref="CSV4:CTA4"/>
    <mergeCell ref="CTB4:CTG4"/>
    <mergeCell ref="CQN4:CQS4"/>
    <mergeCell ref="CQT4:CQY4"/>
    <mergeCell ref="CQZ4:CRE4"/>
    <mergeCell ref="CRF4:CRK4"/>
    <mergeCell ref="CRL4:CRQ4"/>
    <mergeCell ref="CRR4:CRW4"/>
    <mergeCell ref="CPD4:CPI4"/>
    <mergeCell ref="CPJ4:CPO4"/>
    <mergeCell ref="CPP4:CPU4"/>
    <mergeCell ref="CPV4:CQA4"/>
    <mergeCell ref="CQB4:CQG4"/>
    <mergeCell ref="CQH4:CQM4"/>
    <mergeCell ref="CNT4:CNY4"/>
    <mergeCell ref="CNZ4:COE4"/>
    <mergeCell ref="COF4:COK4"/>
    <mergeCell ref="COL4:COQ4"/>
    <mergeCell ref="COR4:COW4"/>
    <mergeCell ref="COX4:CPC4"/>
    <mergeCell ref="CMJ4:CMO4"/>
    <mergeCell ref="CMP4:CMU4"/>
    <mergeCell ref="CMV4:CNA4"/>
    <mergeCell ref="CNB4:CNG4"/>
    <mergeCell ref="CNH4:CNM4"/>
    <mergeCell ref="CNN4:CNS4"/>
    <mergeCell ref="CKZ4:CLE4"/>
    <mergeCell ref="CLF4:CLK4"/>
    <mergeCell ref="CLL4:CLQ4"/>
    <mergeCell ref="CLR4:CLW4"/>
    <mergeCell ref="CLX4:CMC4"/>
    <mergeCell ref="CMD4:CMI4"/>
    <mergeCell ref="CJP4:CJU4"/>
    <mergeCell ref="CJV4:CKA4"/>
    <mergeCell ref="CKB4:CKG4"/>
    <mergeCell ref="CKH4:CKM4"/>
    <mergeCell ref="CKN4:CKS4"/>
    <mergeCell ref="CKT4:CKY4"/>
    <mergeCell ref="CIF4:CIK4"/>
    <mergeCell ref="CIL4:CIQ4"/>
    <mergeCell ref="CIR4:CIW4"/>
    <mergeCell ref="CIX4:CJC4"/>
    <mergeCell ref="CJD4:CJI4"/>
    <mergeCell ref="CJJ4:CJO4"/>
    <mergeCell ref="CGV4:CHA4"/>
    <mergeCell ref="CHB4:CHG4"/>
    <mergeCell ref="CHH4:CHM4"/>
    <mergeCell ref="CHN4:CHS4"/>
    <mergeCell ref="CHT4:CHY4"/>
    <mergeCell ref="CHZ4:CIE4"/>
    <mergeCell ref="CFL4:CFQ4"/>
    <mergeCell ref="CFR4:CFW4"/>
    <mergeCell ref="CFX4:CGC4"/>
    <mergeCell ref="CGD4:CGI4"/>
    <mergeCell ref="CGJ4:CGO4"/>
    <mergeCell ref="CGP4:CGU4"/>
    <mergeCell ref="CEB4:CEG4"/>
    <mergeCell ref="CEH4:CEM4"/>
    <mergeCell ref="CEN4:CES4"/>
    <mergeCell ref="CET4:CEY4"/>
    <mergeCell ref="CEZ4:CFE4"/>
    <mergeCell ref="CFF4:CFK4"/>
    <mergeCell ref="CCR4:CCW4"/>
    <mergeCell ref="CCX4:CDC4"/>
    <mergeCell ref="CDD4:CDI4"/>
    <mergeCell ref="CDJ4:CDO4"/>
    <mergeCell ref="CDP4:CDU4"/>
    <mergeCell ref="CDV4:CEA4"/>
    <mergeCell ref="CBH4:CBM4"/>
    <mergeCell ref="CBN4:CBS4"/>
    <mergeCell ref="CBT4:CBY4"/>
    <mergeCell ref="CBZ4:CCE4"/>
    <mergeCell ref="CCF4:CCK4"/>
    <mergeCell ref="CCL4:CCQ4"/>
    <mergeCell ref="BZX4:CAC4"/>
    <mergeCell ref="CAD4:CAI4"/>
    <mergeCell ref="CAJ4:CAO4"/>
    <mergeCell ref="CAP4:CAU4"/>
    <mergeCell ref="CAV4:CBA4"/>
    <mergeCell ref="CBB4:CBG4"/>
    <mergeCell ref="BYN4:BYS4"/>
    <mergeCell ref="BYT4:BYY4"/>
    <mergeCell ref="BYZ4:BZE4"/>
    <mergeCell ref="BZF4:BZK4"/>
    <mergeCell ref="BZL4:BZQ4"/>
    <mergeCell ref="BZR4:BZW4"/>
    <mergeCell ref="BXD4:BXI4"/>
    <mergeCell ref="BXJ4:BXO4"/>
    <mergeCell ref="BXP4:BXU4"/>
    <mergeCell ref="BXV4:BYA4"/>
    <mergeCell ref="BYB4:BYG4"/>
    <mergeCell ref="BYH4:BYM4"/>
    <mergeCell ref="BVT4:BVY4"/>
    <mergeCell ref="BVZ4:BWE4"/>
    <mergeCell ref="BWF4:BWK4"/>
    <mergeCell ref="BWL4:BWQ4"/>
    <mergeCell ref="BWR4:BWW4"/>
    <mergeCell ref="BWX4:BXC4"/>
    <mergeCell ref="BUJ4:BUO4"/>
    <mergeCell ref="BUP4:BUU4"/>
    <mergeCell ref="BUV4:BVA4"/>
    <mergeCell ref="BVB4:BVG4"/>
    <mergeCell ref="BVH4:BVM4"/>
    <mergeCell ref="BVN4:BVS4"/>
    <mergeCell ref="BSZ4:BTE4"/>
    <mergeCell ref="BTF4:BTK4"/>
    <mergeCell ref="BTL4:BTQ4"/>
    <mergeCell ref="BTR4:BTW4"/>
    <mergeCell ref="BTX4:BUC4"/>
    <mergeCell ref="BUD4:BUI4"/>
    <mergeCell ref="BRP4:BRU4"/>
    <mergeCell ref="BRV4:BSA4"/>
    <mergeCell ref="BSB4:BSG4"/>
    <mergeCell ref="BSH4:BSM4"/>
    <mergeCell ref="BSN4:BSS4"/>
    <mergeCell ref="BST4:BSY4"/>
    <mergeCell ref="BQF4:BQK4"/>
    <mergeCell ref="BQL4:BQQ4"/>
    <mergeCell ref="BQR4:BQW4"/>
    <mergeCell ref="BQX4:BRC4"/>
    <mergeCell ref="BRD4:BRI4"/>
    <mergeCell ref="BRJ4:BRO4"/>
    <mergeCell ref="BOV4:BPA4"/>
    <mergeCell ref="BPB4:BPG4"/>
    <mergeCell ref="BPH4:BPM4"/>
    <mergeCell ref="BPN4:BPS4"/>
    <mergeCell ref="BPT4:BPY4"/>
    <mergeCell ref="BPZ4:BQE4"/>
    <mergeCell ref="BNL4:BNQ4"/>
    <mergeCell ref="BNR4:BNW4"/>
    <mergeCell ref="BNX4:BOC4"/>
    <mergeCell ref="BOD4:BOI4"/>
    <mergeCell ref="BOJ4:BOO4"/>
    <mergeCell ref="BOP4:BOU4"/>
    <mergeCell ref="BMB4:BMG4"/>
    <mergeCell ref="BMH4:BMM4"/>
    <mergeCell ref="BMN4:BMS4"/>
    <mergeCell ref="BMT4:BMY4"/>
    <mergeCell ref="BMZ4:BNE4"/>
    <mergeCell ref="BNF4:BNK4"/>
    <mergeCell ref="BKR4:BKW4"/>
    <mergeCell ref="BKX4:BLC4"/>
    <mergeCell ref="BLD4:BLI4"/>
    <mergeCell ref="BLJ4:BLO4"/>
    <mergeCell ref="BLP4:BLU4"/>
    <mergeCell ref="BLV4:BMA4"/>
    <mergeCell ref="BJH4:BJM4"/>
    <mergeCell ref="BJN4:BJS4"/>
    <mergeCell ref="BJT4:BJY4"/>
    <mergeCell ref="BJZ4:BKE4"/>
    <mergeCell ref="BKF4:BKK4"/>
    <mergeCell ref="BKL4:BKQ4"/>
    <mergeCell ref="BHX4:BIC4"/>
    <mergeCell ref="BID4:BII4"/>
    <mergeCell ref="BIJ4:BIO4"/>
    <mergeCell ref="BIP4:BIU4"/>
    <mergeCell ref="BIV4:BJA4"/>
    <mergeCell ref="BJB4:BJG4"/>
    <mergeCell ref="BGN4:BGS4"/>
    <mergeCell ref="BGT4:BGY4"/>
    <mergeCell ref="BGZ4:BHE4"/>
    <mergeCell ref="BHF4:BHK4"/>
    <mergeCell ref="BHL4:BHQ4"/>
    <mergeCell ref="BHR4:BHW4"/>
    <mergeCell ref="BFD4:BFI4"/>
    <mergeCell ref="BFJ4:BFO4"/>
    <mergeCell ref="BFP4:BFU4"/>
    <mergeCell ref="BFV4:BGA4"/>
    <mergeCell ref="BGB4:BGG4"/>
    <mergeCell ref="BGH4:BGM4"/>
    <mergeCell ref="BDT4:BDY4"/>
    <mergeCell ref="BDZ4:BEE4"/>
    <mergeCell ref="BEF4:BEK4"/>
    <mergeCell ref="BEL4:BEQ4"/>
    <mergeCell ref="BER4:BEW4"/>
    <mergeCell ref="BEX4:BFC4"/>
    <mergeCell ref="BCJ4:BCO4"/>
    <mergeCell ref="BCP4:BCU4"/>
    <mergeCell ref="BCV4:BDA4"/>
    <mergeCell ref="BDB4:BDG4"/>
    <mergeCell ref="BDH4:BDM4"/>
    <mergeCell ref="BDN4:BDS4"/>
    <mergeCell ref="BAZ4:BBE4"/>
    <mergeCell ref="BBF4:BBK4"/>
    <mergeCell ref="BBL4:BBQ4"/>
    <mergeCell ref="BBR4:BBW4"/>
    <mergeCell ref="BBX4:BCC4"/>
    <mergeCell ref="BCD4:BCI4"/>
    <mergeCell ref="AZP4:AZU4"/>
    <mergeCell ref="AZV4:BAA4"/>
    <mergeCell ref="BAB4:BAG4"/>
    <mergeCell ref="BAH4:BAM4"/>
    <mergeCell ref="BAN4:BAS4"/>
    <mergeCell ref="BAT4:BAY4"/>
    <mergeCell ref="AYF4:AYK4"/>
    <mergeCell ref="AYL4:AYQ4"/>
    <mergeCell ref="AYR4:AYW4"/>
    <mergeCell ref="AYX4:AZC4"/>
    <mergeCell ref="AZD4:AZI4"/>
    <mergeCell ref="AZJ4:AZO4"/>
    <mergeCell ref="AWV4:AXA4"/>
    <mergeCell ref="AXB4:AXG4"/>
    <mergeCell ref="AXH4:AXM4"/>
    <mergeCell ref="AXN4:AXS4"/>
    <mergeCell ref="AXT4:AXY4"/>
    <mergeCell ref="AXZ4:AYE4"/>
    <mergeCell ref="AVL4:AVQ4"/>
    <mergeCell ref="AVR4:AVW4"/>
    <mergeCell ref="AVX4:AWC4"/>
    <mergeCell ref="AWD4:AWI4"/>
    <mergeCell ref="AWJ4:AWO4"/>
    <mergeCell ref="AWP4:AWU4"/>
    <mergeCell ref="AUB4:AUG4"/>
    <mergeCell ref="AUH4:AUM4"/>
    <mergeCell ref="AUN4:AUS4"/>
    <mergeCell ref="AUT4:AUY4"/>
    <mergeCell ref="AUZ4:AVE4"/>
    <mergeCell ref="AVF4:AVK4"/>
    <mergeCell ref="ASR4:ASW4"/>
    <mergeCell ref="ASX4:ATC4"/>
    <mergeCell ref="ATD4:ATI4"/>
    <mergeCell ref="ATJ4:ATO4"/>
    <mergeCell ref="ATP4:ATU4"/>
    <mergeCell ref="ATV4:AUA4"/>
    <mergeCell ref="ARH4:ARM4"/>
    <mergeCell ref="ARN4:ARS4"/>
    <mergeCell ref="ART4:ARY4"/>
    <mergeCell ref="ARZ4:ASE4"/>
    <mergeCell ref="ASF4:ASK4"/>
    <mergeCell ref="ASL4:ASQ4"/>
    <mergeCell ref="APX4:AQC4"/>
    <mergeCell ref="AQD4:AQI4"/>
    <mergeCell ref="AQJ4:AQO4"/>
    <mergeCell ref="AQP4:AQU4"/>
    <mergeCell ref="AQV4:ARA4"/>
    <mergeCell ref="ARB4:ARG4"/>
    <mergeCell ref="AON4:AOS4"/>
    <mergeCell ref="AOT4:AOY4"/>
    <mergeCell ref="AOZ4:APE4"/>
    <mergeCell ref="APF4:APK4"/>
    <mergeCell ref="APL4:APQ4"/>
    <mergeCell ref="APR4:APW4"/>
    <mergeCell ref="AND4:ANI4"/>
    <mergeCell ref="ANJ4:ANO4"/>
    <mergeCell ref="ANP4:ANU4"/>
    <mergeCell ref="ANV4:AOA4"/>
    <mergeCell ref="AOB4:AOG4"/>
    <mergeCell ref="AOH4:AOM4"/>
    <mergeCell ref="ALT4:ALY4"/>
    <mergeCell ref="ALZ4:AME4"/>
    <mergeCell ref="AMF4:AMK4"/>
    <mergeCell ref="AML4:AMQ4"/>
    <mergeCell ref="AMR4:AMW4"/>
    <mergeCell ref="AMX4:ANC4"/>
    <mergeCell ref="AKJ4:AKO4"/>
    <mergeCell ref="AKP4:AKU4"/>
    <mergeCell ref="AKV4:ALA4"/>
    <mergeCell ref="ALB4:ALG4"/>
    <mergeCell ref="ALH4:ALM4"/>
    <mergeCell ref="ALN4:ALS4"/>
    <mergeCell ref="AIZ4:AJE4"/>
    <mergeCell ref="AJF4:AJK4"/>
    <mergeCell ref="AJL4:AJQ4"/>
    <mergeCell ref="AJR4:AJW4"/>
    <mergeCell ref="AJX4:AKC4"/>
    <mergeCell ref="AKD4:AKI4"/>
    <mergeCell ref="AHP4:AHU4"/>
    <mergeCell ref="AHV4:AIA4"/>
    <mergeCell ref="AIB4:AIG4"/>
    <mergeCell ref="AIH4:AIM4"/>
    <mergeCell ref="AIN4:AIS4"/>
    <mergeCell ref="AIT4:AIY4"/>
    <mergeCell ref="AGF4:AGK4"/>
    <mergeCell ref="AGL4:AGQ4"/>
    <mergeCell ref="AGR4:AGW4"/>
    <mergeCell ref="AGX4:AHC4"/>
    <mergeCell ref="AHD4:AHI4"/>
    <mergeCell ref="AHJ4:AHO4"/>
    <mergeCell ref="AEV4:AFA4"/>
    <mergeCell ref="AFB4:AFG4"/>
    <mergeCell ref="AFH4:AFM4"/>
    <mergeCell ref="AFN4:AFS4"/>
    <mergeCell ref="AFT4:AFY4"/>
    <mergeCell ref="AFZ4:AGE4"/>
    <mergeCell ref="ADL4:ADQ4"/>
    <mergeCell ref="ADR4:ADW4"/>
    <mergeCell ref="ADX4:AEC4"/>
    <mergeCell ref="AED4:AEI4"/>
    <mergeCell ref="AEJ4:AEO4"/>
    <mergeCell ref="AEP4:AEU4"/>
    <mergeCell ref="ACB4:ACG4"/>
    <mergeCell ref="ACH4:ACM4"/>
    <mergeCell ref="ACN4:ACS4"/>
    <mergeCell ref="ACT4:ACY4"/>
    <mergeCell ref="ACZ4:ADE4"/>
    <mergeCell ref="ADF4:ADK4"/>
    <mergeCell ref="AAR4:AAW4"/>
    <mergeCell ref="AAX4:ABC4"/>
    <mergeCell ref="ABD4:ABI4"/>
    <mergeCell ref="ABJ4:ABO4"/>
    <mergeCell ref="ABP4:ABU4"/>
    <mergeCell ref="ABV4:ACA4"/>
    <mergeCell ref="ZH4:ZM4"/>
    <mergeCell ref="ZN4:ZS4"/>
    <mergeCell ref="ZT4:ZY4"/>
    <mergeCell ref="ZZ4:AAE4"/>
    <mergeCell ref="AAF4:AAK4"/>
    <mergeCell ref="AAL4:AAQ4"/>
    <mergeCell ref="XX4:YC4"/>
    <mergeCell ref="YD4:YI4"/>
    <mergeCell ref="YJ4:YO4"/>
    <mergeCell ref="YP4:YU4"/>
    <mergeCell ref="YV4:ZA4"/>
    <mergeCell ref="ZB4:ZG4"/>
    <mergeCell ref="WN4:WS4"/>
    <mergeCell ref="WT4:WY4"/>
    <mergeCell ref="WZ4:XE4"/>
    <mergeCell ref="XF4:XK4"/>
    <mergeCell ref="XL4:XQ4"/>
    <mergeCell ref="XR4:XW4"/>
    <mergeCell ref="VD4:VI4"/>
    <mergeCell ref="VJ4:VO4"/>
    <mergeCell ref="VP4:VU4"/>
    <mergeCell ref="VV4:WA4"/>
    <mergeCell ref="WB4:WG4"/>
    <mergeCell ref="WH4:WM4"/>
    <mergeCell ref="TT4:TY4"/>
    <mergeCell ref="TZ4:UE4"/>
    <mergeCell ref="UF4:UK4"/>
    <mergeCell ref="UL4:UQ4"/>
    <mergeCell ref="UR4:UW4"/>
    <mergeCell ref="UX4:VC4"/>
    <mergeCell ref="SJ4:SO4"/>
    <mergeCell ref="SP4:SU4"/>
    <mergeCell ref="SV4:TA4"/>
    <mergeCell ref="TB4:TG4"/>
    <mergeCell ref="TH4:TM4"/>
    <mergeCell ref="TN4:TS4"/>
    <mergeCell ref="QZ4:RE4"/>
    <mergeCell ref="RF4:RK4"/>
    <mergeCell ref="RL4:RQ4"/>
    <mergeCell ref="RR4:RW4"/>
    <mergeCell ref="RX4:SC4"/>
    <mergeCell ref="SD4:SI4"/>
    <mergeCell ref="PP4:PU4"/>
    <mergeCell ref="PV4:QA4"/>
    <mergeCell ref="QB4:QG4"/>
    <mergeCell ref="QH4:QM4"/>
    <mergeCell ref="QN4:QS4"/>
    <mergeCell ref="QT4:QY4"/>
    <mergeCell ref="OF4:OK4"/>
    <mergeCell ref="OL4:OQ4"/>
    <mergeCell ref="OR4:OW4"/>
    <mergeCell ref="OX4:PC4"/>
    <mergeCell ref="PD4:PI4"/>
    <mergeCell ref="PJ4:PO4"/>
    <mergeCell ref="MV4:NA4"/>
    <mergeCell ref="NB4:NG4"/>
    <mergeCell ref="NH4:NM4"/>
    <mergeCell ref="NN4:NS4"/>
    <mergeCell ref="NT4:NY4"/>
    <mergeCell ref="NZ4:OE4"/>
    <mergeCell ref="LL4:LQ4"/>
    <mergeCell ref="LR4:LW4"/>
    <mergeCell ref="LX4:MC4"/>
    <mergeCell ref="MD4:MI4"/>
    <mergeCell ref="MJ4:MO4"/>
    <mergeCell ref="MP4:MU4"/>
    <mergeCell ref="KB4:KG4"/>
    <mergeCell ref="KH4:KM4"/>
    <mergeCell ref="KN4:KS4"/>
    <mergeCell ref="KT4:KY4"/>
    <mergeCell ref="KZ4:LE4"/>
    <mergeCell ref="LF4:LK4"/>
    <mergeCell ref="IR4:IW4"/>
    <mergeCell ref="IX4:JC4"/>
    <mergeCell ref="JD4:JI4"/>
    <mergeCell ref="JJ4:JO4"/>
    <mergeCell ref="JP4:JU4"/>
    <mergeCell ref="JV4:KA4"/>
    <mergeCell ref="HH4:HM4"/>
    <mergeCell ref="HN4:HS4"/>
    <mergeCell ref="HT4:HY4"/>
    <mergeCell ref="HZ4:IE4"/>
    <mergeCell ref="IF4:IK4"/>
    <mergeCell ref="IL4:IQ4"/>
    <mergeCell ref="FX4:GC4"/>
    <mergeCell ref="GD4:GI4"/>
    <mergeCell ref="GJ4:GO4"/>
    <mergeCell ref="GP4:GU4"/>
    <mergeCell ref="GV4:HA4"/>
    <mergeCell ref="HB4:HG4"/>
    <mergeCell ref="EN4:ES4"/>
    <mergeCell ref="ET4:EY4"/>
    <mergeCell ref="EZ4:FE4"/>
    <mergeCell ref="FF4:FK4"/>
    <mergeCell ref="FL4:FQ4"/>
    <mergeCell ref="FR4:FW4"/>
    <mergeCell ref="DD4:DI4"/>
    <mergeCell ref="DJ4:DO4"/>
    <mergeCell ref="DP4:DU4"/>
    <mergeCell ref="DV4:EA4"/>
    <mergeCell ref="EB4:EG4"/>
    <mergeCell ref="EH4:EM4"/>
    <mergeCell ref="BT4:BY4"/>
    <mergeCell ref="BZ4:CE4"/>
    <mergeCell ref="CF4:CK4"/>
    <mergeCell ref="CL4:CQ4"/>
    <mergeCell ref="CR4:CW4"/>
    <mergeCell ref="CX4:DC4"/>
    <mergeCell ref="AJ4:AO4"/>
    <mergeCell ref="AP4:AU4"/>
    <mergeCell ref="AV4:BA4"/>
    <mergeCell ref="BB4:BG4"/>
    <mergeCell ref="BH4:BM4"/>
    <mergeCell ref="BN4:BS4"/>
    <mergeCell ref="A4:F4"/>
    <mergeCell ref="H4:K4"/>
    <mergeCell ref="L4:Q4"/>
    <mergeCell ref="R4:W4"/>
    <mergeCell ref="X4:AC4"/>
    <mergeCell ref="AD4:AI4"/>
    <mergeCell ref="XDJ3:XDO3"/>
    <mergeCell ref="XDP3:XDU3"/>
    <mergeCell ref="XDV3:XEA3"/>
    <mergeCell ref="XEB3:XEG3"/>
    <mergeCell ref="XEH3:XEM3"/>
    <mergeCell ref="XEN3:XEQ3"/>
    <mergeCell ref="XBZ3:XCE3"/>
    <mergeCell ref="XCF3:XCK3"/>
    <mergeCell ref="XCL3:XCQ3"/>
    <mergeCell ref="XCR3:XCW3"/>
    <mergeCell ref="XCX3:XDC3"/>
    <mergeCell ref="XDD3:XDI3"/>
    <mergeCell ref="XAP3:XAU3"/>
    <mergeCell ref="XAV3:XBA3"/>
    <mergeCell ref="XBB3:XBG3"/>
    <mergeCell ref="XBH3:XBM3"/>
    <mergeCell ref="XBN3:XBS3"/>
    <mergeCell ref="XBT3:XBY3"/>
    <mergeCell ref="WZF3:WZK3"/>
    <mergeCell ref="WZL3:WZQ3"/>
    <mergeCell ref="WZR3:WZW3"/>
    <mergeCell ref="WZX3:XAC3"/>
    <mergeCell ref="XAD3:XAI3"/>
    <mergeCell ref="XAJ3:XAO3"/>
    <mergeCell ref="WXV3:WYA3"/>
    <mergeCell ref="WYB3:WYG3"/>
    <mergeCell ref="WYH3:WYM3"/>
    <mergeCell ref="WYN3:WYS3"/>
    <mergeCell ref="WYT3:WYY3"/>
    <mergeCell ref="WYZ3:WZE3"/>
    <mergeCell ref="WWL3:WWQ3"/>
    <mergeCell ref="WWR3:WWW3"/>
    <mergeCell ref="WWX3:WXC3"/>
    <mergeCell ref="WXD3:WXI3"/>
    <mergeCell ref="WXJ3:WXO3"/>
    <mergeCell ref="WXP3:WXU3"/>
    <mergeCell ref="WVB3:WVG3"/>
    <mergeCell ref="WVH3:WVM3"/>
    <mergeCell ref="WVN3:WVS3"/>
    <mergeCell ref="WVT3:WVY3"/>
    <mergeCell ref="WVZ3:WWE3"/>
    <mergeCell ref="WWF3:WWK3"/>
    <mergeCell ref="WTR3:WTW3"/>
    <mergeCell ref="WTX3:WUC3"/>
    <mergeCell ref="WUD3:WUI3"/>
    <mergeCell ref="WUJ3:WUO3"/>
    <mergeCell ref="WUP3:WUU3"/>
    <mergeCell ref="WUV3:WVA3"/>
    <mergeCell ref="WSH3:WSM3"/>
    <mergeCell ref="WSN3:WSS3"/>
    <mergeCell ref="WST3:WSY3"/>
    <mergeCell ref="WSZ3:WTE3"/>
    <mergeCell ref="WTF3:WTK3"/>
    <mergeCell ref="WTL3:WTQ3"/>
    <mergeCell ref="WQX3:WRC3"/>
    <mergeCell ref="WRD3:WRI3"/>
    <mergeCell ref="WRJ3:WRO3"/>
    <mergeCell ref="WRP3:WRU3"/>
    <mergeCell ref="WRV3:WSA3"/>
    <mergeCell ref="WSB3:WSG3"/>
    <mergeCell ref="WPN3:WPS3"/>
    <mergeCell ref="WPT3:WPY3"/>
    <mergeCell ref="WPZ3:WQE3"/>
    <mergeCell ref="WQF3:WQK3"/>
    <mergeCell ref="WQL3:WQQ3"/>
    <mergeCell ref="WQR3:WQW3"/>
    <mergeCell ref="WOD3:WOI3"/>
    <mergeCell ref="WOJ3:WOO3"/>
    <mergeCell ref="WOP3:WOU3"/>
    <mergeCell ref="WOV3:WPA3"/>
    <mergeCell ref="WPB3:WPG3"/>
    <mergeCell ref="WPH3:WPM3"/>
    <mergeCell ref="WMT3:WMY3"/>
    <mergeCell ref="WMZ3:WNE3"/>
    <mergeCell ref="WNF3:WNK3"/>
    <mergeCell ref="WNL3:WNQ3"/>
    <mergeCell ref="WNR3:WNW3"/>
    <mergeCell ref="WNX3:WOC3"/>
    <mergeCell ref="WLJ3:WLO3"/>
    <mergeCell ref="WLP3:WLU3"/>
    <mergeCell ref="WLV3:WMA3"/>
    <mergeCell ref="WMB3:WMG3"/>
    <mergeCell ref="WMH3:WMM3"/>
    <mergeCell ref="WMN3:WMS3"/>
    <mergeCell ref="WJZ3:WKE3"/>
    <mergeCell ref="WKF3:WKK3"/>
    <mergeCell ref="WKL3:WKQ3"/>
    <mergeCell ref="WKR3:WKW3"/>
    <mergeCell ref="WKX3:WLC3"/>
    <mergeCell ref="WLD3:WLI3"/>
    <mergeCell ref="WIP3:WIU3"/>
    <mergeCell ref="WIV3:WJA3"/>
    <mergeCell ref="WJB3:WJG3"/>
    <mergeCell ref="WJH3:WJM3"/>
    <mergeCell ref="WJN3:WJS3"/>
    <mergeCell ref="WJT3:WJY3"/>
    <mergeCell ref="WHF3:WHK3"/>
    <mergeCell ref="WHL3:WHQ3"/>
    <mergeCell ref="WHR3:WHW3"/>
    <mergeCell ref="WHX3:WIC3"/>
    <mergeCell ref="WID3:WII3"/>
    <mergeCell ref="WIJ3:WIO3"/>
    <mergeCell ref="WFV3:WGA3"/>
    <mergeCell ref="WGB3:WGG3"/>
    <mergeCell ref="WGH3:WGM3"/>
    <mergeCell ref="WGN3:WGS3"/>
    <mergeCell ref="WGT3:WGY3"/>
    <mergeCell ref="WGZ3:WHE3"/>
    <mergeCell ref="WEL3:WEQ3"/>
    <mergeCell ref="WER3:WEW3"/>
    <mergeCell ref="WEX3:WFC3"/>
    <mergeCell ref="WFD3:WFI3"/>
    <mergeCell ref="WFJ3:WFO3"/>
    <mergeCell ref="WFP3:WFU3"/>
    <mergeCell ref="WDB3:WDG3"/>
    <mergeCell ref="WDH3:WDM3"/>
    <mergeCell ref="WDN3:WDS3"/>
    <mergeCell ref="WDT3:WDY3"/>
    <mergeCell ref="WDZ3:WEE3"/>
    <mergeCell ref="WEF3:WEK3"/>
    <mergeCell ref="WBR3:WBW3"/>
    <mergeCell ref="WBX3:WCC3"/>
    <mergeCell ref="WCD3:WCI3"/>
    <mergeCell ref="WCJ3:WCO3"/>
    <mergeCell ref="WCP3:WCU3"/>
    <mergeCell ref="WCV3:WDA3"/>
    <mergeCell ref="WAH3:WAM3"/>
    <mergeCell ref="WAN3:WAS3"/>
    <mergeCell ref="WAT3:WAY3"/>
    <mergeCell ref="WAZ3:WBE3"/>
    <mergeCell ref="WBF3:WBK3"/>
    <mergeCell ref="WBL3:WBQ3"/>
    <mergeCell ref="VYX3:VZC3"/>
    <mergeCell ref="VZD3:VZI3"/>
    <mergeCell ref="VZJ3:VZO3"/>
    <mergeCell ref="VZP3:VZU3"/>
    <mergeCell ref="VZV3:WAA3"/>
    <mergeCell ref="WAB3:WAG3"/>
    <mergeCell ref="VXN3:VXS3"/>
    <mergeCell ref="VXT3:VXY3"/>
    <mergeCell ref="VXZ3:VYE3"/>
    <mergeCell ref="VYF3:VYK3"/>
    <mergeCell ref="VYL3:VYQ3"/>
    <mergeCell ref="VYR3:VYW3"/>
    <mergeCell ref="VWD3:VWI3"/>
    <mergeCell ref="VWJ3:VWO3"/>
    <mergeCell ref="VWP3:VWU3"/>
    <mergeCell ref="VWV3:VXA3"/>
    <mergeCell ref="VXB3:VXG3"/>
    <mergeCell ref="VXH3:VXM3"/>
    <mergeCell ref="VUT3:VUY3"/>
    <mergeCell ref="VUZ3:VVE3"/>
    <mergeCell ref="VVF3:VVK3"/>
    <mergeCell ref="VVL3:VVQ3"/>
    <mergeCell ref="VVR3:VVW3"/>
    <mergeCell ref="VVX3:VWC3"/>
    <mergeCell ref="VTJ3:VTO3"/>
    <mergeCell ref="VTP3:VTU3"/>
    <mergeCell ref="VTV3:VUA3"/>
    <mergeCell ref="VUB3:VUG3"/>
    <mergeCell ref="VUH3:VUM3"/>
    <mergeCell ref="VUN3:VUS3"/>
    <mergeCell ref="VRZ3:VSE3"/>
    <mergeCell ref="VSF3:VSK3"/>
    <mergeCell ref="VSL3:VSQ3"/>
    <mergeCell ref="VSR3:VSW3"/>
    <mergeCell ref="VSX3:VTC3"/>
    <mergeCell ref="VTD3:VTI3"/>
    <mergeCell ref="VQP3:VQU3"/>
    <mergeCell ref="VQV3:VRA3"/>
    <mergeCell ref="VRB3:VRG3"/>
    <mergeCell ref="VRH3:VRM3"/>
    <mergeCell ref="VRN3:VRS3"/>
    <mergeCell ref="VRT3:VRY3"/>
    <mergeCell ref="VPF3:VPK3"/>
    <mergeCell ref="VPL3:VPQ3"/>
    <mergeCell ref="VPR3:VPW3"/>
    <mergeCell ref="VPX3:VQC3"/>
    <mergeCell ref="VQD3:VQI3"/>
    <mergeCell ref="VQJ3:VQO3"/>
    <mergeCell ref="VNV3:VOA3"/>
    <mergeCell ref="VOB3:VOG3"/>
    <mergeCell ref="VOH3:VOM3"/>
    <mergeCell ref="VON3:VOS3"/>
    <mergeCell ref="VOT3:VOY3"/>
    <mergeCell ref="VOZ3:VPE3"/>
    <mergeCell ref="VML3:VMQ3"/>
    <mergeCell ref="VMR3:VMW3"/>
    <mergeCell ref="VMX3:VNC3"/>
    <mergeCell ref="VND3:VNI3"/>
    <mergeCell ref="VNJ3:VNO3"/>
    <mergeCell ref="VNP3:VNU3"/>
    <mergeCell ref="VLB3:VLG3"/>
    <mergeCell ref="VLH3:VLM3"/>
    <mergeCell ref="VLN3:VLS3"/>
    <mergeCell ref="VLT3:VLY3"/>
    <mergeCell ref="VLZ3:VME3"/>
    <mergeCell ref="VMF3:VMK3"/>
    <mergeCell ref="VJR3:VJW3"/>
    <mergeCell ref="VJX3:VKC3"/>
    <mergeCell ref="VKD3:VKI3"/>
    <mergeCell ref="VKJ3:VKO3"/>
    <mergeCell ref="VKP3:VKU3"/>
    <mergeCell ref="VKV3:VLA3"/>
    <mergeCell ref="VIH3:VIM3"/>
    <mergeCell ref="VIN3:VIS3"/>
    <mergeCell ref="VIT3:VIY3"/>
    <mergeCell ref="VIZ3:VJE3"/>
    <mergeCell ref="VJF3:VJK3"/>
    <mergeCell ref="VJL3:VJQ3"/>
    <mergeCell ref="VGX3:VHC3"/>
    <mergeCell ref="VHD3:VHI3"/>
    <mergeCell ref="VHJ3:VHO3"/>
    <mergeCell ref="VHP3:VHU3"/>
    <mergeCell ref="VHV3:VIA3"/>
    <mergeCell ref="VIB3:VIG3"/>
    <mergeCell ref="VFN3:VFS3"/>
    <mergeCell ref="VFT3:VFY3"/>
    <mergeCell ref="VFZ3:VGE3"/>
    <mergeCell ref="VGF3:VGK3"/>
    <mergeCell ref="VGL3:VGQ3"/>
    <mergeCell ref="VGR3:VGW3"/>
    <mergeCell ref="VED3:VEI3"/>
    <mergeCell ref="VEJ3:VEO3"/>
    <mergeCell ref="VEP3:VEU3"/>
    <mergeCell ref="VEV3:VFA3"/>
    <mergeCell ref="VFB3:VFG3"/>
    <mergeCell ref="VFH3:VFM3"/>
    <mergeCell ref="VCT3:VCY3"/>
    <mergeCell ref="VCZ3:VDE3"/>
    <mergeCell ref="VDF3:VDK3"/>
    <mergeCell ref="VDL3:VDQ3"/>
    <mergeCell ref="VDR3:VDW3"/>
    <mergeCell ref="VDX3:VEC3"/>
    <mergeCell ref="VBJ3:VBO3"/>
    <mergeCell ref="VBP3:VBU3"/>
    <mergeCell ref="VBV3:VCA3"/>
    <mergeCell ref="VCB3:VCG3"/>
    <mergeCell ref="VCH3:VCM3"/>
    <mergeCell ref="VCN3:VCS3"/>
    <mergeCell ref="UZZ3:VAE3"/>
    <mergeCell ref="VAF3:VAK3"/>
    <mergeCell ref="VAL3:VAQ3"/>
    <mergeCell ref="VAR3:VAW3"/>
    <mergeCell ref="VAX3:VBC3"/>
    <mergeCell ref="VBD3:VBI3"/>
    <mergeCell ref="UYP3:UYU3"/>
    <mergeCell ref="UYV3:UZA3"/>
    <mergeCell ref="UZB3:UZG3"/>
    <mergeCell ref="UZH3:UZM3"/>
    <mergeCell ref="UZN3:UZS3"/>
    <mergeCell ref="UZT3:UZY3"/>
    <mergeCell ref="UXF3:UXK3"/>
    <mergeCell ref="UXL3:UXQ3"/>
    <mergeCell ref="UXR3:UXW3"/>
    <mergeCell ref="UXX3:UYC3"/>
    <mergeCell ref="UYD3:UYI3"/>
    <mergeCell ref="UYJ3:UYO3"/>
    <mergeCell ref="UVV3:UWA3"/>
    <mergeCell ref="UWB3:UWG3"/>
    <mergeCell ref="UWH3:UWM3"/>
    <mergeCell ref="UWN3:UWS3"/>
    <mergeCell ref="UWT3:UWY3"/>
    <mergeCell ref="UWZ3:UXE3"/>
    <mergeCell ref="UUL3:UUQ3"/>
    <mergeCell ref="UUR3:UUW3"/>
    <mergeCell ref="UUX3:UVC3"/>
    <mergeCell ref="UVD3:UVI3"/>
    <mergeCell ref="UVJ3:UVO3"/>
    <mergeCell ref="UVP3:UVU3"/>
    <mergeCell ref="UTB3:UTG3"/>
    <mergeCell ref="UTH3:UTM3"/>
    <mergeCell ref="UTN3:UTS3"/>
    <mergeCell ref="UTT3:UTY3"/>
    <mergeCell ref="UTZ3:UUE3"/>
    <mergeCell ref="UUF3:UUK3"/>
    <mergeCell ref="URR3:URW3"/>
    <mergeCell ref="URX3:USC3"/>
    <mergeCell ref="USD3:USI3"/>
    <mergeCell ref="USJ3:USO3"/>
    <mergeCell ref="USP3:USU3"/>
    <mergeCell ref="USV3:UTA3"/>
    <mergeCell ref="UQH3:UQM3"/>
    <mergeCell ref="UQN3:UQS3"/>
    <mergeCell ref="UQT3:UQY3"/>
    <mergeCell ref="UQZ3:URE3"/>
    <mergeCell ref="URF3:URK3"/>
    <mergeCell ref="URL3:URQ3"/>
    <mergeCell ref="UOX3:UPC3"/>
    <mergeCell ref="UPD3:UPI3"/>
    <mergeCell ref="UPJ3:UPO3"/>
    <mergeCell ref="UPP3:UPU3"/>
    <mergeCell ref="UPV3:UQA3"/>
    <mergeCell ref="UQB3:UQG3"/>
    <mergeCell ref="UNN3:UNS3"/>
    <mergeCell ref="UNT3:UNY3"/>
    <mergeCell ref="UNZ3:UOE3"/>
    <mergeCell ref="UOF3:UOK3"/>
    <mergeCell ref="UOL3:UOQ3"/>
    <mergeCell ref="UOR3:UOW3"/>
    <mergeCell ref="UMD3:UMI3"/>
    <mergeCell ref="UMJ3:UMO3"/>
    <mergeCell ref="UMP3:UMU3"/>
    <mergeCell ref="UMV3:UNA3"/>
    <mergeCell ref="UNB3:UNG3"/>
    <mergeCell ref="UNH3:UNM3"/>
    <mergeCell ref="UKT3:UKY3"/>
    <mergeCell ref="UKZ3:ULE3"/>
    <mergeCell ref="ULF3:ULK3"/>
    <mergeCell ref="ULL3:ULQ3"/>
    <mergeCell ref="ULR3:ULW3"/>
    <mergeCell ref="ULX3:UMC3"/>
    <mergeCell ref="UJJ3:UJO3"/>
    <mergeCell ref="UJP3:UJU3"/>
    <mergeCell ref="UJV3:UKA3"/>
    <mergeCell ref="UKB3:UKG3"/>
    <mergeCell ref="UKH3:UKM3"/>
    <mergeCell ref="UKN3:UKS3"/>
    <mergeCell ref="UHZ3:UIE3"/>
    <mergeCell ref="UIF3:UIK3"/>
    <mergeCell ref="UIL3:UIQ3"/>
    <mergeCell ref="UIR3:UIW3"/>
    <mergeCell ref="UIX3:UJC3"/>
    <mergeCell ref="UJD3:UJI3"/>
    <mergeCell ref="UGP3:UGU3"/>
    <mergeCell ref="UGV3:UHA3"/>
    <mergeCell ref="UHB3:UHG3"/>
    <mergeCell ref="UHH3:UHM3"/>
    <mergeCell ref="UHN3:UHS3"/>
    <mergeCell ref="UHT3:UHY3"/>
    <mergeCell ref="UFF3:UFK3"/>
    <mergeCell ref="UFL3:UFQ3"/>
    <mergeCell ref="UFR3:UFW3"/>
    <mergeCell ref="UFX3:UGC3"/>
    <mergeCell ref="UGD3:UGI3"/>
    <mergeCell ref="UGJ3:UGO3"/>
    <mergeCell ref="UDV3:UEA3"/>
    <mergeCell ref="UEB3:UEG3"/>
    <mergeCell ref="UEH3:UEM3"/>
    <mergeCell ref="UEN3:UES3"/>
    <mergeCell ref="UET3:UEY3"/>
    <mergeCell ref="UEZ3:UFE3"/>
    <mergeCell ref="UCL3:UCQ3"/>
    <mergeCell ref="UCR3:UCW3"/>
    <mergeCell ref="UCX3:UDC3"/>
    <mergeCell ref="UDD3:UDI3"/>
    <mergeCell ref="UDJ3:UDO3"/>
    <mergeCell ref="UDP3:UDU3"/>
    <mergeCell ref="UBB3:UBG3"/>
    <mergeCell ref="UBH3:UBM3"/>
    <mergeCell ref="UBN3:UBS3"/>
    <mergeCell ref="UBT3:UBY3"/>
    <mergeCell ref="UBZ3:UCE3"/>
    <mergeCell ref="UCF3:UCK3"/>
    <mergeCell ref="TZR3:TZW3"/>
    <mergeCell ref="TZX3:UAC3"/>
    <mergeCell ref="UAD3:UAI3"/>
    <mergeCell ref="UAJ3:UAO3"/>
    <mergeCell ref="UAP3:UAU3"/>
    <mergeCell ref="UAV3:UBA3"/>
    <mergeCell ref="TYH3:TYM3"/>
    <mergeCell ref="TYN3:TYS3"/>
    <mergeCell ref="TYT3:TYY3"/>
    <mergeCell ref="TYZ3:TZE3"/>
    <mergeCell ref="TZF3:TZK3"/>
    <mergeCell ref="TZL3:TZQ3"/>
    <mergeCell ref="TWX3:TXC3"/>
    <mergeCell ref="TXD3:TXI3"/>
    <mergeCell ref="TXJ3:TXO3"/>
    <mergeCell ref="TXP3:TXU3"/>
    <mergeCell ref="TXV3:TYA3"/>
    <mergeCell ref="TYB3:TYG3"/>
    <mergeCell ref="TVN3:TVS3"/>
    <mergeCell ref="TVT3:TVY3"/>
    <mergeCell ref="TVZ3:TWE3"/>
    <mergeCell ref="TWF3:TWK3"/>
    <mergeCell ref="TWL3:TWQ3"/>
    <mergeCell ref="TWR3:TWW3"/>
    <mergeCell ref="TUD3:TUI3"/>
    <mergeCell ref="TUJ3:TUO3"/>
    <mergeCell ref="TUP3:TUU3"/>
    <mergeCell ref="TUV3:TVA3"/>
    <mergeCell ref="TVB3:TVG3"/>
    <mergeCell ref="TVH3:TVM3"/>
    <mergeCell ref="TST3:TSY3"/>
    <mergeCell ref="TSZ3:TTE3"/>
    <mergeCell ref="TTF3:TTK3"/>
    <mergeCell ref="TTL3:TTQ3"/>
    <mergeCell ref="TTR3:TTW3"/>
    <mergeCell ref="TTX3:TUC3"/>
    <mergeCell ref="TRJ3:TRO3"/>
    <mergeCell ref="TRP3:TRU3"/>
    <mergeCell ref="TRV3:TSA3"/>
    <mergeCell ref="TSB3:TSG3"/>
    <mergeCell ref="TSH3:TSM3"/>
    <mergeCell ref="TSN3:TSS3"/>
    <mergeCell ref="TPZ3:TQE3"/>
    <mergeCell ref="TQF3:TQK3"/>
    <mergeCell ref="TQL3:TQQ3"/>
    <mergeCell ref="TQR3:TQW3"/>
    <mergeCell ref="TQX3:TRC3"/>
    <mergeCell ref="TRD3:TRI3"/>
    <mergeCell ref="TOP3:TOU3"/>
    <mergeCell ref="TOV3:TPA3"/>
    <mergeCell ref="TPB3:TPG3"/>
    <mergeCell ref="TPH3:TPM3"/>
    <mergeCell ref="TPN3:TPS3"/>
    <mergeCell ref="TPT3:TPY3"/>
    <mergeCell ref="TNF3:TNK3"/>
    <mergeCell ref="TNL3:TNQ3"/>
    <mergeCell ref="TNR3:TNW3"/>
    <mergeCell ref="TNX3:TOC3"/>
    <mergeCell ref="TOD3:TOI3"/>
    <mergeCell ref="TOJ3:TOO3"/>
    <mergeCell ref="TLV3:TMA3"/>
    <mergeCell ref="TMB3:TMG3"/>
    <mergeCell ref="TMH3:TMM3"/>
    <mergeCell ref="TMN3:TMS3"/>
    <mergeCell ref="TMT3:TMY3"/>
    <mergeCell ref="TMZ3:TNE3"/>
    <mergeCell ref="TKL3:TKQ3"/>
    <mergeCell ref="TKR3:TKW3"/>
    <mergeCell ref="TKX3:TLC3"/>
    <mergeCell ref="TLD3:TLI3"/>
    <mergeCell ref="TLJ3:TLO3"/>
    <mergeCell ref="TLP3:TLU3"/>
    <mergeCell ref="TJB3:TJG3"/>
    <mergeCell ref="TJH3:TJM3"/>
    <mergeCell ref="TJN3:TJS3"/>
    <mergeCell ref="TJT3:TJY3"/>
    <mergeCell ref="TJZ3:TKE3"/>
    <mergeCell ref="TKF3:TKK3"/>
    <mergeCell ref="THR3:THW3"/>
    <mergeCell ref="THX3:TIC3"/>
    <mergeCell ref="TID3:TII3"/>
    <mergeCell ref="TIJ3:TIO3"/>
    <mergeCell ref="TIP3:TIU3"/>
    <mergeCell ref="TIV3:TJA3"/>
    <mergeCell ref="TGH3:TGM3"/>
    <mergeCell ref="TGN3:TGS3"/>
    <mergeCell ref="TGT3:TGY3"/>
    <mergeCell ref="TGZ3:THE3"/>
    <mergeCell ref="THF3:THK3"/>
    <mergeCell ref="THL3:THQ3"/>
    <mergeCell ref="TEX3:TFC3"/>
    <mergeCell ref="TFD3:TFI3"/>
    <mergeCell ref="TFJ3:TFO3"/>
    <mergeCell ref="TFP3:TFU3"/>
    <mergeCell ref="TFV3:TGA3"/>
    <mergeCell ref="TGB3:TGG3"/>
    <mergeCell ref="TDN3:TDS3"/>
    <mergeCell ref="TDT3:TDY3"/>
    <mergeCell ref="TDZ3:TEE3"/>
    <mergeCell ref="TEF3:TEK3"/>
    <mergeCell ref="TEL3:TEQ3"/>
    <mergeCell ref="TER3:TEW3"/>
    <mergeCell ref="TCD3:TCI3"/>
    <mergeCell ref="TCJ3:TCO3"/>
    <mergeCell ref="TCP3:TCU3"/>
    <mergeCell ref="TCV3:TDA3"/>
    <mergeCell ref="TDB3:TDG3"/>
    <mergeCell ref="TDH3:TDM3"/>
    <mergeCell ref="TAT3:TAY3"/>
    <mergeCell ref="TAZ3:TBE3"/>
    <mergeCell ref="TBF3:TBK3"/>
    <mergeCell ref="TBL3:TBQ3"/>
    <mergeCell ref="TBR3:TBW3"/>
    <mergeCell ref="TBX3:TCC3"/>
    <mergeCell ref="SZJ3:SZO3"/>
    <mergeCell ref="SZP3:SZU3"/>
    <mergeCell ref="SZV3:TAA3"/>
    <mergeCell ref="TAB3:TAG3"/>
    <mergeCell ref="TAH3:TAM3"/>
    <mergeCell ref="TAN3:TAS3"/>
    <mergeCell ref="SXZ3:SYE3"/>
    <mergeCell ref="SYF3:SYK3"/>
    <mergeCell ref="SYL3:SYQ3"/>
    <mergeCell ref="SYR3:SYW3"/>
    <mergeCell ref="SYX3:SZC3"/>
    <mergeCell ref="SZD3:SZI3"/>
    <mergeCell ref="SWP3:SWU3"/>
    <mergeCell ref="SWV3:SXA3"/>
    <mergeCell ref="SXB3:SXG3"/>
    <mergeCell ref="SXH3:SXM3"/>
    <mergeCell ref="SXN3:SXS3"/>
    <mergeCell ref="SXT3:SXY3"/>
    <mergeCell ref="SVF3:SVK3"/>
    <mergeCell ref="SVL3:SVQ3"/>
    <mergeCell ref="SVR3:SVW3"/>
    <mergeCell ref="SVX3:SWC3"/>
    <mergeCell ref="SWD3:SWI3"/>
    <mergeCell ref="SWJ3:SWO3"/>
    <mergeCell ref="STV3:SUA3"/>
    <mergeCell ref="SUB3:SUG3"/>
    <mergeCell ref="SUH3:SUM3"/>
    <mergeCell ref="SUN3:SUS3"/>
    <mergeCell ref="SUT3:SUY3"/>
    <mergeCell ref="SUZ3:SVE3"/>
    <mergeCell ref="SSL3:SSQ3"/>
    <mergeCell ref="SSR3:SSW3"/>
    <mergeCell ref="SSX3:STC3"/>
    <mergeCell ref="STD3:STI3"/>
    <mergeCell ref="STJ3:STO3"/>
    <mergeCell ref="STP3:STU3"/>
    <mergeCell ref="SRB3:SRG3"/>
    <mergeCell ref="SRH3:SRM3"/>
    <mergeCell ref="SRN3:SRS3"/>
    <mergeCell ref="SRT3:SRY3"/>
    <mergeCell ref="SRZ3:SSE3"/>
    <mergeCell ref="SSF3:SSK3"/>
    <mergeCell ref="SPR3:SPW3"/>
    <mergeCell ref="SPX3:SQC3"/>
    <mergeCell ref="SQD3:SQI3"/>
    <mergeCell ref="SQJ3:SQO3"/>
    <mergeCell ref="SQP3:SQU3"/>
    <mergeCell ref="SQV3:SRA3"/>
    <mergeCell ref="SOH3:SOM3"/>
    <mergeCell ref="SON3:SOS3"/>
    <mergeCell ref="SOT3:SOY3"/>
    <mergeCell ref="SOZ3:SPE3"/>
    <mergeCell ref="SPF3:SPK3"/>
    <mergeCell ref="SPL3:SPQ3"/>
    <mergeCell ref="SMX3:SNC3"/>
    <mergeCell ref="SND3:SNI3"/>
    <mergeCell ref="SNJ3:SNO3"/>
    <mergeCell ref="SNP3:SNU3"/>
    <mergeCell ref="SNV3:SOA3"/>
    <mergeCell ref="SOB3:SOG3"/>
    <mergeCell ref="SLN3:SLS3"/>
    <mergeCell ref="SLT3:SLY3"/>
    <mergeCell ref="SLZ3:SME3"/>
    <mergeCell ref="SMF3:SMK3"/>
    <mergeCell ref="SML3:SMQ3"/>
    <mergeCell ref="SMR3:SMW3"/>
    <mergeCell ref="SKD3:SKI3"/>
    <mergeCell ref="SKJ3:SKO3"/>
    <mergeCell ref="SKP3:SKU3"/>
    <mergeCell ref="SKV3:SLA3"/>
    <mergeCell ref="SLB3:SLG3"/>
    <mergeCell ref="SLH3:SLM3"/>
    <mergeCell ref="SIT3:SIY3"/>
    <mergeCell ref="SIZ3:SJE3"/>
    <mergeCell ref="SJF3:SJK3"/>
    <mergeCell ref="SJL3:SJQ3"/>
    <mergeCell ref="SJR3:SJW3"/>
    <mergeCell ref="SJX3:SKC3"/>
    <mergeCell ref="SHJ3:SHO3"/>
    <mergeCell ref="SHP3:SHU3"/>
    <mergeCell ref="SHV3:SIA3"/>
    <mergeCell ref="SIB3:SIG3"/>
    <mergeCell ref="SIH3:SIM3"/>
    <mergeCell ref="SIN3:SIS3"/>
    <mergeCell ref="SFZ3:SGE3"/>
    <mergeCell ref="SGF3:SGK3"/>
    <mergeCell ref="SGL3:SGQ3"/>
    <mergeCell ref="SGR3:SGW3"/>
    <mergeCell ref="SGX3:SHC3"/>
    <mergeCell ref="SHD3:SHI3"/>
    <mergeCell ref="SEP3:SEU3"/>
    <mergeCell ref="SEV3:SFA3"/>
    <mergeCell ref="SFB3:SFG3"/>
    <mergeCell ref="SFH3:SFM3"/>
    <mergeCell ref="SFN3:SFS3"/>
    <mergeCell ref="SFT3:SFY3"/>
    <mergeCell ref="SDF3:SDK3"/>
    <mergeCell ref="SDL3:SDQ3"/>
    <mergeCell ref="SDR3:SDW3"/>
    <mergeCell ref="SDX3:SEC3"/>
    <mergeCell ref="SED3:SEI3"/>
    <mergeCell ref="SEJ3:SEO3"/>
    <mergeCell ref="SBV3:SCA3"/>
    <mergeCell ref="SCB3:SCG3"/>
    <mergeCell ref="SCH3:SCM3"/>
    <mergeCell ref="SCN3:SCS3"/>
    <mergeCell ref="SCT3:SCY3"/>
    <mergeCell ref="SCZ3:SDE3"/>
    <mergeCell ref="SAL3:SAQ3"/>
    <mergeCell ref="SAR3:SAW3"/>
    <mergeCell ref="SAX3:SBC3"/>
    <mergeCell ref="SBD3:SBI3"/>
    <mergeCell ref="SBJ3:SBO3"/>
    <mergeCell ref="SBP3:SBU3"/>
    <mergeCell ref="RZB3:RZG3"/>
    <mergeCell ref="RZH3:RZM3"/>
    <mergeCell ref="RZN3:RZS3"/>
    <mergeCell ref="RZT3:RZY3"/>
    <mergeCell ref="RZZ3:SAE3"/>
    <mergeCell ref="SAF3:SAK3"/>
    <mergeCell ref="RXR3:RXW3"/>
    <mergeCell ref="RXX3:RYC3"/>
    <mergeCell ref="RYD3:RYI3"/>
    <mergeCell ref="RYJ3:RYO3"/>
    <mergeCell ref="RYP3:RYU3"/>
    <mergeCell ref="RYV3:RZA3"/>
    <mergeCell ref="RWH3:RWM3"/>
    <mergeCell ref="RWN3:RWS3"/>
    <mergeCell ref="RWT3:RWY3"/>
    <mergeCell ref="RWZ3:RXE3"/>
    <mergeCell ref="RXF3:RXK3"/>
    <mergeCell ref="RXL3:RXQ3"/>
    <mergeCell ref="RUX3:RVC3"/>
    <mergeCell ref="RVD3:RVI3"/>
    <mergeCell ref="RVJ3:RVO3"/>
    <mergeCell ref="RVP3:RVU3"/>
    <mergeCell ref="RVV3:RWA3"/>
    <mergeCell ref="RWB3:RWG3"/>
    <mergeCell ref="RTN3:RTS3"/>
    <mergeCell ref="RTT3:RTY3"/>
    <mergeCell ref="RTZ3:RUE3"/>
    <mergeCell ref="RUF3:RUK3"/>
    <mergeCell ref="RUL3:RUQ3"/>
    <mergeCell ref="RUR3:RUW3"/>
    <mergeCell ref="RSD3:RSI3"/>
    <mergeCell ref="RSJ3:RSO3"/>
    <mergeCell ref="RSP3:RSU3"/>
    <mergeCell ref="RSV3:RTA3"/>
    <mergeCell ref="RTB3:RTG3"/>
    <mergeCell ref="RTH3:RTM3"/>
    <mergeCell ref="RQT3:RQY3"/>
    <mergeCell ref="RQZ3:RRE3"/>
    <mergeCell ref="RRF3:RRK3"/>
    <mergeCell ref="RRL3:RRQ3"/>
    <mergeCell ref="RRR3:RRW3"/>
    <mergeCell ref="RRX3:RSC3"/>
    <mergeCell ref="RPJ3:RPO3"/>
    <mergeCell ref="RPP3:RPU3"/>
    <mergeCell ref="RPV3:RQA3"/>
    <mergeCell ref="RQB3:RQG3"/>
    <mergeCell ref="RQH3:RQM3"/>
    <mergeCell ref="RQN3:RQS3"/>
    <mergeCell ref="RNZ3:ROE3"/>
    <mergeCell ref="ROF3:ROK3"/>
    <mergeCell ref="ROL3:ROQ3"/>
    <mergeCell ref="ROR3:ROW3"/>
    <mergeCell ref="ROX3:RPC3"/>
    <mergeCell ref="RPD3:RPI3"/>
    <mergeCell ref="RMP3:RMU3"/>
    <mergeCell ref="RMV3:RNA3"/>
    <mergeCell ref="RNB3:RNG3"/>
    <mergeCell ref="RNH3:RNM3"/>
    <mergeCell ref="RNN3:RNS3"/>
    <mergeCell ref="RNT3:RNY3"/>
    <mergeCell ref="RLF3:RLK3"/>
    <mergeCell ref="RLL3:RLQ3"/>
    <mergeCell ref="RLR3:RLW3"/>
    <mergeCell ref="RLX3:RMC3"/>
    <mergeCell ref="RMD3:RMI3"/>
    <mergeCell ref="RMJ3:RMO3"/>
    <mergeCell ref="RJV3:RKA3"/>
    <mergeCell ref="RKB3:RKG3"/>
    <mergeCell ref="RKH3:RKM3"/>
    <mergeCell ref="RKN3:RKS3"/>
    <mergeCell ref="RKT3:RKY3"/>
    <mergeCell ref="RKZ3:RLE3"/>
    <mergeCell ref="RIL3:RIQ3"/>
    <mergeCell ref="RIR3:RIW3"/>
    <mergeCell ref="RIX3:RJC3"/>
    <mergeCell ref="RJD3:RJI3"/>
    <mergeCell ref="RJJ3:RJO3"/>
    <mergeCell ref="RJP3:RJU3"/>
    <mergeCell ref="RHB3:RHG3"/>
    <mergeCell ref="RHH3:RHM3"/>
    <mergeCell ref="RHN3:RHS3"/>
    <mergeCell ref="RHT3:RHY3"/>
    <mergeCell ref="RHZ3:RIE3"/>
    <mergeCell ref="RIF3:RIK3"/>
    <mergeCell ref="RFR3:RFW3"/>
    <mergeCell ref="RFX3:RGC3"/>
    <mergeCell ref="RGD3:RGI3"/>
    <mergeCell ref="RGJ3:RGO3"/>
    <mergeCell ref="RGP3:RGU3"/>
    <mergeCell ref="RGV3:RHA3"/>
    <mergeCell ref="REH3:REM3"/>
    <mergeCell ref="REN3:RES3"/>
    <mergeCell ref="RET3:REY3"/>
    <mergeCell ref="REZ3:RFE3"/>
    <mergeCell ref="RFF3:RFK3"/>
    <mergeCell ref="RFL3:RFQ3"/>
    <mergeCell ref="RCX3:RDC3"/>
    <mergeCell ref="RDD3:RDI3"/>
    <mergeCell ref="RDJ3:RDO3"/>
    <mergeCell ref="RDP3:RDU3"/>
    <mergeCell ref="RDV3:REA3"/>
    <mergeCell ref="REB3:REG3"/>
    <mergeCell ref="RBN3:RBS3"/>
    <mergeCell ref="RBT3:RBY3"/>
    <mergeCell ref="RBZ3:RCE3"/>
    <mergeCell ref="RCF3:RCK3"/>
    <mergeCell ref="RCL3:RCQ3"/>
    <mergeCell ref="RCR3:RCW3"/>
    <mergeCell ref="RAD3:RAI3"/>
    <mergeCell ref="RAJ3:RAO3"/>
    <mergeCell ref="RAP3:RAU3"/>
    <mergeCell ref="RAV3:RBA3"/>
    <mergeCell ref="RBB3:RBG3"/>
    <mergeCell ref="RBH3:RBM3"/>
    <mergeCell ref="QYT3:QYY3"/>
    <mergeCell ref="QYZ3:QZE3"/>
    <mergeCell ref="QZF3:QZK3"/>
    <mergeCell ref="QZL3:QZQ3"/>
    <mergeCell ref="QZR3:QZW3"/>
    <mergeCell ref="QZX3:RAC3"/>
    <mergeCell ref="QXJ3:QXO3"/>
    <mergeCell ref="QXP3:QXU3"/>
    <mergeCell ref="QXV3:QYA3"/>
    <mergeCell ref="QYB3:QYG3"/>
    <mergeCell ref="QYH3:QYM3"/>
    <mergeCell ref="QYN3:QYS3"/>
    <mergeCell ref="QVZ3:QWE3"/>
    <mergeCell ref="QWF3:QWK3"/>
    <mergeCell ref="QWL3:QWQ3"/>
    <mergeCell ref="QWR3:QWW3"/>
    <mergeCell ref="QWX3:QXC3"/>
    <mergeCell ref="QXD3:QXI3"/>
    <mergeCell ref="QUP3:QUU3"/>
    <mergeCell ref="QUV3:QVA3"/>
    <mergeCell ref="QVB3:QVG3"/>
    <mergeCell ref="QVH3:QVM3"/>
    <mergeCell ref="QVN3:QVS3"/>
    <mergeCell ref="QVT3:QVY3"/>
    <mergeCell ref="QTF3:QTK3"/>
    <mergeCell ref="QTL3:QTQ3"/>
    <mergeCell ref="QTR3:QTW3"/>
    <mergeCell ref="QTX3:QUC3"/>
    <mergeCell ref="QUD3:QUI3"/>
    <mergeCell ref="QUJ3:QUO3"/>
    <mergeCell ref="QRV3:QSA3"/>
    <mergeCell ref="QSB3:QSG3"/>
    <mergeCell ref="QSH3:QSM3"/>
    <mergeCell ref="QSN3:QSS3"/>
    <mergeCell ref="QST3:QSY3"/>
    <mergeCell ref="QSZ3:QTE3"/>
    <mergeCell ref="QQL3:QQQ3"/>
    <mergeCell ref="QQR3:QQW3"/>
    <mergeCell ref="QQX3:QRC3"/>
    <mergeCell ref="QRD3:QRI3"/>
    <mergeCell ref="QRJ3:QRO3"/>
    <mergeCell ref="QRP3:QRU3"/>
    <mergeCell ref="QPB3:QPG3"/>
    <mergeCell ref="QPH3:QPM3"/>
    <mergeCell ref="QPN3:QPS3"/>
    <mergeCell ref="QPT3:QPY3"/>
    <mergeCell ref="QPZ3:QQE3"/>
    <mergeCell ref="QQF3:QQK3"/>
    <mergeCell ref="QNR3:QNW3"/>
    <mergeCell ref="QNX3:QOC3"/>
    <mergeCell ref="QOD3:QOI3"/>
    <mergeCell ref="QOJ3:QOO3"/>
    <mergeCell ref="QOP3:QOU3"/>
    <mergeCell ref="QOV3:QPA3"/>
    <mergeCell ref="QMH3:QMM3"/>
    <mergeCell ref="QMN3:QMS3"/>
    <mergeCell ref="QMT3:QMY3"/>
    <mergeCell ref="QMZ3:QNE3"/>
    <mergeCell ref="QNF3:QNK3"/>
    <mergeCell ref="QNL3:QNQ3"/>
    <mergeCell ref="QKX3:QLC3"/>
    <mergeCell ref="QLD3:QLI3"/>
    <mergeCell ref="QLJ3:QLO3"/>
    <mergeCell ref="QLP3:QLU3"/>
    <mergeCell ref="QLV3:QMA3"/>
    <mergeCell ref="QMB3:QMG3"/>
    <mergeCell ref="QJN3:QJS3"/>
    <mergeCell ref="QJT3:QJY3"/>
    <mergeCell ref="QJZ3:QKE3"/>
    <mergeCell ref="QKF3:QKK3"/>
    <mergeCell ref="QKL3:QKQ3"/>
    <mergeCell ref="QKR3:QKW3"/>
    <mergeCell ref="QID3:QII3"/>
    <mergeCell ref="QIJ3:QIO3"/>
    <mergeCell ref="QIP3:QIU3"/>
    <mergeCell ref="QIV3:QJA3"/>
    <mergeCell ref="QJB3:QJG3"/>
    <mergeCell ref="QJH3:QJM3"/>
    <mergeCell ref="QGT3:QGY3"/>
    <mergeCell ref="QGZ3:QHE3"/>
    <mergeCell ref="QHF3:QHK3"/>
    <mergeCell ref="QHL3:QHQ3"/>
    <mergeCell ref="QHR3:QHW3"/>
    <mergeCell ref="QHX3:QIC3"/>
    <mergeCell ref="QFJ3:QFO3"/>
    <mergeCell ref="QFP3:QFU3"/>
    <mergeCell ref="QFV3:QGA3"/>
    <mergeCell ref="QGB3:QGG3"/>
    <mergeCell ref="QGH3:QGM3"/>
    <mergeCell ref="QGN3:QGS3"/>
    <mergeCell ref="QDZ3:QEE3"/>
    <mergeCell ref="QEF3:QEK3"/>
    <mergeCell ref="QEL3:QEQ3"/>
    <mergeCell ref="QER3:QEW3"/>
    <mergeCell ref="QEX3:QFC3"/>
    <mergeCell ref="QFD3:QFI3"/>
    <mergeCell ref="QCP3:QCU3"/>
    <mergeCell ref="QCV3:QDA3"/>
    <mergeCell ref="QDB3:QDG3"/>
    <mergeCell ref="QDH3:QDM3"/>
    <mergeCell ref="QDN3:QDS3"/>
    <mergeCell ref="QDT3:QDY3"/>
    <mergeCell ref="QBF3:QBK3"/>
    <mergeCell ref="QBL3:QBQ3"/>
    <mergeCell ref="QBR3:QBW3"/>
    <mergeCell ref="QBX3:QCC3"/>
    <mergeCell ref="QCD3:QCI3"/>
    <mergeCell ref="QCJ3:QCO3"/>
    <mergeCell ref="PZV3:QAA3"/>
    <mergeCell ref="QAB3:QAG3"/>
    <mergeCell ref="QAH3:QAM3"/>
    <mergeCell ref="QAN3:QAS3"/>
    <mergeCell ref="QAT3:QAY3"/>
    <mergeCell ref="QAZ3:QBE3"/>
    <mergeCell ref="PYL3:PYQ3"/>
    <mergeCell ref="PYR3:PYW3"/>
    <mergeCell ref="PYX3:PZC3"/>
    <mergeCell ref="PZD3:PZI3"/>
    <mergeCell ref="PZJ3:PZO3"/>
    <mergeCell ref="PZP3:PZU3"/>
    <mergeCell ref="PXB3:PXG3"/>
    <mergeCell ref="PXH3:PXM3"/>
    <mergeCell ref="PXN3:PXS3"/>
    <mergeCell ref="PXT3:PXY3"/>
    <mergeCell ref="PXZ3:PYE3"/>
    <mergeCell ref="PYF3:PYK3"/>
    <mergeCell ref="PVR3:PVW3"/>
    <mergeCell ref="PVX3:PWC3"/>
    <mergeCell ref="PWD3:PWI3"/>
    <mergeCell ref="PWJ3:PWO3"/>
    <mergeCell ref="PWP3:PWU3"/>
    <mergeCell ref="PWV3:PXA3"/>
    <mergeCell ref="PUH3:PUM3"/>
    <mergeCell ref="PUN3:PUS3"/>
    <mergeCell ref="PUT3:PUY3"/>
    <mergeCell ref="PUZ3:PVE3"/>
    <mergeCell ref="PVF3:PVK3"/>
    <mergeCell ref="PVL3:PVQ3"/>
    <mergeCell ref="PSX3:PTC3"/>
    <mergeCell ref="PTD3:PTI3"/>
    <mergeCell ref="PTJ3:PTO3"/>
    <mergeCell ref="PTP3:PTU3"/>
    <mergeCell ref="PTV3:PUA3"/>
    <mergeCell ref="PUB3:PUG3"/>
    <mergeCell ref="PRN3:PRS3"/>
    <mergeCell ref="PRT3:PRY3"/>
    <mergeCell ref="PRZ3:PSE3"/>
    <mergeCell ref="PSF3:PSK3"/>
    <mergeCell ref="PSL3:PSQ3"/>
    <mergeCell ref="PSR3:PSW3"/>
    <mergeCell ref="PQD3:PQI3"/>
    <mergeCell ref="PQJ3:PQO3"/>
    <mergeCell ref="PQP3:PQU3"/>
    <mergeCell ref="PQV3:PRA3"/>
    <mergeCell ref="PRB3:PRG3"/>
    <mergeCell ref="PRH3:PRM3"/>
    <mergeCell ref="POT3:POY3"/>
    <mergeCell ref="POZ3:PPE3"/>
    <mergeCell ref="PPF3:PPK3"/>
    <mergeCell ref="PPL3:PPQ3"/>
    <mergeCell ref="PPR3:PPW3"/>
    <mergeCell ref="PPX3:PQC3"/>
    <mergeCell ref="PNJ3:PNO3"/>
    <mergeCell ref="PNP3:PNU3"/>
    <mergeCell ref="PNV3:POA3"/>
    <mergeCell ref="POB3:POG3"/>
    <mergeCell ref="POH3:POM3"/>
    <mergeCell ref="PON3:POS3"/>
    <mergeCell ref="PLZ3:PME3"/>
    <mergeCell ref="PMF3:PMK3"/>
    <mergeCell ref="PML3:PMQ3"/>
    <mergeCell ref="PMR3:PMW3"/>
    <mergeCell ref="PMX3:PNC3"/>
    <mergeCell ref="PND3:PNI3"/>
    <mergeCell ref="PKP3:PKU3"/>
    <mergeCell ref="PKV3:PLA3"/>
    <mergeCell ref="PLB3:PLG3"/>
    <mergeCell ref="PLH3:PLM3"/>
    <mergeCell ref="PLN3:PLS3"/>
    <mergeCell ref="PLT3:PLY3"/>
    <mergeCell ref="PJF3:PJK3"/>
    <mergeCell ref="PJL3:PJQ3"/>
    <mergeCell ref="PJR3:PJW3"/>
    <mergeCell ref="PJX3:PKC3"/>
    <mergeCell ref="PKD3:PKI3"/>
    <mergeCell ref="PKJ3:PKO3"/>
    <mergeCell ref="PHV3:PIA3"/>
    <mergeCell ref="PIB3:PIG3"/>
    <mergeCell ref="PIH3:PIM3"/>
    <mergeCell ref="PIN3:PIS3"/>
    <mergeCell ref="PIT3:PIY3"/>
    <mergeCell ref="PIZ3:PJE3"/>
    <mergeCell ref="PGL3:PGQ3"/>
    <mergeCell ref="PGR3:PGW3"/>
    <mergeCell ref="PGX3:PHC3"/>
    <mergeCell ref="PHD3:PHI3"/>
    <mergeCell ref="PHJ3:PHO3"/>
    <mergeCell ref="PHP3:PHU3"/>
    <mergeCell ref="PFB3:PFG3"/>
    <mergeCell ref="PFH3:PFM3"/>
    <mergeCell ref="PFN3:PFS3"/>
    <mergeCell ref="PFT3:PFY3"/>
    <mergeCell ref="PFZ3:PGE3"/>
    <mergeCell ref="PGF3:PGK3"/>
    <mergeCell ref="PDR3:PDW3"/>
    <mergeCell ref="PDX3:PEC3"/>
    <mergeCell ref="PED3:PEI3"/>
    <mergeCell ref="PEJ3:PEO3"/>
    <mergeCell ref="PEP3:PEU3"/>
    <mergeCell ref="PEV3:PFA3"/>
    <mergeCell ref="PCH3:PCM3"/>
    <mergeCell ref="PCN3:PCS3"/>
    <mergeCell ref="PCT3:PCY3"/>
    <mergeCell ref="PCZ3:PDE3"/>
    <mergeCell ref="PDF3:PDK3"/>
    <mergeCell ref="PDL3:PDQ3"/>
    <mergeCell ref="PAX3:PBC3"/>
    <mergeCell ref="PBD3:PBI3"/>
    <mergeCell ref="PBJ3:PBO3"/>
    <mergeCell ref="PBP3:PBU3"/>
    <mergeCell ref="PBV3:PCA3"/>
    <mergeCell ref="PCB3:PCG3"/>
    <mergeCell ref="OZN3:OZS3"/>
    <mergeCell ref="OZT3:OZY3"/>
    <mergeCell ref="OZZ3:PAE3"/>
    <mergeCell ref="PAF3:PAK3"/>
    <mergeCell ref="PAL3:PAQ3"/>
    <mergeCell ref="PAR3:PAW3"/>
    <mergeCell ref="OYD3:OYI3"/>
    <mergeCell ref="OYJ3:OYO3"/>
    <mergeCell ref="OYP3:OYU3"/>
    <mergeCell ref="OYV3:OZA3"/>
    <mergeCell ref="OZB3:OZG3"/>
    <mergeCell ref="OZH3:OZM3"/>
    <mergeCell ref="OWT3:OWY3"/>
    <mergeCell ref="OWZ3:OXE3"/>
    <mergeCell ref="OXF3:OXK3"/>
    <mergeCell ref="OXL3:OXQ3"/>
    <mergeCell ref="OXR3:OXW3"/>
    <mergeCell ref="OXX3:OYC3"/>
    <mergeCell ref="OVJ3:OVO3"/>
    <mergeCell ref="OVP3:OVU3"/>
    <mergeCell ref="OVV3:OWA3"/>
    <mergeCell ref="OWB3:OWG3"/>
    <mergeCell ref="OWH3:OWM3"/>
    <mergeCell ref="OWN3:OWS3"/>
    <mergeCell ref="OTZ3:OUE3"/>
    <mergeCell ref="OUF3:OUK3"/>
    <mergeCell ref="OUL3:OUQ3"/>
    <mergeCell ref="OUR3:OUW3"/>
    <mergeCell ref="OUX3:OVC3"/>
    <mergeCell ref="OVD3:OVI3"/>
    <mergeCell ref="OSP3:OSU3"/>
    <mergeCell ref="OSV3:OTA3"/>
    <mergeCell ref="OTB3:OTG3"/>
    <mergeCell ref="OTH3:OTM3"/>
    <mergeCell ref="OTN3:OTS3"/>
    <mergeCell ref="OTT3:OTY3"/>
    <mergeCell ref="ORF3:ORK3"/>
    <mergeCell ref="ORL3:ORQ3"/>
    <mergeCell ref="ORR3:ORW3"/>
    <mergeCell ref="ORX3:OSC3"/>
    <mergeCell ref="OSD3:OSI3"/>
    <mergeCell ref="OSJ3:OSO3"/>
    <mergeCell ref="OPV3:OQA3"/>
    <mergeCell ref="OQB3:OQG3"/>
    <mergeCell ref="OQH3:OQM3"/>
    <mergeCell ref="OQN3:OQS3"/>
    <mergeCell ref="OQT3:OQY3"/>
    <mergeCell ref="OQZ3:ORE3"/>
    <mergeCell ref="OOL3:OOQ3"/>
    <mergeCell ref="OOR3:OOW3"/>
    <mergeCell ref="OOX3:OPC3"/>
    <mergeCell ref="OPD3:OPI3"/>
    <mergeCell ref="OPJ3:OPO3"/>
    <mergeCell ref="OPP3:OPU3"/>
    <mergeCell ref="ONB3:ONG3"/>
    <mergeCell ref="ONH3:ONM3"/>
    <mergeCell ref="ONN3:ONS3"/>
    <mergeCell ref="ONT3:ONY3"/>
    <mergeCell ref="ONZ3:OOE3"/>
    <mergeCell ref="OOF3:OOK3"/>
    <mergeCell ref="OLR3:OLW3"/>
    <mergeCell ref="OLX3:OMC3"/>
    <mergeCell ref="OMD3:OMI3"/>
    <mergeCell ref="OMJ3:OMO3"/>
    <mergeCell ref="OMP3:OMU3"/>
    <mergeCell ref="OMV3:ONA3"/>
    <mergeCell ref="OKH3:OKM3"/>
    <mergeCell ref="OKN3:OKS3"/>
    <mergeCell ref="OKT3:OKY3"/>
    <mergeCell ref="OKZ3:OLE3"/>
    <mergeCell ref="OLF3:OLK3"/>
    <mergeCell ref="OLL3:OLQ3"/>
    <mergeCell ref="OIX3:OJC3"/>
    <mergeCell ref="OJD3:OJI3"/>
    <mergeCell ref="OJJ3:OJO3"/>
    <mergeCell ref="OJP3:OJU3"/>
    <mergeCell ref="OJV3:OKA3"/>
    <mergeCell ref="OKB3:OKG3"/>
    <mergeCell ref="OHN3:OHS3"/>
    <mergeCell ref="OHT3:OHY3"/>
    <mergeCell ref="OHZ3:OIE3"/>
    <mergeCell ref="OIF3:OIK3"/>
    <mergeCell ref="OIL3:OIQ3"/>
    <mergeCell ref="OIR3:OIW3"/>
    <mergeCell ref="OGD3:OGI3"/>
    <mergeCell ref="OGJ3:OGO3"/>
    <mergeCell ref="OGP3:OGU3"/>
    <mergeCell ref="OGV3:OHA3"/>
    <mergeCell ref="OHB3:OHG3"/>
    <mergeCell ref="OHH3:OHM3"/>
    <mergeCell ref="OET3:OEY3"/>
    <mergeCell ref="OEZ3:OFE3"/>
    <mergeCell ref="OFF3:OFK3"/>
    <mergeCell ref="OFL3:OFQ3"/>
    <mergeCell ref="OFR3:OFW3"/>
    <mergeCell ref="OFX3:OGC3"/>
    <mergeCell ref="ODJ3:ODO3"/>
    <mergeCell ref="ODP3:ODU3"/>
    <mergeCell ref="ODV3:OEA3"/>
    <mergeCell ref="OEB3:OEG3"/>
    <mergeCell ref="OEH3:OEM3"/>
    <mergeCell ref="OEN3:OES3"/>
    <mergeCell ref="OBZ3:OCE3"/>
    <mergeCell ref="OCF3:OCK3"/>
    <mergeCell ref="OCL3:OCQ3"/>
    <mergeCell ref="OCR3:OCW3"/>
    <mergeCell ref="OCX3:ODC3"/>
    <mergeCell ref="ODD3:ODI3"/>
    <mergeCell ref="OAP3:OAU3"/>
    <mergeCell ref="OAV3:OBA3"/>
    <mergeCell ref="OBB3:OBG3"/>
    <mergeCell ref="OBH3:OBM3"/>
    <mergeCell ref="OBN3:OBS3"/>
    <mergeCell ref="OBT3:OBY3"/>
    <mergeCell ref="NZF3:NZK3"/>
    <mergeCell ref="NZL3:NZQ3"/>
    <mergeCell ref="NZR3:NZW3"/>
    <mergeCell ref="NZX3:OAC3"/>
    <mergeCell ref="OAD3:OAI3"/>
    <mergeCell ref="OAJ3:OAO3"/>
    <mergeCell ref="NXV3:NYA3"/>
    <mergeCell ref="NYB3:NYG3"/>
    <mergeCell ref="NYH3:NYM3"/>
    <mergeCell ref="NYN3:NYS3"/>
    <mergeCell ref="NYT3:NYY3"/>
    <mergeCell ref="NYZ3:NZE3"/>
    <mergeCell ref="NWL3:NWQ3"/>
    <mergeCell ref="NWR3:NWW3"/>
    <mergeCell ref="NWX3:NXC3"/>
    <mergeCell ref="NXD3:NXI3"/>
    <mergeCell ref="NXJ3:NXO3"/>
    <mergeCell ref="NXP3:NXU3"/>
    <mergeCell ref="NVB3:NVG3"/>
    <mergeCell ref="NVH3:NVM3"/>
    <mergeCell ref="NVN3:NVS3"/>
    <mergeCell ref="NVT3:NVY3"/>
    <mergeCell ref="NVZ3:NWE3"/>
    <mergeCell ref="NWF3:NWK3"/>
    <mergeCell ref="NTR3:NTW3"/>
    <mergeCell ref="NTX3:NUC3"/>
    <mergeCell ref="NUD3:NUI3"/>
    <mergeCell ref="NUJ3:NUO3"/>
    <mergeCell ref="NUP3:NUU3"/>
    <mergeCell ref="NUV3:NVA3"/>
    <mergeCell ref="NSH3:NSM3"/>
    <mergeCell ref="NSN3:NSS3"/>
    <mergeCell ref="NST3:NSY3"/>
    <mergeCell ref="NSZ3:NTE3"/>
    <mergeCell ref="NTF3:NTK3"/>
    <mergeCell ref="NTL3:NTQ3"/>
    <mergeCell ref="NQX3:NRC3"/>
    <mergeCell ref="NRD3:NRI3"/>
    <mergeCell ref="NRJ3:NRO3"/>
    <mergeCell ref="NRP3:NRU3"/>
    <mergeCell ref="NRV3:NSA3"/>
    <mergeCell ref="NSB3:NSG3"/>
    <mergeCell ref="NPN3:NPS3"/>
    <mergeCell ref="NPT3:NPY3"/>
    <mergeCell ref="NPZ3:NQE3"/>
    <mergeCell ref="NQF3:NQK3"/>
    <mergeCell ref="NQL3:NQQ3"/>
    <mergeCell ref="NQR3:NQW3"/>
    <mergeCell ref="NOD3:NOI3"/>
    <mergeCell ref="NOJ3:NOO3"/>
    <mergeCell ref="NOP3:NOU3"/>
    <mergeCell ref="NOV3:NPA3"/>
    <mergeCell ref="NPB3:NPG3"/>
    <mergeCell ref="NPH3:NPM3"/>
    <mergeCell ref="NMT3:NMY3"/>
    <mergeCell ref="NMZ3:NNE3"/>
    <mergeCell ref="NNF3:NNK3"/>
    <mergeCell ref="NNL3:NNQ3"/>
    <mergeCell ref="NNR3:NNW3"/>
    <mergeCell ref="NNX3:NOC3"/>
    <mergeCell ref="NLJ3:NLO3"/>
    <mergeCell ref="NLP3:NLU3"/>
    <mergeCell ref="NLV3:NMA3"/>
    <mergeCell ref="NMB3:NMG3"/>
    <mergeCell ref="NMH3:NMM3"/>
    <mergeCell ref="NMN3:NMS3"/>
    <mergeCell ref="NJZ3:NKE3"/>
    <mergeCell ref="NKF3:NKK3"/>
    <mergeCell ref="NKL3:NKQ3"/>
    <mergeCell ref="NKR3:NKW3"/>
    <mergeCell ref="NKX3:NLC3"/>
    <mergeCell ref="NLD3:NLI3"/>
    <mergeCell ref="NIP3:NIU3"/>
    <mergeCell ref="NIV3:NJA3"/>
    <mergeCell ref="NJB3:NJG3"/>
    <mergeCell ref="NJH3:NJM3"/>
    <mergeCell ref="NJN3:NJS3"/>
    <mergeCell ref="NJT3:NJY3"/>
    <mergeCell ref="NHF3:NHK3"/>
    <mergeCell ref="NHL3:NHQ3"/>
    <mergeCell ref="NHR3:NHW3"/>
    <mergeCell ref="NHX3:NIC3"/>
    <mergeCell ref="NID3:NII3"/>
    <mergeCell ref="NIJ3:NIO3"/>
    <mergeCell ref="NFV3:NGA3"/>
    <mergeCell ref="NGB3:NGG3"/>
    <mergeCell ref="NGH3:NGM3"/>
    <mergeCell ref="NGN3:NGS3"/>
    <mergeCell ref="NGT3:NGY3"/>
    <mergeCell ref="NGZ3:NHE3"/>
    <mergeCell ref="NEL3:NEQ3"/>
    <mergeCell ref="NER3:NEW3"/>
    <mergeCell ref="NEX3:NFC3"/>
    <mergeCell ref="NFD3:NFI3"/>
    <mergeCell ref="NFJ3:NFO3"/>
    <mergeCell ref="NFP3:NFU3"/>
    <mergeCell ref="NDB3:NDG3"/>
    <mergeCell ref="NDH3:NDM3"/>
    <mergeCell ref="NDN3:NDS3"/>
    <mergeCell ref="NDT3:NDY3"/>
    <mergeCell ref="NDZ3:NEE3"/>
    <mergeCell ref="NEF3:NEK3"/>
    <mergeCell ref="NBR3:NBW3"/>
    <mergeCell ref="NBX3:NCC3"/>
    <mergeCell ref="NCD3:NCI3"/>
    <mergeCell ref="NCJ3:NCO3"/>
    <mergeCell ref="NCP3:NCU3"/>
    <mergeCell ref="NCV3:NDA3"/>
    <mergeCell ref="NAH3:NAM3"/>
    <mergeCell ref="NAN3:NAS3"/>
    <mergeCell ref="NAT3:NAY3"/>
    <mergeCell ref="NAZ3:NBE3"/>
    <mergeCell ref="NBF3:NBK3"/>
    <mergeCell ref="NBL3:NBQ3"/>
    <mergeCell ref="MYX3:MZC3"/>
    <mergeCell ref="MZD3:MZI3"/>
    <mergeCell ref="MZJ3:MZO3"/>
    <mergeCell ref="MZP3:MZU3"/>
    <mergeCell ref="MZV3:NAA3"/>
    <mergeCell ref="NAB3:NAG3"/>
    <mergeCell ref="MXN3:MXS3"/>
    <mergeCell ref="MXT3:MXY3"/>
    <mergeCell ref="MXZ3:MYE3"/>
    <mergeCell ref="MYF3:MYK3"/>
    <mergeCell ref="MYL3:MYQ3"/>
    <mergeCell ref="MYR3:MYW3"/>
    <mergeCell ref="MWD3:MWI3"/>
    <mergeCell ref="MWJ3:MWO3"/>
    <mergeCell ref="MWP3:MWU3"/>
    <mergeCell ref="MWV3:MXA3"/>
    <mergeCell ref="MXB3:MXG3"/>
    <mergeCell ref="MXH3:MXM3"/>
    <mergeCell ref="MUT3:MUY3"/>
    <mergeCell ref="MUZ3:MVE3"/>
    <mergeCell ref="MVF3:MVK3"/>
    <mergeCell ref="MVL3:MVQ3"/>
    <mergeCell ref="MVR3:MVW3"/>
    <mergeCell ref="MVX3:MWC3"/>
    <mergeCell ref="MTJ3:MTO3"/>
    <mergeCell ref="MTP3:MTU3"/>
    <mergeCell ref="MTV3:MUA3"/>
    <mergeCell ref="MUB3:MUG3"/>
    <mergeCell ref="MUH3:MUM3"/>
    <mergeCell ref="MUN3:MUS3"/>
    <mergeCell ref="MRZ3:MSE3"/>
    <mergeCell ref="MSF3:MSK3"/>
    <mergeCell ref="MSL3:MSQ3"/>
    <mergeCell ref="MSR3:MSW3"/>
    <mergeCell ref="MSX3:MTC3"/>
    <mergeCell ref="MTD3:MTI3"/>
    <mergeCell ref="MQP3:MQU3"/>
    <mergeCell ref="MQV3:MRA3"/>
    <mergeCell ref="MRB3:MRG3"/>
    <mergeCell ref="MRH3:MRM3"/>
    <mergeCell ref="MRN3:MRS3"/>
    <mergeCell ref="MRT3:MRY3"/>
    <mergeCell ref="MPF3:MPK3"/>
    <mergeCell ref="MPL3:MPQ3"/>
    <mergeCell ref="MPR3:MPW3"/>
    <mergeCell ref="MPX3:MQC3"/>
    <mergeCell ref="MQD3:MQI3"/>
    <mergeCell ref="MQJ3:MQO3"/>
    <mergeCell ref="MNV3:MOA3"/>
    <mergeCell ref="MOB3:MOG3"/>
    <mergeCell ref="MOH3:MOM3"/>
    <mergeCell ref="MON3:MOS3"/>
    <mergeCell ref="MOT3:MOY3"/>
    <mergeCell ref="MOZ3:MPE3"/>
    <mergeCell ref="MML3:MMQ3"/>
    <mergeCell ref="MMR3:MMW3"/>
    <mergeCell ref="MMX3:MNC3"/>
    <mergeCell ref="MND3:MNI3"/>
    <mergeCell ref="MNJ3:MNO3"/>
    <mergeCell ref="MNP3:MNU3"/>
    <mergeCell ref="MLB3:MLG3"/>
    <mergeCell ref="MLH3:MLM3"/>
    <mergeCell ref="MLN3:MLS3"/>
    <mergeCell ref="MLT3:MLY3"/>
    <mergeCell ref="MLZ3:MME3"/>
    <mergeCell ref="MMF3:MMK3"/>
    <mergeCell ref="MJR3:MJW3"/>
    <mergeCell ref="MJX3:MKC3"/>
    <mergeCell ref="MKD3:MKI3"/>
    <mergeCell ref="MKJ3:MKO3"/>
    <mergeCell ref="MKP3:MKU3"/>
    <mergeCell ref="MKV3:MLA3"/>
    <mergeCell ref="MIH3:MIM3"/>
    <mergeCell ref="MIN3:MIS3"/>
    <mergeCell ref="MIT3:MIY3"/>
    <mergeCell ref="MIZ3:MJE3"/>
    <mergeCell ref="MJF3:MJK3"/>
    <mergeCell ref="MJL3:MJQ3"/>
    <mergeCell ref="MGX3:MHC3"/>
    <mergeCell ref="MHD3:MHI3"/>
    <mergeCell ref="MHJ3:MHO3"/>
    <mergeCell ref="MHP3:MHU3"/>
    <mergeCell ref="MHV3:MIA3"/>
    <mergeCell ref="MIB3:MIG3"/>
    <mergeCell ref="MFN3:MFS3"/>
    <mergeCell ref="MFT3:MFY3"/>
    <mergeCell ref="MFZ3:MGE3"/>
    <mergeCell ref="MGF3:MGK3"/>
    <mergeCell ref="MGL3:MGQ3"/>
    <mergeCell ref="MGR3:MGW3"/>
    <mergeCell ref="MED3:MEI3"/>
    <mergeCell ref="MEJ3:MEO3"/>
    <mergeCell ref="MEP3:MEU3"/>
    <mergeCell ref="MEV3:MFA3"/>
    <mergeCell ref="MFB3:MFG3"/>
    <mergeCell ref="MFH3:MFM3"/>
    <mergeCell ref="MCT3:MCY3"/>
    <mergeCell ref="MCZ3:MDE3"/>
    <mergeCell ref="MDF3:MDK3"/>
    <mergeCell ref="MDL3:MDQ3"/>
    <mergeCell ref="MDR3:MDW3"/>
    <mergeCell ref="MDX3:MEC3"/>
    <mergeCell ref="MBJ3:MBO3"/>
    <mergeCell ref="MBP3:MBU3"/>
    <mergeCell ref="MBV3:MCA3"/>
    <mergeCell ref="MCB3:MCG3"/>
    <mergeCell ref="MCH3:MCM3"/>
    <mergeCell ref="MCN3:MCS3"/>
    <mergeCell ref="LZZ3:MAE3"/>
    <mergeCell ref="MAF3:MAK3"/>
    <mergeCell ref="MAL3:MAQ3"/>
    <mergeCell ref="MAR3:MAW3"/>
    <mergeCell ref="MAX3:MBC3"/>
    <mergeCell ref="MBD3:MBI3"/>
    <mergeCell ref="LYP3:LYU3"/>
    <mergeCell ref="LYV3:LZA3"/>
    <mergeCell ref="LZB3:LZG3"/>
    <mergeCell ref="LZH3:LZM3"/>
    <mergeCell ref="LZN3:LZS3"/>
    <mergeCell ref="LZT3:LZY3"/>
    <mergeCell ref="LXF3:LXK3"/>
    <mergeCell ref="LXL3:LXQ3"/>
    <mergeCell ref="LXR3:LXW3"/>
    <mergeCell ref="LXX3:LYC3"/>
    <mergeCell ref="LYD3:LYI3"/>
    <mergeCell ref="LYJ3:LYO3"/>
    <mergeCell ref="LVV3:LWA3"/>
    <mergeCell ref="LWB3:LWG3"/>
    <mergeCell ref="LWH3:LWM3"/>
    <mergeCell ref="LWN3:LWS3"/>
    <mergeCell ref="LWT3:LWY3"/>
    <mergeCell ref="LWZ3:LXE3"/>
    <mergeCell ref="LUL3:LUQ3"/>
    <mergeCell ref="LUR3:LUW3"/>
    <mergeCell ref="LUX3:LVC3"/>
    <mergeCell ref="LVD3:LVI3"/>
    <mergeCell ref="LVJ3:LVO3"/>
    <mergeCell ref="LVP3:LVU3"/>
    <mergeCell ref="LTB3:LTG3"/>
    <mergeCell ref="LTH3:LTM3"/>
    <mergeCell ref="LTN3:LTS3"/>
    <mergeCell ref="LTT3:LTY3"/>
    <mergeCell ref="LTZ3:LUE3"/>
    <mergeCell ref="LUF3:LUK3"/>
    <mergeCell ref="LRR3:LRW3"/>
    <mergeCell ref="LRX3:LSC3"/>
    <mergeCell ref="LSD3:LSI3"/>
    <mergeCell ref="LSJ3:LSO3"/>
    <mergeCell ref="LSP3:LSU3"/>
    <mergeCell ref="LSV3:LTA3"/>
    <mergeCell ref="LQH3:LQM3"/>
    <mergeCell ref="LQN3:LQS3"/>
    <mergeCell ref="LQT3:LQY3"/>
    <mergeCell ref="LQZ3:LRE3"/>
    <mergeCell ref="LRF3:LRK3"/>
    <mergeCell ref="LRL3:LRQ3"/>
    <mergeCell ref="LOX3:LPC3"/>
    <mergeCell ref="LPD3:LPI3"/>
    <mergeCell ref="LPJ3:LPO3"/>
    <mergeCell ref="LPP3:LPU3"/>
    <mergeCell ref="LPV3:LQA3"/>
    <mergeCell ref="LQB3:LQG3"/>
    <mergeCell ref="LNN3:LNS3"/>
    <mergeCell ref="LNT3:LNY3"/>
    <mergeCell ref="LNZ3:LOE3"/>
    <mergeCell ref="LOF3:LOK3"/>
    <mergeCell ref="LOL3:LOQ3"/>
    <mergeCell ref="LOR3:LOW3"/>
    <mergeCell ref="LMD3:LMI3"/>
    <mergeCell ref="LMJ3:LMO3"/>
    <mergeCell ref="LMP3:LMU3"/>
    <mergeCell ref="LMV3:LNA3"/>
    <mergeCell ref="LNB3:LNG3"/>
    <mergeCell ref="LNH3:LNM3"/>
    <mergeCell ref="LKT3:LKY3"/>
    <mergeCell ref="LKZ3:LLE3"/>
    <mergeCell ref="LLF3:LLK3"/>
    <mergeCell ref="LLL3:LLQ3"/>
    <mergeCell ref="LLR3:LLW3"/>
    <mergeCell ref="LLX3:LMC3"/>
    <mergeCell ref="LJJ3:LJO3"/>
    <mergeCell ref="LJP3:LJU3"/>
    <mergeCell ref="LJV3:LKA3"/>
    <mergeCell ref="LKB3:LKG3"/>
    <mergeCell ref="LKH3:LKM3"/>
    <mergeCell ref="LKN3:LKS3"/>
    <mergeCell ref="LHZ3:LIE3"/>
    <mergeCell ref="LIF3:LIK3"/>
    <mergeCell ref="LIL3:LIQ3"/>
    <mergeCell ref="LIR3:LIW3"/>
    <mergeCell ref="LIX3:LJC3"/>
    <mergeCell ref="LJD3:LJI3"/>
    <mergeCell ref="LGP3:LGU3"/>
    <mergeCell ref="LGV3:LHA3"/>
    <mergeCell ref="LHB3:LHG3"/>
    <mergeCell ref="LHH3:LHM3"/>
    <mergeCell ref="LHN3:LHS3"/>
    <mergeCell ref="LHT3:LHY3"/>
    <mergeCell ref="LFF3:LFK3"/>
    <mergeCell ref="LFL3:LFQ3"/>
    <mergeCell ref="LFR3:LFW3"/>
    <mergeCell ref="LFX3:LGC3"/>
    <mergeCell ref="LGD3:LGI3"/>
    <mergeCell ref="LGJ3:LGO3"/>
    <mergeCell ref="LDV3:LEA3"/>
    <mergeCell ref="LEB3:LEG3"/>
    <mergeCell ref="LEH3:LEM3"/>
    <mergeCell ref="LEN3:LES3"/>
    <mergeCell ref="LET3:LEY3"/>
    <mergeCell ref="LEZ3:LFE3"/>
    <mergeCell ref="LCL3:LCQ3"/>
    <mergeCell ref="LCR3:LCW3"/>
    <mergeCell ref="LCX3:LDC3"/>
    <mergeCell ref="LDD3:LDI3"/>
    <mergeCell ref="LDJ3:LDO3"/>
    <mergeCell ref="LDP3:LDU3"/>
    <mergeCell ref="LBB3:LBG3"/>
    <mergeCell ref="LBH3:LBM3"/>
    <mergeCell ref="LBN3:LBS3"/>
    <mergeCell ref="LBT3:LBY3"/>
    <mergeCell ref="LBZ3:LCE3"/>
    <mergeCell ref="LCF3:LCK3"/>
    <mergeCell ref="KZR3:KZW3"/>
    <mergeCell ref="KZX3:LAC3"/>
    <mergeCell ref="LAD3:LAI3"/>
    <mergeCell ref="LAJ3:LAO3"/>
    <mergeCell ref="LAP3:LAU3"/>
    <mergeCell ref="LAV3:LBA3"/>
    <mergeCell ref="KYH3:KYM3"/>
    <mergeCell ref="KYN3:KYS3"/>
    <mergeCell ref="KYT3:KYY3"/>
    <mergeCell ref="KYZ3:KZE3"/>
    <mergeCell ref="KZF3:KZK3"/>
    <mergeCell ref="KZL3:KZQ3"/>
    <mergeCell ref="KWX3:KXC3"/>
    <mergeCell ref="KXD3:KXI3"/>
    <mergeCell ref="KXJ3:KXO3"/>
    <mergeCell ref="KXP3:KXU3"/>
    <mergeCell ref="KXV3:KYA3"/>
    <mergeCell ref="KYB3:KYG3"/>
    <mergeCell ref="KVN3:KVS3"/>
    <mergeCell ref="KVT3:KVY3"/>
    <mergeCell ref="KVZ3:KWE3"/>
    <mergeCell ref="KWF3:KWK3"/>
    <mergeCell ref="KWL3:KWQ3"/>
    <mergeCell ref="KWR3:KWW3"/>
    <mergeCell ref="KUD3:KUI3"/>
    <mergeCell ref="KUJ3:KUO3"/>
    <mergeCell ref="KUP3:KUU3"/>
    <mergeCell ref="KUV3:KVA3"/>
    <mergeCell ref="KVB3:KVG3"/>
    <mergeCell ref="KVH3:KVM3"/>
    <mergeCell ref="KST3:KSY3"/>
    <mergeCell ref="KSZ3:KTE3"/>
    <mergeCell ref="KTF3:KTK3"/>
    <mergeCell ref="KTL3:KTQ3"/>
    <mergeCell ref="KTR3:KTW3"/>
    <mergeCell ref="KTX3:KUC3"/>
    <mergeCell ref="KRJ3:KRO3"/>
    <mergeCell ref="KRP3:KRU3"/>
    <mergeCell ref="KRV3:KSA3"/>
    <mergeCell ref="KSB3:KSG3"/>
    <mergeCell ref="KSH3:KSM3"/>
    <mergeCell ref="KSN3:KSS3"/>
    <mergeCell ref="KPZ3:KQE3"/>
    <mergeCell ref="KQF3:KQK3"/>
    <mergeCell ref="KQL3:KQQ3"/>
    <mergeCell ref="KQR3:KQW3"/>
    <mergeCell ref="KQX3:KRC3"/>
    <mergeCell ref="KRD3:KRI3"/>
    <mergeCell ref="KOP3:KOU3"/>
    <mergeCell ref="KOV3:KPA3"/>
    <mergeCell ref="KPB3:KPG3"/>
    <mergeCell ref="KPH3:KPM3"/>
    <mergeCell ref="KPN3:KPS3"/>
    <mergeCell ref="KPT3:KPY3"/>
    <mergeCell ref="KNF3:KNK3"/>
    <mergeCell ref="KNL3:KNQ3"/>
    <mergeCell ref="KNR3:KNW3"/>
    <mergeCell ref="KNX3:KOC3"/>
    <mergeCell ref="KOD3:KOI3"/>
    <mergeCell ref="KOJ3:KOO3"/>
    <mergeCell ref="KLV3:KMA3"/>
    <mergeCell ref="KMB3:KMG3"/>
    <mergeCell ref="KMH3:KMM3"/>
    <mergeCell ref="KMN3:KMS3"/>
    <mergeCell ref="KMT3:KMY3"/>
    <mergeCell ref="KMZ3:KNE3"/>
    <mergeCell ref="KKL3:KKQ3"/>
    <mergeCell ref="KKR3:KKW3"/>
    <mergeCell ref="KKX3:KLC3"/>
    <mergeCell ref="KLD3:KLI3"/>
    <mergeCell ref="KLJ3:KLO3"/>
    <mergeCell ref="KLP3:KLU3"/>
    <mergeCell ref="KJB3:KJG3"/>
    <mergeCell ref="KJH3:KJM3"/>
    <mergeCell ref="KJN3:KJS3"/>
    <mergeCell ref="KJT3:KJY3"/>
    <mergeCell ref="KJZ3:KKE3"/>
    <mergeCell ref="KKF3:KKK3"/>
    <mergeCell ref="KHR3:KHW3"/>
    <mergeCell ref="KHX3:KIC3"/>
    <mergeCell ref="KID3:KII3"/>
    <mergeCell ref="KIJ3:KIO3"/>
    <mergeCell ref="KIP3:KIU3"/>
    <mergeCell ref="KIV3:KJA3"/>
    <mergeCell ref="KGH3:KGM3"/>
    <mergeCell ref="KGN3:KGS3"/>
    <mergeCell ref="KGT3:KGY3"/>
    <mergeCell ref="KGZ3:KHE3"/>
    <mergeCell ref="KHF3:KHK3"/>
    <mergeCell ref="KHL3:KHQ3"/>
    <mergeCell ref="KEX3:KFC3"/>
    <mergeCell ref="KFD3:KFI3"/>
    <mergeCell ref="KFJ3:KFO3"/>
    <mergeCell ref="KFP3:KFU3"/>
    <mergeCell ref="KFV3:KGA3"/>
    <mergeCell ref="KGB3:KGG3"/>
    <mergeCell ref="KDN3:KDS3"/>
    <mergeCell ref="KDT3:KDY3"/>
    <mergeCell ref="KDZ3:KEE3"/>
    <mergeCell ref="KEF3:KEK3"/>
    <mergeCell ref="KEL3:KEQ3"/>
    <mergeCell ref="KER3:KEW3"/>
    <mergeCell ref="KCD3:KCI3"/>
    <mergeCell ref="KCJ3:KCO3"/>
    <mergeCell ref="KCP3:KCU3"/>
    <mergeCell ref="KCV3:KDA3"/>
    <mergeCell ref="KDB3:KDG3"/>
    <mergeCell ref="KDH3:KDM3"/>
    <mergeCell ref="KAT3:KAY3"/>
    <mergeCell ref="KAZ3:KBE3"/>
    <mergeCell ref="KBF3:KBK3"/>
    <mergeCell ref="KBL3:KBQ3"/>
    <mergeCell ref="KBR3:KBW3"/>
    <mergeCell ref="KBX3:KCC3"/>
    <mergeCell ref="JZJ3:JZO3"/>
    <mergeCell ref="JZP3:JZU3"/>
    <mergeCell ref="JZV3:KAA3"/>
    <mergeCell ref="KAB3:KAG3"/>
    <mergeCell ref="KAH3:KAM3"/>
    <mergeCell ref="KAN3:KAS3"/>
    <mergeCell ref="JXZ3:JYE3"/>
    <mergeCell ref="JYF3:JYK3"/>
    <mergeCell ref="JYL3:JYQ3"/>
    <mergeCell ref="JYR3:JYW3"/>
    <mergeCell ref="JYX3:JZC3"/>
    <mergeCell ref="JZD3:JZI3"/>
    <mergeCell ref="JWP3:JWU3"/>
    <mergeCell ref="JWV3:JXA3"/>
    <mergeCell ref="JXB3:JXG3"/>
    <mergeCell ref="JXH3:JXM3"/>
    <mergeCell ref="JXN3:JXS3"/>
    <mergeCell ref="JXT3:JXY3"/>
    <mergeCell ref="JVF3:JVK3"/>
    <mergeCell ref="JVL3:JVQ3"/>
    <mergeCell ref="JVR3:JVW3"/>
    <mergeCell ref="JVX3:JWC3"/>
    <mergeCell ref="JWD3:JWI3"/>
    <mergeCell ref="JWJ3:JWO3"/>
    <mergeCell ref="JTV3:JUA3"/>
    <mergeCell ref="JUB3:JUG3"/>
    <mergeCell ref="JUH3:JUM3"/>
    <mergeCell ref="JUN3:JUS3"/>
    <mergeCell ref="JUT3:JUY3"/>
    <mergeCell ref="JUZ3:JVE3"/>
    <mergeCell ref="JSL3:JSQ3"/>
    <mergeCell ref="JSR3:JSW3"/>
    <mergeCell ref="JSX3:JTC3"/>
    <mergeCell ref="JTD3:JTI3"/>
    <mergeCell ref="JTJ3:JTO3"/>
    <mergeCell ref="JTP3:JTU3"/>
    <mergeCell ref="JRB3:JRG3"/>
    <mergeCell ref="JRH3:JRM3"/>
    <mergeCell ref="JRN3:JRS3"/>
    <mergeCell ref="JRT3:JRY3"/>
    <mergeCell ref="JRZ3:JSE3"/>
    <mergeCell ref="JSF3:JSK3"/>
    <mergeCell ref="JPR3:JPW3"/>
    <mergeCell ref="JPX3:JQC3"/>
    <mergeCell ref="JQD3:JQI3"/>
    <mergeCell ref="JQJ3:JQO3"/>
    <mergeCell ref="JQP3:JQU3"/>
    <mergeCell ref="JQV3:JRA3"/>
    <mergeCell ref="JOH3:JOM3"/>
    <mergeCell ref="JON3:JOS3"/>
    <mergeCell ref="JOT3:JOY3"/>
    <mergeCell ref="JOZ3:JPE3"/>
    <mergeCell ref="JPF3:JPK3"/>
    <mergeCell ref="JPL3:JPQ3"/>
    <mergeCell ref="JMX3:JNC3"/>
    <mergeCell ref="JND3:JNI3"/>
    <mergeCell ref="JNJ3:JNO3"/>
    <mergeCell ref="JNP3:JNU3"/>
    <mergeCell ref="JNV3:JOA3"/>
    <mergeCell ref="JOB3:JOG3"/>
    <mergeCell ref="JLN3:JLS3"/>
    <mergeCell ref="JLT3:JLY3"/>
    <mergeCell ref="JLZ3:JME3"/>
    <mergeCell ref="JMF3:JMK3"/>
    <mergeCell ref="JML3:JMQ3"/>
    <mergeCell ref="JMR3:JMW3"/>
    <mergeCell ref="JKD3:JKI3"/>
    <mergeCell ref="JKJ3:JKO3"/>
    <mergeCell ref="JKP3:JKU3"/>
    <mergeCell ref="JKV3:JLA3"/>
    <mergeCell ref="JLB3:JLG3"/>
    <mergeCell ref="JLH3:JLM3"/>
    <mergeCell ref="JIT3:JIY3"/>
    <mergeCell ref="JIZ3:JJE3"/>
    <mergeCell ref="JJF3:JJK3"/>
    <mergeCell ref="JJL3:JJQ3"/>
    <mergeCell ref="JJR3:JJW3"/>
    <mergeCell ref="JJX3:JKC3"/>
    <mergeCell ref="JHJ3:JHO3"/>
    <mergeCell ref="JHP3:JHU3"/>
    <mergeCell ref="JHV3:JIA3"/>
    <mergeCell ref="JIB3:JIG3"/>
    <mergeCell ref="JIH3:JIM3"/>
    <mergeCell ref="JIN3:JIS3"/>
    <mergeCell ref="JFZ3:JGE3"/>
    <mergeCell ref="JGF3:JGK3"/>
    <mergeCell ref="JGL3:JGQ3"/>
    <mergeCell ref="JGR3:JGW3"/>
    <mergeCell ref="JGX3:JHC3"/>
    <mergeCell ref="JHD3:JHI3"/>
    <mergeCell ref="JEP3:JEU3"/>
    <mergeCell ref="JEV3:JFA3"/>
    <mergeCell ref="JFB3:JFG3"/>
    <mergeCell ref="JFH3:JFM3"/>
    <mergeCell ref="JFN3:JFS3"/>
    <mergeCell ref="JFT3:JFY3"/>
    <mergeCell ref="JDF3:JDK3"/>
    <mergeCell ref="JDL3:JDQ3"/>
    <mergeCell ref="JDR3:JDW3"/>
    <mergeCell ref="JDX3:JEC3"/>
    <mergeCell ref="JED3:JEI3"/>
    <mergeCell ref="JEJ3:JEO3"/>
    <mergeCell ref="JBV3:JCA3"/>
    <mergeCell ref="JCB3:JCG3"/>
    <mergeCell ref="JCH3:JCM3"/>
    <mergeCell ref="JCN3:JCS3"/>
    <mergeCell ref="JCT3:JCY3"/>
    <mergeCell ref="JCZ3:JDE3"/>
    <mergeCell ref="JAL3:JAQ3"/>
    <mergeCell ref="JAR3:JAW3"/>
    <mergeCell ref="JAX3:JBC3"/>
    <mergeCell ref="JBD3:JBI3"/>
    <mergeCell ref="JBJ3:JBO3"/>
    <mergeCell ref="JBP3:JBU3"/>
    <mergeCell ref="IZB3:IZG3"/>
    <mergeCell ref="IZH3:IZM3"/>
    <mergeCell ref="IZN3:IZS3"/>
    <mergeCell ref="IZT3:IZY3"/>
    <mergeCell ref="IZZ3:JAE3"/>
    <mergeCell ref="JAF3:JAK3"/>
    <mergeCell ref="IXR3:IXW3"/>
    <mergeCell ref="IXX3:IYC3"/>
    <mergeCell ref="IYD3:IYI3"/>
    <mergeCell ref="IYJ3:IYO3"/>
    <mergeCell ref="IYP3:IYU3"/>
    <mergeCell ref="IYV3:IZA3"/>
    <mergeCell ref="IWH3:IWM3"/>
    <mergeCell ref="IWN3:IWS3"/>
    <mergeCell ref="IWT3:IWY3"/>
    <mergeCell ref="IWZ3:IXE3"/>
    <mergeCell ref="IXF3:IXK3"/>
    <mergeCell ref="IXL3:IXQ3"/>
    <mergeCell ref="IUX3:IVC3"/>
    <mergeCell ref="IVD3:IVI3"/>
    <mergeCell ref="IVJ3:IVO3"/>
    <mergeCell ref="IVP3:IVU3"/>
    <mergeCell ref="IVV3:IWA3"/>
    <mergeCell ref="IWB3:IWG3"/>
    <mergeCell ref="ITN3:ITS3"/>
    <mergeCell ref="ITT3:ITY3"/>
    <mergeCell ref="ITZ3:IUE3"/>
    <mergeCell ref="IUF3:IUK3"/>
    <mergeCell ref="IUL3:IUQ3"/>
    <mergeCell ref="IUR3:IUW3"/>
    <mergeCell ref="ISD3:ISI3"/>
    <mergeCell ref="ISJ3:ISO3"/>
    <mergeCell ref="ISP3:ISU3"/>
    <mergeCell ref="ISV3:ITA3"/>
    <mergeCell ref="ITB3:ITG3"/>
    <mergeCell ref="ITH3:ITM3"/>
    <mergeCell ref="IQT3:IQY3"/>
    <mergeCell ref="IQZ3:IRE3"/>
    <mergeCell ref="IRF3:IRK3"/>
    <mergeCell ref="IRL3:IRQ3"/>
    <mergeCell ref="IRR3:IRW3"/>
    <mergeCell ref="IRX3:ISC3"/>
    <mergeCell ref="IPJ3:IPO3"/>
    <mergeCell ref="IPP3:IPU3"/>
    <mergeCell ref="IPV3:IQA3"/>
    <mergeCell ref="IQB3:IQG3"/>
    <mergeCell ref="IQH3:IQM3"/>
    <mergeCell ref="IQN3:IQS3"/>
    <mergeCell ref="INZ3:IOE3"/>
    <mergeCell ref="IOF3:IOK3"/>
    <mergeCell ref="IOL3:IOQ3"/>
    <mergeCell ref="IOR3:IOW3"/>
    <mergeCell ref="IOX3:IPC3"/>
    <mergeCell ref="IPD3:IPI3"/>
    <mergeCell ref="IMP3:IMU3"/>
    <mergeCell ref="IMV3:INA3"/>
    <mergeCell ref="INB3:ING3"/>
    <mergeCell ref="INH3:INM3"/>
    <mergeCell ref="INN3:INS3"/>
    <mergeCell ref="INT3:INY3"/>
    <mergeCell ref="ILF3:ILK3"/>
    <mergeCell ref="ILL3:ILQ3"/>
    <mergeCell ref="ILR3:ILW3"/>
    <mergeCell ref="ILX3:IMC3"/>
    <mergeCell ref="IMD3:IMI3"/>
    <mergeCell ref="IMJ3:IMO3"/>
    <mergeCell ref="IJV3:IKA3"/>
    <mergeCell ref="IKB3:IKG3"/>
    <mergeCell ref="IKH3:IKM3"/>
    <mergeCell ref="IKN3:IKS3"/>
    <mergeCell ref="IKT3:IKY3"/>
    <mergeCell ref="IKZ3:ILE3"/>
    <mergeCell ref="IIL3:IIQ3"/>
    <mergeCell ref="IIR3:IIW3"/>
    <mergeCell ref="IIX3:IJC3"/>
    <mergeCell ref="IJD3:IJI3"/>
    <mergeCell ref="IJJ3:IJO3"/>
    <mergeCell ref="IJP3:IJU3"/>
    <mergeCell ref="IHB3:IHG3"/>
    <mergeCell ref="IHH3:IHM3"/>
    <mergeCell ref="IHN3:IHS3"/>
    <mergeCell ref="IHT3:IHY3"/>
    <mergeCell ref="IHZ3:IIE3"/>
    <mergeCell ref="IIF3:IIK3"/>
    <mergeCell ref="IFR3:IFW3"/>
    <mergeCell ref="IFX3:IGC3"/>
    <mergeCell ref="IGD3:IGI3"/>
    <mergeCell ref="IGJ3:IGO3"/>
    <mergeCell ref="IGP3:IGU3"/>
    <mergeCell ref="IGV3:IHA3"/>
    <mergeCell ref="IEH3:IEM3"/>
    <mergeCell ref="IEN3:IES3"/>
    <mergeCell ref="IET3:IEY3"/>
    <mergeCell ref="IEZ3:IFE3"/>
    <mergeCell ref="IFF3:IFK3"/>
    <mergeCell ref="IFL3:IFQ3"/>
    <mergeCell ref="ICX3:IDC3"/>
    <mergeCell ref="IDD3:IDI3"/>
    <mergeCell ref="IDJ3:IDO3"/>
    <mergeCell ref="IDP3:IDU3"/>
    <mergeCell ref="IDV3:IEA3"/>
    <mergeCell ref="IEB3:IEG3"/>
    <mergeCell ref="IBN3:IBS3"/>
    <mergeCell ref="IBT3:IBY3"/>
    <mergeCell ref="IBZ3:ICE3"/>
    <mergeCell ref="ICF3:ICK3"/>
    <mergeCell ref="ICL3:ICQ3"/>
    <mergeCell ref="ICR3:ICW3"/>
    <mergeCell ref="IAD3:IAI3"/>
    <mergeCell ref="IAJ3:IAO3"/>
    <mergeCell ref="IAP3:IAU3"/>
    <mergeCell ref="IAV3:IBA3"/>
    <mergeCell ref="IBB3:IBG3"/>
    <mergeCell ref="IBH3:IBM3"/>
    <mergeCell ref="HYT3:HYY3"/>
    <mergeCell ref="HYZ3:HZE3"/>
    <mergeCell ref="HZF3:HZK3"/>
    <mergeCell ref="HZL3:HZQ3"/>
    <mergeCell ref="HZR3:HZW3"/>
    <mergeCell ref="HZX3:IAC3"/>
    <mergeCell ref="HXJ3:HXO3"/>
    <mergeCell ref="HXP3:HXU3"/>
    <mergeCell ref="HXV3:HYA3"/>
    <mergeCell ref="HYB3:HYG3"/>
    <mergeCell ref="HYH3:HYM3"/>
    <mergeCell ref="HYN3:HYS3"/>
    <mergeCell ref="HVZ3:HWE3"/>
    <mergeCell ref="HWF3:HWK3"/>
    <mergeCell ref="HWL3:HWQ3"/>
    <mergeCell ref="HWR3:HWW3"/>
    <mergeCell ref="HWX3:HXC3"/>
    <mergeCell ref="HXD3:HXI3"/>
    <mergeCell ref="HUP3:HUU3"/>
    <mergeCell ref="HUV3:HVA3"/>
    <mergeCell ref="HVB3:HVG3"/>
    <mergeCell ref="HVH3:HVM3"/>
    <mergeCell ref="HVN3:HVS3"/>
    <mergeCell ref="HVT3:HVY3"/>
    <mergeCell ref="HTF3:HTK3"/>
    <mergeCell ref="HTL3:HTQ3"/>
    <mergeCell ref="HTR3:HTW3"/>
    <mergeCell ref="HTX3:HUC3"/>
    <mergeCell ref="HUD3:HUI3"/>
    <mergeCell ref="HUJ3:HUO3"/>
    <mergeCell ref="HRV3:HSA3"/>
    <mergeCell ref="HSB3:HSG3"/>
    <mergeCell ref="HSH3:HSM3"/>
    <mergeCell ref="HSN3:HSS3"/>
    <mergeCell ref="HST3:HSY3"/>
    <mergeCell ref="HSZ3:HTE3"/>
    <mergeCell ref="HQL3:HQQ3"/>
    <mergeCell ref="HQR3:HQW3"/>
    <mergeCell ref="HQX3:HRC3"/>
    <mergeCell ref="HRD3:HRI3"/>
    <mergeCell ref="HRJ3:HRO3"/>
    <mergeCell ref="HRP3:HRU3"/>
    <mergeCell ref="HPB3:HPG3"/>
    <mergeCell ref="HPH3:HPM3"/>
    <mergeCell ref="HPN3:HPS3"/>
    <mergeCell ref="HPT3:HPY3"/>
    <mergeCell ref="HPZ3:HQE3"/>
    <mergeCell ref="HQF3:HQK3"/>
    <mergeCell ref="HNR3:HNW3"/>
    <mergeCell ref="HNX3:HOC3"/>
    <mergeCell ref="HOD3:HOI3"/>
    <mergeCell ref="HOJ3:HOO3"/>
    <mergeCell ref="HOP3:HOU3"/>
    <mergeCell ref="HOV3:HPA3"/>
    <mergeCell ref="HMH3:HMM3"/>
    <mergeCell ref="HMN3:HMS3"/>
    <mergeCell ref="HMT3:HMY3"/>
    <mergeCell ref="HMZ3:HNE3"/>
    <mergeCell ref="HNF3:HNK3"/>
    <mergeCell ref="HNL3:HNQ3"/>
    <mergeCell ref="HKX3:HLC3"/>
    <mergeCell ref="HLD3:HLI3"/>
    <mergeCell ref="HLJ3:HLO3"/>
    <mergeCell ref="HLP3:HLU3"/>
    <mergeCell ref="HLV3:HMA3"/>
    <mergeCell ref="HMB3:HMG3"/>
    <mergeCell ref="HJN3:HJS3"/>
    <mergeCell ref="HJT3:HJY3"/>
    <mergeCell ref="HJZ3:HKE3"/>
    <mergeCell ref="HKF3:HKK3"/>
    <mergeCell ref="HKL3:HKQ3"/>
    <mergeCell ref="HKR3:HKW3"/>
    <mergeCell ref="HID3:HII3"/>
    <mergeCell ref="HIJ3:HIO3"/>
    <mergeCell ref="HIP3:HIU3"/>
    <mergeCell ref="HIV3:HJA3"/>
    <mergeCell ref="HJB3:HJG3"/>
    <mergeCell ref="HJH3:HJM3"/>
    <mergeCell ref="HGT3:HGY3"/>
    <mergeCell ref="HGZ3:HHE3"/>
    <mergeCell ref="HHF3:HHK3"/>
    <mergeCell ref="HHL3:HHQ3"/>
    <mergeCell ref="HHR3:HHW3"/>
    <mergeCell ref="HHX3:HIC3"/>
    <mergeCell ref="HFJ3:HFO3"/>
    <mergeCell ref="HFP3:HFU3"/>
    <mergeCell ref="HFV3:HGA3"/>
    <mergeCell ref="HGB3:HGG3"/>
    <mergeCell ref="HGH3:HGM3"/>
    <mergeCell ref="HGN3:HGS3"/>
    <mergeCell ref="HDZ3:HEE3"/>
    <mergeCell ref="HEF3:HEK3"/>
    <mergeCell ref="HEL3:HEQ3"/>
    <mergeCell ref="HER3:HEW3"/>
    <mergeCell ref="HEX3:HFC3"/>
    <mergeCell ref="HFD3:HFI3"/>
    <mergeCell ref="HCP3:HCU3"/>
    <mergeCell ref="HCV3:HDA3"/>
    <mergeCell ref="HDB3:HDG3"/>
    <mergeCell ref="HDH3:HDM3"/>
    <mergeCell ref="HDN3:HDS3"/>
    <mergeCell ref="HDT3:HDY3"/>
    <mergeCell ref="HBF3:HBK3"/>
    <mergeCell ref="HBL3:HBQ3"/>
    <mergeCell ref="HBR3:HBW3"/>
    <mergeCell ref="HBX3:HCC3"/>
    <mergeCell ref="HCD3:HCI3"/>
    <mergeCell ref="HCJ3:HCO3"/>
    <mergeCell ref="GZV3:HAA3"/>
    <mergeCell ref="HAB3:HAG3"/>
    <mergeCell ref="HAH3:HAM3"/>
    <mergeCell ref="HAN3:HAS3"/>
    <mergeCell ref="HAT3:HAY3"/>
    <mergeCell ref="HAZ3:HBE3"/>
    <mergeCell ref="GYL3:GYQ3"/>
    <mergeCell ref="GYR3:GYW3"/>
    <mergeCell ref="GYX3:GZC3"/>
    <mergeCell ref="GZD3:GZI3"/>
    <mergeCell ref="GZJ3:GZO3"/>
    <mergeCell ref="GZP3:GZU3"/>
    <mergeCell ref="GXB3:GXG3"/>
    <mergeCell ref="GXH3:GXM3"/>
    <mergeCell ref="GXN3:GXS3"/>
    <mergeCell ref="GXT3:GXY3"/>
    <mergeCell ref="GXZ3:GYE3"/>
    <mergeCell ref="GYF3:GYK3"/>
    <mergeCell ref="GVR3:GVW3"/>
    <mergeCell ref="GVX3:GWC3"/>
    <mergeCell ref="GWD3:GWI3"/>
    <mergeCell ref="GWJ3:GWO3"/>
    <mergeCell ref="GWP3:GWU3"/>
    <mergeCell ref="GWV3:GXA3"/>
    <mergeCell ref="GUH3:GUM3"/>
    <mergeCell ref="GUN3:GUS3"/>
    <mergeCell ref="GUT3:GUY3"/>
    <mergeCell ref="GUZ3:GVE3"/>
    <mergeCell ref="GVF3:GVK3"/>
    <mergeCell ref="GVL3:GVQ3"/>
    <mergeCell ref="GSX3:GTC3"/>
    <mergeCell ref="GTD3:GTI3"/>
    <mergeCell ref="GTJ3:GTO3"/>
    <mergeCell ref="GTP3:GTU3"/>
    <mergeCell ref="GTV3:GUA3"/>
    <mergeCell ref="GUB3:GUG3"/>
    <mergeCell ref="GRN3:GRS3"/>
    <mergeCell ref="GRT3:GRY3"/>
    <mergeCell ref="GRZ3:GSE3"/>
    <mergeCell ref="GSF3:GSK3"/>
    <mergeCell ref="GSL3:GSQ3"/>
    <mergeCell ref="GSR3:GSW3"/>
    <mergeCell ref="GQD3:GQI3"/>
    <mergeCell ref="GQJ3:GQO3"/>
    <mergeCell ref="GQP3:GQU3"/>
    <mergeCell ref="GQV3:GRA3"/>
    <mergeCell ref="GRB3:GRG3"/>
    <mergeCell ref="GRH3:GRM3"/>
    <mergeCell ref="GOT3:GOY3"/>
    <mergeCell ref="GOZ3:GPE3"/>
    <mergeCell ref="GPF3:GPK3"/>
    <mergeCell ref="GPL3:GPQ3"/>
    <mergeCell ref="GPR3:GPW3"/>
    <mergeCell ref="GPX3:GQC3"/>
    <mergeCell ref="GNJ3:GNO3"/>
    <mergeCell ref="GNP3:GNU3"/>
    <mergeCell ref="GNV3:GOA3"/>
    <mergeCell ref="GOB3:GOG3"/>
    <mergeCell ref="GOH3:GOM3"/>
    <mergeCell ref="GON3:GOS3"/>
    <mergeCell ref="GLZ3:GME3"/>
    <mergeCell ref="GMF3:GMK3"/>
    <mergeCell ref="GML3:GMQ3"/>
    <mergeCell ref="GMR3:GMW3"/>
    <mergeCell ref="GMX3:GNC3"/>
    <mergeCell ref="GND3:GNI3"/>
    <mergeCell ref="GKP3:GKU3"/>
    <mergeCell ref="GKV3:GLA3"/>
    <mergeCell ref="GLB3:GLG3"/>
    <mergeCell ref="GLH3:GLM3"/>
    <mergeCell ref="GLN3:GLS3"/>
    <mergeCell ref="GLT3:GLY3"/>
    <mergeCell ref="GJF3:GJK3"/>
    <mergeCell ref="GJL3:GJQ3"/>
    <mergeCell ref="GJR3:GJW3"/>
    <mergeCell ref="GJX3:GKC3"/>
    <mergeCell ref="GKD3:GKI3"/>
    <mergeCell ref="GKJ3:GKO3"/>
    <mergeCell ref="GHV3:GIA3"/>
    <mergeCell ref="GIB3:GIG3"/>
    <mergeCell ref="GIH3:GIM3"/>
    <mergeCell ref="GIN3:GIS3"/>
    <mergeCell ref="GIT3:GIY3"/>
    <mergeCell ref="GIZ3:GJE3"/>
    <mergeCell ref="GGL3:GGQ3"/>
    <mergeCell ref="GGR3:GGW3"/>
    <mergeCell ref="GGX3:GHC3"/>
    <mergeCell ref="GHD3:GHI3"/>
    <mergeCell ref="GHJ3:GHO3"/>
    <mergeCell ref="GHP3:GHU3"/>
    <mergeCell ref="GFB3:GFG3"/>
    <mergeCell ref="GFH3:GFM3"/>
    <mergeCell ref="GFN3:GFS3"/>
    <mergeCell ref="GFT3:GFY3"/>
    <mergeCell ref="GFZ3:GGE3"/>
    <mergeCell ref="GGF3:GGK3"/>
    <mergeCell ref="GDR3:GDW3"/>
    <mergeCell ref="GDX3:GEC3"/>
    <mergeCell ref="GED3:GEI3"/>
    <mergeCell ref="GEJ3:GEO3"/>
    <mergeCell ref="GEP3:GEU3"/>
    <mergeCell ref="GEV3:GFA3"/>
    <mergeCell ref="GCH3:GCM3"/>
    <mergeCell ref="GCN3:GCS3"/>
    <mergeCell ref="GCT3:GCY3"/>
    <mergeCell ref="GCZ3:GDE3"/>
    <mergeCell ref="GDF3:GDK3"/>
    <mergeCell ref="GDL3:GDQ3"/>
    <mergeCell ref="GAX3:GBC3"/>
    <mergeCell ref="GBD3:GBI3"/>
    <mergeCell ref="GBJ3:GBO3"/>
    <mergeCell ref="GBP3:GBU3"/>
    <mergeCell ref="GBV3:GCA3"/>
    <mergeCell ref="GCB3:GCG3"/>
    <mergeCell ref="FZN3:FZS3"/>
    <mergeCell ref="FZT3:FZY3"/>
    <mergeCell ref="FZZ3:GAE3"/>
    <mergeCell ref="GAF3:GAK3"/>
    <mergeCell ref="GAL3:GAQ3"/>
    <mergeCell ref="GAR3:GAW3"/>
    <mergeCell ref="FYD3:FYI3"/>
    <mergeCell ref="FYJ3:FYO3"/>
    <mergeCell ref="FYP3:FYU3"/>
    <mergeCell ref="FYV3:FZA3"/>
    <mergeCell ref="FZB3:FZG3"/>
    <mergeCell ref="FZH3:FZM3"/>
    <mergeCell ref="FWT3:FWY3"/>
    <mergeCell ref="FWZ3:FXE3"/>
    <mergeCell ref="FXF3:FXK3"/>
    <mergeCell ref="FXL3:FXQ3"/>
    <mergeCell ref="FXR3:FXW3"/>
    <mergeCell ref="FXX3:FYC3"/>
    <mergeCell ref="FVJ3:FVO3"/>
    <mergeCell ref="FVP3:FVU3"/>
    <mergeCell ref="FVV3:FWA3"/>
    <mergeCell ref="FWB3:FWG3"/>
    <mergeCell ref="FWH3:FWM3"/>
    <mergeCell ref="FWN3:FWS3"/>
    <mergeCell ref="FTZ3:FUE3"/>
    <mergeCell ref="FUF3:FUK3"/>
    <mergeCell ref="FUL3:FUQ3"/>
    <mergeCell ref="FUR3:FUW3"/>
    <mergeCell ref="FUX3:FVC3"/>
    <mergeCell ref="FVD3:FVI3"/>
    <mergeCell ref="FSP3:FSU3"/>
    <mergeCell ref="FSV3:FTA3"/>
    <mergeCell ref="FTB3:FTG3"/>
    <mergeCell ref="FTH3:FTM3"/>
    <mergeCell ref="FTN3:FTS3"/>
    <mergeCell ref="FTT3:FTY3"/>
    <mergeCell ref="FRF3:FRK3"/>
    <mergeCell ref="FRL3:FRQ3"/>
    <mergeCell ref="FRR3:FRW3"/>
    <mergeCell ref="FRX3:FSC3"/>
    <mergeCell ref="FSD3:FSI3"/>
    <mergeCell ref="FSJ3:FSO3"/>
    <mergeCell ref="FPV3:FQA3"/>
    <mergeCell ref="FQB3:FQG3"/>
    <mergeCell ref="FQH3:FQM3"/>
    <mergeCell ref="FQN3:FQS3"/>
    <mergeCell ref="FQT3:FQY3"/>
    <mergeCell ref="FQZ3:FRE3"/>
    <mergeCell ref="FOL3:FOQ3"/>
    <mergeCell ref="FOR3:FOW3"/>
    <mergeCell ref="FOX3:FPC3"/>
    <mergeCell ref="FPD3:FPI3"/>
    <mergeCell ref="FPJ3:FPO3"/>
    <mergeCell ref="FPP3:FPU3"/>
    <mergeCell ref="FNB3:FNG3"/>
    <mergeCell ref="FNH3:FNM3"/>
    <mergeCell ref="FNN3:FNS3"/>
    <mergeCell ref="FNT3:FNY3"/>
    <mergeCell ref="FNZ3:FOE3"/>
    <mergeCell ref="FOF3:FOK3"/>
    <mergeCell ref="FLR3:FLW3"/>
    <mergeCell ref="FLX3:FMC3"/>
    <mergeCell ref="FMD3:FMI3"/>
    <mergeCell ref="FMJ3:FMO3"/>
    <mergeCell ref="FMP3:FMU3"/>
    <mergeCell ref="FMV3:FNA3"/>
    <mergeCell ref="FKH3:FKM3"/>
    <mergeCell ref="FKN3:FKS3"/>
    <mergeCell ref="FKT3:FKY3"/>
    <mergeCell ref="FKZ3:FLE3"/>
    <mergeCell ref="FLF3:FLK3"/>
    <mergeCell ref="FLL3:FLQ3"/>
    <mergeCell ref="FIX3:FJC3"/>
    <mergeCell ref="FJD3:FJI3"/>
    <mergeCell ref="FJJ3:FJO3"/>
    <mergeCell ref="FJP3:FJU3"/>
    <mergeCell ref="FJV3:FKA3"/>
    <mergeCell ref="FKB3:FKG3"/>
    <mergeCell ref="FHN3:FHS3"/>
    <mergeCell ref="FHT3:FHY3"/>
    <mergeCell ref="FHZ3:FIE3"/>
    <mergeCell ref="FIF3:FIK3"/>
    <mergeCell ref="FIL3:FIQ3"/>
    <mergeCell ref="FIR3:FIW3"/>
    <mergeCell ref="FGD3:FGI3"/>
    <mergeCell ref="FGJ3:FGO3"/>
    <mergeCell ref="FGP3:FGU3"/>
    <mergeCell ref="FGV3:FHA3"/>
    <mergeCell ref="FHB3:FHG3"/>
    <mergeCell ref="FHH3:FHM3"/>
    <mergeCell ref="FET3:FEY3"/>
    <mergeCell ref="FEZ3:FFE3"/>
    <mergeCell ref="FFF3:FFK3"/>
    <mergeCell ref="FFL3:FFQ3"/>
    <mergeCell ref="FFR3:FFW3"/>
    <mergeCell ref="FFX3:FGC3"/>
    <mergeCell ref="FDJ3:FDO3"/>
    <mergeCell ref="FDP3:FDU3"/>
    <mergeCell ref="FDV3:FEA3"/>
    <mergeCell ref="FEB3:FEG3"/>
    <mergeCell ref="FEH3:FEM3"/>
    <mergeCell ref="FEN3:FES3"/>
    <mergeCell ref="FBZ3:FCE3"/>
    <mergeCell ref="FCF3:FCK3"/>
    <mergeCell ref="FCL3:FCQ3"/>
    <mergeCell ref="FCR3:FCW3"/>
    <mergeCell ref="FCX3:FDC3"/>
    <mergeCell ref="FDD3:FDI3"/>
    <mergeCell ref="FAP3:FAU3"/>
    <mergeCell ref="FAV3:FBA3"/>
    <mergeCell ref="FBB3:FBG3"/>
    <mergeCell ref="FBH3:FBM3"/>
    <mergeCell ref="FBN3:FBS3"/>
    <mergeCell ref="FBT3:FBY3"/>
    <mergeCell ref="EZF3:EZK3"/>
    <mergeCell ref="EZL3:EZQ3"/>
    <mergeCell ref="EZR3:EZW3"/>
    <mergeCell ref="EZX3:FAC3"/>
    <mergeCell ref="FAD3:FAI3"/>
    <mergeCell ref="FAJ3:FAO3"/>
    <mergeCell ref="EXV3:EYA3"/>
    <mergeCell ref="EYB3:EYG3"/>
    <mergeCell ref="EYH3:EYM3"/>
    <mergeCell ref="EYN3:EYS3"/>
    <mergeCell ref="EYT3:EYY3"/>
    <mergeCell ref="EYZ3:EZE3"/>
    <mergeCell ref="EWL3:EWQ3"/>
    <mergeCell ref="EWR3:EWW3"/>
    <mergeCell ref="EWX3:EXC3"/>
    <mergeCell ref="EXD3:EXI3"/>
    <mergeCell ref="EXJ3:EXO3"/>
    <mergeCell ref="EXP3:EXU3"/>
    <mergeCell ref="EVB3:EVG3"/>
    <mergeCell ref="EVH3:EVM3"/>
    <mergeCell ref="EVN3:EVS3"/>
    <mergeCell ref="EVT3:EVY3"/>
    <mergeCell ref="EVZ3:EWE3"/>
    <mergeCell ref="EWF3:EWK3"/>
    <mergeCell ref="ETR3:ETW3"/>
    <mergeCell ref="ETX3:EUC3"/>
    <mergeCell ref="EUD3:EUI3"/>
    <mergeCell ref="EUJ3:EUO3"/>
    <mergeCell ref="EUP3:EUU3"/>
    <mergeCell ref="EUV3:EVA3"/>
    <mergeCell ref="ESH3:ESM3"/>
    <mergeCell ref="ESN3:ESS3"/>
    <mergeCell ref="EST3:ESY3"/>
    <mergeCell ref="ESZ3:ETE3"/>
    <mergeCell ref="ETF3:ETK3"/>
    <mergeCell ref="ETL3:ETQ3"/>
    <mergeCell ref="EQX3:ERC3"/>
    <mergeCell ref="ERD3:ERI3"/>
    <mergeCell ref="ERJ3:ERO3"/>
    <mergeCell ref="ERP3:ERU3"/>
    <mergeCell ref="ERV3:ESA3"/>
    <mergeCell ref="ESB3:ESG3"/>
    <mergeCell ref="EPN3:EPS3"/>
    <mergeCell ref="EPT3:EPY3"/>
    <mergeCell ref="EPZ3:EQE3"/>
    <mergeCell ref="EQF3:EQK3"/>
    <mergeCell ref="EQL3:EQQ3"/>
    <mergeCell ref="EQR3:EQW3"/>
    <mergeCell ref="EOD3:EOI3"/>
    <mergeCell ref="EOJ3:EOO3"/>
    <mergeCell ref="EOP3:EOU3"/>
    <mergeCell ref="EOV3:EPA3"/>
    <mergeCell ref="EPB3:EPG3"/>
    <mergeCell ref="EPH3:EPM3"/>
    <mergeCell ref="EMT3:EMY3"/>
    <mergeCell ref="EMZ3:ENE3"/>
    <mergeCell ref="ENF3:ENK3"/>
    <mergeCell ref="ENL3:ENQ3"/>
    <mergeCell ref="ENR3:ENW3"/>
    <mergeCell ref="ENX3:EOC3"/>
    <mergeCell ref="ELJ3:ELO3"/>
    <mergeCell ref="ELP3:ELU3"/>
    <mergeCell ref="ELV3:EMA3"/>
    <mergeCell ref="EMB3:EMG3"/>
    <mergeCell ref="EMH3:EMM3"/>
    <mergeCell ref="EMN3:EMS3"/>
    <mergeCell ref="EJZ3:EKE3"/>
    <mergeCell ref="EKF3:EKK3"/>
    <mergeCell ref="EKL3:EKQ3"/>
    <mergeCell ref="EKR3:EKW3"/>
    <mergeCell ref="EKX3:ELC3"/>
    <mergeCell ref="ELD3:ELI3"/>
    <mergeCell ref="EIP3:EIU3"/>
    <mergeCell ref="EIV3:EJA3"/>
    <mergeCell ref="EJB3:EJG3"/>
    <mergeCell ref="EJH3:EJM3"/>
    <mergeCell ref="EJN3:EJS3"/>
    <mergeCell ref="EJT3:EJY3"/>
    <mergeCell ref="EHF3:EHK3"/>
    <mergeCell ref="EHL3:EHQ3"/>
    <mergeCell ref="EHR3:EHW3"/>
    <mergeCell ref="EHX3:EIC3"/>
    <mergeCell ref="EID3:EII3"/>
    <mergeCell ref="EIJ3:EIO3"/>
    <mergeCell ref="EFV3:EGA3"/>
    <mergeCell ref="EGB3:EGG3"/>
    <mergeCell ref="EGH3:EGM3"/>
    <mergeCell ref="EGN3:EGS3"/>
    <mergeCell ref="EGT3:EGY3"/>
    <mergeCell ref="EGZ3:EHE3"/>
    <mergeCell ref="EEL3:EEQ3"/>
    <mergeCell ref="EER3:EEW3"/>
    <mergeCell ref="EEX3:EFC3"/>
    <mergeCell ref="EFD3:EFI3"/>
    <mergeCell ref="EFJ3:EFO3"/>
    <mergeCell ref="EFP3:EFU3"/>
    <mergeCell ref="EDB3:EDG3"/>
    <mergeCell ref="EDH3:EDM3"/>
    <mergeCell ref="EDN3:EDS3"/>
    <mergeCell ref="EDT3:EDY3"/>
    <mergeCell ref="EDZ3:EEE3"/>
    <mergeCell ref="EEF3:EEK3"/>
    <mergeCell ref="EBR3:EBW3"/>
    <mergeCell ref="EBX3:ECC3"/>
    <mergeCell ref="ECD3:ECI3"/>
    <mergeCell ref="ECJ3:ECO3"/>
    <mergeCell ref="ECP3:ECU3"/>
    <mergeCell ref="ECV3:EDA3"/>
    <mergeCell ref="EAH3:EAM3"/>
    <mergeCell ref="EAN3:EAS3"/>
    <mergeCell ref="EAT3:EAY3"/>
    <mergeCell ref="EAZ3:EBE3"/>
    <mergeCell ref="EBF3:EBK3"/>
    <mergeCell ref="EBL3:EBQ3"/>
    <mergeCell ref="DYX3:DZC3"/>
    <mergeCell ref="DZD3:DZI3"/>
    <mergeCell ref="DZJ3:DZO3"/>
    <mergeCell ref="DZP3:DZU3"/>
    <mergeCell ref="DZV3:EAA3"/>
    <mergeCell ref="EAB3:EAG3"/>
    <mergeCell ref="DXN3:DXS3"/>
    <mergeCell ref="DXT3:DXY3"/>
    <mergeCell ref="DXZ3:DYE3"/>
    <mergeCell ref="DYF3:DYK3"/>
    <mergeCell ref="DYL3:DYQ3"/>
    <mergeCell ref="DYR3:DYW3"/>
    <mergeCell ref="DWD3:DWI3"/>
    <mergeCell ref="DWJ3:DWO3"/>
    <mergeCell ref="DWP3:DWU3"/>
    <mergeCell ref="DWV3:DXA3"/>
    <mergeCell ref="DXB3:DXG3"/>
    <mergeCell ref="DXH3:DXM3"/>
    <mergeCell ref="DUT3:DUY3"/>
    <mergeCell ref="DUZ3:DVE3"/>
    <mergeCell ref="DVF3:DVK3"/>
    <mergeCell ref="DVL3:DVQ3"/>
    <mergeCell ref="DVR3:DVW3"/>
    <mergeCell ref="DVX3:DWC3"/>
    <mergeCell ref="DTJ3:DTO3"/>
    <mergeCell ref="DTP3:DTU3"/>
    <mergeCell ref="DTV3:DUA3"/>
    <mergeCell ref="DUB3:DUG3"/>
    <mergeCell ref="DUH3:DUM3"/>
    <mergeCell ref="DUN3:DUS3"/>
    <mergeCell ref="DRZ3:DSE3"/>
    <mergeCell ref="DSF3:DSK3"/>
    <mergeCell ref="DSL3:DSQ3"/>
    <mergeCell ref="DSR3:DSW3"/>
    <mergeCell ref="DSX3:DTC3"/>
    <mergeCell ref="DTD3:DTI3"/>
    <mergeCell ref="DQP3:DQU3"/>
    <mergeCell ref="DQV3:DRA3"/>
    <mergeCell ref="DRB3:DRG3"/>
    <mergeCell ref="DRH3:DRM3"/>
    <mergeCell ref="DRN3:DRS3"/>
    <mergeCell ref="DRT3:DRY3"/>
    <mergeCell ref="DPF3:DPK3"/>
    <mergeCell ref="DPL3:DPQ3"/>
    <mergeCell ref="DPR3:DPW3"/>
    <mergeCell ref="DPX3:DQC3"/>
    <mergeCell ref="DQD3:DQI3"/>
    <mergeCell ref="DQJ3:DQO3"/>
    <mergeCell ref="DNV3:DOA3"/>
    <mergeCell ref="DOB3:DOG3"/>
    <mergeCell ref="DOH3:DOM3"/>
    <mergeCell ref="DON3:DOS3"/>
    <mergeCell ref="DOT3:DOY3"/>
    <mergeCell ref="DOZ3:DPE3"/>
    <mergeCell ref="DML3:DMQ3"/>
    <mergeCell ref="DMR3:DMW3"/>
    <mergeCell ref="DMX3:DNC3"/>
    <mergeCell ref="DND3:DNI3"/>
    <mergeCell ref="DNJ3:DNO3"/>
    <mergeCell ref="DNP3:DNU3"/>
    <mergeCell ref="DLB3:DLG3"/>
    <mergeCell ref="DLH3:DLM3"/>
    <mergeCell ref="DLN3:DLS3"/>
    <mergeCell ref="DLT3:DLY3"/>
    <mergeCell ref="DLZ3:DME3"/>
    <mergeCell ref="DMF3:DMK3"/>
    <mergeCell ref="DJR3:DJW3"/>
    <mergeCell ref="DJX3:DKC3"/>
    <mergeCell ref="DKD3:DKI3"/>
    <mergeCell ref="DKJ3:DKO3"/>
    <mergeCell ref="DKP3:DKU3"/>
    <mergeCell ref="DKV3:DLA3"/>
    <mergeCell ref="DIH3:DIM3"/>
    <mergeCell ref="DIN3:DIS3"/>
    <mergeCell ref="DIT3:DIY3"/>
    <mergeCell ref="DIZ3:DJE3"/>
    <mergeCell ref="DJF3:DJK3"/>
    <mergeCell ref="DJL3:DJQ3"/>
    <mergeCell ref="DGX3:DHC3"/>
    <mergeCell ref="DHD3:DHI3"/>
    <mergeCell ref="DHJ3:DHO3"/>
    <mergeCell ref="DHP3:DHU3"/>
    <mergeCell ref="DHV3:DIA3"/>
    <mergeCell ref="DIB3:DIG3"/>
    <mergeCell ref="DFN3:DFS3"/>
    <mergeCell ref="DFT3:DFY3"/>
    <mergeCell ref="DFZ3:DGE3"/>
    <mergeCell ref="DGF3:DGK3"/>
    <mergeCell ref="DGL3:DGQ3"/>
    <mergeCell ref="DGR3:DGW3"/>
    <mergeCell ref="DED3:DEI3"/>
    <mergeCell ref="DEJ3:DEO3"/>
    <mergeCell ref="DEP3:DEU3"/>
    <mergeCell ref="DEV3:DFA3"/>
    <mergeCell ref="DFB3:DFG3"/>
    <mergeCell ref="DFH3:DFM3"/>
    <mergeCell ref="DCT3:DCY3"/>
    <mergeCell ref="DCZ3:DDE3"/>
    <mergeCell ref="DDF3:DDK3"/>
    <mergeCell ref="DDL3:DDQ3"/>
    <mergeCell ref="DDR3:DDW3"/>
    <mergeCell ref="DDX3:DEC3"/>
    <mergeCell ref="DBJ3:DBO3"/>
    <mergeCell ref="DBP3:DBU3"/>
    <mergeCell ref="DBV3:DCA3"/>
    <mergeCell ref="DCB3:DCG3"/>
    <mergeCell ref="DCH3:DCM3"/>
    <mergeCell ref="DCN3:DCS3"/>
    <mergeCell ref="CZZ3:DAE3"/>
    <mergeCell ref="DAF3:DAK3"/>
    <mergeCell ref="DAL3:DAQ3"/>
    <mergeCell ref="DAR3:DAW3"/>
    <mergeCell ref="DAX3:DBC3"/>
    <mergeCell ref="DBD3:DBI3"/>
    <mergeCell ref="CYP3:CYU3"/>
    <mergeCell ref="CYV3:CZA3"/>
    <mergeCell ref="CZB3:CZG3"/>
    <mergeCell ref="CZH3:CZM3"/>
    <mergeCell ref="CZN3:CZS3"/>
    <mergeCell ref="CZT3:CZY3"/>
    <mergeCell ref="CXF3:CXK3"/>
    <mergeCell ref="CXL3:CXQ3"/>
    <mergeCell ref="CXR3:CXW3"/>
    <mergeCell ref="CXX3:CYC3"/>
    <mergeCell ref="CYD3:CYI3"/>
    <mergeCell ref="CYJ3:CYO3"/>
    <mergeCell ref="CVV3:CWA3"/>
    <mergeCell ref="CWB3:CWG3"/>
    <mergeCell ref="CWH3:CWM3"/>
    <mergeCell ref="CWN3:CWS3"/>
    <mergeCell ref="CWT3:CWY3"/>
    <mergeCell ref="CWZ3:CXE3"/>
    <mergeCell ref="CUL3:CUQ3"/>
    <mergeCell ref="CUR3:CUW3"/>
    <mergeCell ref="CUX3:CVC3"/>
    <mergeCell ref="CVD3:CVI3"/>
    <mergeCell ref="CVJ3:CVO3"/>
    <mergeCell ref="CVP3:CVU3"/>
    <mergeCell ref="CTB3:CTG3"/>
    <mergeCell ref="CTH3:CTM3"/>
    <mergeCell ref="CTN3:CTS3"/>
    <mergeCell ref="CTT3:CTY3"/>
    <mergeCell ref="CTZ3:CUE3"/>
    <mergeCell ref="CUF3:CUK3"/>
    <mergeCell ref="CRR3:CRW3"/>
    <mergeCell ref="CRX3:CSC3"/>
    <mergeCell ref="CSD3:CSI3"/>
    <mergeCell ref="CSJ3:CSO3"/>
    <mergeCell ref="CSP3:CSU3"/>
    <mergeCell ref="CSV3:CTA3"/>
    <mergeCell ref="CQH3:CQM3"/>
    <mergeCell ref="CQN3:CQS3"/>
    <mergeCell ref="CQT3:CQY3"/>
    <mergeCell ref="CQZ3:CRE3"/>
    <mergeCell ref="CRF3:CRK3"/>
    <mergeCell ref="CRL3:CRQ3"/>
    <mergeCell ref="COX3:CPC3"/>
    <mergeCell ref="CPD3:CPI3"/>
    <mergeCell ref="CPJ3:CPO3"/>
    <mergeCell ref="CPP3:CPU3"/>
    <mergeCell ref="CPV3:CQA3"/>
    <mergeCell ref="CQB3:CQG3"/>
    <mergeCell ref="CNN3:CNS3"/>
    <mergeCell ref="CNT3:CNY3"/>
    <mergeCell ref="CNZ3:COE3"/>
    <mergeCell ref="COF3:COK3"/>
    <mergeCell ref="COL3:COQ3"/>
    <mergeCell ref="COR3:COW3"/>
    <mergeCell ref="CMD3:CMI3"/>
    <mergeCell ref="CMJ3:CMO3"/>
    <mergeCell ref="CMP3:CMU3"/>
    <mergeCell ref="CMV3:CNA3"/>
    <mergeCell ref="CNB3:CNG3"/>
    <mergeCell ref="CNH3:CNM3"/>
    <mergeCell ref="CKT3:CKY3"/>
    <mergeCell ref="CKZ3:CLE3"/>
    <mergeCell ref="CLF3:CLK3"/>
    <mergeCell ref="CLL3:CLQ3"/>
    <mergeCell ref="CLR3:CLW3"/>
    <mergeCell ref="CLX3:CMC3"/>
    <mergeCell ref="CJJ3:CJO3"/>
    <mergeCell ref="CJP3:CJU3"/>
    <mergeCell ref="CJV3:CKA3"/>
    <mergeCell ref="CKB3:CKG3"/>
    <mergeCell ref="CKH3:CKM3"/>
    <mergeCell ref="CKN3:CKS3"/>
    <mergeCell ref="CHZ3:CIE3"/>
    <mergeCell ref="CIF3:CIK3"/>
    <mergeCell ref="CIL3:CIQ3"/>
    <mergeCell ref="CIR3:CIW3"/>
    <mergeCell ref="CIX3:CJC3"/>
    <mergeCell ref="CJD3:CJI3"/>
    <mergeCell ref="CGP3:CGU3"/>
    <mergeCell ref="CGV3:CHA3"/>
    <mergeCell ref="CHB3:CHG3"/>
    <mergeCell ref="CHH3:CHM3"/>
    <mergeCell ref="CHN3:CHS3"/>
    <mergeCell ref="CHT3:CHY3"/>
    <mergeCell ref="CFF3:CFK3"/>
    <mergeCell ref="CFL3:CFQ3"/>
    <mergeCell ref="CFR3:CFW3"/>
    <mergeCell ref="CFX3:CGC3"/>
    <mergeCell ref="CGD3:CGI3"/>
    <mergeCell ref="CGJ3:CGO3"/>
    <mergeCell ref="CDV3:CEA3"/>
    <mergeCell ref="CEB3:CEG3"/>
    <mergeCell ref="CEH3:CEM3"/>
    <mergeCell ref="CEN3:CES3"/>
    <mergeCell ref="CET3:CEY3"/>
    <mergeCell ref="CEZ3:CFE3"/>
    <mergeCell ref="CCL3:CCQ3"/>
    <mergeCell ref="CCR3:CCW3"/>
    <mergeCell ref="CCX3:CDC3"/>
    <mergeCell ref="CDD3:CDI3"/>
    <mergeCell ref="CDJ3:CDO3"/>
    <mergeCell ref="CDP3:CDU3"/>
    <mergeCell ref="CBB3:CBG3"/>
    <mergeCell ref="CBH3:CBM3"/>
    <mergeCell ref="CBN3:CBS3"/>
    <mergeCell ref="CBT3:CBY3"/>
    <mergeCell ref="CBZ3:CCE3"/>
    <mergeCell ref="CCF3:CCK3"/>
    <mergeCell ref="BZR3:BZW3"/>
    <mergeCell ref="BZX3:CAC3"/>
    <mergeCell ref="CAD3:CAI3"/>
    <mergeCell ref="CAJ3:CAO3"/>
    <mergeCell ref="CAP3:CAU3"/>
    <mergeCell ref="CAV3:CBA3"/>
    <mergeCell ref="BYH3:BYM3"/>
    <mergeCell ref="BYN3:BYS3"/>
    <mergeCell ref="BYT3:BYY3"/>
    <mergeCell ref="BYZ3:BZE3"/>
    <mergeCell ref="BZF3:BZK3"/>
    <mergeCell ref="BZL3:BZQ3"/>
    <mergeCell ref="BWX3:BXC3"/>
    <mergeCell ref="BXD3:BXI3"/>
    <mergeCell ref="BXJ3:BXO3"/>
    <mergeCell ref="BXP3:BXU3"/>
    <mergeCell ref="BXV3:BYA3"/>
    <mergeCell ref="BYB3:BYG3"/>
    <mergeCell ref="BVN3:BVS3"/>
    <mergeCell ref="BVT3:BVY3"/>
    <mergeCell ref="BVZ3:BWE3"/>
    <mergeCell ref="BWF3:BWK3"/>
    <mergeCell ref="BWL3:BWQ3"/>
    <mergeCell ref="BWR3:BWW3"/>
    <mergeCell ref="BUD3:BUI3"/>
    <mergeCell ref="BUJ3:BUO3"/>
    <mergeCell ref="BUP3:BUU3"/>
    <mergeCell ref="BUV3:BVA3"/>
    <mergeCell ref="BVB3:BVG3"/>
    <mergeCell ref="BVH3:BVM3"/>
    <mergeCell ref="BST3:BSY3"/>
    <mergeCell ref="BSZ3:BTE3"/>
    <mergeCell ref="BTF3:BTK3"/>
    <mergeCell ref="BTL3:BTQ3"/>
    <mergeCell ref="BTR3:BTW3"/>
    <mergeCell ref="BTX3:BUC3"/>
    <mergeCell ref="BRJ3:BRO3"/>
    <mergeCell ref="BRP3:BRU3"/>
    <mergeCell ref="BRV3:BSA3"/>
    <mergeCell ref="BSB3:BSG3"/>
    <mergeCell ref="BSH3:BSM3"/>
    <mergeCell ref="BSN3:BSS3"/>
    <mergeCell ref="BPZ3:BQE3"/>
    <mergeCell ref="BQF3:BQK3"/>
    <mergeCell ref="BQL3:BQQ3"/>
    <mergeCell ref="BQR3:BQW3"/>
    <mergeCell ref="BQX3:BRC3"/>
    <mergeCell ref="BRD3:BRI3"/>
    <mergeCell ref="BOP3:BOU3"/>
    <mergeCell ref="BOV3:BPA3"/>
    <mergeCell ref="BPB3:BPG3"/>
    <mergeCell ref="BPH3:BPM3"/>
    <mergeCell ref="BPN3:BPS3"/>
    <mergeCell ref="BPT3:BPY3"/>
    <mergeCell ref="BNF3:BNK3"/>
    <mergeCell ref="BNL3:BNQ3"/>
    <mergeCell ref="BNR3:BNW3"/>
    <mergeCell ref="BNX3:BOC3"/>
    <mergeCell ref="BOD3:BOI3"/>
    <mergeCell ref="BOJ3:BOO3"/>
    <mergeCell ref="BLV3:BMA3"/>
    <mergeCell ref="BMB3:BMG3"/>
    <mergeCell ref="BMH3:BMM3"/>
    <mergeCell ref="BMN3:BMS3"/>
    <mergeCell ref="BMT3:BMY3"/>
    <mergeCell ref="BMZ3:BNE3"/>
    <mergeCell ref="BKL3:BKQ3"/>
    <mergeCell ref="BKR3:BKW3"/>
    <mergeCell ref="BKX3:BLC3"/>
    <mergeCell ref="BLD3:BLI3"/>
    <mergeCell ref="BLJ3:BLO3"/>
    <mergeCell ref="BLP3:BLU3"/>
    <mergeCell ref="BJB3:BJG3"/>
    <mergeCell ref="BJH3:BJM3"/>
    <mergeCell ref="BJN3:BJS3"/>
    <mergeCell ref="BJT3:BJY3"/>
    <mergeCell ref="BJZ3:BKE3"/>
    <mergeCell ref="BKF3:BKK3"/>
    <mergeCell ref="BHR3:BHW3"/>
    <mergeCell ref="BHX3:BIC3"/>
    <mergeCell ref="BID3:BII3"/>
    <mergeCell ref="BIJ3:BIO3"/>
    <mergeCell ref="BIP3:BIU3"/>
    <mergeCell ref="BIV3:BJA3"/>
    <mergeCell ref="BGH3:BGM3"/>
    <mergeCell ref="BGN3:BGS3"/>
    <mergeCell ref="BGT3:BGY3"/>
    <mergeCell ref="BGZ3:BHE3"/>
    <mergeCell ref="BHF3:BHK3"/>
    <mergeCell ref="BHL3:BHQ3"/>
    <mergeCell ref="BEX3:BFC3"/>
    <mergeCell ref="BFD3:BFI3"/>
    <mergeCell ref="BFJ3:BFO3"/>
    <mergeCell ref="BFP3:BFU3"/>
    <mergeCell ref="BFV3:BGA3"/>
    <mergeCell ref="BGB3:BGG3"/>
    <mergeCell ref="BDN3:BDS3"/>
    <mergeCell ref="BDT3:BDY3"/>
    <mergeCell ref="BDZ3:BEE3"/>
    <mergeCell ref="BEF3:BEK3"/>
    <mergeCell ref="BEL3:BEQ3"/>
    <mergeCell ref="BER3:BEW3"/>
    <mergeCell ref="BCD3:BCI3"/>
    <mergeCell ref="BCJ3:BCO3"/>
    <mergeCell ref="BCP3:BCU3"/>
    <mergeCell ref="BCV3:BDA3"/>
    <mergeCell ref="BDB3:BDG3"/>
    <mergeCell ref="BDH3:BDM3"/>
    <mergeCell ref="BAT3:BAY3"/>
    <mergeCell ref="BAZ3:BBE3"/>
    <mergeCell ref="BBF3:BBK3"/>
    <mergeCell ref="BBL3:BBQ3"/>
    <mergeCell ref="BBR3:BBW3"/>
    <mergeCell ref="BBX3:BCC3"/>
    <mergeCell ref="AZJ3:AZO3"/>
    <mergeCell ref="AZP3:AZU3"/>
    <mergeCell ref="AZV3:BAA3"/>
    <mergeCell ref="BAB3:BAG3"/>
    <mergeCell ref="BAH3:BAM3"/>
    <mergeCell ref="BAN3:BAS3"/>
    <mergeCell ref="AXZ3:AYE3"/>
    <mergeCell ref="AYF3:AYK3"/>
    <mergeCell ref="AYL3:AYQ3"/>
    <mergeCell ref="AYR3:AYW3"/>
    <mergeCell ref="AYX3:AZC3"/>
    <mergeCell ref="AZD3:AZI3"/>
    <mergeCell ref="AWP3:AWU3"/>
    <mergeCell ref="AWV3:AXA3"/>
    <mergeCell ref="AXB3:AXG3"/>
    <mergeCell ref="AXH3:AXM3"/>
    <mergeCell ref="AXN3:AXS3"/>
    <mergeCell ref="AXT3:AXY3"/>
    <mergeCell ref="AVF3:AVK3"/>
    <mergeCell ref="AVL3:AVQ3"/>
    <mergeCell ref="AVR3:AVW3"/>
    <mergeCell ref="AVX3:AWC3"/>
    <mergeCell ref="AWD3:AWI3"/>
    <mergeCell ref="AWJ3:AWO3"/>
    <mergeCell ref="ATV3:AUA3"/>
    <mergeCell ref="AUB3:AUG3"/>
    <mergeCell ref="AUH3:AUM3"/>
    <mergeCell ref="AUN3:AUS3"/>
    <mergeCell ref="AUT3:AUY3"/>
    <mergeCell ref="AUZ3:AVE3"/>
    <mergeCell ref="ASL3:ASQ3"/>
    <mergeCell ref="ASR3:ASW3"/>
    <mergeCell ref="ASX3:ATC3"/>
    <mergeCell ref="ATD3:ATI3"/>
    <mergeCell ref="ATJ3:ATO3"/>
    <mergeCell ref="ATP3:ATU3"/>
    <mergeCell ref="ARB3:ARG3"/>
    <mergeCell ref="ARH3:ARM3"/>
    <mergeCell ref="ARN3:ARS3"/>
    <mergeCell ref="ART3:ARY3"/>
    <mergeCell ref="ARZ3:ASE3"/>
    <mergeCell ref="ASF3:ASK3"/>
    <mergeCell ref="APR3:APW3"/>
    <mergeCell ref="APX3:AQC3"/>
    <mergeCell ref="AQD3:AQI3"/>
    <mergeCell ref="AQJ3:AQO3"/>
    <mergeCell ref="AQP3:AQU3"/>
    <mergeCell ref="AQV3:ARA3"/>
    <mergeCell ref="AOH3:AOM3"/>
    <mergeCell ref="AON3:AOS3"/>
    <mergeCell ref="AOT3:AOY3"/>
    <mergeCell ref="AOZ3:APE3"/>
    <mergeCell ref="APF3:APK3"/>
    <mergeCell ref="APL3:APQ3"/>
    <mergeCell ref="AMX3:ANC3"/>
    <mergeCell ref="AND3:ANI3"/>
    <mergeCell ref="ANJ3:ANO3"/>
    <mergeCell ref="ANP3:ANU3"/>
    <mergeCell ref="ANV3:AOA3"/>
    <mergeCell ref="AOB3:AOG3"/>
    <mergeCell ref="ALN3:ALS3"/>
    <mergeCell ref="ALT3:ALY3"/>
    <mergeCell ref="ALZ3:AME3"/>
    <mergeCell ref="AMF3:AMK3"/>
    <mergeCell ref="AML3:AMQ3"/>
    <mergeCell ref="AMR3:AMW3"/>
    <mergeCell ref="AKD3:AKI3"/>
    <mergeCell ref="AKJ3:AKO3"/>
    <mergeCell ref="AKP3:AKU3"/>
    <mergeCell ref="AKV3:ALA3"/>
    <mergeCell ref="ALB3:ALG3"/>
    <mergeCell ref="ALH3:ALM3"/>
    <mergeCell ref="AIT3:AIY3"/>
    <mergeCell ref="AIZ3:AJE3"/>
    <mergeCell ref="AJF3:AJK3"/>
    <mergeCell ref="AJL3:AJQ3"/>
    <mergeCell ref="AJR3:AJW3"/>
    <mergeCell ref="AJX3:AKC3"/>
    <mergeCell ref="AHJ3:AHO3"/>
    <mergeCell ref="AHP3:AHU3"/>
    <mergeCell ref="AHV3:AIA3"/>
    <mergeCell ref="AIB3:AIG3"/>
    <mergeCell ref="AIH3:AIM3"/>
    <mergeCell ref="AIN3:AIS3"/>
    <mergeCell ref="AFZ3:AGE3"/>
    <mergeCell ref="AGF3:AGK3"/>
    <mergeCell ref="AGL3:AGQ3"/>
    <mergeCell ref="AGR3:AGW3"/>
    <mergeCell ref="AGX3:AHC3"/>
    <mergeCell ref="AHD3:AHI3"/>
    <mergeCell ref="AEP3:AEU3"/>
    <mergeCell ref="AEV3:AFA3"/>
    <mergeCell ref="AFB3:AFG3"/>
    <mergeCell ref="AFH3:AFM3"/>
    <mergeCell ref="AFN3:AFS3"/>
    <mergeCell ref="AFT3:AFY3"/>
    <mergeCell ref="ADF3:ADK3"/>
    <mergeCell ref="ADL3:ADQ3"/>
    <mergeCell ref="ADR3:ADW3"/>
    <mergeCell ref="ADX3:AEC3"/>
    <mergeCell ref="AED3:AEI3"/>
    <mergeCell ref="AEJ3:AEO3"/>
    <mergeCell ref="ABV3:ACA3"/>
    <mergeCell ref="ACB3:ACG3"/>
    <mergeCell ref="ACH3:ACM3"/>
    <mergeCell ref="ACN3:ACS3"/>
    <mergeCell ref="ACT3:ACY3"/>
    <mergeCell ref="ACZ3:ADE3"/>
    <mergeCell ref="AAL3:AAQ3"/>
    <mergeCell ref="AAR3:AAW3"/>
    <mergeCell ref="AAX3:ABC3"/>
    <mergeCell ref="ABD3:ABI3"/>
    <mergeCell ref="ABJ3:ABO3"/>
    <mergeCell ref="ABP3:ABU3"/>
    <mergeCell ref="ZB3:ZG3"/>
    <mergeCell ref="ZH3:ZM3"/>
    <mergeCell ref="ZN3:ZS3"/>
    <mergeCell ref="ZT3:ZY3"/>
    <mergeCell ref="ZZ3:AAE3"/>
    <mergeCell ref="AAF3:AAK3"/>
    <mergeCell ref="XR3:XW3"/>
    <mergeCell ref="XX3:YC3"/>
    <mergeCell ref="YD3:YI3"/>
    <mergeCell ref="YJ3:YO3"/>
    <mergeCell ref="YP3:YU3"/>
    <mergeCell ref="YV3:ZA3"/>
    <mergeCell ref="WH3:WM3"/>
    <mergeCell ref="WN3:WS3"/>
    <mergeCell ref="WT3:WY3"/>
    <mergeCell ref="WZ3:XE3"/>
    <mergeCell ref="XF3:XK3"/>
    <mergeCell ref="XL3:XQ3"/>
    <mergeCell ref="UX3:VC3"/>
    <mergeCell ref="VD3:VI3"/>
    <mergeCell ref="VJ3:VO3"/>
    <mergeCell ref="VP3:VU3"/>
    <mergeCell ref="VV3:WA3"/>
    <mergeCell ref="WB3:WG3"/>
    <mergeCell ref="TN3:TS3"/>
    <mergeCell ref="TT3:TY3"/>
    <mergeCell ref="TZ3:UE3"/>
    <mergeCell ref="UF3:UK3"/>
    <mergeCell ref="UL3:UQ3"/>
    <mergeCell ref="UR3:UW3"/>
    <mergeCell ref="SD3:SI3"/>
    <mergeCell ref="SJ3:SO3"/>
    <mergeCell ref="SP3:SU3"/>
    <mergeCell ref="SV3:TA3"/>
    <mergeCell ref="TB3:TG3"/>
    <mergeCell ref="TH3:TM3"/>
    <mergeCell ref="QT3:QY3"/>
    <mergeCell ref="QZ3:RE3"/>
    <mergeCell ref="RF3:RK3"/>
    <mergeCell ref="RL3:RQ3"/>
    <mergeCell ref="RR3:RW3"/>
    <mergeCell ref="RX3:SC3"/>
    <mergeCell ref="PJ3:PO3"/>
    <mergeCell ref="PP3:PU3"/>
    <mergeCell ref="PV3:QA3"/>
    <mergeCell ref="QB3:QG3"/>
    <mergeCell ref="QH3:QM3"/>
    <mergeCell ref="QN3:QS3"/>
    <mergeCell ref="NZ3:OE3"/>
    <mergeCell ref="OF3:OK3"/>
    <mergeCell ref="OL3:OQ3"/>
    <mergeCell ref="OR3:OW3"/>
    <mergeCell ref="OX3:PC3"/>
    <mergeCell ref="PD3:PI3"/>
    <mergeCell ref="MP3:MU3"/>
    <mergeCell ref="MV3:NA3"/>
    <mergeCell ref="NB3:NG3"/>
    <mergeCell ref="NH3:NM3"/>
    <mergeCell ref="NN3:NS3"/>
    <mergeCell ref="NT3:NY3"/>
    <mergeCell ref="LF3:LK3"/>
    <mergeCell ref="LL3:LQ3"/>
    <mergeCell ref="LR3:LW3"/>
    <mergeCell ref="LX3:MC3"/>
    <mergeCell ref="MD3:MI3"/>
    <mergeCell ref="MJ3:MO3"/>
    <mergeCell ref="JV3:KA3"/>
    <mergeCell ref="KB3:KG3"/>
    <mergeCell ref="KH3:KM3"/>
    <mergeCell ref="KN3:KS3"/>
    <mergeCell ref="KT3:KY3"/>
    <mergeCell ref="KZ3:LE3"/>
    <mergeCell ref="IL3:IQ3"/>
    <mergeCell ref="IR3:IW3"/>
    <mergeCell ref="IX3:JC3"/>
    <mergeCell ref="JD3:JI3"/>
    <mergeCell ref="JJ3:JO3"/>
    <mergeCell ref="JP3:JU3"/>
    <mergeCell ref="HB3:HG3"/>
    <mergeCell ref="HH3:HM3"/>
    <mergeCell ref="HN3:HS3"/>
    <mergeCell ref="HT3:HY3"/>
    <mergeCell ref="HZ3:IE3"/>
    <mergeCell ref="IF3:IK3"/>
    <mergeCell ref="FR3:FW3"/>
    <mergeCell ref="FX3:GC3"/>
    <mergeCell ref="GD3:GI3"/>
    <mergeCell ref="GJ3:GO3"/>
    <mergeCell ref="GP3:GU3"/>
    <mergeCell ref="GV3:HA3"/>
    <mergeCell ref="EH3:EM3"/>
    <mergeCell ref="EN3:ES3"/>
    <mergeCell ref="ET3:EY3"/>
    <mergeCell ref="EZ3:FE3"/>
    <mergeCell ref="FF3:FK3"/>
    <mergeCell ref="FL3:FQ3"/>
    <mergeCell ref="CX3:DC3"/>
    <mergeCell ref="DD3:DI3"/>
    <mergeCell ref="DJ3:DO3"/>
    <mergeCell ref="DP3:DU3"/>
    <mergeCell ref="DV3:EA3"/>
    <mergeCell ref="EB3:EG3"/>
    <mergeCell ref="BN3:BS3"/>
    <mergeCell ref="BT3:BY3"/>
    <mergeCell ref="BZ3:CE3"/>
    <mergeCell ref="CF3:CK3"/>
    <mergeCell ref="CL3:CQ3"/>
    <mergeCell ref="CR3:CW3"/>
    <mergeCell ref="AD3:AI3"/>
    <mergeCell ref="AJ3:AO3"/>
    <mergeCell ref="AP3:AU3"/>
    <mergeCell ref="AV3:BA3"/>
    <mergeCell ref="BB3:BG3"/>
    <mergeCell ref="BH3:BM3"/>
    <mergeCell ref="A2:F2"/>
    <mergeCell ref="A3:F3"/>
    <mergeCell ref="H3:K3"/>
    <mergeCell ref="L3:Q3"/>
    <mergeCell ref="R3:W3"/>
    <mergeCell ref="X3:AC3"/>
  </mergeCells>
  <pageMargins left="0.70866141732283472" right="0.70866141732283472" top="0.15748031496062992" bottom="0.15748031496062992" header="0.15748031496062992" footer="0.15748031496062992"/>
  <pageSetup scale="75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FA46"/>
  <sheetViews>
    <sheetView showGridLines="0" zoomScaleSheetLayoutView="115" workbookViewId="0">
      <selection sqref="A1:H1"/>
    </sheetView>
  </sheetViews>
  <sheetFormatPr baseColWidth="10" defaultColWidth="11.453125" defaultRowHeight="15" x14ac:dyDescent="0.3"/>
  <cols>
    <col min="1" max="1" width="12" style="116" customWidth="1"/>
    <col min="2" max="2" width="40.7265625" style="116" bestFit="1" customWidth="1"/>
    <col min="3" max="3" width="12.1796875" style="116" bestFit="1" customWidth="1"/>
    <col min="4" max="4" width="9.7265625" style="116" bestFit="1" customWidth="1"/>
    <col min="5" max="5" width="14.7265625" style="116" customWidth="1"/>
    <col min="6" max="6" width="14.1796875" style="116" customWidth="1"/>
    <col min="7" max="7" width="13" style="116" customWidth="1"/>
    <col min="8" max="8" width="11" style="116" bestFit="1" customWidth="1"/>
    <col min="9" max="9" width="11.81640625" style="116" customWidth="1"/>
    <col min="10" max="10" width="11.54296875" style="116" customWidth="1"/>
    <col min="11" max="11" width="12.7265625" style="116" bestFit="1" customWidth="1"/>
    <col min="12" max="16384" width="11.453125" style="116"/>
  </cols>
  <sheetData>
    <row r="2" spans="1:16381" x14ac:dyDescent="0.3">
      <c r="A2" s="752" t="s">
        <v>4160</v>
      </c>
      <c r="B2" s="752"/>
      <c r="C2" s="752"/>
      <c r="D2" s="752"/>
      <c r="E2" s="752"/>
      <c r="F2" s="752"/>
      <c r="G2" s="752"/>
      <c r="H2" s="752"/>
      <c r="I2" s="752"/>
      <c r="J2" s="752"/>
      <c r="K2" s="489"/>
      <c r="L2" s="660"/>
      <c r="M2" s="660"/>
      <c r="N2" s="660"/>
      <c r="O2" s="660"/>
      <c r="P2" s="660"/>
      <c r="Q2" s="660"/>
      <c r="R2" s="660"/>
      <c r="S2" s="660"/>
      <c r="T2" s="660"/>
      <c r="U2" s="660"/>
      <c r="V2" s="660"/>
      <c r="W2" s="660"/>
      <c r="X2" s="660"/>
      <c r="Y2" s="660"/>
      <c r="Z2" s="660"/>
      <c r="AA2" s="660"/>
      <c r="AB2" s="660"/>
      <c r="AC2" s="660"/>
      <c r="AD2" s="660"/>
      <c r="AE2" s="660"/>
      <c r="AF2" s="660"/>
      <c r="AG2" s="660"/>
      <c r="AH2" s="660"/>
      <c r="AI2" s="660"/>
      <c r="AJ2" s="660"/>
      <c r="AK2" s="660"/>
      <c r="AL2" s="660"/>
      <c r="AM2" s="660"/>
      <c r="AN2" s="660"/>
      <c r="AO2" s="660"/>
      <c r="AP2" s="660"/>
      <c r="AQ2" s="660"/>
      <c r="AR2" s="660"/>
      <c r="AS2" s="660"/>
      <c r="AT2" s="660"/>
      <c r="AU2" s="660"/>
      <c r="AV2" s="660"/>
      <c r="AW2" s="660"/>
      <c r="AX2" s="660"/>
      <c r="AY2" s="660"/>
      <c r="AZ2" s="660"/>
      <c r="BA2" s="660"/>
      <c r="BB2" s="660"/>
      <c r="BC2" s="660"/>
      <c r="BD2" s="660"/>
      <c r="BE2" s="660"/>
      <c r="BF2" s="660"/>
      <c r="BG2" s="660"/>
      <c r="BH2" s="660"/>
      <c r="BI2" s="660"/>
      <c r="BJ2" s="660"/>
      <c r="BK2" s="660"/>
      <c r="BL2" s="660"/>
      <c r="BM2" s="660"/>
      <c r="BN2" s="660"/>
      <c r="BO2" s="660"/>
      <c r="BP2" s="660"/>
      <c r="BQ2" s="660"/>
      <c r="BR2" s="660"/>
      <c r="BS2" s="660"/>
      <c r="BT2" s="660"/>
      <c r="BU2" s="660"/>
      <c r="BV2" s="660"/>
      <c r="BW2" s="660"/>
      <c r="BX2" s="660"/>
      <c r="BY2" s="660"/>
      <c r="BZ2" s="660"/>
      <c r="CA2" s="660"/>
      <c r="CB2" s="660"/>
      <c r="CC2" s="660"/>
      <c r="CD2" s="660"/>
      <c r="CE2" s="660"/>
      <c r="CF2" s="660"/>
      <c r="CG2" s="660"/>
      <c r="CH2" s="660"/>
      <c r="CI2" s="660"/>
      <c r="CJ2" s="660"/>
      <c r="CK2" s="660"/>
      <c r="CL2" s="660"/>
      <c r="CM2" s="660"/>
      <c r="CN2" s="660"/>
      <c r="CO2" s="660"/>
      <c r="CP2" s="660"/>
      <c r="CQ2" s="660"/>
      <c r="CR2" s="660"/>
      <c r="CS2" s="660"/>
      <c r="CT2" s="660"/>
      <c r="CU2" s="660"/>
      <c r="CV2" s="660"/>
      <c r="CW2" s="660"/>
      <c r="CX2" s="660"/>
      <c r="CY2" s="660"/>
      <c r="CZ2" s="660"/>
      <c r="DA2" s="660"/>
      <c r="DB2" s="660"/>
      <c r="DC2" s="660"/>
      <c r="DD2" s="660"/>
      <c r="DE2" s="660"/>
      <c r="DF2" s="660"/>
      <c r="DG2" s="660"/>
      <c r="DH2" s="660"/>
      <c r="DI2" s="660"/>
      <c r="DJ2" s="660"/>
      <c r="DK2" s="660"/>
      <c r="DL2" s="660"/>
      <c r="DM2" s="660"/>
      <c r="DN2" s="660"/>
      <c r="DO2" s="660"/>
      <c r="DP2" s="660"/>
      <c r="DQ2" s="660"/>
      <c r="DR2" s="660"/>
      <c r="DS2" s="660"/>
      <c r="DT2" s="660"/>
      <c r="DU2" s="660"/>
      <c r="DV2" s="660"/>
      <c r="DW2" s="660"/>
      <c r="DX2" s="660"/>
      <c r="DY2" s="660"/>
      <c r="DZ2" s="660"/>
      <c r="EA2" s="660"/>
      <c r="EB2" s="660"/>
      <c r="EC2" s="660"/>
      <c r="ED2" s="660"/>
      <c r="EE2" s="660"/>
      <c r="EF2" s="660"/>
      <c r="EG2" s="660"/>
      <c r="EH2" s="660"/>
      <c r="EI2" s="660"/>
      <c r="EJ2" s="660"/>
      <c r="EK2" s="660"/>
      <c r="EL2" s="660"/>
      <c r="EM2" s="660"/>
      <c r="EN2" s="660"/>
      <c r="EO2" s="660"/>
      <c r="EP2" s="660"/>
      <c r="EQ2" s="660"/>
      <c r="ER2" s="660"/>
      <c r="ES2" s="660"/>
      <c r="ET2" s="660"/>
      <c r="EU2" s="660"/>
      <c r="EV2" s="660"/>
      <c r="EW2" s="660"/>
      <c r="EX2" s="660"/>
      <c r="EY2" s="660"/>
      <c r="EZ2" s="660"/>
      <c r="FA2" s="660"/>
      <c r="FB2" s="660"/>
      <c r="FC2" s="660"/>
      <c r="FD2" s="660"/>
      <c r="FE2" s="660"/>
      <c r="FF2" s="660"/>
      <c r="FG2" s="660"/>
      <c r="FH2" s="660"/>
      <c r="FI2" s="660"/>
      <c r="FJ2" s="660"/>
      <c r="FK2" s="660"/>
      <c r="FL2" s="660"/>
      <c r="FM2" s="660"/>
      <c r="FN2" s="660"/>
      <c r="FO2" s="660"/>
      <c r="FP2" s="660"/>
      <c r="FQ2" s="660"/>
      <c r="FR2" s="660"/>
      <c r="FS2" s="660"/>
      <c r="FT2" s="660"/>
      <c r="FU2" s="660"/>
      <c r="FV2" s="660"/>
      <c r="FW2" s="660"/>
      <c r="FX2" s="660"/>
      <c r="FY2" s="660"/>
      <c r="FZ2" s="660"/>
      <c r="GA2" s="660"/>
      <c r="GB2" s="660"/>
      <c r="GC2" s="660"/>
      <c r="GD2" s="660"/>
      <c r="GE2" s="660"/>
      <c r="GF2" s="660"/>
      <c r="GG2" s="660"/>
      <c r="GH2" s="660"/>
      <c r="GI2" s="660"/>
      <c r="GJ2" s="660"/>
      <c r="GK2" s="660"/>
      <c r="GL2" s="660"/>
      <c r="GM2" s="660"/>
      <c r="GN2" s="660"/>
      <c r="GO2" s="660"/>
      <c r="GP2" s="660"/>
      <c r="GQ2" s="660"/>
      <c r="GR2" s="660"/>
      <c r="GS2" s="660"/>
      <c r="GT2" s="660"/>
      <c r="GU2" s="660"/>
      <c r="GV2" s="660"/>
      <c r="GW2" s="660"/>
      <c r="GX2" s="660"/>
      <c r="GY2" s="660"/>
      <c r="GZ2" s="660"/>
      <c r="HA2" s="660"/>
      <c r="HB2" s="660"/>
      <c r="HC2" s="660"/>
      <c r="HD2" s="660"/>
      <c r="HE2" s="660"/>
      <c r="HF2" s="660"/>
      <c r="HG2" s="660"/>
      <c r="HH2" s="660"/>
      <c r="HI2" s="660"/>
      <c r="HJ2" s="660"/>
      <c r="HK2" s="660"/>
      <c r="HL2" s="660"/>
      <c r="HM2" s="660"/>
      <c r="HN2" s="660"/>
      <c r="HO2" s="660"/>
      <c r="HP2" s="660"/>
      <c r="HQ2" s="660"/>
      <c r="HR2" s="660"/>
      <c r="HS2" s="660"/>
      <c r="HT2" s="660"/>
      <c r="HU2" s="660"/>
      <c r="HV2" s="660"/>
      <c r="HW2" s="660"/>
      <c r="HX2" s="660"/>
      <c r="HY2" s="660"/>
      <c r="HZ2" s="660"/>
      <c r="IA2" s="660"/>
      <c r="IB2" s="660"/>
      <c r="IC2" s="660"/>
      <c r="ID2" s="660"/>
      <c r="IE2" s="660"/>
      <c r="IF2" s="660"/>
      <c r="IG2" s="660"/>
      <c r="IH2" s="660"/>
      <c r="II2" s="660"/>
      <c r="IJ2" s="660"/>
      <c r="IK2" s="660"/>
      <c r="IL2" s="660"/>
      <c r="IM2" s="660"/>
      <c r="IN2" s="660"/>
      <c r="IO2" s="660"/>
      <c r="IP2" s="660"/>
      <c r="IQ2" s="660"/>
      <c r="IR2" s="660"/>
      <c r="IS2" s="660"/>
      <c r="IT2" s="660"/>
      <c r="IU2" s="660"/>
      <c r="IV2" s="660"/>
      <c r="IW2" s="660"/>
      <c r="IX2" s="660"/>
      <c r="IY2" s="660"/>
      <c r="IZ2" s="660"/>
      <c r="JA2" s="660"/>
      <c r="JB2" s="660"/>
      <c r="JC2" s="660"/>
      <c r="JD2" s="660"/>
      <c r="JE2" s="660"/>
      <c r="JF2" s="660"/>
      <c r="JG2" s="660"/>
      <c r="JH2" s="660"/>
      <c r="JI2" s="660"/>
      <c r="JJ2" s="660"/>
      <c r="JK2" s="660"/>
      <c r="JL2" s="660"/>
      <c r="JM2" s="660"/>
      <c r="JN2" s="660"/>
      <c r="JO2" s="660"/>
      <c r="JP2" s="660"/>
      <c r="JQ2" s="660"/>
      <c r="JR2" s="660"/>
      <c r="JS2" s="660"/>
      <c r="JT2" s="660"/>
      <c r="JU2" s="660"/>
      <c r="JV2" s="660"/>
      <c r="JW2" s="660"/>
      <c r="JX2" s="660"/>
      <c r="JY2" s="660"/>
      <c r="JZ2" s="660"/>
      <c r="KA2" s="660"/>
      <c r="KB2" s="660"/>
      <c r="KC2" s="660"/>
      <c r="KD2" s="660"/>
      <c r="KE2" s="660"/>
      <c r="KF2" s="660"/>
      <c r="KG2" s="660"/>
      <c r="KH2" s="660"/>
      <c r="KI2" s="660"/>
      <c r="KJ2" s="660"/>
      <c r="KK2" s="660"/>
      <c r="KL2" s="660"/>
      <c r="KM2" s="660"/>
      <c r="KN2" s="660"/>
      <c r="KO2" s="660"/>
      <c r="KP2" s="660"/>
      <c r="KQ2" s="660"/>
      <c r="KR2" s="660"/>
      <c r="KS2" s="660"/>
      <c r="KT2" s="660"/>
      <c r="KU2" s="660"/>
      <c r="KV2" s="660"/>
      <c r="KW2" s="660"/>
      <c r="KX2" s="660"/>
      <c r="KY2" s="660"/>
      <c r="KZ2" s="660"/>
      <c r="LA2" s="660"/>
      <c r="LB2" s="660"/>
      <c r="LC2" s="660"/>
      <c r="LD2" s="660"/>
      <c r="LE2" s="660"/>
      <c r="LF2" s="660"/>
      <c r="LG2" s="660"/>
      <c r="LH2" s="660"/>
      <c r="LI2" s="660"/>
      <c r="LJ2" s="660"/>
      <c r="LK2" s="660"/>
      <c r="LL2" s="660"/>
      <c r="LM2" s="660"/>
      <c r="LN2" s="660"/>
      <c r="LO2" s="660"/>
      <c r="LP2" s="660"/>
      <c r="LQ2" s="660"/>
      <c r="LR2" s="660"/>
      <c r="LS2" s="660"/>
      <c r="LT2" s="660"/>
      <c r="LU2" s="660"/>
      <c r="LV2" s="660"/>
      <c r="LW2" s="660"/>
      <c r="LX2" s="660"/>
      <c r="LY2" s="660"/>
      <c r="LZ2" s="660"/>
      <c r="MA2" s="660"/>
      <c r="MB2" s="660"/>
      <c r="MC2" s="660"/>
      <c r="MD2" s="660"/>
      <c r="ME2" s="660"/>
      <c r="MF2" s="660"/>
      <c r="MG2" s="660"/>
      <c r="MH2" s="660"/>
      <c r="MI2" s="660"/>
      <c r="MJ2" s="660"/>
      <c r="MK2" s="660"/>
      <c r="ML2" s="660"/>
      <c r="MM2" s="660"/>
      <c r="MN2" s="660"/>
      <c r="MO2" s="660"/>
      <c r="MP2" s="660"/>
      <c r="MQ2" s="660"/>
      <c r="MR2" s="660"/>
      <c r="MS2" s="660"/>
      <c r="MT2" s="660"/>
      <c r="MU2" s="660"/>
      <c r="MV2" s="660"/>
      <c r="MW2" s="660"/>
      <c r="MX2" s="660"/>
      <c r="MY2" s="660"/>
      <c r="MZ2" s="660"/>
      <c r="NA2" s="660"/>
      <c r="NB2" s="660"/>
      <c r="NC2" s="660"/>
      <c r="ND2" s="660"/>
      <c r="NE2" s="660"/>
      <c r="NF2" s="660"/>
      <c r="NG2" s="660"/>
      <c r="NH2" s="660"/>
      <c r="NI2" s="660"/>
      <c r="NJ2" s="660"/>
      <c r="NK2" s="660"/>
      <c r="NL2" s="660"/>
      <c r="NM2" s="660"/>
      <c r="NN2" s="660"/>
      <c r="NO2" s="660"/>
      <c r="NP2" s="660"/>
      <c r="NQ2" s="660"/>
      <c r="NR2" s="660"/>
      <c r="NS2" s="660"/>
      <c r="NT2" s="660"/>
      <c r="NU2" s="660"/>
      <c r="NV2" s="660"/>
      <c r="NW2" s="660"/>
      <c r="NX2" s="660"/>
      <c r="NY2" s="660"/>
      <c r="NZ2" s="660"/>
      <c r="OA2" s="660"/>
      <c r="OB2" s="660"/>
      <c r="OC2" s="660"/>
      <c r="OD2" s="660"/>
      <c r="OE2" s="660"/>
      <c r="OF2" s="660"/>
      <c r="OG2" s="660"/>
      <c r="OH2" s="660"/>
      <c r="OI2" s="660"/>
      <c r="OJ2" s="660"/>
      <c r="OK2" s="660"/>
      <c r="OL2" s="660"/>
      <c r="OM2" s="660"/>
      <c r="ON2" s="660"/>
      <c r="OO2" s="660"/>
      <c r="OP2" s="660"/>
      <c r="OQ2" s="660"/>
      <c r="OR2" s="660"/>
      <c r="OS2" s="660"/>
      <c r="OT2" s="660"/>
      <c r="OU2" s="660"/>
      <c r="OV2" s="660"/>
      <c r="OW2" s="660"/>
      <c r="OX2" s="660"/>
      <c r="OY2" s="660"/>
      <c r="OZ2" s="660"/>
      <c r="PA2" s="660"/>
      <c r="PB2" s="660"/>
      <c r="PC2" s="660"/>
      <c r="PD2" s="660"/>
      <c r="PE2" s="660"/>
      <c r="PF2" s="660"/>
      <c r="PG2" s="660"/>
      <c r="PH2" s="660"/>
      <c r="PI2" s="660"/>
      <c r="PJ2" s="660"/>
      <c r="PK2" s="660"/>
      <c r="PL2" s="660"/>
      <c r="PM2" s="660"/>
      <c r="PN2" s="660"/>
      <c r="PO2" s="660"/>
      <c r="PP2" s="660"/>
      <c r="PQ2" s="660"/>
      <c r="PR2" s="660"/>
      <c r="PS2" s="660"/>
      <c r="PT2" s="660"/>
      <c r="PU2" s="660"/>
      <c r="PV2" s="660"/>
      <c r="PW2" s="660"/>
      <c r="PX2" s="660"/>
      <c r="PY2" s="660"/>
      <c r="PZ2" s="660"/>
      <c r="QA2" s="660"/>
      <c r="QB2" s="660"/>
      <c r="QC2" s="660"/>
      <c r="QD2" s="660"/>
      <c r="QE2" s="660"/>
      <c r="QF2" s="660"/>
      <c r="QG2" s="660"/>
      <c r="QH2" s="660"/>
      <c r="QI2" s="660"/>
      <c r="QJ2" s="660"/>
      <c r="QK2" s="660"/>
      <c r="QL2" s="660"/>
      <c r="QM2" s="660"/>
      <c r="QN2" s="660"/>
      <c r="QO2" s="660"/>
      <c r="QP2" s="660"/>
      <c r="QQ2" s="660"/>
      <c r="QR2" s="660"/>
      <c r="QS2" s="660"/>
      <c r="QT2" s="660"/>
      <c r="QU2" s="660"/>
      <c r="QV2" s="660"/>
      <c r="QW2" s="660"/>
      <c r="QX2" s="660"/>
      <c r="QY2" s="660"/>
      <c r="QZ2" s="660"/>
      <c r="RA2" s="660"/>
      <c r="RB2" s="660"/>
      <c r="RC2" s="660"/>
      <c r="RD2" s="660"/>
      <c r="RE2" s="660"/>
      <c r="RF2" s="660"/>
      <c r="RG2" s="660"/>
      <c r="RH2" s="660"/>
      <c r="RI2" s="660"/>
      <c r="RJ2" s="660"/>
      <c r="RK2" s="660"/>
      <c r="RL2" s="660"/>
      <c r="RM2" s="660"/>
      <c r="RN2" s="660"/>
      <c r="RO2" s="660"/>
      <c r="RP2" s="660"/>
      <c r="RQ2" s="660"/>
      <c r="RR2" s="660"/>
      <c r="RS2" s="660"/>
      <c r="RT2" s="660"/>
      <c r="RU2" s="660"/>
      <c r="RV2" s="660"/>
      <c r="RW2" s="660"/>
      <c r="RX2" s="660"/>
      <c r="RY2" s="660"/>
      <c r="RZ2" s="660"/>
      <c r="SA2" s="660"/>
      <c r="SB2" s="660"/>
      <c r="SC2" s="660"/>
      <c r="SD2" s="660"/>
      <c r="SE2" s="660"/>
      <c r="SF2" s="660"/>
      <c r="SG2" s="660"/>
      <c r="SH2" s="660"/>
      <c r="SI2" s="660"/>
      <c r="SJ2" s="660"/>
      <c r="SK2" s="660"/>
      <c r="SL2" s="660"/>
      <c r="SM2" s="660"/>
      <c r="SN2" s="660"/>
      <c r="SO2" s="660"/>
      <c r="SP2" s="660"/>
      <c r="SQ2" s="660"/>
      <c r="SR2" s="660"/>
      <c r="SS2" s="660"/>
      <c r="ST2" s="660"/>
      <c r="SU2" s="660"/>
      <c r="SV2" s="660"/>
      <c r="SW2" s="660"/>
      <c r="SX2" s="660"/>
      <c r="SY2" s="660"/>
      <c r="SZ2" s="660"/>
      <c r="TA2" s="660"/>
      <c r="TB2" s="660"/>
      <c r="TC2" s="660"/>
      <c r="TD2" s="660"/>
      <c r="TE2" s="660"/>
      <c r="TF2" s="660"/>
      <c r="TG2" s="660"/>
      <c r="TH2" s="660"/>
      <c r="TI2" s="660"/>
      <c r="TJ2" s="660"/>
      <c r="TK2" s="660"/>
      <c r="TL2" s="660"/>
      <c r="TM2" s="660"/>
      <c r="TN2" s="660"/>
      <c r="TO2" s="660"/>
      <c r="TP2" s="660"/>
      <c r="TQ2" s="660"/>
      <c r="TR2" s="660"/>
      <c r="TS2" s="660"/>
      <c r="TT2" s="660"/>
      <c r="TU2" s="660"/>
      <c r="TV2" s="660"/>
      <c r="TW2" s="660"/>
      <c r="TX2" s="660"/>
      <c r="TY2" s="660"/>
      <c r="TZ2" s="660"/>
      <c r="UA2" s="660"/>
      <c r="UB2" s="660"/>
      <c r="UC2" s="660"/>
      <c r="UD2" s="660"/>
      <c r="UE2" s="660"/>
      <c r="UF2" s="660"/>
      <c r="UG2" s="660"/>
      <c r="UH2" s="660"/>
      <c r="UI2" s="660"/>
      <c r="UJ2" s="660"/>
      <c r="UK2" s="660"/>
      <c r="UL2" s="660"/>
      <c r="UM2" s="660"/>
      <c r="UN2" s="660"/>
      <c r="UO2" s="660"/>
      <c r="UP2" s="660"/>
      <c r="UQ2" s="660"/>
      <c r="UR2" s="660"/>
      <c r="US2" s="660"/>
      <c r="UT2" s="660"/>
      <c r="UU2" s="660"/>
      <c r="UV2" s="660"/>
      <c r="UW2" s="660"/>
      <c r="UX2" s="660"/>
      <c r="UY2" s="660"/>
      <c r="UZ2" s="660"/>
      <c r="VA2" s="660"/>
      <c r="VB2" s="660"/>
      <c r="VC2" s="660"/>
      <c r="VD2" s="660"/>
      <c r="VE2" s="660"/>
      <c r="VF2" s="660"/>
      <c r="VG2" s="660"/>
      <c r="VH2" s="660"/>
      <c r="VI2" s="660"/>
      <c r="VJ2" s="660"/>
      <c r="VK2" s="660"/>
      <c r="VL2" s="660"/>
      <c r="VM2" s="660"/>
      <c r="VN2" s="660"/>
      <c r="VO2" s="660"/>
      <c r="VP2" s="660"/>
      <c r="VQ2" s="660"/>
      <c r="VR2" s="660"/>
      <c r="VS2" s="660"/>
      <c r="VT2" s="660"/>
      <c r="VU2" s="660"/>
      <c r="VV2" s="660"/>
      <c r="VW2" s="660"/>
      <c r="VX2" s="660"/>
      <c r="VY2" s="660"/>
      <c r="VZ2" s="660"/>
      <c r="WA2" s="660"/>
      <c r="WB2" s="660"/>
      <c r="WC2" s="660"/>
      <c r="WD2" s="660"/>
      <c r="WE2" s="660"/>
      <c r="WF2" s="660"/>
      <c r="WG2" s="660"/>
      <c r="WH2" s="660"/>
      <c r="WI2" s="660"/>
      <c r="WJ2" s="660"/>
      <c r="WK2" s="660"/>
      <c r="WL2" s="660"/>
      <c r="WM2" s="660"/>
      <c r="WN2" s="660"/>
      <c r="WO2" s="660"/>
      <c r="WP2" s="660"/>
      <c r="WQ2" s="660"/>
      <c r="WR2" s="660"/>
      <c r="WS2" s="660"/>
      <c r="WT2" s="660"/>
      <c r="WU2" s="660"/>
      <c r="WV2" s="660"/>
      <c r="WW2" s="660"/>
      <c r="WX2" s="660"/>
      <c r="WY2" s="660"/>
      <c r="WZ2" s="660"/>
      <c r="XA2" s="660"/>
      <c r="XB2" s="660"/>
      <c r="XC2" s="660"/>
      <c r="XD2" s="660"/>
      <c r="XE2" s="660"/>
      <c r="XF2" s="660"/>
      <c r="XG2" s="660"/>
      <c r="XH2" s="660"/>
      <c r="XI2" s="660"/>
      <c r="XJ2" s="660"/>
      <c r="XK2" s="660"/>
      <c r="XL2" s="660"/>
      <c r="XM2" s="660"/>
      <c r="XN2" s="660"/>
      <c r="XO2" s="660"/>
      <c r="XP2" s="660"/>
      <c r="XQ2" s="660"/>
      <c r="XR2" s="660"/>
      <c r="XS2" s="660"/>
      <c r="XT2" s="660"/>
      <c r="XU2" s="660"/>
      <c r="XV2" s="660"/>
      <c r="XW2" s="660"/>
      <c r="XX2" s="660"/>
      <c r="XY2" s="660"/>
      <c r="XZ2" s="660"/>
      <c r="YA2" s="660"/>
      <c r="YB2" s="660"/>
      <c r="YC2" s="660"/>
      <c r="YD2" s="660"/>
      <c r="YE2" s="660"/>
      <c r="YF2" s="660"/>
      <c r="YG2" s="660"/>
      <c r="YH2" s="660"/>
      <c r="YI2" s="660"/>
      <c r="YJ2" s="660"/>
      <c r="YK2" s="660"/>
      <c r="YL2" s="660"/>
      <c r="YM2" s="660"/>
      <c r="YN2" s="660"/>
      <c r="YO2" s="660"/>
      <c r="YP2" s="660"/>
      <c r="YQ2" s="660"/>
      <c r="YR2" s="660"/>
      <c r="YS2" s="660"/>
      <c r="YT2" s="660"/>
      <c r="YU2" s="660"/>
      <c r="YV2" s="660"/>
      <c r="YW2" s="660"/>
      <c r="YX2" s="660"/>
      <c r="YY2" s="660"/>
      <c r="YZ2" s="660"/>
      <c r="ZA2" s="660"/>
      <c r="ZB2" s="660"/>
      <c r="ZC2" s="660"/>
      <c r="ZD2" s="660"/>
      <c r="ZE2" s="660"/>
      <c r="ZF2" s="660"/>
      <c r="ZG2" s="660"/>
      <c r="ZH2" s="660"/>
      <c r="ZI2" s="660"/>
      <c r="ZJ2" s="660"/>
      <c r="ZK2" s="660"/>
      <c r="ZL2" s="660"/>
      <c r="ZM2" s="660"/>
      <c r="ZN2" s="660"/>
      <c r="ZO2" s="660"/>
      <c r="ZP2" s="660"/>
      <c r="ZQ2" s="660"/>
      <c r="ZR2" s="660"/>
      <c r="ZS2" s="660"/>
      <c r="ZT2" s="660"/>
      <c r="ZU2" s="660"/>
      <c r="ZV2" s="660"/>
      <c r="ZW2" s="660"/>
      <c r="ZX2" s="660"/>
      <c r="ZY2" s="660"/>
      <c r="ZZ2" s="660"/>
      <c r="AAA2" s="660"/>
      <c r="AAB2" s="660"/>
      <c r="AAC2" s="660"/>
      <c r="AAD2" s="660"/>
      <c r="AAE2" s="660"/>
      <c r="AAF2" s="660"/>
      <c r="AAG2" s="660"/>
      <c r="AAH2" s="660"/>
      <c r="AAI2" s="660"/>
      <c r="AAJ2" s="660"/>
      <c r="AAK2" s="660"/>
      <c r="AAL2" s="660"/>
      <c r="AAM2" s="660"/>
      <c r="AAN2" s="660"/>
      <c r="AAO2" s="660"/>
      <c r="AAP2" s="660"/>
      <c r="AAQ2" s="660"/>
      <c r="AAR2" s="660"/>
      <c r="AAS2" s="660"/>
      <c r="AAT2" s="660"/>
      <c r="AAU2" s="660"/>
      <c r="AAV2" s="660"/>
      <c r="AAW2" s="660"/>
      <c r="AAX2" s="660"/>
      <c r="AAY2" s="660"/>
      <c r="AAZ2" s="660"/>
      <c r="ABA2" s="660"/>
      <c r="ABB2" s="660"/>
      <c r="ABC2" s="660"/>
      <c r="ABD2" s="660"/>
      <c r="ABE2" s="660"/>
      <c r="ABF2" s="660"/>
      <c r="ABG2" s="660"/>
      <c r="ABH2" s="660"/>
      <c r="ABI2" s="660"/>
      <c r="ABJ2" s="660"/>
      <c r="ABK2" s="660"/>
      <c r="ABL2" s="660"/>
      <c r="ABM2" s="660"/>
      <c r="ABN2" s="660"/>
      <c r="ABO2" s="660"/>
      <c r="ABP2" s="660"/>
      <c r="ABQ2" s="660"/>
      <c r="ABR2" s="660"/>
      <c r="ABS2" s="660"/>
      <c r="ABT2" s="660"/>
      <c r="ABU2" s="660"/>
      <c r="ABV2" s="660"/>
      <c r="ABW2" s="660"/>
      <c r="ABX2" s="660"/>
      <c r="ABY2" s="660"/>
      <c r="ABZ2" s="660"/>
      <c r="ACA2" s="660"/>
      <c r="ACB2" s="660"/>
      <c r="ACC2" s="660"/>
      <c r="ACD2" s="660"/>
      <c r="ACE2" s="660"/>
      <c r="ACF2" s="660"/>
      <c r="ACG2" s="660"/>
      <c r="ACH2" s="660"/>
      <c r="ACI2" s="660"/>
      <c r="ACJ2" s="660"/>
      <c r="ACK2" s="660"/>
      <c r="ACL2" s="660"/>
      <c r="ACM2" s="660"/>
      <c r="ACN2" s="660"/>
      <c r="ACO2" s="660"/>
      <c r="ACP2" s="660"/>
      <c r="ACQ2" s="660"/>
      <c r="ACR2" s="660"/>
      <c r="ACS2" s="660"/>
      <c r="ACT2" s="660"/>
      <c r="ACU2" s="660"/>
      <c r="ACV2" s="660"/>
      <c r="ACW2" s="660"/>
      <c r="ACX2" s="660"/>
      <c r="ACY2" s="660"/>
      <c r="ACZ2" s="660"/>
      <c r="ADA2" s="660"/>
      <c r="ADB2" s="660"/>
      <c r="ADC2" s="660"/>
      <c r="ADD2" s="660"/>
      <c r="ADE2" s="660"/>
      <c r="ADF2" s="660"/>
      <c r="ADG2" s="660"/>
      <c r="ADH2" s="660"/>
      <c r="ADI2" s="660"/>
      <c r="ADJ2" s="660"/>
      <c r="ADK2" s="660"/>
      <c r="ADL2" s="660"/>
      <c r="ADM2" s="660"/>
      <c r="ADN2" s="660"/>
      <c r="ADO2" s="660"/>
      <c r="ADP2" s="660"/>
      <c r="ADQ2" s="660"/>
      <c r="ADR2" s="660"/>
      <c r="ADS2" s="660"/>
      <c r="ADT2" s="660"/>
      <c r="ADU2" s="660"/>
      <c r="ADV2" s="660"/>
      <c r="ADW2" s="660"/>
      <c r="ADX2" s="660"/>
      <c r="ADY2" s="660"/>
      <c r="ADZ2" s="660"/>
      <c r="AEA2" s="660"/>
      <c r="AEB2" s="660"/>
      <c r="AEC2" s="660"/>
      <c r="AED2" s="660"/>
      <c r="AEE2" s="660"/>
      <c r="AEF2" s="660"/>
      <c r="AEG2" s="660"/>
      <c r="AEH2" s="660"/>
      <c r="AEI2" s="660"/>
      <c r="AEJ2" s="660"/>
      <c r="AEK2" s="660"/>
      <c r="AEL2" s="660"/>
      <c r="AEM2" s="660"/>
      <c r="AEN2" s="660"/>
      <c r="AEO2" s="660"/>
      <c r="AEP2" s="660"/>
      <c r="AEQ2" s="660"/>
      <c r="AER2" s="660"/>
      <c r="AES2" s="660"/>
      <c r="AET2" s="660"/>
      <c r="AEU2" s="660"/>
      <c r="AEV2" s="660"/>
      <c r="AEW2" s="660"/>
      <c r="AEX2" s="660"/>
      <c r="AEY2" s="660"/>
      <c r="AEZ2" s="660"/>
      <c r="AFA2" s="660"/>
      <c r="AFB2" s="660"/>
      <c r="AFC2" s="660"/>
      <c r="AFD2" s="660"/>
      <c r="AFE2" s="660"/>
      <c r="AFF2" s="660"/>
      <c r="AFG2" s="660"/>
      <c r="AFH2" s="660"/>
      <c r="AFI2" s="660"/>
      <c r="AFJ2" s="660"/>
      <c r="AFK2" s="660"/>
      <c r="AFL2" s="660"/>
      <c r="AFM2" s="660"/>
      <c r="AFN2" s="660"/>
      <c r="AFO2" s="660"/>
      <c r="AFP2" s="660"/>
      <c r="AFQ2" s="660"/>
      <c r="AFR2" s="660"/>
      <c r="AFS2" s="660"/>
      <c r="AFT2" s="660"/>
      <c r="AFU2" s="660"/>
      <c r="AFV2" s="660"/>
      <c r="AFW2" s="660"/>
      <c r="AFX2" s="660"/>
      <c r="AFY2" s="660"/>
      <c r="AFZ2" s="660"/>
      <c r="AGA2" s="660"/>
      <c r="AGB2" s="660"/>
      <c r="AGC2" s="660"/>
      <c r="AGD2" s="660"/>
      <c r="AGE2" s="660"/>
      <c r="AGF2" s="660"/>
      <c r="AGG2" s="660"/>
      <c r="AGH2" s="660"/>
      <c r="AGI2" s="660"/>
      <c r="AGJ2" s="660"/>
      <c r="AGK2" s="660"/>
      <c r="AGL2" s="660"/>
      <c r="AGM2" s="660"/>
      <c r="AGN2" s="660"/>
      <c r="AGO2" s="660"/>
      <c r="AGP2" s="660"/>
      <c r="AGQ2" s="660"/>
      <c r="AGR2" s="660"/>
      <c r="AGS2" s="660"/>
      <c r="AGT2" s="660"/>
      <c r="AGU2" s="660"/>
      <c r="AGV2" s="660"/>
      <c r="AGW2" s="660"/>
      <c r="AGX2" s="660"/>
      <c r="AGY2" s="660"/>
      <c r="AGZ2" s="660"/>
      <c r="AHA2" s="660"/>
      <c r="AHB2" s="660"/>
      <c r="AHC2" s="660"/>
      <c r="AHD2" s="660"/>
      <c r="AHE2" s="660"/>
      <c r="AHF2" s="660"/>
      <c r="AHG2" s="660"/>
      <c r="AHH2" s="660"/>
      <c r="AHI2" s="660"/>
      <c r="AHJ2" s="660"/>
      <c r="AHK2" s="660"/>
      <c r="AHL2" s="660"/>
      <c r="AHM2" s="660"/>
      <c r="AHN2" s="660"/>
      <c r="AHO2" s="660"/>
      <c r="AHP2" s="660"/>
      <c r="AHQ2" s="660"/>
      <c r="AHR2" s="660"/>
      <c r="AHS2" s="660"/>
      <c r="AHT2" s="660"/>
      <c r="AHU2" s="660"/>
      <c r="AHV2" s="660"/>
      <c r="AHW2" s="660"/>
      <c r="AHX2" s="660"/>
      <c r="AHY2" s="660"/>
      <c r="AHZ2" s="660"/>
      <c r="AIA2" s="660"/>
      <c r="AIB2" s="660"/>
      <c r="AIC2" s="660"/>
      <c r="AID2" s="660"/>
      <c r="AIE2" s="660"/>
      <c r="AIF2" s="660"/>
      <c r="AIG2" s="660"/>
      <c r="AIH2" s="660"/>
      <c r="AII2" s="660"/>
      <c r="AIJ2" s="660"/>
      <c r="AIK2" s="660"/>
      <c r="AIL2" s="660"/>
      <c r="AIM2" s="660"/>
      <c r="AIN2" s="660"/>
      <c r="AIO2" s="660"/>
      <c r="AIP2" s="660"/>
      <c r="AIQ2" s="660"/>
      <c r="AIR2" s="660"/>
      <c r="AIS2" s="660"/>
      <c r="AIT2" s="660"/>
      <c r="AIU2" s="660"/>
      <c r="AIV2" s="660"/>
      <c r="AIW2" s="660"/>
      <c r="AIX2" s="660"/>
      <c r="AIY2" s="660"/>
      <c r="AIZ2" s="660"/>
      <c r="AJA2" s="660"/>
      <c r="AJB2" s="660"/>
      <c r="AJC2" s="660"/>
      <c r="AJD2" s="660"/>
      <c r="AJE2" s="660"/>
      <c r="AJF2" s="660"/>
      <c r="AJG2" s="660"/>
      <c r="AJH2" s="660"/>
      <c r="AJI2" s="660"/>
      <c r="AJJ2" s="660"/>
      <c r="AJK2" s="660"/>
      <c r="AJL2" s="660"/>
      <c r="AJM2" s="660"/>
      <c r="AJN2" s="660"/>
      <c r="AJO2" s="660"/>
      <c r="AJP2" s="660"/>
      <c r="AJQ2" s="660"/>
      <c r="AJR2" s="660"/>
      <c r="AJS2" s="660"/>
      <c r="AJT2" s="660"/>
      <c r="AJU2" s="660"/>
      <c r="AJV2" s="660"/>
      <c r="AJW2" s="660"/>
      <c r="AJX2" s="660"/>
      <c r="AJY2" s="660"/>
      <c r="AJZ2" s="660"/>
      <c r="AKA2" s="660"/>
      <c r="AKB2" s="660"/>
      <c r="AKC2" s="660"/>
      <c r="AKD2" s="660"/>
      <c r="AKE2" s="660"/>
      <c r="AKF2" s="660"/>
      <c r="AKG2" s="660"/>
      <c r="AKH2" s="660"/>
      <c r="AKI2" s="660"/>
      <c r="AKJ2" s="660"/>
      <c r="AKK2" s="660"/>
      <c r="AKL2" s="660"/>
      <c r="AKM2" s="660"/>
      <c r="AKN2" s="660"/>
      <c r="AKO2" s="660"/>
      <c r="AKP2" s="660"/>
      <c r="AKQ2" s="660"/>
      <c r="AKR2" s="660"/>
      <c r="AKS2" s="660"/>
      <c r="AKT2" s="660"/>
      <c r="AKU2" s="660"/>
      <c r="AKV2" s="660"/>
      <c r="AKW2" s="660"/>
      <c r="AKX2" s="660"/>
      <c r="AKY2" s="660"/>
      <c r="AKZ2" s="660"/>
      <c r="ALA2" s="660"/>
      <c r="ALB2" s="660"/>
      <c r="ALC2" s="660"/>
      <c r="ALD2" s="660"/>
      <c r="ALE2" s="660"/>
      <c r="ALF2" s="660"/>
      <c r="ALG2" s="660"/>
      <c r="ALH2" s="660"/>
      <c r="ALI2" s="660"/>
      <c r="ALJ2" s="660"/>
      <c r="ALK2" s="660"/>
      <c r="ALL2" s="660"/>
      <c r="ALM2" s="660"/>
      <c r="ALN2" s="660"/>
      <c r="ALO2" s="660"/>
      <c r="ALP2" s="660"/>
      <c r="ALQ2" s="660"/>
      <c r="ALR2" s="660"/>
      <c r="ALS2" s="660"/>
      <c r="ALT2" s="660"/>
      <c r="ALU2" s="660"/>
      <c r="ALV2" s="660"/>
      <c r="ALW2" s="660"/>
      <c r="ALX2" s="660"/>
      <c r="ALY2" s="660"/>
      <c r="ALZ2" s="660"/>
      <c r="AMA2" s="660"/>
      <c r="AMB2" s="660"/>
      <c r="AMC2" s="660"/>
      <c r="AMD2" s="660"/>
      <c r="AME2" s="660"/>
      <c r="AMF2" s="660"/>
      <c r="AMG2" s="660"/>
      <c r="AMH2" s="660"/>
      <c r="AMI2" s="660"/>
      <c r="AMJ2" s="660"/>
      <c r="AMK2" s="660"/>
      <c r="AML2" s="660"/>
      <c r="AMM2" s="660"/>
      <c r="AMN2" s="660"/>
      <c r="AMO2" s="660"/>
      <c r="AMP2" s="660"/>
      <c r="AMQ2" s="660"/>
      <c r="AMR2" s="660"/>
      <c r="AMS2" s="660"/>
      <c r="AMT2" s="660"/>
      <c r="AMU2" s="660"/>
      <c r="AMV2" s="660"/>
      <c r="AMW2" s="660"/>
      <c r="AMX2" s="660"/>
      <c r="AMY2" s="660"/>
      <c r="AMZ2" s="660"/>
      <c r="ANA2" s="660"/>
      <c r="ANB2" s="660"/>
      <c r="ANC2" s="660"/>
      <c r="AND2" s="660"/>
      <c r="ANE2" s="660"/>
      <c r="ANF2" s="660"/>
      <c r="ANG2" s="660"/>
      <c r="ANH2" s="660"/>
      <c r="ANI2" s="660"/>
      <c r="ANJ2" s="660"/>
      <c r="ANK2" s="660"/>
      <c r="ANL2" s="660"/>
      <c r="ANM2" s="660"/>
      <c r="ANN2" s="660"/>
      <c r="ANO2" s="660"/>
      <c r="ANP2" s="660"/>
      <c r="ANQ2" s="660"/>
      <c r="ANR2" s="660"/>
      <c r="ANS2" s="660"/>
      <c r="ANT2" s="660"/>
      <c r="ANU2" s="660"/>
      <c r="ANV2" s="660"/>
      <c r="ANW2" s="660"/>
      <c r="ANX2" s="660"/>
      <c r="ANY2" s="660"/>
      <c r="ANZ2" s="660"/>
      <c r="AOA2" s="660"/>
      <c r="AOB2" s="660"/>
      <c r="AOC2" s="660"/>
      <c r="AOD2" s="660"/>
      <c r="AOE2" s="660"/>
      <c r="AOF2" s="660"/>
      <c r="AOG2" s="660"/>
      <c r="AOH2" s="660"/>
      <c r="AOI2" s="660"/>
      <c r="AOJ2" s="660"/>
      <c r="AOK2" s="660"/>
      <c r="AOL2" s="660"/>
      <c r="AOM2" s="660"/>
      <c r="AON2" s="660"/>
      <c r="AOO2" s="660"/>
      <c r="AOP2" s="660"/>
      <c r="AOQ2" s="660"/>
      <c r="AOR2" s="660"/>
      <c r="AOS2" s="660"/>
      <c r="AOT2" s="660"/>
      <c r="AOU2" s="660"/>
      <c r="AOV2" s="660"/>
      <c r="AOW2" s="660"/>
      <c r="AOX2" s="660"/>
      <c r="AOY2" s="660"/>
      <c r="AOZ2" s="660"/>
      <c r="APA2" s="660"/>
      <c r="APB2" s="660"/>
      <c r="APC2" s="660"/>
      <c r="APD2" s="660"/>
      <c r="APE2" s="660"/>
      <c r="APF2" s="660"/>
      <c r="APG2" s="660"/>
      <c r="APH2" s="660"/>
      <c r="API2" s="660"/>
      <c r="APJ2" s="660"/>
      <c r="APK2" s="660"/>
      <c r="APL2" s="660"/>
      <c r="APM2" s="660"/>
      <c r="APN2" s="660"/>
      <c r="APO2" s="660"/>
      <c r="APP2" s="660"/>
      <c r="APQ2" s="660"/>
      <c r="APR2" s="660"/>
      <c r="APS2" s="660"/>
      <c r="APT2" s="660"/>
      <c r="APU2" s="660"/>
      <c r="APV2" s="660"/>
      <c r="APW2" s="660"/>
      <c r="APX2" s="660"/>
      <c r="APY2" s="660"/>
      <c r="APZ2" s="660"/>
      <c r="AQA2" s="660"/>
      <c r="AQB2" s="660"/>
      <c r="AQC2" s="660"/>
      <c r="AQD2" s="660"/>
      <c r="AQE2" s="660"/>
      <c r="AQF2" s="660"/>
      <c r="AQG2" s="660"/>
      <c r="AQH2" s="660"/>
      <c r="AQI2" s="660"/>
      <c r="AQJ2" s="660"/>
      <c r="AQK2" s="660"/>
      <c r="AQL2" s="660"/>
      <c r="AQM2" s="660"/>
      <c r="AQN2" s="660"/>
      <c r="AQO2" s="660"/>
      <c r="AQP2" s="660"/>
      <c r="AQQ2" s="660"/>
      <c r="AQR2" s="660"/>
      <c r="AQS2" s="660"/>
      <c r="AQT2" s="660"/>
      <c r="AQU2" s="660"/>
      <c r="AQV2" s="660"/>
      <c r="AQW2" s="660"/>
      <c r="AQX2" s="660"/>
      <c r="AQY2" s="660"/>
      <c r="AQZ2" s="660"/>
      <c r="ARA2" s="660"/>
      <c r="ARB2" s="660"/>
      <c r="ARC2" s="660"/>
      <c r="ARD2" s="660"/>
      <c r="ARE2" s="660"/>
      <c r="ARF2" s="660"/>
      <c r="ARG2" s="660"/>
      <c r="ARH2" s="660"/>
      <c r="ARI2" s="660"/>
      <c r="ARJ2" s="660"/>
      <c r="ARK2" s="660"/>
      <c r="ARL2" s="660"/>
      <c r="ARM2" s="660"/>
      <c r="ARN2" s="660"/>
      <c r="ARO2" s="660"/>
      <c r="ARP2" s="660"/>
      <c r="ARQ2" s="660"/>
      <c r="ARR2" s="660"/>
      <c r="ARS2" s="660"/>
      <c r="ART2" s="660"/>
      <c r="ARU2" s="660"/>
      <c r="ARV2" s="660"/>
      <c r="ARW2" s="660"/>
      <c r="ARX2" s="660"/>
      <c r="ARY2" s="660"/>
      <c r="ARZ2" s="660"/>
      <c r="ASA2" s="660"/>
      <c r="ASB2" s="660"/>
      <c r="ASC2" s="660"/>
      <c r="ASD2" s="660"/>
      <c r="ASE2" s="660"/>
      <c r="ASF2" s="660"/>
      <c r="ASG2" s="660"/>
      <c r="ASH2" s="660"/>
      <c r="ASI2" s="660"/>
      <c r="ASJ2" s="660"/>
      <c r="ASK2" s="660"/>
      <c r="ASL2" s="660"/>
      <c r="ASM2" s="660"/>
      <c r="ASN2" s="660"/>
      <c r="ASO2" s="660"/>
      <c r="ASP2" s="660"/>
      <c r="ASQ2" s="660"/>
      <c r="ASR2" s="660"/>
      <c r="ASS2" s="660"/>
      <c r="AST2" s="660"/>
      <c r="ASU2" s="660"/>
      <c r="ASV2" s="660"/>
      <c r="ASW2" s="660"/>
      <c r="ASX2" s="660"/>
      <c r="ASY2" s="660"/>
      <c r="ASZ2" s="660"/>
      <c r="ATA2" s="660"/>
      <c r="ATB2" s="660"/>
      <c r="ATC2" s="660"/>
      <c r="ATD2" s="660"/>
      <c r="ATE2" s="660"/>
      <c r="ATF2" s="660"/>
      <c r="ATG2" s="660"/>
      <c r="ATH2" s="660"/>
      <c r="ATI2" s="660"/>
      <c r="ATJ2" s="660"/>
      <c r="ATK2" s="660"/>
      <c r="ATL2" s="660"/>
      <c r="ATM2" s="660"/>
      <c r="ATN2" s="660"/>
      <c r="ATO2" s="660"/>
      <c r="ATP2" s="660"/>
      <c r="ATQ2" s="660"/>
      <c r="ATR2" s="660"/>
      <c r="ATS2" s="660"/>
      <c r="ATT2" s="660"/>
      <c r="ATU2" s="660"/>
      <c r="ATV2" s="660"/>
      <c r="ATW2" s="660"/>
      <c r="ATX2" s="660"/>
      <c r="ATY2" s="660"/>
      <c r="ATZ2" s="660"/>
      <c r="AUA2" s="660"/>
      <c r="AUB2" s="660"/>
      <c r="AUC2" s="660"/>
      <c r="AUD2" s="660"/>
      <c r="AUE2" s="660"/>
      <c r="AUF2" s="660"/>
      <c r="AUG2" s="660"/>
      <c r="AUH2" s="660"/>
      <c r="AUI2" s="660"/>
      <c r="AUJ2" s="660"/>
      <c r="AUK2" s="660"/>
      <c r="AUL2" s="660"/>
      <c r="AUM2" s="660"/>
      <c r="AUN2" s="660"/>
      <c r="AUO2" s="660"/>
      <c r="AUP2" s="660"/>
      <c r="AUQ2" s="660"/>
      <c r="AUR2" s="660"/>
      <c r="AUS2" s="660"/>
      <c r="AUT2" s="660"/>
      <c r="AUU2" s="660"/>
      <c r="AUV2" s="660"/>
      <c r="AUW2" s="660"/>
      <c r="AUX2" s="660"/>
      <c r="AUY2" s="660"/>
      <c r="AUZ2" s="660"/>
      <c r="AVA2" s="660"/>
      <c r="AVB2" s="660"/>
      <c r="AVC2" s="660"/>
      <c r="AVD2" s="660"/>
      <c r="AVE2" s="660"/>
      <c r="AVF2" s="660"/>
      <c r="AVG2" s="660"/>
      <c r="AVH2" s="660"/>
      <c r="AVI2" s="660"/>
      <c r="AVJ2" s="660"/>
      <c r="AVK2" s="660"/>
      <c r="AVL2" s="660"/>
      <c r="AVM2" s="660"/>
      <c r="AVN2" s="660"/>
      <c r="AVO2" s="660"/>
      <c r="AVP2" s="660"/>
      <c r="AVQ2" s="660"/>
      <c r="AVR2" s="660"/>
      <c r="AVS2" s="660"/>
      <c r="AVT2" s="660"/>
      <c r="AVU2" s="660"/>
      <c r="AVV2" s="660"/>
      <c r="AVW2" s="660"/>
      <c r="AVX2" s="660"/>
      <c r="AVY2" s="660"/>
      <c r="AVZ2" s="660"/>
      <c r="AWA2" s="660"/>
      <c r="AWB2" s="660"/>
      <c r="AWC2" s="660"/>
      <c r="AWD2" s="660"/>
      <c r="AWE2" s="660"/>
      <c r="AWF2" s="660"/>
      <c r="AWG2" s="660"/>
      <c r="AWH2" s="660"/>
      <c r="AWI2" s="660"/>
      <c r="AWJ2" s="660"/>
      <c r="AWK2" s="660"/>
      <c r="AWL2" s="660"/>
      <c r="AWM2" s="660"/>
      <c r="AWN2" s="660"/>
      <c r="AWO2" s="660"/>
      <c r="AWP2" s="660"/>
      <c r="AWQ2" s="660"/>
      <c r="AWR2" s="660"/>
      <c r="AWS2" s="660"/>
      <c r="AWT2" s="660"/>
      <c r="AWU2" s="660"/>
      <c r="AWV2" s="660"/>
      <c r="AWW2" s="660"/>
      <c r="AWX2" s="660"/>
      <c r="AWY2" s="660"/>
      <c r="AWZ2" s="660"/>
      <c r="AXA2" s="660"/>
      <c r="AXB2" s="660"/>
      <c r="AXC2" s="660"/>
      <c r="AXD2" s="660"/>
      <c r="AXE2" s="660"/>
      <c r="AXF2" s="660"/>
      <c r="AXG2" s="660"/>
      <c r="AXH2" s="660"/>
      <c r="AXI2" s="660"/>
      <c r="AXJ2" s="660"/>
      <c r="AXK2" s="660"/>
      <c r="AXL2" s="660"/>
      <c r="AXM2" s="660"/>
      <c r="AXN2" s="660"/>
      <c r="AXO2" s="660"/>
      <c r="AXP2" s="660"/>
      <c r="AXQ2" s="660"/>
      <c r="AXR2" s="660"/>
      <c r="AXS2" s="660"/>
      <c r="AXT2" s="660"/>
      <c r="AXU2" s="660"/>
      <c r="AXV2" s="660"/>
      <c r="AXW2" s="660"/>
      <c r="AXX2" s="660"/>
      <c r="AXY2" s="660"/>
      <c r="AXZ2" s="660"/>
      <c r="AYA2" s="660"/>
      <c r="AYB2" s="660"/>
      <c r="AYC2" s="660"/>
      <c r="AYD2" s="660"/>
      <c r="AYE2" s="660"/>
      <c r="AYF2" s="660"/>
      <c r="AYG2" s="660"/>
      <c r="AYH2" s="660"/>
      <c r="AYI2" s="660"/>
      <c r="AYJ2" s="660"/>
      <c r="AYK2" s="660"/>
      <c r="AYL2" s="660"/>
      <c r="AYM2" s="660"/>
      <c r="AYN2" s="660"/>
      <c r="AYO2" s="660"/>
      <c r="AYP2" s="660"/>
      <c r="AYQ2" s="660"/>
      <c r="AYR2" s="660"/>
      <c r="AYS2" s="660"/>
      <c r="AYT2" s="660"/>
      <c r="AYU2" s="660"/>
      <c r="AYV2" s="660"/>
      <c r="AYW2" s="660"/>
      <c r="AYX2" s="660"/>
      <c r="AYY2" s="660"/>
      <c r="AYZ2" s="660"/>
      <c r="AZA2" s="660"/>
      <c r="AZB2" s="660"/>
      <c r="AZC2" s="660"/>
      <c r="AZD2" s="660"/>
      <c r="AZE2" s="660"/>
      <c r="AZF2" s="660"/>
      <c r="AZG2" s="660"/>
      <c r="AZH2" s="660"/>
      <c r="AZI2" s="660"/>
      <c r="AZJ2" s="660"/>
      <c r="AZK2" s="660"/>
      <c r="AZL2" s="660"/>
      <c r="AZM2" s="660"/>
      <c r="AZN2" s="660"/>
      <c r="AZO2" s="660"/>
      <c r="AZP2" s="660"/>
      <c r="AZQ2" s="660"/>
      <c r="AZR2" s="660"/>
      <c r="AZS2" s="660"/>
      <c r="AZT2" s="660"/>
      <c r="AZU2" s="660"/>
      <c r="AZV2" s="660"/>
      <c r="AZW2" s="660"/>
      <c r="AZX2" s="660"/>
      <c r="AZY2" s="660"/>
      <c r="AZZ2" s="660"/>
      <c r="BAA2" s="660"/>
      <c r="BAB2" s="660"/>
      <c r="BAC2" s="660"/>
      <c r="BAD2" s="660"/>
      <c r="BAE2" s="660"/>
      <c r="BAF2" s="660"/>
      <c r="BAG2" s="660"/>
      <c r="BAH2" s="660"/>
      <c r="BAI2" s="660"/>
      <c r="BAJ2" s="660"/>
      <c r="BAK2" s="660"/>
      <c r="BAL2" s="660"/>
      <c r="BAM2" s="660"/>
      <c r="BAN2" s="660"/>
      <c r="BAO2" s="660"/>
      <c r="BAP2" s="660"/>
      <c r="BAQ2" s="660"/>
      <c r="BAR2" s="660"/>
      <c r="BAS2" s="660"/>
      <c r="BAT2" s="660"/>
      <c r="BAU2" s="660"/>
      <c r="BAV2" s="660"/>
      <c r="BAW2" s="660"/>
      <c r="BAX2" s="660"/>
      <c r="BAY2" s="660"/>
      <c r="BAZ2" s="660"/>
      <c r="BBA2" s="660"/>
      <c r="BBB2" s="660"/>
      <c r="BBC2" s="660"/>
      <c r="BBD2" s="660"/>
      <c r="BBE2" s="660"/>
      <c r="BBF2" s="660"/>
      <c r="BBG2" s="660"/>
      <c r="BBH2" s="660"/>
      <c r="BBI2" s="660"/>
      <c r="BBJ2" s="660"/>
      <c r="BBK2" s="660"/>
      <c r="BBL2" s="660"/>
      <c r="BBM2" s="660"/>
      <c r="BBN2" s="660"/>
      <c r="BBO2" s="660"/>
      <c r="BBP2" s="660"/>
      <c r="BBQ2" s="660"/>
      <c r="BBR2" s="660"/>
      <c r="BBS2" s="660"/>
      <c r="BBT2" s="660"/>
      <c r="BBU2" s="660"/>
      <c r="BBV2" s="660"/>
      <c r="BBW2" s="660"/>
      <c r="BBX2" s="660"/>
      <c r="BBY2" s="660"/>
      <c r="BBZ2" s="660"/>
      <c r="BCA2" s="660"/>
      <c r="BCB2" s="660"/>
      <c r="BCC2" s="660"/>
      <c r="BCD2" s="660"/>
      <c r="BCE2" s="660"/>
      <c r="BCF2" s="660"/>
      <c r="BCG2" s="660"/>
      <c r="BCH2" s="660"/>
      <c r="BCI2" s="660"/>
      <c r="BCJ2" s="660"/>
      <c r="BCK2" s="660"/>
      <c r="BCL2" s="660"/>
      <c r="BCM2" s="660"/>
      <c r="BCN2" s="660"/>
      <c r="BCO2" s="660"/>
      <c r="BCP2" s="660"/>
      <c r="BCQ2" s="660"/>
      <c r="BCR2" s="660"/>
      <c r="BCS2" s="660"/>
      <c r="BCT2" s="660"/>
      <c r="BCU2" s="660"/>
      <c r="BCV2" s="660"/>
      <c r="BCW2" s="660"/>
      <c r="BCX2" s="660"/>
      <c r="BCY2" s="660"/>
      <c r="BCZ2" s="660"/>
      <c r="BDA2" s="660"/>
      <c r="BDB2" s="660"/>
      <c r="BDC2" s="660"/>
      <c r="BDD2" s="660"/>
      <c r="BDE2" s="660"/>
      <c r="BDF2" s="660"/>
      <c r="BDG2" s="660"/>
      <c r="BDH2" s="660"/>
      <c r="BDI2" s="660"/>
      <c r="BDJ2" s="660"/>
      <c r="BDK2" s="660"/>
      <c r="BDL2" s="660"/>
      <c r="BDM2" s="660"/>
      <c r="BDN2" s="660"/>
      <c r="BDO2" s="660"/>
      <c r="BDP2" s="660"/>
      <c r="BDQ2" s="660"/>
      <c r="BDR2" s="660"/>
      <c r="BDS2" s="660"/>
      <c r="BDT2" s="660"/>
      <c r="BDU2" s="660"/>
      <c r="BDV2" s="660"/>
      <c r="BDW2" s="660"/>
      <c r="BDX2" s="660"/>
      <c r="BDY2" s="660"/>
      <c r="BDZ2" s="660"/>
      <c r="BEA2" s="660"/>
      <c r="BEB2" s="660"/>
      <c r="BEC2" s="660"/>
      <c r="BED2" s="660"/>
      <c r="BEE2" s="660"/>
      <c r="BEF2" s="660"/>
      <c r="BEG2" s="660"/>
      <c r="BEH2" s="660"/>
      <c r="BEI2" s="660"/>
      <c r="BEJ2" s="660"/>
      <c r="BEK2" s="660"/>
      <c r="BEL2" s="660"/>
      <c r="BEM2" s="660"/>
      <c r="BEN2" s="660"/>
      <c r="BEO2" s="660"/>
      <c r="BEP2" s="660"/>
      <c r="BEQ2" s="660"/>
      <c r="BER2" s="660"/>
      <c r="BES2" s="660"/>
      <c r="BET2" s="660"/>
      <c r="BEU2" s="660"/>
      <c r="BEV2" s="660"/>
      <c r="BEW2" s="660"/>
      <c r="BEX2" s="660"/>
      <c r="BEY2" s="660"/>
      <c r="BEZ2" s="660"/>
      <c r="BFA2" s="660"/>
      <c r="BFB2" s="660"/>
      <c r="BFC2" s="660"/>
      <c r="BFD2" s="660"/>
      <c r="BFE2" s="660"/>
      <c r="BFF2" s="660"/>
      <c r="BFG2" s="660"/>
      <c r="BFH2" s="660"/>
      <c r="BFI2" s="660"/>
      <c r="BFJ2" s="660"/>
      <c r="BFK2" s="660"/>
      <c r="BFL2" s="660"/>
      <c r="BFM2" s="660"/>
      <c r="BFN2" s="660"/>
      <c r="BFO2" s="660"/>
      <c r="BFP2" s="660"/>
      <c r="BFQ2" s="660"/>
      <c r="BFR2" s="660"/>
      <c r="BFS2" s="660"/>
      <c r="BFT2" s="660"/>
      <c r="BFU2" s="660"/>
      <c r="BFV2" s="660"/>
      <c r="BFW2" s="660"/>
      <c r="BFX2" s="660"/>
      <c r="BFY2" s="660"/>
      <c r="BFZ2" s="660"/>
      <c r="BGA2" s="660"/>
      <c r="BGB2" s="660"/>
      <c r="BGC2" s="660"/>
      <c r="BGD2" s="660"/>
      <c r="BGE2" s="660"/>
      <c r="BGF2" s="660"/>
      <c r="BGG2" s="660"/>
      <c r="BGH2" s="660"/>
      <c r="BGI2" s="660"/>
      <c r="BGJ2" s="660"/>
      <c r="BGK2" s="660"/>
      <c r="BGL2" s="660"/>
      <c r="BGM2" s="660"/>
      <c r="BGN2" s="660"/>
      <c r="BGO2" s="660"/>
      <c r="BGP2" s="660"/>
      <c r="BGQ2" s="660"/>
      <c r="BGR2" s="660"/>
      <c r="BGS2" s="660"/>
      <c r="BGT2" s="660"/>
      <c r="BGU2" s="660"/>
      <c r="BGV2" s="660"/>
      <c r="BGW2" s="660"/>
      <c r="BGX2" s="660"/>
      <c r="BGY2" s="660"/>
      <c r="BGZ2" s="660"/>
      <c r="BHA2" s="660"/>
      <c r="BHB2" s="660"/>
      <c r="BHC2" s="660"/>
      <c r="BHD2" s="660"/>
      <c r="BHE2" s="660"/>
      <c r="BHF2" s="660"/>
      <c r="BHG2" s="660"/>
      <c r="BHH2" s="660"/>
      <c r="BHI2" s="660"/>
      <c r="BHJ2" s="660"/>
      <c r="BHK2" s="660"/>
      <c r="BHL2" s="660"/>
      <c r="BHM2" s="660"/>
      <c r="BHN2" s="660"/>
      <c r="BHO2" s="660"/>
      <c r="BHP2" s="660"/>
      <c r="BHQ2" s="660"/>
      <c r="BHR2" s="660"/>
      <c r="BHS2" s="660"/>
      <c r="BHT2" s="660"/>
      <c r="BHU2" s="660"/>
      <c r="BHV2" s="660"/>
      <c r="BHW2" s="660"/>
      <c r="BHX2" s="660"/>
      <c r="BHY2" s="660"/>
      <c r="BHZ2" s="660"/>
      <c r="BIA2" s="660"/>
      <c r="BIB2" s="660"/>
      <c r="BIC2" s="660"/>
      <c r="BID2" s="660"/>
      <c r="BIE2" s="660"/>
      <c r="BIF2" s="660"/>
      <c r="BIG2" s="660"/>
      <c r="BIH2" s="660"/>
      <c r="BII2" s="660"/>
      <c r="BIJ2" s="660"/>
      <c r="BIK2" s="660"/>
      <c r="BIL2" s="660"/>
      <c r="BIM2" s="660"/>
      <c r="BIN2" s="660"/>
      <c r="BIO2" s="660"/>
      <c r="BIP2" s="660"/>
      <c r="BIQ2" s="660"/>
      <c r="BIR2" s="660"/>
      <c r="BIS2" s="660"/>
      <c r="BIT2" s="660"/>
      <c r="BIU2" s="660"/>
      <c r="BIV2" s="660"/>
      <c r="BIW2" s="660"/>
      <c r="BIX2" s="660"/>
      <c r="BIY2" s="660"/>
      <c r="BIZ2" s="660"/>
      <c r="BJA2" s="660"/>
      <c r="BJB2" s="660"/>
      <c r="BJC2" s="660"/>
      <c r="BJD2" s="660"/>
      <c r="BJE2" s="660"/>
      <c r="BJF2" s="660"/>
      <c r="BJG2" s="660"/>
      <c r="BJH2" s="660"/>
      <c r="BJI2" s="660"/>
      <c r="BJJ2" s="660"/>
      <c r="BJK2" s="660"/>
      <c r="BJL2" s="660"/>
      <c r="BJM2" s="660"/>
      <c r="BJN2" s="660"/>
      <c r="BJO2" s="660"/>
      <c r="BJP2" s="660"/>
      <c r="BJQ2" s="660"/>
      <c r="BJR2" s="660"/>
      <c r="BJS2" s="660"/>
      <c r="BJT2" s="660"/>
      <c r="BJU2" s="660"/>
      <c r="BJV2" s="660"/>
      <c r="BJW2" s="660"/>
      <c r="BJX2" s="660"/>
      <c r="BJY2" s="660"/>
      <c r="BJZ2" s="660"/>
      <c r="BKA2" s="660"/>
      <c r="BKB2" s="660"/>
      <c r="BKC2" s="660"/>
      <c r="BKD2" s="660"/>
      <c r="BKE2" s="660"/>
      <c r="BKF2" s="660"/>
      <c r="BKG2" s="660"/>
      <c r="BKH2" s="660"/>
      <c r="BKI2" s="660"/>
      <c r="BKJ2" s="660"/>
      <c r="BKK2" s="660"/>
      <c r="BKL2" s="660"/>
      <c r="BKM2" s="660"/>
      <c r="BKN2" s="660"/>
      <c r="BKO2" s="660"/>
      <c r="BKP2" s="660"/>
      <c r="BKQ2" s="660"/>
      <c r="BKR2" s="660"/>
      <c r="BKS2" s="660"/>
      <c r="BKT2" s="660"/>
      <c r="BKU2" s="660"/>
      <c r="BKV2" s="660"/>
      <c r="BKW2" s="660"/>
      <c r="BKX2" s="660"/>
      <c r="BKY2" s="660"/>
      <c r="BKZ2" s="660"/>
      <c r="BLA2" s="660"/>
      <c r="BLB2" s="660"/>
      <c r="BLC2" s="660"/>
      <c r="BLD2" s="660"/>
      <c r="BLE2" s="660"/>
      <c r="BLF2" s="660"/>
      <c r="BLG2" s="660"/>
      <c r="BLH2" s="660"/>
      <c r="BLI2" s="660"/>
      <c r="BLJ2" s="660"/>
      <c r="BLK2" s="660"/>
      <c r="BLL2" s="660"/>
      <c r="BLM2" s="660"/>
      <c r="BLN2" s="660"/>
      <c r="BLO2" s="660"/>
      <c r="BLP2" s="660"/>
      <c r="BLQ2" s="660"/>
      <c r="BLR2" s="660"/>
      <c r="BLS2" s="660"/>
      <c r="BLT2" s="660"/>
      <c r="BLU2" s="660"/>
      <c r="BLV2" s="660"/>
      <c r="BLW2" s="660"/>
      <c r="BLX2" s="660"/>
      <c r="BLY2" s="660"/>
      <c r="BLZ2" s="660"/>
      <c r="BMA2" s="660"/>
      <c r="BMB2" s="660"/>
      <c r="BMC2" s="660"/>
      <c r="BMD2" s="660"/>
      <c r="BME2" s="660"/>
      <c r="BMF2" s="660"/>
      <c r="BMG2" s="660"/>
      <c r="BMH2" s="660"/>
      <c r="BMI2" s="660"/>
      <c r="BMJ2" s="660"/>
      <c r="BMK2" s="660"/>
      <c r="BML2" s="660"/>
      <c r="BMM2" s="660"/>
      <c r="BMN2" s="660"/>
      <c r="BMO2" s="660"/>
      <c r="BMP2" s="660"/>
      <c r="BMQ2" s="660"/>
      <c r="BMR2" s="660"/>
      <c r="BMS2" s="660"/>
      <c r="BMT2" s="660"/>
      <c r="BMU2" s="660"/>
      <c r="BMV2" s="660"/>
      <c r="BMW2" s="660"/>
      <c r="BMX2" s="660"/>
      <c r="BMY2" s="660"/>
      <c r="BMZ2" s="660"/>
      <c r="BNA2" s="660"/>
      <c r="BNB2" s="660"/>
      <c r="BNC2" s="660"/>
      <c r="BND2" s="660"/>
      <c r="BNE2" s="660"/>
      <c r="BNF2" s="660"/>
      <c r="BNG2" s="660"/>
      <c r="BNH2" s="660"/>
      <c r="BNI2" s="660"/>
      <c r="BNJ2" s="660"/>
      <c r="BNK2" s="660"/>
      <c r="BNL2" s="660"/>
      <c r="BNM2" s="660"/>
      <c r="BNN2" s="660"/>
      <c r="BNO2" s="660"/>
      <c r="BNP2" s="660"/>
      <c r="BNQ2" s="660"/>
      <c r="BNR2" s="660"/>
      <c r="BNS2" s="660"/>
      <c r="BNT2" s="660"/>
      <c r="BNU2" s="660"/>
      <c r="BNV2" s="660"/>
      <c r="BNW2" s="660"/>
      <c r="BNX2" s="660"/>
      <c r="BNY2" s="660"/>
      <c r="BNZ2" s="660"/>
      <c r="BOA2" s="660"/>
      <c r="BOB2" s="660"/>
      <c r="BOC2" s="660"/>
      <c r="BOD2" s="660"/>
      <c r="BOE2" s="660"/>
      <c r="BOF2" s="660"/>
      <c r="BOG2" s="660"/>
      <c r="BOH2" s="660"/>
      <c r="BOI2" s="660"/>
      <c r="BOJ2" s="660"/>
      <c r="BOK2" s="660"/>
      <c r="BOL2" s="660"/>
      <c r="BOM2" s="660"/>
      <c r="BON2" s="660"/>
      <c r="BOO2" s="660"/>
      <c r="BOP2" s="660"/>
      <c r="BOQ2" s="660"/>
      <c r="BOR2" s="660"/>
      <c r="BOS2" s="660"/>
      <c r="BOT2" s="660"/>
      <c r="BOU2" s="660"/>
      <c r="BOV2" s="660"/>
      <c r="BOW2" s="660"/>
      <c r="BOX2" s="660"/>
      <c r="BOY2" s="660"/>
      <c r="BOZ2" s="660"/>
      <c r="BPA2" s="660"/>
      <c r="BPB2" s="660"/>
      <c r="BPC2" s="660"/>
      <c r="BPD2" s="660"/>
      <c r="BPE2" s="660"/>
      <c r="BPF2" s="660"/>
      <c r="BPG2" s="660"/>
      <c r="BPH2" s="660"/>
      <c r="BPI2" s="660"/>
      <c r="BPJ2" s="660"/>
      <c r="BPK2" s="660"/>
      <c r="BPL2" s="660"/>
      <c r="BPM2" s="660"/>
      <c r="BPN2" s="660"/>
      <c r="BPO2" s="660"/>
      <c r="BPP2" s="660"/>
      <c r="BPQ2" s="660"/>
      <c r="BPR2" s="660"/>
      <c r="BPS2" s="660"/>
      <c r="BPT2" s="660"/>
      <c r="BPU2" s="660"/>
      <c r="BPV2" s="660"/>
      <c r="BPW2" s="660"/>
      <c r="BPX2" s="660"/>
      <c r="BPY2" s="660"/>
      <c r="BPZ2" s="660"/>
      <c r="BQA2" s="660"/>
      <c r="BQB2" s="660"/>
      <c r="BQC2" s="660"/>
      <c r="BQD2" s="660"/>
      <c r="BQE2" s="660"/>
      <c r="BQF2" s="660"/>
      <c r="BQG2" s="660"/>
      <c r="BQH2" s="660"/>
      <c r="BQI2" s="660"/>
      <c r="BQJ2" s="660"/>
      <c r="BQK2" s="660"/>
      <c r="BQL2" s="660"/>
      <c r="BQM2" s="660"/>
      <c r="BQN2" s="660"/>
      <c r="BQO2" s="660"/>
      <c r="BQP2" s="660"/>
      <c r="BQQ2" s="660"/>
      <c r="BQR2" s="660"/>
      <c r="BQS2" s="660"/>
      <c r="BQT2" s="660"/>
      <c r="BQU2" s="660"/>
      <c r="BQV2" s="660"/>
      <c r="BQW2" s="660"/>
      <c r="BQX2" s="660"/>
      <c r="BQY2" s="660"/>
      <c r="BQZ2" s="660"/>
      <c r="BRA2" s="660"/>
      <c r="BRB2" s="660"/>
      <c r="BRC2" s="660"/>
      <c r="BRD2" s="660"/>
      <c r="BRE2" s="660"/>
      <c r="BRF2" s="660"/>
      <c r="BRG2" s="660"/>
      <c r="BRH2" s="660"/>
      <c r="BRI2" s="660"/>
      <c r="BRJ2" s="660"/>
      <c r="BRK2" s="660"/>
      <c r="BRL2" s="660"/>
      <c r="BRM2" s="660"/>
      <c r="BRN2" s="660"/>
      <c r="BRO2" s="660"/>
      <c r="BRP2" s="660"/>
      <c r="BRQ2" s="660"/>
      <c r="BRR2" s="660"/>
      <c r="BRS2" s="660"/>
      <c r="BRT2" s="660"/>
      <c r="BRU2" s="660"/>
      <c r="BRV2" s="660"/>
      <c r="BRW2" s="660"/>
      <c r="BRX2" s="660"/>
      <c r="BRY2" s="660"/>
      <c r="BRZ2" s="660"/>
      <c r="BSA2" s="660"/>
      <c r="BSB2" s="660"/>
      <c r="BSC2" s="660"/>
      <c r="BSD2" s="660"/>
      <c r="BSE2" s="660"/>
      <c r="BSF2" s="660"/>
      <c r="BSG2" s="660"/>
      <c r="BSH2" s="660"/>
      <c r="BSI2" s="660"/>
      <c r="BSJ2" s="660"/>
      <c r="BSK2" s="660"/>
      <c r="BSL2" s="660"/>
      <c r="BSM2" s="660"/>
      <c r="BSN2" s="660"/>
      <c r="BSO2" s="660"/>
      <c r="BSP2" s="660"/>
      <c r="BSQ2" s="660"/>
      <c r="BSR2" s="660"/>
      <c r="BSS2" s="660"/>
      <c r="BST2" s="660"/>
      <c r="BSU2" s="660"/>
      <c r="BSV2" s="660"/>
      <c r="BSW2" s="660"/>
      <c r="BSX2" s="660"/>
      <c r="BSY2" s="660"/>
      <c r="BSZ2" s="660"/>
      <c r="BTA2" s="660"/>
      <c r="BTB2" s="660"/>
      <c r="BTC2" s="660"/>
      <c r="BTD2" s="660"/>
      <c r="BTE2" s="660"/>
      <c r="BTF2" s="660"/>
      <c r="BTG2" s="660"/>
      <c r="BTH2" s="660"/>
      <c r="BTI2" s="660"/>
      <c r="BTJ2" s="660"/>
      <c r="BTK2" s="660"/>
      <c r="BTL2" s="660"/>
      <c r="BTM2" s="660"/>
      <c r="BTN2" s="660"/>
      <c r="BTO2" s="660"/>
      <c r="BTP2" s="660"/>
      <c r="BTQ2" s="660"/>
      <c r="BTR2" s="660"/>
      <c r="BTS2" s="660"/>
      <c r="BTT2" s="660"/>
      <c r="BTU2" s="660"/>
      <c r="BTV2" s="660"/>
      <c r="BTW2" s="660"/>
      <c r="BTX2" s="660"/>
      <c r="BTY2" s="660"/>
      <c r="BTZ2" s="660"/>
      <c r="BUA2" s="660"/>
      <c r="BUB2" s="660"/>
      <c r="BUC2" s="660"/>
      <c r="BUD2" s="660"/>
      <c r="BUE2" s="660"/>
      <c r="BUF2" s="660"/>
      <c r="BUG2" s="660"/>
      <c r="BUH2" s="660"/>
      <c r="BUI2" s="660"/>
      <c r="BUJ2" s="660"/>
      <c r="BUK2" s="660"/>
      <c r="BUL2" s="660"/>
      <c r="BUM2" s="660"/>
      <c r="BUN2" s="660"/>
      <c r="BUO2" s="660"/>
      <c r="BUP2" s="660"/>
      <c r="BUQ2" s="660"/>
      <c r="BUR2" s="660"/>
      <c r="BUS2" s="660"/>
      <c r="BUT2" s="660"/>
      <c r="BUU2" s="660"/>
      <c r="BUV2" s="660"/>
      <c r="BUW2" s="660"/>
      <c r="BUX2" s="660"/>
      <c r="BUY2" s="660"/>
      <c r="BUZ2" s="660"/>
      <c r="BVA2" s="660"/>
      <c r="BVB2" s="660"/>
      <c r="BVC2" s="660"/>
      <c r="BVD2" s="660"/>
      <c r="BVE2" s="660"/>
      <c r="BVF2" s="660"/>
      <c r="BVG2" s="660"/>
      <c r="BVH2" s="660"/>
      <c r="BVI2" s="660"/>
      <c r="BVJ2" s="660"/>
      <c r="BVK2" s="660"/>
      <c r="BVL2" s="660"/>
      <c r="BVM2" s="660"/>
      <c r="BVN2" s="660"/>
      <c r="BVO2" s="660"/>
      <c r="BVP2" s="660"/>
      <c r="BVQ2" s="660"/>
      <c r="BVR2" s="660"/>
      <c r="BVS2" s="660"/>
      <c r="BVT2" s="660"/>
      <c r="BVU2" s="660"/>
      <c r="BVV2" s="660"/>
      <c r="BVW2" s="660"/>
      <c r="BVX2" s="660"/>
      <c r="BVY2" s="660"/>
      <c r="BVZ2" s="660"/>
      <c r="BWA2" s="660"/>
      <c r="BWB2" s="660"/>
      <c r="BWC2" s="660"/>
      <c r="BWD2" s="660"/>
      <c r="BWE2" s="660"/>
      <c r="BWF2" s="660"/>
      <c r="BWG2" s="660"/>
      <c r="BWH2" s="660"/>
      <c r="BWI2" s="660"/>
      <c r="BWJ2" s="660"/>
      <c r="BWK2" s="660"/>
      <c r="BWL2" s="660"/>
      <c r="BWM2" s="660"/>
      <c r="BWN2" s="660"/>
      <c r="BWO2" s="660"/>
      <c r="BWP2" s="660"/>
      <c r="BWQ2" s="660"/>
      <c r="BWR2" s="660"/>
      <c r="BWS2" s="660"/>
      <c r="BWT2" s="660"/>
      <c r="BWU2" s="660"/>
      <c r="BWV2" s="660"/>
      <c r="BWW2" s="660"/>
      <c r="BWX2" s="660"/>
      <c r="BWY2" s="660"/>
      <c r="BWZ2" s="660"/>
      <c r="BXA2" s="660"/>
      <c r="BXB2" s="660"/>
      <c r="BXC2" s="660"/>
      <c r="BXD2" s="660"/>
      <c r="BXE2" s="660"/>
      <c r="BXF2" s="660"/>
      <c r="BXG2" s="660"/>
      <c r="BXH2" s="660"/>
      <c r="BXI2" s="660"/>
      <c r="BXJ2" s="660"/>
      <c r="BXK2" s="660"/>
      <c r="BXL2" s="660"/>
      <c r="BXM2" s="660"/>
      <c r="BXN2" s="660"/>
      <c r="BXO2" s="660"/>
      <c r="BXP2" s="660"/>
      <c r="BXQ2" s="660"/>
      <c r="BXR2" s="660"/>
      <c r="BXS2" s="660"/>
      <c r="BXT2" s="660"/>
      <c r="BXU2" s="660"/>
      <c r="BXV2" s="660"/>
      <c r="BXW2" s="660"/>
      <c r="BXX2" s="660"/>
      <c r="BXY2" s="660"/>
      <c r="BXZ2" s="660"/>
      <c r="BYA2" s="660"/>
      <c r="BYB2" s="660"/>
      <c r="BYC2" s="660"/>
      <c r="BYD2" s="660"/>
      <c r="BYE2" s="660"/>
      <c r="BYF2" s="660"/>
      <c r="BYG2" s="660"/>
      <c r="BYH2" s="660"/>
      <c r="BYI2" s="660"/>
      <c r="BYJ2" s="660"/>
      <c r="BYK2" s="660"/>
      <c r="BYL2" s="660"/>
      <c r="BYM2" s="660"/>
      <c r="BYN2" s="660"/>
      <c r="BYO2" s="660"/>
      <c r="BYP2" s="660"/>
      <c r="BYQ2" s="660"/>
      <c r="BYR2" s="660"/>
      <c r="BYS2" s="660"/>
      <c r="BYT2" s="660"/>
      <c r="BYU2" s="660"/>
      <c r="BYV2" s="660"/>
      <c r="BYW2" s="660"/>
      <c r="BYX2" s="660"/>
      <c r="BYY2" s="660"/>
      <c r="BYZ2" s="660"/>
      <c r="BZA2" s="660"/>
      <c r="BZB2" s="660"/>
      <c r="BZC2" s="660"/>
      <c r="BZD2" s="660"/>
      <c r="BZE2" s="660"/>
      <c r="BZF2" s="660"/>
      <c r="BZG2" s="660"/>
      <c r="BZH2" s="660"/>
      <c r="BZI2" s="660"/>
      <c r="BZJ2" s="660"/>
      <c r="BZK2" s="660"/>
      <c r="BZL2" s="660"/>
      <c r="BZM2" s="660"/>
      <c r="BZN2" s="660"/>
      <c r="BZO2" s="660"/>
      <c r="BZP2" s="660"/>
      <c r="BZQ2" s="660"/>
      <c r="BZR2" s="660"/>
      <c r="BZS2" s="660"/>
      <c r="BZT2" s="660"/>
      <c r="BZU2" s="660"/>
      <c r="BZV2" s="660"/>
      <c r="BZW2" s="660"/>
      <c r="BZX2" s="660"/>
      <c r="BZY2" s="660"/>
      <c r="BZZ2" s="660"/>
      <c r="CAA2" s="660"/>
      <c r="CAB2" s="660"/>
      <c r="CAC2" s="660"/>
      <c r="CAD2" s="660"/>
      <c r="CAE2" s="660"/>
      <c r="CAF2" s="660"/>
      <c r="CAG2" s="660"/>
      <c r="CAH2" s="660"/>
      <c r="CAI2" s="660"/>
      <c r="CAJ2" s="660"/>
      <c r="CAK2" s="660"/>
      <c r="CAL2" s="660"/>
      <c r="CAM2" s="660"/>
      <c r="CAN2" s="660"/>
      <c r="CAO2" s="660"/>
      <c r="CAP2" s="660"/>
      <c r="CAQ2" s="660"/>
      <c r="CAR2" s="660"/>
      <c r="CAS2" s="660"/>
      <c r="CAT2" s="660"/>
      <c r="CAU2" s="660"/>
      <c r="CAV2" s="660"/>
      <c r="CAW2" s="660"/>
      <c r="CAX2" s="660"/>
      <c r="CAY2" s="660"/>
      <c r="CAZ2" s="660"/>
      <c r="CBA2" s="660"/>
      <c r="CBB2" s="660"/>
      <c r="CBC2" s="660"/>
      <c r="CBD2" s="660"/>
      <c r="CBE2" s="660"/>
      <c r="CBF2" s="660"/>
      <c r="CBG2" s="660"/>
      <c r="CBH2" s="660"/>
      <c r="CBI2" s="660"/>
      <c r="CBJ2" s="660"/>
      <c r="CBK2" s="660"/>
      <c r="CBL2" s="660"/>
      <c r="CBM2" s="660"/>
      <c r="CBN2" s="660"/>
      <c r="CBO2" s="660"/>
      <c r="CBP2" s="660"/>
      <c r="CBQ2" s="660"/>
      <c r="CBR2" s="660"/>
      <c r="CBS2" s="660"/>
      <c r="CBT2" s="660"/>
      <c r="CBU2" s="660"/>
      <c r="CBV2" s="660"/>
      <c r="CBW2" s="660"/>
      <c r="CBX2" s="660"/>
      <c r="CBY2" s="660"/>
      <c r="CBZ2" s="660"/>
      <c r="CCA2" s="660"/>
      <c r="CCB2" s="660"/>
      <c r="CCC2" s="660"/>
      <c r="CCD2" s="660"/>
      <c r="CCE2" s="660"/>
      <c r="CCF2" s="660"/>
      <c r="CCG2" s="660"/>
      <c r="CCH2" s="660"/>
      <c r="CCI2" s="660"/>
      <c r="CCJ2" s="660"/>
      <c r="CCK2" s="660"/>
      <c r="CCL2" s="660"/>
      <c r="CCM2" s="660"/>
      <c r="CCN2" s="660"/>
      <c r="CCO2" s="660"/>
      <c r="CCP2" s="660"/>
      <c r="CCQ2" s="660"/>
      <c r="CCR2" s="660"/>
      <c r="CCS2" s="660"/>
      <c r="CCT2" s="660"/>
      <c r="CCU2" s="660"/>
      <c r="CCV2" s="660"/>
      <c r="CCW2" s="660"/>
      <c r="CCX2" s="660"/>
      <c r="CCY2" s="660"/>
      <c r="CCZ2" s="660"/>
      <c r="CDA2" s="660"/>
      <c r="CDB2" s="660"/>
      <c r="CDC2" s="660"/>
      <c r="CDD2" s="660"/>
      <c r="CDE2" s="660"/>
      <c r="CDF2" s="660"/>
      <c r="CDG2" s="660"/>
      <c r="CDH2" s="660"/>
      <c r="CDI2" s="660"/>
      <c r="CDJ2" s="660"/>
      <c r="CDK2" s="660"/>
      <c r="CDL2" s="660"/>
      <c r="CDM2" s="660"/>
      <c r="CDN2" s="660"/>
      <c r="CDO2" s="660"/>
      <c r="CDP2" s="660"/>
      <c r="CDQ2" s="660"/>
      <c r="CDR2" s="660"/>
      <c r="CDS2" s="660"/>
      <c r="CDT2" s="660"/>
      <c r="CDU2" s="660"/>
      <c r="CDV2" s="660"/>
      <c r="CDW2" s="660"/>
      <c r="CDX2" s="660"/>
      <c r="CDY2" s="660"/>
      <c r="CDZ2" s="660"/>
      <c r="CEA2" s="660"/>
      <c r="CEB2" s="660"/>
      <c r="CEC2" s="660"/>
      <c r="CED2" s="660"/>
      <c r="CEE2" s="660"/>
      <c r="CEF2" s="660"/>
      <c r="CEG2" s="660"/>
      <c r="CEH2" s="660"/>
      <c r="CEI2" s="660"/>
      <c r="CEJ2" s="660"/>
      <c r="CEK2" s="660"/>
      <c r="CEL2" s="660"/>
      <c r="CEM2" s="660"/>
      <c r="CEN2" s="660"/>
      <c r="CEO2" s="660"/>
      <c r="CEP2" s="660"/>
      <c r="CEQ2" s="660"/>
      <c r="CER2" s="660"/>
      <c r="CES2" s="660"/>
      <c r="CET2" s="660"/>
      <c r="CEU2" s="660"/>
      <c r="CEV2" s="660"/>
      <c r="CEW2" s="660"/>
      <c r="CEX2" s="660"/>
      <c r="CEY2" s="660"/>
      <c r="CEZ2" s="660"/>
      <c r="CFA2" s="660"/>
      <c r="CFB2" s="660"/>
      <c r="CFC2" s="660"/>
      <c r="CFD2" s="660"/>
      <c r="CFE2" s="660"/>
      <c r="CFF2" s="660"/>
      <c r="CFG2" s="660"/>
      <c r="CFH2" s="660"/>
      <c r="CFI2" s="660"/>
      <c r="CFJ2" s="660"/>
      <c r="CFK2" s="660"/>
      <c r="CFL2" s="660"/>
      <c r="CFM2" s="660"/>
      <c r="CFN2" s="660"/>
      <c r="CFO2" s="660"/>
      <c r="CFP2" s="660"/>
      <c r="CFQ2" s="660"/>
      <c r="CFR2" s="660"/>
      <c r="CFS2" s="660"/>
      <c r="CFT2" s="660"/>
      <c r="CFU2" s="660"/>
      <c r="CFV2" s="660"/>
      <c r="CFW2" s="660"/>
      <c r="CFX2" s="660"/>
      <c r="CFY2" s="660"/>
      <c r="CFZ2" s="660"/>
      <c r="CGA2" s="660"/>
      <c r="CGB2" s="660"/>
      <c r="CGC2" s="660"/>
      <c r="CGD2" s="660"/>
      <c r="CGE2" s="660"/>
      <c r="CGF2" s="660"/>
      <c r="CGG2" s="660"/>
      <c r="CGH2" s="660"/>
      <c r="CGI2" s="660"/>
      <c r="CGJ2" s="660"/>
      <c r="CGK2" s="660"/>
      <c r="CGL2" s="660"/>
      <c r="CGM2" s="660"/>
      <c r="CGN2" s="660"/>
      <c r="CGO2" s="660"/>
      <c r="CGP2" s="660"/>
      <c r="CGQ2" s="660"/>
      <c r="CGR2" s="660"/>
      <c r="CGS2" s="660"/>
      <c r="CGT2" s="660"/>
      <c r="CGU2" s="660"/>
      <c r="CGV2" s="660"/>
      <c r="CGW2" s="660"/>
      <c r="CGX2" s="660"/>
      <c r="CGY2" s="660"/>
      <c r="CGZ2" s="660"/>
      <c r="CHA2" s="660"/>
      <c r="CHB2" s="660"/>
      <c r="CHC2" s="660"/>
      <c r="CHD2" s="660"/>
      <c r="CHE2" s="660"/>
      <c r="CHF2" s="660"/>
      <c r="CHG2" s="660"/>
      <c r="CHH2" s="660"/>
      <c r="CHI2" s="660"/>
      <c r="CHJ2" s="660"/>
      <c r="CHK2" s="660"/>
      <c r="CHL2" s="660"/>
      <c r="CHM2" s="660"/>
      <c r="CHN2" s="660"/>
      <c r="CHO2" s="660"/>
      <c r="CHP2" s="660"/>
      <c r="CHQ2" s="660"/>
      <c r="CHR2" s="660"/>
      <c r="CHS2" s="660"/>
      <c r="CHT2" s="660"/>
      <c r="CHU2" s="660"/>
      <c r="CHV2" s="660"/>
      <c r="CHW2" s="660"/>
      <c r="CHX2" s="660"/>
      <c r="CHY2" s="660"/>
      <c r="CHZ2" s="660"/>
      <c r="CIA2" s="660"/>
      <c r="CIB2" s="660"/>
      <c r="CIC2" s="660"/>
      <c r="CID2" s="660"/>
      <c r="CIE2" s="660"/>
      <c r="CIF2" s="660"/>
      <c r="CIG2" s="660"/>
      <c r="CIH2" s="660"/>
      <c r="CII2" s="660"/>
      <c r="CIJ2" s="660"/>
      <c r="CIK2" s="660"/>
      <c r="CIL2" s="660"/>
      <c r="CIM2" s="660"/>
      <c r="CIN2" s="660"/>
      <c r="CIO2" s="660"/>
      <c r="CIP2" s="660"/>
      <c r="CIQ2" s="660"/>
      <c r="CIR2" s="660"/>
      <c r="CIS2" s="660"/>
      <c r="CIT2" s="660"/>
      <c r="CIU2" s="660"/>
      <c r="CIV2" s="660"/>
      <c r="CIW2" s="660"/>
      <c r="CIX2" s="660"/>
      <c r="CIY2" s="660"/>
      <c r="CIZ2" s="660"/>
      <c r="CJA2" s="660"/>
      <c r="CJB2" s="660"/>
      <c r="CJC2" s="660"/>
      <c r="CJD2" s="660"/>
      <c r="CJE2" s="660"/>
      <c r="CJF2" s="660"/>
      <c r="CJG2" s="660"/>
      <c r="CJH2" s="660"/>
      <c r="CJI2" s="660"/>
      <c r="CJJ2" s="660"/>
      <c r="CJK2" s="660"/>
      <c r="CJL2" s="660"/>
      <c r="CJM2" s="660"/>
      <c r="CJN2" s="660"/>
      <c r="CJO2" s="660"/>
      <c r="CJP2" s="660"/>
      <c r="CJQ2" s="660"/>
      <c r="CJR2" s="660"/>
      <c r="CJS2" s="660"/>
      <c r="CJT2" s="660"/>
      <c r="CJU2" s="660"/>
      <c r="CJV2" s="660"/>
      <c r="CJW2" s="660"/>
      <c r="CJX2" s="660"/>
      <c r="CJY2" s="660"/>
      <c r="CJZ2" s="660"/>
      <c r="CKA2" s="660"/>
      <c r="CKB2" s="660"/>
      <c r="CKC2" s="660"/>
      <c r="CKD2" s="660"/>
      <c r="CKE2" s="660"/>
      <c r="CKF2" s="660"/>
      <c r="CKG2" s="660"/>
      <c r="CKH2" s="660"/>
      <c r="CKI2" s="660"/>
      <c r="CKJ2" s="660"/>
      <c r="CKK2" s="660"/>
      <c r="CKL2" s="660"/>
      <c r="CKM2" s="660"/>
      <c r="CKN2" s="660"/>
      <c r="CKO2" s="660"/>
      <c r="CKP2" s="660"/>
      <c r="CKQ2" s="660"/>
      <c r="CKR2" s="660"/>
      <c r="CKS2" s="660"/>
      <c r="CKT2" s="660"/>
      <c r="CKU2" s="660"/>
      <c r="CKV2" s="660"/>
      <c r="CKW2" s="660"/>
      <c r="CKX2" s="660"/>
      <c r="CKY2" s="660"/>
      <c r="CKZ2" s="660"/>
      <c r="CLA2" s="660"/>
      <c r="CLB2" s="660"/>
      <c r="CLC2" s="660"/>
      <c r="CLD2" s="660"/>
      <c r="CLE2" s="660"/>
      <c r="CLF2" s="660"/>
      <c r="CLG2" s="660"/>
      <c r="CLH2" s="660"/>
      <c r="CLI2" s="660"/>
      <c r="CLJ2" s="660"/>
      <c r="CLK2" s="660"/>
      <c r="CLL2" s="660"/>
      <c r="CLM2" s="660"/>
      <c r="CLN2" s="660"/>
      <c r="CLO2" s="660"/>
      <c r="CLP2" s="660"/>
      <c r="CLQ2" s="660"/>
      <c r="CLR2" s="660"/>
      <c r="CLS2" s="660"/>
      <c r="CLT2" s="660"/>
      <c r="CLU2" s="660"/>
      <c r="CLV2" s="660"/>
      <c r="CLW2" s="660"/>
      <c r="CLX2" s="660"/>
      <c r="CLY2" s="660"/>
      <c r="CLZ2" s="660"/>
      <c r="CMA2" s="660"/>
      <c r="CMB2" s="660"/>
      <c r="CMC2" s="660"/>
      <c r="CMD2" s="660"/>
      <c r="CME2" s="660"/>
      <c r="CMF2" s="660"/>
      <c r="CMG2" s="660"/>
      <c r="CMH2" s="660"/>
      <c r="CMI2" s="660"/>
      <c r="CMJ2" s="660"/>
      <c r="CMK2" s="660"/>
      <c r="CML2" s="660"/>
      <c r="CMM2" s="660"/>
      <c r="CMN2" s="660"/>
      <c r="CMO2" s="660"/>
      <c r="CMP2" s="660"/>
      <c r="CMQ2" s="660"/>
      <c r="CMR2" s="660"/>
      <c r="CMS2" s="660"/>
      <c r="CMT2" s="660"/>
      <c r="CMU2" s="660"/>
      <c r="CMV2" s="660"/>
      <c r="CMW2" s="660"/>
      <c r="CMX2" s="660"/>
      <c r="CMY2" s="660"/>
      <c r="CMZ2" s="660"/>
      <c r="CNA2" s="660"/>
      <c r="CNB2" s="660"/>
      <c r="CNC2" s="660"/>
      <c r="CND2" s="660"/>
      <c r="CNE2" s="660"/>
      <c r="CNF2" s="660"/>
      <c r="CNG2" s="660"/>
      <c r="CNH2" s="660"/>
      <c r="CNI2" s="660"/>
      <c r="CNJ2" s="660"/>
      <c r="CNK2" s="660"/>
      <c r="CNL2" s="660"/>
      <c r="CNM2" s="660"/>
      <c r="CNN2" s="660"/>
      <c r="CNO2" s="660"/>
      <c r="CNP2" s="660"/>
      <c r="CNQ2" s="660"/>
      <c r="CNR2" s="660"/>
      <c r="CNS2" s="660"/>
      <c r="CNT2" s="660"/>
      <c r="CNU2" s="660"/>
      <c r="CNV2" s="660"/>
      <c r="CNW2" s="660"/>
      <c r="CNX2" s="660"/>
      <c r="CNY2" s="660"/>
      <c r="CNZ2" s="660"/>
      <c r="COA2" s="660"/>
      <c r="COB2" s="660"/>
      <c r="COC2" s="660"/>
      <c r="COD2" s="660"/>
      <c r="COE2" s="660"/>
      <c r="COF2" s="660"/>
      <c r="COG2" s="660"/>
      <c r="COH2" s="660"/>
      <c r="COI2" s="660"/>
      <c r="COJ2" s="660"/>
      <c r="COK2" s="660"/>
      <c r="COL2" s="660"/>
      <c r="COM2" s="660"/>
      <c r="CON2" s="660"/>
      <c r="COO2" s="660"/>
      <c r="COP2" s="660"/>
      <c r="COQ2" s="660"/>
      <c r="COR2" s="660"/>
      <c r="COS2" s="660"/>
      <c r="COT2" s="660"/>
      <c r="COU2" s="660"/>
      <c r="COV2" s="660"/>
      <c r="COW2" s="660"/>
      <c r="COX2" s="660"/>
      <c r="COY2" s="660"/>
      <c r="COZ2" s="660"/>
      <c r="CPA2" s="660"/>
      <c r="CPB2" s="660"/>
      <c r="CPC2" s="660"/>
      <c r="CPD2" s="660"/>
      <c r="CPE2" s="660"/>
      <c r="CPF2" s="660"/>
      <c r="CPG2" s="660"/>
      <c r="CPH2" s="660"/>
      <c r="CPI2" s="660"/>
      <c r="CPJ2" s="660"/>
      <c r="CPK2" s="660"/>
      <c r="CPL2" s="660"/>
      <c r="CPM2" s="660"/>
      <c r="CPN2" s="660"/>
      <c r="CPO2" s="660"/>
      <c r="CPP2" s="660"/>
      <c r="CPQ2" s="660"/>
      <c r="CPR2" s="660"/>
      <c r="CPS2" s="660"/>
      <c r="CPT2" s="660"/>
      <c r="CPU2" s="660"/>
      <c r="CPV2" s="660"/>
      <c r="CPW2" s="660"/>
      <c r="CPX2" s="660"/>
      <c r="CPY2" s="660"/>
      <c r="CPZ2" s="660"/>
      <c r="CQA2" s="660"/>
      <c r="CQB2" s="660"/>
      <c r="CQC2" s="660"/>
      <c r="CQD2" s="660"/>
      <c r="CQE2" s="660"/>
      <c r="CQF2" s="660"/>
      <c r="CQG2" s="660"/>
      <c r="CQH2" s="660"/>
      <c r="CQI2" s="660"/>
      <c r="CQJ2" s="660"/>
      <c r="CQK2" s="660"/>
      <c r="CQL2" s="660"/>
      <c r="CQM2" s="660"/>
      <c r="CQN2" s="660"/>
      <c r="CQO2" s="660"/>
      <c r="CQP2" s="660"/>
      <c r="CQQ2" s="660"/>
      <c r="CQR2" s="660"/>
      <c r="CQS2" s="660"/>
      <c r="CQT2" s="660"/>
      <c r="CQU2" s="660"/>
      <c r="CQV2" s="660"/>
      <c r="CQW2" s="660"/>
      <c r="CQX2" s="660"/>
      <c r="CQY2" s="660"/>
      <c r="CQZ2" s="660"/>
      <c r="CRA2" s="660"/>
      <c r="CRB2" s="660"/>
      <c r="CRC2" s="660"/>
      <c r="CRD2" s="660"/>
      <c r="CRE2" s="660"/>
      <c r="CRF2" s="660"/>
      <c r="CRG2" s="660"/>
      <c r="CRH2" s="660"/>
      <c r="CRI2" s="660"/>
      <c r="CRJ2" s="660"/>
      <c r="CRK2" s="660"/>
      <c r="CRL2" s="660"/>
      <c r="CRM2" s="660"/>
      <c r="CRN2" s="660"/>
      <c r="CRO2" s="660"/>
      <c r="CRP2" s="660"/>
      <c r="CRQ2" s="660"/>
      <c r="CRR2" s="660"/>
      <c r="CRS2" s="660"/>
      <c r="CRT2" s="660"/>
      <c r="CRU2" s="660"/>
      <c r="CRV2" s="660"/>
      <c r="CRW2" s="660"/>
      <c r="CRX2" s="660"/>
      <c r="CRY2" s="660"/>
      <c r="CRZ2" s="660"/>
      <c r="CSA2" s="660"/>
      <c r="CSB2" s="660"/>
      <c r="CSC2" s="660"/>
      <c r="CSD2" s="660"/>
      <c r="CSE2" s="660"/>
      <c r="CSF2" s="660"/>
      <c r="CSG2" s="660"/>
      <c r="CSH2" s="660"/>
      <c r="CSI2" s="660"/>
      <c r="CSJ2" s="660"/>
      <c r="CSK2" s="660"/>
      <c r="CSL2" s="660"/>
      <c r="CSM2" s="660"/>
      <c r="CSN2" s="660"/>
      <c r="CSO2" s="660"/>
      <c r="CSP2" s="660"/>
      <c r="CSQ2" s="660"/>
      <c r="CSR2" s="660"/>
      <c r="CSS2" s="660"/>
      <c r="CST2" s="660"/>
      <c r="CSU2" s="660"/>
      <c r="CSV2" s="660"/>
      <c r="CSW2" s="660"/>
      <c r="CSX2" s="660"/>
      <c r="CSY2" s="660"/>
      <c r="CSZ2" s="660"/>
      <c r="CTA2" s="660"/>
      <c r="CTB2" s="660"/>
      <c r="CTC2" s="660"/>
      <c r="CTD2" s="660"/>
      <c r="CTE2" s="660"/>
      <c r="CTF2" s="660"/>
      <c r="CTG2" s="660"/>
      <c r="CTH2" s="660"/>
      <c r="CTI2" s="660"/>
      <c r="CTJ2" s="660"/>
      <c r="CTK2" s="660"/>
      <c r="CTL2" s="660"/>
      <c r="CTM2" s="660"/>
      <c r="CTN2" s="660"/>
      <c r="CTO2" s="660"/>
      <c r="CTP2" s="660"/>
      <c r="CTQ2" s="660"/>
      <c r="CTR2" s="660"/>
      <c r="CTS2" s="660"/>
      <c r="CTT2" s="660"/>
      <c r="CTU2" s="660"/>
      <c r="CTV2" s="660"/>
      <c r="CTW2" s="660"/>
      <c r="CTX2" s="660"/>
      <c r="CTY2" s="660"/>
      <c r="CTZ2" s="660"/>
      <c r="CUA2" s="660"/>
      <c r="CUB2" s="660"/>
      <c r="CUC2" s="660"/>
      <c r="CUD2" s="660"/>
      <c r="CUE2" s="660"/>
      <c r="CUF2" s="660"/>
      <c r="CUG2" s="660"/>
      <c r="CUH2" s="660"/>
      <c r="CUI2" s="660"/>
      <c r="CUJ2" s="660"/>
      <c r="CUK2" s="660"/>
      <c r="CUL2" s="660"/>
      <c r="CUM2" s="660"/>
      <c r="CUN2" s="660"/>
      <c r="CUO2" s="660"/>
      <c r="CUP2" s="660"/>
      <c r="CUQ2" s="660"/>
      <c r="CUR2" s="660"/>
      <c r="CUS2" s="660"/>
      <c r="CUT2" s="660"/>
      <c r="CUU2" s="660"/>
      <c r="CUV2" s="660"/>
      <c r="CUW2" s="660"/>
      <c r="CUX2" s="660"/>
      <c r="CUY2" s="660"/>
      <c r="CUZ2" s="660"/>
      <c r="CVA2" s="660"/>
      <c r="CVB2" s="660"/>
      <c r="CVC2" s="660"/>
      <c r="CVD2" s="660"/>
      <c r="CVE2" s="660"/>
      <c r="CVF2" s="660"/>
      <c r="CVG2" s="660"/>
      <c r="CVH2" s="660"/>
      <c r="CVI2" s="660"/>
      <c r="CVJ2" s="660"/>
      <c r="CVK2" s="660"/>
      <c r="CVL2" s="660"/>
      <c r="CVM2" s="660"/>
      <c r="CVN2" s="660"/>
      <c r="CVO2" s="660"/>
      <c r="CVP2" s="660"/>
      <c r="CVQ2" s="660"/>
      <c r="CVR2" s="660"/>
      <c r="CVS2" s="660"/>
      <c r="CVT2" s="660"/>
      <c r="CVU2" s="660"/>
      <c r="CVV2" s="660"/>
      <c r="CVW2" s="660"/>
      <c r="CVX2" s="660"/>
      <c r="CVY2" s="660"/>
      <c r="CVZ2" s="660"/>
      <c r="CWA2" s="660"/>
      <c r="CWB2" s="660"/>
      <c r="CWC2" s="660"/>
      <c r="CWD2" s="660"/>
      <c r="CWE2" s="660"/>
      <c r="CWF2" s="660"/>
      <c r="CWG2" s="660"/>
      <c r="CWH2" s="660"/>
      <c r="CWI2" s="660"/>
      <c r="CWJ2" s="660"/>
      <c r="CWK2" s="660"/>
      <c r="CWL2" s="660"/>
      <c r="CWM2" s="660"/>
      <c r="CWN2" s="660"/>
      <c r="CWO2" s="660"/>
      <c r="CWP2" s="660"/>
      <c r="CWQ2" s="660"/>
      <c r="CWR2" s="660"/>
      <c r="CWS2" s="660"/>
      <c r="CWT2" s="660"/>
      <c r="CWU2" s="660"/>
      <c r="CWV2" s="660"/>
      <c r="CWW2" s="660"/>
      <c r="CWX2" s="660"/>
      <c r="CWY2" s="660"/>
      <c r="CWZ2" s="660"/>
      <c r="CXA2" s="660"/>
      <c r="CXB2" s="660"/>
      <c r="CXC2" s="660"/>
      <c r="CXD2" s="660"/>
      <c r="CXE2" s="660"/>
      <c r="CXF2" s="660"/>
      <c r="CXG2" s="660"/>
      <c r="CXH2" s="660"/>
      <c r="CXI2" s="660"/>
      <c r="CXJ2" s="660"/>
      <c r="CXK2" s="660"/>
      <c r="CXL2" s="660"/>
      <c r="CXM2" s="660"/>
      <c r="CXN2" s="660"/>
      <c r="CXO2" s="660"/>
      <c r="CXP2" s="660"/>
      <c r="CXQ2" s="660"/>
      <c r="CXR2" s="660"/>
      <c r="CXS2" s="660"/>
      <c r="CXT2" s="660"/>
      <c r="CXU2" s="660"/>
      <c r="CXV2" s="660"/>
      <c r="CXW2" s="660"/>
      <c r="CXX2" s="660"/>
      <c r="CXY2" s="660"/>
      <c r="CXZ2" s="660"/>
      <c r="CYA2" s="660"/>
      <c r="CYB2" s="660"/>
      <c r="CYC2" s="660"/>
      <c r="CYD2" s="660"/>
      <c r="CYE2" s="660"/>
      <c r="CYF2" s="660"/>
      <c r="CYG2" s="660"/>
      <c r="CYH2" s="660"/>
      <c r="CYI2" s="660"/>
      <c r="CYJ2" s="660"/>
      <c r="CYK2" s="660"/>
      <c r="CYL2" s="660"/>
      <c r="CYM2" s="660"/>
      <c r="CYN2" s="660"/>
      <c r="CYO2" s="660"/>
      <c r="CYP2" s="660"/>
      <c r="CYQ2" s="660"/>
      <c r="CYR2" s="660"/>
      <c r="CYS2" s="660"/>
      <c r="CYT2" s="660"/>
      <c r="CYU2" s="660"/>
      <c r="CYV2" s="660"/>
      <c r="CYW2" s="660"/>
      <c r="CYX2" s="660"/>
      <c r="CYY2" s="660"/>
      <c r="CYZ2" s="660"/>
      <c r="CZA2" s="660"/>
      <c r="CZB2" s="660"/>
      <c r="CZC2" s="660"/>
      <c r="CZD2" s="660"/>
      <c r="CZE2" s="660"/>
      <c r="CZF2" s="660"/>
      <c r="CZG2" s="660"/>
      <c r="CZH2" s="660"/>
      <c r="CZI2" s="660"/>
      <c r="CZJ2" s="660"/>
      <c r="CZK2" s="660"/>
      <c r="CZL2" s="660"/>
      <c r="CZM2" s="660"/>
      <c r="CZN2" s="660"/>
      <c r="CZO2" s="660"/>
      <c r="CZP2" s="660"/>
      <c r="CZQ2" s="660"/>
      <c r="CZR2" s="660"/>
      <c r="CZS2" s="660"/>
      <c r="CZT2" s="660"/>
      <c r="CZU2" s="660"/>
      <c r="CZV2" s="660"/>
      <c r="CZW2" s="660"/>
      <c r="CZX2" s="660"/>
      <c r="CZY2" s="660"/>
      <c r="CZZ2" s="660"/>
      <c r="DAA2" s="660"/>
      <c r="DAB2" s="660"/>
      <c r="DAC2" s="660"/>
      <c r="DAD2" s="660"/>
      <c r="DAE2" s="660"/>
      <c r="DAF2" s="660"/>
      <c r="DAG2" s="660"/>
      <c r="DAH2" s="660"/>
      <c r="DAI2" s="660"/>
      <c r="DAJ2" s="660"/>
      <c r="DAK2" s="660"/>
      <c r="DAL2" s="660"/>
      <c r="DAM2" s="660"/>
      <c r="DAN2" s="660"/>
      <c r="DAO2" s="660"/>
      <c r="DAP2" s="660"/>
      <c r="DAQ2" s="660"/>
      <c r="DAR2" s="660"/>
      <c r="DAS2" s="660"/>
      <c r="DAT2" s="660"/>
      <c r="DAU2" s="660"/>
      <c r="DAV2" s="660"/>
      <c r="DAW2" s="660"/>
      <c r="DAX2" s="660"/>
      <c r="DAY2" s="660"/>
      <c r="DAZ2" s="660"/>
      <c r="DBA2" s="660"/>
      <c r="DBB2" s="660"/>
      <c r="DBC2" s="660"/>
      <c r="DBD2" s="660"/>
      <c r="DBE2" s="660"/>
      <c r="DBF2" s="660"/>
      <c r="DBG2" s="660"/>
      <c r="DBH2" s="660"/>
      <c r="DBI2" s="660"/>
      <c r="DBJ2" s="660"/>
      <c r="DBK2" s="660"/>
      <c r="DBL2" s="660"/>
      <c r="DBM2" s="660"/>
      <c r="DBN2" s="660"/>
      <c r="DBO2" s="660"/>
      <c r="DBP2" s="660"/>
      <c r="DBQ2" s="660"/>
      <c r="DBR2" s="660"/>
      <c r="DBS2" s="660"/>
      <c r="DBT2" s="660"/>
      <c r="DBU2" s="660"/>
      <c r="DBV2" s="660"/>
      <c r="DBW2" s="660"/>
      <c r="DBX2" s="660"/>
      <c r="DBY2" s="660"/>
      <c r="DBZ2" s="660"/>
      <c r="DCA2" s="660"/>
      <c r="DCB2" s="660"/>
      <c r="DCC2" s="660"/>
      <c r="DCD2" s="660"/>
      <c r="DCE2" s="660"/>
      <c r="DCF2" s="660"/>
      <c r="DCG2" s="660"/>
      <c r="DCH2" s="660"/>
      <c r="DCI2" s="660"/>
      <c r="DCJ2" s="660"/>
      <c r="DCK2" s="660"/>
      <c r="DCL2" s="660"/>
      <c r="DCM2" s="660"/>
      <c r="DCN2" s="660"/>
      <c r="DCO2" s="660"/>
      <c r="DCP2" s="660"/>
      <c r="DCQ2" s="660"/>
      <c r="DCR2" s="660"/>
      <c r="DCS2" s="660"/>
      <c r="DCT2" s="660"/>
      <c r="DCU2" s="660"/>
      <c r="DCV2" s="660"/>
      <c r="DCW2" s="660"/>
      <c r="DCX2" s="660"/>
      <c r="DCY2" s="660"/>
      <c r="DCZ2" s="660"/>
      <c r="DDA2" s="660"/>
      <c r="DDB2" s="660"/>
      <c r="DDC2" s="660"/>
      <c r="DDD2" s="660"/>
      <c r="DDE2" s="660"/>
      <c r="DDF2" s="660"/>
      <c r="DDG2" s="660"/>
      <c r="DDH2" s="660"/>
      <c r="DDI2" s="660"/>
      <c r="DDJ2" s="660"/>
      <c r="DDK2" s="660"/>
      <c r="DDL2" s="660"/>
      <c r="DDM2" s="660"/>
      <c r="DDN2" s="660"/>
      <c r="DDO2" s="660"/>
      <c r="DDP2" s="660"/>
      <c r="DDQ2" s="660"/>
      <c r="DDR2" s="660"/>
      <c r="DDS2" s="660"/>
      <c r="DDT2" s="660"/>
      <c r="DDU2" s="660"/>
      <c r="DDV2" s="660"/>
      <c r="DDW2" s="660"/>
      <c r="DDX2" s="660"/>
      <c r="DDY2" s="660"/>
      <c r="DDZ2" s="660"/>
      <c r="DEA2" s="660"/>
      <c r="DEB2" s="660"/>
      <c r="DEC2" s="660"/>
      <c r="DED2" s="660"/>
      <c r="DEE2" s="660"/>
      <c r="DEF2" s="660"/>
      <c r="DEG2" s="660"/>
      <c r="DEH2" s="660"/>
      <c r="DEI2" s="660"/>
      <c r="DEJ2" s="660"/>
      <c r="DEK2" s="660"/>
      <c r="DEL2" s="660"/>
      <c r="DEM2" s="660"/>
      <c r="DEN2" s="660"/>
      <c r="DEO2" s="660"/>
      <c r="DEP2" s="660"/>
      <c r="DEQ2" s="660"/>
      <c r="DER2" s="660"/>
      <c r="DES2" s="660"/>
      <c r="DET2" s="660"/>
      <c r="DEU2" s="660"/>
      <c r="DEV2" s="660"/>
      <c r="DEW2" s="660"/>
      <c r="DEX2" s="660"/>
      <c r="DEY2" s="660"/>
      <c r="DEZ2" s="660"/>
      <c r="DFA2" s="660"/>
      <c r="DFB2" s="660"/>
      <c r="DFC2" s="660"/>
      <c r="DFD2" s="660"/>
      <c r="DFE2" s="660"/>
      <c r="DFF2" s="660"/>
      <c r="DFG2" s="660"/>
      <c r="DFH2" s="660"/>
      <c r="DFI2" s="660"/>
      <c r="DFJ2" s="660"/>
      <c r="DFK2" s="660"/>
      <c r="DFL2" s="660"/>
      <c r="DFM2" s="660"/>
      <c r="DFN2" s="660"/>
      <c r="DFO2" s="660"/>
      <c r="DFP2" s="660"/>
      <c r="DFQ2" s="660"/>
      <c r="DFR2" s="660"/>
      <c r="DFS2" s="660"/>
      <c r="DFT2" s="660"/>
      <c r="DFU2" s="660"/>
      <c r="DFV2" s="660"/>
      <c r="DFW2" s="660"/>
      <c r="DFX2" s="660"/>
      <c r="DFY2" s="660"/>
      <c r="DFZ2" s="660"/>
      <c r="DGA2" s="660"/>
      <c r="DGB2" s="660"/>
      <c r="DGC2" s="660"/>
      <c r="DGD2" s="660"/>
      <c r="DGE2" s="660"/>
      <c r="DGF2" s="660"/>
      <c r="DGG2" s="660"/>
      <c r="DGH2" s="660"/>
      <c r="DGI2" s="660"/>
      <c r="DGJ2" s="660"/>
      <c r="DGK2" s="660"/>
      <c r="DGL2" s="660"/>
      <c r="DGM2" s="660"/>
      <c r="DGN2" s="660"/>
      <c r="DGO2" s="660"/>
      <c r="DGP2" s="660"/>
      <c r="DGQ2" s="660"/>
      <c r="DGR2" s="660"/>
      <c r="DGS2" s="660"/>
      <c r="DGT2" s="660"/>
      <c r="DGU2" s="660"/>
      <c r="DGV2" s="660"/>
      <c r="DGW2" s="660"/>
      <c r="DGX2" s="660"/>
      <c r="DGY2" s="660"/>
      <c r="DGZ2" s="660"/>
      <c r="DHA2" s="660"/>
      <c r="DHB2" s="660"/>
      <c r="DHC2" s="660"/>
      <c r="DHD2" s="660"/>
      <c r="DHE2" s="660"/>
      <c r="DHF2" s="660"/>
      <c r="DHG2" s="660"/>
      <c r="DHH2" s="660"/>
      <c r="DHI2" s="660"/>
      <c r="DHJ2" s="660"/>
      <c r="DHK2" s="660"/>
      <c r="DHL2" s="660"/>
      <c r="DHM2" s="660"/>
      <c r="DHN2" s="660"/>
      <c r="DHO2" s="660"/>
      <c r="DHP2" s="660"/>
      <c r="DHQ2" s="660"/>
      <c r="DHR2" s="660"/>
      <c r="DHS2" s="660"/>
      <c r="DHT2" s="660"/>
      <c r="DHU2" s="660"/>
      <c r="DHV2" s="660"/>
      <c r="DHW2" s="660"/>
      <c r="DHX2" s="660"/>
      <c r="DHY2" s="660"/>
      <c r="DHZ2" s="660"/>
      <c r="DIA2" s="660"/>
      <c r="DIB2" s="660"/>
      <c r="DIC2" s="660"/>
      <c r="DID2" s="660"/>
      <c r="DIE2" s="660"/>
      <c r="DIF2" s="660"/>
      <c r="DIG2" s="660"/>
      <c r="DIH2" s="660"/>
      <c r="DII2" s="660"/>
      <c r="DIJ2" s="660"/>
      <c r="DIK2" s="660"/>
      <c r="DIL2" s="660"/>
      <c r="DIM2" s="660"/>
      <c r="DIN2" s="660"/>
      <c r="DIO2" s="660"/>
      <c r="DIP2" s="660"/>
      <c r="DIQ2" s="660"/>
      <c r="DIR2" s="660"/>
      <c r="DIS2" s="660"/>
      <c r="DIT2" s="660"/>
      <c r="DIU2" s="660"/>
      <c r="DIV2" s="660"/>
      <c r="DIW2" s="660"/>
      <c r="DIX2" s="660"/>
      <c r="DIY2" s="660"/>
      <c r="DIZ2" s="660"/>
      <c r="DJA2" s="660"/>
      <c r="DJB2" s="660"/>
      <c r="DJC2" s="660"/>
      <c r="DJD2" s="660"/>
      <c r="DJE2" s="660"/>
      <c r="DJF2" s="660"/>
      <c r="DJG2" s="660"/>
      <c r="DJH2" s="660"/>
      <c r="DJI2" s="660"/>
      <c r="DJJ2" s="660"/>
      <c r="DJK2" s="660"/>
      <c r="DJL2" s="660"/>
      <c r="DJM2" s="660"/>
      <c r="DJN2" s="660"/>
      <c r="DJO2" s="660"/>
      <c r="DJP2" s="660"/>
      <c r="DJQ2" s="660"/>
      <c r="DJR2" s="660"/>
      <c r="DJS2" s="660"/>
      <c r="DJT2" s="660"/>
      <c r="DJU2" s="660"/>
      <c r="DJV2" s="660"/>
      <c r="DJW2" s="660"/>
      <c r="DJX2" s="660"/>
      <c r="DJY2" s="660"/>
      <c r="DJZ2" s="660"/>
      <c r="DKA2" s="660"/>
      <c r="DKB2" s="660"/>
      <c r="DKC2" s="660"/>
      <c r="DKD2" s="660"/>
      <c r="DKE2" s="660"/>
      <c r="DKF2" s="660"/>
      <c r="DKG2" s="660"/>
      <c r="DKH2" s="660"/>
      <c r="DKI2" s="660"/>
      <c r="DKJ2" s="660"/>
      <c r="DKK2" s="660"/>
      <c r="DKL2" s="660"/>
      <c r="DKM2" s="660"/>
      <c r="DKN2" s="660"/>
      <c r="DKO2" s="660"/>
      <c r="DKP2" s="660"/>
      <c r="DKQ2" s="660"/>
      <c r="DKR2" s="660"/>
      <c r="DKS2" s="660"/>
      <c r="DKT2" s="660"/>
      <c r="DKU2" s="660"/>
      <c r="DKV2" s="660"/>
      <c r="DKW2" s="660"/>
      <c r="DKX2" s="660"/>
      <c r="DKY2" s="660"/>
      <c r="DKZ2" s="660"/>
      <c r="DLA2" s="660"/>
      <c r="DLB2" s="660"/>
      <c r="DLC2" s="660"/>
      <c r="DLD2" s="660"/>
      <c r="DLE2" s="660"/>
      <c r="DLF2" s="660"/>
      <c r="DLG2" s="660"/>
      <c r="DLH2" s="660"/>
      <c r="DLI2" s="660"/>
      <c r="DLJ2" s="660"/>
      <c r="DLK2" s="660"/>
      <c r="DLL2" s="660"/>
      <c r="DLM2" s="660"/>
      <c r="DLN2" s="660"/>
      <c r="DLO2" s="660"/>
      <c r="DLP2" s="660"/>
      <c r="DLQ2" s="660"/>
      <c r="DLR2" s="660"/>
      <c r="DLS2" s="660"/>
      <c r="DLT2" s="660"/>
      <c r="DLU2" s="660"/>
      <c r="DLV2" s="660"/>
      <c r="DLW2" s="660"/>
      <c r="DLX2" s="660"/>
      <c r="DLY2" s="660"/>
      <c r="DLZ2" s="660"/>
      <c r="DMA2" s="660"/>
      <c r="DMB2" s="660"/>
      <c r="DMC2" s="660"/>
      <c r="DMD2" s="660"/>
      <c r="DME2" s="660"/>
      <c r="DMF2" s="660"/>
      <c r="DMG2" s="660"/>
      <c r="DMH2" s="660"/>
      <c r="DMI2" s="660"/>
      <c r="DMJ2" s="660"/>
      <c r="DMK2" s="660"/>
      <c r="DML2" s="660"/>
      <c r="DMM2" s="660"/>
      <c r="DMN2" s="660"/>
      <c r="DMO2" s="660"/>
      <c r="DMP2" s="660"/>
      <c r="DMQ2" s="660"/>
      <c r="DMR2" s="660"/>
      <c r="DMS2" s="660"/>
      <c r="DMT2" s="660"/>
      <c r="DMU2" s="660"/>
      <c r="DMV2" s="660"/>
      <c r="DMW2" s="660"/>
      <c r="DMX2" s="660"/>
      <c r="DMY2" s="660"/>
      <c r="DMZ2" s="660"/>
      <c r="DNA2" s="660"/>
      <c r="DNB2" s="660"/>
      <c r="DNC2" s="660"/>
      <c r="DND2" s="660"/>
      <c r="DNE2" s="660"/>
      <c r="DNF2" s="660"/>
      <c r="DNG2" s="660"/>
      <c r="DNH2" s="660"/>
      <c r="DNI2" s="660"/>
      <c r="DNJ2" s="660"/>
      <c r="DNK2" s="660"/>
      <c r="DNL2" s="660"/>
      <c r="DNM2" s="660"/>
      <c r="DNN2" s="660"/>
      <c r="DNO2" s="660"/>
      <c r="DNP2" s="660"/>
      <c r="DNQ2" s="660"/>
      <c r="DNR2" s="660"/>
      <c r="DNS2" s="660"/>
      <c r="DNT2" s="660"/>
      <c r="DNU2" s="660"/>
      <c r="DNV2" s="660"/>
      <c r="DNW2" s="660"/>
      <c r="DNX2" s="660"/>
      <c r="DNY2" s="660"/>
      <c r="DNZ2" s="660"/>
      <c r="DOA2" s="660"/>
      <c r="DOB2" s="660"/>
      <c r="DOC2" s="660"/>
      <c r="DOD2" s="660"/>
      <c r="DOE2" s="660"/>
      <c r="DOF2" s="660"/>
      <c r="DOG2" s="660"/>
      <c r="DOH2" s="660"/>
      <c r="DOI2" s="660"/>
      <c r="DOJ2" s="660"/>
      <c r="DOK2" s="660"/>
      <c r="DOL2" s="660"/>
      <c r="DOM2" s="660"/>
      <c r="DON2" s="660"/>
      <c r="DOO2" s="660"/>
      <c r="DOP2" s="660"/>
      <c r="DOQ2" s="660"/>
      <c r="DOR2" s="660"/>
      <c r="DOS2" s="660"/>
      <c r="DOT2" s="660"/>
      <c r="DOU2" s="660"/>
      <c r="DOV2" s="660"/>
      <c r="DOW2" s="660"/>
      <c r="DOX2" s="660"/>
      <c r="DOY2" s="660"/>
      <c r="DOZ2" s="660"/>
      <c r="DPA2" s="660"/>
      <c r="DPB2" s="660"/>
      <c r="DPC2" s="660"/>
      <c r="DPD2" s="660"/>
      <c r="DPE2" s="660"/>
      <c r="DPF2" s="660"/>
      <c r="DPG2" s="660"/>
      <c r="DPH2" s="660"/>
      <c r="DPI2" s="660"/>
      <c r="DPJ2" s="660"/>
      <c r="DPK2" s="660"/>
      <c r="DPL2" s="660"/>
      <c r="DPM2" s="660"/>
      <c r="DPN2" s="660"/>
      <c r="DPO2" s="660"/>
      <c r="DPP2" s="660"/>
      <c r="DPQ2" s="660"/>
      <c r="DPR2" s="660"/>
      <c r="DPS2" s="660"/>
      <c r="DPT2" s="660"/>
      <c r="DPU2" s="660"/>
      <c r="DPV2" s="660"/>
      <c r="DPW2" s="660"/>
      <c r="DPX2" s="660"/>
      <c r="DPY2" s="660"/>
      <c r="DPZ2" s="660"/>
      <c r="DQA2" s="660"/>
      <c r="DQB2" s="660"/>
      <c r="DQC2" s="660"/>
      <c r="DQD2" s="660"/>
      <c r="DQE2" s="660"/>
      <c r="DQF2" s="660"/>
      <c r="DQG2" s="660"/>
      <c r="DQH2" s="660"/>
      <c r="DQI2" s="660"/>
      <c r="DQJ2" s="660"/>
      <c r="DQK2" s="660"/>
      <c r="DQL2" s="660"/>
      <c r="DQM2" s="660"/>
      <c r="DQN2" s="660"/>
      <c r="DQO2" s="660"/>
      <c r="DQP2" s="660"/>
      <c r="DQQ2" s="660"/>
      <c r="DQR2" s="660"/>
      <c r="DQS2" s="660"/>
      <c r="DQT2" s="660"/>
      <c r="DQU2" s="660"/>
      <c r="DQV2" s="660"/>
      <c r="DQW2" s="660"/>
      <c r="DQX2" s="660"/>
      <c r="DQY2" s="660"/>
      <c r="DQZ2" s="660"/>
      <c r="DRA2" s="660"/>
      <c r="DRB2" s="660"/>
      <c r="DRC2" s="660"/>
      <c r="DRD2" s="660"/>
      <c r="DRE2" s="660"/>
      <c r="DRF2" s="660"/>
      <c r="DRG2" s="660"/>
      <c r="DRH2" s="660"/>
      <c r="DRI2" s="660"/>
      <c r="DRJ2" s="660"/>
      <c r="DRK2" s="660"/>
      <c r="DRL2" s="660"/>
      <c r="DRM2" s="660"/>
      <c r="DRN2" s="660"/>
      <c r="DRO2" s="660"/>
      <c r="DRP2" s="660"/>
      <c r="DRQ2" s="660"/>
      <c r="DRR2" s="660"/>
      <c r="DRS2" s="660"/>
      <c r="DRT2" s="660"/>
      <c r="DRU2" s="660"/>
      <c r="DRV2" s="660"/>
      <c r="DRW2" s="660"/>
      <c r="DRX2" s="660"/>
      <c r="DRY2" s="660"/>
      <c r="DRZ2" s="660"/>
      <c r="DSA2" s="660"/>
      <c r="DSB2" s="660"/>
      <c r="DSC2" s="660"/>
      <c r="DSD2" s="660"/>
      <c r="DSE2" s="660"/>
      <c r="DSF2" s="660"/>
      <c r="DSG2" s="660"/>
      <c r="DSH2" s="660"/>
      <c r="DSI2" s="660"/>
      <c r="DSJ2" s="660"/>
      <c r="DSK2" s="660"/>
      <c r="DSL2" s="660"/>
      <c r="DSM2" s="660"/>
      <c r="DSN2" s="660"/>
      <c r="DSO2" s="660"/>
      <c r="DSP2" s="660"/>
      <c r="DSQ2" s="660"/>
      <c r="DSR2" s="660"/>
      <c r="DSS2" s="660"/>
      <c r="DST2" s="660"/>
      <c r="DSU2" s="660"/>
      <c r="DSV2" s="660"/>
      <c r="DSW2" s="660"/>
      <c r="DSX2" s="660"/>
      <c r="DSY2" s="660"/>
      <c r="DSZ2" s="660"/>
      <c r="DTA2" s="660"/>
      <c r="DTB2" s="660"/>
      <c r="DTC2" s="660"/>
      <c r="DTD2" s="660"/>
      <c r="DTE2" s="660"/>
      <c r="DTF2" s="660"/>
      <c r="DTG2" s="660"/>
      <c r="DTH2" s="660"/>
      <c r="DTI2" s="660"/>
      <c r="DTJ2" s="660"/>
      <c r="DTK2" s="660"/>
      <c r="DTL2" s="660"/>
      <c r="DTM2" s="660"/>
      <c r="DTN2" s="660"/>
      <c r="DTO2" s="660"/>
      <c r="DTP2" s="660"/>
      <c r="DTQ2" s="660"/>
      <c r="DTR2" s="660"/>
      <c r="DTS2" s="660"/>
      <c r="DTT2" s="660"/>
      <c r="DTU2" s="660"/>
      <c r="DTV2" s="660"/>
      <c r="DTW2" s="660"/>
      <c r="DTX2" s="660"/>
      <c r="DTY2" s="660"/>
      <c r="DTZ2" s="660"/>
      <c r="DUA2" s="660"/>
      <c r="DUB2" s="660"/>
      <c r="DUC2" s="660"/>
      <c r="DUD2" s="660"/>
      <c r="DUE2" s="660"/>
      <c r="DUF2" s="660"/>
      <c r="DUG2" s="660"/>
      <c r="DUH2" s="660"/>
      <c r="DUI2" s="660"/>
      <c r="DUJ2" s="660"/>
      <c r="DUK2" s="660"/>
      <c r="DUL2" s="660"/>
      <c r="DUM2" s="660"/>
      <c r="DUN2" s="660"/>
      <c r="DUO2" s="660"/>
      <c r="DUP2" s="660"/>
      <c r="DUQ2" s="660"/>
      <c r="DUR2" s="660"/>
      <c r="DUS2" s="660"/>
      <c r="DUT2" s="660"/>
      <c r="DUU2" s="660"/>
      <c r="DUV2" s="660"/>
      <c r="DUW2" s="660"/>
      <c r="DUX2" s="660"/>
      <c r="DUY2" s="660"/>
      <c r="DUZ2" s="660"/>
      <c r="DVA2" s="660"/>
      <c r="DVB2" s="660"/>
      <c r="DVC2" s="660"/>
      <c r="DVD2" s="660"/>
      <c r="DVE2" s="660"/>
      <c r="DVF2" s="660"/>
      <c r="DVG2" s="660"/>
      <c r="DVH2" s="660"/>
      <c r="DVI2" s="660"/>
      <c r="DVJ2" s="660"/>
      <c r="DVK2" s="660"/>
      <c r="DVL2" s="660"/>
      <c r="DVM2" s="660"/>
      <c r="DVN2" s="660"/>
      <c r="DVO2" s="660"/>
      <c r="DVP2" s="660"/>
      <c r="DVQ2" s="660"/>
      <c r="DVR2" s="660"/>
      <c r="DVS2" s="660"/>
      <c r="DVT2" s="660"/>
      <c r="DVU2" s="660"/>
      <c r="DVV2" s="660"/>
      <c r="DVW2" s="660"/>
      <c r="DVX2" s="660"/>
      <c r="DVY2" s="660"/>
      <c r="DVZ2" s="660"/>
      <c r="DWA2" s="660"/>
      <c r="DWB2" s="660"/>
      <c r="DWC2" s="660"/>
      <c r="DWD2" s="660"/>
      <c r="DWE2" s="660"/>
      <c r="DWF2" s="660"/>
      <c r="DWG2" s="660"/>
      <c r="DWH2" s="660"/>
      <c r="DWI2" s="660"/>
      <c r="DWJ2" s="660"/>
      <c r="DWK2" s="660"/>
      <c r="DWL2" s="660"/>
      <c r="DWM2" s="660"/>
      <c r="DWN2" s="660"/>
      <c r="DWO2" s="660"/>
      <c r="DWP2" s="660"/>
      <c r="DWQ2" s="660"/>
      <c r="DWR2" s="660"/>
      <c r="DWS2" s="660"/>
      <c r="DWT2" s="660"/>
      <c r="DWU2" s="660"/>
      <c r="DWV2" s="660"/>
      <c r="DWW2" s="660"/>
      <c r="DWX2" s="660"/>
      <c r="DWY2" s="660"/>
      <c r="DWZ2" s="660"/>
      <c r="DXA2" s="660"/>
      <c r="DXB2" s="660"/>
      <c r="DXC2" s="660"/>
      <c r="DXD2" s="660"/>
      <c r="DXE2" s="660"/>
      <c r="DXF2" s="660"/>
      <c r="DXG2" s="660"/>
      <c r="DXH2" s="660"/>
      <c r="DXI2" s="660"/>
      <c r="DXJ2" s="660"/>
      <c r="DXK2" s="660"/>
      <c r="DXL2" s="660"/>
      <c r="DXM2" s="660"/>
      <c r="DXN2" s="660"/>
      <c r="DXO2" s="660"/>
      <c r="DXP2" s="660"/>
      <c r="DXQ2" s="660"/>
      <c r="DXR2" s="660"/>
      <c r="DXS2" s="660"/>
      <c r="DXT2" s="660"/>
      <c r="DXU2" s="660"/>
      <c r="DXV2" s="660"/>
      <c r="DXW2" s="660"/>
      <c r="DXX2" s="660"/>
      <c r="DXY2" s="660"/>
      <c r="DXZ2" s="660"/>
      <c r="DYA2" s="660"/>
      <c r="DYB2" s="660"/>
      <c r="DYC2" s="660"/>
      <c r="DYD2" s="660"/>
      <c r="DYE2" s="660"/>
      <c r="DYF2" s="660"/>
      <c r="DYG2" s="660"/>
      <c r="DYH2" s="660"/>
      <c r="DYI2" s="660"/>
      <c r="DYJ2" s="660"/>
      <c r="DYK2" s="660"/>
      <c r="DYL2" s="660"/>
      <c r="DYM2" s="660"/>
      <c r="DYN2" s="660"/>
      <c r="DYO2" s="660"/>
      <c r="DYP2" s="660"/>
      <c r="DYQ2" s="660"/>
      <c r="DYR2" s="660"/>
      <c r="DYS2" s="660"/>
      <c r="DYT2" s="660"/>
      <c r="DYU2" s="660"/>
      <c r="DYV2" s="660"/>
      <c r="DYW2" s="660"/>
      <c r="DYX2" s="660"/>
      <c r="DYY2" s="660"/>
      <c r="DYZ2" s="660"/>
      <c r="DZA2" s="660"/>
      <c r="DZB2" s="660"/>
      <c r="DZC2" s="660"/>
      <c r="DZD2" s="660"/>
      <c r="DZE2" s="660"/>
      <c r="DZF2" s="660"/>
      <c r="DZG2" s="660"/>
      <c r="DZH2" s="660"/>
      <c r="DZI2" s="660"/>
      <c r="DZJ2" s="660"/>
      <c r="DZK2" s="660"/>
      <c r="DZL2" s="660"/>
      <c r="DZM2" s="660"/>
      <c r="DZN2" s="660"/>
      <c r="DZO2" s="660"/>
      <c r="DZP2" s="660"/>
      <c r="DZQ2" s="660"/>
      <c r="DZR2" s="660"/>
      <c r="DZS2" s="660"/>
      <c r="DZT2" s="660"/>
      <c r="DZU2" s="660"/>
      <c r="DZV2" s="660"/>
      <c r="DZW2" s="660"/>
      <c r="DZX2" s="660"/>
      <c r="DZY2" s="660"/>
      <c r="DZZ2" s="660"/>
      <c r="EAA2" s="660"/>
      <c r="EAB2" s="660"/>
      <c r="EAC2" s="660"/>
      <c r="EAD2" s="660"/>
      <c r="EAE2" s="660"/>
      <c r="EAF2" s="660"/>
      <c r="EAG2" s="660"/>
      <c r="EAH2" s="660"/>
      <c r="EAI2" s="660"/>
      <c r="EAJ2" s="660"/>
      <c r="EAK2" s="660"/>
      <c r="EAL2" s="660"/>
      <c r="EAM2" s="660"/>
      <c r="EAN2" s="660"/>
      <c r="EAO2" s="660"/>
      <c r="EAP2" s="660"/>
      <c r="EAQ2" s="660"/>
      <c r="EAR2" s="660"/>
      <c r="EAS2" s="660"/>
      <c r="EAT2" s="660"/>
      <c r="EAU2" s="660"/>
      <c r="EAV2" s="660"/>
      <c r="EAW2" s="660"/>
      <c r="EAX2" s="660"/>
      <c r="EAY2" s="660"/>
      <c r="EAZ2" s="660"/>
      <c r="EBA2" s="660"/>
      <c r="EBB2" s="660"/>
      <c r="EBC2" s="660"/>
      <c r="EBD2" s="660"/>
      <c r="EBE2" s="660"/>
      <c r="EBF2" s="660"/>
      <c r="EBG2" s="660"/>
      <c r="EBH2" s="660"/>
      <c r="EBI2" s="660"/>
      <c r="EBJ2" s="660"/>
      <c r="EBK2" s="660"/>
      <c r="EBL2" s="660"/>
      <c r="EBM2" s="660"/>
      <c r="EBN2" s="660"/>
      <c r="EBO2" s="660"/>
      <c r="EBP2" s="660"/>
      <c r="EBQ2" s="660"/>
      <c r="EBR2" s="660"/>
      <c r="EBS2" s="660"/>
      <c r="EBT2" s="660"/>
      <c r="EBU2" s="660"/>
      <c r="EBV2" s="660"/>
      <c r="EBW2" s="660"/>
      <c r="EBX2" s="660"/>
      <c r="EBY2" s="660"/>
      <c r="EBZ2" s="660"/>
      <c r="ECA2" s="660"/>
      <c r="ECB2" s="660"/>
      <c r="ECC2" s="660"/>
      <c r="ECD2" s="660"/>
      <c r="ECE2" s="660"/>
      <c r="ECF2" s="660"/>
      <c r="ECG2" s="660"/>
      <c r="ECH2" s="660"/>
      <c r="ECI2" s="660"/>
      <c r="ECJ2" s="660"/>
      <c r="ECK2" s="660"/>
      <c r="ECL2" s="660"/>
      <c r="ECM2" s="660"/>
      <c r="ECN2" s="660"/>
      <c r="ECO2" s="660"/>
      <c r="ECP2" s="660"/>
      <c r="ECQ2" s="660"/>
      <c r="ECR2" s="660"/>
      <c r="ECS2" s="660"/>
      <c r="ECT2" s="660"/>
      <c r="ECU2" s="660"/>
      <c r="ECV2" s="660"/>
      <c r="ECW2" s="660"/>
      <c r="ECX2" s="660"/>
      <c r="ECY2" s="660"/>
      <c r="ECZ2" s="660"/>
      <c r="EDA2" s="660"/>
      <c r="EDB2" s="660"/>
      <c r="EDC2" s="660"/>
      <c r="EDD2" s="660"/>
      <c r="EDE2" s="660"/>
      <c r="EDF2" s="660"/>
      <c r="EDG2" s="660"/>
      <c r="EDH2" s="660"/>
      <c r="EDI2" s="660"/>
      <c r="EDJ2" s="660"/>
      <c r="EDK2" s="660"/>
      <c r="EDL2" s="660"/>
      <c r="EDM2" s="660"/>
      <c r="EDN2" s="660"/>
      <c r="EDO2" s="660"/>
      <c r="EDP2" s="660"/>
      <c r="EDQ2" s="660"/>
      <c r="EDR2" s="660"/>
      <c r="EDS2" s="660"/>
      <c r="EDT2" s="660"/>
      <c r="EDU2" s="660"/>
      <c r="EDV2" s="660"/>
      <c r="EDW2" s="660"/>
      <c r="EDX2" s="660"/>
      <c r="EDY2" s="660"/>
      <c r="EDZ2" s="660"/>
      <c r="EEA2" s="660"/>
      <c r="EEB2" s="660"/>
      <c r="EEC2" s="660"/>
      <c r="EED2" s="660"/>
      <c r="EEE2" s="660"/>
      <c r="EEF2" s="660"/>
      <c r="EEG2" s="660"/>
      <c r="EEH2" s="660"/>
      <c r="EEI2" s="660"/>
      <c r="EEJ2" s="660"/>
      <c r="EEK2" s="660"/>
      <c r="EEL2" s="660"/>
      <c r="EEM2" s="660"/>
      <c r="EEN2" s="660"/>
      <c r="EEO2" s="660"/>
      <c r="EEP2" s="660"/>
      <c r="EEQ2" s="660"/>
      <c r="EER2" s="660"/>
      <c r="EES2" s="660"/>
      <c r="EET2" s="660"/>
      <c r="EEU2" s="660"/>
      <c r="EEV2" s="660"/>
      <c r="EEW2" s="660"/>
      <c r="EEX2" s="660"/>
      <c r="EEY2" s="660"/>
      <c r="EEZ2" s="660"/>
      <c r="EFA2" s="660"/>
      <c r="EFB2" s="660"/>
      <c r="EFC2" s="660"/>
      <c r="EFD2" s="660"/>
      <c r="EFE2" s="660"/>
      <c r="EFF2" s="660"/>
      <c r="EFG2" s="660"/>
      <c r="EFH2" s="660"/>
      <c r="EFI2" s="660"/>
      <c r="EFJ2" s="660"/>
      <c r="EFK2" s="660"/>
      <c r="EFL2" s="660"/>
      <c r="EFM2" s="660"/>
      <c r="EFN2" s="660"/>
      <c r="EFO2" s="660"/>
      <c r="EFP2" s="660"/>
      <c r="EFQ2" s="660"/>
      <c r="EFR2" s="660"/>
      <c r="EFS2" s="660"/>
      <c r="EFT2" s="660"/>
      <c r="EFU2" s="660"/>
      <c r="EFV2" s="660"/>
      <c r="EFW2" s="660"/>
      <c r="EFX2" s="660"/>
      <c r="EFY2" s="660"/>
      <c r="EFZ2" s="660"/>
      <c r="EGA2" s="660"/>
      <c r="EGB2" s="660"/>
      <c r="EGC2" s="660"/>
      <c r="EGD2" s="660"/>
      <c r="EGE2" s="660"/>
      <c r="EGF2" s="660"/>
      <c r="EGG2" s="660"/>
      <c r="EGH2" s="660"/>
      <c r="EGI2" s="660"/>
      <c r="EGJ2" s="660"/>
      <c r="EGK2" s="660"/>
      <c r="EGL2" s="660"/>
      <c r="EGM2" s="660"/>
      <c r="EGN2" s="660"/>
      <c r="EGO2" s="660"/>
      <c r="EGP2" s="660"/>
      <c r="EGQ2" s="660"/>
      <c r="EGR2" s="660"/>
      <c r="EGS2" s="660"/>
      <c r="EGT2" s="660"/>
      <c r="EGU2" s="660"/>
      <c r="EGV2" s="660"/>
      <c r="EGW2" s="660"/>
      <c r="EGX2" s="660"/>
      <c r="EGY2" s="660"/>
      <c r="EGZ2" s="660"/>
      <c r="EHA2" s="660"/>
      <c r="EHB2" s="660"/>
      <c r="EHC2" s="660"/>
      <c r="EHD2" s="660"/>
      <c r="EHE2" s="660"/>
      <c r="EHF2" s="660"/>
      <c r="EHG2" s="660"/>
      <c r="EHH2" s="660"/>
      <c r="EHI2" s="660"/>
      <c r="EHJ2" s="660"/>
      <c r="EHK2" s="660"/>
      <c r="EHL2" s="660"/>
      <c r="EHM2" s="660"/>
      <c r="EHN2" s="660"/>
      <c r="EHO2" s="660"/>
      <c r="EHP2" s="660"/>
      <c r="EHQ2" s="660"/>
      <c r="EHR2" s="660"/>
      <c r="EHS2" s="660"/>
      <c r="EHT2" s="660"/>
      <c r="EHU2" s="660"/>
      <c r="EHV2" s="660"/>
      <c r="EHW2" s="660"/>
      <c r="EHX2" s="660"/>
      <c r="EHY2" s="660"/>
      <c r="EHZ2" s="660"/>
      <c r="EIA2" s="660"/>
      <c r="EIB2" s="660"/>
      <c r="EIC2" s="660"/>
      <c r="EID2" s="660"/>
      <c r="EIE2" s="660"/>
      <c r="EIF2" s="660"/>
      <c r="EIG2" s="660"/>
      <c r="EIH2" s="660"/>
      <c r="EII2" s="660"/>
      <c r="EIJ2" s="660"/>
      <c r="EIK2" s="660"/>
      <c r="EIL2" s="660"/>
      <c r="EIM2" s="660"/>
      <c r="EIN2" s="660"/>
      <c r="EIO2" s="660"/>
      <c r="EIP2" s="660"/>
      <c r="EIQ2" s="660"/>
      <c r="EIR2" s="660"/>
      <c r="EIS2" s="660"/>
      <c r="EIT2" s="660"/>
      <c r="EIU2" s="660"/>
      <c r="EIV2" s="660"/>
      <c r="EIW2" s="660"/>
      <c r="EIX2" s="660"/>
      <c r="EIY2" s="660"/>
      <c r="EIZ2" s="660"/>
      <c r="EJA2" s="660"/>
      <c r="EJB2" s="660"/>
      <c r="EJC2" s="660"/>
      <c r="EJD2" s="660"/>
      <c r="EJE2" s="660"/>
      <c r="EJF2" s="660"/>
      <c r="EJG2" s="660"/>
      <c r="EJH2" s="660"/>
      <c r="EJI2" s="660"/>
      <c r="EJJ2" s="660"/>
      <c r="EJK2" s="660"/>
      <c r="EJL2" s="660"/>
      <c r="EJM2" s="660"/>
      <c r="EJN2" s="660"/>
      <c r="EJO2" s="660"/>
      <c r="EJP2" s="660"/>
      <c r="EJQ2" s="660"/>
      <c r="EJR2" s="660"/>
      <c r="EJS2" s="660"/>
      <c r="EJT2" s="660"/>
      <c r="EJU2" s="660"/>
      <c r="EJV2" s="660"/>
      <c r="EJW2" s="660"/>
      <c r="EJX2" s="660"/>
      <c r="EJY2" s="660"/>
      <c r="EJZ2" s="660"/>
      <c r="EKA2" s="660"/>
      <c r="EKB2" s="660"/>
      <c r="EKC2" s="660"/>
      <c r="EKD2" s="660"/>
      <c r="EKE2" s="660"/>
      <c r="EKF2" s="660"/>
      <c r="EKG2" s="660"/>
      <c r="EKH2" s="660"/>
      <c r="EKI2" s="660"/>
      <c r="EKJ2" s="660"/>
      <c r="EKK2" s="660"/>
      <c r="EKL2" s="660"/>
      <c r="EKM2" s="660"/>
      <c r="EKN2" s="660"/>
      <c r="EKO2" s="660"/>
      <c r="EKP2" s="660"/>
      <c r="EKQ2" s="660"/>
      <c r="EKR2" s="660"/>
      <c r="EKS2" s="660"/>
      <c r="EKT2" s="660"/>
      <c r="EKU2" s="660"/>
      <c r="EKV2" s="660"/>
      <c r="EKW2" s="660"/>
      <c r="EKX2" s="660"/>
      <c r="EKY2" s="660"/>
      <c r="EKZ2" s="660"/>
      <c r="ELA2" s="660"/>
      <c r="ELB2" s="660"/>
      <c r="ELC2" s="660"/>
      <c r="ELD2" s="660"/>
      <c r="ELE2" s="660"/>
      <c r="ELF2" s="660"/>
      <c r="ELG2" s="660"/>
      <c r="ELH2" s="660"/>
      <c r="ELI2" s="660"/>
      <c r="ELJ2" s="660"/>
      <c r="ELK2" s="660"/>
      <c r="ELL2" s="660"/>
      <c r="ELM2" s="660"/>
      <c r="ELN2" s="660"/>
      <c r="ELO2" s="660"/>
      <c r="ELP2" s="660"/>
      <c r="ELQ2" s="660"/>
      <c r="ELR2" s="660"/>
      <c r="ELS2" s="660"/>
      <c r="ELT2" s="660"/>
      <c r="ELU2" s="660"/>
      <c r="ELV2" s="660"/>
      <c r="ELW2" s="660"/>
      <c r="ELX2" s="660"/>
      <c r="ELY2" s="660"/>
      <c r="ELZ2" s="660"/>
      <c r="EMA2" s="660"/>
      <c r="EMB2" s="660"/>
      <c r="EMC2" s="660"/>
      <c r="EMD2" s="660"/>
      <c r="EME2" s="660"/>
      <c r="EMF2" s="660"/>
      <c r="EMG2" s="660"/>
      <c r="EMH2" s="660"/>
      <c r="EMI2" s="660"/>
      <c r="EMJ2" s="660"/>
      <c r="EMK2" s="660"/>
      <c r="EML2" s="660"/>
      <c r="EMM2" s="660"/>
      <c r="EMN2" s="660"/>
      <c r="EMO2" s="660"/>
      <c r="EMP2" s="660"/>
      <c r="EMQ2" s="660"/>
      <c r="EMR2" s="660"/>
      <c r="EMS2" s="660"/>
      <c r="EMT2" s="660"/>
      <c r="EMU2" s="660"/>
      <c r="EMV2" s="660"/>
      <c r="EMW2" s="660"/>
      <c r="EMX2" s="660"/>
      <c r="EMY2" s="660"/>
      <c r="EMZ2" s="660"/>
      <c r="ENA2" s="660"/>
      <c r="ENB2" s="660"/>
      <c r="ENC2" s="660"/>
      <c r="END2" s="660"/>
      <c r="ENE2" s="660"/>
      <c r="ENF2" s="660"/>
      <c r="ENG2" s="660"/>
      <c r="ENH2" s="660"/>
      <c r="ENI2" s="660"/>
      <c r="ENJ2" s="660"/>
      <c r="ENK2" s="660"/>
      <c r="ENL2" s="660"/>
      <c r="ENM2" s="660"/>
      <c r="ENN2" s="660"/>
      <c r="ENO2" s="660"/>
      <c r="ENP2" s="660"/>
      <c r="ENQ2" s="660"/>
      <c r="ENR2" s="660"/>
      <c r="ENS2" s="660"/>
      <c r="ENT2" s="660"/>
      <c r="ENU2" s="660"/>
      <c r="ENV2" s="660"/>
      <c r="ENW2" s="660"/>
      <c r="ENX2" s="660"/>
      <c r="ENY2" s="660"/>
      <c r="ENZ2" s="660"/>
      <c r="EOA2" s="660"/>
      <c r="EOB2" s="660"/>
      <c r="EOC2" s="660"/>
      <c r="EOD2" s="660"/>
      <c r="EOE2" s="660"/>
      <c r="EOF2" s="660"/>
      <c r="EOG2" s="660"/>
      <c r="EOH2" s="660"/>
      <c r="EOI2" s="660"/>
      <c r="EOJ2" s="660"/>
      <c r="EOK2" s="660"/>
      <c r="EOL2" s="660"/>
      <c r="EOM2" s="660"/>
      <c r="EON2" s="660"/>
      <c r="EOO2" s="660"/>
      <c r="EOP2" s="660"/>
      <c r="EOQ2" s="660"/>
      <c r="EOR2" s="660"/>
      <c r="EOS2" s="660"/>
      <c r="EOT2" s="660"/>
      <c r="EOU2" s="660"/>
      <c r="EOV2" s="660"/>
      <c r="EOW2" s="660"/>
      <c r="EOX2" s="660"/>
      <c r="EOY2" s="660"/>
      <c r="EOZ2" s="660"/>
      <c r="EPA2" s="660"/>
      <c r="EPB2" s="660"/>
      <c r="EPC2" s="660"/>
      <c r="EPD2" s="660"/>
      <c r="EPE2" s="660"/>
      <c r="EPF2" s="660"/>
      <c r="EPG2" s="660"/>
      <c r="EPH2" s="660"/>
      <c r="EPI2" s="660"/>
      <c r="EPJ2" s="660"/>
      <c r="EPK2" s="660"/>
      <c r="EPL2" s="660"/>
      <c r="EPM2" s="660"/>
      <c r="EPN2" s="660"/>
      <c r="EPO2" s="660"/>
      <c r="EPP2" s="660"/>
      <c r="EPQ2" s="660"/>
      <c r="EPR2" s="660"/>
      <c r="EPS2" s="660"/>
      <c r="EPT2" s="660"/>
      <c r="EPU2" s="660"/>
      <c r="EPV2" s="660"/>
      <c r="EPW2" s="660"/>
      <c r="EPX2" s="660"/>
      <c r="EPY2" s="660"/>
      <c r="EPZ2" s="660"/>
      <c r="EQA2" s="660"/>
      <c r="EQB2" s="660"/>
      <c r="EQC2" s="660"/>
      <c r="EQD2" s="660"/>
      <c r="EQE2" s="660"/>
      <c r="EQF2" s="660"/>
      <c r="EQG2" s="660"/>
      <c r="EQH2" s="660"/>
      <c r="EQI2" s="660"/>
      <c r="EQJ2" s="660"/>
      <c r="EQK2" s="660"/>
      <c r="EQL2" s="660"/>
      <c r="EQM2" s="660"/>
      <c r="EQN2" s="660"/>
      <c r="EQO2" s="660"/>
      <c r="EQP2" s="660"/>
      <c r="EQQ2" s="660"/>
      <c r="EQR2" s="660"/>
      <c r="EQS2" s="660"/>
      <c r="EQT2" s="660"/>
      <c r="EQU2" s="660"/>
      <c r="EQV2" s="660"/>
      <c r="EQW2" s="660"/>
      <c r="EQX2" s="660"/>
      <c r="EQY2" s="660"/>
      <c r="EQZ2" s="660"/>
      <c r="ERA2" s="660"/>
      <c r="ERB2" s="660"/>
      <c r="ERC2" s="660"/>
      <c r="ERD2" s="660"/>
      <c r="ERE2" s="660"/>
      <c r="ERF2" s="660"/>
      <c r="ERG2" s="660"/>
      <c r="ERH2" s="660"/>
      <c r="ERI2" s="660"/>
      <c r="ERJ2" s="660"/>
      <c r="ERK2" s="660"/>
      <c r="ERL2" s="660"/>
      <c r="ERM2" s="660"/>
      <c r="ERN2" s="660"/>
      <c r="ERO2" s="660"/>
      <c r="ERP2" s="660"/>
      <c r="ERQ2" s="660"/>
      <c r="ERR2" s="660"/>
      <c r="ERS2" s="660"/>
      <c r="ERT2" s="660"/>
      <c r="ERU2" s="660"/>
      <c r="ERV2" s="660"/>
      <c r="ERW2" s="660"/>
      <c r="ERX2" s="660"/>
      <c r="ERY2" s="660"/>
      <c r="ERZ2" s="660"/>
      <c r="ESA2" s="660"/>
      <c r="ESB2" s="660"/>
      <c r="ESC2" s="660"/>
      <c r="ESD2" s="660"/>
      <c r="ESE2" s="660"/>
      <c r="ESF2" s="660"/>
      <c r="ESG2" s="660"/>
      <c r="ESH2" s="660"/>
      <c r="ESI2" s="660"/>
      <c r="ESJ2" s="660"/>
      <c r="ESK2" s="660"/>
      <c r="ESL2" s="660"/>
      <c r="ESM2" s="660"/>
      <c r="ESN2" s="660"/>
      <c r="ESO2" s="660"/>
      <c r="ESP2" s="660"/>
      <c r="ESQ2" s="660"/>
      <c r="ESR2" s="660"/>
      <c r="ESS2" s="660"/>
      <c r="EST2" s="660"/>
      <c r="ESU2" s="660"/>
      <c r="ESV2" s="660"/>
      <c r="ESW2" s="660"/>
      <c r="ESX2" s="660"/>
      <c r="ESY2" s="660"/>
      <c r="ESZ2" s="660"/>
      <c r="ETA2" s="660"/>
      <c r="ETB2" s="660"/>
      <c r="ETC2" s="660"/>
      <c r="ETD2" s="660"/>
      <c r="ETE2" s="660"/>
      <c r="ETF2" s="660"/>
      <c r="ETG2" s="660"/>
      <c r="ETH2" s="660"/>
      <c r="ETI2" s="660"/>
      <c r="ETJ2" s="660"/>
      <c r="ETK2" s="660"/>
      <c r="ETL2" s="660"/>
      <c r="ETM2" s="660"/>
      <c r="ETN2" s="660"/>
      <c r="ETO2" s="660"/>
      <c r="ETP2" s="660"/>
      <c r="ETQ2" s="660"/>
      <c r="ETR2" s="660"/>
      <c r="ETS2" s="660"/>
      <c r="ETT2" s="660"/>
      <c r="ETU2" s="660"/>
      <c r="ETV2" s="660"/>
      <c r="ETW2" s="660"/>
      <c r="ETX2" s="660"/>
      <c r="ETY2" s="660"/>
      <c r="ETZ2" s="660"/>
      <c r="EUA2" s="660"/>
      <c r="EUB2" s="660"/>
      <c r="EUC2" s="660"/>
      <c r="EUD2" s="660"/>
      <c r="EUE2" s="660"/>
      <c r="EUF2" s="660"/>
      <c r="EUG2" s="660"/>
      <c r="EUH2" s="660"/>
      <c r="EUI2" s="660"/>
      <c r="EUJ2" s="660"/>
      <c r="EUK2" s="660"/>
      <c r="EUL2" s="660"/>
      <c r="EUM2" s="660"/>
      <c r="EUN2" s="660"/>
      <c r="EUO2" s="660"/>
      <c r="EUP2" s="660"/>
      <c r="EUQ2" s="660"/>
      <c r="EUR2" s="660"/>
      <c r="EUS2" s="660"/>
      <c r="EUT2" s="660"/>
      <c r="EUU2" s="660"/>
      <c r="EUV2" s="660"/>
      <c r="EUW2" s="660"/>
      <c r="EUX2" s="660"/>
      <c r="EUY2" s="660"/>
      <c r="EUZ2" s="660"/>
      <c r="EVA2" s="660"/>
      <c r="EVB2" s="660"/>
      <c r="EVC2" s="660"/>
      <c r="EVD2" s="660"/>
      <c r="EVE2" s="660"/>
      <c r="EVF2" s="660"/>
      <c r="EVG2" s="660"/>
      <c r="EVH2" s="660"/>
      <c r="EVI2" s="660"/>
      <c r="EVJ2" s="660"/>
      <c r="EVK2" s="660"/>
      <c r="EVL2" s="660"/>
      <c r="EVM2" s="660"/>
      <c r="EVN2" s="660"/>
      <c r="EVO2" s="660"/>
      <c r="EVP2" s="660"/>
      <c r="EVQ2" s="660"/>
      <c r="EVR2" s="660"/>
      <c r="EVS2" s="660"/>
      <c r="EVT2" s="660"/>
      <c r="EVU2" s="660"/>
      <c r="EVV2" s="660"/>
      <c r="EVW2" s="660"/>
      <c r="EVX2" s="660"/>
      <c r="EVY2" s="660"/>
      <c r="EVZ2" s="660"/>
      <c r="EWA2" s="660"/>
      <c r="EWB2" s="660"/>
      <c r="EWC2" s="660"/>
      <c r="EWD2" s="660"/>
      <c r="EWE2" s="660"/>
      <c r="EWF2" s="660"/>
      <c r="EWG2" s="660"/>
      <c r="EWH2" s="660"/>
      <c r="EWI2" s="660"/>
      <c r="EWJ2" s="660"/>
      <c r="EWK2" s="660"/>
      <c r="EWL2" s="660"/>
      <c r="EWM2" s="660"/>
      <c r="EWN2" s="660"/>
      <c r="EWO2" s="660"/>
      <c r="EWP2" s="660"/>
      <c r="EWQ2" s="660"/>
      <c r="EWR2" s="660"/>
      <c r="EWS2" s="660"/>
      <c r="EWT2" s="660"/>
      <c r="EWU2" s="660"/>
      <c r="EWV2" s="660"/>
      <c r="EWW2" s="660"/>
      <c r="EWX2" s="660"/>
      <c r="EWY2" s="660"/>
      <c r="EWZ2" s="660"/>
      <c r="EXA2" s="660"/>
      <c r="EXB2" s="660"/>
      <c r="EXC2" s="660"/>
      <c r="EXD2" s="660"/>
      <c r="EXE2" s="660"/>
      <c r="EXF2" s="660"/>
      <c r="EXG2" s="660"/>
      <c r="EXH2" s="660"/>
      <c r="EXI2" s="660"/>
      <c r="EXJ2" s="660"/>
      <c r="EXK2" s="660"/>
      <c r="EXL2" s="660"/>
      <c r="EXM2" s="660"/>
      <c r="EXN2" s="660"/>
      <c r="EXO2" s="660"/>
      <c r="EXP2" s="660"/>
      <c r="EXQ2" s="660"/>
      <c r="EXR2" s="660"/>
      <c r="EXS2" s="660"/>
      <c r="EXT2" s="660"/>
      <c r="EXU2" s="660"/>
      <c r="EXV2" s="660"/>
      <c r="EXW2" s="660"/>
      <c r="EXX2" s="660"/>
      <c r="EXY2" s="660"/>
      <c r="EXZ2" s="660"/>
      <c r="EYA2" s="660"/>
      <c r="EYB2" s="660"/>
      <c r="EYC2" s="660"/>
      <c r="EYD2" s="660"/>
      <c r="EYE2" s="660"/>
      <c r="EYF2" s="660"/>
      <c r="EYG2" s="660"/>
      <c r="EYH2" s="660"/>
      <c r="EYI2" s="660"/>
      <c r="EYJ2" s="660"/>
      <c r="EYK2" s="660"/>
      <c r="EYL2" s="660"/>
      <c r="EYM2" s="660"/>
      <c r="EYN2" s="660"/>
      <c r="EYO2" s="660"/>
      <c r="EYP2" s="660"/>
      <c r="EYQ2" s="660"/>
      <c r="EYR2" s="660"/>
      <c r="EYS2" s="660"/>
      <c r="EYT2" s="660"/>
      <c r="EYU2" s="660"/>
      <c r="EYV2" s="660"/>
      <c r="EYW2" s="660"/>
      <c r="EYX2" s="660"/>
      <c r="EYY2" s="660"/>
      <c r="EYZ2" s="660"/>
      <c r="EZA2" s="660"/>
      <c r="EZB2" s="660"/>
      <c r="EZC2" s="660"/>
      <c r="EZD2" s="660"/>
      <c r="EZE2" s="660"/>
      <c r="EZF2" s="660"/>
      <c r="EZG2" s="660"/>
      <c r="EZH2" s="660"/>
      <c r="EZI2" s="660"/>
      <c r="EZJ2" s="660"/>
      <c r="EZK2" s="660"/>
      <c r="EZL2" s="660"/>
      <c r="EZM2" s="660"/>
      <c r="EZN2" s="660"/>
      <c r="EZO2" s="660"/>
      <c r="EZP2" s="660"/>
      <c r="EZQ2" s="660"/>
      <c r="EZR2" s="660"/>
      <c r="EZS2" s="660"/>
      <c r="EZT2" s="660"/>
      <c r="EZU2" s="660"/>
      <c r="EZV2" s="660"/>
      <c r="EZW2" s="660"/>
      <c r="EZX2" s="660"/>
      <c r="EZY2" s="660"/>
      <c r="EZZ2" s="660"/>
      <c r="FAA2" s="660"/>
      <c r="FAB2" s="660"/>
      <c r="FAC2" s="660"/>
      <c r="FAD2" s="660"/>
      <c r="FAE2" s="660"/>
      <c r="FAF2" s="660"/>
      <c r="FAG2" s="660"/>
      <c r="FAH2" s="660"/>
      <c r="FAI2" s="660"/>
      <c r="FAJ2" s="660"/>
      <c r="FAK2" s="660"/>
      <c r="FAL2" s="660"/>
      <c r="FAM2" s="660"/>
      <c r="FAN2" s="660"/>
      <c r="FAO2" s="660"/>
      <c r="FAP2" s="660"/>
      <c r="FAQ2" s="660"/>
      <c r="FAR2" s="660"/>
      <c r="FAS2" s="660"/>
      <c r="FAT2" s="660"/>
      <c r="FAU2" s="660"/>
      <c r="FAV2" s="660"/>
      <c r="FAW2" s="660"/>
      <c r="FAX2" s="660"/>
      <c r="FAY2" s="660"/>
      <c r="FAZ2" s="660"/>
      <c r="FBA2" s="660"/>
      <c r="FBB2" s="660"/>
      <c r="FBC2" s="660"/>
      <c r="FBD2" s="660"/>
      <c r="FBE2" s="660"/>
      <c r="FBF2" s="660"/>
      <c r="FBG2" s="660"/>
      <c r="FBH2" s="660"/>
      <c r="FBI2" s="660"/>
      <c r="FBJ2" s="660"/>
      <c r="FBK2" s="660"/>
      <c r="FBL2" s="660"/>
      <c r="FBM2" s="660"/>
      <c r="FBN2" s="660"/>
      <c r="FBO2" s="660"/>
      <c r="FBP2" s="660"/>
      <c r="FBQ2" s="660"/>
      <c r="FBR2" s="660"/>
      <c r="FBS2" s="660"/>
      <c r="FBT2" s="660"/>
      <c r="FBU2" s="660"/>
      <c r="FBV2" s="660"/>
      <c r="FBW2" s="660"/>
      <c r="FBX2" s="660"/>
      <c r="FBY2" s="660"/>
      <c r="FBZ2" s="660"/>
      <c r="FCA2" s="660"/>
      <c r="FCB2" s="660"/>
      <c r="FCC2" s="660"/>
      <c r="FCD2" s="660"/>
      <c r="FCE2" s="660"/>
      <c r="FCF2" s="660"/>
      <c r="FCG2" s="660"/>
      <c r="FCH2" s="660"/>
      <c r="FCI2" s="660"/>
      <c r="FCJ2" s="660"/>
      <c r="FCK2" s="660"/>
      <c r="FCL2" s="660"/>
      <c r="FCM2" s="660"/>
      <c r="FCN2" s="660"/>
      <c r="FCO2" s="660"/>
      <c r="FCP2" s="660"/>
      <c r="FCQ2" s="660"/>
      <c r="FCR2" s="660"/>
      <c r="FCS2" s="660"/>
      <c r="FCT2" s="660"/>
      <c r="FCU2" s="660"/>
      <c r="FCV2" s="660"/>
      <c r="FCW2" s="660"/>
      <c r="FCX2" s="660"/>
      <c r="FCY2" s="660"/>
      <c r="FCZ2" s="660"/>
      <c r="FDA2" s="660"/>
      <c r="FDB2" s="660"/>
      <c r="FDC2" s="660"/>
      <c r="FDD2" s="660"/>
      <c r="FDE2" s="660"/>
      <c r="FDF2" s="660"/>
      <c r="FDG2" s="660"/>
      <c r="FDH2" s="660"/>
      <c r="FDI2" s="660"/>
      <c r="FDJ2" s="660"/>
      <c r="FDK2" s="660"/>
      <c r="FDL2" s="660"/>
      <c r="FDM2" s="660"/>
      <c r="FDN2" s="660"/>
      <c r="FDO2" s="660"/>
      <c r="FDP2" s="660"/>
      <c r="FDQ2" s="660"/>
      <c r="FDR2" s="660"/>
      <c r="FDS2" s="660"/>
      <c r="FDT2" s="660"/>
      <c r="FDU2" s="660"/>
      <c r="FDV2" s="660"/>
      <c r="FDW2" s="660"/>
      <c r="FDX2" s="660"/>
      <c r="FDY2" s="660"/>
      <c r="FDZ2" s="660"/>
      <c r="FEA2" s="660"/>
      <c r="FEB2" s="660"/>
      <c r="FEC2" s="660"/>
      <c r="FED2" s="660"/>
      <c r="FEE2" s="660"/>
      <c r="FEF2" s="660"/>
      <c r="FEG2" s="660"/>
      <c r="FEH2" s="660"/>
      <c r="FEI2" s="660"/>
      <c r="FEJ2" s="660"/>
      <c r="FEK2" s="660"/>
      <c r="FEL2" s="660"/>
      <c r="FEM2" s="660"/>
      <c r="FEN2" s="660"/>
      <c r="FEO2" s="660"/>
      <c r="FEP2" s="660"/>
      <c r="FEQ2" s="660"/>
      <c r="FER2" s="660"/>
      <c r="FES2" s="660"/>
      <c r="FET2" s="660"/>
      <c r="FEU2" s="660"/>
      <c r="FEV2" s="660"/>
      <c r="FEW2" s="660"/>
      <c r="FEX2" s="660"/>
      <c r="FEY2" s="660"/>
      <c r="FEZ2" s="660"/>
      <c r="FFA2" s="660"/>
      <c r="FFB2" s="660"/>
      <c r="FFC2" s="660"/>
      <c r="FFD2" s="660"/>
      <c r="FFE2" s="660"/>
      <c r="FFF2" s="660"/>
      <c r="FFG2" s="660"/>
      <c r="FFH2" s="660"/>
      <c r="FFI2" s="660"/>
      <c r="FFJ2" s="660"/>
      <c r="FFK2" s="660"/>
      <c r="FFL2" s="660"/>
      <c r="FFM2" s="660"/>
      <c r="FFN2" s="660"/>
      <c r="FFO2" s="660"/>
      <c r="FFP2" s="660"/>
      <c r="FFQ2" s="660"/>
      <c r="FFR2" s="660"/>
      <c r="FFS2" s="660"/>
      <c r="FFT2" s="660"/>
      <c r="FFU2" s="660"/>
      <c r="FFV2" s="660"/>
      <c r="FFW2" s="660"/>
      <c r="FFX2" s="660"/>
      <c r="FFY2" s="660"/>
      <c r="FFZ2" s="660"/>
      <c r="FGA2" s="660"/>
      <c r="FGB2" s="660"/>
      <c r="FGC2" s="660"/>
      <c r="FGD2" s="660"/>
      <c r="FGE2" s="660"/>
      <c r="FGF2" s="660"/>
      <c r="FGG2" s="660"/>
      <c r="FGH2" s="660"/>
      <c r="FGI2" s="660"/>
      <c r="FGJ2" s="660"/>
      <c r="FGK2" s="660"/>
      <c r="FGL2" s="660"/>
      <c r="FGM2" s="660"/>
      <c r="FGN2" s="660"/>
      <c r="FGO2" s="660"/>
      <c r="FGP2" s="660"/>
      <c r="FGQ2" s="660"/>
      <c r="FGR2" s="660"/>
      <c r="FGS2" s="660"/>
      <c r="FGT2" s="660"/>
      <c r="FGU2" s="660"/>
      <c r="FGV2" s="660"/>
      <c r="FGW2" s="660"/>
      <c r="FGX2" s="660"/>
      <c r="FGY2" s="660"/>
      <c r="FGZ2" s="660"/>
      <c r="FHA2" s="660"/>
      <c r="FHB2" s="660"/>
      <c r="FHC2" s="660"/>
      <c r="FHD2" s="660"/>
      <c r="FHE2" s="660"/>
      <c r="FHF2" s="660"/>
      <c r="FHG2" s="660"/>
      <c r="FHH2" s="660"/>
      <c r="FHI2" s="660"/>
      <c r="FHJ2" s="660"/>
      <c r="FHK2" s="660"/>
      <c r="FHL2" s="660"/>
      <c r="FHM2" s="660"/>
      <c r="FHN2" s="660"/>
      <c r="FHO2" s="660"/>
      <c r="FHP2" s="660"/>
      <c r="FHQ2" s="660"/>
      <c r="FHR2" s="660"/>
      <c r="FHS2" s="660"/>
      <c r="FHT2" s="660"/>
      <c r="FHU2" s="660"/>
      <c r="FHV2" s="660"/>
      <c r="FHW2" s="660"/>
      <c r="FHX2" s="660"/>
      <c r="FHY2" s="660"/>
      <c r="FHZ2" s="660"/>
      <c r="FIA2" s="660"/>
      <c r="FIB2" s="660"/>
      <c r="FIC2" s="660"/>
      <c r="FID2" s="660"/>
      <c r="FIE2" s="660"/>
      <c r="FIF2" s="660"/>
      <c r="FIG2" s="660"/>
      <c r="FIH2" s="660"/>
      <c r="FII2" s="660"/>
      <c r="FIJ2" s="660"/>
      <c r="FIK2" s="660"/>
      <c r="FIL2" s="660"/>
      <c r="FIM2" s="660"/>
      <c r="FIN2" s="660"/>
      <c r="FIO2" s="660"/>
      <c r="FIP2" s="660"/>
      <c r="FIQ2" s="660"/>
      <c r="FIR2" s="660"/>
      <c r="FIS2" s="660"/>
      <c r="FIT2" s="660"/>
      <c r="FIU2" s="660"/>
      <c r="FIV2" s="660"/>
      <c r="FIW2" s="660"/>
      <c r="FIX2" s="660"/>
      <c r="FIY2" s="660"/>
      <c r="FIZ2" s="660"/>
      <c r="FJA2" s="660"/>
      <c r="FJB2" s="660"/>
      <c r="FJC2" s="660"/>
      <c r="FJD2" s="660"/>
      <c r="FJE2" s="660"/>
      <c r="FJF2" s="660"/>
      <c r="FJG2" s="660"/>
      <c r="FJH2" s="660"/>
      <c r="FJI2" s="660"/>
      <c r="FJJ2" s="660"/>
      <c r="FJK2" s="660"/>
      <c r="FJL2" s="660"/>
      <c r="FJM2" s="660"/>
      <c r="FJN2" s="660"/>
      <c r="FJO2" s="660"/>
      <c r="FJP2" s="660"/>
      <c r="FJQ2" s="660"/>
      <c r="FJR2" s="660"/>
      <c r="FJS2" s="660"/>
      <c r="FJT2" s="660"/>
      <c r="FJU2" s="660"/>
      <c r="FJV2" s="660"/>
      <c r="FJW2" s="660"/>
      <c r="FJX2" s="660"/>
      <c r="FJY2" s="660"/>
      <c r="FJZ2" s="660"/>
      <c r="FKA2" s="660"/>
      <c r="FKB2" s="660"/>
      <c r="FKC2" s="660"/>
      <c r="FKD2" s="660"/>
      <c r="FKE2" s="660"/>
      <c r="FKF2" s="660"/>
      <c r="FKG2" s="660"/>
      <c r="FKH2" s="660"/>
      <c r="FKI2" s="660"/>
      <c r="FKJ2" s="660"/>
      <c r="FKK2" s="660"/>
      <c r="FKL2" s="660"/>
      <c r="FKM2" s="660"/>
      <c r="FKN2" s="660"/>
      <c r="FKO2" s="660"/>
      <c r="FKP2" s="660"/>
      <c r="FKQ2" s="660"/>
      <c r="FKR2" s="660"/>
      <c r="FKS2" s="660"/>
      <c r="FKT2" s="660"/>
      <c r="FKU2" s="660"/>
      <c r="FKV2" s="660"/>
      <c r="FKW2" s="660"/>
      <c r="FKX2" s="660"/>
      <c r="FKY2" s="660"/>
      <c r="FKZ2" s="660"/>
      <c r="FLA2" s="660"/>
      <c r="FLB2" s="660"/>
      <c r="FLC2" s="660"/>
      <c r="FLD2" s="660"/>
      <c r="FLE2" s="660"/>
      <c r="FLF2" s="660"/>
      <c r="FLG2" s="660"/>
      <c r="FLH2" s="660"/>
      <c r="FLI2" s="660"/>
      <c r="FLJ2" s="660"/>
      <c r="FLK2" s="660"/>
      <c r="FLL2" s="660"/>
      <c r="FLM2" s="660"/>
      <c r="FLN2" s="660"/>
      <c r="FLO2" s="660"/>
      <c r="FLP2" s="660"/>
      <c r="FLQ2" s="660"/>
      <c r="FLR2" s="660"/>
      <c r="FLS2" s="660"/>
      <c r="FLT2" s="660"/>
      <c r="FLU2" s="660"/>
      <c r="FLV2" s="660"/>
      <c r="FLW2" s="660"/>
      <c r="FLX2" s="660"/>
      <c r="FLY2" s="660"/>
      <c r="FLZ2" s="660"/>
      <c r="FMA2" s="660"/>
      <c r="FMB2" s="660"/>
      <c r="FMC2" s="660"/>
      <c r="FMD2" s="660"/>
      <c r="FME2" s="660"/>
      <c r="FMF2" s="660"/>
      <c r="FMG2" s="660"/>
      <c r="FMH2" s="660"/>
      <c r="FMI2" s="660"/>
      <c r="FMJ2" s="660"/>
      <c r="FMK2" s="660"/>
      <c r="FML2" s="660"/>
      <c r="FMM2" s="660"/>
      <c r="FMN2" s="660"/>
      <c r="FMO2" s="660"/>
      <c r="FMP2" s="660"/>
      <c r="FMQ2" s="660"/>
      <c r="FMR2" s="660"/>
      <c r="FMS2" s="660"/>
      <c r="FMT2" s="660"/>
      <c r="FMU2" s="660"/>
      <c r="FMV2" s="660"/>
      <c r="FMW2" s="660"/>
      <c r="FMX2" s="660"/>
      <c r="FMY2" s="660"/>
      <c r="FMZ2" s="660"/>
      <c r="FNA2" s="660"/>
      <c r="FNB2" s="660"/>
      <c r="FNC2" s="660"/>
      <c r="FND2" s="660"/>
      <c r="FNE2" s="660"/>
      <c r="FNF2" s="660"/>
      <c r="FNG2" s="660"/>
      <c r="FNH2" s="660"/>
      <c r="FNI2" s="660"/>
      <c r="FNJ2" s="660"/>
      <c r="FNK2" s="660"/>
      <c r="FNL2" s="660"/>
      <c r="FNM2" s="660"/>
      <c r="FNN2" s="660"/>
      <c r="FNO2" s="660"/>
      <c r="FNP2" s="660"/>
      <c r="FNQ2" s="660"/>
      <c r="FNR2" s="660"/>
      <c r="FNS2" s="660"/>
      <c r="FNT2" s="660"/>
      <c r="FNU2" s="660"/>
      <c r="FNV2" s="660"/>
      <c r="FNW2" s="660"/>
      <c r="FNX2" s="660"/>
      <c r="FNY2" s="660"/>
      <c r="FNZ2" s="660"/>
      <c r="FOA2" s="660"/>
      <c r="FOB2" s="660"/>
      <c r="FOC2" s="660"/>
      <c r="FOD2" s="660"/>
      <c r="FOE2" s="660"/>
      <c r="FOF2" s="660"/>
      <c r="FOG2" s="660"/>
      <c r="FOH2" s="660"/>
      <c r="FOI2" s="660"/>
      <c r="FOJ2" s="660"/>
      <c r="FOK2" s="660"/>
      <c r="FOL2" s="660"/>
      <c r="FOM2" s="660"/>
      <c r="FON2" s="660"/>
      <c r="FOO2" s="660"/>
      <c r="FOP2" s="660"/>
      <c r="FOQ2" s="660"/>
      <c r="FOR2" s="660"/>
      <c r="FOS2" s="660"/>
      <c r="FOT2" s="660"/>
      <c r="FOU2" s="660"/>
      <c r="FOV2" s="660"/>
      <c r="FOW2" s="660"/>
      <c r="FOX2" s="660"/>
      <c r="FOY2" s="660"/>
      <c r="FOZ2" s="660"/>
      <c r="FPA2" s="660"/>
      <c r="FPB2" s="660"/>
      <c r="FPC2" s="660"/>
      <c r="FPD2" s="660"/>
      <c r="FPE2" s="660"/>
      <c r="FPF2" s="660"/>
      <c r="FPG2" s="660"/>
      <c r="FPH2" s="660"/>
      <c r="FPI2" s="660"/>
      <c r="FPJ2" s="660"/>
      <c r="FPK2" s="660"/>
      <c r="FPL2" s="660"/>
      <c r="FPM2" s="660"/>
      <c r="FPN2" s="660"/>
      <c r="FPO2" s="660"/>
      <c r="FPP2" s="660"/>
      <c r="FPQ2" s="660"/>
      <c r="FPR2" s="660"/>
      <c r="FPS2" s="660"/>
      <c r="FPT2" s="660"/>
      <c r="FPU2" s="660"/>
      <c r="FPV2" s="660"/>
      <c r="FPW2" s="660"/>
      <c r="FPX2" s="660"/>
      <c r="FPY2" s="660"/>
      <c r="FPZ2" s="660"/>
      <c r="FQA2" s="660"/>
      <c r="FQB2" s="660"/>
      <c r="FQC2" s="660"/>
      <c r="FQD2" s="660"/>
      <c r="FQE2" s="660"/>
      <c r="FQF2" s="660"/>
      <c r="FQG2" s="660"/>
      <c r="FQH2" s="660"/>
      <c r="FQI2" s="660"/>
      <c r="FQJ2" s="660"/>
      <c r="FQK2" s="660"/>
      <c r="FQL2" s="660"/>
      <c r="FQM2" s="660"/>
      <c r="FQN2" s="660"/>
      <c r="FQO2" s="660"/>
      <c r="FQP2" s="660"/>
      <c r="FQQ2" s="660"/>
      <c r="FQR2" s="660"/>
      <c r="FQS2" s="660"/>
      <c r="FQT2" s="660"/>
      <c r="FQU2" s="660"/>
      <c r="FQV2" s="660"/>
      <c r="FQW2" s="660"/>
      <c r="FQX2" s="660"/>
      <c r="FQY2" s="660"/>
      <c r="FQZ2" s="660"/>
      <c r="FRA2" s="660"/>
      <c r="FRB2" s="660"/>
      <c r="FRC2" s="660"/>
      <c r="FRD2" s="660"/>
      <c r="FRE2" s="660"/>
      <c r="FRF2" s="660"/>
      <c r="FRG2" s="660"/>
      <c r="FRH2" s="660"/>
      <c r="FRI2" s="660"/>
      <c r="FRJ2" s="660"/>
      <c r="FRK2" s="660"/>
      <c r="FRL2" s="660"/>
      <c r="FRM2" s="660"/>
      <c r="FRN2" s="660"/>
      <c r="FRO2" s="660"/>
      <c r="FRP2" s="660"/>
      <c r="FRQ2" s="660"/>
      <c r="FRR2" s="660"/>
      <c r="FRS2" s="660"/>
      <c r="FRT2" s="660"/>
      <c r="FRU2" s="660"/>
      <c r="FRV2" s="660"/>
      <c r="FRW2" s="660"/>
      <c r="FRX2" s="660"/>
      <c r="FRY2" s="660"/>
      <c r="FRZ2" s="660"/>
      <c r="FSA2" s="660"/>
      <c r="FSB2" s="660"/>
      <c r="FSC2" s="660"/>
      <c r="FSD2" s="660"/>
      <c r="FSE2" s="660"/>
      <c r="FSF2" s="660"/>
      <c r="FSG2" s="660"/>
      <c r="FSH2" s="660"/>
      <c r="FSI2" s="660"/>
      <c r="FSJ2" s="660"/>
      <c r="FSK2" s="660"/>
      <c r="FSL2" s="660"/>
      <c r="FSM2" s="660"/>
      <c r="FSN2" s="660"/>
      <c r="FSO2" s="660"/>
      <c r="FSP2" s="660"/>
      <c r="FSQ2" s="660"/>
      <c r="FSR2" s="660"/>
      <c r="FSS2" s="660"/>
      <c r="FST2" s="660"/>
      <c r="FSU2" s="660"/>
      <c r="FSV2" s="660"/>
      <c r="FSW2" s="660"/>
      <c r="FSX2" s="660"/>
      <c r="FSY2" s="660"/>
      <c r="FSZ2" s="660"/>
      <c r="FTA2" s="660"/>
      <c r="FTB2" s="660"/>
      <c r="FTC2" s="660"/>
      <c r="FTD2" s="660"/>
      <c r="FTE2" s="660"/>
      <c r="FTF2" s="660"/>
      <c r="FTG2" s="660"/>
      <c r="FTH2" s="660"/>
      <c r="FTI2" s="660"/>
      <c r="FTJ2" s="660"/>
      <c r="FTK2" s="660"/>
      <c r="FTL2" s="660"/>
      <c r="FTM2" s="660"/>
      <c r="FTN2" s="660"/>
      <c r="FTO2" s="660"/>
      <c r="FTP2" s="660"/>
      <c r="FTQ2" s="660"/>
      <c r="FTR2" s="660"/>
      <c r="FTS2" s="660"/>
      <c r="FTT2" s="660"/>
      <c r="FTU2" s="660"/>
      <c r="FTV2" s="660"/>
      <c r="FTW2" s="660"/>
      <c r="FTX2" s="660"/>
      <c r="FTY2" s="660"/>
      <c r="FTZ2" s="660"/>
      <c r="FUA2" s="660"/>
      <c r="FUB2" s="660"/>
      <c r="FUC2" s="660"/>
      <c r="FUD2" s="660"/>
      <c r="FUE2" s="660"/>
      <c r="FUF2" s="660"/>
      <c r="FUG2" s="660"/>
      <c r="FUH2" s="660"/>
      <c r="FUI2" s="660"/>
      <c r="FUJ2" s="660"/>
      <c r="FUK2" s="660"/>
      <c r="FUL2" s="660"/>
      <c r="FUM2" s="660"/>
      <c r="FUN2" s="660"/>
      <c r="FUO2" s="660"/>
      <c r="FUP2" s="660"/>
      <c r="FUQ2" s="660"/>
      <c r="FUR2" s="660"/>
      <c r="FUS2" s="660"/>
      <c r="FUT2" s="660"/>
      <c r="FUU2" s="660"/>
      <c r="FUV2" s="660"/>
      <c r="FUW2" s="660"/>
      <c r="FUX2" s="660"/>
      <c r="FUY2" s="660"/>
      <c r="FUZ2" s="660"/>
      <c r="FVA2" s="660"/>
      <c r="FVB2" s="660"/>
      <c r="FVC2" s="660"/>
      <c r="FVD2" s="660"/>
      <c r="FVE2" s="660"/>
      <c r="FVF2" s="660"/>
      <c r="FVG2" s="660"/>
      <c r="FVH2" s="660"/>
      <c r="FVI2" s="660"/>
      <c r="FVJ2" s="660"/>
      <c r="FVK2" s="660"/>
      <c r="FVL2" s="660"/>
      <c r="FVM2" s="660"/>
      <c r="FVN2" s="660"/>
      <c r="FVO2" s="660"/>
      <c r="FVP2" s="660"/>
      <c r="FVQ2" s="660"/>
      <c r="FVR2" s="660"/>
      <c r="FVS2" s="660"/>
      <c r="FVT2" s="660"/>
      <c r="FVU2" s="660"/>
      <c r="FVV2" s="660"/>
      <c r="FVW2" s="660"/>
      <c r="FVX2" s="660"/>
      <c r="FVY2" s="660"/>
      <c r="FVZ2" s="660"/>
      <c r="FWA2" s="660"/>
      <c r="FWB2" s="660"/>
      <c r="FWC2" s="660"/>
      <c r="FWD2" s="660"/>
      <c r="FWE2" s="660"/>
      <c r="FWF2" s="660"/>
      <c r="FWG2" s="660"/>
      <c r="FWH2" s="660"/>
      <c r="FWI2" s="660"/>
      <c r="FWJ2" s="660"/>
      <c r="FWK2" s="660"/>
      <c r="FWL2" s="660"/>
      <c r="FWM2" s="660"/>
      <c r="FWN2" s="660"/>
      <c r="FWO2" s="660"/>
      <c r="FWP2" s="660"/>
      <c r="FWQ2" s="660"/>
      <c r="FWR2" s="660"/>
      <c r="FWS2" s="660"/>
      <c r="FWT2" s="660"/>
      <c r="FWU2" s="660"/>
      <c r="FWV2" s="660"/>
      <c r="FWW2" s="660"/>
      <c r="FWX2" s="660"/>
      <c r="FWY2" s="660"/>
      <c r="FWZ2" s="660"/>
      <c r="FXA2" s="660"/>
      <c r="FXB2" s="660"/>
      <c r="FXC2" s="660"/>
      <c r="FXD2" s="660"/>
      <c r="FXE2" s="660"/>
      <c r="FXF2" s="660"/>
      <c r="FXG2" s="660"/>
      <c r="FXH2" s="660"/>
      <c r="FXI2" s="660"/>
      <c r="FXJ2" s="660"/>
      <c r="FXK2" s="660"/>
      <c r="FXL2" s="660"/>
      <c r="FXM2" s="660"/>
      <c r="FXN2" s="660"/>
      <c r="FXO2" s="660"/>
      <c r="FXP2" s="660"/>
      <c r="FXQ2" s="660"/>
      <c r="FXR2" s="660"/>
      <c r="FXS2" s="660"/>
      <c r="FXT2" s="660"/>
      <c r="FXU2" s="660"/>
      <c r="FXV2" s="660"/>
      <c r="FXW2" s="660"/>
      <c r="FXX2" s="660"/>
      <c r="FXY2" s="660"/>
      <c r="FXZ2" s="660"/>
      <c r="FYA2" s="660"/>
      <c r="FYB2" s="660"/>
      <c r="FYC2" s="660"/>
      <c r="FYD2" s="660"/>
      <c r="FYE2" s="660"/>
      <c r="FYF2" s="660"/>
      <c r="FYG2" s="660"/>
      <c r="FYH2" s="660"/>
      <c r="FYI2" s="660"/>
      <c r="FYJ2" s="660"/>
      <c r="FYK2" s="660"/>
      <c r="FYL2" s="660"/>
      <c r="FYM2" s="660"/>
      <c r="FYN2" s="660"/>
      <c r="FYO2" s="660"/>
      <c r="FYP2" s="660"/>
      <c r="FYQ2" s="660"/>
      <c r="FYR2" s="660"/>
      <c r="FYS2" s="660"/>
      <c r="FYT2" s="660"/>
      <c r="FYU2" s="660"/>
      <c r="FYV2" s="660"/>
      <c r="FYW2" s="660"/>
      <c r="FYX2" s="660"/>
      <c r="FYY2" s="660"/>
      <c r="FYZ2" s="660"/>
      <c r="FZA2" s="660"/>
      <c r="FZB2" s="660"/>
      <c r="FZC2" s="660"/>
      <c r="FZD2" s="660"/>
      <c r="FZE2" s="660"/>
      <c r="FZF2" s="660"/>
      <c r="FZG2" s="660"/>
      <c r="FZH2" s="660"/>
      <c r="FZI2" s="660"/>
      <c r="FZJ2" s="660"/>
      <c r="FZK2" s="660"/>
      <c r="FZL2" s="660"/>
      <c r="FZM2" s="660"/>
      <c r="FZN2" s="660"/>
      <c r="FZO2" s="660"/>
      <c r="FZP2" s="660"/>
      <c r="FZQ2" s="660"/>
      <c r="FZR2" s="660"/>
      <c r="FZS2" s="660"/>
      <c r="FZT2" s="660"/>
      <c r="FZU2" s="660"/>
      <c r="FZV2" s="660"/>
      <c r="FZW2" s="660"/>
      <c r="FZX2" s="660"/>
      <c r="FZY2" s="660"/>
      <c r="FZZ2" s="660"/>
      <c r="GAA2" s="660"/>
      <c r="GAB2" s="660"/>
      <c r="GAC2" s="660"/>
      <c r="GAD2" s="660"/>
      <c r="GAE2" s="660"/>
      <c r="GAF2" s="660"/>
      <c r="GAG2" s="660"/>
      <c r="GAH2" s="660"/>
      <c r="GAI2" s="660"/>
      <c r="GAJ2" s="660"/>
      <c r="GAK2" s="660"/>
      <c r="GAL2" s="660"/>
      <c r="GAM2" s="660"/>
      <c r="GAN2" s="660"/>
      <c r="GAO2" s="660"/>
      <c r="GAP2" s="660"/>
      <c r="GAQ2" s="660"/>
      <c r="GAR2" s="660"/>
      <c r="GAS2" s="660"/>
      <c r="GAT2" s="660"/>
      <c r="GAU2" s="660"/>
      <c r="GAV2" s="660"/>
      <c r="GAW2" s="660"/>
      <c r="GAX2" s="660"/>
      <c r="GAY2" s="660"/>
      <c r="GAZ2" s="660"/>
      <c r="GBA2" s="660"/>
      <c r="GBB2" s="660"/>
      <c r="GBC2" s="660"/>
      <c r="GBD2" s="660"/>
      <c r="GBE2" s="660"/>
      <c r="GBF2" s="660"/>
      <c r="GBG2" s="660"/>
      <c r="GBH2" s="660"/>
      <c r="GBI2" s="660"/>
      <c r="GBJ2" s="660"/>
      <c r="GBK2" s="660"/>
      <c r="GBL2" s="660"/>
      <c r="GBM2" s="660"/>
      <c r="GBN2" s="660"/>
      <c r="GBO2" s="660"/>
      <c r="GBP2" s="660"/>
      <c r="GBQ2" s="660"/>
      <c r="GBR2" s="660"/>
      <c r="GBS2" s="660"/>
      <c r="GBT2" s="660"/>
      <c r="GBU2" s="660"/>
      <c r="GBV2" s="660"/>
      <c r="GBW2" s="660"/>
      <c r="GBX2" s="660"/>
      <c r="GBY2" s="660"/>
      <c r="GBZ2" s="660"/>
      <c r="GCA2" s="660"/>
      <c r="GCB2" s="660"/>
      <c r="GCC2" s="660"/>
      <c r="GCD2" s="660"/>
      <c r="GCE2" s="660"/>
      <c r="GCF2" s="660"/>
      <c r="GCG2" s="660"/>
      <c r="GCH2" s="660"/>
      <c r="GCI2" s="660"/>
      <c r="GCJ2" s="660"/>
      <c r="GCK2" s="660"/>
      <c r="GCL2" s="660"/>
      <c r="GCM2" s="660"/>
      <c r="GCN2" s="660"/>
      <c r="GCO2" s="660"/>
      <c r="GCP2" s="660"/>
      <c r="GCQ2" s="660"/>
      <c r="GCR2" s="660"/>
      <c r="GCS2" s="660"/>
      <c r="GCT2" s="660"/>
      <c r="GCU2" s="660"/>
      <c r="GCV2" s="660"/>
      <c r="GCW2" s="660"/>
      <c r="GCX2" s="660"/>
      <c r="GCY2" s="660"/>
      <c r="GCZ2" s="660"/>
      <c r="GDA2" s="660"/>
      <c r="GDB2" s="660"/>
      <c r="GDC2" s="660"/>
      <c r="GDD2" s="660"/>
      <c r="GDE2" s="660"/>
      <c r="GDF2" s="660"/>
      <c r="GDG2" s="660"/>
      <c r="GDH2" s="660"/>
      <c r="GDI2" s="660"/>
      <c r="GDJ2" s="660"/>
      <c r="GDK2" s="660"/>
      <c r="GDL2" s="660"/>
      <c r="GDM2" s="660"/>
      <c r="GDN2" s="660"/>
      <c r="GDO2" s="660"/>
      <c r="GDP2" s="660"/>
      <c r="GDQ2" s="660"/>
      <c r="GDR2" s="660"/>
      <c r="GDS2" s="660"/>
      <c r="GDT2" s="660"/>
      <c r="GDU2" s="660"/>
      <c r="GDV2" s="660"/>
      <c r="GDW2" s="660"/>
      <c r="GDX2" s="660"/>
      <c r="GDY2" s="660"/>
      <c r="GDZ2" s="660"/>
      <c r="GEA2" s="660"/>
      <c r="GEB2" s="660"/>
      <c r="GEC2" s="660"/>
      <c r="GED2" s="660"/>
      <c r="GEE2" s="660"/>
      <c r="GEF2" s="660"/>
      <c r="GEG2" s="660"/>
      <c r="GEH2" s="660"/>
      <c r="GEI2" s="660"/>
      <c r="GEJ2" s="660"/>
      <c r="GEK2" s="660"/>
      <c r="GEL2" s="660"/>
      <c r="GEM2" s="660"/>
      <c r="GEN2" s="660"/>
      <c r="GEO2" s="660"/>
      <c r="GEP2" s="660"/>
      <c r="GEQ2" s="660"/>
      <c r="GER2" s="660"/>
      <c r="GES2" s="660"/>
      <c r="GET2" s="660"/>
      <c r="GEU2" s="660"/>
      <c r="GEV2" s="660"/>
      <c r="GEW2" s="660"/>
      <c r="GEX2" s="660"/>
      <c r="GEY2" s="660"/>
      <c r="GEZ2" s="660"/>
      <c r="GFA2" s="660"/>
      <c r="GFB2" s="660"/>
      <c r="GFC2" s="660"/>
      <c r="GFD2" s="660"/>
      <c r="GFE2" s="660"/>
      <c r="GFF2" s="660"/>
      <c r="GFG2" s="660"/>
      <c r="GFH2" s="660"/>
      <c r="GFI2" s="660"/>
      <c r="GFJ2" s="660"/>
      <c r="GFK2" s="660"/>
      <c r="GFL2" s="660"/>
      <c r="GFM2" s="660"/>
      <c r="GFN2" s="660"/>
      <c r="GFO2" s="660"/>
      <c r="GFP2" s="660"/>
      <c r="GFQ2" s="660"/>
      <c r="GFR2" s="660"/>
      <c r="GFS2" s="660"/>
      <c r="GFT2" s="660"/>
      <c r="GFU2" s="660"/>
      <c r="GFV2" s="660"/>
      <c r="GFW2" s="660"/>
      <c r="GFX2" s="660"/>
      <c r="GFY2" s="660"/>
      <c r="GFZ2" s="660"/>
      <c r="GGA2" s="660"/>
      <c r="GGB2" s="660"/>
      <c r="GGC2" s="660"/>
      <c r="GGD2" s="660"/>
      <c r="GGE2" s="660"/>
      <c r="GGF2" s="660"/>
      <c r="GGG2" s="660"/>
      <c r="GGH2" s="660"/>
      <c r="GGI2" s="660"/>
      <c r="GGJ2" s="660"/>
      <c r="GGK2" s="660"/>
      <c r="GGL2" s="660"/>
      <c r="GGM2" s="660"/>
      <c r="GGN2" s="660"/>
      <c r="GGO2" s="660"/>
      <c r="GGP2" s="660"/>
      <c r="GGQ2" s="660"/>
      <c r="GGR2" s="660"/>
      <c r="GGS2" s="660"/>
      <c r="GGT2" s="660"/>
      <c r="GGU2" s="660"/>
      <c r="GGV2" s="660"/>
      <c r="GGW2" s="660"/>
      <c r="GGX2" s="660"/>
      <c r="GGY2" s="660"/>
      <c r="GGZ2" s="660"/>
      <c r="GHA2" s="660"/>
      <c r="GHB2" s="660"/>
      <c r="GHC2" s="660"/>
      <c r="GHD2" s="660"/>
      <c r="GHE2" s="660"/>
      <c r="GHF2" s="660"/>
      <c r="GHG2" s="660"/>
      <c r="GHH2" s="660"/>
      <c r="GHI2" s="660"/>
      <c r="GHJ2" s="660"/>
      <c r="GHK2" s="660"/>
      <c r="GHL2" s="660"/>
      <c r="GHM2" s="660"/>
      <c r="GHN2" s="660"/>
      <c r="GHO2" s="660"/>
      <c r="GHP2" s="660"/>
      <c r="GHQ2" s="660"/>
      <c r="GHR2" s="660"/>
      <c r="GHS2" s="660"/>
      <c r="GHT2" s="660"/>
      <c r="GHU2" s="660"/>
      <c r="GHV2" s="660"/>
      <c r="GHW2" s="660"/>
      <c r="GHX2" s="660"/>
      <c r="GHY2" s="660"/>
      <c r="GHZ2" s="660"/>
      <c r="GIA2" s="660"/>
      <c r="GIB2" s="660"/>
      <c r="GIC2" s="660"/>
      <c r="GID2" s="660"/>
      <c r="GIE2" s="660"/>
      <c r="GIF2" s="660"/>
      <c r="GIG2" s="660"/>
      <c r="GIH2" s="660"/>
      <c r="GII2" s="660"/>
      <c r="GIJ2" s="660"/>
      <c r="GIK2" s="660"/>
      <c r="GIL2" s="660"/>
      <c r="GIM2" s="660"/>
      <c r="GIN2" s="660"/>
      <c r="GIO2" s="660"/>
      <c r="GIP2" s="660"/>
      <c r="GIQ2" s="660"/>
      <c r="GIR2" s="660"/>
      <c r="GIS2" s="660"/>
      <c r="GIT2" s="660"/>
      <c r="GIU2" s="660"/>
      <c r="GIV2" s="660"/>
      <c r="GIW2" s="660"/>
      <c r="GIX2" s="660"/>
      <c r="GIY2" s="660"/>
      <c r="GIZ2" s="660"/>
      <c r="GJA2" s="660"/>
      <c r="GJB2" s="660"/>
      <c r="GJC2" s="660"/>
      <c r="GJD2" s="660"/>
      <c r="GJE2" s="660"/>
      <c r="GJF2" s="660"/>
      <c r="GJG2" s="660"/>
      <c r="GJH2" s="660"/>
      <c r="GJI2" s="660"/>
      <c r="GJJ2" s="660"/>
      <c r="GJK2" s="660"/>
      <c r="GJL2" s="660"/>
      <c r="GJM2" s="660"/>
      <c r="GJN2" s="660"/>
      <c r="GJO2" s="660"/>
      <c r="GJP2" s="660"/>
      <c r="GJQ2" s="660"/>
      <c r="GJR2" s="660"/>
      <c r="GJS2" s="660"/>
      <c r="GJT2" s="660"/>
      <c r="GJU2" s="660"/>
      <c r="GJV2" s="660"/>
      <c r="GJW2" s="660"/>
      <c r="GJX2" s="660"/>
      <c r="GJY2" s="660"/>
      <c r="GJZ2" s="660"/>
      <c r="GKA2" s="660"/>
      <c r="GKB2" s="660"/>
      <c r="GKC2" s="660"/>
      <c r="GKD2" s="660"/>
      <c r="GKE2" s="660"/>
      <c r="GKF2" s="660"/>
      <c r="GKG2" s="660"/>
      <c r="GKH2" s="660"/>
      <c r="GKI2" s="660"/>
      <c r="GKJ2" s="660"/>
      <c r="GKK2" s="660"/>
      <c r="GKL2" s="660"/>
      <c r="GKM2" s="660"/>
      <c r="GKN2" s="660"/>
      <c r="GKO2" s="660"/>
      <c r="GKP2" s="660"/>
      <c r="GKQ2" s="660"/>
      <c r="GKR2" s="660"/>
      <c r="GKS2" s="660"/>
      <c r="GKT2" s="660"/>
      <c r="GKU2" s="660"/>
      <c r="GKV2" s="660"/>
      <c r="GKW2" s="660"/>
      <c r="GKX2" s="660"/>
      <c r="GKY2" s="660"/>
      <c r="GKZ2" s="660"/>
      <c r="GLA2" s="660"/>
      <c r="GLB2" s="660"/>
      <c r="GLC2" s="660"/>
      <c r="GLD2" s="660"/>
      <c r="GLE2" s="660"/>
      <c r="GLF2" s="660"/>
      <c r="GLG2" s="660"/>
      <c r="GLH2" s="660"/>
      <c r="GLI2" s="660"/>
      <c r="GLJ2" s="660"/>
      <c r="GLK2" s="660"/>
      <c r="GLL2" s="660"/>
      <c r="GLM2" s="660"/>
      <c r="GLN2" s="660"/>
      <c r="GLO2" s="660"/>
      <c r="GLP2" s="660"/>
      <c r="GLQ2" s="660"/>
      <c r="GLR2" s="660"/>
      <c r="GLS2" s="660"/>
      <c r="GLT2" s="660"/>
      <c r="GLU2" s="660"/>
      <c r="GLV2" s="660"/>
      <c r="GLW2" s="660"/>
      <c r="GLX2" s="660"/>
      <c r="GLY2" s="660"/>
      <c r="GLZ2" s="660"/>
      <c r="GMA2" s="660"/>
      <c r="GMB2" s="660"/>
      <c r="GMC2" s="660"/>
      <c r="GMD2" s="660"/>
      <c r="GME2" s="660"/>
      <c r="GMF2" s="660"/>
      <c r="GMG2" s="660"/>
      <c r="GMH2" s="660"/>
      <c r="GMI2" s="660"/>
      <c r="GMJ2" s="660"/>
      <c r="GMK2" s="660"/>
      <c r="GML2" s="660"/>
      <c r="GMM2" s="660"/>
      <c r="GMN2" s="660"/>
      <c r="GMO2" s="660"/>
      <c r="GMP2" s="660"/>
      <c r="GMQ2" s="660"/>
      <c r="GMR2" s="660"/>
      <c r="GMS2" s="660"/>
      <c r="GMT2" s="660"/>
      <c r="GMU2" s="660"/>
      <c r="GMV2" s="660"/>
      <c r="GMW2" s="660"/>
      <c r="GMX2" s="660"/>
      <c r="GMY2" s="660"/>
      <c r="GMZ2" s="660"/>
      <c r="GNA2" s="660"/>
      <c r="GNB2" s="660"/>
      <c r="GNC2" s="660"/>
      <c r="GND2" s="660"/>
      <c r="GNE2" s="660"/>
      <c r="GNF2" s="660"/>
      <c r="GNG2" s="660"/>
      <c r="GNH2" s="660"/>
      <c r="GNI2" s="660"/>
      <c r="GNJ2" s="660"/>
      <c r="GNK2" s="660"/>
      <c r="GNL2" s="660"/>
      <c r="GNM2" s="660"/>
      <c r="GNN2" s="660"/>
      <c r="GNO2" s="660"/>
      <c r="GNP2" s="660"/>
      <c r="GNQ2" s="660"/>
      <c r="GNR2" s="660"/>
      <c r="GNS2" s="660"/>
      <c r="GNT2" s="660"/>
      <c r="GNU2" s="660"/>
      <c r="GNV2" s="660"/>
      <c r="GNW2" s="660"/>
      <c r="GNX2" s="660"/>
      <c r="GNY2" s="660"/>
      <c r="GNZ2" s="660"/>
      <c r="GOA2" s="660"/>
      <c r="GOB2" s="660"/>
      <c r="GOC2" s="660"/>
      <c r="GOD2" s="660"/>
      <c r="GOE2" s="660"/>
      <c r="GOF2" s="660"/>
      <c r="GOG2" s="660"/>
      <c r="GOH2" s="660"/>
      <c r="GOI2" s="660"/>
      <c r="GOJ2" s="660"/>
      <c r="GOK2" s="660"/>
      <c r="GOL2" s="660"/>
      <c r="GOM2" s="660"/>
      <c r="GON2" s="660"/>
      <c r="GOO2" s="660"/>
      <c r="GOP2" s="660"/>
      <c r="GOQ2" s="660"/>
      <c r="GOR2" s="660"/>
      <c r="GOS2" s="660"/>
      <c r="GOT2" s="660"/>
      <c r="GOU2" s="660"/>
      <c r="GOV2" s="660"/>
      <c r="GOW2" s="660"/>
      <c r="GOX2" s="660"/>
      <c r="GOY2" s="660"/>
      <c r="GOZ2" s="660"/>
      <c r="GPA2" s="660"/>
      <c r="GPB2" s="660"/>
      <c r="GPC2" s="660"/>
      <c r="GPD2" s="660"/>
      <c r="GPE2" s="660"/>
      <c r="GPF2" s="660"/>
      <c r="GPG2" s="660"/>
      <c r="GPH2" s="660"/>
      <c r="GPI2" s="660"/>
      <c r="GPJ2" s="660"/>
      <c r="GPK2" s="660"/>
      <c r="GPL2" s="660"/>
      <c r="GPM2" s="660"/>
      <c r="GPN2" s="660"/>
      <c r="GPO2" s="660"/>
      <c r="GPP2" s="660"/>
      <c r="GPQ2" s="660"/>
      <c r="GPR2" s="660"/>
      <c r="GPS2" s="660"/>
      <c r="GPT2" s="660"/>
      <c r="GPU2" s="660"/>
      <c r="GPV2" s="660"/>
      <c r="GPW2" s="660"/>
      <c r="GPX2" s="660"/>
      <c r="GPY2" s="660"/>
      <c r="GPZ2" s="660"/>
      <c r="GQA2" s="660"/>
      <c r="GQB2" s="660"/>
      <c r="GQC2" s="660"/>
      <c r="GQD2" s="660"/>
      <c r="GQE2" s="660"/>
      <c r="GQF2" s="660"/>
      <c r="GQG2" s="660"/>
      <c r="GQH2" s="660"/>
      <c r="GQI2" s="660"/>
      <c r="GQJ2" s="660"/>
      <c r="GQK2" s="660"/>
      <c r="GQL2" s="660"/>
      <c r="GQM2" s="660"/>
      <c r="GQN2" s="660"/>
      <c r="GQO2" s="660"/>
      <c r="GQP2" s="660"/>
      <c r="GQQ2" s="660"/>
      <c r="GQR2" s="660"/>
      <c r="GQS2" s="660"/>
      <c r="GQT2" s="660"/>
      <c r="GQU2" s="660"/>
      <c r="GQV2" s="660"/>
      <c r="GQW2" s="660"/>
      <c r="GQX2" s="660"/>
      <c r="GQY2" s="660"/>
      <c r="GQZ2" s="660"/>
      <c r="GRA2" s="660"/>
      <c r="GRB2" s="660"/>
      <c r="GRC2" s="660"/>
      <c r="GRD2" s="660"/>
      <c r="GRE2" s="660"/>
      <c r="GRF2" s="660"/>
      <c r="GRG2" s="660"/>
      <c r="GRH2" s="660"/>
      <c r="GRI2" s="660"/>
      <c r="GRJ2" s="660"/>
      <c r="GRK2" s="660"/>
      <c r="GRL2" s="660"/>
      <c r="GRM2" s="660"/>
      <c r="GRN2" s="660"/>
      <c r="GRO2" s="660"/>
      <c r="GRP2" s="660"/>
      <c r="GRQ2" s="660"/>
      <c r="GRR2" s="660"/>
      <c r="GRS2" s="660"/>
      <c r="GRT2" s="660"/>
      <c r="GRU2" s="660"/>
      <c r="GRV2" s="660"/>
      <c r="GRW2" s="660"/>
      <c r="GRX2" s="660"/>
      <c r="GRY2" s="660"/>
      <c r="GRZ2" s="660"/>
      <c r="GSA2" s="660"/>
      <c r="GSB2" s="660"/>
      <c r="GSC2" s="660"/>
      <c r="GSD2" s="660"/>
      <c r="GSE2" s="660"/>
      <c r="GSF2" s="660"/>
      <c r="GSG2" s="660"/>
      <c r="GSH2" s="660"/>
      <c r="GSI2" s="660"/>
      <c r="GSJ2" s="660"/>
      <c r="GSK2" s="660"/>
      <c r="GSL2" s="660"/>
      <c r="GSM2" s="660"/>
      <c r="GSN2" s="660"/>
      <c r="GSO2" s="660"/>
      <c r="GSP2" s="660"/>
      <c r="GSQ2" s="660"/>
      <c r="GSR2" s="660"/>
      <c r="GSS2" s="660"/>
      <c r="GST2" s="660"/>
      <c r="GSU2" s="660"/>
      <c r="GSV2" s="660"/>
      <c r="GSW2" s="660"/>
      <c r="GSX2" s="660"/>
      <c r="GSY2" s="660"/>
      <c r="GSZ2" s="660"/>
      <c r="GTA2" s="660"/>
      <c r="GTB2" s="660"/>
      <c r="GTC2" s="660"/>
      <c r="GTD2" s="660"/>
      <c r="GTE2" s="660"/>
      <c r="GTF2" s="660"/>
      <c r="GTG2" s="660"/>
      <c r="GTH2" s="660"/>
      <c r="GTI2" s="660"/>
      <c r="GTJ2" s="660"/>
      <c r="GTK2" s="660"/>
      <c r="GTL2" s="660"/>
      <c r="GTM2" s="660"/>
      <c r="GTN2" s="660"/>
      <c r="GTO2" s="660"/>
      <c r="GTP2" s="660"/>
      <c r="GTQ2" s="660"/>
      <c r="GTR2" s="660"/>
      <c r="GTS2" s="660"/>
      <c r="GTT2" s="660"/>
      <c r="GTU2" s="660"/>
      <c r="GTV2" s="660"/>
      <c r="GTW2" s="660"/>
      <c r="GTX2" s="660"/>
      <c r="GTY2" s="660"/>
      <c r="GTZ2" s="660"/>
      <c r="GUA2" s="660"/>
      <c r="GUB2" s="660"/>
      <c r="GUC2" s="660"/>
      <c r="GUD2" s="660"/>
      <c r="GUE2" s="660"/>
      <c r="GUF2" s="660"/>
      <c r="GUG2" s="660"/>
      <c r="GUH2" s="660"/>
      <c r="GUI2" s="660"/>
      <c r="GUJ2" s="660"/>
      <c r="GUK2" s="660"/>
      <c r="GUL2" s="660"/>
      <c r="GUM2" s="660"/>
      <c r="GUN2" s="660"/>
      <c r="GUO2" s="660"/>
      <c r="GUP2" s="660"/>
      <c r="GUQ2" s="660"/>
      <c r="GUR2" s="660"/>
      <c r="GUS2" s="660"/>
      <c r="GUT2" s="660"/>
      <c r="GUU2" s="660"/>
      <c r="GUV2" s="660"/>
      <c r="GUW2" s="660"/>
      <c r="GUX2" s="660"/>
      <c r="GUY2" s="660"/>
      <c r="GUZ2" s="660"/>
      <c r="GVA2" s="660"/>
      <c r="GVB2" s="660"/>
      <c r="GVC2" s="660"/>
      <c r="GVD2" s="660"/>
      <c r="GVE2" s="660"/>
      <c r="GVF2" s="660"/>
      <c r="GVG2" s="660"/>
      <c r="GVH2" s="660"/>
      <c r="GVI2" s="660"/>
      <c r="GVJ2" s="660"/>
      <c r="GVK2" s="660"/>
      <c r="GVL2" s="660"/>
      <c r="GVM2" s="660"/>
      <c r="GVN2" s="660"/>
      <c r="GVO2" s="660"/>
      <c r="GVP2" s="660"/>
      <c r="GVQ2" s="660"/>
      <c r="GVR2" s="660"/>
      <c r="GVS2" s="660"/>
      <c r="GVT2" s="660"/>
      <c r="GVU2" s="660"/>
      <c r="GVV2" s="660"/>
      <c r="GVW2" s="660"/>
      <c r="GVX2" s="660"/>
      <c r="GVY2" s="660"/>
      <c r="GVZ2" s="660"/>
      <c r="GWA2" s="660"/>
      <c r="GWB2" s="660"/>
      <c r="GWC2" s="660"/>
      <c r="GWD2" s="660"/>
      <c r="GWE2" s="660"/>
      <c r="GWF2" s="660"/>
      <c r="GWG2" s="660"/>
      <c r="GWH2" s="660"/>
      <c r="GWI2" s="660"/>
      <c r="GWJ2" s="660"/>
      <c r="GWK2" s="660"/>
      <c r="GWL2" s="660"/>
      <c r="GWM2" s="660"/>
      <c r="GWN2" s="660"/>
      <c r="GWO2" s="660"/>
      <c r="GWP2" s="660"/>
      <c r="GWQ2" s="660"/>
      <c r="GWR2" s="660"/>
      <c r="GWS2" s="660"/>
      <c r="GWT2" s="660"/>
      <c r="GWU2" s="660"/>
      <c r="GWV2" s="660"/>
      <c r="GWW2" s="660"/>
      <c r="GWX2" s="660"/>
      <c r="GWY2" s="660"/>
      <c r="GWZ2" s="660"/>
      <c r="GXA2" s="660"/>
      <c r="GXB2" s="660"/>
      <c r="GXC2" s="660"/>
      <c r="GXD2" s="660"/>
      <c r="GXE2" s="660"/>
      <c r="GXF2" s="660"/>
      <c r="GXG2" s="660"/>
      <c r="GXH2" s="660"/>
      <c r="GXI2" s="660"/>
      <c r="GXJ2" s="660"/>
      <c r="GXK2" s="660"/>
      <c r="GXL2" s="660"/>
      <c r="GXM2" s="660"/>
      <c r="GXN2" s="660"/>
      <c r="GXO2" s="660"/>
      <c r="GXP2" s="660"/>
      <c r="GXQ2" s="660"/>
      <c r="GXR2" s="660"/>
      <c r="GXS2" s="660"/>
      <c r="GXT2" s="660"/>
      <c r="GXU2" s="660"/>
      <c r="GXV2" s="660"/>
      <c r="GXW2" s="660"/>
      <c r="GXX2" s="660"/>
      <c r="GXY2" s="660"/>
      <c r="GXZ2" s="660"/>
      <c r="GYA2" s="660"/>
      <c r="GYB2" s="660"/>
      <c r="GYC2" s="660"/>
      <c r="GYD2" s="660"/>
      <c r="GYE2" s="660"/>
      <c r="GYF2" s="660"/>
      <c r="GYG2" s="660"/>
      <c r="GYH2" s="660"/>
      <c r="GYI2" s="660"/>
      <c r="GYJ2" s="660"/>
      <c r="GYK2" s="660"/>
      <c r="GYL2" s="660"/>
      <c r="GYM2" s="660"/>
      <c r="GYN2" s="660"/>
      <c r="GYO2" s="660"/>
      <c r="GYP2" s="660"/>
      <c r="GYQ2" s="660"/>
      <c r="GYR2" s="660"/>
      <c r="GYS2" s="660"/>
      <c r="GYT2" s="660"/>
      <c r="GYU2" s="660"/>
      <c r="GYV2" s="660"/>
      <c r="GYW2" s="660"/>
      <c r="GYX2" s="660"/>
      <c r="GYY2" s="660"/>
      <c r="GYZ2" s="660"/>
      <c r="GZA2" s="660"/>
      <c r="GZB2" s="660"/>
      <c r="GZC2" s="660"/>
      <c r="GZD2" s="660"/>
      <c r="GZE2" s="660"/>
      <c r="GZF2" s="660"/>
      <c r="GZG2" s="660"/>
      <c r="GZH2" s="660"/>
      <c r="GZI2" s="660"/>
      <c r="GZJ2" s="660"/>
      <c r="GZK2" s="660"/>
      <c r="GZL2" s="660"/>
      <c r="GZM2" s="660"/>
      <c r="GZN2" s="660"/>
      <c r="GZO2" s="660"/>
      <c r="GZP2" s="660"/>
      <c r="GZQ2" s="660"/>
      <c r="GZR2" s="660"/>
      <c r="GZS2" s="660"/>
      <c r="GZT2" s="660"/>
      <c r="GZU2" s="660"/>
      <c r="GZV2" s="660"/>
      <c r="GZW2" s="660"/>
      <c r="GZX2" s="660"/>
      <c r="GZY2" s="660"/>
      <c r="GZZ2" s="660"/>
      <c r="HAA2" s="660"/>
      <c r="HAB2" s="660"/>
      <c r="HAC2" s="660"/>
      <c r="HAD2" s="660"/>
      <c r="HAE2" s="660"/>
      <c r="HAF2" s="660"/>
      <c r="HAG2" s="660"/>
      <c r="HAH2" s="660"/>
      <c r="HAI2" s="660"/>
      <c r="HAJ2" s="660"/>
      <c r="HAK2" s="660"/>
      <c r="HAL2" s="660"/>
      <c r="HAM2" s="660"/>
      <c r="HAN2" s="660"/>
      <c r="HAO2" s="660"/>
      <c r="HAP2" s="660"/>
      <c r="HAQ2" s="660"/>
      <c r="HAR2" s="660"/>
      <c r="HAS2" s="660"/>
      <c r="HAT2" s="660"/>
      <c r="HAU2" s="660"/>
      <c r="HAV2" s="660"/>
      <c r="HAW2" s="660"/>
      <c r="HAX2" s="660"/>
      <c r="HAY2" s="660"/>
      <c r="HAZ2" s="660"/>
      <c r="HBA2" s="660"/>
      <c r="HBB2" s="660"/>
      <c r="HBC2" s="660"/>
      <c r="HBD2" s="660"/>
      <c r="HBE2" s="660"/>
      <c r="HBF2" s="660"/>
      <c r="HBG2" s="660"/>
      <c r="HBH2" s="660"/>
      <c r="HBI2" s="660"/>
      <c r="HBJ2" s="660"/>
      <c r="HBK2" s="660"/>
      <c r="HBL2" s="660"/>
      <c r="HBM2" s="660"/>
      <c r="HBN2" s="660"/>
      <c r="HBO2" s="660"/>
      <c r="HBP2" s="660"/>
      <c r="HBQ2" s="660"/>
      <c r="HBR2" s="660"/>
      <c r="HBS2" s="660"/>
      <c r="HBT2" s="660"/>
      <c r="HBU2" s="660"/>
      <c r="HBV2" s="660"/>
      <c r="HBW2" s="660"/>
      <c r="HBX2" s="660"/>
      <c r="HBY2" s="660"/>
      <c r="HBZ2" s="660"/>
      <c r="HCA2" s="660"/>
      <c r="HCB2" s="660"/>
      <c r="HCC2" s="660"/>
      <c r="HCD2" s="660"/>
      <c r="HCE2" s="660"/>
      <c r="HCF2" s="660"/>
      <c r="HCG2" s="660"/>
      <c r="HCH2" s="660"/>
      <c r="HCI2" s="660"/>
      <c r="HCJ2" s="660"/>
      <c r="HCK2" s="660"/>
      <c r="HCL2" s="660"/>
      <c r="HCM2" s="660"/>
      <c r="HCN2" s="660"/>
      <c r="HCO2" s="660"/>
      <c r="HCP2" s="660"/>
      <c r="HCQ2" s="660"/>
      <c r="HCR2" s="660"/>
      <c r="HCS2" s="660"/>
      <c r="HCT2" s="660"/>
      <c r="HCU2" s="660"/>
      <c r="HCV2" s="660"/>
      <c r="HCW2" s="660"/>
      <c r="HCX2" s="660"/>
      <c r="HCY2" s="660"/>
      <c r="HCZ2" s="660"/>
      <c r="HDA2" s="660"/>
      <c r="HDB2" s="660"/>
      <c r="HDC2" s="660"/>
      <c r="HDD2" s="660"/>
      <c r="HDE2" s="660"/>
      <c r="HDF2" s="660"/>
      <c r="HDG2" s="660"/>
      <c r="HDH2" s="660"/>
      <c r="HDI2" s="660"/>
      <c r="HDJ2" s="660"/>
      <c r="HDK2" s="660"/>
      <c r="HDL2" s="660"/>
      <c r="HDM2" s="660"/>
      <c r="HDN2" s="660"/>
      <c r="HDO2" s="660"/>
      <c r="HDP2" s="660"/>
      <c r="HDQ2" s="660"/>
      <c r="HDR2" s="660"/>
      <c r="HDS2" s="660"/>
      <c r="HDT2" s="660"/>
      <c r="HDU2" s="660"/>
      <c r="HDV2" s="660"/>
      <c r="HDW2" s="660"/>
      <c r="HDX2" s="660"/>
      <c r="HDY2" s="660"/>
      <c r="HDZ2" s="660"/>
      <c r="HEA2" s="660"/>
      <c r="HEB2" s="660"/>
      <c r="HEC2" s="660"/>
      <c r="HED2" s="660"/>
      <c r="HEE2" s="660"/>
      <c r="HEF2" s="660"/>
      <c r="HEG2" s="660"/>
      <c r="HEH2" s="660"/>
      <c r="HEI2" s="660"/>
      <c r="HEJ2" s="660"/>
      <c r="HEK2" s="660"/>
      <c r="HEL2" s="660"/>
      <c r="HEM2" s="660"/>
      <c r="HEN2" s="660"/>
      <c r="HEO2" s="660"/>
      <c r="HEP2" s="660"/>
      <c r="HEQ2" s="660"/>
      <c r="HER2" s="660"/>
      <c r="HES2" s="660"/>
      <c r="HET2" s="660"/>
      <c r="HEU2" s="660"/>
      <c r="HEV2" s="660"/>
      <c r="HEW2" s="660"/>
      <c r="HEX2" s="660"/>
      <c r="HEY2" s="660"/>
      <c r="HEZ2" s="660"/>
      <c r="HFA2" s="660"/>
      <c r="HFB2" s="660"/>
      <c r="HFC2" s="660"/>
      <c r="HFD2" s="660"/>
      <c r="HFE2" s="660"/>
      <c r="HFF2" s="660"/>
      <c r="HFG2" s="660"/>
      <c r="HFH2" s="660"/>
      <c r="HFI2" s="660"/>
      <c r="HFJ2" s="660"/>
      <c r="HFK2" s="660"/>
      <c r="HFL2" s="660"/>
      <c r="HFM2" s="660"/>
      <c r="HFN2" s="660"/>
      <c r="HFO2" s="660"/>
      <c r="HFP2" s="660"/>
      <c r="HFQ2" s="660"/>
      <c r="HFR2" s="660"/>
      <c r="HFS2" s="660"/>
      <c r="HFT2" s="660"/>
      <c r="HFU2" s="660"/>
      <c r="HFV2" s="660"/>
      <c r="HFW2" s="660"/>
      <c r="HFX2" s="660"/>
      <c r="HFY2" s="660"/>
      <c r="HFZ2" s="660"/>
      <c r="HGA2" s="660"/>
      <c r="HGB2" s="660"/>
      <c r="HGC2" s="660"/>
      <c r="HGD2" s="660"/>
      <c r="HGE2" s="660"/>
      <c r="HGF2" s="660"/>
      <c r="HGG2" s="660"/>
      <c r="HGH2" s="660"/>
      <c r="HGI2" s="660"/>
      <c r="HGJ2" s="660"/>
      <c r="HGK2" s="660"/>
      <c r="HGL2" s="660"/>
      <c r="HGM2" s="660"/>
      <c r="HGN2" s="660"/>
      <c r="HGO2" s="660"/>
      <c r="HGP2" s="660"/>
      <c r="HGQ2" s="660"/>
      <c r="HGR2" s="660"/>
      <c r="HGS2" s="660"/>
      <c r="HGT2" s="660"/>
      <c r="HGU2" s="660"/>
      <c r="HGV2" s="660"/>
      <c r="HGW2" s="660"/>
      <c r="HGX2" s="660"/>
      <c r="HGY2" s="660"/>
      <c r="HGZ2" s="660"/>
      <c r="HHA2" s="660"/>
      <c r="HHB2" s="660"/>
      <c r="HHC2" s="660"/>
      <c r="HHD2" s="660"/>
      <c r="HHE2" s="660"/>
      <c r="HHF2" s="660"/>
      <c r="HHG2" s="660"/>
      <c r="HHH2" s="660"/>
      <c r="HHI2" s="660"/>
      <c r="HHJ2" s="660"/>
      <c r="HHK2" s="660"/>
      <c r="HHL2" s="660"/>
      <c r="HHM2" s="660"/>
      <c r="HHN2" s="660"/>
      <c r="HHO2" s="660"/>
      <c r="HHP2" s="660"/>
      <c r="HHQ2" s="660"/>
      <c r="HHR2" s="660"/>
      <c r="HHS2" s="660"/>
      <c r="HHT2" s="660"/>
      <c r="HHU2" s="660"/>
      <c r="HHV2" s="660"/>
      <c r="HHW2" s="660"/>
      <c r="HHX2" s="660"/>
      <c r="HHY2" s="660"/>
      <c r="HHZ2" s="660"/>
      <c r="HIA2" s="660"/>
      <c r="HIB2" s="660"/>
      <c r="HIC2" s="660"/>
      <c r="HID2" s="660"/>
      <c r="HIE2" s="660"/>
      <c r="HIF2" s="660"/>
      <c r="HIG2" s="660"/>
      <c r="HIH2" s="660"/>
      <c r="HII2" s="660"/>
      <c r="HIJ2" s="660"/>
      <c r="HIK2" s="660"/>
      <c r="HIL2" s="660"/>
      <c r="HIM2" s="660"/>
      <c r="HIN2" s="660"/>
      <c r="HIO2" s="660"/>
      <c r="HIP2" s="660"/>
      <c r="HIQ2" s="660"/>
      <c r="HIR2" s="660"/>
      <c r="HIS2" s="660"/>
      <c r="HIT2" s="660"/>
      <c r="HIU2" s="660"/>
      <c r="HIV2" s="660"/>
      <c r="HIW2" s="660"/>
      <c r="HIX2" s="660"/>
      <c r="HIY2" s="660"/>
      <c r="HIZ2" s="660"/>
      <c r="HJA2" s="660"/>
      <c r="HJB2" s="660"/>
      <c r="HJC2" s="660"/>
      <c r="HJD2" s="660"/>
      <c r="HJE2" s="660"/>
      <c r="HJF2" s="660"/>
      <c r="HJG2" s="660"/>
      <c r="HJH2" s="660"/>
      <c r="HJI2" s="660"/>
      <c r="HJJ2" s="660"/>
      <c r="HJK2" s="660"/>
      <c r="HJL2" s="660"/>
      <c r="HJM2" s="660"/>
      <c r="HJN2" s="660"/>
      <c r="HJO2" s="660"/>
      <c r="HJP2" s="660"/>
      <c r="HJQ2" s="660"/>
      <c r="HJR2" s="660"/>
      <c r="HJS2" s="660"/>
      <c r="HJT2" s="660"/>
      <c r="HJU2" s="660"/>
      <c r="HJV2" s="660"/>
      <c r="HJW2" s="660"/>
      <c r="HJX2" s="660"/>
      <c r="HJY2" s="660"/>
      <c r="HJZ2" s="660"/>
      <c r="HKA2" s="660"/>
      <c r="HKB2" s="660"/>
      <c r="HKC2" s="660"/>
      <c r="HKD2" s="660"/>
      <c r="HKE2" s="660"/>
      <c r="HKF2" s="660"/>
      <c r="HKG2" s="660"/>
      <c r="HKH2" s="660"/>
      <c r="HKI2" s="660"/>
      <c r="HKJ2" s="660"/>
      <c r="HKK2" s="660"/>
      <c r="HKL2" s="660"/>
      <c r="HKM2" s="660"/>
      <c r="HKN2" s="660"/>
      <c r="HKO2" s="660"/>
      <c r="HKP2" s="660"/>
      <c r="HKQ2" s="660"/>
      <c r="HKR2" s="660"/>
      <c r="HKS2" s="660"/>
      <c r="HKT2" s="660"/>
      <c r="HKU2" s="660"/>
      <c r="HKV2" s="660"/>
      <c r="HKW2" s="660"/>
      <c r="HKX2" s="660"/>
      <c r="HKY2" s="660"/>
      <c r="HKZ2" s="660"/>
      <c r="HLA2" s="660"/>
      <c r="HLB2" s="660"/>
      <c r="HLC2" s="660"/>
      <c r="HLD2" s="660"/>
      <c r="HLE2" s="660"/>
      <c r="HLF2" s="660"/>
      <c r="HLG2" s="660"/>
      <c r="HLH2" s="660"/>
      <c r="HLI2" s="660"/>
      <c r="HLJ2" s="660"/>
      <c r="HLK2" s="660"/>
      <c r="HLL2" s="660"/>
      <c r="HLM2" s="660"/>
      <c r="HLN2" s="660"/>
      <c r="HLO2" s="660"/>
      <c r="HLP2" s="660"/>
      <c r="HLQ2" s="660"/>
      <c r="HLR2" s="660"/>
      <c r="HLS2" s="660"/>
      <c r="HLT2" s="660"/>
      <c r="HLU2" s="660"/>
      <c r="HLV2" s="660"/>
      <c r="HLW2" s="660"/>
      <c r="HLX2" s="660"/>
      <c r="HLY2" s="660"/>
      <c r="HLZ2" s="660"/>
      <c r="HMA2" s="660"/>
      <c r="HMB2" s="660"/>
      <c r="HMC2" s="660"/>
      <c r="HMD2" s="660"/>
      <c r="HME2" s="660"/>
      <c r="HMF2" s="660"/>
      <c r="HMG2" s="660"/>
      <c r="HMH2" s="660"/>
      <c r="HMI2" s="660"/>
      <c r="HMJ2" s="660"/>
      <c r="HMK2" s="660"/>
      <c r="HML2" s="660"/>
      <c r="HMM2" s="660"/>
      <c r="HMN2" s="660"/>
      <c r="HMO2" s="660"/>
      <c r="HMP2" s="660"/>
      <c r="HMQ2" s="660"/>
      <c r="HMR2" s="660"/>
      <c r="HMS2" s="660"/>
      <c r="HMT2" s="660"/>
      <c r="HMU2" s="660"/>
      <c r="HMV2" s="660"/>
      <c r="HMW2" s="660"/>
      <c r="HMX2" s="660"/>
      <c r="HMY2" s="660"/>
      <c r="HMZ2" s="660"/>
      <c r="HNA2" s="660"/>
      <c r="HNB2" s="660"/>
      <c r="HNC2" s="660"/>
      <c r="HND2" s="660"/>
      <c r="HNE2" s="660"/>
      <c r="HNF2" s="660"/>
      <c r="HNG2" s="660"/>
      <c r="HNH2" s="660"/>
      <c r="HNI2" s="660"/>
      <c r="HNJ2" s="660"/>
      <c r="HNK2" s="660"/>
      <c r="HNL2" s="660"/>
      <c r="HNM2" s="660"/>
      <c r="HNN2" s="660"/>
      <c r="HNO2" s="660"/>
      <c r="HNP2" s="660"/>
      <c r="HNQ2" s="660"/>
      <c r="HNR2" s="660"/>
      <c r="HNS2" s="660"/>
      <c r="HNT2" s="660"/>
      <c r="HNU2" s="660"/>
      <c r="HNV2" s="660"/>
      <c r="HNW2" s="660"/>
      <c r="HNX2" s="660"/>
      <c r="HNY2" s="660"/>
      <c r="HNZ2" s="660"/>
      <c r="HOA2" s="660"/>
      <c r="HOB2" s="660"/>
      <c r="HOC2" s="660"/>
      <c r="HOD2" s="660"/>
      <c r="HOE2" s="660"/>
      <c r="HOF2" s="660"/>
      <c r="HOG2" s="660"/>
      <c r="HOH2" s="660"/>
      <c r="HOI2" s="660"/>
      <c r="HOJ2" s="660"/>
      <c r="HOK2" s="660"/>
      <c r="HOL2" s="660"/>
      <c r="HOM2" s="660"/>
      <c r="HON2" s="660"/>
      <c r="HOO2" s="660"/>
      <c r="HOP2" s="660"/>
      <c r="HOQ2" s="660"/>
      <c r="HOR2" s="660"/>
      <c r="HOS2" s="660"/>
      <c r="HOT2" s="660"/>
      <c r="HOU2" s="660"/>
      <c r="HOV2" s="660"/>
      <c r="HOW2" s="660"/>
      <c r="HOX2" s="660"/>
      <c r="HOY2" s="660"/>
      <c r="HOZ2" s="660"/>
      <c r="HPA2" s="660"/>
      <c r="HPB2" s="660"/>
      <c r="HPC2" s="660"/>
      <c r="HPD2" s="660"/>
      <c r="HPE2" s="660"/>
      <c r="HPF2" s="660"/>
      <c r="HPG2" s="660"/>
      <c r="HPH2" s="660"/>
      <c r="HPI2" s="660"/>
      <c r="HPJ2" s="660"/>
      <c r="HPK2" s="660"/>
      <c r="HPL2" s="660"/>
      <c r="HPM2" s="660"/>
      <c r="HPN2" s="660"/>
      <c r="HPO2" s="660"/>
      <c r="HPP2" s="660"/>
      <c r="HPQ2" s="660"/>
      <c r="HPR2" s="660"/>
      <c r="HPS2" s="660"/>
      <c r="HPT2" s="660"/>
      <c r="HPU2" s="660"/>
      <c r="HPV2" s="660"/>
      <c r="HPW2" s="660"/>
      <c r="HPX2" s="660"/>
      <c r="HPY2" s="660"/>
      <c r="HPZ2" s="660"/>
      <c r="HQA2" s="660"/>
      <c r="HQB2" s="660"/>
      <c r="HQC2" s="660"/>
      <c r="HQD2" s="660"/>
      <c r="HQE2" s="660"/>
      <c r="HQF2" s="660"/>
      <c r="HQG2" s="660"/>
      <c r="HQH2" s="660"/>
      <c r="HQI2" s="660"/>
      <c r="HQJ2" s="660"/>
      <c r="HQK2" s="660"/>
      <c r="HQL2" s="660"/>
      <c r="HQM2" s="660"/>
      <c r="HQN2" s="660"/>
      <c r="HQO2" s="660"/>
      <c r="HQP2" s="660"/>
      <c r="HQQ2" s="660"/>
      <c r="HQR2" s="660"/>
      <c r="HQS2" s="660"/>
      <c r="HQT2" s="660"/>
      <c r="HQU2" s="660"/>
      <c r="HQV2" s="660"/>
      <c r="HQW2" s="660"/>
      <c r="HQX2" s="660"/>
      <c r="HQY2" s="660"/>
      <c r="HQZ2" s="660"/>
      <c r="HRA2" s="660"/>
      <c r="HRB2" s="660"/>
      <c r="HRC2" s="660"/>
      <c r="HRD2" s="660"/>
      <c r="HRE2" s="660"/>
      <c r="HRF2" s="660"/>
      <c r="HRG2" s="660"/>
      <c r="HRH2" s="660"/>
      <c r="HRI2" s="660"/>
      <c r="HRJ2" s="660"/>
      <c r="HRK2" s="660"/>
      <c r="HRL2" s="660"/>
      <c r="HRM2" s="660"/>
      <c r="HRN2" s="660"/>
      <c r="HRO2" s="660"/>
      <c r="HRP2" s="660"/>
      <c r="HRQ2" s="660"/>
      <c r="HRR2" s="660"/>
      <c r="HRS2" s="660"/>
      <c r="HRT2" s="660"/>
      <c r="HRU2" s="660"/>
      <c r="HRV2" s="660"/>
      <c r="HRW2" s="660"/>
      <c r="HRX2" s="660"/>
      <c r="HRY2" s="660"/>
      <c r="HRZ2" s="660"/>
      <c r="HSA2" s="660"/>
      <c r="HSB2" s="660"/>
      <c r="HSC2" s="660"/>
      <c r="HSD2" s="660"/>
      <c r="HSE2" s="660"/>
      <c r="HSF2" s="660"/>
      <c r="HSG2" s="660"/>
      <c r="HSH2" s="660"/>
      <c r="HSI2" s="660"/>
      <c r="HSJ2" s="660"/>
      <c r="HSK2" s="660"/>
      <c r="HSL2" s="660"/>
      <c r="HSM2" s="660"/>
      <c r="HSN2" s="660"/>
      <c r="HSO2" s="660"/>
      <c r="HSP2" s="660"/>
      <c r="HSQ2" s="660"/>
      <c r="HSR2" s="660"/>
      <c r="HSS2" s="660"/>
      <c r="HST2" s="660"/>
      <c r="HSU2" s="660"/>
      <c r="HSV2" s="660"/>
      <c r="HSW2" s="660"/>
      <c r="HSX2" s="660"/>
      <c r="HSY2" s="660"/>
      <c r="HSZ2" s="660"/>
      <c r="HTA2" s="660"/>
      <c r="HTB2" s="660"/>
      <c r="HTC2" s="660"/>
      <c r="HTD2" s="660"/>
      <c r="HTE2" s="660"/>
      <c r="HTF2" s="660"/>
      <c r="HTG2" s="660"/>
      <c r="HTH2" s="660"/>
      <c r="HTI2" s="660"/>
      <c r="HTJ2" s="660"/>
      <c r="HTK2" s="660"/>
      <c r="HTL2" s="660"/>
      <c r="HTM2" s="660"/>
      <c r="HTN2" s="660"/>
      <c r="HTO2" s="660"/>
      <c r="HTP2" s="660"/>
      <c r="HTQ2" s="660"/>
      <c r="HTR2" s="660"/>
      <c r="HTS2" s="660"/>
      <c r="HTT2" s="660"/>
      <c r="HTU2" s="660"/>
      <c r="HTV2" s="660"/>
      <c r="HTW2" s="660"/>
      <c r="HTX2" s="660"/>
      <c r="HTY2" s="660"/>
      <c r="HTZ2" s="660"/>
      <c r="HUA2" s="660"/>
      <c r="HUB2" s="660"/>
      <c r="HUC2" s="660"/>
      <c r="HUD2" s="660"/>
      <c r="HUE2" s="660"/>
      <c r="HUF2" s="660"/>
      <c r="HUG2" s="660"/>
      <c r="HUH2" s="660"/>
      <c r="HUI2" s="660"/>
      <c r="HUJ2" s="660"/>
      <c r="HUK2" s="660"/>
      <c r="HUL2" s="660"/>
      <c r="HUM2" s="660"/>
      <c r="HUN2" s="660"/>
      <c r="HUO2" s="660"/>
      <c r="HUP2" s="660"/>
      <c r="HUQ2" s="660"/>
      <c r="HUR2" s="660"/>
      <c r="HUS2" s="660"/>
      <c r="HUT2" s="660"/>
      <c r="HUU2" s="660"/>
      <c r="HUV2" s="660"/>
      <c r="HUW2" s="660"/>
      <c r="HUX2" s="660"/>
      <c r="HUY2" s="660"/>
      <c r="HUZ2" s="660"/>
      <c r="HVA2" s="660"/>
      <c r="HVB2" s="660"/>
      <c r="HVC2" s="660"/>
      <c r="HVD2" s="660"/>
      <c r="HVE2" s="660"/>
      <c r="HVF2" s="660"/>
      <c r="HVG2" s="660"/>
      <c r="HVH2" s="660"/>
      <c r="HVI2" s="660"/>
      <c r="HVJ2" s="660"/>
      <c r="HVK2" s="660"/>
      <c r="HVL2" s="660"/>
      <c r="HVM2" s="660"/>
      <c r="HVN2" s="660"/>
      <c r="HVO2" s="660"/>
      <c r="HVP2" s="660"/>
      <c r="HVQ2" s="660"/>
      <c r="HVR2" s="660"/>
      <c r="HVS2" s="660"/>
      <c r="HVT2" s="660"/>
      <c r="HVU2" s="660"/>
      <c r="HVV2" s="660"/>
      <c r="HVW2" s="660"/>
      <c r="HVX2" s="660"/>
      <c r="HVY2" s="660"/>
      <c r="HVZ2" s="660"/>
      <c r="HWA2" s="660"/>
      <c r="HWB2" s="660"/>
      <c r="HWC2" s="660"/>
      <c r="HWD2" s="660"/>
      <c r="HWE2" s="660"/>
      <c r="HWF2" s="660"/>
      <c r="HWG2" s="660"/>
      <c r="HWH2" s="660"/>
      <c r="HWI2" s="660"/>
      <c r="HWJ2" s="660"/>
      <c r="HWK2" s="660"/>
      <c r="HWL2" s="660"/>
      <c r="HWM2" s="660"/>
      <c r="HWN2" s="660"/>
      <c r="HWO2" s="660"/>
      <c r="HWP2" s="660"/>
      <c r="HWQ2" s="660"/>
      <c r="HWR2" s="660"/>
      <c r="HWS2" s="660"/>
      <c r="HWT2" s="660"/>
      <c r="HWU2" s="660"/>
      <c r="HWV2" s="660"/>
      <c r="HWW2" s="660"/>
      <c r="HWX2" s="660"/>
      <c r="HWY2" s="660"/>
      <c r="HWZ2" s="660"/>
      <c r="HXA2" s="660"/>
      <c r="HXB2" s="660"/>
      <c r="HXC2" s="660"/>
      <c r="HXD2" s="660"/>
      <c r="HXE2" s="660"/>
      <c r="HXF2" s="660"/>
      <c r="HXG2" s="660"/>
      <c r="HXH2" s="660"/>
      <c r="HXI2" s="660"/>
      <c r="HXJ2" s="660"/>
      <c r="HXK2" s="660"/>
      <c r="HXL2" s="660"/>
      <c r="HXM2" s="660"/>
      <c r="HXN2" s="660"/>
      <c r="HXO2" s="660"/>
      <c r="HXP2" s="660"/>
      <c r="HXQ2" s="660"/>
      <c r="HXR2" s="660"/>
      <c r="HXS2" s="660"/>
      <c r="HXT2" s="660"/>
      <c r="HXU2" s="660"/>
      <c r="HXV2" s="660"/>
      <c r="HXW2" s="660"/>
      <c r="HXX2" s="660"/>
      <c r="HXY2" s="660"/>
      <c r="HXZ2" s="660"/>
      <c r="HYA2" s="660"/>
      <c r="HYB2" s="660"/>
      <c r="HYC2" s="660"/>
      <c r="HYD2" s="660"/>
      <c r="HYE2" s="660"/>
      <c r="HYF2" s="660"/>
      <c r="HYG2" s="660"/>
      <c r="HYH2" s="660"/>
      <c r="HYI2" s="660"/>
      <c r="HYJ2" s="660"/>
      <c r="HYK2" s="660"/>
      <c r="HYL2" s="660"/>
      <c r="HYM2" s="660"/>
      <c r="HYN2" s="660"/>
      <c r="HYO2" s="660"/>
      <c r="HYP2" s="660"/>
      <c r="HYQ2" s="660"/>
      <c r="HYR2" s="660"/>
      <c r="HYS2" s="660"/>
      <c r="HYT2" s="660"/>
      <c r="HYU2" s="660"/>
      <c r="HYV2" s="660"/>
      <c r="HYW2" s="660"/>
      <c r="HYX2" s="660"/>
      <c r="HYY2" s="660"/>
      <c r="HYZ2" s="660"/>
      <c r="HZA2" s="660"/>
      <c r="HZB2" s="660"/>
      <c r="HZC2" s="660"/>
      <c r="HZD2" s="660"/>
      <c r="HZE2" s="660"/>
      <c r="HZF2" s="660"/>
      <c r="HZG2" s="660"/>
      <c r="HZH2" s="660"/>
      <c r="HZI2" s="660"/>
      <c r="HZJ2" s="660"/>
      <c r="HZK2" s="660"/>
      <c r="HZL2" s="660"/>
      <c r="HZM2" s="660"/>
      <c r="HZN2" s="660"/>
      <c r="HZO2" s="660"/>
      <c r="HZP2" s="660"/>
      <c r="HZQ2" s="660"/>
      <c r="HZR2" s="660"/>
      <c r="HZS2" s="660"/>
      <c r="HZT2" s="660"/>
      <c r="HZU2" s="660"/>
      <c r="HZV2" s="660"/>
      <c r="HZW2" s="660"/>
      <c r="HZX2" s="660"/>
      <c r="HZY2" s="660"/>
      <c r="HZZ2" s="660"/>
      <c r="IAA2" s="660"/>
      <c r="IAB2" s="660"/>
      <c r="IAC2" s="660"/>
      <c r="IAD2" s="660"/>
      <c r="IAE2" s="660"/>
      <c r="IAF2" s="660"/>
      <c r="IAG2" s="660"/>
      <c r="IAH2" s="660"/>
      <c r="IAI2" s="660"/>
      <c r="IAJ2" s="660"/>
      <c r="IAK2" s="660"/>
      <c r="IAL2" s="660"/>
      <c r="IAM2" s="660"/>
      <c r="IAN2" s="660"/>
      <c r="IAO2" s="660"/>
      <c r="IAP2" s="660"/>
      <c r="IAQ2" s="660"/>
      <c r="IAR2" s="660"/>
      <c r="IAS2" s="660"/>
      <c r="IAT2" s="660"/>
      <c r="IAU2" s="660"/>
      <c r="IAV2" s="660"/>
      <c r="IAW2" s="660"/>
      <c r="IAX2" s="660"/>
      <c r="IAY2" s="660"/>
      <c r="IAZ2" s="660"/>
      <c r="IBA2" s="660"/>
      <c r="IBB2" s="660"/>
      <c r="IBC2" s="660"/>
      <c r="IBD2" s="660"/>
      <c r="IBE2" s="660"/>
      <c r="IBF2" s="660"/>
      <c r="IBG2" s="660"/>
      <c r="IBH2" s="660"/>
      <c r="IBI2" s="660"/>
      <c r="IBJ2" s="660"/>
      <c r="IBK2" s="660"/>
      <c r="IBL2" s="660"/>
      <c r="IBM2" s="660"/>
      <c r="IBN2" s="660"/>
      <c r="IBO2" s="660"/>
      <c r="IBP2" s="660"/>
      <c r="IBQ2" s="660"/>
      <c r="IBR2" s="660"/>
      <c r="IBS2" s="660"/>
      <c r="IBT2" s="660"/>
      <c r="IBU2" s="660"/>
      <c r="IBV2" s="660"/>
      <c r="IBW2" s="660"/>
      <c r="IBX2" s="660"/>
      <c r="IBY2" s="660"/>
      <c r="IBZ2" s="660"/>
      <c r="ICA2" s="660"/>
      <c r="ICB2" s="660"/>
      <c r="ICC2" s="660"/>
      <c r="ICD2" s="660"/>
      <c r="ICE2" s="660"/>
      <c r="ICF2" s="660"/>
      <c r="ICG2" s="660"/>
      <c r="ICH2" s="660"/>
      <c r="ICI2" s="660"/>
      <c r="ICJ2" s="660"/>
      <c r="ICK2" s="660"/>
      <c r="ICL2" s="660"/>
      <c r="ICM2" s="660"/>
      <c r="ICN2" s="660"/>
      <c r="ICO2" s="660"/>
      <c r="ICP2" s="660"/>
      <c r="ICQ2" s="660"/>
      <c r="ICR2" s="660"/>
      <c r="ICS2" s="660"/>
      <c r="ICT2" s="660"/>
      <c r="ICU2" s="660"/>
      <c r="ICV2" s="660"/>
      <c r="ICW2" s="660"/>
      <c r="ICX2" s="660"/>
      <c r="ICY2" s="660"/>
      <c r="ICZ2" s="660"/>
      <c r="IDA2" s="660"/>
      <c r="IDB2" s="660"/>
      <c r="IDC2" s="660"/>
      <c r="IDD2" s="660"/>
      <c r="IDE2" s="660"/>
      <c r="IDF2" s="660"/>
      <c r="IDG2" s="660"/>
      <c r="IDH2" s="660"/>
      <c r="IDI2" s="660"/>
      <c r="IDJ2" s="660"/>
      <c r="IDK2" s="660"/>
      <c r="IDL2" s="660"/>
      <c r="IDM2" s="660"/>
      <c r="IDN2" s="660"/>
      <c r="IDO2" s="660"/>
      <c r="IDP2" s="660"/>
      <c r="IDQ2" s="660"/>
      <c r="IDR2" s="660"/>
      <c r="IDS2" s="660"/>
      <c r="IDT2" s="660"/>
      <c r="IDU2" s="660"/>
      <c r="IDV2" s="660"/>
      <c r="IDW2" s="660"/>
      <c r="IDX2" s="660"/>
      <c r="IDY2" s="660"/>
      <c r="IDZ2" s="660"/>
      <c r="IEA2" s="660"/>
      <c r="IEB2" s="660"/>
      <c r="IEC2" s="660"/>
      <c r="IED2" s="660"/>
      <c r="IEE2" s="660"/>
      <c r="IEF2" s="660"/>
      <c r="IEG2" s="660"/>
      <c r="IEH2" s="660"/>
      <c r="IEI2" s="660"/>
      <c r="IEJ2" s="660"/>
      <c r="IEK2" s="660"/>
      <c r="IEL2" s="660"/>
      <c r="IEM2" s="660"/>
      <c r="IEN2" s="660"/>
      <c r="IEO2" s="660"/>
      <c r="IEP2" s="660"/>
      <c r="IEQ2" s="660"/>
      <c r="IER2" s="660"/>
      <c r="IES2" s="660"/>
      <c r="IET2" s="660"/>
      <c r="IEU2" s="660"/>
      <c r="IEV2" s="660"/>
      <c r="IEW2" s="660"/>
      <c r="IEX2" s="660"/>
      <c r="IEY2" s="660"/>
      <c r="IEZ2" s="660"/>
      <c r="IFA2" s="660"/>
      <c r="IFB2" s="660"/>
      <c r="IFC2" s="660"/>
      <c r="IFD2" s="660"/>
      <c r="IFE2" s="660"/>
      <c r="IFF2" s="660"/>
      <c r="IFG2" s="660"/>
      <c r="IFH2" s="660"/>
      <c r="IFI2" s="660"/>
      <c r="IFJ2" s="660"/>
      <c r="IFK2" s="660"/>
      <c r="IFL2" s="660"/>
      <c r="IFM2" s="660"/>
      <c r="IFN2" s="660"/>
      <c r="IFO2" s="660"/>
      <c r="IFP2" s="660"/>
      <c r="IFQ2" s="660"/>
      <c r="IFR2" s="660"/>
      <c r="IFS2" s="660"/>
      <c r="IFT2" s="660"/>
      <c r="IFU2" s="660"/>
      <c r="IFV2" s="660"/>
      <c r="IFW2" s="660"/>
      <c r="IFX2" s="660"/>
      <c r="IFY2" s="660"/>
      <c r="IFZ2" s="660"/>
      <c r="IGA2" s="660"/>
      <c r="IGB2" s="660"/>
      <c r="IGC2" s="660"/>
      <c r="IGD2" s="660"/>
      <c r="IGE2" s="660"/>
      <c r="IGF2" s="660"/>
      <c r="IGG2" s="660"/>
      <c r="IGH2" s="660"/>
      <c r="IGI2" s="660"/>
      <c r="IGJ2" s="660"/>
      <c r="IGK2" s="660"/>
      <c r="IGL2" s="660"/>
      <c r="IGM2" s="660"/>
      <c r="IGN2" s="660"/>
      <c r="IGO2" s="660"/>
      <c r="IGP2" s="660"/>
      <c r="IGQ2" s="660"/>
      <c r="IGR2" s="660"/>
      <c r="IGS2" s="660"/>
      <c r="IGT2" s="660"/>
      <c r="IGU2" s="660"/>
      <c r="IGV2" s="660"/>
      <c r="IGW2" s="660"/>
      <c r="IGX2" s="660"/>
      <c r="IGY2" s="660"/>
      <c r="IGZ2" s="660"/>
      <c r="IHA2" s="660"/>
      <c r="IHB2" s="660"/>
      <c r="IHC2" s="660"/>
      <c r="IHD2" s="660"/>
      <c r="IHE2" s="660"/>
      <c r="IHF2" s="660"/>
      <c r="IHG2" s="660"/>
      <c r="IHH2" s="660"/>
      <c r="IHI2" s="660"/>
      <c r="IHJ2" s="660"/>
      <c r="IHK2" s="660"/>
      <c r="IHL2" s="660"/>
      <c r="IHM2" s="660"/>
      <c r="IHN2" s="660"/>
      <c r="IHO2" s="660"/>
      <c r="IHP2" s="660"/>
      <c r="IHQ2" s="660"/>
      <c r="IHR2" s="660"/>
      <c r="IHS2" s="660"/>
      <c r="IHT2" s="660"/>
      <c r="IHU2" s="660"/>
      <c r="IHV2" s="660"/>
      <c r="IHW2" s="660"/>
      <c r="IHX2" s="660"/>
      <c r="IHY2" s="660"/>
      <c r="IHZ2" s="660"/>
      <c r="IIA2" s="660"/>
      <c r="IIB2" s="660"/>
      <c r="IIC2" s="660"/>
      <c r="IID2" s="660"/>
      <c r="IIE2" s="660"/>
      <c r="IIF2" s="660"/>
      <c r="IIG2" s="660"/>
      <c r="IIH2" s="660"/>
      <c r="III2" s="660"/>
      <c r="IIJ2" s="660"/>
      <c r="IIK2" s="660"/>
      <c r="IIL2" s="660"/>
      <c r="IIM2" s="660"/>
      <c r="IIN2" s="660"/>
      <c r="IIO2" s="660"/>
      <c r="IIP2" s="660"/>
      <c r="IIQ2" s="660"/>
      <c r="IIR2" s="660"/>
      <c r="IIS2" s="660"/>
      <c r="IIT2" s="660"/>
      <c r="IIU2" s="660"/>
      <c r="IIV2" s="660"/>
      <c r="IIW2" s="660"/>
      <c r="IIX2" s="660"/>
      <c r="IIY2" s="660"/>
      <c r="IIZ2" s="660"/>
      <c r="IJA2" s="660"/>
      <c r="IJB2" s="660"/>
      <c r="IJC2" s="660"/>
      <c r="IJD2" s="660"/>
      <c r="IJE2" s="660"/>
      <c r="IJF2" s="660"/>
      <c r="IJG2" s="660"/>
      <c r="IJH2" s="660"/>
      <c r="IJI2" s="660"/>
      <c r="IJJ2" s="660"/>
      <c r="IJK2" s="660"/>
      <c r="IJL2" s="660"/>
      <c r="IJM2" s="660"/>
      <c r="IJN2" s="660"/>
      <c r="IJO2" s="660"/>
      <c r="IJP2" s="660"/>
      <c r="IJQ2" s="660"/>
      <c r="IJR2" s="660"/>
      <c r="IJS2" s="660"/>
      <c r="IJT2" s="660"/>
      <c r="IJU2" s="660"/>
      <c r="IJV2" s="660"/>
      <c r="IJW2" s="660"/>
      <c r="IJX2" s="660"/>
      <c r="IJY2" s="660"/>
      <c r="IJZ2" s="660"/>
      <c r="IKA2" s="660"/>
      <c r="IKB2" s="660"/>
      <c r="IKC2" s="660"/>
      <c r="IKD2" s="660"/>
      <c r="IKE2" s="660"/>
      <c r="IKF2" s="660"/>
      <c r="IKG2" s="660"/>
      <c r="IKH2" s="660"/>
      <c r="IKI2" s="660"/>
      <c r="IKJ2" s="660"/>
      <c r="IKK2" s="660"/>
      <c r="IKL2" s="660"/>
      <c r="IKM2" s="660"/>
      <c r="IKN2" s="660"/>
      <c r="IKO2" s="660"/>
      <c r="IKP2" s="660"/>
      <c r="IKQ2" s="660"/>
      <c r="IKR2" s="660"/>
      <c r="IKS2" s="660"/>
      <c r="IKT2" s="660"/>
      <c r="IKU2" s="660"/>
      <c r="IKV2" s="660"/>
      <c r="IKW2" s="660"/>
      <c r="IKX2" s="660"/>
      <c r="IKY2" s="660"/>
      <c r="IKZ2" s="660"/>
      <c r="ILA2" s="660"/>
      <c r="ILB2" s="660"/>
      <c r="ILC2" s="660"/>
      <c r="ILD2" s="660"/>
      <c r="ILE2" s="660"/>
      <c r="ILF2" s="660"/>
      <c r="ILG2" s="660"/>
      <c r="ILH2" s="660"/>
      <c r="ILI2" s="660"/>
      <c r="ILJ2" s="660"/>
      <c r="ILK2" s="660"/>
      <c r="ILL2" s="660"/>
      <c r="ILM2" s="660"/>
      <c r="ILN2" s="660"/>
      <c r="ILO2" s="660"/>
      <c r="ILP2" s="660"/>
      <c r="ILQ2" s="660"/>
      <c r="ILR2" s="660"/>
      <c r="ILS2" s="660"/>
      <c r="ILT2" s="660"/>
      <c r="ILU2" s="660"/>
      <c r="ILV2" s="660"/>
      <c r="ILW2" s="660"/>
      <c r="ILX2" s="660"/>
      <c r="ILY2" s="660"/>
      <c r="ILZ2" s="660"/>
      <c r="IMA2" s="660"/>
      <c r="IMB2" s="660"/>
      <c r="IMC2" s="660"/>
      <c r="IMD2" s="660"/>
      <c r="IME2" s="660"/>
      <c r="IMF2" s="660"/>
      <c r="IMG2" s="660"/>
      <c r="IMH2" s="660"/>
      <c r="IMI2" s="660"/>
      <c r="IMJ2" s="660"/>
      <c r="IMK2" s="660"/>
      <c r="IML2" s="660"/>
      <c r="IMM2" s="660"/>
      <c r="IMN2" s="660"/>
      <c r="IMO2" s="660"/>
      <c r="IMP2" s="660"/>
      <c r="IMQ2" s="660"/>
      <c r="IMR2" s="660"/>
      <c r="IMS2" s="660"/>
      <c r="IMT2" s="660"/>
      <c r="IMU2" s="660"/>
      <c r="IMV2" s="660"/>
      <c r="IMW2" s="660"/>
      <c r="IMX2" s="660"/>
      <c r="IMY2" s="660"/>
      <c r="IMZ2" s="660"/>
      <c r="INA2" s="660"/>
      <c r="INB2" s="660"/>
      <c r="INC2" s="660"/>
      <c r="IND2" s="660"/>
      <c r="INE2" s="660"/>
      <c r="INF2" s="660"/>
      <c r="ING2" s="660"/>
      <c r="INH2" s="660"/>
      <c r="INI2" s="660"/>
      <c r="INJ2" s="660"/>
      <c r="INK2" s="660"/>
      <c r="INL2" s="660"/>
      <c r="INM2" s="660"/>
      <c r="INN2" s="660"/>
      <c r="INO2" s="660"/>
      <c r="INP2" s="660"/>
      <c r="INQ2" s="660"/>
      <c r="INR2" s="660"/>
      <c r="INS2" s="660"/>
      <c r="INT2" s="660"/>
      <c r="INU2" s="660"/>
      <c r="INV2" s="660"/>
      <c r="INW2" s="660"/>
      <c r="INX2" s="660"/>
      <c r="INY2" s="660"/>
      <c r="INZ2" s="660"/>
      <c r="IOA2" s="660"/>
      <c r="IOB2" s="660"/>
      <c r="IOC2" s="660"/>
      <c r="IOD2" s="660"/>
      <c r="IOE2" s="660"/>
      <c r="IOF2" s="660"/>
      <c r="IOG2" s="660"/>
      <c r="IOH2" s="660"/>
      <c r="IOI2" s="660"/>
      <c r="IOJ2" s="660"/>
      <c r="IOK2" s="660"/>
      <c r="IOL2" s="660"/>
      <c r="IOM2" s="660"/>
      <c r="ION2" s="660"/>
      <c r="IOO2" s="660"/>
      <c r="IOP2" s="660"/>
      <c r="IOQ2" s="660"/>
      <c r="IOR2" s="660"/>
      <c r="IOS2" s="660"/>
      <c r="IOT2" s="660"/>
      <c r="IOU2" s="660"/>
      <c r="IOV2" s="660"/>
      <c r="IOW2" s="660"/>
      <c r="IOX2" s="660"/>
      <c r="IOY2" s="660"/>
      <c r="IOZ2" s="660"/>
      <c r="IPA2" s="660"/>
      <c r="IPB2" s="660"/>
      <c r="IPC2" s="660"/>
      <c r="IPD2" s="660"/>
      <c r="IPE2" s="660"/>
      <c r="IPF2" s="660"/>
      <c r="IPG2" s="660"/>
      <c r="IPH2" s="660"/>
      <c r="IPI2" s="660"/>
      <c r="IPJ2" s="660"/>
      <c r="IPK2" s="660"/>
      <c r="IPL2" s="660"/>
      <c r="IPM2" s="660"/>
      <c r="IPN2" s="660"/>
      <c r="IPO2" s="660"/>
      <c r="IPP2" s="660"/>
      <c r="IPQ2" s="660"/>
      <c r="IPR2" s="660"/>
      <c r="IPS2" s="660"/>
      <c r="IPT2" s="660"/>
      <c r="IPU2" s="660"/>
      <c r="IPV2" s="660"/>
      <c r="IPW2" s="660"/>
      <c r="IPX2" s="660"/>
      <c r="IPY2" s="660"/>
      <c r="IPZ2" s="660"/>
      <c r="IQA2" s="660"/>
      <c r="IQB2" s="660"/>
      <c r="IQC2" s="660"/>
      <c r="IQD2" s="660"/>
      <c r="IQE2" s="660"/>
      <c r="IQF2" s="660"/>
      <c r="IQG2" s="660"/>
      <c r="IQH2" s="660"/>
      <c r="IQI2" s="660"/>
      <c r="IQJ2" s="660"/>
      <c r="IQK2" s="660"/>
      <c r="IQL2" s="660"/>
      <c r="IQM2" s="660"/>
      <c r="IQN2" s="660"/>
      <c r="IQO2" s="660"/>
      <c r="IQP2" s="660"/>
      <c r="IQQ2" s="660"/>
      <c r="IQR2" s="660"/>
      <c r="IQS2" s="660"/>
      <c r="IQT2" s="660"/>
      <c r="IQU2" s="660"/>
      <c r="IQV2" s="660"/>
      <c r="IQW2" s="660"/>
      <c r="IQX2" s="660"/>
      <c r="IQY2" s="660"/>
      <c r="IQZ2" s="660"/>
      <c r="IRA2" s="660"/>
      <c r="IRB2" s="660"/>
      <c r="IRC2" s="660"/>
      <c r="IRD2" s="660"/>
      <c r="IRE2" s="660"/>
      <c r="IRF2" s="660"/>
      <c r="IRG2" s="660"/>
      <c r="IRH2" s="660"/>
      <c r="IRI2" s="660"/>
      <c r="IRJ2" s="660"/>
      <c r="IRK2" s="660"/>
      <c r="IRL2" s="660"/>
      <c r="IRM2" s="660"/>
      <c r="IRN2" s="660"/>
      <c r="IRO2" s="660"/>
      <c r="IRP2" s="660"/>
      <c r="IRQ2" s="660"/>
      <c r="IRR2" s="660"/>
      <c r="IRS2" s="660"/>
      <c r="IRT2" s="660"/>
      <c r="IRU2" s="660"/>
      <c r="IRV2" s="660"/>
      <c r="IRW2" s="660"/>
      <c r="IRX2" s="660"/>
      <c r="IRY2" s="660"/>
      <c r="IRZ2" s="660"/>
      <c r="ISA2" s="660"/>
      <c r="ISB2" s="660"/>
      <c r="ISC2" s="660"/>
      <c r="ISD2" s="660"/>
      <c r="ISE2" s="660"/>
      <c r="ISF2" s="660"/>
      <c r="ISG2" s="660"/>
      <c r="ISH2" s="660"/>
      <c r="ISI2" s="660"/>
      <c r="ISJ2" s="660"/>
      <c r="ISK2" s="660"/>
      <c r="ISL2" s="660"/>
      <c r="ISM2" s="660"/>
      <c r="ISN2" s="660"/>
      <c r="ISO2" s="660"/>
      <c r="ISP2" s="660"/>
      <c r="ISQ2" s="660"/>
      <c r="ISR2" s="660"/>
      <c r="ISS2" s="660"/>
      <c r="IST2" s="660"/>
      <c r="ISU2" s="660"/>
      <c r="ISV2" s="660"/>
      <c r="ISW2" s="660"/>
      <c r="ISX2" s="660"/>
      <c r="ISY2" s="660"/>
      <c r="ISZ2" s="660"/>
      <c r="ITA2" s="660"/>
      <c r="ITB2" s="660"/>
      <c r="ITC2" s="660"/>
      <c r="ITD2" s="660"/>
      <c r="ITE2" s="660"/>
      <c r="ITF2" s="660"/>
      <c r="ITG2" s="660"/>
      <c r="ITH2" s="660"/>
      <c r="ITI2" s="660"/>
      <c r="ITJ2" s="660"/>
      <c r="ITK2" s="660"/>
      <c r="ITL2" s="660"/>
      <c r="ITM2" s="660"/>
      <c r="ITN2" s="660"/>
      <c r="ITO2" s="660"/>
      <c r="ITP2" s="660"/>
      <c r="ITQ2" s="660"/>
      <c r="ITR2" s="660"/>
      <c r="ITS2" s="660"/>
      <c r="ITT2" s="660"/>
      <c r="ITU2" s="660"/>
      <c r="ITV2" s="660"/>
      <c r="ITW2" s="660"/>
      <c r="ITX2" s="660"/>
      <c r="ITY2" s="660"/>
      <c r="ITZ2" s="660"/>
      <c r="IUA2" s="660"/>
      <c r="IUB2" s="660"/>
      <c r="IUC2" s="660"/>
      <c r="IUD2" s="660"/>
      <c r="IUE2" s="660"/>
      <c r="IUF2" s="660"/>
      <c r="IUG2" s="660"/>
      <c r="IUH2" s="660"/>
      <c r="IUI2" s="660"/>
      <c r="IUJ2" s="660"/>
      <c r="IUK2" s="660"/>
      <c r="IUL2" s="660"/>
      <c r="IUM2" s="660"/>
      <c r="IUN2" s="660"/>
      <c r="IUO2" s="660"/>
      <c r="IUP2" s="660"/>
      <c r="IUQ2" s="660"/>
      <c r="IUR2" s="660"/>
      <c r="IUS2" s="660"/>
      <c r="IUT2" s="660"/>
      <c r="IUU2" s="660"/>
      <c r="IUV2" s="660"/>
      <c r="IUW2" s="660"/>
      <c r="IUX2" s="660"/>
      <c r="IUY2" s="660"/>
      <c r="IUZ2" s="660"/>
      <c r="IVA2" s="660"/>
      <c r="IVB2" s="660"/>
      <c r="IVC2" s="660"/>
      <c r="IVD2" s="660"/>
      <c r="IVE2" s="660"/>
      <c r="IVF2" s="660"/>
      <c r="IVG2" s="660"/>
      <c r="IVH2" s="660"/>
      <c r="IVI2" s="660"/>
      <c r="IVJ2" s="660"/>
      <c r="IVK2" s="660"/>
      <c r="IVL2" s="660"/>
      <c r="IVM2" s="660"/>
      <c r="IVN2" s="660"/>
      <c r="IVO2" s="660"/>
      <c r="IVP2" s="660"/>
      <c r="IVQ2" s="660"/>
      <c r="IVR2" s="660"/>
      <c r="IVS2" s="660"/>
      <c r="IVT2" s="660"/>
      <c r="IVU2" s="660"/>
      <c r="IVV2" s="660"/>
      <c r="IVW2" s="660"/>
      <c r="IVX2" s="660"/>
      <c r="IVY2" s="660"/>
      <c r="IVZ2" s="660"/>
      <c r="IWA2" s="660"/>
      <c r="IWB2" s="660"/>
      <c r="IWC2" s="660"/>
      <c r="IWD2" s="660"/>
      <c r="IWE2" s="660"/>
      <c r="IWF2" s="660"/>
      <c r="IWG2" s="660"/>
      <c r="IWH2" s="660"/>
      <c r="IWI2" s="660"/>
      <c r="IWJ2" s="660"/>
      <c r="IWK2" s="660"/>
      <c r="IWL2" s="660"/>
      <c r="IWM2" s="660"/>
      <c r="IWN2" s="660"/>
      <c r="IWO2" s="660"/>
      <c r="IWP2" s="660"/>
      <c r="IWQ2" s="660"/>
      <c r="IWR2" s="660"/>
      <c r="IWS2" s="660"/>
      <c r="IWT2" s="660"/>
      <c r="IWU2" s="660"/>
      <c r="IWV2" s="660"/>
      <c r="IWW2" s="660"/>
      <c r="IWX2" s="660"/>
      <c r="IWY2" s="660"/>
      <c r="IWZ2" s="660"/>
      <c r="IXA2" s="660"/>
      <c r="IXB2" s="660"/>
      <c r="IXC2" s="660"/>
      <c r="IXD2" s="660"/>
      <c r="IXE2" s="660"/>
      <c r="IXF2" s="660"/>
      <c r="IXG2" s="660"/>
      <c r="IXH2" s="660"/>
      <c r="IXI2" s="660"/>
      <c r="IXJ2" s="660"/>
      <c r="IXK2" s="660"/>
      <c r="IXL2" s="660"/>
      <c r="IXM2" s="660"/>
      <c r="IXN2" s="660"/>
      <c r="IXO2" s="660"/>
      <c r="IXP2" s="660"/>
      <c r="IXQ2" s="660"/>
      <c r="IXR2" s="660"/>
      <c r="IXS2" s="660"/>
      <c r="IXT2" s="660"/>
      <c r="IXU2" s="660"/>
      <c r="IXV2" s="660"/>
      <c r="IXW2" s="660"/>
      <c r="IXX2" s="660"/>
      <c r="IXY2" s="660"/>
      <c r="IXZ2" s="660"/>
      <c r="IYA2" s="660"/>
      <c r="IYB2" s="660"/>
      <c r="IYC2" s="660"/>
      <c r="IYD2" s="660"/>
      <c r="IYE2" s="660"/>
      <c r="IYF2" s="660"/>
      <c r="IYG2" s="660"/>
      <c r="IYH2" s="660"/>
      <c r="IYI2" s="660"/>
      <c r="IYJ2" s="660"/>
      <c r="IYK2" s="660"/>
      <c r="IYL2" s="660"/>
      <c r="IYM2" s="660"/>
      <c r="IYN2" s="660"/>
      <c r="IYO2" s="660"/>
      <c r="IYP2" s="660"/>
      <c r="IYQ2" s="660"/>
      <c r="IYR2" s="660"/>
      <c r="IYS2" s="660"/>
      <c r="IYT2" s="660"/>
      <c r="IYU2" s="660"/>
      <c r="IYV2" s="660"/>
      <c r="IYW2" s="660"/>
      <c r="IYX2" s="660"/>
      <c r="IYY2" s="660"/>
      <c r="IYZ2" s="660"/>
      <c r="IZA2" s="660"/>
      <c r="IZB2" s="660"/>
      <c r="IZC2" s="660"/>
      <c r="IZD2" s="660"/>
      <c r="IZE2" s="660"/>
      <c r="IZF2" s="660"/>
      <c r="IZG2" s="660"/>
      <c r="IZH2" s="660"/>
      <c r="IZI2" s="660"/>
      <c r="IZJ2" s="660"/>
      <c r="IZK2" s="660"/>
      <c r="IZL2" s="660"/>
      <c r="IZM2" s="660"/>
      <c r="IZN2" s="660"/>
      <c r="IZO2" s="660"/>
      <c r="IZP2" s="660"/>
      <c r="IZQ2" s="660"/>
      <c r="IZR2" s="660"/>
      <c r="IZS2" s="660"/>
      <c r="IZT2" s="660"/>
      <c r="IZU2" s="660"/>
      <c r="IZV2" s="660"/>
      <c r="IZW2" s="660"/>
      <c r="IZX2" s="660"/>
      <c r="IZY2" s="660"/>
      <c r="IZZ2" s="660"/>
      <c r="JAA2" s="660"/>
      <c r="JAB2" s="660"/>
      <c r="JAC2" s="660"/>
      <c r="JAD2" s="660"/>
      <c r="JAE2" s="660"/>
      <c r="JAF2" s="660"/>
      <c r="JAG2" s="660"/>
      <c r="JAH2" s="660"/>
      <c r="JAI2" s="660"/>
      <c r="JAJ2" s="660"/>
      <c r="JAK2" s="660"/>
      <c r="JAL2" s="660"/>
      <c r="JAM2" s="660"/>
      <c r="JAN2" s="660"/>
      <c r="JAO2" s="660"/>
      <c r="JAP2" s="660"/>
      <c r="JAQ2" s="660"/>
      <c r="JAR2" s="660"/>
      <c r="JAS2" s="660"/>
      <c r="JAT2" s="660"/>
      <c r="JAU2" s="660"/>
      <c r="JAV2" s="660"/>
      <c r="JAW2" s="660"/>
      <c r="JAX2" s="660"/>
      <c r="JAY2" s="660"/>
      <c r="JAZ2" s="660"/>
      <c r="JBA2" s="660"/>
      <c r="JBB2" s="660"/>
      <c r="JBC2" s="660"/>
      <c r="JBD2" s="660"/>
      <c r="JBE2" s="660"/>
      <c r="JBF2" s="660"/>
      <c r="JBG2" s="660"/>
      <c r="JBH2" s="660"/>
      <c r="JBI2" s="660"/>
      <c r="JBJ2" s="660"/>
      <c r="JBK2" s="660"/>
      <c r="JBL2" s="660"/>
      <c r="JBM2" s="660"/>
      <c r="JBN2" s="660"/>
      <c r="JBO2" s="660"/>
      <c r="JBP2" s="660"/>
      <c r="JBQ2" s="660"/>
      <c r="JBR2" s="660"/>
      <c r="JBS2" s="660"/>
      <c r="JBT2" s="660"/>
      <c r="JBU2" s="660"/>
      <c r="JBV2" s="660"/>
      <c r="JBW2" s="660"/>
      <c r="JBX2" s="660"/>
      <c r="JBY2" s="660"/>
      <c r="JBZ2" s="660"/>
      <c r="JCA2" s="660"/>
      <c r="JCB2" s="660"/>
      <c r="JCC2" s="660"/>
      <c r="JCD2" s="660"/>
      <c r="JCE2" s="660"/>
      <c r="JCF2" s="660"/>
      <c r="JCG2" s="660"/>
      <c r="JCH2" s="660"/>
      <c r="JCI2" s="660"/>
      <c r="JCJ2" s="660"/>
      <c r="JCK2" s="660"/>
      <c r="JCL2" s="660"/>
      <c r="JCM2" s="660"/>
      <c r="JCN2" s="660"/>
      <c r="JCO2" s="660"/>
      <c r="JCP2" s="660"/>
      <c r="JCQ2" s="660"/>
      <c r="JCR2" s="660"/>
      <c r="JCS2" s="660"/>
      <c r="JCT2" s="660"/>
      <c r="JCU2" s="660"/>
      <c r="JCV2" s="660"/>
      <c r="JCW2" s="660"/>
      <c r="JCX2" s="660"/>
      <c r="JCY2" s="660"/>
      <c r="JCZ2" s="660"/>
      <c r="JDA2" s="660"/>
      <c r="JDB2" s="660"/>
      <c r="JDC2" s="660"/>
      <c r="JDD2" s="660"/>
      <c r="JDE2" s="660"/>
      <c r="JDF2" s="660"/>
      <c r="JDG2" s="660"/>
      <c r="JDH2" s="660"/>
      <c r="JDI2" s="660"/>
      <c r="JDJ2" s="660"/>
      <c r="JDK2" s="660"/>
      <c r="JDL2" s="660"/>
      <c r="JDM2" s="660"/>
      <c r="JDN2" s="660"/>
      <c r="JDO2" s="660"/>
      <c r="JDP2" s="660"/>
      <c r="JDQ2" s="660"/>
      <c r="JDR2" s="660"/>
      <c r="JDS2" s="660"/>
      <c r="JDT2" s="660"/>
      <c r="JDU2" s="660"/>
      <c r="JDV2" s="660"/>
      <c r="JDW2" s="660"/>
      <c r="JDX2" s="660"/>
      <c r="JDY2" s="660"/>
      <c r="JDZ2" s="660"/>
      <c r="JEA2" s="660"/>
      <c r="JEB2" s="660"/>
      <c r="JEC2" s="660"/>
      <c r="JED2" s="660"/>
      <c r="JEE2" s="660"/>
      <c r="JEF2" s="660"/>
      <c r="JEG2" s="660"/>
      <c r="JEH2" s="660"/>
      <c r="JEI2" s="660"/>
      <c r="JEJ2" s="660"/>
      <c r="JEK2" s="660"/>
      <c r="JEL2" s="660"/>
      <c r="JEM2" s="660"/>
      <c r="JEN2" s="660"/>
      <c r="JEO2" s="660"/>
      <c r="JEP2" s="660"/>
      <c r="JEQ2" s="660"/>
      <c r="JER2" s="660"/>
      <c r="JES2" s="660"/>
      <c r="JET2" s="660"/>
      <c r="JEU2" s="660"/>
      <c r="JEV2" s="660"/>
      <c r="JEW2" s="660"/>
      <c r="JEX2" s="660"/>
      <c r="JEY2" s="660"/>
      <c r="JEZ2" s="660"/>
      <c r="JFA2" s="660"/>
      <c r="JFB2" s="660"/>
      <c r="JFC2" s="660"/>
      <c r="JFD2" s="660"/>
      <c r="JFE2" s="660"/>
      <c r="JFF2" s="660"/>
      <c r="JFG2" s="660"/>
      <c r="JFH2" s="660"/>
      <c r="JFI2" s="660"/>
      <c r="JFJ2" s="660"/>
      <c r="JFK2" s="660"/>
      <c r="JFL2" s="660"/>
      <c r="JFM2" s="660"/>
      <c r="JFN2" s="660"/>
      <c r="JFO2" s="660"/>
      <c r="JFP2" s="660"/>
      <c r="JFQ2" s="660"/>
      <c r="JFR2" s="660"/>
      <c r="JFS2" s="660"/>
      <c r="JFT2" s="660"/>
      <c r="JFU2" s="660"/>
      <c r="JFV2" s="660"/>
      <c r="JFW2" s="660"/>
      <c r="JFX2" s="660"/>
      <c r="JFY2" s="660"/>
      <c r="JFZ2" s="660"/>
      <c r="JGA2" s="660"/>
      <c r="JGB2" s="660"/>
      <c r="JGC2" s="660"/>
      <c r="JGD2" s="660"/>
      <c r="JGE2" s="660"/>
      <c r="JGF2" s="660"/>
      <c r="JGG2" s="660"/>
      <c r="JGH2" s="660"/>
      <c r="JGI2" s="660"/>
      <c r="JGJ2" s="660"/>
      <c r="JGK2" s="660"/>
      <c r="JGL2" s="660"/>
      <c r="JGM2" s="660"/>
      <c r="JGN2" s="660"/>
      <c r="JGO2" s="660"/>
      <c r="JGP2" s="660"/>
      <c r="JGQ2" s="660"/>
      <c r="JGR2" s="660"/>
      <c r="JGS2" s="660"/>
      <c r="JGT2" s="660"/>
      <c r="JGU2" s="660"/>
      <c r="JGV2" s="660"/>
      <c r="JGW2" s="660"/>
      <c r="JGX2" s="660"/>
      <c r="JGY2" s="660"/>
      <c r="JGZ2" s="660"/>
      <c r="JHA2" s="660"/>
      <c r="JHB2" s="660"/>
      <c r="JHC2" s="660"/>
      <c r="JHD2" s="660"/>
      <c r="JHE2" s="660"/>
      <c r="JHF2" s="660"/>
      <c r="JHG2" s="660"/>
      <c r="JHH2" s="660"/>
      <c r="JHI2" s="660"/>
      <c r="JHJ2" s="660"/>
      <c r="JHK2" s="660"/>
      <c r="JHL2" s="660"/>
      <c r="JHM2" s="660"/>
      <c r="JHN2" s="660"/>
      <c r="JHO2" s="660"/>
      <c r="JHP2" s="660"/>
      <c r="JHQ2" s="660"/>
      <c r="JHR2" s="660"/>
      <c r="JHS2" s="660"/>
      <c r="JHT2" s="660"/>
      <c r="JHU2" s="660"/>
      <c r="JHV2" s="660"/>
      <c r="JHW2" s="660"/>
      <c r="JHX2" s="660"/>
      <c r="JHY2" s="660"/>
      <c r="JHZ2" s="660"/>
      <c r="JIA2" s="660"/>
      <c r="JIB2" s="660"/>
      <c r="JIC2" s="660"/>
      <c r="JID2" s="660"/>
      <c r="JIE2" s="660"/>
      <c r="JIF2" s="660"/>
      <c r="JIG2" s="660"/>
      <c r="JIH2" s="660"/>
      <c r="JII2" s="660"/>
      <c r="JIJ2" s="660"/>
      <c r="JIK2" s="660"/>
      <c r="JIL2" s="660"/>
      <c r="JIM2" s="660"/>
      <c r="JIN2" s="660"/>
      <c r="JIO2" s="660"/>
      <c r="JIP2" s="660"/>
      <c r="JIQ2" s="660"/>
      <c r="JIR2" s="660"/>
      <c r="JIS2" s="660"/>
      <c r="JIT2" s="660"/>
      <c r="JIU2" s="660"/>
      <c r="JIV2" s="660"/>
      <c r="JIW2" s="660"/>
      <c r="JIX2" s="660"/>
      <c r="JIY2" s="660"/>
      <c r="JIZ2" s="660"/>
      <c r="JJA2" s="660"/>
      <c r="JJB2" s="660"/>
      <c r="JJC2" s="660"/>
      <c r="JJD2" s="660"/>
      <c r="JJE2" s="660"/>
      <c r="JJF2" s="660"/>
      <c r="JJG2" s="660"/>
      <c r="JJH2" s="660"/>
      <c r="JJI2" s="660"/>
      <c r="JJJ2" s="660"/>
      <c r="JJK2" s="660"/>
      <c r="JJL2" s="660"/>
      <c r="JJM2" s="660"/>
      <c r="JJN2" s="660"/>
      <c r="JJO2" s="660"/>
      <c r="JJP2" s="660"/>
      <c r="JJQ2" s="660"/>
      <c r="JJR2" s="660"/>
      <c r="JJS2" s="660"/>
      <c r="JJT2" s="660"/>
      <c r="JJU2" s="660"/>
      <c r="JJV2" s="660"/>
      <c r="JJW2" s="660"/>
      <c r="JJX2" s="660"/>
      <c r="JJY2" s="660"/>
      <c r="JJZ2" s="660"/>
      <c r="JKA2" s="660"/>
      <c r="JKB2" s="660"/>
      <c r="JKC2" s="660"/>
      <c r="JKD2" s="660"/>
      <c r="JKE2" s="660"/>
      <c r="JKF2" s="660"/>
      <c r="JKG2" s="660"/>
      <c r="JKH2" s="660"/>
      <c r="JKI2" s="660"/>
      <c r="JKJ2" s="660"/>
      <c r="JKK2" s="660"/>
      <c r="JKL2" s="660"/>
      <c r="JKM2" s="660"/>
      <c r="JKN2" s="660"/>
      <c r="JKO2" s="660"/>
      <c r="JKP2" s="660"/>
      <c r="JKQ2" s="660"/>
      <c r="JKR2" s="660"/>
      <c r="JKS2" s="660"/>
      <c r="JKT2" s="660"/>
      <c r="JKU2" s="660"/>
      <c r="JKV2" s="660"/>
      <c r="JKW2" s="660"/>
      <c r="JKX2" s="660"/>
      <c r="JKY2" s="660"/>
      <c r="JKZ2" s="660"/>
      <c r="JLA2" s="660"/>
      <c r="JLB2" s="660"/>
      <c r="JLC2" s="660"/>
      <c r="JLD2" s="660"/>
      <c r="JLE2" s="660"/>
      <c r="JLF2" s="660"/>
      <c r="JLG2" s="660"/>
      <c r="JLH2" s="660"/>
      <c r="JLI2" s="660"/>
      <c r="JLJ2" s="660"/>
      <c r="JLK2" s="660"/>
      <c r="JLL2" s="660"/>
      <c r="JLM2" s="660"/>
      <c r="JLN2" s="660"/>
      <c r="JLO2" s="660"/>
      <c r="JLP2" s="660"/>
      <c r="JLQ2" s="660"/>
      <c r="JLR2" s="660"/>
      <c r="JLS2" s="660"/>
      <c r="JLT2" s="660"/>
      <c r="JLU2" s="660"/>
      <c r="JLV2" s="660"/>
      <c r="JLW2" s="660"/>
      <c r="JLX2" s="660"/>
      <c r="JLY2" s="660"/>
      <c r="JLZ2" s="660"/>
      <c r="JMA2" s="660"/>
      <c r="JMB2" s="660"/>
      <c r="JMC2" s="660"/>
      <c r="JMD2" s="660"/>
      <c r="JME2" s="660"/>
      <c r="JMF2" s="660"/>
      <c r="JMG2" s="660"/>
      <c r="JMH2" s="660"/>
      <c r="JMI2" s="660"/>
      <c r="JMJ2" s="660"/>
      <c r="JMK2" s="660"/>
      <c r="JML2" s="660"/>
      <c r="JMM2" s="660"/>
      <c r="JMN2" s="660"/>
      <c r="JMO2" s="660"/>
      <c r="JMP2" s="660"/>
      <c r="JMQ2" s="660"/>
      <c r="JMR2" s="660"/>
      <c r="JMS2" s="660"/>
      <c r="JMT2" s="660"/>
      <c r="JMU2" s="660"/>
      <c r="JMV2" s="660"/>
      <c r="JMW2" s="660"/>
      <c r="JMX2" s="660"/>
      <c r="JMY2" s="660"/>
      <c r="JMZ2" s="660"/>
      <c r="JNA2" s="660"/>
      <c r="JNB2" s="660"/>
      <c r="JNC2" s="660"/>
      <c r="JND2" s="660"/>
      <c r="JNE2" s="660"/>
      <c r="JNF2" s="660"/>
      <c r="JNG2" s="660"/>
      <c r="JNH2" s="660"/>
      <c r="JNI2" s="660"/>
      <c r="JNJ2" s="660"/>
      <c r="JNK2" s="660"/>
      <c r="JNL2" s="660"/>
      <c r="JNM2" s="660"/>
      <c r="JNN2" s="660"/>
      <c r="JNO2" s="660"/>
      <c r="JNP2" s="660"/>
      <c r="JNQ2" s="660"/>
      <c r="JNR2" s="660"/>
      <c r="JNS2" s="660"/>
      <c r="JNT2" s="660"/>
      <c r="JNU2" s="660"/>
      <c r="JNV2" s="660"/>
      <c r="JNW2" s="660"/>
      <c r="JNX2" s="660"/>
      <c r="JNY2" s="660"/>
      <c r="JNZ2" s="660"/>
      <c r="JOA2" s="660"/>
      <c r="JOB2" s="660"/>
      <c r="JOC2" s="660"/>
      <c r="JOD2" s="660"/>
      <c r="JOE2" s="660"/>
      <c r="JOF2" s="660"/>
      <c r="JOG2" s="660"/>
      <c r="JOH2" s="660"/>
      <c r="JOI2" s="660"/>
      <c r="JOJ2" s="660"/>
      <c r="JOK2" s="660"/>
      <c r="JOL2" s="660"/>
      <c r="JOM2" s="660"/>
      <c r="JON2" s="660"/>
      <c r="JOO2" s="660"/>
      <c r="JOP2" s="660"/>
      <c r="JOQ2" s="660"/>
      <c r="JOR2" s="660"/>
      <c r="JOS2" s="660"/>
      <c r="JOT2" s="660"/>
      <c r="JOU2" s="660"/>
      <c r="JOV2" s="660"/>
      <c r="JOW2" s="660"/>
      <c r="JOX2" s="660"/>
      <c r="JOY2" s="660"/>
      <c r="JOZ2" s="660"/>
      <c r="JPA2" s="660"/>
      <c r="JPB2" s="660"/>
      <c r="JPC2" s="660"/>
      <c r="JPD2" s="660"/>
      <c r="JPE2" s="660"/>
      <c r="JPF2" s="660"/>
      <c r="JPG2" s="660"/>
      <c r="JPH2" s="660"/>
      <c r="JPI2" s="660"/>
      <c r="JPJ2" s="660"/>
      <c r="JPK2" s="660"/>
      <c r="JPL2" s="660"/>
      <c r="JPM2" s="660"/>
      <c r="JPN2" s="660"/>
      <c r="JPO2" s="660"/>
      <c r="JPP2" s="660"/>
      <c r="JPQ2" s="660"/>
      <c r="JPR2" s="660"/>
      <c r="JPS2" s="660"/>
      <c r="JPT2" s="660"/>
      <c r="JPU2" s="660"/>
      <c r="JPV2" s="660"/>
      <c r="JPW2" s="660"/>
      <c r="JPX2" s="660"/>
      <c r="JPY2" s="660"/>
      <c r="JPZ2" s="660"/>
      <c r="JQA2" s="660"/>
      <c r="JQB2" s="660"/>
      <c r="JQC2" s="660"/>
      <c r="JQD2" s="660"/>
      <c r="JQE2" s="660"/>
      <c r="JQF2" s="660"/>
      <c r="JQG2" s="660"/>
      <c r="JQH2" s="660"/>
      <c r="JQI2" s="660"/>
      <c r="JQJ2" s="660"/>
      <c r="JQK2" s="660"/>
      <c r="JQL2" s="660"/>
      <c r="JQM2" s="660"/>
      <c r="JQN2" s="660"/>
      <c r="JQO2" s="660"/>
      <c r="JQP2" s="660"/>
      <c r="JQQ2" s="660"/>
      <c r="JQR2" s="660"/>
      <c r="JQS2" s="660"/>
      <c r="JQT2" s="660"/>
      <c r="JQU2" s="660"/>
      <c r="JQV2" s="660"/>
      <c r="JQW2" s="660"/>
      <c r="JQX2" s="660"/>
      <c r="JQY2" s="660"/>
      <c r="JQZ2" s="660"/>
      <c r="JRA2" s="660"/>
      <c r="JRB2" s="660"/>
      <c r="JRC2" s="660"/>
      <c r="JRD2" s="660"/>
      <c r="JRE2" s="660"/>
      <c r="JRF2" s="660"/>
      <c r="JRG2" s="660"/>
      <c r="JRH2" s="660"/>
      <c r="JRI2" s="660"/>
      <c r="JRJ2" s="660"/>
      <c r="JRK2" s="660"/>
      <c r="JRL2" s="660"/>
      <c r="JRM2" s="660"/>
      <c r="JRN2" s="660"/>
      <c r="JRO2" s="660"/>
      <c r="JRP2" s="660"/>
      <c r="JRQ2" s="660"/>
      <c r="JRR2" s="660"/>
      <c r="JRS2" s="660"/>
      <c r="JRT2" s="660"/>
      <c r="JRU2" s="660"/>
      <c r="JRV2" s="660"/>
      <c r="JRW2" s="660"/>
      <c r="JRX2" s="660"/>
      <c r="JRY2" s="660"/>
      <c r="JRZ2" s="660"/>
      <c r="JSA2" s="660"/>
      <c r="JSB2" s="660"/>
      <c r="JSC2" s="660"/>
      <c r="JSD2" s="660"/>
      <c r="JSE2" s="660"/>
      <c r="JSF2" s="660"/>
      <c r="JSG2" s="660"/>
      <c r="JSH2" s="660"/>
      <c r="JSI2" s="660"/>
      <c r="JSJ2" s="660"/>
      <c r="JSK2" s="660"/>
      <c r="JSL2" s="660"/>
      <c r="JSM2" s="660"/>
      <c r="JSN2" s="660"/>
      <c r="JSO2" s="660"/>
      <c r="JSP2" s="660"/>
      <c r="JSQ2" s="660"/>
      <c r="JSR2" s="660"/>
      <c r="JSS2" s="660"/>
      <c r="JST2" s="660"/>
      <c r="JSU2" s="660"/>
      <c r="JSV2" s="660"/>
      <c r="JSW2" s="660"/>
      <c r="JSX2" s="660"/>
      <c r="JSY2" s="660"/>
      <c r="JSZ2" s="660"/>
      <c r="JTA2" s="660"/>
      <c r="JTB2" s="660"/>
      <c r="JTC2" s="660"/>
      <c r="JTD2" s="660"/>
      <c r="JTE2" s="660"/>
      <c r="JTF2" s="660"/>
      <c r="JTG2" s="660"/>
      <c r="JTH2" s="660"/>
      <c r="JTI2" s="660"/>
      <c r="JTJ2" s="660"/>
      <c r="JTK2" s="660"/>
      <c r="JTL2" s="660"/>
      <c r="JTM2" s="660"/>
      <c r="JTN2" s="660"/>
      <c r="JTO2" s="660"/>
      <c r="JTP2" s="660"/>
      <c r="JTQ2" s="660"/>
      <c r="JTR2" s="660"/>
      <c r="JTS2" s="660"/>
      <c r="JTT2" s="660"/>
      <c r="JTU2" s="660"/>
      <c r="JTV2" s="660"/>
      <c r="JTW2" s="660"/>
      <c r="JTX2" s="660"/>
      <c r="JTY2" s="660"/>
      <c r="JTZ2" s="660"/>
      <c r="JUA2" s="660"/>
      <c r="JUB2" s="660"/>
      <c r="JUC2" s="660"/>
      <c r="JUD2" s="660"/>
      <c r="JUE2" s="660"/>
      <c r="JUF2" s="660"/>
      <c r="JUG2" s="660"/>
      <c r="JUH2" s="660"/>
      <c r="JUI2" s="660"/>
      <c r="JUJ2" s="660"/>
      <c r="JUK2" s="660"/>
      <c r="JUL2" s="660"/>
      <c r="JUM2" s="660"/>
      <c r="JUN2" s="660"/>
      <c r="JUO2" s="660"/>
      <c r="JUP2" s="660"/>
      <c r="JUQ2" s="660"/>
      <c r="JUR2" s="660"/>
      <c r="JUS2" s="660"/>
      <c r="JUT2" s="660"/>
      <c r="JUU2" s="660"/>
      <c r="JUV2" s="660"/>
      <c r="JUW2" s="660"/>
      <c r="JUX2" s="660"/>
      <c r="JUY2" s="660"/>
      <c r="JUZ2" s="660"/>
      <c r="JVA2" s="660"/>
      <c r="JVB2" s="660"/>
      <c r="JVC2" s="660"/>
      <c r="JVD2" s="660"/>
      <c r="JVE2" s="660"/>
      <c r="JVF2" s="660"/>
      <c r="JVG2" s="660"/>
      <c r="JVH2" s="660"/>
      <c r="JVI2" s="660"/>
      <c r="JVJ2" s="660"/>
      <c r="JVK2" s="660"/>
      <c r="JVL2" s="660"/>
      <c r="JVM2" s="660"/>
      <c r="JVN2" s="660"/>
      <c r="JVO2" s="660"/>
      <c r="JVP2" s="660"/>
      <c r="JVQ2" s="660"/>
      <c r="JVR2" s="660"/>
      <c r="JVS2" s="660"/>
      <c r="JVT2" s="660"/>
      <c r="JVU2" s="660"/>
      <c r="JVV2" s="660"/>
      <c r="JVW2" s="660"/>
      <c r="JVX2" s="660"/>
      <c r="JVY2" s="660"/>
      <c r="JVZ2" s="660"/>
      <c r="JWA2" s="660"/>
      <c r="JWB2" s="660"/>
      <c r="JWC2" s="660"/>
      <c r="JWD2" s="660"/>
      <c r="JWE2" s="660"/>
      <c r="JWF2" s="660"/>
      <c r="JWG2" s="660"/>
      <c r="JWH2" s="660"/>
      <c r="JWI2" s="660"/>
      <c r="JWJ2" s="660"/>
      <c r="JWK2" s="660"/>
      <c r="JWL2" s="660"/>
      <c r="JWM2" s="660"/>
      <c r="JWN2" s="660"/>
      <c r="JWO2" s="660"/>
      <c r="JWP2" s="660"/>
      <c r="JWQ2" s="660"/>
      <c r="JWR2" s="660"/>
      <c r="JWS2" s="660"/>
      <c r="JWT2" s="660"/>
      <c r="JWU2" s="660"/>
      <c r="JWV2" s="660"/>
      <c r="JWW2" s="660"/>
      <c r="JWX2" s="660"/>
      <c r="JWY2" s="660"/>
      <c r="JWZ2" s="660"/>
      <c r="JXA2" s="660"/>
      <c r="JXB2" s="660"/>
      <c r="JXC2" s="660"/>
      <c r="JXD2" s="660"/>
      <c r="JXE2" s="660"/>
      <c r="JXF2" s="660"/>
      <c r="JXG2" s="660"/>
      <c r="JXH2" s="660"/>
      <c r="JXI2" s="660"/>
      <c r="JXJ2" s="660"/>
      <c r="JXK2" s="660"/>
      <c r="JXL2" s="660"/>
      <c r="JXM2" s="660"/>
      <c r="JXN2" s="660"/>
      <c r="JXO2" s="660"/>
      <c r="JXP2" s="660"/>
      <c r="JXQ2" s="660"/>
      <c r="JXR2" s="660"/>
      <c r="JXS2" s="660"/>
      <c r="JXT2" s="660"/>
      <c r="JXU2" s="660"/>
      <c r="JXV2" s="660"/>
      <c r="JXW2" s="660"/>
      <c r="JXX2" s="660"/>
      <c r="JXY2" s="660"/>
      <c r="JXZ2" s="660"/>
      <c r="JYA2" s="660"/>
      <c r="JYB2" s="660"/>
      <c r="JYC2" s="660"/>
      <c r="JYD2" s="660"/>
      <c r="JYE2" s="660"/>
      <c r="JYF2" s="660"/>
      <c r="JYG2" s="660"/>
      <c r="JYH2" s="660"/>
      <c r="JYI2" s="660"/>
      <c r="JYJ2" s="660"/>
      <c r="JYK2" s="660"/>
      <c r="JYL2" s="660"/>
      <c r="JYM2" s="660"/>
      <c r="JYN2" s="660"/>
      <c r="JYO2" s="660"/>
      <c r="JYP2" s="660"/>
      <c r="JYQ2" s="660"/>
      <c r="JYR2" s="660"/>
      <c r="JYS2" s="660"/>
      <c r="JYT2" s="660"/>
      <c r="JYU2" s="660"/>
      <c r="JYV2" s="660"/>
      <c r="JYW2" s="660"/>
      <c r="JYX2" s="660"/>
      <c r="JYY2" s="660"/>
      <c r="JYZ2" s="660"/>
      <c r="JZA2" s="660"/>
      <c r="JZB2" s="660"/>
      <c r="JZC2" s="660"/>
      <c r="JZD2" s="660"/>
      <c r="JZE2" s="660"/>
      <c r="JZF2" s="660"/>
      <c r="JZG2" s="660"/>
      <c r="JZH2" s="660"/>
      <c r="JZI2" s="660"/>
      <c r="JZJ2" s="660"/>
      <c r="JZK2" s="660"/>
      <c r="JZL2" s="660"/>
      <c r="JZM2" s="660"/>
      <c r="JZN2" s="660"/>
      <c r="JZO2" s="660"/>
      <c r="JZP2" s="660"/>
      <c r="JZQ2" s="660"/>
      <c r="JZR2" s="660"/>
      <c r="JZS2" s="660"/>
      <c r="JZT2" s="660"/>
      <c r="JZU2" s="660"/>
      <c r="JZV2" s="660"/>
      <c r="JZW2" s="660"/>
      <c r="JZX2" s="660"/>
      <c r="JZY2" s="660"/>
      <c r="JZZ2" s="660"/>
      <c r="KAA2" s="660"/>
      <c r="KAB2" s="660"/>
      <c r="KAC2" s="660"/>
      <c r="KAD2" s="660"/>
      <c r="KAE2" s="660"/>
      <c r="KAF2" s="660"/>
      <c r="KAG2" s="660"/>
      <c r="KAH2" s="660"/>
      <c r="KAI2" s="660"/>
      <c r="KAJ2" s="660"/>
      <c r="KAK2" s="660"/>
      <c r="KAL2" s="660"/>
      <c r="KAM2" s="660"/>
      <c r="KAN2" s="660"/>
      <c r="KAO2" s="660"/>
      <c r="KAP2" s="660"/>
      <c r="KAQ2" s="660"/>
      <c r="KAR2" s="660"/>
      <c r="KAS2" s="660"/>
      <c r="KAT2" s="660"/>
      <c r="KAU2" s="660"/>
      <c r="KAV2" s="660"/>
      <c r="KAW2" s="660"/>
      <c r="KAX2" s="660"/>
      <c r="KAY2" s="660"/>
      <c r="KAZ2" s="660"/>
      <c r="KBA2" s="660"/>
      <c r="KBB2" s="660"/>
      <c r="KBC2" s="660"/>
      <c r="KBD2" s="660"/>
      <c r="KBE2" s="660"/>
      <c r="KBF2" s="660"/>
      <c r="KBG2" s="660"/>
      <c r="KBH2" s="660"/>
      <c r="KBI2" s="660"/>
      <c r="KBJ2" s="660"/>
      <c r="KBK2" s="660"/>
      <c r="KBL2" s="660"/>
      <c r="KBM2" s="660"/>
      <c r="KBN2" s="660"/>
      <c r="KBO2" s="660"/>
      <c r="KBP2" s="660"/>
      <c r="KBQ2" s="660"/>
      <c r="KBR2" s="660"/>
      <c r="KBS2" s="660"/>
      <c r="KBT2" s="660"/>
      <c r="KBU2" s="660"/>
      <c r="KBV2" s="660"/>
      <c r="KBW2" s="660"/>
      <c r="KBX2" s="660"/>
      <c r="KBY2" s="660"/>
      <c r="KBZ2" s="660"/>
      <c r="KCA2" s="660"/>
      <c r="KCB2" s="660"/>
      <c r="KCC2" s="660"/>
      <c r="KCD2" s="660"/>
      <c r="KCE2" s="660"/>
      <c r="KCF2" s="660"/>
      <c r="KCG2" s="660"/>
      <c r="KCH2" s="660"/>
      <c r="KCI2" s="660"/>
      <c r="KCJ2" s="660"/>
      <c r="KCK2" s="660"/>
      <c r="KCL2" s="660"/>
      <c r="KCM2" s="660"/>
      <c r="KCN2" s="660"/>
      <c r="KCO2" s="660"/>
      <c r="KCP2" s="660"/>
      <c r="KCQ2" s="660"/>
      <c r="KCR2" s="660"/>
      <c r="KCS2" s="660"/>
      <c r="KCT2" s="660"/>
      <c r="KCU2" s="660"/>
      <c r="KCV2" s="660"/>
      <c r="KCW2" s="660"/>
      <c r="KCX2" s="660"/>
      <c r="KCY2" s="660"/>
      <c r="KCZ2" s="660"/>
      <c r="KDA2" s="660"/>
      <c r="KDB2" s="660"/>
      <c r="KDC2" s="660"/>
      <c r="KDD2" s="660"/>
      <c r="KDE2" s="660"/>
      <c r="KDF2" s="660"/>
      <c r="KDG2" s="660"/>
      <c r="KDH2" s="660"/>
      <c r="KDI2" s="660"/>
      <c r="KDJ2" s="660"/>
      <c r="KDK2" s="660"/>
      <c r="KDL2" s="660"/>
      <c r="KDM2" s="660"/>
      <c r="KDN2" s="660"/>
      <c r="KDO2" s="660"/>
      <c r="KDP2" s="660"/>
      <c r="KDQ2" s="660"/>
      <c r="KDR2" s="660"/>
      <c r="KDS2" s="660"/>
      <c r="KDT2" s="660"/>
      <c r="KDU2" s="660"/>
      <c r="KDV2" s="660"/>
      <c r="KDW2" s="660"/>
      <c r="KDX2" s="660"/>
      <c r="KDY2" s="660"/>
      <c r="KDZ2" s="660"/>
      <c r="KEA2" s="660"/>
      <c r="KEB2" s="660"/>
      <c r="KEC2" s="660"/>
      <c r="KED2" s="660"/>
      <c r="KEE2" s="660"/>
      <c r="KEF2" s="660"/>
      <c r="KEG2" s="660"/>
      <c r="KEH2" s="660"/>
      <c r="KEI2" s="660"/>
      <c r="KEJ2" s="660"/>
      <c r="KEK2" s="660"/>
      <c r="KEL2" s="660"/>
      <c r="KEM2" s="660"/>
      <c r="KEN2" s="660"/>
      <c r="KEO2" s="660"/>
      <c r="KEP2" s="660"/>
      <c r="KEQ2" s="660"/>
      <c r="KER2" s="660"/>
      <c r="KES2" s="660"/>
      <c r="KET2" s="660"/>
      <c r="KEU2" s="660"/>
      <c r="KEV2" s="660"/>
      <c r="KEW2" s="660"/>
      <c r="KEX2" s="660"/>
      <c r="KEY2" s="660"/>
      <c r="KEZ2" s="660"/>
      <c r="KFA2" s="660"/>
      <c r="KFB2" s="660"/>
      <c r="KFC2" s="660"/>
      <c r="KFD2" s="660"/>
      <c r="KFE2" s="660"/>
      <c r="KFF2" s="660"/>
      <c r="KFG2" s="660"/>
      <c r="KFH2" s="660"/>
      <c r="KFI2" s="660"/>
      <c r="KFJ2" s="660"/>
      <c r="KFK2" s="660"/>
      <c r="KFL2" s="660"/>
      <c r="KFM2" s="660"/>
      <c r="KFN2" s="660"/>
      <c r="KFO2" s="660"/>
      <c r="KFP2" s="660"/>
      <c r="KFQ2" s="660"/>
      <c r="KFR2" s="660"/>
      <c r="KFS2" s="660"/>
      <c r="KFT2" s="660"/>
      <c r="KFU2" s="660"/>
      <c r="KFV2" s="660"/>
      <c r="KFW2" s="660"/>
      <c r="KFX2" s="660"/>
      <c r="KFY2" s="660"/>
      <c r="KFZ2" s="660"/>
      <c r="KGA2" s="660"/>
      <c r="KGB2" s="660"/>
      <c r="KGC2" s="660"/>
      <c r="KGD2" s="660"/>
      <c r="KGE2" s="660"/>
      <c r="KGF2" s="660"/>
      <c r="KGG2" s="660"/>
      <c r="KGH2" s="660"/>
      <c r="KGI2" s="660"/>
      <c r="KGJ2" s="660"/>
      <c r="KGK2" s="660"/>
      <c r="KGL2" s="660"/>
      <c r="KGM2" s="660"/>
      <c r="KGN2" s="660"/>
      <c r="KGO2" s="660"/>
      <c r="KGP2" s="660"/>
      <c r="KGQ2" s="660"/>
      <c r="KGR2" s="660"/>
      <c r="KGS2" s="660"/>
      <c r="KGT2" s="660"/>
      <c r="KGU2" s="660"/>
      <c r="KGV2" s="660"/>
      <c r="KGW2" s="660"/>
      <c r="KGX2" s="660"/>
      <c r="KGY2" s="660"/>
      <c r="KGZ2" s="660"/>
      <c r="KHA2" s="660"/>
      <c r="KHB2" s="660"/>
      <c r="KHC2" s="660"/>
      <c r="KHD2" s="660"/>
      <c r="KHE2" s="660"/>
      <c r="KHF2" s="660"/>
      <c r="KHG2" s="660"/>
      <c r="KHH2" s="660"/>
      <c r="KHI2" s="660"/>
      <c r="KHJ2" s="660"/>
      <c r="KHK2" s="660"/>
      <c r="KHL2" s="660"/>
      <c r="KHM2" s="660"/>
      <c r="KHN2" s="660"/>
      <c r="KHO2" s="660"/>
      <c r="KHP2" s="660"/>
      <c r="KHQ2" s="660"/>
      <c r="KHR2" s="660"/>
      <c r="KHS2" s="660"/>
      <c r="KHT2" s="660"/>
      <c r="KHU2" s="660"/>
      <c r="KHV2" s="660"/>
      <c r="KHW2" s="660"/>
      <c r="KHX2" s="660"/>
      <c r="KHY2" s="660"/>
      <c r="KHZ2" s="660"/>
      <c r="KIA2" s="660"/>
      <c r="KIB2" s="660"/>
      <c r="KIC2" s="660"/>
      <c r="KID2" s="660"/>
      <c r="KIE2" s="660"/>
      <c r="KIF2" s="660"/>
      <c r="KIG2" s="660"/>
      <c r="KIH2" s="660"/>
      <c r="KII2" s="660"/>
      <c r="KIJ2" s="660"/>
      <c r="KIK2" s="660"/>
      <c r="KIL2" s="660"/>
      <c r="KIM2" s="660"/>
      <c r="KIN2" s="660"/>
      <c r="KIO2" s="660"/>
      <c r="KIP2" s="660"/>
      <c r="KIQ2" s="660"/>
      <c r="KIR2" s="660"/>
      <c r="KIS2" s="660"/>
      <c r="KIT2" s="660"/>
      <c r="KIU2" s="660"/>
      <c r="KIV2" s="660"/>
      <c r="KIW2" s="660"/>
      <c r="KIX2" s="660"/>
      <c r="KIY2" s="660"/>
      <c r="KIZ2" s="660"/>
      <c r="KJA2" s="660"/>
      <c r="KJB2" s="660"/>
      <c r="KJC2" s="660"/>
      <c r="KJD2" s="660"/>
      <c r="KJE2" s="660"/>
      <c r="KJF2" s="660"/>
      <c r="KJG2" s="660"/>
      <c r="KJH2" s="660"/>
      <c r="KJI2" s="660"/>
      <c r="KJJ2" s="660"/>
      <c r="KJK2" s="660"/>
      <c r="KJL2" s="660"/>
      <c r="KJM2" s="660"/>
      <c r="KJN2" s="660"/>
      <c r="KJO2" s="660"/>
      <c r="KJP2" s="660"/>
      <c r="KJQ2" s="660"/>
      <c r="KJR2" s="660"/>
      <c r="KJS2" s="660"/>
      <c r="KJT2" s="660"/>
      <c r="KJU2" s="660"/>
      <c r="KJV2" s="660"/>
      <c r="KJW2" s="660"/>
      <c r="KJX2" s="660"/>
      <c r="KJY2" s="660"/>
      <c r="KJZ2" s="660"/>
      <c r="KKA2" s="660"/>
      <c r="KKB2" s="660"/>
      <c r="KKC2" s="660"/>
      <c r="KKD2" s="660"/>
      <c r="KKE2" s="660"/>
      <c r="KKF2" s="660"/>
      <c r="KKG2" s="660"/>
      <c r="KKH2" s="660"/>
      <c r="KKI2" s="660"/>
      <c r="KKJ2" s="660"/>
      <c r="KKK2" s="660"/>
      <c r="KKL2" s="660"/>
      <c r="KKM2" s="660"/>
      <c r="KKN2" s="660"/>
      <c r="KKO2" s="660"/>
      <c r="KKP2" s="660"/>
      <c r="KKQ2" s="660"/>
      <c r="KKR2" s="660"/>
      <c r="KKS2" s="660"/>
      <c r="KKT2" s="660"/>
      <c r="KKU2" s="660"/>
      <c r="KKV2" s="660"/>
      <c r="KKW2" s="660"/>
      <c r="KKX2" s="660"/>
      <c r="KKY2" s="660"/>
      <c r="KKZ2" s="660"/>
      <c r="KLA2" s="660"/>
      <c r="KLB2" s="660"/>
      <c r="KLC2" s="660"/>
      <c r="KLD2" s="660"/>
      <c r="KLE2" s="660"/>
      <c r="KLF2" s="660"/>
      <c r="KLG2" s="660"/>
      <c r="KLH2" s="660"/>
      <c r="KLI2" s="660"/>
      <c r="KLJ2" s="660"/>
      <c r="KLK2" s="660"/>
      <c r="KLL2" s="660"/>
      <c r="KLM2" s="660"/>
      <c r="KLN2" s="660"/>
      <c r="KLO2" s="660"/>
      <c r="KLP2" s="660"/>
      <c r="KLQ2" s="660"/>
      <c r="KLR2" s="660"/>
      <c r="KLS2" s="660"/>
      <c r="KLT2" s="660"/>
      <c r="KLU2" s="660"/>
      <c r="KLV2" s="660"/>
      <c r="KLW2" s="660"/>
      <c r="KLX2" s="660"/>
      <c r="KLY2" s="660"/>
      <c r="KLZ2" s="660"/>
      <c r="KMA2" s="660"/>
      <c r="KMB2" s="660"/>
      <c r="KMC2" s="660"/>
      <c r="KMD2" s="660"/>
      <c r="KME2" s="660"/>
      <c r="KMF2" s="660"/>
      <c r="KMG2" s="660"/>
      <c r="KMH2" s="660"/>
      <c r="KMI2" s="660"/>
      <c r="KMJ2" s="660"/>
      <c r="KMK2" s="660"/>
      <c r="KML2" s="660"/>
      <c r="KMM2" s="660"/>
      <c r="KMN2" s="660"/>
      <c r="KMO2" s="660"/>
      <c r="KMP2" s="660"/>
      <c r="KMQ2" s="660"/>
      <c r="KMR2" s="660"/>
      <c r="KMS2" s="660"/>
      <c r="KMT2" s="660"/>
      <c r="KMU2" s="660"/>
      <c r="KMV2" s="660"/>
      <c r="KMW2" s="660"/>
      <c r="KMX2" s="660"/>
      <c r="KMY2" s="660"/>
      <c r="KMZ2" s="660"/>
      <c r="KNA2" s="660"/>
      <c r="KNB2" s="660"/>
      <c r="KNC2" s="660"/>
      <c r="KND2" s="660"/>
      <c r="KNE2" s="660"/>
      <c r="KNF2" s="660"/>
      <c r="KNG2" s="660"/>
      <c r="KNH2" s="660"/>
      <c r="KNI2" s="660"/>
      <c r="KNJ2" s="660"/>
      <c r="KNK2" s="660"/>
      <c r="KNL2" s="660"/>
      <c r="KNM2" s="660"/>
      <c r="KNN2" s="660"/>
      <c r="KNO2" s="660"/>
      <c r="KNP2" s="660"/>
      <c r="KNQ2" s="660"/>
      <c r="KNR2" s="660"/>
      <c r="KNS2" s="660"/>
      <c r="KNT2" s="660"/>
      <c r="KNU2" s="660"/>
      <c r="KNV2" s="660"/>
      <c r="KNW2" s="660"/>
      <c r="KNX2" s="660"/>
      <c r="KNY2" s="660"/>
      <c r="KNZ2" s="660"/>
      <c r="KOA2" s="660"/>
      <c r="KOB2" s="660"/>
      <c r="KOC2" s="660"/>
      <c r="KOD2" s="660"/>
      <c r="KOE2" s="660"/>
      <c r="KOF2" s="660"/>
      <c r="KOG2" s="660"/>
      <c r="KOH2" s="660"/>
      <c r="KOI2" s="660"/>
      <c r="KOJ2" s="660"/>
      <c r="KOK2" s="660"/>
      <c r="KOL2" s="660"/>
      <c r="KOM2" s="660"/>
      <c r="KON2" s="660"/>
      <c r="KOO2" s="660"/>
      <c r="KOP2" s="660"/>
      <c r="KOQ2" s="660"/>
      <c r="KOR2" s="660"/>
      <c r="KOS2" s="660"/>
      <c r="KOT2" s="660"/>
      <c r="KOU2" s="660"/>
      <c r="KOV2" s="660"/>
      <c r="KOW2" s="660"/>
      <c r="KOX2" s="660"/>
      <c r="KOY2" s="660"/>
      <c r="KOZ2" s="660"/>
      <c r="KPA2" s="660"/>
      <c r="KPB2" s="660"/>
      <c r="KPC2" s="660"/>
      <c r="KPD2" s="660"/>
      <c r="KPE2" s="660"/>
      <c r="KPF2" s="660"/>
      <c r="KPG2" s="660"/>
      <c r="KPH2" s="660"/>
      <c r="KPI2" s="660"/>
      <c r="KPJ2" s="660"/>
      <c r="KPK2" s="660"/>
      <c r="KPL2" s="660"/>
      <c r="KPM2" s="660"/>
      <c r="KPN2" s="660"/>
      <c r="KPO2" s="660"/>
      <c r="KPP2" s="660"/>
      <c r="KPQ2" s="660"/>
      <c r="KPR2" s="660"/>
      <c r="KPS2" s="660"/>
      <c r="KPT2" s="660"/>
      <c r="KPU2" s="660"/>
      <c r="KPV2" s="660"/>
      <c r="KPW2" s="660"/>
      <c r="KPX2" s="660"/>
      <c r="KPY2" s="660"/>
      <c r="KPZ2" s="660"/>
      <c r="KQA2" s="660"/>
      <c r="KQB2" s="660"/>
      <c r="KQC2" s="660"/>
      <c r="KQD2" s="660"/>
      <c r="KQE2" s="660"/>
      <c r="KQF2" s="660"/>
      <c r="KQG2" s="660"/>
      <c r="KQH2" s="660"/>
      <c r="KQI2" s="660"/>
      <c r="KQJ2" s="660"/>
      <c r="KQK2" s="660"/>
      <c r="KQL2" s="660"/>
      <c r="KQM2" s="660"/>
      <c r="KQN2" s="660"/>
      <c r="KQO2" s="660"/>
      <c r="KQP2" s="660"/>
      <c r="KQQ2" s="660"/>
      <c r="KQR2" s="660"/>
      <c r="KQS2" s="660"/>
      <c r="KQT2" s="660"/>
      <c r="KQU2" s="660"/>
      <c r="KQV2" s="660"/>
      <c r="KQW2" s="660"/>
      <c r="KQX2" s="660"/>
      <c r="KQY2" s="660"/>
      <c r="KQZ2" s="660"/>
      <c r="KRA2" s="660"/>
      <c r="KRB2" s="660"/>
      <c r="KRC2" s="660"/>
      <c r="KRD2" s="660"/>
      <c r="KRE2" s="660"/>
      <c r="KRF2" s="660"/>
      <c r="KRG2" s="660"/>
      <c r="KRH2" s="660"/>
      <c r="KRI2" s="660"/>
      <c r="KRJ2" s="660"/>
      <c r="KRK2" s="660"/>
      <c r="KRL2" s="660"/>
      <c r="KRM2" s="660"/>
      <c r="KRN2" s="660"/>
      <c r="KRO2" s="660"/>
      <c r="KRP2" s="660"/>
      <c r="KRQ2" s="660"/>
      <c r="KRR2" s="660"/>
      <c r="KRS2" s="660"/>
      <c r="KRT2" s="660"/>
      <c r="KRU2" s="660"/>
      <c r="KRV2" s="660"/>
      <c r="KRW2" s="660"/>
      <c r="KRX2" s="660"/>
      <c r="KRY2" s="660"/>
      <c r="KRZ2" s="660"/>
      <c r="KSA2" s="660"/>
      <c r="KSB2" s="660"/>
      <c r="KSC2" s="660"/>
      <c r="KSD2" s="660"/>
      <c r="KSE2" s="660"/>
      <c r="KSF2" s="660"/>
      <c r="KSG2" s="660"/>
      <c r="KSH2" s="660"/>
      <c r="KSI2" s="660"/>
      <c r="KSJ2" s="660"/>
      <c r="KSK2" s="660"/>
      <c r="KSL2" s="660"/>
      <c r="KSM2" s="660"/>
      <c r="KSN2" s="660"/>
      <c r="KSO2" s="660"/>
      <c r="KSP2" s="660"/>
      <c r="KSQ2" s="660"/>
      <c r="KSR2" s="660"/>
      <c r="KSS2" s="660"/>
      <c r="KST2" s="660"/>
      <c r="KSU2" s="660"/>
      <c r="KSV2" s="660"/>
      <c r="KSW2" s="660"/>
      <c r="KSX2" s="660"/>
      <c r="KSY2" s="660"/>
      <c r="KSZ2" s="660"/>
      <c r="KTA2" s="660"/>
      <c r="KTB2" s="660"/>
      <c r="KTC2" s="660"/>
      <c r="KTD2" s="660"/>
      <c r="KTE2" s="660"/>
      <c r="KTF2" s="660"/>
      <c r="KTG2" s="660"/>
      <c r="KTH2" s="660"/>
      <c r="KTI2" s="660"/>
      <c r="KTJ2" s="660"/>
      <c r="KTK2" s="660"/>
      <c r="KTL2" s="660"/>
      <c r="KTM2" s="660"/>
      <c r="KTN2" s="660"/>
      <c r="KTO2" s="660"/>
      <c r="KTP2" s="660"/>
      <c r="KTQ2" s="660"/>
      <c r="KTR2" s="660"/>
      <c r="KTS2" s="660"/>
      <c r="KTT2" s="660"/>
      <c r="KTU2" s="660"/>
      <c r="KTV2" s="660"/>
      <c r="KTW2" s="660"/>
      <c r="KTX2" s="660"/>
      <c r="KTY2" s="660"/>
      <c r="KTZ2" s="660"/>
      <c r="KUA2" s="660"/>
      <c r="KUB2" s="660"/>
      <c r="KUC2" s="660"/>
      <c r="KUD2" s="660"/>
      <c r="KUE2" s="660"/>
      <c r="KUF2" s="660"/>
      <c r="KUG2" s="660"/>
      <c r="KUH2" s="660"/>
      <c r="KUI2" s="660"/>
      <c r="KUJ2" s="660"/>
      <c r="KUK2" s="660"/>
      <c r="KUL2" s="660"/>
      <c r="KUM2" s="660"/>
      <c r="KUN2" s="660"/>
      <c r="KUO2" s="660"/>
      <c r="KUP2" s="660"/>
      <c r="KUQ2" s="660"/>
      <c r="KUR2" s="660"/>
      <c r="KUS2" s="660"/>
      <c r="KUT2" s="660"/>
      <c r="KUU2" s="660"/>
      <c r="KUV2" s="660"/>
      <c r="KUW2" s="660"/>
      <c r="KUX2" s="660"/>
      <c r="KUY2" s="660"/>
      <c r="KUZ2" s="660"/>
      <c r="KVA2" s="660"/>
      <c r="KVB2" s="660"/>
      <c r="KVC2" s="660"/>
      <c r="KVD2" s="660"/>
      <c r="KVE2" s="660"/>
      <c r="KVF2" s="660"/>
      <c r="KVG2" s="660"/>
      <c r="KVH2" s="660"/>
      <c r="KVI2" s="660"/>
      <c r="KVJ2" s="660"/>
      <c r="KVK2" s="660"/>
      <c r="KVL2" s="660"/>
      <c r="KVM2" s="660"/>
      <c r="KVN2" s="660"/>
      <c r="KVO2" s="660"/>
      <c r="KVP2" s="660"/>
      <c r="KVQ2" s="660"/>
      <c r="KVR2" s="660"/>
      <c r="KVS2" s="660"/>
      <c r="KVT2" s="660"/>
      <c r="KVU2" s="660"/>
      <c r="KVV2" s="660"/>
      <c r="KVW2" s="660"/>
      <c r="KVX2" s="660"/>
      <c r="KVY2" s="660"/>
      <c r="KVZ2" s="660"/>
      <c r="KWA2" s="660"/>
      <c r="KWB2" s="660"/>
      <c r="KWC2" s="660"/>
      <c r="KWD2" s="660"/>
      <c r="KWE2" s="660"/>
      <c r="KWF2" s="660"/>
      <c r="KWG2" s="660"/>
      <c r="KWH2" s="660"/>
      <c r="KWI2" s="660"/>
      <c r="KWJ2" s="660"/>
      <c r="KWK2" s="660"/>
      <c r="KWL2" s="660"/>
      <c r="KWM2" s="660"/>
      <c r="KWN2" s="660"/>
      <c r="KWO2" s="660"/>
      <c r="KWP2" s="660"/>
      <c r="KWQ2" s="660"/>
      <c r="KWR2" s="660"/>
      <c r="KWS2" s="660"/>
      <c r="KWT2" s="660"/>
      <c r="KWU2" s="660"/>
      <c r="KWV2" s="660"/>
      <c r="KWW2" s="660"/>
      <c r="KWX2" s="660"/>
      <c r="KWY2" s="660"/>
      <c r="KWZ2" s="660"/>
      <c r="KXA2" s="660"/>
      <c r="KXB2" s="660"/>
      <c r="KXC2" s="660"/>
      <c r="KXD2" s="660"/>
      <c r="KXE2" s="660"/>
      <c r="KXF2" s="660"/>
      <c r="KXG2" s="660"/>
      <c r="KXH2" s="660"/>
      <c r="KXI2" s="660"/>
      <c r="KXJ2" s="660"/>
      <c r="KXK2" s="660"/>
      <c r="KXL2" s="660"/>
      <c r="KXM2" s="660"/>
      <c r="KXN2" s="660"/>
      <c r="KXO2" s="660"/>
      <c r="KXP2" s="660"/>
      <c r="KXQ2" s="660"/>
      <c r="KXR2" s="660"/>
      <c r="KXS2" s="660"/>
      <c r="KXT2" s="660"/>
      <c r="KXU2" s="660"/>
      <c r="KXV2" s="660"/>
      <c r="KXW2" s="660"/>
      <c r="KXX2" s="660"/>
      <c r="KXY2" s="660"/>
      <c r="KXZ2" s="660"/>
      <c r="KYA2" s="660"/>
      <c r="KYB2" s="660"/>
      <c r="KYC2" s="660"/>
      <c r="KYD2" s="660"/>
      <c r="KYE2" s="660"/>
      <c r="KYF2" s="660"/>
      <c r="KYG2" s="660"/>
      <c r="KYH2" s="660"/>
      <c r="KYI2" s="660"/>
      <c r="KYJ2" s="660"/>
      <c r="KYK2" s="660"/>
      <c r="KYL2" s="660"/>
      <c r="KYM2" s="660"/>
      <c r="KYN2" s="660"/>
      <c r="KYO2" s="660"/>
      <c r="KYP2" s="660"/>
      <c r="KYQ2" s="660"/>
      <c r="KYR2" s="660"/>
      <c r="KYS2" s="660"/>
      <c r="KYT2" s="660"/>
      <c r="KYU2" s="660"/>
      <c r="KYV2" s="660"/>
      <c r="KYW2" s="660"/>
      <c r="KYX2" s="660"/>
      <c r="KYY2" s="660"/>
      <c r="KYZ2" s="660"/>
      <c r="KZA2" s="660"/>
      <c r="KZB2" s="660"/>
      <c r="KZC2" s="660"/>
      <c r="KZD2" s="660"/>
      <c r="KZE2" s="660"/>
      <c r="KZF2" s="660"/>
      <c r="KZG2" s="660"/>
      <c r="KZH2" s="660"/>
      <c r="KZI2" s="660"/>
      <c r="KZJ2" s="660"/>
      <c r="KZK2" s="660"/>
      <c r="KZL2" s="660"/>
      <c r="KZM2" s="660"/>
      <c r="KZN2" s="660"/>
      <c r="KZO2" s="660"/>
      <c r="KZP2" s="660"/>
      <c r="KZQ2" s="660"/>
      <c r="KZR2" s="660"/>
      <c r="KZS2" s="660"/>
      <c r="KZT2" s="660"/>
      <c r="KZU2" s="660"/>
      <c r="KZV2" s="660"/>
      <c r="KZW2" s="660"/>
      <c r="KZX2" s="660"/>
      <c r="KZY2" s="660"/>
      <c r="KZZ2" s="660"/>
      <c r="LAA2" s="660"/>
      <c r="LAB2" s="660"/>
      <c r="LAC2" s="660"/>
      <c r="LAD2" s="660"/>
      <c r="LAE2" s="660"/>
      <c r="LAF2" s="660"/>
      <c r="LAG2" s="660"/>
      <c r="LAH2" s="660"/>
      <c r="LAI2" s="660"/>
      <c r="LAJ2" s="660"/>
      <c r="LAK2" s="660"/>
      <c r="LAL2" s="660"/>
      <c r="LAM2" s="660"/>
      <c r="LAN2" s="660"/>
      <c r="LAO2" s="660"/>
      <c r="LAP2" s="660"/>
      <c r="LAQ2" s="660"/>
      <c r="LAR2" s="660"/>
      <c r="LAS2" s="660"/>
      <c r="LAT2" s="660"/>
      <c r="LAU2" s="660"/>
      <c r="LAV2" s="660"/>
      <c r="LAW2" s="660"/>
      <c r="LAX2" s="660"/>
      <c r="LAY2" s="660"/>
      <c r="LAZ2" s="660"/>
      <c r="LBA2" s="660"/>
      <c r="LBB2" s="660"/>
      <c r="LBC2" s="660"/>
      <c r="LBD2" s="660"/>
      <c r="LBE2" s="660"/>
      <c r="LBF2" s="660"/>
      <c r="LBG2" s="660"/>
      <c r="LBH2" s="660"/>
      <c r="LBI2" s="660"/>
      <c r="LBJ2" s="660"/>
      <c r="LBK2" s="660"/>
      <c r="LBL2" s="660"/>
      <c r="LBM2" s="660"/>
      <c r="LBN2" s="660"/>
      <c r="LBO2" s="660"/>
      <c r="LBP2" s="660"/>
      <c r="LBQ2" s="660"/>
      <c r="LBR2" s="660"/>
      <c r="LBS2" s="660"/>
      <c r="LBT2" s="660"/>
      <c r="LBU2" s="660"/>
      <c r="LBV2" s="660"/>
      <c r="LBW2" s="660"/>
      <c r="LBX2" s="660"/>
      <c r="LBY2" s="660"/>
      <c r="LBZ2" s="660"/>
      <c r="LCA2" s="660"/>
      <c r="LCB2" s="660"/>
      <c r="LCC2" s="660"/>
      <c r="LCD2" s="660"/>
      <c r="LCE2" s="660"/>
      <c r="LCF2" s="660"/>
      <c r="LCG2" s="660"/>
      <c r="LCH2" s="660"/>
      <c r="LCI2" s="660"/>
      <c r="LCJ2" s="660"/>
      <c r="LCK2" s="660"/>
      <c r="LCL2" s="660"/>
      <c r="LCM2" s="660"/>
      <c r="LCN2" s="660"/>
      <c r="LCO2" s="660"/>
      <c r="LCP2" s="660"/>
      <c r="LCQ2" s="660"/>
      <c r="LCR2" s="660"/>
      <c r="LCS2" s="660"/>
      <c r="LCT2" s="660"/>
      <c r="LCU2" s="660"/>
      <c r="LCV2" s="660"/>
      <c r="LCW2" s="660"/>
      <c r="LCX2" s="660"/>
      <c r="LCY2" s="660"/>
      <c r="LCZ2" s="660"/>
      <c r="LDA2" s="660"/>
      <c r="LDB2" s="660"/>
      <c r="LDC2" s="660"/>
      <c r="LDD2" s="660"/>
      <c r="LDE2" s="660"/>
      <c r="LDF2" s="660"/>
      <c r="LDG2" s="660"/>
      <c r="LDH2" s="660"/>
      <c r="LDI2" s="660"/>
      <c r="LDJ2" s="660"/>
      <c r="LDK2" s="660"/>
      <c r="LDL2" s="660"/>
      <c r="LDM2" s="660"/>
      <c r="LDN2" s="660"/>
      <c r="LDO2" s="660"/>
      <c r="LDP2" s="660"/>
      <c r="LDQ2" s="660"/>
      <c r="LDR2" s="660"/>
      <c r="LDS2" s="660"/>
      <c r="LDT2" s="660"/>
      <c r="LDU2" s="660"/>
      <c r="LDV2" s="660"/>
      <c r="LDW2" s="660"/>
      <c r="LDX2" s="660"/>
      <c r="LDY2" s="660"/>
      <c r="LDZ2" s="660"/>
      <c r="LEA2" s="660"/>
      <c r="LEB2" s="660"/>
      <c r="LEC2" s="660"/>
      <c r="LED2" s="660"/>
      <c r="LEE2" s="660"/>
      <c r="LEF2" s="660"/>
      <c r="LEG2" s="660"/>
      <c r="LEH2" s="660"/>
      <c r="LEI2" s="660"/>
      <c r="LEJ2" s="660"/>
      <c r="LEK2" s="660"/>
      <c r="LEL2" s="660"/>
      <c r="LEM2" s="660"/>
      <c r="LEN2" s="660"/>
      <c r="LEO2" s="660"/>
      <c r="LEP2" s="660"/>
      <c r="LEQ2" s="660"/>
      <c r="LER2" s="660"/>
      <c r="LES2" s="660"/>
      <c r="LET2" s="660"/>
      <c r="LEU2" s="660"/>
      <c r="LEV2" s="660"/>
      <c r="LEW2" s="660"/>
      <c r="LEX2" s="660"/>
      <c r="LEY2" s="660"/>
      <c r="LEZ2" s="660"/>
      <c r="LFA2" s="660"/>
      <c r="LFB2" s="660"/>
      <c r="LFC2" s="660"/>
      <c r="LFD2" s="660"/>
      <c r="LFE2" s="660"/>
      <c r="LFF2" s="660"/>
      <c r="LFG2" s="660"/>
      <c r="LFH2" s="660"/>
      <c r="LFI2" s="660"/>
      <c r="LFJ2" s="660"/>
      <c r="LFK2" s="660"/>
      <c r="LFL2" s="660"/>
      <c r="LFM2" s="660"/>
      <c r="LFN2" s="660"/>
      <c r="LFO2" s="660"/>
      <c r="LFP2" s="660"/>
      <c r="LFQ2" s="660"/>
      <c r="LFR2" s="660"/>
      <c r="LFS2" s="660"/>
      <c r="LFT2" s="660"/>
      <c r="LFU2" s="660"/>
      <c r="LFV2" s="660"/>
      <c r="LFW2" s="660"/>
      <c r="LFX2" s="660"/>
      <c r="LFY2" s="660"/>
      <c r="LFZ2" s="660"/>
      <c r="LGA2" s="660"/>
      <c r="LGB2" s="660"/>
      <c r="LGC2" s="660"/>
      <c r="LGD2" s="660"/>
      <c r="LGE2" s="660"/>
      <c r="LGF2" s="660"/>
      <c r="LGG2" s="660"/>
      <c r="LGH2" s="660"/>
      <c r="LGI2" s="660"/>
      <c r="LGJ2" s="660"/>
      <c r="LGK2" s="660"/>
      <c r="LGL2" s="660"/>
      <c r="LGM2" s="660"/>
      <c r="LGN2" s="660"/>
      <c r="LGO2" s="660"/>
      <c r="LGP2" s="660"/>
      <c r="LGQ2" s="660"/>
      <c r="LGR2" s="660"/>
      <c r="LGS2" s="660"/>
      <c r="LGT2" s="660"/>
      <c r="LGU2" s="660"/>
      <c r="LGV2" s="660"/>
      <c r="LGW2" s="660"/>
      <c r="LGX2" s="660"/>
      <c r="LGY2" s="660"/>
      <c r="LGZ2" s="660"/>
      <c r="LHA2" s="660"/>
      <c r="LHB2" s="660"/>
      <c r="LHC2" s="660"/>
      <c r="LHD2" s="660"/>
      <c r="LHE2" s="660"/>
      <c r="LHF2" s="660"/>
      <c r="LHG2" s="660"/>
      <c r="LHH2" s="660"/>
      <c r="LHI2" s="660"/>
      <c r="LHJ2" s="660"/>
      <c r="LHK2" s="660"/>
      <c r="LHL2" s="660"/>
      <c r="LHM2" s="660"/>
      <c r="LHN2" s="660"/>
      <c r="LHO2" s="660"/>
      <c r="LHP2" s="660"/>
      <c r="LHQ2" s="660"/>
      <c r="LHR2" s="660"/>
      <c r="LHS2" s="660"/>
      <c r="LHT2" s="660"/>
      <c r="LHU2" s="660"/>
      <c r="LHV2" s="660"/>
      <c r="LHW2" s="660"/>
      <c r="LHX2" s="660"/>
      <c r="LHY2" s="660"/>
      <c r="LHZ2" s="660"/>
      <c r="LIA2" s="660"/>
      <c r="LIB2" s="660"/>
      <c r="LIC2" s="660"/>
      <c r="LID2" s="660"/>
      <c r="LIE2" s="660"/>
      <c r="LIF2" s="660"/>
      <c r="LIG2" s="660"/>
      <c r="LIH2" s="660"/>
      <c r="LII2" s="660"/>
      <c r="LIJ2" s="660"/>
      <c r="LIK2" s="660"/>
      <c r="LIL2" s="660"/>
      <c r="LIM2" s="660"/>
      <c r="LIN2" s="660"/>
      <c r="LIO2" s="660"/>
      <c r="LIP2" s="660"/>
      <c r="LIQ2" s="660"/>
      <c r="LIR2" s="660"/>
      <c r="LIS2" s="660"/>
      <c r="LIT2" s="660"/>
      <c r="LIU2" s="660"/>
      <c r="LIV2" s="660"/>
      <c r="LIW2" s="660"/>
      <c r="LIX2" s="660"/>
      <c r="LIY2" s="660"/>
      <c r="LIZ2" s="660"/>
      <c r="LJA2" s="660"/>
      <c r="LJB2" s="660"/>
      <c r="LJC2" s="660"/>
      <c r="LJD2" s="660"/>
      <c r="LJE2" s="660"/>
      <c r="LJF2" s="660"/>
      <c r="LJG2" s="660"/>
      <c r="LJH2" s="660"/>
      <c r="LJI2" s="660"/>
      <c r="LJJ2" s="660"/>
      <c r="LJK2" s="660"/>
      <c r="LJL2" s="660"/>
      <c r="LJM2" s="660"/>
      <c r="LJN2" s="660"/>
      <c r="LJO2" s="660"/>
      <c r="LJP2" s="660"/>
      <c r="LJQ2" s="660"/>
      <c r="LJR2" s="660"/>
      <c r="LJS2" s="660"/>
      <c r="LJT2" s="660"/>
      <c r="LJU2" s="660"/>
      <c r="LJV2" s="660"/>
      <c r="LJW2" s="660"/>
      <c r="LJX2" s="660"/>
      <c r="LJY2" s="660"/>
      <c r="LJZ2" s="660"/>
      <c r="LKA2" s="660"/>
      <c r="LKB2" s="660"/>
      <c r="LKC2" s="660"/>
      <c r="LKD2" s="660"/>
      <c r="LKE2" s="660"/>
      <c r="LKF2" s="660"/>
      <c r="LKG2" s="660"/>
      <c r="LKH2" s="660"/>
      <c r="LKI2" s="660"/>
      <c r="LKJ2" s="660"/>
      <c r="LKK2" s="660"/>
      <c r="LKL2" s="660"/>
      <c r="LKM2" s="660"/>
      <c r="LKN2" s="660"/>
      <c r="LKO2" s="660"/>
      <c r="LKP2" s="660"/>
      <c r="LKQ2" s="660"/>
      <c r="LKR2" s="660"/>
      <c r="LKS2" s="660"/>
      <c r="LKT2" s="660"/>
      <c r="LKU2" s="660"/>
      <c r="LKV2" s="660"/>
      <c r="LKW2" s="660"/>
      <c r="LKX2" s="660"/>
      <c r="LKY2" s="660"/>
      <c r="LKZ2" s="660"/>
      <c r="LLA2" s="660"/>
      <c r="LLB2" s="660"/>
      <c r="LLC2" s="660"/>
      <c r="LLD2" s="660"/>
      <c r="LLE2" s="660"/>
      <c r="LLF2" s="660"/>
      <c r="LLG2" s="660"/>
      <c r="LLH2" s="660"/>
      <c r="LLI2" s="660"/>
      <c r="LLJ2" s="660"/>
      <c r="LLK2" s="660"/>
      <c r="LLL2" s="660"/>
      <c r="LLM2" s="660"/>
      <c r="LLN2" s="660"/>
      <c r="LLO2" s="660"/>
      <c r="LLP2" s="660"/>
      <c r="LLQ2" s="660"/>
      <c r="LLR2" s="660"/>
      <c r="LLS2" s="660"/>
      <c r="LLT2" s="660"/>
      <c r="LLU2" s="660"/>
      <c r="LLV2" s="660"/>
      <c r="LLW2" s="660"/>
      <c r="LLX2" s="660"/>
      <c r="LLY2" s="660"/>
      <c r="LLZ2" s="660"/>
      <c r="LMA2" s="660"/>
      <c r="LMB2" s="660"/>
      <c r="LMC2" s="660"/>
      <c r="LMD2" s="660"/>
      <c r="LME2" s="660"/>
      <c r="LMF2" s="660"/>
      <c r="LMG2" s="660"/>
      <c r="LMH2" s="660"/>
      <c r="LMI2" s="660"/>
      <c r="LMJ2" s="660"/>
      <c r="LMK2" s="660"/>
      <c r="LML2" s="660"/>
      <c r="LMM2" s="660"/>
      <c r="LMN2" s="660"/>
      <c r="LMO2" s="660"/>
      <c r="LMP2" s="660"/>
      <c r="LMQ2" s="660"/>
      <c r="LMR2" s="660"/>
      <c r="LMS2" s="660"/>
      <c r="LMT2" s="660"/>
      <c r="LMU2" s="660"/>
      <c r="LMV2" s="660"/>
      <c r="LMW2" s="660"/>
      <c r="LMX2" s="660"/>
      <c r="LMY2" s="660"/>
      <c r="LMZ2" s="660"/>
      <c r="LNA2" s="660"/>
      <c r="LNB2" s="660"/>
      <c r="LNC2" s="660"/>
      <c r="LND2" s="660"/>
      <c r="LNE2" s="660"/>
      <c r="LNF2" s="660"/>
      <c r="LNG2" s="660"/>
      <c r="LNH2" s="660"/>
      <c r="LNI2" s="660"/>
      <c r="LNJ2" s="660"/>
      <c r="LNK2" s="660"/>
      <c r="LNL2" s="660"/>
      <c r="LNM2" s="660"/>
      <c r="LNN2" s="660"/>
      <c r="LNO2" s="660"/>
      <c r="LNP2" s="660"/>
      <c r="LNQ2" s="660"/>
      <c r="LNR2" s="660"/>
      <c r="LNS2" s="660"/>
      <c r="LNT2" s="660"/>
      <c r="LNU2" s="660"/>
      <c r="LNV2" s="660"/>
      <c r="LNW2" s="660"/>
      <c r="LNX2" s="660"/>
      <c r="LNY2" s="660"/>
      <c r="LNZ2" s="660"/>
      <c r="LOA2" s="660"/>
      <c r="LOB2" s="660"/>
      <c r="LOC2" s="660"/>
      <c r="LOD2" s="660"/>
      <c r="LOE2" s="660"/>
      <c r="LOF2" s="660"/>
      <c r="LOG2" s="660"/>
      <c r="LOH2" s="660"/>
      <c r="LOI2" s="660"/>
      <c r="LOJ2" s="660"/>
      <c r="LOK2" s="660"/>
      <c r="LOL2" s="660"/>
      <c r="LOM2" s="660"/>
      <c r="LON2" s="660"/>
      <c r="LOO2" s="660"/>
      <c r="LOP2" s="660"/>
      <c r="LOQ2" s="660"/>
      <c r="LOR2" s="660"/>
      <c r="LOS2" s="660"/>
      <c r="LOT2" s="660"/>
      <c r="LOU2" s="660"/>
      <c r="LOV2" s="660"/>
      <c r="LOW2" s="660"/>
      <c r="LOX2" s="660"/>
      <c r="LOY2" s="660"/>
      <c r="LOZ2" s="660"/>
      <c r="LPA2" s="660"/>
      <c r="LPB2" s="660"/>
      <c r="LPC2" s="660"/>
      <c r="LPD2" s="660"/>
      <c r="LPE2" s="660"/>
      <c r="LPF2" s="660"/>
      <c r="LPG2" s="660"/>
      <c r="LPH2" s="660"/>
      <c r="LPI2" s="660"/>
      <c r="LPJ2" s="660"/>
      <c r="LPK2" s="660"/>
      <c r="LPL2" s="660"/>
      <c r="LPM2" s="660"/>
      <c r="LPN2" s="660"/>
      <c r="LPO2" s="660"/>
      <c r="LPP2" s="660"/>
      <c r="LPQ2" s="660"/>
      <c r="LPR2" s="660"/>
      <c r="LPS2" s="660"/>
      <c r="LPT2" s="660"/>
      <c r="LPU2" s="660"/>
      <c r="LPV2" s="660"/>
      <c r="LPW2" s="660"/>
      <c r="LPX2" s="660"/>
      <c r="LPY2" s="660"/>
      <c r="LPZ2" s="660"/>
      <c r="LQA2" s="660"/>
      <c r="LQB2" s="660"/>
      <c r="LQC2" s="660"/>
      <c r="LQD2" s="660"/>
      <c r="LQE2" s="660"/>
      <c r="LQF2" s="660"/>
      <c r="LQG2" s="660"/>
      <c r="LQH2" s="660"/>
      <c r="LQI2" s="660"/>
      <c r="LQJ2" s="660"/>
      <c r="LQK2" s="660"/>
      <c r="LQL2" s="660"/>
      <c r="LQM2" s="660"/>
      <c r="LQN2" s="660"/>
      <c r="LQO2" s="660"/>
      <c r="LQP2" s="660"/>
      <c r="LQQ2" s="660"/>
      <c r="LQR2" s="660"/>
      <c r="LQS2" s="660"/>
      <c r="LQT2" s="660"/>
      <c r="LQU2" s="660"/>
      <c r="LQV2" s="660"/>
      <c r="LQW2" s="660"/>
      <c r="LQX2" s="660"/>
      <c r="LQY2" s="660"/>
      <c r="LQZ2" s="660"/>
      <c r="LRA2" s="660"/>
      <c r="LRB2" s="660"/>
      <c r="LRC2" s="660"/>
      <c r="LRD2" s="660"/>
      <c r="LRE2" s="660"/>
      <c r="LRF2" s="660"/>
      <c r="LRG2" s="660"/>
      <c r="LRH2" s="660"/>
      <c r="LRI2" s="660"/>
      <c r="LRJ2" s="660"/>
      <c r="LRK2" s="660"/>
      <c r="LRL2" s="660"/>
      <c r="LRM2" s="660"/>
      <c r="LRN2" s="660"/>
      <c r="LRO2" s="660"/>
      <c r="LRP2" s="660"/>
      <c r="LRQ2" s="660"/>
      <c r="LRR2" s="660"/>
      <c r="LRS2" s="660"/>
      <c r="LRT2" s="660"/>
      <c r="LRU2" s="660"/>
      <c r="LRV2" s="660"/>
      <c r="LRW2" s="660"/>
      <c r="LRX2" s="660"/>
      <c r="LRY2" s="660"/>
      <c r="LRZ2" s="660"/>
      <c r="LSA2" s="660"/>
      <c r="LSB2" s="660"/>
      <c r="LSC2" s="660"/>
      <c r="LSD2" s="660"/>
      <c r="LSE2" s="660"/>
      <c r="LSF2" s="660"/>
      <c r="LSG2" s="660"/>
      <c r="LSH2" s="660"/>
      <c r="LSI2" s="660"/>
      <c r="LSJ2" s="660"/>
      <c r="LSK2" s="660"/>
      <c r="LSL2" s="660"/>
      <c r="LSM2" s="660"/>
      <c r="LSN2" s="660"/>
      <c r="LSO2" s="660"/>
      <c r="LSP2" s="660"/>
      <c r="LSQ2" s="660"/>
      <c r="LSR2" s="660"/>
      <c r="LSS2" s="660"/>
      <c r="LST2" s="660"/>
      <c r="LSU2" s="660"/>
      <c r="LSV2" s="660"/>
      <c r="LSW2" s="660"/>
      <c r="LSX2" s="660"/>
      <c r="LSY2" s="660"/>
      <c r="LSZ2" s="660"/>
      <c r="LTA2" s="660"/>
      <c r="LTB2" s="660"/>
      <c r="LTC2" s="660"/>
      <c r="LTD2" s="660"/>
      <c r="LTE2" s="660"/>
      <c r="LTF2" s="660"/>
      <c r="LTG2" s="660"/>
      <c r="LTH2" s="660"/>
      <c r="LTI2" s="660"/>
      <c r="LTJ2" s="660"/>
      <c r="LTK2" s="660"/>
      <c r="LTL2" s="660"/>
      <c r="LTM2" s="660"/>
      <c r="LTN2" s="660"/>
      <c r="LTO2" s="660"/>
      <c r="LTP2" s="660"/>
      <c r="LTQ2" s="660"/>
      <c r="LTR2" s="660"/>
      <c r="LTS2" s="660"/>
      <c r="LTT2" s="660"/>
      <c r="LTU2" s="660"/>
      <c r="LTV2" s="660"/>
      <c r="LTW2" s="660"/>
      <c r="LTX2" s="660"/>
      <c r="LTY2" s="660"/>
      <c r="LTZ2" s="660"/>
      <c r="LUA2" s="660"/>
      <c r="LUB2" s="660"/>
      <c r="LUC2" s="660"/>
      <c r="LUD2" s="660"/>
      <c r="LUE2" s="660"/>
      <c r="LUF2" s="660"/>
      <c r="LUG2" s="660"/>
      <c r="LUH2" s="660"/>
      <c r="LUI2" s="660"/>
      <c r="LUJ2" s="660"/>
      <c r="LUK2" s="660"/>
      <c r="LUL2" s="660"/>
      <c r="LUM2" s="660"/>
      <c r="LUN2" s="660"/>
      <c r="LUO2" s="660"/>
      <c r="LUP2" s="660"/>
      <c r="LUQ2" s="660"/>
      <c r="LUR2" s="660"/>
      <c r="LUS2" s="660"/>
      <c r="LUT2" s="660"/>
      <c r="LUU2" s="660"/>
      <c r="LUV2" s="660"/>
      <c r="LUW2" s="660"/>
      <c r="LUX2" s="660"/>
      <c r="LUY2" s="660"/>
      <c r="LUZ2" s="660"/>
      <c r="LVA2" s="660"/>
      <c r="LVB2" s="660"/>
      <c r="LVC2" s="660"/>
      <c r="LVD2" s="660"/>
      <c r="LVE2" s="660"/>
      <c r="LVF2" s="660"/>
      <c r="LVG2" s="660"/>
      <c r="LVH2" s="660"/>
      <c r="LVI2" s="660"/>
      <c r="LVJ2" s="660"/>
      <c r="LVK2" s="660"/>
      <c r="LVL2" s="660"/>
      <c r="LVM2" s="660"/>
      <c r="LVN2" s="660"/>
      <c r="LVO2" s="660"/>
      <c r="LVP2" s="660"/>
      <c r="LVQ2" s="660"/>
      <c r="LVR2" s="660"/>
      <c r="LVS2" s="660"/>
      <c r="LVT2" s="660"/>
      <c r="LVU2" s="660"/>
      <c r="LVV2" s="660"/>
      <c r="LVW2" s="660"/>
      <c r="LVX2" s="660"/>
      <c r="LVY2" s="660"/>
      <c r="LVZ2" s="660"/>
      <c r="LWA2" s="660"/>
      <c r="LWB2" s="660"/>
      <c r="LWC2" s="660"/>
      <c r="LWD2" s="660"/>
      <c r="LWE2" s="660"/>
      <c r="LWF2" s="660"/>
      <c r="LWG2" s="660"/>
      <c r="LWH2" s="660"/>
      <c r="LWI2" s="660"/>
      <c r="LWJ2" s="660"/>
      <c r="LWK2" s="660"/>
      <c r="LWL2" s="660"/>
      <c r="LWM2" s="660"/>
      <c r="LWN2" s="660"/>
      <c r="LWO2" s="660"/>
      <c r="LWP2" s="660"/>
      <c r="LWQ2" s="660"/>
      <c r="LWR2" s="660"/>
      <c r="LWS2" s="660"/>
      <c r="LWT2" s="660"/>
      <c r="LWU2" s="660"/>
      <c r="LWV2" s="660"/>
      <c r="LWW2" s="660"/>
      <c r="LWX2" s="660"/>
      <c r="LWY2" s="660"/>
      <c r="LWZ2" s="660"/>
      <c r="LXA2" s="660"/>
      <c r="LXB2" s="660"/>
      <c r="LXC2" s="660"/>
      <c r="LXD2" s="660"/>
      <c r="LXE2" s="660"/>
      <c r="LXF2" s="660"/>
      <c r="LXG2" s="660"/>
      <c r="LXH2" s="660"/>
      <c r="LXI2" s="660"/>
      <c r="LXJ2" s="660"/>
      <c r="LXK2" s="660"/>
      <c r="LXL2" s="660"/>
      <c r="LXM2" s="660"/>
      <c r="LXN2" s="660"/>
      <c r="LXO2" s="660"/>
      <c r="LXP2" s="660"/>
      <c r="LXQ2" s="660"/>
      <c r="LXR2" s="660"/>
      <c r="LXS2" s="660"/>
      <c r="LXT2" s="660"/>
      <c r="LXU2" s="660"/>
      <c r="LXV2" s="660"/>
      <c r="LXW2" s="660"/>
      <c r="LXX2" s="660"/>
      <c r="LXY2" s="660"/>
      <c r="LXZ2" s="660"/>
      <c r="LYA2" s="660"/>
      <c r="LYB2" s="660"/>
      <c r="LYC2" s="660"/>
      <c r="LYD2" s="660"/>
      <c r="LYE2" s="660"/>
      <c r="LYF2" s="660"/>
      <c r="LYG2" s="660"/>
      <c r="LYH2" s="660"/>
      <c r="LYI2" s="660"/>
      <c r="LYJ2" s="660"/>
      <c r="LYK2" s="660"/>
      <c r="LYL2" s="660"/>
      <c r="LYM2" s="660"/>
      <c r="LYN2" s="660"/>
      <c r="LYO2" s="660"/>
      <c r="LYP2" s="660"/>
      <c r="LYQ2" s="660"/>
      <c r="LYR2" s="660"/>
      <c r="LYS2" s="660"/>
      <c r="LYT2" s="660"/>
      <c r="LYU2" s="660"/>
      <c r="LYV2" s="660"/>
      <c r="LYW2" s="660"/>
      <c r="LYX2" s="660"/>
      <c r="LYY2" s="660"/>
      <c r="LYZ2" s="660"/>
      <c r="LZA2" s="660"/>
      <c r="LZB2" s="660"/>
      <c r="LZC2" s="660"/>
      <c r="LZD2" s="660"/>
      <c r="LZE2" s="660"/>
      <c r="LZF2" s="660"/>
      <c r="LZG2" s="660"/>
      <c r="LZH2" s="660"/>
      <c r="LZI2" s="660"/>
      <c r="LZJ2" s="660"/>
      <c r="LZK2" s="660"/>
      <c r="LZL2" s="660"/>
      <c r="LZM2" s="660"/>
      <c r="LZN2" s="660"/>
      <c r="LZO2" s="660"/>
      <c r="LZP2" s="660"/>
      <c r="LZQ2" s="660"/>
      <c r="LZR2" s="660"/>
      <c r="LZS2" s="660"/>
      <c r="LZT2" s="660"/>
      <c r="LZU2" s="660"/>
      <c r="LZV2" s="660"/>
      <c r="LZW2" s="660"/>
      <c r="LZX2" s="660"/>
      <c r="LZY2" s="660"/>
      <c r="LZZ2" s="660"/>
      <c r="MAA2" s="660"/>
      <c r="MAB2" s="660"/>
      <c r="MAC2" s="660"/>
      <c r="MAD2" s="660"/>
      <c r="MAE2" s="660"/>
      <c r="MAF2" s="660"/>
      <c r="MAG2" s="660"/>
      <c r="MAH2" s="660"/>
      <c r="MAI2" s="660"/>
      <c r="MAJ2" s="660"/>
      <c r="MAK2" s="660"/>
      <c r="MAL2" s="660"/>
      <c r="MAM2" s="660"/>
      <c r="MAN2" s="660"/>
      <c r="MAO2" s="660"/>
      <c r="MAP2" s="660"/>
      <c r="MAQ2" s="660"/>
      <c r="MAR2" s="660"/>
      <c r="MAS2" s="660"/>
      <c r="MAT2" s="660"/>
      <c r="MAU2" s="660"/>
      <c r="MAV2" s="660"/>
      <c r="MAW2" s="660"/>
      <c r="MAX2" s="660"/>
      <c r="MAY2" s="660"/>
      <c r="MAZ2" s="660"/>
      <c r="MBA2" s="660"/>
      <c r="MBB2" s="660"/>
      <c r="MBC2" s="660"/>
      <c r="MBD2" s="660"/>
      <c r="MBE2" s="660"/>
      <c r="MBF2" s="660"/>
      <c r="MBG2" s="660"/>
      <c r="MBH2" s="660"/>
      <c r="MBI2" s="660"/>
      <c r="MBJ2" s="660"/>
      <c r="MBK2" s="660"/>
      <c r="MBL2" s="660"/>
      <c r="MBM2" s="660"/>
      <c r="MBN2" s="660"/>
      <c r="MBO2" s="660"/>
      <c r="MBP2" s="660"/>
      <c r="MBQ2" s="660"/>
      <c r="MBR2" s="660"/>
      <c r="MBS2" s="660"/>
      <c r="MBT2" s="660"/>
      <c r="MBU2" s="660"/>
      <c r="MBV2" s="660"/>
      <c r="MBW2" s="660"/>
      <c r="MBX2" s="660"/>
      <c r="MBY2" s="660"/>
      <c r="MBZ2" s="660"/>
      <c r="MCA2" s="660"/>
      <c r="MCB2" s="660"/>
      <c r="MCC2" s="660"/>
      <c r="MCD2" s="660"/>
      <c r="MCE2" s="660"/>
      <c r="MCF2" s="660"/>
      <c r="MCG2" s="660"/>
      <c r="MCH2" s="660"/>
      <c r="MCI2" s="660"/>
      <c r="MCJ2" s="660"/>
      <c r="MCK2" s="660"/>
      <c r="MCL2" s="660"/>
      <c r="MCM2" s="660"/>
      <c r="MCN2" s="660"/>
      <c r="MCO2" s="660"/>
      <c r="MCP2" s="660"/>
      <c r="MCQ2" s="660"/>
      <c r="MCR2" s="660"/>
      <c r="MCS2" s="660"/>
      <c r="MCT2" s="660"/>
      <c r="MCU2" s="660"/>
      <c r="MCV2" s="660"/>
      <c r="MCW2" s="660"/>
      <c r="MCX2" s="660"/>
      <c r="MCY2" s="660"/>
      <c r="MCZ2" s="660"/>
      <c r="MDA2" s="660"/>
      <c r="MDB2" s="660"/>
      <c r="MDC2" s="660"/>
      <c r="MDD2" s="660"/>
      <c r="MDE2" s="660"/>
      <c r="MDF2" s="660"/>
      <c r="MDG2" s="660"/>
      <c r="MDH2" s="660"/>
      <c r="MDI2" s="660"/>
      <c r="MDJ2" s="660"/>
      <c r="MDK2" s="660"/>
      <c r="MDL2" s="660"/>
      <c r="MDM2" s="660"/>
      <c r="MDN2" s="660"/>
      <c r="MDO2" s="660"/>
      <c r="MDP2" s="660"/>
      <c r="MDQ2" s="660"/>
      <c r="MDR2" s="660"/>
      <c r="MDS2" s="660"/>
      <c r="MDT2" s="660"/>
      <c r="MDU2" s="660"/>
      <c r="MDV2" s="660"/>
      <c r="MDW2" s="660"/>
      <c r="MDX2" s="660"/>
      <c r="MDY2" s="660"/>
      <c r="MDZ2" s="660"/>
      <c r="MEA2" s="660"/>
      <c r="MEB2" s="660"/>
      <c r="MEC2" s="660"/>
      <c r="MED2" s="660"/>
      <c r="MEE2" s="660"/>
      <c r="MEF2" s="660"/>
      <c r="MEG2" s="660"/>
      <c r="MEH2" s="660"/>
      <c r="MEI2" s="660"/>
      <c r="MEJ2" s="660"/>
      <c r="MEK2" s="660"/>
      <c r="MEL2" s="660"/>
      <c r="MEM2" s="660"/>
      <c r="MEN2" s="660"/>
      <c r="MEO2" s="660"/>
      <c r="MEP2" s="660"/>
      <c r="MEQ2" s="660"/>
      <c r="MER2" s="660"/>
      <c r="MES2" s="660"/>
      <c r="MET2" s="660"/>
      <c r="MEU2" s="660"/>
      <c r="MEV2" s="660"/>
      <c r="MEW2" s="660"/>
      <c r="MEX2" s="660"/>
      <c r="MEY2" s="660"/>
      <c r="MEZ2" s="660"/>
      <c r="MFA2" s="660"/>
      <c r="MFB2" s="660"/>
      <c r="MFC2" s="660"/>
      <c r="MFD2" s="660"/>
      <c r="MFE2" s="660"/>
      <c r="MFF2" s="660"/>
      <c r="MFG2" s="660"/>
      <c r="MFH2" s="660"/>
      <c r="MFI2" s="660"/>
      <c r="MFJ2" s="660"/>
      <c r="MFK2" s="660"/>
      <c r="MFL2" s="660"/>
      <c r="MFM2" s="660"/>
      <c r="MFN2" s="660"/>
      <c r="MFO2" s="660"/>
      <c r="MFP2" s="660"/>
      <c r="MFQ2" s="660"/>
      <c r="MFR2" s="660"/>
      <c r="MFS2" s="660"/>
      <c r="MFT2" s="660"/>
      <c r="MFU2" s="660"/>
      <c r="MFV2" s="660"/>
      <c r="MFW2" s="660"/>
      <c r="MFX2" s="660"/>
      <c r="MFY2" s="660"/>
      <c r="MFZ2" s="660"/>
      <c r="MGA2" s="660"/>
      <c r="MGB2" s="660"/>
      <c r="MGC2" s="660"/>
      <c r="MGD2" s="660"/>
      <c r="MGE2" s="660"/>
      <c r="MGF2" s="660"/>
      <c r="MGG2" s="660"/>
      <c r="MGH2" s="660"/>
      <c r="MGI2" s="660"/>
      <c r="MGJ2" s="660"/>
      <c r="MGK2" s="660"/>
      <c r="MGL2" s="660"/>
      <c r="MGM2" s="660"/>
      <c r="MGN2" s="660"/>
      <c r="MGO2" s="660"/>
      <c r="MGP2" s="660"/>
      <c r="MGQ2" s="660"/>
      <c r="MGR2" s="660"/>
      <c r="MGS2" s="660"/>
      <c r="MGT2" s="660"/>
      <c r="MGU2" s="660"/>
      <c r="MGV2" s="660"/>
      <c r="MGW2" s="660"/>
      <c r="MGX2" s="660"/>
      <c r="MGY2" s="660"/>
      <c r="MGZ2" s="660"/>
      <c r="MHA2" s="660"/>
      <c r="MHB2" s="660"/>
      <c r="MHC2" s="660"/>
      <c r="MHD2" s="660"/>
      <c r="MHE2" s="660"/>
      <c r="MHF2" s="660"/>
      <c r="MHG2" s="660"/>
      <c r="MHH2" s="660"/>
      <c r="MHI2" s="660"/>
      <c r="MHJ2" s="660"/>
      <c r="MHK2" s="660"/>
      <c r="MHL2" s="660"/>
      <c r="MHM2" s="660"/>
      <c r="MHN2" s="660"/>
      <c r="MHO2" s="660"/>
      <c r="MHP2" s="660"/>
      <c r="MHQ2" s="660"/>
      <c r="MHR2" s="660"/>
      <c r="MHS2" s="660"/>
      <c r="MHT2" s="660"/>
      <c r="MHU2" s="660"/>
      <c r="MHV2" s="660"/>
      <c r="MHW2" s="660"/>
      <c r="MHX2" s="660"/>
      <c r="MHY2" s="660"/>
      <c r="MHZ2" s="660"/>
      <c r="MIA2" s="660"/>
      <c r="MIB2" s="660"/>
      <c r="MIC2" s="660"/>
      <c r="MID2" s="660"/>
      <c r="MIE2" s="660"/>
      <c r="MIF2" s="660"/>
      <c r="MIG2" s="660"/>
      <c r="MIH2" s="660"/>
      <c r="MII2" s="660"/>
      <c r="MIJ2" s="660"/>
      <c r="MIK2" s="660"/>
      <c r="MIL2" s="660"/>
      <c r="MIM2" s="660"/>
      <c r="MIN2" s="660"/>
      <c r="MIO2" s="660"/>
      <c r="MIP2" s="660"/>
      <c r="MIQ2" s="660"/>
      <c r="MIR2" s="660"/>
      <c r="MIS2" s="660"/>
      <c r="MIT2" s="660"/>
      <c r="MIU2" s="660"/>
      <c r="MIV2" s="660"/>
      <c r="MIW2" s="660"/>
      <c r="MIX2" s="660"/>
      <c r="MIY2" s="660"/>
      <c r="MIZ2" s="660"/>
      <c r="MJA2" s="660"/>
      <c r="MJB2" s="660"/>
      <c r="MJC2" s="660"/>
      <c r="MJD2" s="660"/>
      <c r="MJE2" s="660"/>
      <c r="MJF2" s="660"/>
      <c r="MJG2" s="660"/>
      <c r="MJH2" s="660"/>
      <c r="MJI2" s="660"/>
      <c r="MJJ2" s="660"/>
      <c r="MJK2" s="660"/>
      <c r="MJL2" s="660"/>
      <c r="MJM2" s="660"/>
      <c r="MJN2" s="660"/>
      <c r="MJO2" s="660"/>
      <c r="MJP2" s="660"/>
      <c r="MJQ2" s="660"/>
      <c r="MJR2" s="660"/>
      <c r="MJS2" s="660"/>
      <c r="MJT2" s="660"/>
      <c r="MJU2" s="660"/>
      <c r="MJV2" s="660"/>
      <c r="MJW2" s="660"/>
      <c r="MJX2" s="660"/>
      <c r="MJY2" s="660"/>
      <c r="MJZ2" s="660"/>
      <c r="MKA2" s="660"/>
      <c r="MKB2" s="660"/>
      <c r="MKC2" s="660"/>
      <c r="MKD2" s="660"/>
      <c r="MKE2" s="660"/>
      <c r="MKF2" s="660"/>
      <c r="MKG2" s="660"/>
      <c r="MKH2" s="660"/>
      <c r="MKI2" s="660"/>
      <c r="MKJ2" s="660"/>
      <c r="MKK2" s="660"/>
      <c r="MKL2" s="660"/>
      <c r="MKM2" s="660"/>
      <c r="MKN2" s="660"/>
      <c r="MKO2" s="660"/>
      <c r="MKP2" s="660"/>
      <c r="MKQ2" s="660"/>
      <c r="MKR2" s="660"/>
      <c r="MKS2" s="660"/>
      <c r="MKT2" s="660"/>
      <c r="MKU2" s="660"/>
      <c r="MKV2" s="660"/>
      <c r="MKW2" s="660"/>
      <c r="MKX2" s="660"/>
      <c r="MKY2" s="660"/>
      <c r="MKZ2" s="660"/>
      <c r="MLA2" s="660"/>
      <c r="MLB2" s="660"/>
      <c r="MLC2" s="660"/>
      <c r="MLD2" s="660"/>
      <c r="MLE2" s="660"/>
      <c r="MLF2" s="660"/>
      <c r="MLG2" s="660"/>
      <c r="MLH2" s="660"/>
      <c r="MLI2" s="660"/>
      <c r="MLJ2" s="660"/>
      <c r="MLK2" s="660"/>
      <c r="MLL2" s="660"/>
      <c r="MLM2" s="660"/>
      <c r="MLN2" s="660"/>
      <c r="MLO2" s="660"/>
      <c r="MLP2" s="660"/>
      <c r="MLQ2" s="660"/>
      <c r="MLR2" s="660"/>
      <c r="MLS2" s="660"/>
      <c r="MLT2" s="660"/>
      <c r="MLU2" s="660"/>
      <c r="MLV2" s="660"/>
      <c r="MLW2" s="660"/>
      <c r="MLX2" s="660"/>
      <c r="MLY2" s="660"/>
      <c r="MLZ2" s="660"/>
      <c r="MMA2" s="660"/>
      <c r="MMB2" s="660"/>
      <c r="MMC2" s="660"/>
      <c r="MMD2" s="660"/>
      <c r="MME2" s="660"/>
      <c r="MMF2" s="660"/>
      <c r="MMG2" s="660"/>
      <c r="MMH2" s="660"/>
      <c r="MMI2" s="660"/>
      <c r="MMJ2" s="660"/>
      <c r="MMK2" s="660"/>
      <c r="MML2" s="660"/>
      <c r="MMM2" s="660"/>
      <c r="MMN2" s="660"/>
      <c r="MMO2" s="660"/>
      <c r="MMP2" s="660"/>
      <c r="MMQ2" s="660"/>
      <c r="MMR2" s="660"/>
      <c r="MMS2" s="660"/>
      <c r="MMT2" s="660"/>
      <c r="MMU2" s="660"/>
      <c r="MMV2" s="660"/>
      <c r="MMW2" s="660"/>
      <c r="MMX2" s="660"/>
      <c r="MMY2" s="660"/>
      <c r="MMZ2" s="660"/>
      <c r="MNA2" s="660"/>
      <c r="MNB2" s="660"/>
      <c r="MNC2" s="660"/>
      <c r="MND2" s="660"/>
      <c r="MNE2" s="660"/>
      <c r="MNF2" s="660"/>
      <c r="MNG2" s="660"/>
      <c r="MNH2" s="660"/>
      <c r="MNI2" s="660"/>
      <c r="MNJ2" s="660"/>
      <c r="MNK2" s="660"/>
      <c r="MNL2" s="660"/>
      <c r="MNM2" s="660"/>
      <c r="MNN2" s="660"/>
      <c r="MNO2" s="660"/>
      <c r="MNP2" s="660"/>
      <c r="MNQ2" s="660"/>
      <c r="MNR2" s="660"/>
      <c r="MNS2" s="660"/>
      <c r="MNT2" s="660"/>
      <c r="MNU2" s="660"/>
      <c r="MNV2" s="660"/>
      <c r="MNW2" s="660"/>
      <c r="MNX2" s="660"/>
      <c r="MNY2" s="660"/>
      <c r="MNZ2" s="660"/>
      <c r="MOA2" s="660"/>
      <c r="MOB2" s="660"/>
      <c r="MOC2" s="660"/>
      <c r="MOD2" s="660"/>
      <c r="MOE2" s="660"/>
      <c r="MOF2" s="660"/>
      <c r="MOG2" s="660"/>
      <c r="MOH2" s="660"/>
      <c r="MOI2" s="660"/>
      <c r="MOJ2" s="660"/>
      <c r="MOK2" s="660"/>
      <c r="MOL2" s="660"/>
      <c r="MOM2" s="660"/>
      <c r="MON2" s="660"/>
      <c r="MOO2" s="660"/>
      <c r="MOP2" s="660"/>
      <c r="MOQ2" s="660"/>
      <c r="MOR2" s="660"/>
      <c r="MOS2" s="660"/>
      <c r="MOT2" s="660"/>
      <c r="MOU2" s="660"/>
      <c r="MOV2" s="660"/>
      <c r="MOW2" s="660"/>
      <c r="MOX2" s="660"/>
      <c r="MOY2" s="660"/>
      <c r="MOZ2" s="660"/>
      <c r="MPA2" s="660"/>
      <c r="MPB2" s="660"/>
      <c r="MPC2" s="660"/>
      <c r="MPD2" s="660"/>
      <c r="MPE2" s="660"/>
      <c r="MPF2" s="660"/>
      <c r="MPG2" s="660"/>
      <c r="MPH2" s="660"/>
      <c r="MPI2" s="660"/>
      <c r="MPJ2" s="660"/>
      <c r="MPK2" s="660"/>
      <c r="MPL2" s="660"/>
      <c r="MPM2" s="660"/>
      <c r="MPN2" s="660"/>
      <c r="MPO2" s="660"/>
      <c r="MPP2" s="660"/>
      <c r="MPQ2" s="660"/>
      <c r="MPR2" s="660"/>
      <c r="MPS2" s="660"/>
      <c r="MPT2" s="660"/>
      <c r="MPU2" s="660"/>
      <c r="MPV2" s="660"/>
      <c r="MPW2" s="660"/>
      <c r="MPX2" s="660"/>
      <c r="MPY2" s="660"/>
      <c r="MPZ2" s="660"/>
      <c r="MQA2" s="660"/>
      <c r="MQB2" s="660"/>
      <c r="MQC2" s="660"/>
      <c r="MQD2" s="660"/>
      <c r="MQE2" s="660"/>
      <c r="MQF2" s="660"/>
      <c r="MQG2" s="660"/>
      <c r="MQH2" s="660"/>
      <c r="MQI2" s="660"/>
      <c r="MQJ2" s="660"/>
      <c r="MQK2" s="660"/>
      <c r="MQL2" s="660"/>
      <c r="MQM2" s="660"/>
      <c r="MQN2" s="660"/>
      <c r="MQO2" s="660"/>
      <c r="MQP2" s="660"/>
      <c r="MQQ2" s="660"/>
      <c r="MQR2" s="660"/>
      <c r="MQS2" s="660"/>
      <c r="MQT2" s="660"/>
      <c r="MQU2" s="660"/>
      <c r="MQV2" s="660"/>
      <c r="MQW2" s="660"/>
      <c r="MQX2" s="660"/>
      <c r="MQY2" s="660"/>
      <c r="MQZ2" s="660"/>
      <c r="MRA2" s="660"/>
      <c r="MRB2" s="660"/>
      <c r="MRC2" s="660"/>
      <c r="MRD2" s="660"/>
      <c r="MRE2" s="660"/>
      <c r="MRF2" s="660"/>
      <c r="MRG2" s="660"/>
      <c r="MRH2" s="660"/>
      <c r="MRI2" s="660"/>
      <c r="MRJ2" s="660"/>
      <c r="MRK2" s="660"/>
      <c r="MRL2" s="660"/>
      <c r="MRM2" s="660"/>
      <c r="MRN2" s="660"/>
      <c r="MRO2" s="660"/>
      <c r="MRP2" s="660"/>
      <c r="MRQ2" s="660"/>
      <c r="MRR2" s="660"/>
      <c r="MRS2" s="660"/>
      <c r="MRT2" s="660"/>
      <c r="MRU2" s="660"/>
      <c r="MRV2" s="660"/>
      <c r="MRW2" s="660"/>
      <c r="MRX2" s="660"/>
      <c r="MRY2" s="660"/>
      <c r="MRZ2" s="660"/>
      <c r="MSA2" s="660"/>
      <c r="MSB2" s="660"/>
      <c r="MSC2" s="660"/>
      <c r="MSD2" s="660"/>
      <c r="MSE2" s="660"/>
      <c r="MSF2" s="660"/>
      <c r="MSG2" s="660"/>
      <c r="MSH2" s="660"/>
      <c r="MSI2" s="660"/>
      <c r="MSJ2" s="660"/>
      <c r="MSK2" s="660"/>
      <c r="MSL2" s="660"/>
      <c r="MSM2" s="660"/>
      <c r="MSN2" s="660"/>
      <c r="MSO2" s="660"/>
      <c r="MSP2" s="660"/>
      <c r="MSQ2" s="660"/>
      <c r="MSR2" s="660"/>
      <c r="MSS2" s="660"/>
      <c r="MST2" s="660"/>
      <c r="MSU2" s="660"/>
      <c r="MSV2" s="660"/>
      <c r="MSW2" s="660"/>
      <c r="MSX2" s="660"/>
      <c r="MSY2" s="660"/>
      <c r="MSZ2" s="660"/>
      <c r="MTA2" s="660"/>
      <c r="MTB2" s="660"/>
      <c r="MTC2" s="660"/>
      <c r="MTD2" s="660"/>
      <c r="MTE2" s="660"/>
      <c r="MTF2" s="660"/>
      <c r="MTG2" s="660"/>
      <c r="MTH2" s="660"/>
      <c r="MTI2" s="660"/>
      <c r="MTJ2" s="660"/>
      <c r="MTK2" s="660"/>
      <c r="MTL2" s="660"/>
      <c r="MTM2" s="660"/>
      <c r="MTN2" s="660"/>
      <c r="MTO2" s="660"/>
      <c r="MTP2" s="660"/>
      <c r="MTQ2" s="660"/>
      <c r="MTR2" s="660"/>
      <c r="MTS2" s="660"/>
      <c r="MTT2" s="660"/>
      <c r="MTU2" s="660"/>
      <c r="MTV2" s="660"/>
      <c r="MTW2" s="660"/>
      <c r="MTX2" s="660"/>
      <c r="MTY2" s="660"/>
      <c r="MTZ2" s="660"/>
      <c r="MUA2" s="660"/>
      <c r="MUB2" s="660"/>
      <c r="MUC2" s="660"/>
      <c r="MUD2" s="660"/>
      <c r="MUE2" s="660"/>
      <c r="MUF2" s="660"/>
      <c r="MUG2" s="660"/>
      <c r="MUH2" s="660"/>
      <c r="MUI2" s="660"/>
      <c r="MUJ2" s="660"/>
      <c r="MUK2" s="660"/>
      <c r="MUL2" s="660"/>
      <c r="MUM2" s="660"/>
      <c r="MUN2" s="660"/>
      <c r="MUO2" s="660"/>
      <c r="MUP2" s="660"/>
      <c r="MUQ2" s="660"/>
      <c r="MUR2" s="660"/>
      <c r="MUS2" s="660"/>
      <c r="MUT2" s="660"/>
      <c r="MUU2" s="660"/>
      <c r="MUV2" s="660"/>
      <c r="MUW2" s="660"/>
      <c r="MUX2" s="660"/>
      <c r="MUY2" s="660"/>
      <c r="MUZ2" s="660"/>
      <c r="MVA2" s="660"/>
      <c r="MVB2" s="660"/>
      <c r="MVC2" s="660"/>
      <c r="MVD2" s="660"/>
      <c r="MVE2" s="660"/>
      <c r="MVF2" s="660"/>
      <c r="MVG2" s="660"/>
      <c r="MVH2" s="660"/>
      <c r="MVI2" s="660"/>
      <c r="MVJ2" s="660"/>
      <c r="MVK2" s="660"/>
      <c r="MVL2" s="660"/>
      <c r="MVM2" s="660"/>
      <c r="MVN2" s="660"/>
      <c r="MVO2" s="660"/>
      <c r="MVP2" s="660"/>
      <c r="MVQ2" s="660"/>
      <c r="MVR2" s="660"/>
      <c r="MVS2" s="660"/>
      <c r="MVT2" s="660"/>
      <c r="MVU2" s="660"/>
      <c r="MVV2" s="660"/>
      <c r="MVW2" s="660"/>
      <c r="MVX2" s="660"/>
      <c r="MVY2" s="660"/>
      <c r="MVZ2" s="660"/>
      <c r="MWA2" s="660"/>
      <c r="MWB2" s="660"/>
      <c r="MWC2" s="660"/>
      <c r="MWD2" s="660"/>
      <c r="MWE2" s="660"/>
      <c r="MWF2" s="660"/>
      <c r="MWG2" s="660"/>
      <c r="MWH2" s="660"/>
      <c r="MWI2" s="660"/>
      <c r="MWJ2" s="660"/>
      <c r="MWK2" s="660"/>
      <c r="MWL2" s="660"/>
      <c r="MWM2" s="660"/>
      <c r="MWN2" s="660"/>
      <c r="MWO2" s="660"/>
      <c r="MWP2" s="660"/>
      <c r="MWQ2" s="660"/>
      <c r="MWR2" s="660"/>
      <c r="MWS2" s="660"/>
      <c r="MWT2" s="660"/>
      <c r="MWU2" s="660"/>
      <c r="MWV2" s="660"/>
      <c r="MWW2" s="660"/>
      <c r="MWX2" s="660"/>
      <c r="MWY2" s="660"/>
      <c r="MWZ2" s="660"/>
      <c r="MXA2" s="660"/>
      <c r="MXB2" s="660"/>
      <c r="MXC2" s="660"/>
      <c r="MXD2" s="660"/>
      <c r="MXE2" s="660"/>
      <c r="MXF2" s="660"/>
      <c r="MXG2" s="660"/>
      <c r="MXH2" s="660"/>
      <c r="MXI2" s="660"/>
      <c r="MXJ2" s="660"/>
      <c r="MXK2" s="660"/>
      <c r="MXL2" s="660"/>
      <c r="MXM2" s="660"/>
      <c r="MXN2" s="660"/>
      <c r="MXO2" s="660"/>
      <c r="MXP2" s="660"/>
      <c r="MXQ2" s="660"/>
      <c r="MXR2" s="660"/>
      <c r="MXS2" s="660"/>
      <c r="MXT2" s="660"/>
      <c r="MXU2" s="660"/>
      <c r="MXV2" s="660"/>
      <c r="MXW2" s="660"/>
      <c r="MXX2" s="660"/>
      <c r="MXY2" s="660"/>
      <c r="MXZ2" s="660"/>
      <c r="MYA2" s="660"/>
      <c r="MYB2" s="660"/>
      <c r="MYC2" s="660"/>
      <c r="MYD2" s="660"/>
      <c r="MYE2" s="660"/>
      <c r="MYF2" s="660"/>
      <c r="MYG2" s="660"/>
      <c r="MYH2" s="660"/>
      <c r="MYI2" s="660"/>
      <c r="MYJ2" s="660"/>
      <c r="MYK2" s="660"/>
      <c r="MYL2" s="660"/>
      <c r="MYM2" s="660"/>
      <c r="MYN2" s="660"/>
      <c r="MYO2" s="660"/>
      <c r="MYP2" s="660"/>
      <c r="MYQ2" s="660"/>
      <c r="MYR2" s="660"/>
      <c r="MYS2" s="660"/>
      <c r="MYT2" s="660"/>
      <c r="MYU2" s="660"/>
      <c r="MYV2" s="660"/>
      <c r="MYW2" s="660"/>
      <c r="MYX2" s="660"/>
      <c r="MYY2" s="660"/>
      <c r="MYZ2" s="660"/>
      <c r="MZA2" s="660"/>
      <c r="MZB2" s="660"/>
      <c r="MZC2" s="660"/>
      <c r="MZD2" s="660"/>
      <c r="MZE2" s="660"/>
      <c r="MZF2" s="660"/>
      <c r="MZG2" s="660"/>
      <c r="MZH2" s="660"/>
      <c r="MZI2" s="660"/>
      <c r="MZJ2" s="660"/>
      <c r="MZK2" s="660"/>
      <c r="MZL2" s="660"/>
      <c r="MZM2" s="660"/>
      <c r="MZN2" s="660"/>
      <c r="MZO2" s="660"/>
      <c r="MZP2" s="660"/>
      <c r="MZQ2" s="660"/>
      <c r="MZR2" s="660"/>
      <c r="MZS2" s="660"/>
      <c r="MZT2" s="660"/>
      <c r="MZU2" s="660"/>
      <c r="MZV2" s="660"/>
      <c r="MZW2" s="660"/>
      <c r="MZX2" s="660"/>
      <c r="MZY2" s="660"/>
      <c r="MZZ2" s="660"/>
      <c r="NAA2" s="660"/>
      <c r="NAB2" s="660"/>
      <c r="NAC2" s="660"/>
      <c r="NAD2" s="660"/>
      <c r="NAE2" s="660"/>
      <c r="NAF2" s="660"/>
      <c r="NAG2" s="660"/>
      <c r="NAH2" s="660"/>
      <c r="NAI2" s="660"/>
      <c r="NAJ2" s="660"/>
      <c r="NAK2" s="660"/>
      <c r="NAL2" s="660"/>
      <c r="NAM2" s="660"/>
      <c r="NAN2" s="660"/>
      <c r="NAO2" s="660"/>
      <c r="NAP2" s="660"/>
      <c r="NAQ2" s="660"/>
      <c r="NAR2" s="660"/>
      <c r="NAS2" s="660"/>
      <c r="NAT2" s="660"/>
      <c r="NAU2" s="660"/>
      <c r="NAV2" s="660"/>
      <c r="NAW2" s="660"/>
      <c r="NAX2" s="660"/>
      <c r="NAY2" s="660"/>
      <c r="NAZ2" s="660"/>
      <c r="NBA2" s="660"/>
      <c r="NBB2" s="660"/>
      <c r="NBC2" s="660"/>
      <c r="NBD2" s="660"/>
      <c r="NBE2" s="660"/>
      <c r="NBF2" s="660"/>
      <c r="NBG2" s="660"/>
      <c r="NBH2" s="660"/>
      <c r="NBI2" s="660"/>
      <c r="NBJ2" s="660"/>
      <c r="NBK2" s="660"/>
      <c r="NBL2" s="660"/>
      <c r="NBM2" s="660"/>
      <c r="NBN2" s="660"/>
      <c r="NBO2" s="660"/>
      <c r="NBP2" s="660"/>
      <c r="NBQ2" s="660"/>
      <c r="NBR2" s="660"/>
      <c r="NBS2" s="660"/>
      <c r="NBT2" s="660"/>
      <c r="NBU2" s="660"/>
      <c r="NBV2" s="660"/>
      <c r="NBW2" s="660"/>
      <c r="NBX2" s="660"/>
      <c r="NBY2" s="660"/>
      <c r="NBZ2" s="660"/>
      <c r="NCA2" s="660"/>
      <c r="NCB2" s="660"/>
      <c r="NCC2" s="660"/>
      <c r="NCD2" s="660"/>
      <c r="NCE2" s="660"/>
      <c r="NCF2" s="660"/>
      <c r="NCG2" s="660"/>
      <c r="NCH2" s="660"/>
      <c r="NCI2" s="660"/>
      <c r="NCJ2" s="660"/>
      <c r="NCK2" s="660"/>
      <c r="NCL2" s="660"/>
      <c r="NCM2" s="660"/>
      <c r="NCN2" s="660"/>
      <c r="NCO2" s="660"/>
      <c r="NCP2" s="660"/>
      <c r="NCQ2" s="660"/>
      <c r="NCR2" s="660"/>
      <c r="NCS2" s="660"/>
      <c r="NCT2" s="660"/>
      <c r="NCU2" s="660"/>
      <c r="NCV2" s="660"/>
      <c r="NCW2" s="660"/>
      <c r="NCX2" s="660"/>
      <c r="NCY2" s="660"/>
      <c r="NCZ2" s="660"/>
      <c r="NDA2" s="660"/>
      <c r="NDB2" s="660"/>
      <c r="NDC2" s="660"/>
      <c r="NDD2" s="660"/>
      <c r="NDE2" s="660"/>
      <c r="NDF2" s="660"/>
      <c r="NDG2" s="660"/>
      <c r="NDH2" s="660"/>
      <c r="NDI2" s="660"/>
      <c r="NDJ2" s="660"/>
      <c r="NDK2" s="660"/>
      <c r="NDL2" s="660"/>
      <c r="NDM2" s="660"/>
      <c r="NDN2" s="660"/>
      <c r="NDO2" s="660"/>
      <c r="NDP2" s="660"/>
      <c r="NDQ2" s="660"/>
      <c r="NDR2" s="660"/>
      <c r="NDS2" s="660"/>
      <c r="NDT2" s="660"/>
      <c r="NDU2" s="660"/>
      <c r="NDV2" s="660"/>
      <c r="NDW2" s="660"/>
      <c r="NDX2" s="660"/>
      <c r="NDY2" s="660"/>
      <c r="NDZ2" s="660"/>
      <c r="NEA2" s="660"/>
      <c r="NEB2" s="660"/>
      <c r="NEC2" s="660"/>
      <c r="NED2" s="660"/>
      <c r="NEE2" s="660"/>
      <c r="NEF2" s="660"/>
      <c r="NEG2" s="660"/>
      <c r="NEH2" s="660"/>
      <c r="NEI2" s="660"/>
      <c r="NEJ2" s="660"/>
      <c r="NEK2" s="660"/>
      <c r="NEL2" s="660"/>
      <c r="NEM2" s="660"/>
      <c r="NEN2" s="660"/>
      <c r="NEO2" s="660"/>
      <c r="NEP2" s="660"/>
      <c r="NEQ2" s="660"/>
      <c r="NER2" s="660"/>
      <c r="NES2" s="660"/>
      <c r="NET2" s="660"/>
      <c r="NEU2" s="660"/>
      <c r="NEV2" s="660"/>
      <c r="NEW2" s="660"/>
      <c r="NEX2" s="660"/>
      <c r="NEY2" s="660"/>
      <c r="NEZ2" s="660"/>
      <c r="NFA2" s="660"/>
      <c r="NFB2" s="660"/>
      <c r="NFC2" s="660"/>
      <c r="NFD2" s="660"/>
      <c r="NFE2" s="660"/>
      <c r="NFF2" s="660"/>
      <c r="NFG2" s="660"/>
      <c r="NFH2" s="660"/>
      <c r="NFI2" s="660"/>
      <c r="NFJ2" s="660"/>
      <c r="NFK2" s="660"/>
      <c r="NFL2" s="660"/>
      <c r="NFM2" s="660"/>
      <c r="NFN2" s="660"/>
      <c r="NFO2" s="660"/>
      <c r="NFP2" s="660"/>
      <c r="NFQ2" s="660"/>
      <c r="NFR2" s="660"/>
      <c r="NFS2" s="660"/>
      <c r="NFT2" s="660"/>
      <c r="NFU2" s="660"/>
      <c r="NFV2" s="660"/>
      <c r="NFW2" s="660"/>
      <c r="NFX2" s="660"/>
      <c r="NFY2" s="660"/>
      <c r="NFZ2" s="660"/>
      <c r="NGA2" s="660"/>
      <c r="NGB2" s="660"/>
      <c r="NGC2" s="660"/>
      <c r="NGD2" s="660"/>
      <c r="NGE2" s="660"/>
      <c r="NGF2" s="660"/>
      <c r="NGG2" s="660"/>
      <c r="NGH2" s="660"/>
      <c r="NGI2" s="660"/>
      <c r="NGJ2" s="660"/>
      <c r="NGK2" s="660"/>
      <c r="NGL2" s="660"/>
      <c r="NGM2" s="660"/>
      <c r="NGN2" s="660"/>
      <c r="NGO2" s="660"/>
      <c r="NGP2" s="660"/>
      <c r="NGQ2" s="660"/>
      <c r="NGR2" s="660"/>
      <c r="NGS2" s="660"/>
      <c r="NGT2" s="660"/>
      <c r="NGU2" s="660"/>
      <c r="NGV2" s="660"/>
      <c r="NGW2" s="660"/>
      <c r="NGX2" s="660"/>
      <c r="NGY2" s="660"/>
      <c r="NGZ2" s="660"/>
      <c r="NHA2" s="660"/>
      <c r="NHB2" s="660"/>
      <c r="NHC2" s="660"/>
      <c r="NHD2" s="660"/>
      <c r="NHE2" s="660"/>
      <c r="NHF2" s="660"/>
      <c r="NHG2" s="660"/>
      <c r="NHH2" s="660"/>
      <c r="NHI2" s="660"/>
      <c r="NHJ2" s="660"/>
      <c r="NHK2" s="660"/>
      <c r="NHL2" s="660"/>
      <c r="NHM2" s="660"/>
      <c r="NHN2" s="660"/>
      <c r="NHO2" s="660"/>
      <c r="NHP2" s="660"/>
      <c r="NHQ2" s="660"/>
      <c r="NHR2" s="660"/>
      <c r="NHS2" s="660"/>
      <c r="NHT2" s="660"/>
      <c r="NHU2" s="660"/>
      <c r="NHV2" s="660"/>
      <c r="NHW2" s="660"/>
      <c r="NHX2" s="660"/>
      <c r="NHY2" s="660"/>
      <c r="NHZ2" s="660"/>
      <c r="NIA2" s="660"/>
      <c r="NIB2" s="660"/>
      <c r="NIC2" s="660"/>
      <c r="NID2" s="660"/>
      <c r="NIE2" s="660"/>
      <c r="NIF2" s="660"/>
      <c r="NIG2" s="660"/>
      <c r="NIH2" s="660"/>
      <c r="NII2" s="660"/>
      <c r="NIJ2" s="660"/>
      <c r="NIK2" s="660"/>
      <c r="NIL2" s="660"/>
      <c r="NIM2" s="660"/>
      <c r="NIN2" s="660"/>
      <c r="NIO2" s="660"/>
      <c r="NIP2" s="660"/>
      <c r="NIQ2" s="660"/>
      <c r="NIR2" s="660"/>
      <c r="NIS2" s="660"/>
      <c r="NIT2" s="660"/>
      <c r="NIU2" s="660"/>
      <c r="NIV2" s="660"/>
      <c r="NIW2" s="660"/>
      <c r="NIX2" s="660"/>
      <c r="NIY2" s="660"/>
      <c r="NIZ2" s="660"/>
      <c r="NJA2" s="660"/>
      <c r="NJB2" s="660"/>
      <c r="NJC2" s="660"/>
      <c r="NJD2" s="660"/>
      <c r="NJE2" s="660"/>
      <c r="NJF2" s="660"/>
      <c r="NJG2" s="660"/>
      <c r="NJH2" s="660"/>
      <c r="NJI2" s="660"/>
      <c r="NJJ2" s="660"/>
      <c r="NJK2" s="660"/>
      <c r="NJL2" s="660"/>
      <c r="NJM2" s="660"/>
      <c r="NJN2" s="660"/>
      <c r="NJO2" s="660"/>
      <c r="NJP2" s="660"/>
      <c r="NJQ2" s="660"/>
      <c r="NJR2" s="660"/>
      <c r="NJS2" s="660"/>
      <c r="NJT2" s="660"/>
      <c r="NJU2" s="660"/>
      <c r="NJV2" s="660"/>
      <c r="NJW2" s="660"/>
      <c r="NJX2" s="660"/>
      <c r="NJY2" s="660"/>
      <c r="NJZ2" s="660"/>
      <c r="NKA2" s="660"/>
      <c r="NKB2" s="660"/>
      <c r="NKC2" s="660"/>
      <c r="NKD2" s="660"/>
      <c r="NKE2" s="660"/>
      <c r="NKF2" s="660"/>
      <c r="NKG2" s="660"/>
      <c r="NKH2" s="660"/>
      <c r="NKI2" s="660"/>
      <c r="NKJ2" s="660"/>
      <c r="NKK2" s="660"/>
      <c r="NKL2" s="660"/>
      <c r="NKM2" s="660"/>
      <c r="NKN2" s="660"/>
      <c r="NKO2" s="660"/>
      <c r="NKP2" s="660"/>
      <c r="NKQ2" s="660"/>
      <c r="NKR2" s="660"/>
      <c r="NKS2" s="660"/>
      <c r="NKT2" s="660"/>
      <c r="NKU2" s="660"/>
      <c r="NKV2" s="660"/>
      <c r="NKW2" s="660"/>
      <c r="NKX2" s="660"/>
      <c r="NKY2" s="660"/>
      <c r="NKZ2" s="660"/>
      <c r="NLA2" s="660"/>
      <c r="NLB2" s="660"/>
      <c r="NLC2" s="660"/>
      <c r="NLD2" s="660"/>
      <c r="NLE2" s="660"/>
      <c r="NLF2" s="660"/>
      <c r="NLG2" s="660"/>
      <c r="NLH2" s="660"/>
      <c r="NLI2" s="660"/>
      <c r="NLJ2" s="660"/>
      <c r="NLK2" s="660"/>
      <c r="NLL2" s="660"/>
      <c r="NLM2" s="660"/>
      <c r="NLN2" s="660"/>
      <c r="NLO2" s="660"/>
      <c r="NLP2" s="660"/>
      <c r="NLQ2" s="660"/>
      <c r="NLR2" s="660"/>
      <c r="NLS2" s="660"/>
      <c r="NLT2" s="660"/>
      <c r="NLU2" s="660"/>
      <c r="NLV2" s="660"/>
      <c r="NLW2" s="660"/>
      <c r="NLX2" s="660"/>
      <c r="NLY2" s="660"/>
      <c r="NLZ2" s="660"/>
      <c r="NMA2" s="660"/>
      <c r="NMB2" s="660"/>
      <c r="NMC2" s="660"/>
      <c r="NMD2" s="660"/>
      <c r="NME2" s="660"/>
      <c r="NMF2" s="660"/>
      <c r="NMG2" s="660"/>
      <c r="NMH2" s="660"/>
      <c r="NMI2" s="660"/>
      <c r="NMJ2" s="660"/>
      <c r="NMK2" s="660"/>
      <c r="NML2" s="660"/>
      <c r="NMM2" s="660"/>
      <c r="NMN2" s="660"/>
      <c r="NMO2" s="660"/>
      <c r="NMP2" s="660"/>
      <c r="NMQ2" s="660"/>
      <c r="NMR2" s="660"/>
      <c r="NMS2" s="660"/>
      <c r="NMT2" s="660"/>
      <c r="NMU2" s="660"/>
      <c r="NMV2" s="660"/>
      <c r="NMW2" s="660"/>
      <c r="NMX2" s="660"/>
      <c r="NMY2" s="660"/>
      <c r="NMZ2" s="660"/>
      <c r="NNA2" s="660"/>
      <c r="NNB2" s="660"/>
      <c r="NNC2" s="660"/>
      <c r="NND2" s="660"/>
      <c r="NNE2" s="660"/>
      <c r="NNF2" s="660"/>
      <c r="NNG2" s="660"/>
      <c r="NNH2" s="660"/>
      <c r="NNI2" s="660"/>
      <c r="NNJ2" s="660"/>
      <c r="NNK2" s="660"/>
      <c r="NNL2" s="660"/>
      <c r="NNM2" s="660"/>
      <c r="NNN2" s="660"/>
      <c r="NNO2" s="660"/>
      <c r="NNP2" s="660"/>
      <c r="NNQ2" s="660"/>
      <c r="NNR2" s="660"/>
      <c r="NNS2" s="660"/>
      <c r="NNT2" s="660"/>
      <c r="NNU2" s="660"/>
      <c r="NNV2" s="660"/>
      <c r="NNW2" s="660"/>
      <c r="NNX2" s="660"/>
      <c r="NNY2" s="660"/>
      <c r="NNZ2" s="660"/>
      <c r="NOA2" s="660"/>
      <c r="NOB2" s="660"/>
      <c r="NOC2" s="660"/>
      <c r="NOD2" s="660"/>
      <c r="NOE2" s="660"/>
      <c r="NOF2" s="660"/>
      <c r="NOG2" s="660"/>
      <c r="NOH2" s="660"/>
      <c r="NOI2" s="660"/>
      <c r="NOJ2" s="660"/>
      <c r="NOK2" s="660"/>
      <c r="NOL2" s="660"/>
      <c r="NOM2" s="660"/>
      <c r="NON2" s="660"/>
      <c r="NOO2" s="660"/>
      <c r="NOP2" s="660"/>
      <c r="NOQ2" s="660"/>
      <c r="NOR2" s="660"/>
      <c r="NOS2" s="660"/>
      <c r="NOT2" s="660"/>
      <c r="NOU2" s="660"/>
      <c r="NOV2" s="660"/>
      <c r="NOW2" s="660"/>
      <c r="NOX2" s="660"/>
      <c r="NOY2" s="660"/>
      <c r="NOZ2" s="660"/>
      <c r="NPA2" s="660"/>
      <c r="NPB2" s="660"/>
      <c r="NPC2" s="660"/>
      <c r="NPD2" s="660"/>
      <c r="NPE2" s="660"/>
      <c r="NPF2" s="660"/>
      <c r="NPG2" s="660"/>
      <c r="NPH2" s="660"/>
      <c r="NPI2" s="660"/>
      <c r="NPJ2" s="660"/>
      <c r="NPK2" s="660"/>
      <c r="NPL2" s="660"/>
      <c r="NPM2" s="660"/>
      <c r="NPN2" s="660"/>
      <c r="NPO2" s="660"/>
      <c r="NPP2" s="660"/>
      <c r="NPQ2" s="660"/>
      <c r="NPR2" s="660"/>
      <c r="NPS2" s="660"/>
      <c r="NPT2" s="660"/>
      <c r="NPU2" s="660"/>
      <c r="NPV2" s="660"/>
      <c r="NPW2" s="660"/>
      <c r="NPX2" s="660"/>
      <c r="NPY2" s="660"/>
      <c r="NPZ2" s="660"/>
      <c r="NQA2" s="660"/>
      <c r="NQB2" s="660"/>
      <c r="NQC2" s="660"/>
      <c r="NQD2" s="660"/>
      <c r="NQE2" s="660"/>
      <c r="NQF2" s="660"/>
      <c r="NQG2" s="660"/>
      <c r="NQH2" s="660"/>
      <c r="NQI2" s="660"/>
      <c r="NQJ2" s="660"/>
      <c r="NQK2" s="660"/>
      <c r="NQL2" s="660"/>
      <c r="NQM2" s="660"/>
      <c r="NQN2" s="660"/>
      <c r="NQO2" s="660"/>
      <c r="NQP2" s="660"/>
      <c r="NQQ2" s="660"/>
      <c r="NQR2" s="660"/>
      <c r="NQS2" s="660"/>
      <c r="NQT2" s="660"/>
      <c r="NQU2" s="660"/>
      <c r="NQV2" s="660"/>
      <c r="NQW2" s="660"/>
      <c r="NQX2" s="660"/>
      <c r="NQY2" s="660"/>
      <c r="NQZ2" s="660"/>
      <c r="NRA2" s="660"/>
      <c r="NRB2" s="660"/>
      <c r="NRC2" s="660"/>
      <c r="NRD2" s="660"/>
      <c r="NRE2" s="660"/>
      <c r="NRF2" s="660"/>
      <c r="NRG2" s="660"/>
      <c r="NRH2" s="660"/>
      <c r="NRI2" s="660"/>
      <c r="NRJ2" s="660"/>
      <c r="NRK2" s="660"/>
      <c r="NRL2" s="660"/>
      <c r="NRM2" s="660"/>
      <c r="NRN2" s="660"/>
      <c r="NRO2" s="660"/>
      <c r="NRP2" s="660"/>
      <c r="NRQ2" s="660"/>
      <c r="NRR2" s="660"/>
      <c r="NRS2" s="660"/>
      <c r="NRT2" s="660"/>
      <c r="NRU2" s="660"/>
      <c r="NRV2" s="660"/>
      <c r="NRW2" s="660"/>
      <c r="NRX2" s="660"/>
      <c r="NRY2" s="660"/>
      <c r="NRZ2" s="660"/>
      <c r="NSA2" s="660"/>
      <c r="NSB2" s="660"/>
      <c r="NSC2" s="660"/>
      <c r="NSD2" s="660"/>
      <c r="NSE2" s="660"/>
      <c r="NSF2" s="660"/>
      <c r="NSG2" s="660"/>
      <c r="NSH2" s="660"/>
      <c r="NSI2" s="660"/>
      <c r="NSJ2" s="660"/>
      <c r="NSK2" s="660"/>
      <c r="NSL2" s="660"/>
      <c r="NSM2" s="660"/>
      <c r="NSN2" s="660"/>
      <c r="NSO2" s="660"/>
      <c r="NSP2" s="660"/>
      <c r="NSQ2" s="660"/>
      <c r="NSR2" s="660"/>
      <c r="NSS2" s="660"/>
      <c r="NST2" s="660"/>
      <c r="NSU2" s="660"/>
      <c r="NSV2" s="660"/>
      <c r="NSW2" s="660"/>
      <c r="NSX2" s="660"/>
      <c r="NSY2" s="660"/>
      <c r="NSZ2" s="660"/>
      <c r="NTA2" s="660"/>
      <c r="NTB2" s="660"/>
      <c r="NTC2" s="660"/>
      <c r="NTD2" s="660"/>
      <c r="NTE2" s="660"/>
      <c r="NTF2" s="660"/>
      <c r="NTG2" s="660"/>
      <c r="NTH2" s="660"/>
      <c r="NTI2" s="660"/>
      <c r="NTJ2" s="660"/>
      <c r="NTK2" s="660"/>
      <c r="NTL2" s="660"/>
      <c r="NTM2" s="660"/>
      <c r="NTN2" s="660"/>
      <c r="NTO2" s="660"/>
      <c r="NTP2" s="660"/>
      <c r="NTQ2" s="660"/>
      <c r="NTR2" s="660"/>
      <c r="NTS2" s="660"/>
      <c r="NTT2" s="660"/>
      <c r="NTU2" s="660"/>
      <c r="NTV2" s="660"/>
      <c r="NTW2" s="660"/>
      <c r="NTX2" s="660"/>
      <c r="NTY2" s="660"/>
      <c r="NTZ2" s="660"/>
      <c r="NUA2" s="660"/>
      <c r="NUB2" s="660"/>
      <c r="NUC2" s="660"/>
      <c r="NUD2" s="660"/>
      <c r="NUE2" s="660"/>
      <c r="NUF2" s="660"/>
      <c r="NUG2" s="660"/>
      <c r="NUH2" s="660"/>
      <c r="NUI2" s="660"/>
      <c r="NUJ2" s="660"/>
      <c r="NUK2" s="660"/>
      <c r="NUL2" s="660"/>
      <c r="NUM2" s="660"/>
      <c r="NUN2" s="660"/>
      <c r="NUO2" s="660"/>
      <c r="NUP2" s="660"/>
      <c r="NUQ2" s="660"/>
      <c r="NUR2" s="660"/>
      <c r="NUS2" s="660"/>
      <c r="NUT2" s="660"/>
      <c r="NUU2" s="660"/>
      <c r="NUV2" s="660"/>
      <c r="NUW2" s="660"/>
      <c r="NUX2" s="660"/>
      <c r="NUY2" s="660"/>
      <c r="NUZ2" s="660"/>
      <c r="NVA2" s="660"/>
      <c r="NVB2" s="660"/>
      <c r="NVC2" s="660"/>
      <c r="NVD2" s="660"/>
      <c r="NVE2" s="660"/>
      <c r="NVF2" s="660"/>
      <c r="NVG2" s="660"/>
      <c r="NVH2" s="660"/>
      <c r="NVI2" s="660"/>
      <c r="NVJ2" s="660"/>
      <c r="NVK2" s="660"/>
      <c r="NVL2" s="660"/>
      <c r="NVM2" s="660"/>
      <c r="NVN2" s="660"/>
      <c r="NVO2" s="660"/>
      <c r="NVP2" s="660"/>
      <c r="NVQ2" s="660"/>
      <c r="NVR2" s="660"/>
      <c r="NVS2" s="660"/>
      <c r="NVT2" s="660"/>
      <c r="NVU2" s="660"/>
      <c r="NVV2" s="660"/>
      <c r="NVW2" s="660"/>
      <c r="NVX2" s="660"/>
      <c r="NVY2" s="660"/>
      <c r="NVZ2" s="660"/>
      <c r="NWA2" s="660"/>
      <c r="NWB2" s="660"/>
      <c r="NWC2" s="660"/>
      <c r="NWD2" s="660"/>
      <c r="NWE2" s="660"/>
      <c r="NWF2" s="660"/>
      <c r="NWG2" s="660"/>
      <c r="NWH2" s="660"/>
      <c r="NWI2" s="660"/>
      <c r="NWJ2" s="660"/>
      <c r="NWK2" s="660"/>
      <c r="NWL2" s="660"/>
      <c r="NWM2" s="660"/>
      <c r="NWN2" s="660"/>
      <c r="NWO2" s="660"/>
      <c r="NWP2" s="660"/>
      <c r="NWQ2" s="660"/>
      <c r="NWR2" s="660"/>
      <c r="NWS2" s="660"/>
      <c r="NWT2" s="660"/>
      <c r="NWU2" s="660"/>
      <c r="NWV2" s="660"/>
      <c r="NWW2" s="660"/>
      <c r="NWX2" s="660"/>
      <c r="NWY2" s="660"/>
      <c r="NWZ2" s="660"/>
      <c r="NXA2" s="660"/>
      <c r="NXB2" s="660"/>
      <c r="NXC2" s="660"/>
      <c r="NXD2" s="660"/>
      <c r="NXE2" s="660"/>
      <c r="NXF2" s="660"/>
      <c r="NXG2" s="660"/>
      <c r="NXH2" s="660"/>
      <c r="NXI2" s="660"/>
      <c r="NXJ2" s="660"/>
      <c r="NXK2" s="660"/>
      <c r="NXL2" s="660"/>
      <c r="NXM2" s="660"/>
      <c r="NXN2" s="660"/>
      <c r="NXO2" s="660"/>
      <c r="NXP2" s="660"/>
      <c r="NXQ2" s="660"/>
      <c r="NXR2" s="660"/>
      <c r="NXS2" s="660"/>
      <c r="NXT2" s="660"/>
      <c r="NXU2" s="660"/>
      <c r="NXV2" s="660"/>
      <c r="NXW2" s="660"/>
      <c r="NXX2" s="660"/>
      <c r="NXY2" s="660"/>
      <c r="NXZ2" s="660"/>
      <c r="NYA2" s="660"/>
      <c r="NYB2" s="660"/>
      <c r="NYC2" s="660"/>
      <c r="NYD2" s="660"/>
      <c r="NYE2" s="660"/>
      <c r="NYF2" s="660"/>
      <c r="NYG2" s="660"/>
      <c r="NYH2" s="660"/>
      <c r="NYI2" s="660"/>
      <c r="NYJ2" s="660"/>
      <c r="NYK2" s="660"/>
      <c r="NYL2" s="660"/>
      <c r="NYM2" s="660"/>
      <c r="NYN2" s="660"/>
      <c r="NYO2" s="660"/>
      <c r="NYP2" s="660"/>
      <c r="NYQ2" s="660"/>
      <c r="NYR2" s="660"/>
      <c r="NYS2" s="660"/>
      <c r="NYT2" s="660"/>
      <c r="NYU2" s="660"/>
      <c r="NYV2" s="660"/>
      <c r="NYW2" s="660"/>
      <c r="NYX2" s="660"/>
      <c r="NYY2" s="660"/>
      <c r="NYZ2" s="660"/>
      <c r="NZA2" s="660"/>
      <c r="NZB2" s="660"/>
      <c r="NZC2" s="660"/>
      <c r="NZD2" s="660"/>
      <c r="NZE2" s="660"/>
      <c r="NZF2" s="660"/>
      <c r="NZG2" s="660"/>
      <c r="NZH2" s="660"/>
      <c r="NZI2" s="660"/>
      <c r="NZJ2" s="660"/>
      <c r="NZK2" s="660"/>
      <c r="NZL2" s="660"/>
      <c r="NZM2" s="660"/>
      <c r="NZN2" s="660"/>
      <c r="NZO2" s="660"/>
      <c r="NZP2" s="660"/>
      <c r="NZQ2" s="660"/>
      <c r="NZR2" s="660"/>
      <c r="NZS2" s="660"/>
      <c r="NZT2" s="660"/>
      <c r="NZU2" s="660"/>
      <c r="NZV2" s="660"/>
      <c r="NZW2" s="660"/>
      <c r="NZX2" s="660"/>
      <c r="NZY2" s="660"/>
      <c r="NZZ2" s="660"/>
      <c r="OAA2" s="660"/>
      <c r="OAB2" s="660"/>
      <c r="OAC2" s="660"/>
      <c r="OAD2" s="660"/>
      <c r="OAE2" s="660"/>
      <c r="OAF2" s="660"/>
      <c r="OAG2" s="660"/>
      <c r="OAH2" s="660"/>
      <c r="OAI2" s="660"/>
      <c r="OAJ2" s="660"/>
      <c r="OAK2" s="660"/>
      <c r="OAL2" s="660"/>
      <c r="OAM2" s="660"/>
      <c r="OAN2" s="660"/>
      <c r="OAO2" s="660"/>
      <c r="OAP2" s="660"/>
      <c r="OAQ2" s="660"/>
      <c r="OAR2" s="660"/>
      <c r="OAS2" s="660"/>
      <c r="OAT2" s="660"/>
      <c r="OAU2" s="660"/>
      <c r="OAV2" s="660"/>
      <c r="OAW2" s="660"/>
      <c r="OAX2" s="660"/>
      <c r="OAY2" s="660"/>
      <c r="OAZ2" s="660"/>
      <c r="OBA2" s="660"/>
      <c r="OBB2" s="660"/>
      <c r="OBC2" s="660"/>
      <c r="OBD2" s="660"/>
      <c r="OBE2" s="660"/>
      <c r="OBF2" s="660"/>
      <c r="OBG2" s="660"/>
      <c r="OBH2" s="660"/>
      <c r="OBI2" s="660"/>
      <c r="OBJ2" s="660"/>
      <c r="OBK2" s="660"/>
      <c r="OBL2" s="660"/>
      <c r="OBM2" s="660"/>
      <c r="OBN2" s="660"/>
      <c r="OBO2" s="660"/>
      <c r="OBP2" s="660"/>
      <c r="OBQ2" s="660"/>
      <c r="OBR2" s="660"/>
      <c r="OBS2" s="660"/>
      <c r="OBT2" s="660"/>
      <c r="OBU2" s="660"/>
      <c r="OBV2" s="660"/>
      <c r="OBW2" s="660"/>
      <c r="OBX2" s="660"/>
      <c r="OBY2" s="660"/>
      <c r="OBZ2" s="660"/>
      <c r="OCA2" s="660"/>
      <c r="OCB2" s="660"/>
      <c r="OCC2" s="660"/>
      <c r="OCD2" s="660"/>
      <c r="OCE2" s="660"/>
      <c r="OCF2" s="660"/>
      <c r="OCG2" s="660"/>
      <c r="OCH2" s="660"/>
      <c r="OCI2" s="660"/>
      <c r="OCJ2" s="660"/>
      <c r="OCK2" s="660"/>
      <c r="OCL2" s="660"/>
      <c r="OCM2" s="660"/>
      <c r="OCN2" s="660"/>
      <c r="OCO2" s="660"/>
      <c r="OCP2" s="660"/>
      <c r="OCQ2" s="660"/>
      <c r="OCR2" s="660"/>
      <c r="OCS2" s="660"/>
      <c r="OCT2" s="660"/>
      <c r="OCU2" s="660"/>
      <c r="OCV2" s="660"/>
      <c r="OCW2" s="660"/>
      <c r="OCX2" s="660"/>
      <c r="OCY2" s="660"/>
      <c r="OCZ2" s="660"/>
      <c r="ODA2" s="660"/>
      <c r="ODB2" s="660"/>
      <c r="ODC2" s="660"/>
      <c r="ODD2" s="660"/>
      <c r="ODE2" s="660"/>
      <c r="ODF2" s="660"/>
      <c r="ODG2" s="660"/>
      <c r="ODH2" s="660"/>
      <c r="ODI2" s="660"/>
      <c r="ODJ2" s="660"/>
      <c r="ODK2" s="660"/>
      <c r="ODL2" s="660"/>
      <c r="ODM2" s="660"/>
      <c r="ODN2" s="660"/>
      <c r="ODO2" s="660"/>
      <c r="ODP2" s="660"/>
      <c r="ODQ2" s="660"/>
      <c r="ODR2" s="660"/>
      <c r="ODS2" s="660"/>
      <c r="ODT2" s="660"/>
      <c r="ODU2" s="660"/>
      <c r="ODV2" s="660"/>
      <c r="ODW2" s="660"/>
      <c r="ODX2" s="660"/>
      <c r="ODY2" s="660"/>
      <c r="ODZ2" s="660"/>
      <c r="OEA2" s="660"/>
      <c r="OEB2" s="660"/>
      <c r="OEC2" s="660"/>
      <c r="OED2" s="660"/>
      <c r="OEE2" s="660"/>
      <c r="OEF2" s="660"/>
      <c r="OEG2" s="660"/>
      <c r="OEH2" s="660"/>
      <c r="OEI2" s="660"/>
      <c r="OEJ2" s="660"/>
      <c r="OEK2" s="660"/>
      <c r="OEL2" s="660"/>
      <c r="OEM2" s="660"/>
      <c r="OEN2" s="660"/>
      <c r="OEO2" s="660"/>
      <c r="OEP2" s="660"/>
      <c r="OEQ2" s="660"/>
      <c r="OER2" s="660"/>
      <c r="OES2" s="660"/>
      <c r="OET2" s="660"/>
      <c r="OEU2" s="660"/>
      <c r="OEV2" s="660"/>
      <c r="OEW2" s="660"/>
      <c r="OEX2" s="660"/>
      <c r="OEY2" s="660"/>
      <c r="OEZ2" s="660"/>
      <c r="OFA2" s="660"/>
      <c r="OFB2" s="660"/>
      <c r="OFC2" s="660"/>
      <c r="OFD2" s="660"/>
      <c r="OFE2" s="660"/>
      <c r="OFF2" s="660"/>
      <c r="OFG2" s="660"/>
      <c r="OFH2" s="660"/>
      <c r="OFI2" s="660"/>
      <c r="OFJ2" s="660"/>
      <c r="OFK2" s="660"/>
      <c r="OFL2" s="660"/>
      <c r="OFM2" s="660"/>
      <c r="OFN2" s="660"/>
      <c r="OFO2" s="660"/>
      <c r="OFP2" s="660"/>
      <c r="OFQ2" s="660"/>
      <c r="OFR2" s="660"/>
      <c r="OFS2" s="660"/>
      <c r="OFT2" s="660"/>
      <c r="OFU2" s="660"/>
      <c r="OFV2" s="660"/>
      <c r="OFW2" s="660"/>
      <c r="OFX2" s="660"/>
      <c r="OFY2" s="660"/>
      <c r="OFZ2" s="660"/>
      <c r="OGA2" s="660"/>
      <c r="OGB2" s="660"/>
      <c r="OGC2" s="660"/>
      <c r="OGD2" s="660"/>
      <c r="OGE2" s="660"/>
      <c r="OGF2" s="660"/>
      <c r="OGG2" s="660"/>
      <c r="OGH2" s="660"/>
      <c r="OGI2" s="660"/>
      <c r="OGJ2" s="660"/>
      <c r="OGK2" s="660"/>
      <c r="OGL2" s="660"/>
      <c r="OGM2" s="660"/>
      <c r="OGN2" s="660"/>
      <c r="OGO2" s="660"/>
      <c r="OGP2" s="660"/>
      <c r="OGQ2" s="660"/>
      <c r="OGR2" s="660"/>
      <c r="OGS2" s="660"/>
      <c r="OGT2" s="660"/>
      <c r="OGU2" s="660"/>
      <c r="OGV2" s="660"/>
      <c r="OGW2" s="660"/>
      <c r="OGX2" s="660"/>
      <c r="OGY2" s="660"/>
      <c r="OGZ2" s="660"/>
      <c r="OHA2" s="660"/>
      <c r="OHB2" s="660"/>
      <c r="OHC2" s="660"/>
      <c r="OHD2" s="660"/>
      <c r="OHE2" s="660"/>
      <c r="OHF2" s="660"/>
      <c r="OHG2" s="660"/>
      <c r="OHH2" s="660"/>
      <c r="OHI2" s="660"/>
      <c r="OHJ2" s="660"/>
      <c r="OHK2" s="660"/>
      <c r="OHL2" s="660"/>
      <c r="OHM2" s="660"/>
      <c r="OHN2" s="660"/>
      <c r="OHO2" s="660"/>
      <c r="OHP2" s="660"/>
      <c r="OHQ2" s="660"/>
      <c r="OHR2" s="660"/>
      <c r="OHS2" s="660"/>
      <c r="OHT2" s="660"/>
      <c r="OHU2" s="660"/>
      <c r="OHV2" s="660"/>
      <c r="OHW2" s="660"/>
      <c r="OHX2" s="660"/>
      <c r="OHY2" s="660"/>
      <c r="OHZ2" s="660"/>
      <c r="OIA2" s="660"/>
      <c r="OIB2" s="660"/>
      <c r="OIC2" s="660"/>
      <c r="OID2" s="660"/>
      <c r="OIE2" s="660"/>
      <c r="OIF2" s="660"/>
      <c r="OIG2" s="660"/>
      <c r="OIH2" s="660"/>
      <c r="OII2" s="660"/>
      <c r="OIJ2" s="660"/>
      <c r="OIK2" s="660"/>
      <c r="OIL2" s="660"/>
      <c r="OIM2" s="660"/>
      <c r="OIN2" s="660"/>
      <c r="OIO2" s="660"/>
      <c r="OIP2" s="660"/>
      <c r="OIQ2" s="660"/>
      <c r="OIR2" s="660"/>
      <c r="OIS2" s="660"/>
      <c r="OIT2" s="660"/>
      <c r="OIU2" s="660"/>
      <c r="OIV2" s="660"/>
      <c r="OIW2" s="660"/>
      <c r="OIX2" s="660"/>
      <c r="OIY2" s="660"/>
      <c r="OIZ2" s="660"/>
      <c r="OJA2" s="660"/>
      <c r="OJB2" s="660"/>
      <c r="OJC2" s="660"/>
      <c r="OJD2" s="660"/>
      <c r="OJE2" s="660"/>
      <c r="OJF2" s="660"/>
      <c r="OJG2" s="660"/>
      <c r="OJH2" s="660"/>
      <c r="OJI2" s="660"/>
      <c r="OJJ2" s="660"/>
      <c r="OJK2" s="660"/>
      <c r="OJL2" s="660"/>
      <c r="OJM2" s="660"/>
      <c r="OJN2" s="660"/>
      <c r="OJO2" s="660"/>
      <c r="OJP2" s="660"/>
      <c r="OJQ2" s="660"/>
      <c r="OJR2" s="660"/>
      <c r="OJS2" s="660"/>
      <c r="OJT2" s="660"/>
      <c r="OJU2" s="660"/>
      <c r="OJV2" s="660"/>
      <c r="OJW2" s="660"/>
      <c r="OJX2" s="660"/>
      <c r="OJY2" s="660"/>
      <c r="OJZ2" s="660"/>
      <c r="OKA2" s="660"/>
      <c r="OKB2" s="660"/>
      <c r="OKC2" s="660"/>
      <c r="OKD2" s="660"/>
      <c r="OKE2" s="660"/>
      <c r="OKF2" s="660"/>
      <c r="OKG2" s="660"/>
      <c r="OKH2" s="660"/>
      <c r="OKI2" s="660"/>
      <c r="OKJ2" s="660"/>
      <c r="OKK2" s="660"/>
      <c r="OKL2" s="660"/>
      <c r="OKM2" s="660"/>
      <c r="OKN2" s="660"/>
      <c r="OKO2" s="660"/>
      <c r="OKP2" s="660"/>
      <c r="OKQ2" s="660"/>
      <c r="OKR2" s="660"/>
      <c r="OKS2" s="660"/>
      <c r="OKT2" s="660"/>
      <c r="OKU2" s="660"/>
      <c r="OKV2" s="660"/>
      <c r="OKW2" s="660"/>
      <c r="OKX2" s="660"/>
      <c r="OKY2" s="660"/>
      <c r="OKZ2" s="660"/>
      <c r="OLA2" s="660"/>
      <c r="OLB2" s="660"/>
      <c r="OLC2" s="660"/>
      <c r="OLD2" s="660"/>
      <c r="OLE2" s="660"/>
      <c r="OLF2" s="660"/>
      <c r="OLG2" s="660"/>
      <c r="OLH2" s="660"/>
      <c r="OLI2" s="660"/>
      <c r="OLJ2" s="660"/>
      <c r="OLK2" s="660"/>
      <c r="OLL2" s="660"/>
      <c r="OLM2" s="660"/>
      <c r="OLN2" s="660"/>
      <c r="OLO2" s="660"/>
      <c r="OLP2" s="660"/>
      <c r="OLQ2" s="660"/>
      <c r="OLR2" s="660"/>
      <c r="OLS2" s="660"/>
      <c r="OLT2" s="660"/>
      <c r="OLU2" s="660"/>
      <c r="OLV2" s="660"/>
      <c r="OLW2" s="660"/>
      <c r="OLX2" s="660"/>
      <c r="OLY2" s="660"/>
      <c r="OLZ2" s="660"/>
      <c r="OMA2" s="660"/>
      <c r="OMB2" s="660"/>
      <c r="OMC2" s="660"/>
      <c r="OMD2" s="660"/>
      <c r="OME2" s="660"/>
      <c r="OMF2" s="660"/>
      <c r="OMG2" s="660"/>
      <c r="OMH2" s="660"/>
      <c r="OMI2" s="660"/>
      <c r="OMJ2" s="660"/>
      <c r="OMK2" s="660"/>
      <c r="OML2" s="660"/>
      <c r="OMM2" s="660"/>
      <c r="OMN2" s="660"/>
      <c r="OMO2" s="660"/>
      <c r="OMP2" s="660"/>
      <c r="OMQ2" s="660"/>
      <c r="OMR2" s="660"/>
      <c r="OMS2" s="660"/>
      <c r="OMT2" s="660"/>
      <c r="OMU2" s="660"/>
      <c r="OMV2" s="660"/>
      <c r="OMW2" s="660"/>
      <c r="OMX2" s="660"/>
      <c r="OMY2" s="660"/>
      <c r="OMZ2" s="660"/>
      <c r="ONA2" s="660"/>
      <c r="ONB2" s="660"/>
      <c r="ONC2" s="660"/>
      <c r="OND2" s="660"/>
      <c r="ONE2" s="660"/>
      <c r="ONF2" s="660"/>
      <c r="ONG2" s="660"/>
      <c r="ONH2" s="660"/>
      <c r="ONI2" s="660"/>
      <c r="ONJ2" s="660"/>
      <c r="ONK2" s="660"/>
      <c r="ONL2" s="660"/>
      <c r="ONM2" s="660"/>
      <c r="ONN2" s="660"/>
      <c r="ONO2" s="660"/>
      <c r="ONP2" s="660"/>
      <c r="ONQ2" s="660"/>
      <c r="ONR2" s="660"/>
      <c r="ONS2" s="660"/>
      <c r="ONT2" s="660"/>
      <c r="ONU2" s="660"/>
      <c r="ONV2" s="660"/>
      <c r="ONW2" s="660"/>
      <c r="ONX2" s="660"/>
      <c r="ONY2" s="660"/>
      <c r="ONZ2" s="660"/>
      <c r="OOA2" s="660"/>
      <c r="OOB2" s="660"/>
      <c r="OOC2" s="660"/>
      <c r="OOD2" s="660"/>
      <c r="OOE2" s="660"/>
      <c r="OOF2" s="660"/>
      <c r="OOG2" s="660"/>
      <c r="OOH2" s="660"/>
      <c r="OOI2" s="660"/>
      <c r="OOJ2" s="660"/>
      <c r="OOK2" s="660"/>
      <c r="OOL2" s="660"/>
      <c r="OOM2" s="660"/>
      <c r="OON2" s="660"/>
      <c r="OOO2" s="660"/>
      <c r="OOP2" s="660"/>
      <c r="OOQ2" s="660"/>
      <c r="OOR2" s="660"/>
      <c r="OOS2" s="660"/>
      <c r="OOT2" s="660"/>
      <c r="OOU2" s="660"/>
      <c r="OOV2" s="660"/>
      <c r="OOW2" s="660"/>
      <c r="OOX2" s="660"/>
      <c r="OOY2" s="660"/>
      <c r="OOZ2" s="660"/>
      <c r="OPA2" s="660"/>
      <c r="OPB2" s="660"/>
      <c r="OPC2" s="660"/>
      <c r="OPD2" s="660"/>
      <c r="OPE2" s="660"/>
      <c r="OPF2" s="660"/>
      <c r="OPG2" s="660"/>
      <c r="OPH2" s="660"/>
      <c r="OPI2" s="660"/>
      <c r="OPJ2" s="660"/>
      <c r="OPK2" s="660"/>
      <c r="OPL2" s="660"/>
      <c r="OPM2" s="660"/>
      <c r="OPN2" s="660"/>
      <c r="OPO2" s="660"/>
      <c r="OPP2" s="660"/>
      <c r="OPQ2" s="660"/>
      <c r="OPR2" s="660"/>
      <c r="OPS2" s="660"/>
      <c r="OPT2" s="660"/>
      <c r="OPU2" s="660"/>
      <c r="OPV2" s="660"/>
      <c r="OPW2" s="660"/>
      <c r="OPX2" s="660"/>
      <c r="OPY2" s="660"/>
      <c r="OPZ2" s="660"/>
      <c r="OQA2" s="660"/>
      <c r="OQB2" s="660"/>
      <c r="OQC2" s="660"/>
      <c r="OQD2" s="660"/>
      <c r="OQE2" s="660"/>
      <c r="OQF2" s="660"/>
      <c r="OQG2" s="660"/>
      <c r="OQH2" s="660"/>
      <c r="OQI2" s="660"/>
      <c r="OQJ2" s="660"/>
      <c r="OQK2" s="660"/>
      <c r="OQL2" s="660"/>
      <c r="OQM2" s="660"/>
      <c r="OQN2" s="660"/>
      <c r="OQO2" s="660"/>
      <c r="OQP2" s="660"/>
      <c r="OQQ2" s="660"/>
      <c r="OQR2" s="660"/>
      <c r="OQS2" s="660"/>
      <c r="OQT2" s="660"/>
      <c r="OQU2" s="660"/>
      <c r="OQV2" s="660"/>
      <c r="OQW2" s="660"/>
      <c r="OQX2" s="660"/>
      <c r="OQY2" s="660"/>
      <c r="OQZ2" s="660"/>
      <c r="ORA2" s="660"/>
      <c r="ORB2" s="660"/>
      <c r="ORC2" s="660"/>
      <c r="ORD2" s="660"/>
      <c r="ORE2" s="660"/>
      <c r="ORF2" s="660"/>
      <c r="ORG2" s="660"/>
      <c r="ORH2" s="660"/>
      <c r="ORI2" s="660"/>
      <c r="ORJ2" s="660"/>
      <c r="ORK2" s="660"/>
      <c r="ORL2" s="660"/>
      <c r="ORM2" s="660"/>
      <c r="ORN2" s="660"/>
      <c r="ORO2" s="660"/>
      <c r="ORP2" s="660"/>
      <c r="ORQ2" s="660"/>
      <c r="ORR2" s="660"/>
      <c r="ORS2" s="660"/>
      <c r="ORT2" s="660"/>
      <c r="ORU2" s="660"/>
      <c r="ORV2" s="660"/>
      <c r="ORW2" s="660"/>
      <c r="ORX2" s="660"/>
      <c r="ORY2" s="660"/>
      <c r="ORZ2" s="660"/>
      <c r="OSA2" s="660"/>
      <c r="OSB2" s="660"/>
      <c r="OSC2" s="660"/>
      <c r="OSD2" s="660"/>
      <c r="OSE2" s="660"/>
      <c r="OSF2" s="660"/>
      <c r="OSG2" s="660"/>
      <c r="OSH2" s="660"/>
      <c r="OSI2" s="660"/>
      <c r="OSJ2" s="660"/>
      <c r="OSK2" s="660"/>
      <c r="OSL2" s="660"/>
      <c r="OSM2" s="660"/>
      <c r="OSN2" s="660"/>
      <c r="OSO2" s="660"/>
      <c r="OSP2" s="660"/>
      <c r="OSQ2" s="660"/>
      <c r="OSR2" s="660"/>
      <c r="OSS2" s="660"/>
      <c r="OST2" s="660"/>
      <c r="OSU2" s="660"/>
      <c r="OSV2" s="660"/>
      <c r="OSW2" s="660"/>
      <c r="OSX2" s="660"/>
      <c r="OSY2" s="660"/>
      <c r="OSZ2" s="660"/>
      <c r="OTA2" s="660"/>
      <c r="OTB2" s="660"/>
      <c r="OTC2" s="660"/>
      <c r="OTD2" s="660"/>
      <c r="OTE2" s="660"/>
      <c r="OTF2" s="660"/>
      <c r="OTG2" s="660"/>
      <c r="OTH2" s="660"/>
      <c r="OTI2" s="660"/>
      <c r="OTJ2" s="660"/>
      <c r="OTK2" s="660"/>
      <c r="OTL2" s="660"/>
      <c r="OTM2" s="660"/>
      <c r="OTN2" s="660"/>
      <c r="OTO2" s="660"/>
      <c r="OTP2" s="660"/>
      <c r="OTQ2" s="660"/>
      <c r="OTR2" s="660"/>
      <c r="OTS2" s="660"/>
      <c r="OTT2" s="660"/>
      <c r="OTU2" s="660"/>
      <c r="OTV2" s="660"/>
      <c r="OTW2" s="660"/>
      <c r="OTX2" s="660"/>
      <c r="OTY2" s="660"/>
      <c r="OTZ2" s="660"/>
      <c r="OUA2" s="660"/>
      <c r="OUB2" s="660"/>
      <c r="OUC2" s="660"/>
      <c r="OUD2" s="660"/>
      <c r="OUE2" s="660"/>
      <c r="OUF2" s="660"/>
      <c r="OUG2" s="660"/>
      <c r="OUH2" s="660"/>
      <c r="OUI2" s="660"/>
      <c r="OUJ2" s="660"/>
      <c r="OUK2" s="660"/>
      <c r="OUL2" s="660"/>
      <c r="OUM2" s="660"/>
      <c r="OUN2" s="660"/>
      <c r="OUO2" s="660"/>
      <c r="OUP2" s="660"/>
      <c r="OUQ2" s="660"/>
      <c r="OUR2" s="660"/>
      <c r="OUS2" s="660"/>
      <c r="OUT2" s="660"/>
      <c r="OUU2" s="660"/>
      <c r="OUV2" s="660"/>
      <c r="OUW2" s="660"/>
      <c r="OUX2" s="660"/>
      <c r="OUY2" s="660"/>
      <c r="OUZ2" s="660"/>
      <c r="OVA2" s="660"/>
      <c r="OVB2" s="660"/>
      <c r="OVC2" s="660"/>
      <c r="OVD2" s="660"/>
      <c r="OVE2" s="660"/>
      <c r="OVF2" s="660"/>
      <c r="OVG2" s="660"/>
      <c r="OVH2" s="660"/>
      <c r="OVI2" s="660"/>
      <c r="OVJ2" s="660"/>
      <c r="OVK2" s="660"/>
      <c r="OVL2" s="660"/>
      <c r="OVM2" s="660"/>
      <c r="OVN2" s="660"/>
      <c r="OVO2" s="660"/>
      <c r="OVP2" s="660"/>
      <c r="OVQ2" s="660"/>
      <c r="OVR2" s="660"/>
      <c r="OVS2" s="660"/>
      <c r="OVT2" s="660"/>
      <c r="OVU2" s="660"/>
      <c r="OVV2" s="660"/>
      <c r="OVW2" s="660"/>
      <c r="OVX2" s="660"/>
      <c r="OVY2" s="660"/>
      <c r="OVZ2" s="660"/>
      <c r="OWA2" s="660"/>
      <c r="OWB2" s="660"/>
      <c r="OWC2" s="660"/>
      <c r="OWD2" s="660"/>
      <c r="OWE2" s="660"/>
      <c r="OWF2" s="660"/>
      <c r="OWG2" s="660"/>
      <c r="OWH2" s="660"/>
      <c r="OWI2" s="660"/>
      <c r="OWJ2" s="660"/>
      <c r="OWK2" s="660"/>
      <c r="OWL2" s="660"/>
      <c r="OWM2" s="660"/>
      <c r="OWN2" s="660"/>
      <c r="OWO2" s="660"/>
      <c r="OWP2" s="660"/>
      <c r="OWQ2" s="660"/>
      <c r="OWR2" s="660"/>
      <c r="OWS2" s="660"/>
      <c r="OWT2" s="660"/>
      <c r="OWU2" s="660"/>
      <c r="OWV2" s="660"/>
      <c r="OWW2" s="660"/>
      <c r="OWX2" s="660"/>
      <c r="OWY2" s="660"/>
      <c r="OWZ2" s="660"/>
      <c r="OXA2" s="660"/>
      <c r="OXB2" s="660"/>
      <c r="OXC2" s="660"/>
      <c r="OXD2" s="660"/>
      <c r="OXE2" s="660"/>
      <c r="OXF2" s="660"/>
      <c r="OXG2" s="660"/>
      <c r="OXH2" s="660"/>
      <c r="OXI2" s="660"/>
      <c r="OXJ2" s="660"/>
      <c r="OXK2" s="660"/>
      <c r="OXL2" s="660"/>
      <c r="OXM2" s="660"/>
      <c r="OXN2" s="660"/>
      <c r="OXO2" s="660"/>
      <c r="OXP2" s="660"/>
      <c r="OXQ2" s="660"/>
      <c r="OXR2" s="660"/>
      <c r="OXS2" s="660"/>
      <c r="OXT2" s="660"/>
      <c r="OXU2" s="660"/>
      <c r="OXV2" s="660"/>
      <c r="OXW2" s="660"/>
      <c r="OXX2" s="660"/>
      <c r="OXY2" s="660"/>
      <c r="OXZ2" s="660"/>
      <c r="OYA2" s="660"/>
      <c r="OYB2" s="660"/>
      <c r="OYC2" s="660"/>
      <c r="OYD2" s="660"/>
      <c r="OYE2" s="660"/>
      <c r="OYF2" s="660"/>
      <c r="OYG2" s="660"/>
      <c r="OYH2" s="660"/>
      <c r="OYI2" s="660"/>
      <c r="OYJ2" s="660"/>
      <c r="OYK2" s="660"/>
      <c r="OYL2" s="660"/>
      <c r="OYM2" s="660"/>
      <c r="OYN2" s="660"/>
      <c r="OYO2" s="660"/>
      <c r="OYP2" s="660"/>
      <c r="OYQ2" s="660"/>
      <c r="OYR2" s="660"/>
      <c r="OYS2" s="660"/>
      <c r="OYT2" s="660"/>
      <c r="OYU2" s="660"/>
      <c r="OYV2" s="660"/>
      <c r="OYW2" s="660"/>
      <c r="OYX2" s="660"/>
      <c r="OYY2" s="660"/>
      <c r="OYZ2" s="660"/>
      <c r="OZA2" s="660"/>
      <c r="OZB2" s="660"/>
      <c r="OZC2" s="660"/>
      <c r="OZD2" s="660"/>
      <c r="OZE2" s="660"/>
      <c r="OZF2" s="660"/>
      <c r="OZG2" s="660"/>
      <c r="OZH2" s="660"/>
      <c r="OZI2" s="660"/>
      <c r="OZJ2" s="660"/>
      <c r="OZK2" s="660"/>
      <c r="OZL2" s="660"/>
      <c r="OZM2" s="660"/>
      <c r="OZN2" s="660"/>
      <c r="OZO2" s="660"/>
      <c r="OZP2" s="660"/>
      <c r="OZQ2" s="660"/>
      <c r="OZR2" s="660"/>
      <c r="OZS2" s="660"/>
      <c r="OZT2" s="660"/>
      <c r="OZU2" s="660"/>
      <c r="OZV2" s="660"/>
      <c r="OZW2" s="660"/>
      <c r="OZX2" s="660"/>
      <c r="OZY2" s="660"/>
      <c r="OZZ2" s="660"/>
      <c r="PAA2" s="660"/>
      <c r="PAB2" s="660"/>
      <c r="PAC2" s="660"/>
      <c r="PAD2" s="660"/>
      <c r="PAE2" s="660"/>
      <c r="PAF2" s="660"/>
      <c r="PAG2" s="660"/>
      <c r="PAH2" s="660"/>
      <c r="PAI2" s="660"/>
      <c r="PAJ2" s="660"/>
      <c r="PAK2" s="660"/>
      <c r="PAL2" s="660"/>
      <c r="PAM2" s="660"/>
      <c r="PAN2" s="660"/>
      <c r="PAO2" s="660"/>
      <c r="PAP2" s="660"/>
      <c r="PAQ2" s="660"/>
      <c r="PAR2" s="660"/>
      <c r="PAS2" s="660"/>
      <c r="PAT2" s="660"/>
      <c r="PAU2" s="660"/>
      <c r="PAV2" s="660"/>
      <c r="PAW2" s="660"/>
      <c r="PAX2" s="660"/>
      <c r="PAY2" s="660"/>
      <c r="PAZ2" s="660"/>
      <c r="PBA2" s="660"/>
      <c r="PBB2" s="660"/>
      <c r="PBC2" s="660"/>
      <c r="PBD2" s="660"/>
      <c r="PBE2" s="660"/>
      <c r="PBF2" s="660"/>
      <c r="PBG2" s="660"/>
      <c r="PBH2" s="660"/>
      <c r="PBI2" s="660"/>
      <c r="PBJ2" s="660"/>
      <c r="PBK2" s="660"/>
      <c r="PBL2" s="660"/>
      <c r="PBM2" s="660"/>
      <c r="PBN2" s="660"/>
      <c r="PBO2" s="660"/>
      <c r="PBP2" s="660"/>
      <c r="PBQ2" s="660"/>
      <c r="PBR2" s="660"/>
      <c r="PBS2" s="660"/>
      <c r="PBT2" s="660"/>
      <c r="PBU2" s="660"/>
      <c r="PBV2" s="660"/>
      <c r="PBW2" s="660"/>
      <c r="PBX2" s="660"/>
      <c r="PBY2" s="660"/>
      <c r="PBZ2" s="660"/>
      <c r="PCA2" s="660"/>
      <c r="PCB2" s="660"/>
      <c r="PCC2" s="660"/>
      <c r="PCD2" s="660"/>
      <c r="PCE2" s="660"/>
      <c r="PCF2" s="660"/>
      <c r="PCG2" s="660"/>
      <c r="PCH2" s="660"/>
      <c r="PCI2" s="660"/>
      <c r="PCJ2" s="660"/>
      <c r="PCK2" s="660"/>
      <c r="PCL2" s="660"/>
      <c r="PCM2" s="660"/>
      <c r="PCN2" s="660"/>
      <c r="PCO2" s="660"/>
      <c r="PCP2" s="660"/>
      <c r="PCQ2" s="660"/>
      <c r="PCR2" s="660"/>
      <c r="PCS2" s="660"/>
      <c r="PCT2" s="660"/>
      <c r="PCU2" s="660"/>
      <c r="PCV2" s="660"/>
      <c r="PCW2" s="660"/>
      <c r="PCX2" s="660"/>
      <c r="PCY2" s="660"/>
      <c r="PCZ2" s="660"/>
      <c r="PDA2" s="660"/>
      <c r="PDB2" s="660"/>
      <c r="PDC2" s="660"/>
      <c r="PDD2" s="660"/>
      <c r="PDE2" s="660"/>
      <c r="PDF2" s="660"/>
      <c r="PDG2" s="660"/>
      <c r="PDH2" s="660"/>
      <c r="PDI2" s="660"/>
      <c r="PDJ2" s="660"/>
      <c r="PDK2" s="660"/>
      <c r="PDL2" s="660"/>
      <c r="PDM2" s="660"/>
      <c r="PDN2" s="660"/>
      <c r="PDO2" s="660"/>
      <c r="PDP2" s="660"/>
      <c r="PDQ2" s="660"/>
      <c r="PDR2" s="660"/>
      <c r="PDS2" s="660"/>
      <c r="PDT2" s="660"/>
      <c r="PDU2" s="660"/>
      <c r="PDV2" s="660"/>
      <c r="PDW2" s="660"/>
      <c r="PDX2" s="660"/>
      <c r="PDY2" s="660"/>
      <c r="PDZ2" s="660"/>
      <c r="PEA2" s="660"/>
      <c r="PEB2" s="660"/>
      <c r="PEC2" s="660"/>
      <c r="PED2" s="660"/>
      <c r="PEE2" s="660"/>
      <c r="PEF2" s="660"/>
      <c r="PEG2" s="660"/>
      <c r="PEH2" s="660"/>
      <c r="PEI2" s="660"/>
      <c r="PEJ2" s="660"/>
      <c r="PEK2" s="660"/>
      <c r="PEL2" s="660"/>
      <c r="PEM2" s="660"/>
      <c r="PEN2" s="660"/>
      <c r="PEO2" s="660"/>
      <c r="PEP2" s="660"/>
      <c r="PEQ2" s="660"/>
      <c r="PER2" s="660"/>
      <c r="PES2" s="660"/>
      <c r="PET2" s="660"/>
      <c r="PEU2" s="660"/>
      <c r="PEV2" s="660"/>
      <c r="PEW2" s="660"/>
      <c r="PEX2" s="660"/>
      <c r="PEY2" s="660"/>
      <c r="PEZ2" s="660"/>
      <c r="PFA2" s="660"/>
      <c r="PFB2" s="660"/>
      <c r="PFC2" s="660"/>
      <c r="PFD2" s="660"/>
      <c r="PFE2" s="660"/>
      <c r="PFF2" s="660"/>
      <c r="PFG2" s="660"/>
      <c r="PFH2" s="660"/>
      <c r="PFI2" s="660"/>
      <c r="PFJ2" s="660"/>
      <c r="PFK2" s="660"/>
      <c r="PFL2" s="660"/>
      <c r="PFM2" s="660"/>
      <c r="PFN2" s="660"/>
      <c r="PFO2" s="660"/>
      <c r="PFP2" s="660"/>
      <c r="PFQ2" s="660"/>
      <c r="PFR2" s="660"/>
      <c r="PFS2" s="660"/>
      <c r="PFT2" s="660"/>
      <c r="PFU2" s="660"/>
      <c r="PFV2" s="660"/>
      <c r="PFW2" s="660"/>
      <c r="PFX2" s="660"/>
      <c r="PFY2" s="660"/>
      <c r="PFZ2" s="660"/>
      <c r="PGA2" s="660"/>
      <c r="PGB2" s="660"/>
      <c r="PGC2" s="660"/>
      <c r="PGD2" s="660"/>
      <c r="PGE2" s="660"/>
      <c r="PGF2" s="660"/>
      <c r="PGG2" s="660"/>
      <c r="PGH2" s="660"/>
      <c r="PGI2" s="660"/>
      <c r="PGJ2" s="660"/>
      <c r="PGK2" s="660"/>
      <c r="PGL2" s="660"/>
      <c r="PGM2" s="660"/>
      <c r="PGN2" s="660"/>
      <c r="PGO2" s="660"/>
      <c r="PGP2" s="660"/>
      <c r="PGQ2" s="660"/>
      <c r="PGR2" s="660"/>
      <c r="PGS2" s="660"/>
      <c r="PGT2" s="660"/>
      <c r="PGU2" s="660"/>
      <c r="PGV2" s="660"/>
      <c r="PGW2" s="660"/>
      <c r="PGX2" s="660"/>
      <c r="PGY2" s="660"/>
      <c r="PGZ2" s="660"/>
      <c r="PHA2" s="660"/>
      <c r="PHB2" s="660"/>
      <c r="PHC2" s="660"/>
      <c r="PHD2" s="660"/>
      <c r="PHE2" s="660"/>
      <c r="PHF2" s="660"/>
      <c r="PHG2" s="660"/>
      <c r="PHH2" s="660"/>
      <c r="PHI2" s="660"/>
      <c r="PHJ2" s="660"/>
      <c r="PHK2" s="660"/>
      <c r="PHL2" s="660"/>
      <c r="PHM2" s="660"/>
      <c r="PHN2" s="660"/>
      <c r="PHO2" s="660"/>
      <c r="PHP2" s="660"/>
      <c r="PHQ2" s="660"/>
      <c r="PHR2" s="660"/>
      <c r="PHS2" s="660"/>
      <c r="PHT2" s="660"/>
      <c r="PHU2" s="660"/>
      <c r="PHV2" s="660"/>
      <c r="PHW2" s="660"/>
      <c r="PHX2" s="660"/>
      <c r="PHY2" s="660"/>
      <c r="PHZ2" s="660"/>
      <c r="PIA2" s="660"/>
      <c r="PIB2" s="660"/>
      <c r="PIC2" s="660"/>
      <c r="PID2" s="660"/>
      <c r="PIE2" s="660"/>
      <c r="PIF2" s="660"/>
      <c r="PIG2" s="660"/>
      <c r="PIH2" s="660"/>
      <c r="PII2" s="660"/>
      <c r="PIJ2" s="660"/>
      <c r="PIK2" s="660"/>
      <c r="PIL2" s="660"/>
      <c r="PIM2" s="660"/>
      <c r="PIN2" s="660"/>
      <c r="PIO2" s="660"/>
      <c r="PIP2" s="660"/>
      <c r="PIQ2" s="660"/>
      <c r="PIR2" s="660"/>
      <c r="PIS2" s="660"/>
      <c r="PIT2" s="660"/>
      <c r="PIU2" s="660"/>
      <c r="PIV2" s="660"/>
      <c r="PIW2" s="660"/>
      <c r="PIX2" s="660"/>
      <c r="PIY2" s="660"/>
      <c r="PIZ2" s="660"/>
      <c r="PJA2" s="660"/>
      <c r="PJB2" s="660"/>
      <c r="PJC2" s="660"/>
      <c r="PJD2" s="660"/>
      <c r="PJE2" s="660"/>
      <c r="PJF2" s="660"/>
      <c r="PJG2" s="660"/>
      <c r="PJH2" s="660"/>
      <c r="PJI2" s="660"/>
      <c r="PJJ2" s="660"/>
      <c r="PJK2" s="660"/>
      <c r="PJL2" s="660"/>
      <c r="PJM2" s="660"/>
      <c r="PJN2" s="660"/>
      <c r="PJO2" s="660"/>
      <c r="PJP2" s="660"/>
      <c r="PJQ2" s="660"/>
      <c r="PJR2" s="660"/>
      <c r="PJS2" s="660"/>
      <c r="PJT2" s="660"/>
      <c r="PJU2" s="660"/>
      <c r="PJV2" s="660"/>
      <c r="PJW2" s="660"/>
      <c r="PJX2" s="660"/>
      <c r="PJY2" s="660"/>
      <c r="PJZ2" s="660"/>
      <c r="PKA2" s="660"/>
      <c r="PKB2" s="660"/>
      <c r="PKC2" s="660"/>
      <c r="PKD2" s="660"/>
      <c r="PKE2" s="660"/>
      <c r="PKF2" s="660"/>
      <c r="PKG2" s="660"/>
      <c r="PKH2" s="660"/>
      <c r="PKI2" s="660"/>
      <c r="PKJ2" s="660"/>
      <c r="PKK2" s="660"/>
      <c r="PKL2" s="660"/>
      <c r="PKM2" s="660"/>
      <c r="PKN2" s="660"/>
      <c r="PKO2" s="660"/>
      <c r="PKP2" s="660"/>
      <c r="PKQ2" s="660"/>
      <c r="PKR2" s="660"/>
      <c r="PKS2" s="660"/>
      <c r="PKT2" s="660"/>
      <c r="PKU2" s="660"/>
      <c r="PKV2" s="660"/>
      <c r="PKW2" s="660"/>
      <c r="PKX2" s="660"/>
      <c r="PKY2" s="660"/>
      <c r="PKZ2" s="660"/>
      <c r="PLA2" s="660"/>
      <c r="PLB2" s="660"/>
      <c r="PLC2" s="660"/>
      <c r="PLD2" s="660"/>
      <c r="PLE2" s="660"/>
      <c r="PLF2" s="660"/>
      <c r="PLG2" s="660"/>
      <c r="PLH2" s="660"/>
      <c r="PLI2" s="660"/>
      <c r="PLJ2" s="660"/>
      <c r="PLK2" s="660"/>
      <c r="PLL2" s="660"/>
      <c r="PLM2" s="660"/>
      <c r="PLN2" s="660"/>
      <c r="PLO2" s="660"/>
      <c r="PLP2" s="660"/>
      <c r="PLQ2" s="660"/>
      <c r="PLR2" s="660"/>
      <c r="PLS2" s="660"/>
      <c r="PLT2" s="660"/>
      <c r="PLU2" s="660"/>
      <c r="PLV2" s="660"/>
      <c r="PLW2" s="660"/>
      <c r="PLX2" s="660"/>
      <c r="PLY2" s="660"/>
      <c r="PLZ2" s="660"/>
      <c r="PMA2" s="660"/>
      <c r="PMB2" s="660"/>
      <c r="PMC2" s="660"/>
      <c r="PMD2" s="660"/>
      <c r="PME2" s="660"/>
      <c r="PMF2" s="660"/>
      <c r="PMG2" s="660"/>
      <c r="PMH2" s="660"/>
      <c r="PMI2" s="660"/>
      <c r="PMJ2" s="660"/>
      <c r="PMK2" s="660"/>
      <c r="PML2" s="660"/>
      <c r="PMM2" s="660"/>
      <c r="PMN2" s="660"/>
      <c r="PMO2" s="660"/>
      <c r="PMP2" s="660"/>
      <c r="PMQ2" s="660"/>
      <c r="PMR2" s="660"/>
      <c r="PMS2" s="660"/>
      <c r="PMT2" s="660"/>
      <c r="PMU2" s="660"/>
      <c r="PMV2" s="660"/>
      <c r="PMW2" s="660"/>
      <c r="PMX2" s="660"/>
      <c r="PMY2" s="660"/>
      <c r="PMZ2" s="660"/>
      <c r="PNA2" s="660"/>
      <c r="PNB2" s="660"/>
      <c r="PNC2" s="660"/>
      <c r="PND2" s="660"/>
      <c r="PNE2" s="660"/>
      <c r="PNF2" s="660"/>
      <c r="PNG2" s="660"/>
      <c r="PNH2" s="660"/>
      <c r="PNI2" s="660"/>
      <c r="PNJ2" s="660"/>
      <c r="PNK2" s="660"/>
      <c r="PNL2" s="660"/>
      <c r="PNM2" s="660"/>
      <c r="PNN2" s="660"/>
      <c r="PNO2" s="660"/>
      <c r="PNP2" s="660"/>
      <c r="PNQ2" s="660"/>
      <c r="PNR2" s="660"/>
      <c r="PNS2" s="660"/>
      <c r="PNT2" s="660"/>
      <c r="PNU2" s="660"/>
      <c r="PNV2" s="660"/>
      <c r="PNW2" s="660"/>
      <c r="PNX2" s="660"/>
      <c r="PNY2" s="660"/>
      <c r="PNZ2" s="660"/>
      <c r="POA2" s="660"/>
      <c r="POB2" s="660"/>
      <c r="POC2" s="660"/>
      <c r="POD2" s="660"/>
      <c r="POE2" s="660"/>
      <c r="POF2" s="660"/>
      <c r="POG2" s="660"/>
      <c r="POH2" s="660"/>
      <c r="POI2" s="660"/>
      <c r="POJ2" s="660"/>
      <c r="POK2" s="660"/>
      <c r="POL2" s="660"/>
      <c r="POM2" s="660"/>
      <c r="PON2" s="660"/>
      <c r="POO2" s="660"/>
      <c r="POP2" s="660"/>
      <c r="POQ2" s="660"/>
      <c r="POR2" s="660"/>
      <c r="POS2" s="660"/>
      <c r="POT2" s="660"/>
      <c r="POU2" s="660"/>
      <c r="POV2" s="660"/>
      <c r="POW2" s="660"/>
      <c r="POX2" s="660"/>
      <c r="POY2" s="660"/>
      <c r="POZ2" s="660"/>
      <c r="PPA2" s="660"/>
      <c r="PPB2" s="660"/>
      <c r="PPC2" s="660"/>
      <c r="PPD2" s="660"/>
      <c r="PPE2" s="660"/>
      <c r="PPF2" s="660"/>
      <c r="PPG2" s="660"/>
      <c r="PPH2" s="660"/>
      <c r="PPI2" s="660"/>
      <c r="PPJ2" s="660"/>
      <c r="PPK2" s="660"/>
      <c r="PPL2" s="660"/>
      <c r="PPM2" s="660"/>
      <c r="PPN2" s="660"/>
      <c r="PPO2" s="660"/>
      <c r="PPP2" s="660"/>
      <c r="PPQ2" s="660"/>
      <c r="PPR2" s="660"/>
      <c r="PPS2" s="660"/>
      <c r="PPT2" s="660"/>
      <c r="PPU2" s="660"/>
      <c r="PPV2" s="660"/>
      <c r="PPW2" s="660"/>
      <c r="PPX2" s="660"/>
      <c r="PPY2" s="660"/>
      <c r="PPZ2" s="660"/>
      <c r="PQA2" s="660"/>
      <c r="PQB2" s="660"/>
      <c r="PQC2" s="660"/>
      <c r="PQD2" s="660"/>
      <c r="PQE2" s="660"/>
      <c r="PQF2" s="660"/>
      <c r="PQG2" s="660"/>
      <c r="PQH2" s="660"/>
      <c r="PQI2" s="660"/>
      <c r="PQJ2" s="660"/>
      <c r="PQK2" s="660"/>
      <c r="PQL2" s="660"/>
      <c r="PQM2" s="660"/>
      <c r="PQN2" s="660"/>
      <c r="PQO2" s="660"/>
      <c r="PQP2" s="660"/>
      <c r="PQQ2" s="660"/>
      <c r="PQR2" s="660"/>
      <c r="PQS2" s="660"/>
      <c r="PQT2" s="660"/>
      <c r="PQU2" s="660"/>
      <c r="PQV2" s="660"/>
      <c r="PQW2" s="660"/>
      <c r="PQX2" s="660"/>
      <c r="PQY2" s="660"/>
      <c r="PQZ2" s="660"/>
      <c r="PRA2" s="660"/>
      <c r="PRB2" s="660"/>
      <c r="PRC2" s="660"/>
      <c r="PRD2" s="660"/>
      <c r="PRE2" s="660"/>
      <c r="PRF2" s="660"/>
      <c r="PRG2" s="660"/>
      <c r="PRH2" s="660"/>
      <c r="PRI2" s="660"/>
      <c r="PRJ2" s="660"/>
      <c r="PRK2" s="660"/>
      <c r="PRL2" s="660"/>
      <c r="PRM2" s="660"/>
      <c r="PRN2" s="660"/>
      <c r="PRO2" s="660"/>
      <c r="PRP2" s="660"/>
      <c r="PRQ2" s="660"/>
      <c r="PRR2" s="660"/>
      <c r="PRS2" s="660"/>
      <c r="PRT2" s="660"/>
      <c r="PRU2" s="660"/>
      <c r="PRV2" s="660"/>
      <c r="PRW2" s="660"/>
      <c r="PRX2" s="660"/>
      <c r="PRY2" s="660"/>
      <c r="PRZ2" s="660"/>
      <c r="PSA2" s="660"/>
      <c r="PSB2" s="660"/>
      <c r="PSC2" s="660"/>
      <c r="PSD2" s="660"/>
      <c r="PSE2" s="660"/>
      <c r="PSF2" s="660"/>
      <c r="PSG2" s="660"/>
      <c r="PSH2" s="660"/>
      <c r="PSI2" s="660"/>
      <c r="PSJ2" s="660"/>
      <c r="PSK2" s="660"/>
      <c r="PSL2" s="660"/>
      <c r="PSM2" s="660"/>
      <c r="PSN2" s="660"/>
      <c r="PSO2" s="660"/>
      <c r="PSP2" s="660"/>
      <c r="PSQ2" s="660"/>
      <c r="PSR2" s="660"/>
      <c r="PSS2" s="660"/>
      <c r="PST2" s="660"/>
      <c r="PSU2" s="660"/>
      <c r="PSV2" s="660"/>
      <c r="PSW2" s="660"/>
      <c r="PSX2" s="660"/>
      <c r="PSY2" s="660"/>
      <c r="PSZ2" s="660"/>
      <c r="PTA2" s="660"/>
      <c r="PTB2" s="660"/>
      <c r="PTC2" s="660"/>
      <c r="PTD2" s="660"/>
      <c r="PTE2" s="660"/>
      <c r="PTF2" s="660"/>
      <c r="PTG2" s="660"/>
      <c r="PTH2" s="660"/>
      <c r="PTI2" s="660"/>
      <c r="PTJ2" s="660"/>
      <c r="PTK2" s="660"/>
      <c r="PTL2" s="660"/>
      <c r="PTM2" s="660"/>
      <c r="PTN2" s="660"/>
      <c r="PTO2" s="660"/>
      <c r="PTP2" s="660"/>
      <c r="PTQ2" s="660"/>
      <c r="PTR2" s="660"/>
      <c r="PTS2" s="660"/>
      <c r="PTT2" s="660"/>
      <c r="PTU2" s="660"/>
      <c r="PTV2" s="660"/>
      <c r="PTW2" s="660"/>
      <c r="PTX2" s="660"/>
      <c r="PTY2" s="660"/>
      <c r="PTZ2" s="660"/>
      <c r="PUA2" s="660"/>
      <c r="PUB2" s="660"/>
      <c r="PUC2" s="660"/>
      <c r="PUD2" s="660"/>
      <c r="PUE2" s="660"/>
      <c r="PUF2" s="660"/>
      <c r="PUG2" s="660"/>
      <c r="PUH2" s="660"/>
      <c r="PUI2" s="660"/>
      <c r="PUJ2" s="660"/>
      <c r="PUK2" s="660"/>
      <c r="PUL2" s="660"/>
      <c r="PUM2" s="660"/>
      <c r="PUN2" s="660"/>
      <c r="PUO2" s="660"/>
      <c r="PUP2" s="660"/>
      <c r="PUQ2" s="660"/>
      <c r="PUR2" s="660"/>
      <c r="PUS2" s="660"/>
      <c r="PUT2" s="660"/>
      <c r="PUU2" s="660"/>
      <c r="PUV2" s="660"/>
      <c r="PUW2" s="660"/>
      <c r="PUX2" s="660"/>
      <c r="PUY2" s="660"/>
      <c r="PUZ2" s="660"/>
      <c r="PVA2" s="660"/>
      <c r="PVB2" s="660"/>
      <c r="PVC2" s="660"/>
      <c r="PVD2" s="660"/>
      <c r="PVE2" s="660"/>
      <c r="PVF2" s="660"/>
      <c r="PVG2" s="660"/>
      <c r="PVH2" s="660"/>
      <c r="PVI2" s="660"/>
      <c r="PVJ2" s="660"/>
      <c r="PVK2" s="660"/>
      <c r="PVL2" s="660"/>
      <c r="PVM2" s="660"/>
      <c r="PVN2" s="660"/>
      <c r="PVO2" s="660"/>
      <c r="PVP2" s="660"/>
      <c r="PVQ2" s="660"/>
      <c r="PVR2" s="660"/>
      <c r="PVS2" s="660"/>
      <c r="PVT2" s="660"/>
      <c r="PVU2" s="660"/>
      <c r="PVV2" s="660"/>
      <c r="PVW2" s="660"/>
      <c r="PVX2" s="660"/>
      <c r="PVY2" s="660"/>
      <c r="PVZ2" s="660"/>
      <c r="PWA2" s="660"/>
      <c r="PWB2" s="660"/>
      <c r="PWC2" s="660"/>
      <c r="PWD2" s="660"/>
      <c r="PWE2" s="660"/>
      <c r="PWF2" s="660"/>
      <c r="PWG2" s="660"/>
      <c r="PWH2" s="660"/>
      <c r="PWI2" s="660"/>
      <c r="PWJ2" s="660"/>
      <c r="PWK2" s="660"/>
      <c r="PWL2" s="660"/>
      <c r="PWM2" s="660"/>
      <c r="PWN2" s="660"/>
      <c r="PWO2" s="660"/>
      <c r="PWP2" s="660"/>
      <c r="PWQ2" s="660"/>
      <c r="PWR2" s="660"/>
      <c r="PWS2" s="660"/>
      <c r="PWT2" s="660"/>
      <c r="PWU2" s="660"/>
      <c r="PWV2" s="660"/>
      <c r="PWW2" s="660"/>
      <c r="PWX2" s="660"/>
      <c r="PWY2" s="660"/>
      <c r="PWZ2" s="660"/>
      <c r="PXA2" s="660"/>
      <c r="PXB2" s="660"/>
      <c r="PXC2" s="660"/>
      <c r="PXD2" s="660"/>
      <c r="PXE2" s="660"/>
      <c r="PXF2" s="660"/>
      <c r="PXG2" s="660"/>
      <c r="PXH2" s="660"/>
      <c r="PXI2" s="660"/>
      <c r="PXJ2" s="660"/>
      <c r="PXK2" s="660"/>
      <c r="PXL2" s="660"/>
      <c r="PXM2" s="660"/>
      <c r="PXN2" s="660"/>
      <c r="PXO2" s="660"/>
      <c r="PXP2" s="660"/>
      <c r="PXQ2" s="660"/>
      <c r="PXR2" s="660"/>
      <c r="PXS2" s="660"/>
      <c r="PXT2" s="660"/>
      <c r="PXU2" s="660"/>
      <c r="PXV2" s="660"/>
      <c r="PXW2" s="660"/>
      <c r="PXX2" s="660"/>
      <c r="PXY2" s="660"/>
      <c r="PXZ2" s="660"/>
      <c r="PYA2" s="660"/>
      <c r="PYB2" s="660"/>
      <c r="PYC2" s="660"/>
      <c r="PYD2" s="660"/>
      <c r="PYE2" s="660"/>
      <c r="PYF2" s="660"/>
      <c r="PYG2" s="660"/>
      <c r="PYH2" s="660"/>
      <c r="PYI2" s="660"/>
      <c r="PYJ2" s="660"/>
      <c r="PYK2" s="660"/>
      <c r="PYL2" s="660"/>
      <c r="PYM2" s="660"/>
      <c r="PYN2" s="660"/>
      <c r="PYO2" s="660"/>
      <c r="PYP2" s="660"/>
      <c r="PYQ2" s="660"/>
      <c r="PYR2" s="660"/>
      <c r="PYS2" s="660"/>
      <c r="PYT2" s="660"/>
      <c r="PYU2" s="660"/>
      <c r="PYV2" s="660"/>
      <c r="PYW2" s="660"/>
      <c r="PYX2" s="660"/>
      <c r="PYY2" s="660"/>
      <c r="PYZ2" s="660"/>
      <c r="PZA2" s="660"/>
      <c r="PZB2" s="660"/>
      <c r="PZC2" s="660"/>
      <c r="PZD2" s="660"/>
      <c r="PZE2" s="660"/>
      <c r="PZF2" s="660"/>
      <c r="PZG2" s="660"/>
      <c r="PZH2" s="660"/>
      <c r="PZI2" s="660"/>
      <c r="PZJ2" s="660"/>
      <c r="PZK2" s="660"/>
      <c r="PZL2" s="660"/>
      <c r="PZM2" s="660"/>
      <c r="PZN2" s="660"/>
      <c r="PZO2" s="660"/>
      <c r="PZP2" s="660"/>
      <c r="PZQ2" s="660"/>
      <c r="PZR2" s="660"/>
      <c r="PZS2" s="660"/>
      <c r="PZT2" s="660"/>
      <c r="PZU2" s="660"/>
      <c r="PZV2" s="660"/>
      <c r="PZW2" s="660"/>
      <c r="PZX2" s="660"/>
      <c r="PZY2" s="660"/>
      <c r="PZZ2" s="660"/>
      <c r="QAA2" s="660"/>
      <c r="QAB2" s="660"/>
      <c r="QAC2" s="660"/>
      <c r="QAD2" s="660"/>
      <c r="QAE2" s="660"/>
      <c r="QAF2" s="660"/>
      <c r="QAG2" s="660"/>
      <c r="QAH2" s="660"/>
      <c r="QAI2" s="660"/>
      <c r="QAJ2" s="660"/>
      <c r="QAK2" s="660"/>
      <c r="QAL2" s="660"/>
      <c r="QAM2" s="660"/>
      <c r="QAN2" s="660"/>
      <c r="QAO2" s="660"/>
      <c r="QAP2" s="660"/>
      <c r="QAQ2" s="660"/>
      <c r="QAR2" s="660"/>
      <c r="QAS2" s="660"/>
      <c r="QAT2" s="660"/>
      <c r="QAU2" s="660"/>
      <c r="QAV2" s="660"/>
      <c r="QAW2" s="660"/>
      <c r="QAX2" s="660"/>
      <c r="QAY2" s="660"/>
      <c r="QAZ2" s="660"/>
      <c r="QBA2" s="660"/>
      <c r="QBB2" s="660"/>
      <c r="QBC2" s="660"/>
      <c r="QBD2" s="660"/>
      <c r="QBE2" s="660"/>
      <c r="QBF2" s="660"/>
      <c r="QBG2" s="660"/>
      <c r="QBH2" s="660"/>
      <c r="QBI2" s="660"/>
      <c r="QBJ2" s="660"/>
      <c r="QBK2" s="660"/>
      <c r="QBL2" s="660"/>
      <c r="QBM2" s="660"/>
      <c r="QBN2" s="660"/>
      <c r="QBO2" s="660"/>
      <c r="QBP2" s="660"/>
      <c r="QBQ2" s="660"/>
      <c r="QBR2" s="660"/>
      <c r="QBS2" s="660"/>
      <c r="QBT2" s="660"/>
      <c r="QBU2" s="660"/>
      <c r="QBV2" s="660"/>
      <c r="QBW2" s="660"/>
      <c r="QBX2" s="660"/>
      <c r="QBY2" s="660"/>
      <c r="QBZ2" s="660"/>
      <c r="QCA2" s="660"/>
      <c r="QCB2" s="660"/>
      <c r="QCC2" s="660"/>
      <c r="QCD2" s="660"/>
      <c r="QCE2" s="660"/>
      <c r="QCF2" s="660"/>
      <c r="QCG2" s="660"/>
      <c r="QCH2" s="660"/>
      <c r="QCI2" s="660"/>
      <c r="QCJ2" s="660"/>
      <c r="QCK2" s="660"/>
      <c r="QCL2" s="660"/>
      <c r="QCM2" s="660"/>
      <c r="QCN2" s="660"/>
      <c r="QCO2" s="660"/>
      <c r="QCP2" s="660"/>
      <c r="QCQ2" s="660"/>
      <c r="QCR2" s="660"/>
      <c r="QCS2" s="660"/>
      <c r="QCT2" s="660"/>
      <c r="QCU2" s="660"/>
      <c r="QCV2" s="660"/>
      <c r="QCW2" s="660"/>
      <c r="QCX2" s="660"/>
      <c r="QCY2" s="660"/>
      <c r="QCZ2" s="660"/>
      <c r="QDA2" s="660"/>
      <c r="QDB2" s="660"/>
      <c r="QDC2" s="660"/>
      <c r="QDD2" s="660"/>
      <c r="QDE2" s="660"/>
      <c r="QDF2" s="660"/>
      <c r="QDG2" s="660"/>
      <c r="QDH2" s="660"/>
      <c r="QDI2" s="660"/>
      <c r="QDJ2" s="660"/>
      <c r="QDK2" s="660"/>
      <c r="QDL2" s="660"/>
      <c r="QDM2" s="660"/>
      <c r="QDN2" s="660"/>
      <c r="QDO2" s="660"/>
      <c r="QDP2" s="660"/>
      <c r="QDQ2" s="660"/>
      <c r="QDR2" s="660"/>
      <c r="QDS2" s="660"/>
      <c r="QDT2" s="660"/>
      <c r="QDU2" s="660"/>
      <c r="QDV2" s="660"/>
      <c r="QDW2" s="660"/>
      <c r="QDX2" s="660"/>
      <c r="QDY2" s="660"/>
      <c r="QDZ2" s="660"/>
      <c r="QEA2" s="660"/>
      <c r="QEB2" s="660"/>
      <c r="QEC2" s="660"/>
      <c r="QED2" s="660"/>
      <c r="QEE2" s="660"/>
      <c r="QEF2" s="660"/>
      <c r="QEG2" s="660"/>
      <c r="QEH2" s="660"/>
      <c r="QEI2" s="660"/>
      <c r="QEJ2" s="660"/>
      <c r="QEK2" s="660"/>
      <c r="QEL2" s="660"/>
      <c r="QEM2" s="660"/>
      <c r="QEN2" s="660"/>
      <c r="QEO2" s="660"/>
      <c r="QEP2" s="660"/>
      <c r="QEQ2" s="660"/>
      <c r="QER2" s="660"/>
      <c r="QES2" s="660"/>
      <c r="QET2" s="660"/>
      <c r="QEU2" s="660"/>
      <c r="QEV2" s="660"/>
      <c r="QEW2" s="660"/>
      <c r="QEX2" s="660"/>
      <c r="QEY2" s="660"/>
      <c r="QEZ2" s="660"/>
      <c r="QFA2" s="660"/>
      <c r="QFB2" s="660"/>
      <c r="QFC2" s="660"/>
      <c r="QFD2" s="660"/>
      <c r="QFE2" s="660"/>
      <c r="QFF2" s="660"/>
      <c r="QFG2" s="660"/>
      <c r="QFH2" s="660"/>
      <c r="QFI2" s="660"/>
      <c r="QFJ2" s="660"/>
      <c r="QFK2" s="660"/>
      <c r="QFL2" s="660"/>
      <c r="QFM2" s="660"/>
      <c r="QFN2" s="660"/>
      <c r="QFO2" s="660"/>
      <c r="QFP2" s="660"/>
      <c r="QFQ2" s="660"/>
      <c r="QFR2" s="660"/>
      <c r="QFS2" s="660"/>
      <c r="QFT2" s="660"/>
      <c r="QFU2" s="660"/>
      <c r="QFV2" s="660"/>
      <c r="QFW2" s="660"/>
      <c r="QFX2" s="660"/>
      <c r="QFY2" s="660"/>
      <c r="QFZ2" s="660"/>
      <c r="QGA2" s="660"/>
      <c r="QGB2" s="660"/>
      <c r="QGC2" s="660"/>
      <c r="QGD2" s="660"/>
      <c r="QGE2" s="660"/>
      <c r="QGF2" s="660"/>
      <c r="QGG2" s="660"/>
      <c r="QGH2" s="660"/>
      <c r="QGI2" s="660"/>
      <c r="QGJ2" s="660"/>
      <c r="QGK2" s="660"/>
      <c r="QGL2" s="660"/>
      <c r="QGM2" s="660"/>
      <c r="QGN2" s="660"/>
      <c r="QGO2" s="660"/>
      <c r="QGP2" s="660"/>
      <c r="QGQ2" s="660"/>
      <c r="QGR2" s="660"/>
      <c r="QGS2" s="660"/>
      <c r="QGT2" s="660"/>
      <c r="QGU2" s="660"/>
      <c r="QGV2" s="660"/>
      <c r="QGW2" s="660"/>
      <c r="QGX2" s="660"/>
      <c r="QGY2" s="660"/>
      <c r="QGZ2" s="660"/>
      <c r="QHA2" s="660"/>
      <c r="QHB2" s="660"/>
      <c r="QHC2" s="660"/>
      <c r="QHD2" s="660"/>
      <c r="QHE2" s="660"/>
      <c r="QHF2" s="660"/>
      <c r="QHG2" s="660"/>
      <c r="QHH2" s="660"/>
      <c r="QHI2" s="660"/>
      <c r="QHJ2" s="660"/>
      <c r="QHK2" s="660"/>
      <c r="QHL2" s="660"/>
      <c r="QHM2" s="660"/>
      <c r="QHN2" s="660"/>
      <c r="QHO2" s="660"/>
      <c r="QHP2" s="660"/>
      <c r="QHQ2" s="660"/>
      <c r="QHR2" s="660"/>
      <c r="QHS2" s="660"/>
      <c r="QHT2" s="660"/>
      <c r="QHU2" s="660"/>
      <c r="QHV2" s="660"/>
      <c r="QHW2" s="660"/>
      <c r="QHX2" s="660"/>
      <c r="QHY2" s="660"/>
      <c r="QHZ2" s="660"/>
      <c r="QIA2" s="660"/>
      <c r="QIB2" s="660"/>
      <c r="QIC2" s="660"/>
      <c r="QID2" s="660"/>
      <c r="QIE2" s="660"/>
      <c r="QIF2" s="660"/>
      <c r="QIG2" s="660"/>
      <c r="QIH2" s="660"/>
      <c r="QII2" s="660"/>
      <c r="QIJ2" s="660"/>
      <c r="QIK2" s="660"/>
      <c r="QIL2" s="660"/>
      <c r="QIM2" s="660"/>
      <c r="QIN2" s="660"/>
      <c r="QIO2" s="660"/>
      <c r="QIP2" s="660"/>
      <c r="QIQ2" s="660"/>
      <c r="QIR2" s="660"/>
      <c r="QIS2" s="660"/>
      <c r="QIT2" s="660"/>
      <c r="QIU2" s="660"/>
      <c r="QIV2" s="660"/>
      <c r="QIW2" s="660"/>
      <c r="QIX2" s="660"/>
      <c r="QIY2" s="660"/>
      <c r="QIZ2" s="660"/>
      <c r="QJA2" s="660"/>
      <c r="QJB2" s="660"/>
      <c r="QJC2" s="660"/>
      <c r="QJD2" s="660"/>
      <c r="QJE2" s="660"/>
      <c r="QJF2" s="660"/>
      <c r="QJG2" s="660"/>
      <c r="QJH2" s="660"/>
      <c r="QJI2" s="660"/>
      <c r="QJJ2" s="660"/>
      <c r="QJK2" s="660"/>
      <c r="QJL2" s="660"/>
      <c r="QJM2" s="660"/>
      <c r="QJN2" s="660"/>
      <c r="QJO2" s="660"/>
      <c r="QJP2" s="660"/>
      <c r="QJQ2" s="660"/>
      <c r="QJR2" s="660"/>
      <c r="QJS2" s="660"/>
      <c r="QJT2" s="660"/>
      <c r="QJU2" s="660"/>
      <c r="QJV2" s="660"/>
      <c r="QJW2" s="660"/>
      <c r="QJX2" s="660"/>
      <c r="QJY2" s="660"/>
      <c r="QJZ2" s="660"/>
      <c r="QKA2" s="660"/>
      <c r="QKB2" s="660"/>
      <c r="QKC2" s="660"/>
      <c r="QKD2" s="660"/>
      <c r="QKE2" s="660"/>
      <c r="QKF2" s="660"/>
      <c r="QKG2" s="660"/>
      <c r="QKH2" s="660"/>
      <c r="QKI2" s="660"/>
      <c r="QKJ2" s="660"/>
      <c r="QKK2" s="660"/>
      <c r="QKL2" s="660"/>
      <c r="QKM2" s="660"/>
      <c r="QKN2" s="660"/>
      <c r="QKO2" s="660"/>
      <c r="QKP2" s="660"/>
      <c r="QKQ2" s="660"/>
      <c r="QKR2" s="660"/>
      <c r="QKS2" s="660"/>
      <c r="QKT2" s="660"/>
      <c r="QKU2" s="660"/>
      <c r="QKV2" s="660"/>
      <c r="QKW2" s="660"/>
      <c r="QKX2" s="660"/>
      <c r="QKY2" s="660"/>
      <c r="QKZ2" s="660"/>
      <c r="QLA2" s="660"/>
      <c r="QLB2" s="660"/>
      <c r="QLC2" s="660"/>
      <c r="QLD2" s="660"/>
      <c r="QLE2" s="660"/>
      <c r="QLF2" s="660"/>
      <c r="QLG2" s="660"/>
      <c r="QLH2" s="660"/>
      <c r="QLI2" s="660"/>
      <c r="QLJ2" s="660"/>
      <c r="QLK2" s="660"/>
      <c r="QLL2" s="660"/>
      <c r="QLM2" s="660"/>
      <c r="QLN2" s="660"/>
      <c r="QLO2" s="660"/>
      <c r="QLP2" s="660"/>
      <c r="QLQ2" s="660"/>
      <c r="QLR2" s="660"/>
      <c r="QLS2" s="660"/>
      <c r="QLT2" s="660"/>
      <c r="QLU2" s="660"/>
      <c r="QLV2" s="660"/>
      <c r="QLW2" s="660"/>
      <c r="QLX2" s="660"/>
      <c r="QLY2" s="660"/>
      <c r="QLZ2" s="660"/>
      <c r="QMA2" s="660"/>
      <c r="QMB2" s="660"/>
      <c r="QMC2" s="660"/>
      <c r="QMD2" s="660"/>
      <c r="QME2" s="660"/>
      <c r="QMF2" s="660"/>
      <c r="QMG2" s="660"/>
      <c r="QMH2" s="660"/>
      <c r="QMI2" s="660"/>
      <c r="QMJ2" s="660"/>
      <c r="QMK2" s="660"/>
      <c r="QML2" s="660"/>
      <c r="QMM2" s="660"/>
      <c r="QMN2" s="660"/>
      <c r="QMO2" s="660"/>
      <c r="QMP2" s="660"/>
      <c r="QMQ2" s="660"/>
      <c r="QMR2" s="660"/>
      <c r="QMS2" s="660"/>
      <c r="QMT2" s="660"/>
      <c r="QMU2" s="660"/>
      <c r="QMV2" s="660"/>
      <c r="QMW2" s="660"/>
      <c r="QMX2" s="660"/>
      <c r="QMY2" s="660"/>
      <c r="QMZ2" s="660"/>
      <c r="QNA2" s="660"/>
      <c r="QNB2" s="660"/>
      <c r="QNC2" s="660"/>
      <c r="QND2" s="660"/>
      <c r="QNE2" s="660"/>
      <c r="QNF2" s="660"/>
      <c r="QNG2" s="660"/>
      <c r="QNH2" s="660"/>
      <c r="QNI2" s="660"/>
      <c r="QNJ2" s="660"/>
      <c r="QNK2" s="660"/>
      <c r="QNL2" s="660"/>
      <c r="QNM2" s="660"/>
      <c r="QNN2" s="660"/>
      <c r="QNO2" s="660"/>
      <c r="QNP2" s="660"/>
      <c r="QNQ2" s="660"/>
      <c r="QNR2" s="660"/>
      <c r="QNS2" s="660"/>
      <c r="QNT2" s="660"/>
      <c r="QNU2" s="660"/>
      <c r="QNV2" s="660"/>
      <c r="QNW2" s="660"/>
      <c r="QNX2" s="660"/>
      <c r="QNY2" s="660"/>
      <c r="QNZ2" s="660"/>
      <c r="QOA2" s="660"/>
      <c r="QOB2" s="660"/>
      <c r="QOC2" s="660"/>
      <c r="QOD2" s="660"/>
      <c r="QOE2" s="660"/>
      <c r="QOF2" s="660"/>
      <c r="QOG2" s="660"/>
      <c r="QOH2" s="660"/>
      <c r="QOI2" s="660"/>
      <c r="QOJ2" s="660"/>
      <c r="QOK2" s="660"/>
      <c r="QOL2" s="660"/>
      <c r="QOM2" s="660"/>
      <c r="QON2" s="660"/>
      <c r="QOO2" s="660"/>
      <c r="QOP2" s="660"/>
      <c r="QOQ2" s="660"/>
      <c r="QOR2" s="660"/>
      <c r="QOS2" s="660"/>
      <c r="QOT2" s="660"/>
      <c r="QOU2" s="660"/>
      <c r="QOV2" s="660"/>
      <c r="QOW2" s="660"/>
      <c r="QOX2" s="660"/>
      <c r="QOY2" s="660"/>
      <c r="QOZ2" s="660"/>
      <c r="QPA2" s="660"/>
      <c r="QPB2" s="660"/>
      <c r="QPC2" s="660"/>
      <c r="QPD2" s="660"/>
      <c r="QPE2" s="660"/>
      <c r="QPF2" s="660"/>
      <c r="QPG2" s="660"/>
      <c r="QPH2" s="660"/>
      <c r="QPI2" s="660"/>
      <c r="QPJ2" s="660"/>
      <c r="QPK2" s="660"/>
      <c r="QPL2" s="660"/>
      <c r="QPM2" s="660"/>
      <c r="QPN2" s="660"/>
      <c r="QPO2" s="660"/>
      <c r="QPP2" s="660"/>
      <c r="QPQ2" s="660"/>
      <c r="QPR2" s="660"/>
      <c r="QPS2" s="660"/>
      <c r="QPT2" s="660"/>
      <c r="QPU2" s="660"/>
      <c r="QPV2" s="660"/>
      <c r="QPW2" s="660"/>
      <c r="QPX2" s="660"/>
      <c r="QPY2" s="660"/>
      <c r="QPZ2" s="660"/>
      <c r="QQA2" s="660"/>
      <c r="QQB2" s="660"/>
      <c r="QQC2" s="660"/>
      <c r="QQD2" s="660"/>
      <c r="QQE2" s="660"/>
      <c r="QQF2" s="660"/>
      <c r="QQG2" s="660"/>
      <c r="QQH2" s="660"/>
      <c r="QQI2" s="660"/>
      <c r="QQJ2" s="660"/>
      <c r="QQK2" s="660"/>
      <c r="QQL2" s="660"/>
      <c r="QQM2" s="660"/>
      <c r="QQN2" s="660"/>
      <c r="QQO2" s="660"/>
      <c r="QQP2" s="660"/>
      <c r="QQQ2" s="660"/>
      <c r="QQR2" s="660"/>
      <c r="QQS2" s="660"/>
      <c r="QQT2" s="660"/>
      <c r="QQU2" s="660"/>
      <c r="QQV2" s="660"/>
      <c r="QQW2" s="660"/>
      <c r="QQX2" s="660"/>
      <c r="QQY2" s="660"/>
      <c r="QQZ2" s="660"/>
      <c r="QRA2" s="660"/>
      <c r="QRB2" s="660"/>
      <c r="QRC2" s="660"/>
      <c r="QRD2" s="660"/>
      <c r="QRE2" s="660"/>
      <c r="QRF2" s="660"/>
      <c r="QRG2" s="660"/>
      <c r="QRH2" s="660"/>
      <c r="QRI2" s="660"/>
      <c r="QRJ2" s="660"/>
      <c r="QRK2" s="660"/>
      <c r="QRL2" s="660"/>
      <c r="QRM2" s="660"/>
      <c r="QRN2" s="660"/>
      <c r="QRO2" s="660"/>
      <c r="QRP2" s="660"/>
      <c r="QRQ2" s="660"/>
      <c r="QRR2" s="660"/>
      <c r="QRS2" s="660"/>
      <c r="QRT2" s="660"/>
      <c r="QRU2" s="660"/>
      <c r="QRV2" s="660"/>
      <c r="QRW2" s="660"/>
      <c r="QRX2" s="660"/>
      <c r="QRY2" s="660"/>
      <c r="QRZ2" s="660"/>
      <c r="QSA2" s="660"/>
      <c r="QSB2" s="660"/>
      <c r="QSC2" s="660"/>
      <c r="QSD2" s="660"/>
      <c r="QSE2" s="660"/>
      <c r="QSF2" s="660"/>
      <c r="QSG2" s="660"/>
      <c r="QSH2" s="660"/>
      <c r="QSI2" s="660"/>
      <c r="QSJ2" s="660"/>
      <c r="QSK2" s="660"/>
      <c r="QSL2" s="660"/>
      <c r="QSM2" s="660"/>
      <c r="QSN2" s="660"/>
      <c r="QSO2" s="660"/>
      <c r="QSP2" s="660"/>
      <c r="QSQ2" s="660"/>
      <c r="QSR2" s="660"/>
      <c r="QSS2" s="660"/>
      <c r="QST2" s="660"/>
      <c r="QSU2" s="660"/>
      <c r="QSV2" s="660"/>
      <c r="QSW2" s="660"/>
      <c r="QSX2" s="660"/>
      <c r="QSY2" s="660"/>
      <c r="QSZ2" s="660"/>
      <c r="QTA2" s="660"/>
      <c r="QTB2" s="660"/>
      <c r="QTC2" s="660"/>
      <c r="QTD2" s="660"/>
      <c r="QTE2" s="660"/>
      <c r="QTF2" s="660"/>
      <c r="QTG2" s="660"/>
      <c r="QTH2" s="660"/>
      <c r="QTI2" s="660"/>
      <c r="QTJ2" s="660"/>
      <c r="QTK2" s="660"/>
      <c r="QTL2" s="660"/>
      <c r="QTM2" s="660"/>
      <c r="QTN2" s="660"/>
      <c r="QTO2" s="660"/>
      <c r="QTP2" s="660"/>
      <c r="QTQ2" s="660"/>
      <c r="QTR2" s="660"/>
      <c r="QTS2" s="660"/>
      <c r="QTT2" s="660"/>
      <c r="QTU2" s="660"/>
      <c r="QTV2" s="660"/>
      <c r="QTW2" s="660"/>
      <c r="QTX2" s="660"/>
      <c r="QTY2" s="660"/>
      <c r="QTZ2" s="660"/>
      <c r="QUA2" s="660"/>
      <c r="QUB2" s="660"/>
      <c r="QUC2" s="660"/>
      <c r="QUD2" s="660"/>
      <c r="QUE2" s="660"/>
      <c r="QUF2" s="660"/>
      <c r="QUG2" s="660"/>
      <c r="QUH2" s="660"/>
      <c r="QUI2" s="660"/>
      <c r="QUJ2" s="660"/>
      <c r="QUK2" s="660"/>
      <c r="QUL2" s="660"/>
      <c r="QUM2" s="660"/>
      <c r="QUN2" s="660"/>
      <c r="QUO2" s="660"/>
      <c r="QUP2" s="660"/>
      <c r="QUQ2" s="660"/>
      <c r="QUR2" s="660"/>
      <c r="QUS2" s="660"/>
      <c r="QUT2" s="660"/>
      <c r="QUU2" s="660"/>
      <c r="QUV2" s="660"/>
      <c r="QUW2" s="660"/>
      <c r="QUX2" s="660"/>
      <c r="QUY2" s="660"/>
      <c r="QUZ2" s="660"/>
      <c r="QVA2" s="660"/>
      <c r="QVB2" s="660"/>
      <c r="QVC2" s="660"/>
      <c r="QVD2" s="660"/>
      <c r="QVE2" s="660"/>
      <c r="QVF2" s="660"/>
      <c r="QVG2" s="660"/>
      <c r="QVH2" s="660"/>
      <c r="QVI2" s="660"/>
      <c r="QVJ2" s="660"/>
      <c r="QVK2" s="660"/>
      <c r="QVL2" s="660"/>
      <c r="QVM2" s="660"/>
      <c r="QVN2" s="660"/>
      <c r="QVO2" s="660"/>
      <c r="QVP2" s="660"/>
      <c r="QVQ2" s="660"/>
      <c r="QVR2" s="660"/>
      <c r="QVS2" s="660"/>
      <c r="QVT2" s="660"/>
      <c r="QVU2" s="660"/>
      <c r="QVV2" s="660"/>
      <c r="QVW2" s="660"/>
      <c r="QVX2" s="660"/>
      <c r="QVY2" s="660"/>
      <c r="QVZ2" s="660"/>
      <c r="QWA2" s="660"/>
      <c r="QWB2" s="660"/>
      <c r="QWC2" s="660"/>
      <c r="QWD2" s="660"/>
      <c r="QWE2" s="660"/>
      <c r="QWF2" s="660"/>
      <c r="QWG2" s="660"/>
      <c r="QWH2" s="660"/>
      <c r="QWI2" s="660"/>
      <c r="QWJ2" s="660"/>
      <c r="QWK2" s="660"/>
      <c r="QWL2" s="660"/>
      <c r="QWM2" s="660"/>
      <c r="QWN2" s="660"/>
      <c r="QWO2" s="660"/>
      <c r="QWP2" s="660"/>
      <c r="QWQ2" s="660"/>
      <c r="QWR2" s="660"/>
      <c r="QWS2" s="660"/>
      <c r="QWT2" s="660"/>
      <c r="QWU2" s="660"/>
      <c r="QWV2" s="660"/>
      <c r="QWW2" s="660"/>
      <c r="QWX2" s="660"/>
      <c r="QWY2" s="660"/>
      <c r="QWZ2" s="660"/>
      <c r="QXA2" s="660"/>
      <c r="QXB2" s="660"/>
      <c r="QXC2" s="660"/>
      <c r="QXD2" s="660"/>
      <c r="QXE2" s="660"/>
      <c r="QXF2" s="660"/>
      <c r="QXG2" s="660"/>
      <c r="QXH2" s="660"/>
      <c r="QXI2" s="660"/>
      <c r="QXJ2" s="660"/>
      <c r="QXK2" s="660"/>
      <c r="QXL2" s="660"/>
      <c r="QXM2" s="660"/>
      <c r="QXN2" s="660"/>
      <c r="QXO2" s="660"/>
      <c r="QXP2" s="660"/>
      <c r="QXQ2" s="660"/>
      <c r="QXR2" s="660"/>
      <c r="QXS2" s="660"/>
      <c r="QXT2" s="660"/>
      <c r="QXU2" s="660"/>
      <c r="QXV2" s="660"/>
      <c r="QXW2" s="660"/>
      <c r="QXX2" s="660"/>
      <c r="QXY2" s="660"/>
      <c r="QXZ2" s="660"/>
      <c r="QYA2" s="660"/>
      <c r="QYB2" s="660"/>
      <c r="QYC2" s="660"/>
      <c r="QYD2" s="660"/>
      <c r="QYE2" s="660"/>
      <c r="QYF2" s="660"/>
      <c r="QYG2" s="660"/>
      <c r="QYH2" s="660"/>
      <c r="QYI2" s="660"/>
      <c r="QYJ2" s="660"/>
      <c r="QYK2" s="660"/>
      <c r="QYL2" s="660"/>
      <c r="QYM2" s="660"/>
      <c r="QYN2" s="660"/>
      <c r="QYO2" s="660"/>
      <c r="QYP2" s="660"/>
      <c r="QYQ2" s="660"/>
      <c r="QYR2" s="660"/>
      <c r="QYS2" s="660"/>
      <c r="QYT2" s="660"/>
      <c r="QYU2" s="660"/>
      <c r="QYV2" s="660"/>
      <c r="QYW2" s="660"/>
      <c r="QYX2" s="660"/>
      <c r="QYY2" s="660"/>
      <c r="QYZ2" s="660"/>
      <c r="QZA2" s="660"/>
      <c r="QZB2" s="660"/>
      <c r="QZC2" s="660"/>
      <c r="QZD2" s="660"/>
      <c r="QZE2" s="660"/>
      <c r="QZF2" s="660"/>
      <c r="QZG2" s="660"/>
      <c r="QZH2" s="660"/>
      <c r="QZI2" s="660"/>
      <c r="QZJ2" s="660"/>
      <c r="QZK2" s="660"/>
      <c r="QZL2" s="660"/>
      <c r="QZM2" s="660"/>
      <c r="QZN2" s="660"/>
      <c r="QZO2" s="660"/>
      <c r="QZP2" s="660"/>
      <c r="QZQ2" s="660"/>
      <c r="QZR2" s="660"/>
      <c r="QZS2" s="660"/>
      <c r="QZT2" s="660"/>
      <c r="QZU2" s="660"/>
      <c r="QZV2" s="660"/>
      <c r="QZW2" s="660"/>
      <c r="QZX2" s="660"/>
      <c r="QZY2" s="660"/>
      <c r="QZZ2" s="660"/>
      <c r="RAA2" s="660"/>
      <c r="RAB2" s="660"/>
      <c r="RAC2" s="660"/>
      <c r="RAD2" s="660"/>
      <c r="RAE2" s="660"/>
      <c r="RAF2" s="660"/>
      <c r="RAG2" s="660"/>
      <c r="RAH2" s="660"/>
      <c r="RAI2" s="660"/>
      <c r="RAJ2" s="660"/>
      <c r="RAK2" s="660"/>
      <c r="RAL2" s="660"/>
      <c r="RAM2" s="660"/>
      <c r="RAN2" s="660"/>
      <c r="RAO2" s="660"/>
      <c r="RAP2" s="660"/>
      <c r="RAQ2" s="660"/>
      <c r="RAR2" s="660"/>
      <c r="RAS2" s="660"/>
      <c r="RAT2" s="660"/>
      <c r="RAU2" s="660"/>
      <c r="RAV2" s="660"/>
      <c r="RAW2" s="660"/>
      <c r="RAX2" s="660"/>
      <c r="RAY2" s="660"/>
      <c r="RAZ2" s="660"/>
      <c r="RBA2" s="660"/>
      <c r="RBB2" s="660"/>
      <c r="RBC2" s="660"/>
      <c r="RBD2" s="660"/>
      <c r="RBE2" s="660"/>
      <c r="RBF2" s="660"/>
      <c r="RBG2" s="660"/>
      <c r="RBH2" s="660"/>
      <c r="RBI2" s="660"/>
      <c r="RBJ2" s="660"/>
      <c r="RBK2" s="660"/>
      <c r="RBL2" s="660"/>
      <c r="RBM2" s="660"/>
      <c r="RBN2" s="660"/>
      <c r="RBO2" s="660"/>
      <c r="RBP2" s="660"/>
      <c r="RBQ2" s="660"/>
      <c r="RBR2" s="660"/>
      <c r="RBS2" s="660"/>
      <c r="RBT2" s="660"/>
      <c r="RBU2" s="660"/>
      <c r="RBV2" s="660"/>
      <c r="RBW2" s="660"/>
      <c r="RBX2" s="660"/>
      <c r="RBY2" s="660"/>
      <c r="RBZ2" s="660"/>
      <c r="RCA2" s="660"/>
      <c r="RCB2" s="660"/>
      <c r="RCC2" s="660"/>
      <c r="RCD2" s="660"/>
      <c r="RCE2" s="660"/>
      <c r="RCF2" s="660"/>
      <c r="RCG2" s="660"/>
      <c r="RCH2" s="660"/>
      <c r="RCI2" s="660"/>
      <c r="RCJ2" s="660"/>
      <c r="RCK2" s="660"/>
      <c r="RCL2" s="660"/>
      <c r="RCM2" s="660"/>
      <c r="RCN2" s="660"/>
      <c r="RCO2" s="660"/>
      <c r="RCP2" s="660"/>
      <c r="RCQ2" s="660"/>
      <c r="RCR2" s="660"/>
      <c r="RCS2" s="660"/>
      <c r="RCT2" s="660"/>
      <c r="RCU2" s="660"/>
      <c r="RCV2" s="660"/>
      <c r="RCW2" s="660"/>
      <c r="RCX2" s="660"/>
      <c r="RCY2" s="660"/>
      <c r="RCZ2" s="660"/>
      <c r="RDA2" s="660"/>
      <c r="RDB2" s="660"/>
      <c r="RDC2" s="660"/>
      <c r="RDD2" s="660"/>
      <c r="RDE2" s="660"/>
      <c r="RDF2" s="660"/>
      <c r="RDG2" s="660"/>
      <c r="RDH2" s="660"/>
      <c r="RDI2" s="660"/>
      <c r="RDJ2" s="660"/>
      <c r="RDK2" s="660"/>
      <c r="RDL2" s="660"/>
      <c r="RDM2" s="660"/>
      <c r="RDN2" s="660"/>
      <c r="RDO2" s="660"/>
      <c r="RDP2" s="660"/>
      <c r="RDQ2" s="660"/>
      <c r="RDR2" s="660"/>
      <c r="RDS2" s="660"/>
      <c r="RDT2" s="660"/>
      <c r="RDU2" s="660"/>
      <c r="RDV2" s="660"/>
      <c r="RDW2" s="660"/>
      <c r="RDX2" s="660"/>
      <c r="RDY2" s="660"/>
      <c r="RDZ2" s="660"/>
      <c r="REA2" s="660"/>
      <c r="REB2" s="660"/>
      <c r="REC2" s="660"/>
      <c r="RED2" s="660"/>
      <c r="REE2" s="660"/>
      <c r="REF2" s="660"/>
      <c r="REG2" s="660"/>
      <c r="REH2" s="660"/>
      <c r="REI2" s="660"/>
      <c r="REJ2" s="660"/>
      <c r="REK2" s="660"/>
      <c r="REL2" s="660"/>
      <c r="REM2" s="660"/>
      <c r="REN2" s="660"/>
      <c r="REO2" s="660"/>
      <c r="REP2" s="660"/>
      <c r="REQ2" s="660"/>
      <c r="RER2" s="660"/>
      <c r="RES2" s="660"/>
      <c r="RET2" s="660"/>
      <c r="REU2" s="660"/>
      <c r="REV2" s="660"/>
      <c r="REW2" s="660"/>
      <c r="REX2" s="660"/>
      <c r="REY2" s="660"/>
      <c r="REZ2" s="660"/>
      <c r="RFA2" s="660"/>
      <c r="RFB2" s="660"/>
      <c r="RFC2" s="660"/>
      <c r="RFD2" s="660"/>
      <c r="RFE2" s="660"/>
      <c r="RFF2" s="660"/>
      <c r="RFG2" s="660"/>
      <c r="RFH2" s="660"/>
      <c r="RFI2" s="660"/>
      <c r="RFJ2" s="660"/>
      <c r="RFK2" s="660"/>
      <c r="RFL2" s="660"/>
      <c r="RFM2" s="660"/>
      <c r="RFN2" s="660"/>
      <c r="RFO2" s="660"/>
      <c r="RFP2" s="660"/>
      <c r="RFQ2" s="660"/>
      <c r="RFR2" s="660"/>
      <c r="RFS2" s="660"/>
      <c r="RFT2" s="660"/>
      <c r="RFU2" s="660"/>
      <c r="RFV2" s="660"/>
      <c r="RFW2" s="660"/>
      <c r="RFX2" s="660"/>
      <c r="RFY2" s="660"/>
      <c r="RFZ2" s="660"/>
      <c r="RGA2" s="660"/>
      <c r="RGB2" s="660"/>
      <c r="RGC2" s="660"/>
      <c r="RGD2" s="660"/>
      <c r="RGE2" s="660"/>
      <c r="RGF2" s="660"/>
      <c r="RGG2" s="660"/>
      <c r="RGH2" s="660"/>
      <c r="RGI2" s="660"/>
      <c r="RGJ2" s="660"/>
      <c r="RGK2" s="660"/>
      <c r="RGL2" s="660"/>
      <c r="RGM2" s="660"/>
      <c r="RGN2" s="660"/>
      <c r="RGO2" s="660"/>
      <c r="RGP2" s="660"/>
      <c r="RGQ2" s="660"/>
      <c r="RGR2" s="660"/>
      <c r="RGS2" s="660"/>
      <c r="RGT2" s="660"/>
      <c r="RGU2" s="660"/>
      <c r="RGV2" s="660"/>
      <c r="RGW2" s="660"/>
      <c r="RGX2" s="660"/>
      <c r="RGY2" s="660"/>
      <c r="RGZ2" s="660"/>
      <c r="RHA2" s="660"/>
      <c r="RHB2" s="660"/>
      <c r="RHC2" s="660"/>
      <c r="RHD2" s="660"/>
      <c r="RHE2" s="660"/>
      <c r="RHF2" s="660"/>
      <c r="RHG2" s="660"/>
      <c r="RHH2" s="660"/>
      <c r="RHI2" s="660"/>
      <c r="RHJ2" s="660"/>
      <c r="RHK2" s="660"/>
      <c r="RHL2" s="660"/>
      <c r="RHM2" s="660"/>
      <c r="RHN2" s="660"/>
      <c r="RHO2" s="660"/>
      <c r="RHP2" s="660"/>
      <c r="RHQ2" s="660"/>
      <c r="RHR2" s="660"/>
      <c r="RHS2" s="660"/>
      <c r="RHT2" s="660"/>
      <c r="RHU2" s="660"/>
      <c r="RHV2" s="660"/>
      <c r="RHW2" s="660"/>
      <c r="RHX2" s="660"/>
      <c r="RHY2" s="660"/>
      <c r="RHZ2" s="660"/>
      <c r="RIA2" s="660"/>
      <c r="RIB2" s="660"/>
      <c r="RIC2" s="660"/>
      <c r="RID2" s="660"/>
      <c r="RIE2" s="660"/>
      <c r="RIF2" s="660"/>
      <c r="RIG2" s="660"/>
      <c r="RIH2" s="660"/>
      <c r="RII2" s="660"/>
      <c r="RIJ2" s="660"/>
      <c r="RIK2" s="660"/>
      <c r="RIL2" s="660"/>
      <c r="RIM2" s="660"/>
      <c r="RIN2" s="660"/>
      <c r="RIO2" s="660"/>
      <c r="RIP2" s="660"/>
      <c r="RIQ2" s="660"/>
      <c r="RIR2" s="660"/>
      <c r="RIS2" s="660"/>
      <c r="RIT2" s="660"/>
      <c r="RIU2" s="660"/>
      <c r="RIV2" s="660"/>
      <c r="RIW2" s="660"/>
      <c r="RIX2" s="660"/>
      <c r="RIY2" s="660"/>
      <c r="RIZ2" s="660"/>
      <c r="RJA2" s="660"/>
      <c r="RJB2" s="660"/>
      <c r="RJC2" s="660"/>
      <c r="RJD2" s="660"/>
      <c r="RJE2" s="660"/>
      <c r="RJF2" s="660"/>
      <c r="RJG2" s="660"/>
      <c r="RJH2" s="660"/>
      <c r="RJI2" s="660"/>
      <c r="RJJ2" s="660"/>
      <c r="RJK2" s="660"/>
      <c r="RJL2" s="660"/>
      <c r="RJM2" s="660"/>
      <c r="RJN2" s="660"/>
      <c r="RJO2" s="660"/>
      <c r="RJP2" s="660"/>
      <c r="RJQ2" s="660"/>
      <c r="RJR2" s="660"/>
      <c r="RJS2" s="660"/>
      <c r="RJT2" s="660"/>
      <c r="RJU2" s="660"/>
      <c r="RJV2" s="660"/>
      <c r="RJW2" s="660"/>
      <c r="RJX2" s="660"/>
      <c r="RJY2" s="660"/>
      <c r="RJZ2" s="660"/>
      <c r="RKA2" s="660"/>
      <c r="RKB2" s="660"/>
      <c r="RKC2" s="660"/>
      <c r="RKD2" s="660"/>
      <c r="RKE2" s="660"/>
      <c r="RKF2" s="660"/>
      <c r="RKG2" s="660"/>
      <c r="RKH2" s="660"/>
      <c r="RKI2" s="660"/>
      <c r="RKJ2" s="660"/>
      <c r="RKK2" s="660"/>
      <c r="RKL2" s="660"/>
      <c r="RKM2" s="660"/>
      <c r="RKN2" s="660"/>
      <c r="RKO2" s="660"/>
      <c r="RKP2" s="660"/>
      <c r="RKQ2" s="660"/>
      <c r="RKR2" s="660"/>
      <c r="RKS2" s="660"/>
      <c r="RKT2" s="660"/>
      <c r="RKU2" s="660"/>
      <c r="RKV2" s="660"/>
      <c r="RKW2" s="660"/>
      <c r="RKX2" s="660"/>
      <c r="RKY2" s="660"/>
      <c r="RKZ2" s="660"/>
      <c r="RLA2" s="660"/>
      <c r="RLB2" s="660"/>
      <c r="RLC2" s="660"/>
      <c r="RLD2" s="660"/>
      <c r="RLE2" s="660"/>
      <c r="RLF2" s="660"/>
      <c r="RLG2" s="660"/>
      <c r="RLH2" s="660"/>
      <c r="RLI2" s="660"/>
      <c r="RLJ2" s="660"/>
      <c r="RLK2" s="660"/>
      <c r="RLL2" s="660"/>
      <c r="RLM2" s="660"/>
      <c r="RLN2" s="660"/>
      <c r="RLO2" s="660"/>
      <c r="RLP2" s="660"/>
      <c r="RLQ2" s="660"/>
      <c r="RLR2" s="660"/>
      <c r="RLS2" s="660"/>
      <c r="RLT2" s="660"/>
      <c r="RLU2" s="660"/>
      <c r="RLV2" s="660"/>
      <c r="RLW2" s="660"/>
      <c r="RLX2" s="660"/>
      <c r="RLY2" s="660"/>
      <c r="RLZ2" s="660"/>
      <c r="RMA2" s="660"/>
      <c r="RMB2" s="660"/>
      <c r="RMC2" s="660"/>
      <c r="RMD2" s="660"/>
      <c r="RME2" s="660"/>
      <c r="RMF2" s="660"/>
      <c r="RMG2" s="660"/>
      <c r="RMH2" s="660"/>
      <c r="RMI2" s="660"/>
      <c r="RMJ2" s="660"/>
      <c r="RMK2" s="660"/>
      <c r="RML2" s="660"/>
      <c r="RMM2" s="660"/>
      <c r="RMN2" s="660"/>
      <c r="RMO2" s="660"/>
      <c r="RMP2" s="660"/>
      <c r="RMQ2" s="660"/>
      <c r="RMR2" s="660"/>
      <c r="RMS2" s="660"/>
      <c r="RMT2" s="660"/>
      <c r="RMU2" s="660"/>
      <c r="RMV2" s="660"/>
      <c r="RMW2" s="660"/>
      <c r="RMX2" s="660"/>
      <c r="RMY2" s="660"/>
      <c r="RMZ2" s="660"/>
      <c r="RNA2" s="660"/>
      <c r="RNB2" s="660"/>
      <c r="RNC2" s="660"/>
      <c r="RND2" s="660"/>
      <c r="RNE2" s="660"/>
      <c r="RNF2" s="660"/>
      <c r="RNG2" s="660"/>
      <c r="RNH2" s="660"/>
      <c r="RNI2" s="660"/>
      <c r="RNJ2" s="660"/>
      <c r="RNK2" s="660"/>
      <c r="RNL2" s="660"/>
      <c r="RNM2" s="660"/>
      <c r="RNN2" s="660"/>
      <c r="RNO2" s="660"/>
      <c r="RNP2" s="660"/>
      <c r="RNQ2" s="660"/>
      <c r="RNR2" s="660"/>
      <c r="RNS2" s="660"/>
      <c r="RNT2" s="660"/>
      <c r="RNU2" s="660"/>
      <c r="RNV2" s="660"/>
      <c r="RNW2" s="660"/>
      <c r="RNX2" s="660"/>
      <c r="RNY2" s="660"/>
      <c r="RNZ2" s="660"/>
      <c r="ROA2" s="660"/>
      <c r="ROB2" s="660"/>
      <c r="ROC2" s="660"/>
      <c r="ROD2" s="660"/>
      <c r="ROE2" s="660"/>
      <c r="ROF2" s="660"/>
      <c r="ROG2" s="660"/>
      <c r="ROH2" s="660"/>
      <c r="ROI2" s="660"/>
      <c r="ROJ2" s="660"/>
      <c r="ROK2" s="660"/>
      <c r="ROL2" s="660"/>
      <c r="ROM2" s="660"/>
      <c r="RON2" s="660"/>
      <c r="ROO2" s="660"/>
      <c r="ROP2" s="660"/>
      <c r="ROQ2" s="660"/>
      <c r="ROR2" s="660"/>
      <c r="ROS2" s="660"/>
      <c r="ROT2" s="660"/>
      <c r="ROU2" s="660"/>
      <c r="ROV2" s="660"/>
      <c r="ROW2" s="660"/>
      <c r="ROX2" s="660"/>
      <c r="ROY2" s="660"/>
      <c r="ROZ2" s="660"/>
      <c r="RPA2" s="660"/>
      <c r="RPB2" s="660"/>
      <c r="RPC2" s="660"/>
      <c r="RPD2" s="660"/>
      <c r="RPE2" s="660"/>
      <c r="RPF2" s="660"/>
      <c r="RPG2" s="660"/>
      <c r="RPH2" s="660"/>
      <c r="RPI2" s="660"/>
      <c r="RPJ2" s="660"/>
      <c r="RPK2" s="660"/>
      <c r="RPL2" s="660"/>
      <c r="RPM2" s="660"/>
      <c r="RPN2" s="660"/>
      <c r="RPO2" s="660"/>
      <c r="RPP2" s="660"/>
      <c r="RPQ2" s="660"/>
      <c r="RPR2" s="660"/>
      <c r="RPS2" s="660"/>
      <c r="RPT2" s="660"/>
      <c r="RPU2" s="660"/>
      <c r="RPV2" s="660"/>
      <c r="RPW2" s="660"/>
      <c r="RPX2" s="660"/>
      <c r="RPY2" s="660"/>
      <c r="RPZ2" s="660"/>
      <c r="RQA2" s="660"/>
      <c r="RQB2" s="660"/>
      <c r="RQC2" s="660"/>
      <c r="RQD2" s="660"/>
      <c r="RQE2" s="660"/>
      <c r="RQF2" s="660"/>
      <c r="RQG2" s="660"/>
      <c r="RQH2" s="660"/>
      <c r="RQI2" s="660"/>
      <c r="RQJ2" s="660"/>
      <c r="RQK2" s="660"/>
      <c r="RQL2" s="660"/>
      <c r="RQM2" s="660"/>
      <c r="RQN2" s="660"/>
      <c r="RQO2" s="660"/>
      <c r="RQP2" s="660"/>
      <c r="RQQ2" s="660"/>
      <c r="RQR2" s="660"/>
      <c r="RQS2" s="660"/>
      <c r="RQT2" s="660"/>
      <c r="RQU2" s="660"/>
      <c r="RQV2" s="660"/>
      <c r="RQW2" s="660"/>
      <c r="RQX2" s="660"/>
      <c r="RQY2" s="660"/>
      <c r="RQZ2" s="660"/>
      <c r="RRA2" s="660"/>
      <c r="RRB2" s="660"/>
      <c r="RRC2" s="660"/>
      <c r="RRD2" s="660"/>
      <c r="RRE2" s="660"/>
      <c r="RRF2" s="660"/>
      <c r="RRG2" s="660"/>
      <c r="RRH2" s="660"/>
      <c r="RRI2" s="660"/>
      <c r="RRJ2" s="660"/>
      <c r="RRK2" s="660"/>
      <c r="RRL2" s="660"/>
      <c r="RRM2" s="660"/>
      <c r="RRN2" s="660"/>
      <c r="RRO2" s="660"/>
      <c r="RRP2" s="660"/>
      <c r="RRQ2" s="660"/>
      <c r="RRR2" s="660"/>
      <c r="RRS2" s="660"/>
      <c r="RRT2" s="660"/>
      <c r="RRU2" s="660"/>
      <c r="RRV2" s="660"/>
      <c r="RRW2" s="660"/>
      <c r="RRX2" s="660"/>
      <c r="RRY2" s="660"/>
      <c r="RRZ2" s="660"/>
      <c r="RSA2" s="660"/>
      <c r="RSB2" s="660"/>
      <c r="RSC2" s="660"/>
      <c r="RSD2" s="660"/>
      <c r="RSE2" s="660"/>
      <c r="RSF2" s="660"/>
      <c r="RSG2" s="660"/>
      <c r="RSH2" s="660"/>
      <c r="RSI2" s="660"/>
      <c r="RSJ2" s="660"/>
      <c r="RSK2" s="660"/>
      <c r="RSL2" s="660"/>
      <c r="RSM2" s="660"/>
      <c r="RSN2" s="660"/>
      <c r="RSO2" s="660"/>
      <c r="RSP2" s="660"/>
      <c r="RSQ2" s="660"/>
      <c r="RSR2" s="660"/>
      <c r="RSS2" s="660"/>
      <c r="RST2" s="660"/>
      <c r="RSU2" s="660"/>
      <c r="RSV2" s="660"/>
      <c r="RSW2" s="660"/>
      <c r="RSX2" s="660"/>
      <c r="RSY2" s="660"/>
      <c r="RSZ2" s="660"/>
      <c r="RTA2" s="660"/>
      <c r="RTB2" s="660"/>
      <c r="RTC2" s="660"/>
      <c r="RTD2" s="660"/>
      <c r="RTE2" s="660"/>
      <c r="RTF2" s="660"/>
      <c r="RTG2" s="660"/>
      <c r="RTH2" s="660"/>
      <c r="RTI2" s="660"/>
      <c r="RTJ2" s="660"/>
      <c r="RTK2" s="660"/>
      <c r="RTL2" s="660"/>
      <c r="RTM2" s="660"/>
      <c r="RTN2" s="660"/>
      <c r="RTO2" s="660"/>
      <c r="RTP2" s="660"/>
      <c r="RTQ2" s="660"/>
      <c r="RTR2" s="660"/>
      <c r="RTS2" s="660"/>
      <c r="RTT2" s="660"/>
      <c r="RTU2" s="660"/>
      <c r="RTV2" s="660"/>
      <c r="RTW2" s="660"/>
      <c r="RTX2" s="660"/>
      <c r="RTY2" s="660"/>
      <c r="RTZ2" s="660"/>
      <c r="RUA2" s="660"/>
      <c r="RUB2" s="660"/>
      <c r="RUC2" s="660"/>
      <c r="RUD2" s="660"/>
      <c r="RUE2" s="660"/>
      <c r="RUF2" s="660"/>
      <c r="RUG2" s="660"/>
      <c r="RUH2" s="660"/>
      <c r="RUI2" s="660"/>
      <c r="RUJ2" s="660"/>
      <c r="RUK2" s="660"/>
      <c r="RUL2" s="660"/>
      <c r="RUM2" s="660"/>
      <c r="RUN2" s="660"/>
      <c r="RUO2" s="660"/>
      <c r="RUP2" s="660"/>
      <c r="RUQ2" s="660"/>
      <c r="RUR2" s="660"/>
      <c r="RUS2" s="660"/>
      <c r="RUT2" s="660"/>
      <c r="RUU2" s="660"/>
      <c r="RUV2" s="660"/>
      <c r="RUW2" s="660"/>
      <c r="RUX2" s="660"/>
      <c r="RUY2" s="660"/>
      <c r="RUZ2" s="660"/>
      <c r="RVA2" s="660"/>
      <c r="RVB2" s="660"/>
      <c r="RVC2" s="660"/>
      <c r="RVD2" s="660"/>
      <c r="RVE2" s="660"/>
      <c r="RVF2" s="660"/>
      <c r="RVG2" s="660"/>
      <c r="RVH2" s="660"/>
      <c r="RVI2" s="660"/>
      <c r="RVJ2" s="660"/>
      <c r="RVK2" s="660"/>
      <c r="RVL2" s="660"/>
      <c r="RVM2" s="660"/>
      <c r="RVN2" s="660"/>
      <c r="RVO2" s="660"/>
      <c r="RVP2" s="660"/>
      <c r="RVQ2" s="660"/>
      <c r="RVR2" s="660"/>
      <c r="RVS2" s="660"/>
      <c r="RVT2" s="660"/>
      <c r="RVU2" s="660"/>
      <c r="RVV2" s="660"/>
      <c r="RVW2" s="660"/>
      <c r="RVX2" s="660"/>
      <c r="RVY2" s="660"/>
      <c r="RVZ2" s="660"/>
      <c r="RWA2" s="660"/>
      <c r="RWB2" s="660"/>
      <c r="RWC2" s="660"/>
      <c r="RWD2" s="660"/>
      <c r="RWE2" s="660"/>
      <c r="RWF2" s="660"/>
      <c r="RWG2" s="660"/>
      <c r="RWH2" s="660"/>
      <c r="RWI2" s="660"/>
      <c r="RWJ2" s="660"/>
      <c r="RWK2" s="660"/>
      <c r="RWL2" s="660"/>
      <c r="RWM2" s="660"/>
      <c r="RWN2" s="660"/>
      <c r="RWO2" s="660"/>
      <c r="RWP2" s="660"/>
      <c r="RWQ2" s="660"/>
      <c r="RWR2" s="660"/>
      <c r="RWS2" s="660"/>
      <c r="RWT2" s="660"/>
      <c r="RWU2" s="660"/>
      <c r="RWV2" s="660"/>
      <c r="RWW2" s="660"/>
      <c r="RWX2" s="660"/>
      <c r="RWY2" s="660"/>
      <c r="RWZ2" s="660"/>
      <c r="RXA2" s="660"/>
      <c r="RXB2" s="660"/>
      <c r="RXC2" s="660"/>
      <c r="RXD2" s="660"/>
      <c r="RXE2" s="660"/>
      <c r="RXF2" s="660"/>
      <c r="RXG2" s="660"/>
      <c r="RXH2" s="660"/>
      <c r="RXI2" s="660"/>
      <c r="RXJ2" s="660"/>
      <c r="RXK2" s="660"/>
      <c r="RXL2" s="660"/>
      <c r="RXM2" s="660"/>
      <c r="RXN2" s="660"/>
      <c r="RXO2" s="660"/>
      <c r="RXP2" s="660"/>
      <c r="RXQ2" s="660"/>
      <c r="RXR2" s="660"/>
      <c r="RXS2" s="660"/>
      <c r="RXT2" s="660"/>
      <c r="RXU2" s="660"/>
      <c r="RXV2" s="660"/>
      <c r="RXW2" s="660"/>
      <c r="RXX2" s="660"/>
      <c r="RXY2" s="660"/>
      <c r="RXZ2" s="660"/>
      <c r="RYA2" s="660"/>
      <c r="RYB2" s="660"/>
      <c r="RYC2" s="660"/>
      <c r="RYD2" s="660"/>
      <c r="RYE2" s="660"/>
      <c r="RYF2" s="660"/>
      <c r="RYG2" s="660"/>
      <c r="RYH2" s="660"/>
      <c r="RYI2" s="660"/>
      <c r="RYJ2" s="660"/>
      <c r="RYK2" s="660"/>
      <c r="RYL2" s="660"/>
      <c r="RYM2" s="660"/>
      <c r="RYN2" s="660"/>
      <c r="RYO2" s="660"/>
      <c r="RYP2" s="660"/>
      <c r="RYQ2" s="660"/>
      <c r="RYR2" s="660"/>
      <c r="RYS2" s="660"/>
      <c r="RYT2" s="660"/>
      <c r="RYU2" s="660"/>
      <c r="RYV2" s="660"/>
      <c r="RYW2" s="660"/>
      <c r="RYX2" s="660"/>
      <c r="RYY2" s="660"/>
      <c r="RYZ2" s="660"/>
      <c r="RZA2" s="660"/>
      <c r="RZB2" s="660"/>
      <c r="RZC2" s="660"/>
      <c r="RZD2" s="660"/>
      <c r="RZE2" s="660"/>
      <c r="RZF2" s="660"/>
      <c r="RZG2" s="660"/>
      <c r="RZH2" s="660"/>
      <c r="RZI2" s="660"/>
      <c r="RZJ2" s="660"/>
      <c r="RZK2" s="660"/>
      <c r="RZL2" s="660"/>
      <c r="RZM2" s="660"/>
      <c r="RZN2" s="660"/>
      <c r="RZO2" s="660"/>
      <c r="RZP2" s="660"/>
      <c r="RZQ2" s="660"/>
      <c r="RZR2" s="660"/>
      <c r="RZS2" s="660"/>
      <c r="RZT2" s="660"/>
      <c r="RZU2" s="660"/>
      <c r="RZV2" s="660"/>
      <c r="RZW2" s="660"/>
      <c r="RZX2" s="660"/>
      <c r="RZY2" s="660"/>
      <c r="RZZ2" s="660"/>
      <c r="SAA2" s="660"/>
      <c r="SAB2" s="660"/>
      <c r="SAC2" s="660"/>
      <c r="SAD2" s="660"/>
      <c r="SAE2" s="660"/>
      <c r="SAF2" s="660"/>
      <c r="SAG2" s="660"/>
      <c r="SAH2" s="660"/>
      <c r="SAI2" s="660"/>
      <c r="SAJ2" s="660"/>
      <c r="SAK2" s="660"/>
      <c r="SAL2" s="660"/>
      <c r="SAM2" s="660"/>
      <c r="SAN2" s="660"/>
      <c r="SAO2" s="660"/>
      <c r="SAP2" s="660"/>
      <c r="SAQ2" s="660"/>
      <c r="SAR2" s="660"/>
      <c r="SAS2" s="660"/>
      <c r="SAT2" s="660"/>
      <c r="SAU2" s="660"/>
      <c r="SAV2" s="660"/>
      <c r="SAW2" s="660"/>
      <c r="SAX2" s="660"/>
      <c r="SAY2" s="660"/>
      <c r="SAZ2" s="660"/>
      <c r="SBA2" s="660"/>
      <c r="SBB2" s="660"/>
      <c r="SBC2" s="660"/>
      <c r="SBD2" s="660"/>
      <c r="SBE2" s="660"/>
      <c r="SBF2" s="660"/>
      <c r="SBG2" s="660"/>
      <c r="SBH2" s="660"/>
      <c r="SBI2" s="660"/>
      <c r="SBJ2" s="660"/>
      <c r="SBK2" s="660"/>
      <c r="SBL2" s="660"/>
      <c r="SBM2" s="660"/>
      <c r="SBN2" s="660"/>
      <c r="SBO2" s="660"/>
      <c r="SBP2" s="660"/>
      <c r="SBQ2" s="660"/>
      <c r="SBR2" s="660"/>
      <c r="SBS2" s="660"/>
      <c r="SBT2" s="660"/>
      <c r="SBU2" s="660"/>
      <c r="SBV2" s="660"/>
      <c r="SBW2" s="660"/>
      <c r="SBX2" s="660"/>
      <c r="SBY2" s="660"/>
      <c r="SBZ2" s="660"/>
      <c r="SCA2" s="660"/>
      <c r="SCB2" s="660"/>
      <c r="SCC2" s="660"/>
      <c r="SCD2" s="660"/>
      <c r="SCE2" s="660"/>
      <c r="SCF2" s="660"/>
      <c r="SCG2" s="660"/>
      <c r="SCH2" s="660"/>
      <c r="SCI2" s="660"/>
      <c r="SCJ2" s="660"/>
      <c r="SCK2" s="660"/>
      <c r="SCL2" s="660"/>
      <c r="SCM2" s="660"/>
      <c r="SCN2" s="660"/>
      <c r="SCO2" s="660"/>
      <c r="SCP2" s="660"/>
      <c r="SCQ2" s="660"/>
      <c r="SCR2" s="660"/>
      <c r="SCS2" s="660"/>
      <c r="SCT2" s="660"/>
      <c r="SCU2" s="660"/>
      <c r="SCV2" s="660"/>
      <c r="SCW2" s="660"/>
      <c r="SCX2" s="660"/>
      <c r="SCY2" s="660"/>
      <c r="SCZ2" s="660"/>
      <c r="SDA2" s="660"/>
      <c r="SDB2" s="660"/>
      <c r="SDC2" s="660"/>
      <c r="SDD2" s="660"/>
      <c r="SDE2" s="660"/>
      <c r="SDF2" s="660"/>
      <c r="SDG2" s="660"/>
      <c r="SDH2" s="660"/>
      <c r="SDI2" s="660"/>
      <c r="SDJ2" s="660"/>
      <c r="SDK2" s="660"/>
      <c r="SDL2" s="660"/>
      <c r="SDM2" s="660"/>
      <c r="SDN2" s="660"/>
      <c r="SDO2" s="660"/>
      <c r="SDP2" s="660"/>
      <c r="SDQ2" s="660"/>
      <c r="SDR2" s="660"/>
      <c r="SDS2" s="660"/>
      <c r="SDT2" s="660"/>
      <c r="SDU2" s="660"/>
      <c r="SDV2" s="660"/>
      <c r="SDW2" s="660"/>
      <c r="SDX2" s="660"/>
      <c r="SDY2" s="660"/>
      <c r="SDZ2" s="660"/>
      <c r="SEA2" s="660"/>
      <c r="SEB2" s="660"/>
      <c r="SEC2" s="660"/>
      <c r="SED2" s="660"/>
      <c r="SEE2" s="660"/>
      <c r="SEF2" s="660"/>
      <c r="SEG2" s="660"/>
      <c r="SEH2" s="660"/>
      <c r="SEI2" s="660"/>
      <c r="SEJ2" s="660"/>
      <c r="SEK2" s="660"/>
      <c r="SEL2" s="660"/>
      <c r="SEM2" s="660"/>
      <c r="SEN2" s="660"/>
      <c r="SEO2" s="660"/>
      <c r="SEP2" s="660"/>
      <c r="SEQ2" s="660"/>
      <c r="SER2" s="660"/>
      <c r="SES2" s="660"/>
      <c r="SET2" s="660"/>
      <c r="SEU2" s="660"/>
      <c r="SEV2" s="660"/>
      <c r="SEW2" s="660"/>
      <c r="SEX2" s="660"/>
      <c r="SEY2" s="660"/>
      <c r="SEZ2" s="660"/>
      <c r="SFA2" s="660"/>
      <c r="SFB2" s="660"/>
      <c r="SFC2" s="660"/>
      <c r="SFD2" s="660"/>
      <c r="SFE2" s="660"/>
      <c r="SFF2" s="660"/>
      <c r="SFG2" s="660"/>
      <c r="SFH2" s="660"/>
      <c r="SFI2" s="660"/>
      <c r="SFJ2" s="660"/>
      <c r="SFK2" s="660"/>
      <c r="SFL2" s="660"/>
      <c r="SFM2" s="660"/>
      <c r="SFN2" s="660"/>
      <c r="SFO2" s="660"/>
      <c r="SFP2" s="660"/>
      <c r="SFQ2" s="660"/>
      <c r="SFR2" s="660"/>
      <c r="SFS2" s="660"/>
      <c r="SFT2" s="660"/>
      <c r="SFU2" s="660"/>
      <c r="SFV2" s="660"/>
      <c r="SFW2" s="660"/>
      <c r="SFX2" s="660"/>
      <c r="SFY2" s="660"/>
      <c r="SFZ2" s="660"/>
      <c r="SGA2" s="660"/>
      <c r="SGB2" s="660"/>
      <c r="SGC2" s="660"/>
      <c r="SGD2" s="660"/>
      <c r="SGE2" s="660"/>
      <c r="SGF2" s="660"/>
      <c r="SGG2" s="660"/>
      <c r="SGH2" s="660"/>
      <c r="SGI2" s="660"/>
      <c r="SGJ2" s="660"/>
      <c r="SGK2" s="660"/>
      <c r="SGL2" s="660"/>
      <c r="SGM2" s="660"/>
      <c r="SGN2" s="660"/>
      <c r="SGO2" s="660"/>
      <c r="SGP2" s="660"/>
      <c r="SGQ2" s="660"/>
      <c r="SGR2" s="660"/>
      <c r="SGS2" s="660"/>
      <c r="SGT2" s="660"/>
      <c r="SGU2" s="660"/>
      <c r="SGV2" s="660"/>
      <c r="SGW2" s="660"/>
      <c r="SGX2" s="660"/>
      <c r="SGY2" s="660"/>
      <c r="SGZ2" s="660"/>
      <c r="SHA2" s="660"/>
      <c r="SHB2" s="660"/>
      <c r="SHC2" s="660"/>
      <c r="SHD2" s="660"/>
      <c r="SHE2" s="660"/>
      <c r="SHF2" s="660"/>
      <c r="SHG2" s="660"/>
      <c r="SHH2" s="660"/>
      <c r="SHI2" s="660"/>
      <c r="SHJ2" s="660"/>
      <c r="SHK2" s="660"/>
      <c r="SHL2" s="660"/>
      <c r="SHM2" s="660"/>
      <c r="SHN2" s="660"/>
      <c r="SHO2" s="660"/>
      <c r="SHP2" s="660"/>
      <c r="SHQ2" s="660"/>
      <c r="SHR2" s="660"/>
      <c r="SHS2" s="660"/>
      <c r="SHT2" s="660"/>
      <c r="SHU2" s="660"/>
      <c r="SHV2" s="660"/>
      <c r="SHW2" s="660"/>
      <c r="SHX2" s="660"/>
      <c r="SHY2" s="660"/>
      <c r="SHZ2" s="660"/>
      <c r="SIA2" s="660"/>
      <c r="SIB2" s="660"/>
      <c r="SIC2" s="660"/>
      <c r="SID2" s="660"/>
      <c r="SIE2" s="660"/>
      <c r="SIF2" s="660"/>
      <c r="SIG2" s="660"/>
      <c r="SIH2" s="660"/>
      <c r="SII2" s="660"/>
      <c r="SIJ2" s="660"/>
      <c r="SIK2" s="660"/>
      <c r="SIL2" s="660"/>
      <c r="SIM2" s="660"/>
      <c r="SIN2" s="660"/>
      <c r="SIO2" s="660"/>
      <c r="SIP2" s="660"/>
      <c r="SIQ2" s="660"/>
      <c r="SIR2" s="660"/>
      <c r="SIS2" s="660"/>
      <c r="SIT2" s="660"/>
      <c r="SIU2" s="660"/>
      <c r="SIV2" s="660"/>
      <c r="SIW2" s="660"/>
      <c r="SIX2" s="660"/>
      <c r="SIY2" s="660"/>
      <c r="SIZ2" s="660"/>
      <c r="SJA2" s="660"/>
      <c r="SJB2" s="660"/>
      <c r="SJC2" s="660"/>
      <c r="SJD2" s="660"/>
      <c r="SJE2" s="660"/>
      <c r="SJF2" s="660"/>
      <c r="SJG2" s="660"/>
      <c r="SJH2" s="660"/>
      <c r="SJI2" s="660"/>
      <c r="SJJ2" s="660"/>
      <c r="SJK2" s="660"/>
      <c r="SJL2" s="660"/>
      <c r="SJM2" s="660"/>
      <c r="SJN2" s="660"/>
      <c r="SJO2" s="660"/>
      <c r="SJP2" s="660"/>
      <c r="SJQ2" s="660"/>
      <c r="SJR2" s="660"/>
      <c r="SJS2" s="660"/>
      <c r="SJT2" s="660"/>
      <c r="SJU2" s="660"/>
      <c r="SJV2" s="660"/>
      <c r="SJW2" s="660"/>
      <c r="SJX2" s="660"/>
      <c r="SJY2" s="660"/>
      <c r="SJZ2" s="660"/>
      <c r="SKA2" s="660"/>
      <c r="SKB2" s="660"/>
      <c r="SKC2" s="660"/>
      <c r="SKD2" s="660"/>
      <c r="SKE2" s="660"/>
      <c r="SKF2" s="660"/>
      <c r="SKG2" s="660"/>
      <c r="SKH2" s="660"/>
      <c r="SKI2" s="660"/>
      <c r="SKJ2" s="660"/>
      <c r="SKK2" s="660"/>
      <c r="SKL2" s="660"/>
      <c r="SKM2" s="660"/>
      <c r="SKN2" s="660"/>
      <c r="SKO2" s="660"/>
      <c r="SKP2" s="660"/>
      <c r="SKQ2" s="660"/>
      <c r="SKR2" s="660"/>
      <c r="SKS2" s="660"/>
      <c r="SKT2" s="660"/>
      <c r="SKU2" s="660"/>
      <c r="SKV2" s="660"/>
      <c r="SKW2" s="660"/>
      <c r="SKX2" s="660"/>
      <c r="SKY2" s="660"/>
      <c r="SKZ2" s="660"/>
      <c r="SLA2" s="660"/>
      <c r="SLB2" s="660"/>
      <c r="SLC2" s="660"/>
      <c r="SLD2" s="660"/>
      <c r="SLE2" s="660"/>
      <c r="SLF2" s="660"/>
      <c r="SLG2" s="660"/>
      <c r="SLH2" s="660"/>
      <c r="SLI2" s="660"/>
      <c r="SLJ2" s="660"/>
      <c r="SLK2" s="660"/>
      <c r="SLL2" s="660"/>
      <c r="SLM2" s="660"/>
      <c r="SLN2" s="660"/>
      <c r="SLO2" s="660"/>
      <c r="SLP2" s="660"/>
      <c r="SLQ2" s="660"/>
      <c r="SLR2" s="660"/>
      <c r="SLS2" s="660"/>
      <c r="SLT2" s="660"/>
      <c r="SLU2" s="660"/>
      <c r="SLV2" s="660"/>
      <c r="SLW2" s="660"/>
      <c r="SLX2" s="660"/>
      <c r="SLY2" s="660"/>
      <c r="SLZ2" s="660"/>
      <c r="SMA2" s="660"/>
      <c r="SMB2" s="660"/>
      <c r="SMC2" s="660"/>
      <c r="SMD2" s="660"/>
      <c r="SME2" s="660"/>
      <c r="SMF2" s="660"/>
      <c r="SMG2" s="660"/>
      <c r="SMH2" s="660"/>
      <c r="SMI2" s="660"/>
      <c r="SMJ2" s="660"/>
      <c r="SMK2" s="660"/>
      <c r="SML2" s="660"/>
      <c r="SMM2" s="660"/>
      <c r="SMN2" s="660"/>
      <c r="SMO2" s="660"/>
      <c r="SMP2" s="660"/>
      <c r="SMQ2" s="660"/>
      <c r="SMR2" s="660"/>
      <c r="SMS2" s="660"/>
      <c r="SMT2" s="660"/>
      <c r="SMU2" s="660"/>
      <c r="SMV2" s="660"/>
      <c r="SMW2" s="660"/>
      <c r="SMX2" s="660"/>
      <c r="SMY2" s="660"/>
      <c r="SMZ2" s="660"/>
      <c r="SNA2" s="660"/>
      <c r="SNB2" s="660"/>
      <c r="SNC2" s="660"/>
      <c r="SND2" s="660"/>
      <c r="SNE2" s="660"/>
      <c r="SNF2" s="660"/>
      <c r="SNG2" s="660"/>
      <c r="SNH2" s="660"/>
      <c r="SNI2" s="660"/>
      <c r="SNJ2" s="660"/>
      <c r="SNK2" s="660"/>
      <c r="SNL2" s="660"/>
      <c r="SNM2" s="660"/>
      <c r="SNN2" s="660"/>
      <c r="SNO2" s="660"/>
      <c r="SNP2" s="660"/>
      <c r="SNQ2" s="660"/>
      <c r="SNR2" s="660"/>
      <c r="SNS2" s="660"/>
      <c r="SNT2" s="660"/>
      <c r="SNU2" s="660"/>
      <c r="SNV2" s="660"/>
      <c r="SNW2" s="660"/>
      <c r="SNX2" s="660"/>
      <c r="SNY2" s="660"/>
      <c r="SNZ2" s="660"/>
      <c r="SOA2" s="660"/>
      <c r="SOB2" s="660"/>
      <c r="SOC2" s="660"/>
      <c r="SOD2" s="660"/>
      <c r="SOE2" s="660"/>
      <c r="SOF2" s="660"/>
      <c r="SOG2" s="660"/>
      <c r="SOH2" s="660"/>
      <c r="SOI2" s="660"/>
      <c r="SOJ2" s="660"/>
      <c r="SOK2" s="660"/>
      <c r="SOL2" s="660"/>
      <c r="SOM2" s="660"/>
      <c r="SON2" s="660"/>
      <c r="SOO2" s="660"/>
      <c r="SOP2" s="660"/>
      <c r="SOQ2" s="660"/>
      <c r="SOR2" s="660"/>
      <c r="SOS2" s="660"/>
      <c r="SOT2" s="660"/>
      <c r="SOU2" s="660"/>
      <c r="SOV2" s="660"/>
      <c r="SOW2" s="660"/>
      <c r="SOX2" s="660"/>
      <c r="SOY2" s="660"/>
      <c r="SOZ2" s="660"/>
      <c r="SPA2" s="660"/>
      <c r="SPB2" s="660"/>
      <c r="SPC2" s="660"/>
      <c r="SPD2" s="660"/>
      <c r="SPE2" s="660"/>
      <c r="SPF2" s="660"/>
      <c r="SPG2" s="660"/>
      <c r="SPH2" s="660"/>
      <c r="SPI2" s="660"/>
      <c r="SPJ2" s="660"/>
      <c r="SPK2" s="660"/>
      <c r="SPL2" s="660"/>
      <c r="SPM2" s="660"/>
      <c r="SPN2" s="660"/>
      <c r="SPO2" s="660"/>
      <c r="SPP2" s="660"/>
      <c r="SPQ2" s="660"/>
      <c r="SPR2" s="660"/>
      <c r="SPS2" s="660"/>
      <c r="SPT2" s="660"/>
      <c r="SPU2" s="660"/>
      <c r="SPV2" s="660"/>
      <c r="SPW2" s="660"/>
      <c r="SPX2" s="660"/>
      <c r="SPY2" s="660"/>
      <c r="SPZ2" s="660"/>
      <c r="SQA2" s="660"/>
      <c r="SQB2" s="660"/>
      <c r="SQC2" s="660"/>
      <c r="SQD2" s="660"/>
      <c r="SQE2" s="660"/>
      <c r="SQF2" s="660"/>
      <c r="SQG2" s="660"/>
      <c r="SQH2" s="660"/>
      <c r="SQI2" s="660"/>
      <c r="SQJ2" s="660"/>
      <c r="SQK2" s="660"/>
      <c r="SQL2" s="660"/>
      <c r="SQM2" s="660"/>
      <c r="SQN2" s="660"/>
      <c r="SQO2" s="660"/>
      <c r="SQP2" s="660"/>
      <c r="SQQ2" s="660"/>
      <c r="SQR2" s="660"/>
      <c r="SQS2" s="660"/>
      <c r="SQT2" s="660"/>
      <c r="SQU2" s="660"/>
      <c r="SQV2" s="660"/>
      <c r="SQW2" s="660"/>
      <c r="SQX2" s="660"/>
      <c r="SQY2" s="660"/>
      <c r="SQZ2" s="660"/>
      <c r="SRA2" s="660"/>
      <c r="SRB2" s="660"/>
      <c r="SRC2" s="660"/>
      <c r="SRD2" s="660"/>
      <c r="SRE2" s="660"/>
      <c r="SRF2" s="660"/>
      <c r="SRG2" s="660"/>
      <c r="SRH2" s="660"/>
      <c r="SRI2" s="660"/>
      <c r="SRJ2" s="660"/>
      <c r="SRK2" s="660"/>
      <c r="SRL2" s="660"/>
      <c r="SRM2" s="660"/>
      <c r="SRN2" s="660"/>
      <c r="SRO2" s="660"/>
      <c r="SRP2" s="660"/>
      <c r="SRQ2" s="660"/>
      <c r="SRR2" s="660"/>
      <c r="SRS2" s="660"/>
      <c r="SRT2" s="660"/>
      <c r="SRU2" s="660"/>
      <c r="SRV2" s="660"/>
      <c r="SRW2" s="660"/>
      <c r="SRX2" s="660"/>
      <c r="SRY2" s="660"/>
      <c r="SRZ2" s="660"/>
      <c r="SSA2" s="660"/>
      <c r="SSB2" s="660"/>
      <c r="SSC2" s="660"/>
      <c r="SSD2" s="660"/>
      <c r="SSE2" s="660"/>
      <c r="SSF2" s="660"/>
      <c r="SSG2" s="660"/>
      <c r="SSH2" s="660"/>
      <c r="SSI2" s="660"/>
      <c r="SSJ2" s="660"/>
      <c r="SSK2" s="660"/>
      <c r="SSL2" s="660"/>
      <c r="SSM2" s="660"/>
      <c r="SSN2" s="660"/>
      <c r="SSO2" s="660"/>
      <c r="SSP2" s="660"/>
      <c r="SSQ2" s="660"/>
      <c r="SSR2" s="660"/>
      <c r="SSS2" s="660"/>
      <c r="SST2" s="660"/>
      <c r="SSU2" s="660"/>
      <c r="SSV2" s="660"/>
      <c r="SSW2" s="660"/>
      <c r="SSX2" s="660"/>
      <c r="SSY2" s="660"/>
      <c r="SSZ2" s="660"/>
      <c r="STA2" s="660"/>
      <c r="STB2" s="660"/>
      <c r="STC2" s="660"/>
      <c r="STD2" s="660"/>
      <c r="STE2" s="660"/>
      <c r="STF2" s="660"/>
      <c r="STG2" s="660"/>
      <c r="STH2" s="660"/>
      <c r="STI2" s="660"/>
      <c r="STJ2" s="660"/>
      <c r="STK2" s="660"/>
      <c r="STL2" s="660"/>
      <c r="STM2" s="660"/>
      <c r="STN2" s="660"/>
      <c r="STO2" s="660"/>
      <c r="STP2" s="660"/>
      <c r="STQ2" s="660"/>
      <c r="STR2" s="660"/>
      <c r="STS2" s="660"/>
      <c r="STT2" s="660"/>
      <c r="STU2" s="660"/>
      <c r="STV2" s="660"/>
      <c r="STW2" s="660"/>
      <c r="STX2" s="660"/>
      <c r="STY2" s="660"/>
      <c r="STZ2" s="660"/>
      <c r="SUA2" s="660"/>
      <c r="SUB2" s="660"/>
      <c r="SUC2" s="660"/>
      <c r="SUD2" s="660"/>
      <c r="SUE2" s="660"/>
      <c r="SUF2" s="660"/>
      <c r="SUG2" s="660"/>
      <c r="SUH2" s="660"/>
      <c r="SUI2" s="660"/>
      <c r="SUJ2" s="660"/>
      <c r="SUK2" s="660"/>
      <c r="SUL2" s="660"/>
      <c r="SUM2" s="660"/>
      <c r="SUN2" s="660"/>
      <c r="SUO2" s="660"/>
      <c r="SUP2" s="660"/>
      <c r="SUQ2" s="660"/>
      <c r="SUR2" s="660"/>
      <c r="SUS2" s="660"/>
      <c r="SUT2" s="660"/>
      <c r="SUU2" s="660"/>
      <c r="SUV2" s="660"/>
      <c r="SUW2" s="660"/>
      <c r="SUX2" s="660"/>
      <c r="SUY2" s="660"/>
      <c r="SUZ2" s="660"/>
      <c r="SVA2" s="660"/>
      <c r="SVB2" s="660"/>
      <c r="SVC2" s="660"/>
      <c r="SVD2" s="660"/>
      <c r="SVE2" s="660"/>
      <c r="SVF2" s="660"/>
      <c r="SVG2" s="660"/>
      <c r="SVH2" s="660"/>
      <c r="SVI2" s="660"/>
      <c r="SVJ2" s="660"/>
      <c r="SVK2" s="660"/>
      <c r="SVL2" s="660"/>
      <c r="SVM2" s="660"/>
      <c r="SVN2" s="660"/>
      <c r="SVO2" s="660"/>
      <c r="SVP2" s="660"/>
      <c r="SVQ2" s="660"/>
      <c r="SVR2" s="660"/>
      <c r="SVS2" s="660"/>
      <c r="SVT2" s="660"/>
      <c r="SVU2" s="660"/>
      <c r="SVV2" s="660"/>
      <c r="SVW2" s="660"/>
      <c r="SVX2" s="660"/>
      <c r="SVY2" s="660"/>
      <c r="SVZ2" s="660"/>
      <c r="SWA2" s="660"/>
      <c r="SWB2" s="660"/>
      <c r="SWC2" s="660"/>
      <c r="SWD2" s="660"/>
      <c r="SWE2" s="660"/>
      <c r="SWF2" s="660"/>
      <c r="SWG2" s="660"/>
      <c r="SWH2" s="660"/>
      <c r="SWI2" s="660"/>
      <c r="SWJ2" s="660"/>
      <c r="SWK2" s="660"/>
      <c r="SWL2" s="660"/>
      <c r="SWM2" s="660"/>
      <c r="SWN2" s="660"/>
      <c r="SWO2" s="660"/>
      <c r="SWP2" s="660"/>
      <c r="SWQ2" s="660"/>
      <c r="SWR2" s="660"/>
      <c r="SWS2" s="660"/>
      <c r="SWT2" s="660"/>
      <c r="SWU2" s="660"/>
      <c r="SWV2" s="660"/>
      <c r="SWW2" s="660"/>
      <c r="SWX2" s="660"/>
      <c r="SWY2" s="660"/>
      <c r="SWZ2" s="660"/>
      <c r="SXA2" s="660"/>
      <c r="SXB2" s="660"/>
      <c r="SXC2" s="660"/>
      <c r="SXD2" s="660"/>
      <c r="SXE2" s="660"/>
      <c r="SXF2" s="660"/>
      <c r="SXG2" s="660"/>
      <c r="SXH2" s="660"/>
      <c r="SXI2" s="660"/>
      <c r="SXJ2" s="660"/>
      <c r="SXK2" s="660"/>
      <c r="SXL2" s="660"/>
      <c r="SXM2" s="660"/>
      <c r="SXN2" s="660"/>
      <c r="SXO2" s="660"/>
      <c r="SXP2" s="660"/>
      <c r="SXQ2" s="660"/>
      <c r="SXR2" s="660"/>
      <c r="SXS2" s="660"/>
      <c r="SXT2" s="660"/>
      <c r="SXU2" s="660"/>
      <c r="SXV2" s="660"/>
      <c r="SXW2" s="660"/>
      <c r="SXX2" s="660"/>
      <c r="SXY2" s="660"/>
      <c r="SXZ2" s="660"/>
      <c r="SYA2" s="660"/>
      <c r="SYB2" s="660"/>
      <c r="SYC2" s="660"/>
      <c r="SYD2" s="660"/>
      <c r="SYE2" s="660"/>
      <c r="SYF2" s="660"/>
      <c r="SYG2" s="660"/>
      <c r="SYH2" s="660"/>
      <c r="SYI2" s="660"/>
      <c r="SYJ2" s="660"/>
      <c r="SYK2" s="660"/>
      <c r="SYL2" s="660"/>
      <c r="SYM2" s="660"/>
      <c r="SYN2" s="660"/>
      <c r="SYO2" s="660"/>
      <c r="SYP2" s="660"/>
      <c r="SYQ2" s="660"/>
      <c r="SYR2" s="660"/>
      <c r="SYS2" s="660"/>
      <c r="SYT2" s="660"/>
      <c r="SYU2" s="660"/>
      <c r="SYV2" s="660"/>
      <c r="SYW2" s="660"/>
      <c r="SYX2" s="660"/>
      <c r="SYY2" s="660"/>
      <c r="SYZ2" s="660"/>
      <c r="SZA2" s="660"/>
      <c r="SZB2" s="660"/>
      <c r="SZC2" s="660"/>
      <c r="SZD2" s="660"/>
      <c r="SZE2" s="660"/>
      <c r="SZF2" s="660"/>
      <c r="SZG2" s="660"/>
      <c r="SZH2" s="660"/>
      <c r="SZI2" s="660"/>
      <c r="SZJ2" s="660"/>
      <c r="SZK2" s="660"/>
      <c r="SZL2" s="660"/>
      <c r="SZM2" s="660"/>
      <c r="SZN2" s="660"/>
      <c r="SZO2" s="660"/>
      <c r="SZP2" s="660"/>
      <c r="SZQ2" s="660"/>
      <c r="SZR2" s="660"/>
      <c r="SZS2" s="660"/>
      <c r="SZT2" s="660"/>
      <c r="SZU2" s="660"/>
      <c r="SZV2" s="660"/>
      <c r="SZW2" s="660"/>
      <c r="SZX2" s="660"/>
      <c r="SZY2" s="660"/>
      <c r="SZZ2" s="660"/>
      <c r="TAA2" s="660"/>
      <c r="TAB2" s="660"/>
      <c r="TAC2" s="660"/>
      <c r="TAD2" s="660"/>
      <c r="TAE2" s="660"/>
      <c r="TAF2" s="660"/>
      <c r="TAG2" s="660"/>
      <c r="TAH2" s="660"/>
      <c r="TAI2" s="660"/>
      <c r="TAJ2" s="660"/>
      <c r="TAK2" s="660"/>
      <c r="TAL2" s="660"/>
      <c r="TAM2" s="660"/>
      <c r="TAN2" s="660"/>
      <c r="TAO2" s="660"/>
      <c r="TAP2" s="660"/>
      <c r="TAQ2" s="660"/>
      <c r="TAR2" s="660"/>
      <c r="TAS2" s="660"/>
      <c r="TAT2" s="660"/>
      <c r="TAU2" s="660"/>
      <c r="TAV2" s="660"/>
      <c r="TAW2" s="660"/>
      <c r="TAX2" s="660"/>
      <c r="TAY2" s="660"/>
      <c r="TAZ2" s="660"/>
      <c r="TBA2" s="660"/>
      <c r="TBB2" s="660"/>
      <c r="TBC2" s="660"/>
      <c r="TBD2" s="660"/>
      <c r="TBE2" s="660"/>
      <c r="TBF2" s="660"/>
      <c r="TBG2" s="660"/>
      <c r="TBH2" s="660"/>
      <c r="TBI2" s="660"/>
      <c r="TBJ2" s="660"/>
      <c r="TBK2" s="660"/>
      <c r="TBL2" s="660"/>
      <c r="TBM2" s="660"/>
      <c r="TBN2" s="660"/>
      <c r="TBO2" s="660"/>
      <c r="TBP2" s="660"/>
      <c r="TBQ2" s="660"/>
      <c r="TBR2" s="660"/>
      <c r="TBS2" s="660"/>
      <c r="TBT2" s="660"/>
      <c r="TBU2" s="660"/>
      <c r="TBV2" s="660"/>
      <c r="TBW2" s="660"/>
      <c r="TBX2" s="660"/>
      <c r="TBY2" s="660"/>
      <c r="TBZ2" s="660"/>
      <c r="TCA2" s="660"/>
      <c r="TCB2" s="660"/>
      <c r="TCC2" s="660"/>
      <c r="TCD2" s="660"/>
      <c r="TCE2" s="660"/>
      <c r="TCF2" s="660"/>
      <c r="TCG2" s="660"/>
      <c r="TCH2" s="660"/>
      <c r="TCI2" s="660"/>
      <c r="TCJ2" s="660"/>
      <c r="TCK2" s="660"/>
      <c r="TCL2" s="660"/>
      <c r="TCM2" s="660"/>
      <c r="TCN2" s="660"/>
      <c r="TCO2" s="660"/>
      <c r="TCP2" s="660"/>
      <c r="TCQ2" s="660"/>
      <c r="TCR2" s="660"/>
      <c r="TCS2" s="660"/>
      <c r="TCT2" s="660"/>
      <c r="TCU2" s="660"/>
      <c r="TCV2" s="660"/>
      <c r="TCW2" s="660"/>
      <c r="TCX2" s="660"/>
      <c r="TCY2" s="660"/>
      <c r="TCZ2" s="660"/>
      <c r="TDA2" s="660"/>
      <c r="TDB2" s="660"/>
      <c r="TDC2" s="660"/>
      <c r="TDD2" s="660"/>
      <c r="TDE2" s="660"/>
      <c r="TDF2" s="660"/>
      <c r="TDG2" s="660"/>
      <c r="TDH2" s="660"/>
      <c r="TDI2" s="660"/>
      <c r="TDJ2" s="660"/>
      <c r="TDK2" s="660"/>
      <c r="TDL2" s="660"/>
      <c r="TDM2" s="660"/>
      <c r="TDN2" s="660"/>
      <c r="TDO2" s="660"/>
      <c r="TDP2" s="660"/>
      <c r="TDQ2" s="660"/>
      <c r="TDR2" s="660"/>
      <c r="TDS2" s="660"/>
      <c r="TDT2" s="660"/>
      <c r="TDU2" s="660"/>
      <c r="TDV2" s="660"/>
      <c r="TDW2" s="660"/>
      <c r="TDX2" s="660"/>
      <c r="TDY2" s="660"/>
      <c r="TDZ2" s="660"/>
      <c r="TEA2" s="660"/>
      <c r="TEB2" s="660"/>
      <c r="TEC2" s="660"/>
      <c r="TED2" s="660"/>
      <c r="TEE2" s="660"/>
      <c r="TEF2" s="660"/>
      <c r="TEG2" s="660"/>
      <c r="TEH2" s="660"/>
      <c r="TEI2" s="660"/>
      <c r="TEJ2" s="660"/>
      <c r="TEK2" s="660"/>
      <c r="TEL2" s="660"/>
      <c r="TEM2" s="660"/>
      <c r="TEN2" s="660"/>
      <c r="TEO2" s="660"/>
      <c r="TEP2" s="660"/>
      <c r="TEQ2" s="660"/>
      <c r="TER2" s="660"/>
      <c r="TES2" s="660"/>
      <c r="TET2" s="660"/>
      <c r="TEU2" s="660"/>
      <c r="TEV2" s="660"/>
      <c r="TEW2" s="660"/>
      <c r="TEX2" s="660"/>
      <c r="TEY2" s="660"/>
      <c r="TEZ2" s="660"/>
      <c r="TFA2" s="660"/>
      <c r="TFB2" s="660"/>
      <c r="TFC2" s="660"/>
      <c r="TFD2" s="660"/>
      <c r="TFE2" s="660"/>
      <c r="TFF2" s="660"/>
      <c r="TFG2" s="660"/>
      <c r="TFH2" s="660"/>
      <c r="TFI2" s="660"/>
      <c r="TFJ2" s="660"/>
      <c r="TFK2" s="660"/>
      <c r="TFL2" s="660"/>
      <c r="TFM2" s="660"/>
      <c r="TFN2" s="660"/>
      <c r="TFO2" s="660"/>
      <c r="TFP2" s="660"/>
      <c r="TFQ2" s="660"/>
      <c r="TFR2" s="660"/>
      <c r="TFS2" s="660"/>
      <c r="TFT2" s="660"/>
      <c r="TFU2" s="660"/>
      <c r="TFV2" s="660"/>
      <c r="TFW2" s="660"/>
      <c r="TFX2" s="660"/>
      <c r="TFY2" s="660"/>
      <c r="TFZ2" s="660"/>
      <c r="TGA2" s="660"/>
      <c r="TGB2" s="660"/>
      <c r="TGC2" s="660"/>
      <c r="TGD2" s="660"/>
      <c r="TGE2" s="660"/>
      <c r="TGF2" s="660"/>
      <c r="TGG2" s="660"/>
      <c r="TGH2" s="660"/>
      <c r="TGI2" s="660"/>
      <c r="TGJ2" s="660"/>
      <c r="TGK2" s="660"/>
      <c r="TGL2" s="660"/>
      <c r="TGM2" s="660"/>
      <c r="TGN2" s="660"/>
      <c r="TGO2" s="660"/>
      <c r="TGP2" s="660"/>
      <c r="TGQ2" s="660"/>
      <c r="TGR2" s="660"/>
      <c r="TGS2" s="660"/>
      <c r="TGT2" s="660"/>
      <c r="TGU2" s="660"/>
      <c r="TGV2" s="660"/>
      <c r="TGW2" s="660"/>
      <c r="TGX2" s="660"/>
      <c r="TGY2" s="660"/>
      <c r="TGZ2" s="660"/>
      <c r="THA2" s="660"/>
      <c r="THB2" s="660"/>
      <c r="THC2" s="660"/>
      <c r="THD2" s="660"/>
      <c r="THE2" s="660"/>
      <c r="THF2" s="660"/>
      <c r="THG2" s="660"/>
      <c r="THH2" s="660"/>
      <c r="THI2" s="660"/>
      <c r="THJ2" s="660"/>
      <c r="THK2" s="660"/>
      <c r="THL2" s="660"/>
      <c r="THM2" s="660"/>
      <c r="THN2" s="660"/>
      <c r="THO2" s="660"/>
      <c r="THP2" s="660"/>
      <c r="THQ2" s="660"/>
      <c r="THR2" s="660"/>
      <c r="THS2" s="660"/>
      <c r="THT2" s="660"/>
      <c r="THU2" s="660"/>
      <c r="THV2" s="660"/>
      <c r="THW2" s="660"/>
      <c r="THX2" s="660"/>
      <c r="THY2" s="660"/>
      <c r="THZ2" s="660"/>
      <c r="TIA2" s="660"/>
      <c r="TIB2" s="660"/>
      <c r="TIC2" s="660"/>
      <c r="TID2" s="660"/>
      <c r="TIE2" s="660"/>
      <c r="TIF2" s="660"/>
      <c r="TIG2" s="660"/>
      <c r="TIH2" s="660"/>
      <c r="TII2" s="660"/>
      <c r="TIJ2" s="660"/>
      <c r="TIK2" s="660"/>
      <c r="TIL2" s="660"/>
      <c r="TIM2" s="660"/>
      <c r="TIN2" s="660"/>
      <c r="TIO2" s="660"/>
      <c r="TIP2" s="660"/>
      <c r="TIQ2" s="660"/>
      <c r="TIR2" s="660"/>
      <c r="TIS2" s="660"/>
      <c r="TIT2" s="660"/>
      <c r="TIU2" s="660"/>
      <c r="TIV2" s="660"/>
      <c r="TIW2" s="660"/>
      <c r="TIX2" s="660"/>
      <c r="TIY2" s="660"/>
      <c r="TIZ2" s="660"/>
      <c r="TJA2" s="660"/>
      <c r="TJB2" s="660"/>
      <c r="TJC2" s="660"/>
      <c r="TJD2" s="660"/>
      <c r="TJE2" s="660"/>
      <c r="TJF2" s="660"/>
      <c r="TJG2" s="660"/>
      <c r="TJH2" s="660"/>
      <c r="TJI2" s="660"/>
      <c r="TJJ2" s="660"/>
      <c r="TJK2" s="660"/>
      <c r="TJL2" s="660"/>
      <c r="TJM2" s="660"/>
      <c r="TJN2" s="660"/>
      <c r="TJO2" s="660"/>
      <c r="TJP2" s="660"/>
      <c r="TJQ2" s="660"/>
      <c r="TJR2" s="660"/>
      <c r="TJS2" s="660"/>
      <c r="TJT2" s="660"/>
      <c r="TJU2" s="660"/>
      <c r="TJV2" s="660"/>
      <c r="TJW2" s="660"/>
      <c r="TJX2" s="660"/>
      <c r="TJY2" s="660"/>
      <c r="TJZ2" s="660"/>
      <c r="TKA2" s="660"/>
      <c r="TKB2" s="660"/>
      <c r="TKC2" s="660"/>
      <c r="TKD2" s="660"/>
      <c r="TKE2" s="660"/>
      <c r="TKF2" s="660"/>
      <c r="TKG2" s="660"/>
      <c r="TKH2" s="660"/>
      <c r="TKI2" s="660"/>
      <c r="TKJ2" s="660"/>
      <c r="TKK2" s="660"/>
      <c r="TKL2" s="660"/>
      <c r="TKM2" s="660"/>
      <c r="TKN2" s="660"/>
      <c r="TKO2" s="660"/>
      <c r="TKP2" s="660"/>
      <c r="TKQ2" s="660"/>
      <c r="TKR2" s="660"/>
      <c r="TKS2" s="660"/>
      <c r="TKT2" s="660"/>
      <c r="TKU2" s="660"/>
      <c r="TKV2" s="660"/>
      <c r="TKW2" s="660"/>
      <c r="TKX2" s="660"/>
      <c r="TKY2" s="660"/>
      <c r="TKZ2" s="660"/>
      <c r="TLA2" s="660"/>
      <c r="TLB2" s="660"/>
      <c r="TLC2" s="660"/>
      <c r="TLD2" s="660"/>
      <c r="TLE2" s="660"/>
      <c r="TLF2" s="660"/>
      <c r="TLG2" s="660"/>
      <c r="TLH2" s="660"/>
      <c r="TLI2" s="660"/>
      <c r="TLJ2" s="660"/>
      <c r="TLK2" s="660"/>
      <c r="TLL2" s="660"/>
      <c r="TLM2" s="660"/>
      <c r="TLN2" s="660"/>
      <c r="TLO2" s="660"/>
      <c r="TLP2" s="660"/>
      <c r="TLQ2" s="660"/>
      <c r="TLR2" s="660"/>
      <c r="TLS2" s="660"/>
      <c r="TLT2" s="660"/>
      <c r="TLU2" s="660"/>
      <c r="TLV2" s="660"/>
      <c r="TLW2" s="660"/>
      <c r="TLX2" s="660"/>
      <c r="TLY2" s="660"/>
      <c r="TLZ2" s="660"/>
      <c r="TMA2" s="660"/>
      <c r="TMB2" s="660"/>
      <c r="TMC2" s="660"/>
      <c r="TMD2" s="660"/>
      <c r="TME2" s="660"/>
      <c r="TMF2" s="660"/>
      <c r="TMG2" s="660"/>
      <c r="TMH2" s="660"/>
      <c r="TMI2" s="660"/>
      <c r="TMJ2" s="660"/>
      <c r="TMK2" s="660"/>
      <c r="TML2" s="660"/>
      <c r="TMM2" s="660"/>
      <c r="TMN2" s="660"/>
      <c r="TMO2" s="660"/>
      <c r="TMP2" s="660"/>
      <c r="TMQ2" s="660"/>
      <c r="TMR2" s="660"/>
      <c r="TMS2" s="660"/>
      <c r="TMT2" s="660"/>
      <c r="TMU2" s="660"/>
      <c r="TMV2" s="660"/>
      <c r="TMW2" s="660"/>
      <c r="TMX2" s="660"/>
      <c r="TMY2" s="660"/>
      <c r="TMZ2" s="660"/>
      <c r="TNA2" s="660"/>
      <c r="TNB2" s="660"/>
      <c r="TNC2" s="660"/>
      <c r="TND2" s="660"/>
      <c r="TNE2" s="660"/>
      <c r="TNF2" s="660"/>
      <c r="TNG2" s="660"/>
      <c r="TNH2" s="660"/>
      <c r="TNI2" s="660"/>
      <c r="TNJ2" s="660"/>
      <c r="TNK2" s="660"/>
      <c r="TNL2" s="660"/>
      <c r="TNM2" s="660"/>
      <c r="TNN2" s="660"/>
      <c r="TNO2" s="660"/>
      <c r="TNP2" s="660"/>
      <c r="TNQ2" s="660"/>
      <c r="TNR2" s="660"/>
      <c r="TNS2" s="660"/>
      <c r="TNT2" s="660"/>
      <c r="TNU2" s="660"/>
      <c r="TNV2" s="660"/>
      <c r="TNW2" s="660"/>
      <c r="TNX2" s="660"/>
      <c r="TNY2" s="660"/>
      <c r="TNZ2" s="660"/>
      <c r="TOA2" s="660"/>
      <c r="TOB2" s="660"/>
      <c r="TOC2" s="660"/>
      <c r="TOD2" s="660"/>
      <c r="TOE2" s="660"/>
      <c r="TOF2" s="660"/>
      <c r="TOG2" s="660"/>
      <c r="TOH2" s="660"/>
      <c r="TOI2" s="660"/>
      <c r="TOJ2" s="660"/>
      <c r="TOK2" s="660"/>
      <c r="TOL2" s="660"/>
      <c r="TOM2" s="660"/>
      <c r="TON2" s="660"/>
      <c r="TOO2" s="660"/>
      <c r="TOP2" s="660"/>
      <c r="TOQ2" s="660"/>
      <c r="TOR2" s="660"/>
      <c r="TOS2" s="660"/>
      <c r="TOT2" s="660"/>
      <c r="TOU2" s="660"/>
      <c r="TOV2" s="660"/>
      <c r="TOW2" s="660"/>
      <c r="TOX2" s="660"/>
      <c r="TOY2" s="660"/>
      <c r="TOZ2" s="660"/>
      <c r="TPA2" s="660"/>
      <c r="TPB2" s="660"/>
      <c r="TPC2" s="660"/>
      <c r="TPD2" s="660"/>
      <c r="TPE2" s="660"/>
      <c r="TPF2" s="660"/>
      <c r="TPG2" s="660"/>
      <c r="TPH2" s="660"/>
      <c r="TPI2" s="660"/>
      <c r="TPJ2" s="660"/>
      <c r="TPK2" s="660"/>
      <c r="TPL2" s="660"/>
      <c r="TPM2" s="660"/>
      <c r="TPN2" s="660"/>
      <c r="TPO2" s="660"/>
      <c r="TPP2" s="660"/>
      <c r="TPQ2" s="660"/>
      <c r="TPR2" s="660"/>
      <c r="TPS2" s="660"/>
      <c r="TPT2" s="660"/>
      <c r="TPU2" s="660"/>
      <c r="TPV2" s="660"/>
      <c r="TPW2" s="660"/>
      <c r="TPX2" s="660"/>
      <c r="TPY2" s="660"/>
      <c r="TPZ2" s="660"/>
      <c r="TQA2" s="660"/>
      <c r="TQB2" s="660"/>
      <c r="TQC2" s="660"/>
      <c r="TQD2" s="660"/>
      <c r="TQE2" s="660"/>
      <c r="TQF2" s="660"/>
      <c r="TQG2" s="660"/>
      <c r="TQH2" s="660"/>
      <c r="TQI2" s="660"/>
      <c r="TQJ2" s="660"/>
      <c r="TQK2" s="660"/>
      <c r="TQL2" s="660"/>
      <c r="TQM2" s="660"/>
      <c r="TQN2" s="660"/>
      <c r="TQO2" s="660"/>
      <c r="TQP2" s="660"/>
      <c r="TQQ2" s="660"/>
      <c r="TQR2" s="660"/>
      <c r="TQS2" s="660"/>
      <c r="TQT2" s="660"/>
      <c r="TQU2" s="660"/>
      <c r="TQV2" s="660"/>
      <c r="TQW2" s="660"/>
      <c r="TQX2" s="660"/>
      <c r="TQY2" s="660"/>
      <c r="TQZ2" s="660"/>
      <c r="TRA2" s="660"/>
      <c r="TRB2" s="660"/>
      <c r="TRC2" s="660"/>
      <c r="TRD2" s="660"/>
      <c r="TRE2" s="660"/>
      <c r="TRF2" s="660"/>
      <c r="TRG2" s="660"/>
      <c r="TRH2" s="660"/>
      <c r="TRI2" s="660"/>
      <c r="TRJ2" s="660"/>
      <c r="TRK2" s="660"/>
      <c r="TRL2" s="660"/>
      <c r="TRM2" s="660"/>
      <c r="TRN2" s="660"/>
      <c r="TRO2" s="660"/>
      <c r="TRP2" s="660"/>
      <c r="TRQ2" s="660"/>
      <c r="TRR2" s="660"/>
      <c r="TRS2" s="660"/>
      <c r="TRT2" s="660"/>
      <c r="TRU2" s="660"/>
      <c r="TRV2" s="660"/>
      <c r="TRW2" s="660"/>
      <c r="TRX2" s="660"/>
      <c r="TRY2" s="660"/>
      <c r="TRZ2" s="660"/>
      <c r="TSA2" s="660"/>
      <c r="TSB2" s="660"/>
      <c r="TSC2" s="660"/>
      <c r="TSD2" s="660"/>
      <c r="TSE2" s="660"/>
      <c r="TSF2" s="660"/>
      <c r="TSG2" s="660"/>
      <c r="TSH2" s="660"/>
      <c r="TSI2" s="660"/>
      <c r="TSJ2" s="660"/>
      <c r="TSK2" s="660"/>
      <c r="TSL2" s="660"/>
      <c r="TSM2" s="660"/>
      <c r="TSN2" s="660"/>
      <c r="TSO2" s="660"/>
      <c r="TSP2" s="660"/>
      <c r="TSQ2" s="660"/>
      <c r="TSR2" s="660"/>
      <c r="TSS2" s="660"/>
      <c r="TST2" s="660"/>
      <c r="TSU2" s="660"/>
      <c r="TSV2" s="660"/>
      <c r="TSW2" s="660"/>
      <c r="TSX2" s="660"/>
      <c r="TSY2" s="660"/>
      <c r="TSZ2" s="660"/>
      <c r="TTA2" s="660"/>
      <c r="TTB2" s="660"/>
      <c r="TTC2" s="660"/>
      <c r="TTD2" s="660"/>
      <c r="TTE2" s="660"/>
      <c r="TTF2" s="660"/>
      <c r="TTG2" s="660"/>
      <c r="TTH2" s="660"/>
      <c r="TTI2" s="660"/>
      <c r="TTJ2" s="660"/>
      <c r="TTK2" s="660"/>
      <c r="TTL2" s="660"/>
      <c r="TTM2" s="660"/>
      <c r="TTN2" s="660"/>
      <c r="TTO2" s="660"/>
      <c r="TTP2" s="660"/>
      <c r="TTQ2" s="660"/>
      <c r="TTR2" s="660"/>
      <c r="TTS2" s="660"/>
      <c r="TTT2" s="660"/>
      <c r="TTU2" s="660"/>
      <c r="TTV2" s="660"/>
      <c r="TTW2" s="660"/>
      <c r="TTX2" s="660"/>
      <c r="TTY2" s="660"/>
      <c r="TTZ2" s="660"/>
      <c r="TUA2" s="660"/>
      <c r="TUB2" s="660"/>
      <c r="TUC2" s="660"/>
      <c r="TUD2" s="660"/>
      <c r="TUE2" s="660"/>
      <c r="TUF2" s="660"/>
      <c r="TUG2" s="660"/>
      <c r="TUH2" s="660"/>
      <c r="TUI2" s="660"/>
      <c r="TUJ2" s="660"/>
      <c r="TUK2" s="660"/>
      <c r="TUL2" s="660"/>
      <c r="TUM2" s="660"/>
      <c r="TUN2" s="660"/>
      <c r="TUO2" s="660"/>
      <c r="TUP2" s="660"/>
      <c r="TUQ2" s="660"/>
      <c r="TUR2" s="660"/>
      <c r="TUS2" s="660"/>
      <c r="TUT2" s="660"/>
      <c r="TUU2" s="660"/>
      <c r="TUV2" s="660"/>
      <c r="TUW2" s="660"/>
      <c r="TUX2" s="660"/>
      <c r="TUY2" s="660"/>
      <c r="TUZ2" s="660"/>
      <c r="TVA2" s="660"/>
      <c r="TVB2" s="660"/>
      <c r="TVC2" s="660"/>
      <c r="TVD2" s="660"/>
      <c r="TVE2" s="660"/>
      <c r="TVF2" s="660"/>
      <c r="TVG2" s="660"/>
      <c r="TVH2" s="660"/>
      <c r="TVI2" s="660"/>
      <c r="TVJ2" s="660"/>
      <c r="TVK2" s="660"/>
      <c r="TVL2" s="660"/>
      <c r="TVM2" s="660"/>
      <c r="TVN2" s="660"/>
      <c r="TVO2" s="660"/>
      <c r="TVP2" s="660"/>
      <c r="TVQ2" s="660"/>
      <c r="TVR2" s="660"/>
      <c r="TVS2" s="660"/>
      <c r="TVT2" s="660"/>
      <c r="TVU2" s="660"/>
      <c r="TVV2" s="660"/>
      <c r="TVW2" s="660"/>
      <c r="TVX2" s="660"/>
      <c r="TVY2" s="660"/>
      <c r="TVZ2" s="660"/>
      <c r="TWA2" s="660"/>
      <c r="TWB2" s="660"/>
      <c r="TWC2" s="660"/>
      <c r="TWD2" s="660"/>
      <c r="TWE2" s="660"/>
      <c r="TWF2" s="660"/>
      <c r="TWG2" s="660"/>
      <c r="TWH2" s="660"/>
      <c r="TWI2" s="660"/>
      <c r="TWJ2" s="660"/>
      <c r="TWK2" s="660"/>
      <c r="TWL2" s="660"/>
      <c r="TWM2" s="660"/>
      <c r="TWN2" s="660"/>
      <c r="TWO2" s="660"/>
      <c r="TWP2" s="660"/>
      <c r="TWQ2" s="660"/>
      <c r="TWR2" s="660"/>
      <c r="TWS2" s="660"/>
      <c r="TWT2" s="660"/>
      <c r="TWU2" s="660"/>
      <c r="TWV2" s="660"/>
      <c r="TWW2" s="660"/>
      <c r="TWX2" s="660"/>
      <c r="TWY2" s="660"/>
      <c r="TWZ2" s="660"/>
      <c r="TXA2" s="660"/>
      <c r="TXB2" s="660"/>
      <c r="TXC2" s="660"/>
      <c r="TXD2" s="660"/>
      <c r="TXE2" s="660"/>
      <c r="TXF2" s="660"/>
      <c r="TXG2" s="660"/>
      <c r="TXH2" s="660"/>
      <c r="TXI2" s="660"/>
      <c r="TXJ2" s="660"/>
      <c r="TXK2" s="660"/>
      <c r="TXL2" s="660"/>
      <c r="TXM2" s="660"/>
      <c r="TXN2" s="660"/>
      <c r="TXO2" s="660"/>
      <c r="TXP2" s="660"/>
      <c r="TXQ2" s="660"/>
      <c r="TXR2" s="660"/>
      <c r="TXS2" s="660"/>
      <c r="TXT2" s="660"/>
      <c r="TXU2" s="660"/>
      <c r="TXV2" s="660"/>
      <c r="TXW2" s="660"/>
      <c r="TXX2" s="660"/>
      <c r="TXY2" s="660"/>
      <c r="TXZ2" s="660"/>
      <c r="TYA2" s="660"/>
      <c r="TYB2" s="660"/>
      <c r="TYC2" s="660"/>
      <c r="TYD2" s="660"/>
      <c r="TYE2" s="660"/>
      <c r="TYF2" s="660"/>
      <c r="TYG2" s="660"/>
      <c r="TYH2" s="660"/>
      <c r="TYI2" s="660"/>
      <c r="TYJ2" s="660"/>
      <c r="TYK2" s="660"/>
      <c r="TYL2" s="660"/>
      <c r="TYM2" s="660"/>
      <c r="TYN2" s="660"/>
      <c r="TYO2" s="660"/>
      <c r="TYP2" s="660"/>
      <c r="TYQ2" s="660"/>
      <c r="TYR2" s="660"/>
      <c r="TYS2" s="660"/>
      <c r="TYT2" s="660"/>
      <c r="TYU2" s="660"/>
      <c r="TYV2" s="660"/>
      <c r="TYW2" s="660"/>
      <c r="TYX2" s="660"/>
      <c r="TYY2" s="660"/>
      <c r="TYZ2" s="660"/>
      <c r="TZA2" s="660"/>
      <c r="TZB2" s="660"/>
      <c r="TZC2" s="660"/>
      <c r="TZD2" s="660"/>
      <c r="TZE2" s="660"/>
      <c r="TZF2" s="660"/>
      <c r="TZG2" s="660"/>
      <c r="TZH2" s="660"/>
      <c r="TZI2" s="660"/>
      <c r="TZJ2" s="660"/>
      <c r="TZK2" s="660"/>
      <c r="TZL2" s="660"/>
      <c r="TZM2" s="660"/>
      <c r="TZN2" s="660"/>
      <c r="TZO2" s="660"/>
      <c r="TZP2" s="660"/>
      <c r="TZQ2" s="660"/>
      <c r="TZR2" s="660"/>
      <c r="TZS2" s="660"/>
      <c r="TZT2" s="660"/>
      <c r="TZU2" s="660"/>
      <c r="TZV2" s="660"/>
      <c r="TZW2" s="660"/>
      <c r="TZX2" s="660"/>
      <c r="TZY2" s="660"/>
      <c r="TZZ2" s="660"/>
      <c r="UAA2" s="660"/>
      <c r="UAB2" s="660"/>
      <c r="UAC2" s="660"/>
      <c r="UAD2" s="660"/>
      <c r="UAE2" s="660"/>
      <c r="UAF2" s="660"/>
      <c r="UAG2" s="660"/>
      <c r="UAH2" s="660"/>
      <c r="UAI2" s="660"/>
      <c r="UAJ2" s="660"/>
      <c r="UAK2" s="660"/>
      <c r="UAL2" s="660"/>
      <c r="UAM2" s="660"/>
      <c r="UAN2" s="660"/>
      <c r="UAO2" s="660"/>
      <c r="UAP2" s="660"/>
      <c r="UAQ2" s="660"/>
      <c r="UAR2" s="660"/>
      <c r="UAS2" s="660"/>
      <c r="UAT2" s="660"/>
      <c r="UAU2" s="660"/>
      <c r="UAV2" s="660"/>
      <c r="UAW2" s="660"/>
      <c r="UAX2" s="660"/>
      <c r="UAY2" s="660"/>
      <c r="UAZ2" s="660"/>
      <c r="UBA2" s="660"/>
      <c r="UBB2" s="660"/>
      <c r="UBC2" s="660"/>
      <c r="UBD2" s="660"/>
      <c r="UBE2" s="660"/>
      <c r="UBF2" s="660"/>
      <c r="UBG2" s="660"/>
      <c r="UBH2" s="660"/>
      <c r="UBI2" s="660"/>
      <c r="UBJ2" s="660"/>
      <c r="UBK2" s="660"/>
      <c r="UBL2" s="660"/>
      <c r="UBM2" s="660"/>
      <c r="UBN2" s="660"/>
      <c r="UBO2" s="660"/>
      <c r="UBP2" s="660"/>
      <c r="UBQ2" s="660"/>
      <c r="UBR2" s="660"/>
      <c r="UBS2" s="660"/>
      <c r="UBT2" s="660"/>
      <c r="UBU2" s="660"/>
      <c r="UBV2" s="660"/>
      <c r="UBW2" s="660"/>
      <c r="UBX2" s="660"/>
      <c r="UBY2" s="660"/>
      <c r="UBZ2" s="660"/>
      <c r="UCA2" s="660"/>
      <c r="UCB2" s="660"/>
      <c r="UCC2" s="660"/>
      <c r="UCD2" s="660"/>
      <c r="UCE2" s="660"/>
      <c r="UCF2" s="660"/>
      <c r="UCG2" s="660"/>
      <c r="UCH2" s="660"/>
      <c r="UCI2" s="660"/>
      <c r="UCJ2" s="660"/>
      <c r="UCK2" s="660"/>
      <c r="UCL2" s="660"/>
      <c r="UCM2" s="660"/>
      <c r="UCN2" s="660"/>
      <c r="UCO2" s="660"/>
      <c r="UCP2" s="660"/>
      <c r="UCQ2" s="660"/>
      <c r="UCR2" s="660"/>
      <c r="UCS2" s="660"/>
      <c r="UCT2" s="660"/>
      <c r="UCU2" s="660"/>
      <c r="UCV2" s="660"/>
      <c r="UCW2" s="660"/>
      <c r="UCX2" s="660"/>
      <c r="UCY2" s="660"/>
      <c r="UCZ2" s="660"/>
      <c r="UDA2" s="660"/>
      <c r="UDB2" s="660"/>
      <c r="UDC2" s="660"/>
      <c r="UDD2" s="660"/>
      <c r="UDE2" s="660"/>
      <c r="UDF2" s="660"/>
      <c r="UDG2" s="660"/>
      <c r="UDH2" s="660"/>
      <c r="UDI2" s="660"/>
      <c r="UDJ2" s="660"/>
      <c r="UDK2" s="660"/>
      <c r="UDL2" s="660"/>
      <c r="UDM2" s="660"/>
      <c r="UDN2" s="660"/>
      <c r="UDO2" s="660"/>
      <c r="UDP2" s="660"/>
      <c r="UDQ2" s="660"/>
      <c r="UDR2" s="660"/>
      <c r="UDS2" s="660"/>
      <c r="UDT2" s="660"/>
      <c r="UDU2" s="660"/>
      <c r="UDV2" s="660"/>
      <c r="UDW2" s="660"/>
      <c r="UDX2" s="660"/>
      <c r="UDY2" s="660"/>
      <c r="UDZ2" s="660"/>
      <c r="UEA2" s="660"/>
      <c r="UEB2" s="660"/>
      <c r="UEC2" s="660"/>
      <c r="UED2" s="660"/>
      <c r="UEE2" s="660"/>
      <c r="UEF2" s="660"/>
      <c r="UEG2" s="660"/>
      <c r="UEH2" s="660"/>
      <c r="UEI2" s="660"/>
      <c r="UEJ2" s="660"/>
      <c r="UEK2" s="660"/>
      <c r="UEL2" s="660"/>
      <c r="UEM2" s="660"/>
      <c r="UEN2" s="660"/>
      <c r="UEO2" s="660"/>
      <c r="UEP2" s="660"/>
      <c r="UEQ2" s="660"/>
      <c r="UER2" s="660"/>
      <c r="UES2" s="660"/>
      <c r="UET2" s="660"/>
      <c r="UEU2" s="660"/>
      <c r="UEV2" s="660"/>
      <c r="UEW2" s="660"/>
      <c r="UEX2" s="660"/>
      <c r="UEY2" s="660"/>
      <c r="UEZ2" s="660"/>
      <c r="UFA2" s="660"/>
      <c r="UFB2" s="660"/>
      <c r="UFC2" s="660"/>
      <c r="UFD2" s="660"/>
      <c r="UFE2" s="660"/>
      <c r="UFF2" s="660"/>
      <c r="UFG2" s="660"/>
      <c r="UFH2" s="660"/>
      <c r="UFI2" s="660"/>
      <c r="UFJ2" s="660"/>
      <c r="UFK2" s="660"/>
      <c r="UFL2" s="660"/>
      <c r="UFM2" s="660"/>
      <c r="UFN2" s="660"/>
      <c r="UFO2" s="660"/>
      <c r="UFP2" s="660"/>
      <c r="UFQ2" s="660"/>
      <c r="UFR2" s="660"/>
      <c r="UFS2" s="660"/>
      <c r="UFT2" s="660"/>
      <c r="UFU2" s="660"/>
      <c r="UFV2" s="660"/>
      <c r="UFW2" s="660"/>
      <c r="UFX2" s="660"/>
      <c r="UFY2" s="660"/>
      <c r="UFZ2" s="660"/>
      <c r="UGA2" s="660"/>
      <c r="UGB2" s="660"/>
      <c r="UGC2" s="660"/>
      <c r="UGD2" s="660"/>
      <c r="UGE2" s="660"/>
      <c r="UGF2" s="660"/>
      <c r="UGG2" s="660"/>
      <c r="UGH2" s="660"/>
      <c r="UGI2" s="660"/>
      <c r="UGJ2" s="660"/>
      <c r="UGK2" s="660"/>
      <c r="UGL2" s="660"/>
      <c r="UGM2" s="660"/>
      <c r="UGN2" s="660"/>
      <c r="UGO2" s="660"/>
      <c r="UGP2" s="660"/>
      <c r="UGQ2" s="660"/>
      <c r="UGR2" s="660"/>
      <c r="UGS2" s="660"/>
      <c r="UGT2" s="660"/>
      <c r="UGU2" s="660"/>
      <c r="UGV2" s="660"/>
      <c r="UGW2" s="660"/>
      <c r="UGX2" s="660"/>
      <c r="UGY2" s="660"/>
      <c r="UGZ2" s="660"/>
      <c r="UHA2" s="660"/>
      <c r="UHB2" s="660"/>
      <c r="UHC2" s="660"/>
      <c r="UHD2" s="660"/>
      <c r="UHE2" s="660"/>
      <c r="UHF2" s="660"/>
      <c r="UHG2" s="660"/>
      <c r="UHH2" s="660"/>
      <c r="UHI2" s="660"/>
      <c r="UHJ2" s="660"/>
      <c r="UHK2" s="660"/>
      <c r="UHL2" s="660"/>
      <c r="UHM2" s="660"/>
      <c r="UHN2" s="660"/>
      <c r="UHO2" s="660"/>
      <c r="UHP2" s="660"/>
      <c r="UHQ2" s="660"/>
      <c r="UHR2" s="660"/>
      <c r="UHS2" s="660"/>
      <c r="UHT2" s="660"/>
      <c r="UHU2" s="660"/>
      <c r="UHV2" s="660"/>
      <c r="UHW2" s="660"/>
      <c r="UHX2" s="660"/>
      <c r="UHY2" s="660"/>
      <c r="UHZ2" s="660"/>
      <c r="UIA2" s="660"/>
      <c r="UIB2" s="660"/>
      <c r="UIC2" s="660"/>
      <c r="UID2" s="660"/>
      <c r="UIE2" s="660"/>
      <c r="UIF2" s="660"/>
      <c r="UIG2" s="660"/>
      <c r="UIH2" s="660"/>
      <c r="UII2" s="660"/>
      <c r="UIJ2" s="660"/>
      <c r="UIK2" s="660"/>
      <c r="UIL2" s="660"/>
      <c r="UIM2" s="660"/>
      <c r="UIN2" s="660"/>
      <c r="UIO2" s="660"/>
      <c r="UIP2" s="660"/>
      <c r="UIQ2" s="660"/>
      <c r="UIR2" s="660"/>
      <c r="UIS2" s="660"/>
      <c r="UIT2" s="660"/>
      <c r="UIU2" s="660"/>
      <c r="UIV2" s="660"/>
      <c r="UIW2" s="660"/>
      <c r="UIX2" s="660"/>
      <c r="UIY2" s="660"/>
      <c r="UIZ2" s="660"/>
      <c r="UJA2" s="660"/>
      <c r="UJB2" s="660"/>
      <c r="UJC2" s="660"/>
      <c r="UJD2" s="660"/>
      <c r="UJE2" s="660"/>
      <c r="UJF2" s="660"/>
      <c r="UJG2" s="660"/>
      <c r="UJH2" s="660"/>
      <c r="UJI2" s="660"/>
      <c r="UJJ2" s="660"/>
      <c r="UJK2" s="660"/>
      <c r="UJL2" s="660"/>
      <c r="UJM2" s="660"/>
      <c r="UJN2" s="660"/>
      <c r="UJO2" s="660"/>
      <c r="UJP2" s="660"/>
      <c r="UJQ2" s="660"/>
      <c r="UJR2" s="660"/>
      <c r="UJS2" s="660"/>
      <c r="UJT2" s="660"/>
      <c r="UJU2" s="660"/>
      <c r="UJV2" s="660"/>
      <c r="UJW2" s="660"/>
      <c r="UJX2" s="660"/>
      <c r="UJY2" s="660"/>
      <c r="UJZ2" s="660"/>
      <c r="UKA2" s="660"/>
      <c r="UKB2" s="660"/>
      <c r="UKC2" s="660"/>
      <c r="UKD2" s="660"/>
      <c r="UKE2" s="660"/>
      <c r="UKF2" s="660"/>
      <c r="UKG2" s="660"/>
      <c r="UKH2" s="660"/>
      <c r="UKI2" s="660"/>
      <c r="UKJ2" s="660"/>
      <c r="UKK2" s="660"/>
      <c r="UKL2" s="660"/>
      <c r="UKM2" s="660"/>
      <c r="UKN2" s="660"/>
      <c r="UKO2" s="660"/>
      <c r="UKP2" s="660"/>
      <c r="UKQ2" s="660"/>
      <c r="UKR2" s="660"/>
      <c r="UKS2" s="660"/>
      <c r="UKT2" s="660"/>
      <c r="UKU2" s="660"/>
      <c r="UKV2" s="660"/>
      <c r="UKW2" s="660"/>
      <c r="UKX2" s="660"/>
      <c r="UKY2" s="660"/>
      <c r="UKZ2" s="660"/>
      <c r="ULA2" s="660"/>
      <c r="ULB2" s="660"/>
      <c r="ULC2" s="660"/>
      <c r="ULD2" s="660"/>
      <c r="ULE2" s="660"/>
      <c r="ULF2" s="660"/>
      <c r="ULG2" s="660"/>
      <c r="ULH2" s="660"/>
      <c r="ULI2" s="660"/>
      <c r="ULJ2" s="660"/>
      <c r="ULK2" s="660"/>
      <c r="ULL2" s="660"/>
      <c r="ULM2" s="660"/>
      <c r="ULN2" s="660"/>
      <c r="ULO2" s="660"/>
      <c r="ULP2" s="660"/>
      <c r="ULQ2" s="660"/>
      <c r="ULR2" s="660"/>
      <c r="ULS2" s="660"/>
      <c r="ULT2" s="660"/>
      <c r="ULU2" s="660"/>
      <c r="ULV2" s="660"/>
      <c r="ULW2" s="660"/>
      <c r="ULX2" s="660"/>
      <c r="ULY2" s="660"/>
      <c r="ULZ2" s="660"/>
      <c r="UMA2" s="660"/>
      <c r="UMB2" s="660"/>
      <c r="UMC2" s="660"/>
      <c r="UMD2" s="660"/>
      <c r="UME2" s="660"/>
      <c r="UMF2" s="660"/>
      <c r="UMG2" s="660"/>
      <c r="UMH2" s="660"/>
      <c r="UMI2" s="660"/>
      <c r="UMJ2" s="660"/>
      <c r="UMK2" s="660"/>
      <c r="UML2" s="660"/>
      <c r="UMM2" s="660"/>
      <c r="UMN2" s="660"/>
      <c r="UMO2" s="660"/>
      <c r="UMP2" s="660"/>
      <c r="UMQ2" s="660"/>
      <c r="UMR2" s="660"/>
      <c r="UMS2" s="660"/>
      <c r="UMT2" s="660"/>
      <c r="UMU2" s="660"/>
      <c r="UMV2" s="660"/>
      <c r="UMW2" s="660"/>
      <c r="UMX2" s="660"/>
      <c r="UMY2" s="660"/>
      <c r="UMZ2" s="660"/>
      <c r="UNA2" s="660"/>
      <c r="UNB2" s="660"/>
      <c r="UNC2" s="660"/>
      <c r="UND2" s="660"/>
      <c r="UNE2" s="660"/>
      <c r="UNF2" s="660"/>
      <c r="UNG2" s="660"/>
      <c r="UNH2" s="660"/>
      <c r="UNI2" s="660"/>
      <c r="UNJ2" s="660"/>
      <c r="UNK2" s="660"/>
      <c r="UNL2" s="660"/>
      <c r="UNM2" s="660"/>
      <c r="UNN2" s="660"/>
      <c r="UNO2" s="660"/>
      <c r="UNP2" s="660"/>
      <c r="UNQ2" s="660"/>
      <c r="UNR2" s="660"/>
      <c r="UNS2" s="660"/>
      <c r="UNT2" s="660"/>
      <c r="UNU2" s="660"/>
      <c r="UNV2" s="660"/>
      <c r="UNW2" s="660"/>
      <c r="UNX2" s="660"/>
      <c r="UNY2" s="660"/>
      <c r="UNZ2" s="660"/>
      <c r="UOA2" s="660"/>
      <c r="UOB2" s="660"/>
      <c r="UOC2" s="660"/>
      <c r="UOD2" s="660"/>
      <c r="UOE2" s="660"/>
      <c r="UOF2" s="660"/>
      <c r="UOG2" s="660"/>
      <c r="UOH2" s="660"/>
      <c r="UOI2" s="660"/>
      <c r="UOJ2" s="660"/>
      <c r="UOK2" s="660"/>
      <c r="UOL2" s="660"/>
      <c r="UOM2" s="660"/>
      <c r="UON2" s="660"/>
      <c r="UOO2" s="660"/>
      <c r="UOP2" s="660"/>
      <c r="UOQ2" s="660"/>
      <c r="UOR2" s="660"/>
      <c r="UOS2" s="660"/>
      <c r="UOT2" s="660"/>
      <c r="UOU2" s="660"/>
      <c r="UOV2" s="660"/>
      <c r="UOW2" s="660"/>
      <c r="UOX2" s="660"/>
      <c r="UOY2" s="660"/>
      <c r="UOZ2" s="660"/>
      <c r="UPA2" s="660"/>
      <c r="UPB2" s="660"/>
      <c r="UPC2" s="660"/>
      <c r="UPD2" s="660"/>
      <c r="UPE2" s="660"/>
      <c r="UPF2" s="660"/>
      <c r="UPG2" s="660"/>
      <c r="UPH2" s="660"/>
      <c r="UPI2" s="660"/>
      <c r="UPJ2" s="660"/>
      <c r="UPK2" s="660"/>
      <c r="UPL2" s="660"/>
      <c r="UPM2" s="660"/>
      <c r="UPN2" s="660"/>
      <c r="UPO2" s="660"/>
      <c r="UPP2" s="660"/>
      <c r="UPQ2" s="660"/>
      <c r="UPR2" s="660"/>
      <c r="UPS2" s="660"/>
      <c r="UPT2" s="660"/>
      <c r="UPU2" s="660"/>
      <c r="UPV2" s="660"/>
      <c r="UPW2" s="660"/>
      <c r="UPX2" s="660"/>
      <c r="UPY2" s="660"/>
      <c r="UPZ2" s="660"/>
      <c r="UQA2" s="660"/>
      <c r="UQB2" s="660"/>
      <c r="UQC2" s="660"/>
      <c r="UQD2" s="660"/>
      <c r="UQE2" s="660"/>
      <c r="UQF2" s="660"/>
      <c r="UQG2" s="660"/>
      <c r="UQH2" s="660"/>
      <c r="UQI2" s="660"/>
      <c r="UQJ2" s="660"/>
      <c r="UQK2" s="660"/>
      <c r="UQL2" s="660"/>
      <c r="UQM2" s="660"/>
      <c r="UQN2" s="660"/>
      <c r="UQO2" s="660"/>
      <c r="UQP2" s="660"/>
      <c r="UQQ2" s="660"/>
      <c r="UQR2" s="660"/>
      <c r="UQS2" s="660"/>
      <c r="UQT2" s="660"/>
      <c r="UQU2" s="660"/>
      <c r="UQV2" s="660"/>
      <c r="UQW2" s="660"/>
      <c r="UQX2" s="660"/>
      <c r="UQY2" s="660"/>
      <c r="UQZ2" s="660"/>
      <c r="URA2" s="660"/>
      <c r="URB2" s="660"/>
      <c r="URC2" s="660"/>
      <c r="URD2" s="660"/>
      <c r="URE2" s="660"/>
      <c r="URF2" s="660"/>
      <c r="URG2" s="660"/>
      <c r="URH2" s="660"/>
      <c r="URI2" s="660"/>
      <c r="URJ2" s="660"/>
      <c r="URK2" s="660"/>
      <c r="URL2" s="660"/>
      <c r="URM2" s="660"/>
      <c r="URN2" s="660"/>
      <c r="URO2" s="660"/>
      <c r="URP2" s="660"/>
      <c r="URQ2" s="660"/>
      <c r="URR2" s="660"/>
      <c r="URS2" s="660"/>
      <c r="URT2" s="660"/>
      <c r="URU2" s="660"/>
      <c r="URV2" s="660"/>
      <c r="URW2" s="660"/>
      <c r="URX2" s="660"/>
      <c r="URY2" s="660"/>
      <c r="URZ2" s="660"/>
      <c r="USA2" s="660"/>
      <c r="USB2" s="660"/>
      <c r="USC2" s="660"/>
      <c r="USD2" s="660"/>
      <c r="USE2" s="660"/>
      <c r="USF2" s="660"/>
      <c r="USG2" s="660"/>
      <c r="USH2" s="660"/>
      <c r="USI2" s="660"/>
      <c r="USJ2" s="660"/>
      <c r="USK2" s="660"/>
      <c r="USL2" s="660"/>
      <c r="USM2" s="660"/>
      <c r="USN2" s="660"/>
      <c r="USO2" s="660"/>
      <c r="USP2" s="660"/>
      <c r="USQ2" s="660"/>
      <c r="USR2" s="660"/>
      <c r="USS2" s="660"/>
      <c r="UST2" s="660"/>
      <c r="USU2" s="660"/>
      <c r="USV2" s="660"/>
      <c r="USW2" s="660"/>
      <c r="USX2" s="660"/>
      <c r="USY2" s="660"/>
      <c r="USZ2" s="660"/>
      <c r="UTA2" s="660"/>
      <c r="UTB2" s="660"/>
      <c r="UTC2" s="660"/>
      <c r="UTD2" s="660"/>
      <c r="UTE2" s="660"/>
      <c r="UTF2" s="660"/>
      <c r="UTG2" s="660"/>
      <c r="UTH2" s="660"/>
      <c r="UTI2" s="660"/>
      <c r="UTJ2" s="660"/>
      <c r="UTK2" s="660"/>
      <c r="UTL2" s="660"/>
      <c r="UTM2" s="660"/>
      <c r="UTN2" s="660"/>
      <c r="UTO2" s="660"/>
      <c r="UTP2" s="660"/>
      <c r="UTQ2" s="660"/>
      <c r="UTR2" s="660"/>
      <c r="UTS2" s="660"/>
      <c r="UTT2" s="660"/>
      <c r="UTU2" s="660"/>
      <c r="UTV2" s="660"/>
      <c r="UTW2" s="660"/>
      <c r="UTX2" s="660"/>
      <c r="UTY2" s="660"/>
      <c r="UTZ2" s="660"/>
      <c r="UUA2" s="660"/>
      <c r="UUB2" s="660"/>
      <c r="UUC2" s="660"/>
      <c r="UUD2" s="660"/>
      <c r="UUE2" s="660"/>
      <c r="UUF2" s="660"/>
      <c r="UUG2" s="660"/>
      <c r="UUH2" s="660"/>
      <c r="UUI2" s="660"/>
      <c r="UUJ2" s="660"/>
      <c r="UUK2" s="660"/>
      <c r="UUL2" s="660"/>
      <c r="UUM2" s="660"/>
      <c r="UUN2" s="660"/>
      <c r="UUO2" s="660"/>
      <c r="UUP2" s="660"/>
      <c r="UUQ2" s="660"/>
      <c r="UUR2" s="660"/>
      <c r="UUS2" s="660"/>
      <c r="UUT2" s="660"/>
      <c r="UUU2" s="660"/>
      <c r="UUV2" s="660"/>
      <c r="UUW2" s="660"/>
      <c r="UUX2" s="660"/>
      <c r="UUY2" s="660"/>
      <c r="UUZ2" s="660"/>
      <c r="UVA2" s="660"/>
      <c r="UVB2" s="660"/>
      <c r="UVC2" s="660"/>
      <c r="UVD2" s="660"/>
      <c r="UVE2" s="660"/>
      <c r="UVF2" s="660"/>
      <c r="UVG2" s="660"/>
      <c r="UVH2" s="660"/>
      <c r="UVI2" s="660"/>
      <c r="UVJ2" s="660"/>
      <c r="UVK2" s="660"/>
      <c r="UVL2" s="660"/>
      <c r="UVM2" s="660"/>
      <c r="UVN2" s="660"/>
      <c r="UVO2" s="660"/>
      <c r="UVP2" s="660"/>
      <c r="UVQ2" s="660"/>
      <c r="UVR2" s="660"/>
      <c r="UVS2" s="660"/>
      <c r="UVT2" s="660"/>
      <c r="UVU2" s="660"/>
      <c r="UVV2" s="660"/>
      <c r="UVW2" s="660"/>
      <c r="UVX2" s="660"/>
      <c r="UVY2" s="660"/>
      <c r="UVZ2" s="660"/>
      <c r="UWA2" s="660"/>
      <c r="UWB2" s="660"/>
      <c r="UWC2" s="660"/>
      <c r="UWD2" s="660"/>
      <c r="UWE2" s="660"/>
      <c r="UWF2" s="660"/>
      <c r="UWG2" s="660"/>
      <c r="UWH2" s="660"/>
      <c r="UWI2" s="660"/>
      <c r="UWJ2" s="660"/>
      <c r="UWK2" s="660"/>
      <c r="UWL2" s="660"/>
      <c r="UWM2" s="660"/>
      <c r="UWN2" s="660"/>
      <c r="UWO2" s="660"/>
      <c r="UWP2" s="660"/>
      <c r="UWQ2" s="660"/>
      <c r="UWR2" s="660"/>
      <c r="UWS2" s="660"/>
      <c r="UWT2" s="660"/>
      <c r="UWU2" s="660"/>
      <c r="UWV2" s="660"/>
      <c r="UWW2" s="660"/>
      <c r="UWX2" s="660"/>
      <c r="UWY2" s="660"/>
      <c r="UWZ2" s="660"/>
      <c r="UXA2" s="660"/>
      <c r="UXB2" s="660"/>
      <c r="UXC2" s="660"/>
      <c r="UXD2" s="660"/>
      <c r="UXE2" s="660"/>
      <c r="UXF2" s="660"/>
      <c r="UXG2" s="660"/>
      <c r="UXH2" s="660"/>
      <c r="UXI2" s="660"/>
      <c r="UXJ2" s="660"/>
      <c r="UXK2" s="660"/>
      <c r="UXL2" s="660"/>
      <c r="UXM2" s="660"/>
      <c r="UXN2" s="660"/>
      <c r="UXO2" s="660"/>
      <c r="UXP2" s="660"/>
      <c r="UXQ2" s="660"/>
      <c r="UXR2" s="660"/>
      <c r="UXS2" s="660"/>
      <c r="UXT2" s="660"/>
      <c r="UXU2" s="660"/>
      <c r="UXV2" s="660"/>
      <c r="UXW2" s="660"/>
      <c r="UXX2" s="660"/>
      <c r="UXY2" s="660"/>
      <c r="UXZ2" s="660"/>
      <c r="UYA2" s="660"/>
      <c r="UYB2" s="660"/>
      <c r="UYC2" s="660"/>
      <c r="UYD2" s="660"/>
      <c r="UYE2" s="660"/>
      <c r="UYF2" s="660"/>
      <c r="UYG2" s="660"/>
      <c r="UYH2" s="660"/>
      <c r="UYI2" s="660"/>
      <c r="UYJ2" s="660"/>
      <c r="UYK2" s="660"/>
      <c r="UYL2" s="660"/>
      <c r="UYM2" s="660"/>
      <c r="UYN2" s="660"/>
      <c r="UYO2" s="660"/>
      <c r="UYP2" s="660"/>
      <c r="UYQ2" s="660"/>
      <c r="UYR2" s="660"/>
      <c r="UYS2" s="660"/>
      <c r="UYT2" s="660"/>
      <c r="UYU2" s="660"/>
      <c r="UYV2" s="660"/>
      <c r="UYW2" s="660"/>
      <c r="UYX2" s="660"/>
      <c r="UYY2" s="660"/>
      <c r="UYZ2" s="660"/>
      <c r="UZA2" s="660"/>
      <c r="UZB2" s="660"/>
      <c r="UZC2" s="660"/>
      <c r="UZD2" s="660"/>
      <c r="UZE2" s="660"/>
      <c r="UZF2" s="660"/>
      <c r="UZG2" s="660"/>
      <c r="UZH2" s="660"/>
      <c r="UZI2" s="660"/>
      <c r="UZJ2" s="660"/>
      <c r="UZK2" s="660"/>
      <c r="UZL2" s="660"/>
      <c r="UZM2" s="660"/>
      <c r="UZN2" s="660"/>
      <c r="UZO2" s="660"/>
      <c r="UZP2" s="660"/>
      <c r="UZQ2" s="660"/>
      <c r="UZR2" s="660"/>
      <c r="UZS2" s="660"/>
      <c r="UZT2" s="660"/>
      <c r="UZU2" s="660"/>
      <c r="UZV2" s="660"/>
      <c r="UZW2" s="660"/>
      <c r="UZX2" s="660"/>
      <c r="UZY2" s="660"/>
      <c r="UZZ2" s="660"/>
      <c r="VAA2" s="660"/>
      <c r="VAB2" s="660"/>
      <c r="VAC2" s="660"/>
      <c r="VAD2" s="660"/>
      <c r="VAE2" s="660"/>
      <c r="VAF2" s="660"/>
      <c r="VAG2" s="660"/>
      <c r="VAH2" s="660"/>
      <c r="VAI2" s="660"/>
      <c r="VAJ2" s="660"/>
      <c r="VAK2" s="660"/>
      <c r="VAL2" s="660"/>
      <c r="VAM2" s="660"/>
      <c r="VAN2" s="660"/>
      <c r="VAO2" s="660"/>
      <c r="VAP2" s="660"/>
      <c r="VAQ2" s="660"/>
      <c r="VAR2" s="660"/>
      <c r="VAS2" s="660"/>
      <c r="VAT2" s="660"/>
      <c r="VAU2" s="660"/>
      <c r="VAV2" s="660"/>
      <c r="VAW2" s="660"/>
      <c r="VAX2" s="660"/>
      <c r="VAY2" s="660"/>
      <c r="VAZ2" s="660"/>
      <c r="VBA2" s="660"/>
      <c r="VBB2" s="660"/>
      <c r="VBC2" s="660"/>
      <c r="VBD2" s="660"/>
      <c r="VBE2" s="660"/>
      <c r="VBF2" s="660"/>
      <c r="VBG2" s="660"/>
      <c r="VBH2" s="660"/>
      <c r="VBI2" s="660"/>
      <c r="VBJ2" s="660"/>
      <c r="VBK2" s="660"/>
      <c r="VBL2" s="660"/>
      <c r="VBM2" s="660"/>
      <c r="VBN2" s="660"/>
      <c r="VBO2" s="660"/>
      <c r="VBP2" s="660"/>
      <c r="VBQ2" s="660"/>
      <c r="VBR2" s="660"/>
      <c r="VBS2" s="660"/>
      <c r="VBT2" s="660"/>
      <c r="VBU2" s="660"/>
      <c r="VBV2" s="660"/>
      <c r="VBW2" s="660"/>
      <c r="VBX2" s="660"/>
      <c r="VBY2" s="660"/>
      <c r="VBZ2" s="660"/>
      <c r="VCA2" s="660"/>
      <c r="VCB2" s="660"/>
      <c r="VCC2" s="660"/>
      <c r="VCD2" s="660"/>
      <c r="VCE2" s="660"/>
      <c r="VCF2" s="660"/>
      <c r="VCG2" s="660"/>
      <c r="VCH2" s="660"/>
      <c r="VCI2" s="660"/>
      <c r="VCJ2" s="660"/>
      <c r="VCK2" s="660"/>
      <c r="VCL2" s="660"/>
      <c r="VCM2" s="660"/>
      <c r="VCN2" s="660"/>
      <c r="VCO2" s="660"/>
      <c r="VCP2" s="660"/>
      <c r="VCQ2" s="660"/>
      <c r="VCR2" s="660"/>
      <c r="VCS2" s="660"/>
      <c r="VCT2" s="660"/>
      <c r="VCU2" s="660"/>
      <c r="VCV2" s="660"/>
      <c r="VCW2" s="660"/>
      <c r="VCX2" s="660"/>
      <c r="VCY2" s="660"/>
      <c r="VCZ2" s="660"/>
      <c r="VDA2" s="660"/>
      <c r="VDB2" s="660"/>
      <c r="VDC2" s="660"/>
      <c r="VDD2" s="660"/>
      <c r="VDE2" s="660"/>
      <c r="VDF2" s="660"/>
      <c r="VDG2" s="660"/>
      <c r="VDH2" s="660"/>
      <c r="VDI2" s="660"/>
      <c r="VDJ2" s="660"/>
      <c r="VDK2" s="660"/>
      <c r="VDL2" s="660"/>
      <c r="VDM2" s="660"/>
      <c r="VDN2" s="660"/>
      <c r="VDO2" s="660"/>
      <c r="VDP2" s="660"/>
      <c r="VDQ2" s="660"/>
      <c r="VDR2" s="660"/>
      <c r="VDS2" s="660"/>
      <c r="VDT2" s="660"/>
      <c r="VDU2" s="660"/>
      <c r="VDV2" s="660"/>
      <c r="VDW2" s="660"/>
      <c r="VDX2" s="660"/>
      <c r="VDY2" s="660"/>
      <c r="VDZ2" s="660"/>
      <c r="VEA2" s="660"/>
      <c r="VEB2" s="660"/>
      <c r="VEC2" s="660"/>
      <c r="VED2" s="660"/>
      <c r="VEE2" s="660"/>
      <c r="VEF2" s="660"/>
      <c r="VEG2" s="660"/>
      <c r="VEH2" s="660"/>
      <c r="VEI2" s="660"/>
      <c r="VEJ2" s="660"/>
      <c r="VEK2" s="660"/>
      <c r="VEL2" s="660"/>
      <c r="VEM2" s="660"/>
      <c r="VEN2" s="660"/>
      <c r="VEO2" s="660"/>
      <c r="VEP2" s="660"/>
      <c r="VEQ2" s="660"/>
      <c r="VER2" s="660"/>
      <c r="VES2" s="660"/>
      <c r="VET2" s="660"/>
      <c r="VEU2" s="660"/>
      <c r="VEV2" s="660"/>
      <c r="VEW2" s="660"/>
      <c r="VEX2" s="660"/>
      <c r="VEY2" s="660"/>
      <c r="VEZ2" s="660"/>
      <c r="VFA2" s="660"/>
      <c r="VFB2" s="660"/>
      <c r="VFC2" s="660"/>
      <c r="VFD2" s="660"/>
      <c r="VFE2" s="660"/>
      <c r="VFF2" s="660"/>
      <c r="VFG2" s="660"/>
      <c r="VFH2" s="660"/>
      <c r="VFI2" s="660"/>
      <c r="VFJ2" s="660"/>
      <c r="VFK2" s="660"/>
      <c r="VFL2" s="660"/>
      <c r="VFM2" s="660"/>
      <c r="VFN2" s="660"/>
      <c r="VFO2" s="660"/>
      <c r="VFP2" s="660"/>
      <c r="VFQ2" s="660"/>
      <c r="VFR2" s="660"/>
      <c r="VFS2" s="660"/>
      <c r="VFT2" s="660"/>
      <c r="VFU2" s="660"/>
      <c r="VFV2" s="660"/>
      <c r="VFW2" s="660"/>
      <c r="VFX2" s="660"/>
      <c r="VFY2" s="660"/>
      <c r="VFZ2" s="660"/>
      <c r="VGA2" s="660"/>
      <c r="VGB2" s="660"/>
      <c r="VGC2" s="660"/>
      <c r="VGD2" s="660"/>
      <c r="VGE2" s="660"/>
      <c r="VGF2" s="660"/>
      <c r="VGG2" s="660"/>
      <c r="VGH2" s="660"/>
      <c r="VGI2" s="660"/>
      <c r="VGJ2" s="660"/>
      <c r="VGK2" s="660"/>
      <c r="VGL2" s="660"/>
      <c r="VGM2" s="660"/>
      <c r="VGN2" s="660"/>
      <c r="VGO2" s="660"/>
      <c r="VGP2" s="660"/>
      <c r="VGQ2" s="660"/>
      <c r="VGR2" s="660"/>
      <c r="VGS2" s="660"/>
      <c r="VGT2" s="660"/>
      <c r="VGU2" s="660"/>
      <c r="VGV2" s="660"/>
      <c r="VGW2" s="660"/>
      <c r="VGX2" s="660"/>
      <c r="VGY2" s="660"/>
      <c r="VGZ2" s="660"/>
      <c r="VHA2" s="660"/>
      <c r="VHB2" s="660"/>
      <c r="VHC2" s="660"/>
      <c r="VHD2" s="660"/>
      <c r="VHE2" s="660"/>
      <c r="VHF2" s="660"/>
      <c r="VHG2" s="660"/>
      <c r="VHH2" s="660"/>
      <c r="VHI2" s="660"/>
      <c r="VHJ2" s="660"/>
      <c r="VHK2" s="660"/>
      <c r="VHL2" s="660"/>
      <c r="VHM2" s="660"/>
      <c r="VHN2" s="660"/>
      <c r="VHO2" s="660"/>
      <c r="VHP2" s="660"/>
      <c r="VHQ2" s="660"/>
      <c r="VHR2" s="660"/>
      <c r="VHS2" s="660"/>
      <c r="VHT2" s="660"/>
      <c r="VHU2" s="660"/>
      <c r="VHV2" s="660"/>
      <c r="VHW2" s="660"/>
      <c r="VHX2" s="660"/>
      <c r="VHY2" s="660"/>
      <c r="VHZ2" s="660"/>
      <c r="VIA2" s="660"/>
      <c r="VIB2" s="660"/>
      <c r="VIC2" s="660"/>
      <c r="VID2" s="660"/>
      <c r="VIE2" s="660"/>
      <c r="VIF2" s="660"/>
      <c r="VIG2" s="660"/>
      <c r="VIH2" s="660"/>
      <c r="VII2" s="660"/>
      <c r="VIJ2" s="660"/>
      <c r="VIK2" s="660"/>
      <c r="VIL2" s="660"/>
      <c r="VIM2" s="660"/>
      <c r="VIN2" s="660"/>
      <c r="VIO2" s="660"/>
      <c r="VIP2" s="660"/>
      <c r="VIQ2" s="660"/>
      <c r="VIR2" s="660"/>
      <c r="VIS2" s="660"/>
      <c r="VIT2" s="660"/>
      <c r="VIU2" s="660"/>
      <c r="VIV2" s="660"/>
      <c r="VIW2" s="660"/>
      <c r="VIX2" s="660"/>
      <c r="VIY2" s="660"/>
      <c r="VIZ2" s="660"/>
      <c r="VJA2" s="660"/>
      <c r="VJB2" s="660"/>
      <c r="VJC2" s="660"/>
      <c r="VJD2" s="660"/>
      <c r="VJE2" s="660"/>
      <c r="VJF2" s="660"/>
      <c r="VJG2" s="660"/>
      <c r="VJH2" s="660"/>
      <c r="VJI2" s="660"/>
      <c r="VJJ2" s="660"/>
      <c r="VJK2" s="660"/>
      <c r="VJL2" s="660"/>
      <c r="VJM2" s="660"/>
      <c r="VJN2" s="660"/>
      <c r="VJO2" s="660"/>
      <c r="VJP2" s="660"/>
      <c r="VJQ2" s="660"/>
      <c r="VJR2" s="660"/>
      <c r="VJS2" s="660"/>
      <c r="VJT2" s="660"/>
      <c r="VJU2" s="660"/>
      <c r="VJV2" s="660"/>
      <c r="VJW2" s="660"/>
      <c r="VJX2" s="660"/>
      <c r="VJY2" s="660"/>
      <c r="VJZ2" s="660"/>
      <c r="VKA2" s="660"/>
      <c r="VKB2" s="660"/>
      <c r="VKC2" s="660"/>
      <c r="VKD2" s="660"/>
      <c r="VKE2" s="660"/>
      <c r="VKF2" s="660"/>
      <c r="VKG2" s="660"/>
      <c r="VKH2" s="660"/>
      <c r="VKI2" s="660"/>
      <c r="VKJ2" s="660"/>
      <c r="VKK2" s="660"/>
      <c r="VKL2" s="660"/>
      <c r="VKM2" s="660"/>
      <c r="VKN2" s="660"/>
      <c r="VKO2" s="660"/>
      <c r="VKP2" s="660"/>
      <c r="VKQ2" s="660"/>
      <c r="VKR2" s="660"/>
      <c r="VKS2" s="660"/>
      <c r="VKT2" s="660"/>
      <c r="VKU2" s="660"/>
      <c r="VKV2" s="660"/>
      <c r="VKW2" s="660"/>
      <c r="VKX2" s="660"/>
      <c r="VKY2" s="660"/>
      <c r="VKZ2" s="660"/>
      <c r="VLA2" s="660"/>
      <c r="VLB2" s="660"/>
      <c r="VLC2" s="660"/>
      <c r="VLD2" s="660"/>
      <c r="VLE2" s="660"/>
      <c r="VLF2" s="660"/>
      <c r="VLG2" s="660"/>
      <c r="VLH2" s="660"/>
      <c r="VLI2" s="660"/>
      <c r="VLJ2" s="660"/>
      <c r="VLK2" s="660"/>
      <c r="VLL2" s="660"/>
      <c r="VLM2" s="660"/>
      <c r="VLN2" s="660"/>
      <c r="VLO2" s="660"/>
      <c r="VLP2" s="660"/>
      <c r="VLQ2" s="660"/>
      <c r="VLR2" s="660"/>
      <c r="VLS2" s="660"/>
      <c r="VLT2" s="660"/>
      <c r="VLU2" s="660"/>
      <c r="VLV2" s="660"/>
      <c r="VLW2" s="660"/>
      <c r="VLX2" s="660"/>
      <c r="VLY2" s="660"/>
      <c r="VLZ2" s="660"/>
      <c r="VMA2" s="660"/>
      <c r="VMB2" s="660"/>
      <c r="VMC2" s="660"/>
      <c r="VMD2" s="660"/>
      <c r="VME2" s="660"/>
      <c r="VMF2" s="660"/>
      <c r="VMG2" s="660"/>
      <c r="VMH2" s="660"/>
      <c r="VMI2" s="660"/>
      <c r="VMJ2" s="660"/>
      <c r="VMK2" s="660"/>
      <c r="VML2" s="660"/>
      <c r="VMM2" s="660"/>
      <c r="VMN2" s="660"/>
      <c r="VMO2" s="660"/>
      <c r="VMP2" s="660"/>
      <c r="VMQ2" s="660"/>
      <c r="VMR2" s="660"/>
      <c r="VMS2" s="660"/>
      <c r="VMT2" s="660"/>
      <c r="VMU2" s="660"/>
      <c r="VMV2" s="660"/>
      <c r="VMW2" s="660"/>
      <c r="VMX2" s="660"/>
      <c r="VMY2" s="660"/>
      <c r="VMZ2" s="660"/>
      <c r="VNA2" s="660"/>
      <c r="VNB2" s="660"/>
      <c r="VNC2" s="660"/>
      <c r="VND2" s="660"/>
      <c r="VNE2" s="660"/>
      <c r="VNF2" s="660"/>
      <c r="VNG2" s="660"/>
      <c r="VNH2" s="660"/>
      <c r="VNI2" s="660"/>
      <c r="VNJ2" s="660"/>
      <c r="VNK2" s="660"/>
      <c r="VNL2" s="660"/>
      <c r="VNM2" s="660"/>
      <c r="VNN2" s="660"/>
      <c r="VNO2" s="660"/>
      <c r="VNP2" s="660"/>
      <c r="VNQ2" s="660"/>
      <c r="VNR2" s="660"/>
      <c r="VNS2" s="660"/>
      <c r="VNT2" s="660"/>
      <c r="VNU2" s="660"/>
      <c r="VNV2" s="660"/>
      <c r="VNW2" s="660"/>
      <c r="VNX2" s="660"/>
      <c r="VNY2" s="660"/>
      <c r="VNZ2" s="660"/>
      <c r="VOA2" s="660"/>
      <c r="VOB2" s="660"/>
      <c r="VOC2" s="660"/>
      <c r="VOD2" s="660"/>
      <c r="VOE2" s="660"/>
      <c r="VOF2" s="660"/>
      <c r="VOG2" s="660"/>
      <c r="VOH2" s="660"/>
      <c r="VOI2" s="660"/>
      <c r="VOJ2" s="660"/>
      <c r="VOK2" s="660"/>
      <c r="VOL2" s="660"/>
      <c r="VOM2" s="660"/>
      <c r="VON2" s="660"/>
      <c r="VOO2" s="660"/>
      <c r="VOP2" s="660"/>
      <c r="VOQ2" s="660"/>
      <c r="VOR2" s="660"/>
      <c r="VOS2" s="660"/>
      <c r="VOT2" s="660"/>
      <c r="VOU2" s="660"/>
      <c r="VOV2" s="660"/>
      <c r="VOW2" s="660"/>
      <c r="VOX2" s="660"/>
      <c r="VOY2" s="660"/>
      <c r="VOZ2" s="660"/>
      <c r="VPA2" s="660"/>
      <c r="VPB2" s="660"/>
      <c r="VPC2" s="660"/>
      <c r="VPD2" s="660"/>
      <c r="VPE2" s="660"/>
      <c r="VPF2" s="660"/>
      <c r="VPG2" s="660"/>
      <c r="VPH2" s="660"/>
      <c r="VPI2" s="660"/>
      <c r="VPJ2" s="660"/>
      <c r="VPK2" s="660"/>
      <c r="VPL2" s="660"/>
      <c r="VPM2" s="660"/>
      <c r="VPN2" s="660"/>
      <c r="VPO2" s="660"/>
      <c r="VPP2" s="660"/>
      <c r="VPQ2" s="660"/>
      <c r="VPR2" s="660"/>
      <c r="VPS2" s="660"/>
      <c r="VPT2" s="660"/>
      <c r="VPU2" s="660"/>
      <c r="VPV2" s="660"/>
      <c r="VPW2" s="660"/>
      <c r="VPX2" s="660"/>
      <c r="VPY2" s="660"/>
      <c r="VPZ2" s="660"/>
      <c r="VQA2" s="660"/>
      <c r="VQB2" s="660"/>
      <c r="VQC2" s="660"/>
      <c r="VQD2" s="660"/>
      <c r="VQE2" s="660"/>
      <c r="VQF2" s="660"/>
      <c r="VQG2" s="660"/>
      <c r="VQH2" s="660"/>
      <c r="VQI2" s="660"/>
      <c r="VQJ2" s="660"/>
      <c r="VQK2" s="660"/>
      <c r="VQL2" s="660"/>
      <c r="VQM2" s="660"/>
      <c r="VQN2" s="660"/>
      <c r="VQO2" s="660"/>
      <c r="VQP2" s="660"/>
      <c r="VQQ2" s="660"/>
      <c r="VQR2" s="660"/>
      <c r="VQS2" s="660"/>
      <c r="VQT2" s="660"/>
      <c r="VQU2" s="660"/>
      <c r="VQV2" s="660"/>
      <c r="VQW2" s="660"/>
      <c r="VQX2" s="660"/>
      <c r="VQY2" s="660"/>
      <c r="VQZ2" s="660"/>
      <c r="VRA2" s="660"/>
      <c r="VRB2" s="660"/>
      <c r="VRC2" s="660"/>
      <c r="VRD2" s="660"/>
      <c r="VRE2" s="660"/>
      <c r="VRF2" s="660"/>
      <c r="VRG2" s="660"/>
      <c r="VRH2" s="660"/>
      <c r="VRI2" s="660"/>
      <c r="VRJ2" s="660"/>
      <c r="VRK2" s="660"/>
      <c r="VRL2" s="660"/>
      <c r="VRM2" s="660"/>
      <c r="VRN2" s="660"/>
      <c r="VRO2" s="660"/>
      <c r="VRP2" s="660"/>
      <c r="VRQ2" s="660"/>
      <c r="VRR2" s="660"/>
      <c r="VRS2" s="660"/>
      <c r="VRT2" s="660"/>
      <c r="VRU2" s="660"/>
      <c r="VRV2" s="660"/>
      <c r="VRW2" s="660"/>
      <c r="VRX2" s="660"/>
      <c r="VRY2" s="660"/>
      <c r="VRZ2" s="660"/>
      <c r="VSA2" s="660"/>
      <c r="VSB2" s="660"/>
      <c r="VSC2" s="660"/>
      <c r="VSD2" s="660"/>
      <c r="VSE2" s="660"/>
      <c r="VSF2" s="660"/>
      <c r="VSG2" s="660"/>
      <c r="VSH2" s="660"/>
      <c r="VSI2" s="660"/>
      <c r="VSJ2" s="660"/>
      <c r="VSK2" s="660"/>
      <c r="VSL2" s="660"/>
      <c r="VSM2" s="660"/>
      <c r="VSN2" s="660"/>
      <c r="VSO2" s="660"/>
      <c r="VSP2" s="660"/>
      <c r="VSQ2" s="660"/>
      <c r="VSR2" s="660"/>
      <c r="VSS2" s="660"/>
      <c r="VST2" s="660"/>
      <c r="VSU2" s="660"/>
      <c r="VSV2" s="660"/>
      <c r="VSW2" s="660"/>
      <c r="VSX2" s="660"/>
      <c r="VSY2" s="660"/>
      <c r="VSZ2" s="660"/>
      <c r="VTA2" s="660"/>
      <c r="VTB2" s="660"/>
      <c r="VTC2" s="660"/>
      <c r="VTD2" s="660"/>
      <c r="VTE2" s="660"/>
      <c r="VTF2" s="660"/>
      <c r="VTG2" s="660"/>
      <c r="VTH2" s="660"/>
      <c r="VTI2" s="660"/>
      <c r="VTJ2" s="660"/>
      <c r="VTK2" s="660"/>
      <c r="VTL2" s="660"/>
      <c r="VTM2" s="660"/>
      <c r="VTN2" s="660"/>
      <c r="VTO2" s="660"/>
      <c r="VTP2" s="660"/>
      <c r="VTQ2" s="660"/>
      <c r="VTR2" s="660"/>
      <c r="VTS2" s="660"/>
      <c r="VTT2" s="660"/>
      <c r="VTU2" s="660"/>
      <c r="VTV2" s="660"/>
      <c r="VTW2" s="660"/>
      <c r="VTX2" s="660"/>
      <c r="VTY2" s="660"/>
      <c r="VTZ2" s="660"/>
      <c r="VUA2" s="660"/>
      <c r="VUB2" s="660"/>
      <c r="VUC2" s="660"/>
      <c r="VUD2" s="660"/>
      <c r="VUE2" s="660"/>
      <c r="VUF2" s="660"/>
      <c r="VUG2" s="660"/>
      <c r="VUH2" s="660"/>
      <c r="VUI2" s="660"/>
      <c r="VUJ2" s="660"/>
      <c r="VUK2" s="660"/>
      <c r="VUL2" s="660"/>
      <c r="VUM2" s="660"/>
      <c r="VUN2" s="660"/>
      <c r="VUO2" s="660"/>
      <c r="VUP2" s="660"/>
      <c r="VUQ2" s="660"/>
      <c r="VUR2" s="660"/>
      <c r="VUS2" s="660"/>
      <c r="VUT2" s="660"/>
      <c r="VUU2" s="660"/>
      <c r="VUV2" s="660"/>
      <c r="VUW2" s="660"/>
      <c r="VUX2" s="660"/>
      <c r="VUY2" s="660"/>
      <c r="VUZ2" s="660"/>
      <c r="VVA2" s="660"/>
      <c r="VVB2" s="660"/>
      <c r="VVC2" s="660"/>
      <c r="VVD2" s="660"/>
      <c r="VVE2" s="660"/>
      <c r="VVF2" s="660"/>
      <c r="VVG2" s="660"/>
      <c r="VVH2" s="660"/>
      <c r="VVI2" s="660"/>
      <c r="VVJ2" s="660"/>
      <c r="VVK2" s="660"/>
      <c r="VVL2" s="660"/>
      <c r="VVM2" s="660"/>
      <c r="VVN2" s="660"/>
      <c r="VVO2" s="660"/>
      <c r="VVP2" s="660"/>
      <c r="VVQ2" s="660"/>
      <c r="VVR2" s="660"/>
      <c r="VVS2" s="660"/>
      <c r="VVT2" s="660"/>
      <c r="VVU2" s="660"/>
      <c r="VVV2" s="660"/>
      <c r="VVW2" s="660"/>
      <c r="VVX2" s="660"/>
      <c r="VVY2" s="660"/>
      <c r="VVZ2" s="660"/>
      <c r="VWA2" s="660"/>
      <c r="VWB2" s="660"/>
      <c r="VWC2" s="660"/>
      <c r="VWD2" s="660"/>
      <c r="VWE2" s="660"/>
      <c r="VWF2" s="660"/>
      <c r="VWG2" s="660"/>
      <c r="VWH2" s="660"/>
      <c r="VWI2" s="660"/>
      <c r="VWJ2" s="660"/>
      <c r="VWK2" s="660"/>
      <c r="VWL2" s="660"/>
      <c r="VWM2" s="660"/>
      <c r="VWN2" s="660"/>
      <c r="VWO2" s="660"/>
      <c r="VWP2" s="660"/>
      <c r="VWQ2" s="660"/>
      <c r="VWR2" s="660"/>
      <c r="VWS2" s="660"/>
      <c r="VWT2" s="660"/>
      <c r="VWU2" s="660"/>
      <c r="VWV2" s="660"/>
      <c r="VWW2" s="660"/>
      <c r="VWX2" s="660"/>
      <c r="VWY2" s="660"/>
      <c r="VWZ2" s="660"/>
      <c r="VXA2" s="660"/>
      <c r="VXB2" s="660"/>
      <c r="VXC2" s="660"/>
      <c r="VXD2" s="660"/>
      <c r="VXE2" s="660"/>
      <c r="VXF2" s="660"/>
      <c r="VXG2" s="660"/>
      <c r="VXH2" s="660"/>
      <c r="VXI2" s="660"/>
      <c r="VXJ2" s="660"/>
      <c r="VXK2" s="660"/>
      <c r="VXL2" s="660"/>
      <c r="VXM2" s="660"/>
      <c r="VXN2" s="660"/>
      <c r="VXO2" s="660"/>
      <c r="VXP2" s="660"/>
      <c r="VXQ2" s="660"/>
      <c r="VXR2" s="660"/>
      <c r="VXS2" s="660"/>
      <c r="VXT2" s="660"/>
      <c r="VXU2" s="660"/>
      <c r="VXV2" s="660"/>
      <c r="VXW2" s="660"/>
      <c r="VXX2" s="660"/>
      <c r="VXY2" s="660"/>
      <c r="VXZ2" s="660"/>
      <c r="VYA2" s="660"/>
      <c r="VYB2" s="660"/>
      <c r="VYC2" s="660"/>
      <c r="VYD2" s="660"/>
      <c r="VYE2" s="660"/>
      <c r="VYF2" s="660"/>
      <c r="VYG2" s="660"/>
      <c r="VYH2" s="660"/>
      <c r="VYI2" s="660"/>
      <c r="VYJ2" s="660"/>
      <c r="VYK2" s="660"/>
      <c r="VYL2" s="660"/>
      <c r="VYM2" s="660"/>
      <c r="VYN2" s="660"/>
      <c r="VYO2" s="660"/>
      <c r="VYP2" s="660"/>
      <c r="VYQ2" s="660"/>
      <c r="VYR2" s="660"/>
      <c r="VYS2" s="660"/>
      <c r="VYT2" s="660"/>
      <c r="VYU2" s="660"/>
      <c r="VYV2" s="660"/>
      <c r="VYW2" s="660"/>
      <c r="VYX2" s="660"/>
      <c r="VYY2" s="660"/>
      <c r="VYZ2" s="660"/>
      <c r="VZA2" s="660"/>
      <c r="VZB2" s="660"/>
      <c r="VZC2" s="660"/>
      <c r="VZD2" s="660"/>
      <c r="VZE2" s="660"/>
      <c r="VZF2" s="660"/>
      <c r="VZG2" s="660"/>
      <c r="VZH2" s="660"/>
      <c r="VZI2" s="660"/>
      <c r="VZJ2" s="660"/>
      <c r="VZK2" s="660"/>
      <c r="VZL2" s="660"/>
      <c r="VZM2" s="660"/>
      <c r="VZN2" s="660"/>
      <c r="VZO2" s="660"/>
      <c r="VZP2" s="660"/>
      <c r="VZQ2" s="660"/>
      <c r="VZR2" s="660"/>
      <c r="VZS2" s="660"/>
      <c r="VZT2" s="660"/>
      <c r="VZU2" s="660"/>
      <c r="VZV2" s="660"/>
      <c r="VZW2" s="660"/>
      <c r="VZX2" s="660"/>
      <c r="VZY2" s="660"/>
      <c r="VZZ2" s="660"/>
      <c r="WAA2" s="660"/>
      <c r="WAB2" s="660"/>
      <c r="WAC2" s="660"/>
      <c r="WAD2" s="660"/>
      <c r="WAE2" s="660"/>
      <c r="WAF2" s="660"/>
      <c r="WAG2" s="660"/>
      <c r="WAH2" s="660"/>
      <c r="WAI2" s="660"/>
      <c r="WAJ2" s="660"/>
      <c r="WAK2" s="660"/>
      <c r="WAL2" s="660"/>
      <c r="WAM2" s="660"/>
      <c r="WAN2" s="660"/>
      <c r="WAO2" s="660"/>
      <c r="WAP2" s="660"/>
      <c r="WAQ2" s="660"/>
      <c r="WAR2" s="660"/>
      <c r="WAS2" s="660"/>
      <c r="WAT2" s="660"/>
      <c r="WAU2" s="660"/>
      <c r="WAV2" s="660"/>
      <c r="WAW2" s="660"/>
      <c r="WAX2" s="660"/>
      <c r="WAY2" s="660"/>
      <c r="WAZ2" s="660"/>
      <c r="WBA2" s="660"/>
      <c r="WBB2" s="660"/>
      <c r="WBC2" s="660"/>
      <c r="WBD2" s="660"/>
      <c r="WBE2" s="660"/>
      <c r="WBF2" s="660"/>
      <c r="WBG2" s="660"/>
      <c r="WBH2" s="660"/>
      <c r="WBI2" s="660"/>
      <c r="WBJ2" s="660"/>
      <c r="WBK2" s="660"/>
      <c r="WBL2" s="660"/>
      <c r="WBM2" s="660"/>
      <c r="WBN2" s="660"/>
      <c r="WBO2" s="660"/>
      <c r="WBP2" s="660"/>
      <c r="WBQ2" s="660"/>
      <c r="WBR2" s="660"/>
      <c r="WBS2" s="660"/>
      <c r="WBT2" s="660"/>
      <c r="WBU2" s="660"/>
      <c r="WBV2" s="660"/>
      <c r="WBW2" s="660"/>
      <c r="WBX2" s="660"/>
      <c r="WBY2" s="660"/>
      <c r="WBZ2" s="660"/>
      <c r="WCA2" s="660"/>
      <c r="WCB2" s="660"/>
      <c r="WCC2" s="660"/>
      <c r="WCD2" s="660"/>
      <c r="WCE2" s="660"/>
      <c r="WCF2" s="660"/>
      <c r="WCG2" s="660"/>
      <c r="WCH2" s="660"/>
      <c r="WCI2" s="660"/>
      <c r="WCJ2" s="660"/>
      <c r="WCK2" s="660"/>
      <c r="WCL2" s="660"/>
      <c r="WCM2" s="660"/>
      <c r="WCN2" s="660"/>
      <c r="WCO2" s="660"/>
      <c r="WCP2" s="660"/>
      <c r="WCQ2" s="660"/>
      <c r="WCR2" s="660"/>
      <c r="WCS2" s="660"/>
      <c r="WCT2" s="660"/>
      <c r="WCU2" s="660"/>
      <c r="WCV2" s="660"/>
      <c r="WCW2" s="660"/>
      <c r="WCX2" s="660"/>
      <c r="WCY2" s="660"/>
      <c r="WCZ2" s="660"/>
      <c r="WDA2" s="660"/>
      <c r="WDB2" s="660"/>
      <c r="WDC2" s="660"/>
      <c r="WDD2" s="660"/>
      <c r="WDE2" s="660"/>
      <c r="WDF2" s="660"/>
      <c r="WDG2" s="660"/>
      <c r="WDH2" s="660"/>
      <c r="WDI2" s="660"/>
      <c r="WDJ2" s="660"/>
      <c r="WDK2" s="660"/>
      <c r="WDL2" s="660"/>
      <c r="WDM2" s="660"/>
      <c r="WDN2" s="660"/>
      <c r="WDO2" s="660"/>
      <c r="WDP2" s="660"/>
      <c r="WDQ2" s="660"/>
      <c r="WDR2" s="660"/>
      <c r="WDS2" s="660"/>
      <c r="WDT2" s="660"/>
      <c r="WDU2" s="660"/>
      <c r="WDV2" s="660"/>
      <c r="WDW2" s="660"/>
      <c r="WDX2" s="660"/>
      <c r="WDY2" s="660"/>
      <c r="WDZ2" s="660"/>
      <c r="WEA2" s="660"/>
      <c r="WEB2" s="660"/>
      <c r="WEC2" s="660"/>
      <c r="WED2" s="660"/>
      <c r="WEE2" s="660"/>
      <c r="WEF2" s="660"/>
      <c r="WEG2" s="660"/>
      <c r="WEH2" s="660"/>
      <c r="WEI2" s="660"/>
      <c r="WEJ2" s="660"/>
      <c r="WEK2" s="660"/>
      <c r="WEL2" s="660"/>
      <c r="WEM2" s="660"/>
      <c r="WEN2" s="660"/>
      <c r="WEO2" s="660"/>
      <c r="WEP2" s="660"/>
      <c r="WEQ2" s="660"/>
      <c r="WER2" s="660"/>
      <c r="WES2" s="660"/>
      <c r="WET2" s="660"/>
      <c r="WEU2" s="660"/>
      <c r="WEV2" s="660"/>
      <c r="WEW2" s="660"/>
      <c r="WEX2" s="660"/>
      <c r="WEY2" s="660"/>
      <c r="WEZ2" s="660"/>
      <c r="WFA2" s="660"/>
      <c r="WFB2" s="660"/>
      <c r="WFC2" s="660"/>
      <c r="WFD2" s="660"/>
      <c r="WFE2" s="660"/>
      <c r="WFF2" s="660"/>
      <c r="WFG2" s="660"/>
      <c r="WFH2" s="660"/>
      <c r="WFI2" s="660"/>
      <c r="WFJ2" s="660"/>
      <c r="WFK2" s="660"/>
      <c r="WFL2" s="660"/>
      <c r="WFM2" s="660"/>
      <c r="WFN2" s="660"/>
      <c r="WFO2" s="660"/>
      <c r="WFP2" s="660"/>
      <c r="WFQ2" s="660"/>
      <c r="WFR2" s="660"/>
      <c r="WFS2" s="660"/>
      <c r="WFT2" s="660"/>
      <c r="WFU2" s="660"/>
      <c r="WFV2" s="660"/>
      <c r="WFW2" s="660"/>
      <c r="WFX2" s="660"/>
      <c r="WFY2" s="660"/>
      <c r="WFZ2" s="660"/>
      <c r="WGA2" s="660"/>
      <c r="WGB2" s="660"/>
      <c r="WGC2" s="660"/>
      <c r="WGD2" s="660"/>
      <c r="WGE2" s="660"/>
      <c r="WGF2" s="660"/>
      <c r="WGG2" s="660"/>
      <c r="WGH2" s="660"/>
      <c r="WGI2" s="660"/>
      <c r="WGJ2" s="660"/>
      <c r="WGK2" s="660"/>
      <c r="WGL2" s="660"/>
      <c r="WGM2" s="660"/>
      <c r="WGN2" s="660"/>
      <c r="WGO2" s="660"/>
      <c r="WGP2" s="660"/>
      <c r="WGQ2" s="660"/>
      <c r="WGR2" s="660"/>
      <c r="WGS2" s="660"/>
      <c r="WGT2" s="660"/>
      <c r="WGU2" s="660"/>
      <c r="WGV2" s="660"/>
      <c r="WGW2" s="660"/>
      <c r="WGX2" s="660"/>
      <c r="WGY2" s="660"/>
      <c r="WGZ2" s="660"/>
      <c r="WHA2" s="660"/>
      <c r="WHB2" s="660"/>
      <c r="WHC2" s="660"/>
      <c r="WHD2" s="660"/>
      <c r="WHE2" s="660"/>
      <c r="WHF2" s="660"/>
      <c r="WHG2" s="660"/>
      <c r="WHH2" s="660"/>
      <c r="WHI2" s="660"/>
      <c r="WHJ2" s="660"/>
      <c r="WHK2" s="660"/>
      <c r="WHL2" s="660"/>
      <c r="WHM2" s="660"/>
      <c r="WHN2" s="660"/>
      <c r="WHO2" s="660"/>
      <c r="WHP2" s="660"/>
      <c r="WHQ2" s="660"/>
      <c r="WHR2" s="660"/>
      <c r="WHS2" s="660"/>
      <c r="WHT2" s="660"/>
      <c r="WHU2" s="660"/>
      <c r="WHV2" s="660"/>
      <c r="WHW2" s="660"/>
      <c r="WHX2" s="660"/>
      <c r="WHY2" s="660"/>
      <c r="WHZ2" s="660"/>
      <c r="WIA2" s="660"/>
      <c r="WIB2" s="660"/>
      <c r="WIC2" s="660"/>
      <c r="WID2" s="660"/>
      <c r="WIE2" s="660"/>
      <c r="WIF2" s="660"/>
      <c r="WIG2" s="660"/>
      <c r="WIH2" s="660"/>
      <c r="WII2" s="660"/>
      <c r="WIJ2" s="660"/>
      <c r="WIK2" s="660"/>
      <c r="WIL2" s="660"/>
      <c r="WIM2" s="660"/>
      <c r="WIN2" s="660"/>
      <c r="WIO2" s="660"/>
      <c r="WIP2" s="660"/>
      <c r="WIQ2" s="660"/>
      <c r="WIR2" s="660"/>
      <c r="WIS2" s="660"/>
      <c r="WIT2" s="660"/>
      <c r="WIU2" s="660"/>
      <c r="WIV2" s="660"/>
      <c r="WIW2" s="660"/>
      <c r="WIX2" s="660"/>
      <c r="WIY2" s="660"/>
      <c r="WIZ2" s="660"/>
      <c r="WJA2" s="660"/>
      <c r="WJB2" s="660"/>
      <c r="WJC2" s="660"/>
      <c r="WJD2" s="660"/>
      <c r="WJE2" s="660"/>
      <c r="WJF2" s="660"/>
      <c r="WJG2" s="660"/>
      <c r="WJH2" s="660"/>
      <c r="WJI2" s="660"/>
      <c r="WJJ2" s="660"/>
      <c r="WJK2" s="660"/>
      <c r="WJL2" s="660"/>
      <c r="WJM2" s="660"/>
      <c r="WJN2" s="660"/>
      <c r="WJO2" s="660"/>
      <c r="WJP2" s="660"/>
      <c r="WJQ2" s="660"/>
      <c r="WJR2" s="660"/>
      <c r="WJS2" s="660"/>
      <c r="WJT2" s="660"/>
      <c r="WJU2" s="660"/>
      <c r="WJV2" s="660"/>
      <c r="WJW2" s="660"/>
      <c r="WJX2" s="660"/>
      <c r="WJY2" s="660"/>
      <c r="WJZ2" s="660"/>
      <c r="WKA2" s="660"/>
      <c r="WKB2" s="660"/>
      <c r="WKC2" s="660"/>
      <c r="WKD2" s="660"/>
      <c r="WKE2" s="660"/>
      <c r="WKF2" s="660"/>
      <c r="WKG2" s="660"/>
      <c r="WKH2" s="660"/>
      <c r="WKI2" s="660"/>
      <c r="WKJ2" s="660"/>
      <c r="WKK2" s="660"/>
      <c r="WKL2" s="660"/>
      <c r="WKM2" s="660"/>
      <c r="WKN2" s="660"/>
      <c r="WKO2" s="660"/>
      <c r="WKP2" s="660"/>
      <c r="WKQ2" s="660"/>
      <c r="WKR2" s="660"/>
      <c r="WKS2" s="660"/>
      <c r="WKT2" s="660"/>
      <c r="WKU2" s="660"/>
      <c r="WKV2" s="660"/>
      <c r="WKW2" s="660"/>
      <c r="WKX2" s="660"/>
      <c r="WKY2" s="660"/>
      <c r="WKZ2" s="660"/>
      <c r="WLA2" s="660"/>
      <c r="WLB2" s="660"/>
      <c r="WLC2" s="660"/>
      <c r="WLD2" s="660"/>
      <c r="WLE2" s="660"/>
      <c r="WLF2" s="660"/>
      <c r="WLG2" s="660"/>
      <c r="WLH2" s="660"/>
      <c r="WLI2" s="660"/>
      <c r="WLJ2" s="660"/>
      <c r="WLK2" s="660"/>
      <c r="WLL2" s="660"/>
      <c r="WLM2" s="660"/>
      <c r="WLN2" s="660"/>
      <c r="WLO2" s="660"/>
      <c r="WLP2" s="660"/>
      <c r="WLQ2" s="660"/>
      <c r="WLR2" s="660"/>
      <c r="WLS2" s="660"/>
      <c r="WLT2" s="660"/>
      <c r="WLU2" s="660"/>
      <c r="WLV2" s="660"/>
      <c r="WLW2" s="660"/>
      <c r="WLX2" s="660"/>
      <c r="WLY2" s="660"/>
      <c r="WLZ2" s="660"/>
      <c r="WMA2" s="660"/>
      <c r="WMB2" s="660"/>
      <c r="WMC2" s="660"/>
      <c r="WMD2" s="660"/>
      <c r="WME2" s="660"/>
      <c r="WMF2" s="660"/>
      <c r="WMG2" s="660"/>
      <c r="WMH2" s="660"/>
      <c r="WMI2" s="660"/>
      <c r="WMJ2" s="660"/>
      <c r="WMK2" s="660"/>
      <c r="WML2" s="660"/>
      <c r="WMM2" s="660"/>
      <c r="WMN2" s="660"/>
      <c r="WMO2" s="660"/>
      <c r="WMP2" s="660"/>
      <c r="WMQ2" s="660"/>
      <c r="WMR2" s="660"/>
      <c r="WMS2" s="660"/>
      <c r="WMT2" s="660"/>
      <c r="WMU2" s="660"/>
      <c r="WMV2" s="660"/>
      <c r="WMW2" s="660"/>
      <c r="WMX2" s="660"/>
      <c r="WMY2" s="660"/>
      <c r="WMZ2" s="660"/>
      <c r="WNA2" s="660"/>
      <c r="WNB2" s="660"/>
      <c r="WNC2" s="660"/>
      <c r="WND2" s="660"/>
      <c r="WNE2" s="660"/>
      <c r="WNF2" s="660"/>
      <c r="WNG2" s="660"/>
      <c r="WNH2" s="660"/>
      <c r="WNI2" s="660"/>
      <c r="WNJ2" s="660"/>
      <c r="WNK2" s="660"/>
      <c r="WNL2" s="660"/>
      <c r="WNM2" s="660"/>
      <c r="WNN2" s="660"/>
      <c r="WNO2" s="660"/>
      <c r="WNP2" s="660"/>
      <c r="WNQ2" s="660"/>
      <c r="WNR2" s="660"/>
      <c r="WNS2" s="660"/>
      <c r="WNT2" s="660"/>
      <c r="WNU2" s="660"/>
      <c r="WNV2" s="660"/>
      <c r="WNW2" s="660"/>
      <c r="WNX2" s="660"/>
      <c r="WNY2" s="660"/>
      <c r="WNZ2" s="660"/>
      <c r="WOA2" s="660"/>
      <c r="WOB2" s="660"/>
      <c r="WOC2" s="660"/>
      <c r="WOD2" s="660"/>
      <c r="WOE2" s="660"/>
      <c r="WOF2" s="660"/>
      <c r="WOG2" s="660"/>
      <c r="WOH2" s="660"/>
      <c r="WOI2" s="660"/>
      <c r="WOJ2" s="660"/>
      <c r="WOK2" s="660"/>
      <c r="WOL2" s="660"/>
      <c r="WOM2" s="660"/>
      <c r="WON2" s="660"/>
      <c r="WOO2" s="660"/>
      <c r="WOP2" s="660"/>
      <c r="WOQ2" s="660"/>
      <c r="WOR2" s="660"/>
      <c r="WOS2" s="660"/>
      <c r="WOT2" s="660"/>
      <c r="WOU2" s="660"/>
      <c r="WOV2" s="660"/>
      <c r="WOW2" s="660"/>
      <c r="WOX2" s="660"/>
      <c r="WOY2" s="660"/>
      <c r="WOZ2" s="660"/>
      <c r="WPA2" s="660"/>
      <c r="WPB2" s="660"/>
      <c r="WPC2" s="660"/>
      <c r="WPD2" s="660"/>
      <c r="WPE2" s="660"/>
      <c r="WPF2" s="660"/>
      <c r="WPG2" s="660"/>
      <c r="WPH2" s="660"/>
      <c r="WPI2" s="660"/>
      <c r="WPJ2" s="660"/>
      <c r="WPK2" s="660"/>
      <c r="WPL2" s="660"/>
      <c r="WPM2" s="660"/>
      <c r="WPN2" s="660"/>
      <c r="WPO2" s="660"/>
      <c r="WPP2" s="660"/>
      <c r="WPQ2" s="660"/>
      <c r="WPR2" s="660"/>
      <c r="WPS2" s="660"/>
      <c r="WPT2" s="660"/>
      <c r="WPU2" s="660"/>
      <c r="WPV2" s="660"/>
      <c r="WPW2" s="660"/>
      <c r="WPX2" s="660"/>
      <c r="WPY2" s="660"/>
      <c r="WPZ2" s="660"/>
      <c r="WQA2" s="660"/>
      <c r="WQB2" s="660"/>
      <c r="WQC2" s="660"/>
      <c r="WQD2" s="660"/>
      <c r="WQE2" s="660"/>
      <c r="WQF2" s="660"/>
      <c r="WQG2" s="660"/>
      <c r="WQH2" s="660"/>
      <c r="WQI2" s="660"/>
      <c r="WQJ2" s="660"/>
      <c r="WQK2" s="660"/>
      <c r="WQL2" s="660"/>
      <c r="WQM2" s="660"/>
      <c r="WQN2" s="660"/>
      <c r="WQO2" s="660"/>
      <c r="WQP2" s="660"/>
      <c r="WQQ2" s="660"/>
      <c r="WQR2" s="660"/>
      <c r="WQS2" s="660"/>
      <c r="WQT2" s="660"/>
      <c r="WQU2" s="660"/>
      <c r="WQV2" s="660"/>
      <c r="WQW2" s="660"/>
      <c r="WQX2" s="660"/>
      <c r="WQY2" s="660"/>
      <c r="WQZ2" s="660"/>
      <c r="WRA2" s="660"/>
      <c r="WRB2" s="660"/>
      <c r="WRC2" s="660"/>
      <c r="WRD2" s="660"/>
      <c r="WRE2" s="660"/>
      <c r="WRF2" s="660"/>
      <c r="WRG2" s="660"/>
      <c r="WRH2" s="660"/>
      <c r="WRI2" s="660"/>
      <c r="WRJ2" s="660"/>
      <c r="WRK2" s="660"/>
      <c r="WRL2" s="660"/>
      <c r="WRM2" s="660"/>
      <c r="WRN2" s="660"/>
      <c r="WRO2" s="660"/>
      <c r="WRP2" s="660"/>
      <c r="WRQ2" s="660"/>
      <c r="WRR2" s="660"/>
      <c r="WRS2" s="660"/>
      <c r="WRT2" s="660"/>
      <c r="WRU2" s="660"/>
      <c r="WRV2" s="660"/>
      <c r="WRW2" s="660"/>
      <c r="WRX2" s="660"/>
      <c r="WRY2" s="660"/>
      <c r="WRZ2" s="660"/>
      <c r="WSA2" s="660"/>
      <c r="WSB2" s="660"/>
      <c r="WSC2" s="660"/>
      <c r="WSD2" s="660"/>
      <c r="WSE2" s="660"/>
      <c r="WSF2" s="660"/>
      <c r="WSG2" s="660"/>
      <c r="WSH2" s="660"/>
      <c r="WSI2" s="660"/>
      <c r="WSJ2" s="660"/>
      <c r="WSK2" s="660"/>
      <c r="WSL2" s="660"/>
      <c r="WSM2" s="660"/>
      <c r="WSN2" s="660"/>
      <c r="WSO2" s="660"/>
      <c r="WSP2" s="660"/>
      <c r="WSQ2" s="660"/>
      <c r="WSR2" s="660"/>
      <c r="WSS2" s="660"/>
      <c r="WST2" s="660"/>
      <c r="WSU2" s="660"/>
      <c r="WSV2" s="660"/>
      <c r="WSW2" s="660"/>
      <c r="WSX2" s="660"/>
      <c r="WSY2" s="660"/>
      <c r="WSZ2" s="660"/>
      <c r="WTA2" s="660"/>
      <c r="WTB2" s="660"/>
      <c r="WTC2" s="660"/>
      <c r="WTD2" s="660"/>
      <c r="WTE2" s="660"/>
      <c r="WTF2" s="660"/>
      <c r="WTG2" s="660"/>
      <c r="WTH2" s="660"/>
      <c r="WTI2" s="660"/>
      <c r="WTJ2" s="660"/>
      <c r="WTK2" s="660"/>
      <c r="WTL2" s="660"/>
      <c r="WTM2" s="660"/>
      <c r="WTN2" s="660"/>
      <c r="WTO2" s="660"/>
      <c r="WTP2" s="660"/>
      <c r="WTQ2" s="660"/>
      <c r="WTR2" s="660"/>
      <c r="WTS2" s="660"/>
      <c r="WTT2" s="660"/>
      <c r="WTU2" s="660"/>
      <c r="WTV2" s="660"/>
      <c r="WTW2" s="660"/>
      <c r="WTX2" s="660"/>
      <c r="WTY2" s="660"/>
      <c r="WTZ2" s="660"/>
      <c r="WUA2" s="660"/>
      <c r="WUB2" s="660"/>
      <c r="WUC2" s="660"/>
      <c r="WUD2" s="660"/>
      <c r="WUE2" s="660"/>
      <c r="WUF2" s="660"/>
      <c r="WUG2" s="660"/>
      <c r="WUH2" s="660"/>
      <c r="WUI2" s="660"/>
      <c r="WUJ2" s="660"/>
      <c r="WUK2" s="660"/>
      <c r="WUL2" s="660"/>
      <c r="WUM2" s="660"/>
      <c r="WUN2" s="660"/>
      <c r="WUO2" s="660"/>
      <c r="WUP2" s="660"/>
      <c r="WUQ2" s="660"/>
      <c r="WUR2" s="660"/>
      <c r="WUS2" s="660"/>
      <c r="WUT2" s="660"/>
      <c r="WUU2" s="660"/>
      <c r="WUV2" s="660"/>
      <c r="WUW2" s="660"/>
      <c r="WUX2" s="660"/>
      <c r="WUY2" s="660"/>
      <c r="WUZ2" s="660"/>
      <c r="WVA2" s="660"/>
      <c r="WVB2" s="660"/>
      <c r="WVC2" s="660"/>
      <c r="WVD2" s="660"/>
      <c r="WVE2" s="660"/>
      <c r="WVF2" s="660"/>
      <c r="WVG2" s="660"/>
      <c r="WVH2" s="660"/>
      <c r="WVI2" s="660"/>
      <c r="WVJ2" s="660"/>
      <c r="WVK2" s="660"/>
      <c r="WVL2" s="660"/>
      <c r="WVM2" s="660"/>
      <c r="WVN2" s="660"/>
      <c r="WVO2" s="660"/>
      <c r="WVP2" s="660"/>
      <c r="WVQ2" s="660"/>
      <c r="WVR2" s="660"/>
      <c r="WVS2" s="660"/>
      <c r="WVT2" s="660"/>
      <c r="WVU2" s="660"/>
      <c r="WVV2" s="660"/>
      <c r="WVW2" s="660"/>
      <c r="WVX2" s="660"/>
      <c r="WVY2" s="660"/>
      <c r="WVZ2" s="660"/>
      <c r="WWA2" s="660"/>
      <c r="WWB2" s="660"/>
      <c r="WWC2" s="660"/>
      <c r="WWD2" s="660"/>
      <c r="WWE2" s="660"/>
      <c r="WWF2" s="660"/>
      <c r="WWG2" s="660"/>
      <c r="WWH2" s="660"/>
      <c r="WWI2" s="660"/>
      <c r="WWJ2" s="660"/>
      <c r="WWK2" s="660"/>
      <c r="WWL2" s="660"/>
      <c r="WWM2" s="660"/>
      <c r="WWN2" s="660"/>
      <c r="WWO2" s="660"/>
      <c r="WWP2" s="660"/>
      <c r="WWQ2" s="660"/>
      <c r="WWR2" s="660"/>
      <c r="WWS2" s="660"/>
      <c r="WWT2" s="660"/>
      <c r="WWU2" s="660"/>
      <c r="WWV2" s="660"/>
      <c r="WWW2" s="660"/>
      <c r="WWX2" s="660"/>
      <c r="WWY2" s="660"/>
      <c r="WWZ2" s="660"/>
      <c r="WXA2" s="660"/>
      <c r="WXB2" s="660"/>
      <c r="WXC2" s="660"/>
      <c r="WXD2" s="660"/>
      <c r="WXE2" s="660"/>
      <c r="WXF2" s="660"/>
      <c r="WXG2" s="660"/>
      <c r="WXH2" s="660"/>
      <c r="WXI2" s="660"/>
      <c r="WXJ2" s="660"/>
      <c r="WXK2" s="660"/>
      <c r="WXL2" s="660"/>
      <c r="WXM2" s="660"/>
      <c r="WXN2" s="660"/>
      <c r="WXO2" s="660"/>
      <c r="WXP2" s="660"/>
      <c r="WXQ2" s="660"/>
      <c r="WXR2" s="660"/>
      <c r="WXS2" s="660"/>
      <c r="WXT2" s="660"/>
      <c r="WXU2" s="660"/>
      <c r="WXV2" s="660"/>
      <c r="WXW2" s="660"/>
      <c r="WXX2" s="660"/>
      <c r="WXY2" s="660"/>
      <c r="WXZ2" s="660"/>
      <c r="WYA2" s="660"/>
      <c r="WYB2" s="660"/>
      <c r="WYC2" s="660"/>
      <c r="WYD2" s="660"/>
      <c r="WYE2" s="660"/>
      <c r="WYF2" s="660"/>
      <c r="WYG2" s="660"/>
      <c r="WYH2" s="660"/>
      <c r="WYI2" s="660"/>
      <c r="WYJ2" s="660"/>
      <c r="WYK2" s="660"/>
      <c r="WYL2" s="660"/>
      <c r="WYM2" s="660"/>
      <c r="WYN2" s="660"/>
      <c r="WYO2" s="660"/>
      <c r="WYP2" s="660"/>
      <c r="WYQ2" s="660"/>
      <c r="WYR2" s="660"/>
      <c r="WYS2" s="660"/>
      <c r="WYT2" s="660"/>
      <c r="WYU2" s="660"/>
      <c r="WYV2" s="660"/>
      <c r="WYW2" s="660"/>
      <c r="WYX2" s="660"/>
      <c r="WYY2" s="660"/>
      <c r="WYZ2" s="660"/>
      <c r="WZA2" s="660"/>
      <c r="WZB2" s="660"/>
      <c r="WZC2" s="660"/>
      <c r="WZD2" s="660"/>
      <c r="WZE2" s="660"/>
      <c r="WZF2" s="660"/>
      <c r="WZG2" s="660"/>
      <c r="WZH2" s="660"/>
      <c r="WZI2" s="660"/>
      <c r="WZJ2" s="660"/>
      <c r="WZK2" s="660"/>
      <c r="WZL2" s="660"/>
      <c r="WZM2" s="660"/>
      <c r="WZN2" s="660"/>
      <c r="WZO2" s="660"/>
      <c r="WZP2" s="660"/>
      <c r="WZQ2" s="660"/>
      <c r="WZR2" s="660"/>
      <c r="WZS2" s="660"/>
      <c r="WZT2" s="660"/>
      <c r="WZU2" s="660"/>
      <c r="WZV2" s="660"/>
      <c r="WZW2" s="660"/>
      <c r="WZX2" s="660"/>
      <c r="WZY2" s="660"/>
      <c r="WZZ2" s="660"/>
      <c r="XAA2" s="660"/>
      <c r="XAB2" s="660"/>
      <c r="XAC2" s="660"/>
      <c r="XAD2" s="660"/>
      <c r="XAE2" s="660"/>
      <c r="XAF2" s="660"/>
      <c r="XAG2" s="660"/>
      <c r="XAH2" s="660"/>
      <c r="XAI2" s="660"/>
      <c r="XAJ2" s="660"/>
      <c r="XAK2" s="660"/>
      <c r="XAL2" s="660"/>
      <c r="XAM2" s="660"/>
      <c r="XAN2" s="660"/>
      <c r="XAO2" s="660"/>
      <c r="XAP2" s="660"/>
      <c r="XAQ2" s="660"/>
      <c r="XAR2" s="660"/>
      <c r="XAS2" s="660"/>
      <c r="XAT2" s="660"/>
      <c r="XAU2" s="660"/>
      <c r="XAV2" s="660"/>
      <c r="XAW2" s="660"/>
      <c r="XAX2" s="660"/>
      <c r="XAY2" s="660"/>
      <c r="XAZ2" s="660"/>
      <c r="XBA2" s="660"/>
      <c r="XBB2" s="660"/>
      <c r="XBC2" s="660"/>
      <c r="XBD2" s="660"/>
      <c r="XBE2" s="660"/>
      <c r="XBF2" s="660"/>
      <c r="XBG2" s="660"/>
      <c r="XBH2" s="660"/>
      <c r="XBI2" s="660"/>
      <c r="XBJ2" s="660"/>
      <c r="XBK2" s="660"/>
      <c r="XBL2" s="660"/>
      <c r="XBM2" s="660"/>
      <c r="XBN2" s="660"/>
      <c r="XBO2" s="660"/>
      <c r="XBP2" s="660"/>
      <c r="XBQ2" s="660"/>
      <c r="XBR2" s="660"/>
      <c r="XBS2" s="660"/>
      <c r="XBT2" s="660"/>
      <c r="XBU2" s="660"/>
      <c r="XBV2" s="660"/>
      <c r="XBW2" s="660"/>
      <c r="XBX2" s="660"/>
      <c r="XBY2" s="660"/>
      <c r="XBZ2" s="660"/>
      <c r="XCA2" s="660"/>
      <c r="XCB2" s="660"/>
      <c r="XCC2" s="660"/>
      <c r="XCD2" s="660"/>
      <c r="XCE2" s="660"/>
      <c r="XCF2" s="660"/>
      <c r="XCG2" s="660"/>
      <c r="XCH2" s="660"/>
      <c r="XCI2" s="660"/>
      <c r="XCJ2" s="660"/>
      <c r="XCK2" s="660"/>
      <c r="XCL2" s="660"/>
      <c r="XCM2" s="660"/>
      <c r="XCN2" s="660"/>
      <c r="XCO2" s="660"/>
      <c r="XCP2" s="660"/>
      <c r="XCQ2" s="660"/>
      <c r="XCR2" s="660"/>
      <c r="XCS2" s="660"/>
      <c r="XCT2" s="660"/>
      <c r="XCU2" s="660"/>
      <c r="XCV2" s="660"/>
      <c r="XCW2" s="660"/>
      <c r="XCX2" s="660"/>
      <c r="XCY2" s="660"/>
      <c r="XCZ2" s="660"/>
      <c r="XDA2" s="660"/>
      <c r="XDB2" s="660"/>
      <c r="XDC2" s="660"/>
      <c r="XDD2" s="660"/>
      <c r="XDE2" s="660"/>
      <c r="XDF2" s="660"/>
      <c r="XDG2" s="660"/>
      <c r="XDH2" s="660"/>
      <c r="XDI2" s="660"/>
      <c r="XDJ2" s="660"/>
      <c r="XDK2" s="660"/>
      <c r="XDL2" s="660"/>
      <c r="XDM2" s="660"/>
      <c r="XDN2" s="660"/>
      <c r="XDO2" s="660"/>
      <c r="XDP2" s="660"/>
      <c r="XDQ2" s="660"/>
      <c r="XDR2" s="660"/>
      <c r="XDS2" s="660"/>
      <c r="XDT2" s="660"/>
      <c r="XDU2" s="660"/>
      <c r="XDV2" s="660"/>
      <c r="XDW2" s="660"/>
      <c r="XDX2" s="660"/>
      <c r="XDY2" s="660"/>
      <c r="XDZ2" s="660"/>
      <c r="XEA2" s="660"/>
      <c r="XEB2" s="660"/>
      <c r="XEC2" s="660"/>
      <c r="XED2" s="660"/>
      <c r="XEE2" s="660"/>
      <c r="XEF2" s="660"/>
      <c r="XEG2" s="660"/>
      <c r="XEH2" s="660"/>
      <c r="XEI2" s="660"/>
      <c r="XEJ2" s="660"/>
      <c r="XEK2" s="660"/>
      <c r="XEL2" s="660"/>
      <c r="XEM2" s="660"/>
      <c r="XEN2" s="660"/>
      <c r="XEO2" s="660"/>
      <c r="XEP2" s="660"/>
      <c r="XEQ2" s="660"/>
      <c r="XER2" s="660"/>
      <c r="XES2" s="660"/>
      <c r="XET2" s="660"/>
      <c r="XEU2" s="660"/>
      <c r="XEV2" s="660"/>
      <c r="XEW2" s="660"/>
      <c r="XEX2" s="660"/>
      <c r="XEY2" s="660"/>
      <c r="XEZ2" s="660"/>
      <c r="XFA2" s="660"/>
    </row>
    <row r="3" spans="1:16381" s="106" customFormat="1" x14ac:dyDescent="0.3">
      <c r="A3" s="752" t="s">
        <v>7042</v>
      </c>
      <c r="B3" s="752"/>
      <c r="C3" s="752"/>
      <c r="D3" s="752"/>
      <c r="E3" s="752"/>
      <c r="F3" s="752"/>
      <c r="G3" s="752"/>
      <c r="H3" s="752"/>
      <c r="I3" s="752"/>
      <c r="J3" s="752"/>
      <c r="K3" s="489"/>
    </row>
    <row r="4" spans="1:16381" s="106" customFormat="1" x14ac:dyDescent="0.3">
      <c r="A4" s="752" t="s">
        <v>4161</v>
      </c>
      <c r="B4" s="752"/>
      <c r="C4" s="752"/>
      <c r="D4" s="752"/>
      <c r="E4" s="752"/>
      <c r="F4" s="752"/>
      <c r="G4" s="752"/>
      <c r="H4" s="752"/>
      <c r="I4" s="752"/>
      <c r="J4" s="752"/>
      <c r="K4" s="489"/>
    </row>
    <row r="5" spans="1:16381" s="106" customFormat="1" x14ac:dyDescent="0.3">
      <c r="A5" s="754" t="s">
        <v>4274</v>
      </c>
      <c r="B5" s="754"/>
      <c r="C5" s="754"/>
      <c r="D5" s="754"/>
      <c r="E5" s="754"/>
      <c r="F5" s="754"/>
      <c r="G5" s="754"/>
      <c r="H5" s="754"/>
      <c r="I5" s="754"/>
      <c r="J5" s="754"/>
      <c r="K5" s="490"/>
    </row>
    <row r="6" spans="1:16381" s="106" customFormat="1" x14ac:dyDescent="0.3">
      <c r="A6" s="749" t="s">
        <v>4229</v>
      </c>
      <c r="B6" s="749"/>
      <c r="C6" s="749"/>
      <c r="D6" s="749"/>
      <c r="E6" s="749"/>
      <c r="F6" s="749"/>
      <c r="G6" s="749"/>
      <c r="H6" s="749"/>
      <c r="I6" s="749"/>
      <c r="J6" s="749"/>
      <c r="K6" s="489"/>
    </row>
    <row r="7" spans="1:16381" s="491" customFormat="1" ht="15" customHeight="1" x14ac:dyDescent="0.3">
      <c r="A7" s="715" t="s">
        <v>4248</v>
      </c>
      <c r="B7" s="715"/>
      <c r="C7" s="715"/>
      <c r="D7" s="115"/>
      <c r="E7" s="115"/>
      <c r="F7" s="115"/>
      <c r="G7" s="115"/>
      <c r="H7" s="115"/>
      <c r="I7" s="115"/>
      <c r="J7" s="115"/>
      <c r="K7" s="115"/>
    </row>
    <row r="8" spans="1:16381" ht="16.5" customHeight="1" x14ac:dyDescent="0.3">
      <c r="A8" s="738" t="s">
        <v>4249</v>
      </c>
      <c r="B8" s="708" t="s">
        <v>4231</v>
      </c>
      <c r="C8" s="724" t="s">
        <v>4250</v>
      </c>
      <c r="D8" s="724" t="s">
        <v>4250</v>
      </c>
      <c r="E8" s="724" t="s">
        <v>4250</v>
      </c>
      <c r="F8" s="724" t="s">
        <v>4250</v>
      </c>
      <c r="G8" s="725" t="s">
        <v>4251</v>
      </c>
      <c r="H8" s="726" t="s">
        <v>4251</v>
      </c>
      <c r="I8" s="726" t="s">
        <v>4251</v>
      </c>
      <c r="J8" s="726" t="s">
        <v>4251</v>
      </c>
      <c r="K8" s="726" t="s">
        <v>4251</v>
      </c>
    </row>
    <row r="9" spans="1:16381" ht="25" x14ac:dyDescent="0.3">
      <c r="A9" s="753" t="s">
        <v>4249</v>
      </c>
      <c r="B9" s="724" t="s">
        <v>4252</v>
      </c>
      <c r="C9" s="465" t="s">
        <v>4253</v>
      </c>
      <c r="D9" s="465" t="s">
        <v>4254</v>
      </c>
      <c r="E9" s="465" t="s">
        <v>4255</v>
      </c>
      <c r="F9" s="345" t="s">
        <v>4256</v>
      </c>
      <c r="G9" s="345" t="s">
        <v>4257</v>
      </c>
      <c r="H9" s="345" t="s">
        <v>4258</v>
      </c>
      <c r="I9" s="345" t="s">
        <v>4259</v>
      </c>
      <c r="J9" s="465" t="s">
        <v>4260</v>
      </c>
      <c r="K9" s="345" t="s">
        <v>4256</v>
      </c>
    </row>
    <row r="10" spans="1:16381" s="318" customFormat="1" ht="12.5" x14ac:dyDescent="0.25">
      <c r="A10" s="924" t="s">
        <v>7015</v>
      </c>
      <c r="B10" s="924" t="s">
        <v>4307</v>
      </c>
      <c r="C10" s="101">
        <v>49731</v>
      </c>
      <c r="D10" s="101">
        <v>3500</v>
      </c>
      <c r="E10" s="101">
        <v>36855</v>
      </c>
      <c r="F10" s="101">
        <f>C10+E10+D10</f>
        <v>90086</v>
      </c>
      <c r="G10" s="101">
        <f>+(C10/30)*24</f>
        <v>39784.800000000003</v>
      </c>
      <c r="H10" s="101">
        <f>+(C10/30)*5</f>
        <v>8288.5</v>
      </c>
      <c r="I10" s="101">
        <f>+(C10/30)*40</f>
        <v>66308</v>
      </c>
      <c r="J10" s="101">
        <v>0</v>
      </c>
      <c r="K10" s="101">
        <f>G10+H10+I10+J10</f>
        <v>114381.3</v>
      </c>
    </row>
    <row r="11" spans="1:16381" s="318" customFormat="1" ht="12.5" x14ac:dyDescent="0.25">
      <c r="A11" s="924" t="s">
        <v>7016</v>
      </c>
      <c r="B11" s="924" t="s">
        <v>5577</v>
      </c>
      <c r="C11" s="101">
        <v>38451.599999999999</v>
      </c>
      <c r="D11" s="101">
        <v>2500</v>
      </c>
      <c r="E11" s="101">
        <v>10461</v>
      </c>
      <c r="F11" s="101">
        <f>C11+E11+D11</f>
        <v>51412.6</v>
      </c>
      <c r="G11" s="101">
        <f>+(C11/30)*24</f>
        <v>30761.279999999999</v>
      </c>
      <c r="H11" s="101">
        <f>+(C11/30)*5</f>
        <v>6408.6</v>
      </c>
      <c r="I11" s="101">
        <f t="shared" ref="I11:I13" si="0">+(C11/30)*40</f>
        <v>51268.800000000003</v>
      </c>
      <c r="J11" s="101">
        <v>0</v>
      </c>
      <c r="K11" s="101">
        <f>G11+H11+I11+J11</f>
        <v>88438.68</v>
      </c>
    </row>
    <row r="12" spans="1:16381" s="318" customFormat="1" ht="12.5" x14ac:dyDescent="0.25">
      <c r="A12" s="924" t="s">
        <v>7017</v>
      </c>
      <c r="B12" s="924" t="s">
        <v>5918</v>
      </c>
      <c r="C12" s="101">
        <v>33233.699999999997</v>
      </c>
      <c r="D12" s="101">
        <v>1518.55</v>
      </c>
      <c r="E12" s="101">
        <v>5231</v>
      </c>
      <c r="F12" s="101">
        <f>C12+E12+D12</f>
        <v>39983.25</v>
      </c>
      <c r="G12" s="101">
        <f>+(C12/30)*24</f>
        <v>26586.959999999999</v>
      </c>
      <c r="H12" s="101">
        <f>+(C12/30)*5</f>
        <v>5538.95</v>
      </c>
      <c r="I12" s="101">
        <f t="shared" si="0"/>
        <v>44311.6</v>
      </c>
      <c r="J12" s="101">
        <v>0</v>
      </c>
      <c r="K12" s="101">
        <f>G12+H12+I12+J12</f>
        <v>76437.509999999995</v>
      </c>
    </row>
    <row r="13" spans="1:16381" s="318" customFormat="1" ht="12.5" x14ac:dyDescent="0.25">
      <c r="A13" s="924" t="s">
        <v>7018</v>
      </c>
      <c r="B13" s="924" t="s">
        <v>4286</v>
      </c>
      <c r="C13" s="101">
        <v>23561.4</v>
      </c>
      <c r="D13" s="101">
        <v>1518.55</v>
      </c>
      <c r="E13" s="101">
        <v>5000</v>
      </c>
      <c r="F13" s="101">
        <f>C13+E13+D13</f>
        <v>30079.95</v>
      </c>
      <c r="G13" s="101">
        <f>+(C13/30)*24</f>
        <v>18849.12</v>
      </c>
      <c r="H13" s="101">
        <f>+(C13/30)*5</f>
        <v>3926.9</v>
      </c>
      <c r="I13" s="101">
        <f t="shared" si="0"/>
        <v>31415.200000000001</v>
      </c>
      <c r="J13" s="101">
        <v>0</v>
      </c>
      <c r="K13" s="101">
        <f>G13+H13+I13+J13</f>
        <v>54191.22</v>
      </c>
    </row>
    <row r="14" spans="1:16381" s="491" customFormat="1" x14ac:dyDescent="0.3">
      <c r="A14" s="110"/>
      <c r="B14" s="110"/>
      <c r="C14" s="111"/>
      <c r="D14" s="111"/>
      <c r="E14" s="111"/>
      <c r="F14" s="111"/>
      <c r="G14" s="111"/>
      <c r="H14" s="111"/>
      <c r="I14" s="111"/>
      <c r="J14" s="111"/>
      <c r="K14" s="112"/>
    </row>
    <row r="15" spans="1:16381" s="491" customFormat="1" x14ac:dyDescent="0.3">
      <c r="A15" s="158"/>
      <c r="B15" s="116"/>
      <c r="C15" s="115"/>
      <c r="D15" s="115"/>
      <c r="E15" s="115"/>
      <c r="F15" s="115"/>
      <c r="G15" s="115"/>
      <c r="H15" s="115"/>
      <c r="I15" s="115"/>
      <c r="J15" s="115"/>
      <c r="K15" s="115"/>
    </row>
    <row r="16" spans="1:16381" s="491" customFormat="1" ht="15" customHeight="1" x14ac:dyDescent="0.3">
      <c r="A16" s="715" t="s">
        <v>4261</v>
      </c>
      <c r="B16" s="715"/>
      <c r="C16" s="115"/>
      <c r="D16" s="115"/>
      <c r="E16" s="115"/>
      <c r="F16" s="115"/>
      <c r="G16" s="115"/>
      <c r="H16" s="115"/>
      <c r="I16" s="115"/>
      <c r="J16" s="115"/>
      <c r="K16" s="115"/>
    </row>
    <row r="17" spans="1:11" ht="16.5" customHeight="1" x14ac:dyDescent="0.3">
      <c r="A17" s="738" t="s">
        <v>4249</v>
      </c>
      <c r="B17" s="708" t="s">
        <v>4231</v>
      </c>
      <c r="C17" s="724" t="s">
        <v>4250</v>
      </c>
      <c r="D17" s="724"/>
      <c r="E17" s="724"/>
      <c r="F17" s="724"/>
      <c r="G17" s="725" t="s">
        <v>4251</v>
      </c>
      <c r="H17" s="726"/>
      <c r="I17" s="726"/>
      <c r="J17" s="726"/>
      <c r="K17" s="726"/>
    </row>
    <row r="18" spans="1:11" ht="25" x14ac:dyDescent="0.3">
      <c r="A18" s="753"/>
      <c r="B18" s="724" t="s">
        <v>4252</v>
      </c>
      <c r="C18" s="465" t="s">
        <v>4253</v>
      </c>
      <c r="D18" s="465" t="s">
        <v>4254</v>
      </c>
      <c r="E18" s="465" t="s">
        <v>4255</v>
      </c>
      <c r="F18" s="345" t="s">
        <v>4256</v>
      </c>
      <c r="G18" s="345" t="s">
        <v>4257</v>
      </c>
      <c r="H18" s="345" t="s">
        <v>4258</v>
      </c>
      <c r="I18" s="345" t="s">
        <v>4259</v>
      </c>
      <c r="J18" s="465" t="s">
        <v>4260</v>
      </c>
      <c r="K18" s="345" t="s">
        <v>4256</v>
      </c>
    </row>
    <row r="19" spans="1:11" s="318" customFormat="1" ht="12.5" x14ac:dyDescent="0.25">
      <c r="A19" s="924" t="s">
        <v>6728</v>
      </c>
      <c r="B19" s="887" t="s">
        <v>6664</v>
      </c>
      <c r="C19" s="101">
        <v>11775.75</v>
      </c>
      <c r="D19" s="101">
        <v>1518.55</v>
      </c>
      <c r="E19" s="101">
        <v>1132.8</v>
      </c>
      <c r="F19" s="101">
        <f t="shared" ref="F19:F39" si="1">C19+E19+D19</f>
        <v>14427.099999999999</v>
      </c>
      <c r="G19" s="101">
        <f t="shared" ref="G19:G39" si="2">(C19/30)*24</f>
        <v>9420.5999999999985</v>
      </c>
      <c r="H19" s="101">
        <f t="shared" ref="H19:H39" si="3">(C19/30)*5</f>
        <v>1962.625</v>
      </c>
      <c r="I19" s="101">
        <f>(C19/30)*40</f>
        <v>15701</v>
      </c>
      <c r="J19" s="101">
        <v>0</v>
      </c>
      <c r="K19" s="101">
        <f>G19+H19+I19+J19</f>
        <v>27084.224999999999</v>
      </c>
    </row>
    <row r="20" spans="1:11" s="318" customFormat="1" ht="12.5" x14ac:dyDescent="0.25">
      <c r="A20" s="924" t="s">
        <v>6737</v>
      </c>
      <c r="B20" s="887" t="s">
        <v>5330</v>
      </c>
      <c r="C20" s="101">
        <v>10662.95</v>
      </c>
      <c r="D20" s="101">
        <v>1518.55</v>
      </c>
      <c r="E20" s="101">
        <v>2314.62</v>
      </c>
      <c r="F20" s="101">
        <f t="shared" si="1"/>
        <v>14496.119999999999</v>
      </c>
      <c r="G20" s="101">
        <f t="shared" si="2"/>
        <v>8530.36</v>
      </c>
      <c r="H20" s="101">
        <f t="shared" si="3"/>
        <v>1777.1583333333333</v>
      </c>
      <c r="I20" s="101">
        <f t="shared" ref="I20:I39" si="4">(C20/30)*40</f>
        <v>14217.266666666666</v>
      </c>
      <c r="J20" s="101">
        <v>0</v>
      </c>
      <c r="K20" s="101">
        <f>G20+H20+I20+J20</f>
        <v>24524.785</v>
      </c>
    </row>
    <row r="21" spans="1:11" s="318" customFormat="1" ht="12.5" x14ac:dyDescent="0.25">
      <c r="A21" s="924" t="s">
        <v>7019</v>
      </c>
      <c r="B21" s="887" t="s">
        <v>6650</v>
      </c>
      <c r="C21" s="101">
        <v>10145.6</v>
      </c>
      <c r="D21" s="101">
        <v>1518.55</v>
      </c>
      <c r="E21" s="101">
        <v>3399.76</v>
      </c>
      <c r="F21" s="101">
        <f>C21+E21+D21</f>
        <v>15063.91</v>
      </c>
      <c r="G21" s="101">
        <f>(C21/30)*24</f>
        <v>8116.48</v>
      </c>
      <c r="H21" s="101">
        <f>(C21/30)*5</f>
        <v>1690.9333333333334</v>
      </c>
      <c r="I21" s="101">
        <f>(C21/30)*40</f>
        <v>13527.466666666667</v>
      </c>
      <c r="J21" s="101">
        <v>0</v>
      </c>
      <c r="K21" s="101">
        <f>G21+H21+I21+J21</f>
        <v>23334.880000000001</v>
      </c>
    </row>
    <row r="22" spans="1:11" s="318" customFormat="1" ht="12.5" x14ac:dyDescent="0.25">
      <c r="A22" s="924" t="s">
        <v>7020</v>
      </c>
      <c r="B22" s="887" t="s">
        <v>7021</v>
      </c>
      <c r="C22" s="101">
        <v>10145.6</v>
      </c>
      <c r="D22" s="101">
        <v>1518.55</v>
      </c>
      <c r="E22" s="101">
        <v>0</v>
      </c>
      <c r="F22" s="101">
        <f t="shared" si="1"/>
        <v>11664.15</v>
      </c>
      <c r="G22" s="101">
        <f t="shared" si="2"/>
        <v>8116.48</v>
      </c>
      <c r="H22" s="101">
        <f t="shared" si="3"/>
        <v>1690.9333333333334</v>
      </c>
      <c r="I22" s="101">
        <f t="shared" si="4"/>
        <v>13527.466666666667</v>
      </c>
      <c r="J22" s="101">
        <v>0</v>
      </c>
      <c r="K22" s="101">
        <f t="shared" ref="K22:K35" si="5">G22+H22+I22+J22</f>
        <v>23334.880000000001</v>
      </c>
    </row>
    <row r="23" spans="1:11" s="318" customFormat="1" ht="12.5" x14ac:dyDescent="0.25">
      <c r="A23" s="924" t="s">
        <v>7043</v>
      </c>
      <c r="B23" s="887" t="s">
        <v>4377</v>
      </c>
      <c r="C23" s="101">
        <v>10145.6</v>
      </c>
      <c r="D23" s="101">
        <v>1518.55</v>
      </c>
      <c r="E23" s="101">
        <v>0</v>
      </c>
      <c r="F23" s="101">
        <f t="shared" si="1"/>
        <v>11664.15</v>
      </c>
      <c r="G23" s="101">
        <f t="shared" si="2"/>
        <v>8116.48</v>
      </c>
      <c r="H23" s="101">
        <f t="shared" si="3"/>
        <v>1690.9333333333334</v>
      </c>
      <c r="I23" s="101">
        <f t="shared" si="4"/>
        <v>13527.466666666667</v>
      </c>
      <c r="J23" s="101">
        <v>0</v>
      </c>
      <c r="K23" s="101">
        <f t="shared" si="5"/>
        <v>23334.880000000001</v>
      </c>
    </row>
    <row r="24" spans="1:11" s="318" customFormat="1" ht="12.5" x14ac:dyDescent="0.25">
      <c r="A24" s="924" t="s">
        <v>7022</v>
      </c>
      <c r="B24" s="887" t="s">
        <v>4543</v>
      </c>
      <c r="C24" s="101">
        <v>9655.85</v>
      </c>
      <c r="D24" s="101">
        <v>1518.55</v>
      </c>
      <c r="E24" s="101">
        <v>0</v>
      </c>
      <c r="F24" s="101">
        <f t="shared" si="1"/>
        <v>11174.4</v>
      </c>
      <c r="G24" s="101">
        <f t="shared" si="2"/>
        <v>7724.68</v>
      </c>
      <c r="H24" s="101">
        <f t="shared" si="3"/>
        <v>1609.3083333333334</v>
      </c>
      <c r="I24" s="101">
        <f t="shared" si="4"/>
        <v>12874.466666666667</v>
      </c>
      <c r="J24" s="101">
        <v>0</v>
      </c>
      <c r="K24" s="101">
        <f t="shared" si="5"/>
        <v>22208.455000000002</v>
      </c>
    </row>
    <row r="25" spans="1:11" s="318" customFormat="1" ht="12.5" x14ac:dyDescent="0.25">
      <c r="A25" s="924" t="s">
        <v>7044</v>
      </c>
      <c r="B25" s="887" t="s">
        <v>4521</v>
      </c>
      <c r="C25" s="101">
        <v>9655.85</v>
      </c>
      <c r="D25" s="101">
        <v>1518.55</v>
      </c>
      <c r="E25" s="101">
        <v>0</v>
      </c>
      <c r="F25" s="101">
        <f t="shared" si="1"/>
        <v>11174.4</v>
      </c>
      <c r="G25" s="101">
        <f t="shared" si="2"/>
        <v>7724.68</v>
      </c>
      <c r="H25" s="101">
        <f t="shared" si="3"/>
        <v>1609.3083333333334</v>
      </c>
      <c r="I25" s="101">
        <f t="shared" si="4"/>
        <v>12874.466666666667</v>
      </c>
      <c r="J25" s="101">
        <v>0</v>
      </c>
      <c r="K25" s="101">
        <f t="shared" si="5"/>
        <v>22208.455000000002</v>
      </c>
    </row>
    <row r="26" spans="1:11" s="318" customFormat="1" ht="12.5" x14ac:dyDescent="0.25">
      <c r="A26" s="924" t="s">
        <v>6746</v>
      </c>
      <c r="B26" s="887" t="s">
        <v>6693</v>
      </c>
      <c r="C26" s="101">
        <v>9655.85</v>
      </c>
      <c r="D26" s="101">
        <v>1518.55</v>
      </c>
      <c r="E26" s="101">
        <v>0</v>
      </c>
      <c r="F26" s="101">
        <f t="shared" si="1"/>
        <v>11174.4</v>
      </c>
      <c r="G26" s="101">
        <f t="shared" si="2"/>
        <v>7724.68</v>
      </c>
      <c r="H26" s="101">
        <f t="shared" si="3"/>
        <v>1609.3083333333334</v>
      </c>
      <c r="I26" s="101">
        <f t="shared" si="4"/>
        <v>12874.466666666667</v>
      </c>
      <c r="J26" s="101">
        <v>0</v>
      </c>
      <c r="K26" s="101">
        <f t="shared" si="5"/>
        <v>22208.455000000002</v>
      </c>
    </row>
    <row r="27" spans="1:11" s="318" customFormat="1" ht="12.5" x14ac:dyDescent="0.25">
      <c r="A27" s="924" t="s">
        <v>7023</v>
      </c>
      <c r="B27" s="887" t="s">
        <v>7024</v>
      </c>
      <c r="C27" s="101">
        <v>8758.15</v>
      </c>
      <c r="D27" s="101">
        <v>1518.55</v>
      </c>
      <c r="E27" s="101">
        <v>0</v>
      </c>
      <c r="F27" s="101">
        <f t="shared" si="1"/>
        <v>10276.699999999999</v>
      </c>
      <c r="G27" s="101">
        <f t="shared" si="2"/>
        <v>7006.52</v>
      </c>
      <c r="H27" s="101">
        <f t="shared" si="3"/>
        <v>1459.6916666666666</v>
      </c>
      <c r="I27" s="101">
        <f t="shared" si="4"/>
        <v>11677.533333333333</v>
      </c>
      <c r="J27" s="101">
        <v>0</v>
      </c>
      <c r="K27" s="101">
        <f t="shared" si="5"/>
        <v>20143.744999999999</v>
      </c>
    </row>
    <row r="28" spans="1:11" s="318" customFormat="1" ht="12.5" x14ac:dyDescent="0.25">
      <c r="A28" s="924" t="s">
        <v>6744</v>
      </c>
      <c r="B28" s="887" t="s">
        <v>7025</v>
      </c>
      <c r="C28" s="101">
        <v>7933.3</v>
      </c>
      <c r="D28" s="101">
        <v>1518.55</v>
      </c>
      <c r="E28" s="101">
        <v>2724.8</v>
      </c>
      <c r="F28" s="101">
        <f t="shared" si="1"/>
        <v>12176.65</v>
      </c>
      <c r="G28" s="101">
        <f t="shared" si="2"/>
        <v>6346.6399999999994</v>
      </c>
      <c r="H28" s="101">
        <f t="shared" si="3"/>
        <v>1322.2166666666667</v>
      </c>
      <c r="I28" s="101">
        <f t="shared" si="4"/>
        <v>10577.733333333334</v>
      </c>
      <c r="J28" s="101">
        <v>0</v>
      </c>
      <c r="K28" s="101">
        <f t="shared" si="5"/>
        <v>18246.59</v>
      </c>
    </row>
    <row r="29" spans="1:11" s="318" customFormat="1" ht="12.5" x14ac:dyDescent="0.25">
      <c r="A29" s="924" t="s">
        <v>7026</v>
      </c>
      <c r="B29" s="887" t="s">
        <v>6656</v>
      </c>
      <c r="C29" s="101">
        <v>7546.8</v>
      </c>
      <c r="D29" s="101">
        <v>1518.55</v>
      </c>
      <c r="E29" s="101">
        <v>0</v>
      </c>
      <c r="F29" s="101">
        <f t="shared" si="1"/>
        <v>9065.35</v>
      </c>
      <c r="G29" s="101">
        <f t="shared" si="2"/>
        <v>6037.4400000000005</v>
      </c>
      <c r="H29" s="101">
        <f t="shared" si="3"/>
        <v>1257.8</v>
      </c>
      <c r="I29" s="101">
        <f t="shared" si="4"/>
        <v>10062.4</v>
      </c>
      <c r="J29" s="101">
        <v>0</v>
      </c>
      <c r="K29" s="101">
        <f t="shared" si="5"/>
        <v>17357.64</v>
      </c>
    </row>
    <row r="30" spans="1:11" s="318" customFormat="1" ht="12.5" x14ac:dyDescent="0.25">
      <c r="A30" s="924" t="s">
        <v>7027</v>
      </c>
      <c r="B30" s="887" t="s">
        <v>7028</v>
      </c>
      <c r="C30" s="101">
        <v>7546.8</v>
      </c>
      <c r="D30" s="101">
        <v>1518.55</v>
      </c>
      <c r="E30" s="101">
        <v>0</v>
      </c>
      <c r="F30" s="101">
        <f t="shared" si="1"/>
        <v>9065.35</v>
      </c>
      <c r="G30" s="101">
        <f t="shared" si="2"/>
        <v>6037.4400000000005</v>
      </c>
      <c r="H30" s="101">
        <f t="shared" si="3"/>
        <v>1257.8</v>
      </c>
      <c r="I30" s="101">
        <f t="shared" si="4"/>
        <v>10062.4</v>
      </c>
      <c r="J30" s="101">
        <v>0</v>
      </c>
      <c r="K30" s="101">
        <f t="shared" si="5"/>
        <v>17357.64</v>
      </c>
    </row>
    <row r="31" spans="1:11" s="318" customFormat="1" ht="12.5" x14ac:dyDescent="0.25">
      <c r="A31" s="924" t="s">
        <v>6766</v>
      </c>
      <c r="B31" s="887" t="s">
        <v>5221</v>
      </c>
      <c r="C31" s="101">
        <v>7467.9</v>
      </c>
      <c r="D31" s="101">
        <v>1518.55</v>
      </c>
      <c r="E31" s="101">
        <v>0</v>
      </c>
      <c r="F31" s="101">
        <f t="shared" si="1"/>
        <v>8986.4499999999989</v>
      </c>
      <c r="G31" s="101">
        <f t="shared" si="2"/>
        <v>5974.32</v>
      </c>
      <c r="H31" s="101">
        <f t="shared" si="3"/>
        <v>1244.6499999999999</v>
      </c>
      <c r="I31" s="101">
        <f t="shared" si="4"/>
        <v>9957.1999999999989</v>
      </c>
      <c r="J31" s="101">
        <v>0</v>
      </c>
      <c r="K31" s="101">
        <f t="shared" si="5"/>
        <v>17176.169999999998</v>
      </c>
    </row>
    <row r="32" spans="1:11" s="318" customFormat="1" ht="12.5" x14ac:dyDescent="0.25">
      <c r="A32" s="924" t="s">
        <v>6739</v>
      </c>
      <c r="B32" s="887" t="s">
        <v>7029</v>
      </c>
      <c r="C32" s="101">
        <v>7467.9</v>
      </c>
      <c r="D32" s="101">
        <v>1518.55</v>
      </c>
      <c r="E32" s="101">
        <v>0</v>
      </c>
      <c r="F32" s="101">
        <f t="shared" si="1"/>
        <v>8986.4499999999989</v>
      </c>
      <c r="G32" s="101">
        <f t="shared" si="2"/>
        <v>5974.32</v>
      </c>
      <c r="H32" s="101">
        <f t="shared" si="3"/>
        <v>1244.6499999999999</v>
      </c>
      <c r="I32" s="101">
        <f t="shared" si="4"/>
        <v>9957.1999999999989</v>
      </c>
      <c r="J32" s="101">
        <v>0</v>
      </c>
      <c r="K32" s="101">
        <f t="shared" si="5"/>
        <v>17176.169999999998</v>
      </c>
    </row>
    <row r="33" spans="1:12" s="318" customFormat="1" ht="12.5" x14ac:dyDescent="0.25">
      <c r="A33" s="924" t="s">
        <v>7030</v>
      </c>
      <c r="B33" s="887" t="s">
        <v>4408</v>
      </c>
      <c r="C33" s="101">
        <v>7467.9</v>
      </c>
      <c r="D33" s="101">
        <v>1518.55</v>
      </c>
      <c r="E33" s="101">
        <v>0</v>
      </c>
      <c r="F33" s="101">
        <f t="shared" si="1"/>
        <v>8986.4499999999989</v>
      </c>
      <c r="G33" s="101">
        <f t="shared" si="2"/>
        <v>5974.32</v>
      </c>
      <c r="H33" s="101">
        <f t="shared" si="3"/>
        <v>1244.6499999999999</v>
      </c>
      <c r="I33" s="101">
        <f t="shared" si="4"/>
        <v>9957.1999999999989</v>
      </c>
      <c r="J33" s="101">
        <v>0</v>
      </c>
      <c r="K33" s="101">
        <f t="shared" si="5"/>
        <v>17176.169999999998</v>
      </c>
    </row>
    <row r="34" spans="1:12" s="318" customFormat="1" ht="12.5" x14ac:dyDescent="0.25">
      <c r="A34" s="924" t="s">
        <v>7031</v>
      </c>
      <c r="B34" s="887" t="s">
        <v>4468</v>
      </c>
      <c r="C34" s="101">
        <v>7467.9</v>
      </c>
      <c r="D34" s="101">
        <v>1518.55</v>
      </c>
      <c r="E34" s="101">
        <v>0</v>
      </c>
      <c r="F34" s="101">
        <f t="shared" si="1"/>
        <v>8986.4499999999989</v>
      </c>
      <c r="G34" s="101">
        <f t="shared" si="2"/>
        <v>5974.32</v>
      </c>
      <c r="H34" s="101">
        <f t="shared" si="3"/>
        <v>1244.6499999999999</v>
      </c>
      <c r="I34" s="101">
        <f t="shared" si="4"/>
        <v>9957.1999999999989</v>
      </c>
      <c r="J34" s="101">
        <v>0</v>
      </c>
      <c r="K34" s="101">
        <f t="shared" si="5"/>
        <v>17176.169999999998</v>
      </c>
    </row>
    <row r="35" spans="1:12" s="318" customFormat="1" ht="12.5" x14ac:dyDescent="0.25">
      <c r="A35" s="924" t="s">
        <v>7040</v>
      </c>
      <c r="B35" s="887" t="s">
        <v>4506</v>
      </c>
      <c r="C35" s="101">
        <v>7467.9</v>
      </c>
      <c r="D35" s="101">
        <v>1518.55</v>
      </c>
      <c r="E35" s="101">
        <v>0</v>
      </c>
      <c r="F35" s="101">
        <f t="shared" si="1"/>
        <v>8986.4499999999989</v>
      </c>
      <c r="G35" s="101">
        <f t="shared" si="2"/>
        <v>5974.32</v>
      </c>
      <c r="H35" s="101">
        <f t="shared" si="3"/>
        <v>1244.6499999999999</v>
      </c>
      <c r="I35" s="101">
        <f t="shared" si="4"/>
        <v>9957.1999999999989</v>
      </c>
      <c r="J35" s="101">
        <v>0</v>
      </c>
      <c r="K35" s="101">
        <f t="shared" si="5"/>
        <v>17176.169999999998</v>
      </c>
    </row>
    <row r="36" spans="1:12" s="318" customFormat="1" ht="12.5" x14ac:dyDescent="0.25">
      <c r="A36" s="924" t="s">
        <v>7032</v>
      </c>
      <c r="B36" s="887" t="s">
        <v>7033</v>
      </c>
      <c r="C36" s="101">
        <v>25915.65</v>
      </c>
      <c r="D36" s="101">
        <v>1518.55</v>
      </c>
      <c r="E36" s="101">
        <v>5247.06</v>
      </c>
      <c r="F36" s="101">
        <f t="shared" si="1"/>
        <v>32681.260000000002</v>
      </c>
      <c r="G36" s="101">
        <f t="shared" si="2"/>
        <v>20732.52</v>
      </c>
      <c r="H36" s="101">
        <f t="shared" si="3"/>
        <v>4319.2749999999996</v>
      </c>
      <c r="I36" s="101">
        <f t="shared" si="4"/>
        <v>34554.199999999997</v>
      </c>
      <c r="J36" s="101">
        <v>899</v>
      </c>
      <c r="K36" s="101">
        <f>G36+H36+I36+J36</f>
        <v>60504.994999999995</v>
      </c>
    </row>
    <row r="37" spans="1:12" s="318" customFormat="1" ht="12.5" x14ac:dyDescent="0.25">
      <c r="A37" s="924" t="s">
        <v>7034</v>
      </c>
      <c r="B37" s="887" t="s">
        <v>7035</v>
      </c>
      <c r="C37" s="101">
        <v>25915.8</v>
      </c>
      <c r="D37" s="101">
        <v>1518.55</v>
      </c>
      <c r="E37" s="101">
        <v>3611.96</v>
      </c>
      <c r="F37" s="101">
        <f t="shared" si="1"/>
        <v>31046.309999999998</v>
      </c>
      <c r="G37" s="101">
        <f t="shared" si="2"/>
        <v>20732.64</v>
      </c>
      <c r="H37" s="101">
        <f t="shared" si="3"/>
        <v>4319.3</v>
      </c>
      <c r="I37" s="101">
        <f t="shared" si="4"/>
        <v>34554.400000000001</v>
      </c>
      <c r="J37" s="101">
        <v>655</v>
      </c>
      <c r="K37" s="101">
        <f>G37+H37+I37+J37</f>
        <v>60261.34</v>
      </c>
    </row>
    <row r="38" spans="1:12" s="318" customFormat="1" ht="12.5" x14ac:dyDescent="0.25">
      <c r="A38" s="924" t="s">
        <v>7036</v>
      </c>
      <c r="B38" s="887" t="s">
        <v>7037</v>
      </c>
      <c r="C38" s="101">
        <v>113.19</v>
      </c>
      <c r="D38" s="101">
        <v>9.49</v>
      </c>
      <c r="E38" s="101">
        <v>23.9</v>
      </c>
      <c r="F38" s="101">
        <f t="shared" si="1"/>
        <v>146.58000000000001</v>
      </c>
      <c r="G38" s="101">
        <f t="shared" si="2"/>
        <v>90.552000000000007</v>
      </c>
      <c r="H38" s="101">
        <f t="shared" si="3"/>
        <v>18.865000000000002</v>
      </c>
      <c r="I38" s="101">
        <f t="shared" si="4"/>
        <v>150.92000000000002</v>
      </c>
      <c r="J38" s="101">
        <v>4</v>
      </c>
      <c r="K38" s="101">
        <f>G38+H38+I38+J38</f>
        <v>264.33699999999999</v>
      </c>
      <c r="L38" s="318" t="s">
        <v>5522</v>
      </c>
    </row>
    <row r="39" spans="1:12" s="318" customFormat="1" ht="12.5" x14ac:dyDescent="0.25">
      <c r="A39" s="924" t="s">
        <v>7038</v>
      </c>
      <c r="B39" s="887" t="s">
        <v>7039</v>
      </c>
      <c r="C39" s="101">
        <v>129.06</v>
      </c>
      <c r="D39" s="101">
        <v>9.49</v>
      </c>
      <c r="E39" s="101">
        <v>26.89</v>
      </c>
      <c r="F39" s="101">
        <f t="shared" si="1"/>
        <v>165.44</v>
      </c>
      <c r="G39" s="101">
        <f t="shared" si="2"/>
        <v>103.24800000000002</v>
      </c>
      <c r="H39" s="101">
        <f t="shared" si="3"/>
        <v>21.51</v>
      </c>
      <c r="I39" s="101">
        <f t="shared" si="4"/>
        <v>172.08</v>
      </c>
      <c r="J39" s="101">
        <v>5</v>
      </c>
      <c r="K39" s="101">
        <f>G39+H39+I39+J39</f>
        <v>301.83800000000002</v>
      </c>
      <c r="L39" s="318" t="s">
        <v>5522</v>
      </c>
    </row>
    <row r="40" spans="1:12" s="318" customFormat="1" ht="12.5" x14ac:dyDescent="0.25">
      <c r="A40" s="1723"/>
      <c r="B40" s="1723"/>
      <c r="C40" s="492"/>
      <c r="D40" s="492"/>
      <c r="E40" s="492"/>
      <c r="F40" s="492"/>
      <c r="G40" s="492"/>
      <c r="H40" s="492"/>
      <c r="I40" s="492"/>
      <c r="J40" s="492"/>
      <c r="K40" s="492"/>
    </row>
    <row r="41" spans="1:12" s="106" customFormat="1" x14ac:dyDescent="0.3">
      <c r="A41" s="385" t="s">
        <v>6702</v>
      </c>
      <c r="B41" s="116"/>
      <c r="C41" s="115"/>
      <c r="D41" s="115"/>
      <c r="E41" s="115"/>
      <c r="F41" s="115"/>
      <c r="G41" s="115"/>
      <c r="H41" s="115"/>
      <c r="I41" s="115"/>
      <c r="J41" s="115"/>
      <c r="K41" s="115"/>
    </row>
    <row r="42" spans="1:12" s="106" customFormat="1" x14ac:dyDescent="0.3">
      <c r="A42" s="1767" t="s">
        <v>7045</v>
      </c>
      <c r="C42" s="105"/>
      <c r="D42" s="115"/>
      <c r="E42" s="115"/>
      <c r="F42" s="115"/>
      <c r="G42" s="115"/>
      <c r="H42" s="115"/>
      <c r="I42" s="115"/>
      <c r="J42" s="115"/>
      <c r="K42" s="115"/>
    </row>
    <row r="43" spans="1:12" s="106" customFormat="1" x14ac:dyDescent="0.3">
      <c r="A43" s="493" t="s">
        <v>4249</v>
      </c>
      <c r="B43" s="494" t="s">
        <v>3296</v>
      </c>
      <c r="D43" s="116"/>
      <c r="E43" s="116"/>
      <c r="F43" s="116"/>
      <c r="G43" s="188"/>
      <c r="H43" s="115"/>
      <c r="I43" s="115"/>
      <c r="J43" s="115"/>
      <c r="K43" s="115"/>
    </row>
    <row r="44" spans="1:12" s="106" customFormat="1" ht="15" customHeight="1" x14ac:dyDescent="0.3">
      <c r="A44" s="924" t="s">
        <v>4242</v>
      </c>
      <c r="B44" s="924" t="s">
        <v>6871</v>
      </c>
      <c r="D44" s="116"/>
      <c r="E44" s="116"/>
      <c r="F44" s="116"/>
      <c r="G44" s="188"/>
      <c r="H44" s="115"/>
      <c r="I44" s="115"/>
      <c r="J44" s="115"/>
      <c r="K44" s="115"/>
    </row>
    <row r="46" spans="1:12" ht="15.75" customHeight="1" x14ac:dyDescent="0.3"/>
  </sheetData>
  <mergeCells count="1380">
    <mergeCell ref="A16:B16"/>
    <mergeCell ref="A17:A18"/>
    <mergeCell ref="B17:B18"/>
    <mergeCell ref="C17:F17"/>
    <mergeCell ref="G17:K17"/>
    <mergeCell ref="A5:J5"/>
    <mergeCell ref="A6:J6"/>
    <mergeCell ref="A7:C7"/>
    <mergeCell ref="A8:A9"/>
    <mergeCell ref="B8:B9"/>
    <mergeCell ref="C8:F8"/>
    <mergeCell ref="G8:K8"/>
    <mergeCell ref="XDN2:XDY2"/>
    <mergeCell ref="XDZ2:XEK2"/>
    <mergeCell ref="XEL2:XEW2"/>
    <mergeCell ref="XEX2:XFA2"/>
    <mergeCell ref="A3:J3"/>
    <mergeCell ref="A4:J4"/>
    <mergeCell ref="XAT2:XBE2"/>
    <mergeCell ref="XBF2:XBQ2"/>
    <mergeCell ref="XBR2:XCC2"/>
    <mergeCell ref="XCD2:XCO2"/>
    <mergeCell ref="XCP2:XDA2"/>
    <mergeCell ref="XDB2:XDM2"/>
    <mergeCell ref="WXZ2:WYK2"/>
    <mergeCell ref="WYL2:WYW2"/>
    <mergeCell ref="WYX2:WZI2"/>
    <mergeCell ref="WZJ2:WZU2"/>
    <mergeCell ref="WZV2:XAG2"/>
    <mergeCell ref="XAH2:XAS2"/>
    <mergeCell ref="WVF2:WVQ2"/>
    <mergeCell ref="WVR2:WWC2"/>
    <mergeCell ref="WWD2:WWO2"/>
    <mergeCell ref="WWP2:WXA2"/>
    <mergeCell ref="WXB2:WXM2"/>
    <mergeCell ref="WXN2:WXY2"/>
    <mergeCell ref="WSL2:WSW2"/>
    <mergeCell ref="WSX2:WTI2"/>
    <mergeCell ref="WTJ2:WTU2"/>
    <mergeCell ref="WTV2:WUG2"/>
    <mergeCell ref="WUH2:WUS2"/>
    <mergeCell ref="WUT2:WVE2"/>
    <mergeCell ref="WPR2:WQC2"/>
    <mergeCell ref="WQD2:WQO2"/>
    <mergeCell ref="WQP2:WRA2"/>
    <mergeCell ref="WRB2:WRM2"/>
    <mergeCell ref="WRN2:WRY2"/>
    <mergeCell ref="WRZ2:WSK2"/>
    <mergeCell ref="WMX2:WNI2"/>
    <mergeCell ref="WNJ2:WNU2"/>
    <mergeCell ref="WNV2:WOG2"/>
    <mergeCell ref="WOH2:WOS2"/>
    <mergeCell ref="WOT2:WPE2"/>
    <mergeCell ref="WPF2:WPQ2"/>
    <mergeCell ref="WKD2:WKO2"/>
    <mergeCell ref="WKP2:WLA2"/>
    <mergeCell ref="WLB2:WLM2"/>
    <mergeCell ref="WLN2:WLY2"/>
    <mergeCell ref="WLZ2:WMK2"/>
    <mergeCell ref="WML2:WMW2"/>
    <mergeCell ref="WHJ2:WHU2"/>
    <mergeCell ref="WHV2:WIG2"/>
    <mergeCell ref="WIH2:WIS2"/>
    <mergeCell ref="WIT2:WJE2"/>
    <mergeCell ref="WJF2:WJQ2"/>
    <mergeCell ref="WJR2:WKC2"/>
    <mergeCell ref="WEP2:WFA2"/>
    <mergeCell ref="WFB2:WFM2"/>
    <mergeCell ref="WFN2:WFY2"/>
    <mergeCell ref="WFZ2:WGK2"/>
    <mergeCell ref="WGL2:WGW2"/>
    <mergeCell ref="WGX2:WHI2"/>
    <mergeCell ref="WBV2:WCG2"/>
    <mergeCell ref="WCH2:WCS2"/>
    <mergeCell ref="WCT2:WDE2"/>
    <mergeCell ref="WDF2:WDQ2"/>
    <mergeCell ref="WDR2:WEC2"/>
    <mergeCell ref="WED2:WEO2"/>
    <mergeCell ref="VZB2:VZM2"/>
    <mergeCell ref="VZN2:VZY2"/>
    <mergeCell ref="VZZ2:WAK2"/>
    <mergeCell ref="WAL2:WAW2"/>
    <mergeCell ref="WAX2:WBI2"/>
    <mergeCell ref="WBJ2:WBU2"/>
    <mergeCell ref="VWH2:VWS2"/>
    <mergeCell ref="VWT2:VXE2"/>
    <mergeCell ref="VXF2:VXQ2"/>
    <mergeCell ref="VXR2:VYC2"/>
    <mergeCell ref="VYD2:VYO2"/>
    <mergeCell ref="VYP2:VZA2"/>
    <mergeCell ref="VTN2:VTY2"/>
    <mergeCell ref="VTZ2:VUK2"/>
    <mergeCell ref="VUL2:VUW2"/>
    <mergeCell ref="VUX2:VVI2"/>
    <mergeCell ref="VVJ2:VVU2"/>
    <mergeCell ref="VVV2:VWG2"/>
    <mergeCell ref="VQT2:VRE2"/>
    <mergeCell ref="VRF2:VRQ2"/>
    <mergeCell ref="VRR2:VSC2"/>
    <mergeCell ref="VSD2:VSO2"/>
    <mergeCell ref="VSP2:VTA2"/>
    <mergeCell ref="VTB2:VTM2"/>
    <mergeCell ref="VNZ2:VOK2"/>
    <mergeCell ref="VOL2:VOW2"/>
    <mergeCell ref="VOX2:VPI2"/>
    <mergeCell ref="VPJ2:VPU2"/>
    <mergeCell ref="VPV2:VQG2"/>
    <mergeCell ref="VQH2:VQS2"/>
    <mergeCell ref="VLF2:VLQ2"/>
    <mergeCell ref="VLR2:VMC2"/>
    <mergeCell ref="VMD2:VMO2"/>
    <mergeCell ref="VMP2:VNA2"/>
    <mergeCell ref="VNB2:VNM2"/>
    <mergeCell ref="VNN2:VNY2"/>
    <mergeCell ref="VIL2:VIW2"/>
    <mergeCell ref="VIX2:VJI2"/>
    <mergeCell ref="VJJ2:VJU2"/>
    <mergeCell ref="VJV2:VKG2"/>
    <mergeCell ref="VKH2:VKS2"/>
    <mergeCell ref="VKT2:VLE2"/>
    <mergeCell ref="VFR2:VGC2"/>
    <mergeCell ref="VGD2:VGO2"/>
    <mergeCell ref="VGP2:VHA2"/>
    <mergeCell ref="VHB2:VHM2"/>
    <mergeCell ref="VHN2:VHY2"/>
    <mergeCell ref="VHZ2:VIK2"/>
    <mergeCell ref="VCX2:VDI2"/>
    <mergeCell ref="VDJ2:VDU2"/>
    <mergeCell ref="VDV2:VEG2"/>
    <mergeCell ref="VEH2:VES2"/>
    <mergeCell ref="VET2:VFE2"/>
    <mergeCell ref="VFF2:VFQ2"/>
    <mergeCell ref="VAD2:VAO2"/>
    <mergeCell ref="VAP2:VBA2"/>
    <mergeCell ref="VBB2:VBM2"/>
    <mergeCell ref="VBN2:VBY2"/>
    <mergeCell ref="VBZ2:VCK2"/>
    <mergeCell ref="VCL2:VCW2"/>
    <mergeCell ref="UXJ2:UXU2"/>
    <mergeCell ref="UXV2:UYG2"/>
    <mergeCell ref="UYH2:UYS2"/>
    <mergeCell ref="UYT2:UZE2"/>
    <mergeCell ref="UZF2:UZQ2"/>
    <mergeCell ref="UZR2:VAC2"/>
    <mergeCell ref="UUP2:UVA2"/>
    <mergeCell ref="UVB2:UVM2"/>
    <mergeCell ref="UVN2:UVY2"/>
    <mergeCell ref="UVZ2:UWK2"/>
    <mergeCell ref="UWL2:UWW2"/>
    <mergeCell ref="UWX2:UXI2"/>
    <mergeCell ref="URV2:USG2"/>
    <mergeCell ref="USH2:USS2"/>
    <mergeCell ref="UST2:UTE2"/>
    <mergeCell ref="UTF2:UTQ2"/>
    <mergeCell ref="UTR2:UUC2"/>
    <mergeCell ref="UUD2:UUO2"/>
    <mergeCell ref="UPB2:UPM2"/>
    <mergeCell ref="UPN2:UPY2"/>
    <mergeCell ref="UPZ2:UQK2"/>
    <mergeCell ref="UQL2:UQW2"/>
    <mergeCell ref="UQX2:URI2"/>
    <mergeCell ref="URJ2:URU2"/>
    <mergeCell ref="UMH2:UMS2"/>
    <mergeCell ref="UMT2:UNE2"/>
    <mergeCell ref="UNF2:UNQ2"/>
    <mergeCell ref="UNR2:UOC2"/>
    <mergeCell ref="UOD2:UOO2"/>
    <mergeCell ref="UOP2:UPA2"/>
    <mergeCell ref="UJN2:UJY2"/>
    <mergeCell ref="UJZ2:UKK2"/>
    <mergeCell ref="UKL2:UKW2"/>
    <mergeCell ref="UKX2:ULI2"/>
    <mergeCell ref="ULJ2:ULU2"/>
    <mergeCell ref="ULV2:UMG2"/>
    <mergeCell ref="UGT2:UHE2"/>
    <mergeCell ref="UHF2:UHQ2"/>
    <mergeCell ref="UHR2:UIC2"/>
    <mergeCell ref="UID2:UIO2"/>
    <mergeCell ref="UIP2:UJA2"/>
    <mergeCell ref="UJB2:UJM2"/>
    <mergeCell ref="UDZ2:UEK2"/>
    <mergeCell ref="UEL2:UEW2"/>
    <mergeCell ref="UEX2:UFI2"/>
    <mergeCell ref="UFJ2:UFU2"/>
    <mergeCell ref="UFV2:UGG2"/>
    <mergeCell ref="UGH2:UGS2"/>
    <mergeCell ref="UBF2:UBQ2"/>
    <mergeCell ref="UBR2:UCC2"/>
    <mergeCell ref="UCD2:UCO2"/>
    <mergeCell ref="UCP2:UDA2"/>
    <mergeCell ref="UDB2:UDM2"/>
    <mergeCell ref="UDN2:UDY2"/>
    <mergeCell ref="TYL2:TYW2"/>
    <mergeCell ref="TYX2:TZI2"/>
    <mergeCell ref="TZJ2:TZU2"/>
    <mergeCell ref="TZV2:UAG2"/>
    <mergeCell ref="UAH2:UAS2"/>
    <mergeCell ref="UAT2:UBE2"/>
    <mergeCell ref="TVR2:TWC2"/>
    <mergeCell ref="TWD2:TWO2"/>
    <mergeCell ref="TWP2:TXA2"/>
    <mergeCell ref="TXB2:TXM2"/>
    <mergeCell ref="TXN2:TXY2"/>
    <mergeCell ref="TXZ2:TYK2"/>
    <mergeCell ref="TSX2:TTI2"/>
    <mergeCell ref="TTJ2:TTU2"/>
    <mergeCell ref="TTV2:TUG2"/>
    <mergeCell ref="TUH2:TUS2"/>
    <mergeCell ref="TUT2:TVE2"/>
    <mergeCell ref="TVF2:TVQ2"/>
    <mergeCell ref="TQD2:TQO2"/>
    <mergeCell ref="TQP2:TRA2"/>
    <mergeCell ref="TRB2:TRM2"/>
    <mergeCell ref="TRN2:TRY2"/>
    <mergeCell ref="TRZ2:TSK2"/>
    <mergeCell ref="TSL2:TSW2"/>
    <mergeCell ref="TNJ2:TNU2"/>
    <mergeCell ref="TNV2:TOG2"/>
    <mergeCell ref="TOH2:TOS2"/>
    <mergeCell ref="TOT2:TPE2"/>
    <mergeCell ref="TPF2:TPQ2"/>
    <mergeCell ref="TPR2:TQC2"/>
    <mergeCell ref="TKP2:TLA2"/>
    <mergeCell ref="TLB2:TLM2"/>
    <mergeCell ref="TLN2:TLY2"/>
    <mergeCell ref="TLZ2:TMK2"/>
    <mergeCell ref="TML2:TMW2"/>
    <mergeCell ref="TMX2:TNI2"/>
    <mergeCell ref="THV2:TIG2"/>
    <mergeCell ref="TIH2:TIS2"/>
    <mergeCell ref="TIT2:TJE2"/>
    <mergeCell ref="TJF2:TJQ2"/>
    <mergeCell ref="TJR2:TKC2"/>
    <mergeCell ref="TKD2:TKO2"/>
    <mergeCell ref="TFB2:TFM2"/>
    <mergeCell ref="TFN2:TFY2"/>
    <mergeCell ref="TFZ2:TGK2"/>
    <mergeCell ref="TGL2:TGW2"/>
    <mergeCell ref="TGX2:THI2"/>
    <mergeCell ref="THJ2:THU2"/>
    <mergeCell ref="TCH2:TCS2"/>
    <mergeCell ref="TCT2:TDE2"/>
    <mergeCell ref="TDF2:TDQ2"/>
    <mergeCell ref="TDR2:TEC2"/>
    <mergeCell ref="TED2:TEO2"/>
    <mergeCell ref="TEP2:TFA2"/>
    <mergeCell ref="SZN2:SZY2"/>
    <mergeCell ref="SZZ2:TAK2"/>
    <mergeCell ref="TAL2:TAW2"/>
    <mergeCell ref="TAX2:TBI2"/>
    <mergeCell ref="TBJ2:TBU2"/>
    <mergeCell ref="TBV2:TCG2"/>
    <mergeCell ref="SWT2:SXE2"/>
    <mergeCell ref="SXF2:SXQ2"/>
    <mergeCell ref="SXR2:SYC2"/>
    <mergeCell ref="SYD2:SYO2"/>
    <mergeCell ref="SYP2:SZA2"/>
    <mergeCell ref="SZB2:SZM2"/>
    <mergeCell ref="STZ2:SUK2"/>
    <mergeCell ref="SUL2:SUW2"/>
    <mergeCell ref="SUX2:SVI2"/>
    <mergeCell ref="SVJ2:SVU2"/>
    <mergeCell ref="SVV2:SWG2"/>
    <mergeCell ref="SWH2:SWS2"/>
    <mergeCell ref="SRF2:SRQ2"/>
    <mergeCell ref="SRR2:SSC2"/>
    <mergeCell ref="SSD2:SSO2"/>
    <mergeCell ref="SSP2:STA2"/>
    <mergeCell ref="STB2:STM2"/>
    <mergeCell ref="STN2:STY2"/>
    <mergeCell ref="SOL2:SOW2"/>
    <mergeCell ref="SOX2:SPI2"/>
    <mergeCell ref="SPJ2:SPU2"/>
    <mergeCell ref="SPV2:SQG2"/>
    <mergeCell ref="SQH2:SQS2"/>
    <mergeCell ref="SQT2:SRE2"/>
    <mergeCell ref="SLR2:SMC2"/>
    <mergeCell ref="SMD2:SMO2"/>
    <mergeCell ref="SMP2:SNA2"/>
    <mergeCell ref="SNB2:SNM2"/>
    <mergeCell ref="SNN2:SNY2"/>
    <mergeCell ref="SNZ2:SOK2"/>
    <mergeCell ref="SIX2:SJI2"/>
    <mergeCell ref="SJJ2:SJU2"/>
    <mergeCell ref="SJV2:SKG2"/>
    <mergeCell ref="SKH2:SKS2"/>
    <mergeCell ref="SKT2:SLE2"/>
    <mergeCell ref="SLF2:SLQ2"/>
    <mergeCell ref="SGD2:SGO2"/>
    <mergeCell ref="SGP2:SHA2"/>
    <mergeCell ref="SHB2:SHM2"/>
    <mergeCell ref="SHN2:SHY2"/>
    <mergeCell ref="SHZ2:SIK2"/>
    <mergeCell ref="SIL2:SIW2"/>
    <mergeCell ref="SDJ2:SDU2"/>
    <mergeCell ref="SDV2:SEG2"/>
    <mergeCell ref="SEH2:SES2"/>
    <mergeCell ref="SET2:SFE2"/>
    <mergeCell ref="SFF2:SFQ2"/>
    <mergeCell ref="SFR2:SGC2"/>
    <mergeCell ref="SAP2:SBA2"/>
    <mergeCell ref="SBB2:SBM2"/>
    <mergeCell ref="SBN2:SBY2"/>
    <mergeCell ref="SBZ2:SCK2"/>
    <mergeCell ref="SCL2:SCW2"/>
    <mergeCell ref="SCX2:SDI2"/>
    <mergeCell ref="RXV2:RYG2"/>
    <mergeCell ref="RYH2:RYS2"/>
    <mergeCell ref="RYT2:RZE2"/>
    <mergeCell ref="RZF2:RZQ2"/>
    <mergeCell ref="RZR2:SAC2"/>
    <mergeCell ref="SAD2:SAO2"/>
    <mergeCell ref="RVB2:RVM2"/>
    <mergeCell ref="RVN2:RVY2"/>
    <mergeCell ref="RVZ2:RWK2"/>
    <mergeCell ref="RWL2:RWW2"/>
    <mergeCell ref="RWX2:RXI2"/>
    <mergeCell ref="RXJ2:RXU2"/>
    <mergeCell ref="RSH2:RSS2"/>
    <mergeCell ref="RST2:RTE2"/>
    <mergeCell ref="RTF2:RTQ2"/>
    <mergeCell ref="RTR2:RUC2"/>
    <mergeCell ref="RUD2:RUO2"/>
    <mergeCell ref="RUP2:RVA2"/>
    <mergeCell ref="RPN2:RPY2"/>
    <mergeCell ref="RPZ2:RQK2"/>
    <mergeCell ref="RQL2:RQW2"/>
    <mergeCell ref="RQX2:RRI2"/>
    <mergeCell ref="RRJ2:RRU2"/>
    <mergeCell ref="RRV2:RSG2"/>
    <mergeCell ref="RMT2:RNE2"/>
    <mergeCell ref="RNF2:RNQ2"/>
    <mergeCell ref="RNR2:ROC2"/>
    <mergeCell ref="ROD2:ROO2"/>
    <mergeCell ref="ROP2:RPA2"/>
    <mergeCell ref="RPB2:RPM2"/>
    <mergeCell ref="RJZ2:RKK2"/>
    <mergeCell ref="RKL2:RKW2"/>
    <mergeCell ref="RKX2:RLI2"/>
    <mergeCell ref="RLJ2:RLU2"/>
    <mergeCell ref="RLV2:RMG2"/>
    <mergeCell ref="RMH2:RMS2"/>
    <mergeCell ref="RHF2:RHQ2"/>
    <mergeCell ref="RHR2:RIC2"/>
    <mergeCell ref="RID2:RIO2"/>
    <mergeCell ref="RIP2:RJA2"/>
    <mergeCell ref="RJB2:RJM2"/>
    <mergeCell ref="RJN2:RJY2"/>
    <mergeCell ref="REL2:REW2"/>
    <mergeCell ref="REX2:RFI2"/>
    <mergeCell ref="RFJ2:RFU2"/>
    <mergeCell ref="RFV2:RGG2"/>
    <mergeCell ref="RGH2:RGS2"/>
    <mergeCell ref="RGT2:RHE2"/>
    <mergeCell ref="RBR2:RCC2"/>
    <mergeCell ref="RCD2:RCO2"/>
    <mergeCell ref="RCP2:RDA2"/>
    <mergeCell ref="RDB2:RDM2"/>
    <mergeCell ref="RDN2:RDY2"/>
    <mergeCell ref="RDZ2:REK2"/>
    <mergeCell ref="QYX2:QZI2"/>
    <mergeCell ref="QZJ2:QZU2"/>
    <mergeCell ref="QZV2:RAG2"/>
    <mergeCell ref="RAH2:RAS2"/>
    <mergeCell ref="RAT2:RBE2"/>
    <mergeCell ref="RBF2:RBQ2"/>
    <mergeCell ref="QWD2:QWO2"/>
    <mergeCell ref="QWP2:QXA2"/>
    <mergeCell ref="QXB2:QXM2"/>
    <mergeCell ref="QXN2:QXY2"/>
    <mergeCell ref="QXZ2:QYK2"/>
    <mergeCell ref="QYL2:QYW2"/>
    <mergeCell ref="QTJ2:QTU2"/>
    <mergeCell ref="QTV2:QUG2"/>
    <mergeCell ref="QUH2:QUS2"/>
    <mergeCell ref="QUT2:QVE2"/>
    <mergeCell ref="QVF2:QVQ2"/>
    <mergeCell ref="QVR2:QWC2"/>
    <mergeCell ref="QQP2:QRA2"/>
    <mergeCell ref="QRB2:QRM2"/>
    <mergeCell ref="QRN2:QRY2"/>
    <mergeCell ref="QRZ2:QSK2"/>
    <mergeCell ref="QSL2:QSW2"/>
    <mergeCell ref="QSX2:QTI2"/>
    <mergeCell ref="QNV2:QOG2"/>
    <mergeCell ref="QOH2:QOS2"/>
    <mergeCell ref="QOT2:QPE2"/>
    <mergeCell ref="QPF2:QPQ2"/>
    <mergeCell ref="QPR2:QQC2"/>
    <mergeCell ref="QQD2:QQO2"/>
    <mergeCell ref="QLB2:QLM2"/>
    <mergeCell ref="QLN2:QLY2"/>
    <mergeCell ref="QLZ2:QMK2"/>
    <mergeCell ref="QML2:QMW2"/>
    <mergeCell ref="QMX2:QNI2"/>
    <mergeCell ref="QNJ2:QNU2"/>
    <mergeCell ref="QIH2:QIS2"/>
    <mergeCell ref="QIT2:QJE2"/>
    <mergeCell ref="QJF2:QJQ2"/>
    <mergeCell ref="QJR2:QKC2"/>
    <mergeCell ref="QKD2:QKO2"/>
    <mergeCell ref="QKP2:QLA2"/>
    <mergeCell ref="QFN2:QFY2"/>
    <mergeCell ref="QFZ2:QGK2"/>
    <mergeCell ref="QGL2:QGW2"/>
    <mergeCell ref="QGX2:QHI2"/>
    <mergeCell ref="QHJ2:QHU2"/>
    <mergeCell ref="QHV2:QIG2"/>
    <mergeCell ref="QCT2:QDE2"/>
    <mergeCell ref="QDF2:QDQ2"/>
    <mergeCell ref="QDR2:QEC2"/>
    <mergeCell ref="QED2:QEO2"/>
    <mergeCell ref="QEP2:QFA2"/>
    <mergeCell ref="QFB2:QFM2"/>
    <mergeCell ref="PZZ2:QAK2"/>
    <mergeCell ref="QAL2:QAW2"/>
    <mergeCell ref="QAX2:QBI2"/>
    <mergeCell ref="QBJ2:QBU2"/>
    <mergeCell ref="QBV2:QCG2"/>
    <mergeCell ref="QCH2:QCS2"/>
    <mergeCell ref="PXF2:PXQ2"/>
    <mergeCell ref="PXR2:PYC2"/>
    <mergeCell ref="PYD2:PYO2"/>
    <mergeCell ref="PYP2:PZA2"/>
    <mergeCell ref="PZB2:PZM2"/>
    <mergeCell ref="PZN2:PZY2"/>
    <mergeCell ref="PUL2:PUW2"/>
    <mergeCell ref="PUX2:PVI2"/>
    <mergeCell ref="PVJ2:PVU2"/>
    <mergeCell ref="PVV2:PWG2"/>
    <mergeCell ref="PWH2:PWS2"/>
    <mergeCell ref="PWT2:PXE2"/>
    <mergeCell ref="PRR2:PSC2"/>
    <mergeCell ref="PSD2:PSO2"/>
    <mergeCell ref="PSP2:PTA2"/>
    <mergeCell ref="PTB2:PTM2"/>
    <mergeCell ref="PTN2:PTY2"/>
    <mergeCell ref="PTZ2:PUK2"/>
    <mergeCell ref="POX2:PPI2"/>
    <mergeCell ref="PPJ2:PPU2"/>
    <mergeCell ref="PPV2:PQG2"/>
    <mergeCell ref="PQH2:PQS2"/>
    <mergeCell ref="PQT2:PRE2"/>
    <mergeCell ref="PRF2:PRQ2"/>
    <mergeCell ref="PMD2:PMO2"/>
    <mergeCell ref="PMP2:PNA2"/>
    <mergeCell ref="PNB2:PNM2"/>
    <mergeCell ref="PNN2:PNY2"/>
    <mergeCell ref="PNZ2:POK2"/>
    <mergeCell ref="POL2:POW2"/>
    <mergeCell ref="PJJ2:PJU2"/>
    <mergeCell ref="PJV2:PKG2"/>
    <mergeCell ref="PKH2:PKS2"/>
    <mergeCell ref="PKT2:PLE2"/>
    <mergeCell ref="PLF2:PLQ2"/>
    <mergeCell ref="PLR2:PMC2"/>
    <mergeCell ref="PGP2:PHA2"/>
    <mergeCell ref="PHB2:PHM2"/>
    <mergeCell ref="PHN2:PHY2"/>
    <mergeCell ref="PHZ2:PIK2"/>
    <mergeCell ref="PIL2:PIW2"/>
    <mergeCell ref="PIX2:PJI2"/>
    <mergeCell ref="PDV2:PEG2"/>
    <mergeCell ref="PEH2:PES2"/>
    <mergeCell ref="PET2:PFE2"/>
    <mergeCell ref="PFF2:PFQ2"/>
    <mergeCell ref="PFR2:PGC2"/>
    <mergeCell ref="PGD2:PGO2"/>
    <mergeCell ref="PBB2:PBM2"/>
    <mergeCell ref="PBN2:PBY2"/>
    <mergeCell ref="PBZ2:PCK2"/>
    <mergeCell ref="PCL2:PCW2"/>
    <mergeCell ref="PCX2:PDI2"/>
    <mergeCell ref="PDJ2:PDU2"/>
    <mergeCell ref="OYH2:OYS2"/>
    <mergeCell ref="OYT2:OZE2"/>
    <mergeCell ref="OZF2:OZQ2"/>
    <mergeCell ref="OZR2:PAC2"/>
    <mergeCell ref="PAD2:PAO2"/>
    <mergeCell ref="PAP2:PBA2"/>
    <mergeCell ref="OVN2:OVY2"/>
    <mergeCell ref="OVZ2:OWK2"/>
    <mergeCell ref="OWL2:OWW2"/>
    <mergeCell ref="OWX2:OXI2"/>
    <mergeCell ref="OXJ2:OXU2"/>
    <mergeCell ref="OXV2:OYG2"/>
    <mergeCell ref="OST2:OTE2"/>
    <mergeCell ref="OTF2:OTQ2"/>
    <mergeCell ref="OTR2:OUC2"/>
    <mergeCell ref="OUD2:OUO2"/>
    <mergeCell ref="OUP2:OVA2"/>
    <mergeCell ref="OVB2:OVM2"/>
    <mergeCell ref="OPZ2:OQK2"/>
    <mergeCell ref="OQL2:OQW2"/>
    <mergeCell ref="OQX2:ORI2"/>
    <mergeCell ref="ORJ2:ORU2"/>
    <mergeCell ref="ORV2:OSG2"/>
    <mergeCell ref="OSH2:OSS2"/>
    <mergeCell ref="ONF2:ONQ2"/>
    <mergeCell ref="ONR2:OOC2"/>
    <mergeCell ref="OOD2:OOO2"/>
    <mergeCell ref="OOP2:OPA2"/>
    <mergeCell ref="OPB2:OPM2"/>
    <mergeCell ref="OPN2:OPY2"/>
    <mergeCell ref="OKL2:OKW2"/>
    <mergeCell ref="OKX2:OLI2"/>
    <mergeCell ref="OLJ2:OLU2"/>
    <mergeCell ref="OLV2:OMG2"/>
    <mergeCell ref="OMH2:OMS2"/>
    <mergeCell ref="OMT2:ONE2"/>
    <mergeCell ref="OHR2:OIC2"/>
    <mergeCell ref="OID2:OIO2"/>
    <mergeCell ref="OIP2:OJA2"/>
    <mergeCell ref="OJB2:OJM2"/>
    <mergeCell ref="OJN2:OJY2"/>
    <mergeCell ref="OJZ2:OKK2"/>
    <mergeCell ref="OEX2:OFI2"/>
    <mergeCell ref="OFJ2:OFU2"/>
    <mergeCell ref="OFV2:OGG2"/>
    <mergeCell ref="OGH2:OGS2"/>
    <mergeCell ref="OGT2:OHE2"/>
    <mergeCell ref="OHF2:OHQ2"/>
    <mergeCell ref="OCD2:OCO2"/>
    <mergeCell ref="OCP2:ODA2"/>
    <mergeCell ref="ODB2:ODM2"/>
    <mergeCell ref="ODN2:ODY2"/>
    <mergeCell ref="ODZ2:OEK2"/>
    <mergeCell ref="OEL2:OEW2"/>
    <mergeCell ref="NZJ2:NZU2"/>
    <mergeCell ref="NZV2:OAG2"/>
    <mergeCell ref="OAH2:OAS2"/>
    <mergeCell ref="OAT2:OBE2"/>
    <mergeCell ref="OBF2:OBQ2"/>
    <mergeCell ref="OBR2:OCC2"/>
    <mergeCell ref="NWP2:NXA2"/>
    <mergeCell ref="NXB2:NXM2"/>
    <mergeCell ref="NXN2:NXY2"/>
    <mergeCell ref="NXZ2:NYK2"/>
    <mergeCell ref="NYL2:NYW2"/>
    <mergeCell ref="NYX2:NZI2"/>
    <mergeCell ref="NTV2:NUG2"/>
    <mergeCell ref="NUH2:NUS2"/>
    <mergeCell ref="NUT2:NVE2"/>
    <mergeCell ref="NVF2:NVQ2"/>
    <mergeCell ref="NVR2:NWC2"/>
    <mergeCell ref="NWD2:NWO2"/>
    <mergeCell ref="NRB2:NRM2"/>
    <mergeCell ref="NRN2:NRY2"/>
    <mergeCell ref="NRZ2:NSK2"/>
    <mergeCell ref="NSL2:NSW2"/>
    <mergeCell ref="NSX2:NTI2"/>
    <mergeCell ref="NTJ2:NTU2"/>
    <mergeCell ref="NOH2:NOS2"/>
    <mergeCell ref="NOT2:NPE2"/>
    <mergeCell ref="NPF2:NPQ2"/>
    <mergeCell ref="NPR2:NQC2"/>
    <mergeCell ref="NQD2:NQO2"/>
    <mergeCell ref="NQP2:NRA2"/>
    <mergeCell ref="NLN2:NLY2"/>
    <mergeCell ref="NLZ2:NMK2"/>
    <mergeCell ref="NML2:NMW2"/>
    <mergeCell ref="NMX2:NNI2"/>
    <mergeCell ref="NNJ2:NNU2"/>
    <mergeCell ref="NNV2:NOG2"/>
    <mergeCell ref="NIT2:NJE2"/>
    <mergeCell ref="NJF2:NJQ2"/>
    <mergeCell ref="NJR2:NKC2"/>
    <mergeCell ref="NKD2:NKO2"/>
    <mergeCell ref="NKP2:NLA2"/>
    <mergeCell ref="NLB2:NLM2"/>
    <mergeCell ref="NFZ2:NGK2"/>
    <mergeCell ref="NGL2:NGW2"/>
    <mergeCell ref="NGX2:NHI2"/>
    <mergeCell ref="NHJ2:NHU2"/>
    <mergeCell ref="NHV2:NIG2"/>
    <mergeCell ref="NIH2:NIS2"/>
    <mergeCell ref="NDF2:NDQ2"/>
    <mergeCell ref="NDR2:NEC2"/>
    <mergeCell ref="NED2:NEO2"/>
    <mergeCell ref="NEP2:NFA2"/>
    <mergeCell ref="NFB2:NFM2"/>
    <mergeCell ref="NFN2:NFY2"/>
    <mergeCell ref="NAL2:NAW2"/>
    <mergeCell ref="NAX2:NBI2"/>
    <mergeCell ref="NBJ2:NBU2"/>
    <mergeCell ref="NBV2:NCG2"/>
    <mergeCell ref="NCH2:NCS2"/>
    <mergeCell ref="NCT2:NDE2"/>
    <mergeCell ref="MXR2:MYC2"/>
    <mergeCell ref="MYD2:MYO2"/>
    <mergeCell ref="MYP2:MZA2"/>
    <mergeCell ref="MZB2:MZM2"/>
    <mergeCell ref="MZN2:MZY2"/>
    <mergeCell ref="MZZ2:NAK2"/>
    <mergeCell ref="MUX2:MVI2"/>
    <mergeCell ref="MVJ2:MVU2"/>
    <mergeCell ref="MVV2:MWG2"/>
    <mergeCell ref="MWH2:MWS2"/>
    <mergeCell ref="MWT2:MXE2"/>
    <mergeCell ref="MXF2:MXQ2"/>
    <mergeCell ref="MSD2:MSO2"/>
    <mergeCell ref="MSP2:MTA2"/>
    <mergeCell ref="MTB2:MTM2"/>
    <mergeCell ref="MTN2:MTY2"/>
    <mergeCell ref="MTZ2:MUK2"/>
    <mergeCell ref="MUL2:MUW2"/>
    <mergeCell ref="MPJ2:MPU2"/>
    <mergeCell ref="MPV2:MQG2"/>
    <mergeCell ref="MQH2:MQS2"/>
    <mergeCell ref="MQT2:MRE2"/>
    <mergeCell ref="MRF2:MRQ2"/>
    <mergeCell ref="MRR2:MSC2"/>
    <mergeCell ref="MMP2:MNA2"/>
    <mergeCell ref="MNB2:MNM2"/>
    <mergeCell ref="MNN2:MNY2"/>
    <mergeCell ref="MNZ2:MOK2"/>
    <mergeCell ref="MOL2:MOW2"/>
    <mergeCell ref="MOX2:MPI2"/>
    <mergeCell ref="MJV2:MKG2"/>
    <mergeCell ref="MKH2:MKS2"/>
    <mergeCell ref="MKT2:MLE2"/>
    <mergeCell ref="MLF2:MLQ2"/>
    <mergeCell ref="MLR2:MMC2"/>
    <mergeCell ref="MMD2:MMO2"/>
    <mergeCell ref="MHB2:MHM2"/>
    <mergeCell ref="MHN2:MHY2"/>
    <mergeCell ref="MHZ2:MIK2"/>
    <mergeCell ref="MIL2:MIW2"/>
    <mergeCell ref="MIX2:MJI2"/>
    <mergeCell ref="MJJ2:MJU2"/>
    <mergeCell ref="MEH2:MES2"/>
    <mergeCell ref="MET2:MFE2"/>
    <mergeCell ref="MFF2:MFQ2"/>
    <mergeCell ref="MFR2:MGC2"/>
    <mergeCell ref="MGD2:MGO2"/>
    <mergeCell ref="MGP2:MHA2"/>
    <mergeCell ref="MBN2:MBY2"/>
    <mergeCell ref="MBZ2:MCK2"/>
    <mergeCell ref="MCL2:MCW2"/>
    <mergeCell ref="MCX2:MDI2"/>
    <mergeCell ref="MDJ2:MDU2"/>
    <mergeCell ref="MDV2:MEG2"/>
    <mergeCell ref="LYT2:LZE2"/>
    <mergeCell ref="LZF2:LZQ2"/>
    <mergeCell ref="LZR2:MAC2"/>
    <mergeCell ref="MAD2:MAO2"/>
    <mergeCell ref="MAP2:MBA2"/>
    <mergeCell ref="MBB2:MBM2"/>
    <mergeCell ref="LVZ2:LWK2"/>
    <mergeCell ref="LWL2:LWW2"/>
    <mergeCell ref="LWX2:LXI2"/>
    <mergeCell ref="LXJ2:LXU2"/>
    <mergeCell ref="LXV2:LYG2"/>
    <mergeCell ref="LYH2:LYS2"/>
    <mergeCell ref="LTF2:LTQ2"/>
    <mergeCell ref="LTR2:LUC2"/>
    <mergeCell ref="LUD2:LUO2"/>
    <mergeCell ref="LUP2:LVA2"/>
    <mergeCell ref="LVB2:LVM2"/>
    <mergeCell ref="LVN2:LVY2"/>
    <mergeCell ref="LQL2:LQW2"/>
    <mergeCell ref="LQX2:LRI2"/>
    <mergeCell ref="LRJ2:LRU2"/>
    <mergeCell ref="LRV2:LSG2"/>
    <mergeCell ref="LSH2:LSS2"/>
    <mergeCell ref="LST2:LTE2"/>
    <mergeCell ref="LNR2:LOC2"/>
    <mergeCell ref="LOD2:LOO2"/>
    <mergeCell ref="LOP2:LPA2"/>
    <mergeCell ref="LPB2:LPM2"/>
    <mergeCell ref="LPN2:LPY2"/>
    <mergeCell ref="LPZ2:LQK2"/>
    <mergeCell ref="LKX2:LLI2"/>
    <mergeCell ref="LLJ2:LLU2"/>
    <mergeCell ref="LLV2:LMG2"/>
    <mergeCell ref="LMH2:LMS2"/>
    <mergeCell ref="LMT2:LNE2"/>
    <mergeCell ref="LNF2:LNQ2"/>
    <mergeCell ref="LID2:LIO2"/>
    <mergeCell ref="LIP2:LJA2"/>
    <mergeCell ref="LJB2:LJM2"/>
    <mergeCell ref="LJN2:LJY2"/>
    <mergeCell ref="LJZ2:LKK2"/>
    <mergeCell ref="LKL2:LKW2"/>
    <mergeCell ref="LFJ2:LFU2"/>
    <mergeCell ref="LFV2:LGG2"/>
    <mergeCell ref="LGH2:LGS2"/>
    <mergeCell ref="LGT2:LHE2"/>
    <mergeCell ref="LHF2:LHQ2"/>
    <mergeCell ref="LHR2:LIC2"/>
    <mergeCell ref="LCP2:LDA2"/>
    <mergeCell ref="LDB2:LDM2"/>
    <mergeCell ref="LDN2:LDY2"/>
    <mergeCell ref="LDZ2:LEK2"/>
    <mergeCell ref="LEL2:LEW2"/>
    <mergeCell ref="LEX2:LFI2"/>
    <mergeCell ref="KZV2:LAG2"/>
    <mergeCell ref="LAH2:LAS2"/>
    <mergeCell ref="LAT2:LBE2"/>
    <mergeCell ref="LBF2:LBQ2"/>
    <mergeCell ref="LBR2:LCC2"/>
    <mergeCell ref="LCD2:LCO2"/>
    <mergeCell ref="KXB2:KXM2"/>
    <mergeCell ref="KXN2:KXY2"/>
    <mergeCell ref="KXZ2:KYK2"/>
    <mergeCell ref="KYL2:KYW2"/>
    <mergeCell ref="KYX2:KZI2"/>
    <mergeCell ref="KZJ2:KZU2"/>
    <mergeCell ref="KUH2:KUS2"/>
    <mergeCell ref="KUT2:KVE2"/>
    <mergeCell ref="KVF2:KVQ2"/>
    <mergeCell ref="KVR2:KWC2"/>
    <mergeCell ref="KWD2:KWO2"/>
    <mergeCell ref="KWP2:KXA2"/>
    <mergeCell ref="KRN2:KRY2"/>
    <mergeCell ref="KRZ2:KSK2"/>
    <mergeCell ref="KSL2:KSW2"/>
    <mergeCell ref="KSX2:KTI2"/>
    <mergeCell ref="KTJ2:KTU2"/>
    <mergeCell ref="KTV2:KUG2"/>
    <mergeCell ref="KOT2:KPE2"/>
    <mergeCell ref="KPF2:KPQ2"/>
    <mergeCell ref="KPR2:KQC2"/>
    <mergeCell ref="KQD2:KQO2"/>
    <mergeCell ref="KQP2:KRA2"/>
    <mergeCell ref="KRB2:KRM2"/>
    <mergeCell ref="KLZ2:KMK2"/>
    <mergeCell ref="KML2:KMW2"/>
    <mergeCell ref="KMX2:KNI2"/>
    <mergeCell ref="KNJ2:KNU2"/>
    <mergeCell ref="KNV2:KOG2"/>
    <mergeCell ref="KOH2:KOS2"/>
    <mergeCell ref="KJF2:KJQ2"/>
    <mergeCell ref="KJR2:KKC2"/>
    <mergeCell ref="KKD2:KKO2"/>
    <mergeCell ref="KKP2:KLA2"/>
    <mergeCell ref="KLB2:KLM2"/>
    <mergeCell ref="KLN2:KLY2"/>
    <mergeCell ref="KGL2:KGW2"/>
    <mergeCell ref="KGX2:KHI2"/>
    <mergeCell ref="KHJ2:KHU2"/>
    <mergeCell ref="KHV2:KIG2"/>
    <mergeCell ref="KIH2:KIS2"/>
    <mergeCell ref="KIT2:KJE2"/>
    <mergeCell ref="KDR2:KEC2"/>
    <mergeCell ref="KED2:KEO2"/>
    <mergeCell ref="KEP2:KFA2"/>
    <mergeCell ref="KFB2:KFM2"/>
    <mergeCell ref="KFN2:KFY2"/>
    <mergeCell ref="KFZ2:KGK2"/>
    <mergeCell ref="KAX2:KBI2"/>
    <mergeCell ref="KBJ2:KBU2"/>
    <mergeCell ref="KBV2:KCG2"/>
    <mergeCell ref="KCH2:KCS2"/>
    <mergeCell ref="KCT2:KDE2"/>
    <mergeCell ref="KDF2:KDQ2"/>
    <mergeCell ref="JYD2:JYO2"/>
    <mergeCell ref="JYP2:JZA2"/>
    <mergeCell ref="JZB2:JZM2"/>
    <mergeCell ref="JZN2:JZY2"/>
    <mergeCell ref="JZZ2:KAK2"/>
    <mergeCell ref="KAL2:KAW2"/>
    <mergeCell ref="JVJ2:JVU2"/>
    <mergeCell ref="JVV2:JWG2"/>
    <mergeCell ref="JWH2:JWS2"/>
    <mergeCell ref="JWT2:JXE2"/>
    <mergeCell ref="JXF2:JXQ2"/>
    <mergeCell ref="JXR2:JYC2"/>
    <mergeCell ref="JSP2:JTA2"/>
    <mergeCell ref="JTB2:JTM2"/>
    <mergeCell ref="JTN2:JTY2"/>
    <mergeCell ref="JTZ2:JUK2"/>
    <mergeCell ref="JUL2:JUW2"/>
    <mergeCell ref="JUX2:JVI2"/>
    <mergeCell ref="JPV2:JQG2"/>
    <mergeCell ref="JQH2:JQS2"/>
    <mergeCell ref="JQT2:JRE2"/>
    <mergeCell ref="JRF2:JRQ2"/>
    <mergeCell ref="JRR2:JSC2"/>
    <mergeCell ref="JSD2:JSO2"/>
    <mergeCell ref="JNB2:JNM2"/>
    <mergeCell ref="JNN2:JNY2"/>
    <mergeCell ref="JNZ2:JOK2"/>
    <mergeCell ref="JOL2:JOW2"/>
    <mergeCell ref="JOX2:JPI2"/>
    <mergeCell ref="JPJ2:JPU2"/>
    <mergeCell ref="JKH2:JKS2"/>
    <mergeCell ref="JKT2:JLE2"/>
    <mergeCell ref="JLF2:JLQ2"/>
    <mergeCell ref="JLR2:JMC2"/>
    <mergeCell ref="JMD2:JMO2"/>
    <mergeCell ref="JMP2:JNA2"/>
    <mergeCell ref="JHN2:JHY2"/>
    <mergeCell ref="JHZ2:JIK2"/>
    <mergeCell ref="JIL2:JIW2"/>
    <mergeCell ref="JIX2:JJI2"/>
    <mergeCell ref="JJJ2:JJU2"/>
    <mergeCell ref="JJV2:JKG2"/>
    <mergeCell ref="JET2:JFE2"/>
    <mergeCell ref="JFF2:JFQ2"/>
    <mergeCell ref="JFR2:JGC2"/>
    <mergeCell ref="JGD2:JGO2"/>
    <mergeCell ref="JGP2:JHA2"/>
    <mergeCell ref="JHB2:JHM2"/>
    <mergeCell ref="JBZ2:JCK2"/>
    <mergeCell ref="JCL2:JCW2"/>
    <mergeCell ref="JCX2:JDI2"/>
    <mergeCell ref="JDJ2:JDU2"/>
    <mergeCell ref="JDV2:JEG2"/>
    <mergeCell ref="JEH2:JES2"/>
    <mergeCell ref="IZF2:IZQ2"/>
    <mergeCell ref="IZR2:JAC2"/>
    <mergeCell ref="JAD2:JAO2"/>
    <mergeCell ref="JAP2:JBA2"/>
    <mergeCell ref="JBB2:JBM2"/>
    <mergeCell ref="JBN2:JBY2"/>
    <mergeCell ref="IWL2:IWW2"/>
    <mergeCell ref="IWX2:IXI2"/>
    <mergeCell ref="IXJ2:IXU2"/>
    <mergeCell ref="IXV2:IYG2"/>
    <mergeCell ref="IYH2:IYS2"/>
    <mergeCell ref="IYT2:IZE2"/>
    <mergeCell ref="ITR2:IUC2"/>
    <mergeCell ref="IUD2:IUO2"/>
    <mergeCell ref="IUP2:IVA2"/>
    <mergeCell ref="IVB2:IVM2"/>
    <mergeCell ref="IVN2:IVY2"/>
    <mergeCell ref="IVZ2:IWK2"/>
    <mergeCell ref="IQX2:IRI2"/>
    <mergeCell ref="IRJ2:IRU2"/>
    <mergeCell ref="IRV2:ISG2"/>
    <mergeCell ref="ISH2:ISS2"/>
    <mergeCell ref="IST2:ITE2"/>
    <mergeCell ref="ITF2:ITQ2"/>
    <mergeCell ref="IOD2:IOO2"/>
    <mergeCell ref="IOP2:IPA2"/>
    <mergeCell ref="IPB2:IPM2"/>
    <mergeCell ref="IPN2:IPY2"/>
    <mergeCell ref="IPZ2:IQK2"/>
    <mergeCell ref="IQL2:IQW2"/>
    <mergeCell ref="ILJ2:ILU2"/>
    <mergeCell ref="ILV2:IMG2"/>
    <mergeCell ref="IMH2:IMS2"/>
    <mergeCell ref="IMT2:INE2"/>
    <mergeCell ref="INF2:INQ2"/>
    <mergeCell ref="INR2:IOC2"/>
    <mergeCell ref="IIP2:IJA2"/>
    <mergeCell ref="IJB2:IJM2"/>
    <mergeCell ref="IJN2:IJY2"/>
    <mergeCell ref="IJZ2:IKK2"/>
    <mergeCell ref="IKL2:IKW2"/>
    <mergeCell ref="IKX2:ILI2"/>
    <mergeCell ref="IFV2:IGG2"/>
    <mergeCell ref="IGH2:IGS2"/>
    <mergeCell ref="IGT2:IHE2"/>
    <mergeCell ref="IHF2:IHQ2"/>
    <mergeCell ref="IHR2:IIC2"/>
    <mergeCell ref="IID2:IIO2"/>
    <mergeCell ref="IDB2:IDM2"/>
    <mergeCell ref="IDN2:IDY2"/>
    <mergeCell ref="IDZ2:IEK2"/>
    <mergeCell ref="IEL2:IEW2"/>
    <mergeCell ref="IEX2:IFI2"/>
    <mergeCell ref="IFJ2:IFU2"/>
    <mergeCell ref="IAH2:IAS2"/>
    <mergeCell ref="IAT2:IBE2"/>
    <mergeCell ref="IBF2:IBQ2"/>
    <mergeCell ref="IBR2:ICC2"/>
    <mergeCell ref="ICD2:ICO2"/>
    <mergeCell ref="ICP2:IDA2"/>
    <mergeCell ref="HXN2:HXY2"/>
    <mergeCell ref="HXZ2:HYK2"/>
    <mergeCell ref="HYL2:HYW2"/>
    <mergeCell ref="HYX2:HZI2"/>
    <mergeCell ref="HZJ2:HZU2"/>
    <mergeCell ref="HZV2:IAG2"/>
    <mergeCell ref="HUT2:HVE2"/>
    <mergeCell ref="HVF2:HVQ2"/>
    <mergeCell ref="HVR2:HWC2"/>
    <mergeCell ref="HWD2:HWO2"/>
    <mergeCell ref="HWP2:HXA2"/>
    <mergeCell ref="HXB2:HXM2"/>
    <mergeCell ref="HRZ2:HSK2"/>
    <mergeCell ref="HSL2:HSW2"/>
    <mergeCell ref="HSX2:HTI2"/>
    <mergeCell ref="HTJ2:HTU2"/>
    <mergeCell ref="HTV2:HUG2"/>
    <mergeCell ref="HUH2:HUS2"/>
    <mergeCell ref="HPF2:HPQ2"/>
    <mergeCell ref="HPR2:HQC2"/>
    <mergeCell ref="HQD2:HQO2"/>
    <mergeCell ref="HQP2:HRA2"/>
    <mergeCell ref="HRB2:HRM2"/>
    <mergeCell ref="HRN2:HRY2"/>
    <mergeCell ref="HML2:HMW2"/>
    <mergeCell ref="HMX2:HNI2"/>
    <mergeCell ref="HNJ2:HNU2"/>
    <mergeCell ref="HNV2:HOG2"/>
    <mergeCell ref="HOH2:HOS2"/>
    <mergeCell ref="HOT2:HPE2"/>
    <mergeCell ref="HJR2:HKC2"/>
    <mergeCell ref="HKD2:HKO2"/>
    <mergeCell ref="HKP2:HLA2"/>
    <mergeCell ref="HLB2:HLM2"/>
    <mergeCell ref="HLN2:HLY2"/>
    <mergeCell ref="HLZ2:HMK2"/>
    <mergeCell ref="HGX2:HHI2"/>
    <mergeCell ref="HHJ2:HHU2"/>
    <mergeCell ref="HHV2:HIG2"/>
    <mergeCell ref="HIH2:HIS2"/>
    <mergeCell ref="HIT2:HJE2"/>
    <mergeCell ref="HJF2:HJQ2"/>
    <mergeCell ref="HED2:HEO2"/>
    <mergeCell ref="HEP2:HFA2"/>
    <mergeCell ref="HFB2:HFM2"/>
    <mergeCell ref="HFN2:HFY2"/>
    <mergeCell ref="HFZ2:HGK2"/>
    <mergeCell ref="HGL2:HGW2"/>
    <mergeCell ref="HBJ2:HBU2"/>
    <mergeCell ref="HBV2:HCG2"/>
    <mergeCell ref="HCH2:HCS2"/>
    <mergeCell ref="HCT2:HDE2"/>
    <mergeCell ref="HDF2:HDQ2"/>
    <mergeCell ref="HDR2:HEC2"/>
    <mergeCell ref="GYP2:GZA2"/>
    <mergeCell ref="GZB2:GZM2"/>
    <mergeCell ref="GZN2:GZY2"/>
    <mergeCell ref="GZZ2:HAK2"/>
    <mergeCell ref="HAL2:HAW2"/>
    <mergeCell ref="HAX2:HBI2"/>
    <mergeCell ref="GVV2:GWG2"/>
    <mergeCell ref="GWH2:GWS2"/>
    <mergeCell ref="GWT2:GXE2"/>
    <mergeCell ref="GXF2:GXQ2"/>
    <mergeCell ref="GXR2:GYC2"/>
    <mergeCell ref="GYD2:GYO2"/>
    <mergeCell ref="GTB2:GTM2"/>
    <mergeCell ref="GTN2:GTY2"/>
    <mergeCell ref="GTZ2:GUK2"/>
    <mergeCell ref="GUL2:GUW2"/>
    <mergeCell ref="GUX2:GVI2"/>
    <mergeCell ref="GVJ2:GVU2"/>
    <mergeCell ref="GQH2:GQS2"/>
    <mergeCell ref="GQT2:GRE2"/>
    <mergeCell ref="GRF2:GRQ2"/>
    <mergeCell ref="GRR2:GSC2"/>
    <mergeCell ref="GSD2:GSO2"/>
    <mergeCell ref="GSP2:GTA2"/>
    <mergeCell ref="GNN2:GNY2"/>
    <mergeCell ref="GNZ2:GOK2"/>
    <mergeCell ref="GOL2:GOW2"/>
    <mergeCell ref="GOX2:GPI2"/>
    <mergeCell ref="GPJ2:GPU2"/>
    <mergeCell ref="GPV2:GQG2"/>
    <mergeCell ref="GKT2:GLE2"/>
    <mergeCell ref="GLF2:GLQ2"/>
    <mergeCell ref="GLR2:GMC2"/>
    <mergeCell ref="GMD2:GMO2"/>
    <mergeCell ref="GMP2:GNA2"/>
    <mergeCell ref="GNB2:GNM2"/>
    <mergeCell ref="GHZ2:GIK2"/>
    <mergeCell ref="GIL2:GIW2"/>
    <mergeCell ref="GIX2:GJI2"/>
    <mergeCell ref="GJJ2:GJU2"/>
    <mergeCell ref="GJV2:GKG2"/>
    <mergeCell ref="GKH2:GKS2"/>
    <mergeCell ref="GFF2:GFQ2"/>
    <mergeCell ref="GFR2:GGC2"/>
    <mergeCell ref="GGD2:GGO2"/>
    <mergeCell ref="GGP2:GHA2"/>
    <mergeCell ref="GHB2:GHM2"/>
    <mergeCell ref="GHN2:GHY2"/>
    <mergeCell ref="GCL2:GCW2"/>
    <mergeCell ref="GCX2:GDI2"/>
    <mergeCell ref="GDJ2:GDU2"/>
    <mergeCell ref="GDV2:GEG2"/>
    <mergeCell ref="GEH2:GES2"/>
    <mergeCell ref="GET2:GFE2"/>
    <mergeCell ref="FZR2:GAC2"/>
    <mergeCell ref="GAD2:GAO2"/>
    <mergeCell ref="GAP2:GBA2"/>
    <mergeCell ref="GBB2:GBM2"/>
    <mergeCell ref="GBN2:GBY2"/>
    <mergeCell ref="GBZ2:GCK2"/>
    <mergeCell ref="FWX2:FXI2"/>
    <mergeCell ref="FXJ2:FXU2"/>
    <mergeCell ref="FXV2:FYG2"/>
    <mergeCell ref="FYH2:FYS2"/>
    <mergeCell ref="FYT2:FZE2"/>
    <mergeCell ref="FZF2:FZQ2"/>
    <mergeCell ref="FUD2:FUO2"/>
    <mergeCell ref="FUP2:FVA2"/>
    <mergeCell ref="FVB2:FVM2"/>
    <mergeCell ref="FVN2:FVY2"/>
    <mergeCell ref="FVZ2:FWK2"/>
    <mergeCell ref="FWL2:FWW2"/>
    <mergeCell ref="FRJ2:FRU2"/>
    <mergeCell ref="FRV2:FSG2"/>
    <mergeCell ref="FSH2:FSS2"/>
    <mergeCell ref="FST2:FTE2"/>
    <mergeCell ref="FTF2:FTQ2"/>
    <mergeCell ref="FTR2:FUC2"/>
    <mergeCell ref="FOP2:FPA2"/>
    <mergeCell ref="FPB2:FPM2"/>
    <mergeCell ref="FPN2:FPY2"/>
    <mergeCell ref="FPZ2:FQK2"/>
    <mergeCell ref="FQL2:FQW2"/>
    <mergeCell ref="FQX2:FRI2"/>
    <mergeCell ref="FLV2:FMG2"/>
    <mergeCell ref="FMH2:FMS2"/>
    <mergeCell ref="FMT2:FNE2"/>
    <mergeCell ref="FNF2:FNQ2"/>
    <mergeCell ref="FNR2:FOC2"/>
    <mergeCell ref="FOD2:FOO2"/>
    <mergeCell ref="FJB2:FJM2"/>
    <mergeCell ref="FJN2:FJY2"/>
    <mergeCell ref="FJZ2:FKK2"/>
    <mergeCell ref="FKL2:FKW2"/>
    <mergeCell ref="FKX2:FLI2"/>
    <mergeCell ref="FLJ2:FLU2"/>
    <mergeCell ref="FGH2:FGS2"/>
    <mergeCell ref="FGT2:FHE2"/>
    <mergeCell ref="FHF2:FHQ2"/>
    <mergeCell ref="FHR2:FIC2"/>
    <mergeCell ref="FID2:FIO2"/>
    <mergeCell ref="FIP2:FJA2"/>
    <mergeCell ref="FDN2:FDY2"/>
    <mergeCell ref="FDZ2:FEK2"/>
    <mergeCell ref="FEL2:FEW2"/>
    <mergeCell ref="FEX2:FFI2"/>
    <mergeCell ref="FFJ2:FFU2"/>
    <mergeCell ref="FFV2:FGG2"/>
    <mergeCell ref="FAT2:FBE2"/>
    <mergeCell ref="FBF2:FBQ2"/>
    <mergeCell ref="FBR2:FCC2"/>
    <mergeCell ref="FCD2:FCO2"/>
    <mergeCell ref="FCP2:FDA2"/>
    <mergeCell ref="FDB2:FDM2"/>
    <mergeCell ref="EXZ2:EYK2"/>
    <mergeCell ref="EYL2:EYW2"/>
    <mergeCell ref="EYX2:EZI2"/>
    <mergeCell ref="EZJ2:EZU2"/>
    <mergeCell ref="EZV2:FAG2"/>
    <mergeCell ref="FAH2:FAS2"/>
    <mergeCell ref="EVF2:EVQ2"/>
    <mergeCell ref="EVR2:EWC2"/>
    <mergeCell ref="EWD2:EWO2"/>
    <mergeCell ref="EWP2:EXA2"/>
    <mergeCell ref="EXB2:EXM2"/>
    <mergeCell ref="EXN2:EXY2"/>
    <mergeCell ref="ESL2:ESW2"/>
    <mergeCell ref="ESX2:ETI2"/>
    <mergeCell ref="ETJ2:ETU2"/>
    <mergeCell ref="ETV2:EUG2"/>
    <mergeCell ref="EUH2:EUS2"/>
    <mergeCell ref="EUT2:EVE2"/>
    <mergeCell ref="EPR2:EQC2"/>
    <mergeCell ref="EQD2:EQO2"/>
    <mergeCell ref="EQP2:ERA2"/>
    <mergeCell ref="ERB2:ERM2"/>
    <mergeCell ref="ERN2:ERY2"/>
    <mergeCell ref="ERZ2:ESK2"/>
    <mergeCell ref="EMX2:ENI2"/>
    <mergeCell ref="ENJ2:ENU2"/>
    <mergeCell ref="ENV2:EOG2"/>
    <mergeCell ref="EOH2:EOS2"/>
    <mergeCell ref="EOT2:EPE2"/>
    <mergeCell ref="EPF2:EPQ2"/>
    <mergeCell ref="EKD2:EKO2"/>
    <mergeCell ref="EKP2:ELA2"/>
    <mergeCell ref="ELB2:ELM2"/>
    <mergeCell ref="ELN2:ELY2"/>
    <mergeCell ref="ELZ2:EMK2"/>
    <mergeCell ref="EML2:EMW2"/>
    <mergeCell ref="EHJ2:EHU2"/>
    <mergeCell ref="EHV2:EIG2"/>
    <mergeCell ref="EIH2:EIS2"/>
    <mergeCell ref="EIT2:EJE2"/>
    <mergeCell ref="EJF2:EJQ2"/>
    <mergeCell ref="EJR2:EKC2"/>
    <mergeCell ref="EEP2:EFA2"/>
    <mergeCell ref="EFB2:EFM2"/>
    <mergeCell ref="EFN2:EFY2"/>
    <mergeCell ref="EFZ2:EGK2"/>
    <mergeCell ref="EGL2:EGW2"/>
    <mergeCell ref="EGX2:EHI2"/>
    <mergeCell ref="EBV2:ECG2"/>
    <mergeCell ref="ECH2:ECS2"/>
    <mergeCell ref="ECT2:EDE2"/>
    <mergeCell ref="EDF2:EDQ2"/>
    <mergeCell ref="EDR2:EEC2"/>
    <mergeCell ref="EED2:EEO2"/>
    <mergeCell ref="DZB2:DZM2"/>
    <mergeCell ref="DZN2:DZY2"/>
    <mergeCell ref="DZZ2:EAK2"/>
    <mergeCell ref="EAL2:EAW2"/>
    <mergeCell ref="EAX2:EBI2"/>
    <mergeCell ref="EBJ2:EBU2"/>
    <mergeCell ref="DWH2:DWS2"/>
    <mergeCell ref="DWT2:DXE2"/>
    <mergeCell ref="DXF2:DXQ2"/>
    <mergeCell ref="DXR2:DYC2"/>
    <mergeCell ref="DYD2:DYO2"/>
    <mergeCell ref="DYP2:DZA2"/>
    <mergeCell ref="DTN2:DTY2"/>
    <mergeCell ref="DTZ2:DUK2"/>
    <mergeCell ref="DUL2:DUW2"/>
    <mergeCell ref="DUX2:DVI2"/>
    <mergeCell ref="DVJ2:DVU2"/>
    <mergeCell ref="DVV2:DWG2"/>
    <mergeCell ref="DQT2:DRE2"/>
    <mergeCell ref="DRF2:DRQ2"/>
    <mergeCell ref="DRR2:DSC2"/>
    <mergeCell ref="DSD2:DSO2"/>
    <mergeCell ref="DSP2:DTA2"/>
    <mergeCell ref="DTB2:DTM2"/>
    <mergeCell ref="DNZ2:DOK2"/>
    <mergeCell ref="DOL2:DOW2"/>
    <mergeCell ref="DOX2:DPI2"/>
    <mergeCell ref="DPJ2:DPU2"/>
    <mergeCell ref="DPV2:DQG2"/>
    <mergeCell ref="DQH2:DQS2"/>
    <mergeCell ref="DLF2:DLQ2"/>
    <mergeCell ref="DLR2:DMC2"/>
    <mergeCell ref="DMD2:DMO2"/>
    <mergeCell ref="DMP2:DNA2"/>
    <mergeCell ref="DNB2:DNM2"/>
    <mergeCell ref="DNN2:DNY2"/>
    <mergeCell ref="DIL2:DIW2"/>
    <mergeCell ref="DIX2:DJI2"/>
    <mergeCell ref="DJJ2:DJU2"/>
    <mergeCell ref="DJV2:DKG2"/>
    <mergeCell ref="DKH2:DKS2"/>
    <mergeCell ref="DKT2:DLE2"/>
    <mergeCell ref="DFR2:DGC2"/>
    <mergeCell ref="DGD2:DGO2"/>
    <mergeCell ref="DGP2:DHA2"/>
    <mergeCell ref="DHB2:DHM2"/>
    <mergeCell ref="DHN2:DHY2"/>
    <mergeCell ref="DHZ2:DIK2"/>
    <mergeCell ref="DCX2:DDI2"/>
    <mergeCell ref="DDJ2:DDU2"/>
    <mergeCell ref="DDV2:DEG2"/>
    <mergeCell ref="DEH2:DES2"/>
    <mergeCell ref="DET2:DFE2"/>
    <mergeCell ref="DFF2:DFQ2"/>
    <mergeCell ref="DAD2:DAO2"/>
    <mergeCell ref="DAP2:DBA2"/>
    <mergeCell ref="DBB2:DBM2"/>
    <mergeCell ref="DBN2:DBY2"/>
    <mergeCell ref="DBZ2:DCK2"/>
    <mergeCell ref="DCL2:DCW2"/>
    <mergeCell ref="CXJ2:CXU2"/>
    <mergeCell ref="CXV2:CYG2"/>
    <mergeCell ref="CYH2:CYS2"/>
    <mergeCell ref="CYT2:CZE2"/>
    <mergeCell ref="CZF2:CZQ2"/>
    <mergeCell ref="CZR2:DAC2"/>
    <mergeCell ref="CUP2:CVA2"/>
    <mergeCell ref="CVB2:CVM2"/>
    <mergeCell ref="CVN2:CVY2"/>
    <mergeCell ref="CVZ2:CWK2"/>
    <mergeCell ref="CWL2:CWW2"/>
    <mergeCell ref="CWX2:CXI2"/>
    <mergeCell ref="CRV2:CSG2"/>
    <mergeCell ref="CSH2:CSS2"/>
    <mergeCell ref="CST2:CTE2"/>
    <mergeCell ref="CTF2:CTQ2"/>
    <mergeCell ref="CTR2:CUC2"/>
    <mergeCell ref="CUD2:CUO2"/>
    <mergeCell ref="CPB2:CPM2"/>
    <mergeCell ref="CPN2:CPY2"/>
    <mergeCell ref="CPZ2:CQK2"/>
    <mergeCell ref="CQL2:CQW2"/>
    <mergeCell ref="CQX2:CRI2"/>
    <mergeCell ref="CRJ2:CRU2"/>
    <mergeCell ref="CMH2:CMS2"/>
    <mergeCell ref="CMT2:CNE2"/>
    <mergeCell ref="CNF2:CNQ2"/>
    <mergeCell ref="CNR2:COC2"/>
    <mergeCell ref="COD2:COO2"/>
    <mergeCell ref="COP2:CPA2"/>
    <mergeCell ref="CJN2:CJY2"/>
    <mergeCell ref="CJZ2:CKK2"/>
    <mergeCell ref="CKL2:CKW2"/>
    <mergeCell ref="CKX2:CLI2"/>
    <mergeCell ref="CLJ2:CLU2"/>
    <mergeCell ref="CLV2:CMG2"/>
    <mergeCell ref="CGT2:CHE2"/>
    <mergeCell ref="CHF2:CHQ2"/>
    <mergeCell ref="CHR2:CIC2"/>
    <mergeCell ref="CID2:CIO2"/>
    <mergeCell ref="CIP2:CJA2"/>
    <mergeCell ref="CJB2:CJM2"/>
    <mergeCell ref="CDZ2:CEK2"/>
    <mergeCell ref="CEL2:CEW2"/>
    <mergeCell ref="CEX2:CFI2"/>
    <mergeCell ref="CFJ2:CFU2"/>
    <mergeCell ref="CFV2:CGG2"/>
    <mergeCell ref="CGH2:CGS2"/>
    <mergeCell ref="CBF2:CBQ2"/>
    <mergeCell ref="CBR2:CCC2"/>
    <mergeCell ref="CCD2:CCO2"/>
    <mergeCell ref="CCP2:CDA2"/>
    <mergeCell ref="CDB2:CDM2"/>
    <mergeCell ref="CDN2:CDY2"/>
    <mergeCell ref="BYL2:BYW2"/>
    <mergeCell ref="BYX2:BZI2"/>
    <mergeCell ref="BZJ2:BZU2"/>
    <mergeCell ref="BZV2:CAG2"/>
    <mergeCell ref="CAH2:CAS2"/>
    <mergeCell ref="CAT2:CBE2"/>
    <mergeCell ref="BVR2:BWC2"/>
    <mergeCell ref="BWD2:BWO2"/>
    <mergeCell ref="BWP2:BXA2"/>
    <mergeCell ref="BXB2:BXM2"/>
    <mergeCell ref="BXN2:BXY2"/>
    <mergeCell ref="BXZ2:BYK2"/>
    <mergeCell ref="BSX2:BTI2"/>
    <mergeCell ref="BTJ2:BTU2"/>
    <mergeCell ref="BTV2:BUG2"/>
    <mergeCell ref="BUH2:BUS2"/>
    <mergeCell ref="BUT2:BVE2"/>
    <mergeCell ref="BVF2:BVQ2"/>
    <mergeCell ref="BQD2:BQO2"/>
    <mergeCell ref="BQP2:BRA2"/>
    <mergeCell ref="BRB2:BRM2"/>
    <mergeCell ref="BRN2:BRY2"/>
    <mergeCell ref="BRZ2:BSK2"/>
    <mergeCell ref="BSL2:BSW2"/>
    <mergeCell ref="BNJ2:BNU2"/>
    <mergeCell ref="BNV2:BOG2"/>
    <mergeCell ref="BOH2:BOS2"/>
    <mergeCell ref="BOT2:BPE2"/>
    <mergeCell ref="BPF2:BPQ2"/>
    <mergeCell ref="BPR2:BQC2"/>
    <mergeCell ref="BKP2:BLA2"/>
    <mergeCell ref="BLB2:BLM2"/>
    <mergeCell ref="BLN2:BLY2"/>
    <mergeCell ref="BLZ2:BMK2"/>
    <mergeCell ref="BML2:BMW2"/>
    <mergeCell ref="BMX2:BNI2"/>
    <mergeCell ref="BHV2:BIG2"/>
    <mergeCell ref="BIH2:BIS2"/>
    <mergeCell ref="BIT2:BJE2"/>
    <mergeCell ref="BJF2:BJQ2"/>
    <mergeCell ref="BJR2:BKC2"/>
    <mergeCell ref="BKD2:BKO2"/>
    <mergeCell ref="BFB2:BFM2"/>
    <mergeCell ref="BFN2:BFY2"/>
    <mergeCell ref="BFZ2:BGK2"/>
    <mergeCell ref="BGL2:BGW2"/>
    <mergeCell ref="BGX2:BHI2"/>
    <mergeCell ref="BHJ2:BHU2"/>
    <mergeCell ref="BCH2:BCS2"/>
    <mergeCell ref="BCT2:BDE2"/>
    <mergeCell ref="BDF2:BDQ2"/>
    <mergeCell ref="BDR2:BEC2"/>
    <mergeCell ref="BED2:BEO2"/>
    <mergeCell ref="BEP2:BFA2"/>
    <mergeCell ref="AZN2:AZY2"/>
    <mergeCell ref="AZZ2:BAK2"/>
    <mergeCell ref="BAL2:BAW2"/>
    <mergeCell ref="BAX2:BBI2"/>
    <mergeCell ref="BBJ2:BBU2"/>
    <mergeCell ref="BBV2:BCG2"/>
    <mergeCell ref="AWT2:AXE2"/>
    <mergeCell ref="AXF2:AXQ2"/>
    <mergeCell ref="AXR2:AYC2"/>
    <mergeCell ref="AYD2:AYO2"/>
    <mergeCell ref="AYP2:AZA2"/>
    <mergeCell ref="AZB2:AZM2"/>
    <mergeCell ref="ATZ2:AUK2"/>
    <mergeCell ref="AUL2:AUW2"/>
    <mergeCell ref="AUX2:AVI2"/>
    <mergeCell ref="AVJ2:AVU2"/>
    <mergeCell ref="AVV2:AWG2"/>
    <mergeCell ref="AWH2:AWS2"/>
    <mergeCell ref="ARF2:ARQ2"/>
    <mergeCell ref="ARR2:ASC2"/>
    <mergeCell ref="ASD2:ASO2"/>
    <mergeCell ref="ASP2:ATA2"/>
    <mergeCell ref="ATB2:ATM2"/>
    <mergeCell ref="ATN2:ATY2"/>
    <mergeCell ref="AOL2:AOW2"/>
    <mergeCell ref="AOX2:API2"/>
    <mergeCell ref="APJ2:APU2"/>
    <mergeCell ref="APV2:AQG2"/>
    <mergeCell ref="AQH2:AQS2"/>
    <mergeCell ref="AQT2:ARE2"/>
    <mergeCell ref="ALR2:AMC2"/>
    <mergeCell ref="AMD2:AMO2"/>
    <mergeCell ref="AMP2:ANA2"/>
    <mergeCell ref="ANB2:ANM2"/>
    <mergeCell ref="ANN2:ANY2"/>
    <mergeCell ref="ANZ2:AOK2"/>
    <mergeCell ref="AIX2:AJI2"/>
    <mergeCell ref="AJJ2:AJU2"/>
    <mergeCell ref="AJV2:AKG2"/>
    <mergeCell ref="AKH2:AKS2"/>
    <mergeCell ref="AKT2:ALE2"/>
    <mergeCell ref="ALF2:ALQ2"/>
    <mergeCell ref="AGD2:AGO2"/>
    <mergeCell ref="AGP2:AHA2"/>
    <mergeCell ref="AHB2:AHM2"/>
    <mergeCell ref="AHN2:AHY2"/>
    <mergeCell ref="AHZ2:AIK2"/>
    <mergeCell ref="AIL2:AIW2"/>
    <mergeCell ref="ADJ2:ADU2"/>
    <mergeCell ref="ADV2:AEG2"/>
    <mergeCell ref="AEH2:AES2"/>
    <mergeCell ref="AET2:AFE2"/>
    <mergeCell ref="AFF2:AFQ2"/>
    <mergeCell ref="AFR2:AGC2"/>
    <mergeCell ref="AAP2:ABA2"/>
    <mergeCell ref="ABB2:ABM2"/>
    <mergeCell ref="ABN2:ABY2"/>
    <mergeCell ref="ABZ2:ACK2"/>
    <mergeCell ref="ACL2:ACW2"/>
    <mergeCell ref="ACX2:ADI2"/>
    <mergeCell ref="XV2:YG2"/>
    <mergeCell ref="YH2:YS2"/>
    <mergeCell ref="YT2:ZE2"/>
    <mergeCell ref="ZF2:ZQ2"/>
    <mergeCell ref="ZR2:AAC2"/>
    <mergeCell ref="AAD2:AAO2"/>
    <mergeCell ref="VB2:VM2"/>
    <mergeCell ref="VN2:VY2"/>
    <mergeCell ref="VZ2:WK2"/>
    <mergeCell ref="WL2:WW2"/>
    <mergeCell ref="WX2:XI2"/>
    <mergeCell ref="XJ2:XU2"/>
    <mergeCell ref="SH2:SS2"/>
    <mergeCell ref="ST2:TE2"/>
    <mergeCell ref="TF2:TQ2"/>
    <mergeCell ref="TR2:UC2"/>
    <mergeCell ref="UD2:UO2"/>
    <mergeCell ref="UP2:VA2"/>
    <mergeCell ref="PN2:PY2"/>
    <mergeCell ref="PZ2:QK2"/>
    <mergeCell ref="QL2:QW2"/>
    <mergeCell ref="QX2:RI2"/>
    <mergeCell ref="RJ2:RU2"/>
    <mergeCell ref="RV2:SG2"/>
    <mergeCell ref="MT2:NE2"/>
    <mergeCell ref="NF2:NQ2"/>
    <mergeCell ref="NR2:OC2"/>
    <mergeCell ref="OD2:OO2"/>
    <mergeCell ref="OP2:PA2"/>
    <mergeCell ref="PB2:PM2"/>
    <mergeCell ref="JZ2:KK2"/>
    <mergeCell ref="KL2:KW2"/>
    <mergeCell ref="KX2:LI2"/>
    <mergeCell ref="LJ2:LU2"/>
    <mergeCell ref="LV2:MG2"/>
    <mergeCell ref="MH2:MS2"/>
    <mergeCell ref="HF2:HQ2"/>
    <mergeCell ref="HR2:IC2"/>
    <mergeCell ref="ID2:IO2"/>
    <mergeCell ref="IP2:JA2"/>
    <mergeCell ref="JB2:JM2"/>
    <mergeCell ref="JN2:JY2"/>
    <mergeCell ref="EL2:EW2"/>
    <mergeCell ref="EX2:FI2"/>
    <mergeCell ref="FJ2:FU2"/>
    <mergeCell ref="FV2:GG2"/>
    <mergeCell ref="GH2:GS2"/>
    <mergeCell ref="GT2:HE2"/>
    <mergeCell ref="BR2:CC2"/>
    <mergeCell ref="CD2:CO2"/>
    <mergeCell ref="CP2:DA2"/>
    <mergeCell ref="DB2:DM2"/>
    <mergeCell ref="DN2:DY2"/>
    <mergeCell ref="DZ2:EK2"/>
    <mergeCell ref="A2:J2"/>
    <mergeCell ref="L2:U2"/>
    <mergeCell ref="V2:AG2"/>
    <mergeCell ref="AH2:AS2"/>
    <mergeCell ref="AT2:BE2"/>
    <mergeCell ref="BF2:BQ2"/>
  </mergeCells>
  <printOptions horizontalCentered="1"/>
  <pageMargins left="0.15748031496062992" right="0.15748031496062992" top="0.3" bottom="0.39370078740157483" header="0.31496062992125984" footer="0.31496062992125984"/>
  <pageSetup scale="60" fitToHeight="11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M62"/>
  <sheetViews>
    <sheetView showGridLines="0" workbookViewId="0">
      <selection sqref="A1:H1"/>
    </sheetView>
  </sheetViews>
  <sheetFormatPr baseColWidth="10" defaultColWidth="11.453125" defaultRowHeight="15" x14ac:dyDescent="0.3"/>
  <cols>
    <col min="1" max="1" width="18" style="116" customWidth="1"/>
    <col min="2" max="2" width="44.453125" style="116" customWidth="1"/>
    <col min="3" max="3" width="12" style="116" customWidth="1"/>
    <col min="4" max="4" width="14.54296875" style="116" customWidth="1"/>
    <col min="5" max="5" width="10.54296875" style="116" customWidth="1"/>
    <col min="6" max="6" width="13.1796875" style="116" customWidth="1"/>
    <col min="7" max="162" width="11.453125" style="116"/>
    <col min="163" max="16384" width="11.453125" style="214"/>
  </cols>
  <sheetData>
    <row r="1" spans="1:162" x14ac:dyDescent="0.3">
      <c r="A1" s="1768"/>
      <c r="B1" s="1768"/>
      <c r="C1" s="1768"/>
      <c r="D1" s="1768"/>
      <c r="E1" s="1768"/>
      <c r="F1" s="1768"/>
    </row>
    <row r="2" spans="1:162" x14ac:dyDescent="0.3">
      <c r="A2" s="752" t="s">
        <v>4160</v>
      </c>
      <c r="B2" s="752"/>
      <c r="C2" s="752"/>
      <c r="D2" s="752"/>
      <c r="E2" s="752"/>
      <c r="F2" s="752"/>
    </row>
    <row r="3" spans="1:162" x14ac:dyDescent="0.3">
      <c r="A3" s="752" t="s">
        <v>33</v>
      </c>
      <c r="B3" s="752"/>
      <c r="C3" s="752"/>
      <c r="D3" s="752"/>
      <c r="E3" s="752"/>
      <c r="F3" s="752"/>
    </row>
    <row r="4" spans="1:162" x14ac:dyDescent="0.3">
      <c r="A4" s="752" t="s">
        <v>4262</v>
      </c>
      <c r="B4" s="752"/>
      <c r="C4" s="752"/>
      <c r="D4" s="752"/>
      <c r="E4" s="752"/>
      <c r="F4" s="752"/>
    </row>
    <row r="5" spans="1:162" x14ac:dyDescent="0.3">
      <c r="A5" s="752" t="s">
        <v>4228</v>
      </c>
      <c r="B5" s="752"/>
      <c r="C5" s="752"/>
      <c r="D5" s="752"/>
      <c r="E5" s="752"/>
      <c r="F5" s="752"/>
    </row>
    <row r="6" spans="1:162" s="222" customFormat="1" ht="15.75" customHeight="1" x14ac:dyDescent="0.25">
      <c r="A6" s="749" t="s">
        <v>4229</v>
      </c>
      <c r="B6" s="749" t="s">
        <v>4229</v>
      </c>
      <c r="C6" s="749" t="s">
        <v>4229</v>
      </c>
      <c r="D6" s="749"/>
      <c r="E6" s="749" t="s">
        <v>4229</v>
      </c>
      <c r="F6" s="749" t="s">
        <v>4229</v>
      </c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5"/>
      <c r="AY6" s="105"/>
      <c r="AZ6" s="105"/>
      <c r="BA6" s="105"/>
      <c r="BB6" s="105"/>
      <c r="BC6" s="105"/>
      <c r="BD6" s="105"/>
      <c r="BE6" s="105"/>
      <c r="BF6" s="105"/>
      <c r="BG6" s="105"/>
      <c r="BH6" s="105"/>
      <c r="BI6" s="105"/>
      <c r="BJ6" s="105"/>
      <c r="BK6" s="105"/>
      <c r="BL6" s="105"/>
      <c r="BM6" s="105"/>
      <c r="BN6" s="105"/>
      <c r="BO6" s="105"/>
      <c r="BP6" s="105"/>
      <c r="BQ6" s="105"/>
      <c r="BR6" s="105"/>
      <c r="BS6" s="105"/>
      <c r="BT6" s="105"/>
      <c r="BU6" s="105"/>
      <c r="BV6" s="105"/>
      <c r="BW6" s="105"/>
      <c r="BX6" s="105"/>
      <c r="BY6" s="105"/>
      <c r="BZ6" s="105"/>
      <c r="CA6" s="105"/>
      <c r="CB6" s="105"/>
      <c r="CC6" s="105"/>
      <c r="CD6" s="105"/>
      <c r="CE6" s="105"/>
      <c r="CF6" s="105"/>
      <c r="CG6" s="105"/>
      <c r="CH6" s="105"/>
      <c r="CI6" s="105"/>
      <c r="CJ6" s="105"/>
      <c r="CK6" s="105"/>
      <c r="CL6" s="105"/>
      <c r="CM6" s="105"/>
      <c r="CN6" s="105"/>
      <c r="CO6" s="105"/>
      <c r="CP6" s="105"/>
      <c r="CQ6" s="105"/>
      <c r="CR6" s="105"/>
      <c r="CS6" s="105"/>
      <c r="CT6" s="105"/>
      <c r="CU6" s="105"/>
      <c r="CV6" s="105"/>
      <c r="CW6" s="105"/>
      <c r="CX6" s="105"/>
      <c r="CY6" s="105"/>
      <c r="CZ6" s="105"/>
      <c r="DA6" s="105"/>
      <c r="DB6" s="105"/>
      <c r="DC6" s="105"/>
      <c r="DD6" s="105"/>
      <c r="DE6" s="105"/>
      <c r="DF6" s="105"/>
      <c r="DG6" s="105"/>
      <c r="DH6" s="105"/>
      <c r="DI6" s="105"/>
      <c r="DJ6" s="105"/>
      <c r="DK6" s="105"/>
    </row>
    <row r="7" spans="1:162" x14ac:dyDescent="0.3">
      <c r="A7" s="977"/>
      <c r="B7" s="974"/>
      <c r="C7" s="978"/>
      <c r="D7" s="979"/>
      <c r="E7" s="979"/>
    </row>
    <row r="8" spans="1:162" s="1748" customFormat="1" ht="15" customHeight="1" x14ac:dyDescent="0.25">
      <c r="A8" s="734" t="s">
        <v>4230</v>
      </c>
      <c r="B8" s="734" t="s">
        <v>4231</v>
      </c>
      <c r="C8" s="734" t="s">
        <v>4232</v>
      </c>
      <c r="D8" s="735" t="s">
        <v>6632</v>
      </c>
      <c r="E8" s="750" t="s">
        <v>4233</v>
      </c>
      <c r="F8" s="751" t="s">
        <v>4233</v>
      </c>
    </row>
    <row r="9" spans="1:162" s="1748" customFormat="1" ht="15" customHeight="1" x14ac:dyDescent="0.25">
      <c r="A9" s="735" t="s">
        <v>4230</v>
      </c>
      <c r="B9" s="735" t="s">
        <v>4231</v>
      </c>
      <c r="C9" s="734" t="s">
        <v>4232</v>
      </c>
      <c r="D9" s="736"/>
      <c r="E9" s="495" t="s">
        <v>4234</v>
      </c>
      <c r="F9" s="495" t="s">
        <v>4235</v>
      </c>
    </row>
    <row r="10" spans="1:162" s="187" customFormat="1" x14ac:dyDescent="0.3">
      <c r="A10" s="756"/>
      <c r="B10" s="756"/>
      <c r="C10" s="880"/>
      <c r="D10" s="908"/>
      <c r="E10" s="1769"/>
      <c r="F10" s="482"/>
    </row>
    <row r="11" spans="1:162" x14ac:dyDescent="0.3">
      <c r="A11" s="755" t="s">
        <v>4167</v>
      </c>
      <c r="B11" s="755" t="s">
        <v>4167</v>
      </c>
      <c r="C11" s="980"/>
      <c r="D11" s="483"/>
      <c r="E11" s="747"/>
      <c r="F11" s="748"/>
    </row>
    <row r="12" spans="1:162" s="984" customFormat="1" ht="12.5" x14ac:dyDescent="0.35">
      <c r="A12" s="887" t="s">
        <v>7015</v>
      </c>
      <c r="B12" s="1753" t="s">
        <v>4307</v>
      </c>
      <c r="C12" s="1754">
        <v>1</v>
      </c>
      <c r="D12" s="1754">
        <v>0</v>
      </c>
      <c r="E12" s="1755">
        <v>60388.95</v>
      </c>
      <c r="F12" s="1755">
        <v>60388.95</v>
      </c>
      <c r="G12" s="1770"/>
      <c r="H12" s="983"/>
      <c r="I12" s="983"/>
      <c r="J12" s="983"/>
      <c r="K12" s="983"/>
      <c r="L12" s="983"/>
      <c r="M12" s="983"/>
      <c r="N12" s="983"/>
      <c r="O12" s="983"/>
      <c r="P12" s="983"/>
      <c r="Q12" s="983"/>
      <c r="R12" s="983"/>
      <c r="S12" s="983"/>
      <c r="T12" s="983"/>
      <c r="U12" s="983"/>
      <c r="V12" s="983"/>
      <c r="W12" s="983"/>
      <c r="X12" s="983"/>
      <c r="Y12" s="983"/>
      <c r="Z12" s="983"/>
      <c r="AA12" s="983"/>
      <c r="AB12" s="983"/>
      <c r="AC12" s="983"/>
      <c r="AD12" s="983"/>
      <c r="AE12" s="983"/>
      <c r="AF12" s="983"/>
      <c r="AG12" s="983"/>
      <c r="AH12" s="983"/>
      <c r="AI12" s="983"/>
      <c r="AJ12" s="983"/>
      <c r="AK12" s="983"/>
      <c r="AL12" s="983"/>
      <c r="AM12" s="983"/>
      <c r="AN12" s="983"/>
      <c r="AO12" s="983"/>
      <c r="AP12" s="983"/>
      <c r="AQ12" s="983"/>
      <c r="AR12" s="983"/>
      <c r="AS12" s="983"/>
      <c r="AT12" s="983"/>
      <c r="AU12" s="983"/>
      <c r="AV12" s="983"/>
      <c r="AW12" s="983"/>
      <c r="AX12" s="983"/>
      <c r="AY12" s="983"/>
      <c r="AZ12" s="983"/>
      <c r="BA12" s="983"/>
      <c r="BB12" s="983"/>
      <c r="BC12" s="983"/>
      <c r="BD12" s="983"/>
      <c r="BE12" s="983"/>
      <c r="BF12" s="983"/>
      <c r="BG12" s="983"/>
      <c r="BH12" s="983"/>
      <c r="BI12" s="983"/>
      <c r="BJ12" s="983"/>
      <c r="BK12" s="983"/>
      <c r="BL12" s="983"/>
      <c r="BM12" s="983"/>
      <c r="BN12" s="983"/>
      <c r="BO12" s="983"/>
      <c r="BP12" s="983"/>
      <c r="BQ12" s="983"/>
      <c r="BR12" s="983"/>
      <c r="BS12" s="983"/>
      <c r="BT12" s="983"/>
      <c r="BU12" s="983"/>
      <c r="BV12" s="983"/>
      <c r="BW12" s="983"/>
      <c r="BX12" s="983"/>
      <c r="BY12" s="983"/>
      <c r="BZ12" s="983"/>
      <c r="CA12" s="983"/>
      <c r="CB12" s="983"/>
      <c r="CC12" s="983"/>
      <c r="CD12" s="983"/>
      <c r="CE12" s="983"/>
      <c r="CF12" s="983"/>
      <c r="CG12" s="983"/>
      <c r="CH12" s="983"/>
      <c r="CI12" s="983"/>
      <c r="CJ12" s="983"/>
      <c r="CK12" s="983"/>
      <c r="CL12" s="983"/>
      <c r="CM12" s="983"/>
      <c r="CN12" s="983"/>
      <c r="CO12" s="983"/>
      <c r="CP12" s="983"/>
      <c r="CQ12" s="983"/>
      <c r="CR12" s="983"/>
      <c r="CS12" s="983"/>
      <c r="CT12" s="983"/>
      <c r="CU12" s="983"/>
      <c r="CV12" s="983"/>
      <c r="CW12" s="983"/>
      <c r="CX12" s="983"/>
      <c r="CY12" s="983"/>
      <c r="CZ12" s="983"/>
      <c r="DA12" s="983"/>
      <c r="DB12" s="983"/>
      <c r="DC12" s="983"/>
      <c r="DD12" s="983"/>
      <c r="DE12" s="983"/>
      <c r="DF12" s="983"/>
      <c r="DG12" s="983"/>
      <c r="DH12" s="983"/>
      <c r="DI12" s="983"/>
      <c r="DJ12" s="983"/>
      <c r="DK12" s="983"/>
      <c r="DL12" s="983"/>
      <c r="DM12" s="983"/>
      <c r="DN12" s="983"/>
      <c r="DO12" s="983"/>
      <c r="DP12" s="983"/>
      <c r="DQ12" s="983"/>
      <c r="DR12" s="983"/>
      <c r="DS12" s="983"/>
      <c r="DT12" s="983"/>
      <c r="DU12" s="983"/>
      <c r="DV12" s="983"/>
      <c r="DW12" s="983"/>
      <c r="DX12" s="983"/>
      <c r="DY12" s="983"/>
      <c r="DZ12" s="983"/>
      <c r="EA12" s="983"/>
      <c r="EB12" s="983"/>
      <c r="EC12" s="983"/>
      <c r="ED12" s="983"/>
      <c r="EE12" s="983"/>
      <c r="EF12" s="983"/>
      <c r="EG12" s="983"/>
      <c r="EH12" s="983"/>
      <c r="EI12" s="983"/>
      <c r="EJ12" s="983"/>
      <c r="EK12" s="983"/>
      <c r="EL12" s="983"/>
      <c r="EM12" s="983"/>
      <c r="EN12" s="983"/>
      <c r="EO12" s="983"/>
      <c r="EP12" s="983"/>
      <c r="EQ12" s="983"/>
      <c r="ER12" s="983"/>
      <c r="ES12" s="983"/>
      <c r="ET12" s="983"/>
      <c r="EU12" s="983"/>
      <c r="EV12" s="983"/>
      <c r="EW12" s="983"/>
      <c r="EX12" s="983"/>
      <c r="EY12" s="983"/>
      <c r="EZ12" s="983"/>
      <c r="FA12" s="983"/>
      <c r="FB12" s="983"/>
      <c r="FC12" s="983"/>
      <c r="FD12" s="983"/>
      <c r="FE12" s="983"/>
      <c r="FF12" s="983"/>
    </row>
    <row r="13" spans="1:162" s="984" customFormat="1" ht="12.5" x14ac:dyDescent="0.35">
      <c r="A13" s="887" t="s">
        <v>7016</v>
      </c>
      <c r="B13" s="1753" t="s">
        <v>5577</v>
      </c>
      <c r="C13" s="1754">
        <v>3</v>
      </c>
      <c r="D13" s="1754">
        <v>0</v>
      </c>
      <c r="E13" s="1755">
        <v>46687.15</v>
      </c>
      <c r="F13" s="1755">
        <v>46687.15</v>
      </c>
      <c r="G13" s="1770"/>
      <c r="H13" s="983"/>
      <c r="I13" s="983"/>
      <c r="J13" s="983"/>
      <c r="K13" s="983"/>
      <c r="L13" s="983"/>
      <c r="M13" s="983"/>
      <c r="N13" s="983"/>
      <c r="O13" s="983"/>
      <c r="P13" s="983"/>
      <c r="Q13" s="983"/>
      <c r="R13" s="983"/>
      <c r="S13" s="983"/>
      <c r="T13" s="983"/>
      <c r="U13" s="983"/>
      <c r="V13" s="983"/>
      <c r="W13" s="983"/>
      <c r="X13" s="983"/>
      <c r="Y13" s="983"/>
      <c r="Z13" s="983"/>
      <c r="AA13" s="983"/>
      <c r="AB13" s="983"/>
      <c r="AC13" s="983"/>
      <c r="AD13" s="983"/>
      <c r="AE13" s="983"/>
      <c r="AF13" s="983"/>
      <c r="AG13" s="983"/>
      <c r="AH13" s="983"/>
      <c r="AI13" s="983"/>
      <c r="AJ13" s="983"/>
      <c r="AK13" s="983"/>
      <c r="AL13" s="983"/>
      <c r="AM13" s="983"/>
      <c r="AN13" s="983"/>
      <c r="AO13" s="983"/>
      <c r="AP13" s="983"/>
      <c r="AQ13" s="983"/>
      <c r="AR13" s="983"/>
      <c r="AS13" s="983"/>
      <c r="AT13" s="983"/>
      <c r="AU13" s="983"/>
      <c r="AV13" s="983"/>
      <c r="AW13" s="983"/>
      <c r="AX13" s="983"/>
      <c r="AY13" s="983"/>
      <c r="AZ13" s="983"/>
      <c r="BA13" s="983"/>
      <c r="BB13" s="983"/>
      <c r="BC13" s="983"/>
      <c r="BD13" s="983"/>
      <c r="BE13" s="983"/>
      <c r="BF13" s="983"/>
      <c r="BG13" s="983"/>
      <c r="BH13" s="983"/>
      <c r="BI13" s="983"/>
      <c r="BJ13" s="983"/>
      <c r="BK13" s="983"/>
      <c r="BL13" s="983"/>
      <c r="BM13" s="983"/>
      <c r="BN13" s="983"/>
      <c r="BO13" s="983"/>
      <c r="BP13" s="983"/>
      <c r="BQ13" s="983"/>
      <c r="BR13" s="983"/>
      <c r="BS13" s="983"/>
      <c r="BT13" s="983"/>
      <c r="BU13" s="983"/>
      <c r="BV13" s="983"/>
      <c r="BW13" s="983"/>
      <c r="BX13" s="983"/>
      <c r="BY13" s="983"/>
      <c r="BZ13" s="983"/>
      <c r="CA13" s="983"/>
      <c r="CB13" s="983"/>
      <c r="CC13" s="983"/>
      <c r="CD13" s="983"/>
      <c r="CE13" s="983"/>
      <c r="CF13" s="983"/>
      <c r="CG13" s="983"/>
      <c r="CH13" s="983"/>
      <c r="CI13" s="983"/>
      <c r="CJ13" s="983"/>
      <c r="CK13" s="983"/>
      <c r="CL13" s="983"/>
      <c r="CM13" s="983"/>
      <c r="CN13" s="983"/>
      <c r="CO13" s="983"/>
      <c r="CP13" s="983"/>
      <c r="CQ13" s="983"/>
      <c r="CR13" s="983"/>
      <c r="CS13" s="983"/>
      <c r="CT13" s="983"/>
      <c r="CU13" s="983"/>
      <c r="CV13" s="983"/>
      <c r="CW13" s="983"/>
      <c r="CX13" s="983"/>
      <c r="CY13" s="983"/>
      <c r="CZ13" s="983"/>
      <c r="DA13" s="983"/>
      <c r="DB13" s="983"/>
      <c r="DC13" s="983"/>
      <c r="DD13" s="983"/>
      <c r="DE13" s="983"/>
      <c r="DF13" s="983"/>
      <c r="DG13" s="983"/>
      <c r="DH13" s="983"/>
      <c r="DI13" s="983"/>
      <c r="DJ13" s="983"/>
      <c r="DK13" s="983"/>
      <c r="DL13" s="983"/>
      <c r="DM13" s="983"/>
      <c r="DN13" s="983"/>
      <c r="DO13" s="983"/>
      <c r="DP13" s="983"/>
      <c r="DQ13" s="983"/>
      <c r="DR13" s="983"/>
      <c r="DS13" s="983"/>
      <c r="DT13" s="983"/>
      <c r="DU13" s="983"/>
      <c r="DV13" s="983"/>
      <c r="DW13" s="983"/>
      <c r="DX13" s="983"/>
      <c r="DY13" s="983"/>
      <c r="DZ13" s="983"/>
      <c r="EA13" s="983"/>
      <c r="EB13" s="983"/>
      <c r="EC13" s="983"/>
      <c r="ED13" s="983"/>
      <c r="EE13" s="983"/>
      <c r="EF13" s="983"/>
      <c r="EG13" s="983"/>
      <c r="EH13" s="983"/>
      <c r="EI13" s="983"/>
      <c r="EJ13" s="983"/>
      <c r="EK13" s="983"/>
      <c r="EL13" s="983"/>
      <c r="EM13" s="983"/>
      <c r="EN13" s="983"/>
      <c r="EO13" s="983"/>
      <c r="EP13" s="983"/>
      <c r="EQ13" s="983"/>
      <c r="ER13" s="983"/>
      <c r="ES13" s="983"/>
      <c r="ET13" s="983"/>
      <c r="EU13" s="983"/>
      <c r="EV13" s="983"/>
      <c r="EW13" s="983"/>
      <c r="EX13" s="983"/>
      <c r="EY13" s="983"/>
      <c r="EZ13" s="983"/>
      <c r="FA13" s="983"/>
      <c r="FB13" s="983"/>
      <c r="FC13" s="983"/>
      <c r="FD13" s="983"/>
      <c r="FE13" s="983"/>
      <c r="FF13" s="983"/>
    </row>
    <row r="14" spans="1:162" s="984" customFormat="1" ht="12.5" x14ac:dyDescent="0.35">
      <c r="A14" s="887" t="s">
        <v>7017</v>
      </c>
      <c r="B14" s="1753" t="s">
        <v>5918</v>
      </c>
      <c r="C14" s="1754">
        <v>5</v>
      </c>
      <c r="D14" s="1754">
        <v>0</v>
      </c>
      <c r="E14" s="1755">
        <v>40354.85</v>
      </c>
      <c r="F14" s="1755">
        <v>40354.85</v>
      </c>
      <c r="G14" s="1770"/>
      <c r="H14" s="983"/>
      <c r="I14" s="983"/>
      <c r="J14" s="983"/>
      <c r="K14" s="983"/>
      <c r="L14" s="983"/>
      <c r="M14" s="983"/>
      <c r="N14" s="983"/>
      <c r="O14" s="983"/>
      <c r="P14" s="983"/>
      <c r="Q14" s="983"/>
      <c r="R14" s="983"/>
      <c r="S14" s="983"/>
      <c r="T14" s="983"/>
      <c r="U14" s="983"/>
      <c r="V14" s="983"/>
      <c r="W14" s="983"/>
      <c r="X14" s="983"/>
      <c r="Y14" s="983"/>
      <c r="Z14" s="983"/>
      <c r="AA14" s="983"/>
      <c r="AB14" s="983"/>
      <c r="AC14" s="983"/>
      <c r="AD14" s="983"/>
      <c r="AE14" s="983"/>
      <c r="AF14" s="983"/>
      <c r="AG14" s="983"/>
      <c r="AH14" s="983"/>
      <c r="AI14" s="983"/>
      <c r="AJ14" s="983"/>
      <c r="AK14" s="983"/>
      <c r="AL14" s="983"/>
      <c r="AM14" s="983"/>
      <c r="AN14" s="983"/>
      <c r="AO14" s="983"/>
      <c r="AP14" s="983"/>
      <c r="AQ14" s="983"/>
      <c r="AR14" s="983"/>
      <c r="AS14" s="983"/>
      <c r="AT14" s="983"/>
      <c r="AU14" s="983"/>
      <c r="AV14" s="983"/>
      <c r="AW14" s="983"/>
      <c r="AX14" s="983"/>
      <c r="AY14" s="983"/>
      <c r="AZ14" s="983"/>
      <c r="BA14" s="983"/>
      <c r="BB14" s="983"/>
      <c r="BC14" s="983"/>
      <c r="BD14" s="983"/>
      <c r="BE14" s="983"/>
      <c r="BF14" s="983"/>
      <c r="BG14" s="983"/>
      <c r="BH14" s="983"/>
      <c r="BI14" s="983"/>
      <c r="BJ14" s="983"/>
      <c r="BK14" s="983"/>
      <c r="BL14" s="983"/>
      <c r="BM14" s="983"/>
      <c r="BN14" s="983"/>
      <c r="BO14" s="983"/>
      <c r="BP14" s="983"/>
      <c r="BQ14" s="983"/>
      <c r="BR14" s="983"/>
      <c r="BS14" s="983"/>
      <c r="BT14" s="983"/>
      <c r="BU14" s="983"/>
      <c r="BV14" s="983"/>
      <c r="BW14" s="983"/>
      <c r="BX14" s="983"/>
      <c r="BY14" s="983"/>
      <c r="BZ14" s="983"/>
      <c r="CA14" s="983"/>
      <c r="CB14" s="983"/>
      <c r="CC14" s="983"/>
      <c r="CD14" s="983"/>
      <c r="CE14" s="983"/>
      <c r="CF14" s="983"/>
      <c r="CG14" s="983"/>
      <c r="CH14" s="983"/>
      <c r="CI14" s="983"/>
      <c r="CJ14" s="983"/>
      <c r="CK14" s="983"/>
      <c r="CL14" s="983"/>
      <c r="CM14" s="983"/>
      <c r="CN14" s="983"/>
      <c r="CO14" s="983"/>
      <c r="CP14" s="983"/>
      <c r="CQ14" s="983"/>
      <c r="CR14" s="983"/>
      <c r="CS14" s="983"/>
      <c r="CT14" s="983"/>
      <c r="CU14" s="983"/>
      <c r="CV14" s="983"/>
      <c r="CW14" s="983"/>
      <c r="CX14" s="983"/>
      <c r="CY14" s="983"/>
      <c r="CZ14" s="983"/>
      <c r="DA14" s="983"/>
      <c r="DB14" s="983"/>
      <c r="DC14" s="983"/>
      <c r="DD14" s="983"/>
      <c r="DE14" s="983"/>
      <c r="DF14" s="983"/>
      <c r="DG14" s="983"/>
      <c r="DH14" s="983"/>
      <c r="DI14" s="983"/>
      <c r="DJ14" s="983"/>
      <c r="DK14" s="983"/>
      <c r="DL14" s="983"/>
      <c r="DM14" s="983"/>
      <c r="DN14" s="983"/>
      <c r="DO14" s="983"/>
      <c r="DP14" s="983"/>
      <c r="DQ14" s="983"/>
      <c r="DR14" s="983"/>
      <c r="DS14" s="983"/>
      <c r="DT14" s="983"/>
      <c r="DU14" s="983"/>
      <c r="DV14" s="983"/>
      <c r="DW14" s="983"/>
      <c r="DX14" s="983"/>
      <c r="DY14" s="983"/>
      <c r="DZ14" s="983"/>
      <c r="EA14" s="983"/>
      <c r="EB14" s="983"/>
      <c r="EC14" s="983"/>
      <c r="ED14" s="983"/>
      <c r="EE14" s="983"/>
      <c r="EF14" s="983"/>
      <c r="EG14" s="983"/>
      <c r="EH14" s="983"/>
      <c r="EI14" s="983"/>
      <c r="EJ14" s="983"/>
      <c r="EK14" s="983"/>
      <c r="EL14" s="983"/>
      <c r="EM14" s="983"/>
      <c r="EN14" s="983"/>
      <c r="EO14" s="983"/>
      <c r="EP14" s="983"/>
      <c r="EQ14" s="983"/>
      <c r="ER14" s="983"/>
      <c r="ES14" s="983"/>
      <c r="ET14" s="983"/>
      <c r="EU14" s="983"/>
      <c r="EV14" s="983"/>
      <c r="EW14" s="983"/>
      <c r="EX14" s="983"/>
      <c r="EY14" s="983"/>
      <c r="EZ14" s="983"/>
      <c r="FA14" s="983"/>
      <c r="FB14" s="983"/>
      <c r="FC14" s="983"/>
      <c r="FD14" s="983"/>
      <c r="FE14" s="983"/>
      <c r="FF14" s="983"/>
    </row>
    <row r="15" spans="1:162" s="984" customFormat="1" ht="12.5" x14ac:dyDescent="0.35">
      <c r="A15" s="887" t="s">
        <v>7018</v>
      </c>
      <c r="B15" s="1753" t="s">
        <v>4286</v>
      </c>
      <c r="C15" s="1754">
        <v>7</v>
      </c>
      <c r="D15" s="1754">
        <v>0</v>
      </c>
      <c r="E15" s="1755">
        <v>28611</v>
      </c>
      <c r="F15" s="1755">
        <v>28611</v>
      </c>
      <c r="G15" s="1770"/>
      <c r="H15" s="983"/>
      <c r="I15" s="983"/>
      <c r="J15" s="983"/>
      <c r="K15" s="983"/>
      <c r="L15" s="983"/>
      <c r="M15" s="983"/>
      <c r="N15" s="983"/>
      <c r="O15" s="983"/>
      <c r="P15" s="983"/>
      <c r="Q15" s="983"/>
      <c r="R15" s="983"/>
      <c r="S15" s="983"/>
      <c r="T15" s="983"/>
      <c r="U15" s="983"/>
      <c r="V15" s="983"/>
      <c r="W15" s="983"/>
      <c r="X15" s="983"/>
      <c r="Y15" s="983"/>
      <c r="Z15" s="983"/>
      <c r="AA15" s="983"/>
      <c r="AB15" s="983"/>
      <c r="AC15" s="983"/>
      <c r="AD15" s="983"/>
      <c r="AE15" s="983"/>
      <c r="AF15" s="983"/>
      <c r="AG15" s="983"/>
      <c r="AH15" s="983"/>
      <c r="AI15" s="983"/>
      <c r="AJ15" s="983"/>
      <c r="AK15" s="983"/>
      <c r="AL15" s="983"/>
      <c r="AM15" s="983"/>
      <c r="AN15" s="983"/>
      <c r="AO15" s="983"/>
      <c r="AP15" s="983"/>
      <c r="AQ15" s="983"/>
      <c r="AR15" s="983"/>
      <c r="AS15" s="983"/>
      <c r="AT15" s="983"/>
      <c r="AU15" s="983"/>
      <c r="AV15" s="983"/>
      <c r="AW15" s="983"/>
      <c r="AX15" s="983"/>
      <c r="AY15" s="983"/>
      <c r="AZ15" s="983"/>
      <c r="BA15" s="983"/>
      <c r="BB15" s="983"/>
      <c r="BC15" s="983"/>
      <c r="BD15" s="983"/>
      <c r="BE15" s="983"/>
      <c r="BF15" s="983"/>
      <c r="BG15" s="983"/>
      <c r="BH15" s="983"/>
      <c r="BI15" s="983"/>
      <c r="BJ15" s="983"/>
      <c r="BK15" s="983"/>
      <c r="BL15" s="983"/>
      <c r="BM15" s="983"/>
      <c r="BN15" s="983"/>
      <c r="BO15" s="983"/>
      <c r="BP15" s="983"/>
      <c r="BQ15" s="983"/>
      <c r="BR15" s="983"/>
      <c r="BS15" s="983"/>
      <c r="BT15" s="983"/>
      <c r="BU15" s="983"/>
      <c r="BV15" s="983"/>
      <c r="BW15" s="983"/>
      <c r="BX15" s="983"/>
      <c r="BY15" s="983"/>
      <c r="BZ15" s="983"/>
      <c r="CA15" s="983"/>
      <c r="CB15" s="983"/>
      <c r="CC15" s="983"/>
      <c r="CD15" s="983"/>
      <c r="CE15" s="983"/>
      <c r="CF15" s="983"/>
      <c r="CG15" s="983"/>
      <c r="CH15" s="983"/>
      <c r="CI15" s="983"/>
      <c r="CJ15" s="983"/>
      <c r="CK15" s="983"/>
      <c r="CL15" s="983"/>
      <c r="CM15" s="983"/>
      <c r="CN15" s="983"/>
      <c r="CO15" s="983"/>
      <c r="CP15" s="983"/>
      <c r="CQ15" s="983"/>
      <c r="CR15" s="983"/>
      <c r="CS15" s="983"/>
      <c r="CT15" s="983"/>
      <c r="CU15" s="983"/>
      <c r="CV15" s="983"/>
      <c r="CW15" s="983"/>
      <c r="CX15" s="983"/>
      <c r="CY15" s="983"/>
      <c r="CZ15" s="983"/>
      <c r="DA15" s="983"/>
      <c r="DB15" s="983"/>
      <c r="DC15" s="983"/>
      <c r="DD15" s="983"/>
      <c r="DE15" s="983"/>
      <c r="DF15" s="983"/>
      <c r="DG15" s="983"/>
      <c r="DH15" s="983"/>
      <c r="DI15" s="983"/>
      <c r="DJ15" s="983"/>
      <c r="DK15" s="983"/>
      <c r="DL15" s="983"/>
      <c r="DM15" s="983"/>
      <c r="DN15" s="983"/>
      <c r="DO15" s="983"/>
      <c r="DP15" s="983"/>
      <c r="DQ15" s="983"/>
      <c r="DR15" s="983"/>
      <c r="DS15" s="983"/>
      <c r="DT15" s="983"/>
      <c r="DU15" s="983"/>
      <c r="DV15" s="983"/>
      <c r="DW15" s="983"/>
      <c r="DX15" s="983"/>
      <c r="DY15" s="983"/>
      <c r="DZ15" s="983"/>
      <c r="EA15" s="983"/>
      <c r="EB15" s="983"/>
      <c r="EC15" s="983"/>
      <c r="ED15" s="983"/>
      <c r="EE15" s="983"/>
      <c r="EF15" s="983"/>
      <c r="EG15" s="983"/>
      <c r="EH15" s="983"/>
      <c r="EI15" s="983"/>
      <c r="EJ15" s="983"/>
      <c r="EK15" s="983"/>
      <c r="EL15" s="983"/>
      <c r="EM15" s="983"/>
      <c r="EN15" s="983"/>
      <c r="EO15" s="983"/>
      <c r="EP15" s="983"/>
      <c r="EQ15" s="983"/>
      <c r="ER15" s="983"/>
      <c r="ES15" s="983"/>
      <c r="ET15" s="983"/>
      <c r="EU15" s="983"/>
      <c r="EV15" s="983"/>
      <c r="EW15" s="983"/>
      <c r="EX15" s="983"/>
      <c r="EY15" s="983"/>
      <c r="EZ15" s="983"/>
      <c r="FA15" s="983"/>
      <c r="FB15" s="983"/>
      <c r="FC15" s="983"/>
      <c r="FD15" s="983"/>
      <c r="FE15" s="983"/>
      <c r="FF15" s="983"/>
    </row>
    <row r="16" spans="1:162" s="1748" customFormat="1" ht="15" customHeight="1" x14ac:dyDescent="0.25">
      <c r="A16" s="1756" t="s">
        <v>533</v>
      </c>
      <c r="B16" s="455" t="s">
        <v>4238</v>
      </c>
      <c r="C16" s="485">
        <f>SUM(C12:C15)</f>
        <v>16</v>
      </c>
      <c r="D16" s="485">
        <f>SUM(D12:D15)</f>
        <v>0</v>
      </c>
      <c r="E16" s="1757" t="s">
        <v>533</v>
      </c>
      <c r="F16" s="1757" t="s">
        <v>533</v>
      </c>
    </row>
    <row r="17" spans="1:162" s="1761" customFormat="1" x14ac:dyDescent="0.3">
      <c r="A17" s="878"/>
      <c r="B17" s="879"/>
      <c r="C17" s="1758"/>
      <c r="D17" s="1758"/>
      <c r="E17" s="1759"/>
      <c r="F17" s="1759"/>
      <c r="G17" s="1760"/>
      <c r="H17" s="1760"/>
      <c r="I17" s="1760"/>
      <c r="J17" s="1760"/>
      <c r="K17" s="1760"/>
      <c r="L17" s="1760"/>
      <c r="M17" s="1760"/>
      <c r="N17" s="1760"/>
      <c r="O17" s="1760"/>
      <c r="P17" s="1760"/>
      <c r="Q17" s="1760"/>
      <c r="R17" s="1760"/>
      <c r="S17" s="1760"/>
      <c r="T17" s="1760"/>
      <c r="U17" s="1760"/>
      <c r="V17" s="1760"/>
      <c r="W17" s="1760"/>
      <c r="X17" s="1760"/>
      <c r="Y17" s="1760"/>
      <c r="Z17" s="1760"/>
      <c r="AA17" s="1760"/>
      <c r="AB17" s="1760"/>
      <c r="AC17" s="1760"/>
      <c r="AD17" s="1760"/>
      <c r="AE17" s="1760"/>
      <c r="AF17" s="1760"/>
      <c r="AG17" s="1760"/>
      <c r="AH17" s="1760"/>
      <c r="AI17" s="1760"/>
      <c r="AJ17" s="1760"/>
      <c r="AK17" s="1760"/>
      <c r="AL17" s="1760"/>
      <c r="AM17" s="1760"/>
      <c r="AN17" s="1760"/>
      <c r="AO17" s="1760"/>
      <c r="AP17" s="1760"/>
      <c r="AQ17" s="1760"/>
      <c r="AR17" s="1760"/>
      <c r="AS17" s="1760"/>
      <c r="AT17" s="1760"/>
      <c r="AU17" s="1760"/>
      <c r="AV17" s="1760"/>
      <c r="AW17" s="1760"/>
      <c r="AX17" s="1760"/>
      <c r="AY17" s="1760"/>
      <c r="AZ17" s="1760"/>
      <c r="BA17" s="1760"/>
      <c r="BB17" s="1760"/>
      <c r="BC17" s="1760"/>
      <c r="BD17" s="1760"/>
      <c r="BE17" s="1760"/>
      <c r="BF17" s="1760"/>
      <c r="BG17" s="1760"/>
      <c r="BH17" s="1760"/>
      <c r="BI17" s="1760"/>
      <c r="BJ17" s="1760"/>
      <c r="BK17" s="1760"/>
      <c r="BL17" s="1760"/>
      <c r="BM17" s="1760"/>
      <c r="BN17" s="1760"/>
      <c r="BO17" s="1760"/>
      <c r="BP17" s="1760"/>
      <c r="BQ17" s="1760"/>
      <c r="BR17" s="1760"/>
      <c r="BS17" s="1760"/>
      <c r="BT17" s="1760"/>
      <c r="BU17" s="1760"/>
      <c r="BV17" s="1760"/>
      <c r="BW17" s="1760"/>
      <c r="BX17" s="1760"/>
      <c r="BY17" s="1760"/>
      <c r="BZ17" s="1760"/>
      <c r="CA17" s="1760"/>
      <c r="CB17" s="1760"/>
      <c r="CC17" s="1760"/>
      <c r="CD17" s="1760"/>
      <c r="CE17" s="1760"/>
      <c r="CF17" s="1760"/>
      <c r="CG17" s="1760"/>
      <c r="CH17" s="1760"/>
      <c r="CI17" s="1760"/>
      <c r="CJ17" s="1760"/>
      <c r="CK17" s="1760"/>
      <c r="CL17" s="1760"/>
      <c r="CM17" s="1760"/>
      <c r="CN17" s="1760"/>
      <c r="CO17" s="1760"/>
      <c r="CP17" s="1760"/>
      <c r="CQ17" s="1760"/>
      <c r="CR17" s="1760"/>
      <c r="CS17" s="1760"/>
      <c r="CT17" s="1760"/>
      <c r="CU17" s="1760"/>
      <c r="CV17" s="1760"/>
      <c r="CW17" s="1760"/>
      <c r="CX17" s="1760"/>
      <c r="CY17" s="1760"/>
      <c r="CZ17" s="1760"/>
      <c r="DA17" s="1760"/>
      <c r="DB17" s="1760"/>
      <c r="DC17" s="1760"/>
      <c r="DD17" s="1760"/>
      <c r="DE17" s="1760"/>
      <c r="DF17" s="1760"/>
      <c r="DG17" s="1760"/>
      <c r="DH17" s="1760"/>
      <c r="DI17" s="1760"/>
      <c r="DJ17" s="1760"/>
      <c r="DK17" s="1760"/>
      <c r="DL17" s="1760"/>
      <c r="DM17" s="1760"/>
      <c r="DN17" s="1760"/>
      <c r="DO17" s="1760"/>
      <c r="DP17" s="1760"/>
      <c r="DQ17" s="1760"/>
      <c r="DR17" s="1760"/>
      <c r="DS17" s="1760"/>
      <c r="DT17" s="1760"/>
      <c r="DU17" s="1760"/>
      <c r="DV17" s="1760"/>
      <c r="DW17" s="1760"/>
      <c r="DX17" s="1760"/>
      <c r="DY17" s="1760"/>
      <c r="DZ17" s="1760"/>
      <c r="EA17" s="1760"/>
      <c r="EB17" s="1760"/>
      <c r="EC17" s="1760"/>
      <c r="ED17" s="1760"/>
      <c r="EE17" s="1760"/>
      <c r="EF17" s="1760"/>
      <c r="EG17" s="1760"/>
      <c r="EH17" s="1760"/>
      <c r="EI17" s="1760"/>
      <c r="EJ17" s="1760"/>
      <c r="EK17" s="1760"/>
      <c r="EL17" s="1760"/>
      <c r="EM17" s="1760"/>
      <c r="EN17" s="1760"/>
      <c r="EO17" s="1760"/>
      <c r="EP17" s="1760"/>
      <c r="EQ17" s="1760"/>
      <c r="ER17" s="1760"/>
      <c r="ES17" s="1760"/>
      <c r="ET17" s="1760"/>
      <c r="EU17" s="1760"/>
      <c r="EV17" s="1760"/>
      <c r="EW17" s="1760"/>
      <c r="EX17" s="1760"/>
      <c r="EY17" s="1760"/>
      <c r="EZ17" s="1760"/>
      <c r="FA17" s="1760"/>
      <c r="FB17" s="1760"/>
      <c r="FC17" s="1760"/>
      <c r="FD17" s="1760"/>
      <c r="FE17" s="1760"/>
      <c r="FF17" s="1760"/>
    </row>
    <row r="18" spans="1:162" s="1761" customFormat="1" x14ac:dyDescent="0.3">
      <c r="A18" s="878"/>
      <c r="B18" s="879"/>
      <c r="C18" s="1758"/>
      <c r="D18" s="1758"/>
      <c r="E18" s="1759"/>
      <c r="F18" s="1759"/>
      <c r="G18" s="1760"/>
      <c r="H18" s="1760"/>
      <c r="I18" s="1760"/>
      <c r="J18" s="1760"/>
      <c r="K18" s="1760"/>
      <c r="L18" s="1760"/>
      <c r="M18" s="1760"/>
      <c r="N18" s="1760"/>
      <c r="O18" s="1760"/>
      <c r="P18" s="1760"/>
      <c r="Q18" s="1760"/>
      <c r="R18" s="1760"/>
      <c r="S18" s="1760"/>
      <c r="T18" s="1760"/>
      <c r="U18" s="1760"/>
      <c r="V18" s="1760"/>
      <c r="W18" s="1760"/>
      <c r="X18" s="1760"/>
      <c r="Y18" s="1760"/>
      <c r="Z18" s="1760"/>
      <c r="AA18" s="1760"/>
      <c r="AB18" s="1760"/>
      <c r="AC18" s="1760"/>
      <c r="AD18" s="1760"/>
      <c r="AE18" s="1760"/>
      <c r="AF18" s="1760"/>
      <c r="AG18" s="1760"/>
      <c r="AH18" s="1760"/>
      <c r="AI18" s="1760"/>
      <c r="AJ18" s="1760"/>
      <c r="AK18" s="1760"/>
      <c r="AL18" s="1760"/>
      <c r="AM18" s="1760"/>
      <c r="AN18" s="1760"/>
      <c r="AO18" s="1760"/>
      <c r="AP18" s="1760"/>
      <c r="AQ18" s="1760"/>
      <c r="AR18" s="1760"/>
      <c r="AS18" s="1760"/>
      <c r="AT18" s="1760"/>
      <c r="AU18" s="1760"/>
      <c r="AV18" s="1760"/>
      <c r="AW18" s="1760"/>
      <c r="AX18" s="1760"/>
      <c r="AY18" s="1760"/>
      <c r="AZ18" s="1760"/>
      <c r="BA18" s="1760"/>
      <c r="BB18" s="1760"/>
      <c r="BC18" s="1760"/>
      <c r="BD18" s="1760"/>
      <c r="BE18" s="1760"/>
      <c r="BF18" s="1760"/>
      <c r="BG18" s="1760"/>
      <c r="BH18" s="1760"/>
      <c r="BI18" s="1760"/>
      <c r="BJ18" s="1760"/>
      <c r="BK18" s="1760"/>
      <c r="BL18" s="1760"/>
      <c r="BM18" s="1760"/>
      <c r="BN18" s="1760"/>
      <c r="BO18" s="1760"/>
      <c r="BP18" s="1760"/>
      <c r="BQ18" s="1760"/>
      <c r="BR18" s="1760"/>
      <c r="BS18" s="1760"/>
      <c r="BT18" s="1760"/>
      <c r="BU18" s="1760"/>
      <c r="BV18" s="1760"/>
      <c r="BW18" s="1760"/>
      <c r="BX18" s="1760"/>
      <c r="BY18" s="1760"/>
      <c r="BZ18" s="1760"/>
      <c r="CA18" s="1760"/>
      <c r="CB18" s="1760"/>
      <c r="CC18" s="1760"/>
      <c r="CD18" s="1760"/>
      <c r="CE18" s="1760"/>
      <c r="CF18" s="1760"/>
      <c r="CG18" s="1760"/>
      <c r="CH18" s="1760"/>
      <c r="CI18" s="1760"/>
      <c r="CJ18" s="1760"/>
      <c r="CK18" s="1760"/>
      <c r="CL18" s="1760"/>
      <c r="CM18" s="1760"/>
      <c r="CN18" s="1760"/>
      <c r="CO18" s="1760"/>
      <c r="CP18" s="1760"/>
      <c r="CQ18" s="1760"/>
      <c r="CR18" s="1760"/>
      <c r="CS18" s="1760"/>
      <c r="CT18" s="1760"/>
      <c r="CU18" s="1760"/>
      <c r="CV18" s="1760"/>
      <c r="CW18" s="1760"/>
      <c r="CX18" s="1760"/>
      <c r="CY18" s="1760"/>
      <c r="CZ18" s="1760"/>
      <c r="DA18" s="1760"/>
      <c r="DB18" s="1760"/>
      <c r="DC18" s="1760"/>
      <c r="DD18" s="1760"/>
      <c r="DE18" s="1760"/>
      <c r="DF18" s="1760"/>
      <c r="DG18" s="1760"/>
      <c r="DH18" s="1760"/>
      <c r="DI18" s="1760"/>
      <c r="DJ18" s="1760"/>
      <c r="DK18" s="1760"/>
      <c r="DL18" s="1760"/>
      <c r="DM18" s="1760"/>
      <c r="DN18" s="1760"/>
      <c r="DO18" s="1760"/>
      <c r="DP18" s="1760"/>
      <c r="DQ18" s="1760"/>
      <c r="DR18" s="1760"/>
      <c r="DS18" s="1760"/>
      <c r="DT18" s="1760"/>
      <c r="DU18" s="1760"/>
      <c r="DV18" s="1760"/>
      <c r="DW18" s="1760"/>
      <c r="DX18" s="1760"/>
      <c r="DY18" s="1760"/>
      <c r="DZ18" s="1760"/>
      <c r="EA18" s="1760"/>
      <c r="EB18" s="1760"/>
      <c r="EC18" s="1760"/>
      <c r="ED18" s="1760"/>
      <c r="EE18" s="1760"/>
      <c r="EF18" s="1760"/>
      <c r="EG18" s="1760"/>
      <c r="EH18" s="1760"/>
      <c r="EI18" s="1760"/>
      <c r="EJ18" s="1760"/>
      <c r="EK18" s="1760"/>
      <c r="EL18" s="1760"/>
      <c r="EM18" s="1760"/>
      <c r="EN18" s="1760"/>
      <c r="EO18" s="1760"/>
      <c r="EP18" s="1760"/>
      <c r="EQ18" s="1760"/>
      <c r="ER18" s="1760"/>
      <c r="ES18" s="1760"/>
      <c r="ET18" s="1760"/>
      <c r="EU18" s="1760"/>
      <c r="EV18" s="1760"/>
      <c r="EW18" s="1760"/>
      <c r="EX18" s="1760"/>
      <c r="EY18" s="1760"/>
      <c r="EZ18" s="1760"/>
      <c r="FA18" s="1760"/>
      <c r="FB18" s="1760"/>
      <c r="FC18" s="1760"/>
      <c r="FD18" s="1760"/>
      <c r="FE18" s="1760"/>
      <c r="FF18" s="1760"/>
    </row>
    <row r="19" spans="1:162" s="1761" customFormat="1" x14ac:dyDescent="0.35">
      <c r="A19" s="730" t="s">
        <v>4168</v>
      </c>
      <c r="B19" s="730" t="s">
        <v>4168</v>
      </c>
      <c r="C19" s="1758"/>
      <c r="D19" s="1758"/>
      <c r="E19" s="1759"/>
      <c r="F19" s="1759"/>
      <c r="G19" s="1760"/>
      <c r="H19" s="1760"/>
      <c r="I19" s="1760"/>
      <c r="J19" s="1760"/>
      <c r="K19" s="1760"/>
      <c r="L19" s="1760"/>
      <c r="M19" s="1760"/>
      <c r="N19" s="1760"/>
      <c r="O19" s="1760"/>
      <c r="P19" s="1760"/>
      <c r="Q19" s="1760"/>
      <c r="R19" s="1760"/>
      <c r="S19" s="1760"/>
      <c r="T19" s="1760"/>
      <c r="U19" s="1760"/>
      <c r="V19" s="1760"/>
      <c r="W19" s="1760"/>
      <c r="X19" s="1760"/>
      <c r="Y19" s="1760"/>
      <c r="Z19" s="1760"/>
      <c r="AA19" s="1760"/>
      <c r="AB19" s="1760"/>
      <c r="AC19" s="1760"/>
      <c r="AD19" s="1760"/>
      <c r="AE19" s="1760"/>
      <c r="AF19" s="1760"/>
      <c r="AG19" s="1760"/>
      <c r="AH19" s="1760"/>
      <c r="AI19" s="1760"/>
      <c r="AJ19" s="1760"/>
      <c r="AK19" s="1760"/>
      <c r="AL19" s="1760"/>
      <c r="AM19" s="1760"/>
      <c r="AN19" s="1760"/>
      <c r="AO19" s="1760"/>
      <c r="AP19" s="1760"/>
      <c r="AQ19" s="1760"/>
      <c r="AR19" s="1760"/>
      <c r="AS19" s="1760"/>
      <c r="AT19" s="1760"/>
      <c r="AU19" s="1760"/>
      <c r="AV19" s="1760"/>
      <c r="AW19" s="1760"/>
      <c r="AX19" s="1760"/>
      <c r="AY19" s="1760"/>
      <c r="AZ19" s="1760"/>
      <c r="BA19" s="1760"/>
      <c r="BB19" s="1760"/>
      <c r="BC19" s="1760"/>
      <c r="BD19" s="1760"/>
      <c r="BE19" s="1760"/>
      <c r="BF19" s="1760"/>
      <c r="BG19" s="1760"/>
      <c r="BH19" s="1760"/>
      <c r="BI19" s="1760"/>
      <c r="BJ19" s="1760"/>
      <c r="BK19" s="1760"/>
      <c r="BL19" s="1760"/>
      <c r="BM19" s="1760"/>
      <c r="BN19" s="1760"/>
      <c r="BO19" s="1760"/>
      <c r="BP19" s="1760"/>
      <c r="BQ19" s="1760"/>
      <c r="BR19" s="1760"/>
      <c r="BS19" s="1760"/>
      <c r="BT19" s="1760"/>
      <c r="BU19" s="1760"/>
      <c r="BV19" s="1760"/>
      <c r="BW19" s="1760"/>
      <c r="BX19" s="1760"/>
      <c r="BY19" s="1760"/>
      <c r="BZ19" s="1760"/>
      <c r="CA19" s="1760"/>
      <c r="CB19" s="1760"/>
      <c r="CC19" s="1760"/>
      <c r="CD19" s="1760"/>
      <c r="CE19" s="1760"/>
      <c r="CF19" s="1760"/>
      <c r="CG19" s="1760"/>
      <c r="CH19" s="1760"/>
      <c r="CI19" s="1760"/>
      <c r="CJ19" s="1760"/>
      <c r="CK19" s="1760"/>
      <c r="CL19" s="1760"/>
      <c r="CM19" s="1760"/>
      <c r="CN19" s="1760"/>
      <c r="CO19" s="1760"/>
      <c r="CP19" s="1760"/>
      <c r="CQ19" s="1760"/>
      <c r="CR19" s="1760"/>
      <c r="CS19" s="1760"/>
      <c r="CT19" s="1760"/>
      <c r="CU19" s="1760"/>
      <c r="CV19" s="1760"/>
      <c r="CW19" s="1760"/>
      <c r="CX19" s="1760"/>
      <c r="CY19" s="1760"/>
      <c r="CZ19" s="1760"/>
      <c r="DA19" s="1760"/>
      <c r="DB19" s="1760"/>
      <c r="DC19" s="1760"/>
      <c r="DD19" s="1760"/>
      <c r="DE19" s="1760"/>
      <c r="DF19" s="1760"/>
      <c r="DG19" s="1760"/>
      <c r="DH19" s="1760"/>
      <c r="DI19" s="1760"/>
      <c r="DJ19" s="1760"/>
      <c r="DK19" s="1760"/>
      <c r="DL19" s="1760"/>
      <c r="DM19" s="1760"/>
      <c r="DN19" s="1760"/>
      <c r="DO19" s="1760"/>
      <c r="DP19" s="1760"/>
      <c r="DQ19" s="1760"/>
      <c r="DR19" s="1760"/>
      <c r="DS19" s="1760"/>
      <c r="DT19" s="1760"/>
      <c r="DU19" s="1760"/>
      <c r="DV19" s="1760"/>
      <c r="DW19" s="1760"/>
      <c r="DX19" s="1760"/>
      <c r="DY19" s="1760"/>
      <c r="DZ19" s="1760"/>
      <c r="EA19" s="1760"/>
      <c r="EB19" s="1760"/>
      <c r="EC19" s="1760"/>
      <c r="ED19" s="1760"/>
      <c r="EE19" s="1760"/>
      <c r="EF19" s="1760"/>
      <c r="EG19" s="1760"/>
      <c r="EH19" s="1760"/>
      <c r="EI19" s="1760"/>
      <c r="EJ19" s="1760"/>
      <c r="EK19" s="1760"/>
      <c r="EL19" s="1760"/>
      <c r="EM19" s="1760"/>
      <c r="EN19" s="1760"/>
      <c r="EO19" s="1760"/>
      <c r="EP19" s="1760"/>
      <c r="EQ19" s="1760"/>
      <c r="ER19" s="1760"/>
      <c r="ES19" s="1760"/>
      <c r="ET19" s="1760"/>
      <c r="EU19" s="1760"/>
      <c r="EV19" s="1760"/>
      <c r="EW19" s="1760"/>
      <c r="EX19" s="1760"/>
    </row>
    <row r="20" spans="1:162" s="309" customFormat="1" ht="12.75" customHeight="1" x14ac:dyDescent="0.35">
      <c r="A20" s="887" t="s">
        <v>6728</v>
      </c>
      <c r="B20" s="1753" t="s">
        <v>6664</v>
      </c>
      <c r="C20" s="1754">
        <v>8</v>
      </c>
      <c r="D20" s="1754">
        <v>0</v>
      </c>
      <c r="E20" s="1755">
        <v>14049.9</v>
      </c>
      <c r="F20" s="1755">
        <v>14049.9</v>
      </c>
      <c r="G20" s="308"/>
      <c r="H20" s="308"/>
      <c r="I20" s="308"/>
      <c r="J20" s="308"/>
      <c r="K20" s="308"/>
      <c r="L20" s="308"/>
      <c r="M20" s="308"/>
      <c r="N20" s="308"/>
      <c r="O20" s="308"/>
      <c r="P20" s="308"/>
      <c r="Q20" s="308"/>
      <c r="R20" s="308"/>
      <c r="S20" s="308"/>
      <c r="T20" s="308"/>
      <c r="U20" s="308"/>
      <c r="V20" s="308"/>
      <c r="W20" s="308"/>
      <c r="X20" s="308"/>
      <c r="Y20" s="308"/>
      <c r="Z20" s="308"/>
      <c r="AA20" s="308"/>
      <c r="AB20" s="308"/>
      <c r="AC20" s="308"/>
      <c r="AD20" s="308"/>
      <c r="AE20" s="308"/>
      <c r="AF20" s="308"/>
      <c r="AG20" s="308"/>
      <c r="AH20" s="308"/>
      <c r="AI20" s="308"/>
      <c r="AJ20" s="308"/>
      <c r="AK20" s="308"/>
      <c r="AL20" s="308"/>
      <c r="AM20" s="308"/>
      <c r="AN20" s="308"/>
      <c r="AO20" s="308"/>
      <c r="AP20" s="308"/>
      <c r="AQ20" s="308"/>
      <c r="AR20" s="308"/>
      <c r="AS20" s="308"/>
      <c r="AT20" s="308"/>
      <c r="AU20" s="308"/>
      <c r="AV20" s="308"/>
      <c r="AW20" s="308"/>
      <c r="AX20" s="308"/>
      <c r="AY20" s="308"/>
      <c r="AZ20" s="308"/>
      <c r="BA20" s="308"/>
      <c r="BB20" s="308"/>
      <c r="BC20" s="308"/>
      <c r="BD20" s="308"/>
      <c r="BE20" s="308"/>
      <c r="BF20" s="308"/>
      <c r="BG20" s="308"/>
      <c r="BH20" s="308"/>
      <c r="BI20" s="308"/>
      <c r="BJ20" s="308"/>
      <c r="BK20" s="308"/>
      <c r="BL20" s="308"/>
      <c r="BM20" s="308"/>
      <c r="BN20" s="308"/>
      <c r="BO20" s="308"/>
      <c r="BP20" s="308"/>
      <c r="BQ20" s="308"/>
      <c r="BR20" s="308"/>
      <c r="BS20" s="308"/>
      <c r="BT20" s="308"/>
      <c r="BU20" s="308"/>
      <c r="BV20" s="308"/>
      <c r="BW20" s="308"/>
      <c r="BX20" s="308"/>
      <c r="BY20" s="308"/>
      <c r="BZ20" s="308"/>
      <c r="CA20" s="308"/>
      <c r="CB20" s="308"/>
      <c r="CC20" s="308"/>
      <c r="CD20" s="308"/>
      <c r="CE20" s="308"/>
      <c r="CF20" s="308"/>
      <c r="CG20" s="308"/>
      <c r="CH20" s="308"/>
      <c r="CI20" s="308"/>
      <c r="CJ20" s="308"/>
      <c r="CK20" s="308"/>
      <c r="CL20" s="308"/>
      <c r="CM20" s="308"/>
      <c r="CN20" s="308"/>
      <c r="CO20" s="308"/>
      <c r="CP20" s="308"/>
      <c r="CQ20" s="308"/>
      <c r="CR20" s="308"/>
      <c r="CS20" s="308"/>
      <c r="CT20" s="308"/>
      <c r="CU20" s="308"/>
      <c r="CV20" s="308"/>
      <c r="CW20" s="308"/>
      <c r="CX20" s="308"/>
      <c r="CY20" s="308"/>
      <c r="CZ20" s="308"/>
      <c r="DA20" s="308"/>
      <c r="DB20" s="308"/>
      <c r="DC20" s="308"/>
      <c r="DD20" s="308"/>
      <c r="DE20" s="308"/>
      <c r="DF20" s="308"/>
      <c r="DG20" s="308"/>
      <c r="DH20" s="308"/>
      <c r="DI20" s="308"/>
      <c r="DJ20" s="308"/>
      <c r="DK20" s="308"/>
      <c r="DL20" s="308"/>
      <c r="DM20" s="308"/>
      <c r="DN20" s="308"/>
      <c r="DO20" s="308"/>
      <c r="DP20" s="308"/>
      <c r="DQ20" s="308"/>
      <c r="DR20" s="308"/>
      <c r="DS20" s="308"/>
      <c r="DT20" s="308"/>
      <c r="DU20" s="308"/>
      <c r="DV20" s="308"/>
      <c r="DW20" s="308"/>
      <c r="DX20" s="308"/>
      <c r="DY20" s="308"/>
      <c r="DZ20" s="308"/>
      <c r="EA20" s="308"/>
      <c r="EB20" s="308"/>
      <c r="EC20" s="308"/>
      <c r="ED20" s="308"/>
      <c r="EE20" s="308"/>
      <c r="EF20" s="308"/>
      <c r="EG20" s="308"/>
      <c r="EH20" s="308"/>
      <c r="EI20" s="308"/>
      <c r="EJ20" s="308"/>
      <c r="EK20" s="308"/>
      <c r="EL20" s="308"/>
      <c r="EM20" s="308"/>
      <c r="EN20" s="308"/>
      <c r="EO20" s="308"/>
      <c r="EP20" s="308"/>
      <c r="EQ20" s="308"/>
      <c r="ER20" s="308"/>
      <c r="ES20" s="308"/>
      <c r="ET20" s="308"/>
      <c r="EU20" s="308"/>
      <c r="EV20" s="308"/>
      <c r="EW20" s="308"/>
      <c r="EX20" s="308"/>
      <c r="EY20" s="308"/>
      <c r="EZ20" s="308"/>
      <c r="FA20" s="308"/>
      <c r="FB20" s="308"/>
      <c r="FC20" s="308"/>
      <c r="FD20" s="308"/>
      <c r="FE20" s="308"/>
      <c r="FF20" s="308"/>
    </row>
    <row r="21" spans="1:162" s="309" customFormat="1" ht="12.5" x14ac:dyDescent="0.35">
      <c r="A21" s="887" t="s">
        <v>6737</v>
      </c>
      <c r="B21" s="1753" t="s">
        <v>5330</v>
      </c>
      <c r="C21" s="1754">
        <v>1</v>
      </c>
      <c r="D21" s="1754">
        <v>0</v>
      </c>
      <c r="E21" s="1755">
        <v>12947.4</v>
      </c>
      <c r="F21" s="1755">
        <v>12947.4</v>
      </c>
      <c r="G21" s="308"/>
      <c r="H21" s="308"/>
      <c r="I21" s="308"/>
      <c r="J21" s="308"/>
      <c r="K21" s="308"/>
      <c r="L21" s="308"/>
      <c r="M21" s="308"/>
      <c r="N21" s="308"/>
      <c r="O21" s="308"/>
      <c r="P21" s="308"/>
      <c r="Q21" s="308"/>
      <c r="R21" s="308"/>
      <c r="S21" s="308"/>
      <c r="T21" s="308"/>
      <c r="U21" s="308"/>
      <c r="V21" s="308"/>
      <c r="W21" s="308"/>
      <c r="X21" s="308"/>
      <c r="Y21" s="308"/>
      <c r="Z21" s="308"/>
      <c r="AA21" s="308"/>
      <c r="AB21" s="308"/>
      <c r="AC21" s="308"/>
      <c r="AD21" s="308"/>
      <c r="AE21" s="308"/>
      <c r="AF21" s="308"/>
      <c r="AG21" s="308"/>
      <c r="AH21" s="308"/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  <c r="AW21" s="308"/>
      <c r="AX21" s="308"/>
      <c r="AY21" s="308"/>
      <c r="AZ21" s="308"/>
      <c r="BA21" s="308"/>
      <c r="BB21" s="308"/>
      <c r="BC21" s="308"/>
      <c r="BD21" s="308"/>
      <c r="BE21" s="308"/>
      <c r="BF21" s="308"/>
      <c r="BG21" s="308"/>
      <c r="BH21" s="308"/>
      <c r="BI21" s="308"/>
      <c r="BJ21" s="308"/>
      <c r="BK21" s="308"/>
      <c r="BL21" s="308"/>
      <c r="BM21" s="308"/>
      <c r="BN21" s="308"/>
      <c r="BO21" s="308"/>
      <c r="BP21" s="308"/>
      <c r="BQ21" s="308"/>
      <c r="BR21" s="308"/>
      <c r="BS21" s="308"/>
      <c r="BT21" s="308"/>
      <c r="BU21" s="308"/>
      <c r="BV21" s="308"/>
      <c r="BW21" s="308"/>
      <c r="BX21" s="308"/>
      <c r="BY21" s="308"/>
      <c r="BZ21" s="308"/>
      <c r="CA21" s="308"/>
      <c r="CB21" s="308"/>
      <c r="CC21" s="308"/>
      <c r="CD21" s="308"/>
      <c r="CE21" s="308"/>
      <c r="CF21" s="308"/>
      <c r="CG21" s="308"/>
      <c r="CH21" s="308"/>
      <c r="CI21" s="308"/>
      <c r="CJ21" s="308"/>
      <c r="CK21" s="308"/>
      <c r="CL21" s="308"/>
      <c r="CM21" s="308"/>
      <c r="CN21" s="308"/>
      <c r="CO21" s="308"/>
      <c r="CP21" s="308"/>
      <c r="CQ21" s="308"/>
      <c r="CR21" s="308"/>
      <c r="CS21" s="308"/>
      <c r="CT21" s="308"/>
      <c r="CU21" s="308"/>
      <c r="CV21" s="308"/>
      <c r="CW21" s="308"/>
      <c r="CX21" s="308"/>
      <c r="CY21" s="308"/>
      <c r="CZ21" s="308"/>
      <c r="DA21" s="308"/>
      <c r="DB21" s="308"/>
      <c r="DC21" s="308"/>
      <c r="DD21" s="308"/>
      <c r="DE21" s="308"/>
      <c r="DF21" s="308"/>
      <c r="DG21" s="308"/>
      <c r="DH21" s="308"/>
      <c r="DI21" s="308"/>
      <c r="DJ21" s="308"/>
      <c r="DK21" s="308"/>
      <c r="DL21" s="308"/>
      <c r="DM21" s="308"/>
      <c r="DN21" s="308"/>
      <c r="DO21" s="308"/>
      <c r="DP21" s="308"/>
      <c r="DQ21" s="308"/>
      <c r="DR21" s="308"/>
      <c r="DS21" s="308"/>
      <c r="DT21" s="308"/>
      <c r="DU21" s="308"/>
      <c r="DV21" s="308"/>
      <c r="DW21" s="308"/>
      <c r="DX21" s="308"/>
      <c r="DY21" s="308"/>
      <c r="DZ21" s="308"/>
      <c r="EA21" s="308"/>
      <c r="EB21" s="308"/>
      <c r="EC21" s="308"/>
      <c r="ED21" s="308"/>
      <c r="EE21" s="308"/>
      <c r="EF21" s="308"/>
      <c r="EG21" s="308"/>
      <c r="EH21" s="308"/>
      <c r="EI21" s="308"/>
      <c r="EJ21" s="308"/>
      <c r="EK21" s="308"/>
      <c r="EL21" s="308"/>
      <c r="EM21" s="308"/>
      <c r="EN21" s="308"/>
      <c r="EO21" s="308"/>
      <c r="EP21" s="308"/>
      <c r="EQ21" s="308"/>
      <c r="ER21" s="308"/>
      <c r="ES21" s="308"/>
      <c r="ET21" s="308"/>
      <c r="EU21" s="308"/>
      <c r="EV21" s="308"/>
      <c r="EW21" s="308"/>
      <c r="EX21" s="308"/>
      <c r="EY21" s="308"/>
      <c r="EZ21" s="308"/>
      <c r="FA21" s="308"/>
      <c r="FB21" s="308"/>
      <c r="FC21" s="308"/>
      <c r="FD21" s="308"/>
      <c r="FE21" s="308"/>
      <c r="FF21" s="308"/>
    </row>
    <row r="22" spans="1:162" s="309" customFormat="1" ht="12.5" x14ac:dyDescent="0.35">
      <c r="A22" s="887" t="s">
        <v>7019</v>
      </c>
      <c r="B22" s="1753" t="s">
        <v>6650</v>
      </c>
      <c r="C22" s="1754">
        <v>2</v>
      </c>
      <c r="D22" s="1754">
        <v>0</v>
      </c>
      <c r="E22" s="1755">
        <v>12082.2</v>
      </c>
      <c r="F22" s="1755">
        <v>12082.2</v>
      </c>
      <c r="G22" s="308"/>
      <c r="H22" s="308"/>
      <c r="I22" s="308"/>
      <c r="J22" s="308"/>
      <c r="K22" s="308"/>
      <c r="L22" s="308"/>
      <c r="M22" s="308"/>
      <c r="N22" s="308"/>
      <c r="O22" s="308"/>
      <c r="P22" s="308"/>
      <c r="Q22" s="308"/>
      <c r="R22" s="308"/>
      <c r="S22" s="308"/>
      <c r="T22" s="308"/>
      <c r="U22" s="308"/>
      <c r="V22" s="308"/>
      <c r="W22" s="308"/>
      <c r="X22" s="308"/>
      <c r="Y22" s="308"/>
      <c r="Z22" s="308"/>
      <c r="AA22" s="308"/>
      <c r="AB22" s="308"/>
      <c r="AC22" s="308"/>
      <c r="AD22" s="308"/>
      <c r="AE22" s="308"/>
      <c r="AF22" s="308"/>
      <c r="AG22" s="308"/>
      <c r="AH22" s="308"/>
      <c r="AI22" s="308"/>
      <c r="AJ22" s="308"/>
      <c r="AK22" s="308"/>
      <c r="AL22" s="308"/>
      <c r="AM22" s="308"/>
      <c r="AN22" s="308"/>
      <c r="AO22" s="308"/>
      <c r="AP22" s="308"/>
      <c r="AQ22" s="308"/>
      <c r="AR22" s="308"/>
      <c r="AS22" s="308"/>
      <c r="AT22" s="308"/>
      <c r="AU22" s="308"/>
      <c r="AV22" s="308"/>
      <c r="AW22" s="308"/>
      <c r="AX22" s="308"/>
      <c r="AY22" s="308"/>
      <c r="AZ22" s="308"/>
      <c r="BA22" s="308"/>
      <c r="BB22" s="308"/>
      <c r="BC22" s="308"/>
      <c r="BD22" s="308"/>
      <c r="BE22" s="308"/>
      <c r="BF22" s="308"/>
      <c r="BG22" s="308"/>
      <c r="BH22" s="308"/>
      <c r="BI22" s="308"/>
      <c r="BJ22" s="308"/>
      <c r="BK22" s="308"/>
      <c r="BL22" s="308"/>
      <c r="BM22" s="308"/>
      <c r="BN22" s="308"/>
      <c r="BO22" s="308"/>
      <c r="BP22" s="308"/>
      <c r="BQ22" s="308"/>
      <c r="BR22" s="308"/>
      <c r="BS22" s="308"/>
      <c r="BT22" s="308"/>
      <c r="BU22" s="308"/>
      <c r="BV22" s="308"/>
      <c r="BW22" s="308"/>
      <c r="BX22" s="308"/>
      <c r="BY22" s="308"/>
      <c r="BZ22" s="308"/>
      <c r="CA22" s="308"/>
      <c r="CB22" s="308"/>
      <c r="CC22" s="308"/>
      <c r="CD22" s="308"/>
      <c r="CE22" s="308"/>
      <c r="CF22" s="308"/>
      <c r="CG22" s="308"/>
      <c r="CH22" s="308"/>
      <c r="CI22" s="308"/>
      <c r="CJ22" s="308"/>
      <c r="CK22" s="308"/>
      <c r="CL22" s="308"/>
      <c r="CM22" s="308"/>
      <c r="CN22" s="308"/>
      <c r="CO22" s="308"/>
      <c r="CP22" s="308"/>
      <c r="CQ22" s="308"/>
      <c r="CR22" s="308"/>
      <c r="CS22" s="308"/>
      <c r="CT22" s="308"/>
      <c r="CU22" s="308"/>
      <c r="CV22" s="308"/>
      <c r="CW22" s="308"/>
      <c r="CX22" s="308"/>
      <c r="CY22" s="308"/>
      <c r="CZ22" s="308"/>
      <c r="DA22" s="308"/>
      <c r="DB22" s="308"/>
      <c r="DC22" s="308"/>
      <c r="DD22" s="308"/>
      <c r="DE22" s="308"/>
      <c r="DF22" s="308"/>
      <c r="DG22" s="308"/>
      <c r="DH22" s="308"/>
      <c r="DI22" s="308"/>
      <c r="DJ22" s="308"/>
      <c r="DK22" s="308"/>
      <c r="DL22" s="308"/>
      <c r="DM22" s="308"/>
      <c r="DN22" s="308"/>
      <c r="DO22" s="308"/>
      <c r="DP22" s="308"/>
      <c r="DQ22" s="308"/>
      <c r="DR22" s="308"/>
      <c r="DS22" s="308"/>
      <c r="DT22" s="308"/>
      <c r="DU22" s="308"/>
      <c r="DV22" s="308"/>
      <c r="DW22" s="308"/>
      <c r="DX22" s="308"/>
      <c r="DY22" s="308"/>
      <c r="DZ22" s="308"/>
      <c r="EA22" s="308"/>
      <c r="EB22" s="308"/>
      <c r="EC22" s="308"/>
      <c r="ED22" s="308"/>
      <c r="EE22" s="308"/>
      <c r="EF22" s="308"/>
      <c r="EG22" s="308"/>
      <c r="EH22" s="308"/>
      <c r="EI22" s="308"/>
      <c r="EJ22" s="308"/>
      <c r="EK22" s="308"/>
      <c r="EL22" s="308"/>
      <c r="EM22" s="308"/>
      <c r="EN22" s="308"/>
      <c r="EO22" s="308"/>
      <c r="EP22" s="308"/>
      <c r="EQ22" s="308"/>
      <c r="ER22" s="308"/>
      <c r="ES22" s="308"/>
      <c r="ET22" s="308"/>
      <c r="EU22" s="308"/>
      <c r="EV22" s="308"/>
      <c r="EW22" s="308"/>
      <c r="EX22" s="308"/>
      <c r="EY22" s="308"/>
      <c r="EZ22" s="308"/>
      <c r="FA22" s="308"/>
      <c r="FB22" s="308"/>
      <c r="FC22" s="308"/>
      <c r="FD22" s="308"/>
      <c r="FE22" s="308"/>
      <c r="FF22" s="308"/>
    </row>
    <row r="23" spans="1:162" s="308" customFormat="1" ht="12.5" x14ac:dyDescent="0.35">
      <c r="A23" s="887" t="s">
        <v>7043</v>
      </c>
      <c r="B23" s="1753" t="s">
        <v>4377</v>
      </c>
      <c r="C23" s="1754">
        <v>1</v>
      </c>
      <c r="D23" s="1754">
        <v>0</v>
      </c>
      <c r="E23" s="1755">
        <v>12082.05</v>
      </c>
      <c r="F23" s="1755">
        <v>12082.05</v>
      </c>
    </row>
    <row r="24" spans="1:162" s="497" customFormat="1" ht="12.5" x14ac:dyDescent="0.35">
      <c r="A24" s="887" t="s">
        <v>7022</v>
      </c>
      <c r="B24" s="1753" t="s">
        <v>4543</v>
      </c>
      <c r="C24" s="1754">
        <v>3</v>
      </c>
      <c r="D24" s="1754">
        <v>0</v>
      </c>
      <c r="E24" s="1755">
        <v>14049.9</v>
      </c>
      <c r="F24" s="1755">
        <v>14049.9</v>
      </c>
      <c r="G24" s="496"/>
      <c r="H24" s="496"/>
      <c r="I24" s="496"/>
      <c r="J24" s="496"/>
      <c r="K24" s="496"/>
      <c r="L24" s="496"/>
      <c r="M24" s="496"/>
      <c r="N24" s="496"/>
      <c r="O24" s="496"/>
      <c r="P24" s="496"/>
      <c r="Q24" s="496"/>
      <c r="R24" s="496"/>
      <c r="S24" s="496"/>
      <c r="T24" s="496"/>
      <c r="U24" s="496"/>
      <c r="V24" s="496"/>
      <c r="W24" s="496"/>
      <c r="X24" s="496"/>
      <c r="Y24" s="496"/>
      <c r="Z24" s="496"/>
      <c r="AA24" s="496"/>
      <c r="AB24" s="496"/>
      <c r="AC24" s="496"/>
      <c r="AD24" s="496"/>
      <c r="AE24" s="496"/>
      <c r="AF24" s="496"/>
      <c r="AG24" s="496"/>
      <c r="AH24" s="496"/>
      <c r="AI24" s="496"/>
      <c r="AJ24" s="496"/>
      <c r="AK24" s="496"/>
      <c r="AL24" s="496"/>
      <c r="AM24" s="496"/>
      <c r="AN24" s="496"/>
      <c r="AO24" s="496"/>
      <c r="AP24" s="496"/>
      <c r="AQ24" s="496"/>
      <c r="AR24" s="496"/>
      <c r="AS24" s="496"/>
      <c r="AT24" s="496"/>
      <c r="AU24" s="496"/>
      <c r="AV24" s="496"/>
      <c r="AW24" s="496"/>
      <c r="AX24" s="496"/>
      <c r="AY24" s="496"/>
      <c r="AZ24" s="496"/>
      <c r="BA24" s="496"/>
      <c r="BB24" s="496"/>
      <c r="BC24" s="496"/>
      <c r="BD24" s="496"/>
      <c r="BE24" s="496"/>
      <c r="BF24" s="496"/>
      <c r="BG24" s="496"/>
      <c r="BH24" s="496"/>
      <c r="BI24" s="496"/>
      <c r="BJ24" s="496"/>
      <c r="BK24" s="496"/>
      <c r="BL24" s="496"/>
      <c r="BM24" s="496"/>
      <c r="BN24" s="496"/>
      <c r="BO24" s="496"/>
      <c r="BP24" s="496"/>
      <c r="BQ24" s="496"/>
      <c r="BR24" s="496"/>
      <c r="BS24" s="496"/>
      <c r="BT24" s="496"/>
      <c r="BU24" s="496"/>
      <c r="BV24" s="496"/>
      <c r="BW24" s="496"/>
      <c r="BX24" s="496"/>
      <c r="BY24" s="496"/>
      <c r="BZ24" s="496"/>
      <c r="CA24" s="496"/>
      <c r="CB24" s="496"/>
      <c r="CC24" s="496"/>
      <c r="CD24" s="496"/>
      <c r="CE24" s="496"/>
      <c r="CF24" s="496"/>
      <c r="CG24" s="496"/>
      <c r="CH24" s="496"/>
      <c r="CI24" s="496"/>
      <c r="CJ24" s="496"/>
      <c r="CK24" s="496"/>
      <c r="CL24" s="496"/>
      <c r="CM24" s="496"/>
      <c r="CN24" s="496"/>
      <c r="CO24" s="496"/>
      <c r="CP24" s="496"/>
      <c r="CQ24" s="496"/>
      <c r="CR24" s="496"/>
      <c r="CS24" s="496"/>
      <c r="CT24" s="496"/>
      <c r="CU24" s="496"/>
      <c r="CV24" s="496"/>
      <c r="CW24" s="496"/>
      <c r="CX24" s="496"/>
      <c r="CY24" s="496"/>
      <c r="CZ24" s="496"/>
      <c r="DA24" s="496"/>
      <c r="DB24" s="496"/>
      <c r="DC24" s="496"/>
      <c r="DD24" s="496"/>
      <c r="DE24" s="496"/>
      <c r="DF24" s="496"/>
      <c r="DG24" s="496"/>
      <c r="DH24" s="496"/>
      <c r="DI24" s="496"/>
      <c r="DJ24" s="496"/>
      <c r="DK24" s="496"/>
      <c r="DL24" s="496"/>
      <c r="DM24" s="496"/>
      <c r="DN24" s="496"/>
      <c r="DO24" s="496"/>
      <c r="DP24" s="496"/>
      <c r="DQ24" s="496"/>
      <c r="DR24" s="496"/>
      <c r="DS24" s="496"/>
      <c r="DT24" s="496"/>
      <c r="DU24" s="496"/>
      <c r="DV24" s="496"/>
      <c r="DW24" s="496"/>
      <c r="DX24" s="496"/>
      <c r="DY24" s="496"/>
      <c r="DZ24" s="496"/>
      <c r="EA24" s="496"/>
      <c r="EB24" s="496"/>
      <c r="EC24" s="496"/>
      <c r="ED24" s="496"/>
      <c r="EE24" s="496"/>
      <c r="EF24" s="496"/>
      <c r="EG24" s="496"/>
      <c r="EH24" s="496"/>
      <c r="EI24" s="496"/>
      <c r="EJ24" s="496"/>
      <c r="EK24" s="496"/>
      <c r="EL24" s="496"/>
      <c r="EM24" s="496"/>
      <c r="EN24" s="496"/>
      <c r="EO24" s="496"/>
      <c r="EP24" s="496"/>
      <c r="EQ24" s="496"/>
      <c r="ER24" s="496"/>
      <c r="ES24" s="496"/>
      <c r="ET24" s="496"/>
      <c r="EU24" s="496"/>
      <c r="EV24" s="496"/>
      <c r="EW24" s="496"/>
      <c r="EX24" s="496"/>
      <c r="EY24" s="496"/>
      <c r="EZ24" s="496"/>
      <c r="FA24" s="496"/>
      <c r="FB24" s="496"/>
      <c r="FC24" s="496"/>
      <c r="FD24" s="496"/>
      <c r="FE24" s="496"/>
      <c r="FF24" s="496"/>
    </row>
    <row r="25" spans="1:162" s="497" customFormat="1" ht="12.5" x14ac:dyDescent="0.35">
      <c r="A25" s="887" t="s">
        <v>7044</v>
      </c>
      <c r="B25" s="1753" t="s">
        <v>4521</v>
      </c>
      <c r="C25" s="1754">
        <v>3</v>
      </c>
      <c r="D25" s="1754">
        <v>0</v>
      </c>
      <c r="E25" s="1755">
        <v>11490.06</v>
      </c>
      <c r="F25" s="1755">
        <v>11724</v>
      </c>
      <c r="G25" s="496"/>
      <c r="H25" s="496"/>
      <c r="I25" s="496"/>
      <c r="J25" s="496"/>
      <c r="K25" s="496"/>
      <c r="L25" s="496"/>
      <c r="M25" s="496"/>
      <c r="N25" s="496"/>
      <c r="O25" s="496"/>
      <c r="P25" s="496"/>
      <c r="Q25" s="496"/>
      <c r="R25" s="496"/>
      <c r="S25" s="496"/>
      <c r="T25" s="496"/>
      <c r="U25" s="496"/>
      <c r="V25" s="496"/>
      <c r="W25" s="496"/>
      <c r="X25" s="496"/>
      <c r="Y25" s="496"/>
      <c r="Z25" s="496"/>
      <c r="AA25" s="496"/>
      <c r="AB25" s="496"/>
      <c r="AC25" s="496"/>
      <c r="AD25" s="496"/>
      <c r="AE25" s="496"/>
      <c r="AF25" s="496"/>
      <c r="AG25" s="496"/>
      <c r="AH25" s="496"/>
      <c r="AI25" s="496"/>
      <c r="AJ25" s="496"/>
      <c r="AK25" s="496"/>
      <c r="AL25" s="496"/>
      <c r="AM25" s="496"/>
      <c r="AN25" s="496"/>
      <c r="AO25" s="496"/>
      <c r="AP25" s="496"/>
      <c r="AQ25" s="496"/>
      <c r="AR25" s="496"/>
      <c r="AS25" s="496"/>
      <c r="AT25" s="496"/>
      <c r="AU25" s="496"/>
      <c r="AV25" s="496"/>
      <c r="AW25" s="496"/>
      <c r="AX25" s="496"/>
      <c r="AY25" s="496"/>
      <c r="AZ25" s="496"/>
      <c r="BA25" s="496"/>
      <c r="BB25" s="496"/>
      <c r="BC25" s="496"/>
      <c r="BD25" s="496"/>
      <c r="BE25" s="496"/>
      <c r="BF25" s="496"/>
      <c r="BG25" s="496"/>
      <c r="BH25" s="496"/>
      <c r="BI25" s="496"/>
      <c r="BJ25" s="496"/>
      <c r="BK25" s="496"/>
      <c r="BL25" s="496"/>
      <c r="BM25" s="496"/>
      <c r="BN25" s="496"/>
      <c r="BO25" s="496"/>
      <c r="BP25" s="496"/>
      <c r="BQ25" s="496"/>
      <c r="BR25" s="496"/>
      <c r="BS25" s="496"/>
      <c r="BT25" s="496"/>
      <c r="BU25" s="496"/>
      <c r="BV25" s="496"/>
      <c r="BW25" s="496"/>
      <c r="BX25" s="496"/>
      <c r="BY25" s="496"/>
      <c r="BZ25" s="496"/>
      <c r="CA25" s="496"/>
      <c r="CB25" s="496"/>
      <c r="CC25" s="496"/>
      <c r="CD25" s="496"/>
      <c r="CE25" s="496"/>
      <c r="CF25" s="496"/>
      <c r="CG25" s="496"/>
      <c r="CH25" s="496"/>
      <c r="CI25" s="496"/>
      <c r="CJ25" s="496"/>
      <c r="CK25" s="496"/>
      <c r="CL25" s="496"/>
      <c r="CM25" s="496"/>
      <c r="CN25" s="496"/>
      <c r="CO25" s="496"/>
      <c r="CP25" s="496"/>
      <c r="CQ25" s="496"/>
      <c r="CR25" s="496"/>
      <c r="CS25" s="496"/>
      <c r="CT25" s="496"/>
      <c r="CU25" s="496"/>
      <c r="CV25" s="496"/>
      <c r="CW25" s="496"/>
      <c r="CX25" s="496"/>
      <c r="CY25" s="496"/>
      <c r="CZ25" s="496"/>
      <c r="DA25" s="496"/>
      <c r="DB25" s="496"/>
      <c r="DC25" s="496"/>
      <c r="DD25" s="496"/>
      <c r="DE25" s="496"/>
      <c r="DF25" s="496"/>
      <c r="DG25" s="496"/>
      <c r="DH25" s="496"/>
      <c r="DI25" s="496"/>
      <c r="DJ25" s="496"/>
      <c r="DK25" s="496"/>
      <c r="DL25" s="496"/>
      <c r="DM25" s="496"/>
      <c r="DN25" s="496"/>
      <c r="DO25" s="496"/>
      <c r="DP25" s="496"/>
      <c r="DQ25" s="496"/>
      <c r="DR25" s="496"/>
      <c r="DS25" s="496"/>
      <c r="DT25" s="496"/>
      <c r="DU25" s="496"/>
      <c r="DV25" s="496"/>
      <c r="DW25" s="496"/>
      <c r="DX25" s="496"/>
      <c r="DY25" s="496"/>
      <c r="DZ25" s="496"/>
      <c r="EA25" s="496"/>
      <c r="EB25" s="496"/>
      <c r="EC25" s="496"/>
      <c r="ED25" s="496"/>
      <c r="EE25" s="496"/>
      <c r="EF25" s="496"/>
      <c r="EG25" s="496"/>
      <c r="EH25" s="496"/>
      <c r="EI25" s="496"/>
      <c r="EJ25" s="496"/>
      <c r="EK25" s="496"/>
      <c r="EL25" s="496"/>
      <c r="EM25" s="496"/>
      <c r="EN25" s="496"/>
      <c r="EO25" s="496"/>
      <c r="EP25" s="496"/>
      <c r="EQ25" s="496"/>
      <c r="ER25" s="496"/>
      <c r="ES25" s="496"/>
      <c r="ET25" s="496"/>
      <c r="EU25" s="496"/>
      <c r="EV25" s="496"/>
      <c r="EW25" s="496"/>
      <c r="EX25" s="496"/>
      <c r="EY25" s="496"/>
      <c r="EZ25" s="496"/>
      <c r="FA25" s="496"/>
      <c r="FB25" s="496"/>
      <c r="FC25" s="496"/>
      <c r="FD25" s="496"/>
      <c r="FE25" s="496"/>
      <c r="FF25" s="496"/>
    </row>
    <row r="26" spans="1:162" s="309" customFormat="1" ht="12.5" x14ac:dyDescent="0.35">
      <c r="A26" s="887" t="s">
        <v>6746</v>
      </c>
      <c r="B26" s="1753" t="s">
        <v>6693</v>
      </c>
      <c r="C26" s="1754">
        <v>1</v>
      </c>
      <c r="D26" s="1754">
        <v>0</v>
      </c>
      <c r="E26" s="1755">
        <v>11048.7</v>
      </c>
      <c r="F26" s="1755">
        <v>11048.7</v>
      </c>
      <c r="G26" s="308"/>
      <c r="H26" s="308"/>
      <c r="I26" s="308"/>
      <c r="J26" s="308"/>
      <c r="K26" s="308"/>
      <c r="L26" s="308"/>
      <c r="M26" s="308"/>
      <c r="N26" s="308"/>
      <c r="O26" s="308"/>
      <c r="P26" s="308"/>
      <c r="Q26" s="308"/>
      <c r="R26" s="308"/>
      <c r="S26" s="308"/>
      <c r="T26" s="308"/>
      <c r="U26" s="308"/>
      <c r="V26" s="308"/>
      <c r="W26" s="308"/>
      <c r="X26" s="308"/>
      <c r="Y26" s="308"/>
      <c r="Z26" s="308"/>
      <c r="AA26" s="308"/>
      <c r="AB26" s="308"/>
      <c r="AC26" s="308"/>
      <c r="AD26" s="308"/>
      <c r="AE26" s="308"/>
      <c r="AF26" s="308"/>
      <c r="AG26" s="308"/>
      <c r="AH26" s="308"/>
      <c r="AI26" s="308"/>
      <c r="AJ26" s="308"/>
      <c r="AK26" s="308"/>
      <c r="AL26" s="308"/>
      <c r="AM26" s="308"/>
      <c r="AN26" s="308"/>
      <c r="AO26" s="308"/>
      <c r="AP26" s="308"/>
      <c r="AQ26" s="308"/>
      <c r="AR26" s="308"/>
      <c r="AS26" s="308"/>
      <c r="AT26" s="308"/>
      <c r="AU26" s="308"/>
      <c r="AV26" s="308"/>
      <c r="AW26" s="308"/>
      <c r="AX26" s="308"/>
      <c r="AY26" s="308"/>
      <c r="AZ26" s="308"/>
      <c r="BA26" s="308"/>
      <c r="BB26" s="308"/>
      <c r="BC26" s="308"/>
      <c r="BD26" s="308"/>
      <c r="BE26" s="308"/>
      <c r="BF26" s="308"/>
      <c r="BG26" s="308"/>
      <c r="BH26" s="308"/>
      <c r="BI26" s="308"/>
      <c r="BJ26" s="308"/>
      <c r="BK26" s="308"/>
      <c r="BL26" s="308"/>
      <c r="BM26" s="308"/>
      <c r="BN26" s="308"/>
      <c r="BO26" s="308"/>
      <c r="BP26" s="308"/>
      <c r="BQ26" s="308"/>
      <c r="BR26" s="308"/>
      <c r="BS26" s="308"/>
      <c r="BT26" s="308"/>
      <c r="BU26" s="308"/>
      <c r="BV26" s="308"/>
      <c r="BW26" s="308"/>
      <c r="BX26" s="308"/>
      <c r="BY26" s="308"/>
      <c r="BZ26" s="308"/>
      <c r="CA26" s="308"/>
      <c r="CB26" s="308"/>
      <c r="CC26" s="308"/>
      <c r="CD26" s="308"/>
      <c r="CE26" s="308"/>
      <c r="CF26" s="308"/>
      <c r="CG26" s="308"/>
      <c r="CH26" s="308"/>
      <c r="CI26" s="308"/>
      <c r="CJ26" s="308"/>
      <c r="CK26" s="308"/>
      <c r="CL26" s="308"/>
      <c r="CM26" s="308"/>
      <c r="CN26" s="308"/>
      <c r="CO26" s="308"/>
      <c r="CP26" s="308"/>
      <c r="CQ26" s="308"/>
      <c r="CR26" s="308"/>
      <c r="CS26" s="308"/>
      <c r="CT26" s="308"/>
      <c r="CU26" s="308"/>
      <c r="CV26" s="308"/>
      <c r="CW26" s="308"/>
      <c r="CX26" s="308"/>
      <c r="CY26" s="308"/>
      <c r="CZ26" s="308"/>
      <c r="DA26" s="308"/>
      <c r="DB26" s="308"/>
      <c r="DC26" s="308"/>
      <c r="DD26" s="308"/>
      <c r="DE26" s="308"/>
      <c r="DF26" s="308"/>
      <c r="DG26" s="308"/>
      <c r="DH26" s="308"/>
      <c r="DI26" s="308"/>
      <c r="DJ26" s="308"/>
      <c r="DK26" s="308"/>
      <c r="DL26" s="308"/>
      <c r="DM26" s="308"/>
      <c r="DN26" s="308"/>
      <c r="DO26" s="308"/>
      <c r="DP26" s="308"/>
      <c r="DQ26" s="308"/>
      <c r="DR26" s="308"/>
      <c r="DS26" s="308"/>
      <c r="DT26" s="308"/>
      <c r="DU26" s="308"/>
      <c r="DV26" s="308"/>
      <c r="DW26" s="308"/>
      <c r="DX26" s="308"/>
      <c r="DY26" s="308"/>
      <c r="DZ26" s="308"/>
      <c r="EA26" s="308"/>
      <c r="EB26" s="308"/>
      <c r="EC26" s="308"/>
      <c r="ED26" s="308"/>
      <c r="EE26" s="308"/>
      <c r="EF26" s="308"/>
      <c r="EG26" s="308"/>
      <c r="EH26" s="308"/>
      <c r="EI26" s="308"/>
      <c r="EJ26" s="308"/>
      <c r="EK26" s="308"/>
      <c r="EL26" s="308"/>
      <c r="EM26" s="308"/>
      <c r="EN26" s="308"/>
      <c r="EO26" s="308"/>
      <c r="EP26" s="308"/>
      <c r="EQ26" s="308"/>
      <c r="ER26" s="308"/>
      <c r="ES26" s="308"/>
      <c r="ET26" s="308"/>
      <c r="EU26" s="308"/>
      <c r="EV26" s="308"/>
      <c r="EW26" s="308"/>
      <c r="EX26" s="308"/>
      <c r="EY26" s="308"/>
      <c r="EZ26" s="308"/>
      <c r="FA26" s="308"/>
      <c r="FB26" s="308"/>
      <c r="FC26" s="308"/>
      <c r="FD26" s="308"/>
      <c r="FE26" s="308"/>
      <c r="FF26" s="308"/>
    </row>
    <row r="27" spans="1:162" s="497" customFormat="1" ht="12.5" x14ac:dyDescent="0.35">
      <c r="A27" s="887" t="s">
        <v>7023</v>
      </c>
      <c r="B27" s="1753" t="s">
        <v>7024</v>
      </c>
      <c r="C27" s="1754">
        <v>2</v>
      </c>
      <c r="D27" s="1754">
        <v>0</v>
      </c>
      <c r="E27" s="1755">
        <v>10332.9</v>
      </c>
      <c r="F27" s="1755">
        <v>10538.4</v>
      </c>
      <c r="G27" s="496"/>
      <c r="H27" s="496"/>
      <c r="I27" s="496"/>
      <c r="J27" s="496"/>
      <c r="K27" s="496"/>
      <c r="L27" s="496"/>
      <c r="M27" s="496"/>
      <c r="N27" s="496"/>
      <c r="O27" s="496"/>
      <c r="P27" s="496"/>
      <c r="Q27" s="496"/>
      <c r="R27" s="496"/>
      <c r="S27" s="496"/>
      <c r="T27" s="496"/>
      <c r="U27" s="496"/>
      <c r="V27" s="496"/>
      <c r="W27" s="496"/>
      <c r="X27" s="496"/>
      <c r="Y27" s="496"/>
      <c r="Z27" s="496"/>
      <c r="AA27" s="496"/>
      <c r="AB27" s="496"/>
      <c r="AC27" s="496"/>
      <c r="AD27" s="496"/>
      <c r="AE27" s="496"/>
      <c r="AF27" s="496"/>
      <c r="AG27" s="496"/>
      <c r="AH27" s="496"/>
      <c r="AI27" s="496"/>
      <c r="AJ27" s="496"/>
      <c r="AK27" s="496"/>
      <c r="AL27" s="496"/>
      <c r="AM27" s="496"/>
      <c r="AN27" s="496"/>
      <c r="AO27" s="496"/>
      <c r="AP27" s="496"/>
      <c r="AQ27" s="496"/>
      <c r="AR27" s="496"/>
      <c r="AS27" s="496"/>
      <c r="AT27" s="496"/>
      <c r="AU27" s="496"/>
      <c r="AV27" s="496"/>
      <c r="AW27" s="496"/>
      <c r="AX27" s="496"/>
      <c r="AY27" s="496"/>
      <c r="AZ27" s="496"/>
      <c r="BA27" s="496"/>
      <c r="BB27" s="496"/>
      <c r="BC27" s="496"/>
      <c r="BD27" s="496"/>
      <c r="BE27" s="496"/>
      <c r="BF27" s="496"/>
      <c r="BG27" s="496"/>
      <c r="BH27" s="496"/>
      <c r="BI27" s="496"/>
      <c r="BJ27" s="496"/>
      <c r="BK27" s="496"/>
      <c r="BL27" s="496"/>
      <c r="BM27" s="496"/>
      <c r="BN27" s="496"/>
      <c r="BO27" s="496"/>
      <c r="BP27" s="496"/>
      <c r="BQ27" s="496"/>
      <c r="BR27" s="496"/>
      <c r="BS27" s="496"/>
      <c r="BT27" s="496"/>
      <c r="BU27" s="496"/>
      <c r="BV27" s="496"/>
      <c r="BW27" s="496"/>
      <c r="BX27" s="496"/>
      <c r="BY27" s="496"/>
      <c r="BZ27" s="496"/>
      <c r="CA27" s="496"/>
      <c r="CB27" s="496"/>
      <c r="CC27" s="496"/>
      <c r="CD27" s="496"/>
      <c r="CE27" s="496"/>
      <c r="CF27" s="496"/>
      <c r="CG27" s="496"/>
      <c r="CH27" s="496"/>
      <c r="CI27" s="496"/>
      <c r="CJ27" s="496"/>
      <c r="CK27" s="496"/>
      <c r="CL27" s="496"/>
      <c r="CM27" s="496"/>
      <c r="CN27" s="496"/>
      <c r="CO27" s="496"/>
      <c r="CP27" s="496"/>
      <c r="CQ27" s="496"/>
      <c r="CR27" s="496"/>
      <c r="CS27" s="496"/>
      <c r="CT27" s="496"/>
      <c r="CU27" s="496"/>
      <c r="CV27" s="496"/>
      <c r="CW27" s="496"/>
      <c r="CX27" s="496"/>
      <c r="CY27" s="496"/>
      <c r="CZ27" s="496"/>
      <c r="DA27" s="496"/>
      <c r="DB27" s="496"/>
      <c r="DC27" s="496"/>
      <c r="DD27" s="496"/>
      <c r="DE27" s="496"/>
      <c r="DF27" s="496"/>
      <c r="DG27" s="496"/>
      <c r="DH27" s="496"/>
      <c r="DI27" s="496"/>
      <c r="DJ27" s="496"/>
      <c r="DK27" s="496"/>
      <c r="DL27" s="496"/>
      <c r="DM27" s="496"/>
      <c r="DN27" s="496"/>
      <c r="DO27" s="496"/>
      <c r="DP27" s="496"/>
      <c r="DQ27" s="496"/>
      <c r="DR27" s="496"/>
      <c r="DS27" s="496"/>
      <c r="DT27" s="496"/>
      <c r="DU27" s="496"/>
      <c r="DV27" s="496"/>
      <c r="DW27" s="496"/>
      <c r="DX27" s="496"/>
      <c r="DY27" s="496"/>
      <c r="DZ27" s="496"/>
      <c r="EA27" s="496"/>
      <c r="EB27" s="496"/>
      <c r="EC27" s="496"/>
      <c r="ED27" s="496"/>
      <c r="EE27" s="496"/>
      <c r="EF27" s="496"/>
      <c r="EG27" s="496"/>
      <c r="EH27" s="496"/>
      <c r="EI27" s="496"/>
      <c r="EJ27" s="496"/>
      <c r="EK27" s="496"/>
      <c r="EL27" s="496"/>
      <c r="EM27" s="496"/>
      <c r="EN27" s="496"/>
      <c r="EO27" s="496"/>
      <c r="EP27" s="496"/>
      <c r="EQ27" s="496"/>
      <c r="ER27" s="496"/>
      <c r="ES27" s="496"/>
      <c r="ET27" s="496"/>
      <c r="EU27" s="496"/>
      <c r="EV27" s="496"/>
      <c r="EW27" s="496"/>
      <c r="EX27" s="496"/>
      <c r="EY27" s="496"/>
      <c r="EZ27" s="496"/>
      <c r="FA27" s="496"/>
      <c r="FB27" s="496"/>
      <c r="FC27" s="496"/>
      <c r="FD27" s="496"/>
      <c r="FE27" s="496"/>
      <c r="FF27" s="496"/>
    </row>
    <row r="28" spans="1:162" s="497" customFormat="1" ht="12.5" x14ac:dyDescent="0.35">
      <c r="A28" s="887" t="s">
        <v>6744</v>
      </c>
      <c r="B28" s="1753" t="s">
        <v>7025</v>
      </c>
      <c r="C28" s="1754">
        <v>3</v>
      </c>
      <c r="D28" s="1754">
        <v>0</v>
      </c>
      <c r="E28" s="1755">
        <v>9332.1</v>
      </c>
      <c r="F28" s="1755">
        <v>9633.6</v>
      </c>
      <c r="G28" s="496"/>
      <c r="H28" s="496"/>
      <c r="I28" s="496"/>
      <c r="J28" s="496"/>
      <c r="K28" s="496"/>
      <c r="L28" s="496"/>
      <c r="M28" s="496"/>
      <c r="N28" s="496"/>
      <c r="O28" s="496"/>
      <c r="P28" s="496"/>
      <c r="Q28" s="496"/>
      <c r="R28" s="496"/>
      <c r="S28" s="496"/>
      <c r="T28" s="496"/>
      <c r="U28" s="496"/>
      <c r="V28" s="496"/>
      <c r="W28" s="496"/>
      <c r="X28" s="496"/>
      <c r="Y28" s="496"/>
      <c r="Z28" s="496"/>
      <c r="AA28" s="496"/>
      <c r="AB28" s="496"/>
      <c r="AC28" s="496"/>
      <c r="AD28" s="496"/>
      <c r="AE28" s="496"/>
      <c r="AF28" s="496"/>
      <c r="AG28" s="496"/>
      <c r="AH28" s="496"/>
      <c r="AI28" s="496"/>
      <c r="AJ28" s="496"/>
      <c r="AK28" s="496"/>
      <c r="AL28" s="496"/>
      <c r="AM28" s="496"/>
      <c r="AN28" s="496"/>
      <c r="AO28" s="496"/>
      <c r="AP28" s="496"/>
      <c r="AQ28" s="496"/>
      <c r="AR28" s="496"/>
      <c r="AS28" s="496"/>
      <c r="AT28" s="496"/>
      <c r="AU28" s="496"/>
      <c r="AV28" s="496"/>
      <c r="AW28" s="496"/>
      <c r="AX28" s="496"/>
      <c r="AY28" s="496"/>
      <c r="AZ28" s="496"/>
      <c r="BA28" s="496"/>
      <c r="BB28" s="496"/>
      <c r="BC28" s="496"/>
      <c r="BD28" s="496"/>
      <c r="BE28" s="496"/>
      <c r="BF28" s="496"/>
      <c r="BG28" s="496"/>
      <c r="BH28" s="496"/>
      <c r="BI28" s="496"/>
      <c r="BJ28" s="496"/>
      <c r="BK28" s="496"/>
      <c r="BL28" s="496"/>
      <c r="BM28" s="496"/>
      <c r="BN28" s="496"/>
      <c r="BO28" s="496"/>
      <c r="BP28" s="496"/>
      <c r="BQ28" s="496"/>
      <c r="BR28" s="496"/>
      <c r="BS28" s="496"/>
      <c r="BT28" s="496"/>
      <c r="BU28" s="496"/>
      <c r="BV28" s="496"/>
      <c r="BW28" s="496"/>
      <c r="BX28" s="496"/>
      <c r="BY28" s="496"/>
      <c r="BZ28" s="496"/>
      <c r="CA28" s="496"/>
      <c r="CB28" s="496"/>
      <c r="CC28" s="496"/>
      <c r="CD28" s="496"/>
      <c r="CE28" s="496"/>
      <c r="CF28" s="496"/>
      <c r="CG28" s="496"/>
      <c r="CH28" s="496"/>
      <c r="CI28" s="496"/>
      <c r="CJ28" s="496"/>
      <c r="CK28" s="496"/>
      <c r="CL28" s="496"/>
      <c r="CM28" s="496"/>
      <c r="CN28" s="496"/>
      <c r="CO28" s="496"/>
      <c r="CP28" s="496"/>
      <c r="CQ28" s="496"/>
      <c r="CR28" s="496"/>
      <c r="CS28" s="496"/>
      <c r="CT28" s="496"/>
      <c r="CU28" s="496"/>
      <c r="CV28" s="496"/>
      <c r="CW28" s="496"/>
      <c r="CX28" s="496"/>
      <c r="CY28" s="496"/>
      <c r="CZ28" s="496"/>
      <c r="DA28" s="496"/>
      <c r="DB28" s="496"/>
      <c r="DC28" s="496"/>
      <c r="DD28" s="496"/>
      <c r="DE28" s="496"/>
      <c r="DF28" s="496"/>
      <c r="DG28" s="496"/>
      <c r="DH28" s="496"/>
      <c r="DI28" s="496"/>
      <c r="DJ28" s="496"/>
      <c r="DK28" s="496"/>
      <c r="DL28" s="496"/>
      <c r="DM28" s="496"/>
      <c r="DN28" s="496"/>
      <c r="DO28" s="496"/>
      <c r="DP28" s="496"/>
      <c r="DQ28" s="496"/>
      <c r="DR28" s="496"/>
      <c r="DS28" s="496"/>
      <c r="DT28" s="496"/>
      <c r="DU28" s="496"/>
      <c r="DV28" s="496"/>
      <c r="DW28" s="496"/>
      <c r="DX28" s="496"/>
      <c r="DY28" s="496"/>
      <c r="DZ28" s="496"/>
      <c r="EA28" s="496"/>
      <c r="EB28" s="496"/>
      <c r="EC28" s="496"/>
      <c r="ED28" s="496"/>
      <c r="EE28" s="496"/>
      <c r="EF28" s="496"/>
      <c r="EG28" s="496"/>
      <c r="EH28" s="496"/>
      <c r="EI28" s="496"/>
      <c r="EJ28" s="496"/>
      <c r="EK28" s="496"/>
      <c r="EL28" s="496"/>
      <c r="EM28" s="496"/>
      <c r="EN28" s="496"/>
      <c r="EO28" s="496"/>
      <c r="EP28" s="496"/>
      <c r="EQ28" s="496"/>
      <c r="ER28" s="496"/>
      <c r="ES28" s="496"/>
      <c r="ET28" s="496"/>
      <c r="EU28" s="496"/>
      <c r="EV28" s="496"/>
      <c r="EW28" s="496"/>
      <c r="EX28" s="496"/>
      <c r="EY28" s="496"/>
      <c r="EZ28" s="496"/>
      <c r="FA28" s="496"/>
      <c r="FB28" s="496"/>
      <c r="FC28" s="496"/>
      <c r="FD28" s="496"/>
      <c r="FE28" s="496"/>
      <c r="FF28" s="496"/>
    </row>
    <row r="29" spans="1:162" s="496" customFormat="1" ht="12.5" x14ac:dyDescent="0.35">
      <c r="A29" s="887" t="s">
        <v>7026</v>
      </c>
      <c r="B29" s="1753" t="s">
        <v>6656</v>
      </c>
      <c r="C29" s="1754">
        <v>5</v>
      </c>
      <c r="D29" s="1754">
        <v>0</v>
      </c>
      <c r="E29" s="1755">
        <v>8881.5</v>
      </c>
      <c r="F29" s="1755">
        <v>9164.4</v>
      </c>
    </row>
    <row r="30" spans="1:162" s="308" customFormat="1" ht="12.5" x14ac:dyDescent="0.35">
      <c r="A30" s="887" t="s">
        <v>7027</v>
      </c>
      <c r="B30" s="1753" t="s">
        <v>7028</v>
      </c>
      <c r="C30" s="1754">
        <v>1</v>
      </c>
      <c r="D30" s="1754">
        <v>0</v>
      </c>
      <c r="E30" s="1755">
        <v>9154.4500000000007</v>
      </c>
      <c r="F30" s="1755">
        <v>9154.4500000000007</v>
      </c>
    </row>
    <row r="31" spans="1:162" s="497" customFormat="1" ht="12.5" x14ac:dyDescent="0.35">
      <c r="A31" s="887" t="s">
        <v>7046</v>
      </c>
      <c r="B31" s="1753" t="s">
        <v>5847</v>
      </c>
      <c r="C31" s="1754">
        <v>2</v>
      </c>
      <c r="D31" s="1754">
        <v>0</v>
      </c>
      <c r="E31" s="1755">
        <v>7467.9</v>
      </c>
      <c r="F31" s="1755">
        <v>7697.7</v>
      </c>
      <c r="G31" s="496"/>
      <c r="H31" s="496"/>
      <c r="I31" s="496"/>
      <c r="J31" s="496"/>
      <c r="K31" s="496"/>
      <c r="L31" s="496"/>
      <c r="M31" s="496"/>
      <c r="N31" s="496"/>
      <c r="O31" s="496"/>
      <c r="P31" s="496"/>
      <c r="Q31" s="496"/>
      <c r="R31" s="496"/>
      <c r="S31" s="496"/>
      <c r="T31" s="496"/>
      <c r="U31" s="496"/>
      <c r="V31" s="496"/>
      <c r="W31" s="496"/>
      <c r="X31" s="496"/>
      <c r="Y31" s="496"/>
      <c r="Z31" s="496"/>
      <c r="AA31" s="496"/>
      <c r="AB31" s="496"/>
      <c r="AC31" s="496"/>
      <c r="AD31" s="496"/>
      <c r="AE31" s="496"/>
      <c r="AF31" s="496"/>
      <c r="AG31" s="496"/>
      <c r="AH31" s="496"/>
      <c r="AI31" s="496"/>
      <c r="AJ31" s="496"/>
      <c r="AK31" s="496"/>
      <c r="AL31" s="496"/>
      <c r="AM31" s="496"/>
      <c r="AN31" s="496"/>
      <c r="AO31" s="496"/>
      <c r="AP31" s="496"/>
      <c r="AQ31" s="496"/>
      <c r="AR31" s="496"/>
      <c r="AS31" s="496"/>
      <c r="AT31" s="496"/>
      <c r="AU31" s="496"/>
      <c r="AV31" s="496"/>
      <c r="AW31" s="496"/>
      <c r="AX31" s="496"/>
      <c r="AY31" s="496"/>
      <c r="AZ31" s="496"/>
      <c r="BA31" s="496"/>
      <c r="BB31" s="496"/>
      <c r="BC31" s="496"/>
      <c r="BD31" s="496"/>
      <c r="BE31" s="496"/>
      <c r="BF31" s="496"/>
      <c r="BG31" s="496"/>
      <c r="BH31" s="496"/>
      <c r="BI31" s="496"/>
      <c r="BJ31" s="496"/>
      <c r="BK31" s="496"/>
      <c r="BL31" s="496"/>
      <c r="BM31" s="496"/>
      <c r="BN31" s="496"/>
      <c r="BO31" s="496"/>
      <c r="BP31" s="496"/>
      <c r="BQ31" s="496"/>
      <c r="BR31" s="496"/>
      <c r="BS31" s="496"/>
      <c r="BT31" s="496"/>
      <c r="BU31" s="496"/>
      <c r="BV31" s="496"/>
      <c r="BW31" s="496"/>
      <c r="BX31" s="496"/>
      <c r="BY31" s="496"/>
      <c r="BZ31" s="496"/>
      <c r="CA31" s="496"/>
      <c r="CB31" s="496"/>
      <c r="CC31" s="496"/>
      <c r="CD31" s="496"/>
      <c r="CE31" s="496"/>
      <c r="CF31" s="496"/>
      <c r="CG31" s="496"/>
      <c r="CH31" s="496"/>
      <c r="CI31" s="496"/>
      <c r="CJ31" s="496"/>
      <c r="CK31" s="496"/>
      <c r="CL31" s="496"/>
      <c r="CM31" s="496"/>
      <c r="CN31" s="496"/>
      <c r="CO31" s="496"/>
      <c r="CP31" s="496"/>
      <c r="CQ31" s="496"/>
      <c r="CR31" s="496"/>
      <c r="CS31" s="496"/>
      <c r="CT31" s="496"/>
      <c r="CU31" s="496"/>
      <c r="CV31" s="496"/>
      <c r="CW31" s="496"/>
      <c r="CX31" s="496"/>
      <c r="CY31" s="496"/>
      <c r="CZ31" s="496"/>
      <c r="DA31" s="496"/>
      <c r="DB31" s="496"/>
      <c r="DC31" s="496"/>
      <c r="DD31" s="496"/>
      <c r="DE31" s="496"/>
      <c r="DF31" s="496"/>
      <c r="DG31" s="496"/>
      <c r="DH31" s="496"/>
      <c r="DI31" s="496"/>
      <c r="DJ31" s="496"/>
      <c r="DK31" s="496"/>
      <c r="DL31" s="496"/>
      <c r="DM31" s="496"/>
      <c r="DN31" s="496"/>
      <c r="DO31" s="496"/>
      <c r="DP31" s="496"/>
      <c r="DQ31" s="496"/>
      <c r="DR31" s="496"/>
      <c r="DS31" s="496"/>
      <c r="DT31" s="496"/>
      <c r="DU31" s="496"/>
      <c r="DV31" s="496"/>
      <c r="DW31" s="496"/>
      <c r="DX31" s="496"/>
      <c r="DY31" s="496"/>
      <c r="DZ31" s="496"/>
      <c r="EA31" s="496"/>
      <c r="EB31" s="496"/>
      <c r="EC31" s="496"/>
      <c r="ED31" s="496"/>
      <c r="EE31" s="496"/>
      <c r="EF31" s="496"/>
      <c r="EG31" s="496"/>
      <c r="EH31" s="496"/>
      <c r="EI31" s="496"/>
      <c r="EJ31" s="496"/>
      <c r="EK31" s="496"/>
      <c r="EL31" s="496"/>
      <c r="EM31" s="496"/>
      <c r="EN31" s="496"/>
      <c r="EO31" s="496"/>
      <c r="EP31" s="496"/>
      <c r="EQ31" s="496"/>
      <c r="ER31" s="496"/>
      <c r="ES31" s="496"/>
      <c r="ET31" s="496"/>
      <c r="EU31" s="496"/>
      <c r="EV31" s="496"/>
      <c r="EW31" s="496"/>
      <c r="EX31" s="496"/>
      <c r="EY31" s="496"/>
      <c r="EZ31" s="496"/>
      <c r="FA31" s="496"/>
      <c r="FB31" s="496"/>
      <c r="FC31" s="496"/>
      <c r="FD31" s="496"/>
      <c r="FE31" s="496"/>
      <c r="FF31" s="496"/>
    </row>
    <row r="32" spans="1:162" s="308" customFormat="1" ht="12.5" x14ac:dyDescent="0.35">
      <c r="A32" s="887" t="s">
        <v>7030</v>
      </c>
      <c r="B32" s="1753" t="s">
        <v>4408</v>
      </c>
      <c r="C32" s="1754">
        <v>1</v>
      </c>
      <c r="D32" s="1754">
        <v>0</v>
      </c>
      <c r="E32" s="1755">
        <v>7572.3</v>
      </c>
      <c r="F32" s="1755">
        <v>7572.3</v>
      </c>
    </row>
    <row r="33" spans="1:162" s="309" customFormat="1" ht="12.5" x14ac:dyDescent="0.35">
      <c r="A33" s="887" t="s">
        <v>7047</v>
      </c>
      <c r="B33" s="1753" t="s">
        <v>4378</v>
      </c>
      <c r="C33" s="1754">
        <v>2</v>
      </c>
      <c r="D33" s="1754">
        <v>0</v>
      </c>
      <c r="E33" s="1755">
        <v>7467.9</v>
      </c>
      <c r="F33" s="1755">
        <v>7467.9</v>
      </c>
      <c r="G33" s="308"/>
      <c r="H33" s="308"/>
      <c r="I33" s="308"/>
      <c r="J33" s="308"/>
      <c r="K33" s="308"/>
      <c r="L33" s="308"/>
      <c r="M33" s="308"/>
      <c r="N33" s="308"/>
      <c r="O33" s="308"/>
      <c r="P33" s="308"/>
      <c r="Q33" s="308"/>
      <c r="R33" s="308"/>
      <c r="S33" s="308"/>
      <c r="T33" s="308"/>
      <c r="U33" s="308"/>
      <c r="V33" s="308"/>
      <c r="W33" s="308"/>
      <c r="X33" s="308"/>
      <c r="Y33" s="308"/>
      <c r="Z33" s="308"/>
      <c r="AA33" s="308"/>
      <c r="AB33" s="308"/>
      <c r="AC33" s="308"/>
      <c r="AD33" s="308"/>
      <c r="AE33" s="308"/>
      <c r="AF33" s="308"/>
      <c r="AG33" s="308"/>
      <c r="AH33" s="308"/>
      <c r="AI33" s="308"/>
      <c r="AJ33" s="308"/>
      <c r="AK33" s="308"/>
      <c r="AL33" s="308"/>
      <c r="AM33" s="308"/>
      <c r="AN33" s="308"/>
      <c r="AO33" s="308"/>
      <c r="AP33" s="308"/>
      <c r="AQ33" s="308"/>
      <c r="AR33" s="308"/>
      <c r="AS33" s="308"/>
      <c r="AT33" s="308"/>
      <c r="AU33" s="308"/>
      <c r="AV33" s="308"/>
      <c r="AW33" s="308"/>
      <c r="AX33" s="308"/>
      <c r="AY33" s="308"/>
      <c r="AZ33" s="308"/>
      <c r="BA33" s="308"/>
      <c r="BB33" s="308"/>
      <c r="BC33" s="308"/>
      <c r="BD33" s="308"/>
      <c r="BE33" s="308"/>
      <c r="BF33" s="308"/>
      <c r="BG33" s="308"/>
      <c r="BH33" s="308"/>
      <c r="BI33" s="308"/>
      <c r="BJ33" s="308"/>
      <c r="BK33" s="308"/>
      <c r="BL33" s="308"/>
      <c r="BM33" s="308"/>
      <c r="BN33" s="308"/>
      <c r="BO33" s="308"/>
      <c r="BP33" s="308"/>
      <c r="BQ33" s="308"/>
      <c r="BR33" s="308"/>
      <c r="BS33" s="308"/>
      <c r="BT33" s="308"/>
      <c r="BU33" s="308"/>
      <c r="BV33" s="308"/>
      <c r="BW33" s="308"/>
      <c r="BX33" s="308"/>
      <c r="BY33" s="308"/>
      <c r="BZ33" s="308"/>
      <c r="CA33" s="308"/>
      <c r="CB33" s="308"/>
      <c r="CC33" s="308"/>
      <c r="CD33" s="308"/>
      <c r="CE33" s="308"/>
      <c r="CF33" s="308"/>
      <c r="CG33" s="308"/>
      <c r="CH33" s="308"/>
      <c r="CI33" s="308"/>
      <c r="CJ33" s="308"/>
      <c r="CK33" s="308"/>
      <c r="CL33" s="308"/>
      <c r="CM33" s="308"/>
      <c r="CN33" s="308"/>
      <c r="CO33" s="308"/>
      <c r="CP33" s="308"/>
      <c r="CQ33" s="308"/>
      <c r="CR33" s="308"/>
      <c r="CS33" s="308"/>
      <c r="CT33" s="308"/>
      <c r="CU33" s="308"/>
      <c r="CV33" s="308"/>
      <c r="CW33" s="308"/>
      <c r="CX33" s="308"/>
      <c r="CY33" s="308"/>
      <c r="CZ33" s="308"/>
      <c r="DA33" s="308"/>
      <c r="DB33" s="308"/>
      <c r="DC33" s="308"/>
      <c r="DD33" s="308"/>
      <c r="DE33" s="308"/>
      <c r="DF33" s="308"/>
      <c r="DG33" s="308"/>
      <c r="DH33" s="308"/>
      <c r="DI33" s="308"/>
      <c r="DJ33" s="308"/>
      <c r="DK33" s="308"/>
      <c r="DL33" s="308"/>
      <c r="DM33" s="308"/>
      <c r="DN33" s="308"/>
      <c r="DO33" s="308"/>
      <c r="DP33" s="308"/>
      <c r="DQ33" s="308"/>
      <c r="DR33" s="308"/>
      <c r="DS33" s="308"/>
      <c r="DT33" s="308"/>
      <c r="DU33" s="308"/>
      <c r="DV33" s="308"/>
      <c r="DW33" s="308"/>
      <c r="DX33" s="308"/>
      <c r="DY33" s="308"/>
      <c r="DZ33" s="308"/>
      <c r="EA33" s="308"/>
      <c r="EB33" s="308"/>
      <c r="EC33" s="308"/>
      <c r="ED33" s="308"/>
      <c r="EE33" s="308"/>
      <c r="EF33" s="308"/>
      <c r="EG33" s="308"/>
      <c r="EH33" s="308"/>
      <c r="EI33" s="308"/>
      <c r="EJ33" s="308"/>
      <c r="EK33" s="308"/>
      <c r="EL33" s="308"/>
      <c r="EM33" s="308"/>
      <c r="EN33" s="308"/>
      <c r="EO33" s="308"/>
      <c r="EP33" s="308"/>
      <c r="EQ33" s="308"/>
      <c r="ER33" s="308"/>
      <c r="ES33" s="308"/>
      <c r="ET33" s="308"/>
      <c r="EU33" s="308"/>
      <c r="EV33" s="308"/>
      <c r="EW33" s="308"/>
      <c r="EX33" s="308"/>
      <c r="EY33" s="308"/>
      <c r="EZ33" s="308"/>
      <c r="FA33" s="308"/>
      <c r="FB33" s="308"/>
      <c r="FC33" s="308"/>
      <c r="FD33" s="308"/>
      <c r="FE33" s="308"/>
      <c r="FF33" s="308"/>
    </row>
    <row r="34" spans="1:162" s="309" customFormat="1" ht="12.5" x14ac:dyDescent="0.35">
      <c r="A34" s="887" t="s">
        <v>7031</v>
      </c>
      <c r="B34" s="1753" t="s">
        <v>4468</v>
      </c>
      <c r="C34" s="1754">
        <v>8</v>
      </c>
      <c r="D34" s="1754">
        <v>0</v>
      </c>
      <c r="E34" s="1755">
        <v>7467.9</v>
      </c>
      <c r="F34" s="1755">
        <v>7467.9</v>
      </c>
      <c r="G34" s="308"/>
      <c r="H34" s="308"/>
      <c r="I34" s="308"/>
      <c r="J34" s="308"/>
      <c r="K34" s="308"/>
      <c r="L34" s="308"/>
      <c r="M34" s="308"/>
      <c r="N34" s="308"/>
      <c r="O34" s="308"/>
      <c r="P34" s="308"/>
      <c r="Q34" s="308"/>
      <c r="R34" s="308"/>
      <c r="S34" s="308"/>
      <c r="T34" s="308"/>
      <c r="U34" s="308"/>
      <c r="V34" s="308"/>
      <c r="W34" s="308"/>
      <c r="X34" s="308"/>
      <c r="Y34" s="308"/>
      <c r="Z34" s="308"/>
      <c r="AA34" s="308"/>
      <c r="AB34" s="308"/>
      <c r="AC34" s="308"/>
      <c r="AD34" s="308"/>
      <c r="AE34" s="308"/>
      <c r="AF34" s="308"/>
      <c r="AG34" s="308"/>
      <c r="AH34" s="308"/>
      <c r="AI34" s="308"/>
      <c r="AJ34" s="308"/>
      <c r="AK34" s="308"/>
      <c r="AL34" s="308"/>
      <c r="AM34" s="308"/>
      <c r="AN34" s="308"/>
      <c r="AO34" s="308"/>
      <c r="AP34" s="308"/>
      <c r="AQ34" s="308"/>
      <c r="AR34" s="308"/>
      <c r="AS34" s="308"/>
      <c r="AT34" s="308"/>
      <c r="AU34" s="308"/>
      <c r="AV34" s="308"/>
      <c r="AW34" s="308"/>
      <c r="AX34" s="308"/>
      <c r="AY34" s="308"/>
      <c r="AZ34" s="308"/>
      <c r="BA34" s="308"/>
      <c r="BB34" s="308"/>
      <c r="BC34" s="308"/>
      <c r="BD34" s="308"/>
      <c r="BE34" s="308"/>
      <c r="BF34" s="308"/>
      <c r="BG34" s="308"/>
      <c r="BH34" s="308"/>
      <c r="BI34" s="308"/>
      <c r="BJ34" s="308"/>
      <c r="BK34" s="308"/>
      <c r="BL34" s="308"/>
      <c r="BM34" s="308"/>
      <c r="BN34" s="308"/>
      <c r="BO34" s="308"/>
      <c r="BP34" s="308"/>
      <c r="BQ34" s="308"/>
      <c r="BR34" s="308"/>
      <c r="BS34" s="308"/>
      <c r="BT34" s="308"/>
      <c r="BU34" s="308"/>
      <c r="BV34" s="308"/>
      <c r="BW34" s="308"/>
      <c r="BX34" s="308"/>
      <c r="BY34" s="308"/>
      <c r="BZ34" s="308"/>
      <c r="CA34" s="308"/>
      <c r="CB34" s="308"/>
      <c r="CC34" s="308"/>
      <c r="CD34" s="308"/>
      <c r="CE34" s="308"/>
      <c r="CF34" s="308"/>
      <c r="CG34" s="308"/>
      <c r="CH34" s="308"/>
      <c r="CI34" s="308"/>
      <c r="CJ34" s="308"/>
      <c r="CK34" s="308"/>
      <c r="CL34" s="308"/>
      <c r="CM34" s="308"/>
      <c r="CN34" s="308"/>
      <c r="CO34" s="308"/>
      <c r="CP34" s="308"/>
      <c r="CQ34" s="308"/>
      <c r="CR34" s="308"/>
      <c r="CS34" s="308"/>
      <c r="CT34" s="308"/>
      <c r="CU34" s="308"/>
      <c r="CV34" s="308"/>
      <c r="CW34" s="308"/>
      <c r="CX34" s="308"/>
      <c r="CY34" s="308"/>
      <c r="CZ34" s="308"/>
      <c r="DA34" s="308"/>
      <c r="DB34" s="308"/>
      <c r="DC34" s="308"/>
      <c r="DD34" s="308"/>
      <c r="DE34" s="308"/>
      <c r="DF34" s="308"/>
      <c r="DG34" s="308"/>
      <c r="DH34" s="308"/>
      <c r="DI34" s="308"/>
      <c r="DJ34" s="308"/>
      <c r="DK34" s="308"/>
      <c r="DL34" s="308"/>
      <c r="DM34" s="308"/>
      <c r="DN34" s="308"/>
      <c r="DO34" s="308"/>
      <c r="DP34" s="308"/>
      <c r="DQ34" s="308"/>
      <c r="DR34" s="308"/>
      <c r="DS34" s="308"/>
      <c r="DT34" s="308"/>
      <c r="DU34" s="308"/>
      <c r="DV34" s="308"/>
      <c r="DW34" s="308"/>
      <c r="DX34" s="308"/>
      <c r="DY34" s="308"/>
      <c r="DZ34" s="308"/>
      <c r="EA34" s="308"/>
      <c r="EB34" s="308"/>
      <c r="EC34" s="308"/>
      <c r="ED34" s="308"/>
      <c r="EE34" s="308"/>
      <c r="EF34" s="308"/>
      <c r="EG34" s="308"/>
      <c r="EH34" s="308"/>
      <c r="EI34" s="308"/>
      <c r="EJ34" s="308"/>
      <c r="EK34" s="308"/>
      <c r="EL34" s="308"/>
      <c r="EM34" s="308"/>
      <c r="EN34" s="308"/>
      <c r="EO34" s="308"/>
      <c r="EP34" s="308"/>
      <c r="EQ34" s="308"/>
      <c r="ER34" s="308"/>
      <c r="ES34" s="308"/>
      <c r="ET34" s="308"/>
      <c r="EU34" s="308"/>
      <c r="EV34" s="308"/>
      <c r="EW34" s="308"/>
      <c r="EX34" s="308"/>
      <c r="EY34" s="308"/>
      <c r="EZ34" s="308"/>
      <c r="FA34" s="308"/>
      <c r="FB34" s="308"/>
      <c r="FC34" s="308"/>
      <c r="FD34" s="308"/>
      <c r="FE34" s="308"/>
      <c r="FF34" s="308"/>
    </row>
    <row r="35" spans="1:162" s="308" customFormat="1" ht="12.5" x14ac:dyDescent="0.35">
      <c r="A35" s="887" t="s">
        <v>6753</v>
      </c>
      <c r="B35" s="1753" t="s">
        <v>4358</v>
      </c>
      <c r="C35" s="1754">
        <v>2</v>
      </c>
      <c r="D35" s="1754">
        <v>0</v>
      </c>
      <c r="E35" s="1755">
        <v>7467.9</v>
      </c>
      <c r="F35" s="1755">
        <v>7467.9</v>
      </c>
    </row>
    <row r="36" spans="1:162" s="308" customFormat="1" ht="12.5" x14ac:dyDescent="0.35">
      <c r="A36" s="887" t="s">
        <v>7040</v>
      </c>
      <c r="B36" s="1753" t="s">
        <v>4506</v>
      </c>
      <c r="C36" s="1754">
        <v>5</v>
      </c>
      <c r="D36" s="1754">
        <v>0</v>
      </c>
      <c r="E36" s="1755">
        <v>7467.9</v>
      </c>
      <c r="F36" s="1755">
        <v>7467.9</v>
      </c>
    </row>
    <row r="37" spans="1:162" s="309" customFormat="1" ht="12.5" x14ac:dyDescent="0.35">
      <c r="A37" s="887" t="s">
        <v>7036</v>
      </c>
      <c r="B37" s="1753" t="s">
        <v>7037</v>
      </c>
      <c r="C37" s="1754">
        <v>0</v>
      </c>
      <c r="D37" s="1755">
        <v>67200</v>
      </c>
      <c r="E37" s="1755">
        <f>548.35/4</f>
        <v>137.08750000000001</v>
      </c>
      <c r="F37" s="1755">
        <f>548.35/4</f>
        <v>137.08750000000001</v>
      </c>
      <c r="G37" s="308" t="s">
        <v>5522</v>
      </c>
      <c r="H37" s="308"/>
      <c r="I37" s="308"/>
      <c r="J37" s="308"/>
      <c r="K37" s="308"/>
      <c r="L37" s="308"/>
      <c r="M37" s="308"/>
      <c r="N37" s="308"/>
      <c r="O37" s="308"/>
      <c r="P37" s="308"/>
      <c r="Q37" s="308"/>
      <c r="R37" s="308"/>
      <c r="S37" s="308"/>
      <c r="T37" s="308"/>
      <c r="U37" s="308"/>
      <c r="V37" s="308"/>
      <c r="W37" s="308"/>
      <c r="X37" s="308"/>
      <c r="Y37" s="308"/>
      <c r="Z37" s="308"/>
      <c r="AA37" s="308"/>
      <c r="AB37" s="308"/>
      <c r="AC37" s="308"/>
      <c r="AD37" s="308"/>
      <c r="AE37" s="308"/>
      <c r="AF37" s="308"/>
      <c r="AG37" s="308"/>
      <c r="AH37" s="308"/>
      <c r="AI37" s="308"/>
      <c r="AJ37" s="308"/>
      <c r="AK37" s="308"/>
      <c r="AL37" s="308"/>
      <c r="AM37" s="308"/>
      <c r="AN37" s="308"/>
      <c r="AO37" s="308"/>
      <c r="AP37" s="308"/>
      <c r="AQ37" s="308"/>
      <c r="AR37" s="308"/>
      <c r="AS37" s="308"/>
      <c r="AT37" s="308"/>
      <c r="AU37" s="308"/>
      <c r="AV37" s="308"/>
      <c r="AW37" s="308"/>
      <c r="AX37" s="308"/>
      <c r="AY37" s="308"/>
      <c r="AZ37" s="308"/>
      <c r="BA37" s="308"/>
      <c r="BB37" s="308"/>
      <c r="BC37" s="308"/>
      <c r="BD37" s="308"/>
      <c r="BE37" s="308"/>
      <c r="BF37" s="308"/>
      <c r="BG37" s="308"/>
      <c r="BH37" s="308"/>
      <c r="BI37" s="308"/>
      <c r="BJ37" s="308"/>
      <c r="BK37" s="308"/>
      <c r="BL37" s="308"/>
      <c r="BM37" s="308"/>
      <c r="BN37" s="308"/>
      <c r="BO37" s="308"/>
      <c r="BP37" s="308"/>
      <c r="BQ37" s="308"/>
      <c r="BR37" s="308"/>
      <c r="BS37" s="308"/>
      <c r="BT37" s="308"/>
      <c r="BU37" s="308"/>
      <c r="BV37" s="308"/>
      <c r="BW37" s="308"/>
      <c r="BX37" s="308"/>
      <c r="BY37" s="308"/>
      <c r="BZ37" s="308"/>
      <c r="CA37" s="308"/>
      <c r="CB37" s="308"/>
      <c r="CC37" s="308"/>
      <c r="CD37" s="308"/>
      <c r="CE37" s="308"/>
      <c r="CF37" s="308"/>
      <c r="CG37" s="308"/>
      <c r="CH37" s="308"/>
      <c r="CI37" s="308"/>
      <c r="CJ37" s="308"/>
      <c r="CK37" s="308"/>
      <c r="CL37" s="308"/>
      <c r="CM37" s="308"/>
      <c r="CN37" s="308"/>
      <c r="CO37" s="308"/>
      <c r="CP37" s="308"/>
      <c r="CQ37" s="308"/>
      <c r="CR37" s="308"/>
      <c r="CS37" s="308"/>
      <c r="CT37" s="308"/>
      <c r="CU37" s="308"/>
      <c r="CV37" s="308"/>
      <c r="CW37" s="308"/>
      <c r="CX37" s="308"/>
      <c r="CY37" s="308"/>
      <c r="CZ37" s="308"/>
      <c r="DA37" s="308"/>
      <c r="DB37" s="308"/>
      <c r="DC37" s="308"/>
      <c r="DD37" s="308"/>
      <c r="DE37" s="308"/>
      <c r="DF37" s="308"/>
      <c r="DG37" s="308"/>
      <c r="DH37" s="308"/>
      <c r="DI37" s="308"/>
      <c r="DJ37" s="308"/>
      <c r="DK37" s="308"/>
      <c r="DL37" s="308"/>
      <c r="DM37" s="308"/>
      <c r="DN37" s="308"/>
      <c r="DO37" s="308"/>
      <c r="DP37" s="308"/>
      <c r="DQ37" s="308"/>
      <c r="DR37" s="308"/>
      <c r="DS37" s="308"/>
      <c r="DT37" s="308"/>
      <c r="DU37" s="308"/>
      <c r="DV37" s="308"/>
      <c r="DW37" s="308"/>
      <c r="DX37" s="308"/>
      <c r="DY37" s="308"/>
      <c r="DZ37" s="308"/>
      <c r="EA37" s="308"/>
      <c r="EB37" s="308"/>
      <c r="EC37" s="308"/>
      <c r="ED37" s="308"/>
      <c r="EE37" s="308"/>
      <c r="EF37" s="308"/>
      <c r="EG37" s="308"/>
      <c r="EH37" s="308"/>
      <c r="EI37" s="308"/>
      <c r="EJ37" s="308"/>
      <c r="EK37" s="308"/>
      <c r="EL37" s="308"/>
      <c r="EM37" s="308"/>
      <c r="EN37" s="308"/>
      <c r="EO37" s="308"/>
      <c r="EP37" s="308"/>
      <c r="EQ37" s="308"/>
      <c r="ER37" s="308"/>
      <c r="ES37" s="308"/>
      <c r="ET37" s="308"/>
      <c r="EU37" s="308"/>
      <c r="EV37" s="308"/>
      <c r="EW37" s="308"/>
      <c r="EX37" s="308"/>
      <c r="EY37" s="308"/>
      <c r="EZ37" s="308"/>
      <c r="FA37" s="308"/>
      <c r="FB37" s="308"/>
      <c r="FC37" s="308"/>
      <c r="FD37" s="308"/>
      <c r="FE37" s="308"/>
      <c r="FF37" s="308"/>
    </row>
    <row r="38" spans="1:162" s="309" customFormat="1" ht="12.5" x14ac:dyDescent="0.35">
      <c r="A38" s="887" t="s">
        <v>7038</v>
      </c>
      <c r="B38" s="1753" t="s">
        <v>7048</v>
      </c>
      <c r="C38" s="1754">
        <v>0</v>
      </c>
      <c r="D38" s="1755">
        <v>7344</v>
      </c>
      <c r="E38" s="1755">
        <f>623.8/4</f>
        <v>155.94999999999999</v>
      </c>
      <c r="F38" s="1755">
        <f>623.8/4</f>
        <v>155.94999999999999</v>
      </c>
      <c r="G38" s="308" t="s">
        <v>5522</v>
      </c>
      <c r="H38" s="308"/>
      <c r="I38" s="308"/>
      <c r="J38" s="308"/>
      <c r="K38" s="308"/>
      <c r="L38" s="308"/>
      <c r="M38" s="308"/>
      <c r="N38" s="308"/>
      <c r="O38" s="308"/>
      <c r="P38" s="308"/>
      <c r="Q38" s="308"/>
      <c r="R38" s="308"/>
      <c r="S38" s="308"/>
      <c r="T38" s="308"/>
      <c r="U38" s="308"/>
      <c r="V38" s="308"/>
      <c r="W38" s="308"/>
      <c r="X38" s="308"/>
      <c r="Y38" s="308"/>
      <c r="Z38" s="308"/>
      <c r="AA38" s="308"/>
      <c r="AB38" s="308"/>
      <c r="AC38" s="308"/>
      <c r="AD38" s="308"/>
      <c r="AE38" s="308"/>
      <c r="AF38" s="308"/>
      <c r="AG38" s="308"/>
      <c r="AH38" s="308"/>
      <c r="AI38" s="308"/>
      <c r="AJ38" s="308"/>
      <c r="AK38" s="308"/>
      <c r="AL38" s="308"/>
      <c r="AM38" s="308"/>
      <c r="AN38" s="308"/>
      <c r="AO38" s="308"/>
      <c r="AP38" s="308"/>
      <c r="AQ38" s="308"/>
      <c r="AR38" s="308"/>
      <c r="AS38" s="308"/>
      <c r="AT38" s="308"/>
      <c r="AU38" s="308"/>
      <c r="AV38" s="308"/>
      <c r="AW38" s="308"/>
      <c r="AX38" s="308"/>
      <c r="AY38" s="308"/>
      <c r="AZ38" s="308"/>
      <c r="BA38" s="308"/>
      <c r="BB38" s="308"/>
      <c r="BC38" s="308"/>
      <c r="BD38" s="308"/>
      <c r="BE38" s="308"/>
      <c r="BF38" s="308"/>
      <c r="BG38" s="308"/>
      <c r="BH38" s="308"/>
      <c r="BI38" s="308"/>
      <c r="BJ38" s="308"/>
      <c r="BK38" s="308"/>
      <c r="BL38" s="308"/>
      <c r="BM38" s="308"/>
      <c r="BN38" s="308"/>
      <c r="BO38" s="308"/>
      <c r="BP38" s="308"/>
      <c r="BQ38" s="308"/>
      <c r="BR38" s="308"/>
      <c r="BS38" s="308"/>
      <c r="BT38" s="308"/>
      <c r="BU38" s="308"/>
      <c r="BV38" s="308"/>
      <c r="BW38" s="308"/>
      <c r="BX38" s="308"/>
      <c r="BY38" s="308"/>
      <c r="BZ38" s="308"/>
      <c r="CA38" s="308"/>
      <c r="CB38" s="308"/>
      <c r="CC38" s="308"/>
      <c r="CD38" s="308"/>
      <c r="CE38" s="308"/>
      <c r="CF38" s="308"/>
      <c r="CG38" s="308"/>
      <c r="CH38" s="308"/>
      <c r="CI38" s="308"/>
      <c r="CJ38" s="308"/>
      <c r="CK38" s="308"/>
      <c r="CL38" s="308"/>
      <c r="CM38" s="308"/>
      <c r="CN38" s="308"/>
      <c r="CO38" s="308"/>
      <c r="CP38" s="308"/>
      <c r="CQ38" s="308"/>
      <c r="CR38" s="308"/>
      <c r="CS38" s="308"/>
      <c r="CT38" s="308"/>
      <c r="CU38" s="308"/>
      <c r="CV38" s="308"/>
      <c r="CW38" s="308"/>
      <c r="CX38" s="308"/>
      <c r="CY38" s="308"/>
      <c r="CZ38" s="308"/>
      <c r="DA38" s="308"/>
      <c r="DB38" s="308"/>
      <c r="DC38" s="308"/>
      <c r="DD38" s="308"/>
      <c r="DE38" s="308"/>
      <c r="DF38" s="308"/>
      <c r="DG38" s="308"/>
      <c r="DH38" s="308"/>
      <c r="DI38" s="308"/>
      <c r="DJ38" s="308"/>
      <c r="DK38" s="308"/>
      <c r="DL38" s="308"/>
      <c r="DM38" s="308"/>
      <c r="DN38" s="308"/>
      <c r="DO38" s="308"/>
      <c r="DP38" s="308"/>
      <c r="DQ38" s="308"/>
      <c r="DR38" s="308"/>
      <c r="DS38" s="308"/>
      <c r="DT38" s="308"/>
      <c r="DU38" s="308"/>
      <c r="DV38" s="308"/>
      <c r="DW38" s="308"/>
      <c r="DX38" s="308"/>
      <c r="DY38" s="308"/>
      <c r="DZ38" s="308"/>
      <c r="EA38" s="308"/>
      <c r="EB38" s="308"/>
      <c r="EC38" s="308"/>
      <c r="ED38" s="308"/>
      <c r="EE38" s="308"/>
      <c r="EF38" s="308"/>
      <c r="EG38" s="308"/>
      <c r="EH38" s="308"/>
      <c r="EI38" s="308"/>
      <c r="EJ38" s="308"/>
      <c r="EK38" s="308"/>
      <c r="EL38" s="308"/>
      <c r="EM38" s="308"/>
      <c r="EN38" s="308"/>
      <c r="EO38" s="308"/>
      <c r="EP38" s="308"/>
      <c r="EQ38" s="308"/>
      <c r="ER38" s="308"/>
      <c r="ES38" s="308"/>
      <c r="ET38" s="308"/>
      <c r="EU38" s="308"/>
      <c r="EV38" s="308"/>
      <c r="EW38" s="308"/>
      <c r="EX38" s="308"/>
      <c r="EY38" s="308"/>
      <c r="EZ38" s="308"/>
      <c r="FA38" s="308"/>
      <c r="FB38" s="308"/>
      <c r="FC38" s="308"/>
      <c r="FD38" s="308"/>
      <c r="FE38" s="308"/>
      <c r="FF38" s="308"/>
    </row>
    <row r="39" spans="1:162" s="309" customFormat="1" ht="12.5" x14ac:dyDescent="0.35">
      <c r="A39" s="887" t="s">
        <v>7034</v>
      </c>
      <c r="B39" s="1753" t="s">
        <v>7035</v>
      </c>
      <c r="C39" s="1754">
        <v>15</v>
      </c>
      <c r="D39" s="1754">
        <v>0</v>
      </c>
      <c r="E39" s="1755">
        <v>21455</v>
      </c>
      <c r="F39" s="1755">
        <v>21455</v>
      </c>
      <c r="G39" s="308"/>
      <c r="H39" s="308"/>
      <c r="I39" s="308"/>
      <c r="J39" s="308"/>
      <c r="K39" s="308"/>
      <c r="L39" s="308"/>
      <c r="M39" s="308"/>
      <c r="N39" s="308"/>
      <c r="O39" s="308"/>
      <c r="P39" s="308"/>
      <c r="Q39" s="308"/>
      <c r="R39" s="308"/>
      <c r="S39" s="308"/>
      <c r="T39" s="308"/>
      <c r="U39" s="308"/>
      <c r="V39" s="308"/>
      <c r="W39" s="308"/>
      <c r="X39" s="308"/>
      <c r="Y39" s="308"/>
      <c r="Z39" s="308"/>
      <c r="AA39" s="308"/>
      <c r="AB39" s="308"/>
      <c r="AC39" s="308"/>
      <c r="AD39" s="308"/>
      <c r="AE39" s="308"/>
      <c r="AF39" s="308"/>
      <c r="AG39" s="308"/>
      <c r="AH39" s="308"/>
      <c r="AI39" s="308"/>
      <c r="AJ39" s="308"/>
      <c r="AK39" s="308"/>
      <c r="AL39" s="308"/>
      <c r="AM39" s="308"/>
      <c r="AN39" s="308"/>
      <c r="AO39" s="308"/>
      <c r="AP39" s="308"/>
      <c r="AQ39" s="308"/>
      <c r="AR39" s="308"/>
      <c r="AS39" s="308"/>
      <c r="AT39" s="308"/>
      <c r="AU39" s="308"/>
      <c r="AV39" s="308"/>
      <c r="AW39" s="308"/>
      <c r="AX39" s="308"/>
      <c r="AY39" s="308"/>
      <c r="AZ39" s="308"/>
      <c r="BA39" s="308"/>
      <c r="BB39" s="308"/>
      <c r="BC39" s="308"/>
      <c r="BD39" s="308"/>
      <c r="BE39" s="308"/>
      <c r="BF39" s="308"/>
      <c r="BG39" s="308"/>
      <c r="BH39" s="308"/>
      <c r="BI39" s="308"/>
      <c r="BJ39" s="308"/>
      <c r="BK39" s="308"/>
      <c r="BL39" s="308"/>
      <c r="BM39" s="308"/>
      <c r="BN39" s="308"/>
      <c r="BO39" s="308"/>
      <c r="BP39" s="308"/>
      <c r="BQ39" s="308"/>
      <c r="BR39" s="308"/>
      <c r="BS39" s="308"/>
      <c r="BT39" s="308"/>
      <c r="BU39" s="308"/>
      <c r="BV39" s="308"/>
      <c r="BW39" s="308"/>
      <c r="BX39" s="308"/>
      <c r="BY39" s="308"/>
      <c r="BZ39" s="308"/>
      <c r="CA39" s="308"/>
      <c r="CB39" s="308"/>
      <c r="CC39" s="308"/>
      <c r="CD39" s="308"/>
      <c r="CE39" s="308"/>
      <c r="CF39" s="308"/>
      <c r="CG39" s="308"/>
      <c r="CH39" s="308"/>
      <c r="CI39" s="308"/>
      <c r="CJ39" s="308"/>
      <c r="CK39" s="308"/>
      <c r="CL39" s="308"/>
      <c r="CM39" s="308"/>
      <c r="CN39" s="308"/>
      <c r="CO39" s="308"/>
      <c r="CP39" s="308"/>
      <c r="CQ39" s="308"/>
      <c r="CR39" s="308"/>
      <c r="CS39" s="308"/>
      <c r="CT39" s="308"/>
      <c r="CU39" s="308"/>
      <c r="CV39" s="308"/>
      <c r="CW39" s="308"/>
      <c r="CX39" s="308"/>
      <c r="CY39" s="308"/>
      <c r="CZ39" s="308"/>
      <c r="DA39" s="308"/>
      <c r="DB39" s="308"/>
      <c r="DC39" s="308"/>
      <c r="DD39" s="308"/>
      <c r="DE39" s="308"/>
      <c r="DF39" s="308"/>
      <c r="DG39" s="308"/>
      <c r="DH39" s="308"/>
      <c r="DI39" s="308"/>
      <c r="DJ39" s="308"/>
      <c r="DK39" s="308"/>
      <c r="DL39" s="308"/>
      <c r="DM39" s="308"/>
      <c r="DN39" s="308"/>
      <c r="DO39" s="308"/>
      <c r="DP39" s="308"/>
      <c r="DQ39" s="308"/>
      <c r="DR39" s="308"/>
      <c r="DS39" s="308"/>
      <c r="DT39" s="308"/>
      <c r="DU39" s="308"/>
      <c r="DV39" s="308"/>
      <c r="DW39" s="308"/>
      <c r="DX39" s="308"/>
      <c r="DY39" s="308"/>
      <c r="DZ39" s="308"/>
      <c r="EA39" s="308"/>
      <c r="EB39" s="308"/>
      <c r="EC39" s="308"/>
      <c r="ED39" s="308"/>
      <c r="EE39" s="308"/>
      <c r="EF39" s="308"/>
      <c r="EG39" s="308"/>
      <c r="EH39" s="308"/>
      <c r="EI39" s="308"/>
      <c r="EJ39" s="308"/>
      <c r="EK39" s="308"/>
      <c r="EL39" s="308"/>
      <c r="EM39" s="308"/>
      <c r="EN39" s="308"/>
      <c r="EO39" s="308"/>
      <c r="EP39" s="308"/>
      <c r="EQ39" s="308"/>
      <c r="ER39" s="308"/>
      <c r="ES39" s="308"/>
      <c r="ET39" s="308"/>
      <c r="EU39" s="308"/>
      <c r="EV39" s="308"/>
      <c r="EW39" s="308"/>
      <c r="EX39" s="308"/>
      <c r="EY39" s="308"/>
      <c r="EZ39" s="308"/>
      <c r="FA39" s="308"/>
      <c r="FB39" s="308"/>
      <c r="FC39" s="308"/>
      <c r="FD39" s="308"/>
      <c r="FE39" s="308"/>
      <c r="FF39" s="308"/>
    </row>
    <row r="40" spans="1:162" s="309" customFormat="1" ht="12.5" x14ac:dyDescent="0.35">
      <c r="A40" s="887" t="s">
        <v>7049</v>
      </c>
      <c r="B40" s="1753" t="s">
        <v>7050</v>
      </c>
      <c r="C40" s="1754">
        <v>4</v>
      </c>
      <c r="D40" s="1754">
        <v>0</v>
      </c>
      <c r="E40" s="1755">
        <v>24060.95</v>
      </c>
      <c r="F40" s="1755">
        <v>24060.95</v>
      </c>
      <c r="G40" s="308"/>
      <c r="H40" s="308"/>
      <c r="I40" s="308"/>
      <c r="J40" s="308"/>
      <c r="K40" s="308"/>
      <c r="L40" s="308"/>
      <c r="M40" s="308"/>
      <c r="N40" s="308"/>
      <c r="O40" s="308"/>
      <c r="P40" s="308"/>
      <c r="Q40" s="308"/>
      <c r="R40" s="308"/>
      <c r="S40" s="308"/>
      <c r="T40" s="308"/>
      <c r="U40" s="308"/>
      <c r="V40" s="308"/>
      <c r="W40" s="308"/>
      <c r="X40" s="308"/>
      <c r="Y40" s="308"/>
      <c r="Z40" s="308"/>
      <c r="AA40" s="308"/>
      <c r="AB40" s="308"/>
      <c r="AC40" s="308"/>
      <c r="AD40" s="308"/>
      <c r="AE40" s="308"/>
      <c r="AF40" s="308"/>
      <c r="AG40" s="308"/>
      <c r="AH40" s="308"/>
      <c r="AI40" s="308"/>
      <c r="AJ40" s="308"/>
      <c r="AK40" s="308"/>
      <c r="AL40" s="308"/>
      <c r="AM40" s="308"/>
      <c r="AN40" s="308"/>
      <c r="AO40" s="308"/>
      <c r="AP40" s="308"/>
      <c r="AQ40" s="308"/>
      <c r="AR40" s="308"/>
      <c r="AS40" s="308"/>
      <c r="AT40" s="308"/>
      <c r="AU40" s="308"/>
      <c r="AV40" s="308"/>
      <c r="AW40" s="308"/>
      <c r="AX40" s="308"/>
      <c r="AY40" s="308"/>
      <c r="AZ40" s="308"/>
      <c r="BA40" s="308"/>
      <c r="BB40" s="308"/>
      <c r="BC40" s="308"/>
      <c r="BD40" s="308"/>
      <c r="BE40" s="308"/>
      <c r="BF40" s="308"/>
      <c r="BG40" s="308"/>
      <c r="BH40" s="308"/>
      <c r="BI40" s="308"/>
      <c r="BJ40" s="308"/>
      <c r="BK40" s="308"/>
      <c r="BL40" s="308"/>
      <c r="BM40" s="308"/>
      <c r="BN40" s="308"/>
      <c r="BO40" s="308"/>
      <c r="BP40" s="308"/>
      <c r="BQ40" s="308"/>
      <c r="BR40" s="308"/>
      <c r="BS40" s="308"/>
      <c r="BT40" s="308"/>
      <c r="BU40" s="308"/>
      <c r="BV40" s="308"/>
      <c r="BW40" s="308"/>
      <c r="BX40" s="308"/>
      <c r="BY40" s="308"/>
      <c r="BZ40" s="308"/>
      <c r="CA40" s="308"/>
      <c r="CB40" s="308"/>
      <c r="CC40" s="308"/>
      <c r="CD40" s="308"/>
      <c r="CE40" s="308"/>
      <c r="CF40" s="308"/>
      <c r="CG40" s="308"/>
      <c r="CH40" s="308"/>
      <c r="CI40" s="308"/>
      <c r="CJ40" s="308"/>
      <c r="CK40" s="308"/>
      <c r="CL40" s="308"/>
      <c r="CM40" s="308"/>
      <c r="CN40" s="308"/>
      <c r="CO40" s="308"/>
      <c r="CP40" s="308"/>
      <c r="CQ40" s="308"/>
      <c r="CR40" s="308"/>
      <c r="CS40" s="308"/>
      <c r="CT40" s="308"/>
      <c r="CU40" s="308"/>
      <c r="CV40" s="308"/>
      <c r="CW40" s="308"/>
      <c r="CX40" s="308"/>
      <c r="CY40" s="308"/>
      <c r="CZ40" s="308"/>
      <c r="DA40" s="308"/>
      <c r="DB40" s="308"/>
      <c r="DC40" s="308"/>
      <c r="DD40" s="308"/>
      <c r="DE40" s="308"/>
      <c r="DF40" s="308"/>
      <c r="DG40" s="308"/>
      <c r="DH40" s="308"/>
      <c r="DI40" s="308"/>
      <c r="DJ40" s="308"/>
      <c r="DK40" s="308"/>
      <c r="DL40" s="308"/>
      <c r="DM40" s="308"/>
      <c r="DN40" s="308"/>
      <c r="DO40" s="308"/>
      <c r="DP40" s="308"/>
      <c r="DQ40" s="308"/>
      <c r="DR40" s="308"/>
      <c r="DS40" s="308"/>
      <c r="DT40" s="308"/>
      <c r="DU40" s="308"/>
      <c r="DV40" s="308"/>
      <c r="DW40" s="308"/>
      <c r="DX40" s="308"/>
      <c r="DY40" s="308"/>
      <c r="DZ40" s="308"/>
      <c r="EA40" s="308"/>
      <c r="EB40" s="308"/>
      <c r="EC40" s="308"/>
      <c r="ED40" s="308"/>
      <c r="EE40" s="308"/>
      <c r="EF40" s="308"/>
      <c r="EG40" s="308"/>
      <c r="EH40" s="308"/>
      <c r="EI40" s="308"/>
      <c r="EJ40" s="308"/>
      <c r="EK40" s="308"/>
      <c r="EL40" s="308"/>
      <c r="EM40" s="308"/>
      <c r="EN40" s="308"/>
      <c r="EO40" s="308"/>
      <c r="EP40" s="308"/>
      <c r="EQ40" s="308"/>
      <c r="ER40" s="308"/>
      <c r="ES40" s="308"/>
      <c r="ET40" s="308"/>
      <c r="EU40" s="308"/>
      <c r="EV40" s="308"/>
      <c r="EW40" s="308"/>
      <c r="EX40" s="308"/>
      <c r="EY40" s="308"/>
      <c r="EZ40" s="308"/>
      <c r="FA40" s="308"/>
      <c r="FB40" s="308"/>
      <c r="FC40" s="308"/>
      <c r="FD40" s="308"/>
      <c r="FE40" s="308"/>
      <c r="FF40" s="308"/>
    </row>
    <row r="41" spans="1:162" s="309" customFormat="1" ht="12.5" x14ac:dyDescent="0.35">
      <c r="A41" s="887" t="s">
        <v>7051</v>
      </c>
      <c r="B41" s="1753" t="s">
        <v>7052</v>
      </c>
      <c r="C41" s="1754">
        <v>1</v>
      </c>
      <c r="D41" s="1754">
        <v>0</v>
      </c>
      <c r="E41" s="1755">
        <v>26964.15</v>
      </c>
      <c r="F41" s="1755">
        <v>26964.15</v>
      </c>
      <c r="G41" s="308"/>
      <c r="H41" s="308"/>
      <c r="I41" s="308"/>
      <c r="J41" s="308"/>
      <c r="K41" s="308"/>
      <c r="L41" s="308"/>
      <c r="M41" s="308"/>
      <c r="N41" s="308"/>
      <c r="O41" s="308"/>
      <c r="P41" s="308"/>
      <c r="Q41" s="308"/>
      <c r="R41" s="308"/>
      <c r="S41" s="308"/>
      <c r="T41" s="308"/>
      <c r="U41" s="308"/>
      <c r="V41" s="308"/>
      <c r="W41" s="308"/>
      <c r="X41" s="308"/>
      <c r="Y41" s="308"/>
      <c r="Z41" s="308"/>
      <c r="AA41" s="308"/>
      <c r="AB41" s="308"/>
      <c r="AC41" s="308"/>
      <c r="AD41" s="308"/>
      <c r="AE41" s="308"/>
      <c r="AF41" s="308"/>
      <c r="AG41" s="308"/>
      <c r="AH41" s="308"/>
      <c r="AI41" s="308"/>
      <c r="AJ41" s="308"/>
      <c r="AK41" s="308"/>
      <c r="AL41" s="308"/>
      <c r="AM41" s="308"/>
      <c r="AN41" s="308"/>
      <c r="AO41" s="308"/>
      <c r="AP41" s="308"/>
      <c r="AQ41" s="308"/>
      <c r="AR41" s="308"/>
      <c r="AS41" s="308"/>
      <c r="AT41" s="308"/>
      <c r="AU41" s="308"/>
      <c r="AV41" s="308"/>
      <c r="AW41" s="308"/>
      <c r="AX41" s="308"/>
      <c r="AY41" s="308"/>
      <c r="AZ41" s="308"/>
      <c r="BA41" s="308"/>
      <c r="BB41" s="308"/>
      <c r="BC41" s="308"/>
      <c r="BD41" s="308"/>
      <c r="BE41" s="308"/>
      <c r="BF41" s="308"/>
      <c r="BG41" s="308"/>
      <c r="BH41" s="308"/>
      <c r="BI41" s="308"/>
      <c r="BJ41" s="308"/>
      <c r="BK41" s="308"/>
      <c r="BL41" s="308"/>
      <c r="BM41" s="308"/>
      <c r="BN41" s="308"/>
      <c r="BO41" s="308"/>
      <c r="BP41" s="308"/>
      <c r="BQ41" s="308"/>
      <c r="BR41" s="308"/>
      <c r="BS41" s="308"/>
      <c r="BT41" s="308"/>
      <c r="BU41" s="308"/>
      <c r="BV41" s="308"/>
      <c r="BW41" s="308"/>
      <c r="BX41" s="308"/>
      <c r="BY41" s="308"/>
      <c r="BZ41" s="308"/>
      <c r="CA41" s="308"/>
      <c r="CB41" s="308"/>
      <c r="CC41" s="308"/>
      <c r="CD41" s="308"/>
      <c r="CE41" s="308"/>
      <c r="CF41" s="308"/>
      <c r="CG41" s="308"/>
      <c r="CH41" s="308"/>
      <c r="CI41" s="308"/>
      <c r="CJ41" s="308"/>
      <c r="CK41" s="308"/>
      <c r="CL41" s="308"/>
      <c r="CM41" s="308"/>
      <c r="CN41" s="308"/>
      <c r="CO41" s="308"/>
      <c r="CP41" s="308"/>
      <c r="CQ41" s="308"/>
      <c r="CR41" s="308"/>
      <c r="CS41" s="308"/>
      <c r="CT41" s="308"/>
      <c r="CU41" s="308"/>
      <c r="CV41" s="308"/>
      <c r="CW41" s="308"/>
      <c r="CX41" s="308"/>
      <c r="CY41" s="308"/>
      <c r="CZ41" s="308"/>
      <c r="DA41" s="308"/>
      <c r="DB41" s="308"/>
      <c r="DC41" s="308"/>
      <c r="DD41" s="308"/>
      <c r="DE41" s="308"/>
      <c r="DF41" s="308"/>
      <c r="DG41" s="308"/>
      <c r="DH41" s="308"/>
      <c r="DI41" s="308"/>
      <c r="DJ41" s="308"/>
      <c r="DK41" s="308"/>
      <c r="DL41" s="308"/>
      <c r="DM41" s="308"/>
      <c r="DN41" s="308"/>
      <c r="DO41" s="308"/>
      <c r="DP41" s="308"/>
      <c r="DQ41" s="308"/>
      <c r="DR41" s="308"/>
      <c r="DS41" s="308"/>
      <c r="DT41" s="308"/>
      <c r="DU41" s="308"/>
      <c r="DV41" s="308"/>
      <c r="DW41" s="308"/>
      <c r="DX41" s="308"/>
      <c r="DY41" s="308"/>
      <c r="DZ41" s="308"/>
      <c r="EA41" s="308"/>
      <c r="EB41" s="308"/>
      <c r="EC41" s="308"/>
      <c r="ED41" s="308"/>
      <c r="EE41" s="308"/>
      <c r="EF41" s="308"/>
      <c r="EG41" s="308"/>
      <c r="EH41" s="308"/>
      <c r="EI41" s="308"/>
      <c r="EJ41" s="308"/>
      <c r="EK41" s="308"/>
      <c r="EL41" s="308"/>
      <c r="EM41" s="308"/>
      <c r="EN41" s="308"/>
      <c r="EO41" s="308"/>
      <c r="EP41" s="308"/>
      <c r="EQ41" s="308"/>
      <c r="ER41" s="308"/>
      <c r="ES41" s="308"/>
      <c r="ET41" s="308"/>
      <c r="EU41" s="308"/>
      <c r="EV41" s="308"/>
      <c r="EW41" s="308"/>
      <c r="EX41" s="308"/>
      <c r="EY41" s="308"/>
      <c r="EZ41" s="308"/>
      <c r="FA41" s="308"/>
      <c r="FB41" s="308"/>
      <c r="FC41" s="308"/>
      <c r="FD41" s="308"/>
      <c r="FE41" s="308"/>
      <c r="FF41" s="308"/>
    </row>
    <row r="42" spans="1:162" s="309" customFormat="1" ht="12.5" x14ac:dyDescent="0.35">
      <c r="A42" s="887" t="s">
        <v>7032</v>
      </c>
      <c r="B42" s="1753" t="s">
        <v>7033</v>
      </c>
      <c r="C42" s="1754">
        <v>1</v>
      </c>
      <c r="D42" s="1754">
        <v>0</v>
      </c>
      <c r="E42" s="1755">
        <v>31162.7</v>
      </c>
      <c r="F42" s="1755">
        <v>31162.7</v>
      </c>
      <c r="G42" s="308"/>
      <c r="H42" s="308"/>
      <c r="I42" s="308"/>
      <c r="J42" s="308"/>
      <c r="K42" s="308"/>
      <c r="L42" s="308"/>
      <c r="M42" s="308"/>
      <c r="N42" s="308"/>
      <c r="O42" s="308"/>
      <c r="P42" s="308"/>
      <c r="Q42" s="308"/>
      <c r="R42" s="308"/>
      <c r="S42" s="308"/>
      <c r="T42" s="308"/>
      <c r="U42" s="308"/>
      <c r="V42" s="308"/>
      <c r="W42" s="308"/>
      <c r="X42" s="308"/>
      <c r="Y42" s="308"/>
      <c r="Z42" s="308"/>
      <c r="AA42" s="308"/>
      <c r="AB42" s="308"/>
      <c r="AC42" s="308"/>
      <c r="AD42" s="308"/>
      <c r="AE42" s="308"/>
      <c r="AF42" s="308"/>
      <c r="AG42" s="308"/>
      <c r="AH42" s="308"/>
      <c r="AI42" s="308"/>
      <c r="AJ42" s="308"/>
      <c r="AK42" s="308"/>
      <c r="AL42" s="308"/>
      <c r="AM42" s="308"/>
      <c r="AN42" s="308"/>
      <c r="AO42" s="308"/>
      <c r="AP42" s="308"/>
      <c r="AQ42" s="308"/>
      <c r="AR42" s="308"/>
      <c r="AS42" s="308"/>
      <c r="AT42" s="308"/>
      <c r="AU42" s="308"/>
      <c r="AV42" s="308"/>
      <c r="AW42" s="308"/>
      <c r="AX42" s="308"/>
      <c r="AY42" s="308"/>
      <c r="AZ42" s="308"/>
      <c r="BA42" s="308"/>
      <c r="BB42" s="308"/>
      <c r="BC42" s="308"/>
      <c r="BD42" s="308"/>
      <c r="BE42" s="308"/>
      <c r="BF42" s="308"/>
      <c r="BG42" s="308"/>
      <c r="BH42" s="308"/>
      <c r="BI42" s="308"/>
      <c r="BJ42" s="308"/>
      <c r="BK42" s="308"/>
      <c r="BL42" s="308"/>
      <c r="BM42" s="308"/>
      <c r="BN42" s="308"/>
      <c r="BO42" s="308"/>
      <c r="BP42" s="308"/>
      <c r="BQ42" s="308"/>
      <c r="BR42" s="308"/>
      <c r="BS42" s="308"/>
      <c r="BT42" s="308"/>
      <c r="BU42" s="308"/>
      <c r="BV42" s="308"/>
      <c r="BW42" s="308"/>
      <c r="BX42" s="308"/>
      <c r="BY42" s="308"/>
      <c r="BZ42" s="308"/>
      <c r="CA42" s="308"/>
      <c r="CB42" s="308"/>
      <c r="CC42" s="308"/>
      <c r="CD42" s="308"/>
      <c r="CE42" s="308"/>
      <c r="CF42" s="308"/>
      <c r="CG42" s="308"/>
      <c r="CH42" s="308"/>
      <c r="CI42" s="308"/>
      <c r="CJ42" s="308"/>
      <c r="CK42" s="308"/>
      <c r="CL42" s="308"/>
      <c r="CM42" s="308"/>
      <c r="CN42" s="308"/>
      <c r="CO42" s="308"/>
      <c r="CP42" s="308"/>
      <c r="CQ42" s="308"/>
      <c r="CR42" s="308"/>
      <c r="CS42" s="308"/>
      <c r="CT42" s="308"/>
      <c r="CU42" s="308"/>
      <c r="CV42" s="308"/>
      <c r="CW42" s="308"/>
      <c r="CX42" s="308"/>
      <c r="CY42" s="308"/>
      <c r="CZ42" s="308"/>
      <c r="DA42" s="308"/>
      <c r="DB42" s="308"/>
      <c r="DC42" s="308"/>
      <c r="DD42" s="308"/>
      <c r="DE42" s="308"/>
      <c r="DF42" s="308"/>
      <c r="DG42" s="308"/>
      <c r="DH42" s="308"/>
      <c r="DI42" s="308"/>
      <c r="DJ42" s="308"/>
      <c r="DK42" s="308"/>
      <c r="DL42" s="308"/>
      <c r="DM42" s="308"/>
      <c r="DN42" s="308"/>
      <c r="DO42" s="308"/>
      <c r="DP42" s="308"/>
      <c r="DQ42" s="308"/>
      <c r="DR42" s="308"/>
      <c r="DS42" s="308"/>
      <c r="DT42" s="308"/>
      <c r="DU42" s="308"/>
      <c r="DV42" s="308"/>
      <c r="DW42" s="308"/>
      <c r="DX42" s="308"/>
      <c r="DY42" s="308"/>
      <c r="DZ42" s="308"/>
      <c r="EA42" s="308"/>
      <c r="EB42" s="308"/>
      <c r="EC42" s="308"/>
      <c r="ED42" s="308"/>
      <c r="EE42" s="308"/>
      <c r="EF42" s="308"/>
      <c r="EG42" s="308"/>
      <c r="EH42" s="308"/>
      <c r="EI42" s="308"/>
      <c r="EJ42" s="308"/>
      <c r="EK42" s="308"/>
      <c r="EL42" s="308"/>
      <c r="EM42" s="308"/>
      <c r="EN42" s="308"/>
      <c r="EO42" s="308"/>
      <c r="EP42" s="308"/>
      <c r="EQ42" s="308"/>
      <c r="ER42" s="308"/>
      <c r="ES42" s="308"/>
      <c r="ET42" s="308"/>
      <c r="EU42" s="308"/>
      <c r="EV42" s="308"/>
      <c r="EW42" s="308"/>
      <c r="EX42" s="308"/>
      <c r="EY42" s="308"/>
      <c r="EZ42" s="308"/>
      <c r="FA42" s="308"/>
      <c r="FB42" s="308"/>
      <c r="FC42" s="308"/>
      <c r="FD42" s="308"/>
      <c r="FE42" s="308"/>
      <c r="FF42" s="308"/>
    </row>
    <row r="43" spans="1:162" s="1748" customFormat="1" ht="15" customHeight="1" x14ac:dyDescent="0.25">
      <c r="A43" s="1756" t="s">
        <v>533</v>
      </c>
      <c r="B43" s="455" t="s">
        <v>4241</v>
      </c>
      <c r="C43" s="485">
        <f>SUM(C20:C42)</f>
        <v>71</v>
      </c>
      <c r="D43" s="486">
        <f>SUM(D20:D42)</f>
        <v>74544</v>
      </c>
      <c r="E43" s="1757" t="s">
        <v>533</v>
      </c>
      <c r="F43" s="1757" t="s">
        <v>533</v>
      </c>
    </row>
    <row r="44" spans="1:162" x14ac:dyDescent="0.3">
      <c r="A44" s="878"/>
      <c r="B44" s="879"/>
      <c r="C44" s="1758"/>
      <c r="D44" s="1758"/>
      <c r="E44" s="1744"/>
      <c r="F44" s="1744"/>
    </row>
    <row r="45" spans="1:162" x14ac:dyDescent="0.3">
      <c r="A45" s="878"/>
      <c r="B45" s="879"/>
      <c r="C45" s="1758"/>
      <c r="D45" s="1758"/>
      <c r="E45" s="1744"/>
      <c r="F45" s="1744"/>
    </row>
    <row r="46" spans="1:162" x14ac:dyDescent="0.3">
      <c r="A46" s="730" t="s">
        <v>4169</v>
      </c>
      <c r="B46" s="730" t="s">
        <v>4168</v>
      </c>
      <c r="C46" s="1758"/>
      <c r="D46" s="1758"/>
      <c r="E46" s="1759"/>
      <c r="F46" s="1759"/>
      <c r="EZ46" s="214"/>
      <c r="FA46" s="214"/>
      <c r="FB46" s="214"/>
      <c r="FC46" s="214"/>
      <c r="FD46" s="214"/>
      <c r="FE46" s="214"/>
      <c r="FF46" s="214"/>
    </row>
    <row r="47" spans="1:162" s="222" customFormat="1" ht="12.5" x14ac:dyDescent="0.25">
      <c r="A47" s="887" t="s">
        <v>4242</v>
      </c>
      <c r="B47" s="1753" t="s">
        <v>4242</v>
      </c>
      <c r="C47" s="1754">
        <v>0</v>
      </c>
      <c r="D47" s="1762">
        <v>0</v>
      </c>
      <c r="E47" s="1755">
        <v>0</v>
      </c>
      <c r="F47" s="1755">
        <v>0</v>
      </c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5"/>
      <c r="AP47" s="105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5"/>
      <c r="BB47" s="105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5"/>
      <c r="BN47" s="105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5"/>
      <c r="BZ47" s="105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105"/>
      <c r="CS47" s="105"/>
      <c r="CT47" s="105"/>
      <c r="CU47" s="105"/>
      <c r="CV47" s="105"/>
      <c r="CW47" s="105"/>
      <c r="CX47" s="105"/>
      <c r="CY47" s="105"/>
      <c r="CZ47" s="105"/>
      <c r="DA47" s="105"/>
      <c r="DB47" s="105"/>
      <c r="DC47" s="105"/>
      <c r="DD47" s="105"/>
      <c r="DE47" s="105"/>
      <c r="DF47" s="105"/>
      <c r="DG47" s="105"/>
      <c r="DH47" s="105"/>
      <c r="DI47" s="105"/>
      <c r="DJ47" s="105"/>
      <c r="DK47" s="105"/>
      <c r="DL47" s="105"/>
      <c r="DM47" s="105"/>
      <c r="DN47" s="105"/>
      <c r="DO47" s="105"/>
      <c r="DP47" s="105"/>
      <c r="DQ47" s="105"/>
      <c r="DR47" s="105"/>
      <c r="DS47" s="105"/>
      <c r="DT47" s="105"/>
      <c r="DU47" s="105"/>
      <c r="DV47" s="105"/>
      <c r="DW47" s="105"/>
      <c r="DX47" s="105"/>
      <c r="DY47" s="105"/>
      <c r="DZ47" s="105"/>
      <c r="EA47" s="105"/>
      <c r="EB47" s="105"/>
      <c r="EC47" s="105"/>
      <c r="ED47" s="105"/>
      <c r="EE47" s="105"/>
      <c r="EF47" s="105"/>
      <c r="EG47" s="105"/>
      <c r="EH47" s="105"/>
      <c r="EI47" s="105"/>
      <c r="EJ47" s="105"/>
      <c r="EK47" s="105"/>
      <c r="EL47" s="105"/>
      <c r="EM47" s="105"/>
      <c r="EN47" s="105"/>
      <c r="EO47" s="105"/>
      <c r="EP47" s="105"/>
      <c r="EQ47" s="105"/>
      <c r="ER47" s="105"/>
      <c r="ES47" s="105"/>
      <c r="ET47" s="105"/>
      <c r="EU47" s="105"/>
      <c r="EV47" s="105"/>
      <c r="EW47" s="105"/>
      <c r="EX47" s="105"/>
      <c r="EY47" s="105"/>
    </row>
    <row r="48" spans="1:162" s="1748" customFormat="1" ht="15" customHeight="1" x14ac:dyDescent="0.25">
      <c r="A48" s="1756" t="s">
        <v>533</v>
      </c>
      <c r="B48" s="455" t="s">
        <v>4243</v>
      </c>
      <c r="C48" s="485">
        <f>SUM(C47)</f>
        <v>0</v>
      </c>
      <c r="D48" s="498">
        <f>SUM(D47)</f>
        <v>0</v>
      </c>
      <c r="E48" s="1757" t="s">
        <v>533</v>
      </c>
      <c r="F48" s="1757" t="s">
        <v>533</v>
      </c>
    </row>
    <row r="49" spans="1:169" s="1748" customFormat="1" ht="15" customHeight="1" x14ac:dyDescent="0.25">
      <c r="A49" s="1763"/>
      <c r="B49" s="1763"/>
      <c r="C49" s="1764"/>
      <c r="D49" s="1764"/>
      <c r="E49" s="1764"/>
      <c r="F49" s="1764"/>
    </row>
    <row r="50" spans="1:169" s="1748" customFormat="1" ht="15" customHeight="1" x14ac:dyDescent="0.25">
      <c r="A50" s="1763"/>
      <c r="B50" s="487" t="s">
        <v>4170</v>
      </c>
      <c r="C50" s="488">
        <f>C43+C16</f>
        <v>87</v>
      </c>
      <c r="D50" s="488">
        <f>D43</f>
        <v>74544</v>
      </c>
      <c r="E50" s="1764"/>
      <c r="F50" s="1764"/>
    </row>
    <row r="51" spans="1:169" x14ac:dyDescent="0.3">
      <c r="A51" s="878"/>
      <c r="B51" s="879"/>
      <c r="C51" s="1758"/>
      <c r="D51" s="1758"/>
      <c r="E51" s="1759"/>
      <c r="F51" s="1759"/>
    </row>
    <row r="52" spans="1:169" x14ac:dyDescent="0.3">
      <c r="A52" s="878"/>
      <c r="B52" s="879"/>
      <c r="C52" s="1758"/>
      <c r="D52" s="1758"/>
      <c r="E52" s="1759"/>
      <c r="F52" s="1759"/>
    </row>
    <row r="53" spans="1:169" s="1748" customFormat="1" ht="15" customHeight="1" x14ac:dyDescent="0.25">
      <c r="A53" s="897" t="s">
        <v>4166</v>
      </c>
      <c r="B53" s="897"/>
      <c r="C53" s="1764" t="s">
        <v>533</v>
      </c>
      <c r="D53" s="1764"/>
      <c r="E53" s="1764" t="s">
        <v>533</v>
      </c>
      <c r="F53" s="1764" t="s">
        <v>533</v>
      </c>
    </row>
    <row r="54" spans="1:169" s="1748" customFormat="1" ht="15" customHeight="1" x14ac:dyDescent="0.25">
      <c r="A54" s="730" t="s">
        <v>4244</v>
      </c>
      <c r="B54" s="730"/>
      <c r="C54" s="1765"/>
      <c r="D54" s="1765"/>
      <c r="E54" s="1765"/>
      <c r="F54" s="1765"/>
    </row>
    <row r="55" spans="1:169" s="222" customFormat="1" ht="12.5" x14ac:dyDescent="0.25">
      <c r="A55" s="887" t="s">
        <v>4242</v>
      </c>
      <c r="B55" s="1753" t="s">
        <v>7053</v>
      </c>
      <c r="C55" s="1754">
        <v>6</v>
      </c>
      <c r="D55" s="1762">
        <v>0</v>
      </c>
      <c r="E55" s="1755">
        <v>449</v>
      </c>
      <c r="F55" s="1755">
        <v>22083.9</v>
      </c>
      <c r="G55" s="105"/>
      <c r="H55" s="105"/>
      <c r="I55" s="105"/>
      <c r="J55" s="105"/>
      <c r="K55" s="105"/>
      <c r="L55" s="105"/>
      <c r="M55" s="105"/>
      <c r="N55" s="105"/>
      <c r="O55" s="105"/>
      <c r="P55" s="105"/>
      <c r="Q55" s="105"/>
      <c r="R55" s="105"/>
      <c r="S55" s="105"/>
      <c r="T55" s="105"/>
      <c r="U55" s="105"/>
      <c r="V55" s="105"/>
      <c r="W55" s="105"/>
      <c r="X55" s="105"/>
      <c r="Y55" s="105"/>
      <c r="Z55" s="105"/>
      <c r="AA55" s="105"/>
      <c r="AB55" s="105"/>
      <c r="AC55" s="105"/>
      <c r="AD55" s="105"/>
      <c r="AE55" s="105"/>
      <c r="AF55" s="105"/>
      <c r="AG55" s="105"/>
      <c r="AH55" s="105"/>
      <c r="AI55" s="105"/>
      <c r="AJ55" s="105"/>
      <c r="AK55" s="105"/>
      <c r="AL55" s="105"/>
      <c r="AM55" s="105"/>
      <c r="AN55" s="105"/>
      <c r="AO55" s="105"/>
      <c r="AP55" s="105"/>
      <c r="AQ55" s="105"/>
      <c r="AR55" s="105"/>
      <c r="AS55" s="105"/>
      <c r="AT55" s="105"/>
      <c r="AU55" s="105"/>
      <c r="AV55" s="105"/>
      <c r="AW55" s="105"/>
      <c r="AX55" s="105"/>
      <c r="AY55" s="105"/>
      <c r="AZ55" s="105"/>
      <c r="BA55" s="105"/>
      <c r="BB55" s="105"/>
      <c r="BC55" s="105"/>
      <c r="BD55" s="105"/>
      <c r="BE55" s="105"/>
      <c r="BF55" s="105"/>
      <c r="BG55" s="105"/>
      <c r="BH55" s="105"/>
      <c r="BI55" s="105"/>
      <c r="BJ55" s="105"/>
      <c r="BK55" s="105"/>
      <c r="BL55" s="105"/>
      <c r="BM55" s="105"/>
      <c r="BN55" s="105"/>
      <c r="BO55" s="105"/>
      <c r="BP55" s="105"/>
      <c r="BQ55" s="105"/>
      <c r="BR55" s="105"/>
      <c r="BS55" s="105"/>
      <c r="BT55" s="105"/>
      <c r="BU55" s="105"/>
      <c r="BV55" s="105"/>
      <c r="BW55" s="105"/>
      <c r="BX55" s="105"/>
      <c r="BY55" s="105"/>
      <c r="BZ55" s="105"/>
      <c r="CA55" s="105"/>
      <c r="CB55" s="105"/>
      <c r="CC55" s="105"/>
      <c r="CD55" s="105"/>
      <c r="CE55" s="105"/>
      <c r="CF55" s="105"/>
      <c r="CG55" s="105"/>
      <c r="CH55" s="105"/>
      <c r="CI55" s="105"/>
      <c r="CJ55" s="105"/>
      <c r="CK55" s="105"/>
      <c r="CL55" s="105"/>
      <c r="CM55" s="105"/>
      <c r="CN55" s="105"/>
      <c r="CO55" s="105"/>
      <c r="CP55" s="105"/>
      <c r="CQ55" s="105"/>
      <c r="CR55" s="105"/>
      <c r="CS55" s="105"/>
      <c r="CT55" s="105"/>
      <c r="CU55" s="105"/>
      <c r="CV55" s="105"/>
      <c r="CW55" s="105"/>
      <c r="CX55" s="105"/>
      <c r="CY55" s="105"/>
      <c r="CZ55" s="105"/>
      <c r="DA55" s="105"/>
      <c r="DB55" s="105"/>
      <c r="DC55" s="105"/>
      <c r="DD55" s="105"/>
      <c r="DE55" s="105"/>
      <c r="DF55" s="105"/>
      <c r="DG55" s="105"/>
      <c r="DH55" s="105"/>
      <c r="DI55" s="105"/>
      <c r="DJ55" s="105"/>
      <c r="DK55" s="105"/>
      <c r="DL55" s="105"/>
      <c r="DM55" s="105"/>
      <c r="DN55" s="105"/>
      <c r="DO55" s="105"/>
      <c r="DP55" s="105"/>
      <c r="DQ55" s="105"/>
      <c r="DR55" s="105"/>
      <c r="DS55" s="105"/>
      <c r="DT55" s="105"/>
      <c r="DU55" s="105"/>
      <c r="DV55" s="105"/>
      <c r="DW55" s="105"/>
    </row>
    <row r="56" spans="1:169" s="1748" customFormat="1" ht="15" customHeight="1" x14ac:dyDescent="0.25">
      <c r="A56" s="1756" t="s">
        <v>533</v>
      </c>
      <c r="B56" s="455" t="s">
        <v>4245</v>
      </c>
      <c r="C56" s="485">
        <f>SUM(C55)</f>
        <v>6</v>
      </c>
      <c r="D56" s="485">
        <v>0</v>
      </c>
      <c r="E56" s="1757" t="s">
        <v>533</v>
      </c>
      <c r="F56" s="1757" t="s">
        <v>533</v>
      </c>
    </row>
    <row r="57" spans="1:169" s="222" customFormat="1" ht="12.5" x14ac:dyDescent="0.25">
      <c r="A57" s="915"/>
      <c r="B57" s="916"/>
      <c r="C57" s="1758"/>
      <c r="D57" s="1758"/>
      <c r="E57" s="1759"/>
      <c r="F57" s="1759"/>
      <c r="G57" s="105"/>
      <c r="H57" s="105"/>
      <c r="I57" s="105"/>
      <c r="J57" s="105"/>
      <c r="K57" s="105"/>
      <c r="L57" s="105"/>
      <c r="M57" s="105"/>
      <c r="N57" s="105"/>
      <c r="O57" s="105"/>
      <c r="P57" s="105"/>
      <c r="Q57" s="105"/>
      <c r="R57" s="105"/>
      <c r="S57" s="105"/>
      <c r="T57" s="105"/>
      <c r="U57" s="105"/>
      <c r="V57" s="105"/>
      <c r="W57" s="105"/>
      <c r="X57" s="105"/>
      <c r="Y57" s="105"/>
      <c r="Z57" s="105"/>
      <c r="AA57" s="105"/>
      <c r="AB57" s="105"/>
      <c r="AC57" s="105"/>
      <c r="AD57" s="105"/>
      <c r="AE57" s="105"/>
      <c r="AF57" s="105"/>
      <c r="AG57" s="105"/>
      <c r="AH57" s="105"/>
      <c r="AI57" s="105"/>
      <c r="AJ57" s="105"/>
      <c r="AK57" s="105"/>
      <c r="AL57" s="105"/>
      <c r="AM57" s="105"/>
      <c r="AN57" s="105"/>
      <c r="AO57" s="105"/>
      <c r="AP57" s="105"/>
      <c r="AQ57" s="105"/>
      <c r="AR57" s="105"/>
      <c r="AS57" s="105"/>
      <c r="AT57" s="105"/>
      <c r="AU57" s="105"/>
      <c r="AV57" s="105"/>
      <c r="AW57" s="105"/>
      <c r="AX57" s="105"/>
      <c r="AY57" s="105"/>
      <c r="AZ57" s="105"/>
      <c r="BA57" s="105"/>
      <c r="BB57" s="105"/>
      <c r="BC57" s="105"/>
      <c r="BD57" s="105"/>
      <c r="BE57" s="105"/>
      <c r="BF57" s="105"/>
      <c r="BG57" s="105"/>
      <c r="BH57" s="105"/>
      <c r="BI57" s="105"/>
      <c r="BJ57" s="105"/>
      <c r="BK57" s="105"/>
      <c r="BL57" s="105"/>
      <c r="BM57" s="105"/>
      <c r="BN57" s="105"/>
      <c r="BO57" s="105"/>
      <c r="BP57" s="105"/>
      <c r="BQ57" s="105"/>
      <c r="BR57" s="105"/>
      <c r="BS57" s="105"/>
      <c r="BT57" s="105"/>
      <c r="BU57" s="105"/>
      <c r="BV57" s="105"/>
      <c r="BW57" s="105"/>
      <c r="BX57" s="105"/>
      <c r="BY57" s="105"/>
      <c r="BZ57" s="105"/>
      <c r="CA57" s="105"/>
      <c r="CB57" s="105"/>
      <c r="CC57" s="105"/>
      <c r="CD57" s="105"/>
      <c r="CE57" s="105"/>
      <c r="CF57" s="105"/>
      <c r="CG57" s="105"/>
      <c r="CH57" s="105"/>
      <c r="CI57" s="105"/>
      <c r="CJ57" s="105"/>
      <c r="CK57" s="105"/>
      <c r="CL57" s="105"/>
      <c r="CM57" s="105"/>
      <c r="CN57" s="105"/>
      <c r="CO57" s="105"/>
      <c r="CP57" s="105"/>
      <c r="CQ57" s="105"/>
      <c r="CR57" s="105"/>
      <c r="CS57" s="105"/>
      <c r="CT57" s="105"/>
      <c r="CU57" s="105"/>
      <c r="CV57" s="105"/>
      <c r="CW57" s="105"/>
      <c r="CX57" s="105"/>
      <c r="CY57" s="105"/>
      <c r="CZ57" s="105"/>
      <c r="DA57" s="105"/>
      <c r="DB57" s="105"/>
      <c r="DC57" s="105"/>
      <c r="DD57" s="105"/>
      <c r="DE57" s="105"/>
      <c r="DF57" s="105"/>
      <c r="DG57" s="105"/>
      <c r="DH57" s="105"/>
      <c r="DI57" s="105"/>
      <c r="DJ57" s="105"/>
      <c r="DK57" s="105"/>
      <c r="DL57" s="105"/>
      <c r="DM57" s="105"/>
      <c r="DN57" s="105"/>
      <c r="DO57" s="105"/>
      <c r="DP57" s="105"/>
      <c r="DQ57" s="105"/>
      <c r="DR57" s="105"/>
      <c r="DS57" s="105"/>
      <c r="DT57" s="105"/>
      <c r="DU57" s="105"/>
      <c r="DV57" s="105"/>
      <c r="DW57" s="105"/>
    </row>
    <row r="58" spans="1:169" s="1748" customFormat="1" ht="13.5" customHeight="1" x14ac:dyDescent="0.25">
      <c r="A58" s="730" t="s">
        <v>4172</v>
      </c>
      <c r="B58" s="730"/>
      <c r="C58" s="1765"/>
      <c r="D58" s="1765"/>
      <c r="E58" s="1765"/>
      <c r="F58" s="1765"/>
    </row>
    <row r="59" spans="1:169" s="222" customFormat="1" ht="12.5" x14ac:dyDescent="0.25">
      <c r="A59" s="887" t="s">
        <v>4242</v>
      </c>
      <c r="B59" s="1753" t="s">
        <v>4242</v>
      </c>
      <c r="C59" s="1754">
        <v>0</v>
      </c>
      <c r="D59" s="1762">
        <v>0</v>
      </c>
      <c r="E59" s="1755">
        <v>0</v>
      </c>
      <c r="F59" s="1755">
        <v>0</v>
      </c>
      <c r="G59" s="105"/>
      <c r="H59" s="105"/>
      <c r="I59" s="105"/>
      <c r="J59" s="105"/>
      <c r="K59" s="105"/>
      <c r="L59" s="105"/>
      <c r="M59" s="105"/>
      <c r="N59" s="105"/>
      <c r="O59" s="105"/>
      <c r="P59" s="105"/>
      <c r="Q59" s="105"/>
      <c r="R59" s="105"/>
      <c r="S59" s="105"/>
      <c r="T59" s="105"/>
      <c r="U59" s="105"/>
      <c r="V59" s="105"/>
      <c r="W59" s="105"/>
      <c r="X59" s="105"/>
      <c r="Y59" s="105"/>
      <c r="Z59" s="105"/>
      <c r="AA59" s="105"/>
      <c r="AB59" s="105"/>
      <c r="AC59" s="105"/>
      <c r="AD59" s="105"/>
      <c r="AE59" s="105"/>
      <c r="AF59" s="105"/>
      <c r="AG59" s="105"/>
      <c r="AH59" s="105"/>
      <c r="AI59" s="105"/>
      <c r="AJ59" s="105"/>
      <c r="AK59" s="105"/>
      <c r="AL59" s="105"/>
      <c r="AM59" s="105"/>
      <c r="AN59" s="105"/>
      <c r="AO59" s="105"/>
      <c r="AP59" s="105"/>
      <c r="AQ59" s="105"/>
      <c r="AR59" s="105"/>
      <c r="AS59" s="105"/>
      <c r="AT59" s="105"/>
      <c r="AU59" s="105"/>
      <c r="AV59" s="105"/>
      <c r="AW59" s="105"/>
      <c r="AX59" s="105"/>
      <c r="AY59" s="105"/>
      <c r="AZ59" s="105"/>
      <c r="BA59" s="105"/>
      <c r="BB59" s="105"/>
      <c r="BC59" s="105"/>
      <c r="BD59" s="105"/>
      <c r="BE59" s="105"/>
      <c r="BF59" s="105"/>
      <c r="BG59" s="105"/>
      <c r="BH59" s="105"/>
      <c r="BI59" s="105"/>
      <c r="BJ59" s="105"/>
      <c r="BK59" s="105"/>
      <c r="BL59" s="105"/>
      <c r="BM59" s="105"/>
      <c r="BN59" s="105"/>
      <c r="BO59" s="105"/>
      <c r="BP59" s="105"/>
      <c r="BQ59" s="105"/>
      <c r="BR59" s="105"/>
      <c r="BS59" s="105"/>
      <c r="BT59" s="105"/>
      <c r="BU59" s="105"/>
      <c r="BV59" s="105"/>
      <c r="BW59" s="105"/>
      <c r="BX59" s="105"/>
      <c r="BY59" s="105"/>
      <c r="BZ59" s="105"/>
      <c r="CA59" s="105"/>
      <c r="CB59" s="105"/>
      <c r="CC59" s="105"/>
      <c r="CD59" s="105"/>
      <c r="CE59" s="105"/>
      <c r="CF59" s="105"/>
      <c r="CG59" s="105"/>
      <c r="CH59" s="105"/>
      <c r="CI59" s="105"/>
      <c r="CJ59" s="105"/>
      <c r="CK59" s="105"/>
      <c r="CL59" s="105"/>
      <c r="CM59" s="105"/>
      <c r="CN59" s="105"/>
      <c r="CO59" s="105"/>
      <c r="CP59" s="105"/>
      <c r="CQ59" s="105"/>
      <c r="CR59" s="105"/>
      <c r="CS59" s="105"/>
      <c r="CT59" s="105"/>
      <c r="CU59" s="105"/>
      <c r="CV59" s="105"/>
      <c r="CW59" s="105"/>
      <c r="CX59" s="105"/>
      <c r="CY59" s="105"/>
      <c r="CZ59" s="105"/>
      <c r="DA59" s="105"/>
      <c r="DB59" s="105"/>
      <c r="DC59" s="105"/>
      <c r="DD59" s="105"/>
      <c r="DE59" s="105"/>
      <c r="DF59" s="105"/>
      <c r="DG59" s="105"/>
      <c r="DH59" s="105"/>
      <c r="DI59" s="105"/>
      <c r="DJ59" s="105"/>
      <c r="DK59" s="105"/>
      <c r="DL59" s="105"/>
      <c r="DM59" s="105"/>
      <c r="DN59" s="105"/>
      <c r="DO59" s="105"/>
      <c r="DP59" s="105"/>
      <c r="DQ59" s="105"/>
      <c r="DR59" s="105"/>
      <c r="DS59" s="105"/>
      <c r="DT59" s="105"/>
      <c r="DU59" s="105"/>
      <c r="DV59" s="105"/>
      <c r="DW59" s="105"/>
      <c r="DX59" s="105"/>
      <c r="DY59" s="105"/>
      <c r="DZ59" s="105"/>
      <c r="EA59" s="105"/>
      <c r="EB59" s="105"/>
      <c r="EC59" s="105"/>
      <c r="ED59" s="105"/>
      <c r="EE59" s="105"/>
      <c r="EF59" s="105"/>
      <c r="EG59" s="105"/>
      <c r="EH59" s="105"/>
      <c r="EI59" s="105"/>
      <c r="EJ59" s="105"/>
      <c r="EK59" s="105"/>
      <c r="EL59" s="105"/>
      <c r="EM59" s="105"/>
      <c r="EN59" s="105"/>
      <c r="EO59" s="105"/>
      <c r="EP59" s="105"/>
      <c r="EQ59" s="105"/>
      <c r="ER59" s="105"/>
      <c r="ES59" s="105"/>
      <c r="ET59" s="105"/>
      <c r="EU59" s="105"/>
      <c r="EV59" s="105"/>
      <c r="EW59" s="105"/>
      <c r="EX59" s="105"/>
      <c r="EY59" s="105"/>
      <c r="EZ59" s="105"/>
      <c r="FA59" s="105"/>
      <c r="FB59" s="105"/>
      <c r="FC59" s="105"/>
      <c r="FD59" s="105"/>
      <c r="FE59" s="105"/>
      <c r="FF59" s="105"/>
      <c r="FG59" s="105"/>
      <c r="FH59" s="105"/>
      <c r="FI59" s="105"/>
      <c r="FJ59" s="105"/>
      <c r="FK59" s="105"/>
      <c r="FL59" s="105"/>
      <c r="FM59" s="105"/>
    </row>
    <row r="60" spans="1:169" s="1748" customFormat="1" ht="13.5" customHeight="1" x14ac:dyDescent="0.25">
      <c r="A60" s="1766" t="s">
        <v>533</v>
      </c>
      <c r="B60" s="455" t="s">
        <v>4246</v>
      </c>
      <c r="C60" s="485">
        <v>0</v>
      </c>
      <c r="D60" s="485">
        <f>SUM(D55:D59)</f>
        <v>0</v>
      </c>
      <c r="E60" s="1757" t="s">
        <v>533</v>
      </c>
      <c r="F60" s="1757" t="s">
        <v>533</v>
      </c>
    </row>
    <row r="62" spans="1:169" x14ac:dyDescent="0.3">
      <c r="A62" s="385" t="s">
        <v>6702</v>
      </c>
      <c r="B62" s="214"/>
    </row>
  </sheetData>
  <mergeCells count="19">
    <mergeCell ref="A58:B58"/>
    <mergeCell ref="A11:B11"/>
    <mergeCell ref="E11:F11"/>
    <mergeCell ref="A19:B19"/>
    <mergeCell ref="A46:B46"/>
    <mergeCell ref="A53:B53"/>
    <mergeCell ref="A54:B54"/>
    <mergeCell ref="A8:A9"/>
    <mergeCell ref="B8:B9"/>
    <mergeCell ref="C8:C9"/>
    <mergeCell ref="D8:D9"/>
    <mergeCell ref="E8:F8"/>
    <mergeCell ref="A10:B10"/>
    <mergeCell ref="A1:F1"/>
    <mergeCell ref="A2:F2"/>
    <mergeCell ref="A3:F3"/>
    <mergeCell ref="A4:F4"/>
    <mergeCell ref="A5:F5"/>
    <mergeCell ref="A6:F6"/>
  </mergeCells>
  <pageMargins left="0.70866141732283472" right="0.70866141732283472" top="0.15748031496062992" bottom="0.15748031496062992" header="0.15748031496062992" footer="0.15748031496062992"/>
  <pageSetup scale="88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5"/>
  <sheetViews>
    <sheetView showGridLines="0" workbookViewId="0"/>
  </sheetViews>
  <sheetFormatPr baseColWidth="10" defaultRowHeight="14.5" x14ac:dyDescent="0.35"/>
  <cols>
    <col min="2" max="2" width="110.7265625" customWidth="1"/>
    <col min="3" max="3" width="15.7265625" customWidth="1"/>
  </cols>
  <sheetData>
    <row r="2" spans="2:3" x14ac:dyDescent="0.35">
      <c r="B2" s="612" t="s">
        <v>4139</v>
      </c>
      <c r="C2" s="613"/>
    </row>
    <row r="3" spans="2:3" x14ac:dyDescent="0.35">
      <c r="B3" s="1" t="s">
        <v>3789</v>
      </c>
      <c r="C3" s="1" t="s">
        <v>52</v>
      </c>
    </row>
    <row r="4" spans="2:3" x14ac:dyDescent="0.35">
      <c r="B4" s="2" t="s">
        <v>3790</v>
      </c>
      <c r="C4" s="4" t="s">
        <v>3791</v>
      </c>
    </row>
    <row r="5" spans="2:3" x14ac:dyDescent="0.35">
      <c r="B5" s="3" t="s">
        <v>51</v>
      </c>
      <c r="C5" s="5" t="s">
        <v>3791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9"/>
  <sheetViews>
    <sheetView showGridLines="0" zoomScaleSheetLayoutView="115" workbookViewId="0">
      <selection sqref="A1:H1"/>
    </sheetView>
  </sheetViews>
  <sheetFormatPr baseColWidth="10" defaultColWidth="11.453125" defaultRowHeight="15" x14ac:dyDescent="0.3"/>
  <cols>
    <col min="1" max="1" width="9.453125" style="500" customWidth="1"/>
    <col min="2" max="2" width="44.26953125" style="500" customWidth="1"/>
    <col min="3" max="3" width="12" style="116" bestFit="1" customWidth="1"/>
    <col min="4" max="4" width="10.1796875" style="116" bestFit="1" customWidth="1"/>
    <col min="5" max="5" width="14.54296875" style="116" bestFit="1" customWidth="1"/>
    <col min="6" max="6" width="13" style="116" customWidth="1"/>
    <col min="7" max="7" width="11.1796875" style="116" bestFit="1" customWidth="1"/>
    <col min="8" max="8" width="11" style="116" bestFit="1" customWidth="1"/>
    <col min="9" max="9" width="11.81640625" style="116" customWidth="1"/>
    <col min="10" max="10" width="12.7265625" style="116" customWidth="1"/>
    <col min="11" max="11" width="13.1796875" style="116" bestFit="1" customWidth="1"/>
    <col min="12" max="16384" width="11.453125" style="116"/>
  </cols>
  <sheetData>
    <row r="2" spans="1:11" x14ac:dyDescent="0.3">
      <c r="A2" s="752" t="s">
        <v>4160</v>
      </c>
      <c r="B2" s="752"/>
      <c r="C2" s="752"/>
      <c r="D2" s="752"/>
      <c r="E2" s="752"/>
      <c r="F2" s="752"/>
      <c r="G2" s="752"/>
      <c r="H2" s="752"/>
      <c r="I2" s="752"/>
      <c r="J2" s="752"/>
      <c r="K2" s="489"/>
    </row>
    <row r="3" spans="1:11" s="106" customFormat="1" x14ac:dyDescent="0.3">
      <c r="A3" s="752" t="s">
        <v>33</v>
      </c>
      <c r="B3" s="752"/>
      <c r="C3" s="752"/>
      <c r="D3" s="752"/>
      <c r="E3" s="752"/>
      <c r="F3" s="752"/>
      <c r="G3" s="752"/>
      <c r="H3" s="752"/>
      <c r="I3" s="752"/>
      <c r="J3" s="752"/>
      <c r="K3" s="489"/>
    </row>
    <row r="4" spans="1:11" s="106" customFormat="1" x14ac:dyDescent="0.3">
      <c r="A4" s="752" t="s">
        <v>4161</v>
      </c>
      <c r="B4" s="752"/>
      <c r="C4" s="752"/>
      <c r="D4" s="752"/>
      <c r="E4" s="752"/>
      <c r="F4" s="752"/>
      <c r="G4" s="752"/>
      <c r="H4" s="752"/>
      <c r="I4" s="752"/>
      <c r="J4" s="752"/>
      <c r="K4" s="489"/>
    </row>
    <row r="5" spans="1:11" s="106" customFormat="1" x14ac:dyDescent="0.3">
      <c r="A5" s="754" t="s">
        <v>4274</v>
      </c>
      <c r="B5" s="754"/>
      <c r="C5" s="754"/>
      <c r="D5" s="754"/>
      <c r="E5" s="754"/>
      <c r="F5" s="754"/>
      <c r="G5" s="754"/>
      <c r="H5" s="754"/>
      <c r="I5" s="754"/>
      <c r="J5" s="754"/>
      <c r="K5" s="490"/>
    </row>
    <row r="6" spans="1:11" s="106" customFormat="1" x14ac:dyDescent="0.3">
      <c r="A6" s="749" t="s">
        <v>4229</v>
      </c>
      <c r="B6" s="749"/>
      <c r="C6" s="749"/>
      <c r="D6" s="749"/>
      <c r="E6" s="749"/>
      <c r="F6" s="749"/>
      <c r="G6" s="749"/>
      <c r="H6" s="749"/>
      <c r="I6" s="749"/>
      <c r="J6" s="749"/>
      <c r="K6" s="489"/>
    </row>
    <row r="7" spans="1:11" s="491" customFormat="1" ht="15" customHeight="1" x14ac:dyDescent="0.3">
      <c r="A7" s="715" t="s">
        <v>4248</v>
      </c>
      <c r="B7" s="715"/>
      <c r="C7" s="715"/>
      <c r="D7" s="115"/>
      <c r="E7" s="115"/>
      <c r="F7" s="115"/>
      <c r="G7" s="115"/>
      <c r="H7" s="115"/>
      <c r="I7" s="115"/>
      <c r="J7" s="115"/>
      <c r="K7" s="115"/>
    </row>
    <row r="8" spans="1:11" ht="16.5" customHeight="1" x14ac:dyDescent="0.3">
      <c r="A8" s="738" t="s">
        <v>4249</v>
      </c>
      <c r="B8" s="708" t="s">
        <v>4231</v>
      </c>
      <c r="C8" s="724" t="s">
        <v>4250</v>
      </c>
      <c r="D8" s="724" t="s">
        <v>4250</v>
      </c>
      <c r="E8" s="724" t="s">
        <v>4250</v>
      </c>
      <c r="F8" s="724" t="s">
        <v>4250</v>
      </c>
      <c r="G8" s="725" t="s">
        <v>4251</v>
      </c>
      <c r="H8" s="726" t="s">
        <v>4251</v>
      </c>
      <c r="I8" s="726" t="s">
        <v>4251</v>
      </c>
      <c r="J8" s="726" t="s">
        <v>4251</v>
      </c>
      <c r="K8" s="726" t="s">
        <v>4251</v>
      </c>
    </row>
    <row r="9" spans="1:11" ht="25" x14ac:dyDescent="0.3">
      <c r="A9" s="753" t="s">
        <v>4249</v>
      </c>
      <c r="B9" s="724" t="s">
        <v>4252</v>
      </c>
      <c r="C9" s="465" t="s">
        <v>4253</v>
      </c>
      <c r="D9" s="465" t="s">
        <v>4254</v>
      </c>
      <c r="E9" s="465" t="s">
        <v>4255</v>
      </c>
      <c r="F9" s="345" t="s">
        <v>4256</v>
      </c>
      <c r="G9" s="345" t="s">
        <v>4257</v>
      </c>
      <c r="H9" s="345" t="s">
        <v>4258</v>
      </c>
      <c r="I9" s="345" t="s">
        <v>4259</v>
      </c>
      <c r="J9" s="465" t="s">
        <v>4260</v>
      </c>
      <c r="K9" s="345" t="s">
        <v>4256</v>
      </c>
    </row>
    <row r="10" spans="1:11" s="318" customFormat="1" ht="12.5" x14ac:dyDescent="0.25">
      <c r="A10" s="924" t="s">
        <v>7015</v>
      </c>
      <c r="B10" s="924" t="s">
        <v>4307</v>
      </c>
      <c r="C10" s="101">
        <v>60388.95</v>
      </c>
      <c r="D10" s="101">
        <v>1619.52</v>
      </c>
      <c r="E10" s="101">
        <v>0</v>
      </c>
      <c r="F10" s="101">
        <f>SUM(C10:E10)</f>
        <v>62008.469999999994</v>
      </c>
      <c r="G10" s="101">
        <f>+(C10/30)*24</f>
        <v>48311.159999999996</v>
      </c>
      <c r="H10" s="101">
        <f>+(C10/30)*5</f>
        <v>10064.824999999999</v>
      </c>
      <c r="I10" s="101">
        <f>+(C10/30)*40</f>
        <v>80518.599999999991</v>
      </c>
      <c r="J10" s="101">
        <v>0</v>
      </c>
      <c r="K10" s="101">
        <f t="shared" ref="K10:K13" si="0">SUM(G10:J10)</f>
        <v>138894.58499999999</v>
      </c>
    </row>
    <row r="11" spans="1:11" s="318" customFormat="1" ht="12.5" x14ac:dyDescent="0.25">
      <c r="A11" s="924" t="s">
        <v>7016</v>
      </c>
      <c r="B11" s="924" t="s">
        <v>5577</v>
      </c>
      <c r="C11" s="101">
        <v>46687.15</v>
      </c>
      <c r="D11" s="101">
        <v>1619.52</v>
      </c>
      <c r="E11" s="101">
        <v>8666.67</v>
      </c>
      <c r="F11" s="101">
        <f t="shared" ref="F11:F13" si="1">SUM(C11:E11)</f>
        <v>56973.34</v>
      </c>
      <c r="G11" s="101">
        <f>+(C11/30)*24</f>
        <v>37349.72</v>
      </c>
      <c r="H11" s="101">
        <f>+(C11/30)*5</f>
        <v>7781.1916666666675</v>
      </c>
      <c r="I11" s="101">
        <f>+(C11/30)*40</f>
        <v>62249.53333333334</v>
      </c>
      <c r="J11" s="101">
        <v>0</v>
      </c>
      <c r="K11" s="101">
        <f t="shared" si="0"/>
        <v>107380.44500000001</v>
      </c>
    </row>
    <row r="12" spans="1:11" s="318" customFormat="1" ht="12.5" x14ac:dyDescent="0.25">
      <c r="A12" s="924" t="s">
        <v>7017</v>
      </c>
      <c r="B12" s="924" t="s">
        <v>5918</v>
      </c>
      <c r="C12" s="101">
        <v>40354.85</v>
      </c>
      <c r="D12" s="101">
        <v>1619.52</v>
      </c>
      <c r="E12" s="101">
        <v>0</v>
      </c>
      <c r="F12" s="101">
        <f t="shared" si="1"/>
        <v>41974.369999999995</v>
      </c>
      <c r="G12" s="101">
        <f>+(C12/30)*24</f>
        <v>32283.879999999997</v>
      </c>
      <c r="H12" s="101">
        <f>+(C12/30)*5</f>
        <v>6725.8083333333334</v>
      </c>
      <c r="I12" s="101">
        <f>+(C12/30)*40</f>
        <v>53806.466666666667</v>
      </c>
      <c r="J12" s="101">
        <v>0</v>
      </c>
      <c r="K12" s="101">
        <f t="shared" si="0"/>
        <v>92816.154999999999</v>
      </c>
    </row>
    <row r="13" spans="1:11" s="318" customFormat="1" ht="12.5" x14ac:dyDescent="0.25">
      <c r="A13" s="924" t="s">
        <v>7018</v>
      </c>
      <c r="B13" s="924" t="s">
        <v>4286</v>
      </c>
      <c r="C13" s="101">
        <v>28611</v>
      </c>
      <c r="D13" s="101">
        <v>1619.52</v>
      </c>
      <c r="E13" s="101">
        <v>0</v>
      </c>
      <c r="F13" s="101">
        <f t="shared" si="1"/>
        <v>30230.52</v>
      </c>
      <c r="G13" s="101">
        <f>+(C13/30)*24</f>
        <v>22888.800000000003</v>
      </c>
      <c r="H13" s="101">
        <f>+(C13/30)*5</f>
        <v>4768.5</v>
      </c>
      <c r="I13" s="101">
        <f>+(C13/30)*40</f>
        <v>38148</v>
      </c>
      <c r="J13" s="101">
        <v>0</v>
      </c>
      <c r="K13" s="101">
        <f t="shared" si="0"/>
        <v>65805.3</v>
      </c>
    </row>
    <row r="14" spans="1:11" s="491" customFormat="1" x14ac:dyDescent="0.3">
      <c r="A14" s="110"/>
      <c r="B14" s="110"/>
      <c r="C14" s="111"/>
      <c r="D14" s="111"/>
      <c r="E14" s="111"/>
      <c r="F14" s="111"/>
      <c r="G14" s="111"/>
      <c r="H14" s="111"/>
      <c r="I14" s="111"/>
      <c r="J14" s="111"/>
      <c r="K14" s="112"/>
    </row>
    <row r="15" spans="1:11" s="491" customFormat="1" x14ac:dyDescent="0.3">
      <c r="A15" s="499"/>
      <c r="B15" s="500"/>
      <c r="C15" s="115"/>
      <c r="D15" s="115"/>
      <c r="E15" s="115"/>
      <c r="F15" s="115"/>
      <c r="G15" s="115"/>
      <c r="H15" s="115"/>
      <c r="I15" s="115"/>
      <c r="J15" s="115"/>
      <c r="K15" s="115"/>
    </row>
    <row r="16" spans="1:11" s="491" customFormat="1" ht="15" customHeight="1" x14ac:dyDescent="0.3">
      <c r="A16" s="715" t="s">
        <v>4261</v>
      </c>
      <c r="B16" s="715"/>
      <c r="C16" s="115"/>
      <c r="D16" s="115"/>
      <c r="E16" s="115"/>
      <c r="F16" s="115"/>
      <c r="G16" s="115"/>
      <c r="H16" s="115"/>
      <c r="I16" s="115"/>
      <c r="J16" s="115"/>
      <c r="K16" s="115"/>
    </row>
    <row r="17" spans="1:11" ht="16.5" customHeight="1" x14ac:dyDescent="0.3">
      <c r="A17" s="738" t="s">
        <v>4249</v>
      </c>
      <c r="B17" s="708" t="s">
        <v>4231</v>
      </c>
      <c r="C17" s="724" t="s">
        <v>4250</v>
      </c>
      <c r="D17" s="724" t="s">
        <v>4250</v>
      </c>
      <c r="E17" s="724" t="s">
        <v>4250</v>
      </c>
      <c r="F17" s="724" t="s">
        <v>4250</v>
      </c>
      <c r="G17" s="725" t="s">
        <v>4251</v>
      </c>
      <c r="H17" s="726" t="s">
        <v>4251</v>
      </c>
      <c r="I17" s="726" t="s">
        <v>4251</v>
      </c>
      <c r="J17" s="726" t="s">
        <v>4251</v>
      </c>
      <c r="K17" s="726" t="s">
        <v>4251</v>
      </c>
    </row>
    <row r="18" spans="1:11" ht="25" x14ac:dyDescent="0.3">
      <c r="A18" s="753" t="s">
        <v>4249</v>
      </c>
      <c r="B18" s="724" t="s">
        <v>4252</v>
      </c>
      <c r="C18" s="465" t="s">
        <v>4253</v>
      </c>
      <c r="D18" s="465" t="s">
        <v>4254</v>
      </c>
      <c r="E18" s="465" t="s">
        <v>4255</v>
      </c>
      <c r="F18" s="345" t="s">
        <v>4256</v>
      </c>
      <c r="G18" s="345" t="s">
        <v>4257</v>
      </c>
      <c r="H18" s="345" t="s">
        <v>4258</v>
      </c>
      <c r="I18" s="345" t="s">
        <v>4259</v>
      </c>
      <c r="J18" s="465" t="s">
        <v>4260</v>
      </c>
      <c r="K18" s="345" t="s">
        <v>4256</v>
      </c>
    </row>
    <row r="19" spans="1:11" s="318" customFormat="1" ht="12.5" x14ac:dyDescent="0.25">
      <c r="A19" s="924" t="s">
        <v>6728</v>
      </c>
      <c r="B19" s="924" t="s">
        <v>6664</v>
      </c>
      <c r="C19" s="101">
        <v>14049.9</v>
      </c>
      <c r="D19" s="101">
        <v>1619.52</v>
      </c>
      <c r="E19" s="101">
        <v>0</v>
      </c>
      <c r="F19" s="101">
        <f t="shared" ref="F19:F41" si="2">SUM(C19:E19)</f>
        <v>15669.42</v>
      </c>
      <c r="G19" s="101">
        <f t="shared" ref="G19:G35" si="3">+(C19/30)*24</f>
        <v>11239.92</v>
      </c>
      <c r="H19" s="101">
        <f t="shared" ref="H19:H35" si="4">+(C19/30)*5</f>
        <v>2341.65</v>
      </c>
      <c r="I19" s="101">
        <f t="shared" ref="I19:I41" si="5">+(C19/30)*40</f>
        <v>18733.2</v>
      </c>
      <c r="J19" s="101">
        <v>0</v>
      </c>
      <c r="K19" s="101">
        <f>SUM(G19:J19)</f>
        <v>32314.77</v>
      </c>
    </row>
    <row r="20" spans="1:11" s="501" customFormat="1" ht="12.5" x14ac:dyDescent="0.25">
      <c r="A20" s="924" t="s">
        <v>6737</v>
      </c>
      <c r="B20" s="924" t="s">
        <v>5330</v>
      </c>
      <c r="C20" s="101">
        <v>12947.6</v>
      </c>
      <c r="D20" s="101">
        <v>1619.52</v>
      </c>
      <c r="E20" s="101">
        <v>0</v>
      </c>
      <c r="F20" s="101">
        <f t="shared" si="2"/>
        <v>14567.12</v>
      </c>
      <c r="G20" s="101">
        <f t="shared" si="3"/>
        <v>10358.080000000002</v>
      </c>
      <c r="H20" s="101">
        <f t="shared" si="4"/>
        <v>2157.9333333333334</v>
      </c>
      <c r="I20" s="101">
        <f t="shared" si="5"/>
        <v>17263.466666666667</v>
      </c>
      <c r="J20" s="101">
        <v>0</v>
      </c>
      <c r="K20" s="101">
        <f t="shared" ref="K20:K41" si="6">SUM(G20:J20)</f>
        <v>29779.480000000003</v>
      </c>
    </row>
    <row r="21" spans="1:11" s="318" customFormat="1" ht="12.5" x14ac:dyDescent="0.25">
      <c r="A21" s="924" t="s">
        <v>7019</v>
      </c>
      <c r="B21" s="924" t="s">
        <v>6650</v>
      </c>
      <c r="C21" s="101">
        <v>12082.2</v>
      </c>
      <c r="D21" s="101">
        <v>1619.52</v>
      </c>
      <c r="E21" s="101">
        <v>0</v>
      </c>
      <c r="F21" s="101">
        <f t="shared" si="2"/>
        <v>13701.720000000001</v>
      </c>
      <c r="G21" s="101">
        <f t="shared" si="3"/>
        <v>9665.76</v>
      </c>
      <c r="H21" s="101">
        <f t="shared" si="4"/>
        <v>2013.7</v>
      </c>
      <c r="I21" s="101">
        <f t="shared" si="5"/>
        <v>16109.6</v>
      </c>
      <c r="J21" s="101">
        <v>0</v>
      </c>
      <c r="K21" s="101">
        <f t="shared" si="6"/>
        <v>27789.06</v>
      </c>
    </row>
    <row r="22" spans="1:11" s="501" customFormat="1" ht="12.5" x14ac:dyDescent="0.25">
      <c r="A22" s="924" t="s">
        <v>7043</v>
      </c>
      <c r="B22" s="924" t="s">
        <v>4377</v>
      </c>
      <c r="C22" s="101">
        <v>12082.05</v>
      </c>
      <c r="D22" s="101">
        <v>1619.52</v>
      </c>
      <c r="E22" s="101">
        <v>0</v>
      </c>
      <c r="F22" s="101">
        <f t="shared" si="2"/>
        <v>13701.57</v>
      </c>
      <c r="G22" s="101">
        <f t="shared" si="3"/>
        <v>9665.64</v>
      </c>
      <c r="H22" s="101">
        <f t="shared" si="4"/>
        <v>2013.6749999999997</v>
      </c>
      <c r="I22" s="101">
        <f t="shared" si="5"/>
        <v>16109.399999999998</v>
      </c>
      <c r="J22" s="101">
        <v>0</v>
      </c>
      <c r="K22" s="101">
        <f t="shared" si="6"/>
        <v>27788.714999999997</v>
      </c>
    </row>
    <row r="23" spans="1:11" s="318" customFormat="1" ht="12.5" x14ac:dyDescent="0.25">
      <c r="A23" s="924" t="s">
        <v>7022</v>
      </c>
      <c r="B23" s="924" t="s">
        <v>4543</v>
      </c>
      <c r="C23" s="101">
        <v>14049.9</v>
      </c>
      <c r="D23" s="101">
        <v>1619.52</v>
      </c>
      <c r="E23" s="101">
        <v>0</v>
      </c>
      <c r="F23" s="101">
        <f t="shared" si="2"/>
        <v>15669.42</v>
      </c>
      <c r="G23" s="101">
        <f t="shared" si="3"/>
        <v>11239.92</v>
      </c>
      <c r="H23" s="101">
        <f t="shared" si="4"/>
        <v>2341.65</v>
      </c>
      <c r="I23" s="101">
        <f t="shared" si="5"/>
        <v>18733.2</v>
      </c>
      <c r="J23" s="101">
        <v>0</v>
      </c>
      <c r="K23" s="101">
        <f t="shared" si="6"/>
        <v>32314.77</v>
      </c>
    </row>
    <row r="24" spans="1:11" s="318" customFormat="1" ht="12.5" x14ac:dyDescent="0.25">
      <c r="A24" s="924" t="s">
        <v>7044</v>
      </c>
      <c r="B24" s="924" t="s">
        <v>4521</v>
      </c>
      <c r="C24" s="101">
        <v>11724.2</v>
      </c>
      <c r="D24" s="101">
        <v>1619.52</v>
      </c>
      <c r="E24" s="101">
        <v>0</v>
      </c>
      <c r="F24" s="101">
        <f t="shared" si="2"/>
        <v>13343.720000000001</v>
      </c>
      <c r="G24" s="101">
        <f t="shared" si="3"/>
        <v>9379.36</v>
      </c>
      <c r="H24" s="101">
        <f t="shared" si="4"/>
        <v>1954.0333333333333</v>
      </c>
      <c r="I24" s="101">
        <f t="shared" si="5"/>
        <v>15632.266666666666</v>
      </c>
      <c r="J24" s="101">
        <v>0</v>
      </c>
      <c r="K24" s="101">
        <f t="shared" si="6"/>
        <v>26965.66</v>
      </c>
    </row>
    <row r="25" spans="1:11" s="318" customFormat="1" ht="12.5" x14ac:dyDescent="0.25">
      <c r="A25" s="924" t="s">
        <v>6746</v>
      </c>
      <c r="B25" s="924" t="s">
        <v>6693</v>
      </c>
      <c r="C25" s="101">
        <v>11048.7</v>
      </c>
      <c r="D25" s="101">
        <v>1619.52</v>
      </c>
      <c r="E25" s="101">
        <v>0</v>
      </c>
      <c r="F25" s="101">
        <f t="shared" si="2"/>
        <v>12668.220000000001</v>
      </c>
      <c r="G25" s="101">
        <f t="shared" si="3"/>
        <v>8838.9600000000009</v>
      </c>
      <c r="H25" s="101">
        <f t="shared" si="4"/>
        <v>1841.45</v>
      </c>
      <c r="I25" s="101">
        <f t="shared" si="5"/>
        <v>14731.6</v>
      </c>
      <c r="J25" s="101">
        <v>0</v>
      </c>
      <c r="K25" s="101">
        <f t="shared" si="6"/>
        <v>25412.010000000002</v>
      </c>
    </row>
    <row r="26" spans="1:11" s="318" customFormat="1" ht="12.5" x14ac:dyDescent="0.25">
      <c r="A26" s="924" t="s">
        <v>7023</v>
      </c>
      <c r="B26" s="924" t="s">
        <v>7024</v>
      </c>
      <c r="C26" s="101">
        <v>10538.4</v>
      </c>
      <c r="D26" s="101">
        <v>1619.52</v>
      </c>
      <c r="E26" s="101">
        <v>0</v>
      </c>
      <c r="F26" s="101">
        <f t="shared" si="2"/>
        <v>12157.92</v>
      </c>
      <c r="G26" s="101">
        <f t="shared" si="3"/>
        <v>8430.7199999999993</v>
      </c>
      <c r="H26" s="101">
        <f t="shared" si="4"/>
        <v>1756.3999999999999</v>
      </c>
      <c r="I26" s="101">
        <f t="shared" si="5"/>
        <v>14051.199999999999</v>
      </c>
      <c r="J26" s="101">
        <v>0</v>
      </c>
      <c r="K26" s="101">
        <f t="shared" si="6"/>
        <v>24238.32</v>
      </c>
    </row>
    <row r="27" spans="1:11" s="318" customFormat="1" ht="12.5" x14ac:dyDescent="0.25">
      <c r="A27" s="924" t="s">
        <v>6744</v>
      </c>
      <c r="B27" s="924" t="s">
        <v>7025</v>
      </c>
      <c r="C27" s="101">
        <v>9633.6</v>
      </c>
      <c r="D27" s="101">
        <v>1619.52</v>
      </c>
      <c r="E27" s="101">
        <v>0</v>
      </c>
      <c r="F27" s="101">
        <f t="shared" si="2"/>
        <v>11253.12</v>
      </c>
      <c r="G27" s="101">
        <f t="shared" si="3"/>
        <v>7706.88</v>
      </c>
      <c r="H27" s="101">
        <f t="shared" si="4"/>
        <v>1605.6</v>
      </c>
      <c r="I27" s="101">
        <f t="shared" si="5"/>
        <v>12844.8</v>
      </c>
      <c r="J27" s="101">
        <v>0</v>
      </c>
      <c r="K27" s="101">
        <f t="shared" si="6"/>
        <v>22157.279999999999</v>
      </c>
    </row>
    <row r="28" spans="1:11" s="318" customFormat="1" ht="12.5" x14ac:dyDescent="0.25">
      <c r="A28" s="924" t="s">
        <v>7026</v>
      </c>
      <c r="B28" s="924" t="s">
        <v>6656</v>
      </c>
      <c r="C28" s="101">
        <v>9164.4500000000007</v>
      </c>
      <c r="D28" s="101">
        <v>1619.52</v>
      </c>
      <c r="E28" s="101">
        <v>0</v>
      </c>
      <c r="F28" s="101">
        <f t="shared" si="2"/>
        <v>10783.970000000001</v>
      </c>
      <c r="G28" s="101">
        <f t="shared" si="3"/>
        <v>7331.56</v>
      </c>
      <c r="H28" s="101">
        <f t="shared" si="4"/>
        <v>1527.4083333333333</v>
      </c>
      <c r="I28" s="101">
        <f t="shared" si="5"/>
        <v>12219.266666666666</v>
      </c>
      <c r="J28" s="101">
        <v>0</v>
      </c>
      <c r="K28" s="101">
        <f t="shared" si="6"/>
        <v>21078.235000000001</v>
      </c>
    </row>
    <row r="29" spans="1:11" s="318" customFormat="1" ht="12.5" x14ac:dyDescent="0.25">
      <c r="A29" s="924" t="s">
        <v>7027</v>
      </c>
      <c r="B29" s="924" t="s">
        <v>7028</v>
      </c>
      <c r="C29" s="101">
        <v>9154.4500000000007</v>
      </c>
      <c r="D29" s="101">
        <v>1619.52</v>
      </c>
      <c r="E29" s="101">
        <v>0</v>
      </c>
      <c r="F29" s="101">
        <f t="shared" si="2"/>
        <v>10773.970000000001</v>
      </c>
      <c r="G29" s="101">
        <f t="shared" si="3"/>
        <v>7323.5600000000013</v>
      </c>
      <c r="H29" s="101">
        <f t="shared" si="4"/>
        <v>1525.7416666666668</v>
      </c>
      <c r="I29" s="101">
        <f t="shared" si="5"/>
        <v>12205.933333333334</v>
      </c>
      <c r="J29" s="101">
        <v>0</v>
      </c>
      <c r="K29" s="101">
        <f t="shared" si="6"/>
        <v>21055.235000000001</v>
      </c>
    </row>
    <row r="30" spans="1:11" s="318" customFormat="1" ht="12.5" x14ac:dyDescent="0.25">
      <c r="A30" s="924" t="s">
        <v>7046</v>
      </c>
      <c r="B30" s="924" t="s">
        <v>5847</v>
      </c>
      <c r="C30" s="101">
        <v>7697.7</v>
      </c>
      <c r="D30" s="101">
        <v>1619.52</v>
      </c>
      <c r="E30" s="101">
        <v>0</v>
      </c>
      <c r="F30" s="101">
        <f t="shared" si="2"/>
        <v>9317.2199999999993</v>
      </c>
      <c r="G30" s="101">
        <f t="shared" si="3"/>
        <v>6158.16</v>
      </c>
      <c r="H30" s="101">
        <f t="shared" si="4"/>
        <v>1282.9499999999998</v>
      </c>
      <c r="I30" s="101">
        <f t="shared" si="5"/>
        <v>10263.599999999999</v>
      </c>
      <c r="J30" s="101">
        <v>0</v>
      </c>
      <c r="K30" s="101">
        <f t="shared" si="6"/>
        <v>17704.71</v>
      </c>
    </row>
    <row r="31" spans="1:11" s="318" customFormat="1" ht="12.5" x14ac:dyDescent="0.25">
      <c r="A31" s="924" t="s">
        <v>7030</v>
      </c>
      <c r="B31" s="924" t="s">
        <v>4408</v>
      </c>
      <c r="C31" s="101">
        <v>7572.3</v>
      </c>
      <c r="D31" s="101">
        <v>1619.52</v>
      </c>
      <c r="E31" s="101">
        <v>0</v>
      </c>
      <c r="F31" s="101">
        <f t="shared" si="2"/>
        <v>9191.82</v>
      </c>
      <c r="G31" s="101">
        <f t="shared" si="3"/>
        <v>6057.84</v>
      </c>
      <c r="H31" s="101">
        <f t="shared" si="4"/>
        <v>1262.05</v>
      </c>
      <c r="I31" s="101">
        <f t="shared" si="5"/>
        <v>10096.4</v>
      </c>
      <c r="J31" s="101">
        <v>0</v>
      </c>
      <c r="K31" s="101">
        <f t="shared" si="6"/>
        <v>17416.29</v>
      </c>
    </row>
    <row r="32" spans="1:11" s="318" customFormat="1" ht="12.5" x14ac:dyDescent="0.25">
      <c r="A32" s="924" t="s">
        <v>7047</v>
      </c>
      <c r="B32" s="924" t="s">
        <v>4378</v>
      </c>
      <c r="C32" s="101">
        <v>7467.9</v>
      </c>
      <c r="D32" s="101">
        <v>1619.52</v>
      </c>
      <c r="E32" s="101">
        <v>0</v>
      </c>
      <c r="F32" s="101">
        <f t="shared" si="2"/>
        <v>9087.42</v>
      </c>
      <c r="G32" s="101">
        <f t="shared" si="3"/>
        <v>5974.32</v>
      </c>
      <c r="H32" s="101">
        <f t="shared" si="4"/>
        <v>1244.6499999999999</v>
      </c>
      <c r="I32" s="101">
        <f t="shared" si="5"/>
        <v>9957.1999999999989</v>
      </c>
      <c r="J32" s="101">
        <v>0</v>
      </c>
      <c r="K32" s="101">
        <f t="shared" si="6"/>
        <v>17176.169999999998</v>
      </c>
    </row>
    <row r="33" spans="1:12" s="318" customFormat="1" ht="12.5" x14ac:dyDescent="0.25">
      <c r="A33" s="924" t="s">
        <v>7031</v>
      </c>
      <c r="B33" s="924" t="s">
        <v>4468</v>
      </c>
      <c r="C33" s="101">
        <v>7467.9</v>
      </c>
      <c r="D33" s="101">
        <v>1619.52</v>
      </c>
      <c r="E33" s="101">
        <v>0</v>
      </c>
      <c r="F33" s="101">
        <f t="shared" si="2"/>
        <v>9087.42</v>
      </c>
      <c r="G33" s="101">
        <f t="shared" si="3"/>
        <v>5974.32</v>
      </c>
      <c r="H33" s="101">
        <f t="shared" si="4"/>
        <v>1244.6499999999999</v>
      </c>
      <c r="I33" s="101">
        <f t="shared" si="5"/>
        <v>9957.1999999999989</v>
      </c>
      <c r="J33" s="101">
        <v>0</v>
      </c>
      <c r="K33" s="101">
        <f t="shared" si="6"/>
        <v>17176.169999999998</v>
      </c>
    </row>
    <row r="34" spans="1:12" s="318" customFormat="1" ht="12.5" x14ac:dyDescent="0.25">
      <c r="A34" s="924" t="s">
        <v>6753</v>
      </c>
      <c r="B34" s="924" t="s">
        <v>4358</v>
      </c>
      <c r="C34" s="101">
        <v>7467.9</v>
      </c>
      <c r="D34" s="101">
        <v>1619.52</v>
      </c>
      <c r="E34" s="101">
        <v>0</v>
      </c>
      <c r="F34" s="101">
        <f t="shared" si="2"/>
        <v>9087.42</v>
      </c>
      <c r="G34" s="101">
        <f t="shared" si="3"/>
        <v>5974.32</v>
      </c>
      <c r="H34" s="101">
        <f t="shared" si="4"/>
        <v>1244.6499999999999</v>
      </c>
      <c r="I34" s="101">
        <f t="shared" si="5"/>
        <v>9957.1999999999989</v>
      </c>
      <c r="J34" s="101">
        <v>0</v>
      </c>
      <c r="K34" s="101">
        <f t="shared" si="6"/>
        <v>17176.169999999998</v>
      </c>
    </row>
    <row r="35" spans="1:12" s="318" customFormat="1" ht="12.5" x14ac:dyDescent="0.25">
      <c r="A35" s="924" t="s">
        <v>7040</v>
      </c>
      <c r="B35" s="924" t="s">
        <v>4506</v>
      </c>
      <c r="C35" s="101">
        <v>7467.9</v>
      </c>
      <c r="D35" s="101">
        <v>1619.52</v>
      </c>
      <c r="E35" s="101">
        <v>0</v>
      </c>
      <c r="F35" s="101">
        <f t="shared" si="2"/>
        <v>9087.42</v>
      </c>
      <c r="G35" s="101">
        <f t="shared" si="3"/>
        <v>5974.32</v>
      </c>
      <c r="H35" s="101">
        <f t="shared" si="4"/>
        <v>1244.6499999999999</v>
      </c>
      <c r="I35" s="101">
        <f t="shared" si="5"/>
        <v>9957.1999999999989</v>
      </c>
      <c r="J35" s="101">
        <v>0</v>
      </c>
      <c r="K35" s="101">
        <f t="shared" si="6"/>
        <v>17176.169999999998</v>
      </c>
    </row>
    <row r="36" spans="1:12" s="318" customFormat="1" ht="12.5" x14ac:dyDescent="0.25">
      <c r="A36" s="924" t="s">
        <v>7036</v>
      </c>
      <c r="B36" s="924" t="s">
        <v>7037</v>
      </c>
      <c r="C36" s="101">
        <f>548.35/4</f>
        <v>137.08750000000001</v>
      </c>
      <c r="D36" s="101">
        <f>9.49*1.07</f>
        <v>10.154300000000001</v>
      </c>
      <c r="E36" s="101">
        <v>0</v>
      </c>
      <c r="F36" s="101">
        <f t="shared" si="2"/>
        <v>147.24180000000001</v>
      </c>
      <c r="G36" s="101">
        <f>C36*24</f>
        <v>3290.1000000000004</v>
      </c>
      <c r="H36" s="101">
        <f>C36*5</f>
        <v>685.4375</v>
      </c>
      <c r="I36" s="101">
        <f t="shared" si="5"/>
        <v>182.78333333333333</v>
      </c>
      <c r="J36" s="101">
        <f>5.21*1.09</f>
        <v>5.6789000000000005</v>
      </c>
      <c r="K36" s="101">
        <f t="shared" si="6"/>
        <v>4163.999733333334</v>
      </c>
      <c r="L36" s="318" t="s">
        <v>5522</v>
      </c>
    </row>
    <row r="37" spans="1:12" s="318" customFormat="1" ht="12.5" x14ac:dyDescent="0.25">
      <c r="A37" s="924" t="s">
        <v>7038</v>
      </c>
      <c r="B37" s="924" t="s">
        <v>7048</v>
      </c>
      <c r="C37" s="101">
        <f>623.8/4</f>
        <v>155.94999999999999</v>
      </c>
      <c r="D37" s="101">
        <f>9.49*1.07</f>
        <v>10.154300000000001</v>
      </c>
      <c r="E37" s="101">
        <v>0</v>
      </c>
      <c r="F37" s="101">
        <f t="shared" si="2"/>
        <v>166.10429999999999</v>
      </c>
      <c r="G37" s="101">
        <f>C37*24</f>
        <v>3742.7999999999997</v>
      </c>
      <c r="H37" s="101">
        <f>C37*5</f>
        <v>779.75</v>
      </c>
      <c r="I37" s="101">
        <f t="shared" si="5"/>
        <v>207.93333333333334</v>
      </c>
      <c r="J37" s="101">
        <f>5.21*1.09</f>
        <v>5.6789000000000005</v>
      </c>
      <c r="K37" s="101">
        <f t="shared" si="6"/>
        <v>4736.1622333333326</v>
      </c>
      <c r="L37" s="318" t="s">
        <v>5522</v>
      </c>
    </row>
    <row r="38" spans="1:12" s="318" customFormat="1" ht="12.5" x14ac:dyDescent="0.25">
      <c r="A38" s="924" t="s">
        <v>7034</v>
      </c>
      <c r="B38" s="924" t="s">
        <v>7035</v>
      </c>
      <c r="C38" s="101">
        <v>21455</v>
      </c>
      <c r="D38" s="101">
        <v>1619.52</v>
      </c>
      <c r="E38" s="101">
        <v>0</v>
      </c>
      <c r="F38" s="101">
        <f t="shared" si="2"/>
        <v>23074.52</v>
      </c>
      <c r="G38" s="101">
        <f>+(C38/30)*24</f>
        <v>17164</v>
      </c>
      <c r="H38" s="101">
        <f>+(C38/30)*5</f>
        <v>3575.833333333333</v>
      </c>
      <c r="I38" s="101">
        <f t="shared" si="5"/>
        <v>28606.666666666664</v>
      </c>
      <c r="J38" s="101">
        <v>9523.2000000000007</v>
      </c>
      <c r="K38" s="101">
        <f t="shared" si="6"/>
        <v>58869.7</v>
      </c>
    </row>
    <row r="39" spans="1:12" s="318" customFormat="1" ht="12.5" x14ac:dyDescent="0.25">
      <c r="A39" s="924" t="s">
        <v>7049</v>
      </c>
      <c r="B39" s="924" t="s">
        <v>7050</v>
      </c>
      <c r="C39" s="101">
        <v>24060.95</v>
      </c>
      <c r="D39" s="101">
        <v>1619.52</v>
      </c>
      <c r="E39" s="101">
        <v>0</v>
      </c>
      <c r="F39" s="101">
        <f t="shared" si="2"/>
        <v>25680.47</v>
      </c>
      <c r="G39" s="101">
        <f>+(C39/30)*24</f>
        <v>19248.759999999998</v>
      </c>
      <c r="H39" s="101">
        <f>+(C39/30)*5</f>
        <v>4010.1583333333333</v>
      </c>
      <c r="I39" s="101">
        <f t="shared" si="5"/>
        <v>32081.266666666666</v>
      </c>
      <c r="J39" s="101">
        <v>10828.8</v>
      </c>
      <c r="K39" s="101">
        <f t="shared" si="6"/>
        <v>66168.985000000001</v>
      </c>
    </row>
    <row r="40" spans="1:12" s="106" customFormat="1" x14ac:dyDescent="0.3">
      <c r="A40" s="924" t="s">
        <v>7051</v>
      </c>
      <c r="B40" s="924" t="s">
        <v>7052</v>
      </c>
      <c r="C40" s="101">
        <v>26964.15</v>
      </c>
      <c r="D40" s="101">
        <v>1619.52</v>
      </c>
      <c r="E40" s="101">
        <v>0</v>
      </c>
      <c r="F40" s="101">
        <f t="shared" si="2"/>
        <v>28583.670000000002</v>
      </c>
      <c r="G40" s="101">
        <f>+(C40/30)*24</f>
        <v>21571.32</v>
      </c>
      <c r="H40" s="101">
        <f>+(C40/30)*5</f>
        <v>4494.0250000000005</v>
      </c>
      <c r="I40" s="101">
        <f t="shared" si="5"/>
        <v>35952.200000000004</v>
      </c>
      <c r="J40" s="101">
        <v>11884.8</v>
      </c>
      <c r="K40" s="101">
        <f t="shared" si="6"/>
        <v>73902.345000000001</v>
      </c>
    </row>
    <row r="41" spans="1:12" s="106" customFormat="1" x14ac:dyDescent="0.3">
      <c r="A41" s="924" t="s">
        <v>7032</v>
      </c>
      <c r="B41" s="924" t="s">
        <v>7033</v>
      </c>
      <c r="C41" s="101">
        <v>31162.7</v>
      </c>
      <c r="D41" s="101">
        <v>1619.52</v>
      </c>
      <c r="E41" s="101">
        <v>0</v>
      </c>
      <c r="F41" s="101">
        <f t="shared" si="2"/>
        <v>32782.22</v>
      </c>
      <c r="G41" s="101">
        <f>+(C41/30)*24</f>
        <v>24930.16</v>
      </c>
      <c r="H41" s="101">
        <f>+(C41/30)*5</f>
        <v>5193.7833333333328</v>
      </c>
      <c r="I41" s="101">
        <f t="shared" si="5"/>
        <v>41550.266666666663</v>
      </c>
      <c r="J41" s="101">
        <v>13075.2</v>
      </c>
      <c r="K41" s="101">
        <f t="shared" si="6"/>
        <v>84749.409999999989</v>
      </c>
    </row>
    <row r="42" spans="1:12" s="106" customFormat="1" x14ac:dyDescent="0.3">
      <c r="A42" s="1723"/>
      <c r="B42" s="1723"/>
      <c r="C42" s="492"/>
      <c r="D42" s="492"/>
      <c r="E42" s="492"/>
      <c r="F42" s="492"/>
      <c r="G42" s="492"/>
      <c r="H42" s="492"/>
      <c r="I42" s="492"/>
      <c r="J42" s="492"/>
      <c r="K42" s="492"/>
    </row>
    <row r="43" spans="1:12" s="106" customFormat="1" x14ac:dyDescent="0.3">
      <c r="A43" s="385" t="s">
        <v>6702</v>
      </c>
      <c r="C43" s="115"/>
      <c r="D43" s="188"/>
      <c r="E43" s="188"/>
      <c r="F43" s="188"/>
      <c r="G43" s="188"/>
      <c r="H43" s="115"/>
      <c r="I43" s="115"/>
      <c r="J43" s="115"/>
      <c r="K43" s="115"/>
    </row>
    <row r="44" spans="1:12" s="106" customFormat="1" ht="15.75" customHeight="1" x14ac:dyDescent="0.3">
      <c r="A44" s="500"/>
      <c r="B44" s="502"/>
      <c r="C44" s="114"/>
      <c r="D44" s="472"/>
      <c r="E44" s="472"/>
      <c r="F44" s="472"/>
      <c r="G44" s="188"/>
      <c r="H44" s="115"/>
      <c r="I44" s="115"/>
      <c r="J44" s="115"/>
      <c r="K44" s="115"/>
    </row>
    <row r="45" spans="1:12" s="106" customFormat="1" x14ac:dyDescent="0.3">
      <c r="A45" s="1767" t="s">
        <v>7045</v>
      </c>
      <c r="C45" s="105"/>
      <c r="D45" s="115"/>
      <c r="E45" s="115"/>
      <c r="F45" s="115"/>
      <c r="G45" s="115"/>
      <c r="H45" s="115"/>
      <c r="I45" s="115"/>
      <c r="J45" s="115"/>
      <c r="K45" s="115"/>
    </row>
    <row r="46" spans="1:12" x14ac:dyDescent="0.3">
      <c r="A46" s="493" t="s">
        <v>4249</v>
      </c>
      <c r="B46" s="494" t="s">
        <v>3296</v>
      </c>
      <c r="C46" s="115"/>
      <c r="D46" s="115"/>
      <c r="E46" s="115"/>
      <c r="F46" s="115"/>
      <c r="G46" s="188"/>
      <c r="H46" s="115"/>
      <c r="I46" s="115"/>
      <c r="J46" s="115"/>
      <c r="K46" s="115"/>
    </row>
    <row r="47" spans="1:12" ht="33" customHeight="1" x14ac:dyDescent="0.3">
      <c r="A47" s="924" t="s">
        <v>4242</v>
      </c>
      <c r="B47" s="1771" t="s">
        <v>7054</v>
      </c>
      <c r="C47" s="115"/>
      <c r="D47" s="115"/>
      <c r="E47" s="115"/>
      <c r="F47" s="115"/>
      <c r="G47" s="188"/>
      <c r="H47" s="115"/>
      <c r="I47" s="115"/>
      <c r="J47" s="115"/>
      <c r="K47" s="115"/>
    </row>
    <row r="48" spans="1:12" ht="15" customHeight="1" x14ac:dyDescent="0.3">
      <c r="A48" s="924" t="s">
        <v>4242</v>
      </c>
      <c r="B48" s="924" t="s">
        <v>7055</v>
      </c>
      <c r="C48" s="115"/>
      <c r="D48" s="115"/>
      <c r="E48" s="115"/>
      <c r="F48" s="115"/>
      <c r="G48" s="187"/>
    </row>
    <row r="49" spans="1:7" x14ac:dyDescent="0.3">
      <c r="A49" s="116"/>
      <c r="B49" s="116"/>
      <c r="D49" s="187"/>
      <c r="E49" s="187"/>
      <c r="F49" s="187"/>
      <c r="G49" s="187"/>
    </row>
  </sheetData>
  <mergeCells count="15">
    <mergeCell ref="A8:A9"/>
    <mergeCell ref="B8:B9"/>
    <mergeCell ref="C8:F8"/>
    <mergeCell ref="G8:K8"/>
    <mergeCell ref="A16:B16"/>
    <mergeCell ref="A17:A18"/>
    <mergeCell ref="B17:B18"/>
    <mergeCell ref="C17:F17"/>
    <mergeCell ref="G17:K17"/>
    <mergeCell ref="A2:J2"/>
    <mergeCell ref="A3:J3"/>
    <mergeCell ref="A4:J4"/>
    <mergeCell ref="A5:J5"/>
    <mergeCell ref="A6:J6"/>
    <mergeCell ref="A7:C7"/>
  </mergeCells>
  <printOptions horizontalCentered="1"/>
  <pageMargins left="0.15748031496062992" right="0.15748031496062992" top="0.3" bottom="0.39370078740157483" header="0.31496062992125984" footer="0.31496062992125984"/>
  <pageSetup scale="60" fitToHeight="11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S65"/>
  <sheetViews>
    <sheetView showGridLines="0" topLeftCell="A43" workbookViewId="0">
      <selection sqref="A1:H1"/>
    </sheetView>
  </sheetViews>
  <sheetFormatPr baseColWidth="10" defaultColWidth="11.453125" defaultRowHeight="15" x14ac:dyDescent="0.3"/>
  <cols>
    <col min="1" max="1" width="16.26953125" style="116" customWidth="1"/>
    <col min="2" max="2" width="52.1796875" style="116" bestFit="1" customWidth="1"/>
    <col min="3" max="3" width="13.81640625" style="116" customWidth="1"/>
    <col min="4" max="4" width="16.81640625" style="116" bestFit="1" customWidth="1"/>
    <col min="5" max="5" width="16.54296875" style="116" customWidth="1"/>
    <col min="6" max="6" width="16.7265625" style="116" customWidth="1"/>
    <col min="7" max="175" width="11.453125" style="116"/>
    <col min="176" max="16384" width="11.453125" style="214"/>
  </cols>
  <sheetData>
    <row r="1" spans="1:175" x14ac:dyDescent="0.3">
      <c r="A1" s="974"/>
      <c r="B1" s="974"/>
      <c r="C1" s="974"/>
      <c r="D1" s="974"/>
      <c r="E1" s="974"/>
    </row>
    <row r="2" spans="1:175" x14ac:dyDescent="0.3">
      <c r="A2" s="752" t="s">
        <v>4160</v>
      </c>
      <c r="B2" s="752"/>
      <c r="C2" s="752"/>
      <c r="D2" s="752"/>
      <c r="E2" s="752"/>
      <c r="F2" s="752"/>
    </row>
    <row r="3" spans="1:175" x14ac:dyDescent="0.3">
      <c r="A3" s="752" t="s">
        <v>32</v>
      </c>
      <c r="B3" s="752"/>
      <c r="C3" s="752"/>
      <c r="D3" s="752"/>
      <c r="E3" s="752"/>
      <c r="F3" s="752"/>
    </row>
    <row r="4" spans="1:175" x14ac:dyDescent="0.3">
      <c r="A4" s="752" t="s">
        <v>4262</v>
      </c>
      <c r="B4" s="752"/>
      <c r="C4" s="752"/>
      <c r="D4" s="752"/>
      <c r="E4" s="752"/>
      <c r="F4" s="752"/>
    </row>
    <row r="5" spans="1:175" x14ac:dyDescent="0.3">
      <c r="A5" s="752" t="s">
        <v>4228</v>
      </c>
      <c r="B5" s="752"/>
      <c r="C5" s="752"/>
      <c r="D5" s="752"/>
      <c r="E5" s="752"/>
      <c r="F5" s="752"/>
    </row>
    <row r="6" spans="1:175" s="222" customFormat="1" ht="15.75" customHeight="1" x14ac:dyDescent="0.25">
      <c r="A6" s="749" t="s">
        <v>4229</v>
      </c>
      <c r="B6" s="749" t="s">
        <v>4229</v>
      </c>
      <c r="C6" s="749" t="s">
        <v>4229</v>
      </c>
      <c r="D6" s="749"/>
      <c r="E6" s="749" t="s">
        <v>4229</v>
      </c>
      <c r="F6" s="749" t="s">
        <v>4229</v>
      </c>
      <c r="G6" s="105"/>
      <c r="H6" s="105"/>
      <c r="I6" s="105"/>
      <c r="J6" s="105"/>
      <c r="K6" s="105"/>
      <c r="L6" s="105"/>
      <c r="M6" s="105"/>
      <c r="N6" s="105"/>
      <c r="O6" s="105"/>
      <c r="P6" s="105"/>
      <c r="Q6" s="105"/>
      <c r="R6" s="105"/>
      <c r="S6" s="105"/>
      <c r="T6" s="105"/>
      <c r="U6" s="105"/>
      <c r="V6" s="105"/>
      <c r="W6" s="105"/>
      <c r="X6" s="105"/>
      <c r="Y6" s="105"/>
      <c r="Z6" s="105"/>
      <c r="AA6" s="105"/>
      <c r="AB6" s="105"/>
      <c r="AC6" s="105"/>
      <c r="AD6" s="105"/>
      <c r="AE6" s="105"/>
      <c r="AF6" s="105"/>
      <c r="AG6" s="105"/>
      <c r="AH6" s="105"/>
      <c r="AI6" s="105"/>
      <c r="AJ6" s="105"/>
      <c r="AK6" s="105"/>
      <c r="AL6" s="105"/>
      <c r="AM6" s="105"/>
      <c r="AN6" s="105"/>
      <c r="AO6" s="105"/>
      <c r="AP6" s="105"/>
      <c r="AQ6" s="105"/>
      <c r="AR6" s="105"/>
      <c r="AS6" s="105"/>
      <c r="AT6" s="105"/>
      <c r="AU6" s="105"/>
      <c r="AV6" s="105"/>
      <c r="AW6" s="105"/>
      <c r="AX6" s="105"/>
      <c r="AY6" s="105"/>
      <c r="AZ6" s="105"/>
      <c r="BA6" s="105"/>
      <c r="BB6" s="105"/>
      <c r="BC6" s="105"/>
      <c r="BD6" s="105"/>
      <c r="BE6" s="105"/>
      <c r="BF6" s="105"/>
      <c r="BG6" s="105"/>
      <c r="BH6" s="105"/>
      <c r="BI6" s="105"/>
      <c r="BJ6" s="105"/>
      <c r="BK6" s="105"/>
      <c r="BL6" s="105"/>
      <c r="BM6" s="105"/>
      <c r="BN6" s="105"/>
      <c r="BO6" s="105"/>
      <c r="BP6" s="105"/>
      <c r="BQ6" s="105"/>
      <c r="BR6" s="105"/>
      <c r="BS6" s="105"/>
      <c r="BT6" s="105"/>
      <c r="BU6" s="105"/>
      <c r="BV6" s="105"/>
      <c r="BW6" s="105"/>
      <c r="BX6" s="105"/>
      <c r="BY6" s="105"/>
      <c r="BZ6" s="105"/>
      <c r="CA6" s="105"/>
      <c r="CB6" s="105"/>
      <c r="CC6" s="105"/>
      <c r="CD6" s="105"/>
      <c r="CE6" s="105"/>
      <c r="CF6" s="105"/>
      <c r="CG6" s="105"/>
      <c r="CH6" s="105"/>
      <c r="CI6" s="105"/>
      <c r="CJ6" s="105"/>
      <c r="CK6" s="105"/>
      <c r="CL6" s="105"/>
      <c r="CM6" s="105"/>
      <c r="CN6" s="105"/>
      <c r="CO6" s="105"/>
      <c r="CP6" s="105"/>
      <c r="CQ6" s="105"/>
      <c r="CR6" s="105"/>
      <c r="CS6" s="105"/>
      <c r="CT6" s="105"/>
      <c r="CU6" s="105"/>
      <c r="CV6" s="105"/>
      <c r="CW6" s="105"/>
      <c r="CX6" s="105"/>
      <c r="CY6" s="105"/>
      <c r="CZ6" s="105"/>
      <c r="DA6" s="105"/>
      <c r="DB6" s="105"/>
      <c r="DC6" s="105"/>
      <c r="DD6" s="105"/>
      <c r="DE6" s="105"/>
      <c r="DF6" s="105"/>
      <c r="DG6" s="105"/>
      <c r="DH6" s="105"/>
      <c r="DI6" s="105"/>
      <c r="DJ6" s="105"/>
      <c r="DK6" s="105"/>
      <c r="DL6" s="105"/>
      <c r="DM6" s="105"/>
      <c r="DN6" s="105"/>
      <c r="DO6" s="105"/>
      <c r="DP6" s="105"/>
      <c r="DQ6" s="105"/>
      <c r="DR6" s="105"/>
      <c r="DS6" s="105"/>
      <c r="DT6" s="105"/>
      <c r="DU6" s="105"/>
      <c r="DV6" s="105"/>
      <c r="DW6" s="105"/>
      <c r="DX6" s="105"/>
      <c r="DY6" s="105"/>
      <c r="DZ6" s="105"/>
      <c r="EA6" s="105"/>
      <c r="EB6" s="105"/>
      <c r="EC6" s="105"/>
    </row>
    <row r="7" spans="1:175" s="222" customFormat="1" x14ac:dyDescent="0.25">
      <c r="A7" s="1772"/>
      <c r="B7" s="1772"/>
      <c r="C7" s="1772"/>
      <c r="D7" s="1772"/>
      <c r="E7" s="1772"/>
      <c r="F7" s="1772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  <c r="T7" s="105"/>
      <c r="U7" s="105"/>
      <c r="V7" s="105"/>
      <c r="W7" s="105"/>
      <c r="X7" s="105"/>
      <c r="Y7" s="105"/>
      <c r="Z7" s="105"/>
      <c r="AA7" s="105"/>
      <c r="AB7" s="105"/>
      <c r="AC7" s="105"/>
      <c r="AD7" s="105"/>
      <c r="AE7" s="105"/>
      <c r="AF7" s="105"/>
      <c r="AG7" s="105"/>
      <c r="AH7" s="105"/>
      <c r="AI7" s="105"/>
      <c r="AJ7" s="105"/>
      <c r="AK7" s="105"/>
      <c r="AL7" s="105"/>
      <c r="AM7" s="105"/>
      <c r="AN7" s="105"/>
      <c r="AO7" s="105"/>
      <c r="AP7" s="105"/>
      <c r="AQ7" s="105"/>
      <c r="AR7" s="105"/>
      <c r="AS7" s="105"/>
      <c r="AT7" s="105"/>
      <c r="AU7" s="105"/>
      <c r="AV7" s="105"/>
      <c r="AW7" s="105"/>
      <c r="AX7" s="105"/>
      <c r="AY7" s="105"/>
      <c r="AZ7" s="105"/>
      <c r="BA7" s="105"/>
      <c r="BB7" s="105"/>
      <c r="BC7" s="105"/>
      <c r="BD7" s="105"/>
      <c r="BE7" s="105"/>
      <c r="BF7" s="105"/>
      <c r="BG7" s="105"/>
      <c r="BH7" s="105"/>
      <c r="BI7" s="105"/>
      <c r="BJ7" s="105"/>
      <c r="BK7" s="105"/>
      <c r="BL7" s="105"/>
      <c r="BM7" s="105"/>
      <c r="BN7" s="105"/>
      <c r="BO7" s="105"/>
      <c r="BP7" s="105"/>
      <c r="BQ7" s="105"/>
      <c r="BR7" s="105"/>
      <c r="BS7" s="105"/>
      <c r="BT7" s="105"/>
      <c r="BU7" s="105"/>
      <c r="BV7" s="105"/>
      <c r="BW7" s="105"/>
      <c r="BX7" s="105"/>
      <c r="BY7" s="105"/>
      <c r="BZ7" s="105"/>
      <c r="CA7" s="105"/>
      <c r="CB7" s="105"/>
      <c r="CC7" s="105"/>
      <c r="CD7" s="105"/>
      <c r="CE7" s="105"/>
      <c r="CF7" s="105"/>
      <c r="CG7" s="105"/>
      <c r="CH7" s="105"/>
      <c r="CI7" s="105"/>
      <c r="CJ7" s="105"/>
      <c r="CK7" s="105"/>
      <c r="CL7" s="105"/>
      <c r="CM7" s="105"/>
      <c r="CN7" s="105"/>
      <c r="CO7" s="105"/>
      <c r="CP7" s="105"/>
      <c r="CQ7" s="105"/>
      <c r="CR7" s="105"/>
      <c r="CS7" s="105"/>
      <c r="CT7" s="105"/>
      <c r="CU7" s="105"/>
      <c r="CV7" s="105"/>
      <c r="CW7" s="105"/>
      <c r="CX7" s="105"/>
      <c r="CY7" s="105"/>
      <c r="CZ7" s="105"/>
      <c r="DA7" s="105"/>
      <c r="DB7" s="105"/>
      <c r="DC7" s="105"/>
      <c r="DD7" s="105"/>
      <c r="DE7" s="105"/>
      <c r="DF7" s="105"/>
      <c r="DG7" s="105"/>
      <c r="DH7" s="105"/>
      <c r="DI7" s="105"/>
      <c r="DJ7" s="105"/>
      <c r="DK7" s="105"/>
      <c r="DL7" s="105"/>
      <c r="DM7" s="105"/>
      <c r="DN7" s="105"/>
      <c r="DO7" s="105"/>
      <c r="DP7" s="105"/>
      <c r="DQ7" s="105"/>
      <c r="DR7" s="105"/>
      <c r="DS7" s="105"/>
      <c r="DT7" s="105"/>
      <c r="DU7" s="105"/>
      <c r="DV7" s="105"/>
      <c r="DW7" s="105"/>
      <c r="DX7" s="105"/>
      <c r="DY7" s="105"/>
      <c r="DZ7" s="105"/>
      <c r="EA7" s="105"/>
      <c r="EB7" s="105"/>
      <c r="EC7" s="105"/>
    </row>
    <row r="8" spans="1:175" s="1748" customFormat="1" ht="15" customHeight="1" x14ac:dyDescent="0.25">
      <c r="A8" s="734" t="s">
        <v>4230</v>
      </c>
      <c r="B8" s="734" t="s">
        <v>4231</v>
      </c>
      <c r="C8" s="734" t="s">
        <v>4232</v>
      </c>
      <c r="D8" s="735" t="s">
        <v>6632</v>
      </c>
      <c r="E8" s="750" t="s">
        <v>4233</v>
      </c>
      <c r="F8" s="751" t="s">
        <v>4233</v>
      </c>
    </row>
    <row r="9" spans="1:175" s="1748" customFormat="1" ht="15" customHeight="1" x14ac:dyDescent="0.25">
      <c r="A9" s="735" t="s">
        <v>4230</v>
      </c>
      <c r="B9" s="735" t="s">
        <v>4231</v>
      </c>
      <c r="C9" s="734" t="s">
        <v>4232</v>
      </c>
      <c r="D9" s="736"/>
      <c r="E9" s="495" t="s">
        <v>4234</v>
      </c>
      <c r="F9" s="495" t="s">
        <v>4235</v>
      </c>
    </row>
    <row r="10" spans="1:175" ht="15" customHeight="1" x14ac:dyDescent="0.3">
      <c r="A10" s="756"/>
      <c r="B10" s="756"/>
      <c r="C10" s="978"/>
      <c r="D10" s="979"/>
      <c r="E10" s="1773"/>
      <c r="F10" s="503"/>
    </row>
    <row r="11" spans="1:175" x14ac:dyDescent="0.3">
      <c r="A11" s="755" t="s">
        <v>4167</v>
      </c>
      <c r="B11" s="757" t="s">
        <v>4167</v>
      </c>
      <c r="C11" s="980"/>
      <c r="D11" s="504"/>
      <c r="E11" s="747"/>
      <c r="F11" s="748"/>
    </row>
    <row r="12" spans="1:175" s="222" customFormat="1" ht="12.5" x14ac:dyDescent="0.25">
      <c r="A12" s="887" t="s">
        <v>7015</v>
      </c>
      <c r="B12" s="1753" t="s">
        <v>5835</v>
      </c>
      <c r="C12" s="1774">
        <v>1</v>
      </c>
      <c r="D12" s="1774">
        <v>0</v>
      </c>
      <c r="E12" s="1775">
        <v>58066.3</v>
      </c>
      <c r="F12" s="1775">
        <v>58066.3</v>
      </c>
      <c r="G12" s="1776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5"/>
      <c r="BB12" s="105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5"/>
      <c r="BN12" s="105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5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5"/>
      <c r="CM12" s="105"/>
      <c r="CN12" s="105"/>
      <c r="CO12" s="105"/>
      <c r="CP12" s="105"/>
      <c r="CQ12" s="105"/>
      <c r="CR12" s="105"/>
      <c r="CS12" s="105"/>
      <c r="CT12" s="105"/>
      <c r="CU12" s="105"/>
      <c r="CV12" s="105"/>
      <c r="CW12" s="105"/>
      <c r="CX12" s="105"/>
      <c r="CY12" s="105"/>
      <c r="CZ12" s="105"/>
      <c r="DA12" s="105"/>
      <c r="DB12" s="105"/>
      <c r="DC12" s="105"/>
      <c r="DD12" s="105"/>
      <c r="DE12" s="105"/>
      <c r="DF12" s="105"/>
      <c r="DG12" s="105"/>
      <c r="DH12" s="105"/>
      <c r="DI12" s="105"/>
      <c r="DJ12" s="105"/>
      <c r="DK12" s="105"/>
      <c r="DL12" s="105"/>
      <c r="DM12" s="105"/>
      <c r="DN12" s="105"/>
      <c r="DO12" s="105"/>
      <c r="DP12" s="105"/>
      <c r="DQ12" s="105"/>
      <c r="DR12" s="105"/>
      <c r="DS12" s="105"/>
      <c r="DT12" s="105"/>
      <c r="DU12" s="105"/>
      <c r="DV12" s="105"/>
      <c r="DW12" s="105"/>
      <c r="DX12" s="105"/>
      <c r="DY12" s="105"/>
      <c r="DZ12" s="105"/>
      <c r="EA12" s="105"/>
      <c r="EB12" s="105"/>
      <c r="EC12" s="105"/>
      <c r="ED12" s="105"/>
      <c r="EE12" s="105"/>
      <c r="EF12" s="105"/>
      <c r="EG12" s="105"/>
      <c r="EH12" s="105"/>
      <c r="EI12" s="105"/>
      <c r="EJ12" s="105"/>
      <c r="EK12" s="105"/>
      <c r="EL12" s="105"/>
      <c r="EM12" s="105"/>
      <c r="EN12" s="105"/>
      <c r="EO12" s="105"/>
      <c r="EP12" s="105"/>
      <c r="EQ12" s="105"/>
      <c r="ER12" s="105"/>
      <c r="ES12" s="105"/>
      <c r="ET12" s="105"/>
      <c r="EU12" s="105"/>
      <c r="EV12" s="105"/>
      <c r="EW12" s="105"/>
      <c r="EX12" s="105"/>
      <c r="EY12" s="105"/>
      <c r="EZ12" s="105"/>
      <c r="FA12" s="105"/>
      <c r="FB12" s="105"/>
      <c r="FC12" s="105"/>
      <c r="FD12" s="105"/>
      <c r="FE12" s="105"/>
      <c r="FF12" s="105"/>
      <c r="FG12" s="105"/>
      <c r="FH12" s="105"/>
      <c r="FI12" s="105"/>
      <c r="FJ12" s="105"/>
      <c r="FK12" s="105"/>
      <c r="FL12" s="105"/>
      <c r="FM12" s="105"/>
      <c r="FN12" s="105"/>
      <c r="FO12" s="105"/>
      <c r="FP12" s="105"/>
      <c r="FQ12" s="105"/>
      <c r="FR12" s="105"/>
      <c r="FS12" s="105"/>
    </row>
    <row r="13" spans="1:175" s="222" customFormat="1" ht="12.5" x14ac:dyDescent="0.25">
      <c r="A13" s="887" t="s">
        <v>7016</v>
      </c>
      <c r="B13" s="1753" t="s">
        <v>7056</v>
      </c>
      <c r="C13" s="1774">
        <v>3</v>
      </c>
      <c r="D13" s="1774">
        <v>0</v>
      </c>
      <c r="E13" s="1775">
        <v>44891.5</v>
      </c>
      <c r="F13" s="1775">
        <v>44891.5</v>
      </c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5"/>
      <c r="BB13" s="105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5"/>
      <c r="BN13" s="105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5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105"/>
      <c r="CO13" s="105"/>
      <c r="CP13" s="105"/>
      <c r="CQ13" s="105"/>
      <c r="CR13" s="105"/>
      <c r="CS13" s="105"/>
      <c r="CT13" s="105"/>
      <c r="CU13" s="105"/>
      <c r="CV13" s="105"/>
      <c r="CW13" s="105"/>
      <c r="CX13" s="105"/>
      <c r="CY13" s="105"/>
      <c r="CZ13" s="105"/>
      <c r="DA13" s="105"/>
      <c r="DB13" s="105"/>
      <c r="DC13" s="105"/>
      <c r="DD13" s="105"/>
      <c r="DE13" s="105"/>
      <c r="DF13" s="105"/>
      <c r="DG13" s="105"/>
      <c r="DH13" s="105"/>
      <c r="DI13" s="105"/>
      <c r="DJ13" s="105"/>
      <c r="DK13" s="105"/>
      <c r="DL13" s="105"/>
      <c r="DM13" s="105"/>
      <c r="DN13" s="105"/>
      <c r="DO13" s="105"/>
      <c r="DP13" s="105"/>
      <c r="DQ13" s="105"/>
      <c r="DR13" s="105"/>
      <c r="DS13" s="105"/>
      <c r="DT13" s="105"/>
      <c r="DU13" s="105"/>
      <c r="DV13" s="105"/>
      <c r="DW13" s="105"/>
      <c r="DX13" s="105"/>
      <c r="DY13" s="105"/>
      <c r="DZ13" s="105"/>
      <c r="EA13" s="105"/>
      <c r="EB13" s="105"/>
      <c r="EC13" s="105"/>
      <c r="ED13" s="105"/>
      <c r="EE13" s="105"/>
      <c r="EF13" s="105"/>
      <c r="EG13" s="105"/>
      <c r="EH13" s="105"/>
      <c r="EI13" s="105"/>
      <c r="EJ13" s="105"/>
      <c r="EK13" s="105"/>
      <c r="EL13" s="105"/>
      <c r="EM13" s="105"/>
      <c r="EN13" s="105"/>
      <c r="EO13" s="105"/>
      <c r="EP13" s="105"/>
      <c r="EQ13" s="105"/>
      <c r="ER13" s="105"/>
      <c r="ES13" s="105"/>
      <c r="ET13" s="105"/>
      <c r="EU13" s="105"/>
      <c r="EV13" s="105"/>
      <c r="EW13" s="105"/>
      <c r="EX13" s="105"/>
      <c r="EY13" s="105"/>
      <c r="EZ13" s="105"/>
      <c r="FA13" s="105"/>
      <c r="FB13" s="105"/>
      <c r="FC13" s="105"/>
      <c r="FD13" s="105"/>
      <c r="FE13" s="105"/>
      <c r="FF13" s="105"/>
      <c r="FG13" s="105"/>
      <c r="FH13" s="105"/>
      <c r="FI13" s="105"/>
      <c r="FJ13" s="105"/>
      <c r="FK13" s="105"/>
      <c r="FL13" s="105"/>
      <c r="FM13" s="105"/>
      <c r="FN13" s="105"/>
      <c r="FO13" s="105"/>
      <c r="FP13" s="105"/>
      <c r="FQ13" s="105"/>
      <c r="FR13" s="105"/>
      <c r="FS13" s="105"/>
    </row>
    <row r="14" spans="1:175" s="222" customFormat="1" ht="12.5" x14ac:dyDescent="0.25">
      <c r="A14" s="887" t="s">
        <v>7017</v>
      </c>
      <c r="B14" s="1753" t="s">
        <v>7057</v>
      </c>
      <c r="C14" s="1774">
        <v>2</v>
      </c>
      <c r="D14" s="1774">
        <v>0</v>
      </c>
      <c r="E14" s="1775">
        <v>38802.75</v>
      </c>
      <c r="F14" s="1775">
        <v>38802.75</v>
      </c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5"/>
      <c r="CM14" s="105"/>
      <c r="CN14" s="105"/>
      <c r="CO14" s="105"/>
      <c r="CP14" s="105"/>
      <c r="CQ14" s="105"/>
      <c r="CR14" s="105"/>
      <c r="CS14" s="105"/>
      <c r="CT14" s="105"/>
      <c r="CU14" s="105"/>
      <c r="CV14" s="105"/>
      <c r="CW14" s="105"/>
      <c r="CX14" s="105"/>
      <c r="CY14" s="105"/>
      <c r="CZ14" s="105"/>
      <c r="DA14" s="105"/>
      <c r="DB14" s="105"/>
      <c r="DC14" s="105"/>
      <c r="DD14" s="105"/>
      <c r="DE14" s="105"/>
      <c r="DF14" s="105"/>
      <c r="DG14" s="105"/>
      <c r="DH14" s="105"/>
      <c r="DI14" s="105"/>
      <c r="DJ14" s="105"/>
      <c r="DK14" s="105"/>
      <c r="DL14" s="105"/>
      <c r="DM14" s="105"/>
      <c r="DN14" s="105"/>
      <c r="DO14" s="105"/>
      <c r="DP14" s="105"/>
      <c r="DQ14" s="105"/>
      <c r="DR14" s="105"/>
      <c r="DS14" s="105"/>
      <c r="DT14" s="105"/>
      <c r="DU14" s="105"/>
      <c r="DV14" s="105"/>
      <c r="DW14" s="105"/>
      <c r="DX14" s="105"/>
      <c r="DY14" s="105"/>
      <c r="DZ14" s="105"/>
      <c r="EA14" s="105"/>
      <c r="EB14" s="105"/>
      <c r="EC14" s="105"/>
      <c r="ED14" s="105"/>
      <c r="EE14" s="105"/>
      <c r="EF14" s="105"/>
      <c r="EG14" s="105"/>
      <c r="EH14" s="105"/>
      <c r="EI14" s="105"/>
      <c r="EJ14" s="105"/>
      <c r="EK14" s="105"/>
      <c r="EL14" s="105"/>
      <c r="EM14" s="105"/>
      <c r="EN14" s="105"/>
      <c r="EO14" s="105"/>
      <c r="EP14" s="105"/>
      <c r="EQ14" s="105"/>
      <c r="ER14" s="105"/>
      <c r="ES14" s="105"/>
      <c r="ET14" s="105"/>
      <c r="EU14" s="105"/>
      <c r="EV14" s="105"/>
      <c r="EW14" s="105"/>
      <c r="EX14" s="105"/>
      <c r="EY14" s="105"/>
      <c r="EZ14" s="105"/>
      <c r="FA14" s="105"/>
      <c r="FB14" s="105"/>
      <c r="FC14" s="105"/>
      <c r="FD14" s="105"/>
      <c r="FE14" s="105"/>
      <c r="FF14" s="105"/>
      <c r="FG14" s="105"/>
      <c r="FH14" s="105"/>
      <c r="FI14" s="105"/>
      <c r="FJ14" s="105"/>
      <c r="FK14" s="105"/>
      <c r="FL14" s="105"/>
      <c r="FM14" s="105"/>
      <c r="FN14" s="105"/>
      <c r="FO14" s="105"/>
      <c r="FP14" s="105"/>
      <c r="FQ14" s="105"/>
      <c r="FR14" s="105"/>
      <c r="FS14" s="105"/>
    </row>
    <row r="15" spans="1:175" s="222" customFormat="1" ht="12.5" x14ac:dyDescent="0.25">
      <c r="A15" s="887" t="s">
        <v>7018</v>
      </c>
      <c r="B15" s="1753" t="s">
        <v>4286</v>
      </c>
      <c r="C15" s="1774">
        <v>12</v>
      </c>
      <c r="D15" s="1774">
        <v>0</v>
      </c>
      <c r="E15" s="1775">
        <v>27510.6</v>
      </c>
      <c r="F15" s="1775">
        <v>27510.6</v>
      </c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5"/>
      <c r="BN15" s="105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5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5"/>
      <c r="CM15" s="105"/>
      <c r="CN15" s="105"/>
      <c r="CO15" s="105"/>
      <c r="CP15" s="105"/>
      <c r="CQ15" s="105"/>
      <c r="CR15" s="105"/>
      <c r="CS15" s="105"/>
      <c r="CT15" s="105"/>
      <c r="CU15" s="105"/>
      <c r="CV15" s="105"/>
      <c r="CW15" s="105"/>
      <c r="CX15" s="105"/>
      <c r="CY15" s="105"/>
      <c r="CZ15" s="105"/>
      <c r="DA15" s="105"/>
      <c r="DB15" s="105"/>
      <c r="DC15" s="105"/>
      <c r="DD15" s="105"/>
      <c r="DE15" s="105"/>
      <c r="DF15" s="105"/>
      <c r="DG15" s="105"/>
      <c r="DH15" s="105"/>
      <c r="DI15" s="105"/>
      <c r="DJ15" s="105"/>
      <c r="DK15" s="105"/>
      <c r="DL15" s="105"/>
      <c r="DM15" s="105"/>
      <c r="DN15" s="105"/>
      <c r="DO15" s="105"/>
      <c r="DP15" s="105"/>
      <c r="DQ15" s="105"/>
      <c r="DR15" s="105"/>
      <c r="DS15" s="105"/>
      <c r="DT15" s="105"/>
      <c r="DU15" s="105"/>
      <c r="DV15" s="105"/>
      <c r="DW15" s="105"/>
      <c r="DX15" s="105"/>
      <c r="DY15" s="105"/>
      <c r="DZ15" s="105"/>
      <c r="EA15" s="105"/>
      <c r="EB15" s="105"/>
      <c r="EC15" s="105"/>
      <c r="ED15" s="105"/>
      <c r="EE15" s="105"/>
      <c r="EF15" s="105"/>
      <c r="EG15" s="105"/>
      <c r="EH15" s="105"/>
      <c r="EI15" s="105"/>
      <c r="EJ15" s="105"/>
      <c r="EK15" s="105"/>
      <c r="EL15" s="105"/>
      <c r="EM15" s="105"/>
      <c r="EN15" s="105"/>
      <c r="EO15" s="105"/>
      <c r="EP15" s="105"/>
      <c r="EQ15" s="105"/>
      <c r="ER15" s="105"/>
      <c r="ES15" s="105"/>
      <c r="ET15" s="105"/>
      <c r="EU15" s="105"/>
      <c r="EV15" s="105"/>
      <c r="EW15" s="105"/>
      <c r="EX15" s="105"/>
      <c r="EY15" s="105"/>
      <c r="EZ15" s="105"/>
      <c r="FA15" s="105"/>
      <c r="FB15" s="105"/>
      <c r="FC15" s="105"/>
      <c r="FD15" s="105"/>
      <c r="FE15" s="105"/>
      <c r="FF15" s="105"/>
      <c r="FG15" s="105"/>
      <c r="FH15" s="105"/>
      <c r="FI15" s="105"/>
      <c r="FJ15" s="105"/>
      <c r="FK15" s="105"/>
      <c r="FL15" s="105"/>
      <c r="FM15" s="105"/>
      <c r="FN15" s="105"/>
      <c r="FO15" s="105"/>
      <c r="FP15" s="105"/>
      <c r="FQ15" s="105"/>
      <c r="FR15" s="105"/>
      <c r="FS15" s="105"/>
    </row>
    <row r="16" spans="1:175" s="222" customFormat="1" ht="12.5" x14ac:dyDescent="0.25">
      <c r="A16" s="887" t="s">
        <v>6728</v>
      </c>
      <c r="B16" s="1753" t="s">
        <v>6664</v>
      </c>
      <c r="C16" s="1774">
        <v>2</v>
      </c>
      <c r="D16" s="1774">
        <v>0</v>
      </c>
      <c r="E16" s="1775">
        <v>13750.15</v>
      </c>
      <c r="F16" s="1775">
        <v>13750.15</v>
      </c>
      <c r="G16" s="105"/>
      <c r="H16" s="105"/>
      <c r="I16" s="105"/>
      <c r="J16" s="105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5"/>
      <c r="BN16" s="105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105"/>
      <c r="CW16" s="105"/>
      <c r="CX16" s="105"/>
      <c r="CY16" s="105"/>
      <c r="CZ16" s="105"/>
      <c r="DA16" s="105"/>
      <c r="DB16" s="105"/>
      <c r="DC16" s="105"/>
      <c r="DD16" s="105"/>
      <c r="DE16" s="105"/>
      <c r="DF16" s="105"/>
      <c r="DG16" s="105"/>
      <c r="DH16" s="105"/>
      <c r="DI16" s="105"/>
      <c r="DJ16" s="105"/>
      <c r="DK16" s="105"/>
      <c r="DL16" s="105"/>
      <c r="DM16" s="105"/>
      <c r="DN16" s="105"/>
      <c r="DO16" s="105"/>
      <c r="DP16" s="105"/>
      <c r="DQ16" s="105"/>
      <c r="DR16" s="105"/>
      <c r="DS16" s="105"/>
      <c r="DT16" s="105"/>
      <c r="DU16" s="105"/>
      <c r="DV16" s="105"/>
      <c r="DW16" s="105"/>
      <c r="DX16" s="105"/>
      <c r="DY16" s="105"/>
      <c r="DZ16" s="105"/>
      <c r="EA16" s="105"/>
      <c r="EB16" s="105"/>
      <c r="EC16" s="105"/>
      <c r="ED16" s="105"/>
      <c r="EE16" s="105"/>
      <c r="EF16" s="105"/>
      <c r="EG16" s="105"/>
      <c r="EH16" s="105"/>
      <c r="EI16" s="105"/>
      <c r="EJ16" s="105"/>
      <c r="EK16" s="105"/>
      <c r="EL16" s="105"/>
      <c r="EM16" s="105"/>
      <c r="EN16" s="105"/>
      <c r="EO16" s="105"/>
      <c r="EP16" s="105"/>
      <c r="EQ16" s="105"/>
      <c r="ER16" s="105"/>
      <c r="ES16" s="105"/>
      <c r="ET16" s="105"/>
      <c r="EU16" s="105"/>
      <c r="EV16" s="105"/>
      <c r="EW16" s="105"/>
      <c r="EX16" s="105"/>
      <c r="EY16" s="105"/>
      <c r="EZ16" s="105"/>
      <c r="FA16" s="105"/>
      <c r="FB16" s="105"/>
      <c r="FC16" s="105"/>
      <c r="FD16" s="105"/>
      <c r="FE16" s="105"/>
      <c r="FF16" s="105"/>
      <c r="FG16" s="105"/>
      <c r="FH16" s="105"/>
      <c r="FI16" s="105"/>
      <c r="FJ16" s="105"/>
      <c r="FK16" s="105"/>
      <c r="FL16" s="105"/>
      <c r="FM16" s="105"/>
      <c r="FN16" s="105"/>
      <c r="FO16" s="105"/>
      <c r="FP16" s="105"/>
      <c r="FQ16" s="105"/>
      <c r="FR16" s="105"/>
      <c r="FS16" s="105"/>
    </row>
    <row r="17" spans="1:175" s="222" customFormat="1" ht="12.5" x14ac:dyDescent="0.25">
      <c r="A17" s="887" t="s">
        <v>6737</v>
      </c>
      <c r="B17" s="1753" t="s">
        <v>5330</v>
      </c>
      <c r="C17" s="1774">
        <v>4</v>
      </c>
      <c r="D17" s="1774">
        <v>0</v>
      </c>
      <c r="E17" s="1775">
        <v>12449.6</v>
      </c>
      <c r="F17" s="1775">
        <v>12449.6</v>
      </c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5"/>
      <c r="BN17" s="105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5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105"/>
      <c r="CS17" s="105"/>
      <c r="CT17" s="105"/>
      <c r="CU17" s="105"/>
      <c r="CV17" s="105"/>
      <c r="CW17" s="105"/>
      <c r="CX17" s="105"/>
      <c r="CY17" s="105"/>
      <c r="CZ17" s="105"/>
      <c r="DA17" s="105"/>
      <c r="DB17" s="105"/>
      <c r="DC17" s="105"/>
      <c r="DD17" s="105"/>
      <c r="DE17" s="105"/>
      <c r="DF17" s="105"/>
      <c r="DG17" s="105"/>
      <c r="DH17" s="105"/>
      <c r="DI17" s="105"/>
      <c r="DJ17" s="105"/>
      <c r="DK17" s="105"/>
      <c r="DL17" s="105"/>
      <c r="DM17" s="105"/>
      <c r="DN17" s="105"/>
      <c r="DO17" s="105"/>
      <c r="DP17" s="105"/>
      <c r="DQ17" s="105"/>
      <c r="DR17" s="105"/>
      <c r="DS17" s="105"/>
      <c r="DT17" s="105"/>
      <c r="DU17" s="105"/>
      <c r="DV17" s="105"/>
      <c r="DW17" s="105"/>
      <c r="DX17" s="105"/>
      <c r="DY17" s="105"/>
      <c r="DZ17" s="105"/>
      <c r="EA17" s="105"/>
      <c r="EB17" s="105"/>
      <c r="EC17" s="105"/>
      <c r="ED17" s="105"/>
      <c r="EE17" s="105"/>
      <c r="EF17" s="105"/>
      <c r="EG17" s="105"/>
      <c r="EH17" s="105"/>
      <c r="EI17" s="105"/>
      <c r="EJ17" s="105"/>
      <c r="EK17" s="105"/>
      <c r="EL17" s="105"/>
      <c r="EM17" s="105"/>
      <c r="EN17" s="105"/>
      <c r="EO17" s="105"/>
      <c r="EP17" s="105"/>
      <c r="EQ17" s="105"/>
      <c r="ER17" s="105"/>
      <c r="ES17" s="105"/>
      <c r="ET17" s="105"/>
      <c r="EU17" s="105"/>
      <c r="EV17" s="105"/>
      <c r="EW17" s="105"/>
      <c r="EX17" s="105"/>
      <c r="EY17" s="105"/>
      <c r="EZ17" s="105"/>
      <c r="FA17" s="105"/>
      <c r="FB17" s="105"/>
      <c r="FC17" s="105"/>
      <c r="FD17" s="105"/>
      <c r="FE17" s="105"/>
      <c r="FF17" s="105"/>
      <c r="FG17" s="105"/>
      <c r="FH17" s="105"/>
      <c r="FI17" s="105"/>
      <c r="FJ17" s="105"/>
      <c r="FK17" s="105"/>
      <c r="FL17" s="105"/>
      <c r="FM17" s="105"/>
      <c r="FN17" s="105"/>
      <c r="FO17" s="105"/>
      <c r="FP17" s="105"/>
      <c r="FQ17" s="105"/>
      <c r="FR17" s="105"/>
      <c r="FS17" s="105"/>
    </row>
    <row r="18" spans="1:175" s="222" customFormat="1" ht="12.5" x14ac:dyDescent="0.25">
      <c r="A18" s="887" t="s">
        <v>7020</v>
      </c>
      <c r="B18" s="1753" t="s">
        <v>7021</v>
      </c>
      <c r="C18" s="1774">
        <v>1</v>
      </c>
      <c r="D18" s="1774">
        <v>0</v>
      </c>
      <c r="E18" s="1775">
        <v>11846.4</v>
      </c>
      <c r="F18" s="1775">
        <v>11846.4</v>
      </c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/>
      <c r="AQ18" s="105"/>
      <c r="AR18" s="105"/>
      <c r="AS18" s="105"/>
      <c r="AT18" s="105"/>
      <c r="AU18" s="105"/>
      <c r="AV18" s="105"/>
      <c r="AW18" s="105"/>
      <c r="AX18" s="105"/>
      <c r="AY18" s="105"/>
      <c r="AZ18" s="105"/>
      <c r="BA18" s="105"/>
      <c r="BB18" s="105"/>
      <c r="BC18" s="105"/>
      <c r="BD18" s="105"/>
      <c r="BE18" s="105"/>
      <c r="BF18" s="105"/>
      <c r="BG18" s="105"/>
      <c r="BH18" s="105"/>
      <c r="BI18" s="105"/>
      <c r="BJ18" s="105"/>
      <c r="BK18" s="105"/>
      <c r="BL18" s="105"/>
      <c r="BM18" s="105"/>
      <c r="BN18" s="105"/>
      <c r="BO18" s="105"/>
      <c r="BP18" s="105"/>
      <c r="BQ18" s="105"/>
      <c r="BR18" s="105"/>
      <c r="BS18" s="105"/>
      <c r="BT18" s="105"/>
      <c r="BU18" s="105"/>
      <c r="BV18" s="105"/>
      <c r="BW18" s="105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105"/>
      <c r="CW18" s="105"/>
      <c r="CX18" s="105"/>
      <c r="CY18" s="105"/>
      <c r="CZ18" s="105"/>
      <c r="DA18" s="105"/>
      <c r="DB18" s="105"/>
      <c r="DC18" s="105"/>
      <c r="DD18" s="105"/>
      <c r="DE18" s="105"/>
      <c r="DF18" s="105"/>
      <c r="DG18" s="105"/>
      <c r="DH18" s="105"/>
      <c r="DI18" s="105"/>
      <c r="DJ18" s="105"/>
      <c r="DK18" s="105"/>
      <c r="DL18" s="105"/>
      <c r="DM18" s="105"/>
      <c r="DN18" s="105"/>
      <c r="DO18" s="105"/>
      <c r="DP18" s="105"/>
      <c r="DQ18" s="105"/>
      <c r="DR18" s="105"/>
      <c r="DS18" s="105"/>
      <c r="DT18" s="105"/>
      <c r="DU18" s="105"/>
      <c r="DV18" s="105"/>
      <c r="DW18" s="105"/>
      <c r="DX18" s="105"/>
      <c r="DY18" s="105"/>
      <c r="DZ18" s="105"/>
      <c r="EA18" s="105"/>
      <c r="EB18" s="105"/>
      <c r="EC18" s="105"/>
      <c r="ED18" s="105"/>
      <c r="EE18" s="105"/>
      <c r="EF18" s="105"/>
      <c r="EG18" s="105"/>
      <c r="EH18" s="105"/>
      <c r="EI18" s="105"/>
      <c r="EJ18" s="105"/>
      <c r="EK18" s="105"/>
      <c r="EL18" s="105"/>
      <c r="EM18" s="105"/>
      <c r="EN18" s="105"/>
      <c r="EO18" s="105"/>
      <c r="EP18" s="105"/>
      <c r="EQ18" s="105"/>
      <c r="ER18" s="105"/>
      <c r="ES18" s="105"/>
      <c r="ET18" s="105"/>
      <c r="EU18" s="105"/>
      <c r="EV18" s="105"/>
      <c r="EW18" s="105"/>
      <c r="EX18" s="105"/>
      <c r="EY18" s="105"/>
      <c r="EZ18" s="105"/>
      <c r="FA18" s="105"/>
      <c r="FB18" s="105"/>
      <c r="FC18" s="105"/>
      <c r="FD18" s="105"/>
      <c r="FE18" s="105"/>
      <c r="FF18" s="105"/>
      <c r="FG18" s="105"/>
      <c r="FH18" s="105"/>
      <c r="FI18" s="105"/>
      <c r="FJ18" s="105"/>
      <c r="FK18" s="105"/>
      <c r="FL18" s="105"/>
      <c r="FM18" s="105"/>
      <c r="FN18" s="105"/>
      <c r="FO18" s="105"/>
      <c r="FP18" s="105"/>
      <c r="FQ18" s="105"/>
      <c r="FR18" s="105"/>
      <c r="FS18" s="105"/>
    </row>
    <row r="19" spans="1:175" s="222" customFormat="1" ht="12.5" x14ac:dyDescent="0.25">
      <c r="A19" s="887" t="s">
        <v>7019</v>
      </c>
      <c r="B19" s="1753" t="s">
        <v>6650</v>
      </c>
      <c r="C19" s="1774">
        <v>1</v>
      </c>
      <c r="D19" s="1774">
        <v>0</v>
      </c>
      <c r="E19" s="1775">
        <v>11846.4</v>
      </c>
      <c r="F19" s="1775">
        <v>11846.4</v>
      </c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  <c r="DJ19" s="105"/>
      <c r="DK19" s="105"/>
      <c r="DL19" s="105"/>
      <c r="DM19" s="105"/>
      <c r="DN19" s="105"/>
      <c r="DO19" s="105"/>
      <c r="DP19" s="105"/>
      <c r="DQ19" s="105"/>
      <c r="DR19" s="105"/>
      <c r="DS19" s="105"/>
      <c r="DT19" s="105"/>
      <c r="DU19" s="105"/>
      <c r="DV19" s="105"/>
      <c r="DW19" s="105"/>
      <c r="DX19" s="105"/>
      <c r="DY19" s="105"/>
      <c r="DZ19" s="105"/>
      <c r="EA19" s="105"/>
      <c r="EB19" s="105"/>
      <c r="EC19" s="105"/>
      <c r="ED19" s="105"/>
      <c r="EE19" s="105"/>
      <c r="EF19" s="105"/>
      <c r="EG19" s="105"/>
      <c r="EH19" s="105"/>
      <c r="EI19" s="105"/>
      <c r="EJ19" s="105"/>
      <c r="EK19" s="105"/>
      <c r="EL19" s="105"/>
      <c r="EM19" s="105"/>
      <c r="EN19" s="105"/>
      <c r="EO19" s="105"/>
      <c r="EP19" s="105"/>
      <c r="EQ19" s="105"/>
      <c r="ER19" s="105"/>
      <c r="ES19" s="105"/>
      <c r="ET19" s="105"/>
      <c r="EU19" s="105"/>
      <c r="EV19" s="105"/>
      <c r="EW19" s="105"/>
      <c r="EX19" s="105"/>
      <c r="EY19" s="105"/>
      <c r="EZ19" s="105"/>
      <c r="FA19" s="105"/>
      <c r="FB19" s="105"/>
      <c r="FC19" s="105"/>
      <c r="FD19" s="105"/>
      <c r="FE19" s="105"/>
      <c r="FF19" s="105"/>
      <c r="FG19" s="105"/>
      <c r="FH19" s="105"/>
      <c r="FI19" s="105"/>
      <c r="FJ19" s="105"/>
      <c r="FK19" s="105"/>
      <c r="FL19" s="105"/>
      <c r="FM19" s="105"/>
      <c r="FN19" s="105"/>
      <c r="FO19" s="105"/>
      <c r="FP19" s="105"/>
      <c r="FQ19" s="105"/>
      <c r="FR19" s="105"/>
      <c r="FS19" s="105"/>
    </row>
    <row r="20" spans="1:175" s="222" customFormat="1" ht="12.5" x14ac:dyDescent="0.25">
      <c r="A20" s="887" t="s">
        <v>7058</v>
      </c>
      <c r="B20" s="1753" t="s">
        <v>4588</v>
      </c>
      <c r="C20" s="1774">
        <v>2</v>
      </c>
      <c r="D20" s="1774">
        <v>0</v>
      </c>
      <c r="E20" s="1775">
        <v>11846.4</v>
      </c>
      <c r="F20" s="1775">
        <v>11846.4</v>
      </c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  <c r="FL20" s="105"/>
      <c r="FM20" s="105"/>
      <c r="FN20" s="105"/>
      <c r="FO20" s="105"/>
      <c r="FP20" s="105"/>
      <c r="FQ20" s="105"/>
      <c r="FR20" s="105"/>
      <c r="FS20" s="105"/>
    </row>
    <row r="21" spans="1:175" s="222" customFormat="1" ht="12.5" x14ac:dyDescent="0.25">
      <c r="A21" s="887" t="s">
        <v>7043</v>
      </c>
      <c r="B21" s="1753" t="s">
        <v>7059</v>
      </c>
      <c r="C21" s="1774">
        <v>2</v>
      </c>
      <c r="D21" s="1774">
        <v>0</v>
      </c>
      <c r="E21" s="1775">
        <v>11846.4</v>
      </c>
      <c r="F21" s="1775">
        <v>11846.4</v>
      </c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5"/>
      <c r="BB21" s="105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5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5"/>
      <c r="CM21" s="105"/>
      <c r="CN21" s="105"/>
      <c r="CO21" s="105"/>
      <c r="CP21" s="105"/>
      <c r="CQ21" s="105"/>
      <c r="CR21" s="105"/>
      <c r="CS21" s="105"/>
      <c r="CT21" s="105"/>
      <c r="CU21" s="105"/>
      <c r="CV21" s="105"/>
      <c r="CW21" s="105"/>
      <c r="CX21" s="105"/>
      <c r="CY21" s="105"/>
      <c r="CZ21" s="105"/>
      <c r="DA21" s="105"/>
      <c r="DB21" s="105"/>
      <c r="DC21" s="105"/>
      <c r="DD21" s="105"/>
      <c r="DE21" s="105"/>
      <c r="DF21" s="105"/>
      <c r="DG21" s="105"/>
      <c r="DH21" s="105"/>
      <c r="DI21" s="105"/>
      <c r="DJ21" s="105"/>
      <c r="DK21" s="105"/>
      <c r="DL21" s="105"/>
      <c r="DM21" s="105"/>
      <c r="DN21" s="105"/>
      <c r="DO21" s="105"/>
      <c r="DP21" s="105"/>
      <c r="DQ21" s="105"/>
      <c r="DR21" s="105"/>
      <c r="DS21" s="105"/>
      <c r="DT21" s="105"/>
      <c r="DU21" s="105"/>
      <c r="DV21" s="105"/>
      <c r="DW21" s="105"/>
      <c r="DX21" s="105"/>
      <c r="DY21" s="105"/>
      <c r="DZ21" s="105"/>
      <c r="EA21" s="105"/>
      <c r="EB21" s="105"/>
      <c r="EC21" s="105"/>
      <c r="ED21" s="105"/>
      <c r="EE21" s="105"/>
      <c r="EF21" s="105"/>
      <c r="EG21" s="105"/>
      <c r="EH21" s="105"/>
      <c r="EI21" s="105"/>
      <c r="EJ21" s="105"/>
      <c r="EK21" s="105"/>
      <c r="EL21" s="105"/>
      <c r="EM21" s="105"/>
      <c r="EN21" s="105"/>
      <c r="EO21" s="105"/>
      <c r="EP21" s="105"/>
      <c r="EQ21" s="105"/>
      <c r="ER21" s="105"/>
      <c r="ES21" s="105"/>
      <c r="ET21" s="105"/>
      <c r="EU21" s="105"/>
      <c r="EV21" s="105"/>
      <c r="EW21" s="105"/>
      <c r="EX21" s="105"/>
      <c r="EY21" s="105"/>
      <c r="EZ21" s="105"/>
      <c r="FA21" s="105"/>
      <c r="FB21" s="105"/>
      <c r="FC21" s="105"/>
      <c r="FD21" s="105"/>
      <c r="FE21" s="105"/>
      <c r="FF21" s="105"/>
      <c r="FG21" s="105"/>
      <c r="FH21" s="105"/>
      <c r="FI21" s="105"/>
      <c r="FJ21" s="105"/>
      <c r="FK21" s="105"/>
      <c r="FL21" s="105"/>
      <c r="FM21" s="105"/>
      <c r="FN21" s="105"/>
      <c r="FO21" s="105"/>
      <c r="FP21" s="105"/>
      <c r="FQ21" s="105"/>
      <c r="FR21" s="105"/>
      <c r="FS21" s="105"/>
    </row>
    <row r="22" spans="1:175" s="222" customFormat="1" ht="12.5" x14ac:dyDescent="0.25">
      <c r="A22" s="887" t="s">
        <v>7022</v>
      </c>
      <c r="B22" s="1753" t="s">
        <v>4543</v>
      </c>
      <c r="C22" s="1774">
        <v>3</v>
      </c>
      <c r="D22" s="1774">
        <v>0</v>
      </c>
      <c r="E22" s="1775">
        <v>11273.25</v>
      </c>
      <c r="F22" s="1775">
        <v>11273.25</v>
      </c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5"/>
      <c r="BB22" s="105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5"/>
      <c r="BN22" s="105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105"/>
      <c r="CW22" s="105"/>
      <c r="CX22" s="105"/>
      <c r="CY22" s="105"/>
      <c r="CZ22" s="105"/>
      <c r="DA22" s="105"/>
      <c r="DB22" s="105"/>
      <c r="DC22" s="105"/>
      <c r="DD22" s="105"/>
      <c r="DE22" s="105"/>
      <c r="DF22" s="105"/>
      <c r="DG22" s="105"/>
      <c r="DH22" s="105"/>
      <c r="DI22" s="105"/>
      <c r="DJ22" s="105"/>
      <c r="DK22" s="105"/>
      <c r="DL22" s="105"/>
      <c r="DM22" s="105"/>
      <c r="DN22" s="105"/>
      <c r="DO22" s="105"/>
      <c r="DP22" s="105"/>
      <c r="DQ22" s="105"/>
      <c r="DR22" s="105"/>
      <c r="DS22" s="105"/>
      <c r="DT22" s="105"/>
      <c r="DU22" s="105"/>
      <c r="DV22" s="105"/>
      <c r="DW22" s="105"/>
      <c r="DX22" s="105"/>
      <c r="DY22" s="105"/>
      <c r="DZ22" s="105"/>
      <c r="EA22" s="105"/>
      <c r="EB22" s="105"/>
      <c r="EC22" s="105"/>
      <c r="ED22" s="105"/>
      <c r="EE22" s="105"/>
      <c r="EF22" s="105"/>
      <c r="EG22" s="105"/>
      <c r="EH22" s="105"/>
      <c r="EI22" s="105"/>
      <c r="EJ22" s="105"/>
      <c r="EK22" s="105"/>
      <c r="EL22" s="105"/>
      <c r="EM22" s="105"/>
      <c r="EN22" s="105"/>
      <c r="EO22" s="105"/>
      <c r="EP22" s="105"/>
      <c r="EQ22" s="105"/>
      <c r="ER22" s="105"/>
      <c r="ES22" s="105"/>
      <c r="ET22" s="105"/>
      <c r="EU22" s="105"/>
      <c r="EV22" s="105"/>
      <c r="EW22" s="105"/>
      <c r="EX22" s="105"/>
      <c r="EY22" s="105"/>
      <c r="EZ22" s="105"/>
      <c r="FA22" s="105"/>
      <c r="FB22" s="105"/>
      <c r="FC22" s="105"/>
      <c r="FD22" s="105"/>
      <c r="FE22" s="105"/>
      <c r="FF22" s="105"/>
      <c r="FG22" s="105"/>
      <c r="FH22" s="105"/>
      <c r="FI22" s="105"/>
      <c r="FJ22" s="105"/>
      <c r="FK22" s="105"/>
      <c r="FL22" s="105"/>
      <c r="FM22" s="105"/>
      <c r="FN22" s="105"/>
      <c r="FO22" s="105"/>
      <c r="FP22" s="105"/>
      <c r="FQ22" s="105"/>
      <c r="FR22" s="105"/>
      <c r="FS22" s="105"/>
    </row>
    <row r="23" spans="1:175" s="222" customFormat="1" ht="12.5" x14ac:dyDescent="0.25">
      <c r="A23" s="887" t="s">
        <v>7044</v>
      </c>
      <c r="B23" s="1753" t="s">
        <v>4521</v>
      </c>
      <c r="C23" s="1774">
        <v>2</v>
      </c>
      <c r="D23" s="1774">
        <v>0</v>
      </c>
      <c r="E23" s="1775">
        <v>11273.25</v>
      </c>
      <c r="F23" s="1775">
        <v>11273.25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  <c r="AN23" s="105"/>
      <c r="AO23" s="105"/>
      <c r="AP23" s="105"/>
      <c r="AQ23" s="105"/>
      <c r="AR23" s="105"/>
      <c r="AS23" s="105"/>
      <c r="AT23" s="105"/>
      <c r="AU23" s="105"/>
      <c r="AV23" s="105"/>
      <c r="AW23" s="105"/>
      <c r="AX23" s="105"/>
      <c r="AY23" s="105"/>
      <c r="AZ23" s="105"/>
      <c r="BA23" s="105"/>
      <c r="BB23" s="105"/>
      <c r="BC23" s="105"/>
      <c r="BD23" s="105"/>
      <c r="BE23" s="105"/>
      <c r="BF23" s="105"/>
      <c r="BG23" s="105"/>
      <c r="BH23" s="105"/>
      <c r="BI23" s="105"/>
      <c r="BJ23" s="105"/>
      <c r="BK23" s="105"/>
      <c r="BL23" s="105"/>
      <c r="BM23" s="105"/>
      <c r="BN23" s="105"/>
      <c r="BO23" s="105"/>
      <c r="BP23" s="105"/>
      <c r="BQ23" s="105"/>
      <c r="BR23" s="105"/>
      <c r="BS23" s="105"/>
      <c r="BT23" s="105"/>
      <c r="BU23" s="105"/>
      <c r="BV23" s="105"/>
      <c r="BW23" s="105"/>
      <c r="BX23" s="105"/>
      <c r="BY23" s="105"/>
      <c r="BZ23" s="105"/>
      <c r="CA23" s="105"/>
      <c r="CB23" s="105"/>
      <c r="CC23" s="105"/>
      <c r="CD23" s="105"/>
      <c r="CE23" s="105"/>
      <c r="CF23" s="105"/>
      <c r="CG23" s="105"/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105"/>
      <c r="CS23" s="105"/>
      <c r="CT23" s="105"/>
      <c r="CU23" s="105"/>
      <c r="CV23" s="105"/>
      <c r="CW23" s="105"/>
      <c r="CX23" s="105"/>
      <c r="CY23" s="105"/>
      <c r="CZ23" s="105"/>
      <c r="DA23" s="105"/>
      <c r="DB23" s="105"/>
      <c r="DC23" s="105"/>
      <c r="DD23" s="105"/>
      <c r="DE23" s="105"/>
      <c r="DF23" s="105"/>
      <c r="DG23" s="105"/>
      <c r="DH23" s="105"/>
      <c r="DI23" s="105"/>
      <c r="DJ23" s="105"/>
      <c r="DK23" s="105"/>
      <c r="DL23" s="105"/>
      <c r="DM23" s="105"/>
      <c r="DN23" s="105"/>
      <c r="DO23" s="105"/>
      <c r="DP23" s="105"/>
      <c r="DQ23" s="105"/>
      <c r="DR23" s="105"/>
      <c r="DS23" s="105"/>
      <c r="DT23" s="105"/>
      <c r="DU23" s="105"/>
      <c r="DV23" s="105"/>
      <c r="DW23" s="105"/>
      <c r="DX23" s="105"/>
      <c r="DY23" s="105"/>
      <c r="DZ23" s="105"/>
      <c r="EA23" s="105"/>
      <c r="EB23" s="105"/>
      <c r="EC23" s="105"/>
      <c r="ED23" s="105"/>
      <c r="EE23" s="105"/>
      <c r="EF23" s="105"/>
      <c r="EG23" s="105"/>
      <c r="EH23" s="105"/>
      <c r="EI23" s="105"/>
      <c r="EJ23" s="105"/>
      <c r="EK23" s="105"/>
      <c r="EL23" s="105"/>
      <c r="EM23" s="105"/>
      <c r="EN23" s="105"/>
      <c r="EO23" s="105"/>
      <c r="EP23" s="105"/>
      <c r="EQ23" s="105"/>
      <c r="ER23" s="105"/>
      <c r="ES23" s="105"/>
      <c r="ET23" s="105"/>
      <c r="EU23" s="105"/>
      <c r="EV23" s="105"/>
      <c r="EW23" s="105"/>
      <c r="EX23" s="105"/>
      <c r="EY23" s="105"/>
      <c r="EZ23" s="105"/>
      <c r="FA23" s="105"/>
      <c r="FB23" s="105"/>
      <c r="FC23" s="105"/>
      <c r="FD23" s="105"/>
      <c r="FE23" s="105"/>
      <c r="FF23" s="105"/>
      <c r="FG23" s="105"/>
      <c r="FH23" s="105"/>
      <c r="FI23" s="105"/>
      <c r="FJ23" s="105"/>
      <c r="FK23" s="105"/>
      <c r="FL23" s="105"/>
      <c r="FM23" s="105"/>
      <c r="FN23" s="105"/>
      <c r="FO23" s="105"/>
      <c r="FP23" s="105"/>
      <c r="FQ23" s="105"/>
      <c r="FR23" s="105"/>
      <c r="FS23" s="105"/>
    </row>
    <row r="24" spans="1:175" s="222" customFormat="1" ht="12.5" x14ac:dyDescent="0.25">
      <c r="A24" s="887" t="s">
        <v>6746</v>
      </c>
      <c r="B24" s="1753" t="s">
        <v>7060</v>
      </c>
      <c r="C24" s="1774">
        <v>1</v>
      </c>
      <c r="D24" s="1774">
        <v>0</v>
      </c>
      <c r="E24" s="1775">
        <v>11273.25</v>
      </c>
      <c r="F24" s="1775">
        <v>11273.25</v>
      </c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105"/>
      <c r="CS24" s="105"/>
      <c r="CT24" s="105"/>
      <c r="CU24" s="105"/>
      <c r="CV24" s="105"/>
      <c r="CW24" s="105"/>
      <c r="CX24" s="105"/>
      <c r="CY24" s="105"/>
      <c r="CZ24" s="105"/>
      <c r="DA24" s="105"/>
      <c r="DB24" s="105"/>
      <c r="DC24" s="105"/>
      <c r="DD24" s="105"/>
      <c r="DE24" s="105"/>
      <c r="DF24" s="105"/>
      <c r="DG24" s="105"/>
      <c r="DH24" s="105"/>
      <c r="DI24" s="105"/>
      <c r="DJ24" s="105"/>
      <c r="DK24" s="105"/>
      <c r="DL24" s="105"/>
      <c r="DM24" s="105"/>
      <c r="DN24" s="105"/>
      <c r="DO24" s="105"/>
      <c r="DP24" s="105"/>
      <c r="DQ24" s="105"/>
      <c r="DR24" s="105"/>
      <c r="DS24" s="105"/>
      <c r="DT24" s="105"/>
      <c r="DU24" s="105"/>
      <c r="DV24" s="105"/>
      <c r="DW24" s="105"/>
      <c r="DX24" s="105"/>
      <c r="DY24" s="105"/>
      <c r="DZ24" s="105"/>
      <c r="EA24" s="105"/>
      <c r="EB24" s="105"/>
      <c r="EC24" s="105"/>
      <c r="ED24" s="105"/>
      <c r="EE24" s="105"/>
      <c r="EF24" s="105"/>
      <c r="EG24" s="105"/>
      <c r="EH24" s="105"/>
      <c r="EI24" s="105"/>
      <c r="EJ24" s="105"/>
      <c r="EK24" s="105"/>
      <c r="EL24" s="105"/>
      <c r="EM24" s="105"/>
      <c r="EN24" s="105"/>
      <c r="EO24" s="105"/>
      <c r="EP24" s="105"/>
      <c r="EQ24" s="105"/>
      <c r="ER24" s="105"/>
      <c r="ES24" s="105"/>
      <c r="ET24" s="105"/>
      <c r="EU24" s="105"/>
      <c r="EV24" s="105"/>
      <c r="EW24" s="105"/>
      <c r="EX24" s="105"/>
      <c r="EY24" s="105"/>
      <c r="EZ24" s="105"/>
      <c r="FA24" s="105"/>
      <c r="FB24" s="105"/>
      <c r="FC24" s="105"/>
      <c r="FD24" s="105"/>
      <c r="FE24" s="105"/>
      <c r="FF24" s="105"/>
      <c r="FG24" s="105"/>
      <c r="FH24" s="105"/>
      <c r="FI24" s="105"/>
      <c r="FJ24" s="105"/>
      <c r="FK24" s="105"/>
      <c r="FL24" s="105"/>
      <c r="FM24" s="105"/>
      <c r="FN24" s="105"/>
      <c r="FO24" s="105"/>
      <c r="FP24" s="105"/>
      <c r="FQ24" s="105"/>
      <c r="FR24" s="105"/>
      <c r="FS24" s="105"/>
    </row>
    <row r="25" spans="1:175" s="222" customFormat="1" ht="12.5" x14ac:dyDescent="0.25">
      <c r="A25" s="887" t="s">
        <v>7023</v>
      </c>
      <c r="B25" s="1753" t="s">
        <v>7024</v>
      </c>
      <c r="C25" s="1774">
        <v>3</v>
      </c>
      <c r="D25" s="1774">
        <v>0</v>
      </c>
      <c r="E25" s="1775">
        <v>10225.450000000001</v>
      </c>
      <c r="F25" s="1775">
        <v>10225.450000000001</v>
      </c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5"/>
      <c r="AP25" s="105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5"/>
      <c r="BB25" s="105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5"/>
      <c r="BN25" s="105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5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5"/>
      <c r="CM25" s="105"/>
      <c r="CN25" s="105"/>
      <c r="CO25" s="105"/>
      <c r="CP25" s="105"/>
      <c r="CQ25" s="105"/>
      <c r="CR25" s="105"/>
      <c r="CS25" s="105"/>
      <c r="CT25" s="105"/>
      <c r="CU25" s="105"/>
      <c r="CV25" s="105"/>
      <c r="CW25" s="105"/>
      <c r="CX25" s="105"/>
      <c r="CY25" s="105"/>
      <c r="CZ25" s="105"/>
      <c r="DA25" s="105"/>
      <c r="DB25" s="105"/>
      <c r="DC25" s="105"/>
      <c r="DD25" s="105"/>
      <c r="DE25" s="105"/>
      <c r="DF25" s="105"/>
      <c r="DG25" s="105"/>
      <c r="DH25" s="105"/>
      <c r="DI25" s="105"/>
      <c r="DJ25" s="105"/>
      <c r="DK25" s="105"/>
      <c r="DL25" s="105"/>
      <c r="DM25" s="105"/>
      <c r="DN25" s="105"/>
      <c r="DO25" s="105"/>
      <c r="DP25" s="105"/>
      <c r="DQ25" s="105"/>
      <c r="DR25" s="105"/>
      <c r="DS25" s="105"/>
      <c r="DT25" s="105"/>
      <c r="DU25" s="105"/>
      <c r="DV25" s="105"/>
      <c r="DW25" s="105"/>
      <c r="DX25" s="105"/>
      <c r="DY25" s="105"/>
      <c r="DZ25" s="105"/>
      <c r="EA25" s="105"/>
      <c r="EB25" s="105"/>
      <c r="EC25" s="105"/>
      <c r="ED25" s="105"/>
      <c r="EE25" s="105"/>
      <c r="EF25" s="105"/>
      <c r="EG25" s="105"/>
      <c r="EH25" s="105"/>
      <c r="EI25" s="105"/>
      <c r="EJ25" s="105"/>
      <c r="EK25" s="105"/>
      <c r="EL25" s="105"/>
      <c r="EM25" s="105"/>
      <c r="EN25" s="105"/>
      <c r="EO25" s="105"/>
      <c r="EP25" s="105"/>
      <c r="EQ25" s="105"/>
      <c r="ER25" s="105"/>
      <c r="ES25" s="105"/>
      <c r="ET25" s="105"/>
      <c r="EU25" s="105"/>
      <c r="EV25" s="105"/>
      <c r="EW25" s="105"/>
      <c r="EX25" s="105"/>
      <c r="EY25" s="105"/>
      <c r="EZ25" s="105"/>
      <c r="FA25" s="105"/>
      <c r="FB25" s="105"/>
      <c r="FC25" s="105"/>
      <c r="FD25" s="105"/>
      <c r="FE25" s="105"/>
      <c r="FF25" s="105"/>
      <c r="FG25" s="105"/>
      <c r="FH25" s="105"/>
      <c r="FI25" s="105"/>
      <c r="FJ25" s="105"/>
      <c r="FK25" s="105"/>
      <c r="FL25" s="105"/>
      <c r="FM25" s="105"/>
      <c r="FN25" s="105"/>
      <c r="FO25" s="105"/>
      <c r="FP25" s="105"/>
      <c r="FQ25" s="105"/>
      <c r="FR25" s="105"/>
      <c r="FS25" s="105"/>
    </row>
    <row r="26" spans="1:175" s="222" customFormat="1" ht="12.5" x14ac:dyDescent="0.25">
      <c r="A26" s="887" t="s">
        <v>7026</v>
      </c>
      <c r="B26" s="1753" t="s">
        <v>6656</v>
      </c>
      <c r="C26" s="1774">
        <v>3</v>
      </c>
      <c r="D26" s="1774">
        <v>0</v>
      </c>
      <c r="E26" s="1775">
        <v>8811.9500000000007</v>
      </c>
      <c r="F26" s="1775">
        <v>8811.9500000000007</v>
      </c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5"/>
      <c r="AP26" s="105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5"/>
      <c r="BB26" s="105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5"/>
      <c r="BN26" s="105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5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5"/>
      <c r="CM26" s="105"/>
      <c r="CN26" s="105"/>
      <c r="CO26" s="105"/>
      <c r="CP26" s="105"/>
      <c r="CQ26" s="105"/>
      <c r="CR26" s="105"/>
      <c r="CS26" s="105"/>
      <c r="CT26" s="105"/>
      <c r="CU26" s="105"/>
      <c r="CV26" s="105"/>
      <c r="CW26" s="105"/>
      <c r="CX26" s="105"/>
      <c r="CY26" s="105"/>
      <c r="CZ26" s="105"/>
      <c r="DA26" s="105"/>
      <c r="DB26" s="105"/>
      <c r="DC26" s="105"/>
      <c r="DD26" s="105"/>
      <c r="DE26" s="105"/>
      <c r="DF26" s="105"/>
      <c r="DG26" s="105"/>
      <c r="DH26" s="105"/>
      <c r="DI26" s="105"/>
      <c r="DJ26" s="105"/>
      <c r="DK26" s="105"/>
      <c r="DL26" s="105"/>
      <c r="DM26" s="105"/>
      <c r="DN26" s="105"/>
      <c r="DO26" s="105"/>
      <c r="DP26" s="105"/>
      <c r="DQ26" s="105"/>
      <c r="DR26" s="105"/>
      <c r="DS26" s="105"/>
      <c r="DT26" s="105"/>
      <c r="DU26" s="105"/>
      <c r="DV26" s="105"/>
      <c r="DW26" s="105"/>
      <c r="DX26" s="105"/>
      <c r="DY26" s="105"/>
      <c r="DZ26" s="105"/>
      <c r="EA26" s="105"/>
      <c r="EB26" s="105"/>
      <c r="EC26" s="105"/>
      <c r="ED26" s="105"/>
      <c r="EE26" s="105"/>
      <c r="EF26" s="105"/>
      <c r="EG26" s="105"/>
      <c r="EH26" s="105"/>
      <c r="EI26" s="105"/>
      <c r="EJ26" s="105"/>
      <c r="EK26" s="105"/>
      <c r="EL26" s="105"/>
      <c r="EM26" s="105"/>
      <c r="EN26" s="105"/>
      <c r="EO26" s="105"/>
      <c r="EP26" s="105"/>
      <c r="EQ26" s="105"/>
      <c r="ER26" s="105"/>
      <c r="ES26" s="105"/>
      <c r="ET26" s="105"/>
      <c r="EU26" s="105"/>
      <c r="EV26" s="105"/>
      <c r="EW26" s="105"/>
      <c r="EX26" s="105"/>
      <c r="EY26" s="105"/>
      <c r="EZ26" s="105"/>
      <c r="FA26" s="105"/>
      <c r="FB26" s="105"/>
      <c r="FC26" s="105"/>
      <c r="FD26" s="105"/>
      <c r="FE26" s="105"/>
      <c r="FF26" s="105"/>
      <c r="FG26" s="105"/>
      <c r="FH26" s="105"/>
      <c r="FI26" s="105"/>
      <c r="FJ26" s="105"/>
      <c r="FK26" s="105"/>
      <c r="FL26" s="105"/>
      <c r="FM26" s="105"/>
      <c r="FN26" s="105"/>
      <c r="FO26" s="105"/>
      <c r="FP26" s="105"/>
      <c r="FQ26" s="105"/>
      <c r="FR26" s="105"/>
      <c r="FS26" s="105"/>
    </row>
    <row r="27" spans="1:175" s="222" customFormat="1" ht="12.5" x14ac:dyDescent="0.25">
      <c r="A27" s="887" t="s">
        <v>7027</v>
      </c>
      <c r="B27" s="1753" t="s">
        <v>7028</v>
      </c>
      <c r="C27" s="1774">
        <v>1</v>
      </c>
      <c r="D27" s="1774">
        <v>0</v>
      </c>
      <c r="E27" s="1775">
        <v>8811.9500000000007</v>
      </c>
      <c r="F27" s="1775">
        <v>8811.9500000000007</v>
      </c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5"/>
      <c r="AP27" s="105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5"/>
      <c r="BB27" s="105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5"/>
      <c r="BN27" s="105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5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105"/>
      <c r="CW27" s="105"/>
      <c r="CX27" s="105"/>
      <c r="CY27" s="105"/>
      <c r="CZ27" s="105"/>
      <c r="DA27" s="105"/>
      <c r="DB27" s="105"/>
      <c r="DC27" s="105"/>
      <c r="DD27" s="105"/>
      <c r="DE27" s="105"/>
      <c r="DF27" s="105"/>
      <c r="DG27" s="105"/>
      <c r="DH27" s="105"/>
      <c r="DI27" s="105"/>
      <c r="DJ27" s="105"/>
      <c r="DK27" s="105"/>
      <c r="DL27" s="105"/>
      <c r="DM27" s="105"/>
      <c r="DN27" s="105"/>
      <c r="DO27" s="105"/>
      <c r="DP27" s="105"/>
      <c r="DQ27" s="105"/>
      <c r="DR27" s="105"/>
      <c r="DS27" s="105"/>
      <c r="DT27" s="105"/>
      <c r="DU27" s="105"/>
      <c r="DV27" s="105"/>
      <c r="DW27" s="105"/>
      <c r="DX27" s="105"/>
      <c r="DY27" s="105"/>
      <c r="DZ27" s="105"/>
      <c r="EA27" s="105"/>
      <c r="EB27" s="105"/>
      <c r="EC27" s="105"/>
      <c r="ED27" s="105"/>
      <c r="EE27" s="105"/>
      <c r="EF27" s="105"/>
      <c r="EG27" s="105"/>
      <c r="EH27" s="105"/>
      <c r="EI27" s="105"/>
      <c r="EJ27" s="105"/>
      <c r="EK27" s="105"/>
      <c r="EL27" s="105"/>
      <c r="EM27" s="105"/>
      <c r="EN27" s="105"/>
      <c r="EO27" s="105"/>
      <c r="EP27" s="105"/>
      <c r="EQ27" s="105"/>
      <c r="ER27" s="105"/>
      <c r="ES27" s="105"/>
      <c r="ET27" s="105"/>
      <c r="EU27" s="105"/>
      <c r="EV27" s="105"/>
      <c r="EW27" s="105"/>
      <c r="EX27" s="105"/>
      <c r="EY27" s="105"/>
      <c r="EZ27" s="105"/>
      <c r="FA27" s="105"/>
      <c r="FB27" s="105"/>
      <c r="FC27" s="105"/>
      <c r="FD27" s="105"/>
      <c r="FE27" s="105"/>
      <c r="FF27" s="105"/>
      <c r="FG27" s="105"/>
      <c r="FH27" s="105"/>
      <c r="FI27" s="105"/>
      <c r="FJ27" s="105"/>
      <c r="FK27" s="105"/>
      <c r="FL27" s="105"/>
      <c r="FM27" s="105"/>
      <c r="FN27" s="105"/>
      <c r="FO27" s="105"/>
      <c r="FP27" s="105"/>
      <c r="FQ27" s="105"/>
      <c r="FR27" s="105"/>
      <c r="FS27" s="105"/>
    </row>
    <row r="28" spans="1:175" s="222" customFormat="1" ht="12.5" x14ac:dyDescent="0.25">
      <c r="A28" s="887" t="s">
        <v>7061</v>
      </c>
      <c r="B28" s="1753" t="s">
        <v>7062</v>
      </c>
      <c r="C28" s="1774">
        <v>1</v>
      </c>
      <c r="D28" s="1774">
        <v>0</v>
      </c>
      <c r="E28" s="1775">
        <v>8388.15</v>
      </c>
      <c r="F28" s="1775">
        <v>8388.15</v>
      </c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  <c r="AO28" s="105"/>
      <c r="AP28" s="105"/>
      <c r="AQ28" s="105"/>
      <c r="AR28" s="105"/>
      <c r="AS28" s="105"/>
      <c r="AT28" s="105"/>
      <c r="AU28" s="105"/>
      <c r="AV28" s="105"/>
      <c r="AW28" s="105"/>
      <c r="AX28" s="105"/>
      <c r="AY28" s="105"/>
      <c r="AZ28" s="105"/>
      <c r="BA28" s="105"/>
      <c r="BB28" s="105"/>
      <c r="BC28" s="105"/>
      <c r="BD28" s="105"/>
      <c r="BE28" s="105"/>
      <c r="BF28" s="105"/>
      <c r="BG28" s="105"/>
      <c r="BH28" s="105"/>
      <c r="BI28" s="105"/>
      <c r="BJ28" s="105"/>
      <c r="BK28" s="105"/>
      <c r="BL28" s="105"/>
      <c r="BM28" s="105"/>
      <c r="BN28" s="105"/>
      <c r="BO28" s="105"/>
      <c r="BP28" s="105"/>
      <c r="BQ28" s="105"/>
      <c r="BR28" s="105"/>
      <c r="BS28" s="105"/>
      <c r="BT28" s="105"/>
      <c r="BU28" s="105"/>
      <c r="BV28" s="105"/>
      <c r="BW28" s="105"/>
      <c r="BX28" s="105"/>
      <c r="BY28" s="105"/>
      <c r="BZ28" s="105"/>
      <c r="CA28" s="105"/>
      <c r="CB28" s="105"/>
      <c r="CC28" s="105"/>
      <c r="CD28" s="105"/>
      <c r="CE28" s="105"/>
      <c r="CF28" s="105"/>
      <c r="CG28" s="105"/>
      <c r="CH28" s="105"/>
      <c r="CI28" s="105"/>
      <c r="CJ28" s="105"/>
      <c r="CK28" s="105"/>
      <c r="CL28" s="105"/>
      <c r="CM28" s="105"/>
      <c r="CN28" s="105"/>
      <c r="CO28" s="105"/>
      <c r="CP28" s="105"/>
      <c r="CQ28" s="105"/>
      <c r="CR28" s="105"/>
      <c r="CS28" s="105"/>
      <c r="CT28" s="105"/>
      <c r="CU28" s="105"/>
      <c r="CV28" s="105"/>
      <c r="CW28" s="105"/>
      <c r="CX28" s="105"/>
      <c r="CY28" s="105"/>
      <c r="CZ28" s="105"/>
      <c r="DA28" s="105"/>
      <c r="DB28" s="105"/>
      <c r="DC28" s="105"/>
      <c r="DD28" s="105"/>
      <c r="DE28" s="105"/>
      <c r="DF28" s="105"/>
      <c r="DG28" s="105"/>
      <c r="DH28" s="105"/>
      <c r="DI28" s="105"/>
      <c r="DJ28" s="105"/>
      <c r="DK28" s="105"/>
      <c r="DL28" s="105"/>
      <c r="DM28" s="105"/>
      <c r="DN28" s="105"/>
      <c r="DO28" s="105"/>
      <c r="DP28" s="105"/>
      <c r="DQ28" s="105"/>
      <c r="DR28" s="105"/>
      <c r="DS28" s="105"/>
      <c r="DT28" s="105"/>
      <c r="DU28" s="105"/>
      <c r="DV28" s="105"/>
      <c r="DW28" s="105"/>
      <c r="DX28" s="105"/>
      <c r="DY28" s="105"/>
      <c r="DZ28" s="105"/>
      <c r="EA28" s="105"/>
      <c r="EB28" s="105"/>
      <c r="EC28" s="105"/>
      <c r="ED28" s="105"/>
      <c r="EE28" s="105"/>
      <c r="EF28" s="105"/>
      <c r="EG28" s="105"/>
      <c r="EH28" s="105"/>
      <c r="EI28" s="105"/>
      <c r="EJ28" s="105"/>
      <c r="EK28" s="105"/>
      <c r="EL28" s="105"/>
      <c r="EM28" s="105"/>
      <c r="EN28" s="105"/>
      <c r="EO28" s="105"/>
      <c r="EP28" s="105"/>
      <c r="EQ28" s="105"/>
      <c r="ER28" s="105"/>
      <c r="ES28" s="105"/>
      <c r="ET28" s="105"/>
      <c r="EU28" s="105"/>
      <c r="EV28" s="105"/>
      <c r="EW28" s="105"/>
      <c r="EX28" s="105"/>
      <c r="EY28" s="105"/>
      <c r="EZ28" s="105"/>
      <c r="FA28" s="105"/>
      <c r="FB28" s="105"/>
      <c r="FC28" s="105"/>
      <c r="FD28" s="105"/>
      <c r="FE28" s="105"/>
      <c r="FF28" s="105"/>
      <c r="FG28" s="105"/>
      <c r="FH28" s="105"/>
      <c r="FI28" s="105"/>
      <c r="FJ28" s="105"/>
      <c r="FK28" s="105"/>
      <c r="FL28" s="105"/>
      <c r="FM28" s="105"/>
      <c r="FN28" s="105"/>
      <c r="FO28" s="105"/>
      <c r="FP28" s="105"/>
      <c r="FQ28" s="105"/>
      <c r="FR28" s="105"/>
      <c r="FS28" s="105"/>
    </row>
    <row r="29" spans="1:175" s="222" customFormat="1" ht="12.5" x14ac:dyDescent="0.25">
      <c r="A29" s="887" t="s">
        <v>6766</v>
      </c>
      <c r="B29" s="1753" t="s">
        <v>5221</v>
      </c>
      <c r="C29" s="1774">
        <v>4</v>
      </c>
      <c r="D29" s="1774">
        <v>0</v>
      </c>
      <c r="E29" s="1775">
        <v>8388.15</v>
      </c>
      <c r="F29" s="1775">
        <v>8388.15</v>
      </c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5"/>
      <c r="AD29" s="105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5"/>
      <c r="AP29" s="105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5"/>
      <c r="BB29" s="105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5"/>
      <c r="BN29" s="105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5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5"/>
      <c r="CM29" s="105"/>
      <c r="CN29" s="105"/>
      <c r="CO29" s="105"/>
      <c r="CP29" s="105"/>
      <c r="CQ29" s="105"/>
      <c r="CR29" s="105"/>
      <c r="CS29" s="105"/>
      <c r="CT29" s="105"/>
      <c r="CU29" s="105"/>
      <c r="CV29" s="105"/>
      <c r="CW29" s="105"/>
      <c r="CX29" s="105"/>
      <c r="CY29" s="105"/>
      <c r="CZ29" s="105"/>
      <c r="DA29" s="105"/>
      <c r="DB29" s="105"/>
      <c r="DC29" s="105"/>
      <c r="DD29" s="105"/>
      <c r="DE29" s="105"/>
      <c r="DF29" s="105"/>
      <c r="DG29" s="105"/>
      <c r="DH29" s="105"/>
      <c r="DI29" s="105"/>
      <c r="DJ29" s="105"/>
      <c r="DK29" s="105"/>
      <c r="DL29" s="105"/>
      <c r="DM29" s="105"/>
      <c r="DN29" s="105"/>
      <c r="DO29" s="105"/>
      <c r="DP29" s="105"/>
      <c r="DQ29" s="105"/>
      <c r="DR29" s="105"/>
      <c r="DS29" s="105"/>
      <c r="DT29" s="105"/>
      <c r="DU29" s="105"/>
      <c r="DV29" s="105"/>
      <c r="DW29" s="105"/>
      <c r="DX29" s="105"/>
      <c r="DY29" s="105"/>
      <c r="DZ29" s="105"/>
      <c r="EA29" s="105"/>
      <c r="EB29" s="105"/>
      <c r="EC29" s="105"/>
      <c r="ED29" s="105"/>
      <c r="EE29" s="105"/>
      <c r="EF29" s="105"/>
      <c r="EG29" s="105"/>
      <c r="EH29" s="105"/>
      <c r="EI29" s="105"/>
      <c r="EJ29" s="105"/>
      <c r="EK29" s="105"/>
      <c r="EL29" s="105"/>
      <c r="EM29" s="105"/>
      <c r="EN29" s="105"/>
      <c r="EO29" s="105"/>
      <c r="EP29" s="105"/>
      <c r="EQ29" s="105"/>
      <c r="ER29" s="105"/>
      <c r="ES29" s="105"/>
      <c r="ET29" s="105"/>
      <c r="EU29" s="105"/>
      <c r="EV29" s="105"/>
      <c r="EW29" s="105"/>
      <c r="EX29" s="105"/>
      <c r="EY29" s="105"/>
      <c r="EZ29" s="105"/>
      <c r="FA29" s="105"/>
      <c r="FB29" s="105"/>
      <c r="FC29" s="105"/>
      <c r="FD29" s="105"/>
      <c r="FE29" s="105"/>
      <c r="FF29" s="105"/>
      <c r="FG29" s="105"/>
      <c r="FH29" s="105"/>
      <c r="FI29" s="105"/>
      <c r="FJ29" s="105"/>
      <c r="FK29" s="105"/>
      <c r="FL29" s="105"/>
      <c r="FM29" s="105"/>
      <c r="FN29" s="105"/>
      <c r="FO29" s="105"/>
      <c r="FP29" s="105"/>
      <c r="FQ29" s="105"/>
      <c r="FR29" s="105"/>
      <c r="FS29" s="105"/>
    </row>
    <row r="30" spans="1:175" s="222" customFormat="1" ht="12.5" x14ac:dyDescent="0.25">
      <c r="A30" s="887" t="s">
        <v>6739</v>
      </c>
      <c r="B30" s="1753" t="s">
        <v>6740</v>
      </c>
      <c r="C30" s="1774">
        <v>2</v>
      </c>
      <c r="D30" s="1774">
        <v>0</v>
      </c>
      <c r="E30" s="1775">
        <v>7992.45</v>
      </c>
      <c r="F30" s="1775">
        <v>7992.45</v>
      </c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5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5"/>
      <c r="CM30" s="105"/>
      <c r="CN30" s="105"/>
      <c r="CO30" s="105"/>
      <c r="CP30" s="105"/>
      <c r="CQ30" s="105"/>
      <c r="CR30" s="105"/>
      <c r="CS30" s="105"/>
      <c r="CT30" s="105"/>
      <c r="CU30" s="105"/>
      <c r="CV30" s="105"/>
      <c r="CW30" s="105"/>
      <c r="CX30" s="105"/>
      <c r="CY30" s="105"/>
      <c r="CZ30" s="105"/>
      <c r="DA30" s="105"/>
      <c r="DB30" s="105"/>
      <c r="DC30" s="105"/>
      <c r="DD30" s="105"/>
      <c r="DE30" s="105"/>
      <c r="DF30" s="105"/>
      <c r="DG30" s="105"/>
      <c r="DH30" s="105"/>
      <c r="DI30" s="105"/>
      <c r="DJ30" s="105"/>
      <c r="DK30" s="105"/>
      <c r="DL30" s="105"/>
      <c r="DM30" s="105"/>
      <c r="DN30" s="105"/>
      <c r="DO30" s="105"/>
      <c r="DP30" s="105"/>
      <c r="DQ30" s="105"/>
      <c r="DR30" s="105"/>
      <c r="DS30" s="105"/>
      <c r="DT30" s="105"/>
      <c r="DU30" s="105"/>
      <c r="DV30" s="105"/>
      <c r="DW30" s="105"/>
      <c r="DX30" s="105"/>
      <c r="DY30" s="105"/>
      <c r="DZ30" s="105"/>
      <c r="EA30" s="105"/>
      <c r="EB30" s="105"/>
      <c r="EC30" s="105"/>
      <c r="ED30" s="105"/>
      <c r="EE30" s="105"/>
      <c r="EF30" s="105"/>
      <c r="EG30" s="105"/>
      <c r="EH30" s="105"/>
      <c r="EI30" s="105"/>
      <c r="EJ30" s="105"/>
      <c r="EK30" s="105"/>
      <c r="EL30" s="105"/>
      <c r="EM30" s="105"/>
      <c r="EN30" s="105"/>
      <c r="EO30" s="105"/>
      <c r="EP30" s="105"/>
      <c r="EQ30" s="105"/>
      <c r="ER30" s="105"/>
      <c r="ES30" s="105"/>
      <c r="ET30" s="105"/>
      <c r="EU30" s="105"/>
      <c r="EV30" s="105"/>
      <c r="EW30" s="105"/>
      <c r="EX30" s="105"/>
      <c r="EY30" s="105"/>
      <c r="EZ30" s="105"/>
      <c r="FA30" s="105"/>
      <c r="FB30" s="105"/>
      <c r="FC30" s="105"/>
      <c r="FD30" s="105"/>
      <c r="FE30" s="105"/>
      <c r="FF30" s="105"/>
      <c r="FG30" s="105"/>
      <c r="FH30" s="105"/>
      <c r="FI30" s="105"/>
      <c r="FJ30" s="105"/>
      <c r="FK30" s="105"/>
      <c r="FL30" s="105"/>
      <c r="FM30" s="105"/>
      <c r="FN30" s="105"/>
      <c r="FO30" s="105"/>
      <c r="FP30" s="105"/>
      <c r="FQ30" s="105"/>
      <c r="FR30" s="105"/>
      <c r="FS30" s="105"/>
    </row>
    <row r="31" spans="1:175" s="222" customFormat="1" ht="12.5" x14ac:dyDescent="0.25">
      <c r="A31" s="887" t="s">
        <v>6760</v>
      </c>
      <c r="B31" s="1753" t="s">
        <v>6654</v>
      </c>
      <c r="C31" s="1774">
        <v>1</v>
      </c>
      <c r="D31" s="1774">
        <v>0</v>
      </c>
      <c r="E31" s="1775">
        <v>7617.55</v>
      </c>
      <c r="F31" s="1775">
        <v>7617.55</v>
      </c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5"/>
      <c r="BB31" s="105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105"/>
      <c r="CS31" s="105"/>
      <c r="CT31" s="105"/>
      <c r="CU31" s="105"/>
      <c r="CV31" s="105"/>
      <c r="CW31" s="105"/>
      <c r="CX31" s="105"/>
      <c r="CY31" s="105"/>
      <c r="CZ31" s="105"/>
      <c r="DA31" s="105"/>
      <c r="DB31" s="105"/>
      <c r="DC31" s="105"/>
      <c r="DD31" s="105"/>
      <c r="DE31" s="105"/>
      <c r="DF31" s="105"/>
      <c r="DG31" s="105"/>
      <c r="DH31" s="105"/>
      <c r="DI31" s="105"/>
      <c r="DJ31" s="105"/>
      <c r="DK31" s="105"/>
      <c r="DL31" s="105"/>
      <c r="DM31" s="105"/>
      <c r="DN31" s="105"/>
      <c r="DO31" s="105"/>
      <c r="DP31" s="105"/>
      <c r="DQ31" s="105"/>
      <c r="DR31" s="105"/>
      <c r="DS31" s="105"/>
      <c r="DT31" s="105"/>
      <c r="DU31" s="105"/>
      <c r="DV31" s="105"/>
      <c r="DW31" s="105"/>
      <c r="DX31" s="105"/>
      <c r="DY31" s="105"/>
      <c r="DZ31" s="105"/>
      <c r="EA31" s="105"/>
      <c r="EB31" s="105"/>
      <c r="EC31" s="105"/>
      <c r="ED31" s="105"/>
      <c r="EE31" s="105"/>
      <c r="EF31" s="105"/>
      <c r="EG31" s="105"/>
      <c r="EH31" s="105"/>
      <c r="EI31" s="105"/>
      <c r="EJ31" s="105"/>
      <c r="EK31" s="105"/>
      <c r="EL31" s="105"/>
      <c r="EM31" s="105"/>
      <c r="EN31" s="105"/>
      <c r="EO31" s="105"/>
      <c r="EP31" s="105"/>
      <c r="EQ31" s="105"/>
      <c r="ER31" s="105"/>
      <c r="ES31" s="105"/>
      <c r="ET31" s="105"/>
      <c r="EU31" s="105"/>
      <c r="EV31" s="105"/>
      <c r="EW31" s="105"/>
      <c r="EX31" s="105"/>
      <c r="EY31" s="105"/>
      <c r="EZ31" s="105"/>
      <c r="FA31" s="105"/>
      <c r="FB31" s="105"/>
      <c r="FC31" s="105"/>
      <c r="FD31" s="105"/>
      <c r="FE31" s="105"/>
      <c r="FF31" s="105"/>
      <c r="FG31" s="105"/>
      <c r="FH31" s="105"/>
      <c r="FI31" s="105"/>
      <c r="FJ31" s="105"/>
      <c r="FK31" s="105"/>
      <c r="FL31" s="105"/>
      <c r="FM31" s="105"/>
      <c r="FN31" s="105"/>
      <c r="FO31" s="105"/>
      <c r="FP31" s="105"/>
      <c r="FQ31" s="105"/>
      <c r="FR31" s="105"/>
      <c r="FS31" s="105"/>
    </row>
    <row r="32" spans="1:175" s="222" customFormat="1" ht="12.5" x14ac:dyDescent="0.25">
      <c r="A32" s="887" t="s">
        <v>7063</v>
      </c>
      <c r="B32" s="1753" t="s">
        <v>7064</v>
      </c>
      <c r="C32" s="1774">
        <v>1</v>
      </c>
      <c r="D32" s="1774">
        <v>0</v>
      </c>
      <c r="E32" s="1775">
        <v>7281.05</v>
      </c>
      <c r="F32" s="1775">
        <v>7281.05</v>
      </c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5"/>
      <c r="BB32" s="105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105"/>
      <c r="CS32" s="105"/>
      <c r="CT32" s="105"/>
      <c r="CU32" s="105"/>
      <c r="CV32" s="105"/>
      <c r="CW32" s="105"/>
      <c r="CX32" s="105"/>
      <c r="CY32" s="105"/>
      <c r="CZ32" s="105"/>
      <c r="DA32" s="105"/>
      <c r="DB32" s="105"/>
      <c r="DC32" s="105"/>
      <c r="DD32" s="105"/>
      <c r="DE32" s="105"/>
      <c r="DF32" s="105"/>
      <c r="DG32" s="105"/>
      <c r="DH32" s="105"/>
      <c r="DI32" s="105"/>
      <c r="DJ32" s="105"/>
      <c r="DK32" s="105"/>
      <c r="DL32" s="105"/>
      <c r="DM32" s="105"/>
      <c r="DN32" s="105"/>
      <c r="DO32" s="105"/>
      <c r="DP32" s="105"/>
      <c r="DQ32" s="105"/>
      <c r="DR32" s="105"/>
      <c r="DS32" s="105"/>
      <c r="DT32" s="105"/>
      <c r="DU32" s="105"/>
      <c r="DV32" s="105"/>
      <c r="DW32" s="105"/>
      <c r="DX32" s="105"/>
      <c r="DY32" s="105"/>
      <c r="DZ32" s="105"/>
      <c r="EA32" s="105"/>
      <c r="EB32" s="105"/>
      <c r="EC32" s="105"/>
      <c r="ED32" s="105"/>
      <c r="EE32" s="105"/>
      <c r="EF32" s="105"/>
      <c r="EG32" s="105"/>
      <c r="EH32" s="105"/>
      <c r="EI32" s="105"/>
      <c r="EJ32" s="105"/>
      <c r="EK32" s="105"/>
      <c r="EL32" s="105"/>
      <c r="EM32" s="105"/>
      <c r="EN32" s="105"/>
      <c r="EO32" s="105"/>
      <c r="EP32" s="105"/>
      <c r="EQ32" s="105"/>
      <c r="ER32" s="105"/>
      <c r="ES32" s="105"/>
      <c r="ET32" s="105"/>
      <c r="EU32" s="105"/>
      <c r="EV32" s="105"/>
      <c r="EW32" s="105"/>
      <c r="EX32" s="105"/>
      <c r="EY32" s="105"/>
      <c r="EZ32" s="105"/>
      <c r="FA32" s="105"/>
      <c r="FB32" s="105"/>
      <c r="FC32" s="105"/>
      <c r="FD32" s="105"/>
      <c r="FE32" s="105"/>
      <c r="FF32" s="105"/>
      <c r="FG32" s="105"/>
      <c r="FH32" s="105"/>
      <c r="FI32" s="105"/>
      <c r="FJ32" s="105"/>
      <c r="FK32" s="105"/>
      <c r="FL32" s="105"/>
      <c r="FM32" s="105"/>
      <c r="FN32" s="105"/>
      <c r="FO32" s="105"/>
      <c r="FP32" s="105"/>
      <c r="FQ32" s="105"/>
      <c r="FR32" s="105"/>
      <c r="FS32" s="105"/>
    </row>
    <row r="33" spans="1:175" s="222" customFormat="1" ht="12.5" x14ac:dyDescent="0.25">
      <c r="A33" s="887" t="s">
        <v>7030</v>
      </c>
      <c r="B33" s="1753" t="s">
        <v>4408</v>
      </c>
      <c r="C33" s="1774">
        <v>1</v>
      </c>
      <c r="D33" s="1774">
        <v>0</v>
      </c>
      <c r="E33" s="1775">
        <v>7281.05</v>
      </c>
      <c r="F33" s="1775">
        <v>7281.05</v>
      </c>
      <c r="G33" s="105"/>
      <c r="H33" s="105"/>
      <c r="I33" s="105"/>
      <c r="J33" s="105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5"/>
      <c r="BZ33" s="105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5"/>
      <c r="CM33" s="105"/>
      <c r="CN33" s="105"/>
      <c r="CO33" s="105"/>
      <c r="CP33" s="105"/>
      <c r="CQ33" s="105"/>
      <c r="CR33" s="105"/>
      <c r="CS33" s="105"/>
      <c r="CT33" s="105"/>
      <c r="CU33" s="105"/>
      <c r="CV33" s="105"/>
      <c r="CW33" s="105"/>
      <c r="CX33" s="105"/>
      <c r="CY33" s="105"/>
      <c r="CZ33" s="105"/>
      <c r="DA33" s="105"/>
      <c r="DB33" s="105"/>
      <c r="DC33" s="105"/>
      <c r="DD33" s="105"/>
      <c r="DE33" s="105"/>
      <c r="DF33" s="105"/>
      <c r="DG33" s="105"/>
      <c r="DH33" s="105"/>
      <c r="DI33" s="105"/>
      <c r="DJ33" s="105"/>
      <c r="DK33" s="105"/>
      <c r="DL33" s="105"/>
      <c r="DM33" s="105"/>
      <c r="DN33" s="105"/>
      <c r="DO33" s="105"/>
      <c r="DP33" s="105"/>
      <c r="DQ33" s="105"/>
      <c r="DR33" s="105"/>
      <c r="DS33" s="105"/>
      <c r="DT33" s="105"/>
      <c r="DU33" s="105"/>
      <c r="DV33" s="105"/>
      <c r="DW33" s="105"/>
      <c r="DX33" s="105"/>
      <c r="DY33" s="105"/>
      <c r="DZ33" s="105"/>
      <c r="EA33" s="105"/>
      <c r="EB33" s="105"/>
      <c r="EC33" s="105"/>
      <c r="ED33" s="105"/>
      <c r="EE33" s="105"/>
      <c r="EF33" s="105"/>
      <c r="EG33" s="105"/>
      <c r="EH33" s="105"/>
      <c r="EI33" s="105"/>
      <c r="EJ33" s="105"/>
      <c r="EK33" s="105"/>
      <c r="EL33" s="105"/>
      <c r="EM33" s="105"/>
      <c r="EN33" s="105"/>
      <c r="EO33" s="105"/>
      <c r="EP33" s="105"/>
      <c r="EQ33" s="105"/>
      <c r="ER33" s="105"/>
      <c r="ES33" s="105"/>
      <c r="ET33" s="105"/>
      <c r="EU33" s="105"/>
      <c r="EV33" s="105"/>
      <c r="EW33" s="105"/>
      <c r="EX33" s="105"/>
      <c r="EY33" s="105"/>
      <c r="EZ33" s="105"/>
      <c r="FA33" s="105"/>
      <c r="FB33" s="105"/>
      <c r="FC33" s="105"/>
      <c r="FD33" s="105"/>
      <c r="FE33" s="105"/>
      <c r="FF33" s="105"/>
      <c r="FG33" s="105"/>
      <c r="FH33" s="105"/>
      <c r="FI33" s="105"/>
      <c r="FJ33" s="105"/>
      <c r="FK33" s="105"/>
      <c r="FL33" s="105"/>
      <c r="FM33" s="105"/>
      <c r="FN33" s="105"/>
      <c r="FO33" s="105"/>
      <c r="FP33" s="105"/>
      <c r="FQ33" s="105"/>
      <c r="FR33" s="105"/>
      <c r="FS33" s="105"/>
    </row>
    <row r="34" spans="1:175" s="222" customFormat="1" ht="12.5" x14ac:dyDescent="0.25">
      <c r="A34" s="887" t="s">
        <v>7031</v>
      </c>
      <c r="B34" s="1753" t="s">
        <v>4468</v>
      </c>
      <c r="C34" s="1774">
        <v>6</v>
      </c>
      <c r="D34" s="1774">
        <v>0</v>
      </c>
      <c r="E34" s="1775">
        <v>7281.05</v>
      </c>
      <c r="F34" s="1775">
        <v>7281.05</v>
      </c>
      <c r="G34" s="105"/>
      <c r="H34" s="105"/>
      <c r="I34" s="105"/>
      <c r="J34" s="105"/>
      <c r="K34" s="105"/>
      <c r="L34" s="105"/>
      <c r="M34" s="105"/>
      <c r="N34" s="105"/>
      <c r="O34" s="105"/>
      <c r="P34" s="105"/>
      <c r="Q34" s="105"/>
      <c r="R34" s="105"/>
      <c r="S34" s="105"/>
      <c r="T34" s="105"/>
      <c r="U34" s="105"/>
      <c r="V34" s="105"/>
      <c r="W34" s="105"/>
      <c r="X34" s="105"/>
      <c r="Y34" s="105"/>
      <c r="Z34" s="105"/>
      <c r="AA34" s="105"/>
      <c r="AB34" s="105"/>
      <c r="AC34" s="105"/>
      <c r="AD34" s="105"/>
      <c r="AE34" s="105"/>
      <c r="AF34" s="105"/>
      <c r="AG34" s="105"/>
      <c r="AH34" s="105"/>
      <c r="AI34" s="105"/>
      <c r="AJ34" s="105"/>
      <c r="AK34" s="105"/>
      <c r="AL34" s="105"/>
      <c r="AM34" s="105"/>
      <c r="AN34" s="105"/>
      <c r="AO34" s="105"/>
      <c r="AP34" s="105"/>
      <c r="AQ34" s="105"/>
      <c r="AR34" s="105"/>
      <c r="AS34" s="105"/>
      <c r="AT34" s="105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5"/>
      <c r="BF34" s="105"/>
      <c r="BG34" s="105"/>
      <c r="BH34" s="105"/>
      <c r="BI34" s="105"/>
      <c r="BJ34" s="105"/>
      <c r="BK34" s="105"/>
      <c r="BL34" s="105"/>
      <c r="BM34" s="105"/>
      <c r="BN34" s="105"/>
      <c r="BO34" s="105"/>
      <c r="BP34" s="105"/>
      <c r="BQ34" s="105"/>
      <c r="BR34" s="105"/>
      <c r="BS34" s="105"/>
      <c r="BT34" s="105"/>
      <c r="BU34" s="105"/>
      <c r="BV34" s="105"/>
      <c r="BW34" s="105"/>
      <c r="BX34" s="105"/>
      <c r="BY34" s="105"/>
      <c r="BZ34" s="105"/>
      <c r="CA34" s="105"/>
      <c r="CB34" s="105"/>
      <c r="CC34" s="105"/>
      <c r="CD34" s="105"/>
      <c r="CE34" s="105"/>
      <c r="CF34" s="105"/>
      <c r="CG34" s="105"/>
      <c r="CH34" s="105"/>
      <c r="CI34" s="105"/>
      <c r="CJ34" s="105"/>
      <c r="CK34" s="105"/>
      <c r="CL34" s="105"/>
      <c r="CM34" s="105"/>
      <c r="CN34" s="105"/>
      <c r="CO34" s="105"/>
      <c r="CP34" s="105"/>
      <c r="CQ34" s="105"/>
      <c r="CR34" s="105"/>
      <c r="CS34" s="105"/>
      <c r="CT34" s="105"/>
      <c r="CU34" s="105"/>
      <c r="CV34" s="105"/>
      <c r="CW34" s="105"/>
      <c r="CX34" s="105"/>
      <c r="CY34" s="105"/>
      <c r="CZ34" s="105"/>
      <c r="DA34" s="105"/>
      <c r="DB34" s="105"/>
      <c r="DC34" s="105"/>
      <c r="DD34" s="105"/>
      <c r="DE34" s="105"/>
      <c r="DF34" s="105"/>
      <c r="DG34" s="105"/>
      <c r="DH34" s="105"/>
      <c r="DI34" s="105"/>
      <c r="DJ34" s="105"/>
      <c r="DK34" s="105"/>
      <c r="DL34" s="105"/>
      <c r="DM34" s="105"/>
      <c r="DN34" s="105"/>
      <c r="DO34" s="105"/>
      <c r="DP34" s="105"/>
      <c r="DQ34" s="105"/>
      <c r="DR34" s="105"/>
      <c r="DS34" s="105"/>
      <c r="DT34" s="105"/>
      <c r="DU34" s="105"/>
      <c r="DV34" s="105"/>
      <c r="DW34" s="105"/>
      <c r="DX34" s="105"/>
      <c r="DY34" s="105"/>
      <c r="DZ34" s="105"/>
      <c r="EA34" s="105"/>
      <c r="EB34" s="105"/>
      <c r="EC34" s="105"/>
      <c r="ED34" s="105"/>
      <c r="EE34" s="105"/>
      <c r="EF34" s="105"/>
      <c r="EG34" s="105"/>
      <c r="EH34" s="105"/>
      <c r="EI34" s="105"/>
      <c r="EJ34" s="105"/>
      <c r="EK34" s="105"/>
      <c r="EL34" s="105"/>
      <c r="EM34" s="105"/>
      <c r="EN34" s="105"/>
      <c r="EO34" s="105"/>
      <c r="EP34" s="105"/>
      <c r="EQ34" s="105"/>
      <c r="ER34" s="105"/>
      <c r="ES34" s="105"/>
      <c r="ET34" s="105"/>
      <c r="EU34" s="105"/>
      <c r="EV34" s="105"/>
      <c r="EW34" s="105"/>
      <c r="EX34" s="105"/>
      <c r="EY34" s="105"/>
      <c r="EZ34" s="105"/>
      <c r="FA34" s="105"/>
      <c r="FB34" s="105"/>
      <c r="FC34" s="105"/>
      <c r="FD34" s="105"/>
      <c r="FE34" s="105"/>
      <c r="FF34" s="105"/>
      <c r="FG34" s="105"/>
      <c r="FH34" s="105"/>
      <c r="FI34" s="105"/>
      <c r="FJ34" s="105"/>
      <c r="FK34" s="105"/>
      <c r="FL34" s="105"/>
      <c r="FM34" s="105"/>
      <c r="FN34" s="105"/>
      <c r="FO34" s="105"/>
      <c r="FP34" s="105"/>
      <c r="FQ34" s="105"/>
      <c r="FR34" s="105"/>
      <c r="FS34" s="105"/>
    </row>
    <row r="35" spans="1:175" s="222" customFormat="1" ht="12.5" x14ac:dyDescent="0.25">
      <c r="A35" s="887" t="s">
        <v>7040</v>
      </c>
      <c r="B35" s="1753" t="s">
        <v>4506</v>
      </c>
      <c r="C35" s="1774">
        <v>2</v>
      </c>
      <c r="D35" s="1774">
        <v>0</v>
      </c>
      <c r="E35" s="1775">
        <v>6756.1</v>
      </c>
      <c r="F35" s="1775">
        <v>6756.1</v>
      </c>
      <c r="G35" s="105"/>
      <c r="H35" s="105"/>
      <c r="I35" s="105"/>
      <c r="J35" s="105"/>
      <c r="K35" s="105"/>
      <c r="L35" s="105"/>
      <c r="M35" s="105"/>
      <c r="N35" s="105"/>
      <c r="O35" s="105"/>
      <c r="P35" s="105"/>
      <c r="Q35" s="105"/>
      <c r="R35" s="105"/>
      <c r="S35" s="105"/>
      <c r="T35" s="105"/>
      <c r="U35" s="105"/>
      <c r="V35" s="105"/>
      <c r="W35" s="105"/>
      <c r="X35" s="105"/>
      <c r="Y35" s="105"/>
      <c r="Z35" s="105"/>
      <c r="AA35" s="105"/>
      <c r="AB35" s="105"/>
      <c r="AC35" s="105"/>
      <c r="AD35" s="105"/>
      <c r="AE35" s="105"/>
      <c r="AF35" s="105"/>
      <c r="AG35" s="105"/>
      <c r="AH35" s="105"/>
      <c r="AI35" s="105"/>
      <c r="AJ35" s="105"/>
      <c r="AK35" s="105"/>
      <c r="AL35" s="105"/>
      <c r="AM35" s="105"/>
      <c r="AN35" s="105"/>
      <c r="AO35" s="105"/>
      <c r="AP35" s="105"/>
      <c r="AQ35" s="105"/>
      <c r="AR35" s="105"/>
      <c r="AS35" s="105"/>
      <c r="AT35" s="105"/>
      <c r="AU35" s="105"/>
      <c r="AV35" s="105"/>
      <c r="AW35" s="105"/>
      <c r="AX35" s="105"/>
      <c r="AY35" s="105"/>
      <c r="AZ35" s="105"/>
      <c r="BA35" s="105"/>
      <c r="BB35" s="105"/>
      <c r="BC35" s="105"/>
      <c r="BD35" s="105"/>
      <c r="BE35" s="105"/>
      <c r="BF35" s="105"/>
      <c r="BG35" s="105"/>
      <c r="BH35" s="105"/>
      <c r="BI35" s="105"/>
      <c r="BJ35" s="105"/>
      <c r="BK35" s="105"/>
      <c r="BL35" s="105"/>
      <c r="BM35" s="105"/>
      <c r="BN35" s="105"/>
      <c r="BO35" s="105"/>
      <c r="BP35" s="105"/>
      <c r="BQ35" s="105"/>
      <c r="BR35" s="105"/>
      <c r="BS35" s="105"/>
      <c r="BT35" s="105"/>
      <c r="BU35" s="105"/>
      <c r="BV35" s="105"/>
      <c r="BW35" s="105"/>
      <c r="BX35" s="105"/>
      <c r="BY35" s="105"/>
      <c r="BZ35" s="105"/>
      <c r="CA35" s="105"/>
      <c r="CB35" s="105"/>
      <c r="CC35" s="105"/>
      <c r="CD35" s="105"/>
      <c r="CE35" s="105"/>
      <c r="CF35" s="105"/>
      <c r="CG35" s="105"/>
      <c r="CH35" s="105"/>
      <c r="CI35" s="105"/>
      <c r="CJ35" s="105"/>
      <c r="CK35" s="105"/>
      <c r="CL35" s="105"/>
      <c r="CM35" s="105"/>
      <c r="CN35" s="105"/>
      <c r="CO35" s="105"/>
      <c r="CP35" s="105"/>
      <c r="CQ35" s="105"/>
      <c r="CR35" s="105"/>
      <c r="CS35" s="105"/>
      <c r="CT35" s="105"/>
      <c r="CU35" s="105"/>
      <c r="CV35" s="105"/>
      <c r="CW35" s="105"/>
      <c r="CX35" s="105"/>
      <c r="CY35" s="105"/>
      <c r="CZ35" s="105"/>
      <c r="DA35" s="105"/>
      <c r="DB35" s="105"/>
      <c r="DC35" s="105"/>
      <c r="DD35" s="105"/>
      <c r="DE35" s="105"/>
      <c r="DF35" s="105"/>
      <c r="DG35" s="105"/>
      <c r="DH35" s="105"/>
      <c r="DI35" s="105"/>
      <c r="DJ35" s="105"/>
      <c r="DK35" s="105"/>
      <c r="DL35" s="105"/>
      <c r="DM35" s="105"/>
      <c r="DN35" s="105"/>
      <c r="DO35" s="105"/>
      <c r="DP35" s="105"/>
      <c r="DQ35" s="105"/>
      <c r="DR35" s="105"/>
      <c r="DS35" s="105"/>
      <c r="DT35" s="105"/>
      <c r="DU35" s="105"/>
      <c r="DV35" s="105"/>
      <c r="DW35" s="105"/>
      <c r="DX35" s="105"/>
      <c r="DY35" s="105"/>
      <c r="DZ35" s="105"/>
      <c r="EA35" s="105"/>
      <c r="EB35" s="105"/>
      <c r="EC35" s="105"/>
      <c r="ED35" s="105"/>
      <c r="EE35" s="105"/>
      <c r="EF35" s="105"/>
      <c r="EG35" s="105"/>
      <c r="EH35" s="105"/>
      <c r="EI35" s="105"/>
      <c r="EJ35" s="105"/>
      <c r="EK35" s="105"/>
      <c r="EL35" s="105"/>
      <c r="EM35" s="105"/>
      <c r="EN35" s="105"/>
      <c r="EO35" s="105"/>
      <c r="EP35" s="105"/>
      <c r="EQ35" s="105"/>
      <c r="ER35" s="105"/>
      <c r="ES35" s="105"/>
      <c r="ET35" s="105"/>
      <c r="EU35" s="105"/>
      <c r="EV35" s="105"/>
      <c r="EW35" s="105"/>
      <c r="EX35" s="105"/>
      <c r="EY35" s="105"/>
      <c r="EZ35" s="105"/>
      <c r="FA35" s="105"/>
      <c r="FB35" s="105"/>
      <c r="FC35" s="105"/>
      <c r="FD35" s="105"/>
      <c r="FE35" s="105"/>
      <c r="FF35" s="105"/>
      <c r="FG35" s="105"/>
      <c r="FH35" s="105"/>
      <c r="FI35" s="105"/>
      <c r="FJ35" s="105"/>
      <c r="FK35" s="105"/>
      <c r="FL35" s="105"/>
      <c r="FM35" s="105"/>
      <c r="FN35" s="105"/>
      <c r="FO35" s="105"/>
      <c r="FP35" s="105"/>
      <c r="FQ35" s="105"/>
      <c r="FR35" s="105"/>
      <c r="FS35" s="105"/>
    </row>
    <row r="36" spans="1:175" s="222" customFormat="1" ht="12.5" x14ac:dyDescent="0.25">
      <c r="A36" s="887" t="s">
        <v>7032</v>
      </c>
      <c r="B36" s="1753" t="s">
        <v>7033</v>
      </c>
      <c r="C36" s="1774">
        <v>6</v>
      </c>
      <c r="D36" s="1774">
        <v>0</v>
      </c>
      <c r="E36" s="1775">
        <v>29678.75</v>
      </c>
      <c r="F36" s="1775">
        <v>29678.75</v>
      </c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5"/>
      <c r="AD36" s="105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5"/>
      <c r="AP36" s="105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5"/>
      <c r="BB36" s="105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5"/>
      <c r="BN36" s="105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105"/>
      <c r="CS36" s="105"/>
      <c r="CT36" s="105"/>
      <c r="CU36" s="105"/>
      <c r="CV36" s="105"/>
      <c r="CW36" s="105"/>
      <c r="CX36" s="105"/>
      <c r="CY36" s="105"/>
      <c r="CZ36" s="105"/>
      <c r="DA36" s="105"/>
      <c r="DB36" s="105"/>
      <c r="DC36" s="105"/>
      <c r="DD36" s="105"/>
      <c r="DE36" s="105"/>
      <c r="DF36" s="105"/>
      <c r="DG36" s="105"/>
      <c r="DH36" s="105"/>
      <c r="DI36" s="105"/>
      <c r="DJ36" s="105"/>
      <c r="DK36" s="105"/>
      <c r="DL36" s="105"/>
      <c r="DM36" s="105"/>
      <c r="DN36" s="105"/>
      <c r="DO36" s="105"/>
      <c r="DP36" s="105"/>
      <c r="DQ36" s="105"/>
      <c r="DR36" s="105"/>
      <c r="DS36" s="105"/>
      <c r="DT36" s="105"/>
      <c r="DU36" s="105"/>
      <c r="DV36" s="105"/>
      <c r="DW36" s="105"/>
      <c r="DX36" s="105"/>
      <c r="DY36" s="105"/>
      <c r="DZ36" s="105"/>
      <c r="EA36" s="105"/>
      <c r="EB36" s="105"/>
      <c r="EC36" s="105"/>
      <c r="ED36" s="105"/>
      <c r="EE36" s="105"/>
      <c r="EF36" s="105"/>
      <c r="EG36" s="105"/>
      <c r="EH36" s="105"/>
      <c r="EI36" s="105"/>
      <c r="EJ36" s="105"/>
      <c r="EK36" s="105"/>
      <c r="EL36" s="105"/>
      <c r="EM36" s="105"/>
      <c r="EN36" s="105"/>
      <c r="EO36" s="105"/>
      <c r="EP36" s="105"/>
      <c r="EQ36" s="105"/>
      <c r="ER36" s="105"/>
      <c r="ES36" s="105"/>
      <c r="ET36" s="105"/>
      <c r="EU36" s="105"/>
      <c r="EV36" s="105"/>
      <c r="EW36" s="105"/>
      <c r="EX36" s="105"/>
      <c r="EY36" s="105"/>
      <c r="EZ36" s="105"/>
      <c r="FA36" s="105"/>
      <c r="FB36" s="105"/>
      <c r="FC36" s="105"/>
      <c r="FD36" s="105"/>
      <c r="FE36" s="105"/>
      <c r="FF36" s="105"/>
      <c r="FG36" s="105"/>
      <c r="FH36" s="105"/>
      <c r="FI36" s="105"/>
      <c r="FJ36" s="105"/>
      <c r="FK36" s="105"/>
      <c r="FL36" s="105"/>
      <c r="FM36" s="105"/>
      <c r="FN36" s="105"/>
      <c r="FO36" s="105"/>
      <c r="FP36" s="105"/>
      <c r="FQ36" s="105"/>
      <c r="FR36" s="105"/>
      <c r="FS36" s="105"/>
    </row>
    <row r="37" spans="1:175" s="222" customFormat="1" ht="12.5" x14ac:dyDescent="0.25">
      <c r="A37" s="887" t="s">
        <v>7034</v>
      </c>
      <c r="B37" s="1753" t="s">
        <v>7035</v>
      </c>
      <c r="C37" s="1774">
        <v>10</v>
      </c>
      <c r="D37" s="1774">
        <v>0</v>
      </c>
      <c r="E37" s="1775">
        <v>20433.349999999999</v>
      </c>
      <c r="F37" s="1775">
        <v>20433.349999999999</v>
      </c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105"/>
      <c r="CS37" s="105"/>
      <c r="CT37" s="105"/>
      <c r="CU37" s="105"/>
      <c r="CV37" s="105"/>
      <c r="CW37" s="105"/>
      <c r="CX37" s="105"/>
      <c r="CY37" s="105"/>
      <c r="CZ37" s="105"/>
      <c r="DA37" s="105"/>
      <c r="DB37" s="105"/>
      <c r="DC37" s="105"/>
      <c r="DD37" s="105"/>
      <c r="DE37" s="105"/>
      <c r="DF37" s="105"/>
      <c r="DG37" s="105"/>
      <c r="DH37" s="105"/>
      <c r="DI37" s="105"/>
      <c r="DJ37" s="105"/>
      <c r="DK37" s="105"/>
      <c r="DL37" s="105"/>
      <c r="DM37" s="105"/>
      <c r="DN37" s="105"/>
      <c r="DO37" s="105"/>
      <c r="DP37" s="105"/>
      <c r="DQ37" s="105"/>
      <c r="DR37" s="105"/>
      <c r="DS37" s="105"/>
      <c r="DT37" s="105"/>
      <c r="DU37" s="105"/>
      <c r="DV37" s="105"/>
      <c r="DW37" s="105"/>
      <c r="DX37" s="105"/>
      <c r="DY37" s="105"/>
      <c r="DZ37" s="105"/>
      <c r="EA37" s="105"/>
      <c r="EB37" s="105"/>
      <c r="EC37" s="105"/>
      <c r="ED37" s="105"/>
      <c r="EE37" s="105"/>
      <c r="EF37" s="105"/>
      <c r="EG37" s="105"/>
      <c r="EH37" s="105"/>
      <c r="EI37" s="105"/>
      <c r="EJ37" s="105"/>
      <c r="EK37" s="105"/>
      <c r="EL37" s="105"/>
      <c r="EM37" s="105"/>
      <c r="EN37" s="105"/>
      <c r="EO37" s="105"/>
      <c r="EP37" s="105"/>
      <c r="EQ37" s="105"/>
      <c r="ER37" s="105"/>
      <c r="ES37" s="105"/>
      <c r="ET37" s="105"/>
      <c r="EU37" s="105"/>
      <c r="EV37" s="105"/>
      <c r="EW37" s="105"/>
      <c r="EX37" s="105"/>
      <c r="EY37" s="105"/>
      <c r="EZ37" s="105"/>
      <c r="FA37" s="105"/>
      <c r="FB37" s="105"/>
      <c r="FC37" s="105"/>
      <c r="FD37" s="105"/>
      <c r="FE37" s="105"/>
      <c r="FF37" s="105"/>
      <c r="FG37" s="105"/>
      <c r="FH37" s="105"/>
      <c r="FI37" s="105"/>
      <c r="FJ37" s="105"/>
      <c r="FK37" s="105"/>
      <c r="FL37" s="105"/>
      <c r="FM37" s="105"/>
      <c r="FN37" s="105"/>
      <c r="FO37" s="105"/>
      <c r="FP37" s="105"/>
      <c r="FQ37" s="105"/>
      <c r="FR37" s="105"/>
      <c r="FS37" s="105"/>
    </row>
    <row r="38" spans="1:175" s="222" customFormat="1" ht="12.5" x14ac:dyDescent="0.25">
      <c r="A38" s="887" t="s">
        <v>7049</v>
      </c>
      <c r="B38" s="1753" t="s">
        <v>7050</v>
      </c>
      <c r="C38" s="1774">
        <v>4</v>
      </c>
      <c r="D38" s="1774">
        <v>0</v>
      </c>
      <c r="E38" s="1775">
        <v>22915.200000000001</v>
      </c>
      <c r="F38" s="1775">
        <v>22915.200000000001</v>
      </c>
      <c r="G38" s="105"/>
      <c r="H38" s="1748"/>
      <c r="I38" s="1748"/>
      <c r="J38" s="1748"/>
      <c r="K38" s="1748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5"/>
      <c r="AP38" s="105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5"/>
      <c r="BB38" s="105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105"/>
      <c r="CS38" s="105"/>
      <c r="CT38" s="105"/>
      <c r="CU38" s="105"/>
      <c r="CV38" s="105"/>
      <c r="CW38" s="105"/>
      <c r="CX38" s="105"/>
      <c r="CY38" s="105"/>
      <c r="CZ38" s="105"/>
      <c r="DA38" s="105"/>
      <c r="DB38" s="105"/>
      <c r="DC38" s="105"/>
      <c r="DD38" s="105"/>
      <c r="DE38" s="105"/>
      <c r="DF38" s="105"/>
      <c r="DG38" s="105"/>
      <c r="DH38" s="105"/>
      <c r="DI38" s="105"/>
      <c r="DJ38" s="105"/>
      <c r="DK38" s="105"/>
      <c r="DL38" s="105"/>
      <c r="DM38" s="105"/>
      <c r="DN38" s="105"/>
      <c r="DO38" s="105"/>
      <c r="DP38" s="105"/>
      <c r="DQ38" s="105"/>
      <c r="DR38" s="105"/>
      <c r="DS38" s="105"/>
      <c r="DT38" s="105"/>
      <c r="DU38" s="105"/>
      <c r="DV38" s="105"/>
      <c r="DW38" s="105"/>
      <c r="DX38" s="105"/>
      <c r="DY38" s="105"/>
      <c r="DZ38" s="105"/>
      <c r="EA38" s="105"/>
      <c r="EB38" s="105"/>
      <c r="EC38" s="105"/>
      <c r="ED38" s="105"/>
      <c r="EE38" s="105"/>
      <c r="EF38" s="105"/>
      <c r="EG38" s="105"/>
      <c r="EH38" s="105"/>
      <c r="EI38" s="105"/>
      <c r="EJ38" s="105"/>
      <c r="EK38" s="105"/>
      <c r="EL38" s="105"/>
      <c r="EM38" s="105"/>
      <c r="EN38" s="105"/>
      <c r="EO38" s="105"/>
      <c r="EP38" s="105"/>
      <c r="EQ38" s="105"/>
      <c r="ER38" s="105"/>
      <c r="ES38" s="105"/>
      <c r="ET38" s="105"/>
      <c r="EU38" s="105"/>
      <c r="EV38" s="105"/>
      <c r="EW38" s="105"/>
      <c r="EX38" s="105"/>
      <c r="EY38" s="105"/>
      <c r="EZ38" s="105"/>
      <c r="FA38" s="105"/>
      <c r="FB38" s="105"/>
      <c r="FC38" s="105"/>
      <c r="FD38" s="105"/>
      <c r="FE38" s="105"/>
      <c r="FF38" s="105"/>
      <c r="FG38" s="105"/>
      <c r="FH38" s="105"/>
      <c r="FI38" s="105"/>
      <c r="FJ38" s="105"/>
      <c r="FK38" s="105"/>
      <c r="FL38" s="105"/>
      <c r="FM38" s="105"/>
      <c r="FN38" s="105"/>
      <c r="FO38" s="105"/>
      <c r="FP38" s="105"/>
      <c r="FQ38" s="105"/>
      <c r="FR38" s="105"/>
      <c r="FS38" s="105"/>
    </row>
    <row r="39" spans="1:175" s="222" customFormat="1" x14ac:dyDescent="0.25">
      <c r="A39" s="887" t="s">
        <v>7051</v>
      </c>
      <c r="B39" s="1753" t="s">
        <v>7052</v>
      </c>
      <c r="C39" s="1774">
        <v>1</v>
      </c>
      <c r="D39" s="1774">
        <v>0</v>
      </c>
      <c r="E39" s="1775">
        <v>25680.15</v>
      </c>
      <c r="F39" s="1775">
        <v>25680.15</v>
      </c>
      <c r="G39" s="105"/>
      <c r="H39" s="1760"/>
      <c r="I39" s="1760"/>
      <c r="J39" s="1760"/>
      <c r="K39" s="1760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5"/>
      <c r="AP39" s="105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5"/>
      <c r="BB39" s="105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5"/>
      <c r="BN39" s="105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5"/>
      <c r="BZ39" s="105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5"/>
      <c r="CM39" s="105"/>
      <c r="CN39" s="105"/>
      <c r="CO39" s="105"/>
      <c r="CP39" s="105"/>
      <c r="CQ39" s="105"/>
      <c r="CR39" s="105"/>
      <c r="CS39" s="105"/>
      <c r="CT39" s="105"/>
      <c r="CU39" s="105"/>
      <c r="CV39" s="105"/>
      <c r="CW39" s="105"/>
      <c r="CX39" s="105"/>
      <c r="CY39" s="105"/>
      <c r="CZ39" s="105"/>
      <c r="DA39" s="105"/>
      <c r="DB39" s="105"/>
      <c r="DC39" s="105"/>
      <c r="DD39" s="105"/>
      <c r="DE39" s="105"/>
      <c r="DF39" s="105"/>
      <c r="DG39" s="105"/>
      <c r="DH39" s="105"/>
      <c r="DI39" s="105"/>
      <c r="DJ39" s="105"/>
      <c r="DK39" s="105"/>
      <c r="DL39" s="105"/>
      <c r="DM39" s="105"/>
      <c r="DN39" s="105"/>
      <c r="DO39" s="105"/>
      <c r="DP39" s="105"/>
      <c r="DQ39" s="105"/>
      <c r="DR39" s="105"/>
      <c r="DS39" s="105"/>
      <c r="DT39" s="105"/>
      <c r="DU39" s="105"/>
      <c r="DV39" s="105"/>
      <c r="DW39" s="105"/>
      <c r="DX39" s="105"/>
      <c r="DY39" s="105"/>
      <c r="DZ39" s="105"/>
      <c r="EA39" s="105"/>
      <c r="EB39" s="105"/>
      <c r="EC39" s="105"/>
      <c r="ED39" s="105"/>
      <c r="EE39" s="105"/>
      <c r="EF39" s="105"/>
      <c r="EG39" s="105"/>
      <c r="EH39" s="105"/>
      <c r="EI39" s="105"/>
      <c r="EJ39" s="105"/>
      <c r="EK39" s="105"/>
      <c r="EL39" s="105"/>
      <c r="EM39" s="105"/>
      <c r="EN39" s="105"/>
      <c r="EO39" s="105"/>
      <c r="EP39" s="105"/>
      <c r="EQ39" s="105"/>
      <c r="ER39" s="105"/>
      <c r="ES39" s="105"/>
      <c r="ET39" s="105"/>
      <c r="EU39" s="105"/>
      <c r="EV39" s="105"/>
      <c r="EW39" s="105"/>
      <c r="EX39" s="105"/>
      <c r="EY39" s="105"/>
      <c r="EZ39" s="105"/>
      <c r="FA39" s="105"/>
      <c r="FB39" s="105"/>
      <c r="FC39" s="105"/>
      <c r="FD39" s="105"/>
      <c r="FE39" s="105"/>
      <c r="FF39" s="105"/>
      <c r="FG39" s="105"/>
      <c r="FH39" s="105"/>
      <c r="FI39" s="105"/>
      <c r="FJ39" s="105"/>
      <c r="FK39" s="105"/>
      <c r="FL39" s="105"/>
      <c r="FM39" s="105"/>
      <c r="FN39" s="105"/>
      <c r="FO39" s="105"/>
      <c r="FP39" s="105"/>
      <c r="FQ39" s="105"/>
      <c r="FR39" s="105"/>
      <c r="FS39" s="105"/>
    </row>
    <row r="40" spans="1:175" s="1748" customFormat="1" ht="15" customHeight="1" x14ac:dyDescent="0.25">
      <c r="A40" s="1756" t="s">
        <v>533</v>
      </c>
      <c r="B40" s="455" t="s">
        <v>4238</v>
      </c>
      <c r="C40" s="505">
        <f>SUM(C12:C39)</f>
        <v>82</v>
      </c>
      <c r="D40" s="505">
        <v>0</v>
      </c>
      <c r="E40" s="1777" t="s">
        <v>533</v>
      </c>
      <c r="F40" s="1777" t="s">
        <v>533</v>
      </c>
    </row>
    <row r="41" spans="1:175" s="1761" customFormat="1" x14ac:dyDescent="0.3">
      <c r="A41" s="878"/>
      <c r="B41" s="879"/>
      <c r="C41" s="978"/>
      <c r="D41" s="978"/>
      <c r="E41" s="988"/>
      <c r="F41" s="988"/>
      <c r="G41" s="1760"/>
      <c r="L41" s="1760"/>
      <c r="M41" s="1760"/>
      <c r="N41" s="1760"/>
      <c r="O41" s="1760"/>
      <c r="P41" s="1760"/>
      <c r="Q41" s="1760"/>
      <c r="R41" s="1760"/>
      <c r="S41" s="1760"/>
      <c r="T41" s="1760"/>
      <c r="U41" s="1760"/>
      <c r="V41" s="1760"/>
      <c r="W41" s="1760"/>
      <c r="X41" s="1760"/>
      <c r="Y41" s="1760"/>
      <c r="Z41" s="1760"/>
      <c r="AA41" s="1760"/>
      <c r="AB41" s="1760"/>
      <c r="AC41" s="1760"/>
      <c r="AD41" s="1760"/>
      <c r="AE41" s="1760"/>
      <c r="AF41" s="1760"/>
      <c r="AG41" s="1760"/>
      <c r="AH41" s="1760"/>
      <c r="AI41" s="1760"/>
      <c r="AJ41" s="1760"/>
      <c r="AK41" s="1760"/>
      <c r="AL41" s="1760"/>
      <c r="AM41" s="1760"/>
      <c r="AN41" s="1760"/>
      <c r="AO41" s="1760"/>
      <c r="AP41" s="1760"/>
      <c r="AQ41" s="1760"/>
      <c r="AR41" s="1760"/>
      <c r="AS41" s="1760"/>
      <c r="AT41" s="1760"/>
      <c r="AU41" s="1760"/>
      <c r="AV41" s="1760"/>
      <c r="AW41" s="1760"/>
      <c r="AX41" s="1760"/>
      <c r="AY41" s="1760"/>
      <c r="AZ41" s="1760"/>
      <c r="BA41" s="1760"/>
      <c r="BB41" s="1760"/>
      <c r="BC41" s="1760"/>
      <c r="BD41" s="1760"/>
      <c r="BE41" s="1760"/>
      <c r="BF41" s="1760"/>
      <c r="BG41" s="1760"/>
      <c r="BH41" s="1760"/>
      <c r="BI41" s="1760"/>
      <c r="BJ41" s="1760"/>
      <c r="BK41" s="1760"/>
      <c r="BL41" s="1760"/>
      <c r="BM41" s="1760"/>
      <c r="BN41" s="1760"/>
      <c r="BO41" s="1760"/>
      <c r="BP41" s="1760"/>
      <c r="BQ41" s="1760"/>
      <c r="BR41" s="1760"/>
      <c r="BS41" s="1760"/>
      <c r="BT41" s="1760"/>
      <c r="BU41" s="1760"/>
      <c r="BV41" s="1760"/>
      <c r="BW41" s="1760"/>
      <c r="BX41" s="1760"/>
      <c r="BY41" s="1760"/>
      <c r="BZ41" s="1760"/>
      <c r="CA41" s="1760"/>
      <c r="CB41" s="1760"/>
      <c r="CC41" s="1760"/>
      <c r="CD41" s="1760"/>
      <c r="CE41" s="1760"/>
      <c r="CF41" s="1760"/>
      <c r="CG41" s="1760"/>
      <c r="CH41" s="1760"/>
      <c r="CI41" s="1760"/>
      <c r="CJ41" s="1760"/>
      <c r="CK41" s="1760"/>
      <c r="CL41" s="1760"/>
      <c r="CM41" s="1760"/>
      <c r="CN41" s="1760"/>
      <c r="CO41" s="1760"/>
      <c r="CP41" s="1760"/>
      <c r="CQ41" s="1760"/>
      <c r="CR41" s="1760"/>
      <c r="CS41" s="1760"/>
      <c r="CT41" s="1760"/>
      <c r="CU41" s="1760"/>
      <c r="CV41" s="1760"/>
      <c r="CW41" s="1760"/>
      <c r="CX41" s="1760"/>
      <c r="CY41" s="1760"/>
      <c r="CZ41" s="1760"/>
      <c r="DA41" s="1760"/>
      <c r="DB41" s="1760"/>
      <c r="DC41" s="1760"/>
      <c r="DD41" s="1760"/>
      <c r="DE41" s="1760"/>
      <c r="DF41" s="1760"/>
      <c r="DG41" s="1760"/>
      <c r="DH41" s="1760"/>
      <c r="DI41" s="1760"/>
      <c r="DJ41" s="1760"/>
      <c r="DK41" s="1760"/>
      <c r="DL41" s="1760"/>
      <c r="DM41" s="1760"/>
      <c r="DN41" s="1760"/>
      <c r="DO41" s="1760"/>
      <c r="DP41" s="1760"/>
      <c r="DQ41" s="1760"/>
      <c r="DR41" s="1760"/>
      <c r="DS41" s="1760"/>
      <c r="DT41" s="1760"/>
      <c r="DU41" s="1760"/>
      <c r="DV41" s="1760"/>
      <c r="DW41" s="1760"/>
      <c r="DX41" s="1760"/>
      <c r="DY41" s="1760"/>
      <c r="DZ41" s="1760"/>
      <c r="EA41" s="1760"/>
      <c r="EB41" s="1760"/>
      <c r="EC41" s="1760"/>
      <c r="ED41" s="1760"/>
      <c r="EE41" s="1760"/>
      <c r="EF41" s="1760"/>
      <c r="EG41" s="1760"/>
      <c r="EH41" s="1760"/>
      <c r="EI41" s="1760"/>
      <c r="EJ41" s="1760"/>
      <c r="EK41" s="1760"/>
      <c r="EL41" s="1760"/>
      <c r="EM41" s="1760"/>
      <c r="EN41" s="1760"/>
      <c r="EO41" s="1760"/>
      <c r="EP41" s="1760"/>
      <c r="EQ41" s="1760"/>
      <c r="ER41" s="1760"/>
      <c r="ES41" s="1760"/>
      <c r="ET41" s="1760"/>
      <c r="EU41" s="1760"/>
      <c r="EV41" s="1760"/>
      <c r="EW41" s="1760"/>
      <c r="EX41" s="1760"/>
      <c r="EY41" s="1760"/>
      <c r="EZ41" s="1760"/>
      <c r="FA41" s="1760"/>
      <c r="FB41" s="1760"/>
      <c r="FC41" s="1760"/>
      <c r="FD41" s="1760"/>
      <c r="FE41" s="1760"/>
      <c r="FF41" s="1760"/>
      <c r="FG41" s="1760"/>
      <c r="FH41" s="1760"/>
      <c r="FI41" s="1760"/>
      <c r="FJ41" s="1760"/>
      <c r="FK41" s="1760"/>
      <c r="FL41" s="1760"/>
      <c r="FM41" s="1760"/>
      <c r="FN41" s="1760"/>
      <c r="FO41" s="1760"/>
      <c r="FP41" s="1760"/>
      <c r="FQ41" s="1760"/>
      <c r="FR41" s="1760"/>
      <c r="FS41" s="1760"/>
    </row>
    <row r="42" spans="1:175" s="1761" customFormat="1" x14ac:dyDescent="0.3">
      <c r="A42" s="878"/>
      <c r="B42" s="879"/>
      <c r="C42" s="978"/>
      <c r="D42" s="978"/>
      <c r="E42" s="988"/>
      <c r="F42" s="988"/>
      <c r="G42" s="1760"/>
      <c r="L42" s="1760"/>
      <c r="M42" s="1760"/>
      <c r="N42" s="1760"/>
      <c r="O42" s="1760"/>
      <c r="P42" s="1760"/>
      <c r="Q42" s="1760"/>
      <c r="R42" s="1760"/>
      <c r="S42" s="1760"/>
      <c r="T42" s="1760"/>
      <c r="U42" s="1760"/>
      <c r="V42" s="1760"/>
      <c r="W42" s="1760"/>
      <c r="X42" s="1760"/>
      <c r="Y42" s="1760"/>
      <c r="Z42" s="1760"/>
      <c r="AA42" s="1760"/>
      <c r="AB42" s="1760"/>
      <c r="AC42" s="1760"/>
      <c r="AD42" s="1760"/>
      <c r="AE42" s="1760"/>
      <c r="AF42" s="1760"/>
      <c r="AG42" s="1760"/>
      <c r="AH42" s="1760"/>
      <c r="AI42" s="1760"/>
      <c r="AJ42" s="1760"/>
      <c r="AK42" s="1760"/>
      <c r="AL42" s="1760"/>
      <c r="AM42" s="1760"/>
      <c r="AN42" s="1760"/>
      <c r="AO42" s="1760"/>
      <c r="AP42" s="1760"/>
      <c r="AQ42" s="1760"/>
      <c r="AR42" s="1760"/>
      <c r="AS42" s="1760"/>
      <c r="AT42" s="1760"/>
      <c r="AU42" s="1760"/>
      <c r="AV42" s="1760"/>
      <c r="AW42" s="1760"/>
      <c r="AX42" s="1760"/>
      <c r="AY42" s="1760"/>
      <c r="AZ42" s="1760"/>
      <c r="BA42" s="1760"/>
      <c r="BB42" s="1760"/>
      <c r="BC42" s="1760"/>
      <c r="BD42" s="1760"/>
      <c r="BE42" s="1760"/>
      <c r="BF42" s="1760"/>
      <c r="BG42" s="1760"/>
      <c r="BH42" s="1760"/>
      <c r="BI42" s="1760"/>
      <c r="BJ42" s="1760"/>
      <c r="BK42" s="1760"/>
      <c r="BL42" s="1760"/>
      <c r="BM42" s="1760"/>
      <c r="BN42" s="1760"/>
      <c r="BO42" s="1760"/>
      <c r="BP42" s="1760"/>
      <c r="BQ42" s="1760"/>
      <c r="BR42" s="1760"/>
      <c r="BS42" s="1760"/>
      <c r="BT42" s="1760"/>
      <c r="BU42" s="1760"/>
      <c r="BV42" s="1760"/>
      <c r="BW42" s="1760"/>
      <c r="BX42" s="1760"/>
      <c r="BY42" s="1760"/>
      <c r="BZ42" s="1760"/>
      <c r="CA42" s="1760"/>
      <c r="CB42" s="1760"/>
      <c r="CC42" s="1760"/>
      <c r="CD42" s="1760"/>
      <c r="CE42" s="1760"/>
      <c r="CF42" s="1760"/>
      <c r="CG42" s="1760"/>
      <c r="CH42" s="1760"/>
      <c r="CI42" s="1760"/>
      <c r="CJ42" s="1760"/>
      <c r="CK42" s="1760"/>
      <c r="CL42" s="1760"/>
      <c r="CM42" s="1760"/>
      <c r="CN42" s="1760"/>
      <c r="CO42" s="1760"/>
      <c r="CP42" s="1760"/>
      <c r="CQ42" s="1760"/>
      <c r="CR42" s="1760"/>
      <c r="CS42" s="1760"/>
      <c r="CT42" s="1760"/>
      <c r="CU42" s="1760"/>
      <c r="CV42" s="1760"/>
      <c r="CW42" s="1760"/>
      <c r="CX42" s="1760"/>
      <c r="CY42" s="1760"/>
      <c r="CZ42" s="1760"/>
      <c r="DA42" s="1760"/>
      <c r="DB42" s="1760"/>
      <c r="DC42" s="1760"/>
      <c r="DD42" s="1760"/>
      <c r="DE42" s="1760"/>
      <c r="DF42" s="1760"/>
      <c r="DG42" s="1760"/>
      <c r="DH42" s="1760"/>
      <c r="DI42" s="1760"/>
      <c r="DJ42" s="1760"/>
      <c r="DK42" s="1760"/>
      <c r="DL42" s="1760"/>
      <c r="DM42" s="1760"/>
      <c r="DN42" s="1760"/>
      <c r="DO42" s="1760"/>
      <c r="DP42" s="1760"/>
      <c r="DQ42" s="1760"/>
      <c r="DR42" s="1760"/>
      <c r="DS42" s="1760"/>
      <c r="DT42" s="1760"/>
      <c r="DU42" s="1760"/>
      <c r="DV42" s="1760"/>
      <c r="DW42" s="1760"/>
      <c r="DX42" s="1760"/>
      <c r="DY42" s="1760"/>
      <c r="DZ42" s="1760"/>
      <c r="EA42" s="1760"/>
      <c r="EB42" s="1760"/>
      <c r="EC42" s="1760"/>
      <c r="ED42" s="1760"/>
      <c r="EE42" s="1760"/>
      <c r="EF42" s="1760"/>
      <c r="EG42" s="1760"/>
      <c r="EH42" s="1760"/>
      <c r="EI42" s="1760"/>
      <c r="EJ42" s="1760"/>
      <c r="EK42" s="1760"/>
      <c r="EL42" s="1760"/>
      <c r="EM42" s="1760"/>
      <c r="EN42" s="1760"/>
      <c r="EO42" s="1760"/>
      <c r="EP42" s="1760"/>
      <c r="EQ42" s="1760"/>
      <c r="ER42" s="1760"/>
      <c r="ES42" s="1760"/>
      <c r="ET42" s="1760"/>
      <c r="EU42" s="1760"/>
      <c r="EV42" s="1760"/>
      <c r="EW42" s="1760"/>
      <c r="EX42" s="1760"/>
      <c r="EY42" s="1760"/>
      <c r="EZ42" s="1760"/>
      <c r="FA42" s="1760"/>
      <c r="FB42" s="1760"/>
      <c r="FC42" s="1760"/>
      <c r="FD42" s="1760"/>
      <c r="FE42" s="1760"/>
      <c r="FF42" s="1760"/>
      <c r="FG42" s="1760"/>
      <c r="FH42" s="1760"/>
      <c r="FI42" s="1760"/>
      <c r="FJ42" s="1760"/>
      <c r="FK42" s="1760"/>
      <c r="FL42" s="1760"/>
      <c r="FM42" s="1760"/>
      <c r="FN42" s="1760"/>
      <c r="FO42" s="1760"/>
      <c r="FP42" s="1760"/>
      <c r="FQ42" s="1760"/>
      <c r="FR42" s="1760"/>
      <c r="FS42" s="1760"/>
    </row>
    <row r="43" spans="1:175" s="1761" customFormat="1" x14ac:dyDescent="0.3">
      <c r="A43" s="730" t="s">
        <v>7065</v>
      </c>
      <c r="B43" s="730" t="s">
        <v>4168</v>
      </c>
      <c r="C43" s="978"/>
      <c r="D43" s="978"/>
      <c r="E43" s="988"/>
      <c r="F43" s="988"/>
      <c r="G43" s="1760"/>
      <c r="H43" s="1760"/>
      <c r="I43" s="1760"/>
      <c r="J43" s="1760"/>
      <c r="K43" s="1760"/>
      <c r="L43" s="1760"/>
      <c r="M43" s="1760"/>
      <c r="N43" s="1760"/>
      <c r="O43" s="1760"/>
      <c r="P43" s="1760"/>
      <c r="Q43" s="1760"/>
      <c r="R43" s="1760"/>
      <c r="S43" s="1760"/>
      <c r="T43" s="1760"/>
      <c r="U43" s="1760"/>
      <c r="V43" s="1760"/>
      <c r="W43" s="1760"/>
      <c r="X43" s="1760"/>
      <c r="Y43" s="1760"/>
      <c r="Z43" s="1760"/>
      <c r="AA43" s="1760"/>
      <c r="AB43" s="1760"/>
      <c r="AC43" s="1760"/>
      <c r="AD43" s="1760"/>
      <c r="AE43" s="1760"/>
      <c r="AF43" s="1760"/>
      <c r="AG43" s="1760"/>
      <c r="AH43" s="1760"/>
      <c r="AI43" s="1760"/>
      <c r="AJ43" s="1760"/>
      <c r="AK43" s="1760"/>
      <c r="AL43" s="1760"/>
      <c r="AM43" s="1760"/>
      <c r="AN43" s="1760"/>
      <c r="AO43" s="1760"/>
      <c r="AP43" s="1760"/>
      <c r="AQ43" s="1760"/>
      <c r="AR43" s="1760"/>
      <c r="AS43" s="1760"/>
      <c r="AT43" s="1760"/>
      <c r="AU43" s="1760"/>
      <c r="AV43" s="1760"/>
      <c r="AW43" s="1760"/>
      <c r="AX43" s="1760"/>
      <c r="AY43" s="1760"/>
      <c r="AZ43" s="1760"/>
      <c r="BA43" s="1760"/>
      <c r="BB43" s="1760"/>
      <c r="BC43" s="1760"/>
      <c r="BD43" s="1760"/>
      <c r="BE43" s="1760"/>
      <c r="BF43" s="1760"/>
      <c r="BG43" s="1760"/>
      <c r="BH43" s="1760"/>
      <c r="BI43" s="1760"/>
      <c r="BJ43" s="1760"/>
      <c r="BK43" s="1760"/>
      <c r="BL43" s="1760"/>
      <c r="BM43" s="1760"/>
      <c r="BN43" s="1760"/>
      <c r="BO43" s="1760"/>
      <c r="BP43" s="1760"/>
      <c r="BQ43" s="1760"/>
      <c r="BR43" s="1760"/>
      <c r="BS43" s="1760"/>
      <c r="BT43" s="1760"/>
      <c r="BU43" s="1760"/>
      <c r="BV43" s="1760"/>
      <c r="BW43" s="1760"/>
      <c r="BX43" s="1760"/>
      <c r="BY43" s="1760"/>
      <c r="BZ43" s="1760"/>
      <c r="CA43" s="1760"/>
      <c r="CB43" s="1760"/>
      <c r="CC43" s="1760"/>
      <c r="CD43" s="1760"/>
      <c r="CE43" s="1760"/>
      <c r="CF43" s="1760"/>
      <c r="CG43" s="1760"/>
      <c r="CH43" s="1760"/>
      <c r="CI43" s="1760"/>
      <c r="CJ43" s="1760"/>
      <c r="CK43" s="1760"/>
      <c r="CL43" s="1760"/>
      <c r="CM43" s="1760"/>
      <c r="CN43" s="1760"/>
      <c r="CO43" s="1760"/>
      <c r="CP43" s="1760"/>
      <c r="CQ43" s="1760"/>
      <c r="CR43" s="1760"/>
      <c r="CS43" s="1760"/>
      <c r="CT43" s="1760"/>
      <c r="CU43" s="1760"/>
      <c r="CV43" s="1760"/>
      <c r="CW43" s="1760"/>
      <c r="CX43" s="1760"/>
      <c r="CY43" s="1760"/>
      <c r="CZ43" s="1760"/>
      <c r="DA43" s="1760"/>
      <c r="DB43" s="1760"/>
      <c r="DC43" s="1760"/>
      <c r="DD43" s="1760"/>
      <c r="DE43" s="1760"/>
      <c r="DF43" s="1760"/>
      <c r="DG43" s="1760"/>
      <c r="DH43" s="1760"/>
      <c r="DI43" s="1760"/>
      <c r="DJ43" s="1760"/>
      <c r="DK43" s="1760"/>
      <c r="DL43" s="1760"/>
      <c r="DM43" s="1760"/>
      <c r="DN43" s="1760"/>
      <c r="DO43" s="1760"/>
      <c r="DP43" s="1760"/>
      <c r="DQ43" s="1760"/>
      <c r="DR43" s="1760"/>
      <c r="DS43" s="1760"/>
      <c r="DT43" s="1760"/>
      <c r="DU43" s="1760"/>
      <c r="DV43" s="1760"/>
      <c r="DW43" s="1760"/>
      <c r="DX43" s="1760"/>
      <c r="DY43" s="1760"/>
      <c r="DZ43" s="1760"/>
      <c r="EA43" s="1760"/>
      <c r="EB43" s="1760"/>
      <c r="EC43" s="1760"/>
      <c r="ED43" s="1760"/>
      <c r="EE43" s="1760"/>
      <c r="EF43" s="1760"/>
      <c r="EG43" s="1760"/>
      <c r="EH43" s="1760"/>
      <c r="EI43" s="1760"/>
      <c r="EJ43" s="1760"/>
      <c r="EK43" s="1760"/>
      <c r="EL43" s="1760"/>
      <c r="EM43" s="1760"/>
      <c r="EN43" s="1760"/>
      <c r="EO43" s="1760"/>
      <c r="EP43" s="1760"/>
      <c r="EQ43" s="1760"/>
      <c r="ER43" s="1760"/>
      <c r="ES43" s="1760"/>
      <c r="ET43" s="1760"/>
      <c r="EU43" s="1760"/>
      <c r="EV43" s="1760"/>
      <c r="EW43" s="1760"/>
      <c r="EX43" s="1760"/>
      <c r="EY43" s="1760"/>
      <c r="EZ43" s="1760"/>
      <c r="FA43" s="1760"/>
      <c r="FB43" s="1760"/>
      <c r="FC43" s="1760"/>
      <c r="FD43" s="1760"/>
      <c r="FE43" s="1760"/>
      <c r="FF43" s="1760"/>
      <c r="FG43" s="1760"/>
      <c r="FH43" s="1760"/>
      <c r="FI43" s="1760"/>
      <c r="FJ43" s="1760"/>
      <c r="FK43" s="1760"/>
      <c r="FL43" s="1760"/>
      <c r="FM43" s="1760"/>
      <c r="FN43" s="1760"/>
      <c r="FO43" s="1760"/>
    </row>
    <row r="44" spans="1:175" s="222" customFormat="1" ht="12.5" x14ac:dyDescent="0.25">
      <c r="A44" s="887" t="s">
        <v>7036</v>
      </c>
      <c r="B44" s="1753" t="s">
        <v>7037</v>
      </c>
      <c r="C44" s="1774">
        <v>0</v>
      </c>
      <c r="D44" s="1775">
        <v>36432</v>
      </c>
      <c r="E44" s="1775">
        <v>123.17</v>
      </c>
      <c r="F44" s="1775">
        <v>123.17</v>
      </c>
      <c r="G44" s="105" t="s">
        <v>5522</v>
      </c>
      <c r="H44" s="105"/>
      <c r="I44" s="10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5"/>
      <c r="BB44" s="105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5"/>
      <c r="BN44" s="105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5"/>
      <c r="BZ44" s="105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5"/>
      <c r="CM44" s="105"/>
      <c r="CN44" s="105"/>
      <c r="CO44" s="105"/>
      <c r="CP44" s="105"/>
      <c r="CQ44" s="105"/>
      <c r="CR44" s="105"/>
      <c r="CS44" s="105"/>
      <c r="CT44" s="105"/>
      <c r="CU44" s="105"/>
      <c r="CV44" s="105"/>
      <c r="CW44" s="105"/>
      <c r="CX44" s="105"/>
      <c r="CY44" s="105"/>
      <c r="CZ44" s="105"/>
      <c r="DA44" s="105"/>
      <c r="DB44" s="105"/>
      <c r="DC44" s="105"/>
      <c r="DD44" s="105"/>
      <c r="DE44" s="105"/>
      <c r="DF44" s="105"/>
      <c r="DG44" s="105"/>
      <c r="DH44" s="105"/>
      <c r="DI44" s="105"/>
      <c r="DJ44" s="105"/>
      <c r="DK44" s="105"/>
      <c r="DL44" s="105"/>
      <c r="DM44" s="105"/>
      <c r="DN44" s="105"/>
      <c r="DO44" s="105"/>
      <c r="DP44" s="105"/>
      <c r="DQ44" s="105"/>
      <c r="DR44" s="105"/>
      <c r="DS44" s="105"/>
      <c r="DT44" s="105"/>
      <c r="DU44" s="105"/>
      <c r="DV44" s="105"/>
      <c r="DW44" s="105"/>
      <c r="DX44" s="105"/>
      <c r="DY44" s="105"/>
      <c r="DZ44" s="105"/>
      <c r="EA44" s="105"/>
      <c r="EB44" s="105"/>
      <c r="EC44" s="105"/>
      <c r="ED44" s="105"/>
      <c r="EE44" s="105"/>
      <c r="EF44" s="105"/>
      <c r="EG44" s="105"/>
      <c r="EH44" s="105"/>
      <c r="EI44" s="105"/>
      <c r="EJ44" s="105"/>
      <c r="EK44" s="105"/>
      <c r="EL44" s="105"/>
      <c r="EM44" s="105"/>
      <c r="EN44" s="105"/>
      <c r="EO44" s="105"/>
      <c r="EP44" s="105"/>
      <c r="EQ44" s="105"/>
      <c r="ER44" s="105"/>
      <c r="ES44" s="105"/>
      <c r="ET44" s="105"/>
      <c r="EU44" s="105"/>
      <c r="EV44" s="105"/>
      <c r="EW44" s="105"/>
      <c r="EX44" s="105"/>
      <c r="EY44" s="105"/>
      <c r="EZ44" s="105"/>
      <c r="FA44" s="105"/>
      <c r="FB44" s="105"/>
      <c r="FC44" s="105"/>
      <c r="FD44" s="105"/>
      <c r="FE44" s="105"/>
      <c r="FF44" s="105"/>
      <c r="FG44" s="105"/>
      <c r="FH44" s="105"/>
      <c r="FI44" s="105"/>
      <c r="FJ44" s="105"/>
      <c r="FK44" s="105"/>
      <c r="FL44" s="105"/>
      <c r="FM44" s="105"/>
      <c r="FN44" s="105"/>
      <c r="FO44" s="105"/>
      <c r="FP44" s="105"/>
      <c r="FQ44" s="105"/>
      <c r="FR44" s="105"/>
      <c r="FS44" s="105"/>
    </row>
    <row r="45" spans="1:175" s="222" customFormat="1" ht="12.5" x14ac:dyDescent="0.25">
      <c r="A45" s="887" t="s">
        <v>7038</v>
      </c>
      <c r="B45" s="1753" t="s">
        <v>7039</v>
      </c>
      <c r="C45" s="1774">
        <v>0</v>
      </c>
      <c r="D45" s="1775">
        <v>17760</v>
      </c>
      <c r="E45" s="1775">
        <v>140.11000000000001</v>
      </c>
      <c r="F45" s="1775">
        <v>140.11000000000001</v>
      </c>
      <c r="G45" s="105" t="s">
        <v>5522</v>
      </c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5"/>
      <c r="BN45" s="105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5"/>
      <c r="BZ45" s="105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5"/>
      <c r="CM45" s="105"/>
      <c r="CN45" s="105"/>
      <c r="CO45" s="105"/>
      <c r="CP45" s="105"/>
      <c r="CQ45" s="105"/>
      <c r="CR45" s="105"/>
      <c r="CS45" s="105"/>
      <c r="CT45" s="105"/>
      <c r="CU45" s="105"/>
      <c r="CV45" s="105"/>
      <c r="CW45" s="105"/>
      <c r="CX45" s="105"/>
      <c r="CY45" s="105"/>
      <c r="CZ45" s="105"/>
      <c r="DA45" s="105"/>
      <c r="DB45" s="105"/>
      <c r="DC45" s="105"/>
      <c r="DD45" s="105"/>
      <c r="DE45" s="105"/>
      <c r="DF45" s="105"/>
      <c r="DG45" s="105"/>
      <c r="DH45" s="105"/>
      <c r="DI45" s="105"/>
      <c r="DJ45" s="105"/>
      <c r="DK45" s="105"/>
      <c r="DL45" s="105"/>
      <c r="DM45" s="105"/>
      <c r="DN45" s="105"/>
      <c r="DO45" s="105"/>
      <c r="DP45" s="105"/>
      <c r="DQ45" s="105"/>
      <c r="DR45" s="105"/>
      <c r="DS45" s="105"/>
      <c r="DT45" s="105"/>
      <c r="DU45" s="105"/>
      <c r="DV45" s="105"/>
      <c r="DW45" s="105"/>
      <c r="DX45" s="105"/>
      <c r="DY45" s="105"/>
      <c r="DZ45" s="105"/>
      <c r="EA45" s="105"/>
      <c r="EB45" s="105"/>
      <c r="EC45" s="105"/>
      <c r="ED45" s="105"/>
      <c r="EE45" s="105"/>
      <c r="EF45" s="105"/>
      <c r="EG45" s="105"/>
      <c r="EH45" s="105"/>
      <c r="EI45" s="105"/>
      <c r="EJ45" s="105"/>
      <c r="EK45" s="105"/>
      <c r="EL45" s="105"/>
      <c r="EM45" s="105"/>
      <c r="EN45" s="105"/>
      <c r="EO45" s="105"/>
      <c r="EP45" s="105"/>
      <c r="EQ45" s="105"/>
      <c r="ER45" s="105"/>
      <c r="ES45" s="105"/>
      <c r="ET45" s="105"/>
      <c r="EU45" s="105"/>
      <c r="EV45" s="105"/>
      <c r="EW45" s="105"/>
      <c r="EX45" s="105"/>
      <c r="EY45" s="105"/>
      <c r="EZ45" s="105"/>
      <c r="FA45" s="105"/>
      <c r="FB45" s="105"/>
      <c r="FC45" s="105"/>
      <c r="FD45" s="105"/>
      <c r="FE45" s="105"/>
      <c r="FF45" s="105"/>
      <c r="FG45" s="105"/>
      <c r="FH45" s="105"/>
      <c r="FI45" s="105"/>
      <c r="FJ45" s="105"/>
      <c r="FK45" s="105"/>
      <c r="FL45" s="105"/>
      <c r="FM45" s="105"/>
      <c r="FN45" s="105"/>
      <c r="FO45" s="105"/>
      <c r="FP45" s="105"/>
      <c r="FQ45" s="105"/>
      <c r="FR45" s="105"/>
      <c r="FS45" s="105"/>
    </row>
    <row r="46" spans="1:175" s="1748" customFormat="1" ht="15" customHeight="1" x14ac:dyDescent="0.25">
      <c r="A46" s="1756" t="s">
        <v>533</v>
      </c>
      <c r="B46" s="455" t="s">
        <v>4241</v>
      </c>
      <c r="C46" s="505">
        <v>0</v>
      </c>
      <c r="D46" s="457">
        <f>SUM(D44:D45)</f>
        <v>54192</v>
      </c>
      <c r="E46" s="1777" t="s">
        <v>533</v>
      </c>
      <c r="F46" s="1777" t="s">
        <v>533</v>
      </c>
    </row>
    <row r="47" spans="1:175" x14ac:dyDescent="0.3">
      <c r="A47" s="996"/>
      <c r="B47" s="997"/>
      <c r="C47" s="996"/>
      <c r="D47" s="996"/>
      <c r="E47" s="998"/>
      <c r="F47" s="998"/>
      <c r="FP47" s="214"/>
      <c r="FQ47" s="214"/>
      <c r="FR47" s="214"/>
      <c r="FS47" s="214"/>
    </row>
    <row r="48" spans="1:175" x14ac:dyDescent="0.3">
      <c r="A48" s="996"/>
      <c r="B48" s="997"/>
      <c r="C48" s="996"/>
      <c r="D48" s="996"/>
      <c r="E48" s="998"/>
      <c r="F48" s="998"/>
      <c r="FP48" s="214"/>
      <c r="FQ48" s="214"/>
      <c r="FR48" s="214"/>
      <c r="FS48" s="214"/>
    </row>
    <row r="49" spans="1:175" x14ac:dyDescent="0.3">
      <c r="A49" s="730" t="s">
        <v>4169</v>
      </c>
      <c r="B49" s="730" t="s">
        <v>4168</v>
      </c>
      <c r="C49" s="974"/>
      <c r="D49" s="974"/>
      <c r="E49" s="988"/>
      <c r="F49" s="988"/>
      <c r="FP49" s="214"/>
      <c r="FQ49" s="214"/>
      <c r="FR49" s="214"/>
      <c r="FS49" s="214"/>
    </row>
    <row r="50" spans="1:175" s="222" customFormat="1" ht="12.5" x14ac:dyDescent="0.25">
      <c r="A50" s="887" t="s">
        <v>4242</v>
      </c>
      <c r="B50" s="1753" t="s">
        <v>4242</v>
      </c>
      <c r="C50" s="1774">
        <v>0</v>
      </c>
      <c r="D50" s="1778">
        <v>0</v>
      </c>
      <c r="E50" s="1775">
        <v>0</v>
      </c>
      <c r="F50" s="1775">
        <v>0</v>
      </c>
      <c r="G50" s="105"/>
      <c r="H50" s="105"/>
      <c r="I50" s="105"/>
      <c r="J50" s="105"/>
      <c r="K50" s="105"/>
      <c r="L50" s="105"/>
      <c r="M50" s="105"/>
      <c r="N50" s="105"/>
      <c r="O50" s="105"/>
      <c r="P50" s="105"/>
      <c r="Q50" s="105"/>
      <c r="R50" s="105"/>
      <c r="S50" s="105"/>
      <c r="T50" s="105"/>
      <c r="U50" s="105"/>
      <c r="V50" s="105"/>
      <c r="W50" s="105"/>
      <c r="X50" s="105"/>
      <c r="Y50" s="105"/>
      <c r="Z50" s="105"/>
      <c r="AA50" s="105"/>
      <c r="AB50" s="105"/>
      <c r="AC50" s="105"/>
      <c r="AD50" s="105"/>
      <c r="AE50" s="105"/>
      <c r="AF50" s="105"/>
      <c r="AG50" s="105"/>
      <c r="AH50" s="105"/>
      <c r="AI50" s="105"/>
      <c r="AJ50" s="105"/>
      <c r="AK50" s="105"/>
      <c r="AL50" s="105"/>
      <c r="AM50" s="105"/>
      <c r="AN50" s="105"/>
      <c r="AO50" s="105"/>
      <c r="AP50" s="105"/>
      <c r="AQ50" s="105"/>
      <c r="AR50" s="105"/>
      <c r="AS50" s="105"/>
      <c r="AT50" s="105"/>
      <c r="AU50" s="105"/>
      <c r="AV50" s="105"/>
      <c r="AW50" s="105"/>
      <c r="AX50" s="105"/>
      <c r="AY50" s="105"/>
      <c r="AZ50" s="105"/>
      <c r="BA50" s="105"/>
      <c r="BB50" s="105"/>
      <c r="BC50" s="105"/>
      <c r="BD50" s="105"/>
      <c r="BE50" s="105"/>
      <c r="BF50" s="105"/>
      <c r="BG50" s="105"/>
      <c r="BH50" s="105"/>
      <c r="BI50" s="105"/>
      <c r="BJ50" s="105"/>
      <c r="BK50" s="105"/>
      <c r="BL50" s="105"/>
      <c r="BM50" s="105"/>
      <c r="BN50" s="105"/>
      <c r="BO50" s="105"/>
      <c r="BP50" s="105"/>
      <c r="BQ50" s="105"/>
      <c r="BR50" s="105"/>
      <c r="BS50" s="105"/>
      <c r="BT50" s="105"/>
      <c r="BU50" s="105"/>
      <c r="BV50" s="105"/>
      <c r="BW50" s="105"/>
      <c r="BX50" s="105"/>
      <c r="BY50" s="105"/>
      <c r="BZ50" s="105"/>
      <c r="CA50" s="105"/>
      <c r="CB50" s="105"/>
      <c r="CC50" s="105"/>
      <c r="CD50" s="105"/>
      <c r="CE50" s="105"/>
      <c r="CF50" s="105"/>
      <c r="CG50" s="105"/>
      <c r="CH50" s="105"/>
      <c r="CI50" s="105"/>
      <c r="CJ50" s="105"/>
      <c r="CK50" s="105"/>
      <c r="CL50" s="105"/>
      <c r="CM50" s="105"/>
      <c r="CN50" s="105"/>
      <c r="CO50" s="105"/>
      <c r="CP50" s="105"/>
      <c r="CQ50" s="105"/>
      <c r="CR50" s="105"/>
      <c r="CS50" s="105"/>
      <c r="CT50" s="105"/>
      <c r="CU50" s="105"/>
      <c r="CV50" s="105"/>
      <c r="CW50" s="105"/>
      <c r="CX50" s="105"/>
      <c r="CY50" s="105"/>
      <c r="CZ50" s="105"/>
      <c r="DA50" s="105"/>
      <c r="DB50" s="105"/>
      <c r="DC50" s="105"/>
      <c r="DD50" s="105"/>
      <c r="DE50" s="105"/>
      <c r="DF50" s="105"/>
      <c r="DG50" s="105"/>
      <c r="DH50" s="105"/>
      <c r="DI50" s="105"/>
      <c r="DJ50" s="105"/>
      <c r="DK50" s="105"/>
      <c r="DL50" s="105"/>
      <c r="DM50" s="105"/>
      <c r="DN50" s="105"/>
      <c r="DO50" s="105"/>
      <c r="DP50" s="105"/>
      <c r="DQ50" s="105"/>
      <c r="DR50" s="105"/>
      <c r="DS50" s="105"/>
      <c r="DT50" s="105"/>
      <c r="DU50" s="105"/>
      <c r="DV50" s="105"/>
      <c r="DW50" s="105"/>
      <c r="DX50" s="105"/>
      <c r="DY50" s="105"/>
      <c r="DZ50" s="105"/>
      <c r="EA50" s="105"/>
      <c r="EB50" s="105"/>
      <c r="EC50" s="105"/>
      <c r="ED50" s="105"/>
      <c r="EE50" s="105"/>
      <c r="EF50" s="105"/>
      <c r="EG50" s="105"/>
      <c r="EH50" s="105"/>
      <c r="EI50" s="105"/>
      <c r="EJ50" s="105"/>
      <c r="EK50" s="105"/>
      <c r="EL50" s="105"/>
      <c r="EM50" s="105"/>
      <c r="EN50" s="105"/>
      <c r="EO50" s="105"/>
      <c r="EP50" s="105"/>
      <c r="EQ50" s="105"/>
      <c r="ER50" s="105"/>
      <c r="ES50" s="105"/>
      <c r="ET50" s="105"/>
      <c r="EU50" s="105"/>
      <c r="EV50" s="105"/>
      <c r="EW50" s="105"/>
      <c r="EX50" s="105"/>
      <c r="EY50" s="105"/>
      <c r="EZ50" s="105"/>
      <c r="FA50" s="105"/>
      <c r="FB50" s="105"/>
      <c r="FC50" s="105"/>
      <c r="FD50" s="105"/>
      <c r="FE50" s="105"/>
      <c r="FF50" s="105"/>
      <c r="FG50" s="105"/>
      <c r="FH50" s="105"/>
      <c r="FI50" s="105"/>
      <c r="FJ50" s="105"/>
      <c r="FK50" s="105"/>
      <c r="FL50" s="105"/>
      <c r="FM50" s="105"/>
      <c r="FN50" s="105"/>
      <c r="FO50" s="105"/>
    </row>
    <row r="51" spans="1:175" s="1748" customFormat="1" ht="15" customHeight="1" x14ac:dyDescent="0.25">
      <c r="A51" s="1756" t="s">
        <v>533</v>
      </c>
      <c r="B51" s="455" t="s">
        <v>4243</v>
      </c>
      <c r="C51" s="505">
        <f>SUM(C50)</f>
        <v>0</v>
      </c>
      <c r="D51" s="505">
        <f>SUM(D50)</f>
        <v>0</v>
      </c>
      <c r="E51" s="1777" t="s">
        <v>533</v>
      </c>
      <c r="F51" s="1777" t="s">
        <v>533</v>
      </c>
    </row>
    <row r="52" spans="1:175" s="1748" customFormat="1" ht="15" customHeight="1" x14ac:dyDescent="0.25">
      <c r="A52" s="1763"/>
      <c r="B52" s="1763"/>
      <c r="C52" s="1779"/>
      <c r="D52" s="1779"/>
      <c r="E52" s="1780"/>
      <c r="F52" s="1780"/>
    </row>
    <row r="53" spans="1:175" s="1748" customFormat="1" ht="15" customHeight="1" x14ac:dyDescent="0.25">
      <c r="A53" s="1763"/>
      <c r="B53" s="487" t="s">
        <v>4170</v>
      </c>
      <c r="C53" s="506">
        <f>C40+C46+C51</f>
        <v>82</v>
      </c>
      <c r="D53" s="506">
        <f>D40+D46+D51</f>
        <v>54192</v>
      </c>
      <c r="E53" s="1780"/>
      <c r="F53" s="1780"/>
    </row>
    <row r="54" spans="1:175" x14ac:dyDescent="0.3">
      <c r="A54" s="878"/>
      <c r="B54" s="879"/>
      <c r="C54" s="978"/>
      <c r="D54" s="978"/>
      <c r="E54" s="988"/>
      <c r="F54" s="988"/>
    </row>
    <row r="55" spans="1:175" x14ac:dyDescent="0.3">
      <c r="A55" s="878"/>
      <c r="B55" s="879"/>
      <c r="C55" s="978"/>
      <c r="D55" s="978"/>
      <c r="E55" s="988"/>
      <c r="F55" s="988"/>
    </row>
    <row r="56" spans="1:175" s="1748" customFormat="1" ht="15" customHeight="1" x14ac:dyDescent="0.25">
      <c r="A56" s="897" t="s">
        <v>4166</v>
      </c>
      <c r="B56" s="897"/>
      <c r="C56" s="1779" t="s">
        <v>533</v>
      </c>
      <c r="D56" s="1779"/>
      <c r="E56" s="1781" t="s">
        <v>533</v>
      </c>
      <c r="F56" s="1781" t="s">
        <v>533</v>
      </c>
    </row>
    <row r="57" spans="1:175" s="1748" customFormat="1" ht="15" customHeight="1" x14ac:dyDescent="0.25">
      <c r="A57" s="730" t="s">
        <v>4244</v>
      </c>
      <c r="B57" s="730"/>
    </row>
    <row r="58" spans="1:175" s="222" customFormat="1" ht="12.5" x14ac:dyDescent="0.25">
      <c r="A58" s="887" t="s">
        <v>4242</v>
      </c>
      <c r="B58" s="1753" t="s">
        <v>7066</v>
      </c>
      <c r="C58" s="1774">
        <v>17</v>
      </c>
      <c r="D58" s="1778">
        <v>0</v>
      </c>
      <c r="E58" s="1775">
        <v>4205.6000000000004</v>
      </c>
      <c r="F58" s="1775">
        <v>11657.98</v>
      </c>
      <c r="G58" s="105"/>
      <c r="H58" s="105"/>
      <c r="I58" s="105"/>
      <c r="J58" s="105"/>
      <c r="K58" s="105"/>
      <c r="L58" s="105"/>
      <c r="M58" s="105"/>
      <c r="N58" s="105"/>
      <c r="O58" s="105"/>
      <c r="P58" s="105"/>
      <c r="Q58" s="105"/>
      <c r="R58" s="105"/>
      <c r="S58" s="105"/>
      <c r="T58" s="105"/>
      <c r="U58" s="105"/>
      <c r="V58" s="105"/>
      <c r="W58" s="105"/>
      <c r="X58" s="105"/>
      <c r="Y58" s="105"/>
      <c r="Z58" s="105"/>
      <c r="AA58" s="105"/>
      <c r="AB58" s="105"/>
      <c r="AC58" s="105"/>
      <c r="AD58" s="105"/>
      <c r="AE58" s="105"/>
      <c r="AF58" s="105"/>
      <c r="AG58" s="105"/>
      <c r="AH58" s="105"/>
      <c r="AI58" s="105"/>
      <c r="AJ58" s="105"/>
      <c r="AK58" s="105"/>
      <c r="AL58" s="105"/>
      <c r="AM58" s="105"/>
      <c r="AN58" s="105"/>
      <c r="AO58" s="105"/>
      <c r="AP58" s="105"/>
      <c r="AQ58" s="105"/>
      <c r="AR58" s="105"/>
      <c r="AS58" s="105"/>
      <c r="AT58" s="105"/>
      <c r="AU58" s="105"/>
      <c r="AV58" s="105"/>
      <c r="AW58" s="105"/>
      <c r="AX58" s="105"/>
      <c r="AY58" s="105"/>
      <c r="AZ58" s="105"/>
      <c r="BA58" s="105"/>
      <c r="BB58" s="105"/>
      <c r="BC58" s="105"/>
      <c r="BD58" s="105"/>
      <c r="BE58" s="105"/>
      <c r="BF58" s="105"/>
      <c r="BG58" s="105"/>
      <c r="BH58" s="105"/>
      <c r="BI58" s="105"/>
      <c r="BJ58" s="105"/>
      <c r="BK58" s="105"/>
      <c r="BL58" s="105"/>
      <c r="BM58" s="105"/>
      <c r="BN58" s="105"/>
      <c r="BO58" s="105"/>
      <c r="BP58" s="105"/>
      <c r="BQ58" s="105"/>
      <c r="BR58" s="105"/>
      <c r="BS58" s="105"/>
      <c r="BT58" s="105"/>
      <c r="BU58" s="105"/>
      <c r="BV58" s="105"/>
      <c r="BW58" s="105"/>
      <c r="BX58" s="105"/>
      <c r="BY58" s="105"/>
      <c r="BZ58" s="105"/>
      <c r="CA58" s="105"/>
      <c r="CB58" s="105"/>
      <c r="CC58" s="105"/>
      <c r="CD58" s="105"/>
      <c r="CE58" s="105"/>
      <c r="CF58" s="105"/>
      <c r="CG58" s="105"/>
      <c r="CH58" s="105"/>
      <c r="CI58" s="105"/>
      <c r="CJ58" s="105"/>
      <c r="CK58" s="105"/>
      <c r="CL58" s="105"/>
      <c r="CM58" s="105"/>
      <c r="CN58" s="105"/>
      <c r="CO58" s="105"/>
      <c r="CP58" s="105"/>
      <c r="CQ58" s="105"/>
      <c r="CR58" s="105"/>
      <c r="CS58" s="105"/>
      <c r="CT58" s="105"/>
      <c r="CU58" s="105"/>
      <c r="CV58" s="105"/>
      <c r="CW58" s="105"/>
      <c r="CX58" s="105"/>
      <c r="CY58" s="105"/>
      <c r="CZ58" s="105"/>
      <c r="DA58" s="105"/>
      <c r="DB58" s="105"/>
      <c r="DC58" s="105"/>
      <c r="DD58" s="105"/>
      <c r="DE58" s="105"/>
      <c r="DF58" s="105"/>
      <c r="DG58" s="105"/>
      <c r="DH58" s="105"/>
      <c r="DI58" s="105"/>
      <c r="DJ58" s="105"/>
      <c r="DK58" s="105"/>
      <c r="DL58" s="105"/>
      <c r="DM58" s="105"/>
      <c r="DN58" s="105"/>
      <c r="DO58" s="105"/>
      <c r="DP58" s="105"/>
      <c r="DQ58" s="105"/>
      <c r="DR58" s="105"/>
      <c r="DS58" s="105"/>
      <c r="DT58" s="105"/>
      <c r="DU58" s="105"/>
      <c r="DV58" s="105"/>
      <c r="DW58" s="105"/>
      <c r="DX58" s="105"/>
      <c r="DY58" s="105"/>
      <c r="DZ58" s="105"/>
      <c r="EA58" s="105"/>
      <c r="EB58" s="105"/>
      <c r="EC58" s="105"/>
      <c r="ED58" s="105"/>
      <c r="EE58" s="105"/>
      <c r="EF58" s="105"/>
      <c r="EG58" s="105"/>
      <c r="EH58" s="105"/>
      <c r="EI58" s="105"/>
      <c r="EJ58" s="105"/>
      <c r="EK58" s="105"/>
      <c r="EL58" s="105"/>
      <c r="EM58" s="105"/>
      <c r="EN58" s="105"/>
      <c r="EO58" s="105"/>
      <c r="EP58" s="105"/>
      <c r="EQ58" s="105"/>
      <c r="ER58" s="105"/>
      <c r="ES58" s="105"/>
      <c r="ET58" s="105"/>
      <c r="EU58" s="105"/>
      <c r="EV58" s="105"/>
      <c r="EW58" s="105"/>
      <c r="EX58" s="105"/>
      <c r="EY58" s="105"/>
      <c r="EZ58" s="105"/>
      <c r="FA58" s="105"/>
      <c r="FB58" s="105"/>
      <c r="FC58" s="105"/>
      <c r="FD58" s="105"/>
      <c r="FE58" s="105"/>
      <c r="FF58" s="105"/>
      <c r="FG58" s="105"/>
      <c r="FH58" s="105"/>
      <c r="FI58" s="105"/>
      <c r="FJ58" s="105"/>
      <c r="FK58" s="105"/>
      <c r="FL58" s="105"/>
      <c r="FM58" s="105"/>
      <c r="FN58" s="105"/>
      <c r="FO58" s="105"/>
      <c r="FP58" s="105"/>
      <c r="FQ58" s="105"/>
      <c r="FR58" s="105"/>
      <c r="FS58" s="105"/>
    </row>
    <row r="59" spans="1:175" s="1748" customFormat="1" ht="15" customHeight="1" x14ac:dyDescent="0.25">
      <c r="A59" s="1756" t="s">
        <v>533</v>
      </c>
      <c r="B59" s="455" t="s">
        <v>4245</v>
      </c>
      <c r="C59" s="505">
        <f>SUM(C58:C58)</f>
        <v>17</v>
      </c>
      <c r="D59" s="505">
        <v>0</v>
      </c>
      <c r="E59" s="1777" t="s">
        <v>533</v>
      </c>
      <c r="F59" s="1777" t="s">
        <v>533</v>
      </c>
    </row>
    <row r="60" spans="1:175" x14ac:dyDescent="0.3">
      <c r="A60" s="878"/>
      <c r="B60" s="879"/>
      <c r="C60" s="978"/>
      <c r="D60" s="978"/>
      <c r="E60" s="988"/>
      <c r="F60" s="988"/>
    </row>
    <row r="61" spans="1:175" s="1748" customFormat="1" ht="13.5" customHeight="1" x14ac:dyDescent="0.25">
      <c r="A61" s="730" t="s">
        <v>4172</v>
      </c>
      <c r="B61" s="730"/>
      <c r="C61" s="1782"/>
      <c r="D61" s="1782"/>
    </row>
    <row r="62" spans="1:175" s="222" customFormat="1" ht="12.5" x14ac:dyDescent="0.25">
      <c r="A62" s="887" t="s">
        <v>4242</v>
      </c>
      <c r="B62" s="1753" t="s">
        <v>4242</v>
      </c>
      <c r="C62" s="1774">
        <v>0</v>
      </c>
      <c r="D62" s="1778">
        <v>0</v>
      </c>
      <c r="E62" s="1775">
        <v>0</v>
      </c>
      <c r="F62" s="1775">
        <v>0</v>
      </c>
      <c r="G62" s="105"/>
      <c r="H62" s="105"/>
      <c r="I62" s="105"/>
      <c r="J62" s="105"/>
      <c r="K62" s="105"/>
      <c r="L62" s="105"/>
      <c r="M62" s="105"/>
      <c r="N62" s="105"/>
      <c r="O62" s="105"/>
      <c r="P62" s="105"/>
      <c r="Q62" s="105"/>
      <c r="R62" s="105"/>
      <c r="S62" s="105"/>
      <c r="T62" s="105"/>
      <c r="U62" s="105"/>
      <c r="V62" s="105"/>
      <c r="W62" s="105"/>
      <c r="X62" s="105"/>
      <c r="Y62" s="105"/>
      <c r="Z62" s="105"/>
      <c r="AA62" s="105"/>
      <c r="AB62" s="105"/>
      <c r="AC62" s="105"/>
      <c r="AD62" s="105"/>
      <c r="AE62" s="105"/>
      <c r="AF62" s="105"/>
      <c r="AG62" s="105"/>
      <c r="AH62" s="105"/>
      <c r="AI62" s="105"/>
      <c r="AJ62" s="105"/>
      <c r="AK62" s="105"/>
      <c r="AL62" s="105"/>
      <c r="AM62" s="105"/>
      <c r="AN62" s="105"/>
      <c r="AO62" s="105"/>
      <c r="AP62" s="105"/>
      <c r="AQ62" s="105"/>
      <c r="AR62" s="105"/>
      <c r="AS62" s="105"/>
      <c r="AT62" s="105"/>
      <c r="AU62" s="105"/>
      <c r="AV62" s="105"/>
      <c r="AW62" s="105"/>
      <c r="AX62" s="105"/>
      <c r="AY62" s="105"/>
      <c r="AZ62" s="105"/>
      <c r="BA62" s="105"/>
      <c r="BB62" s="105"/>
      <c r="BC62" s="105"/>
      <c r="BD62" s="105"/>
      <c r="BE62" s="105"/>
      <c r="BF62" s="105"/>
      <c r="BG62" s="105"/>
      <c r="BH62" s="105"/>
      <c r="BI62" s="105"/>
      <c r="BJ62" s="105"/>
      <c r="BK62" s="105"/>
      <c r="BL62" s="105"/>
      <c r="BM62" s="105"/>
      <c r="BN62" s="105"/>
      <c r="BO62" s="105"/>
      <c r="BP62" s="105"/>
      <c r="BQ62" s="105"/>
      <c r="BR62" s="105"/>
      <c r="BS62" s="105"/>
      <c r="BT62" s="105"/>
      <c r="BU62" s="105"/>
      <c r="BV62" s="105"/>
      <c r="BW62" s="105"/>
      <c r="BX62" s="105"/>
      <c r="BY62" s="105"/>
      <c r="BZ62" s="105"/>
      <c r="CA62" s="105"/>
      <c r="CB62" s="105"/>
      <c r="CC62" s="105"/>
      <c r="CD62" s="105"/>
      <c r="CE62" s="105"/>
      <c r="CF62" s="105"/>
      <c r="CG62" s="105"/>
      <c r="CH62" s="105"/>
      <c r="CI62" s="105"/>
      <c r="CJ62" s="105"/>
      <c r="CK62" s="105"/>
      <c r="CL62" s="105"/>
      <c r="CM62" s="105"/>
      <c r="CN62" s="105"/>
      <c r="CO62" s="105"/>
      <c r="CP62" s="105"/>
      <c r="CQ62" s="105"/>
      <c r="CR62" s="105"/>
      <c r="CS62" s="105"/>
      <c r="CT62" s="105"/>
      <c r="CU62" s="105"/>
      <c r="CV62" s="105"/>
      <c r="CW62" s="105"/>
      <c r="CX62" s="105"/>
      <c r="CY62" s="105"/>
      <c r="CZ62" s="105"/>
      <c r="DA62" s="105"/>
      <c r="DB62" s="105"/>
      <c r="DC62" s="105"/>
      <c r="DD62" s="105"/>
      <c r="DE62" s="105"/>
      <c r="DF62" s="105"/>
      <c r="DG62" s="105"/>
      <c r="DH62" s="105"/>
      <c r="DI62" s="105"/>
      <c r="DJ62" s="105"/>
      <c r="DK62" s="105"/>
      <c r="DL62" s="105"/>
      <c r="DM62" s="105"/>
      <c r="DN62" s="105"/>
      <c r="DO62" s="105"/>
      <c r="DP62" s="105"/>
      <c r="DQ62" s="105"/>
      <c r="DR62" s="105"/>
      <c r="DS62" s="105"/>
      <c r="DT62" s="105"/>
      <c r="DU62" s="105"/>
      <c r="DV62" s="105"/>
      <c r="DW62" s="105"/>
      <c r="DX62" s="105"/>
      <c r="DY62" s="105"/>
      <c r="DZ62" s="105"/>
      <c r="EA62" s="105"/>
      <c r="EB62" s="105"/>
      <c r="EC62" s="105"/>
      <c r="ED62" s="105"/>
      <c r="EE62" s="105"/>
      <c r="EF62" s="105"/>
      <c r="EG62" s="105"/>
      <c r="EH62" s="105"/>
      <c r="EI62" s="105"/>
      <c r="EJ62" s="105"/>
      <c r="EK62" s="105"/>
      <c r="EL62" s="105"/>
      <c r="EM62" s="105"/>
      <c r="EN62" s="105"/>
      <c r="EO62" s="105"/>
      <c r="EP62" s="105"/>
      <c r="EQ62" s="105"/>
      <c r="ER62" s="105"/>
      <c r="ES62" s="105"/>
      <c r="ET62" s="105"/>
      <c r="EU62" s="105"/>
      <c r="EV62" s="105"/>
      <c r="EW62" s="105"/>
      <c r="EX62" s="105"/>
      <c r="EY62" s="105"/>
      <c r="EZ62" s="105"/>
      <c r="FA62" s="105"/>
      <c r="FB62" s="105"/>
      <c r="FC62" s="105"/>
      <c r="FD62" s="105"/>
      <c r="FE62" s="105"/>
      <c r="FF62" s="105"/>
      <c r="FG62" s="105"/>
      <c r="FH62" s="105"/>
      <c r="FI62" s="105"/>
      <c r="FJ62" s="105"/>
      <c r="FK62" s="105"/>
      <c r="FL62" s="105"/>
      <c r="FM62" s="105"/>
      <c r="FN62" s="105"/>
      <c r="FO62" s="105"/>
    </row>
    <row r="63" spans="1:175" s="1748" customFormat="1" ht="16.5" customHeight="1" x14ac:dyDescent="0.25">
      <c r="A63" s="1766" t="s">
        <v>533</v>
      </c>
      <c r="B63" s="484" t="s">
        <v>4246</v>
      </c>
      <c r="C63" s="485">
        <v>0</v>
      </c>
      <c r="D63" s="485">
        <f>SUM(D62)</f>
        <v>0</v>
      </c>
      <c r="E63" s="1777" t="s">
        <v>533</v>
      </c>
      <c r="F63" s="1777" t="s">
        <v>533</v>
      </c>
    </row>
    <row r="64" spans="1:175" x14ac:dyDescent="0.3">
      <c r="FK64" s="214"/>
      <c r="FL64" s="214"/>
      <c r="FM64" s="214"/>
      <c r="FN64" s="214"/>
      <c r="FO64" s="214"/>
      <c r="FP64" s="214"/>
      <c r="FQ64" s="214"/>
      <c r="FR64" s="214"/>
      <c r="FS64" s="214"/>
    </row>
    <row r="65" spans="1:175" x14ac:dyDescent="0.3">
      <c r="A65" s="385" t="s">
        <v>6702</v>
      </c>
      <c r="FK65" s="214"/>
      <c r="FL65" s="214"/>
      <c r="FM65" s="214"/>
      <c r="FN65" s="214"/>
      <c r="FO65" s="214"/>
      <c r="FP65" s="214"/>
      <c r="FQ65" s="214"/>
      <c r="FR65" s="214"/>
      <c r="FS65" s="214"/>
    </row>
  </sheetData>
  <mergeCells count="18">
    <mergeCell ref="A57:B57"/>
    <mergeCell ref="A61:B61"/>
    <mergeCell ref="A10:B10"/>
    <mergeCell ref="A11:B11"/>
    <mergeCell ref="E11:F11"/>
    <mergeCell ref="A43:B43"/>
    <mergeCell ref="A49:B49"/>
    <mergeCell ref="A56:B56"/>
    <mergeCell ref="A2:F2"/>
    <mergeCell ref="A3:F3"/>
    <mergeCell ref="A4:F4"/>
    <mergeCell ref="A5:F5"/>
    <mergeCell ref="A6:F6"/>
    <mergeCell ref="A8:A9"/>
    <mergeCell ref="B8:B9"/>
    <mergeCell ref="C8:C9"/>
    <mergeCell ref="D8:D9"/>
    <mergeCell ref="E8:F8"/>
  </mergeCells>
  <pageMargins left="0.70866141732283472" right="0.70866141732283472" top="0.15748031496062992" bottom="0.15748031496062992" header="0.15748031496062992" footer="0.15748031496062992"/>
  <pageSetup scale="78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50"/>
  <sheetViews>
    <sheetView showGridLines="0" zoomScaleSheetLayoutView="115" workbookViewId="0">
      <selection sqref="A1:H1"/>
    </sheetView>
  </sheetViews>
  <sheetFormatPr baseColWidth="10" defaultColWidth="11.453125" defaultRowHeight="15" x14ac:dyDescent="0.3"/>
  <cols>
    <col min="1" max="1" width="14.81640625" style="116" customWidth="1"/>
    <col min="2" max="2" width="52.1796875" style="116" bestFit="1" customWidth="1"/>
    <col min="3" max="3" width="12" style="116" bestFit="1" customWidth="1"/>
    <col min="4" max="4" width="12.453125" style="116" customWidth="1"/>
    <col min="5" max="5" width="14.453125" style="116" customWidth="1"/>
    <col min="6" max="6" width="11.453125" style="116"/>
    <col min="7" max="7" width="13" style="116" customWidth="1"/>
    <col min="8" max="8" width="11" style="116" bestFit="1" customWidth="1"/>
    <col min="9" max="9" width="11.81640625" style="116" customWidth="1"/>
    <col min="10" max="10" width="12.7265625" style="116" customWidth="1"/>
    <col min="11" max="11" width="11.453125" style="116"/>
    <col min="12" max="13" width="11.453125" style="106"/>
    <col min="14" max="16384" width="11.453125" style="116"/>
  </cols>
  <sheetData>
    <row r="2" spans="1:15" s="161" customFormat="1" ht="15.75" customHeight="1" x14ac:dyDescent="0.3">
      <c r="A2" s="752" t="s">
        <v>4160</v>
      </c>
      <c r="B2" s="752"/>
      <c r="C2" s="752"/>
      <c r="D2" s="752"/>
      <c r="E2" s="752"/>
      <c r="F2" s="752"/>
      <c r="G2" s="752"/>
      <c r="H2" s="752"/>
      <c r="I2" s="752"/>
      <c r="J2" s="752"/>
      <c r="K2" s="489"/>
      <c r="L2" s="507"/>
      <c r="M2" s="507"/>
    </row>
    <row r="3" spans="1:15" s="507" customFormat="1" ht="21.75" customHeight="1" x14ac:dyDescent="0.3">
      <c r="A3" s="752" t="s">
        <v>32</v>
      </c>
      <c r="B3" s="752"/>
      <c r="C3" s="752"/>
      <c r="D3" s="752"/>
      <c r="E3" s="752"/>
      <c r="F3" s="752"/>
      <c r="G3" s="752"/>
      <c r="H3" s="752"/>
      <c r="I3" s="752"/>
      <c r="J3" s="752"/>
      <c r="K3" s="489"/>
    </row>
    <row r="4" spans="1:15" s="507" customFormat="1" x14ac:dyDescent="0.3">
      <c r="A4" s="752" t="s">
        <v>4161</v>
      </c>
      <c r="B4" s="752"/>
      <c r="C4" s="752"/>
      <c r="D4" s="752"/>
      <c r="E4" s="752"/>
      <c r="F4" s="752"/>
      <c r="G4" s="752"/>
      <c r="H4" s="752"/>
      <c r="I4" s="752"/>
      <c r="J4" s="752"/>
      <c r="K4" s="489"/>
    </row>
    <row r="5" spans="1:15" s="507" customFormat="1" x14ac:dyDescent="0.3">
      <c r="A5" s="754" t="s">
        <v>4274</v>
      </c>
      <c r="B5" s="754"/>
      <c r="C5" s="754"/>
      <c r="D5" s="754"/>
      <c r="E5" s="754"/>
      <c r="F5" s="754"/>
      <c r="G5" s="754"/>
      <c r="H5" s="754"/>
      <c r="I5" s="754"/>
      <c r="J5" s="754"/>
      <c r="K5" s="490"/>
    </row>
    <row r="6" spans="1:15" s="507" customFormat="1" x14ac:dyDescent="0.3">
      <c r="A6" s="749" t="s">
        <v>4229</v>
      </c>
      <c r="B6" s="749"/>
      <c r="C6" s="749"/>
      <c r="D6" s="749"/>
      <c r="E6" s="749"/>
      <c r="F6" s="749"/>
      <c r="G6" s="749"/>
      <c r="H6" s="749"/>
      <c r="I6" s="749"/>
      <c r="J6" s="749"/>
      <c r="K6" s="489"/>
    </row>
    <row r="7" spans="1:15" s="491" customFormat="1" ht="15" customHeight="1" x14ac:dyDescent="0.3">
      <c r="A7" s="715" t="s">
        <v>4248</v>
      </c>
      <c r="B7" s="715"/>
      <c r="C7" s="715"/>
      <c r="D7" s="115"/>
      <c r="E7" s="115"/>
      <c r="F7" s="115"/>
      <c r="G7" s="115"/>
      <c r="H7" s="115"/>
      <c r="I7" s="115"/>
      <c r="J7" s="115"/>
      <c r="K7" s="115"/>
    </row>
    <row r="8" spans="1:15" ht="16.5" customHeight="1" x14ac:dyDescent="0.3">
      <c r="A8" s="738" t="s">
        <v>4249</v>
      </c>
      <c r="B8" s="708" t="s">
        <v>4231</v>
      </c>
      <c r="C8" s="724" t="s">
        <v>4250</v>
      </c>
      <c r="D8" s="724" t="s">
        <v>4250</v>
      </c>
      <c r="E8" s="724" t="s">
        <v>4250</v>
      </c>
      <c r="F8" s="724" t="s">
        <v>4250</v>
      </c>
      <c r="G8" s="725" t="s">
        <v>4251</v>
      </c>
      <c r="H8" s="726" t="s">
        <v>4251</v>
      </c>
      <c r="I8" s="726" t="s">
        <v>4251</v>
      </c>
      <c r="J8" s="726" t="s">
        <v>4251</v>
      </c>
      <c r="K8" s="726" t="s">
        <v>4251</v>
      </c>
      <c r="L8" s="116"/>
      <c r="M8" s="116"/>
    </row>
    <row r="9" spans="1:15" ht="25" x14ac:dyDescent="0.3">
      <c r="A9" s="753" t="s">
        <v>4249</v>
      </c>
      <c r="B9" s="724" t="s">
        <v>4252</v>
      </c>
      <c r="C9" s="465" t="s">
        <v>4253</v>
      </c>
      <c r="D9" s="465" t="s">
        <v>4254</v>
      </c>
      <c r="E9" s="465" t="s">
        <v>4255</v>
      </c>
      <c r="F9" s="345" t="s">
        <v>4256</v>
      </c>
      <c r="G9" s="345" t="s">
        <v>4257</v>
      </c>
      <c r="H9" s="345" t="s">
        <v>4258</v>
      </c>
      <c r="I9" s="345" t="s">
        <v>4259</v>
      </c>
      <c r="J9" s="465" t="s">
        <v>4260</v>
      </c>
      <c r="K9" s="345" t="s">
        <v>4256</v>
      </c>
      <c r="L9" s="116"/>
      <c r="M9" s="116"/>
    </row>
    <row r="10" spans="1:15" s="318" customFormat="1" ht="12.5" x14ac:dyDescent="0.25">
      <c r="A10" s="924" t="s">
        <v>7015</v>
      </c>
      <c r="B10" s="924" t="s">
        <v>5835</v>
      </c>
      <c r="C10" s="101">
        <v>58066.3</v>
      </c>
      <c r="D10" s="101">
        <v>3300</v>
      </c>
      <c r="E10" s="101">
        <v>22000</v>
      </c>
      <c r="F10" s="101">
        <f>SUM(C10:E10)</f>
        <v>83366.3</v>
      </c>
      <c r="G10" s="101">
        <f>C10/30*24</f>
        <v>46453.040000000008</v>
      </c>
      <c r="H10" s="101">
        <f>+(C10/30)*5</f>
        <v>9677.7166666666672</v>
      </c>
      <c r="I10" s="101">
        <f>+(C10/30)*40</f>
        <v>77421.733333333337</v>
      </c>
      <c r="J10" s="101">
        <v>0</v>
      </c>
      <c r="K10" s="101">
        <f>SUM(G10:J10)</f>
        <v>133552.49000000002</v>
      </c>
    </row>
    <row r="11" spans="1:15" s="318" customFormat="1" ht="12.5" x14ac:dyDescent="0.25">
      <c r="A11" s="924" t="s">
        <v>7016</v>
      </c>
      <c r="B11" s="924" t="s">
        <v>7056</v>
      </c>
      <c r="C11" s="101">
        <v>44891.5</v>
      </c>
      <c r="D11" s="101">
        <v>2500</v>
      </c>
      <c r="E11" s="101">
        <v>10000</v>
      </c>
      <c r="F11" s="101">
        <f t="shared" ref="F11:F13" si="0">SUM(C11:E11)</f>
        <v>57391.5</v>
      </c>
      <c r="G11" s="101">
        <f>C11/30*24</f>
        <v>35913.200000000004</v>
      </c>
      <c r="H11" s="101">
        <f>+(C11/30)*5</f>
        <v>7481.916666666667</v>
      </c>
      <c r="I11" s="101">
        <f t="shared" ref="I11:I13" si="1">+(C11/30)*40</f>
        <v>59855.333333333336</v>
      </c>
      <c r="J11" s="101">
        <v>0</v>
      </c>
      <c r="K11" s="101">
        <f t="shared" ref="K11:K13" si="2">SUM(G11:J11)</f>
        <v>103250.45000000001</v>
      </c>
    </row>
    <row r="12" spans="1:15" s="318" customFormat="1" ht="12.5" x14ac:dyDescent="0.25">
      <c r="A12" s="924" t="s">
        <v>7017</v>
      </c>
      <c r="B12" s="887" t="s">
        <v>7057</v>
      </c>
      <c r="C12" s="101">
        <v>38802.75</v>
      </c>
      <c r="D12" s="101">
        <v>2200</v>
      </c>
      <c r="E12" s="101">
        <v>0</v>
      </c>
      <c r="F12" s="101">
        <f t="shared" si="0"/>
        <v>41002.75</v>
      </c>
      <c r="G12" s="101">
        <f>C12/30*24</f>
        <v>31042.199999999997</v>
      </c>
      <c r="H12" s="101">
        <f>+(C12/30)*5</f>
        <v>6467.125</v>
      </c>
      <c r="I12" s="101">
        <f t="shared" si="1"/>
        <v>51737</v>
      </c>
      <c r="J12" s="101">
        <v>0</v>
      </c>
      <c r="K12" s="101">
        <f t="shared" si="2"/>
        <v>89246.324999999997</v>
      </c>
    </row>
    <row r="13" spans="1:15" s="318" customFormat="1" ht="12.5" x14ac:dyDescent="0.25">
      <c r="A13" s="924" t="s">
        <v>7018</v>
      </c>
      <c r="B13" s="924" t="s">
        <v>4286</v>
      </c>
      <c r="C13" s="101">
        <v>27510.6</v>
      </c>
      <c r="D13" s="101">
        <v>1500</v>
      </c>
      <c r="E13" s="101">
        <v>0</v>
      </c>
      <c r="F13" s="101">
        <f t="shared" si="0"/>
        <v>29010.6</v>
      </c>
      <c r="G13" s="101">
        <f>C13/30*24</f>
        <v>22008.48</v>
      </c>
      <c r="H13" s="101">
        <f>+(C13/30)*5</f>
        <v>4585.1000000000004</v>
      </c>
      <c r="I13" s="101">
        <f t="shared" si="1"/>
        <v>36680.800000000003</v>
      </c>
      <c r="J13" s="101">
        <v>0</v>
      </c>
      <c r="K13" s="101">
        <f t="shared" si="2"/>
        <v>63274.380000000005</v>
      </c>
    </row>
    <row r="14" spans="1:15" s="491" customFormat="1" x14ac:dyDescent="0.3">
      <c r="A14" s="110"/>
      <c r="B14" s="110"/>
      <c r="C14" s="111"/>
      <c r="D14" s="111"/>
      <c r="E14" s="111"/>
      <c r="F14" s="111"/>
      <c r="G14" s="111"/>
      <c r="H14" s="111"/>
      <c r="I14" s="111"/>
      <c r="J14" s="111"/>
      <c r="K14" s="112"/>
      <c r="M14" s="318"/>
      <c r="N14" s="318"/>
      <c r="O14" s="318"/>
    </row>
    <row r="15" spans="1:15" s="491" customFormat="1" x14ac:dyDescent="0.3">
      <c r="A15" s="158"/>
      <c r="B15" s="116"/>
      <c r="C15" s="115"/>
      <c r="D15" s="115"/>
      <c r="E15" s="115"/>
      <c r="F15" s="115"/>
      <c r="G15" s="115"/>
      <c r="H15" s="115"/>
      <c r="I15" s="115"/>
      <c r="J15" s="115"/>
      <c r="K15" s="115"/>
      <c r="M15" s="318"/>
      <c r="N15" s="318"/>
      <c r="O15" s="318"/>
    </row>
    <row r="16" spans="1:15" s="491" customFormat="1" ht="15" customHeight="1" x14ac:dyDescent="0.3">
      <c r="A16" s="715" t="s">
        <v>4261</v>
      </c>
      <c r="B16" s="715"/>
      <c r="C16" s="115"/>
      <c r="D16" s="115"/>
      <c r="E16" s="115"/>
      <c r="F16" s="115"/>
      <c r="G16" s="115"/>
      <c r="H16" s="115"/>
      <c r="I16" s="115"/>
      <c r="J16" s="115"/>
      <c r="K16" s="115"/>
      <c r="M16" s="318"/>
      <c r="N16" s="318"/>
      <c r="O16" s="318"/>
    </row>
    <row r="17" spans="1:15" ht="16.5" customHeight="1" x14ac:dyDescent="0.3">
      <c r="A17" s="738" t="s">
        <v>4249</v>
      </c>
      <c r="B17" s="708" t="s">
        <v>4231</v>
      </c>
      <c r="C17" s="724" t="s">
        <v>4250</v>
      </c>
      <c r="D17" s="724" t="s">
        <v>4250</v>
      </c>
      <c r="E17" s="724" t="s">
        <v>4250</v>
      </c>
      <c r="F17" s="724" t="s">
        <v>4250</v>
      </c>
      <c r="G17" s="725" t="s">
        <v>4251</v>
      </c>
      <c r="H17" s="726" t="s">
        <v>4251</v>
      </c>
      <c r="I17" s="726" t="s">
        <v>4251</v>
      </c>
      <c r="J17" s="726" t="s">
        <v>4251</v>
      </c>
      <c r="K17" s="726" t="s">
        <v>4251</v>
      </c>
      <c r="L17" s="116"/>
      <c r="M17" s="318"/>
      <c r="N17" s="318"/>
      <c r="O17" s="318"/>
    </row>
    <row r="18" spans="1:15" ht="25" x14ac:dyDescent="0.3">
      <c r="A18" s="753" t="s">
        <v>4249</v>
      </c>
      <c r="B18" s="724" t="s">
        <v>4252</v>
      </c>
      <c r="C18" s="465" t="s">
        <v>4253</v>
      </c>
      <c r="D18" s="465" t="s">
        <v>4254</v>
      </c>
      <c r="E18" s="465" t="s">
        <v>4255</v>
      </c>
      <c r="F18" s="345" t="s">
        <v>4256</v>
      </c>
      <c r="G18" s="345" t="s">
        <v>4257</v>
      </c>
      <c r="H18" s="345" t="s">
        <v>4258</v>
      </c>
      <c r="I18" s="345" t="s">
        <v>4259</v>
      </c>
      <c r="J18" s="465" t="s">
        <v>4260</v>
      </c>
      <c r="K18" s="345" t="s">
        <v>4256</v>
      </c>
      <c r="L18" s="116"/>
      <c r="M18" s="318"/>
      <c r="N18" s="318"/>
      <c r="O18" s="318"/>
    </row>
    <row r="19" spans="1:15" s="318" customFormat="1" x14ac:dyDescent="0.3">
      <c r="A19" s="924" t="s">
        <v>6728</v>
      </c>
      <c r="B19" s="924" t="s">
        <v>6664</v>
      </c>
      <c r="C19" s="101">
        <v>13750.15</v>
      </c>
      <c r="D19" s="101">
        <v>800</v>
      </c>
      <c r="E19" s="101">
        <v>0</v>
      </c>
      <c r="F19" s="101">
        <f t="shared" ref="F19:F44" si="3">SUM(C19:E19)</f>
        <v>14550.15</v>
      </c>
      <c r="G19" s="101">
        <f t="shared" ref="G19:G40" si="4">C19/30*24</f>
        <v>11000.119999999999</v>
      </c>
      <c r="H19" s="101">
        <f t="shared" ref="H19:H44" si="5">+(C19/30)*5</f>
        <v>2291.6916666666666</v>
      </c>
      <c r="I19" s="101">
        <f>+(C19/30)*40</f>
        <v>18333.533333333333</v>
      </c>
      <c r="J19" s="101">
        <v>0</v>
      </c>
      <c r="K19" s="101">
        <f>SUM(G19:J19)</f>
        <v>31625.344999999998</v>
      </c>
      <c r="M19" s="491"/>
      <c r="N19" s="491"/>
      <c r="O19" s="491"/>
    </row>
    <row r="20" spans="1:15" s="318" customFormat="1" x14ac:dyDescent="0.3">
      <c r="A20" s="924" t="s">
        <v>6737</v>
      </c>
      <c r="B20" s="924" t="s">
        <v>5330</v>
      </c>
      <c r="C20" s="101">
        <v>12449.6</v>
      </c>
      <c r="D20" s="101">
        <v>800</v>
      </c>
      <c r="E20" s="101">
        <v>0</v>
      </c>
      <c r="F20" s="101">
        <f t="shared" si="3"/>
        <v>13249.6</v>
      </c>
      <c r="G20" s="101">
        <f t="shared" si="4"/>
        <v>9959.68</v>
      </c>
      <c r="H20" s="101">
        <f t="shared" si="5"/>
        <v>2074.9333333333334</v>
      </c>
      <c r="I20" s="101">
        <f t="shared" ref="I20:I44" si="6">+(C20/30)*40</f>
        <v>16599.466666666667</v>
      </c>
      <c r="J20" s="101">
        <v>0</v>
      </c>
      <c r="K20" s="101">
        <f t="shared" ref="K20:K44" si="7">SUM(G20:J20)</f>
        <v>28634.080000000002</v>
      </c>
      <c r="M20" s="491"/>
      <c r="N20" s="491"/>
      <c r="O20" s="491"/>
    </row>
    <row r="21" spans="1:15" s="318" customFormat="1" x14ac:dyDescent="0.3">
      <c r="A21" s="924" t="s">
        <v>7020</v>
      </c>
      <c r="B21" s="924" t="s">
        <v>7021</v>
      </c>
      <c r="C21" s="101">
        <v>11846.4</v>
      </c>
      <c r="D21" s="101">
        <v>800</v>
      </c>
      <c r="E21" s="101">
        <v>0</v>
      </c>
      <c r="F21" s="101">
        <f t="shared" si="3"/>
        <v>12646.4</v>
      </c>
      <c r="G21" s="101">
        <f t="shared" si="4"/>
        <v>9477.119999999999</v>
      </c>
      <c r="H21" s="101">
        <f t="shared" si="5"/>
        <v>1974.4</v>
      </c>
      <c r="I21" s="101">
        <f t="shared" si="6"/>
        <v>15795.2</v>
      </c>
      <c r="J21" s="101">
        <v>0</v>
      </c>
      <c r="K21" s="101">
        <f t="shared" si="7"/>
        <v>27246.720000000001</v>
      </c>
      <c r="M21" s="491"/>
      <c r="N21" s="491"/>
      <c r="O21" s="491"/>
    </row>
    <row r="22" spans="1:15" s="318" customFormat="1" x14ac:dyDescent="0.3">
      <c r="A22" s="924" t="s">
        <v>7019</v>
      </c>
      <c r="B22" s="924" t="s">
        <v>6650</v>
      </c>
      <c r="C22" s="101">
        <v>11846.4</v>
      </c>
      <c r="D22" s="101">
        <v>800</v>
      </c>
      <c r="E22" s="101">
        <v>0</v>
      </c>
      <c r="F22" s="101">
        <f t="shared" si="3"/>
        <v>12646.4</v>
      </c>
      <c r="G22" s="101">
        <f t="shared" si="4"/>
        <v>9477.119999999999</v>
      </c>
      <c r="H22" s="101">
        <f t="shared" si="5"/>
        <v>1974.4</v>
      </c>
      <c r="I22" s="101">
        <f t="shared" si="6"/>
        <v>15795.2</v>
      </c>
      <c r="J22" s="101">
        <v>0</v>
      </c>
      <c r="K22" s="101">
        <f t="shared" si="7"/>
        <v>27246.720000000001</v>
      </c>
      <c r="M22" s="116"/>
      <c r="N22" s="116"/>
      <c r="O22" s="116"/>
    </row>
    <row r="23" spans="1:15" s="318" customFormat="1" x14ac:dyDescent="0.3">
      <c r="A23" s="924" t="s">
        <v>7058</v>
      </c>
      <c r="B23" s="924" t="s">
        <v>4588</v>
      </c>
      <c r="C23" s="101">
        <v>11846.4</v>
      </c>
      <c r="D23" s="101">
        <v>800</v>
      </c>
      <c r="E23" s="101">
        <v>0</v>
      </c>
      <c r="F23" s="101">
        <f t="shared" si="3"/>
        <v>12646.4</v>
      </c>
      <c r="G23" s="101">
        <f t="shared" si="4"/>
        <v>9477.119999999999</v>
      </c>
      <c r="H23" s="101">
        <f t="shared" si="5"/>
        <v>1974.4</v>
      </c>
      <c r="I23" s="101">
        <f t="shared" si="6"/>
        <v>15795.2</v>
      </c>
      <c r="J23" s="101">
        <v>0</v>
      </c>
      <c r="K23" s="101">
        <f t="shared" si="7"/>
        <v>27246.720000000001</v>
      </c>
      <c r="M23" s="116"/>
      <c r="N23" s="116"/>
      <c r="O23" s="116"/>
    </row>
    <row r="24" spans="1:15" s="318" customFormat="1" ht="12.5" x14ac:dyDescent="0.25">
      <c r="A24" s="924" t="s">
        <v>7043</v>
      </c>
      <c r="B24" s="924" t="s">
        <v>7059</v>
      </c>
      <c r="C24" s="101">
        <v>11846.4</v>
      </c>
      <c r="D24" s="101">
        <v>800</v>
      </c>
      <c r="E24" s="101">
        <v>0</v>
      </c>
      <c r="F24" s="101">
        <f t="shared" si="3"/>
        <v>12646.4</v>
      </c>
      <c r="G24" s="101">
        <f t="shared" si="4"/>
        <v>9477.119999999999</v>
      </c>
      <c r="H24" s="101">
        <f t="shared" si="5"/>
        <v>1974.4</v>
      </c>
      <c r="I24" s="101">
        <f t="shared" si="6"/>
        <v>15795.2</v>
      </c>
      <c r="J24" s="101">
        <v>0</v>
      </c>
      <c r="K24" s="101">
        <f t="shared" si="7"/>
        <v>27246.720000000001</v>
      </c>
    </row>
    <row r="25" spans="1:15" s="318" customFormat="1" x14ac:dyDescent="0.3">
      <c r="A25" s="924" t="s">
        <v>7022</v>
      </c>
      <c r="B25" s="924" t="s">
        <v>4543</v>
      </c>
      <c r="C25" s="101">
        <v>11273.25</v>
      </c>
      <c r="D25" s="101">
        <v>800</v>
      </c>
      <c r="E25" s="101">
        <v>0</v>
      </c>
      <c r="F25" s="101">
        <f t="shared" si="3"/>
        <v>12073.25</v>
      </c>
      <c r="G25" s="101">
        <f t="shared" si="4"/>
        <v>9018.5999999999985</v>
      </c>
      <c r="H25" s="101">
        <f t="shared" si="5"/>
        <v>1878.875</v>
      </c>
      <c r="I25" s="101">
        <f t="shared" si="6"/>
        <v>15031</v>
      </c>
      <c r="J25" s="101">
        <v>0</v>
      </c>
      <c r="K25" s="101">
        <f t="shared" si="7"/>
        <v>25928.474999999999</v>
      </c>
      <c r="M25" s="491"/>
      <c r="N25" s="491"/>
    </row>
    <row r="26" spans="1:15" s="318" customFormat="1" x14ac:dyDescent="0.3">
      <c r="A26" s="924" t="s">
        <v>7044</v>
      </c>
      <c r="B26" s="924" t="s">
        <v>4521</v>
      </c>
      <c r="C26" s="101">
        <v>11273.25</v>
      </c>
      <c r="D26" s="101">
        <v>800</v>
      </c>
      <c r="E26" s="101">
        <v>0</v>
      </c>
      <c r="F26" s="101">
        <f t="shared" si="3"/>
        <v>12073.25</v>
      </c>
      <c r="G26" s="101">
        <f t="shared" si="4"/>
        <v>9018.5999999999985</v>
      </c>
      <c r="H26" s="101">
        <f t="shared" si="5"/>
        <v>1878.875</v>
      </c>
      <c r="I26" s="101">
        <f t="shared" si="6"/>
        <v>15031</v>
      </c>
      <c r="J26" s="101">
        <v>0</v>
      </c>
      <c r="K26" s="101">
        <f t="shared" si="7"/>
        <v>25928.474999999999</v>
      </c>
      <c r="M26" s="491"/>
      <c r="N26" s="491"/>
    </row>
    <row r="27" spans="1:15" s="318" customFormat="1" x14ac:dyDescent="0.3">
      <c r="A27" s="924" t="s">
        <v>6746</v>
      </c>
      <c r="B27" s="924" t="s">
        <v>7060</v>
      </c>
      <c r="C27" s="101">
        <v>11273.25</v>
      </c>
      <c r="D27" s="101">
        <v>800</v>
      </c>
      <c r="E27" s="101">
        <v>0</v>
      </c>
      <c r="F27" s="101">
        <f t="shared" si="3"/>
        <v>12073.25</v>
      </c>
      <c r="G27" s="101">
        <f t="shared" si="4"/>
        <v>9018.5999999999985</v>
      </c>
      <c r="H27" s="101">
        <f t="shared" si="5"/>
        <v>1878.875</v>
      </c>
      <c r="I27" s="101">
        <f t="shared" si="6"/>
        <v>15031</v>
      </c>
      <c r="J27" s="101">
        <v>0</v>
      </c>
      <c r="K27" s="101">
        <f t="shared" si="7"/>
        <v>25928.474999999999</v>
      </c>
      <c r="M27" s="491"/>
      <c r="N27" s="491"/>
    </row>
    <row r="28" spans="1:15" s="318" customFormat="1" x14ac:dyDescent="0.3">
      <c r="A28" s="924" t="s">
        <v>7023</v>
      </c>
      <c r="B28" s="924" t="s">
        <v>7024</v>
      </c>
      <c r="C28" s="101">
        <v>10225.450000000001</v>
      </c>
      <c r="D28" s="101">
        <v>800</v>
      </c>
      <c r="E28" s="101">
        <v>0</v>
      </c>
      <c r="F28" s="101">
        <f t="shared" si="3"/>
        <v>11025.45</v>
      </c>
      <c r="G28" s="101">
        <f t="shared" si="4"/>
        <v>8180.3600000000006</v>
      </c>
      <c r="H28" s="101">
        <f t="shared" si="5"/>
        <v>1704.2416666666668</v>
      </c>
      <c r="I28" s="101">
        <f t="shared" si="6"/>
        <v>13633.933333333334</v>
      </c>
      <c r="J28" s="101">
        <v>0</v>
      </c>
      <c r="K28" s="101">
        <f t="shared" si="7"/>
        <v>23518.535000000003</v>
      </c>
      <c r="M28" s="116"/>
      <c r="N28" s="116"/>
    </row>
    <row r="29" spans="1:15" s="318" customFormat="1" x14ac:dyDescent="0.3">
      <c r="A29" s="924" t="s">
        <v>7026</v>
      </c>
      <c r="B29" s="924" t="s">
        <v>6656</v>
      </c>
      <c r="C29" s="101">
        <v>8811.9500000000007</v>
      </c>
      <c r="D29" s="101">
        <v>800</v>
      </c>
      <c r="E29" s="101">
        <v>0</v>
      </c>
      <c r="F29" s="101">
        <f t="shared" si="3"/>
        <v>9611.9500000000007</v>
      </c>
      <c r="G29" s="101">
        <f t="shared" si="4"/>
        <v>7049.56</v>
      </c>
      <c r="H29" s="101">
        <f t="shared" si="5"/>
        <v>1468.6583333333333</v>
      </c>
      <c r="I29" s="101">
        <f t="shared" si="6"/>
        <v>11749.266666666666</v>
      </c>
      <c r="J29" s="101">
        <v>0</v>
      </c>
      <c r="K29" s="101">
        <f t="shared" si="7"/>
        <v>20267.485000000001</v>
      </c>
      <c r="M29" s="116"/>
      <c r="N29" s="116"/>
    </row>
    <row r="30" spans="1:15" s="318" customFormat="1" ht="12.5" x14ac:dyDescent="0.25">
      <c r="A30" s="924" t="s">
        <v>7027</v>
      </c>
      <c r="B30" s="924" t="s">
        <v>7028</v>
      </c>
      <c r="C30" s="101">
        <v>8811.9500000000007</v>
      </c>
      <c r="D30" s="101">
        <v>800</v>
      </c>
      <c r="E30" s="101">
        <v>0</v>
      </c>
      <c r="F30" s="101">
        <f t="shared" si="3"/>
        <v>9611.9500000000007</v>
      </c>
      <c r="G30" s="101">
        <f t="shared" si="4"/>
        <v>7049.56</v>
      </c>
      <c r="H30" s="101">
        <f t="shared" si="5"/>
        <v>1468.6583333333333</v>
      </c>
      <c r="I30" s="101">
        <f t="shared" si="6"/>
        <v>11749.266666666666</v>
      </c>
      <c r="J30" s="101">
        <v>0</v>
      </c>
      <c r="K30" s="101">
        <f t="shared" si="7"/>
        <v>20267.485000000001</v>
      </c>
    </row>
    <row r="31" spans="1:15" s="318" customFormat="1" ht="12.5" x14ac:dyDescent="0.25">
      <c r="A31" s="924" t="s">
        <v>7061</v>
      </c>
      <c r="B31" s="924" t="s">
        <v>7062</v>
      </c>
      <c r="C31" s="101">
        <v>8388.15</v>
      </c>
      <c r="D31" s="101">
        <v>800</v>
      </c>
      <c r="E31" s="101">
        <v>0</v>
      </c>
      <c r="F31" s="101">
        <f t="shared" si="3"/>
        <v>9188.15</v>
      </c>
      <c r="G31" s="101">
        <f t="shared" si="4"/>
        <v>6710.5199999999986</v>
      </c>
      <c r="H31" s="101">
        <f t="shared" si="5"/>
        <v>1398.0249999999999</v>
      </c>
      <c r="I31" s="101">
        <f t="shared" si="6"/>
        <v>11184.199999999999</v>
      </c>
      <c r="J31" s="101">
        <v>0</v>
      </c>
      <c r="K31" s="101">
        <f t="shared" si="7"/>
        <v>19292.744999999995</v>
      </c>
    </row>
    <row r="32" spans="1:15" s="318" customFormat="1" ht="12.5" x14ac:dyDescent="0.25">
      <c r="A32" s="924" t="s">
        <v>6766</v>
      </c>
      <c r="B32" s="924" t="s">
        <v>5221</v>
      </c>
      <c r="C32" s="101">
        <v>8388.15</v>
      </c>
      <c r="D32" s="101">
        <v>800</v>
      </c>
      <c r="E32" s="101">
        <v>0</v>
      </c>
      <c r="F32" s="101">
        <f t="shared" si="3"/>
        <v>9188.15</v>
      </c>
      <c r="G32" s="101">
        <f t="shared" si="4"/>
        <v>6710.5199999999986</v>
      </c>
      <c r="H32" s="101">
        <f t="shared" si="5"/>
        <v>1398.0249999999999</v>
      </c>
      <c r="I32" s="101">
        <f t="shared" si="6"/>
        <v>11184.199999999999</v>
      </c>
      <c r="J32" s="101">
        <v>0</v>
      </c>
      <c r="K32" s="101">
        <f t="shared" si="7"/>
        <v>19292.744999999995</v>
      </c>
    </row>
    <row r="33" spans="1:15" s="318" customFormat="1" ht="12.5" x14ac:dyDescent="0.25">
      <c r="A33" s="924" t="s">
        <v>6739</v>
      </c>
      <c r="B33" s="924" t="s">
        <v>6740</v>
      </c>
      <c r="C33" s="101">
        <v>7992.45</v>
      </c>
      <c r="D33" s="101">
        <v>800</v>
      </c>
      <c r="E33" s="101">
        <v>0</v>
      </c>
      <c r="F33" s="101">
        <f t="shared" si="3"/>
        <v>8792.4500000000007</v>
      </c>
      <c r="G33" s="101">
        <f t="shared" si="4"/>
        <v>6393.9600000000009</v>
      </c>
      <c r="H33" s="101">
        <f t="shared" si="5"/>
        <v>1332.075</v>
      </c>
      <c r="I33" s="101">
        <f t="shared" si="6"/>
        <v>10656.6</v>
      </c>
      <c r="J33" s="101">
        <v>0</v>
      </c>
      <c r="K33" s="101">
        <f t="shared" si="7"/>
        <v>18382.635000000002</v>
      </c>
    </row>
    <row r="34" spans="1:15" s="318" customFormat="1" ht="12.5" x14ac:dyDescent="0.25">
      <c r="A34" s="924" t="s">
        <v>6760</v>
      </c>
      <c r="B34" s="924" t="s">
        <v>6654</v>
      </c>
      <c r="C34" s="101">
        <v>7617.55</v>
      </c>
      <c r="D34" s="101">
        <v>800</v>
      </c>
      <c r="E34" s="101">
        <v>0</v>
      </c>
      <c r="F34" s="101">
        <f t="shared" si="3"/>
        <v>8417.5499999999993</v>
      </c>
      <c r="G34" s="101">
        <f t="shared" si="4"/>
        <v>6094.0400000000009</v>
      </c>
      <c r="H34" s="101">
        <f t="shared" si="5"/>
        <v>1269.5916666666667</v>
      </c>
      <c r="I34" s="101">
        <f t="shared" si="6"/>
        <v>10156.733333333334</v>
      </c>
      <c r="J34" s="101">
        <v>0</v>
      </c>
      <c r="K34" s="101">
        <f t="shared" si="7"/>
        <v>17520.365000000002</v>
      </c>
    </row>
    <row r="35" spans="1:15" s="318" customFormat="1" ht="12.5" x14ac:dyDescent="0.25">
      <c r="A35" s="924" t="s">
        <v>7063</v>
      </c>
      <c r="B35" s="924" t="s">
        <v>7064</v>
      </c>
      <c r="C35" s="101">
        <v>7281.05</v>
      </c>
      <c r="D35" s="101">
        <v>800</v>
      </c>
      <c r="E35" s="101">
        <v>0</v>
      </c>
      <c r="F35" s="101">
        <f t="shared" si="3"/>
        <v>8081.05</v>
      </c>
      <c r="G35" s="101">
        <f t="shared" si="4"/>
        <v>5824.84</v>
      </c>
      <c r="H35" s="101">
        <f t="shared" si="5"/>
        <v>1213.5083333333334</v>
      </c>
      <c r="I35" s="101">
        <f t="shared" si="6"/>
        <v>9708.0666666666675</v>
      </c>
      <c r="J35" s="101">
        <v>0</v>
      </c>
      <c r="K35" s="101">
        <f t="shared" si="7"/>
        <v>16746.415000000001</v>
      </c>
    </row>
    <row r="36" spans="1:15" s="318" customFormat="1" ht="12.5" x14ac:dyDescent="0.25">
      <c r="A36" s="924" t="s">
        <v>7030</v>
      </c>
      <c r="B36" s="924" t="s">
        <v>4408</v>
      </c>
      <c r="C36" s="101">
        <v>7281.05</v>
      </c>
      <c r="D36" s="101">
        <v>800</v>
      </c>
      <c r="E36" s="101">
        <v>0</v>
      </c>
      <c r="F36" s="101">
        <f t="shared" si="3"/>
        <v>8081.05</v>
      </c>
      <c r="G36" s="101">
        <f t="shared" si="4"/>
        <v>5824.84</v>
      </c>
      <c r="H36" s="101">
        <f t="shared" si="5"/>
        <v>1213.5083333333334</v>
      </c>
      <c r="I36" s="101">
        <f t="shared" si="6"/>
        <v>9708.0666666666675</v>
      </c>
      <c r="J36" s="101">
        <v>0</v>
      </c>
      <c r="K36" s="101">
        <f t="shared" si="7"/>
        <v>16746.415000000001</v>
      </c>
    </row>
    <row r="37" spans="1:15" s="318" customFormat="1" ht="12.5" x14ac:dyDescent="0.25">
      <c r="A37" s="924" t="s">
        <v>7031</v>
      </c>
      <c r="B37" s="924" t="s">
        <v>4468</v>
      </c>
      <c r="C37" s="101">
        <v>7281.05</v>
      </c>
      <c r="D37" s="101">
        <v>600</v>
      </c>
      <c r="E37" s="101">
        <v>0</v>
      </c>
      <c r="F37" s="101">
        <f t="shared" si="3"/>
        <v>7881.05</v>
      </c>
      <c r="G37" s="101">
        <f t="shared" si="4"/>
        <v>5824.84</v>
      </c>
      <c r="H37" s="101">
        <f t="shared" si="5"/>
        <v>1213.5083333333334</v>
      </c>
      <c r="I37" s="101">
        <f t="shared" si="6"/>
        <v>9708.0666666666675</v>
      </c>
      <c r="J37" s="101">
        <v>0</v>
      </c>
      <c r="K37" s="101">
        <f t="shared" si="7"/>
        <v>16746.415000000001</v>
      </c>
    </row>
    <row r="38" spans="1:15" s="318" customFormat="1" ht="12.5" x14ac:dyDescent="0.25">
      <c r="A38" s="924" t="s">
        <v>7040</v>
      </c>
      <c r="B38" s="924" t="s">
        <v>4506</v>
      </c>
      <c r="C38" s="101">
        <v>6756.1</v>
      </c>
      <c r="D38" s="101">
        <v>600</v>
      </c>
      <c r="E38" s="101">
        <v>0</v>
      </c>
      <c r="F38" s="101">
        <f t="shared" si="3"/>
        <v>7356.1</v>
      </c>
      <c r="G38" s="101">
        <f t="shared" si="4"/>
        <v>5404.88</v>
      </c>
      <c r="H38" s="101">
        <f t="shared" si="5"/>
        <v>1126.0166666666667</v>
      </c>
      <c r="I38" s="101">
        <f t="shared" si="6"/>
        <v>9008.1333333333332</v>
      </c>
      <c r="J38" s="101">
        <v>794.95</v>
      </c>
      <c r="K38" s="101">
        <f t="shared" si="7"/>
        <v>16333.98</v>
      </c>
    </row>
    <row r="39" spans="1:15" s="318" customFormat="1" ht="12.5" x14ac:dyDescent="0.25">
      <c r="A39" s="924" t="s">
        <v>7032</v>
      </c>
      <c r="B39" s="924" t="s">
        <v>7033</v>
      </c>
      <c r="C39" s="101">
        <v>29678.75</v>
      </c>
      <c r="D39" s="101">
        <v>600</v>
      </c>
      <c r="E39" s="101">
        <v>0</v>
      </c>
      <c r="F39" s="101">
        <f t="shared" si="3"/>
        <v>30278.75</v>
      </c>
      <c r="G39" s="101">
        <f t="shared" si="4"/>
        <v>23743</v>
      </c>
      <c r="H39" s="101">
        <f t="shared" si="5"/>
        <v>4946.458333333333</v>
      </c>
      <c r="I39" s="101">
        <f t="shared" si="6"/>
        <v>39571.666666666664</v>
      </c>
      <c r="J39" s="101">
        <v>903.6</v>
      </c>
      <c r="K39" s="101">
        <f t="shared" si="7"/>
        <v>69164.725000000006</v>
      </c>
    </row>
    <row r="40" spans="1:15" s="318" customFormat="1" ht="12.5" x14ac:dyDescent="0.25">
      <c r="A40" s="924" t="s">
        <v>7034</v>
      </c>
      <c r="B40" s="924" t="s">
        <v>7035</v>
      </c>
      <c r="C40" s="101">
        <v>20433.349999999999</v>
      </c>
      <c r="D40" s="101">
        <v>600</v>
      </c>
      <c r="E40" s="101">
        <v>0</v>
      </c>
      <c r="F40" s="101">
        <f t="shared" si="3"/>
        <v>21033.35</v>
      </c>
      <c r="G40" s="101">
        <f t="shared" si="4"/>
        <v>16346.679999999997</v>
      </c>
      <c r="H40" s="101">
        <f t="shared" si="5"/>
        <v>3405.5583333333329</v>
      </c>
      <c r="I40" s="101">
        <f t="shared" si="6"/>
        <v>27244.466666666664</v>
      </c>
      <c r="J40" s="101">
        <v>990.8</v>
      </c>
      <c r="K40" s="101">
        <f t="shared" si="7"/>
        <v>47987.504999999997</v>
      </c>
    </row>
    <row r="41" spans="1:15" s="318" customFormat="1" ht="12.5" x14ac:dyDescent="0.25">
      <c r="A41" s="924" t="s">
        <v>7049</v>
      </c>
      <c r="B41" s="924" t="s">
        <v>7050</v>
      </c>
      <c r="C41" s="101">
        <v>22915.200000000001</v>
      </c>
      <c r="D41" s="101">
        <v>600</v>
      </c>
      <c r="E41" s="101">
        <v>0</v>
      </c>
      <c r="F41" s="101">
        <f t="shared" si="3"/>
        <v>23515.200000000001</v>
      </c>
      <c r="G41" s="101">
        <f>+(C41/30)*10</f>
        <v>7638.4000000000005</v>
      </c>
      <c r="H41" s="101">
        <f t="shared" si="5"/>
        <v>3819.2000000000003</v>
      </c>
      <c r="I41" s="101">
        <f t="shared" si="6"/>
        <v>30553.600000000002</v>
      </c>
      <c r="J41" s="101">
        <f>20.85/4</f>
        <v>5.2125000000000004</v>
      </c>
      <c r="K41" s="101">
        <f t="shared" si="7"/>
        <v>42016.412500000006</v>
      </c>
    </row>
    <row r="42" spans="1:15" s="318" customFormat="1" ht="12.5" x14ac:dyDescent="0.25">
      <c r="A42" s="924" t="s">
        <v>7051</v>
      </c>
      <c r="B42" s="924" t="s">
        <v>7052</v>
      </c>
      <c r="C42" s="101">
        <v>25680.15</v>
      </c>
      <c r="D42" s="101">
        <v>600</v>
      </c>
      <c r="E42" s="101">
        <v>0</v>
      </c>
      <c r="F42" s="101">
        <f t="shared" si="3"/>
        <v>26280.15</v>
      </c>
      <c r="G42" s="101">
        <f>+(C42/30)*10</f>
        <v>8560.0499999999993</v>
      </c>
      <c r="H42" s="101">
        <f t="shared" si="5"/>
        <v>4280.0249999999996</v>
      </c>
      <c r="I42" s="101">
        <f t="shared" si="6"/>
        <v>34240.199999999997</v>
      </c>
      <c r="J42" s="101">
        <f>22.5/4</f>
        <v>5.625</v>
      </c>
      <c r="K42" s="101">
        <f t="shared" si="7"/>
        <v>47085.899999999994</v>
      </c>
    </row>
    <row r="43" spans="1:15" s="318" customFormat="1" ht="12.5" x14ac:dyDescent="0.25">
      <c r="A43" s="924" t="s">
        <v>7036</v>
      </c>
      <c r="B43" s="924" t="s">
        <v>7037</v>
      </c>
      <c r="C43" s="101">
        <v>123</v>
      </c>
      <c r="D43" s="101">
        <v>8</v>
      </c>
      <c r="E43" s="101">
        <v>0</v>
      </c>
      <c r="F43" s="101">
        <f t="shared" si="3"/>
        <v>131</v>
      </c>
      <c r="G43" s="101">
        <f t="shared" ref="G43:G44" si="8">+(C43/30)*10</f>
        <v>41</v>
      </c>
      <c r="H43" s="101">
        <f t="shared" si="5"/>
        <v>20.5</v>
      </c>
      <c r="I43" s="101">
        <f t="shared" si="6"/>
        <v>164</v>
      </c>
      <c r="J43" s="101">
        <f t="shared" ref="J43:J44" si="9">22.5/4</f>
        <v>5.625</v>
      </c>
      <c r="K43" s="101">
        <f t="shared" si="7"/>
        <v>231.125</v>
      </c>
      <c r="L43" s="318" t="s">
        <v>5522</v>
      </c>
    </row>
    <row r="44" spans="1:15" s="318" customFormat="1" ht="12.5" x14ac:dyDescent="0.25">
      <c r="A44" s="924" t="s">
        <v>7038</v>
      </c>
      <c r="B44" s="924" t="s">
        <v>7039</v>
      </c>
      <c r="C44" s="101">
        <v>140</v>
      </c>
      <c r="D44" s="101">
        <v>8</v>
      </c>
      <c r="E44" s="101">
        <v>0</v>
      </c>
      <c r="F44" s="101">
        <f t="shared" si="3"/>
        <v>148</v>
      </c>
      <c r="G44" s="101">
        <f t="shared" si="8"/>
        <v>46.666666666666671</v>
      </c>
      <c r="H44" s="101">
        <f t="shared" si="5"/>
        <v>23.333333333333336</v>
      </c>
      <c r="I44" s="101">
        <f t="shared" si="6"/>
        <v>186.66666666666669</v>
      </c>
      <c r="J44" s="101">
        <f t="shared" si="9"/>
        <v>5.625</v>
      </c>
      <c r="K44" s="101">
        <f t="shared" si="7"/>
        <v>262.29166666666669</v>
      </c>
      <c r="L44" s="318" t="s">
        <v>5522</v>
      </c>
    </row>
    <row r="45" spans="1:15" s="318" customFormat="1" ht="12.5" x14ac:dyDescent="0.25">
      <c r="A45" s="1723"/>
      <c r="B45" s="1723"/>
      <c r="C45" s="492"/>
      <c r="D45" s="492"/>
      <c r="E45" s="492"/>
      <c r="F45" s="492"/>
      <c r="G45" s="492"/>
      <c r="H45" s="492"/>
      <c r="I45" s="492"/>
      <c r="J45" s="492"/>
      <c r="K45" s="492"/>
    </row>
    <row r="46" spans="1:15" s="106" customFormat="1" x14ac:dyDescent="0.3">
      <c r="A46" s="385" t="s">
        <v>6702</v>
      </c>
      <c r="B46" s="116"/>
      <c r="C46" s="115"/>
      <c r="D46" s="115"/>
      <c r="E46" s="115"/>
      <c r="F46" s="115"/>
      <c r="G46" s="115"/>
      <c r="H46" s="115"/>
      <c r="I46" s="115"/>
      <c r="J46" s="115"/>
      <c r="K46" s="115"/>
      <c r="M46" s="318"/>
      <c r="N46" s="318"/>
      <c r="O46" s="318"/>
    </row>
    <row r="48" spans="1:15" x14ac:dyDescent="0.3">
      <c r="A48" s="1767" t="s">
        <v>7045</v>
      </c>
      <c r="C48" s="105"/>
      <c r="N48" s="106"/>
      <c r="O48" s="106"/>
    </row>
    <row r="49" spans="1:15" x14ac:dyDescent="0.3">
      <c r="A49" s="493" t="s">
        <v>4249</v>
      </c>
      <c r="B49" s="494" t="s">
        <v>3296</v>
      </c>
      <c r="N49" s="106"/>
      <c r="O49" s="106"/>
    </row>
    <row r="50" spans="1:15" ht="15" customHeight="1" x14ac:dyDescent="0.3">
      <c r="A50" s="924" t="s">
        <v>4242</v>
      </c>
      <c r="B50" s="924" t="s">
        <v>6871</v>
      </c>
      <c r="N50" s="106"/>
      <c r="O50" s="106"/>
    </row>
  </sheetData>
  <mergeCells count="15">
    <mergeCell ref="A8:A9"/>
    <mergeCell ref="B8:B9"/>
    <mergeCell ref="C8:F8"/>
    <mergeCell ref="G8:K8"/>
    <mergeCell ref="A16:B16"/>
    <mergeCell ref="A17:A18"/>
    <mergeCell ref="B17:B18"/>
    <mergeCell ref="C17:F17"/>
    <mergeCell ref="G17:K17"/>
    <mergeCell ref="A2:J2"/>
    <mergeCell ref="A3:J3"/>
    <mergeCell ref="A4:J4"/>
    <mergeCell ref="A5:J5"/>
    <mergeCell ref="A6:J6"/>
    <mergeCell ref="A7:C7"/>
  </mergeCells>
  <printOptions horizontalCentered="1"/>
  <pageMargins left="0.15748031496062992" right="0.15748031496062992" top="0.3" bottom="0.39370078740157483" header="0.31496062992125984" footer="0.31496062992125984"/>
  <pageSetup scale="60" fitToHeight="11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G76"/>
  <sheetViews>
    <sheetView showGridLines="0" topLeftCell="A53" workbookViewId="0">
      <selection sqref="A1:H1"/>
    </sheetView>
  </sheetViews>
  <sheetFormatPr baseColWidth="10" defaultColWidth="11.453125" defaultRowHeight="15" x14ac:dyDescent="0.3"/>
  <cols>
    <col min="1" max="1" width="22.54296875" style="116" customWidth="1"/>
    <col min="2" max="2" width="43.453125" style="116" customWidth="1"/>
    <col min="3" max="3" width="13.81640625" style="116" customWidth="1"/>
    <col min="4" max="4" width="17.54296875" style="116" customWidth="1"/>
    <col min="5" max="5" width="13" style="116" customWidth="1"/>
    <col min="6" max="163" width="11.453125" style="162"/>
    <col min="164" max="16384" width="11.453125" style="163"/>
  </cols>
  <sheetData>
    <row r="1" spans="1:163" x14ac:dyDescent="0.3">
      <c r="A1" s="1783"/>
      <c r="B1" s="1783"/>
      <c r="C1" s="1783"/>
      <c r="D1" s="1783"/>
      <c r="E1" s="1783"/>
    </row>
    <row r="2" spans="1:163" x14ac:dyDescent="0.3">
      <c r="A2" s="703" t="s">
        <v>4160</v>
      </c>
      <c r="B2" s="703"/>
      <c r="C2" s="703"/>
      <c r="D2" s="703"/>
      <c r="E2" s="703"/>
      <c r="F2" s="703"/>
    </row>
    <row r="3" spans="1:163" x14ac:dyDescent="0.3">
      <c r="A3" s="703" t="s">
        <v>31</v>
      </c>
      <c r="B3" s="703"/>
      <c r="C3" s="703"/>
      <c r="D3" s="703"/>
      <c r="E3" s="703"/>
      <c r="F3" s="703"/>
    </row>
    <row r="4" spans="1:163" x14ac:dyDescent="0.3">
      <c r="A4" s="703" t="s">
        <v>4262</v>
      </c>
      <c r="B4" s="703"/>
      <c r="C4" s="703"/>
      <c r="D4" s="703"/>
      <c r="E4" s="703"/>
      <c r="F4" s="703"/>
    </row>
    <row r="5" spans="1:163" x14ac:dyDescent="0.3">
      <c r="A5" s="703" t="s">
        <v>4228</v>
      </c>
      <c r="B5" s="703"/>
      <c r="C5" s="703"/>
      <c r="D5" s="703"/>
      <c r="E5" s="703"/>
      <c r="F5" s="703"/>
    </row>
    <row r="6" spans="1:163" ht="15.75" customHeight="1" x14ac:dyDescent="0.3">
      <c r="A6" s="704" t="s">
        <v>4229</v>
      </c>
      <c r="B6" s="704" t="s">
        <v>4229</v>
      </c>
      <c r="C6" s="704" t="s">
        <v>4229</v>
      </c>
      <c r="D6" s="704"/>
      <c r="E6" s="704" t="s">
        <v>4229</v>
      </c>
      <c r="F6" s="704" t="s">
        <v>4229</v>
      </c>
      <c r="G6" s="172"/>
      <c r="FE6" s="163"/>
      <c r="FF6" s="163"/>
      <c r="FG6" s="163"/>
    </row>
    <row r="7" spans="1:163" s="214" customFormat="1" ht="14.25" customHeight="1" x14ac:dyDescent="0.3">
      <c r="A7" s="977"/>
      <c r="B7" s="974"/>
      <c r="C7" s="978"/>
      <c r="D7" s="979"/>
      <c r="E7" s="979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6"/>
      <c r="AY7" s="116"/>
      <c r="AZ7" s="116"/>
      <c r="BA7" s="116"/>
      <c r="BB7" s="116"/>
      <c r="BC7" s="116"/>
      <c r="BD7" s="116"/>
      <c r="BE7" s="116"/>
      <c r="BF7" s="116"/>
      <c r="BG7" s="116"/>
      <c r="BH7" s="116"/>
      <c r="BI7" s="116"/>
      <c r="BJ7" s="116"/>
      <c r="BK7" s="116"/>
      <c r="BL7" s="116"/>
      <c r="BM7" s="116"/>
      <c r="BN7" s="116"/>
      <c r="BO7" s="116"/>
      <c r="BP7" s="116"/>
      <c r="BQ7" s="116"/>
      <c r="BR7" s="116"/>
      <c r="BS7" s="116"/>
      <c r="BT7" s="116"/>
      <c r="BU7" s="116"/>
      <c r="BV7" s="116"/>
      <c r="BW7" s="116"/>
      <c r="BX7" s="116"/>
      <c r="BY7" s="116"/>
      <c r="BZ7" s="116"/>
      <c r="CA7" s="116"/>
      <c r="CB7" s="116"/>
      <c r="CC7" s="116"/>
      <c r="CD7" s="116"/>
      <c r="CE7" s="116"/>
      <c r="CF7" s="116"/>
      <c r="CG7" s="116"/>
      <c r="CH7" s="116"/>
      <c r="CI7" s="116"/>
      <c r="CJ7" s="116"/>
      <c r="CK7" s="116"/>
      <c r="CL7" s="116"/>
      <c r="CM7" s="116"/>
      <c r="CN7" s="116"/>
      <c r="CO7" s="116"/>
      <c r="CP7" s="116"/>
      <c r="CQ7" s="116"/>
      <c r="CR7" s="116"/>
      <c r="CS7" s="116"/>
      <c r="CT7" s="116"/>
      <c r="CU7" s="116"/>
      <c r="CV7" s="116"/>
      <c r="CW7" s="116"/>
      <c r="CX7" s="116"/>
      <c r="CY7" s="116"/>
      <c r="CZ7" s="116"/>
      <c r="DA7" s="116"/>
      <c r="DB7" s="116"/>
      <c r="DC7" s="116"/>
      <c r="DD7" s="116"/>
      <c r="DE7" s="116"/>
      <c r="DF7" s="116"/>
      <c r="DG7" s="116"/>
      <c r="DH7" s="116"/>
      <c r="DI7" s="116"/>
      <c r="DJ7" s="116"/>
      <c r="DK7" s="116"/>
      <c r="DL7" s="116"/>
      <c r="DM7" s="116"/>
      <c r="DN7" s="116"/>
      <c r="DO7" s="116"/>
      <c r="DP7" s="116"/>
      <c r="DQ7" s="116"/>
      <c r="DR7" s="116"/>
      <c r="DS7" s="116"/>
      <c r="DT7" s="116"/>
      <c r="DU7" s="116"/>
      <c r="DV7" s="116"/>
      <c r="DW7" s="116"/>
      <c r="DX7" s="116"/>
      <c r="DY7" s="116"/>
      <c r="DZ7" s="116"/>
      <c r="EA7" s="116"/>
      <c r="EB7" s="116"/>
      <c r="EC7" s="116"/>
      <c r="ED7" s="116"/>
      <c r="EE7" s="116"/>
      <c r="EF7" s="116"/>
      <c r="EG7" s="116"/>
      <c r="EH7" s="116"/>
      <c r="EI7" s="116"/>
      <c r="EJ7" s="116"/>
      <c r="EK7" s="116"/>
      <c r="EL7" s="116"/>
      <c r="EM7" s="116"/>
      <c r="EN7" s="116"/>
    </row>
    <row r="8" spans="1:163" s="1748" customFormat="1" ht="14.25" customHeight="1" x14ac:dyDescent="0.25">
      <c r="A8" s="734" t="s">
        <v>4230</v>
      </c>
      <c r="B8" s="734" t="s">
        <v>4231</v>
      </c>
      <c r="C8" s="734" t="s">
        <v>4232</v>
      </c>
      <c r="D8" s="734" t="s">
        <v>6632</v>
      </c>
      <c r="E8" s="750" t="s">
        <v>4233</v>
      </c>
      <c r="F8" s="751" t="s">
        <v>4233</v>
      </c>
    </row>
    <row r="9" spans="1:163" s="1748" customFormat="1" ht="14.25" customHeight="1" x14ac:dyDescent="0.25">
      <c r="A9" s="734" t="s">
        <v>4230</v>
      </c>
      <c r="B9" s="734" t="s">
        <v>4231</v>
      </c>
      <c r="C9" s="734" t="s">
        <v>4232</v>
      </c>
      <c r="D9" s="734"/>
      <c r="E9" s="495" t="s">
        <v>4234</v>
      </c>
      <c r="F9" s="495" t="s">
        <v>4235</v>
      </c>
    </row>
    <row r="10" spans="1:163" ht="19.5" customHeight="1" x14ac:dyDescent="0.3">
      <c r="A10" s="1784"/>
      <c r="B10" s="1783"/>
      <c r="C10" s="1785"/>
      <c r="D10" s="1786"/>
      <c r="E10" s="1786"/>
    </row>
    <row r="11" spans="1:163" s="214" customFormat="1" x14ac:dyDescent="0.3">
      <c r="A11" s="730" t="s">
        <v>4167</v>
      </c>
      <c r="B11" s="730" t="s">
        <v>4167</v>
      </c>
      <c r="C11" s="980"/>
      <c r="D11" s="980"/>
      <c r="E11" s="981"/>
      <c r="F11" s="981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  <c r="DR11" s="116"/>
      <c r="DS11" s="116"/>
      <c r="DT11" s="116"/>
      <c r="DU11" s="116"/>
      <c r="DV11" s="116"/>
      <c r="DW11" s="116"/>
      <c r="DX11" s="116"/>
      <c r="DY11" s="116"/>
      <c r="DZ11" s="116"/>
      <c r="EA11" s="116"/>
      <c r="EB11" s="116"/>
      <c r="EC11" s="116"/>
      <c r="ED11" s="116"/>
      <c r="EE11" s="116"/>
      <c r="EF11" s="116"/>
      <c r="EG11" s="116"/>
      <c r="EH11" s="116"/>
      <c r="EI11" s="116"/>
      <c r="EJ11" s="116"/>
      <c r="EK11" s="116"/>
      <c r="EL11" s="116"/>
      <c r="EM11" s="116"/>
      <c r="EN11" s="116"/>
    </row>
    <row r="12" spans="1:163" s="1788" customFormat="1" ht="12.5" x14ac:dyDescent="0.25">
      <c r="A12" s="887" t="s">
        <v>7015</v>
      </c>
      <c r="B12" s="1753" t="s">
        <v>4307</v>
      </c>
      <c r="C12" s="1774">
        <v>1</v>
      </c>
      <c r="D12" s="1774">
        <v>0</v>
      </c>
      <c r="E12" s="1775">
        <v>60388.95</v>
      </c>
      <c r="F12" s="1775">
        <v>60388.95</v>
      </c>
      <c r="G12" s="1787"/>
      <c r="H12" s="1787"/>
      <c r="I12" s="1787"/>
      <c r="J12" s="1787"/>
      <c r="K12" s="1787"/>
      <c r="L12" s="1787"/>
      <c r="M12" s="1787"/>
      <c r="N12" s="1787"/>
      <c r="O12" s="1787"/>
      <c r="P12" s="1787"/>
      <c r="Q12" s="1787"/>
      <c r="R12" s="1787"/>
      <c r="S12" s="1787"/>
      <c r="T12" s="1787"/>
      <c r="U12" s="1787"/>
      <c r="V12" s="1787"/>
      <c r="W12" s="1787"/>
      <c r="X12" s="1787"/>
      <c r="Y12" s="1787"/>
      <c r="Z12" s="1787"/>
      <c r="AA12" s="1787"/>
      <c r="AB12" s="1787"/>
      <c r="AC12" s="1787"/>
      <c r="AD12" s="1787"/>
      <c r="AE12" s="1787"/>
      <c r="AF12" s="1787"/>
      <c r="AG12" s="1787"/>
      <c r="AH12" s="1787"/>
      <c r="AI12" s="1787"/>
      <c r="AJ12" s="1787"/>
      <c r="AK12" s="1787"/>
      <c r="AL12" s="1787"/>
      <c r="AM12" s="1787"/>
      <c r="AN12" s="1787"/>
      <c r="AO12" s="1787"/>
      <c r="AP12" s="1787"/>
      <c r="AQ12" s="1787"/>
      <c r="AR12" s="1787"/>
      <c r="AS12" s="1787"/>
      <c r="AT12" s="1787"/>
      <c r="AU12" s="1787"/>
      <c r="AV12" s="1787"/>
      <c r="AW12" s="1787"/>
      <c r="AX12" s="1787"/>
      <c r="AY12" s="1787"/>
      <c r="AZ12" s="1787"/>
      <c r="BA12" s="1787"/>
      <c r="BB12" s="1787"/>
      <c r="BC12" s="1787"/>
      <c r="BD12" s="1787"/>
      <c r="BE12" s="1787"/>
      <c r="BF12" s="1787"/>
      <c r="BG12" s="1787"/>
      <c r="BH12" s="1787"/>
      <c r="BI12" s="1787"/>
      <c r="BJ12" s="1787"/>
      <c r="BK12" s="1787"/>
      <c r="BL12" s="1787"/>
      <c r="BM12" s="1787"/>
      <c r="BN12" s="1787"/>
      <c r="BO12" s="1787"/>
      <c r="BP12" s="1787"/>
      <c r="BQ12" s="1787"/>
      <c r="BR12" s="1787"/>
      <c r="BS12" s="1787"/>
      <c r="BT12" s="1787"/>
      <c r="BU12" s="1787"/>
      <c r="BV12" s="1787"/>
      <c r="BW12" s="1787"/>
      <c r="BX12" s="1787"/>
      <c r="BY12" s="1787"/>
      <c r="BZ12" s="1787"/>
      <c r="CA12" s="1787"/>
      <c r="CB12" s="1787"/>
      <c r="CC12" s="1787"/>
      <c r="CD12" s="1787"/>
      <c r="CE12" s="1787"/>
      <c r="CF12" s="1787"/>
      <c r="CG12" s="1787"/>
      <c r="CH12" s="1787"/>
      <c r="CI12" s="1787"/>
      <c r="CJ12" s="1787"/>
      <c r="CK12" s="1787"/>
      <c r="CL12" s="1787"/>
      <c r="CM12" s="1787"/>
      <c r="CN12" s="1787"/>
      <c r="CO12" s="1787"/>
      <c r="CP12" s="1787"/>
      <c r="CQ12" s="1787"/>
      <c r="CR12" s="1787"/>
      <c r="CS12" s="1787"/>
      <c r="CT12" s="1787"/>
      <c r="CU12" s="1787"/>
      <c r="CV12" s="1787"/>
      <c r="CW12" s="1787"/>
      <c r="CX12" s="1787"/>
      <c r="CY12" s="1787"/>
      <c r="CZ12" s="1787"/>
      <c r="DA12" s="1787"/>
      <c r="DB12" s="1787"/>
      <c r="DC12" s="1787"/>
      <c r="DD12" s="1787"/>
      <c r="DE12" s="1787"/>
      <c r="DF12" s="1787"/>
      <c r="DG12" s="1787"/>
      <c r="DH12" s="1787"/>
      <c r="DI12" s="1787"/>
      <c r="DJ12" s="1787"/>
      <c r="DK12" s="1787"/>
      <c r="DL12" s="1787"/>
      <c r="DM12" s="1787"/>
      <c r="DN12" s="1787"/>
      <c r="DO12" s="1787"/>
      <c r="DP12" s="1787"/>
      <c r="DQ12" s="1787"/>
      <c r="DR12" s="1787"/>
      <c r="DS12" s="1787"/>
      <c r="DT12" s="1787"/>
      <c r="DU12" s="1787"/>
      <c r="DV12" s="1787"/>
      <c r="DW12" s="1787"/>
      <c r="DX12" s="1787"/>
      <c r="DY12" s="1787"/>
      <c r="DZ12" s="1787"/>
      <c r="EA12" s="1787"/>
      <c r="EB12" s="1787"/>
      <c r="EC12" s="1787"/>
      <c r="ED12" s="1787"/>
      <c r="EE12" s="1787"/>
      <c r="EF12" s="1787"/>
      <c r="EG12" s="1787"/>
      <c r="EH12" s="1787"/>
      <c r="EI12" s="1787"/>
      <c r="EJ12" s="1787"/>
      <c r="EK12" s="1787"/>
      <c r="EL12" s="1787"/>
      <c r="EM12" s="1787"/>
      <c r="EN12" s="1787"/>
      <c r="EO12" s="1787"/>
      <c r="EP12" s="1787"/>
      <c r="EQ12" s="1787"/>
      <c r="ER12" s="1787"/>
      <c r="ES12" s="1787"/>
      <c r="ET12" s="1787"/>
      <c r="EU12" s="1787"/>
      <c r="EV12" s="1787"/>
      <c r="EW12" s="1787"/>
      <c r="EX12" s="1787"/>
      <c r="EY12" s="1787"/>
      <c r="EZ12" s="1787"/>
      <c r="FA12" s="1787"/>
      <c r="FB12" s="1787"/>
      <c r="FC12" s="1787"/>
      <c r="FD12" s="1787"/>
      <c r="FE12" s="1787"/>
      <c r="FF12" s="1787"/>
      <c r="FG12" s="1787"/>
    </row>
    <row r="13" spans="1:163" s="1788" customFormat="1" ht="12.5" x14ac:dyDescent="0.25">
      <c r="A13" s="887" t="s">
        <v>7016</v>
      </c>
      <c r="B13" s="1753" t="s">
        <v>5577</v>
      </c>
      <c r="C13" s="1774">
        <v>3</v>
      </c>
      <c r="D13" s="1774">
        <v>0</v>
      </c>
      <c r="E13" s="1775">
        <v>46687.15</v>
      </c>
      <c r="F13" s="1775">
        <v>46687.15</v>
      </c>
      <c r="G13" s="1787"/>
      <c r="H13" s="1787"/>
      <c r="I13" s="1787"/>
      <c r="J13" s="1787"/>
      <c r="K13" s="1787"/>
      <c r="L13" s="1787"/>
      <c r="M13" s="1787"/>
      <c r="N13" s="1787"/>
      <c r="O13" s="1787"/>
      <c r="P13" s="1787"/>
      <c r="Q13" s="1787"/>
      <c r="R13" s="1787"/>
      <c r="S13" s="1787"/>
      <c r="T13" s="1787"/>
      <c r="U13" s="1787"/>
      <c r="V13" s="1787"/>
      <c r="W13" s="1787"/>
      <c r="X13" s="1787"/>
      <c r="Y13" s="1787"/>
      <c r="Z13" s="1787"/>
      <c r="AA13" s="1787"/>
      <c r="AB13" s="1787"/>
      <c r="AC13" s="1787"/>
      <c r="AD13" s="1787"/>
      <c r="AE13" s="1787"/>
      <c r="AF13" s="1787"/>
      <c r="AG13" s="1787"/>
      <c r="AH13" s="1787"/>
      <c r="AI13" s="1787"/>
      <c r="AJ13" s="1787"/>
      <c r="AK13" s="1787"/>
      <c r="AL13" s="1787"/>
      <c r="AM13" s="1787"/>
      <c r="AN13" s="1787"/>
      <c r="AO13" s="1787"/>
      <c r="AP13" s="1787"/>
      <c r="AQ13" s="1787"/>
      <c r="AR13" s="1787"/>
      <c r="AS13" s="1787"/>
      <c r="AT13" s="1787"/>
      <c r="AU13" s="1787"/>
      <c r="AV13" s="1787"/>
      <c r="AW13" s="1787"/>
      <c r="AX13" s="1787"/>
      <c r="AY13" s="1787"/>
      <c r="AZ13" s="1787"/>
      <c r="BA13" s="1787"/>
      <c r="BB13" s="1787"/>
      <c r="BC13" s="1787"/>
      <c r="BD13" s="1787"/>
      <c r="BE13" s="1787"/>
      <c r="BF13" s="1787"/>
      <c r="BG13" s="1787"/>
      <c r="BH13" s="1787"/>
      <c r="BI13" s="1787"/>
      <c r="BJ13" s="1787"/>
      <c r="BK13" s="1787"/>
      <c r="BL13" s="1787"/>
      <c r="BM13" s="1787"/>
      <c r="BN13" s="1787"/>
      <c r="BO13" s="1787"/>
      <c r="BP13" s="1787"/>
      <c r="BQ13" s="1787"/>
      <c r="BR13" s="1787"/>
      <c r="BS13" s="1787"/>
      <c r="BT13" s="1787"/>
      <c r="BU13" s="1787"/>
      <c r="BV13" s="1787"/>
      <c r="BW13" s="1787"/>
      <c r="BX13" s="1787"/>
      <c r="BY13" s="1787"/>
      <c r="BZ13" s="1787"/>
      <c r="CA13" s="1787"/>
      <c r="CB13" s="1787"/>
      <c r="CC13" s="1787"/>
      <c r="CD13" s="1787"/>
      <c r="CE13" s="1787"/>
      <c r="CF13" s="1787"/>
      <c r="CG13" s="1787"/>
      <c r="CH13" s="1787"/>
      <c r="CI13" s="1787"/>
      <c r="CJ13" s="1787"/>
      <c r="CK13" s="1787"/>
      <c r="CL13" s="1787"/>
      <c r="CM13" s="1787"/>
      <c r="CN13" s="1787"/>
      <c r="CO13" s="1787"/>
      <c r="CP13" s="1787"/>
      <c r="CQ13" s="1787"/>
      <c r="CR13" s="1787"/>
      <c r="CS13" s="1787"/>
      <c r="CT13" s="1787"/>
      <c r="CU13" s="1787"/>
      <c r="CV13" s="1787"/>
      <c r="CW13" s="1787"/>
      <c r="CX13" s="1787"/>
      <c r="CY13" s="1787"/>
      <c r="CZ13" s="1787"/>
      <c r="DA13" s="1787"/>
      <c r="DB13" s="1787"/>
      <c r="DC13" s="1787"/>
      <c r="DD13" s="1787"/>
      <c r="DE13" s="1787"/>
      <c r="DF13" s="1787"/>
      <c r="DG13" s="1787"/>
      <c r="DH13" s="1787"/>
      <c r="DI13" s="1787"/>
      <c r="DJ13" s="1787"/>
      <c r="DK13" s="1787"/>
      <c r="DL13" s="1787"/>
      <c r="DM13" s="1787"/>
      <c r="DN13" s="1787"/>
      <c r="DO13" s="1787"/>
      <c r="DP13" s="1787"/>
      <c r="DQ13" s="1787"/>
      <c r="DR13" s="1787"/>
      <c r="DS13" s="1787"/>
      <c r="DT13" s="1787"/>
      <c r="DU13" s="1787"/>
      <c r="DV13" s="1787"/>
      <c r="DW13" s="1787"/>
      <c r="DX13" s="1787"/>
      <c r="DY13" s="1787"/>
      <c r="DZ13" s="1787"/>
      <c r="EA13" s="1787"/>
      <c r="EB13" s="1787"/>
      <c r="EC13" s="1787"/>
      <c r="ED13" s="1787"/>
      <c r="EE13" s="1787"/>
      <c r="EF13" s="1787"/>
      <c r="EG13" s="1787"/>
      <c r="EH13" s="1787"/>
      <c r="EI13" s="1787"/>
      <c r="EJ13" s="1787"/>
      <c r="EK13" s="1787"/>
      <c r="EL13" s="1787"/>
      <c r="EM13" s="1787"/>
      <c r="EN13" s="1787"/>
      <c r="EO13" s="1787"/>
      <c r="EP13" s="1787"/>
      <c r="EQ13" s="1787"/>
      <c r="ER13" s="1787"/>
      <c r="ES13" s="1787"/>
      <c r="ET13" s="1787"/>
      <c r="EU13" s="1787"/>
      <c r="EV13" s="1787"/>
      <c r="EW13" s="1787"/>
      <c r="EX13" s="1787"/>
      <c r="EY13" s="1787"/>
      <c r="EZ13" s="1787"/>
      <c r="FA13" s="1787"/>
      <c r="FB13" s="1787"/>
      <c r="FC13" s="1787"/>
      <c r="FD13" s="1787"/>
      <c r="FE13" s="1787"/>
      <c r="FF13" s="1787"/>
      <c r="FG13" s="1787"/>
    </row>
    <row r="14" spans="1:163" s="1788" customFormat="1" ht="12.5" x14ac:dyDescent="0.25">
      <c r="A14" s="887" t="s">
        <v>7017</v>
      </c>
      <c r="B14" s="1753" t="s">
        <v>5918</v>
      </c>
      <c r="C14" s="1774">
        <v>4</v>
      </c>
      <c r="D14" s="1774">
        <v>0</v>
      </c>
      <c r="E14" s="1775">
        <v>40354.85</v>
      </c>
      <c r="F14" s="1775">
        <v>40354.85</v>
      </c>
      <c r="G14" s="1787"/>
      <c r="H14" s="1787"/>
      <c r="I14" s="1787"/>
      <c r="J14" s="1787"/>
      <c r="K14" s="1787"/>
      <c r="L14" s="1787"/>
      <c r="M14" s="1787"/>
      <c r="N14" s="1787"/>
      <c r="O14" s="1787"/>
      <c r="P14" s="1787"/>
      <c r="Q14" s="1787"/>
      <c r="R14" s="1787"/>
      <c r="S14" s="1787"/>
      <c r="T14" s="1787"/>
      <c r="U14" s="1787"/>
      <c r="V14" s="1787"/>
      <c r="W14" s="1787"/>
      <c r="X14" s="1787"/>
      <c r="Y14" s="1787"/>
      <c r="Z14" s="1787"/>
      <c r="AA14" s="1787"/>
      <c r="AB14" s="1787"/>
      <c r="AC14" s="1787"/>
      <c r="AD14" s="1787"/>
      <c r="AE14" s="1787"/>
      <c r="AF14" s="1787"/>
      <c r="AG14" s="1787"/>
      <c r="AH14" s="1787"/>
      <c r="AI14" s="1787"/>
      <c r="AJ14" s="1787"/>
      <c r="AK14" s="1787"/>
      <c r="AL14" s="1787"/>
      <c r="AM14" s="1787"/>
      <c r="AN14" s="1787"/>
      <c r="AO14" s="1787"/>
      <c r="AP14" s="1787"/>
      <c r="AQ14" s="1787"/>
      <c r="AR14" s="1787"/>
      <c r="AS14" s="1787"/>
      <c r="AT14" s="1787"/>
      <c r="AU14" s="1787"/>
      <c r="AV14" s="1787"/>
      <c r="AW14" s="1787"/>
      <c r="AX14" s="1787"/>
      <c r="AY14" s="1787"/>
      <c r="AZ14" s="1787"/>
      <c r="BA14" s="1787"/>
      <c r="BB14" s="1787"/>
      <c r="BC14" s="1787"/>
      <c r="BD14" s="1787"/>
      <c r="BE14" s="1787"/>
      <c r="BF14" s="1787"/>
      <c r="BG14" s="1787"/>
      <c r="BH14" s="1787"/>
      <c r="BI14" s="1787"/>
      <c r="BJ14" s="1787"/>
      <c r="BK14" s="1787"/>
      <c r="BL14" s="1787"/>
      <c r="BM14" s="1787"/>
      <c r="BN14" s="1787"/>
      <c r="BO14" s="1787"/>
      <c r="BP14" s="1787"/>
      <c r="BQ14" s="1787"/>
      <c r="BR14" s="1787"/>
      <c r="BS14" s="1787"/>
      <c r="BT14" s="1787"/>
      <c r="BU14" s="1787"/>
      <c r="BV14" s="1787"/>
      <c r="BW14" s="1787"/>
      <c r="BX14" s="1787"/>
      <c r="BY14" s="1787"/>
      <c r="BZ14" s="1787"/>
      <c r="CA14" s="1787"/>
      <c r="CB14" s="1787"/>
      <c r="CC14" s="1787"/>
      <c r="CD14" s="1787"/>
      <c r="CE14" s="1787"/>
      <c r="CF14" s="1787"/>
      <c r="CG14" s="1787"/>
      <c r="CH14" s="1787"/>
      <c r="CI14" s="1787"/>
      <c r="CJ14" s="1787"/>
      <c r="CK14" s="1787"/>
      <c r="CL14" s="1787"/>
      <c r="CM14" s="1787"/>
      <c r="CN14" s="1787"/>
      <c r="CO14" s="1787"/>
      <c r="CP14" s="1787"/>
      <c r="CQ14" s="1787"/>
      <c r="CR14" s="1787"/>
      <c r="CS14" s="1787"/>
      <c r="CT14" s="1787"/>
      <c r="CU14" s="1787"/>
      <c r="CV14" s="1787"/>
      <c r="CW14" s="1787"/>
      <c r="CX14" s="1787"/>
      <c r="CY14" s="1787"/>
      <c r="CZ14" s="1787"/>
      <c r="DA14" s="1787"/>
      <c r="DB14" s="1787"/>
      <c r="DC14" s="1787"/>
      <c r="DD14" s="1787"/>
      <c r="DE14" s="1787"/>
      <c r="DF14" s="1787"/>
      <c r="DG14" s="1787"/>
      <c r="DH14" s="1787"/>
      <c r="DI14" s="1787"/>
      <c r="DJ14" s="1787"/>
      <c r="DK14" s="1787"/>
      <c r="DL14" s="1787"/>
      <c r="DM14" s="1787"/>
      <c r="DN14" s="1787"/>
      <c r="DO14" s="1787"/>
      <c r="DP14" s="1787"/>
      <c r="DQ14" s="1787"/>
      <c r="DR14" s="1787"/>
      <c r="DS14" s="1787"/>
      <c r="DT14" s="1787"/>
      <c r="DU14" s="1787"/>
      <c r="DV14" s="1787"/>
      <c r="DW14" s="1787"/>
      <c r="DX14" s="1787"/>
      <c r="DY14" s="1787"/>
      <c r="DZ14" s="1787"/>
      <c r="EA14" s="1787"/>
      <c r="EB14" s="1787"/>
      <c r="EC14" s="1787"/>
      <c r="ED14" s="1787"/>
      <c r="EE14" s="1787"/>
      <c r="EF14" s="1787"/>
      <c r="EG14" s="1787"/>
      <c r="EH14" s="1787"/>
      <c r="EI14" s="1787"/>
      <c r="EJ14" s="1787"/>
      <c r="EK14" s="1787"/>
      <c r="EL14" s="1787"/>
      <c r="EM14" s="1787"/>
      <c r="EN14" s="1787"/>
      <c r="EO14" s="1787"/>
      <c r="EP14" s="1787"/>
      <c r="EQ14" s="1787"/>
      <c r="ER14" s="1787"/>
      <c r="ES14" s="1787"/>
      <c r="ET14" s="1787"/>
      <c r="EU14" s="1787"/>
      <c r="EV14" s="1787"/>
      <c r="EW14" s="1787"/>
      <c r="EX14" s="1787"/>
      <c r="EY14" s="1787"/>
      <c r="EZ14" s="1787"/>
      <c r="FA14" s="1787"/>
      <c r="FB14" s="1787"/>
      <c r="FC14" s="1787"/>
      <c r="FD14" s="1787"/>
      <c r="FE14" s="1787"/>
      <c r="FF14" s="1787"/>
      <c r="FG14" s="1787"/>
    </row>
    <row r="15" spans="1:163" s="1788" customFormat="1" ht="12.5" x14ac:dyDescent="0.25">
      <c r="A15" s="887" t="s">
        <v>7018</v>
      </c>
      <c r="B15" s="1753" t="s">
        <v>4286</v>
      </c>
      <c r="C15" s="1774">
        <v>12</v>
      </c>
      <c r="D15" s="1774">
        <v>0</v>
      </c>
      <c r="E15" s="1775">
        <v>28611</v>
      </c>
      <c r="F15" s="1775">
        <v>28611</v>
      </c>
      <c r="G15" s="1787"/>
      <c r="H15" s="1787"/>
      <c r="I15" s="1787"/>
      <c r="J15" s="1787"/>
      <c r="K15" s="1787"/>
      <c r="L15" s="1787"/>
      <c r="M15" s="1787"/>
      <c r="N15" s="1787"/>
      <c r="O15" s="1787"/>
      <c r="P15" s="1787"/>
      <c r="Q15" s="1787"/>
      <c r="R15" s="1787"/>
      <c r="S15" s="1787"/>
      <c r="T15" s="1787"/>
      <c r="U15" s="1787"/>
      <c r="V15" s="1787"/>
      <c r="W15" s="1787"/>
      <c r="X15" s="1787"/>
      <c r="Y15" s="1787"/>
      <c r="Z15" s="1787"/>
      <c r="AA15" s="1787"/>
      <c r="AB15" s="1787"/>
      <c r="AC15" s="1787"/>
      <c r="AD15" s="1787"/>
      <c r="AE15" s="1787"/>
      <c r="AF15" s="1787"/>
      <c r="AG15" s="1787"/>
      <c r="AH15" s="1787"/>
      <c r="AI15" s="1787"/>
      <c r="AJ15" s="1787"/>
      <c r="AK15" s="1787"/>
      <c r="AL15" s="1787"/>
      <c r="AM15" s="1787"/>
      <c r="AN15" s="1787"/>
      <c r="AO15" s="1787"/>
      <c r="AP15" s="1787"/>
      <c r="AQ15" s="1787"/>
      <c r="AR15" s="1787"/>
      <c r="AS15" s="1787"/>
      <c r="AT15" s="1787"/>
      <c r="AU15" s="1787"/>
      <c r="AV15" s="1787"/>
      <c r="AW15" s="1787"/>
      <c r="AX15" s="1787"/>
      <c r="AY15" s="1787"/>
      <c r="AZ15" s="1787"/>
      <c r="BA15" s="1787"/>
      <c r="BB15" s="1787"/>
      <c r="BC15" s="1787"/>
      <c r="BD15" s="1787"/>
      <c r="BE15" s="1787"/>
      <c r="BF15" s="1787"/>
      <c r="BG15" s="1787"/>
      <c r="BH15" s="1787"/>
      <c r="BI15" s="1787"/>
      <c r="BJ15" s="1787"/>
      <c r="BK15" s="1787"/>
      <c r="BL15" s="1787"/>
      <c r="BM15" s="1787"/>
      <c r="BN15" s="1787"/>
      <c r="BO15" s="1787"/>
      <c r="BP15" s="1787"/>
      <c r="BQ15" s="1787"/>
      <c r="BR15" s="1787"/>
      <c r="BS15" s="1787"/>
      <c r="BT15" s="1787"/>
      <c r="BU15" s="1787"/>
      <c r="BV15" s="1787"/>
      <c r="BW15" s="1787"/>
      <c r="BX15" s="1787"/>
      <c r="BY15" s="1787"/>
      <c r="BZ15" s="1787"/>
      <c r="CA15" s="1787"/>
      <c r="CB15" s="1787"/>
      <c r="CC15" s="1787"/>
      <c r="CD15" s="1787"/>
      <c r="CE15" s="1787"/>
      <c r="CF15" s="1787"/>
      <c r="CG15" s="1787"/>
      <c r="CH15" s="1787"/>
      <c r="CI15" s="1787"/>
      <c r="CJ15" s="1787"/>
      <c r="CK15" s="1787"/>
      <c r="CL15" s="1787"/>
      <c r="CM15" s="1787"/>
      <c r="CN15" s="1787"/>
      <c r="CO15" s="1787"/>
      <c r="CP15" s="1787"/>
      <c r="CQ15" s="1787"/>
      <c r="CR15" s="1787"/>
      <c r="CS15" s="1787"/>
      <c r="CT15" s="1787"/>
      <c r="CU15" s="1787"/>
      <c r="CV15" s="1787"/>
      <c r="CW15" s="1787"/>
      <c r="CX15" s="1787"/>
      <c r="CY15" s="1787"/>
      <c r="CZ15" s="1787"/>
      <c r="DA15" s="1787"/>
      <c r="DB15" s="1787"/>
      <c r="DC15" s="1787"/>
      <c r="DD15" s="1787"/>
      <c r="DE15" s="1787"/>
      <c r="DF15" s="1787"/>
      <c r="DG15" s="1787"/>
      <c r="DH15" s="1787"/>
      <c r="DI15" s="1787"/>
      <c r="DJ15" s="1787"/>
      <c r="DK15" s="1787"/>
      <c r="DL15" s="1787"/>
      <c r="DM15" s="1787"/>
      <c r="DN15" s="1787"/>
      <c r="DO15" s="1787"/>
      <c r="DP15" s="1787"/>
      <c r="DQ15" s="1787"/>
      <c r="DR15" s="1787"/>
      <c r="DS15" s="1787"/>
      <c r="DT15" s="1787"/>
      <c r="DU15" s="1787"/>
      <c r="DV15" s="1787"/>
      <c r="DW15" s="1787"/>
      <c r="DX15" s="1787"/>
      <c r="DY15" s="1787"/>
      <c r="DZ15" s="1787"/>
      <c r="EA15" s="1787"/>
      <c r="EB15" s="1787"/>
      <c r="EC15" s="1787"/>
      <c r="ED15" s="1787"/>
      <c r="EE15" s="1787"/>
      <c r="EF15" s="1787"/>
      <c r="EG15" s="1787"/>
      <c r="EH15" s="1787"/>
      <c r="EI15" s="1787"/>
      <c r="EJ15" s="1787"/>
      <c r="EK15" s="1787"/>
      <c r="EL15" s="1787"/>
      <c r="EM15" s="1787"/>
      <c r="EN15" s="1787"/>
      <c r="EO15" s="1787"/>
      <c r="EP15" s="1787"/>
      <c r="EQ15" s="1787"/>
      <c r="ER15" s="1787"/>
      <c r="ES15" s="1787"/>
      <c r="ET15" s="1787"/>
      <c r="EU15" s="1787"/>
      <c r="EV15" s="1787"/>
      <c r="EW15" s="1787"/>
      <c r="EX15" s="1787"/>
      <c r="EY15" s="1787"/>
      <c r="EZ15" s="1787"/>
      <c r="FA15" s="1787"/>
      <c r="FB15" s="1787"/>
      <c r="FC15" s="1787"/>
      <c r="FD15" s="1787"/>
      <c r="FE15" s="1787"/>
      <c r="FF15" s="1787"/>
      <c r="FG15" s="1787"/>
    </row>
    <row r="16" spans="1:163" s="1748" customFormat="1" ht="15" customHeight="1" x14ac:dyDescent="0.25">
      <c r="A16" s="1756" t="s">
        <v>533</v>
      </c>
      <c r="B16" s="484" t="s">
        <v>4238</v>
      </c>
      <c r="C16" s="508">
        <f>SUM(C12:C15)</f>
        <v>20</v>
      </c>
      <c r="D16" s="485">
        <f>SUM(D12:D15)</f>
        <v>0</v>
      </c>
      <c r="E16" s="1777" t="s">
        <v>533</v>
      </c>
      <c r="F16" s="1777" t="s">
        <v>533</v>
      </c>
    </row>
    <row r="17" spans="1:163" s="1794" customFormat="1" x14ac:dyDescent="0.3">
      <c r="A17" s="1789"/>
      <c r="B17" s="1790"/>
      <c r="C17" s="1791"/>
      <c r="D17" s="1791"/>
      <c r="E17" s="1792"/>
      <c r="F17" s="1792"/>
      <c r="G17" s="1793"/>
      <c r="H17" s="1793"/>
      <c r="I17" s="1793"/>
      <c r="J17" s="1793"/>
      <c r="K17" s="1793"/>
      <c r="L17" s="1793"/>
      <c r="M17" s="1793"/>
      <c r="N17" s="1793"/>
      <c r="O17" s="1793"/>
      <c r="P17" s="1793"/>
      <c r="Q17" s="1793"/>
      <c r="R17" s="1793"/>
      <c r="S17" s="1793"/>
      <c r="T17" s="1793"/>
      <c r="U17" s="1793"/>
      <c r="V17" s="1793"/>
      <c r="W17" s="1793"/>
      <c r="X17" s="1793"/>
      <c r="Y17" s="1793"/>
      <c r="Z17" s="1793"/>
      <c r="AA17" s="1793"/>
      <c r="AB17" s="1793"/>
      <c r="AC17" s="1793"/>
      <c r="AD17" s="1793"/>
      <c r="AE17" s="1793"/>
      <c r="AF17" s="1793"/>
      <c r="AG17" s="1793"/>
      <c r="AH17" s="1793"/>
      <c r="AI17" s="1793"/>
      <c r="AJ17" s="1793"/>
      <c r="AK17" s="1793"/>
      <c r="AL17" s="1793"/>
      <c r="AM17" s="1793"/>
      <c r="AN17" s="1793"/>
      <c r="AO17" s="1793"/>
      <c r="AP17" s="1793"/>
      <c r="AQ17" s="1793"/>
      <c r="AR17" s="1793"/>
      <c r="AS17" s="1793"/>
      <c r="AT17" s="1793"/>
      <c r="AU17" s="1793"/>
      <c r="AV17" s="1793"/>
      <c r="AW17" s="1793"/>
      <c r="AX17" s="1793"/>
      <c r="AY17" s="1793"/>
      <c r="AZ17" s="1793"/>
      <c r="BA17" s="1793"/>
      <c r="BB17" s="1793"/>
      <c r="BC17" s="1793"/>
      <c r="BD17" s="1793"/>
      <c r="BE17" s="1793"/>
      <c r="BF17" s="1793"/>
      <c r="BG17" s="1793"/>
      <c r="BH17" s="1793"/>
      <c r="BI17" s="1793"/>
      <c r="BJ17" s="1793"/>
      <c r="BK17" s="1793"/>
      <c r="BL17" s="1793"/>
      <c r="BM17" s="1793"/>
      <c r="BN17" s="1793"/>
      <c r="BO17" s="1793"/>
      <c r="BP17" s="1793"/>
      <c r="BQ17" s="1793"/>
      <c r="BR17" s="1793"/>
      <c r="BS17" s="1793"/>
      <c r="BT17" s="1793"/>
      <c r="BU17" s="1793"/>
      <c r="BV17" s="1793"/>
      <c r="BW17" s="1793"/>
      <c r="BX17" s="1793"/>
      <c r="BY17" s="1793"/>
      <c r="BZ17" s="1793"/>
      <c r="CA17" s="1793"/>
      <c r="CB17" s="1793"/>
      <c r="CC17" s="1793"/>
      <c r="CD17" s="1793"/>
      <c r="CE17" s="1793"/>
      <c r="CF17" s="1793"/>
      <c r="CG17" s="1793"/>
      <c r="CH17" s="1793"/>
      <c r="CI17" s="1793"/>
      <c r="CJ17" s="1793"/>
      <c r="CK17" s="1793"/>
      <c r="CL17" s="1793"/>
      <c r="CM17" s="1793"/>
      <c r="CN17" s="1793"/>
      <c r="CO17" s="1793"/>
      <c r="CP17" s="1793"/>
      <c r="CQ17" s="1793"/>
      <c r="CR17" s="1793"/>
      <c r="CS17" s="1793"/>
      <c r="CT17" s="1793"/>
      <c r="CU17" s="1793"/>
      <c r="CV17" s="1793"/>
      <c r="CW17" s="1793"/>
      <c r="CX17" s="1793"/>
      <c r="CY17" s="1793"/>
      <c r="CZ17" s="1793"/>
      <c r="DA17" s="1793"/>
      <c r="DB17" s="1793"/>
      <c r="DC17" s="1793"/>
      <c r="DD17" s="1793"/>
      <c r="DE17" s="1793"/>
      <c r="DF17" s="1793"/>
      <c r="DG17" s="1793"/>
      <c r="DH17" s="1793"/>
      <c r="DI17" s="1793"/>
      <c r="DJ17" s="1793"/>
      <c r="DK17" s="1793"/>
      <c r="DL17" s="1793"/>
      <c r="DM17" s="1793"/>
      <c r="DN17" s="1793"/>
      <c r="DO17" s="1793"/>
      <c r="DP17" s="1793"/>
      <c r="DQ17" s="1793"/>
      <c r="DR17" s="1793"/>
      <c r="DS17" s="1793"/>
      <c r="DT17" s="1793"/>
      <c r="DU17" s="1793"/>
      <c r="DV17" s="1793"/>
      <c r="DW17" s="1793"/>
      <c r="DX17" s="1793"/>
      <c r="DY17" s="1793"/>
      <c r="DZ17" s="1793"/>
      <c r="EA17" s="1793"/>
      <c r="EB17" s="1793"/>
      <c r="EC17" s="1793"/>
      <c r="ED17" s="1793"/>
      <c r="EE17" s="1793"/>
      <c r="EF17" s="1793"/>
      <c r="EG17" s="1793"/>
      <c r="EH17" s="1793"/>
      <c r="EI17" s="1793"/>
      <c r="EJ17" s="1793"/>
      <c r="EK17" s="1793"/>
      <c r="EL17" s="1793"/>
      <c r="EM17" s="1793"/>
      <c r="EN17" s="1793"/>
      <c r="EO17" s="1793"/>
      <c r="EP17" s="1793"/>
      <c r="EQ17" s="1793"/>
      <c r="ER17" s="1793"/>
      <c r="ES17" s="1793"/>
      <c r="ET17" s="1793"/>
      <c r="EU17" s="1793"/>
      <c r="EV17" s="1793"/>
      <c r="EW17" s="1793"/>
      <c r="EX17" s="1793"/>
      <c r="EY17" s="1793"/>
      <c r="EZ17" s="1793"/>
      <c r="FA17" s="1793"/>
      <c r="FB17" s="1793"/>
      <c r="FC17" s="1793"/>
      <c r="FD17" s="1793"/>
      <c r="FE17" s="1793"/>
      <c r="FF17" s="1793"/>
      <c r="FG17" s="1793"/>
    </row>
    <row r="18" spans="1:163" s="1794" customFormat="1" x14ac:dyDescent="0.3">
      <c r="A18" s="1789"/>
      <c r="B18" s="1790"/>
      <c r="C18" s="1791"/>
      <c r="D18" s="1791"/>
      <c r="E18" s="1792"/>
      <c r="F18" s="1792"/>
      <c r="G18" s="1793"/>
      <c r="H18" s="1793"/>
      <c r="I18" s="1793"/>
      <c r="J18" s="1793"/>
      <c r="K18" s="1793"/>
      <c r="L18" s="1793"/>
      <c r="M18" s="1793"/>
      <c r="N18" s="1793"/>
      <c r="O18" s="1793"/>
      <c r="P18" s="1793"/>
      <c r="Q18" s="1793"/>
      <c r="R18" s="1793"/>
      <c r="S18" s="1793"/>
      <c r="T18" s="1793"/>
      <c r="U18" s="1793"/>
      <c r="V18" s="1793"/>
      <c r="W18" s="1793"/>
      <c r="X18" s="1793"/>
      <c r="Y18" s="1793"/>
      <c r="Z18" s="1793"/>
      <c r="AA18" s="1793"/>
      <c r="AB18" s="1793"/>
      <c r="AC18" s="1793"/>
      <c r="AD18" s="1793"/>
      <c r="AE18" s="1793"/>
      <c r="AF18" s="1793"/>
      <c r="AG18" s="1793"/>
      <c r="AH18" s="1793"/>
      <c r="AI18" s="1793"/>
      <c r="AJ18" s="1793"/>
      <c r="AK18" s="1793"/>
      <c r="AL18" s="1793"/>
      <c r="AM18" s="1793"/>
      <c r="AN18" s="1793"/>
      <c r="AO18" s="1793"/>
      <c r="AP18" s="1793"/>
      <c r="AQ18" s="1793"/>
      <c r="AR18" s="1793"/>
      <c r="AS18" s="1793"/>
      <c r="AT18" s="1793"/>
      <c r="AU18" s="1793"/>
      <c r="AV18" s="1793"/>
      <c r="AW18" s="1793"/>
      <c r="AX18" s="1793"/>
      <c r="AY18" s="1793"/>
      <c r="AZ18" s="1793"/>
      <c r="BA18" s="1793"/>
      <c r="BB18" s="1793"/>
      <c r="BC18" s="1793"/>
      <c r="BD18" s="1793"/>
      <c r="BE18" s="1793"/>
      <c r="BF18" s="1793"/>
      <c r="BG18" s="1793"/>
      <c r="BH18" s="1793"/>
      <c r="BI18" s="1793"/>
      <c r="BJ18" s="1793"/>
      <c r="BK18" s="1793"/>
      <c r="BL18" s="1793"/>
      <c r="BM18" s="1793"/>
      <c r="BN18" s="1793"/>
      <c r="BO18" s="1793"/>
      <c r="BP18" s="1793"/>
      <c r="BQ18" s="1793"/>
      <c r="BR18" s="1793"/>
      <c r="BS18" s="1793"/>
      <c r="BT18" s="1793"/>
      <c r="BU18" s="1793"/>
      <c r="BV18" s="1793"/>
      <c r="BW18" s="1793"/>
      <c r="BX18" s="1793"/>
      <c r="BY18" s="1793"/>
      <c r="BZ18" s="1793"/>
      <c r="CA18" s="1793"/>
      <c r="CB18" s="1793"/>
      <c r="CC18" s="1793"/>
      <c r="CD18" s="1793"/>
      <c r="CE18" s="1793"/>
      <c r="CF18" s="1793"/>
      <c r="CG18" s="1793"/>
      <c r="CH18" s="1793"/>
      <c r="CI18" s="1793"/>
      <c r="CJ18" s="1793"/>
      <c r="CK18" s="1793"/>
      <c r="CL18" s="1793"/>
      <c r="CM18" s="1793"/>
      <c r="CN18" s="1793"/>
      <c r="CO18" s="1793"/>
      <c r="CP18" s="1793"/>
      <c r="CQ18" s="1793"/>
      <c r="CR18" s="1793"/>
      <c r="CS18" s="1793"/>
      <c r="CT18" s="1793"/>
      <c r="CU18" s="1793"/>
      <c r="CV18" s="1793"/>
      <c r="CW18" s="1793"/>
      <c r="CX18" s="1793"/>
      <c r="CY18" s="1793"/>
      <c r="CZ18" s="1793"/>
      <c r="DA18" s="1793"/>
      <c r="DB18" s="1793"/>
      <c r="DC18" s="1793"/>
      <c r="DD18" s="1793"/>
      <c r="DE18" s="1793"/>
      <c r="DF18" s="1793"/>
      <c r="DG18" s="1793"/>
      <c r="DH18" s="1793"/>
      <c r="DI18" s="1793"/>
      <c r="DJ18" s="1793"/>
      <c r="DK18" s="1793"/>
      <c r="DL18" s="1793"/>
      <c r="DM18" s="1793"/>
      <c r="DN18" s="1793"/>
      <c r="DO18" s="1793"/>
      <c r="DP18" s="1793"/>
      <c r="DQ18" s="1793"/>
      <c r="DR18" s="1793"/>
      <c r="DS18" s="1793"/>
      <c r="DT18" s="1793"/>
      <c r="DU18" s="1793"/>
      <c r="DV18" s="1793"/>
      <c r="DW18" s="1793"/>
      <c r="DX18" s="1793"/>
      <c r="DY18" s="1793"/>
      <c r="DZ18" s="1793"/>
      <c r="EA18" s="1793"/>
      <c r="EB18" s="1793"/>
      <c r="EC18" s="1793"/>
      <c r="ED18" s="1793"/>
      <c r="EE18" s="1793"/>
      <c r="EF18" s="1793"/>
      <c r="EG18" s="1793"/>
      <c r="EH18" s="1793"/>
      <c r="EI18" s="1793"/>
      <c r="EJ18" s="1793"/>
      <c r="EK18" s="1793"/>
      <c r="EL18" s="1793"/>
      <c r="EM18" s="1793"/>
      <c r="EN18" s="1793"/>
      <c r="EO18" s="1793"/>
      <c r="EP18" s="1793"/>
      <c r="EQ18" s="1793"/>
      <c r="ER18" s="1793"/>
      <c r="ES18" s="1793"/>
      <c r="ET18" s="1793"/>
      <c r="EU18" s="1793"/>
      <c r="EV18" s="1793"/>
      <c r="EW18" s="1793"/>
      <c r="EX18" s="1793"/>
      <c r="EY18" s="1793"/>
      <c r="EZ18" s="1793"/>
      <c r="FA18" s="1793"/>
      <c r="FB18" s="1793"/>
      <c r="FC18" s="1793"/>
      <c r="FD18" s="1793"/>
      <c r="FE18" s="1793"/>
      <c r="FF18" s="1793"/>
      <c r="FG18" s="1793"/>
    </row>
    <row r="19" spans="1:163" s="1761" customFormat="1" x14ac:dyDescent="0.3">
      <c r="A19" s="758" t="s">
        <v>4168</v>
      </c>
      <c r="B19" s="759"/>
      <c r="C19" s="978"/>
      <c r="D19" s="978"/>
      <c r="E19" s="988"/>
      <c r="F19" s="988"/>
      <c r="G19" s="1760"/>
      <c r="H19" s="1760"/>
      <c r="I19" s="1760"/>
      <c r="J19" s="1760"/>
      <c r="K19" s="1760"/>
      <c r="L19" s="1760"/>
      <c r="M19" s="1760"/>
      <c r="N19" s="1760"/>
      <c r="O19" s="1760"/>
      <c r="P19" s="1760"/>
      <c r="Q19" s="1760"/>
      <c r="R19" s="1760"/>
      <c r="S19" s="1760"/>
      <c r="T19" s="1760"/>
      <c r="U19" s="1760"/>
      <c r="V19" s="1760"/>
      <c r="W19" s="1760"/>
      <c r="X19" s="1760"/>
      <c r="Y19" s="1760"/>
      <c r="Z19" s="1760"/>
      <c r="AA19" s="1760"/>
      <c r="AB19" s="1760"/>
      <c r="AC19" s="1760"/>
      <c r="AD19" s="1760"/>
      <c r="AE19" s="1760"/>
      <c r="AF19" s="1760"/>
      <c r="AG19" s="1760"/>
      <c r="AH19" s="1760"/>
      <c r="AI19" s="1760"/>
      <c r="AJ19" s="1760"/>
      <c r="AK19" s="1760"/>
      <c r="AL19" s="1760"/>
      <c r="AM19" s="1760"/>
      <c r="AN19" s="1760"/>
      <c r="AO19" s="1760"/>
      <c r="AP19" s="1760"/>
      <c r="AQ19" s="1760"/>
      <c r="AR19" s="1760"/>
      <c r="AS19" s="1760"/>
      <c r="AT19" s="1760"/>
      <c r="AU19" s="1760"/>
      <c r="AV19" s="1760"/>
      <c r="AW19" s="1760"/>
      <c r="AX19" s="1760"/>
      <c r="AY19" s="1760"/>
      <c r="AZ19" s="1760"/>
      <c r="BA19" s="1760"/>
      <c r="BB19" s="1760"/>
      <c r="BC19" s="1760"/>
      <c r="BD19" s="1760"/>
      <c r="BE19" s="1760"/>
      <c r="BF19" s="1760"/>
      <c r="BG19" s="1760"/>
      <c r="BH19" s="1760"/>
      <c r="BI19" s="1760"/>
      <c r="BJ19" s="1760"/>
      <c r="BK19" s="1760"/>
      <c r="BL19" s="1760"/>
      <c r="BM19" s="1760"/>
      <c r="BN19" s="1760"/>
      <c r="BO19" s="1760"/>
      <c r="BP19" s="1760"/>
      <c r="BQ19" s="1760"/>
      <c r="BR19" s="1760"/>
      <c r="BS19" s="1760"/>
      <c r="BT19" s="1760"/>
      <c r="BU19" s="1760"/>
      <c r="BV19" s="1760"/>
      <c r="BW19" s="1760"/>
      <c r="BX19" s="1760"/>
      <c r="BY19" s="1760"/>
      <c r="BZ19" s="1760"/>
      <c r="CA19" s="1760"/>
      <c r="CB19" s="1760"/>
      <c r="CC19" s="1760"/>
      <c r="CD19" s="1760"/>
      <c r="CE19" s="1760"/>
      <c r="CF19" s="1760"/>
      <c r="CG19" s="1760"/>
      <c r="CH19" s="1760"/>
      <c r="CI19" s="1760"/>
      <c r="CJ19" s="1760"/>
      <c r="CK19" s="1760"/>
      <c r="CL19" s="1760"/>
      <c r="CM19" s="1760"/>
      <c r="CN19" s="1760"/>
      <c r="CO19" s="1760"/>
      <c r="CP19" s="1760"/>
      <c r="CQ19" s="1760"/>
      <c r="CR19" s="1760"/>
      <c r="CS19" s="1760"/>
      <c r="CT19" s="1760"/>
      <c r="CU19" s="1760"/>
      <c r="CV19" s="1760"/>
      <c r="CW19" s="1760"/>
      <c r="CX19" s="1760"/>
      <c r="CY19" s="1760"/>
      <c r="CZ19" s="1760"/>
      <c r="DA19" s="1760"/>
      <c r="DB19" s="1760"/>
      <c r="DC19" s="1760"/>
      <c r="DD19" s="1760"/>
      <c r="DE19" s="1760"/>
      <c r="DF19" s="1760"/>
      <c r="DG19" s="1760"/>
      <c r="DH19" s="1760"/>
      <c r="DI19" s="1760"/>
      <c r="DJ19" s="1760"/>
      <c r="DK19" s="1760"/>
      <c r="DL19" s="1760"/>
      <c r="DM19" s="1760"/>
      <c r="DN19" s="1760"/>
      <c r="DO19" s="1760"/>
      <c r="DP19" s="1760"/>
      <c r="DQ19" s="1760"/>
      <c r="DR19" s="1760"/>
      <c r="DS19" s="1760"/>
      <c r="DT19" s="1760"/>
      <c r="DU19" s="1760"/>
      <c r="DV19" s="1760"/>
      <c r="DW19" s="1760"/>
      <c r="DX19" s="1760"/>
      <c r="DY19" s="1760"/>
      <c r="DZ19" s="1760"/>
      <c r="EA19" s="1760"/>
      <c r="EB19" s="1760"/>
      <c r="EC19" s="1760"/>
      <c r="ED19" s="1760"/>
      <c r="EE19" s="1760"/>
      <c r="EF19" s="1760"/>
      <c r="EG19" s="1760"/>
      <c r="EH19" s="1760"/>
      <c r="EI19" s="1760"/>
      <c r="EJ19" s="1760"/>
      <c r="EK19" s="1760"/>
      <c r="EL19" s="1760"/>
      <c r="EM19" s="1760"/>
      <c r="EN19" s="1760"/>
      <c r="EO19" s="1760"/>
      <c r="EP19" s="1760"/>
    </row>
    <row r="20" spans="1:163" s="170" customFormat="1" ht="12.5" x14ac:dyDescent="0.25">
      <c r="A20" s="924" t="s">
        <v>6728</v>
      </c>
      <c r="B20" s="924" t="s">
        <v>6664</v>
      </c>
      <c r="C20" s="874">
        <v>1</v>
      </c>
      <c r="D20" s="874">
        <v>0</v>
      </c>
      <c r="E20" s="101">
        <v>14300.15</v>
      </c>
      <c r="F20" s="101">
        <v>14300.15</v>
      </c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167"/>
      <c r="DH20" s="167"/>
      <c r="DI20" s="167"/>
      <c r="DJ20" s="167"/>
      <c r="DK20" s="167"/>
      <c r="DL20" s="167"/>
      <c r="DM20" s="167"/>
      <c r="DN20" s="167"/>
      <c r="DO20" s="167"/>
      <c r="DP20" s="167"/>
      <c r="DQ20" s="167"/>
      <c r="DR20" s="167"/>
      <c r="DS20" s="167"/>
      <c r="DT20" s="167"/>
      <c r="DU20" s="167"/>
      <c r="DV20" s="167"/>
      <c r="DW20" s="167"/>
      <c r="DX20" s="167"/>
      <c r="DY20" s="167"/>
      <c r="DZ20" s="167"/>
      <c r="EA20" s="167"/>
      <c r="EB20" s="167"/>
      <c r="EC20" s="167"/>
      <c r="ED20" s="167"/>
      <c r="EE20" s="167"/>
      <c r="EF20" s="167"/>
      <c r="EG20" s="167"/>
      <c r="EH20" s="167"/>
      <c r="EI20" s="167"/>
      <c r="EJ20" s="167"/>
      <c r="EK20" s="167"/>
      <c r="EL20" s="167"/>
      <c r="EM20" s="167"/>
      <c r="EN20" s="167"/>
      <c r="EO20" s="167"/>
      <c r="EP20" s="167"/>
      <c r="EQ20" s="167"/>
      <c r="ER20" s="167"/>
      <c r="ES20" s="167"/>
      <c r="ET20" s="167"/>
      <c r="EU20" s="167"/>
      <c r="EV20" s="167"/>
      <c r="EW20" s="167"/>
      <c r="EX20" s="167"/>
      <c r="EY20" s="167"/>
      <c r="EZ20" s="167"/>
      <c r="FA20" s="167"/>
      <c r="FB20" s="167"/>
      <c r="FC20" s="167"/>
      <c r="FD20" s="167"/>
      <c r="FE20" s="167"/>
      <c r="FF20" s="167"/>
      <c r="FG20" s="167"/>
    </row>
    <row r="21" spans="1:163" s="170" customFormat="1" ht="12.5" x14ac:dyDescent="0.25">
      <c r="A21" s="924" t="s">
        <v>6737</v>
      </c>
      <c r="B21" s="924" t="s">
        <v>5330</v>
      </c>
      <c r="C21" s="874">
        <v>3</v>
      </c>
      <c r="D21" s="874">
        <v>0</v>
      </c>
      <c r="E21" s="101">
        <v>12947.6</v>
      </c>
      <c r="F21" s="101">
        <v>12947.6</v>
      </c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167"/>
      <c r="DH21" s="167"/>
      <c r="DI21" s="167"/>
      <c r="DJ21" s="167"/>
      <c r="DK21" s="167"/>
      <c r="DL21" s="167"/>
      <c r="DM21" s="167"/>
      <c r="DN21" s="167"/>
      <c r="DO21" s="167"/>
      <c r="DP21" s="167"/>
      <c r="DQ21" s="167"/>
      <c r="DR21" s="167"/>
      <c r="DS21" s="167"/>
      <c r="DT21" s="167"/>
      <c r="DU21" s="167"/>
      <c r="DV21" s="167"/>
      <c r="DW21" s="167"/>
      <c r="DX21" s="167"/>
      <c r="DY21" s="167"/>
      <c r="DZ21" s="167"/>
      <c r="EA21" s="167"/>
      <c r="EB21" s="167"/>
      <c r="EC21" s="167"/>
      <c r="ED21" s="167"/>
      <c r="EE21" s="167"/>
      <c r="EF21" s="167"/>
      <c r="EG21" s="167"/>
      <c r="EH21" s="167"/>
      <c r="EI21" s="167"/>
      <c r="EJ21" s="167"/>
      <c r="EK21" s="167"/>
      <c r="EL21" s="167"/>
      <c r="EM21" s="167"/>
      <c r="EN21" s="167"/>
      <c r="EO21" s="167"/>
      <c r="EP21" s="167"/>
      <c r="EQ21" s="167"/>
      <c r="ER21" s="167"/>
      <c r="ES21" s="167"/>
      <c r="ET21" s="167"/>
      <c r="EU21" s="167"/>
      <c r="EV21" s="167"/>
      <c r="EW21" s="167"/>
      <c r="EX21" s="167"/>
      <c r="EY21" s="167"/>
      <c r="EZ21" s="167"/>
      <c r="FA21" s="167"/>
      <c r="FB21" s="167"/>
      <c r="FC21" s="167"/>
      <c r="FD21" s="167"/>
      <c r="FE21" s="167"/>
      <c r="FF21" s="167"/>
      <c r="FG21" s="167"/>
    </row>
    <row r="22" spans="1:163" s="170" customFormat="1" ht="12.5" x14ac:dyDescent="0.25">
      <c r="A22" s="924" t="s">
        <v>7043</v>
      </c>
      <c r="B22" s="924" t="s">
        <v>4377</v>
      </c>
      <c r="C22" s="874">
        <v>1</v>
      </c>
      <c r="D22" s="874">
        <v>0</v>
      </c>
      <c r="E22" s="101">
        <v>12320.25</v>
      </c>
      <c r="F22" s="101">
        <v>12320.25</v>
      </c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167"/>
      <c r="DH22" s="167"/>
      <c r="DI22" s="167"/>
      <c r="DJ22" s="167"/>
      <c r="DK22" s="167"/>
      <c r="DL22" s="167"/>
      <c r="DM22" s="167"/>
      <c r="DN22" s="167"/>
      <c r="DO22" s="167"/>
      <c r="DP22" s="167"/>
      <c r="DQ22" s="167"/>
      <c r="DR22" s="167"/>
      <c r="DS22" s="167"/>
      <c r="DT22" s="167"/>
      <c r="DU22" s="167"/>
      <c r="DV22" s="167"/>
      <c r="DW22" s="167"/>
      <c r="DX22" s="167"/>
      <c r="DY22" s="167"/>
      <c r="DZ22" s="167"/>
      <c r="EA22" s="167"/>
      <c r="EB22" s="167"/>
      <c r="EC22" s="167"/>
      <c r="ED22" s="167"/>
      <c r="EE22" s="167"/>
      <c r="EF22" s="167"/>
      <c r="EG22" s="167"/>
      <c r="EH22" s="167"/>
      <c r="EI22" s="167"/>
      <c r="EJ22" s="167"/>
      <c r="EK22" s="167"/>
      <c r="EL22" s="167"/>
      <c r="EM22" s="167"/>
      <c r="EN22" s="167"/>
      <c r="EO22" s="167"/>
      <c r="EP22" s="167"/>
      <c r="EQ22" s="167"/>
      <c r="ER22" s="167"/>
      <c r="ES22" s="167"/>
      <c r="ET22" s="167"/>
      <c r="EU22" s="167"/>
      <c r="EV22" s="167"/>
      <c r="EW22" s="167"/>
      <c r="EX22" s="167"/>
      <c r="EY22" s="167"/>
      <c r="EZ22" s="167"/>
      <c r="FA22" s="167"/>
      <c r="FB22" s="167"/>
      <c r="FC22" s="167"/>
      <c r="FD22" s="167"/>
      <c r="FE22" s="167"/>
      <c r="FF22" s="167"/>
      <c r="FG22" s="167"/>
    </row>
    <row r="23" spans="1:163" s="170" customFormat="1" ht="12.5" x14ac:dyDescent="0.25">
      <c r="A23" s="924" t="s">
        <v>7019</v>
      </c>
      <c r="B23" s="924" t="s">
        <v>6650</v>
      </c>
      <c r="C23" s="874">
        <v>3</v>
      </c>
      <c r="D23" s="874">
        <v>0</v>
      </c>
      <c r="E23" s="101">
        <v>12320.25</v>
      </c>
      <c r="F23" s="101">
        <v>12320.25</v>
      </c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167"/>
      <c r="DH23" s="167"/>
      <c r="DI23" s="167"/>
      <c r="DJ23" s="167"/>
      <c r="DK23" s="167"/>
      <c r="DL23" s="167"/>
      <c r="DM23" s="167"/>
      <c r="DN23" s="167"/>
      <c r="DO23" s="167"/>
      <c r="DP23" s="167"/>
      <c r="DQ23" s="167"/>
      <c r="DR23" s="167"/>
      <c r="DS23" s="167"/>
      <c r="DT23" s="167"/>
      <c r="DU23" s="167"/>
      <c r="DV23" s="167"/>
      <c r="DW23" s="167"/>
      <c r="DX23" s="167"/>
      <c r="DY23" s="167"/>
      <c r="DZ23" s="167"/>
      <c r="EA23" s="167"/>
      <c r="EB23" s="167"/>
      <c r="EC23" s="167"/>
      <c r="ED23" s="167"/>
      <c r="EE23" s="167"/>
      <c r="EF23" s="167"/>
      <c r="EG23" s="167"/>
      <c r="EH23" s="167"/>
      <c r="EI23" s="167"/>
      <c r="EJ23" s="167"/>
      <c r="EK23" s="167"/>
      <c r="EL23" s="167"/>
      <c r="EM23" s="167"/>
      <c r="EN23" s="167"/>
      <c r="EO23" s="167"/>
      <c r="EP23" s="167"/>
      <c r="EQ23" s="167"/>
      <c r="ER23" s="167"/>
      <c r="ES23" s="167"/>
      <c r="ET23" s="167"/>
      <c r="EU23" s="167"/>
      <c r="EV23" s="167"/>
      <c r="EW23" s="167"/>
      <c r="EX23" s="167"/>
      <c r="EY23" s="167"/>
      <c r="EZ23" s="167"/>
      <c r="FA23" s="167"/>
      <c r="FB23" s="167"/>
      <c r="FC23" s="167"/>
      <c r="FD23" s="167"/>
      <c r="FE23" s="167"/>
      <c r="FF23" s="167"/>
      <c r="FG23" s="167"/>
    </row>
    <row r="24" spans="1:163" s="170" customFormat="1" ht="12.5" x14ac:dyDescent="0.25">
      <c r="A24" s="924" t="s">
        <v>7022</v>
      </c>
      <c r="B24" s="924" t="s">
        <v>4543</v>
      </c>
      <c r="C24" s="874">
        <v>3</v>
      </c>
      <c r="D24" s="874">
        <v>0</v>
      </c>
      <c r="E24" s="101">
        <v>11724.2</v>
      </c>
      <c r="F24" s="101">
        <v>11724.2</v>
      </c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167"/>
      <c r="DH24" s="167"/>
      <c r="DI24" s="167"/>
      <c r="DJ24" s="167"/>
      <c r="DK24" s="167"/>
      <c r="DL24" s="167"/>
      <c r="DM24" s="167"/>
      <c r="DN24" s="167"/>
      <c r="DO24" s="167"/>
      <c r="DP24" s="167"/>
      <c r="DQ24" s="167"/>
      <c r="DR24" s="167"/>
      <c r="DS24" s="167"/>
      <c r="DT24" s="167"/>
      <c r="DU24" s="167"/>
      <c r="DV24" s="167"/>
      <c r="DW24" s="167"/>
      <c r="DX24" s="167"/>
      <c r="DY24" s="167"/>
      <c r="DZ24" s="167"/>
      <c r="EA24" s="167"/>
      <c r="EB24" s="167"/>
      <c r="EC24" s="167"/>
      <c r="ED24" s="167"/>
      <c r="EE24" s="167"/>
      <c r="EF24" s="167"/>
      <c r="EG24" s="167"/>
      <c r="EH24" s="167"/>
      <c r="EI24" s="167"/>
      <c r="EJ24" s="167"/>
      <c r="EK24" s="167"/>
      <c r="EL24" s="167"/>
      <c r="EM24" s="167"/>
      <c r="EN24" s="167"/>
      <c r="EO24" s="167"/>
      <c r="EP24" s="167"/>
      <c r="EQ24" s="167"/>
      <c r="ER24" s="167"/>
      <c r="ES24" s="167"/>
      <c r="ET24" s="167"/>
      <c r="EU24" s="167"/>
      <c r="EV24" s="167"/>
      <c r="EW24" s="167"/>
      <c r="EX24" s="167"/>
      <c r="EY24" s="167"/>
      <c r="EZ24" s="167"/>
      <c r="FA24" s="167"/>
      <c r="FB24" s="167"/>
      <c r="FC24" s="167"/>
      <c r="FD24" s="167"/>
      <c r="FE24" s="167"/>
      <c r="FF24" s="167"/>
      <c r="FG24" s="167"/>
    </row>
    <row r="25" spans="1:163" s="170" customFormat="1" ht="12.5" x14ac:dyDescent="0.25">
      <c r="A25" s="924" t="s">
        <v>6746</v>
      </c>
      <c r="B25" s="924" t="s">
        <v>7067</v>
      </c>
      <c r="C25" s="874">
        <v>1</v>
      </c>
      <c r="D25" s="874">
        <v>0</v>
      </c>
      <c r="E25" s="101">
        <v>11724.2</v>
      </c>
      <c r="F25" s="101">
        <v>11724.2</v>
      </c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167"/>
      <c r="DH25" s="167"/>
      <c r="DI25" s="167"/>
      <c r="DJ25" s="167"/>
      <c r="DK25" s="167"/>
      <c r="DL25" s="167"/>
      <c r="DM25" s="167"/>
      <c r="DN25" s="167"/>
      <c r="DO25" s="167"/>
      <c r="DP25" s="167"/>
      <c r="DQ25" s="167"/>
      <c r="DR25" s="167"/>
      <c r="DS25" s="167"/>
      <c r="DT25" s="167"/>
      <c r="DU25" s="167"/>
      <c r="DV25" s="167"/>
      <c r="DW25" s="167"/>
      <c r="DX25" s="167"/>
      <c r="DY25" s="167"/>
      <c r="DZ25" s="167"/>
      <c r="EA25" s="167"/>
      <c r="EB25" s="167"/>
      <c r="EC25" s="167"/>
      <c r="ED25" s="167"/>
      <c r="EE25" s="167"/>
      <c r="EF25" s="167"/>
      <c r="EG25" s="167"/>
      <c r="EH25" s="167"/>
      <c r="EI25" s="167"/>
      <c r="EJ25" s="167"/>
      <c r="EK25" s="167"/>
      <c r="EL25" s="167"/>
      <c r="EM25" s="167"/>
      <c r="EN25" s="167"/>
      <c r="EO25" s="167"/>
      <c r="EP25" s="167"/>
      <c r="EQ25" s="167"/>
      <c r="ER25" s="167"/>
      <c r="ES25" s="167"/>
      <c r="ET25" s="167"/>
      <c r="EU25" s="167"/>
      <c r="EV25" s="167"/>
      <c r="EW25" s="167"/>
      <c r="EX25" s="167"/>
      <c r="EY25" s="167"/>
      <c r="EZ25" s="167"/>
      <c r="FA25" s="167"/>
      <c r="FB25" s="167"/>
      <c r="FC25" s="167"/>
      <c r="FD25" s="167"/>
      <c r="FE25" s="167"/>
      <c r="FF25" s="167"/>
      <c r="FG25" s="167"/>
    </row>
    <row r="26" spans="1:163" s="170" customFormat="1" ht="12.5" x14ac:dyDescent="0.25">
      <c r="A26" s="924" t="s">
        <v>6741</v>
      </c>
      <c r="B26" s="924" t="s">
        <v>7068</v>
      </c>
      <c r="C26" s="874">
        <v>1</v>
      </c>
      <c r="D26" s="874">
        <v>0</v>
      </c>
      <c r="E26" s="101">
        <v>11164.7</v>
      </c>
      <c r="F26" s="101">
        <v>11164.7</v>
      </c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167"/>
      <c r="DH26" s="167"/>
      <c r="DI26" s="167"/>
      <c r="DJ26" s="167"/>
      <c r="DK26" s="167"/>
      <c r="DL26" s="167"/>
      <c r="DM26" s="167"/>
      <c r="DN26" s="167"/>
      <c r="DO26" s="167"/>
      <c r="DP26" s="167"/>
      <c r="DQ26" s="167"/>
      <c r="DR26" s="167"/>
      <c r="DS26" s="167"/>
      <c r="DT26" s="167"/>
      <c r="DU26" s="167"/>
      <c r="DV26" s="167"/>
      <c r="DW26" s="167"/>
      <c r="DX26" s="167"/>
      <c r="DY26" s="167"/>
      <c r="DZ26" s="167"/>
      <c r="EA26" s="167"/>
      <c r="EB26" s="167"/>
      <c r="EC26" s="167"/>
      <c r="ED26" s="167"/>
      <c r="EE26" s="167"/>
      <c r="EF26" s="167"/>
      <c r="EG26" s="167"/>
      <c r="EH26" s="167"/>
      <c r="EI26" s="167"/>
      <c r="EJ26" s="167"/>
      <c r="EK26" s="167"/>
      <c r="EL26" s="167"/>
      <c r="EM26" s="167"/>
      <c r="EN26" s="167"/>
      <c r="EO26" s="167"/>
      <c r="EP26" s="167"/>
      <c r="EQ26" s="167"/>
      <c r="ER26" s="167"/>
      <c r="ES26" s="167"/>
      <c r="ET26" s="167"/>
      <c r="EU26" s="167"/>
      <c r="EV26" s="167"/>
      <c r="EW26" s="167"/>
      <c r="EX26" s="167"/>
      <c r="EY26" s="167"/>
      <c r="EZ26" s="167"/>
      <c r="FA26" s="167"/>
      <c r="FB26" s="167"/>
      <c r="FC26" s="167"/>
      <c r="FD26" s="167"/>
      <c r="FE26" s="167"/>
      <c r="FF26" s="167"/>
      <c r="FG26" s="167"/>
    </row>
    <row r="27" spans="1:163" s="170" customFormat="1" ht="12.5" x14ac:dyDescent="0.25">
      <c r="A27" s="924" t="s">
        <v>7023</v>
      </c>
      <c r="B27" s="924" t="s">
        <v>7024</v>
      </c>
      <c r="C27" s="874">
        <v>2</v>
      </c>
      <c r="D27" s="874">
        <v>0</v>
      </c>
      <c r="E27" s="101">
        <v>10634.45</v>
      </c>
      <c r="F27" s="101">
        <v>10634.45</v>
      </c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167"/>
      <c r="DH27" s="167"/>
      <c r="DI27" s="167"/>
      <c r="DJ27" s="167"/>
      <c r="DK27" s="167"/>
      <c r="DL27" s="167"/>
      <c r="DM27" s="167"/>
      <c r="DN27" s="167"/>
      <c r="DO27" s="167"/>
      <c r="DP27" s="167"/>
      <c r="DQ27" s="167"/>
      <c r="DR27" s="167"/>
      <c r="DS27" s="167"/>
      <c r="DT27" s="167"/>
      <c r="DU27" s="167"/>
      <c r="DV27" s="167"/>
      <c r="DW27" s="167"/>
      <c r="DX27" s="167"/>
      <c r="DY27" s="167"/>
      <c r="DZ27" s="167"/>
      <c r="EA27" s="167"/>
      <c r="EB27" s="167"/>
      <c r="EC27" s="167"/>
      <c r="ED27" s="167"/>
      <c r="EE27" s="167"/>
      <c r="EF27" s="167"/>
      <c r="EG27" s="167"/>
      <c r="EH27" s="167"/>
      <c r="EI27" s="167"/>
      <c r="EJ27" s="167"/>
      <c r="EK27" s="167"/>
      <c r="EL27" s="167"/>
      <c r="EM27" s="167"/>
      <c r="EN27" s="167"/>
      <c r="EO27" s="167"/>
      <c r="EP27" s="167"/>
      <c r="EQ27" s="167"/>
      <c r="ER27" s="167"/>
      <c r="ES27" s="167"/>
      <c r="ET27" s="167"/>
      <c r="EU27" s="167"/>
      <c r="EV27" s="167"/>
      <c r="EW27" s="167"/>
      <c r="EX27" s="167"/>
      <c r="EY27" s="167"/>
      <c r="EZ27" s="167"/>
      <c r="FA27" s="167"/>
      <c r="FB27" s="167"/>
      <c r="FC27" s="167"/>
      <c r="FD27" s="167"/>
      <c r="FE27" s="167"/>
      <c r="FF27" s="167"/>
      <c r="FG27" s="167"/>
    </row>
    <row r="28" spans="1:163" s="170" customFormat="1" ht="12.5" x14ac:dyDescent="0.25">
      <c r="A28" s="924" t="s">
        <v>6744</v>
      </c>
      <c r="B28" s="924" t="s">
        <v>7025</v>
      </c>
      <c r="C28" s="874">
        <v>2</v>
      </c>
      <c r="D28" s="874">
        <v>0</v>
      </c>
      <c r="E28" s="101">
        <v>9633.9</v>
      </c>
      <c r="F28" s="101">
        <v>9633.9</v>
      </c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167"/>
      <c r="DH28" s="167"/>
      <c r="DI28" s="167"/>
      <c r="DJ28" s="167"/>
      <c r="DK28" s="167"/>
      <c r="DL28" s="167"/>
      <c r="DM28" s="167"/>
      <c r="DN28" s="167"/>
      <c r="DO28" s="167"/>
      <c r="DP28" s="167"/>
      <c r="DQ28" s="167"/>
      <c r="DR28" s="167"/>
      <c r="DS28" s="167"/>
      <c r="DT28" s="167"/>
      <c r="DU28" s="167"/>
      <c r="DV28" s="167"/>
      <c r="DW28" s="167"/>
      <c r="DX28" s="167"/>
      <c r="DY28" s="167"/>
      <c r="DZ28" s="167"/>
      <c r="EA28" s="167"/>
      <c r="EB28" s="167"/>
      <c r="EC28" s="167"/>
      <c r="ED28" s="167"/>
      <c r="EE28" s="167"/>
      <c r="EF28" s="167"/>
      <c r="EG28" s="167"/>
      <c r="EH28" s="167"/>
      <c r="EI28" s="167"/>
      <c r="EJ28" s="167"/>
      <c r="EK28" s="167"/>
      <c r="EL28" s="167"/>
      <c r="EM28" s="167"/>
      <c r="EN28" s="167"/>
      <c r="EO28" s="167"/>
      <c r="EP28" s="167"/>
      <c r="EQ28" s="167"/>
      <c r="ER28" s="167"/>
      <c r="ES28" s="167"/>
      <c r="ET28" s="167"/>
      <c r="EU28" s="167"/>
      <c r="EV28" s="167"/>
      <c r="EW28" s="167"/>
      <c r="EX28" s="167"/>
      <c r="EY28" s="167"/>
      <c r="EZ28" s="167"/>
      <c r="FA28" s="167"/>
      <c r="FB28" s="167"/>
      <c r="FC28" s="167"/>
      <c r="FD28" s="167"/>
      <c r="FE28" s="167"/>
      <c r="FF28" s="167"/>
      <c r="FG28" s="167"/>
    </row>
    <row r="29" spans="1:163" s="170" customFormat="1" ht="12.5" x14ac:dyDescent="0.25">
      <c r="A29" s="924" t="s">
        <v>7026</v>
      </c>
      <c r="B29" s="924" t="s">
        <v>6656</v>
      </c>
      <c r="C29" s="874">
        <v>1</v>
      </c>
      <c r="D29" s="874">
        <v>0</v>
      </c>
      <c r="E29" s="101">
        <v>9164.4500000000007</v>
      </c>
      <c r="F29" s="101">
        <v>9164.4500000000007</v>
      </c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167"/>
      <c r="DH29" s="167"/>
      <c r="DI29" s="167"/>
      <c r="DJ29" s="167"/>
      <c r="DK29" s="167"/>
      <c r="DL29" s="167"/>
      <c r="DM29" s="167"/>
      <c r="DN29" s="167"/>
      <c r="DO29" s="167"/>
      <c r="DP29" s="167"/>
      <c r="DQ29" s="167"/>
      <c r="DR29" s="167"/>
      <c r="DS29" s="167"/>
      <c r="DT29" s="167"/>
      <c r="DU29" s="167"/>
      <c r="DV29" s="167"/>
      <c r="DW29" s="167"/>
      <c r="DX29" s="167"/>
      <c r="DY29" s="167"/>
      <c r="DZ29" s="167"/>
      <c r="EA29" s="167"/>
      <c r="EB29" s="167"/>
      <c r="EC29" s="167"/>
      <c r="ED29" s="167"/>
      <c r="EE29" s="167"/>
      <c r="EF29" s="167"/>
      <c r="EG29" s="167"/>
      <c r="EH29" s="167"/>
      <c r="EI29" s="167"/>
      <c r="EJ29" s="167"/>
      <c r="EK29" s="167"/>
      <c r="EL29" s="167"/>
      <c r="EM29" s="167"/>
      <c r="EN29" s="167"/>
      <c r="EO29" s="167"/>
      <c r="EP29" s="167"/>
      <c r="EQ29" s="167"/>
      <c r="ER29" s="167"/>
      <c r="ES29" s="167"/>
      <c r="ET29" s="167"/>
      <c r="EU29" s="167"/>
      <c r="EV29" s="167"/>
      <c r="EW29" s="167"/>
      <c r="EX29" s="167"/>
      <c r="EY29" s="167"/>
      <c r="EZ29" s="167"/>
      <c r="FA29" s="167"/>
      <c r="FB29" s="167"/>
      <c r="FC29" s="167"/>
      <c r="FD29" s="167"/>
      <c r="FE29" s="167"/>
      <c r="FF29" s="167"/>
      <c r="FG29" s="167"/>
    </row>
    <row r="30" spans="1:163" s="170" customFormat="1" ht="12.5" x14ac:dyDescent="0.25">
      <c r="A30" s="924" t="s">
        <v>7027</v>
      </c>
      <c r="B30" s="924" t="s">
        <v>7028</v>
      </c>
      <c r="C30" s="874">
        <v>1</v>
      </c>
      <c r="D30" s="874">
        <v>0</v>
      </c>
      <c r="E30" s="101">
        <v>9164.4500000000007</v>
      </c>
      <c r="F30" s="101">
        <v>9164.4500000000007</v>
      </c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167"/>
      <c r="DH30" s="167"/>
      <c r="DI30" s="167"/>
      <c r="DJ30" s="167"/>
      <c r="DK30" s="167"/>
      <c r="DL30" s="167"/>
      <c r="DM30" s="167"/>
      <c r="DN30" s="167"/>
      <c r="DO30" s="167"/>
      <c r="DP30" s="167"/>
      <c r="DQ30" s="167"/>
      <c r="DR30" s="167"/>
      <c r="DS30" s="167"/>
      <c r="DT30" s="167"/>
      <c r="DU30" s="167"/>
      <c r="DV30" s="167"/>
      <c r="DW30" s="167"/>
      <c r="DX30" s="167"/>
      <c r="DY30" s="167"/>
      <c r="DZ30" s="167"/>
      <c r="EA30" s="167"/>
      <c r="EB30" s="167"/>
      <c r="EC30" s="167"/>
      <c r="ED30" s="167"/>
      <c r="EE30" s="167"/>
      <c r="EF30" s="167"/>
      <c r="EG30" s="167"/>
      <c r="EH30" s="167"/>
      <c r="EI30" s="167"/>
      <c r="EJ30" s="167"/>
      <c r="EK30" s="167"/>
      <c r="EL30" s="167"/>
      <c r="EM30" s="167"/>
      <c r="EN30" s="167"/>
      <c r="EO30" s="167"/>
      <c r="EP30" s="167"/>
      <c r="EQ30" s="167"/>
      <c r="ER30" s="167"/>
      <c r="ES30" s="167"/>
      <c r="ET30" s="167"/>
      <c r="EU30" s="167"/>
      <c r="EV30" s="167"/>
      <c r="EW30" s="167"/>
      <c r="EX30" s="167"/>
      <c r="EY30" s="167"/>
      <c r="EZ30" s="167"/>
      <c r="FA30" s="167"/>
      <c r="FB30" s="167"/>
      <c r="FC30" s="167"/>
      <c r="FD30" s="167"/>
      <c r="FE30" s="167"/>
      <c r="FF30" s="167"/>
      <c r="FG30" s="167"/>
    </row>
    <row r="31" spans="1:163" s="170" customFormat="1" ht="12.5" x14ac:dyDescent="0.25">
      <c r="A31" s="924" t="s">
        <v>6766</v>
      </c>
      <c r="B31" s="924" t="s">
        <v>5221</v>
      </c>
      <c r="C31" s="874">
        <v>0</v>
      </c>
      <c r="D31" s="874">
        <v>0</v>
      </c>
      <c r="E31" s="101">
        <v>8723.7000000000007</v>
      </c>
      <c r="F31" s="101">
        <v>8723.7000000000007</v>
      </c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167"/>
      <c r="DH31" s="167"/>
      <c r="DI31" s="167"/>
      <c r="DJ31" s="167"/>
      <c r="DK31" s="167"/>
      <c r="DL31" s="167"/>
      <c r="DM31" s="167"/>
      <c r="DN31" s="167"/>
      <c r="DO31" s="167"/>
      <c r="DP31" s="167"/>
      <c r="DQ31" s="167"/>
      <c r="DR31" s="167"/>
      <c r="DS31" s="167"/>
      <c r="DT31" s="167"/>
      <c r="DU31" s="167"/>
      <c r="DV31" s="167"/>
      <c r="DW31" s="167"/>
      <c r="DX31" s="167"/>
      <c r="DY31" s="167"/>
      <c r="DZ31" s="167"/>
      <c r="EA31" s="167"/>
      <c r="EB31" s="167"/>
      <c r="EC31" s="167"/>
      <c r="ED31" s="167"/>
      <c r="EE31" s="167"/>
      <c r="EF31" s="167"/>
      <c r="EG31" s="167"/>
      <c r="EH31" s="167"/>
      <c r="EI31" s="167"/>
      <c r="EJ31" s="167"/>
      <c r="EK31" s="167"/>
      <c r="EL31" s="167"/>
      <c r="EM31" s="167"/>
      <c r="EN31" s="167"/>
      <c r="EO31" s="167"/>
      <c r="EP31" s="167"/>
      <c r="EQ31" s="167"/>
      <c r="ER31" s="167"/>
      <c r="ES31" s="167"/>
      <c r="ET31" s="167"/>
      <c r="EU31" s="167"/>
      <c r="EV31" s="167"/>
      <c r="EW31" s="167"/>
      <c r="EX31" s="167"/>
      <c r="EY31" s="167"/>
      <c r="EZ31" s="167"/>
      <c r="FA31" s="167"/>
      <c r="FB31" s="167"/>
      <c r="FC31" s="167"/>
      <c r="FD31" s="167"/>
      <c r="FE31" s="167"/>
      <c r="FF31" s="167"/>
      <c r="FG31" s="167"/>
    </row>
    <row r="32" spans="1:163" s="170" customFormat="1" ht="12.5" x14ac:dyDescent="0.25">
      <c r="A32" s="924" t="s">
        <v>6739</v>
      </c>
      <c r="B32" s="924" t="s">
        <v>7069</v>
      </c>
      <c r="C32" s="874">
        <v>3</v>
      </c>
      <c r="D32" s="874">
        <v>0</v>
      </c>
      <c r="E32" s="101">
        <v>8312.15</v>
      </c>
      <c r="F32" s="101">
        <v>8312.15</v>
      </c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167"/>
      <c r="DH32" s="167"/>
      <c r="DI32" s="167"/>
      <c r="DJ32" s="167"/>
      <c r="DK32" s="167"/>
      <c r="DL32" s="167"/>
      <c r="DM32" s="167"/>
      <c r="DN32" s="167"/>
      <c r="DO32" s="167"/>
      <c r="DP32" s="167"/>
      <c r="DQ32" s="167"/>
      <c r="DR32" s="167"/>
      <c r="DS32" s="167"/>
      <c r="DT32" s="167"/>
      <c r="DU32" s="167"/>
      <c r="DV32" s="167"/>
      <c r="DW32" s="167"/>
      <c r="DX32" s="167"/>
      <c r="DY32" s="167"/>
      <c r="DZ32" s="167"/>
      <c r="EA32" s="167"/>
      <c r="EB32" s="167"/>
      <c r="EC32" s="167"/>
      <c r="ED32" s="167"/>
      <c r="EE32" s="167"/>
      <c r="EF32" s="167"/>
      <c r="EG32" s="167"/>
      <c r="EH32" s="167"/>
      <c r="EI32" s="167"/>
      <c r="EJ32" s="167"/>
      <c r="EK32" s="167"/>
      <c r="EL32" s="167"/>
      <c r="EM32" s="167"/>
      <c r="EN32" s="167"/>
      <c r="EO32" s="167"/>
      <c r="EP32" s="167"/>
      <c r="EQ32" s="167"/>
      <c r="ER32" s="167"/>
      <c r="ES32" s="167"/>
      <c r="ET32" s="167"/>
      <c r="EU32" s="167"/>
      <c r="EV32" s="167"/>
      <c r="EW32" s="167"/>
      <c r="EX32" s="167"/>
      <c r="EY32" s="167"/>
      <c r="EZ32" s="167"/>
      <c r="FA32" s="167"/>
      <c r="FB32" s="167"/>
      <c r="FC32" s="167"/>
      <c r="FD32" s="167"/>
      <c r="FE32" s="167"/>
      <c r="FF32" s="167"/>
      <c r="FG32" s="167"/>
    </row>
    <row r="33" spans="1:163" s="170" customFormat="1" ht="12.5" x14ac:dyDescent="0.25">
      <c r="A33" s="924" t="s">
        <v>6760</v>
      </c>
      <c r="B33" s="924" t="s">
        <v>7070</v>
      </c>
      <c r="C33" s="874">
        <v>3</v>
      </c>
      <c r="D33" s="874">
        <v>0</v>
      </c>
      <c r="E33" s="101">
        <v>7922.25</v>
      </c>
      <c r="F33" s="101">
        <v>7922.25</v>
      </c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167"/>
      <c r="DH33" s="167"/>
      <c r="DI33" s="167"/>
      <c r="DJ33" s="167"/>
      <c r="DK33" s="167"/>
      <c r="DL33" s="167"/>
      <c r="DM33" s="167"/>
      <c r="DN33" s="167"/>
      <c r="DO33" s="167"/>
      <c r="DP33" s="167"/>
      <c r="DQ33" s="167"/>
      <c r="DR33" s="167"/>
      <c r="DS33" s="167"/>
      <c r="DT33" s="167"/>
      <c r="DU33" s="167"/>
      <c r="DV33" s="167"/>
      <c r="DW33" s="167"/>
      <c r="DX33" s="167"/>
      <c r="DY33" s="167"/>
      <c r="DZ33" s="167"/>
      <c r="EA33" s="167"/>
      <c r="EB33" s="167"/>
      <c r="EC33" s="167"/>
      <c r="ED33" s="167"/>
      <c r="EE33" s="167"/>
      <c r="EF33" s="167"/>
      <c r="EG33" s="167"/>
      <c r="EH33" s="167"/>
      <c r="EI33" s="167"/>
      <c r="EJ33" s="167"/>
      <c r="EK33" s="167"/>
      <c r="EL33" s="167"/>
      <c r="EM33" s="167"/>
      <c r="EN33" s="167"/>
      <c r="EO33" s="167"/>
      <c r="EP33" s="167"/>
      <c r="EQ33" s="167"/>
      <c r="ER33" s="167"/>
      <c r="ES33" s="167"/>
      <c r="ET33" s="167"/>
      <c r="EU33" s="167"/>
      <c r="EV33" s="167"/>
      <c r="EW33" s="167"/>
      <c r="EX33" s="167"/>
      <c r="EY33" s="167"/>
      <c r="EZ33" s="167"/>
      <c r="FA33" s="167"/>
      <c r="FB33" s="167"/>
      <c r="FC33" s="167"/>
      <c r="FD33" s="167"/>
      <c r="FE33" s="167"/>
      <c r="FF33" s="167"/>
      <c r="FG33" s="167"/>
    </row>
    <row r="34" spans="1:163" s="170" customFormat="1" ht="12.5" x14ac:dyDescent="0.25">
      <c r="A34" s="924" t="s">
        <v>7046</v>
      </c>
      <c r="B34" s="924" t="s">
        <v>5847</v>
      </c>
      <c r="C34" s="874">
        <v>1</v>
      </c>
      <c r="D34" s="874">
        <v>0</v>
      </c>
      <c r="E34" s="101">
        <v>7922.25</v>
      </c>
      <c r="F34" s="101">
        <v>7922.25</v>
      </c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167"/>
      <c r="DH34" s="167"/>
      <c r="DI34" s="167"/>
      <c r="DJ34" s="167"/>
      <c r="DK34" s="167"/>
      <c r="DL34" s="167"/>
      <c r="DM34" s="167"/>
      <c r="DN34" s="167"/>
      <c r="DO34" s="167"/>
      <c r="DP34" s="167"/>
      <c r="DQ34" s="167"/>
      <c r="DR34" s="167"/>
      <c r="DS34" s="167"/>
      <c r="DT34" s="167"/>
      <c r="DU34" s="167"/>
      <c r="DV34" s="167"/>
      <c r="DW34" s="167"/>
      <c r="DX34" s="167"/>
      <c r="DY34" s="167"/>
      <c r="DZ34" s="167"/>
      <c r="EA34" s="167"/>
      <c r="EB34" s="167"/>
      <c r="EC34" s="167"/>
      <c r="ED34" s="167"/>
      <c r="EE34" s="167"/>
      <c r="EF34" s="167"/>
      <c r="EG34" s="167"/>
      <c r="EH34" s="167"/>
      <c r="EI34" s="167"/>
      <c r="EJ34" s="167"/>
      <c r="EK34" s="167"/>
      <c r="EL34" s="167"/>
      <c r="EM34" s="167"/>
      <c r="EN34" s="167"/>
      <c r="EO34" s="167"/>
      <c r="EP34" s="167"/>
      <c r="EQ34" s="167"/>
      <c r="ER34" s="167"/>
      <c r="ES34" s="167"/>
      <c r="ET34" s="167"/>
      <c r="EU34" s="167"/>
      <c r="EV34" s="167"/>
      <c r="EW34" s="167"/>
      <c r="EX34" s="167"/>
      <c r="EY34" s="167"/>
      <c r="EZ34" s="167"/>
      <c r="FA34" s="167"/>
      <c r="FB34" s="167"/>
      <c r="FC34" s="167"/>
      <c r="FD34" s="167"/>
      <c r="FE34" s="167"/>
      <c r="FF34" s="167"/>
      <c r="FG34" s="167"/>
    </row>
    <row r="35" spans="1:163" s="170" customFormat="1" ht="11.5" customHeight="1" x14ac:dyDescent="0.25">
      <c r="A35" s="924" t="s">
        <v>7030</v>
      </c>
      <c r="B35" s="924" t="s">
        <v>4408</v>
      </c>
      <c r="C35" s="874">
        <v>0</v>
      </c>
      <c r="D35" s="874">
        <v>0</v>
      </c>
      <c r="E35" s="101">
        <v>7592.37</v>
      </c>
      <c r="F35" s="101">
        <v>7592.37</v>
      </c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167"/>
      <c r="DH35" s="167"/>
      <c r="DI35" s="167"/>
      <c r="DJ35" s="167"/>
      <c r="DK35" s="167"/>
      <c r="DL35" s="167"/>
      <c r="DM35" s="167"/>
      <c r="DN35" s="167"/>
      <c r="DO35" s="167"/>
      <c r="DP35" s="167"/>
      <c r="DQ35" s="167"/>
      <c r="DR35" s="167"/>
      <c r="DS35" s="167"/>
      <c r="DT35" s="167"/>
      <c r="DU35" s="167"/>
      <c r="DV35" s="167"/>
      <c r="DW35" s="167"/>
      <c r="DX35" s="167"/>
      <c r="DY35" s="167"/>
      <c r="DZ35" s="167"/>
      <c r="EA35" s="167"/>
      <c r="EB35" s="167"/>
      <c r="EC35" s="167"/>
      <c r="ED35" s="167"/>
      <c r="EE35" s="167"/>
      <c r="EF35" s="167"/>
      <c r="EG35" s="167"/>
      <c r="EH35" s="167"/>
      <c r="EI35" s="167"/>
      <c r="EJ35" s="167"/>
      <c r="EK35" s="167"/>
      <c r="EL35" s="167"/>
      <c r="EM35" s="167"/>
      <c r="EN35" s="167"/>
      <c r="EO35" s="167"/>
      <c r="EP35" s="167"/>
      <c r="EQ35" s="167"/>
      <c r="ER35" s="167"/>
      <c r="ES35" s="167"/>
      <c r="ET35" s="167"/>
      <c r="EU35" s="167"/>
      <c r="EV35" s="167"/>
      <c r="EW35" s="167"/>
      <c r="EX35" s="167"/>
      <c r="EY35" s="167"/>
      <c r="EZ35" s="167"/>
      <c r="FA35" s="167"/>
      <c r="FB35" s="167"/>
      <c r="FC35" s="167"/>
      <c r="FD35" s="167"/>
      <c r="FE35" s="167"/>
      <c r="FF35" s="167"/>
      <c r="FG35" s="167"/>
    </row>
    <row r="36" spans="1:163" s="170" customFormat="1" ht="12.5" x14ac:dyDescent="0.25">
      <c r="A36" s="924" t="s">
        <v>7047</v>
      </c>
      <c r="B36" s="924" t="s">
        <v>4378</v>
      </c>
      <c r="C36" s="874">
        <v>1</v>
      </c>
      <c r="D36" s="874">
        <v>0</v>
      </c>
      <c r="E36" s="101">
        <v>7592.37</v>
      </c>
      <c r="F36" s="101">
        <v>7592.37</v>
      </c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  <c r="EC36" s="167"/>
      <c r="ED36" s="167"/>
      <c r="EE36" s="167"/>
      <c r="EF36" s="167"/>
      <c r="EG36" s="167"/>
      <c r="EH36" s="167"/>
      <c r="EI36" s="167"/>
      <c r="EJ36" s="167"/>
      <c r="EK36" s="167"/>
      <c r="EL36" s="167"/>
      <c r="EM36" s="167"/>
      <c r="EN36" s="167"/>
      <c r="EO36" s="167"/>
      <c r="EP36" s="167"/>
      <c r="EQ36" s="167"/>
      <c r="ER36" s="167"/>
      <c r="ES36" s="167"/>
      <c r="ET36" s="167"/>
      <c r="EU36" s="167"/>
      <c r="EV36" s="167"/>
      <c r="EW36" s="167"/>
      <c r="EX36" s="167"/>
      <c r="EY36" s="167"/>
      <c r="EZ36" s="167"/>
      <c r="FA36" s="167"/>
      <c r="FB36" s="167"/>
      <c r="FC36" s="167"/>
      <c r="FD36" s="167"/>
      <c r="FE36" s="167"/>
      <c r="FF36" s="167"/>
      <c r="FG36" s="167"/>
    </row>
    <row r="37" spans="1:163" s="170" customFormat="1" ht="15" customHeight="1" x14ac:dyDescent="0.25">
      <c r="A37" s="924" t="s">
        <v>7031</v>
      </c>
      <c r="B37" s="924" t="s">
        <v>4468</v>
      </c>
      <c r="C37" s="874">
        <v>5</v>
      </c>
      <c r="D37" s="874">
        <v>0</v>
      </c>
      <c r="E37" s="101">
        <v>7592.37</v>
      </c>
      <c r="F37" s="101">
        <v>7592.37</v>
      </c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167"/>
      <c r="DH37" s="167"/>
      <c r="DI37" s="167"/>
      <c r="DJ37" s="167"/>
      <c r="DK37" s="167"/>
      <c r="DL37" s="167"/>
      <c r="DM37" s="167"/>
      <c r="DN37" s="167"/>
      <c r="DO37" s="167"/>
      <c r="DP37" s="167"/>
      <c r="DQ37" s="167"/>
      <c r="DR37" s="167"/>
      <c r="DS37" s="167"/>
      <c r="DT37" s="167"/>
      <c r="DU37" s="167"/>
      <c r="DV37" s="167"/>
      <c r="DW37" s="167"/>
      <c r="DX37" s="167"/>
      <c r="DY37" s="167"/>
      <c r="DZ37" s="167"/>
      <c r="EA37" s="167"/>
      <c r="EB37" s="167"/>
      <c r="EC37" s="167"/>
      <c r="ED37" s="167"/>
      <c r="EE37" s="167"/>
      <c r="EF37" s="167"/>
      <c r="EG37" s="167"/>
      <c r="EH37" s="167"/>
      <c r="EI37" s="167"/>
      <c r="EJ37" s="167"/>
      <c r="EK37" s="167"/>
      <c r="EL37" s="167"/>
      <c r="EM37" s="167"/>
      <c r="EN37" s="167"/>
      <c r="EO37" s="167"/>
      <c r="EP37" s="167"/>
      <c r="EQ37" s="167"/>
      <c r="ER37" s="167"/>
      <c r="ES37" s="167"/>
      <c r="ET37" s="167"/>
      <c r="EU37" s="167"/>
      <c r="EV37" s="167"/>
      <c r="EW37" s="167"/>
      <c r="EX37" s="167"/>
      <c r="EY37" s="167"/>
      <c r="EZ37" s="167"/>
      <c r="FA37" s="167"/>
      <c r="FB37" s="167"/>
      <c r="FC37" s="167"/>
      <c r="FD37" s="167"/>
      <c r="FE37" s="167"/>
      <c r="FF37" s="167"/>
      <c r="FG37" s="167"/>
    </row>
    <row r="38" spans="1:163" s="170" customFormat="1" ht="12.5" x14ac:dyDescent="0.25">
      <c r="A38" s="924" t="s">
        <v>6753</v>
      </c>
      <c r="B38" s="924" t="s">
        <v>4358</v>
      </c>
      <c r="C38" s="874">
        <v>0</v>
      </c>
      <c r="D38" s="874">
        <v>0</v>
      </c>
      <c r="E38" s="101">
        <v>7592.37</v>
      </c>
      <c r="F38" s="101">
        <v>7592.37</v>
      </c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167"/>
      <c r="DH38" s="167"/>
      <c r="DI38" s="167"/>
      <c r="DJ38" s="167"/>
      <c r="DK38" s="167"/>
      <c r="DL38" s="167"/>
      <c r="DM38" s="167"/>
      <c r="DN38" s="167"/>
      <c r="DO38" s="167"/>
      <c r="DP38" s="167"/>
      <c r="DQ38" s="167"/>
      <c r="DR38" s="167"/>
      <c r="DS38" s="167"/>
      <c r="DT38" s="167"/>
      <c r="DU38" s="167"/>
      <c r="DV38" s="167"/>
      <c r="DW38" s="167"/>
      <c r="DX38" s="167"/>
      <c r="DY38" s="167"/>
      <c r="DZ38" s="167"/>
      <c r="EA38" s="167"/>
      <c r="EB38" s="167"/>
      <c r="EC38" s="167"/>
      <c r="ED38" s="167"/>
      <c r="EE38" s="167"/>
      <c r="EF38" s="167"/>
      <c r="EG38" s="167"/>
      <c r="EH38" s="167"/>
      <c r="EI38" s="167"/>
      <c r="EJ38" s="167"/>
      <c r="EK38" s="167"/>
      <c r="EL38" s="167"/>
      <c r="EM38" s="167"/>
      <c r="EN38" s="167"/>
      <c r="EO38" s="167"/>
      <c r="EP38" s="167"/>
      <c r="EQ38" s="167"/>
      <c r="ER38" s="167"/>
      <c r="ES38" s="167"/>
      <c r="ET38" s="167"/>
      <c r="EU38" s="167"/>
      <c r="EV38" s="167"/>
      <c r="EW38" s="167"/>
      <c r="EX38" s="167"/>
      <c r="EY38" s="167"/>
      <c r="EZ38" s="167"/>
      <c r="FA38" s="167"/>
      <c r="FB38" s="167"/>
      <c r="FC38" s="167"/>
      <c r="FD38" s="167"/>
      <c r="FE38" s="167"/>
      <c r="FF38" s="167"/>
      <c r="FG38" s="167"/>
    </row>
    <row r="39" spans="1:163" s="170" customFormat="1" ht="10.5" customHeight="1" x14ac:dyDescent="0.25">
      <c r="A39" s="924" t="s">
        <v>7040</v>
      </c>
      <c r="B39" s="924" t="s">
        <v>4506</v>
      </c>
      <c r="C39" s="874">
        <v>6</v>
      </c>
      <c r="D39" s="874">
        <v>0</v>
      </c>
      <c r="E39" s="101">
        <v>7592.37</v>
      </c>
      <c r="F39" s="101">
        <v>7592.37</v>
      </c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167"/>
      <c r="DH39" s="167"/>
      <c r="DI39" s="167"/>
      <c r="DJ39" s="167"/>
      <c r="DK39" s="167"/>
      <c r="DL39" s="167"/>
      <c r="DM39" s="167"/>
      <c r="DN39" s="167"/>
      <c r="DO39" s="167"/>
      <c r="DP39" s="167"/>
      <c r="DQ39" s="167"/>
      <c r="DR39" s="167"/>
      <c r="DS39" s="167"/>
      <c r="DT39" s="167"/>
      <c r="DU39" s="167"/>
      <c r="DV39" s="167"/>
      <c r="DW39" s="167"/>
      <c r="DX39" s="167"/>
      <c r="DY39" s="167"/>
      <c r="DZ39" s="167"/>
      <c r="EA39" s="167"/>
      <c r="EB39" s="167"/>
      <c r="EC39" s="167"/>
      <c r="ED39" s="167"/>
      <c r="EE39" s="167"/>
      <c r="EF39" s="167"/>
      <c r="EG39" s="167"/>
      <c r="EH39" s="167"/>
      <c r="EI39" s="167"/>
      <c r="EJ39" s="167"/>
      <c r="EK39" s="167"/>
      <c r="EL39" s="167"/>
      <c r="EM39" s="167"/>
      <c r="EN39" s="167"/>
      <c r="EO39" s="167"/>
      <c r="EP39" s="167"/>
      <c r="EQ39" s="167"/>
      <c r="ER39" s="167"/>
      <c r="ES39" s="167"/>
      <c r="ET39" s="167"/>
      <c r="EU39" s="167"/>
      <c r="EV39" s="167"/>
      <c r="EW39" s="167"/>
      <c r="EX39" s="167"/>
      <c r="EY39" s="167"/>
      <c r="EZ39" s="167"/>
      <c r="FA39" s="167"/>
      <c r="FB39" s="167"/>
      <c r="FC39" s="167"/>
      <c r="FD39" s="167"/>
      <c r="FE39" s="167"/>
      <c r="FF39" s="167"/>
      <c r="FG39" s="167"/>
    </row>
    <row r="40" spans="1:163" s="167" customFormat="1" ht="14.5" customHeight="1" x14ac:dyDescent="0.25">
      <c r="A40" s="924" t="s">
        <v>7034</v>
      </c>
      <c r="B40" s="924" t="s">
        <v>7035</v>
      </c>
      <c r="C40" s="874">
        <v>9</v>
      </c>
      <c r="D40" s="874">
        <v>0</v>
      </c>
      <c r="E40" s="101">
        <v>21455</v>
      </c>
      <c r="F40" s="101">
        <v>21455</v>
      </c>
    </row>
    <row r="41" spans="1:163" s="167" customFormat="1" ht="16" customHeight="1" x14ac:dyDescent="0.25">
      <c r="A41" s="924" t="s">
        <v>7049</v>
      </c>
      <c r="B41" s="924" t="s">
        <v>7050</v>
      </c>
      <c r="C41" s="874">
        <v>4</v>
      </c>
      <c r="D41" s="874">
        <v>0</v>
      </c>
      <c r="E41" s="101">
        <v>24060.95</v>
      </c>
      <c r="F41" s="101">
        <v>24060.95</v>
      </c>
    </row>
    <row r="42" spans="1:163" s="167" customFormat="1" ht="13" customHeight="1" x14ac:dyDescent="0.25">
      <c r="A42" s="924" t="s">
        <v>7051</v>
      </c>
      <c r="B42" s="924" t="s">
        <v>7052</v>
      </c>
      <c r="C42" s="874">
        <v>2</v>
      </c>
      <c r="D42" s="874">
        <v>0</v>
      </c>
      <c r="E42" s="101">
        <v>26964.15</v>
      </c>
      <c r="F42" s="101">
        <v>26964.15</v>
      </c>
    </row>
    <row r="43" spans="1:163" s="167" customFormat="1" ht="12.5" x14ac:dyDescent="0.25">
      <c r="A43" s="924" t="s">
        <v>7032</v>
      </c>
      <c r="B43" s="924" t="s">
        <v>7033</v>
      </c>
      <c r="C43" s="874">
        <v>5</v>
      </c>
      <c r="D43" s="874">
        <v>0</v>
      </c>
      <c r="E43" s="101">
        <v>31162.7</v>
      </c>
      <c r="F43" s="101">
        <v>31162.7</v>
      </c>
    </row>
    <row r="44" spans="1:163" s="170" customFormat="1" ht="12.5" x14ac:dyDescent="0.25">
      <c r="A44" s="924" t="s">
        <v>7036</v>
      </c>
      <c r="B44" s="924" t="s">
        <v>7037</v>
      </c>
      <c r="C44" s="874">
        <v>0</v>
      </c>
      <c r="D44" s="1739">
        <v>9648</v>
      </c>
      <c r="E44" s="101">
        <v>137.08750000000001</v>
      </c>
      <c r="F44" s="101">
        <v>137.08750000000001</v>
      </c>
      <c r="G44" s="167" t="s">
        <v>5522</v>
      </c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167"/>
      <c r="DH44" s="167"/>
      <c r="DI44" s="167"/>
      <c r="DJ44" s="167"/>
      <c r="DK44" s="167"/>
      <c r="DL44" s="167"/>
      <c r="DM44" s="167"/>
      <c r="DN44" s="167"/>
      <c r="DO44" s="167"/>
      <c r="DP44" s="167"/>
      <c r="DQ44" s="167"/>
      <c r="DR44" s="167"/>
      <c r="DS44" s="167"/>
      <c r="DT44" s="167"/>
      <c r="DU44" s="167"/>
      <c r="DV44" s="167"/>
      <c r="DW44" s="167"/>
      <c r="DX44" s="167"/>
      <c r="DY44" s="167"/>
      <c r="DZ44" s="167"/>
      <c r="EA44" s="167"/>
      <c r="EB44" s="167"/>
      <c r="EC44" s="167"/>
      <c r="ED44" s="167"/>
      <c r="EE44" s="167"/>
      <c r="EF44" s="167"/>
      <c r="EG44" s="167"/>
      <c r="EH44" s="167"/>
      <c r="EI44" s="167"/>
      <c r="EJ44" s="167"/>
      <c r="EK44" s="167"/>
      <c r="EL44" s="167"/>
      <c r="EM44" s="167"/>
      <c r="EN44" s="167"/>
      <c r="EO44" s="167"/>
      <c r="EP44" s="167"/>
      <c r="EQ44" s="167"/>
      <c r="ER44" s="167"/>
      <c r="ES44" s="167"/>
      <c r="ET44" s="167"/>
      <c r="EU44" s="167"/>
      <c r="EV44" s="167"/>
      <c r="EW44" s="167"/>
      <c r="EX44" s="167"/>
      <c r="EY44" s="167"/>
      <c r="EZ44" s="167"/>
      <c r="FA44" s="167"/>
      <c r="FB44" s="167"/>
      <c r="FC44" s="167"/>
      <c r="FD44" s="167"/>
      <c r="FE44" s="167"/>
      <c r="FF44" s="167"/>
      <c r="FG44" s="167"/>
    </row>
    <row r="45" spans="1:163" s="170" customFormat="1" ht="12.5" x14ac:dyDescent="0.25">
      <c r="A45" s="924" t="s">
        <v>7038</v>
      </c>
      <c r="B45" s="924" t="s">
        <v>7039</v>
      </c>
      <c r="C45" s="874">
        <v>0</v>
      </c>
      <c r="D45" s="1739">
        <v>4992</v>
      </c>
      <c r="E45" s="101">
        <v>155.94999999999999</v>
      </c>
      <c r="F45" s="101">
        <v>155.94999999999999</v>
      </c>
      <c r="G45" s="167" t="s">
        <v>5522</v>
      </c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167"/>
      <c r="DH45" s="167"/>
      <c r="DI45" s="167"/>
      <c r="DJ45" s="167"/>
      <c r="DK45" s="167"/>
      <c r="DL45" s="167"/>
      <c r="DM45" s="167"/>
      <c r="DN45" s="167"/>
      <c r="DO45" s="167"/>
      <c r="DP45" s="167"/>
      <c r="DQ45" s="167"/>
      <c r="DR45" s="167"/>
      <c r="DS45" s="167"/>
      <c r="DT45" s="167"/>
      <c r="DU45" s="167"/>
      <c r="DV45" s="167"/>
      <c r="DW45" s="167"/>
      <c r="DX45" s="167"/>
      <c r="DY45" s="167"/>
      <c r="DZ45" s="167"/>
      <c r="EA45" s="167"/>
      <c r="EB45" s="167"/>
      <c r="EC45" s="167"/>
      <c r="ED45" s="167"/>
      <c r="EE45" s="167"/>
      <c r="EF45" s="167"/>
      <c r="EG45" s="167"/>
      <c r="EH45" s="167"/>
      <c r="EI45" s="167"/>
      <c r="EJ45" s="167"/>
      <c r="EK45" s="167"/>
      <c r="EL45" s="167"/>
      <c r="EM45" s="167"/>
      <c r="EN45" s="167"/>
      <c r="EO45" s="167"/>
      <c r="EP45" s="167"/>
      <c r="EQ45" s="167"/>
      <c r="ER45" s="167"/>
      <c r="ES45" s="167"/>
      <c r="ET45" s="167"/>
      <c r="EU45" s="167"/>
      <c r="EV45" s="167"/>
      <c r="EW45" s="167"/>
      <c r="EX45" s="167"/>
      <c r="EY45" s="167"/>
      <c r="EZ45" s="167"/>
      <c r="FA45" s="167"/>
      <c r="FB45" s="167"/>
      <c r="FC45" s="167"/>
      <c r="FD45" s="167"/>
      <c r="FE45" s="167"/>
      <c r="FF45" s="167"/>
      <c r="FG45" s="167"/>
    </row>
    <row r="46" spans="1:163" s="1748" customFormat="1" ht="15" customHeight="1" x14ac:dyDescent="0.25">
      <c r="A46" s="1756" t="s">
        <v>533</v>
      </c>
      <c r="B46" s="509" t="s">
        <v>4241</v>
      </c>
      <c r="C46" s="510">
        <f>SUM(C20:C45)</f>
        <v>58</v>
      </c>
      <c r="D46" s="511">
        <f>SUM(D20:D45)</f>
        <v>14640</v>
      </c>
      <c r="E46" s="1795" t="s">
        <v>533</v>
      </c>
      <c r="F46" s="1795" t="s">
        <v>533</v>
      </c>
    </row>
    <row r="47" spans="1:163" x14ac:dyDescent="0.3">
      <c r="A47" s="1796"/>
      <c r="B47" s="1797"/>
      <c r="C47" s="1796"/>
      <c r="D47" s="1796"/>
      <c r="E47" s="1798"/>
      <c r="F47" s="1798"/>
    </row>
    <row r="48" spans="1:163" x14ac:dyDescent="0.3">
      <c r="A48" s="1796"/>
      <c r="B48" s="1797"/>
      <c r="C48" s="1796"/>
      <c r="D48" s="1796"/>
      <c r="E48" s="1798"/>
      <c r="F48" s="1798"/>
    </row>
    <row r="49" spans="1:163" s="214" customFormat="1" x14ac:dyDescent="0.3">
      <c r="A49" s="731" t="s">
        <v>4169</v>
      </c>
      <c r="B49" s="731" t="s">
        <v>4168</v>
      </c>
      <c r="C49" s="974"/>
      <c r="D49" s="974"/>
      <c r="E49" s="988"/>
      <c r="F49" s="988"/>
      <c r="G49" s="116"/>
      <c r="H49" s="116"/>
      <c r="I49" s="116"/>
      <c r="J49" s="116"/>
      <c r="K49" s="116"/>
      <c r="L49" s="116"/>
      <c r="M49" s="116"/>
      <c r="N49" s="116"/>
      <c r="O49" s="116"/>
      <c r="P49" s="116"/>
      <c r="Q49" s="116"/>
      <c r="R49" s="116"/>
      <c r="S49" s="116"/>
      <c r="T49" s="116"/>
      <c r="U49" s="116"/>
      <c r="V49" s="116"/>
      <c r="W49" s="116"/>
      <c r="X49" s="116"/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16"/>
      <c r="BM49" s="116"/>
      <c r="BN49" s="116"/>
      <c r="BO49" s="116"/>
      <c r="BP49" s="116"/>
      <c r="BQ49" s="116"/>
      <c r="BR49" s="116"/>
      <c r="BS49" s="116"/>
      <c r="BT49" s="116"/>
      <c r="BU49" s="116"/>
      <c r="BV49" s="116"/>
      <c r="BW49" s="116"/>
      <c r="BX49" s="116"/>
      <c r="BY49" s="116"/>
      <c r="BZ49" s="116"/>
      <c r="CA49" s="116"/>
      <c r="CB49" s="116"/>
      <c r="CC49" s="116"/>
      <c r="CD49" s="116"/>
      <c r="CE49" s="116"/>
      <c r="CF49" s="116"/>
      <c r="CG49" s="116"/>
      <c r="CH49" s="116"/>
      <c r="CI49" s="116"/>
      <c r="CJ49" s="116"/>
      <c r="CK49" s="116"/>
      <c r="CL49" s="116"/>
      <c r="CM49" s="116"/>
      <c r="CN49" s="116"/>
      <c r="CO49" s="116"/>
      <c r="CP49" s="116"/>
      <c r="CQ49" s="116"/>
      <c r="CR49" s="116"/>
      <c r="CS49" s="116"/>
      <c r="CT49" s="116"/>
      <c r="CU49" s="116"/>
      <c r="CV49" s="116"/>
      <c r="CW49" s="116"/>
      <c r="CX49" s="116"/>
      <c r="CY49" s="116"/>
      <c r="CZ49" s="116"/>
      <c r="DA49" s="116"/>
      <c r="DB49" s="116"/>
      <c r="DC49" s="116"/>
      <c r="DD49" s="116"/>
      <c r="DE49" s="116"/>
      <c r="DF49" s="116"/>
      <c r="DG49" s="116"/>
      <c r="DH49" s="116"/>
      <c r="DI49" s="116"/>
      <c r="DJ49" s="116"/>
      <c r="DK49" s="116"/>
      <c r="DL49" s="116"/>
      <c r="DM49" s="116"/>
      <c r="DN49" s="116"/>
      <c r="DO49" s="116"/>
      <c r="DP49" s="116"/>
      <c r="DQ49" s="116"/>
      <c r="DR49" s="116"/>
      <c r="DS49" s="116"/>
      <c r="DT49" s="116"/>
      <c r="DU49" s="116"/>
      <c r="DV49" s="116"/>
      <c r="DW49" s="116"/>
      <c r="DX49" s="116"/>
      <c r="DY49" s="116"/>
      <c r="DZ49" s="116"/>
      <c r="EA49" s="116"/>
      <c r="EB49" s="116"/>
      <c r="EC49" s="116"/>
      <c r="ED49" s="116"/>
      <c r="EE49" s="116"/>
      <c r="EF49" s="116"/>
      <c r="EG49" s="116"/>
      <c r="EH49" s="116"/>
      <c r="EI49" s="116"/>
      <c r="EJ49" s="116"/>
      <c r="EK49" s="116"/>
      <c r="EL49" s="116"/>
      <c r="EM49" s="116"/>
      <c r="EN49" s="116"/>
      <c r="EO49" s="116"/>
      <c r="EP49" s="116"/>
      <c r="EQ49" s="116"/>
    </row>
    <row r="50" spans="1:163" s="170" customFormat="1" ht="12.5" x14ac:dyDescent="0.25">
      <c r="A50" s="924" t="s">
        <v>7022</v>
      </c>
      <c r="B50" s="924" t="s">
        <v>4543</v>
      </c>
      <c r="C50" s="1799">
        <v>2</v>
      </c>
      <c r="D50" s="1799">
        <v>0</v>
      </c>
      <c r="E50" s="101">
        <v>11724</v>
      </c>
      <c r="F50" s="101">
        <v>11724</v>
      </c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167"/>
      <c r="DH50" s="167"/>
      <c r="DI50" s="167"/>
      <c r="DJ50" s="167"/>
      <c r="DK50" s="167"/>
      <c r="DL50" s="167"/>
      <c r="DM50" s="167"/>
      <c r="DN50" s="167"/>
      <c r="DO50" s="167"/>
      <c r="DP50" s="167"/>
      <c r="DQ50" s="167"/>
      <c r="DR50" s="167"/>
      <c r="DS50" s="167"/>
      <c r="DT50" s="167"/>
      <c r="DU50" s="167"/>
      <c r="DV50" s="167"/>
      <c r="DW50" s="167"/>
      <c r="DX50" s="167"/>
      <c r="DY50" s="167"/>
      <c r="DZ50" s="167"/>
      <c r="EA50" s="167"/>
      <c r="EB50" s="167"/>
      <c r="EC50" s="167"/>
      <c r="ED50" s="167"/>
      <c r="EE50" s="167"/>
      <c r="EF50" s="167"/>
      <c r="EG50" s="167"/>
      <c r="EH50" s="167"/>
      <c r="EI50" s="167"/>
      <c r="EJ50" s="167"/>
      <c r="EK50" s="167"/>
      <c r="EL50" s="167"/>
      <c r="EM50" s="167"/>
      <c r="EN50" s="167"/>
      <c r="EO50" s="167"/>
      <c r="EP50" s="167"/>
      <c r="EQ50" s="167"/>
      <c r="ER50" s="167"/>
      <c r="ES50" s="167"/>
      <c r="ET50" s="167"/>
      <c r="EU50" s="167"/>
      <c r="EV50" s="167"/>
      <c r="EW50" s="167"/>
      <c r="EX50" s="167"/>
      <c r="EY50" s="167"/>
      <c r="EZ50" s="167"/>
      <c r="FA50" s="167"/>
      <c r="FB50" s="167"/>
      <c r="FC50" s="167"/>
      <c r="FD50" s="167"/>
      <c r="FE50" s="167"/>
      <c r="FF50" s="167"/>
      <c r="FG50" s="167"/>
    </row>
    <row r="51" spans="1:163" s="170" customFormat="1" ht="12.5" x14ac:dyDescent="0.25">
      <c r="A51" s="924" t="s">
        <v>6744</v>
      </c>
      <c r="B51" s="924" t="s">
        <v>7025</v>
      </c>
      <c r="C51" s="1799">
        <v>2</v>
      </c>
      <c r="D51" s="1799">
        <v>0</v>
      </c>
      <c r="E51" s="101">
        <v>9634</v>
      </c>
      <c r="F51" s="101">
        <v>9634</v>
      </c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167"/>
      <c r="DH51" s="167"/>
      <c r="DI51" s="167"/>
      <c r="DJ51" s="167"/>
      <c r="DK51" s="167"/>
      <c r="DL51" s="167"/>
      <c r="DM51" s="167"/>
      <c r="DN51" s="167"/>
      <c r="DO51" s="167"/>
      <c r="DP51" s="167"/>
      <c r="DQ51" s="167"/>
      <c r="DR51" s="167"/>
      <c r="DS51" s="167"/>
      <c r="DT51" s="167"/>
      <c r="DU51" s="167"/>
      <c r="DV51" s="167"/>
      <c r="DW51" s="167"/>
      <c r="DX51" s="167"/>
      <c r="DY51" s="167"/>
      <c r="DZ51" s="167"/>
      <c r="EA51" s="167"/>
      <c r="EB51" s="167"/>
      <c r="EC51" s="167"/>
      <c r="ED51" s="167"/>
      <c r="EE51" s="167"/>
      <c r="EF51" s="167"/>
      <c r="EG51" s="167"/>
      <c r="EH51" s="167"/>
      <c r="EI51" s="167"/>
      <c r="EJ51" s="167"/>
      <c r="EK51" s="167"/>
      <c r="EL51" s="167"/>
      <c r="EM51" s="167"/>
      <c r="EN51" s="167"/>
      <c r="EO51" s="167"/>
      <c r="EP51" s="167"/>
      <c r="EQ51" s="167"/>
      <c r="ER51" s="167"/>
      <c r="ES51" s="167"/>
      <c r="ET51" s="167"/>
      <c r="EU51" s="167"/>
      <c r="EV51" s="167"/>
      <c r="EW51" s="167"/>
      <c r="EX51" s="167"/>
      <c r="EY51" s="167"/>
      <c r="EZ51" s="167"/>
      <c r="FA51" s="167"/>
      <c r="FB51" s="167"/>
      <c r="FC51" s="167"/>
      <c r="FD51" s="167"/>
      <c r="FE51" s="167"/>
      <c r="FF51" s="167"/>
      <c r="FG51" s="167"/>
    </row>
    <row r="52" spans="1:163" s="170" customFormat="1" ht="12.5" x14ac:dyDescent="0.25">
      <c r="A52" s="924" t="s">
        <v>6739</v>
      </c>
      <c r="B52" s="924" t="s">
        <v>7071</v>
      </c>
      <c r="C52" s="1799">
        <v>1</v>
      </c>
      <c r="D52" s="1799">
        <v>0</v>
      </c>
      <c r="E52" s="101">
        <v>8312</v>
      </c>
      <c r="F52" s="101">
        <v>8312</v>
      </c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167"/>
      <c r="DH52" s="167"/>
      <c r="DI52" s="167"/>
      <c r="DJ52" s="167"/>
      <c r="DK52" s="167"/>
      <c r="DL52" s="167"/>
      <c r="DM52" s="167"/>
      <c r="DN52" s="167"/>
      <c r="DO52" s="167"/>
      <c r="DP52" s="167"/>
      <c r="DQ52" s="167"/>
      <c r="DR52" s="167"/>
      <c r="DS52" s="167"/>
      <c r="DT52" s="167"/>
      <c r="DU52" s="167"/>
      <c r="DV52" s="167"/>
      <c r="DW52" s="167"/>
      <c r="DX52" s="167"/>
      <c r="DY52" s="167"/>
      <c r="DZ52" s="167"/>
      <c r="EA52" s="167"/>
      <c r="EB52" s="167"/>
      <c r="EC52" s="167"/>
      <c r="ED52" s="167"/>
      <c r="EE52" s="167"/>
      <c r="EF52" s="167"/>
      <c r="EG52" s="167"/>
      <c r="EH52" s="167"/>
      <c r="EI52" s="167"/>
      <c r="EJ52" s="167"/>
      <c r="EK52" s="167"/>
      <c r="EL52" s="167"/>
      <c r="EM52" s="167"/>
      <c r="EN52" s="167"/>
      <c r="EO52" s="167"/>
      <c r="EP52" s="167"/>
      <c r="EQ52" s="167"/>
      <c r="ER52" s="167"/>
      <c r="ES52" s="167"/>
      <c r="ET52" s="167"/>
      <c r="EU52" s="167"/>
      <c r="EV52" s="167"/>
      <c r="EW52" s="167"/>
      <c r="EX52" s="167"/>
      <c r="EY52" s="167"/>
      <c r="EZ52" s="167"/>
      <c r="FA52" s="167"/>
      <c r="FB52" s="167"/>
      <c r="FC52" s="167"/>
      <c r="FD52" s="167"/>
      <c r="FE52" s="167"/>
      <c r="FF52" s="167"/>
      <c r="FG52" s="167"/>
    </row>
    <row r="53" spans="1:163" s="170" customFormat="1" ht="12.5" x14ac:dyDescent="0.25">
      <c r="A53" s="924" t="s">
        <v>7047</v>
      </c>
      <c r="B53" s="924" t="s">
        <v>4378</v>
      </c>
      <c r="C53" s="1799">
        <v>4</v>
      </c>
      <c r="D53" s="1739">
        <v>0</v>
      </c>
      <c r="E53" s="101">
        <v>7592.37</v>
      </c>
      <c r="F53" s="101">
        <v>7592.37</v>
      </c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167"/>
      <c r="DH53" s="167"/>
      <c r="DI53" s="167"/>
      <c r="DJ53" s="167"/>
      <c r="DK53" s="167"/>
      <c r="DL53" s="167"/>
      <c r="DM53" s="167"/>
      <c r="DN53" s="167"/>
      <c r="DO53" s="167"/>
      <c r="DP53" s="167"/>
      <c r="DQ53" s="167"/>
      <c r="DR53" s="167"/>
      <c r="DS53" s="167"/>
      <c r="DT53" s="167"/>
      <c r="DU53" s="167"/>
      <c r="DV53" s="167"/>
      <c r="DW53" s="167"/>
      <c r="DX53" s="167"/>
      <c r="DY53" s="167"/>
      <c r="DZ53" s="167"/>
      <c r="EA53" s="167"/>
      <c r="EB53" s="167"/>
      <c r="EC53" s="167"/>
      <c r="ED53" s="167"/>
      <c r="EE53" s="167"/>
      <c r="EF53" s="167"/>
      <c r="EG53" s="167"/>
      <c r="EH53" s="167"/>
      <c r="EI53" s="167"/>
      <c r="EJ53" s="167"/>
      <c r="EK53" s="167"/>
      <c r="EL53" s="167"/>
      <c r="EM53" s="167"/>
      <c r="EN53" s="167"/>
      <c r="EO53" s="167"/>
      <c r="EP53" s="167"/>
      <c r="EQ53" s="167"/>
      <c r="ER53" s="167"/>
      <c r="ES53" s="167"/>
      <c r="ET53" s="167"/>
      <c r="EU53" s="167"/>
      <c r="EV53" s="167"/>
      <c r="EW53" s="167"/>
      <c r="EX53" s="167"/>
      <c r="EY53" s="167"/>
      <c r="EZ53" s="167"/>
      <c r="FA53" s="167"/>
      <c r="FB53" s="167"/>
      <c r="FC53" s="167"/>
      <c r="FD53" s="167"/>
      <c r="FE53" s="167"/>
      <c r="FF53" s="167"/>
      <c r="FG53" s="167"/>
    </row>
    <row r="54" spans="1:163" s="170" customFormat="1" ht="12" customHeight="1" x14ac:dyDescent="0.25">
      <c r="A54" s="924" t="s">
        <v>7036</v>
      </c>
      <c r="B54" s="924" t="s">
        <v>7037</v>
      </c>
      <c r="C54" s="1799">
        <v>0</v>
      </c>
      <c r="D54" s="1739">
        <v>8592</v>
      </c>
      <c r="E54" s="101">
        <v>137</v>
      </c>
      <c r="F54" s="101">
        <v>137</v>
      </c>
      <c r="G54" s="167" t="s">
        <v>5522</v>
      </c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167"/>
      <c r="DH54" s="167"/>
      <c r="DI54" s="167"/>
      <c r="DJ54" s="167"/>
      <c r="DK54" s="167"/>
      <c r="DL54" s="167"/>
      <c r="DM54" s="167"/>
      <c r="DN54" s="167"/>
      <c r="DO54" s="167"/>
      <c r="DP54" s="167"/>
      <c r="DQ54" s="167"/>
      <c r="DR54" s="167"/>
      <c r="DS54" s="167"/>
      <c r="DT54" s="167"/>
      <c r="DU54" s="167"/>
      <c r="DV54" s="167"/>
      <c r="DW54" s="167"/>
      <c r="DX54" s="167"/>
      <c r="DY54" s="167"/>
      <c r="DZ54" s="167"/>
      <c r="EA54" s="167"/>
      <c r="EB54" s="167"/>
      <c r="EC54" s="167"/>
      <c r="ED54" s="167"/>
      <c r="EE54" s="167"/>
      <c r="EF54" s="167"/>
      <c r="EG54" s="167"/>
      <c r="EH54" s="167"/>
      <c r="EI54" s="167"/>
      <c r="EJ54" s="167"/>
      <c r="EK54" s="167"/>
      <c r="EL54" s="167"/>
      <c r="EM54" s="167"/>
      <c r="EN54" s="167"/>
      <c r="EO54" s="167"/>
      <c r="EP54" s="167"/>
      <c r="EQ54" s="167"/>
      <c r="ER54" s="167"/>
      <c r="ES54" s="167"/>
      <c r="ET54" s="167"/>
      <c r="EU54" s="167"/>
      <c r="EV54" s="167"/>
      <c r="EW54" s="167"/>
      <c r="EX54" s="167"/>
      <c r="EY54" s="167"/>
      <c r="EZ54" s="167"/>
      <c r="FA54" s="167"/>
      <c r="FB54" s="167"/>
      <c r="FC54" s="167"/>
      <c r="FD54" s="167"/>
      <c r="FE54" s="167"/>
      <c r="FF54" s="167"/>
      <c r="FG54" s="167"/>
    </row>
    <row r="55" spans="1:163" s="1748" customFormat="1" ht="15" customHeight="1" x14ac:dyDescent="0.25">
      <c r="A55" s="1756" t="s">
        <v>533</v>
      </c>
      <c r="B55" s="512" t="s">
        <v>4243</v>
      </c>
      <c r="C55" s="513">
        <f>SUM(C50:C54)</f>
        <v>9</v>
      </c>
      <c r="D55" s="498">
        <f>SUM(D54)</f>
        <v>8592</v>
      </c>
      <c r="E55" s="1777" t="s">
        <v>533</v>
      </c>
      <c r="F55" s="1777" t="s">
        <v>533</v>
      </c>
    </row>
    <row r="56" spans="1:163" x14ac:dyDescent="0.3">
      <c r="A56" s="1800"/>
      <c r="B56" s="1801"/>
      <c r="C56" s="1802"/>
      <c r="D56" s="1802"/>
      <c r="E56" s="1803"/>
      <c r="F56" s="1798"/>
    </row>
    <row r="57" spans="1:163" s="1748" customFormat="1" ht="15" customHeight="1" x14ac:dyDescent="0.25">
      <c r="A57" s="1804"/>
      <c r="B57" s="514" t="s">
        <v>4170</v>
      </c>
      <c r="C57" s="515">
        <f>C16+C46+C55</f>
        <v>87</v>
      </c>
      <c r="D57" s="515">
        <f>D55+D46</f>
        <v>23232</v>
      </c>
      <c r="E57" s="1805"/>
    </row>
    <row r="58" spans="1:163" x14ac:dyDescent="0.3">
      <c r="A58" s="1800"/>
      <c r="B58" s="1801"/>
      <c r="C58" s="1802"/>
      <c r="D58" s="1802"/>
      <c r="E58" s="1803"/>
      <c r="F58" s="1798"/>
    </row>
    <row r="59" spans="1:163" x14ac:dyDescent="0.3">
      <c r="A59" s="1806"/>
      <c r="B59" s="1783"/>
      <c r="C59" s="1785"/>
      <c r="D59" s="1807"/>
      <c r="E59" s="1807"/>
      <c r="F59" s="1792"/>
      <c r="G59" s="516"/>
    </row>
    <row r="60" spans="1:163" s="1748" customFormat="1" ht="15" customHeight="1" x14ac:dyDescent="0.25">
      <c r="A60" s="999" t="s">
        <v>4166</v>
      </c>
      <c r="B60" s="1000"/>
      <c r="C60" s="1808" t="s">
        <v>533</v>
      </c>
      <c r="D60" s="1808"/>
      <c r="E60" s="1809" t="s">
        <v>533</v>
      </c>
      <c r="F60" s="1809" t="s">
        <v>533</v>
      </c>
    </row>
    <row r="61" spans="1:163" s="1748" customFormat="1" ht="15" customHeight="1" x14ac:dyDescent="0.25">
      <c r="A61" s="731" t="s">
        <v>4244</v>
      </c>
      <c r="B61" s="731"/>
      <c r="C61" s="1810"/>
      <c r="D61" s="1810"/>
      <c r="E61" s="1811"/>
      <c r="F61" s="1811"/>
      <c r="G61" s="1810"/>
    </row>
    <row r="62" spans="1:163" x14ac:dyDescent="0.3">
      <c r="A62" s="924" t="s">
        <v>6728</v>
      </c>
      <c r="B62" s="924" t="s">
        <v>6664</v>
      </c>
      <c r="C62" s="1799">
        <v>1</v>
      </c>
      <c r="D62" s="1799">
        <v>0</v>
      </c>
      <c r="E62" s="101">
        <v>14300.15</v>
      </c>
      <c r="F62" s="101">
        <v>14300.15</v>
      </c>
    </row>
    <row r="63" spans="1:163" x14ac:dyDescent="0.3">
      <c r="A63" s="924" t="s">
        <v>6737</v>
      </c>
      <c r="B63" s="924" t="s">
        <v>5330</v>
      </c>
      <c r="C63" s="1799">
        <v>0</v>
      </c>
      <c r="D63" s="1799">
        <v>0</v>
      </c>
      <c r="E63" s="101">
        <v>12947.6</v>
      </c>
      <c r="F63" s="101">
        <v>12947.6</v>
      </c>
    </row>
    <row r="64" spans="1:163" x14ac:dyDescent="0.3">
      <c r="A64" s="924" t="s">
        <v>7043</v>
      </c>
      <c r="B64" s="924" t="s">
        <v>4377</v>
      </c>
      <c r="C64" s="1799">
        <v>1</v>
      </c>
      <c r="D64" s="1799">
        <v>0</v>
      </c>
      <c r="E64" s="101">
        <v>7592.37</v>
      </c>
      <c r="F64" s="101">
        <v>7592.37</v>
      </c>
    </row>
    <row r="65" spans="1:157" ht="18" customHeight="1" x14ac:dyDescent="0.3">
      <c r="A65" s="924" t="s">
        <v>7022</v>
      </c>
      <c r="B65" s="924" t="s">
        <v>4543</v>
      </c>
      <c r="C65" s="1799">
        <v>2</v>
      </c>
      <c r="D65" s="1799">
        <v>0</v>
      </c>
      <c r="E65" s="101">
        <v>11724.2</v>
      </c>
      <c r="F65" s="101">
        <v>24700</v>
      </c>
    </row>
    <row r="66" spans="1:157" ht="13.5" customHeight="1" x14ac:dyDescent="0.3">
      <c r="A66" s="924" t="s">
        <v>7047</v>
      </c>
      <c r="B66" s="924" t="s">
        <v>4378</v>
      </c>
      <c r="C66" s="1799">
        <v>7</v>
      </c>
      <c r="D66" s="1799">
        <v>0</v>
      </c>
      <c r="E66" s="101">
        <v>7592.37</v>
      </c>
      <c r="F66" s="101">
        <v>7592.37</v>
      </c>
    </row>
    <row r="67" spans="1:157" s="162" customFormat="1" ht="13.5" customHeight="1" x14ac:dyDescent="0.3">
      <c r="A67" s="924" t="s">
        <v>7031</v>
      </c>
      <c r="B67" s="924" t="s">
        <v>4468</v>
      </c>
      <c r="C67" s="1799">
        <v>4</v>
      </c>
      <c r="D67" s="1799">
        <v>0</v>
      </c>
      <c r="E67" s="101">
        <v>7592.37</v>
      </c>
      <c r="F67" s="101">
        <v>7592.37</v>
      </c>
    </row>
    <row r="68" spans="1:157" s="162" customFormat="1" ht="12" customHeight="1" x14ac:dyDescent="0.3">
      <c r="A68" s="924" t="s">
        <v>7040</v>
      </c>
      <c r="B68" s="924" t="s">
        <v>4506</v>
      </c>
      <c r="C68" s="1799">
        <v>2</v>
      </c>
      <c r="D68" s="1799">
        <v>0</v>
      </c>
      <c r="E68" s="101">
        <v>7592.37</v>
      </c>
      <c r="F68" s="101">
        <v>7592.37</v>
      </c>
    </row>
    <row r="69" spans="1:157" s="162" customFormat="1" x14ac:dyDescent="0.3">
      <c r="A69" s="924" t="s">
        <v>7036</v>
      </c>
      <c r="B69" s="924" t="s">
        <v>7072</v>
      </c>
      <c r="C69" s="1799">
        <v>0</v>
      </c>
      <c r="D69" s="1739">
        <v>9072</v>
      </c>
      <c r="E69" s="101">
        <v>137</v>
      </c>
      <c r="F69" s="101">
        <v>137</v>
      </c>
    </row>
    <row r="70" spans="1:157" s="1748" customFormat="1" ht="15" customHeight="1" x14ac:dyDescent="0.25">
      <c r="A70" s="1756" t="s">
        <v>533</v>
      </c>
      <c r="B70" s="517" t="s">
        <v>4245</v>
      </c>
      <c r="C70" s="513">
        <f>SUM(C62:C69)</f>
        <v>17</v>
      </c>
      <c r="D70" s="457">
        <f>SUM(D62:D69)</f>
        <v>9072</v>
      </c>
      <c r="E70" s="1777" t="s">
        <v>533</v>
      </c>
      <c r="F70" s="1777" t="s">
        <v>533</v>
      </c>
    </row>
    <row r="71" spans="1:157" s="162" customFormat="1" x14ac:dyDescent="0.3">
      <c r="A71" s="1789"/>
      <c r="B71" s="1790"/>
      <c r="C71" s="1791"/>
      <c r="D71" s="1792"/>
      <c r="E71" s="1792"/>
      <c r="F71" s="1792"/>
    </row>
    <row r="72" spans="1:157" s="1748" customFormat="1" ht="13.5" customHeight="1" x14ac:dyDescent="0.25">
      <c r="A72" s="731" t="s">
        <v>4172</v>
      </c>
      <c r="B72" s="731"/>
      <c r="C72" s="1782"/>
      <c r="D72" s="1782"/>
      <c r="E72" s="1812"/>
      <c r="F72" s="1812"/>
    </row>
    <row r="73" spans="1:157" s="222" customFormat="1" ht="12.5" x14ac:dyDescent="0.25">
      <c r="A73" s="924" t="s">
        <v>4242</v>
      </c>
      <c r="B73" s="924" t="s">
        <v>4242</v>
      </c>
      <c r="C73" s="874">
        <v>0</v>
      </c>
      <c r="D73" s="1739">
        <v>0</v>
      </c>
      <c r="E73" s="101">
        <v>0</v>
      </c>
      <c r="F73" s="101">
        <v>0</v>
      </c>
      <c r="G73" s="105"/>
      <c r="H73" s="105"/>
      <c r="I73" s="105"/>
      <c r="J73" s="105"/>
      <c r="K73" s="105"/>
      <c r="L73" s="105"/>
      <c r="M73" s="105"/>
      <c r="N73" s="105"/>
      <c r="O73" s="105"/>
      <c r="P73" s="105"/>
      <c r="Q73" s="105"/>
      <c r="R73" s="105"/>
      <c r="S73" s="105"/>
      <c r="T73" s="105"/>
      <c r="U73" s="105"/>
      <c r="V73" s="105"/>
      <c r="W73" s="105"/>
      <c r="X73" s="105"/>
      <c r="Y73" s="105"/>
      <c r="Z73" s="105"/>
      <c r="AA73" s="105"/>
      <c r="AB73" s="105"/>
      <c r="AC73" s="105"/>
      <c r="AD73" s="105"/>
      <c r="AE73" s="105"/>
      <c r="AF73" s="105"/>
      <c r="AG73" s="105"/>
      <c r="AH73" s="105"/>
      <c r="AI73" s="105"/>
      <c r="AJ73" s="105"/>
      <c r="AK73" s="105"/>
      <c r="AL73" s="105"/>
      <c r="AM73" s="105"/>
      <c r="AN73" s="105"/>
      <c r="AO73" s="105"/>
      <c r="AP73" s="105"/>
      <c r="AQ73" s="105"/>
      <c r="AR73" s="105"/>
      <c r="AS73" s="105"/>
      <c r="AT73" s="105"/>
      <c r="AU73" s="105"/>
      <c r="AV73" s="105"/>
      <c r="AW73" s="105"/>
      <c r="AX73" s="105"/>
      <c r="AY73" s="105"/>
      <c r="AZ73" s="105"/>
      <c r="BA73" s="105"/>
      <c r="BB73" s="105"/>
      <c r="BC73" s="105"/>
      <c r="BD73" s="105"/>
      <c r="BE73" s="105"/>
      <c r="BF73" s="105"/>
      <c r="BG73" s="105"/>
      <c r="BH73" s="105"/>
      <c r="BI73" s="105"/>
      <c r="BJ73" s="105"/>
      <c r="BK73" s="105"/>
      <c r="BL73" s="105"/>
      <c r="BM73" s="105"/>
      <c r="BN73" s="105"/>
      <c r="BO73" s="105"/>
      <c r="BP73" s="105"/>
      <c r="BQ73" s="105"/>
      <c r="BR73" s="105"/>
      <c r="BS73" s="105"/>
      <c r="BT73" s="105"/>
      <c r="BU73" s="105"/>
      <c r="BV73" s="105"/>
      <c r="BW73" s="105"/>
      <c r="BX73" s="105"/>
      <c r="BY73" s="105"/>
      <c r="BZ73" s="105"/>
      <c r="CA73" s="105"/>
      <c r="CB73" s="105"/>
      <c r="CC73" s="105"/>
      <c r="CD73" s="105"/>
      <c r="CE73" s="105"/>
      <c r="CF73" s="105"/>
      <c r="CG73" s="105"/>
      <c r="CH73" s="105"/>
      <c r="CI73" s="105"/>
      <c r="CJ73" s="105"/>
      <c r="CK73" s="105"/>
      <c r="CL73" s="105"/>
      <c r="CM73" s="105"/>
      <c r="CN73" s="105"/>
      <c r="CO73" s="105"/>
      <c r="CP73" s="105"/>
      <c r="CQ73" s="105"/>
      <c r="CR73" s="105"/>
      <c r="CS73" s="105"/>
      <c r="CT73" s="105"/>
      <c r="CU73" s="105"/>
      <c r="CV73" s="105"/>
      <c r="CW73" s="105"/>
      <c r="CX73" s="105"/>
      <c r="CY73" s="105"/>
      <c r="CZ73" s="105"/>
      <c r="DA73" s="105"/>
      <c r="DB73" s="105"/>
      <c r="DC73" s="105"/>
      <c r="DD73" s="105"/>
      <c r="DE73" s="105"/>
      <c r="DF73" s="105"/>
      <c r="DG73" s="105"/>
      <c r="DH73" s="105"/>
      <c r="DI73" s="105"/>
      <c r="DJ73" s="105"/>
      <c r="DK73" s="105"/>
      <c r="DL73" s="105"/>
      <c r="DM73" s="105"/>
      <c r="DN73" s="105"/>
      <c r="DO73" s="105"/>
      <c r="DP73" s="105"/>
      <c r="DQ73" s="105"/>
      <c r="DR73" s="105"/>
      <c r="DS73" s="105"/>
      <c r="DT73" s="105"/>
      <c r="DU73" s="105"/>
      <c r="DV73" s="105"/>
      <c r="DW73" s="105"/>
      <c r="DX73" s="105"/>
      <c r="DY73" s="105"/>
      <c r="DZ73" s="105"/>
      <c r="EA73" s="105"/>
      <c r="EB73" s="105"/>
      <c r="EC73" s="105"/>
      <c r="ED73" s="105"/>
      <c r="EE73" s="105"/>
      <c r="EF73" s="105"/>
      <c r="EG73" s="105"/>
      <c r="EH73" s="105"/>
      <c r="EI73" s="105"/>
      <c r="EJ73" s="105"/>
      <c r="EK73" s="105"/>
      <c r="EL73" s="105"/>
      <c r="EM73" s="105"/>
      <c r="EN73" s="105"/>
      <c r="EO73" s="105"/>
      <c r="EP73" s="105"/>
      <c r="EQ73" s="105"/>
      <c r="ER73" s="105"/>
      <c r="ES73" s="105"/>
      <c r="ET73" s="105"/>
      <c r="EU73" s="105"/>
      <c r="EV73" s="105"/>
      <c r="EW73" s="105"/>
      <c r="EX73" s="105"/>
      <c r="EY73" s="105"/>
      <c r="EZ73" s="105"/>
      <c r="FA73" s="105"/>
    </row>
    <row r="74" spans="1:157" s="1748" customFormat="1" ht="12.5" x14ac:dyDescent="0.25">
      <c r="A74" s="1766" t="s">
        <v>533</v>
      </c>
      <c r="B74" s="518" t="s">
        <v>4246</v>
      </c>
      <c r="C74" s="519">
        <v>0</v>
      </c>
      <c r="D74" s="457">
        <v>0</v>
      </c>
      <c r="E74" s="1777" t="s">
        <v>533</v>
      </c>
      <c r="F74" s="1777" t="s">
        <v>533</v>
      </c>
    </row>
    <row r="75" spans="1:157" s="522" customFormat="1" x14ac:dyDescent="0.3">
      <c r="A75" s="232"/>
      <c r="B75" s="520"/>
      <c r="C75" s="116"/>
      <c r="D75" s="116"/>
      <c r="E75" s="503"/>
      <c r="F75" s="521"/>
      <c r="G75" s="162"/>
      <c r="H75" s="162"/>
      <c r="I75" s="162"/>
      <c r="J75" s="162"/>
      <c r="K75" s="162"/>
      <c r="L75" s="162"/>
      <c r="M75" s="162"/>
      <c r="N75" s="162"/>
      <c r="O75" s="162"/>
      <c r="P75" s="162"/>
      <c r="Q75" s="162"/>
      <c r="R75" s="16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2"/>
      <c r="AV75" s="162"/>
      <c r="AW75" s="162"/>
      <c r="AX75" s="162"/>
      <c r="AY75" s="162"/>
      <c r="AZ75" s="162"/>
      <c r="BA75" s="162"/>
      <c r="BB75" s="162"/>
      <c r="BC75" s="162"/>
      <c r="BD75" s="162"/>
      <c r="BE75" s="162"/>
      <c r="BF75" s="162"/>
      <c r="BG75" s="162"/>
      <c r="BH75" s="162"/>
      <c r="BI75" s="162"/>
      <c r="BJ75" s="162"/>
      <c r="BK75" s="162"/>
      <c r="BL75" s="162"/>
      <c r="BM75" s="162"/>
      <c r="BN75" s="162"/>
      <c r="BO75" s="162"/>
      <c r="BP75" s="162"/>
      <c r="BQ75" s="162"/>
      <c r="BR75" s="162"/>
      <c r="BS75" s="162"/>
      <c r="BT75" s="162"/>
      <c r="BU75" s="162"/>
      <c r="BV75" s="162"/>
      <c r="BW75" s="162"/>
      <c r="BX75" s="162"/>
      <c r="BY75" s="162"/>
      <c r="BZ75" s="162"/>
      <c r="CA75" s="162"/>
      <c r="CB75" s="162"/>
      <c r="CC75" s="162"/>
      <c r="CD75" s="162"/>
      <c r="CE75" s="162"/>
      <c r="CF75" s="162"/>
      <c r="CG75" s="162"/>
      <c r="CH75" s="162"/>
      <c r="CI75" s="162"/>
      <c r="CJ75" s="162"/>
      <c r="CK75" s="162"/>
      <c r="CL75" s="162"/>
      <c r="CM75" s="162"/>
      <c r="CN75" s="162"/>
      <c r="CO75" s="162"/>
      <c r="CP75" s="162"/>
      <c r="CQ75" s="162"/>
      <c r="CR75" s="162"/>
      <c r="CS75" s="162"/>
      <c r="CT75" s="162"/>
      <c r="CU75" s="162"/>
      <c r="CV75" s="162"/>
      <c r="CW75" s="162"/>
      <c r="CX75" s="162"/>
      <c r="CY75" s="162"/>
      <c r="CZ75" s="162"/>
      <c r="DA75" s="162"/>
      <c r="DB75" s="162"/>
      <c r="DC75" s="162"/>
      <c r="DD75" s="162"/>
      <c r="DE75" s="162"/>
      <c r="DF75" s="162"/>
      <c r="DG75" s="162"/>
      <c r="DH75" s="162"/>
      <c r="DI75" s="162"/>
      <c r="DJ75" s="162"/>
      <c r="DK75" s="162"/>
      <c r="DL75" s="162"/>
      <c r="DM75" s="162"/>
      <c r="DN75" s="162"/>
      <c r="DO75" s="162"/>
      <c r="DP75" s="162"/>
      <c r="DQ75" s="162"/>
      <c r="DR75" s="162"/>
      <c r="DS75" s="162"/>
      <c r="DT75" s="162"/>
      <c r="DU75" s="162"/>
      <c r="DV75" s="162"/>
      <c r="DW75" s="162"/>
      <c r="DX75" s="162"/>
      <c r="DY75" s="162"/>
      <c r="DZ75" s="162"/>
      <c r="EA75" s="162"/>
      <c r="EB75" s="162"/>
      <c r="EC75" s="162"/>
      <c r="ED75" s="162"/>
      <c r="EE75" s="162"/>
      <c r="EF75" s="162"/>
      <c r="EG75" s="162"/>
      <c r="EH75" s="162"/>
      <c r="EI75" s="162"/>
      <c r="EJ75" s="162"/>
      <c r="EK75" s="162"/>
      <c r="EL75" s="162"/>
      <c r="EM75" s="162"/>
      <c r="EN75" s="162"/>
      <c r="EO75" s="162"/>
      <c r="EP75" s="162"/>
      <c r="EQ75" s="162"/>
      <c r="ER75" s="162"/>
      <c r="ES75" s="162"/>
      <c r="ET75" s="162"/>
      <c r="EU75" s="162"/>
      <c r="EV75" s="162"/>
      <c r="EW75" s="162"/>
      <c r="EX75" s="162"/>
    </row>
    <row r="76" spans="1:157" s="162" customFormat="1" x14ac:dyDescent="0.3">
      <c r="A76" s="385" t="s">
        <v>6702</v>
      </c>
      <c r="B76" s="116"/>
      <c r="C76" s="116"/>
      <c r="D76" s="116"/>
      <c r="E76" s="116"/>
    </row>
  </sheetData>
  <mergeCells count="16">
    <mergeCell ref="A11:B11"/>
    <mergeCell ref="A19:B19"/>
    <mergeCell ref="A49:B49"/>
    <mergeCell ref="A60:B60"/>
    <mergeCell ref="A61:B61"/>
    <mergeCell ref="A72:B72"/>
    <mergeCell ref="A2:F2"/>
    <mergeCell ref="A3:F3"/>
    <mergeCell ref="A4:F4"/>
    <mergeCell ref="A5:F5"/>
    <mergeCell ref="A6:F6"/>
    <mergeCell ref="A8:A9"/>
    <mergeCell ref="B8:B9"/>
    <mergeCell ref="C8:C9"/>
    <mergeCell ref="D8:D9"/>
    <mergeCell ref="E8:F8"/>
  </mergeCells>
  <pageMargins left="0.70866141732283472" right="0.70866141732283472" top="0.15748031496062992" bottom="0.15748031496062992" header="0.15748031496062992" footer="0.15748031496062992"/>
  <pageSetup scale="73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9"/>
  <sheetViews>
    <sheetView showGridLines="0" topLeftCell="B1" zoomScaleSheetLayoutView="115" workbookViewId="0">
      <selection sqref="A1:H1"/>
    </sheetView>
  </sheetViews>
  <sheetFormatPr baseColWidth="10" defaultColWidth="11.453125" defaultRowHeight="15" x14ac:dyDescent="0.3"/>
  <cols>
    <col min="1" max="1" width="14.81640625" style="187" customWidth="1"/>
    <col min="2" max="2" width="38.54296875" style="187" bestFit="1" customWidth="1"/>
    <col min="3" max="3" width="12.1796875" style="187" bestFit="1" customWidth="1"/>
    <col min="4" max="4" width="17" style="187" bestFit="1" customWidth="1"/>
    <col min="5" max="5" width="18.1796875" style="187" customWidth="1"/>
    <col min="6" max="6" width="11.54296875" style="187" bestFit="1" customWidth="1"/>
    <col min="7" max="7" width="13" style="187" customWidth="1"/>
    <col min="8" max="8" width="13.26953125" style="187" customWidth="1"/>
    <col min="9" max="9" width="11.81640625" style="187" customWidth="1"/>
    <col min="10" max="10" width="12.7265625" style="187" customWidth="1"/>
    <col min="11" max="11" width="12.7265625" style="187" bestFit="1" customWidth="1"/>
    <col min="12" max="13" width="11.453125" style="174"/>
    <col min="14" max="16384" width="11.453125" style="187"/>
  </cols>
  <sheetData>
    <row r="2" spans="1:11" s="174" customFormat="1" x14ac:dyDescent="0.3">
      <c r="A2" s="760" t="s">
        <v>4160</v>
      </c>
      <c r="B2" s="760"/>
      <c r="C2" s="760"/>
      <c r="D2" s="760"/>
      <c r="E2" s="760"/>
      <c r="F2" s="760"/>
      <c r="G2" s="760"/>
      <c r="H2" s="760"/>
      <c r="I2" s="760"/>
      <c r="J2" s="760"/>
      <c r="K2" s="760"/>
    </row>
    <row r="3" spans="1:11" s="174" customFormat="1" x14ac:dyDescent="0.3">
      <c r="A3" s="660" t="s">
        <v>31</v>
      </c>
      <c r="B3" s="660"/>
      <c r="C3" s="660"/>
      <c r="D3" s="660"/>
      <c r="E3" s="660"/>
      <c r="F3" s="660"/>
      <c r="G3" s="660"/>
      <c r="H3" s="660"/>
      <c r="I3" s="660"/>
      <c r="J3" s="660"/>
      <c r="K3" s="660"/>
    </row>
    <row r="4" spans="1:11" s="174" customFormat="1" x14ac:dyDescent="0.3">
      <c r="A4" s="660" t="s">
        <v>4161</v>
      </c>
      <c r="B4" s="660"/>
      <c r="C4" s="660"/>
      <c r="D4" s="660"/>
      <c r="E4" s="660"/>
      <c r="F4" s="660"/>
      <c r="G4" s="660"/>
      <c r="H4" s="660"/>
      <c r="I4" s="660"/>
      <c r="J4" s="660"/>
      <c r="K4" s="660"/>
    </row>
    <row r="5" spans="1:11" s="174" customFormat="1" x14ac:dyDescent="0.3">
      <c r="A5" s="660" t="s">
        <v>4274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</row>
    <row r="6" spans="1:11" s="174" customFormat="1" x14ac:dyDescent="0.3">
      <c r="A6" s="661" t="s">
        <v>4229</v>
      </c>
      <c r="B6" s="661"/>
      <c r="C6" s="661"/>
      <c r="D6" s="661"/>
      <c r="E6" s="661"/>
      <c r="F6" s="661"/>
      <c r="G6" s="661"/>
      <c r="H6" s="661"/>
      <c r="I6" s="661"/>
      <c r="J6" s="661"/>
      <c r="K6" s="661"/>
    </row>
    <row r="7" spans="1:11" s="116" customFormat="1" ht="15" customHeight="1" x14ac:dyDescent="0.3">
      <c r="A7" s="715" t="s">
        <v>4248</v>
      </c>
      <c r="B7" s="715"/>
      <c r="C7" s="715"/>
      <c r="D7" s="115"/>
      <c r="E7" s="115"/>
      <c r="F7" s="115"/>
      <c r="G7" s="115"/>
      <c r="H7" s="115"/>
      <c r="I7" s="115"/>
      <c r="J7" s="115"/>
      <c r="K7" s="115"/>
    </row>
    <row r="8" spans="1:11" s="116" customFormat="1" ht="16.5" customHeight="1" x14ac:dyDescent="0.3">
      <c r="A8" s="738" t="s">
        <v>4249</v>
      </c>
      <c r="B8" s="738" t="s">
        <v>4231</v>
      </c>
      <c r="C8" s="712" t="s">
        <v>4250</v>
      </c>
      <c r="D8" s="713" t="s">
        <v>4250</v>
      </c>
      <c r="E8" s="713" t="s">
        <v>4250</v>
      </c>
      <c r="F8" s="714" t="s">
        <v>4250</v>
      </c>
      <c r="G8" s="725" t="s">
        <v>4251</v>
      </c>
      <c r="H8" s="726" t="s">
        <v>4251</v>
      </c>
      <c r="I8" s="726" t="s">
        <v>4251</v>
      </c>
      <c r="J8" s="726" t="s">
        <v>4251</v>
      </c>
      <c r="K8" s="726" t="s">
        <v>4251</v>
      </c>
    </row>
    <row r="9" spans="1:11" s="116" customFormat="1" ht="25" x14ac:dyDescent="0.3">
      <c r="A9" s="753" t="s">
        <v>4249</v>
      </c>
      <c r="B9" s="753" t="s">
        <v>4252</v>
      </c>
      <c r="C9" s="465" t="s">
        <v>4253</v>
      </c>
      <c r="D9" s="465" t="s">
        <v>4254</v>
      </c>
      <c r="E9" s="465" t="s">
        <v>4255</v>
      </c>
      <c r="F9" s="345" t="s">
        <v>4256</v>
      </c>
      <c r="G9" s="345" t="s">
        <v>4257</v>
      </c>
      <c r="H9" s="345" t="s">
        <v>4258</v>
      </c>
      <c r="I9" s="465" t="s">
        <v>4259</v>
      </c>
      <c r="J9" s="345" t="s">
        <v>4260</v>
      </c>
      <c r="K9" s="345" t="s">
        <v>4256</v>
      </c>
    </row>
    <row r="10" spans="1:11" s="105" customFormat="1" ht="12.5" x14ac:dyDescent="0.25">
      <c r="A10" s="924" t="s">
        <v>7015</v>
      </c>
      <c r="B10" s="924" t="s">
        <v>4307</v>
      </c>
      <c r="C10" s="101">
        <v>60388.95</v>
      </c>
      <c r="D10" s="101">
        <v>4591.9399999999996</v>
      </c>
      <c r="E10" s="101">
        <v>20000</v>
      </c>
      <c r="F10" s="101">
        <f>+C10+E10+D10</f>
        <v>84980.89</v>
      </c>
      <c r="G10" s="101">
        <f>+(C10/30)*24</f>
        <v>48311.159999999996</v>
      </c>
      <c r="H10" s="101">
        <f>+(C10/30)*5</f>
        <v>10064.824999999999</v>
      </c>
      <c r="I10" s="101">
        <f>+(C10/30)*40</f>
        <v>80518.599999999991</v>
      </c>
      <c r="J10" s="101">
        <v>0</v>
      </c>
      <c r="K10" s="101">
        <f>+G10+H10+I10+J10</f>
        <v>138894.58499999999</v>
      </c>
    </row>
    <row r="11" spans="1:11" s="105" customFormat="1" ht="12.5" x14ac:dyDescent="0.25">
      <c r="A11" s="924" t="s">
        <v>7016</v>
      </c>
      <c r="B11" s="924" t="s">
        <v>5577</v>
      </c>
      <c r="C11" s="101">
        <v>46687.15</v>
      </c>
      <c r="D11" s="101">
        <v>3478.74</v>
      </c>
      <c r="E11" s="101">
        <v>16000</v>
      </c>
      <c r="F11" s="101">
        <f>+C11+E11+D11</f>
        <v>66165.89</v>
      </c>
      <c r="G11" s="101">
        <f t="shared" ref="G11:G13" si="0">+(C11/30)*24</f>
        <v>37349.72</v>
      </c>
      <c r="H11" s="101">
        <f>+(C11/30)*5</f>
        <v>7781.1916666666675</v>
      </c>
      <c r="I11" s="101">
        <f t="shared" ref="I11:I13" si="1">+(C11/30)*40</f>
        <v>62249.53333333334</v>
      </c>
      <c r="J11" s="101">
        <v>0</v>
      </c>
      <c r="K11" s="101">
        <f>+G11+H11+I11+J11</f>
        <v>107380.44500000001</v>
      </c>
    </row>
    <row r="12" spans="1:11" s="105" customFormat="1" ht="12.5" x14ac:dyDescent="0.25">
      <c r="A12" s="924" t="s">
        <v>7017</v>
      </c>
      <c r="B12" s="924" t="s">
        <v>5918</v>
      </c>
      <c r="C12" s="101">
        <v>40354.85</v>
      </c>
      <c r="D12" s="101">
        <v>2087.2399999999998</v>
      </c>
      <c r="E12" s="101">
        <v>0</v>
      </c>
      <c r="F12" s="101">
        <f>+C12+E12+D12</f>
        <v>42442.09</v>
      </c>
      <c r="G12" s="101">
        <f t="shared" si="0"/>
        <v>32283.879999999997</v>
      </c>
      <c r="H12" s="101">
        <f>+(C12/30)*5</f>
        <v>6725.8083333333334</v>
      </c>
      <c r="I12" s="101">
        <f t="shared" si="1"/>
        <v>53806.466666666667</v>
      </c>
      <c r="J12" s="101">
        <v>0</v>
      </c>
      <c r="K12" s="101">
        <f>+G12+H12+I12+J12</f>
        <v>92816.154999999999</v>
      </c>
    </row>
    <row r="13" spans="1:11" s="105" customFormat="1" ht="12.5" x14ac:dyDescent="0.25">
      <c r="A13" s="924" t="s">
        <v>7018</v>
      </c>
      <c r="B13" s="924" t="s">
        <v>4286</v>
      </c>
      <c r="C13" s="101">
        <v>28611</v>
      </c>
      <c r="D13" s="101">
        <v>1878.5</v>
      </c>
      <c r="E13" s="101">
        <v>0</v>
      </c>
      <c r="F13" s="101">
        <f>+C13+E13+D13</f>
        <v>30489.5</v>
      </c>
      <c r="G13" s="101">
        <f t="shared" si="0"/>
        <v>22888.800000000003</v>
      </c>
      <c r="H13" s="101">
        <f>+(C13/30)*5</f>
        <v>4768.5</v>
      </c>
      <c r="I13" s="101">
        <f t="shared" si="1"/>
        <v>38148</v>
      </c>
      <c r="J13" s="101">
        <v>0</v>
      </c>
      <c r="K13" s="101">
        <f>+G13+H13+I13+J13</f>
        <v>65805.3</v>
      </c>
    </row>
    <row r="14" spans="1:11" s="116" customFormat="1" x14ac:dyDescent="0.3">
      <c r="A14" s="110"/>
      <c r="B14" s="110"/>
      <c r="C14" s="111"/>
      <c r="D14" s="111"/>
      <c r="E14" s="111"/>
      <c r="F14" s="111"/>
      <c r="G14" s="111"/>
      <c r="H14" s="111"/>
      <c r="I14" s="111"/>
      <c r="J14" s="111"/>
      <c r="K14" s="112"/>
    </row>
    <row r="15" spans="1:11" s="116" customFormat="1" x14ac:dyDescent="0.3">
      <c r="A15" s="158"/>
      <c r="C15" s="115"/>
      <c r="D15" s="115"/>
      <c r="E15" s="115"/>
      <c r="F15" s="115"/>
      <c r="G15" s="115"/>
      <c r="H15" s="115"/>
      <c r="I15" s="115"/>
      <c r="J15" s="115"/>
      <c r="K15" s="115"/>
    </row>
    <row r="16" spans="1:11" s="116" customFormat="1" ht="15" customHeight="1" x14ac:dyDescent="0.3">
      <c r="A16" s="715" t="s">
        <v>4261</v>
      </c>
      <c r="B16" s="715"/>
      <c r="C16" s="115"/>
      <c r="D16" s="115"/>
      <c r="E16" s="115"/>
      <c r="F16" s="115"/>
      <c r="G16" s="115"/>
      <c r="H16" s="115"/>
      <c r="I16" s="115"/>
      <c r="J16" s="115"/>
      <c r="K16" s="115"/>
    </row>
    <row r="17" spans="1:11" s="116" customFormat="1" ht="16.5" customHeight="1" x14ac:dyDescent="0.3">
      <c r="A17" s="738" t="s">
        <v>4249</v>
      </c>
      <c r="B17" s="738" t="s">
        <v>4231</v>
      </c>
      <c r="C17" s="712" t="s">
        <v>4250</v>
      </c>
      <c r="D17" s="713" t="s">
        <v>4250</v>
      </c>
      <c r="E17" s="713" t="s">
        <v>4250</v>
      </c>
      <c r="F17" s="714" t="s">
        <v>4250</v>
      </c>
      <c r="G17" s="725" t="s">
        <v>4251</v>
      </c>
      <c r="H17" s="726" t="s">
        <v>4251</v>
      </c>
      <c r="I17" s="726" t="s">
        <v>4251</v>
      </c>
      <c r="J17" s="726" t="s">
        <v>4251</v>
      </c>
      <c r="K17" s="726" t="s">
        <v>4251</v>
      </c>
    </row>
    <row r="18" spans="1:11" s="116" customFormat="1" ht="25" x14ac:dyDescent="0.3">
      <c r="A18" s="753" t="s">
        <v>4249</v>
      </c>
      <c r="B18" s="753" t="s">
        <v>4252</v>
      </c>
      <c r="C18" s="465" t="s">
        <v>4253</v>
      </c>
      <c r="D18" s="465" t="s">
        <v>4254</v>
      </c>
      <c r="E18" s="465" t="s">
        <v>4255</v>
      </c>
      <c r="F18" s="345" t="s">
        <v>4256</v>
      </c>
      <c r="G18" s="345" t="s">
        <v>4257</v>
      </c>
      <c r="H18" s="345" t="s">
        <v>4258</v>
      </c>
      <c r="I18" s="465" t="s">
        <v>4259</v>
      </c>
      <c r="J18" s="345" t="s">
        <v>4260</v>
      </c>
      <c r="K18" s="345" t="s">
        <v>4256</v>
      </c>
    </row>
    <row r="19" spans="1:11" s="105" customFormat="1" ht="12.5" x14ac:dyDescent="0.25">
      <c r="A19" s="924" t="s">
        <v>6728</v>
      </c>
      <c r="B19" s="924" t="s">
        <v>6664</v>
      </c>
      <c r="C19" s="101">
        <v>14300.15</v>
      </c>
      <c r="D19" s="101">
        <v>1518.55</v>
      </c>
      <c r="E19" s="101">
        <v>0</v>
      </c>
      <c r="F19" s="101">
        <f>+C19+E19+D19</f>
        <v>15818.699999999999</v>
      </c>
      <c r="G19" s="101">
        <f>+(C19/30)*24</f>
        <v>11440.12</v>
      </c>
      <c r="H19" s="101">
        <f>+(C19/30)*5</f>
        <v>2383.3583333333336</v>
      </c>
      <c r="I19" s="101">
        <f t="shared" ref="I19:I42" si="2">+(C19/30)*40</f>
        <v>19066.866666666669</v>
      </c>
      <c r="J19" s="101">
        <v>0</v>
      </c>
      <c r="K19" s="101">
        <f>+G19+H19+I19+J19</f>
        <v>32890.345000000001</v>
      </c>
    </row>
    <row r="20" spans="1:11" s="105" customFormat="1" ht="12.5" x14ac:dyDescent="0.25">
      <c r="A20" s="924" t="s">
        <v>6737</v>
      </c>
      <c r="B20" s="924" t="s">
        <v>5330</v>
      </c>
      <c r="C20" s="101">
        <v>12947.6</v>
      </c>
      <c r="D20" s="101">
        <v>1518.55</v>
      </c>
      <c r="E20" s="101">
        <v>0</v>
      </c>
      <c r="F20" s="101">
        <f t="shared" ref="F20:F44" si="3">+C20+E20+D20</f>
        <v>14466.15</v>
      </c>
      <c r="G20" s="101">
        <f>+(C20/30)*24</f>
        <v>10358.080000000002</v>
      </c>
      <c r="H20" s="101">
        <f t="shared" ref="H20:H44" si="4">+(C20/30)*5</f>
        <v>2157.9333333333334</v>
      </c>
      <c r="I20" s="101">
        <f t="shared" si="2"/>
        <v>17263.466666666667</v>
      </c>
      <c r="J20" s="101">
        <v>0</v>
      </c>
      <c r="K20" s="101">
        <f t="shared" ref="K20:K44" si="5">+G20+H20+I20+J20</f>
        <v>29779.480000000003</v>
      </c>
    </row>
    <row r="21" spans="1:11" s="105" customFormat="1" ht="12.5" x14ac:dyDescent="0.25">
      <c r="A21" s="924" t="s">
        <v>7043</v>
      </c>
      <c r="B21" s="924" t="s">
        <v>4377</v>
      </c>
      <c r="C21" s="101">
        <v>12320.25</v>
      </c>
      <c r="D21" s="101">
        <v>1518.55</v>
      </c>
      <c r="E21" s="101">
        <v>0</v>
      </c>
      <c r="F21" s="101">
        <f t="shared" si="3"/>
        <v>13838.8</v>
      </c>
      <c r="G21" s="101">
        <f t="shared" ref="G21:G42" si="6">+(C21/30)*24</f>
        <v>9856.2000000000007</v>
      </c>
      <c r="H21" s="101">
        <f t="shared" si="4"/>
        <v>2053.375</v>
      </c>
      <c r="I21" s="101">
        <f t="shared" si="2"/>
        <v>16427</v>
      </c>
      <c r="J21" s="101">
        <v>0</v>
      </c>
      <c r="K21" s="101">
        <f t="shared" si="5"/>
        <v>28336.575000000001</v>
      </c>
    </row>
    <row r="22" spans="1:11" s="105" customFormat="1" ht="12.5" x14ac:dyDescent="0.25">
      <c r="A22" s="924" t="s">
        <v>7019</v>
      </c>
      <c r="B22" s="924" t="s">
        <v>6650</v>
      </c>
      <c r="C22" s="101">
        <v>12320.25</v>
      </c>
      <c r="D22" s="101">
        <v>1518.55</v>
      </c>
      <c r="E22" s="101">
        <v>0</v>
      </c>
      <c r="F22" s="101">
        <f t="shared" si="3"/>
        <v>13838.8</v>
      </c>
      <c r="G22" s="101">
        <f t="shared" si="6"/>
        <v>9856.2000000000007</v>
      </c>
      <c r="H22" s="101">
        <f t="shared" si="4"/>
        <v>2053.375</v>
      </c>
      <c r="I22" s="101">
        <f t="shared" si="2"/>
        <v>16427</v>
      </c>
      <c r="J22" s="101">
        <v>0</v>
      </c>
      <c r="K22" s="101">
        <f t="shared" si="5"/>
        <v>28336.575000000001</v>
      </c>
    </row>
    <row r="23" spans="1:11" s="105" customFormat="1" ht="12.5" x14ac:dyDescent="0.25">
      <c r="A23" s="924" t="s">
        <v>7022</v>
      </c>
      <c r="B23" s="924" t="s">
        <v>4543</v>
      </c>
      <c r="C23" s="101">
        <v>11724.2</v>
      </c>
      <c r="D23" s="101">
        <v>1518.55</v>
      </c>
      <c r="E23" s="101">
        <v>0</v>
      </c>
      <c r="F23" s="101">
        <f t="shared" si="3"/>
        <v>13242.75</v>
      </c>
      <c r="G23" s="101">
        <f t="shared" si="6"/>
        <v>9379.36</v>
      </c>
      <c r="H23" s="101">
        <f t="shared" si="4"/>
        <v>1954.0333333333333</v>
      </c>
      <c r="I23" s="101">
        <f t="shared" si="2"/>
        <v>15632.266666666666</v>
      </c>
      <c r="J23" s="101">
        <v>0</v>
      </c>
      <c r="K23" s="101">
        <f t="shared" si="5"/>
        <v>26965.66</v>
      </c>
    </row>
    <row r="24" spans="1:11" s="105" customFormat="1" ht="12.5" x14ac:dyDescent="0.25">
      <c r="A24" s="924" t="s">
        <v>6746</v>
      </c>
      <c r="B24" s="924" t="s">
        <v>7067</v>
      </c>
      <c r="C24" s="101">
        <v>11724.2</v>
      </c>
      <c r="D24" s="101">
        <v>1518.55</v>
      </c>
      <c r="E24" s="101">
        <v>0</v>
      </c>
      <c r="F24" s="101">
        <f t="shared" si="3"/>
        <v>13242.75</v>
      </c>
      <c r="G24" s="101">
        <f>+(C24/30)*24</f>
        <v>9379.36</v>
      </c>
      <c r="H24" s="101">
        <f t="shared" si="4"/>
        <v>1954.0333333333333</v>
      </c>
      <c r="I24" s="101">
        <f t="shared" si="2"/>
        <v>15632.266666666666</v>
      </c>
      <c r="J24" s="101">
        <v>0</v>
      </c>
      <c r="K24" s="101">
        <f t="shared" si="5"/>
        <v>26965.66</v>
      </c>
    </row>
    <row r="25" spans="1:11" s="105" customFormat="1" ht="12.5" x14ac:dyDescent="0.25">
      <c r="A25" s="924" t="s">
        <v>6741</v>
      </c>
      <c r="B25" s="924" t="s">
        <v>7068</v>
      </c>
      <c r="C25" s="101">
        <v>11164.7</v>
      </c>
      <c r="D25" s="101">
        <v>1518.55</v>
      </c>
      <c r="E25" s="101">
        <v>0</v>
      </c>
      <c r="F25" s="101">
        <f t="shared" si="3"/>
        <v>12683.25</v>
      </c>
      <c r="G25" s="101">
        <f t="shared" si="6"/>
        <v>8931.76</v>
      </c>
      <c r="H25" s="101">
        <f t="shared" si="4"/>
        <v>1860.7833333333335</v>
      </c>
      <c r="I25" s="101">
        <f t="shared" si="2"/>
        <v>14886.266666666668</v>
      </c>
      <c r="J25" s="101">
        <v>0</v>
      </c>
      <c r="K25" s="101">
        <f t="shared" si="5"/>
        <v>25678.81</v>
      </c>
    </row>
    <row r="26" spans="1:11" s="105" customFormat="1" ht="12.5" x14ac:dyDescent="0.25">
      <c r="A26" s="924" t="s">
        <v>7023</v>
      </c>
      <c r="B26" s="924" t="s">
        <v>7024</v>
      </c>
      <c r="C26" s="101">
        <v>10634.45</v>
      </c>
      <c r="D26" s="101">
        <v>1518.55</v>
      </c>
      <c r="E26" s="101">
        <v>0</v>
      </c>
      <c r="F26" s="101">
        <f t="shared" si="3"/>
        <v>12153</v>
      </c>
      <c r="G26" s="101">
        <f t="shared" si="6"/>
        <v>8507.5600000000013</v>
      </c>
      <c r="H26" s="101">
        <f t="shared" si="4"/>
        <v>1772.4083333333333</v>
      </c>
      <c r="I26" s="101">
        <f t="shared" si="2"/>
        <v>14179.266666666666</v>
      </c>
      <c r="J26" s="101">
        <v>0</v>
      </c>
      <c r="K26" s="101">
        <f t="shared" si="5"/>
        <v>24459.235000000001</v>
      </c>
    </row>
    <row r="27" spans="1:11" s="105" customFormat="1" ht="12.5" x14ac:dyDescent="0.25">
      <c r="A27" s="924" t="s">
        <v>6744</v>
      </c>
      <c r="B27" s="924" t="s">
        <v>7025</v>
      </c>
      <c r="C27" s="101">
        <v>9633.9</v>
      </c>
      <c r="D27" s="101">
        <v>1518.55</v>
      </c>
      <c r="E27" s="101">
        <v>0</v>
      </c>
      <c r="F27" s="101">
        <f t="shared" si="3"/>
        <v>11152.449999999999</v>
      </c>
      <c r="G27" s="101">
        <f t="shared" si="6"/>
        <v>7707.12</v>
      </c>
      <c r="H27" s="101">
        <f t="shared" si="4"/>
        <v>1605.65</v>
      </c>
      <c r="I27" s="101">
        <f t="shared" si="2"/>
        <v>12845.2</v>
      </c>
      <c r="J27" s="101">
        <v>0</v>
      </c>
      <c r="K27" s="101">
        <f t="shared" si="5"/>
        <v>22157.97</v>
      </c>
    </row>
    <row r="28" spans="1:11" s="105" customFormat="1" ht="12.5" x14ac:dyDescent="0.25">
      <c r="A28" s="924" t="s">
        <v>7026</v>
      </c>
      <c r="B28" s="924" t="s">
        <v>6656</v>
      </c>
      <c r="C28" s="101">
        <v>9164.4500000000007</v>
      </c>
      <c r="D28" s="101">
        <v>1518.55</v>
      </c>
      <c r="E28" s="101">
        <v>0</v>
      </c>
      <c r="F28" s="101">
        <f t="shared" si="3"/>
        <v>10683</v>
      </c>
      <c r="G28" s="101">
        <f t="shared" si="6"/>
        <v>7331.56</v>
      </c>
      <c r="H28" s="101">
        <f t="shared" si="4"/>
        <v>1527.4083333333333</v>
      </c>
      <c r="I28" s="101">
        <f t="shared" si="2"/>
        <v>12219.266666666666</v>
      </c>
      <c r="J28" s="101">
        <v>0</v>
      </c>
      <c r="K28" s="101">
        <f t="shared" si="5"/>
        <v>21078.235000000001</v>
      </c>
    </row>
    <row r="29" spans="1:11" s="105" customFormat="1" ht="12.5" x14ac:dyDescent="0.25">
      <c r="A29" s="924" t="s">
        <v>7027</v>
      </c>
      <c r="B29" s="924" t="s">
        <v>7028</v>
      </c>
      <c r="C29" s="101">
        <v>9164.4500000000007</v>
      </c>
      <c r="D29" s="101">
        <v>1518.55</v>
      </c>
      <c r="E29" s="101">
        <v>0</v>
      </c>
      <c r="F29" s="101">
        <f t="shared" si="3"/>
        <v>10683</v>
      </c>
      <c r="G29" s="101">
        <f t="shared" si="6"/>
        <v>7331.56</v>
      </c>
      <c r="H29" s="101">
        <f t="shared" si="4"/>
        <v>1527.4083333333333</v>
      </c>
      <c r="I29" s="101">
        <f t="shared" si="2"/>
        <v>12219.266666666666</v>
      </c>
      <c r="J29" s="101">
        <v>0</v>
      </c>
      <c r="K29" s="101">
        <f t="shared" si="5"/>
        <v>21078.235000000001</v>
      </c>
    </row>
    <row r="30" spans="1:11" s="105" customFormat="1" ht="12.5" x14ac:dyDescent="0.25">
      <c r="A30" s="924" t="s">
        <v>6766</v>
      </c>
      <c r="B30" s="924" t="s">
        <v>5221</v>
      </c>
      <c r="C30" s="101">
        <v>8723.7000000000007</v>
      </c>
      <c r="D30" s="101">
        <v>1518.55</v>
      </c>
      <c r="E30" s="101">
        <v>0</v>
      </c>
      <c r="F30" s="101">
        <f t="shared" si="3"/>
        <v>10242.25</v>
      </c>
      <c r="G30" s="101">
        <f>+(C30/30)*24</f>
        <v>6978.9600000000009</v>
      </c>
      <c r="H30" s="101">
        <f t="shared" si="4"/>
        <v>1453.95</v>
      </c>
      <c r="I30" s="101">
        <f t="shared" si="2"/>
        <v>11631.6</v>
      </c>
      <c r="J30" s="101">
        <v>0</v>
      </c>
      <c r="K30" s="101">
        <f t="shared" si="5"/>
        <v>20064.510000000002</v>
      </c>
    </row>
    <row r="31" spans="1:11" s="105" customFormat="1" ht="12.5" x14ac:dyDescent="0.25">
      <c r="A31" s="924" t="s">
        <v>6739</v>
      </c>
      <c r="B31" s="924" t="s">
        <v>7069</v>
      </c>
      <c r="C31" s="101">
        <v>8312.15</v>
      </c>
      <c r="D31" s="101">
        <v>1518.55</v>
      </c>
      <c r="E31" s="101">
        <v>0</v>
      </c>
      <c r="F31" s="101">
        <f t="shared" si="3"/>
        <v>9830.6999999999989</v>
      </c>
      <c r="G31" s="101">
        <f t="shared" si="6"/>
        <v>6649.7199999999993</v>
      </c>
      <c r="H31" s="101">
        <f t="shared" si="4"/>
        <v>1385.3583333333333</v>
      </c>
      <c r="I31" s="101">
        <f t="shared" si="2"/>
        <v>11082.866666666667</v>
      </c>
      <c r="J31" s="101">
        <v>0</v>
      </c>
      <c r="K31" s="101">
        <f t="shared" si="5"/>
        <v>19117.945</v>
      </c>
    </row>
    <row r="32" spans="1:11" s="105" customFormat="1" ht="12.5" x14ac:dyDescent="0.25">
      <c r="A32" s="924" t="s">
        <v>6760</v>
      </c>
      <c r="B32" s="924" t="s">
        <v>7070</v>
      </c>
      <c r="C32" s="101">
        <v>7922.25</v>
      </c>
      <c r="D32" s="101">
        <v>1518.55</v>
      </c>
      <c r="E32" s="101">
        <v>0</v>
      </c>
      <c r="F32" s="101">
        <f t="shared" si="3"/>
        <v>9440.7999999999993</v>
      </c>
      <c r="G32" s="101">
        <f t="shared" si="6"/>
        <v>6337.7999999999993</v>
      </c>
      <c r="H32" s="101">
        <f t="shared" si="4"/>
        <v>1320.375</v>
      </c>
      <c r="I32" s="101">
        <f t="shared" si="2"/>
        <v>10563</v>
      </c>
      <c r="J32" s="101">
        <v>0</v>
      </c>
      <c r="K32" s="101">
        <f t="shared" si="5"/>
        <v>18221.174999999999</v>
      </c>
    </row>
    <row r="33" spans="1:12" s="105" customFormat="1" ht="12.5" x14ac:dyDescent="0.25">
      <c r="A33" s="924" t="s">
        <v>7046</v>
      </c>
      <c r="B33" s="924" t="s">
        <v>5847</v>
      </c>
      <c r="C33" s="101">
        <v>7922.25</v>
      </c>
      <c r="D33" s="101">
        <v>1518.55</v>
      </c>
      <c r="E33" s="101">
        <v>0</v>
      </c>
      <c r="F33" s="101">
        <f t="shared" si="3"/>
        <v>9440.7999999999993</v>
      </c>
      <c r="G33" s="101">
        <f t="shared" si="6"/>
        <v>6337.7999999999993</v>
      </c>
      <c r="H33" s="101">
        <f t="shared" si="4"/>
        <v>1320.375</v>
      </c>
      <c r="I33" s="101">
        <f t="shared" si="2"/>
        <v>10563</v>
      </c>
      <c r="J33" s="101">
        <v>0</v>
      </c>
      <c r="K33" s="101">
        <f t="shared" si="5"/>
        <v>18221.174999999999</v>
      </c>
    </row>
    <row r="34" spans="1:12" s="105" customFormat="1" ht="12.5" x14ac:dyDescent="0.25">
      <c r="A34" s="924" t="s">
        <v>7030</v>
      </c>
      <c r="B34" s="924" t="s">
        <v>4408</v>
      </c>
      <c r="C34" s="101">
        <v>7592.37</v>
      </c>
      <c r="D34" s="101">
        <v>1518.55</v>
      </c>
      <c r="E34" s="101">
        <v>0</v>
      </c>
      <c r="F34" s="101">
        <f t="shared" si="3"/>
        <v>9110.92</v>
      </c>
      <c r="G34" s="101">
        <f t="shared" si="6"/>
        <v>6073.8960000000006</v>
      </c>
      <c r="H34" s="101">
        <f t="shared" si="4"/>
        <v>1265.395</v>
      </c>
      <c r="I34" s="101">
        <f t="shared" si="2"/>
        <v>10123.16</v>
      </c>
      <c r="J34" s="101">
        <v>0</v>
      </c>
      <c r="K34" s="101">
        <f>+G34+H34+I34+J34</f>
        <v>17462.451000000001</v>
      </c>
    </row>
    <row r="35" spans="1:12" s="105" customFormat="1" ht="12.5" x14ac:dyDescent="0.25">
      <c r="A35" s="924" t="s">
        <v>7047</v>
      </c>
      <c r="B35" s="924" t="s">
        <v>4378</v>
      </c>
      <c r="C35" s="101">
        <v>7592.37</v>
      </c>
      <c r="D35" s="101">
        <v>1518.55</v>
      </c>
      <c r="E35" s="101">
        <v>0</v>
      </c>
      <c r="F35" s="101">
        <f t="shared" si="3"/>
        <v>9110.92</v>
      </c>
      <c r="G35" s="101">
        <f>+(C35/30)*24</f>
        <v>6073.8960000000006</v>
      </c>
      <c r="H35" s="101">
        <f t="shared" si="4"/>
        <v>1265.395</v>
      </c>
      <c r="I35" s="101">
        <f t="shared" si="2"/>
        <v>10123.16</v>
      </c>
      <c r="J35" s="101">
        <v>0</v>
      </c>
      <c r="K35" s="101">
        <f>+G35+H35+I35+J35</f>
        <v>17462.451000000001</v>
      </c>
    </row>
    <row r="36" spans="1:12" s="105" customFormat="1" ht="12.5" x14ac:dyDescent="0.25">
      <c r="A36" s="924" t="s">
        <v>7031</v>
      </c>
      <c r="B36" s="924" t="s">
        <v>4468</v>
      </c>
      <c r="C36" s="101">
        <v>7592.37</v>
      </c>
      <c r="D36" s="101">
        <v>1518.55</v>
      </c>
      <c r="E36" s="101">
        <v>0</v>
      </c>
      <c r="F36" s="101">
        <f t="shared" si="3"/>
        <v>9110.92</v>
      </c>
      <c r="G36" s="101">
        <f t="shared" si="6"/>
        <v>6073.8960000000006</v>
      </c>
      <c r="H36" s="101">
        <f t="shared" si="4"/>
        <v>1265.395</v>
      </c>
      <c r="I36" s="101">
        <f t="shared" si="2"/>
        <v>10123.16</v>
      </c>
      <c r="J36" s="101">
        <v>0</v>
      </c>
      <c r="K36" s="101">
        <f t="shared" si="5"/>
        <v>17462.451000000001</v>
      </c>
    </row>
    <row r="37" spans="1:12" s="105" customFormat="1" ht="12.5" x14ac:dyDescent="0.25">
      <c r="A37" s="924" t="s">
        <v>6753</v>
      </c>
      <c r="B37" s="924" t="s">
        <v>4358</v>
      </c>
      <c r="C37" s="101">
        <v>7592.37</v>
      </c>
      <c r="D37" s="101">
        <v>1518.55</v>
      </c>
      <c r="E37" s="101">
        <v>0</v>
      </c>
      <c r="F37" s="101">
        <f t="shared" si="3"/>
        <v>9110.92</v>
      </c>
      <c r="G37" s="101">
        <f t="shared" si="6"/>
        <v>6073.8960000000006</v>
      </c>
      <c r="H37" s="101">
        <f t="shared" si="4"/>
        <v>1265.395</v>
      </c>
      <c r="I37" s="101">
        <f t="shared" si="2"/>
        <v>10123.16</v>
      </c>
      <c r="J37" s="101">
        <v>0</v>
      </c>
      <c r="K37" s="101">
        <f t="shared" si="5"/>
        <v>17462.451000000001</v>
      </c>
    </row>
    <row r="38" spans="1:12" s="105" customFormat="1" ht="12.5" x14ac:dyDescent="0.25">
      <c r="A38" s="924" t="s">
        <v>7040</v>
      </c>
      <c r="B38" s="924" t="s">
        <v>4506</v>
      </c>
      <c r="C38" s="101">
        <v>7592.37</v>
      </c>
      <c r="D38" s="101">
        <v>1518.55</v>
      </c>
      <c r="E38" s="101">
        <v>0</v>
      </c>
      <c r="F38" s="101">
        <f t="shared" si="3"/>
        <v>9110.92</v>
      </c>
      <c r="G38" s="101">
        <f t="shared" si="6"/>
        <v>6073.8960000000006</v>
      </c>
      <c r="H38" s="101">
        <f t="shared" si="4"/>
        <v>1265.395</v>
      </c>
      <c r="I38" s="101">
        <f t="shared" si="2"/>
        <v>10123.16</v>
      </c>
      <c r="J38" s="101">
        <v>0</v>
      </c>
      <c r="K38" s="101">
        <f t="shared" si="5"/>
        <v>17462.451000000001</v>
      </c>
    </row>
    <row r="39" spans="1:12" s="243" customFormat="1" ht="12.5" x14ac:dyDescent="0.25">
      <c r="A39" s="1298" t="s">
        <v>7034</v>
      </c>
      <c r="B39" s="1298" t="s">
        <v>7035</v>
      </c>
      <c r="C39" s="164">
        <v>21455</v>
      </c>
      <c r="D39" s="164">
        <v>1518.55</v>
      </c>
      <c r="E39" s="164">
        <v>0</v>
      </c>
      <c r="F39" s="164">
        <f t="shared" si="3"/>
        <v>22973.55</v>
      </c>
      <c r="G39" s="164">
        <f t="shared" si="6"/>
        <v>17164</v>
      </c>
      <c r="H39" s="164">
        <f t="shared" si="4"/>
        <v>3575.833333333333</v>
      </c>
      <c r="I39" s="164">
        <f t="shared" si="2"/>
        <v>28606.666666666664</v>
      </c>
      <c r="J39" s="164">
        <v>0</v>
      </c>
      <c r="K39" s="164">
        <f t="shared" si="5"/>
        <v>49346.5</v>
      </c>
    </row>
    <row r="40" spans="1:12" s="243" customFormat="1" ht="12.5" x14ac:dyDescent="0.25">
      <c r="A40" s="1298" t="s">
        <v>7049</v>
      </c>
      <c r="B40" s="1298" t="s">
        <v>7050</v>
      </c>
      <c r="C40" s="164">
        <v>24060.95</v>
      </c>
      <c r="D40" s="164">
        <v>1518.55</v>
      </c>
      <c r="E40" s="164">
        <v>0</v>
      </c>
      <c r="F40" s="164">
        <f t="shared" si="3"/>
        <v>25579.5</v>
      </c>
      <c r="G40" s="164">
        <f t="shared" si="6"/>
        <v>19248.759999999998</v>
      </c>
      <c r="H40" s="164">
        <f t="shared" si="4"/>
        <v>4010.1583333333333</v>
      </c>
      <c r="I40" s="164">
        <f t="shared" si="2"/>
        <v>32081.266666666666</v>
      </c>
      <c r="J40" s="164">
        <v>0</v>
      </c>
      <c r="K40" s="164">
        <f t="shared" si="5"/>
        <v>55340.184999999998</v>
      </c>
    </row>
    <row r="41" spans="1:12" s="243" customFormat="1" ht="12.5" x14ac:dyDescent="0.25">
      <c r="A41" s="1298" t="s">
        <v>7051</v>
      </c>
      <c r="B41" s="1298" t="s">
        <v>7052</v>
      </c>
      <c r="C41" s="164">
        <v>26964.15</v>
      </c>
      <c r="D41" s="164">
        <v>1518.55</v>
      </c>
      <c r="E41" s="164">
        <v>0</v>
      </c>
      <c r="F41" s="164">
        <f t="shared" si="3"/>
        <v>28482.7</v>
      </c>
      <c r="G41" s="164">
        <f t="shared" si="6"/>
        <v>21571.32</v>
      </c>
      <c r="H41" s="164">
        <f t="shared" si="4"/>
        <v>4494.0250000000005</v>
      </c>
      <c r="I41" s="164">
        <f t="shared" si="2"/>
        <v>35952.200000000004</v>
      </c>
      <c r="J41" s="164">
        <v>0</v>
      </c>
      <c r="K41" s="164">
        <f t="shared" si="5"/>
        <v>62017.545000000006</v>
      </c>
    </row>
    <row r="42" spans="1:12" s="243" customFormat="1" ht="12.5" x14ac:dyDescent="0.25">
      <c r="A42" s="1298" t="s">
        <v>7032</v>
      </c>
      <c r="B42" s="1298" t="s">
        <v>7033</v>
      </c>
      <c r="C42" s="164">
        <v>31162.7</v>
      </c>
      <c r="D42" s="164">
        <v>1518.55</v>
      </c>
      <c r="E42" s="164">
        <v>0</v>
      </c>
      <c r="F42" s="164">
        <f t="shared" si="3"/>
        <v>32681.25</v>
      </c>
      <c r="G42" s="164">
        <f t="shared" si="6"/>
        <v>24930.16</v>
      </c>
      <c r="H42" s="164">
        <f t="shared" si="4"/>
        <v>5193.7833333333328</v>
      </c>
      <c r="I42" s="164">
        <f t="shared" si="2"/>
        <v>41550.266666666663</v>
      </c>
      <c r="J42" s="164">
        <v>0</v>
      </c>
      <c r="K42" s="164">
        <f t="shared" si="5"/>
        <v>71674.209999999992</v>
      </c>
    </row>
    <row r="43" spans="1:12" s="105" customFormat="1" ht="12.5" x14ac:dyDescent="0.25">
      <c r="A43" s="924" t="s">
        <v>7036</v>
      </c>
      <c r="B43" s="924" t="s">
        <v>7037</v>
      </c>
      <c r="C43" s="101">
        <v>137.08750000000001</v>
      </c>
      <c r="D43" s="101">
        <v>9.4875000000000007</v>
      </c>
      <c r="E43" s="101">
        <v>0</v>
      </c>
      <c r="F43" s="101">
        <f t="shared" si="3"/>
        <v>146.57500000000002</v>
      </c>
      <c r="G43" s="101">
        <f>+(C43/30)*24</f>
        <v>109.66999999999999</v>
      </c>
      <c r="H43" s="101">
        <f>+(C43/30)*5</f>
        <v>22.847916666666666</v>
      </c>
      <c r="I43" s="101">
        <f>+(C43/30)*40</f>
        <v>182.78333333333333</v>
      </c>
      <c r="J43" s="101">
        <f>20.85/4</f>
        <v>5.2125000000000004</v>
      </c>
      <c r="K43" s="101">
        <f>+G43+H43+I43+J43</f>
        <v>320.51374999999996</v>
      </c>
      <c r="L43" s="105" t="s">
        <v>5522</v>
      </c>
    </row>
    <row r="44" spans="1:12" s="105" customFormat="1" ht="12.5" x14ac:dyDescent="0.25">
      <c r="A44" s="924" t="s">
        <v>7038</v>
      </c>
      <c r="B44" s="924" t="s">
        <v>7039</v>
      </c>
      <c r="C44" s="101">
        <v>155.94999999999999</v>
      </c>
      <c r="D44" s="101">
        <v>9.4875000000000007</v>
      </c>
      <c r="E44" s="101">
        <v>0</v>
      </c>
      <c r="F44" s="101">
        <f t="shared" si="3"/>
        <v>165.4375</v>
      </c>
      <c r="G44" s="101">
        <f>+(C44/30)*24</f>
        <v>124.75999999999999</v>
      </c>
      <c r="H44" s="101">
        <f t="shared" si="4"/>
        <v>25.991666666666667</v>
      </c>
      <c r="I44" s="101">
        <f>+(C44/30)*40</f>
        <v>207.93333333333334</v>
      </c>
      <c r="J44" s="101">
        <f>22.5/4</f>
        <v>5.625</v>
      </c>
      <c r="K44" s="101">
        <f t="shared" si="5"/>
        <v>364.31</v>
      </c>
      <c r="L44" s="105" t="s">
        <v>5522</v>
      </c>
    </row>
    <row r="45" spans="1:12" s="174" customFormat="1" x14ac:dyDescent="0.3">
      <c r="A45" s="385" t="s">
        <v>6702</v>
      </c>
      <c r="B45" s="187"/>
      <c r="C45" s="188"/>
      <c r="D45" s="188"/>
      <c r="E45" s="188"/>
      <c r="F45" s="188"/>
      <c r="G45" s="188"/>
      <c r="H45" s="188"/>
      <c r="I45" s="188"/>
      <c r="J45" s="188"/>
      <c r="K45" s="188"/>
    </row>
    <row r="47" spans="1:12" s="106" customFormat="1" x14ac:dyDescent="0.3">
      <c r="A47" s="1767" t="s">
        <v>7045</v>
      </c>
      <c r="C47" s="105"/>
      <c r="D47" s="187"/>
      <c r="E47" s="187"/>
      <c r="F47" s="187"/>
      <c r="G47" s="187"/>
      <c r="H47" s="187"/>
      <c r="I47" s="115"/>
      <c r="J47" s="115"/>
      <c r="K47" s="115"/>
    </row>
    <row r="48" spans="1:12" s="106" customFormat="1" ht="15.75" customHeight="1" x14ac:dyDescent="0.3">
      <c r="A48" s="493" t="s">
        <v>4249</v>
      </c>
      <c r="B48" s="494" t="s">
        <v>3296</v>
      </c>
      <c r="D48" s="187"/>
      <c r="E48" s="187"/>
      <c r="F48" s="187"/>
      <c r="G48" s="187"/>
      <c r="H48" s="187"/>
      <c r="I48" s="115"/>
      <c r="J48" s="115"/>
      <c r="K48" s="115"/>
    </row>
    <row r="49" spans="1:11" s="106" customFormat="1" ht="15" customHeight="1" x14ac:dyDescent="0.3">
      <c r="A49" s="924" t="s">
        <v>4242</v>
      </c>
      <c r="B49" s="924" t="s">
        <v>6871</v>
      </c>
      <c r="D49" s="187"/>
      <c r="E49" s="187"/>
      <c r="F49" s="187"/>
      <c r="G49" s="187"/>
      <c r="H49" s="187"/>
      <c r="I49" s="115"/>
      <c r="J49" s="115"/>
      <c r="K49" s="115"/>
    </row>
  </sheetData>
  <mergeCells count="15">
    <mergeCell ref="A8:A9"/>
    <mergeCell ref="B8:B9"/>
    <mergeCell ref="C8:F8"/>
    <mergeCell ref="G8:K8"/>
    <mergeCell ref="A16:B16"/>
    <mergeCell ref="A17:A18"/>
    <mergeCell ref="B17:B18"/>
    <mergeCell ref="C17:F17"/>
    <mergeCell ref="G17:K17"/>
    <mergeCell ref="A2:K2"/>
    <mergeCell ref="A3:K3"/>
    <mergeCell ref="A4:K4"/>
    <mergeCell ref="A5:K5"/>
    <mergeCell ref="A6:K6"/>
    <mergeCell ref="A7:C7"/>
  </mergeCells>
  <printOptions horizontalCentered="1"/>
  <pageMargins left="0.15748031496062992" right="0.15748031496062992" top="0.3" bottom="0.39370078740157483" header="0.31496062992125984" footer="0.31496062992125984"/>
  <pageSetup scale="60" fitToHeight="11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S60"/>
  <sheetViews>
    <sheetView showGridLines="0" topLeftCell="A36" workbookViewId="0">
      <selection sqref="A1:H1"/>
    </sheetView>
  </sheetViews>
  <sheetFormatPr baseColWidth="10" defaultColWidth="11.453125" defaultRowHeight="12.5" x14ac:dyDescent="0.25"/>
  <cols>
    <col min="1" max="1" width="14.54296875" style="105" customWidth="1"/>
    <col min="2" max="2" width="43.7265625" style="105" customWidth="1"/>
    <col min="3" max="3" width="13.81640625" style="105" customWidth="1"/>
    <col min="4" max="4" width="15.453125" style="105" customWidth="1"/>
    <col min="5" max="5" width="12.1796875" style="105" customWidth="1"/>
    <col min="6" max="123" width="11.453125" style="167"/>
    <col min="124" max="16384" width="11.453125" style="170"/>
  </cols>
  <sheetData>
    <row r="1" spans="1:123" x14ac:dyDescent="0.25">
      <c r="A1" s="1336"/>
      <c r="B1" s="1336"/>
      <c r="C1" s="1336"/>
      <c r="D1" s="1336"/>
      <c r="E1" s="1336"/>
    </row>
    <row r="2" spans="1:123" ht="15" x14ac:dyDescent="0.25">
      <c r="A2" s="703" t="s">
        <v>4160</v>
      </c>
      <c r="B2" s="703"/>
      <c r="C2" s="703"/>
      <c r="D2" s="703"/>
      <c r="E2" s="703"/>
      <c r="F2" s="703"/>
    </row>
    <row r="3" spans="1:123" ht="15" x14ac:dyDescent="0.25">
      <c r="A3" s="703" t="s">
        <v>43</v>
      </c>
      <c r="B3" s="703"/>
      <c r="C3" s="703"/>
      <c r="D3" s="703"/>
      <c r="E3" s="703"/>
      <c r="F3" s="703"/>
    </row>
    <row r="4" spans="1:123" ht="15" x14ac:dyDescent="0.25">
      <c r="A4" s="703" t="s">
        <v>4262</v>
      </c>
      <c r="B4" s="703"/>
      <c r="C4" s="703"/>
      <c r="D4" s="703"/>
      <c r="E4" s="703"/>
      <c r="F4" s="703"/>
    </row>
    <row r="5" spans="1:123" ht="15" x14ac:dyDescent="0.25">
      <c r="A5" s="703" t="s">
        <v>4228</v>
      </c>
      <c r="B5" s="703"/>
      <c r="C5" s="703"/>
      <c r="D5" s="703"/>
      <c r="E5" s="703"/>
      <c r="F5" s="703"/>
    </row>
    <row r="6" spans="1:123" ht="15.65" customHeight="1" x14ac:dyDescent="0.25">
      <c r="A6" s="704" t="s">
        <v>4229</v>
      </c>
      <c r="B6" s="704" t="s">
        <v>4229</v>
      </c>
      <c r="C6" s="704" t="s">
        <v>4229</v>
      </c>
      <c r="D6" s="704"/>
      <c r="E6" s="704" t="s">
        <v>4229</v>
      </c>
      <c r="F6" s="704" t="s">
        <v>4229</v>
      </c>
    </row>
    <row r="7" spans="1:123" x14ac:dyDescent="0.25">
      <c r="A7" s="1337"/>
      <c r="B7" s="1336"/>
      <c r="C7" s="1338"/>
      <c r="D7" s="1339"/>
      <c r="E7" s="1339"/>
    </row>
    <row r="8" spans="1:123" s="1748" customFormat="1" ht="15" customHeight="1" x14ac:dyDescent="0.25">
      <c r="A8" s="734" t="s">
        <v>4230</v>
      </c>
      <c r="B8" s="734" t="s">
        <v>4231</v>
      </c>
      <c r="C8" s="734" t="s">
        <v>4232</v>
      </c>
      <c r="D8" s="735" t="s">
        <v>6632</v>
      </c>
      <c r="E8" s="737" t="s">
        <v>4233</v>
      </c>
      <c r="F8" s="737" t="s">
        <v>4233</v>
      </c>
    </row>
    <row r="9" spans="1:123" s="1748" customFormat="1" ht="15" customHeight="1" x14ac:dyDescent="0.25">
      <c r="A9" s="734" t="s">
        <v>4230</v>
      </c>
      <c r="B9" s="734" t="s">
        <v>4231</v>
      </c>
      <c r="C9" s="734" t="s">
        <v>4232</v>
      </c>
      <c r="D9" s="736"/>
      <c r="E9" s="454" t="s">
        <v>4234</v>
      </c>
      <c r="F9" s="454" t="s">
        <v>4235</v>
      </c>
    </row>
    <row r="10" spans="1:123" x14ac:dyDescent="0.25">
      <c r="A10" s="1337"/>
      <c r="B10" s="1336"/>
      <c r="C10" s="1338"/>
      <c r="D10" s="1339"/>
      <c r="E10" s="1339"/>
    </row>
    <row r="11" spans="1:123" s="1748" customFormat="1" ht="15" customHeight="1" x14ac:dyDescent="0.25">
      <c r="A11" s="730" t="s">
        <v>4167</v>
      </c>
      <c r="B11" s="730" t="s">
        <v>4167</v>
      </c>
      <c r="C11" s="1813" t="s">
        <v>533</v>
      </c>
      <c r="D11" s="1814"/>
      <c r="E11" s="1815" t="s">
        <v>533</v>
      </c>
      <c r="F11" s="1815" t="s">
        <v>533</v>
      </c>
    </row>
    <row r="12" spans="1:123" s="876" customFormat="1" x14ac:dyDescent="0.35">
      <c r="A12" s="100" t="s">
        <v>7073</v>
      </c>
      <c r="B12" s="100" t="s">
        <v>7074</v>
      </c>
      <c r="C12" s="109">
        <v>1</v>
      </c>
      <c r="D12" s="109">
        <v>0</v>
      </c>
      <c r="E12" s="109">
        <v>67980</v>
      </c>
      <c r="F12" s="109">
        <v>67980</v>
      </c>
      <c r="G12" s="875"/>
      <c r="H12" s="875"/>
      <c r="I12" s="875"/>
      <c r="J12" s="875"/>
      <c r="K12" s="875"/>
      <c r="L12" s="875"/>
      <c r="M12" s="875"/>
      <c r="N12" s="875"/>
      <c r="O12" s="875"/>
      <c r="P12" s="875"/>
      <c r="Q12" s="875"/>
      <c r="R12" s="875"/>
      <c r="S12" s="875"/>
      <c r="T12" s="875"/>
      <c r="U12" s="875"/>
      <c r="V12" s="875"/>
      <c r="W12" s="875"/>
      <c r="X12" s="875"/>
      <c r="Y12" s="875"/>
      <c r="Z12" s="875"/>
      <c r="AA12" s="875"/>
      <c r="AB12" s="875"/>
      <c r="AC12" s="875"/>
      <c r="AD12" s="875"/>
      <c r="AE12" s="875"/>
      <c r="AF12" s="875"/>
      <c r="AG12" s="875"/>
      <c r="AH12" s="875"/>
      <c r="AI12" s="875"/>
      <c r="AJ12" s="875"/>
      <c r="AK12" s="875"/>
      <c r="AL12" s="875"/>
      <c r="AM12" s="875"/>
      <c r="AN12" s="875"/>
      <c r="AO12" s="875"/>
      <c r="AP12" s="875"/>
      <c r="AQ12" s="875"/>
      <c r="AR12" s="875"/>
      <c r="AS12" s="875"/>
      <c r="AT12" s="875"/>
      <c r="AU12" s="875"/>
      <c r="AV12" s="875"/>
      <c r="AW12" s="875"/>
      <c r="AX12" s="875"/>
      <c r="AY12" s="875"/>
      <c r="AZ12" s="875"/>
      <c r="BA12" s="875"/>
      <c r="BB12" s="875"/>
      <c r="BC12" s="875"/>
      <c r="BD12" s="875"/>
      <c r="BE12" s="875"/>
      <c r="BF12" s="875"/>
      <c r="BG12" s="875"/>
      <c r="BH12" s="875"/>
      <c r="BI12" s="875"/>
      <c r="BJ12" s="875"/>
      <c r="BK12" s="875"/>
      <c r="BL12" s="875"/>
      <c r="BM12" s="875"/>
      <c r="BN12" s="875"/>
      <c r="BO12" s="875"/>
      <c r="BP12" s="875"/>
      <c r="BQ12" s="875"/>
      <c r="BR12" s="875"/>
      <c r="BS12" s="875"/>
      <c r="BT12" s="875"/>
      <c r="BU12" s="875"/>
      <c r="BV12" s="875"/>
      <c r="BW12" s="875"/>
      <c r="BX12" s="875"/>
      <c r="BY12" s="875"/>
      <c r="BZ12" s="875"/>
      <c r="CA12" s="875"/>
      <c r="CB12" s="875"/>
      <c r="CC12" s="875"/>
      <c r="CD12" s="875"/>
      <c r="CE12" s="875"/>
      <c r="CF12" s="875"/>
      <c r="CG12" s="875"/>
      <c r="CH12" s="875"/>
      <c r="CI12" s="875"/>
      <c r="CJ12" s="875"/>
      <c r="CK12" s="875"/>
      <c r="CL12" s="875"/>
      <c r="CM12" s="875"/>
      <c r="CN12" s="875"/>
      <c r="CO12" s="875"/>
      <c r="CP12" s="875"/>
      <c r="CQ12" s="875"/>
      <c r="CR12" s="875"/>
      <c r="CS12" s="875"/>
      <c r="CT12" s="875"/>
      <c r="CU12" s="875"/>
      <c r="CV12" s="875"/>
      <c r="CW12" s="875"/>
      <c r="CX12" s="875"/>
      <c r="CY12" s="875"/>
      <c r="CZ12" s="875"/>
      <c r="DA12" s="875"/>
      <c r="DB12" s="875"/>
      <c r="DC12" s="875"/>
      <c r="DD12" s="875"/>
      <c r="DE12" s="875"/>
      <c r="DF12" s="875"/>
      <c r="DG12" s="875"/>
      <c r="DH12" s="875"/>
      <c r="DI12" s="875"/>
      <c r="DJ12" s="875"/>
      <c r="DK12" s="875"/>
      <c r="DL12" s="875"/>
      <c r="DM12" s="875"/>
      <c r="DN12" s="875"/>
      <c r="DO12" s="875"/>
      <c r="DP12" s="875"/>
      <c r="DQ12" s="875"/>
      <c r="DR12" s="875"/>
      <c r="DS12" s="875"/>
    </row>
    <row r="13" spans="1:123" s="876" customFormat="1" x14ac:dyDescent="0.35">
      <c r="A13" s="100" t="s">
        <v>7075</v>
      </c>
      <c r="B13" s="100" t="s">
        <v>4775</v>
      </c>
      <c r="C13" s="109">
        <v>1</v>
      </c>
      <c r="D13" s="109">
        <v>0</v>
      </c>
      <c r="E13" s="109">
        <v>51597</v>
      </c>
      <c r="F13" s="109">
        <v>51597</v>
      </c>
      <c r="G13" s="875"/>
      <c r="H13" s="875"/>
      <c r="I13" s="875"/>
      <c r="J13" s="875"/>
      <c r="K13" s="875"/>
      <c r="L13" s="875"/>
      <c r="M13" s="875"/>
      <c r="N13" s="875"/>
      <c r="O13" s="875"/>
      <c r="P13" s="875"/>
      <c r="Q13" s="875"/>
      <c r="R13" s="875"/>
      <c r="S13" s="875"/>
      <c r="T13" s="875"/>
      <c r="U13" s="875"/>
      <c r="V13" s="875"/>
      <c r="W13" s="875"/>
      <c r="X13" s="875"/>
      <c r="Y13" s="875"/>
      <c r="Z13" s="875"/>
      <c r="AA13" s="875"/>
      <c r="AB13" s="875"/>
      <c r="AC13" s="875"/>
      <c r="AD13" s="875"/>
      <c r="AE13" s="875"/>
      <c r="AF13" s="875"/>
      <c r="AG13" s="875"/>
      <c r="AH13" s="875"/>
      <c r="AI13" s="875"/>
      <c r="AJ13" s="875"/>
      <c r="AK13" s="875"/>
      <c r="AL13" s="875"/>
      <c r="AM13" s="875"/>
      <c r="AN13" s="875"/>
      <c r="AO13" s="875"/>
      <c r="AP13" s="875"/>
      <c r="AQ13" s="875"/>
      <c r="AR13" s="875"/>
      <c r="AS13" s="875"/>
      <c r="AT13" s="875"/>
      <c r="AU13" s="875"/>
      <c r="AV13" s="875"/>
      <c r="AW13" s="875"/>
      <c r="AX13" s="875"/>
      <c r="AY13" s="875"/>
      <c r="AZ13" s="875"/>
      <c r="BA13" s="875"/>
      <c r="BB13" s="875"/>
      <c r="BC13" s="875"/>
      <c r="BD13" s="875"/>
      <c r="BE13" s="875"/>
      <c r="BF13" s="875"/>
      <c r="BG13" s="875"/>
      <c r="BH13" s="875"/>
      <c r="BI13" s="875"/>
      <c r="BJ13" s="875"/>
      <c r="BK13" s="875"/>
      <c r="BL13" s="875"/>
      <c r="BM13" s="875"/>
      <c r="BN13" s="875"/>
      <c r="BO13" s="875"/>
      <c r="BP13" s="875"/>
      <c r="BQ13" s="875"/>
      <c r="BR13" s="875"/>
      <c r="BS13" s="875"/>
      <c r="BT13" s="875"/>
      <c r="BU13" s="875"/>
      <c r="BV13" s="875"/>
      <c r="BW13" s="875"/>
      <c r="BX13" s="875"/>
      <c r="BY13" s="875"/>
      <c r="BZ13" s="875"/>
      <c r="CA13" s="875"/>
      <c r="CB13" s="875"/>
      <c r="CC13" s="875"/>
      <c r="CD13" s="875"/>
      <c r="CE13" s="875"/>
      <c r="CF13" s="875"/>
      <c r="CG13" s="875"/>
      <c r="CH13" s="875"/>
      <c r="CI13" s="875"/>
      <c r="CJ13" s="875"/>
      <c r="CK13" s="875"/>
      <c r="CL13" s="875"/>
      <c r="CM13" s="875"/>
      <c r="CN13" s="875"/>
      <c r="CO13" s="875"/>
      <c r="CP13" s="875"/>
      <c r="CQ13" s="875"/>
      <c r="CR13" s="875"/>
      <c r="CS13" s="875"/>
      <c r="CT13" s="875"/>
      <c r="CU13" s="875"/>
      <c r="CV13" s="875"/>
      <c r="CW13" s="875"/>
      <c r="CX13" s="875"/>
      <c r="CY13" s="875"/>
      <c r="CZ13" s="875"/>
      <c r="DA13" s="875"/>
      <c r="DB13" s="875"/>
      <c r="DC13" s="875"/>
      <c r="DD13" s="875"/>
      <c r="DE13" s="875"/>
      <c r="DF13" s="875"/>
      <c r="DG13" s="875"/>
      <c r="DH13" s="875"/>
      <c r="DI13" s="875"/>
      <c r="DJ13" s="875"/>
      <c r="DK13" s="875"/>
      <c r="DL13" s="875"/>
      <c r="DM13" s="875"/>
      <c r="DN13" s="875"/>
      <c r="DO13" s="875"/>
      <c r="DP13" s="875"/>
      <c r="DQ13" s="875"/>
      <c r="DR13" s="875"/>
      <c r="DS13" s="875"/>
    </row>
    <row r="14" spans="1:123" s="876" customFormat="1" x14ac:dyDescent="0.35">
      <c r="A14" s="100" t="s">
        <v>7076</v>
      </c>
      <c r="B14" s="100" t="s">
        <v>7077</v>
      </c>
      <c r="C14" s="109">
        <v>1</v>
      </c>
      <c r="D14" s="109">
        <v>0</v>
      </c>
      <c r="E14" s="109">
        <v>51597</v>
      </c>
      <c r="F14" s="109">
        <v>51597</v>
      </c>
      <c r="G14" s="875"/>
      <c r="H14" s="875"/>
      <c r="I14" s="875"/>
      <c r="J14" s="875"/>
      <c r="K14" s="875"/>
      <c r="L14" s="875"/>
      <c r="M14" s="875"/>
      <c r="N14" s="875"/>
      <c r="O14" s="875"/>
      <c r="P14" s="875"/>
      <c r="Q14" s="875"/>
      <c r="R14" s="875"/>
      <c r="S14" s="875"/>
      <c r="T14" s="875"/>
      <c r="U14" s="875"/>
      <c r="V14" s="875"/>
      <c r="W14" s="875"/>
      <c r="X14" s="875"/>
      <c r="Y14" s="875"/>
      <c r="Z14" s="875"/>
      <c r="AA14" s="875"/>
      <c r="AB14" s="875"/>
      <c r="AC14" s="875"/>
      <c r="AD14" s="875"/>
      <c r="AE14" s="875"/>
      <c r="AF14" s="875"/>
      <c r="AG14" s="875"/>
      <c r="AH14" s="875"/>
      <c r="AI14" s="875"/>
      <c r="AJ14" s="875"/>
      <c r="AK14" s="875"/>
      <c r="AL14" s="875"/>
      <c r="AM14" s="875"/>
      <c r="AN14" s="875"/>
      <c r="AO14" s="875"/>
      <c r="AP14" s="875"/>
      <c r="AQ14" s="875"/>
      <c r="AR14" s="875"/>
      <c r="AS14" s="875"/>
      <c r="AT14" s="875"/>
      <c r="AU14" s="875"/>
      <c r="AV14" s="875"/>
      <c r="AW14" s="875"/>
      <c r="AX14" s="875"/>
      <c r="AY14" s="875"/>
      <c r="AZ14" s="875"/>
      <c r="BA14" s="875"/>
      <c r="BB14" s="875"/>
      <c r="BC14" s="875"/>
      <c r="BD14" s="875"/>
      <c r="BE14" s="875"/>
      <c r="BF14" s="875"/>
      <c r="BG14" s="875"/>
      <c r="BH14" s="875"/>
      <c r="BI14" s="875"/>
      <c r="BJ14" s="875"/>
      <c r="BK14" s="875"/>
      <c r="BL14" s="875"/>
      <c r="BM14" s="875"/>
      <c r="BN14" s="875"/>
      <c r="BO14" s="875"/>
      <c r="BP14" s="875"/>
      <c r="BQ14" s="875"/>
      <c r="BR14" s="875"/>
      <c r="BS14" s="875"/>
      <c r="BT14" s="875"/>
      <c r="BU14" s="875"/>
      <c r="BV14" s="875"/>
      <c r="BW14" s="875"/>
      <c r="BX14" s="875"/>
      <c r="BY14" s="875"/>
      <c r="BZ14" s="875"/>
      <c r="CA14" s="875"/>
      <c r="CB14" s="875"/>
      <c r="CC14" s="875"/>
      <c r="CD14" s="875"/>
      <c r="CE14" s="875"/>
      <c r="CF14" s="875"/>
      <c r="CG14" s="875"/>
      <c r="CH14" s="875"/>
      <c r="CI14" s="875"/>
      <c r="CJ14" s="875"/>
      <c r="CK14" s="875"/>
      <c r="CL14" s="875"/>
      <c r="CM14" s="875"/>
      <c r="CN14" s="875"/>
      <c r="CO14" s="875"/>
      <c r="CP14" s="875"/>
      <c r="CQ14" s="875"/>
      <c r="CR14" s="875"/>
      <c r="CS14" s="875"/>
      <c r="CT14" s="875"/>
      <c r="CU14" s="875"/>
      <c r="CV14" s="875"/>
      <c r="CW14" s="875"/>
      <c r="CX14" s="875"/>
      <c r="CY14" s="875"/>
      <c r="CZ14" s="875"/>
      <c r="DA14" s="875"/>
      <c r="DB14" s="875"/>
      <c r="DC14" s="875"/>
      <c r="DD14" s="875"/>
      <c r="DE14" s="875"/>
      <c r="DF14" s="875"/>
      <c r="DG14" s="875"/>
      <c r="DH14" s="875"/>
      <c r="DI14" s="875"/>
      <c r="DJ14" s="875"/>
      <c r="DK14" s="875"/>
      <c r="DL14" s="875"/>
      <c r="DM14" s="875"/>
      <c r="DN14" s="875"/>
      <c r="DO14" s="875"/>
      <c r="DP14" s="875"/>
      <c r="DQ14" s="875"/>
      <c r="DR14" s="875"/>
      <c r="DS14" s="875"/>
    </row>
    <row r="15" spans="1:123" s="876" customFormat="1" x14ac:dyDescent="0.35">
      <c r="A15" s="100" t="s">
        <v>7078</v>
      </c>
      <c r="B15" s="100" t="s">
        <v>4531</v>
      </c>
      <c r="C15" s="109">
        <v>6</v>
      </c>
      <c r="D15" s="109">
        <v>0</v>
      </c>
      <c r="E15" s="109">
        <v>41277</v>
      </c>
      <c r="F15" s="109">
        <v>41277</v>
      </c>
      <c r="G15" s="875"/>
      <c r="H15" s="875"/>
      <c r="I15" s="875"/>
      <c r="J15" s="875"/>
      <c r="K15" s="875"/>
      <c r="L15" s="875"/>
      <c r="M15" s="875"/>
      <c r="N15" s="875"/>
      <c r="O15" s="875"/>
      <c r="P15" s="875"/>
      <c r="Q15" s="875"/>
      <c r="R15" s="875"/>
      <c r="S15" s="875"/>
      <c r="T15" s="875"/>
      <c r="U15" s="875"/>
      <c r="V15" s="875"/>
      <c r="W15" s="875"/>
      <c r="X15" s="875"/>
      <c r="Y15" s="875"/>
      <c r="Z15" s="875"/>
      <c r="AA15" s="875"/>
      <c r="AB15" s="875"/>
      <c r="AC15" s="875"/>
      <c r="AD15" s="875"/>
      <c r="AE15" s="875"/>
      <c r="AF15" s="875"/>
      <c r="AG15" s="875"/>
      <c r="AH15" s="875"/>
      <c r="AI15" s="875"/>
      <c r="AJ15" s="875"/>
      <c r="AK15" s="875"/>
      <c r="AL15" s="875"/>
      <c r="AM15" s="875"/>
      <c r="AN15" s="875"/>
      <c r="AO15" s="875"/>
      <c r="AP15" s="875"/>
      <c r="AQ15" s="875"/>
      <c r="AR15" s="875"/>
      <c r="AS15" s="875"/>
      <c r="AT15" s="875"/>
      <c r="AU15" s="875"/>
      <c r="AV15" s="875"/>
      <c r="AW15" s="875"/>
      <c r="AX15" s="875"/>
      <c r="AY15" s="875"/>
      <c r="AZ15" s="875"/>
      <c r="BA15" s="875"/>
      <c r="BB15" s="875"/>
      <c r="BC15" s="875"/>
      <c r="BD15" s="875"/>
      <c r="BE15" s="875"/>
      <c r="BF15" s="875"/>
      <c r="BG15" s="875"/>
      <c r="BH15" s="875"/>
      <c r="BI15" s="875"/>
      <c r="BJ15" s="875"/>
      <c r="BK15" s="875"/>
      <c r="BL15" s="875"/>
      <c r="BM15" s="875"/>
      <c r="BN15" s="875"/>
      <c r="BO15" s="875"/>
      <c r="BP15" s="875"/>
      <c r="BQ15" s="875"/>
      <c r="BR15" s="875"/>
      <c r="BS15" s="875"/>
      <c r="BT15" s="875"/>
      <c r="BU15" s="875"/>
      <c r="BV15" s="875"/>
      <c r="BW15" s="875"/>
      <c r="BX15" s="875"/>
      <c r="BY15" s="875"/>
      <c r="BZ15" s="875"/>
      <c r="CA15" s="875"/>
      <c r="CB15" s="875"/>
      <c r="CC15" s="875"/>
      <c r="CD15" s="875"/>
      <c r="CE15" s="875"/>
      <c r="CF15" s="875"/>
      <c r="CG15" s="875"/>
      <c r="CH15" s="875"/>
      <c r="CI15" s="875"/>
      <c r="CJ15" s="875"/>
      <c r="CK15" s="875"/>
      <c r="CL15" s="875"/>
      <c r="CM15" s="875"/>
      <c r="CN15" s="875"/>
      <c r="CO15" s="875"/>
      <c r="CP15" s="875"/>
      <c r="CQ15" s="875"/>
      <c r="CR15" s="875"/>
      <c r="CS15" s="875"/>
      <c r="CT15" s="875"/>
      <c r="CU15" s="875"/>
      <c r="CV15" s="875"/>
      <c r="CW15" s="875"/>
      <c r="CX15" s="875"/>
      <c r="CY15" s="875"/>
      <c r="CZ15" s="875"/>
      <c r="DA15" s="875"/>
      <c r="DB15" s="875"/>
      <c r="DC15" s="875"/>
      <c r="DD15" s="875"/>
      <c r="DE15" s="875"/>
      <c r="DF15" s="875"/>
      <c r="DG15" s="875"/>
      <c r="DH15" s="875"/>
      <c r="DI15" s="875"/>
      <c r="DJ15" s="875"/>
      <c r="DK15" s="875"/>
      <c r="DL15" s="875"/>
      <c r="DM15" s="875"/>
      <c r="DN15" s="875"/>
      <c r="DO15" s="875"/>
      <c r="DP15" s="875"/>
      <c r="DQ15" s="875"/>
      <c r="DR15" s="875"/>
      <c r="DS15" s="875"/>
    </row>
    <row r="16" spans="1:123" s="876" customFormat="1" x14ac:dyDescent="0.35">
      <c r="A16" s="100" t="s">
        <v>7079</v>
      </c>
      <c r="B16" s="100" t="s">
        <v>4286</v>
      </c>
      <c r="C16" s="109">
        <v>11</v>
      </c>
      <c r="D16" s="109">
        <v>0</v>
      </c>
      <c r="E16" s="109">
        <v>33022</v>
      </c>
      <c r="F16" s="109">
        <v>33022</v>
      </c>
      <c r="G16" s="875"/>
      <c r="H16" s="875"/>
      <c r="I16" s="875"/>
      <c r="J16" s="875"/>
      <c r="K16" s="875"/>
      <c r="L16" s="875"/>
      <c r="M16" s="875"/>
      <c r="N16" s="875"/>
      <c r="O16" s="875"/>
      <c r="P16" s="875"/>
      <c r="Q16" s="875"/>
      <c r="R16" s="875"/>
      <c r="S16" s="875"/>
      <c r="T16" s="875"/>
      <c r="U16" s="875"/>
      <c r="V16" s="875"/>
      <c r="W16" s="875"/>
      <c r="X16" s="875"/>
      <c r="Y16" s="875"/>
      <c r="Z16" s="875"/>
      <c r="AA16" s="875"/>
      <c r="AB16" s="875"/>
      <c r="AC16" s="875"/>
      <c r="AD16" s="875"/>
      <c r="AE16" s="875"/>
      <c r="AF16" s="875"/>
      <c r="AG16" s="875"/>
      <c r="AH16" s="875"/>
      <c r="AI16" s="875"/>
      <c r="AJ16" s="875"/>
      <c r="AK16" s="875"/>
      <c r="AL16" s="875"/>
      <c r="AM16" s="875"/>
      <c r="AN16" s="875"/>
      <c r="AO16" s="875"/>
      <c r="AP16" s="875"/>
      <c r="AQ16" s="875"/>
      <c r="AR16" s="875"/>
      <c r="AS16" s="875"/>
      <c r="AT16" s="875"/>
      <c r="AU16" s="875"/>
      <c r="AV16" s="875"/>
      <c r="AW16" s="875"/>
      <c r="AX16" s="875"/>
      <c r="AY16" s="875"/>
      <c r="AZ16" s="875"/>
      <c r="BA16" s="875"/>
      <c r="BB16" s="875"/>
      <c r="BC16" s="875"/>
      <c r="BD16" s="875"/>
      <c r="BE16" s="875"/>
      <c r="BF16" s="875"/>
      <c r="BG16" s="875"/>
      <c r="BH16" s="875"/>
      <c r="BI16" s="875"/>
      <c r="BJ16" s="875"/>
      <c r="BK16" s="875"/>
      <c r="BL16" s="875"/>
      <c r="BM16" s="875"/>
      <c r="BN16" s="875"/>
      <c r="BO16" s="875"/>
      <c r="BP16" s="875"/>
      <c r="BQ16" s="875"/>
      <c r="BR16" s="875"/>
      <c r="BS16" s="875"/>
      <c r="BT16" s="875"/>
      <c r="BU16" s="875"/>
      <c r="BV16" s="875"/>
      <c r="BW16" s="875"/>
      <c r="BX16" s="875"/>
      <c r="BY16" s="875"/>
      <c r="BZ16" s="875"/>
      <c r="CA16" s="875"/>
      <c r="CB16" s="875"/>
      <c r="CC16" s="875"/>
      <c r="CD16" s="875"/>
      <c r="CE16" s="875"/>
      <c r="CF16" s="875"/>
      <c r="CG16" s="875"/>
      <c r="CH16" s="875"/>
      <c r="CI16" s="875"/>
      <c r="CJ16" s="875"/>
      <c r="CK16" s="875"/>
      <c r="CL16" s="875"/>
      <c r="CM16" s="875"/>
      <c r="CN16" s="875"/>
      <c r="CO16" s="875"/>
      <c r="CP16" s="875"/>
      <c r="CQ16" s="875"/>
      <c r="CR16" s="875"/>
      <c r="CS16" s="875"/>
      <c r="CT16" s="875"/>
      <c r="CU16" s="875"/>
      <c r="CV16" s="875"/>
      <c r="CW16" s="875"/>
      <c r="CX16" s="875"/>
      <c r="CY16" s="875"/>
      <c r="CZ16" s="875"/>
      <c r="DA16" s="875"/>
      <c r="DB16" s="875"/>
      <c r="DC16" s="875"/>
      <c r="DD16" s="875"/>
      <c r="DE16" s="875"/>
      <c r="DF16" s="875"/>
      <c r="DG16" s="875"/>
      <c r="DH16" s="875"/>
      <c r="DI16" s="875"/>
      <c r="DJ16" s="875"/>
      <c r="DK16" s="875"/>
      <c r="DL16" s="875"/>
      <c r="DM16" s="875"/>
      <c r="DN16" s="875"/>
      <c r="DO16" s="875"/>
      <c r="DP16" s="875"/>
      <c r="DQ16" s="875"/>
      <c r="DR16" s="875"/>
      <c r="DS16" s="875"/>
    </row>
    <row r="17" spans="1:123" s="1748" customFormat="1" ht="15" customHeight="1" x14ac:dyDescent="0.25">
      <c r="A17" s="1756" t="s">
        <v>533</v>
      </c>
      <c r="B17" s="484" t="s">
        <v>4238</v>
      </c>
      <c r="C17" s="485">
        <f>SUM(C12:C16)</f>
        <v>20</v>
      </c>
      <c r="D17" s="485">
        <f>SUM(D12:D16)</f>
        <v>0</v>
      </c>
      <c r="E17" s="1777" t="s">
        <v>533</v>
      </c>
      <c r="F17" s="1777" t="s">
        <v>533</v>
      </c>
    </row>
    <row r="18" spans="1:123" s="876" customFormat="1" x14ac:dyDescent="0.25">
      <c r="A18" s="915"/>
      <c r="B18" s="916"/>
      <c r="C18" s="1731"/>
      <c r="D18" s="1731"/>
      <c r="E18" s="1738"/>
      <c r="F18" s="1738"/>
      <c r="G18" s="875"/>
      <c r="H18" s="875"/>
      <c r="I18" s="875"/>
      <c r="J18" s="875"/>
      <c r="K18" s="875"/>
      <c r="L18" s="875"/>
      <c r="M18" s="875"/>
      <c r="N18" s="875"/>
      <c r="O18" s="875"/>
      <c r="P18" s="875"/>
      <c r="Q18" s="875"/>
      <c r="R18" s="875"/>
      <c r="S18" s="875"/>
      <c r="T18" s="875"/>
      <c r="U18" s="875"/>
      <c r="V18" s="875"/>
      <c r="W18" s="875"/>
      <c r="X18" s="875"/>
      <c r="Y18" s="875"/>
      <c r="Z18" s="875"/>
      <c r="AA18" s="875"/>
      <c r="AB18" s="875"/>
      <c r="AC18" s="875"/>
      <c r="AD18" s="875"/>
      <c r="AE18" s="875"/>
      <c r="AF18" s="875"/>
      <c r="AG18" s="875"/>
      <c r="AH18" s="875"/>
      <c r="AI18" s="875"/>
      <c r="AJ18" s="875"/>
      <c r="AK18" s="875"/>
      <c r="AL18" s="875"/>
      <c r="AM18" s="875"/>
      <c r="AN18" s="875"/>
      <c r="AO18" s="875"/>
      <c r="AP18" s="875"/>
      <c r="AQ18" s="875"/>
      <c r="AR18" s="875"/>
      <c r="AS18" s="875"/>
      <c r="AT18" s="875"/>
      <c r="AU18" s="875"/>
      <c r="AV18" s="875"/>
      <c r="AW18" s="875"/>
      <c r="AX18" s="875"/>
      <c r="AY18" s="875"/>
      <c r="AZ18" s="875"/>
      <c r="BA18" s="875"/>
      <c r="BB18" s="875"/>
      <c r="BC18" s="875"/>
      <c r="BD18" s="875"/>
      <c r="BE18" s="875"/>
      <c r="BF18" s="875"/>
      <c r="BG18" s="875"/>
      <c r="BH18" s="875"/>
      <c r="BI18" s="875"/>
      <c r="BJ18" s="875"/>
      <c r="BK18" s="875"/>
      <c r="BL18" s="875"/>
      <c r="BM18" s="875"/>
      <c r="BN18" s="875"/>
      <c r="BO18" s="875"/>
      <c r="BP18" s="875"/>
      <c r="BQ18" s="875"/>
      <c r="BR18" s="875"/>
      <c r="BS18" s="875"/>
      <c r="BT18" s="875"/>
      <c r="BU18" s="875"/>
      <c r="BV18" s="875"/>
      <c r="BW18" s="875"/>
      <c r="BX18" s="875"/>
      <c r="BY18" s="875"/>
      <c r="BZ18" s="875"/>
      <c r="CA18" s="875"/>
      <c r="CB18" s="875"/>
      <c r="CC18" s="875"/>
      <c r="CD18" s="875"/>
      <c r="CE18" s="875"/>
      <c r="CF18" s="875"/>
      <c r="CG18" s="875"/>
      <c r="CH18" s="875"/>
      <c r="CI18" s="875"/>
      <c r="CJ18" s="875"/>
      <c r="CK18" s="875"/>
      <c r="CL18" s="875"/>
      <c r="CM18" s="875"/>
      <c r="CN18" s="875"/>
      <c r="CO18" s="875"/>
      <c r="CP18" s="875"/>
      <c r="CQ18" s="875"/>
      <c r="CR18" s="875"/>
      <c r="CS18" s="875"/>
      <c r="CT18" s="875"/>
      <c r="CU18" s="875"/>
      <c r="CV18" s="875"/>
      <c r="CW18" s="875"/>
      <c r="CX18" s="875"/>
      <c r="CY18" s="875"/>
      <c r="CZ18" s="875"/>
      <c r="DA18" s="875"/>
      <c r="DB18" s="875"/>
      <c r="DC18" s="875"/>
      <c r="DD18" s="875"/>
      <c r="DE18" s="875"/>
      <c r="DF18" s="875"/>
      <c r="DG18" s="875"/>
      <c r="DH18" s="875"/>
      <c r="DI18" s="875"/>
      <c r="DJ18" s="875"/>
      <c r="DK18" s="875"/>
      <c r="DL18" s="875"/>
      <c r="DM18" s="875"/>
      <c r="DN18" s="875"/>
      <c r="DO18" s="875"/>
      <c r="DP18" s="875"/>
      <c r="DQ18" s="875"/>
      <c r="DR18" s="875"/>
      <c r="DS18" s="875"/>
    </row>
    <row r="19" spans="1:123" s="876" customFormat="1" x14ac:dyDescent="0.25">
      <c r="A19" s="915"/>
      <c r="B19" s="916"/>
      <c r="C19" s="1731"/>
      <c r="D19" s="1731"/>
      <c r="E19" s="1738"/>
      <c r="F19" s="1738"/>
      <c r="G19" s="875"/>
      <c r="H19" s="875"/>
      <c r="I19" s="875"/>
      <c r="J19" s="875"/>
      <c r="K19" s="875"/>
      <c r="L19" s="875"/>
      <c r="M19" s="875"/>
      <c r="N19" s="875"/>
      <c r="O19" s="875"/>
      <c r="P19" s="875"/>
      <c r="Q19" s="875"/>
      <c r="R19" s="875"/>
      <c r="S19" s="875"/>
      <c r="T19" s="875"/>
      <c r="U19" s="875"/>
      <c r="V19" s="875"/>
      <c r="W19" s="875"/>
      <c r="X19" s="875"/>
      <c r="Y19" s="875"/>
      <c r="Z19" s="875"/>
      <c r="AA19" s="875"/>
      <c r="AB19" s="875"/>
      <c r="AC19" s="875"/>
      <c r="AD19" s="875"/>
      <c r="AE19" s="875"/>
      <c r="AF19" s="875"/>
      <c r="AG19" s="875"/>
      <c r="AH19" s="875"/>
      <c r="AI19" s="875"/>
      <c r="AJ19" s="875"/>
      <c r="AK19" s="875"/>
      <c r="AL19" s="875"/>
      <c r="AM19" s="875"/>
      <c r="AN19" s="875"/>
      <c r="AO19" s="875"/>
      <c r="AP19" s="875"/>
      <c r="AQ19" s="875"/>
      <c r="AR19" s="875"/>
      <c r="AS19" s="875"/>
      <c r="AT19" s="875"/>
      <c r="AU19" s="875"/>
      <c r="AV19" s="875"/>
      <c r="AW19" s="875"/>
      <c r="AX19" s="875"/>
      <c r="AY19" s="875"/>
      <c r="AZ19" s="875"/>
      <c r="BA19" s="875"/>
      <c r="BB19" s="875"/>
      <c r="BC19" s="875"/>
      <c r="BD19" s="875"/>
      <c r="BE19" s="875"/>
      <c r="BF19" s="875"/>
      <c r="BG19" s="875"/>
      <c r="BH19" s="875"/>
      <c r="BI19" s="875"/>
      <c r="BJ19" s="875"/>
      <c r="BK19" s="875"/>
      <c r="BL19" s="875"/>
      <c r="BM19" s="875"/>
      <c r="BN19" s="875"/>
      <c r="BO19" s="875"/>
      <c r="BP19" s="875"/>
      <c r="BQ19" s="875"/>
      <c r="BR19" s="875"/>
      <c r="BS19" s="875"/>
      <c r="BT19" s="875"/>
      <c r="BU19" s="875"/>
      <c r="BV19" s="875"/>
      <c r="BW19" s="875"/>
      <c r="BX19" s="875"/>
      <c r="BY19" s="875"/>
      <c r="BZ19" s="875"/>
      <c r="CA19" s="875"/>
      <c r="CB19" s="875"/>
      <c r="CC19" s="875"/>
      <c r="CD19" s="875"/>
      <c r="CE19" s="875"/>
      <c r="CF19" s="875"/>
      <c r="CG19" s="875"/>
      <c r="CH19" s="875"/>
      <c r="CI19" s="875"/>
      <c r="CJ19" s="875"/>
      <c r="CK19" s="875"/>
      <c r="CL19" s="875"/>
      <c r="CM19" s="875"/>
      <c r="CN19" s="875"/>
      <c r="CO19" s="875"/>
      <c r="CP19" s="875"/>
      <c r="CQ19" s="875"/>
      <c r="CR19" s="875"/>
      <c r="CS19" s="875"/>
      <c r="CT19" s="875"/>
      <c r="CU19" s="875"/>
      <c r="CV19" s="875"/>
      <c r="CW19" s="875"/>
      <c r="CX19" s="875"/>
      <c r="CY19" s="875"/>
      <c r="CZ19" s="875"/>
      <c r="DA19" s="875"/>
      <c r="DB19" s="875"/>
      <c r="DC19" s="875"/>
      <c r="DD19" s="875"/>
      <c r="DE19" s="875"/>
      <c r="DF19" s="875"/>
      <c r="DG19" s="875"/>
      <c r="DH19" s="875"/>
      <c r="DI19" s="875"/>
      <c r="DJ19" s="875"/>
      <c r="DK19" s="875"/>
      <c r="DL19" s="875"/>
      <c r="DM19" s="875"/>
      <c r="DN19" s="875"/>
      <c r="DO19" s="875"/>
      <c r="DP19" s="875"/>
      <c r="DQ19" s="875"/>
      <c r="DR19" s="875"/>
      <c r="DS19" s="875"/>
    </row>
    <row r="20" spans="1:123" s="1748" customFormat="1" ht="15" customHeight="1" x14ac:dyDescent="0.25">
      <c r="A20" s="731" t="s">
        <v>4168</v>
      </c>
      <c r="B20" s="731" t="s">
        <v>4168</v>
      </c>
      <c r="C20" s="1816" t="s">
        <v>533</v>
      </c>
      <c r="D20" s="1816"/>
      <c r="E20" s="1817" t="s">
        <v>533</v>
      </c>
      <c r="F20" s="1817" t="s">
        <v>533</v>
      </c>
    </row>
    <row r="21" spans="1:123" x14ac:dyDescent="0.25">
      <c r="A21" s="100" t="s">
        <v>7080</v>
      </c>
      <c r="B21" s="100" t="s">
        <v>7081</v>
      </c>
      <c r="C21" s="109">
        <v>17</v>
      </c>
      <c r="D21" s="109">
        <v>0</v>
      </c>
      <c r="E21" s="109">
        <v>20038</v>
      </c>
      <c r="F21" s="109">
        <v>20038</v>
      </c>
    </row>
    <row r="22" spans="1:123" x14ac:dyDescent="0.25">
      <c r="A22" s="100" t="s">
        <v>7082</v>
      </c>
      <c r="B22" s="100" t="s">
        <v>5361</v>
      </c>
      <c r="C22" s="109">
        <v>4</v>
      </c>
      <c r="D22" s="109">
        <v>0</v>
      </c>
      <c r="E22" s="109">
        <v>13576</v>
      </c>
      <c r="F22" s="109">
        <v>13576</v>
      </c>
    </row>
    <row r="23" spans="1:123" x14ac:dyDescent="0.25">
      <c r="A23" s="100" t="s">
        <v>7083</v>
      </c>
      <c r="B23" s="100" t="s">
        <v>7084</v>
      </c>
      <c r="C23" s="109">
        <v>4</v>
      </c>
      <c r="D23" s="109">
        <v>0</v>
      </c>
      <c r="E23" s="109">
        <v>17726</v>
      </c>
      <c r="F23" s="109">
        <v>17726</v>
      </c>
    </row>
    <row r="24" spans="1:123" x14ac:dyDescent="0.25">
      <c r="A24" s="100" t="s">
        <v>7085</v>
      </c>
      <c r="B24" s="100" t="s">
        <v>7086</v>
      </c>
      <c r="C24" s="109">
        <v>11</v>
      </c>
      <c r="D24" s="109">
        <v>0</v>
      </c>
      <c r="E24" s="109">
        <v>11317</v>
      </c>
      <c r="F24" s="109">
        <v>11317</v>
      </c>
    </row>
    <row r="25" spans="1:123" x14ac:dyDescent="0.25">
      <c r="A25" s="100" t="s">
        <v>7087</v>
      </c>
      <c r="B25" s="100" t="s">
        <v>7088</v>
      </c>
      <c r="C25" s="109">
        <v>10</v>
      </c>
      <c r="D25" s="109">
        <v>0</v>
      </c>
      <c r="E25" s="109">
        <v>9266</v>
      </c>
      <c r="F25" s="109">
        <v>9266</v>
      </c>
    </row>
    <row r="26" spans="1:123" x14ac:dyDescent="0.25">
      <c r="A26" s="100" t="s">
        <v>7089</v>
      </c>
      <c r="B26" s="100" t="s">
        <v>7090</v>
      </c>
      <c r="C26" s="109">
        <v>2</v>
      </c>
      <c r="D26" s="109">
        <v>0</v>
      </c>
      <c r="E26" s="109">
        <v>14119</v>
      </c>
      <c r="F26" s="109">
        <v>14119</v>
      </c>
    </row>
    <row r="27" spans="1:123" x14ac:dyDescent="0.25">
      <c r="A27" s="100" t="s">
        <v>7091</v>
      </c>
      <c r="B27" s="100" t="s">
        <v>7092</v>
      </c>
      <c r="C27" s="109">
        <v>1</v>
      </c>
      <c r="D27" s="109">
        <v>0</v>
      </c>
      <c r="E27" s="109">
        <v>10747</v>
      </c>
      <c r="F27" s="109">
        <v>10747</v>
      </c>
    </row>
    <row r="28" spans="1:123" x14ac:dyDescent="0.25">
      <c r="A28" s="100" t="s">
        <v>7093</v>
      </c>
      <c r="B28" s="100" t="s">
        <v>7094</v>
      </c>
      <c r="C28" s="109">
        <v>1</v>
      </c>
      <c r="D28" s="109">
        <v>0</v>
      </c>
      <c r="E28" s="109">
        <v>9149</v>
      </c>
      <c r="F28" s="109">
        <v>9149</v>
      </c>
    </row>
    <row r="29" spans="1:123" x14ac:dyDescent="0.25">
      <c r="A29" s="100" t="s">
        <v>7095</v>
      </c>
      <c r="B29" s="100" t="s">
        <v>6654</v>
      </c>
      <c r="C29" s="109">
        <v>2</v>
      </c>
      <c r="D29" s="109">
        <v>0</v>
      </c>
      <c r="E29" s="109">
        <v>9335</v>
      </c>
      <c r="F29" s="109">
        <v>9335</v>
      </c>
    </row>
    <row r="30" spans="1:123" x14ac:dyDescent="0.25">
      <c r="A30" s="100" t="s">
        <v>7096</v>
      </c>
      <c r="B30" s="100" t="s">
        <v>7097</v>
      </c>
      <c r="C30" s="109">
        <v>4</v>
      </c>
      <c r="D30" s="109">
        <v>0</v>
      </c>
      <c r="E30" s="109">
        <v>10282</v>
      </c>
      <c r="F30" s="109">
        <v>10282</v>
      </c>
    </row>
    <row r="31" spans="1:123" x14ac:dyDescent="0.25">
      <c r="A31" s="100" t="s">
        <v>7098</v>
      </c>
      <c r="B31" s="100" t="s">
        <v>4441</v>
      </c>
      <c r="C31" s="109">
        <v>3</v>
      </c>
      <c r="D31" s="109">
        <v>0</v>
      </c>
      <c r="E31" s="109">
        <v>9673</v>
      </c>
      <c r="F31" s="109">
        <v>9673</v>
      </c>
    </row>
    <row r="32" spans="1:123" x14ac:dyDescent="0.25">
      <c r="A32" s="100" t="s">
        <v>7099</v>
      </c>
      <c r="B32" s="100" t="s">
        <v>4837</v>
      </c>
      <c r="C32" s="109">
        <v>10</v>
      </c>
      <c r="D32" s="109">
        <v>0</v>
      </c>
      <c r="E32" s="109">
        <v>7618</v>
      </c>
      <c r="F32" s="109">
        <v>7618</v>
      </c>
    </row>
    <row r="33" spans="1:6" x14ac:dyDescent="0.25">
      <c r="A33" s="100" t="s">
        <v>7100</v>
      </c>
      <c r="B33" s="100" t="s">
        <v>4358</v>
      </c>
      <c r="C33" s="109">
        <v>1</v>
      </c>
      <c r="D33" s="109">
        <v>0</v>
      </c>
      <c r="E33" s="109">
        <v>8063</v>
      </c>
      <c r="F33" s="109">
        <v>8063</v>
      </c>
    </row>
    <row r="34" spans="1:6" s="167" customFormat="1" x14ac:dyDescent="0.25">
      <c r="A34" s="100" t="s">
        <v>7101</v>
      </c>
      <c r="B34" s="100" t="s">
        <v>4506</v>
      </c>
      <c r="C34" s="109">
        <v>15</v>
      </c>
      <c r="D34" s="109">
        <v>0</v>
      </c>
      <c r="E34" s="109">
        <v>8109</v>
      </c>
      <c r="F34" s="109">
        <v>8109</v>
      </c>
    </row>
    <row r="35" spans="1:6" s="167" customFormat="1" x14ac:dyDescent="0.25">
      <c r="A35" s="100" t="s">
        <v>7102</v>
      </c>
      <c r="B35" s="100" t="s">
        <v>7103</v>
      </c>
      <c r="C35" s="109">
        <v>6</v>
      </c>
      <c r="D35" s="109">
        <v>0</v>
      </c>
      <c r="E35" s="109">
        <v>20260</v>
      </c>
      <c r="F35" s="109">
        <v>20260</v>
      </c>
    </row>
    <row r="36" spans="1:6" s="167" customFormat="1" x14ac:dyDescent="0.25">
      <c r="A36" s="100" t="s">
        <v>7104</v>
      </c>
      <c r="B36" s="100" t="s">
        <v>7105</v>
      </c>
      <c r="C36" s="109">
        <v>1</v>
      </c>
      <c r="D36" s="109">
        <v>0</v>
      </c>
      <c r="E36" s="109">
        <v>23754</v>
      </c>
      <c r="F36" s="109">
        <v>23754</v>
      </c>
    </row>
    <row r="37" spans="1:6" s="1748" customFormat="1" ht="15" customHeight="1" x14ac:dyDescent="0.25">
      <c r="A37" s="1756" t="s">
        <v>533</v>
      </c>
      <c r="B37" s="484" t="s">
        <v>4241</v>
      </c>
      <c r="C37" s="523">
        <f>SUM(C21:C36)</f>
        <v>92</v>
      </c>
      <c r="D37" s="498">
        <f>SUM(D21:D36)</f>
        <v>0</v>
      </c>
      <c r="E37" s="1777" t="s">
        <v>533</v>
      </c>
      <c r="F37" s="1777" t="s">
        <v>533</v>
      </c>
    </row>
    <row r="38" spans="1:6" s="167" customFormat="1" x14ac:dyDescent="0.25">
      <c r="A38" s="1742"/>
      <c r="B38" s="1743"/>
      <c r="C38" s="1742"/>
      <c r="D38" s="1742"/>
      <c r="E38" s="1744"/>
      <c r="F38" s="1744"/>
    </row>
    <row r="39" spans="1:6" s="167" customFormat="1" x14ac:dyDescent="0.25">
      <c r="A39" s="1742"/>
      <c r="B39" s="1743"/>
      <c r="C39" s="1742"/>
      <c r="D39" s="1742"/>
      <c r="E39" s="1744"/>
      <c r="F39" s="1744"/>
    </row>
    <row r="40" spans="1:6" s="1748" customFormat="1" ht="15" customHeight="1" x14ac:dyDescent="0.25">
      <c r="A40" s="731" t="s">
        <v>7106</v>
      </c>
      <c r="B40" s="731" t="s">
        <v>4168</v>
      </c>
      <c r="C40" s="1816" t="s">
        <v>533</v>
      </c>
      <c r="D40" s="1816"/>
      <c r="E40" s="1817" t="s">
        <v>533</v>
      </c>
      <c r="F40" s="1817" t="s">
        <v>533</v>
      </c>
    </row>
    <row r="41" spans="1:6" s="167" customFormat="1" x14ac:dyDescent="0.25">
      <c r="A41" s="100" t="s">
        <v>7107</v>
      </c>
      <c r="B41" s="100" t="s">
        <v>7108</v>
      </c>
      <c r="C41" s="109">
        <v>0</v>
      </c>
      <c r="D41" s="109">
        <v>780</v>
      </c>
      <c r="E41" s="109">
        <v>100</v>
      </c>
      <c r="F41" s="109">
        <v>100</v>
      </c>
    </row>
    <row r="42" spans="1:6" s="167" customFormat="1" x14ac:dyDescent="0.25">
      <c r="A42" s="100" t="s">
        <v>7109</v>
      </c>
      <c r="B42" s="100" t="s">
        <v>7037</v>
      </c>
      <c r="C42" s="109">
        <v>0</v>
      </c>
      <c r="D42" s="109">
        <v>18528</v>
      </c>
      <c r="E42" s="109">
        <v>170</v>
      </c>
      <c r="F42" s="109">
        <v>170</v>
      </c>
    </row>
    <row r="43" spans="1:6" s="167" customFormat="1" x14ac:dyDescent="0.25">
      <c r="A43" s="100" t="s">
        <v>7110</v>
      </c>
      <c r="B43" s="100" t="s">
        <v>7039</v>
      </c>
      <c r="C43" s="109">
        <v>0</v>
      </c>
      <c r="D43" s="109">
        <v>15504</v>
      </c>
      <c r="E43" s="109">
        <v>220</v>
      </c>
      <c r="F43" s="109">
        <v>220</v>
      </c>
    </row>
    <row r="44" spans="1:6" s="167" customFormat="1" x14ac:dyDescent="0.25">
      <c r="A44" s="100" t="s">
        <v>7111</v>
      </c>
      <c r="B44" s="100" t="s">
        <v>7112</v>
      </c>
      <c r="C44" s="109">
        <v>0</v>
      </c>
      <c r="D44" s="109">
        <v>3600</v>
      </c>
      <c r="E44" s="109">
        <v>270</v>
      </c>
      <c r="F44" s="109">
        <v>270</v>
      </c>
    </row>
    <row r="45" spans="1:6" s="167" customFormat="1" x14ac:dyDescent="0.25">
      <c r="A45" s="100" t="s">
        <v>7113</v>
      </c>
      <c r="B45" s="100" t="s">
        <v>7114</v>
      </c>
      <c r="C45" s="109">
        <v>0</v>
      </c>
      <c r="D45" s="109">
        <v>1848</v>
      </c>
      <c r="E45" s="109">
        <v>133</v>
      </c>
      <c r="F45" s="109">
        <v>133</v>
      </c>
    </row>
    <row r="46" spans="1:6" s="1748" customFormat="1" ht="15" customHeight="1" x14ac:dyDescent="0.25">
      <c r="A46" s="1756" t="s">
        <v>533</v>
      </c>
      <c r="B46" s="484" t="s">
        <v>4243</v>
      </c>
      <c r="C46" s="523">
        <f>SUM(C41:C45)</f>
        <v>0</v>
      </c>
      <c r="D46" s="498">
        <f>SUM(D41:D45)</f>
        <v>40260</v>
      </c>
      <c r="E46" s="1777" t="s">
        <v>533</v>
      </c>
      <c r="F46" s="1777" t="s">
        <v>533</v>
      </c>
    </row>
    <row r="47" spans="1:6" s="167" customFormat="1" x14ac:dyDescent="0.25">
      <c r="A47" s="915"/>
      <c r="B47" s="916"/>
      <c r="C47" s="1731"/>
      <c r="D47" s="1731"/>
      <c r="E47" s="1738"/>
      <c r="F47" s="1738"/>
    </row>
    <row r="48" spans="1:6" s="1748" customFormat="1" ht="15" customHeight="1" x14ac:dyDescent="0.25">
      <c r="A48" s="1804"/>
      <c r="B48" s="458" t="s">
        <v>4170</v>
      </c>
      <c r="C48" s="459">
        <f>SUM(C17,C37,C46)</f>
        <v>112</v>
      </c>
      <c r="D48" s="459">
        <f>D46</f>
        <v>40260</v>
      </c>
      <c r="E48" s="1805"/>
      <c r="F48" s="1805"/>
    </row>
    <row r="49" spans="1:6" s="167" customFormat="1" x14ac:dyDescent="0.25">
      <c r="A49" s="915"/>
      <c r="B49" s="916"/>
      <c r="C49" s="1731"/>
      <c r="D49" s="1731"/>
      <c r="E49" s="1738"/>
      <c r="F49" s="1738"/>
    </row>
    <row r="50" spans="1:6" s="167" customFormat="1" x14ac:dyDescent="0.25">
      <c r="A50" s="915"/>
      <c r="B50" s="916"/>
      <c r="C50" s="1731"/>
      <c r="D50" s="1731"/>
      <c r="E50" s="1738"/>
      <c r="F50" s="1738"/>
    </row>
    <row r="51" spans="1:6" s="1748" customFormat="1" ht="15" customHeight="1" x14ac:dyDescent="0.25">
      <c r="A51" s="897" t="s">
        <v>4166</v>
      </c>
      <c r="B51" s="897"/>
      <c r="C51" s="1808" t="s">
        <v>533</v>
      </c>
      <c r="D51" s="1808"/>
      <c r="E51" s="446" t="s">
        <v>533</v>
      </c>
      <c r="F51" s="1809" t="s">
        <v>533</v>
      </c>
    </row>
    <row r="52" spans="1:6" s="1748" customFormat="1" ht="15" customHeight="1" x14ac:dyDescent="0.25">
      <c r="A52" s="731" t="s">
        <v>4244</v>
      </c>
      <c r="B52" s="731"/>
      <c r="C52" s="1810"/>
      <c r="D52" s="1810"/>
      <c r="E52" s="1810"/>
      <c r="F52" s="1810"/>
    </row>
    <row r="53" spans="1:6" s="167" customFormat="1" x14ac:dyDescent="0.25">
      <c r="A53" s="100" t="s">
        <v>4242</v>
      </c>
      <c r="B53" s="100" t="s">
        <v>5363</v>
      </c>
      <c r="C53" s="109">
        <v>1</v>
      </c>
      <c r="D53" s="109">
        <v>0</v>
      </c>
      <c r="E53" s="109">
        <v>3362</v>
      </c>
      <c r="F53" s="109">
        <v>3362</v>
      </c>
    </row>
    <row r="54" spans="1:6" s="1748" customFormat="1" ht="15" customHeight="1" x14ac:dyDescent="0.25">
      <c r="A54" s="1756" t="s">
        <v>533</v>
      </c>
      <c r="B54" s="455" t="s">
        <v>4245</v>
      </c>
      <c r="C54" s="456">
        <v>1</v>
      </c>
      <c r="D54" s="457">
        <v>0</v>
      </c>
      <c r="E54" s="1777" t="s">
        <v>533</v>
      </c>
      <c r="F54" s="1777" t="s">
        <v>533</v>
      </c>
    </row>
    <row r="55" spans="1:6" s="167" customFormat="1" x14ac:dyDescent="0.25">
      <c r="A55" s="915"/>
      <c r="B55" s="916"/>
      <c r="C55" s="1731"/>
      <c r="D55" s="1731"/>
      <c r="E55" s="1738"/>
      <c r="F55" s="1738"/>
    </row>
    <row r="56" spans="1:6" s="1748" customFormat="1" ht="13.5" customHeight="1" x14ac:dyDescent="0.25">
      <c r="A56" s="732" t="s">
        <v>4172</v>
      </c>
      <c r="B56" s="733"/>
      <c r="C56" s="1782"/>
      <c r="D56" s="1782"/>
    </row>
    <row r="57" spans="1:6" s="167" customFormat="1" x14ac:dyDescent="0.25">
      <c r="A57" s="100" t="s">
        <v>4242</v>
      </c>
      <c r="B57" s="100" t="s">
        <v>4242</v>
      </c>
      <c r="C57" s="109">
        <v>0</v>
      </c>
      <c r="D57" s="109">
        <v>0</v>
      </c>
      <c r="E57" s="109">
        <v>0</v>
      </c>
      <c r="F57" s="109">
        <v>0</v>
      </c>
    </row>
    <row r="58" spans="1:6" s="1748" customFormat="1" x14ac:dyDescent="0.25">
      <c r="A58" s="1766" t="s">
        <v>533</v>
      </c>
      <c r="B58" s="524" t="s">
        <v>4246</v>
      </c>
      <c r="C58" s="525">
        <v>0</v>
      </c>
      <c r="D58" s="526">
        <f>SUM(D53:D57)</f>
        <v>0</v>
      </c>
      <c r="E58" s="1777" t="s">
        <v>533</v>
      </c>
      <c r="F58" s="1777" t="s">
        <v>533</v>
      </c>
    </row>
    <row r="60" spans="1:6" s="167" customFormat="1" x14ac:dyDescent="0.25">
      <c r="A60" s="385" t="s">
        <v>6702</v>
      </c>
      <c r="B60" s="446"/>
      <c r="C60" s="105"/>
      <c r="D60" s="105"/>
      <c r="E60" s="105"/>
    </row>
  </sheetData>
  <mergeCells count="16">
    <mergeCell ref="A11:B11"/>
    <mergeCell ref="A20:B20"/>
    <mergeCell ref="A40:B40"/>
    <mergeCell ref="A51:B51"/>
    <mergeCell ref="A52:B52"/>
    <mergeCell ref="A56:B56"/>
    <mergeCell ref="A2:F2"/>
    <mergeCell ref="A3:F3"/>
    <mergeCell ref="A4:F4"/>
    <mergeCell ref="A5:F5"/>
    <mergeCell ref="A6:F6"/>
    <mergeCell ref="A8:A9"/>
    <mergeCell ref="B8:B9"/>
    <mergeCell ref="C8:C9"/>
    <mergeCell ref="D8:D9"/>
    <mergeCell ref="E8:F8"/>
  </mergeCells>
  <pageMargins left="0.70866141732283472" right="0.70866141732283472" top="0.15748031496062992" bottom="0.15748031496062992" header="0.15748031496062992" footer="0.15748031496062992"/>
  <pageSetup scale="90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49"/>
  <sheetViews>
    <sheetView showGridLines="0" zoomScaleSheetLayoutView="115" workbookViewId="0">
      <selection sqref="A1:H1"/>
    </sheetView>
  </sheetViews>
  <sheetFormatPr baseColWidth="10" defaultColWidth="11.453125" defaultRowHeight="15" x14ac:dyDescent="0.3"/>
  <cols>
    <col min="1" max="1" width="14.81640625" style="187" customWidth="1"/>
    <col min="2" max="2" width="42.7265625" style="187" bestFit="1" customWidth="1"/>
    <col min="3" max="3" width="12" style="187" bestFit="1" customWidth="1"/>
    <col min="4" max="4" width="14" style="187" customWidth="1"/>
    <col min="5" max="5" width="14.81640625" style="187" customWidth="1"/>
    <col min="6" max="6" width="11.453125" style="187"/>
    <col min="7" max="7" width="13" style="187" customWidth="1"/>
    <col min="8" max="8" width="13.26953125" style="187" customWidth="1"/>
    <col min="9" max="9" width="11.81640625" style="187" customWidth="1"/>
    <col min="10" max="10" width="12.7265625" style="187" customWidth="1"/>
    <col min="11" max="16384" width="11.453125" style="187"/>
  </cols>
  <sheetData>
    <row r="2" spans="1:11" x14ac:dyDescent="0.3">
      <c r="A2" s="703" t="s">
        <v>4160</v>
      </c>
      <c r="B2" s="703"/>
      <c r="C2" s="703"/>
      <c r="D2" s="703"/>
      <c r="E2" s="703"/>
      <c r="F2" s="703"/>
      <c r="G2" s="703"/>
      <c r="H2" s="703"/>
      <c r="I2" s="703"/>
      <c r="J2" s="703"/>
      <c r="K2" s="463"/>
    </row>
    <row r="3" spans="1:11" s="174" customFormat="1" x14ac:dyDescent="0.3">
      <c r="A3" s="703" t="s">
        <v>43</v>
      </c>
      <c r="B3" s="703"/>
      <c r="C3" s="703"/>
      <c r="D3" s="703"/>
      <c r="E3" s="703"/>
      <c r="F3" s="703"/>
      <c r="G3" s="703"/>
      <c r="H3" s="703"/>
      <c r="I3" s="703"/>
      <c r="J3" s="703"/>
      <c r="K3" s="463"/>
    </row>
    <row r="4" spans="1:11" s="174" customFormat="1" x14ac:dyDescent="0.3">
      <c r="A4" s="703" t="s">
        <v>4161</v>
      </c>
      <c r="B4" s="703"/>
      <c r="C4" s="703"/>
      <c r="D4" s="703"/>
      <c r="E4" s="703"/>
      <c r="F4" s="703"/>
      <c r="G4" s="703"/>
      <c r="H4" s="703"/>
      <c r="I4" s="703"/>
      <c r="J4" s="703"/>
      <c r="K4" s="463"/>
    </row>
    <row r="5" spans="1:11" s="174" customFormat="1" x14ac:dyDescent="0.3">
      <c r="A5" s="703" t="s">
        <v>4274</v>
      </c>
      <c r="B5" s="703"/>
      <c r="C5" s="703"/>
      <c r="D5" s="703"/>
      <c r="E5" s="703"/>
      <c r="F5" s="703"/>
      <c r="G5" s="703"/>
      <c r="H5" s="703"/>
      <c r="I5" s="703"/>
      <c r="J5" s="703"/>
      <c r="K5" s="463"/>
    </row>
    <row r="6" spans="1:11" s="174" customFormat="1" x14ac:dyDescent="0.3">
      <c r="A6" s="716" t="s">
        <v>4229</v>
      </c>
      <c r="B6" s="716"/>
      <c r="C6" s="716"/>
      <c r="D6" s="716"/>
      <c r="E6" s="716"/>
      <c r="F6" s="716"/>
      <c r="G6" s="716"/>
      <c r="H6" s="716"/>
      <c r="I6" s="716"/>
      <c r="J6" s="716"/>
      <c r="K6" s="464"/>
    </row>
    <row r="7" spans="1:11" s="116" customFormat="1" ht="15" customHeight="1" x14ac:dyDescent="0.3">
      <c r="A7" s="715" t="s">
        <v>4248</v>
      </c>
      <c r="B7" s="715"/>
      <c r="C7" s="715"/>
      <c r="D7" s="114"/>
      <c r="E7" s="114"/>
      <c r="F7" s="114"/>
      <c r="G7" s="114"/>
      <c r="H7" s="114"/>
      <c r="I7" s="114"/>
      <c r="J7" s="114"/>
      <c r="K7" s="114"/>
    </row>
    <row r="8" spans="1:11" s="116" customFormat="1" ht="16.5" customHeight="1" x14ac:dyDescent="0.3">
      <c r="A8" s="761" t="s">
        <v>4249</v>
      </c>
      <c r="B8" s="763" t="s">
        <v>4231</v>
      </c>
      <c r="C8" s="712" t="s">
        <v>4250</v>
      </c>
      <c r="D8" s="713" t="s">
        <v>4250</v>
      </c>
      <c r="E8" s="713" t="s">
        <v>4250</v>
      </c>
      <c r="F8" s="714" t="s">
        <v>4250</v>
      </c>
      <c r="G8" s="725" t="s">
        <v>4251</v>
      </c>
      <c r="H8" s="726" t="s">
        <v>4251</v>
      </c>
      <c r="I8" s="726" t="s">
        <v>4251</v>
      </c>
      <c r="J8" s="726" t="s">
        <v>4251</v>
      </c>
      <c r="K8" s="726" t="s">
        <v>4251</v>
      </c>
    </row>
    <row r="9" spans="1:11" s="116" customFormat="1" ht="25" x14ac:dyDescent="0.3">
      <c r="A9" s="762"/>
      <c r="B9" s="764"/>
      <c r="C9" s="465" t="s">
        <v>4253</v>
      </c>
      <c r="D9" s="465" t="s">
        <v>4254</v>
      </c>
      <c r="E9" s="465" t="s">
        <v>4255</v>
      </c>
      <c r="F9" s="345" t="s">
        <v>4256</v>
      </c>
      <c r="G9" s="345" t="s">
        <v>4257</v>
      </c>
      <c r="H9" s="345" t="s">
        <v>4258</v>
      </c>
      <c r="I9" s="345" t="s">
        <v>4259</v>
      </c>
      <c r="J9" s="465" t="s">
        <v>4260</v>
      </c>
      <c r="K9" s="527" t="s">
        <v>4256</v>
      </c>
    </row>
    <row r="10" spans="1:11" s="105" customFormat="1" ht="12.5" x14ac:dyDescent="0.25">
      <c r="A10" s="100" t="s">
        <v>7073</v>
      </c>
      <c r="B10" s="100" t="s">
        <v>7074</v>
      </c>
      <c r="C10" s="109">
        <v>67980</v>
      </c>
      <c r="D10" s="109">
        <v>0</v>
      </c>
      <c r="E10" s="109">
        <v>0</v>
      </c>
      <c r="F10" s="109">
        <f t="shared" ref="F10:F12" si="0">SUM(C10:E10)</f>
        <v>67980</v>
      </c>
      <c r="G10" s="109">
        <f>C10/30*10</f>
        <v>22660</v>
      </c>
      <c r="H10" s="109">
        <f>C10/30*5</f>
        <v>11330</v>
      </c>
      <c r="I10" s="109">
        <f>C10/30*50</f>
        <v>113300</v>
      </c>
      <c r="J10" s="109">
        <v>0</v>
      </c>
      <c r="K10" s="109">
        <f>SUM(G10:J10)</f>
        <v>147290</v>
      </c>
    </row>
    <row r="11" spans="1:11" s="105" customFormat="1" ht="12.75" customHeight="1" x14ac:dyDescent="0.25">
      <c r="A11" s="100" t="s">
        <v>7076</v>
      </c>
      <c r="B11" s="100" t="s">
        <v>7077</v>
      </c>
      <c r="C11" s="109">
        <v>51597</v>
      </c>
      <c r="D11" s="109">
        <v>0</v>
      </c>
      <c r="E11" s="109">
        <v>0</v>
      </c>
      <c r="F11" s="109">
        <f t="shared" si="0"/>
        <v>51597</v>
      </c>
      <c r="G11" s="109">
        <f>C11/30*10</f>
        <v>17199</v>
      </c>
      <c r="H11" s="109">
        <f>C11/30*5</f>
        <v>8599.5</v>
      </c>
      <c r="I11" s="109">
        <f>C11/30*50</f>
        <v>85995</v>
      </c>
      <c r="J11" s="109">
        <v>0</v>
      </c>
      <c r="K11" s="109">
        <f t="shared" ref="K11:K14" si="1">SUM(G11:J11)</f>
        <v>111793.5</v>
      </c>
    </row>
    <row r="12" spans="1:11" s="105" customFormat="1" ht="12.5" x14ac:dyDescent="0.25">
      <c r="A12" s="100" t="s">
        <v>7075</v>
      </c>
      <c r="B12" s="100" t="s">
        <v>4775</v>
      </c>
      <c r="C12" s="109">
        <v>51597</v>
      </c>
      <c r="D12" s="109">
        <v>0</v>
      </c>
      <c r="E12" s="109">
        <v>0</v>
      </c>
      <c r="F12" s="109">
        <f t="shared" si="0"/>
        <v>51597</v>
      </c>
      <c r="G12" s="109">
        <f>C12/30*10</f>
        <v>17199</v>
      </c>
      <c r="H12" s="109">
        <f>C12/30*5</f>
        <v>8599.5</v>
      </c>
      <c r="I12" s="109">
        <f>C12/30*50</f>
        <v>85995</v>
      </c>
      <c r="J12" s="109">
        <v>0</v>
      </c>
      <c r="K12" s="109">
        <f t="shared" si="1"/>
        <v>111793.5</v>
      </c>
    </row>
    <row r="13" spans="1:11" s="105" customFormat="1" ht="12.5" x14ac:dyDescent="0.25">
      <c r="A13" s="100" t="s">
        <v>7078</v>
      </c>
      <c r="B13" s="100" t="s">
        <v>4531</v>
      </c>
      <c r="C13" s="109">
        <v>41277</v>
      </c>
      <c r="D13" s="109">
        <v>0</v>
      </c>
      <c r="E13" s="109">
        <v>6000</v>
      </c>
      <c r="F13" s="109">
        <f>SUM(C13:E13)</f>
        <v>47277</v>
      </c>
      <c r="G13" s="109">
        <f>C13/30*10</f>
        <v>13759</v>
      </c>
      <c r="H13" s="109">
        <f>C13/30*5</f>
        <v>6879.5</v>
      </c>
      <c r="I13" s="109">
        <f>C13/30*50</f>
        <v>68795</v>
      </c>
      <c r="J13" s="109">
        <v>0</v>
      </c>
      <c r="K13" s="109">
        <f t="shared" si="1"/>
        <v>89433.5</v>
      </c>
    </row>
    <row r="14" spans="1:11" s="116" customFormat="1" x14ac:dyDescent="0.3">
      <c r="A14" s="100" t="s">
        <v>7079</v>
      </c>
      <c r="B14" s="100" t="s">
        <v>4286</v>
      </c>
      <c r="C14" s="109">
        <v>33022</v>
      </c>
      <c r="D14" s="109">
        <v>0</v>
      </c>
      <c r="E14" s="109">
        <v>6000</v>
      </c>
      <c r="F14" s="109">
        <f>SUM(C14:E14)</f>
        <v>39022</v>
      </c>
      <c r="G14" s="109">
        <f>C14/30*10</f>
        <v>11007.333333333334</v>
      </c>
      <c r="H14" s="109">
        <f>C14/30*5</f>
        <v>5503.666666666667</v>
      </c>
      <c r="I14" s="109">
        <f>C14/30*50</f>
        <v>55036.666666666664</v>
      </c>
      <c r="J14" s="109">
        <v>0</v>
      </c>
      <c r="K14" s="109">
        <f t="shared" si="1"/>
        <v>71547.666666666657</v>
      </c>
    </row>
    <row r="15" spans="1:11" s="116" customFormat="1" x14ac:dyDescent="0.3">
      <c r="A15" s="446"/>
      <c r="B15" s="240"/>
      <c r="C15" s="241"/>
      <c r="D15" s="241"/>
      <c r="E15" s="241"/>
      <c r="F15" s="241"/>
      <c r="G15" s="528"/>
      <c r="H15" s="241"/>
      <c r="I15" s="241"/>
      <c r="J15" s="241"/>
      <c r="K15" s="241"/>
    </row>
    <row r="16" spans="1:11" s="116" customFormat="1" x14ac:dyDescent="0.3">
      <c r="A16" s="446"/>
      <c r="B16" s="105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11" s="116" customFormat="1" x14ac:dyDescent="0.3">
      <c r="A17" s="446"/>
      <c r="B17" s="105"/>
      <c r="C17" s="114"/>
      <c r="D17" s="114"/>
      <c r="E17" s="114"/>
      <c r="F17" s="114"/>
      <c r="G17" s="114"/>
      <c r="H17" s="114"/>
      <c r="I17" s="114"/>
      <c r="J17" s="114"/>
      <c r="K17" s="114"/>
    </row>
    <row r="18" spans="1:11" s="116" customFormat="1" x14ac:dyDescent="0.3">
      <c r="A18" s="715" t="s">
        <v>4526</v>
      </c>
      <c r="B18" s="715"/>
      <c r="C18" s="114"/>
      <c r="D18" s="114"/>
      <c r="E18" s="114"/>
      <c r="F18" s="114"/>
      <c r="G18" s="114"/>
      <c r="H18" s="114"/>
      <c r="I18" s="114"/>
      <c r="J18" s="114"/>
      <c r="K18" s="114"/>
    </row>
    <row r="19" spans="1:11" s="116" customFormat="1" ht="16.5" customHeight="1" x14ac:dyDescent="0.3">
      <c r="A19" s="738" t="s">
        <v>4249</v>
      </c>
      <c r="B19" s="708" t="s">
        <v>4231</v>
      </c>
      <c r="C19" s="741" t="s">
        <v>4250</v>
      </c>
      <c r="D19" s="741" t="s">
        <v>4250</v>
      </c>
      <c r="E19" s="741" t="s">
        <v>4250</v>
      </c>
      <c r="F19" s="741" t="s">
        <v>4250</v>
      </c>
      <c r="G19" s="741" t="s">
        <v>4251</v>
      </c>
      <c r="H19" s="741" t="s">
        <v>4251</v>
      </c>
      <c r="I19" s="741" t="s">
        <v>4251</v>
      </c>
      <c r="J19" s="741" t="s">
        <v>4251</v>
      </c>
      <c r="K19" s="742" t="s">
        <v>4251</v>
      </c>
    </row>
    <row r="20" spans="1:11" s="116" customFormat="1" ht="25" x14ac:dyDescent="0.3">
      <c r="A20" s="739" t="s">
        <v>4249</v>
      </c>
      <c r="B20" s="724" t="s">
        <v>4252</v>
      </c>
      <c r="C20" s="468" t="s">
        <v>4253</v>
      </c>
      <c r="D20" s="468" t="s">
        <v>4254</v>
      </c>
      <c r="E20" s="468" t="s">
        <v>4255</v>
      </c>
      <c r="F20" s="468" t="s">
        <v>4256</v>
      </c>
      <c r="G20" s="469" t="s">
        <v>4257</v>
      </c>
      <c r="H20" s="469" t="s">
        <v>4258</v>
      </c>
      <c r="I20" s="468" t="s">
        <v>4259</v>
      </c>
      <c r="J20" s="468" t="s">
        <v>4260</v>
      </c>
      <c r="K20" s="470" t="s">
        <v>4256</v>
      </c>
    </row>
    <row r="21" spans="1:11" s="105" customFormat="1" ht="12.5" x14ac:dyDescent="0.25">
      <c r="A21" s="100" t="s">
        <v>7080</v>
      </c>
      <c r="B21" s="100" t="s">
        <v>7081</v>
      </c>
      <c r="C21" s="109">
        <v>20038</v>
      </c>
      <c r="D21" s="109">
        <v>1100</v>
      </c>
      <c r="E21" s="109">
        <v>0</v>
      </c>
      <c r="F21" s="109">
        <f t="shared" ref="F21:F47" si="2">SUM(C21:E21)</f>
        <v>21138</v>
      </c>
      <c r="G21" s="109">
        <f>C21/30*10</f>
        <v>6679.333333333333</v>
      </c>
      <c r="H21" s="109">
        <f>C21/30*5</f>
        <v>3339.6666666666665</v>
      </c>
      <c r="I21" s="109">
        <f>C21/30*50</f>
        <v>33396.666666666664</v>
      </c>
      <c r="J21" s="109">
        <v>0</v>
      </c>
      <c r="K21" s="109">
        <f>SUM(G21:J21)</f>
        <v>43415.666666666664</v>
      </c>
    </row>
    <row r="22" spans="1:11" s="105" customFormat="1" ht="12.5" x14ac:dyDescent="0.25">
      <c r="A22" s="100" t="s">
        <v>7082</v>
      </c>
      <c r="B22" s="100" t="s">
        <v>5361</v>
      </c>
      <c r="C22" s="109">
        <v>13576</v>
      </c>
      <c r="D22" s="109">
        <v>1100</v>
      </c>
      <c r="E22" s="109">
        <v>0</v>
      </c>
      <c r="F22" s="109">
        <f t="shared" si="2"/>
        <v>14676</v>
      </c>
      <c r="G22" s="109">
        <f t="shared" ref="G22:G47" si="3">C22/30*10</f>
        <v>4525.3333333333339</v>
      </c>
      <c r="H22" s="109">
        <f t="shared" ref="H22:H47" si="4">C22/30*5</f>
        <v>2262.666666666667</v>
      </c>
      <c r="I22" s="109">
        <f t="shared" ref="I22:I47" si="5">C22/30*50</f>
        <v>22626.666666666668</v>
      </c>
      <c r="J22" s="109">
        <v>0</v>
      </c>
      <c r="K22" s="109">
        <f t="shared" ref="K22:K47" si="6">SUM(G22:J22)</f>
        <v>29414.666666666668</v>
      </c>
    </row>
    <row r="23" spans="1:11" s="105" customFormat="1" ht="12.5" x14ac:dyDescent="0.25">
      <c r="A23" s="100" t="s">
        <v>7083</v>
      </c>
      <c r="B23" s="100" t="s">
        <v>7084</v>
      </c>
      <c r="C23" s="109">
        <v>17726</v>
      </c>
      <c r="D23" s="109">
        <v>1100</v>
      </c>
      <c r="E23" s="109">
        <v>0</v>
      </c>
      <c r="F23" s="109">
        <f t="shared" si="2"/>
        <v>18826</v>
      </c>
      <c r="G23" s="109">
        <f t="shared" si="3"/>
        <v>5908.666666666667</v>
      </c>
      <c r="H23" s="109">
        <f t="shared" si="4"/>
        <v>2954.3333333333335</v>
      </c>
      <c r="I23" s="109">
        <f t="shared" si="5"/>
        <v>29543.333333333332</v>
      </c>
      <c r="J23" s="109">
        <v>0</v>
      </c>
      <c r="K23" s="109">
        <f t="shared" si="6"/>
        <v>38406.333333333328</v>
      </c>
    </row>
    <row r="24" spans="1:11" s="105" customFormat="1" ht="12.5" x14ac:dyDescent="0.25">
      <c r="A24" s="100" t="s">
        <v>7085</v>
      </c>
      <c r="B24" s="100" t="s">
        <v>7086</v>
      </c>
      <c r="C24" s="109">
        <v>11317</v>
      </c>
      <c r="D24" s="109">
        <v>1100</v>
      </c>
      <c r="E24" s="109">
        <v>0</v>
      </c>
      <c r="F24" s="109">
        <f t="shared" si="2"/>
        <v>12417</v>
      </c>
      <c r="G24" s="109">
        <f t="shared" si="3"/>
        <v>3772.3333333333335</v>
      </c>
      <c r="H24" s="109">
        <f t="shared" si="4"/>
        <v>1886.1666666666667</v>
      </c>
      <c r="I24" s="109">
        <f t="shared" si="5"/>
        <v>18861.666666666668</v>
      </c>
      <c r="J24" s="109">
        <v>0</v>
      </c>
      <c r="K24" s="109">
        <f t="shared" si="6"/>
        <v>24520.166666666668</v>
      </c>
    </row>
    <row r="25" spans="1:11" s="105" customFormat="1" ht="12.5" x14ac:dyDescent="0.25">
      <c r="A25" s="100" t="s">
        <v>7085</v>
      </c>
      <c r="B25" s="100" t="s">
        <v>7086</v>
      </c>
      <c r="C25" s="109">
        <v>11317</v>
      </c>
      <c r="D25" s="109">
        <v>1100</v>
      </c>
      <c r="E25" s="109">
        <v>1214</v>
      </c>
      <c r="F25" s="109">
        <f t="shared" si="2"/>
        <v>13631</v>
      </c>
      <c r="G25" s="109">
        <f t="shared" si="3"/>
        <v>3772.3333333333335</v>
      </c>
      <c r="H25" s="109">
        <f t="shared" si="4"/>
        <v>1886.1666666666667</v>
      </c>
      <c r="I25" s="109">
        <f t="shared" si="5"/>
        <v>18861.666666666668</v>
      </c>
      <c r="J25" s="109">
        <v>0</v>
      </c>
      <c r="K25" s="109">
        <f t="shared" si="6"/>
        <v>24520.166666666668</v>
      </c>
    </row>
    <row r="26" spans="1:11" s="105" customFormat="1" ht="12.5" x14ac:dyDescent="0.25">
      <c r="A26" s="100" t="s">
        <v>7085</v>
      </c>
      <c r="B26" s="100" t="s">
        <v>7086</v>
      </c>
      <c r="C26" s="109">
        <v>11317</v>
      </c>
      <c r="D26" s="109">
        <v>1100</v>
      </c>
      <c r="E26" s="109">
        <v>1989</v>
      </c>
      <c r="F26" s="109">
        <f t="shared" si="2"/>
        <v>14406</v>
      </c>
      <c r="G26" s="109">
        <f t="shared" si="3"/>
        <v>3772.3333333333335</v>
      </c>
      <c r="H26" s="109">
        <f t="shared" si="4"/>
        <v>1886.1666666666667</v>
      </c>
      <c r="I26" s="109">
        <f t="shared" si="5"/>
        <v>18861.666666666668</v>
      </c>
      <c r="J26" s="109">
        <v>0</v>
      </c>
      <c r="K26" s="109">
        <f t="shared" si="6"/>
        <v>24520.166666666668</v>
      </c>
    </row>
    <row r="27" spans="1:11" s="105" customFormat="1" ht="12.5" x14ac:dyDescent="0.25">
      <c r="A27" s="100" t="s">
        <v>7087</v>
      </c>
      <c r="B27" s="100" t="s">
        <v>7088</v>
      </c>
      <c r="C27" s="109">
        <v>9266</v>
      </c>
      <c r="D27" s="109">
        <v>1100</v>
      </c>
      <c r="E27" s="109">
        <v>0</v>
      </c>
      <c r="F27" s="109">
        <f t="shared" si="2"/>
        <v>10366</v>
      </c>
      <c r="G27" s="109">
        <f t="shared" si="3"/>
        <v>3088.666666666667</v>
      </c>
      <c r="H27" s="109">
        <f t="shared" si="4"/>
        <v>1544.3333333333335</v>
      </c>
      <c r="I27" s="109">
        <f t="shared" si="5"/>
        <v>15443.333333333334</v>
      </c>
      <c r="J27" s="109">
        <v>0</v>
      </c>
      <c r="K27" s="109">
        <f t="shared" si="6"/>
        <v>20076.333333333336</v>
      </c>
    </row>
    <row r="28" spans="1:11" s="105" customFormat="1" ht="12.5" x14ac:dyDescent="0.25">
      <c r="A28" s="100" t="s">
        <v>7087</v>
      </c>
      <c r="B28" s="100" t="s">
        <v>7088</v>
      </c>
      <c r="C28" s="109">
        <v>9266</v>
      </c>
      <c r="D28" s="109">
        <v>1100</v>
      </c>
      <c r="E28" s="109">
        <v>1806</v>
      </c>
      <c r="F28" s="109">
        <f t="shared" si="2"/>
        <v>12172</v>
      </c>
      <c r="G28" s="109">
        <f t="shared" si="3"/>
        <v>3088.666666666667</v>
      </c>
      <c r="H28" s="109">
        <f t="shared" si="4"/>
        <v>1544.3333333333335</v>
      </c>
      <c r="I28" s="109">
        <f t="shared" si="5"/>
        <v>15443.333333333334</v>
      </c>
      <c r="J28" s="109">
        <v>0</v>
      </c>
      <c r="K28" s="109">
        <f t="shared" si="6"/>
        <v>20076.333333333336</v>
      </c>
    </row>
    <row r="29" spans="1:11" s="105" customFormat="1" ht="12.5" x14ac:dyDescent="0.25">
      <c r="A29" s="100" t="s">
        <v>7089</v>
      </c>
      <c r="B29" s="100" t="s">
        <v>7090</v>
      </c>
      <c r="C29" s="109">
        <v>14119</v>
      </c>
      <c r="D29" s="109">
        <v>1100</v>
      </c>
      <c r="E29" s="109">
        <v>0</v>
      </c>
      <c r="F29" s="109">
        <f t="shared" si="2"/>
        <v>15219</v>
      </c>
      <c r="G29" s="109">
        <f t="shared" si="3"/>
        <v>4706.333333333333</v>
      </c>
      <c r="H29" s="109">
        <f t="shared" si="4"/>
        <v>2353.1666666666665</v>
      </c>
      <c r="I29" s="109">
        <f t="shared" si="5"/>
        <v>23531.666666666668</v>
      </c>
      <c r="J29" s="109">
        <v>0</v>
      </c>
      <c r="K29" s="109">
        <f t="shared" si="6"/>
        <v>30591.166666666668</v>
      </c>
    </row>
    <row r="30" spans="1:11" s="105" customFormat="1" ht="12.5" x14ac:dyDescent="0.25">
      <c r="A30" s="100" t="s">
        <v>7089</v>
      </c>
      <c r="B30" s="100" t="s">
        <v>7090</v>
      </c>
      <c r="C30" s="109">
        <v>14119</v>
      </c>
      <c r="D30" s="109">
        <v>1100</v>
      </c>
      <c r="E30" s="109">
        <v>6296</v>
      </c>
      <c r="F30" s="109">
        <f t="shared" si="2"/>
        <v>21515</v>
      </c>
      <c r="G30" s="109">
        <f t="shared" si="3"/>
        <v>4706.333333333333</v>
      </c>
      <c r="H30" s="109">
        <f t="shared" si="4"/>
        <v>2353.1666666666665</v>
      </c>
      <c r="I30" s="109">
        <f t="shared" si="5"/>
        <v>23531.666666666668</v>
      </c>
      <c r="J30" s="109">
        <v>0</v>
      </c>
      <c r="K30" s="109">
        <f t="shared" si="6"/>
        <v>30591.166666666668</v>
      </c>
    </row>
    <row r="31" spans="1:11" s="105" customFormat="1" ht="12.5" x14ac:dyDescent="0.25">
      <c r="A31" s="100" t="s">
        <v>7091</v>
      </c>
      <c r="B31" s="100" t="s">
        <v>7092</v>
      </c>
      <c r="C31" s="109">
        <v>10747</v>
      </c>
      <c r="D31" s="109">
        <v>1100</v>
      </c>
      <c r="E31" s="109">
        <v>0</v>
      </c>
      <c r="F31" s="109">
        <f t="shared" si="2"/>
        <v>11847</v>
      </c>
      <c r="G31" s="109">
        <f t="shared" si="3"/>
        <v>3582.3333333333335</v>
      </c>
      <c r="H31" s="109">
        <f t="shared" si="4"/>
        <v>1791.1666666666667</v>
      </c>
      <c r="I31" s="109">
        <f t="shared" si="5"/>
        <v>17911.666666666668</v>
      </c>
      <c r="J31" s="109">
        <v>0</v>
      </c>
      <c r="K31" s="109">
        <f t="shared" si="6"/>
        <v>23285.166666666668</v>
      </c>
    </row>
    <row r="32" spans="1:11" s="105" customFormat="1" ht="12.5" x14ac:dyDescent="0.25">
      <c r="A32" s="100" t="s">
        <v>7093</v>
      </c>
      <c r="B32" s="100" t="s">
        <v>7094</v>
      </c>
      <c r="C32" s="109">
        <v>9149</v>
      </c>
      <c r="D32" s="109">
        <v>1100</v>
      </c>
      <c r="E32" s="109">
        <v>3444</v>
      </c>
      <c r="F32" s="109">
        <f t="shared" si="2"/>
        <v>13693</v>
      </c>
      <c r="G32" s="109">
        <f t="shared" si="3"/>
        <v>3049.6666666666665</v>
      </c>
      <c r="H32" s="109">
        <f t="shared" si="4"/>
        <v>1524.8333333333333</v>
      </c>
      <c r="I32" s="109">
        <f t="shared" si="5"/>
        <v>15248.333333333332</v>
      </c>
      <c r="J32" s="109">
        <v>0</v>
      </c>
      <c r="K32" s="109">
        <f t="shared" si="6"/>
        <v>19822.833333333332</v>
      </c>
    </row>
    <row r="33" spans="1:12" s="1749" customFormat="1" ht="12.5" x14ac:dyDescent="0.25">
      <c r="A33" s="100" t="s">
        <v>7095</v>
      </c>
      <c r="B33" s="100" t="s">
        <v>6654</v>
      </c>
      <c r="C33" s="109">
        <v>9335</v>
      </c>
      <c r="D33" s="109">
        <v>1100</v>
      </c>
      <c r="E33" s="109">
        <v>0</v>
      </c>
      <c r="F33" s="109">
        <f t="shared" si="2"/>
        <v>10435</v>
      </c>
      <c r="G33" s="109">
        <f t="shared" si="3"/>
        <v>3111.666666666667</v>
      </c>
      <c r="H33" s="109">
        <f t="shared" si="4"/>
        <v>1555.8333333333335</v>
      </c>
      <c r="I33" s="109">
        <f t="shared" si="5"/>
        <v>15558.333333333334</v>
      </c>
      <c r="J33" s="109">
        <v>0</v>
      </c>
      <c r="K33" s="109">
        <f t="shared" si="6"/>
        <v>20225.833333333336</v>
      </c>
    </row>
    <row r="34" spans="1:12" s="105" customFormat="1" ht="12.5" x14ac:dyDescent="0.25">
      <c r="A34" s="100" t="s">
        <v>7096</v>
      </c>
      <c r="B34" s="100" t="s">
        <v>7097</v>
      </c>
      <c r="C34" s="109">
        <v>10282</v>
      </c>
      <c r="D34" s="109">
        <v>1100</v>
      </c>
      <c r="E34" s="109">
        <v>0</v>
      </c>
      <c r="F34" s="109">
        <f t="shared" si="2"/>
        <v>11382</v>
      </c>
      <c r="G34" s="109">
        <f t="shared" si="3"/>
        <v>3427.3333333333335</v>
      </c>
      <c r="H34" s="109">
        <f t="shared" si="4"/>
        <v>1713.6666666666667</v>
      </c>
      <c r="I34" s="109">
        <f t="shared" si="5"/>
        <v>17136.666666666668</v>
      </c>
      <c r="J34" s="109">
        <v>0</v>
      </c>
      <c r="K34" s="109">
        <f t="shared" si="6"/>
        <v>22277.666666666668</v>
      </c>
    </row>
    <row r="35" spans="1:12" s="105" customFormat="1" ht="12.5" x14ac:dyDescent="0.25">
      <c r="A35" s="100" t="s">
        <v>7098</v>
      </c>
      <c r="B35" s="100" t="s">
        <v>4441</v>
      </c>
      <c r="C35" s="109">
        <v>9673</v>
      </c>
      <c r="D35" s="109">
        <v>1100</v>
      </c>
      <c r="E35" s="109">
        <v>0</v>
      </c>
      <c r="F35" s="109">
        <f t="shared" si="2"/>
        <v>10773</v>
      </c>
      <c r="G35" s="109">
        <f t="shared" si="3"/>
        <v>3224.3333333333335</v>
      </c>
      <c r="H35" s="109">
        <f t="shared" si="4"/>
        <v>1612.1666666666667</v>
      </c>
      <c r="I35" s="109">
        <f t="shared" si="5"/>
        <v>16121.666666666666</v>
      </c>
      <c r="J35" s="109">
        <v>0</v>
      </c>
      <c r="K35" s="109">
        <f t="shared" si="6"/>
        <v>20958.166666666664</v>
      </c>
    </row>
    <row r="36" spans="1:12" s="105" customFormat="1" ht="12.5" x14ac:dyDescent="0.25">
      <c r="A36" s="100" t="s">
        <v>7099</v>
      </c>
      <c r="B36" s="100" t="s">
        <v>4837</v>
      </c>
      <c r="C36" s="109">
        <v>7618</v>
      </c>
      <c r="D36" s="109">
        <v>1100</v>
      </c>
      <c r="E36" s="109">
        <v>0</v>
      </c>
      <c r="F36" s="109">
        <f t="shared" si="2"/>
        <v>8718</v>
      </c>
      <c r="G36" s="109">
        <f t="shared" si="3"/>
        <v>2539.3333333333335</v>
      </c>
      <c r="H36" s="109">
        <f t="shared" si="4"/>
        <v>1269.6666666666667</v>
      </c>
      <c r="I36" s="109">
        <f t="shared" si="5"/>
        <v>12696.666666666666</v>
      </c>
      <c r="J36" s="109">
        <v>0</v>
      </c>
      <c r="K36" s="109">
        <f t="shared" si="6"/>
        <v>16505.666666666664</v>
      </c>
    </row>
    <row r="37" spans="1:12" s="105" customFormat="1" ht="12.5" x14ac:dyDescent="0.25">
      <c r="A37" s="100" t="s">
        <v>7100</v>
      </c>
      <c r="B37" s="100" t="s">
        <v>4358</v>
      </c>
      <c r="C37" s="109">
        <v>8063</v>
      </c>
      <c r="D37" s="109">
        <v>1100</v>
      </c>
      <c r="E37" s="109">
        <v>0</v>
      </c>
      <c r="F37" s="109">
        <f t="shared" si="2"/>
        <v>9163</v>
      </c>
      <c r="G37" s="109">
        <f t="shared" si="3"/>
        <v>2687.6666666666665</v>
      </c>
      <c r="H37" s="109">
        <f t="shared" si="4"/>
        <v>1343.8333333333333</v>
      </c>
      <c r="I37" s="109">
        <f t="shared" si="5"/>
        <v>13438.333333333332</v>
      </c>
      <c r="J37" s="109">
        <v>0</v>
      </c>
      <c r="K37" s="109">
        <f t="shared" si="6"/>
        <v>17469.833333333332</v>
      </c>
    </row>
    <row r="38" spans="1:12" s="105" customFormat="1" ht="12.5" x14ac:dyDescent="0.25">
      <c r="A38" s="100" t="s">
        <v>7101</v>
      </c>
      <c r="B38" s="100" t="s">
        <v>4506</v>
      </c>
      <c r="C38" s="109">
        <v>8109</v>
      </c>
      <c r="D38" s="109">
        <v>1100</v>
      </c>
      <c r="E38" s="109">
        <v>0</v>
      </c>
      <c r="F38" s="109">
        <f t="shared" si="2"/>
        <v>9209</v>
      </c>
      <c r="G38" s="109">
        <f t="shared" si="3"/>
        <v>2703</v>
      </c>
      <c r="H38" s="109">
        <f t="shared" si="4"/>
        <v>1351.5</v>
      </c>
      <c r="I38" s="109">
        <f t="shared" si="5"/>
        <v>13515</v>
      </c>
      <c r="J38" s="109">
        <v>0</v>
      </c>
      <c r="K38" s="109">
        <f t="shared" si="6"/>
        <v>17569.5</v>
      </c>
    </row>
    <row r="39" spans="1:12" s="105" customFormat="1" ht="12.5" x14ac:dyDescent="0.25">
      <c r="A39" s="100" t="s">
        <v>7101</v>
      </c>
      <c r="B39" s="100" t="s">
        <v>4506</v>
      </c>
      <c r="C39" s="109">
        <v>8109</v>
      </c>
      <c r="D39" s="109">
        <v>1100</v>
      </c>
      <c r="E39" s="109">
        <v>1200</v>
      </c>
      <c r="F39" s="109">
        <f t="shared" si="2"/>
        <v>10409</v>
      </c>
      <c r="G39" s="109">
        <f t="shared" si="3"/>
        <v>2703</v>
      </c>
      <c r="H39" s="109">
        <f t="shared" si="4"/>
        <v>1351.5</v>
      </c>
      <c r="I39" s="109">
        <f t="shared" si="5"/>
        <v>13515</v>
      </c>
      <c r="J39" s="109">
        <v>0</v>
      </c>
      <c r="K39" s="109">
        <f t="shared" si="6"/>
        <v>17569.5</v>
      </c>
    </row>
    <row r="40" spans="1:12" s="105" customFormat="1" ht="12.5" x14ac:dyDescent="0.25">
      <c r="A40" s="100" t="s">
        <v>7102</v>
      </c>
      <c r="B40" s="100" t="s">
        <v>7103</v>
      </c>
      <c r="C40" s="109">
        <v>20260</v>
      </c>
      <c r="D40" s="109">
        <v>1100</v>
      </c>
      <c r="E40" s="109">
        <v>0</v>
      </c>
      <c r="F40" s="109">
        <f t="shared" si="2"/>
        <v>21360</v>
      </c>
      <c r="G40" s="109">
        <f t="shared" si="3"/>
        <v>6753.3333333333339</v>
      </c>
      <c r="H40" s="109">
        <f t="shared" si="4"/>
        <v>3376.666666666667</v>
      </c>
      <c r="I40" s="109">
        <f t="shared" si="5"/>
        <v>33766.666666666672</v>
      </c>
      <c r="J40" s="109">
        <v>0</v>
      </c>
      <c r="K40" s="109">
        <f t="shared" si="6"/>
        <v>43896.666666666672</v>
      </c>
    </row>
    <row r="41" spans="1:12" s="105" customFormat="1" ht="12.5" x14ac:dyDescent="0.25">
      <c r="A41" s="100" t="s">
        <v>7104</v>
      </c>
      <c r="B41" s="100" t="s">
        <v>7105</v>
      </c>
      <c r="C41" s="109">
        <v>23754</v>
      </c>
      <c r="D41" s="109">
        <v>0</v>
      </c>
      <c r="E41" s="109">
        <v>0</v>
      </c>
      <c r="F41" s="109">
        <f t="shared" si="2"/>
        <v>23754</v>
      </c>
      <c r="G41" s="109">
        <f t="shared" si="3"/>
        <v>7918</v>
      </c>
      <c r="H41" s="109">
        <f t="shared" si="4"/>
        <v>3959</v>
      </c>
      <c r="I41" s="109">
        <f t="shared" si="5"/>
        <v>39590</v>
      </c>
      <c r="J41" s="109">
        <v>0</v>
      </c>
      <c r="K41" s="109">
        <f t="shared" si="6"/>
        <v>51467</v>
      </c>
    </row>
    <row r="42" spans="1:12" s="105" customFormat="1" ht="12.5" x14ac:dyDescent="0.25">
      <c r="A42" s="100" t="s">
        <v>7107</v>
      </c>
      <c r="B42" s="100" t="s">
        <v>7108</v>
      </c>
      <c r="C42" s="109">
        <v>100</v>
      </c>
      <c r="D42" s="109">
        <v>0</v>
      </c>
      <c r="E42" s="109">
        <v>0</v>
      </c>
      <c r="F42" s="109">
        <f t="shared" si="2"/>
        <v>100</v>
      </c>
      <c r="G42" s="109">
        <f t="shared" si="3"/>
        <v>33.333333333333336</v>
      </c>
      <c r="H42" s="109">
        <f t="shared" si="4"/>
        <v>16.666666666666668</v>
      </c>
      <c r="I42" s="109">
        <f t="shared" si="5"/>
        <v>166.66666666666669</v>
      </c>
      <c r="J42" s="109">
        <v>0</v>
      </c>
      <c r="K42" s="109">
        <f t="shared" si="6"/>
        <v>216.66666666666669</v>
      </c>
      <c r="L42" s="105" t="s">
        <v>5522</v>
      </c>
    </row>
    <row r="43" spans="1:12" s="174" customFormat="1" x14ac:dyDescent="0.3">
      <c r="A43" s="100" t="s">
        <v>7109</v>
      </c>
      <c r="B43" s="100" t="s">
        <v>7037</v>
      </c>
      <c r="C43" s="109">
        <v>170</v>
      </c>
      <c r="D43" s="109">
        <v>0</v>
      </c>
      <c r="E43" s="109">
        <v>0</v>
      </c>
      <c r="F43" s="109">
        <f t="shared" si="2"/>
        <v>170</v>
      </c>
      <c r="G43" s="109">
        <f t="shared" si="3"/>
        <v>56.666666666666671</v>
      </c>
      <c r="H43" s="109">
        <f t="shared" si="4"/>
        <v>28.333333333333336</v>
      </c>
      <c r="I43" s="109">
        <f t="shared" si="5"/>
        <v>283.33333333333337</v>
      </c>
      <c r="J43" s="109">
        <v>0</v>
      </c>
      <c r="K43" s="109">
        <f t="shared" si="6"/>
        <v>368.33333333333337</v>
      </c>
      <c r="L43" s="174" t="s">
        <v>5522</v>
      </c>
    </row>
    <row r="44" spans="1:12" s="174" customFormat="1" x14ac:dyDescent="0.3">
      <c r="A44" s="100" t="s">
        <v>7110</v>
      </c>
      <c r="B44" s="100" t="s">
        <v>7039</v>
      </c>
      <c r="C44" s="109">
        <v>220</v>
      </c>
      <c r="D44" s="109">
        <v>0</v>
      </c>
      <c r="E44" s="109">
        <v>0</v>
      </c>
      <c r="F44" s="109">
        <f t="shared" si="2"/>
        <v>220</v>
      </c>
      <c r="G44" s="109">
        <f t="shared" si="3"/>
        <v>73.333333333333329</v>
      </c>
      <c r="H44" s="109">
        <f t="shared" si="4"/>
        <v>36.666666666666664</v>
      </c>
      <c r="I44" s="109">
        <f t="shared" si="5"/>
        <v>366.66666666666663</v>
      </c>
      <c r="J44" s="109">
        <v>0</v>
      </c>
      <c r="K44" s="109">
        <f t="shared" si="6"/>
        <v>476.66666666666663</v>
      </c>
      <c r="L44" s="174" t="s">
        <v>5522</v>
      </c>
    </row>
    <row r="45" spans="1:12" x14ac:dyDescent="0.3">
      <c r="A45" s="100" t="s">
        <v>7111</v>
      </c>
      <c r="B45" s="100" t="s">
        <v>7112</v>
      </c>
      <c r="C45" s="109">
        <v>270</v>
      </c>
      <c r="D45" s="109">
        <v>0</v>
      </c>
      <c r="E45" s="109">
        <v>0</v>
      </c>
      <c r="F45" s="109">
        <f t="shared" si="2"/>
        <v>270</v>
      </c>
      <c r="G45" s="109">
        <f t="shared" si="3"/>
        <v>90</v>
      </c>
      <c r="H45" s="109">
        <f t="shared" si="4"/>
        <v>45</v>
      </c>
      <c r="I45" s="109">
        <f t="shared" si="5"/>
        <v>450</v>
      </c>
      <c r="J45" s="109">
        <v>0</v>
      </c>
      <c r="K45" s="109">
        <f t="shared" si="6"/>
        <v>585</v>
      </c>
      <c r="L45" s="187" t="s">
        <v>5522</v>
      </c>
    </row>
    <row r="46" spans="1:12" x14ac:dyDescent="0.3">
      <c r="A46" s="100" t="s">
        <v>7113</v>
      </c>
      <c r="B46" s="100" t="s">
        <v>7114</v>
      </c>
      <c r="C46" s="109">
        <v>133</v>
      </c>
      <c r="D46" s="109">
        <v>0</v>
      </c>
      <c r="E46" s="109">
        <v>0</v>
      </c>
      <c r="F46" s="109">
        <f t="shared" si="2"/>
        <v>133</v>
      </c>
      <c r="G46" s="109">
        <f t="shared" si="3"/>
        <v>44.333333333333336</v>
      </c>
      <c r="H46" s="109">
        <f t="shared" si="4"/>
        <v>22.166666666666668</v>
      </c>
      <c r="I46" s="109">
        <f t="shared" si="5"/>
        <v>221.66666666666669</v>
      </c>
      <c r="J46" s="109">
        <v>0</v>
      </c>
      <c r="K46" s="109">
        <f t="shared" si="6"/>
        <v>288.16666666666669</v>
      </c>
      <c r="L46" s="187" t="s">
        <v>5522</v>
      </c>
    </row>
    <row r="47" spans="1:12" x14ac:dyDescent="0.3">
      <c r="A47" s="100" t="s">
        <v>7080</v>
      </c>
      <c r="B47" s="100" t="s">
        <v>5363</v>
      </c>
      <c r="C47" s="109">
        <v>3362</v>
      </c>
      <c r="D47" s="109">
        <v>0</v>
      </c>
      <c r="E47" s="109">
        <v>0</v>
      </c>
      <c r="F47" s="109">
        <f t="shared" si="2"/>
        <v>3362</v>
      </c>
      <c r="G47" s="109">
        <f t="shared" si="3"/>
        <v>1120.6666666666665</v>
      </c>
      <c r="H47" s="109">
        <f t="shared" si="4"/>
        <v>560.33333333333326</v>
      </c>
      <c r="I47" s="109">
        <f t="shared" si="5"/>
        <v>5603.333333333333</v>
      </c>
      <c r="J47" s="109">
        <v>0</v>
      </c>
      <c r="K47" s="109">
        <f t="shared" si="6"/>
        <v>7284.333333333333</v>
      </c>
    </row>
    <row r="48" spans="1:12" x14ac:dyDescent="0.3">
      <c r="A48" s="105"/>
      <c r="B48" s="105"/>
      <c r="C48" s="322"/>
    </row>
    <row r="49" spans="1:3" x14ac:dyDescent="0.3">
      <c r="A49" s="529" t="s">
        <v>6702</v>
      </c>
      <c r="B49" s="105"/>
      <c r="C49" s="322"/>
    </row>
  </sheetData>
  <mergeCells count="15">
    <mergeCell ref="A8:A9"/>
    <mergeCell ref="B8:B9"/>
    <mergeCell ref="C8:F8"/>
    <mergeCell ref="G8:K8"/>
    <mergeCell ref="A18:B18"/>
    <mergeCell ref="A19:A20"/>
    <mergeCell ref="B19:B20"/>
    <mergeCell ref="C19:F19"/>
    <mergeCell ref="G19:K19"/>
    <mergeCell ref="A2:J2"/>
    <mergeCell ref="A3:J3"/>
    <mergeCell ref="A4:J4"/>
    <mergeCell ref="A5:J5"/>
    <mergeCell ref="A6:J6"/>
    <mergeCell ref="A7:C7"/>
  </mergeCells>
  <printOptions horizontalCentered="1"/>
  <pageMargins left="0.15748031496062992" right="0.15748031496062992" top="0.3" bottom="0.39370078740157483" header="0.31496062992125984" footer="0.31496062992125984"/>
  <pageSetup scale="60" fitToHeight="11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O54"/>
  <sheetViews>
    <sheetView showGridLines="0" topLeftCell="A5" workbookViewId="0">
      <selection sqref="A1:H1"/>
    </sheetView>
  </sheetViews>
  <sheetFormatPr baseColWidth="10" defaultColWidth="11.453125" defaultRowHeight="15" x14ac:dyDescent="0.3"/>
  <cols>
    <col min="1" max="1" width="17.26953125" style="333" customWidth="1"/>
    <col min="2" max="2" width="51.81640625" style="333" customWidth="1"/>
    <col min="3" max="3" width="13.81640625" style="333" customWidth="1"/>
    <col min="4" max="4" width="16.81640625" style="333" bestFit="1" customWidth="1"/>
    <col min="5" max="5" width="15.54296875" style="333" customWidth="1"/>
    <col min="6" max="6" width="13.81640625" style="172" customWidth="1"/>
    <col min="7" max="7" width="11.453125" style="162"/>
    <col min="8" max="8" width="13.1796875" style="162" bestFit="1" customWidth="1"/>
    <col min="9" max="171" width="11.453125" style="162"/>
    <col min="172" max="16384" width="11.453125" style="163"/>
  </cols>
  <sheetData>
    <row r="2" spans="1:171" x14ac:dyDescent="0.3">
      <c r="A2" s="703" t="s">
        <v>4160</v>
      </c>
      <c r="B2" s="703"/>
      <c r="C2" s="703"/>
      <c r="D2" s="703"/>
      <c r="E2" s="703"/>
      <c r="F2" s="703"/>
    </row>
    <row r="3" spans="1:171" x14ac:dyDescent="0.3">
      <c r="A3" s="703" t="s">
        <v>44</v>
      </c>
      <c r="B3" s="703"/>
      <c r="C3" s="703"/>
      <c r="D3" s="703"/>
      <c r="E3" s="703"/>
      <c r="F3" s="703"/>
    </row>
    <row r="4" spans="1:171" x14ac:dyDescent="0.3">
      <c r="A4" s="703" t="s">
        <v>4262</v>
      </c>
      <c r="B4" s="703"/>
      <c r="C4" s="703"/>
      <c r="D4" s="703"/>
      <c r="E4" s="703"/>
      <c r="F4" s="703"/>
    </row>
    <row r="5" spans="1:171" x14ac:dyDescent="0.3">
      <c r="A5" s="703" t="s">
        <v>4228</v>
      </c>
      <c r="B5" s="703"/>
      <c r="C5" s="703"/>
      <c r="D5" s="703"/>
      <c r="E5" s="703"/>
      <c r="F5" s="703"/>
    </row>
    <row r="6" spans="1:171" ht="15.65" customHeight="1" x14ac:dyDescent="0.3">
      <c r="A6" s="704" t="s">
        <v>4229</v>
      </c>
      <c r="B6" s="704" t="s">
        <v>4229</v>
      </c>
      <c r="C6" s="704" t="s">
        <v>4229</v>
      </c>
      <c r="D6" s="704"/>
      <c r="E6" s="704" t="s">
        <v>4229</v>
      </c>
      <c r="F6" s="704" t="s">
        <v>4229</v>
      </c>
    </row>
    <row r="7" spans="1:171" s="214" customFormat="1" ht="14.25" customHeight="1" x14ac:dyDescent="0.3">
      <c r="A7" s="977"/>
      <c r="B7" s="974"/>
      <c r="C7" s="978"/>
      <c r="D7" s="979"/>
      <c r="E7" s="979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6"/>
      <c r="AY7" s="116"/>
      <c r="AZ7" s="116"/>
      <c r="BA7" s="116"/>
      <c r="BB7" s="116"/>
      <c r="BC7" s="116"/>
      <c r="BD7" s="116"/>
      <c r="BE7" s="116"/>
      <c r="BF7" s="116"/>
      <c r="BG7" s="116"/>
      <c r="BH7" s="116"/>
      <c r="BI7" s="116"/>
      <c r="BJ7" s="116"/>
      <c r="BK7" s="116"/>
      <c r="BL7" s="116"/>
      <c r="BM7" s="116"/>
      <c r="BN7" s="116"/>
      <c r="BO7" s="116"/>
      <c r="BP7" s="116"/>
      <c r="BQ7" s="116"/>
      <c r="BR7" s="116"/>
      <c r="BS7" s="116"/>
      <c r="BT7" s="116"/>
      <c r="BU7" s="116"/>
      <c r="BV7" s="116"/>
      <c r="BW7" s="116"/>
      <c r="BX7" s="116"/>
      <c r="BY7" s="116"/>
      <c r="BZ7" s="116"/>
      <c r="CA7" s="116"/>
      <c r="CB7" s="116"/>
      <c r="CC7" s="116"/>
      <c r="CD7" s="116"/>
      <c r="CE7" s="116"/>
      <c r="CF7" s="116"/>
      <c r="CG7" s="116"/>
      <c r="CH7" s="116"/>
      <c r="CI7" s="116"/>
      <c r="CJ7" s="116"/>
      <c r="CK7" s="116"/>
      <c r="CL7" s="116"/>
      <c r="CM7" s="116"/>
      <c r="CN7" s="116"/>
      <c r="CO7" s="116"/>
      <c r="CP7" s="116"/>
      <c r="CQ7" s="116"/>
      <c r="CR7" s="116"/>
      <c r="CS7" s="116"/>
      <c r="CT7" s="116"/>
      <c r="CU7" s="116"/>
      <c r="CV7" s="116"/>
      <c r="CW7" s="116"/>
      <c r="CX7" s="116"/>
      <c r="CY7" s="116"/>
      <c r="CZ7" s="116"/>
      <c r="DA7" s="116"/>
      <c r="DB7" s="116"/>
      <c r="DC7" s="116"/>
      <c r="DD7" s="116"/>
      <c r="DE7" s="116"/>
      <c r="DF7" s="116"/>
      <c r="DG7" s="116"/>
      <c r="DH7" s="116"/>
      <c r="DI7" s="116"/>
      <c r="DJ7" s="116"/>
      <c r="DK7" s="116"/>
      <c r="DL7" s="116"/>
      <c r="DM7" s="116"/>
      <c r="DN7" s="116"/>
      <c r="DO7" s="116"/>
      <c r="DP7" s="116"/>
      <c r="DQ7" s="116"/>
      <c r="DR7" s="116"/>
      <c r="DS7" s="116"/>
      <c r="DT7" s="116"/>
      <c r="DU7" s="116"/>
      <c r="DV7" s="116"/>
      <c r="DW7" s="116"/>
      <c r="DX7" s="116"/>
      <c r="DY7" s="116"/>
      <c r="DZ7" s="116"/>
      <c r="EA7" s="116"/>
      <c r="EB7" s="116"/>
      <c r="EC7" s="116"/>
      <c r="ED7" s="116"/>
      <c r="EE7" s="116"/>
      <c r="EF7" s="116"/>
      <c r="EG7" s="116"/>
      <c r="EH7" s="116"/>
      <c r="EI7" s="116"/>
      <c r="EJ7" s="116"/>
      <c r="EK7" s="116"/>
      <c r="EL7" s="116"/>
      <c r="EM7" s="116"/>
      <c r="EN7" s="116"/>
      <c r="EO7" s="116"/>
      <c r="EP7" s="116"/>
      <c r="EQ7" s="116"/>
      <c r="ER7" s="116"/>
      <c r="ES7" s="116"/>
      <c r="ET7" s="116"/>
      <c r="EU7" s="116"/>
      <c r="EV7" s="116"/>
      <c r="EW7" s="116"/>
      <c r="EX7" s="116"/>
      <c r="EY7" s="116"/>
    </row>
    <row r="8" spans="1:171" s="1748" customFormat="1" ht="14.25" customHeight="1" x14ac:dyDescent="0.25">
      <c r="A8" s="734" t="s">
        <v>4230</v>
      </c>
      <c r="B8" s="734" t="s">
        <v>4231</v>
      </c>
      <c r="C8" s="734" t="s">
        <v>4232</v>
      </c>
      <c r="D8" s="734" t="s">
        <v>6632</v>
      </c>
      <c r="E8" s="750" t="s">
        <v>4233</v>
      </c>
      <c r="F8" s="751" t="s">
        <v>4233</v>
      </c>
    </row>
    <row r="9" spans="1:171" s="1748" customFormat="1" ht="14.25" customHeight="1" x14ac:dyDescent="0.25">
      <c r="A9" s="734" t="s">
        <v>4230</v>
      </c>
      <c r="B9" s="734" t="s">
        <v>4231</v>
      </c>
      <c r="C9" s="734" t="s">
        <v>4232</v>
      </c>
      <c r="D9" s="734"/>
      <c r="E9" s="495" t="s">
        <v>4234</v>
      </c>
      <c r="F9" s="495" t="s">
        <v>4235</v>
      </c>
    </row>
    <row r="10" spans="1:171" s="1819" customFormat="1" ht="14.25" customHeight="1" x14ac:dyDescent="0.25">
      <c r="A10" s="530"/>
      <c r="B10" s="530"/>
      <c r="C10" s="530"/>
      <c r="D10" s="530"/>
      <c r="E10" s="1818"/>
      <c r="F10" s="1818"/>
    </row>
    <row r="11" spans="1:171" s="214" customFormat="1" x14ac:dyDescent="0.3">
      <c r="A11" s="730" t="s">
        <v>4167</v>
      </c>
      <c r="B11" s="730" t="s">
        <v>4167</v>
      </c>
      <c r="C11" s="980"/>
      <c r="D11" s="980"/>
      <c r="E11" s="981"/>
      <c r="F11" s="981"/>
      <c r="G11" s="116"/>
      <c r="H11" s="116"/>
      <c r="I11" s="116"/>
      <c r="J11" s="116"/>
      <c r="K11" s="116"/>
      <c r="L11" s="116"/>
      <c r="M11" s="116"/>
      <c r="N11" s="116"/>
      <c r="O11" s="116"/>
      <c r="P11" s="116"/>
      <c r="Q11" s="116"/>
      <c r="R11" s="116"/>
      <c r="S11" s="116"/>
      <c r="T11" s="116"/>
      <c r="U11" s="116"/>
      <c r="V11" s="116"/>
      <c r="W11" s="116"/>
      <c r="X11" s="116"/>
      <c r="Y11" s="116"/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16"/>
      <c r="BY11" s="116"/>
      <c r="BZ11" s="116"/>
      <c r="CA11" s="116"/>
      <c r="CB11" s="116"/>
      <c r="CC11" s="116"/>
      <c r="CD11" s="116"/>
      <c r="CE11" s="116"/>
      <c r="CF11" s="116"/>
      <c r="CG11" s="116"/>
      <c r="CH11" s="116"/>
      <c r="CI11" s="116"/>
      <c r="CJ11" s="116"/>
      <c r="CK11" s="116"/>
      <c r="CL11" s="116"/>
      <c r="CM11" s="116"/>
      <c r="CN11" s="116"/>
      <c r="CO11" s="116"/>
      <c r="CP11" s="116"/>
      <c r="CQ11" s="116"/>
      <c r="CR11" s="116"/>
      <c r="CS11" s="116"/>
      <c r="CT11" s="116"/>
      <c r="CU11" s="116"/>
      <c r="CV11" s="116"/>
      <c r="CW11" s="116"/>
      <c r="CX11" s="116"/>
      <c r="CY11" s="116"/>
      <c r="CZ11" s="116"/>
      <c r="DA11" s="116"/>
      <c r="DB11" s="116"/>
      <c r="DC11" s="116"/>
      <c r="DD11" s="116"/>
      <c r="DE11" s="116"/>
      <c r="DF11" s="116"/>
      <c r="DG11" s="116"/>
      <c r="DH11" s="116"/>
      <c r="DI11" s="116"/>
      <c r="DJ11" s="116"/>
      <c r="DK11" s="116"/>
      <c r="DL11" s="116"/>
      <c r="DM11" s="116"/>
      <c r="DN11" s="116"/>
      <c r="DO11" s="116"/>
      <c r="DP11" s="116"/>
      <c r="DQ11" s="116"/>
      <c r="DR11" s="116"/>
      <c r="DS11" s="116"/>
      <c r="DT11" s="116"/>
      <c r="DU11" s="116"/>
      <c r="DV11" s="116"/>
      <c r="DW11" s="116"/>
      <c r="DX11" s="116"/>
      <c r="DY11" s="116"/>
      <c r="DZ11" s="116"/>
      <c r="EA11" s="116"/>
      <c r="EB11" s="116"/>
      <c r="EC11" s="116"/>
      <c r="ED11" s="116"/>
      <c r="EE11" s="116"/>
      <c r="EF11" s="116"/>
      <c r="EG11" s="116"/>
      <c r="EH11" s="116"/>
      <c r="EI11" s="116"/>
      <c r="EJ11" s="116"/>
      <c r="EK11" s="116"/>
      <c r="EL11" s="116"/>
      <c r="EM11" s="116"/>
      <c r="EN11" s="116"/>
      <c r="EO11" s="116"/>
      <c r="EP11" s="116"/>
      <c r="EQ11" s="116"/>
      <c r="ER11" s="116"/>
      <c r="ES11" s="116"/>
      <c r="ET11" s="116"/>
      <c r="EU11" s="116"/>
      <c r="EV11" s="116"/>
      <c r="EW11" s="116"/>
      <c r="EX11" s="116"/>
      <c r="EY11" s="116"/>
    </row>
    <row r="12" spans="1:171" s="170" customFormat="1" ht="12.5" x14ac:dyDescent="0.25">
      <c r="A12" s="531" t="s">
        <v>7115</v>
      </c>
      <c r="B12" s="531" t="s">
        <v>7074</v>
      </c>
      <c r="C12" s="532">
        <v>1</v>
      </c>
      <c r="D12" s="532">
        <v>0</v>
      </c>
      <c r="E12" s="533">
        <v>86299.66</v>
      </c>
      <c r="F12" s="533">
        <v>86299.66</v>
      </c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167"/>
      <c r="AX12" s="167"/>
      <c r="AY12" s="167"/>
      <c r="AZ12" s="167"/>
      <c r="BA12" s="167"/>
      <c r="BB12" s="167"/>
      <c r="BC12" s="167"/>
      <c r="BD12" s="167"/>
      <c r="BE12" s="167"/>
      <c r="BF12" s="167"/>
      <c r="BG12" s="167"/>
      <c r="BH12" s="167"/>
      <c r="BI12" s="167"/>
      <c r="BJ12" s="167"/>
      <c r="BK12" s="167"/>
      <c r="BL12" s="167"/>
      <c r="BM12" s="167"/>
      <c r="BN12" s="167"/>
      <c r="BO12" s="167"/>
      <c r="BP12" s="167"/>
      <c r="BQ12" s="167"/>
      <c r="BR12" s="167"/>
      <c r="BS12" s="167"/>
      <c r="BT12" s="167"/>
      <c r="BU12" s="167"/>
      <c r="BV12" s="167"/>
      <c r="BW12" s="167"/>
      <c r="BX12" s="167"/>
      <c r="BY12" s="167"/>
      <c r="BZ12" s="167"/>
      <c r="CA12" s="167"/>
      <c r="CB12" s="167"/>
      <c r="CC12" s="167"/>
      <c r="CD12" s="167"/>
      <c r="CE12" s="167"/>
      <c r="CF12" s="167"/>
      <c r="CG12" s="167"/>
      <c r="CH12" s="167"/>
      <c r="CI12" s="167"/>
      <c r="CJ12" s="167"/>
      <c r="CK12" s="167"/>
      <c r="CL12" s="167"/>
      <c r="CM12" s="167"/>
      <c r="CN12" s="167"/>
      <c r="CO12" s="167"/>
      <c r="CP12" s="167"/>
      <c r="CQ12" s="167"/>
      <c r="CR12" s="167"/>
      <c r="CS12" s="167"/>
      <c r="CT12" s="167"/>
      <c r="CU12" s="167"/>
      <c r="CV12" s="167"/>
      <c r="CW12" s="167"/>
      <c r="CX12" s="167"/>
      <c r="CY12" s="167"/>
      <c r="CZ12" s="167"/>
      <c r="DA12" s="167"/>
      <c r="DB12" s="167"/>
      <c r="DC12" s="167"/>
      <c r="DD12" s="167"/>
      <c r="DE12" s="167"/>
      <c r="DF12" s="167"/>
      <c r="DG12" s="167"/>
      <c r="DH12" s="167"/>
      <c r="DI12" s="167"/>
      <c r="DJ12" s="167"/>
      <c r="DK12" s="167"/>
      <c r="DL12" s="167"/>
      <c r="DM12" s="167"/>
      <c r="DN12" s="167"/>
      <c r="DO12" s="167"/>
      <c r="DP12" s="167"/>
      <c r="DQ12" s="167"/>
      <c r="DR12" s="167"/>
      <c r="DS12" s="167"/>
      <c r="DT12" s="167"/>
      <c r="DU12" s="167"/>
      <c r="DV12" s="167"/>
      <c r="DW12" s="167"/>
      <c r="DX12" s="167"/>
      <c r="DY12" s="167"/>
      <c r="DZ12" s="167"/>
      <c r="EA12" s="167"/>
      <c r="EB12" s="167"/>
      <c r="EC12" s="167"/>
      <c r="ED12" s="167"/>
      <c r="EE12" s="167"/>
      <c r="EF12" s="167"/>
      <c r="EG12" s="167"/>
      <c r="EH12" s="167"/>
      <c r="EI12" s="167"/>
      <c r="EJ12" s="167"/>
      <c r="EK12" s="167"/>
      <c r="EL12" s="167"/>
      <c r="EM12" s="167"/>
      <c r="EN12" s="167"/>
      <c r="EO12" s="167"/>
      <c r="EP12" s="167"/>
      <c r="EQ12" s="167"/>
      <c r="ER12" s="167"/>
      <c r="ES12" s="167"/>
      <c r="ET12" s="167"/>
      <c r="EU12" s="167"/>
      <c r="EV12" s="167"/>
      <c r="EW12" s="167"/>
      <c r="EX12" s="167"/>
      <c r="EY12" s="167"/>
      <c r="EZ12" s="167"/>
      <c r="FA12" s="167"/>
      <c r="FB12" s="167"/>
      <c r="FC12" s="167"/>
      <c r="FD12" s="167"/>
      <c r="FE12" s="167"/>
      <c r="FF12" s="167"/>
      <c r="FG12" s="167"/>
      <c r="FH12" s="167"/>
      <c r="FI12" s="167"/>
      <c r="FJ12" s="167"/>
      <c r="FK12" s="167"/>
      <c r="FL12" s="167"/>
      <c r="FM12" s="167"/>
      <c r="FN12" s="167"/>
      <c r="FO12" s="167"/>
    </row>
    <row r="13" spans="1:171" s="170" customFormat="1" ht="12.5" x14ac:dyDescent="0.25">
      <c r="A13" s="531" t="s">
        <v>7116</v>
      </c>
      <c r="B13" s="531" t="s">
        <v>4342</v>
      </c>
      <c r="C13" s="532">
        <v>3</v>
      </c>
      <c r="D13" s="532">
        <v>0</v>
      </c>
      <c r="E13" s="533">
        <v>50122.61</v>
      </c>
      <c r="F13" s="533">
        <v>50122.61</v>
      </c>
      <c r="G13" s="167"/>
      <c r="H13" s="167"/>
      <c r="I13" s="167"/>
      <c r="J13" s="167"/>
      <c r="K13" s="167"/>
      <c r="L13" s="167"/>
      <c r="M13" s="167"/>
      <c r="N13" s="167"/>
      <c r="O13" s="167"/>
      <c r="P13" s="16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/>
      <c r="AT13" s="167"/>
      <c r="AU13" s="167"/>
      <c r="AV13" s="167"/>
      <c r="AW13" s="167"/>
      <c r="AX13" s="167"/>
      <c r="AY13" s="167"/>
      <c r="AZ13" s="167"/>
      <c r="BA13" s="167"/>
      <c r="BB13" s="167"/>
      <c r="BC13" s="167"/>
      <c r="BD13" s="167"/>
      <c r="BE13" s="167"/>
      <c r="BF13" s="167"/>
      <c r="BG13" s="167"/>
      <c r="BH13" s="167"/>
      <c r="BI13" s="167"/>
      <c r="BJ13" s="167"/>
      <c r="BK13" s="167"/>
      <c r="BL13" s="167"/>
      <c r="BM13" s="167"/>
      <c r="BN13" s="167"/>
      <c r="BO13" s="167"/>
      <c r="BP13" s="167"/>
      <c r="BQ13" s="167"/>
      <c r="BR13" s="167"/>
      <c r="BS13" s="167"/>
      <c r="BT13" s="167"/>
      <c r="BU13" s="167"/>
      <c r="BV13" s="167"/>
      <c r="BW13" s="167"/>
      <c r="BX13" s="167"/>
      <c r="BY13" s="167"/>
      <c r="BZ13" s="167"/>
      <c r="CA13" s="167"/>
      <c r="CB13" s="167"/>
      <c r="CC13" s="167"/>
      <c r="CD13" s="167"/>
      <c r="CE13" s="167"/>
      <c r="CF13" s="167"/>
      <c r="CG13" s="167"/>
      <c r="CH13" s="167"/>
      <c r="CI13" s="167"/>
      <c r="CJ13" s="167"/>
      <c r="CK13" s="167"/>
      <c r="CL13" s="167"/>
      <c r="CM13" s="167"/>
      <c r="CN13" s="167"/>
      <c r="CO13" s="167"/>
      <c r="CP13" s="167"/>
      <c r="CQ13" s="167"/>
      <c r="CR13" s="167"/>
      <c r="CS13" s="167"/>
      <c r="CT13" s="167"/>
      <c r="CU13" s="167"/>
      <c r="CV13" s="167"/>
      <c r="CW13" s="167"/>
      <c r="CX13" s="167"/>
      <c r="CY13" s="167"/>
      <c r="CZ13" s="167"/>
      <c r="DA13" s="167"/>
      <c r="DB13" s="167"/>
      <c r="DC13" s="167"/>
      <c r="DD13" s="167"/>
      <c r="DE13" s="167"/>
      <c r="DF13" s="167"/>
      <c r="DG13" s="167"/>
      <c r="DH13" s="167"/>
      <c r="DI13" s="167"/>
      <c r="DJ13" s="167"/>
      <c r="DK13" s="167"/>
      <c r="DL13" s="167"/>
      <c r="DM13" s="167"/>
      <c r="DN13" s="167"/>
      <c r="DO13" s="167"/>
      <c r="DP13" s="167"/>
      <c r="DQ13" s="167"/>
      <c r="DR13" s="167"/>
      <c r="DS13" s="167"/>
      <c r="DT13" s="167"/>
      <c r="DU13" s="167"/>
      <c r="DV13" s="167"/>
      <c r="DW13" s="167"/>
      <c r="DX13" s="167"/>
      <c r="DY13" s="167"/>
      <c r="DZ13" s="167"/>
      <c r="EA13" s="167"/>
      <c r="EB13" s="167"/>
      <c r="EC13" s="167"/>
      <c r="ED13" s="167"/>
      <c r="EE13" s="167"/>
      <c r="EF13" s="167"/>
      <c r="EG13" s="167"/>
      <c r="EH13" s="167"/>
      <c r="EI13" s="167"/>
      <c r="EJ13" s="167"/>
      <c r="EK13" s="167"/>
      <c r="EL13" s="167"/>
      <c r="EM13" s="167"/>
      <c r="EN13" s="167"/>
      <c r="EO13" s="167"/>
      <c r="EP13" s="167"/>
      <c r="EQ13" s="167"/>
      <c r="ER13" s="167"/>
      <c r="ES13" s="167"/>
      <c r="ET13" s="167"/>
      <c r="EU13" s="167"/>
      <c r="EV13" s="167"/>
      <c r="EW13" s="167"/>
      <c r="EX13" s="167"/>
      <c r="EY13" s="167"/>
      <c r="EZ13" s="167"/>
      <c r="FA13" s="167"/>
      <c r="FB13" s="167"/>
      <c r="FC13" s="167"/>
      <c r="FD13" s="167"/>
      <c r="FE13" s="167"/>
      <c r="FF13" s="167"/>
      <c r="FG13" s="167"/>
      <c r="FH13" s="167"/>
      <c r="FI13" s="167"/>
      <c r="FJ13" s="167"/>
      <c r="FK13" s="167"/>
      <c r="FL13" s="167"/>
      <c r="FM13" s="167"/>
      <c r="FN13" s="167"/>
      <c r="FO13" s="167"/>
    </row>
    <row r="14" spans="1:171" s="170" customFormat="1" ht="12.5" x14ac:dyDescent="0.25">
      <c r="A14" s="531" t="s">
        <v>7117</v>
      </c>
      <c r="B14" s="531" t="s">
        <v>6645</v>
      </c>
      <c r="C14" s="532">
        <v>8</v>
      </c>
      <c r="D14" s="532">
        <v>0</v>
      </c>
      <c r="E14" s="533">
        <v>25239.47</v>
      </c>
      <c r="F14" s="533">
        <v>25239.47</v>
      </c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7"/>
      <c r="BJ14" s="167"/>
      <c r="BK14" s="167"/>
      <c r="BL14" s="167"/>
      <c r="BM14" s="167"/>
      <c r="BN14" s="167"/>
      <c r="BO14" s="167"/>
      <c r="BP14" s="167"/>
      <c r="BQ14" s="167"/>
      <c r="BR14" s="167"/>
      <c r="BS14" s="167"/>
      <c r="BT14" s="167"/>
      <c r="BU14" s="167"/>
      <c r="BV14" s="167"/>
      <c r="BW14" s="167"/>
      <c r="BX14" s="167"/>
      <c r="BY14" s="167"/>
      <c r="BZ14" s="167"/>
      <c r="CA14" s="167"/>
      <c r="CB14" s="167"/>
      <c r="CC14" s="167"/>
      <c r="CD14" s="167"/>
      <c r="CE14" s="167"/>
      <c r="CF14" s="167"/>
      <c r="CG14" s="167"/>
      <c r="CH14" s="167"/>
      <c r="CI14" s="167"/>
      <c r="CJ14" s="167"/>
      <c r="CK14" s="167"/>
      <c r="CL14" s="167"/>
      <c r="CM14" s="167"/>
      <c r="CN14" s="167"/>
      <c r="CO14" s="167"/>
      <c r="CP14" s="167"/>
      <c r="CQ14" s="167"/>
      <c r="CR14" s="167"/>
      <c r="CS14" s="167"/>
      <c r="CT14" s="167"/>
      <c r="CU14" s="167"/>
      <c r="CV14" s="167"/>
      <c r="CW14" s="167"/>
      <c r="CX14" s="167"/>
      <c r="CY14" s="167"/>
      <c r="CZ14" s="167"/>
      <c r="DA14" s="167"/>
      <c r="DB14" s="167"/>
      <c r="DC14" s="167"/>
      <c r="DD14" s="167"/>
      <c r="DE14" s="167"/>
      <c r="DF14" s="167"/>
      <c r="DG14" s="167"/>
      <c r="DH14" s="167"/>
      <c r="DI14" s="167"/>
      <c r="DJ14" s="167"/>
      <c r="DK14" s="167"/>
      <c r="DL14" s="167"/>
      <c r="DM14" s="167"/>
      <c r="DN14" s="167"/>
      <c r="DO14" s="167"/>
      <c r="DP14" s="167"/>
      <c r="DQ14" s="167"/>
      <c r="DR14" s="167"/>
      <c r="DS14" s="167"/>
      <c r="DT14" s="167"/>
      <c r="DU14" s="167"/>
      <c r="DV14" s="167"/>
      <c r="DW14" s="167"/>
      <c r="DX14" s="167"/>
      <c r="DY14" s="167"/>
      <c r="DZ14" s="167"/>
      <c r="EA14" s="167"/>
      <c r="EB14" s="167"/>
      <c r="EC14" s="167"/>
      <c r="ED14" s="167"/>
      <c r="EE14" s="167"/>
      <c r="EF14" s="167"/>
      <c r="EG14" s="167"/>
      <c r="EH14" s="167"/>
      <c r="EI14" s="167"/>
      <c r="EJ14" s="167"/>
      <c r="EK14" s="167"/>
      <c r="EL14" s="167"/>
      <c r="EM14" s="167"/>
      <c r="EN14" s="167"/>
      <c r="EO14" s="167"/>
      <c r="EP14" s="167"/>
      <c r="EQ14" s="167"/>
      <c r="ER14" s="167"/>
      <c r="ES14" s="167"/>
      <c r="ET14" s="167"/>
      <c r="EU14" s="167"/>
      <c r="EV14" s="167"/>
      <c r="EW14" s="167"/>
      <c r="EX14" s="167"/>
      <c r="EY14" s="167"/>
      <c r="EZ14" s="167"/>
      <c r="FA14" s="167"/>
      <c r="FB14" s="167"/>
      <c r="FC14" s="167"/>
      <c r="FD14" s="167"/>
      <c r="FE14" s="167"/>
      <c r="FF14" s="167"/>
      <c r="FG14" s="167"/>
      <c r="FH14" s="167"/>
      <c r="FI14" s="167"/>
      <c r="FJ14" s="167"/>
      <c r="FK14" s="167"/>
      <c r="FL14" s="167"/>
      <c r="FM14" s="167"/>
      <c r="FN14" s="167"/>
      <c r="FO14" s="167"/>
    </row>
    <row r="15" spans="1:171" s="170" customFormat="1" ht="12.5" x14ac:dyDescent="0.25">
      <c r="A15" s="531" t="s">
        <v>7118</v>
      </c>
      <c r="B15" s="531" t="s">
        <v>4286</v>
      </c>
      <c r="C15" s="532">
        <v>8</v>
      </c>
      <c r="D15" s="532">
        <v>0</v>
      </c>
      <c r="E15" s="533">
        <v>25239.47</v>
      </c>
      <c r="F15" s="533">
        <v>25239.47</v>
      </c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167"/>
      <c r="DH15" s="167"/>
      <c r="DI15" s="167"/>
      <c r="DJ15" s="167"/>
      <c r="DK15" s="167"/>
      <c r="DL15" s="167"/>
      <c r="DM15" s="167"/>
      <c r="DN15" s="167"/>
      <c r="DO15" s="167"/>
      <c r="DP15" s="167"/>
      <c r="DQ15" s="167"/>
      <c r="DR15" s="167"/>
      <c r="DS15" s="167"/>
      <c r="DT15" s="167"/>
      <c r="DU15" s="167"/>
      <c r="DV15" s="167"/>
      <c r="DW15" s="167"/>
      <c r="DX15" s="167"/>
      <c r="DY15" s="167"/>
      <c r="DZ15" s="167"/>
      <c r="EA15" s="167"/>
      <c r="EB15" s="167"/>
      <c r="EC15" s="167"/>
      <c r="ED15" s="167"/>
      <c r="EE15" s="167"/>
      <c r="EF15" s="167"/>
      <c r="EG15" s="167"/>
      <c r="EH15" s="167"/>
      <c r="EI15" s="167"/>
      <c r="EJ15" s="167"/>
      <c r="EK15" s="167"/>
      <c r="EL15" s="167"/>
      <c r="EM15" s="167"/>
      <c r="EN15" s="167"/>
      <c r="EO15" s="167"/>
      <c r="EP15" s="167"/>
      <c r="EQ15" s="167"/>
      <c r="ER15" s="167"/>
      <c r="ES15" s="167"/>
      <c r="ET15" s="167"/>
      <c r="EU15" s="167"/>
      <c r="EV15" s="167"/>
      <c r="EW15" s="167"/>
      <c r="EX15" s="167"/>
      <c r="EY15" s="167"/>
      <c r="EZ15" s="167"/>
      <c r="FA15" s="167"/>
      <c r="FB15" s="167"/>
      <c r="FC15" s="167"/>
      <c r="FD15" s="167"/>
      <c r="FE15" s="167"/>
      <c r="FF15" s="167"/>
      <c r="FG15" s="167"/>
      <c r="FH15" s="167"/>
      <c r="FI15" s="167"/>
      <c r="FJ15" s="167"/>
      <c r="FK15" s="167"/>
      <c r="FL15" s="167"/>
      <c r="FM15" s="167"/>
      <c r="FN15" s="167"/>
      <c r="FO15" s="167"/>
    </row>
    <row r="16" spans="1:171" s="1748" customFormat="1" ht="15" customHeight="1" x14ac:dyDescent="0.25">
      <c r="A16" s="1756" t="s">
        <v>533</v>
      </c>
      <c r="B16" s="455" t="s">
        <v>4238</v>
      </c>
      <c r="C16" s="534">
        <f>SUM(C12:C15)</f>
        <v>20</v>
      </c>
      <c r="D16" s="505">
        <f>SUM(D12:D15)</f>
        <v>0</v>
      </c>
      <c r="E16" s="1820" t="s">
        <v>533</v>
      </c>
      <c r="F16" s="1795" t="s">
        <v>533</v>
      </c>
    </row>
    <row r="17" spans="1:171" x14ac:dyDescent="0.3">
      <c r="A17" s="1789"/>
      <c r="B17" s="1789"/>
      <c r="C17" s="1821"/>
      <c r="D17" s="1821"/>
      <c r="E17" s="1822"/>
      <c r="F17" s="1822"/>
    </row>
    <row r="18" spans="1:171" x14ac:dyDescent="0.3">
      <c r="A18" s="1789"/>
      <c r="B18" s="1789"/>
      <c r="C18" s="1821"/>
      <c r="D18" s="1821"/>
      <c r="E18" s="1822"/>
      <c r="F18" s="1822"/>
    </row>
    <row r="19" spans="1:171" s="1761" customFormat="1" x14ac:dyDescent="0.3">
      <c r="A19" s="731" t="s">
        <v>4168</v>
      </c>
      <c r="B19" s="731" t="s">
        <v>4168</v>
      </c>
      <c r="C19" s="978"/>
      <c r="D19" s="978"/>
      <c r="E19" s="988"/>
      <c r="F19" s="988"/>
      <c r="G19" s="1760"/>
      <c r="H19" s="1760"/>
      <c r="I19" s="1760"/>
      <c r="J19" s="1760"/>
      <c r="K19" s="1760"/>
      <c r="L19" s="1760"/>
      <c r="M19" s="1760"/>
      <c r="N19" s="1760"/>
      <c r="O19" s="1760"/>
      <c r="P19" s="1760"/>
      <c r="Q19" s="1760"/>
      <c r="R19" s="1760"/>
      <c r="S19" s="1760"/>
      <c r="T19" s="1760"/>
      <c r="U19" s="1760"/>
      <c r="V19" s="1760"/>
      <c r="W19" s="1760"/>
      <c r="X19" s="1760"/>
      <c r="Y19" s="1760"/>
      <c r="Z19" s="1760"/>
      <c r="AA19" s="1760"/>
      <c r="AB19" s="1760"/>
      <c r="AC19" s="1760"/>
      <c r="AD19" s="1760"/>
      <c r="AE19" s="1760"/>
      <c r="AF19" s="1760"/>
      <c r="AG19" s="1760"/>
      <c r="AH19" s="1760"/>
      <c r="AI19" s="1760"/>
      <c r="AJ19" s="1760"/>
      <c r="AK19" s="1760"/>
      <c r="AL19" s="1760"/>
      <c r="AM19" s="1760"/>
      <c r="AN19" s="1760"/>
      <c r="AO19" s="1760"/>
      <c r="AP19" s="1760"/>
      <c r="AQ19" s="1760"/>
      <c r="AR19" s="1760"/>
      <c r="AS19" s="1760"/>
      <c r="AT19" s="1760"/>
      <c r="AU19" s="1760"/>
      <c r="AV19" s="1760"/>
      <c r="AW19" s="1760"/>
      <c r="AX19" s="1760"/>
      <c r="AY19" s="1760"/>
      <c r="AZ19" s="1760"/>
      <c r="BA19" s="1760"/>
      <c r="BB19" s="1760"/>
      <c r="BC19" s="1760"/>
      <c r="BD19" s="1760"/>
      <c r="BE19" s="1760"/>
      <c r="BF19" s="1760"/>
      <c r="BG19" s="1760"/>
      <c r="BH19" s="1760"/>
      <c r="BI19" s="1760"/>
      <c r="BJ19" s="1760"/>
      <c r="BK19" s="1760"/>
      <c r="BL19" s="1760"/>
      <c r="BM19" s="1760"/>
      <c r="BN19" s="1760"/>
      <c r="BO19" s="1760"/>
      <c r="BP19" s="1760"/>
      <c r="BQ19" s="1760"/>
      <c r="BR19" s="1760"/>
      <c r="BS19" s="1760"/>
      <c r="BT19" s="1760"/>
      <c r="BU19" s="1760"/>
      <c r="BV19" s="1760"/>
      <c r="BW19" s="1760"/>
      <c r="BX19" s="1760"/>
      <c r="BY19" s="1760"/>
      <c r="BZ19" s="1760"/>
      <c r="CA19" s="1760"/>
      <c r="CB19" s="1760"/>
      <c r="CC19" s="1760"/>
      <c r="CD19" s="1760"/>
      <c r="CE19" s="1760"/>
      <c r="CF19" s="1760"/>
      <c r="CG19" s="1760"/>
      <c r="CH19" s="1760"/>
      <c r="CI19" s="1760"/>
      <c r="CJ19" s="1760"/>
      <c r="CK19" s="1760"/>
      <c r="CL19" s="1760"/>
      <c r="CM19" s="1760"/>
      <c r="CN19" s="1760"/>
      <c r="CO19" s="1760"/>
      <c r="CP19" s="1760"/>
      <c r="CQ19" s="1760"/>
      <c r="CR19" s="1760"/>
      <c r="CS19" s="1760"/>
      <c r="CT19" s="1760"/>
      <c r="CU19" s="1760"/>
      <c r="CV19" s="1760"/>
      <c r="CW19" s="1760"/>
      <c r="CX19" s="1760"/>
      <c r="CY19" s="1760"/>
      <c r="CZ19" s="1760"/>
      <c r="DA19" s="1760"/>
      <c r="DB19" s="1760"/>
      <c r="DC19" s="1760"/>
      <c r="DD19" s="1760"/>
      <c r="DE19" s="1760"/>
      <c r="DF19" s="1760"/>
      <c r="DG19" s="1760"/>
      <c r="DH19" s="1760"/>
      <c r="DI19" s="1760"/>
      <c r="DJ19" s="1760"/>
      <c r="DK19" s="1760"/>
      <c r="DL19" s="1760"/>
      <c r="DM19" s="1760"/>
      <c r="DN19" s="1760"/>
      <c r="DO19" s="1760"/>
      <c r="DP19" s="1760"/>
      <c r="DQ19" s="1760"/>
      <c r="DR19" s="1760"/>
      <c r="DS19" s="1760"/>
      <c r="DT19" s="1760"/>
      <c r="DU19" s="1760"/>
      <c r="DV19" s="1760"/>
      <c r="DW19" s="1760"/>
      <c r="DX19" s="1760"/>
      <c r="DY19" s="1760"/>
      <c r="DZ19" s="1760"/>
      <c r="EA19" s="1760"/>
      <c r="EB19" s="1760"/>
      <c r="EC19" s="1760"/>
      <c r="ED19" s="1760"/>
      <c r="EE19" s="1760"/>
      <c r="EF19" s="1760"/>
      <c r="EG19" s="1760"/>
      <c r="EH19" s="1760"/>
      <c r="EI19" s="1760"/>
      <c r="EJ19" s="1760"/>
      <c r="EK19" s="1760"/>
      <c r="EL19" s="1760"/>
      <c r="EM19" s="1760"/>
      <c r="EN19" s="1760"/>
      <c r="EO19" s="1760"/>
      <c r="EP19" s="1760"/>
      <c r="EQ19" s="1760"/>
      <c r="ER19" s="1760"/>
      <c r="ES19" s="1760"/>
      <c r="ET19" s="1760"/>
      <c r="EU19" s="1760"/>
      <c r="EV19" s="1760"/>
      <c r="EW19" s="1760"/>
      <c r="EX19" s="1760"/>
      <c r="EY19" s="1760"/>
      <c r="EZ19" s="1760"/>
      <c r="FA19" s="1760"/>
    </row>
    <row r="20" spans="1:171" s="170" customFormat="1" ht="12.5" x14ac:dyDescent="0.25">
      <c r="A20" s="531" t="s">
        <v>7119</v>
      </c>
      <c r="B20" s="531" t="s">
        <v>7120</v>
      </c>
      <c r="C20" s="532">
        <v>1</v>
      </c>
      <c r="D20" s="532">
        <v>0</v>
      </c>
      <c r="E20" s="533">
        <v>16479.48</v>
      </c>
      <c r="F20" s="533">
        <f>+E20</f>
        <v>16479.48</v>
      </c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167"/>
      <c r="DH20" s="167"/>
      <c r="DI20" s="167"/>
      <c r="DJ20" s="167"/>
      <c r="DK20" s="167"/>
      <c r="DL20" s="167"/>
      <c r="DM20" s="167"/>
      <c r="DN20" s="167"/>
      <c r="DO20" s="167"/>
      <c r="DP20" s="167"/>
      <c r="DQ20" s="167"/>
      <c r="DR20" s="167"/>
      <c r="DS20" s="167"/>
      <c r="DT20" s="167"/>
      <c r="DU20" s="167"/>
      <c r="DV20" s="167"/>
      <c r="DW20" s="167"/>
      <c r="DX20" s="167"/>
      <c r="DY20" s="167"/>
      <c r="DZ20" s="167"/>
      <c r="EA20" s="167"/>
      <c r="EB20" s="167"/>
      <c r="EC20" s="167"/>
      <c r="ED20" s="167"/>
      <c r="EE20" s="167"/>
      <c r="EF20" s="167"/>
      <c r="EG20" s="167"/>
      <c r="EH20" s="167"/>
      <c r="EI20" s="167"/>
      <c r="EJ20" s="167"/>
      <c r="EK20" s="167"/>
      <c r="EL20" s="167"/>
      <c r="EM20" s="167"/>
      <c r="EN20" s="167"/>
      <c r="EO20" s="167"/>
      <c r="EP20" s="167"/>
      <c r="EQ20" s="167"/>
      <c r="ER20" s="167"/>
      <c r="ES20" s="167"/>
      <c r="ET20" s="167"/>
      <c r="EU20" s="167"/>
      <c r="EV20" s="167"/>
      <c r="EW20" s="167"/>
      <c r="EX20" s="167"/>
      <c r="EY20" s="167"/>
      <c r="EZ20" s="167"/>
      <c r="FA20" s="167"/>
      <c r="FB20" s="167"/>
      <c r="FC20" s="167"/>
      <c r="FD20" s="167"/>
      <c r="FE20" s="167"/>
      <c r="FF20" s="167"/>
      <c r="FG20" s="167"/>
      <c r="FH20" s="167"/>
      <c r="FI20" s="167"/>
      <c r="FJ20" s="167"/>
      <c r="FK20" s="167"/>
      <c r="FL20" s="167"/>
      <c r="FM20" s="167"/>
      <c r="FN20" s="167"/>
      <c r="FO20" s="167"/>
    </row>
    <row r="21" spans="1:171" s="170" customFormat="1" ht="12.5" x14ac:dyDescent="0.25">
      <c r="A21" s="531" t="s">
        <v>7121</v>
      </c>
      <c r="B21" s="531" t="s">
        <v>7122</v>
      </c>
      <c r="C21" s="532">
        <v>1</v>
      </c>
      <c r="D21" s="532">
        <v>0</v>
      </c>
      <c r="E21" s="533">
        <v>25257.06</v>
      </c>
      <c r="F21" s="533">
        <f t="shared" ref="F21:F32" si="0">+E21</f>
        <v>25257.06</v>
      </c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167"/>
      <c r="DH21" s="167"/>
      <c r="DI21" s="167"/>
      <c r="DJ21" s="167"/>
      <c r="DK21" s="167"/>
      <c r="DL21" s="167"/>
      <c r="DM21" s="167"/>
      <c r="DN21" s="167"/>
      <c r="DO21" s="167"/>
      <c r="DP21" s="167"/>
      <c r="DQ21" s="167"/>
      <c r="DR21" s="167"/>
      <c r="DS21" s="167"/>
      <c r="DT21" s="167"/>
      <c r="DU21" s="167"/>
      <c r="DV21" s="167"/>
      <c r="DW21" s="167"/>
      <c r="DX21" s="167"/>
      <c r="DY21" s="167"/>
      <c r="DZ21" s="167"/>
      <c r="EA21" s="167"/>
      <c r="EB21" s="167"/>
      <c r="EC21" s="167"/>
      <c r="ED21" s="167"/>
      <c r="EE21" s="167"/>
      <c r="EF21" s="167"/>
      <c r="EG21" s="167"/>
      <c r="EH21" s="167"/>
      <c r="EI21" s="167"/>
      <c r="EJ21" s="167"/>
      <c r="EK21" s="167"/>
      <c r="EL21" s="167"/>
      <c r="EM21" s="167"/>
      <c r="EN21" s="167"/>
      <c r="EO21" s="167"/>
      <c r="EP21" s="167"/>
      <c r="EQ21" s="167"/>
      <c r="ER21" s="167"/>
      <c r="ES21" s="167"/>
      <c r="ET21" s="167"/>
      <c r="EU21" s="167"/>
      <c r="EV21" s="167"/>
      <c r="EW21" s="167"/>
      <c r="EX21" s="167"/>
      <c r="EY21" s="167"/>
      <c r="EZ21" s="167"/>
      <c r="FA21" s="167"/>
      <c r="FB21" s="167"/>
      <c r="FC21" s="167"/>
      <c r="FD21" s="167"/>
      <c r="FE21" s="167"/>
      <c r="FF21" s="167"/>
      <c r="FG21" s="167"/>
      <c r="FH21" s="167"/>
      <c r="FI21" s="167"/>
      <c r="FJ21" s="167"/>
      <c r="FK21" s="167"/>
      <c r="FL21" s="167"/>
      <c r="FM21" s="167"/>
      <c r="FN21" s="167"/>
      <c r="FO21" s="167"/>
    </row>
    <row r="22" spans="1:171" s="170" customFormat="1" ht="12.5" x14ac:dyDescent="0.25">
      <c r="A22" s="531" t="s">
        <v>7123</v>
      </c>
      <c r="B22" s="531" t="s">
        <v>7124</v>
      </c>
      <c r="C22" s="532">
        <v>2</v>
      </c>
      <c r="D22" s="532">
        <v>0</v>
      </c>
      <c r="E22" s="533">
        <v>22033.46</v>
      </c>
      <c r="F22" s="533">
        <f t="shared" si="0"/>
        <v>22033.46</v>
      </c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167"/>
      <c r="DH22" s="167"/>
      <c r="DI22" s="167"/>
      <c r="DJ22" s="167"/>
      <c r="DK22" s="167"/>
      <c r="DL22" s="167"/>
      <c r="DM22" s="167"/>
      <c r="DN22" s="167"/>
      <c r="DO22" s="167"/>
      <c r="DP22" s="167"/>
      <c r="DQ22" s="167"/>
      <c r="DR22" s="167"/>
      <c r="DS22" s="167"/>
      <c r="DT22" s="167"/>
      <c r="DU22" s="167"/>
      <c r="DV22" s="167"/>
      <c r="DW22" s="167"/>
      <c r="DX22" s="167"/>
      <c r="DY22" s="167"/>
      <c r="DZ22" s="167"/>
      <c r="EA22" s="167"/>
      <c r="EB22" s="167"/>
      <c r="EC22" s="167"/>
      <c r="ED22" s="167"/>
      <c r="EE22" s="167"/>
      <c r="EF22" s="167"/>
      <c r="EG22" s="167"/>
      <c r="EH22" s="167"/>
      <c r="EI22" s="167"/>
      <c r="EJ22" s="167"/>
      <c r="EK22" s="167"/>
      <c r="EL22" s="167"/>
      <c r="EM22" s="167"/>
      <c r="EN22" s="167"/>
      <c r="EO22" s="167"/>
      <c r="EP22" s="167"/>
      <c r="EQ22" s="167"/>
      <c r="ER22" s="167"/>
      <c r="ES22" s="167"/>
      <c r="ET22" s="167"/>
      <c r="EU22" s="167"/>
      <c r="EV22" s="167"/>
      <c r="EW22" s="167"/>
      <c r="EX22" s="167"/>
      <c r="EY22" s="167"/>
      <c r="EZ22" s="167"/>
      <c r="FA22" s="167"/>
      <c r="FB22" s="167"/>
      <c r="FC22" s="167"/>
      <c r="FD22" s="167"/>
      <c r="FE22" s="167"/>
      <c r="FF22" s="167"/>
      <c r="FG22" s="167"/>
      <c r="FH22" s="167"/>
      <c r="FI22" s="167"/>
      <c r="FJ22" s="167"/>
      <c r="FK22" s="167"/>
      <c r="FL22" s="167"/>
      <c r="FM22" s="167"/>
      <c r="FN22" s="167"/>
      <c r="FO22" s="167"/>
    </row>
    <row r="23" spans="1:171" s="170" customFormat="1" ht="12.5" x14ac:dyDescent="0.25">
      <c r="A23" s="531" t="s">
        <v>7125</v>
      </c>
      <c r="B23" s="531" t="s">
        <v>7126</v>
      </c>
      <c r="C23" s="532">
        <v>8</v>
      </c>
      <c r="D23" s="532">
        <v>0</v>
      </c>
      <c r="E23" s="533">
        <v>20112.939999999999</v>
      </c>
      <c r="F23" s="533">
        <f t="shared" si="0"/>
        <v>20112.939999999999</v>
      </c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167"/>
      <c r="DH23" s="167"/>
      <c r="DI23" s="167"/>
      <c r="DJ23" s="167"/>
      <c r="DK23" s="167"/>
      <c r="DL23" s="167"/>
      <c r="DM23" s="167"/>
      <c r="DN23" s="167"/>
      <c r="DO23" s="167"/>
      <c r="DP23" s="167"/>
      <c r="DQ23" s="167"/>
      <c r="DR23" s="167"/>
      <c r="DS23" s="167"/>
      <c r="DT23" s="167"/>
      <c r="DU23" s="167"/>
      <c r="DV23" s="167"/>
      <c r="DW23" s="167"/>
      <c r="DX23" s="167"/>
      <c r="DY23" s="167"/>
      <c r="DZ23" s="167"/>
      <c r="EA23" s="167"/>
      <c r="EB23" s="167"/>
      <c r="EC23" s="167"/>
      <c r="ED23" s="167"/>
      <c r="EE23" s="167"/>
      <c r="EF23" s="167"/>
      <c r="EG23" s="167"/>
      <c r="EH23" s="167"/>
      <c r="EI23" s="167"/>
      <c r="EJ23" s="167"/>
      <c r="EK23" s="167"/>
      <c r="EL23" s="167"/>
      <c r="EM23" s="167"/>
      <c r="EN23" s="167"/>
      <c r="EO23" s="167"/>
      <c r="EP23" s="167"/>
      <c r="EQ23" s="167"/>
      <c r="ER23" s="167"/>
      <c r="ES23" s="167"/>
      <c r="ET23" s="167"/>
      <c r="EU23" s="167"/>
      <c r="EV23" s="167"/>
      <c r="EW23" s="167"/>
      <c r="EX23" s="167"/>
      <c r="EY23" s="167"/>
      <c r="EZ23" s="167"/>
      <c r="FA23" s="167"/>
      <c r="FB23" s="167"/>
      <c r="FC23" s="167"/>
      <c r="FD23" s="167"/>
      <c r="FE23" s="167"/>
      <c r="FF23" s="167"/>
      <c r="FG23" s="167"/>
      <c r="FH23" s="167"/>
      <c r="FI23" s="167"/>
      <c r="FJ23" s="167"/>
      <c r="FK23" s="167"/>
      <c r="FL23" s="167"/>
      <c r="FM23" s="167"/>
      <c r="FN23" s="167"/>
      <c r="FO23" s="167"/>
    </row>
    <row r="24" spans="1:171" s="170" customFormat="1" ht="12.5" x14ac:dyDescent="0.25">
      <c r="A24" s="531" t="s">
        <v>7127</v>
      </c>
      <c r="B24" s="531" t="s">
        <v>7128</v>
      </c>
      <c r="C24" s="532">
        <v>1</v>
      </c>
      <c r="D24" s="532">
        <v>0</v>
      </c>
      <c r="E24" s="533">
        <v>19495.53</v>
      </c>
      <c r="F24" s="533">
        <f t="shared" si="0"/>
        <v>19495.53</v>
      </c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167"/>
      <c r="DH24" s="167"/>
      <c r="DI24" s="167"/>
      <c r="DJ24" s="167"/>
      <c r="DK24" s="167"/>
      <c r="DL24" s="167"/>
      <c r="DM24" s="167"/>
      <c r="DN24" s="167"/>
      <c r="DO24" s="167"/>
      <c r="DP24" s="167"/>
      <c r="DQ24" s="167"/>
      <c r="DR24" s="167"/>
      <c r="DS24" s="167"/>
      <c r="DT24" s="167"/>
      <c r="DU24" s="167"/>
      <c r="DV24" s="167"/>
      <c r="DW24" s="167"/>
      <c r="DX24" s="167"/>
      <c r="DY24" s="167"/>
      <c r="DZ24" s="167"/>
      <c r="EA24" s="167"/>
      <c r="EB24" s="167"/>
      <c r="EC24" s="167"/>
      <c r="ED24" s="167"/>
      <c r="EE24" s="167"/>
      <c r="EF24" s="167"/>
      <c r="EG24" s="167"/>
      <c r="EH24" s="167"/>
      <c r="EI24" s="167"/>
      <c r="EJ24" s="167"/>
      <c r="EK24" s="167"/>
      <c r="EL24" s="167"/>
      <c r="EM24" s="167"/>
      <c r="EN24" s="167"/>
      <c r="EO24" s="167"/>
      <c r="EP24" s="167"/>
      <c r="EQ24" s="167"/>
      <c r="ER24" s="167"/>
      <c r="ES24" s="167"/>
      <c r="ET24" s="167"/>
      <c r="EU24" s="167"/>
      <c r="EV24" s="167"/>
      <c r="EW24" s="167"/>
      <c r="EX24" s="167"/>
      <c r="EY24" s="167"/>
      <c r="EZ24" s="167"/>
      <c r="FA24" s="167"/>
      <c r="FB24" s="167"/>
      <c r="FC24" s="167"/>
      <c r="FD24" s="167"/>
      <c r="FE24" s="167"/>
      <c r="FF24" s="167"/>
      <c r="FG24" s="167"/>
      <c r="FH24" s="167"/>
      <c r="FI24" s="167"/>
      <c r="FJ24" s="167"/>
      <c r="FK24" s="167"/>
      <c r="FL24" s="167"/>
      <c r="FM24" s="167"/>
      <c r="FN24" s="167"/>
      <c r="FO24" s="167"/>
    </row>
    <row r="25" spans="1:171" s="170" customFormat="1" ht="12.5" x14ac:dyDescent="0.25">
      <c r="A25" s="531" t="s">
        <v>7129</v>
      </c>
      <c r="B25" s="531" t="s">
        <v>7130</v>
      </c>
      <c r="C25" s="532">
        <v>6</v>
      </c>
      <c r="D25" s="532">
        <v>0</v>
      </c>
      <c r="E25" s="533">
        <v>16479.48</v>
      </c>
      <c r="F25" s="533">
        <f t="shared" si="0"/>
        <v>16479.48</v>
      </c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167"/>
      <c r="DH25" s="167"/>
      <c r="DI25" s="167"/>
      <c r="DJ25" s="167"/>
      <c r="DK25" s="167"/>
      <c r="DL25" s="167"/>
      <c r="DM25" s="167"/>
      <c r="DN25" s="167"/>
      <c r="DO25" s="167"/>
      <c r="DP25" s="167"/>
      <c r="DQ25" s="167"/>
      <c r="DR25" s="167"/>
      <c r="DS25" s="167"/>
      <c r="DT25" s="167"/>
      <c r="DU25" s="167"/>
      <c r="DV25" s="167"/>
      <c r="DW25" s="167"/>
      <c r="DX25" s="167"/>
      <c r="DY25" s="167"/>
      <c r="DZ25" s="167"/>
      <c r="EA25" s="167"/>
      <c r="EB25" s="167"/>
      <c r="EC25" s="167"/>
      <c r="ED25" s="167"/>
      <c r="EE25" s="167"/>
      <c r="EF25" s="167"/>
      <c r="EG25" s="167"/>
      <c r="EH25" s="167"/>
      <c r="EI25" s="167"/>
      <c r="EJ25" s="167"/>
      <c r="EK25" s="167"/>
      <c r="EL25" s="167"/>
      <c r="EM25" s="167"/>
      <c r="EN25" s="167"/>
      <c r="EO25" s="167"/>
      <c r="EP25" s="167"/>
      <c r="EQ25" s="167"/>
      <c r="ER25" s="167"/>
      <c r="ES25" s="167"/>
      <c r="ET25" s="167"/>
      <c r="EU25" s="167"/>
      <c r="EV25" s="167"/>
      <c r="EW25" s="167"/>
      <c r="EX25" s="167"/>
      <c r="EY25" s="167"/>
      <c r="EZ25" s="167"/>
      <c r="FA25" s="167"/>
      <c r="FB25" s="167"/>
      <c r="FC25" s="167"/>
      <c r="FD25" s="167"/>
      <c r="FE25" s="167"/>
      <c r="FF25" s="167"/>
      <c r="FG25" s="167"/>
      <c r="FH25" s="167"/>
      <c r="FI25" s="167"/>
      <c r="FJ25" s="167"/>
      <c r="FK25" s="167"/>
      <c r="FL25" s="167"/>
      <c r="FM25" s="167"/>
      <c r="FN25" s="167"/>
      <c r="FO25" s="167"/>
    </row>
    <row r="26" spans="1:171" s="170" customFormat="1" ht="12.5" x14ac:dyDescent="0.25">
      <c r="A26" s="531" t="s">
        <v>7131</v>
      </c>
      <c r="B26" s="531" t="s">
        <v>7132</v>
      </c>
      <c r="C26" s="532">
        <v>2</v>
      </c>
      <c r="D26" s="532">
        <v>0</v>
      </c>
      <c r="E26" s="533">
        <v>20112.939999999999</v>
      </c>
      <c r="F26" s="533">
        <f t="shared" si="0"/>
        <v>20112.939999999999</v>
      </c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167"/>
      <c r="DH26" s="167"/>
      <c r="DI26" s="167"/>
      <c r="DJ26" s="167"/>
      <c r="DK26" s="167"/>
      <c r="DL26" s="167"/>
      <c r="DM26" s="167"/>
      <c r="DN26" s="167"/>
      <c r="DO26" s="167"/>
      <c r="DP26" s="167"/>
      <c r="DQ26" s="167"/>
      <c r="DR26" s="167"/>
      <c r="DS26" s="167"/>
      <c r="DT26" s="167"/>
      <c r="DU26" s="167"/>
      <c r="DV26" s="167"/>
      <c r="DW26" s="167"/>
      <c r="DX26" s="167"/>
      <c r="DY26" s="167"/>
      <c r="DZ26" s="167"/>
      <c r="EA26" s="167"/>
      <c r="EB26" s="167"/>
      <c r="EC26" s="167"/>
      <c r="ED26" s="167"/>
      <c r="EE26" s="167"/>
      <c r="EF26" s="167"/>
      <c r="EG26" s="167"/>
      <c r="EH26" s="167"/>
      <c r="EI26" s="167"/>
      <c r="EJ26" s="167"/>
      <c r="EK26" s="167"/>
      <c r="EL26" s="167"/>
      <c r="EM26" s="167"/>
      <c r="EN26" s="167"/>
      <c r="EO26" s="167"/>
      <c r="EP26" s="167"/>
      <c r="EQ26" s="167"/>
      <c r="ER26" s="167"/>
      <c r="ES26" s="167"/>
      <c r="ET26" s="167"/>
      <c r="EU26" s="167"/>
      <c r="EV26" s="167"/>
      <c r="EW26" s="167"/>
      <c r="EX26" s="167"/>
      <c r="EY26" s="167"/>
      <c r="EZ26" s="167"/>
      <c r="FA26" s="167"/>
      <c r="FB26" s="167"/>
      <c r="FC26" s="167"/>
      <c r="FD26" s="167"/>
      <c r="FE26" s="167"/>
      <c r="FF26" s="167"/>
      <c r="FG26" s="167"/>
      <c r="FH26" s="167"/>
      <c r="FI26" s="167"/>
      <c r="FJ26" s="167"/>
      <c r="FK26" s="167"/>
      <c r="FL26" s="167"/>
      <c r="FM26" s="167"/>
      <c r="FN26" s="167"/>
      <c r="FO26" s="167"/>
    </row>
    <row r="27" spans="1:171" s="170" customFormat="1" ht="12.5" x14ac:dyDescent="0.25">
      <c r="A27" s="531" t="s">
        <v>7133</v>
      </c>
      <c r="B27" s="531" t="s">
        <v>7134</v>
      </c>
      <c r="C27" s="532">
        <v>5</v>
      </c>
      <c r="D27" s="532">
        <v>0</v>
      </c>
      <c r="E27" s="533">
        <v>13505.15</v>
      </c>
      <c r="F27" s="533">
        <f t="shared" si="0"/>
        <v>13505.15</v>
      </c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167"/>
      <c r="DH27" s="167"/>
      <c r="DI27" s="167"/>
      <c r="DJ27" s="167"/>
      <c r="DK27" s="167"/>
      <c r="DL27" s="167"/>
      <c r="DM27" s="167"/>
      <c r="DN27" s="167"/>
      <c r="DO27" s="167"/>
      <c r="DP27" s="167"/>
      <c r="DQ27" s="167"/>
      <c r="DR27" s="167"/>
      <c r="DS27" s="167"/>
      <c r="DT27" s="167"/>
      <c r="DU27" s="167"/>
      <c r="DV27" s="167"/>
      <c r="DW27" s="167"/>
      <c r="DX27" s="167"/>
      <c r="DY27" s="167"/>
      <c r="DZ27" s="167"/>
      <c r="EA27" s="167"/>
      <c r="EB27" s="167"/>
      <c r="EC27" s="167"/>
      <c r="ED27" s="167"/>
      <c r="EE27" s="167"/>
      <c r="EF27" s="167"/>
      <c r="EG27" s="167"/>
      <c r="EH27" s="167"/>
      <c r="EI27" s="167"/>
      <c r="EJ27" s="167"/>
      <c r="EK27" s="167"/>
      <c r="EL27" s="167"/>
      <c r="EM27" s="167"/>
      <c r="EN27" s="167"/>
      <c r="EO27" s="167"/>
      <c r="EP27" s="167"/>
      <c r="EQ27" s="167"/>
      <c r="ER27" s="167"/>
      <c r="ES27" s="167"/>
      <c r="ET27" s="167"/>
      <c r="EU27" s="167"/>
      <c r="EV27" s="167"/>
      <c r="EW27" s="167"/>
      <c r="EX27" s="167"/>
      <c r="EY27" s="167"/>
      <c r="EZ27" s="167"/>
      <c r="FA27" s="167"/>
      <c r="FB27" s="167"/>
      <c r="FC27" s="167"/>
      <c r="FD27" s="167"/>
      <c r="FE27" s="167"/>
      <c r="FF27" s="167"/>
      <c r="FG27" s="167"/>
      <c r="FH27" s="167"/>
      <c r="FI27" s="167"/>
      <c r="FJ27" s="167"/>
      <c r="FK27" s="167"/>
      <c r="FL27" s="167"/>
      <c r="FM27" s="167"/>
      <c r="FN27" s="167"/>
      <c r="FO27" s="167"/>
    </row>
    <row r="28" spans="1:171" s="170" customFormat="1" ht="12.5" x14ac:dyDescent="0.25">
      <c r="A28" s="531" t="s">
        <v>7135</v>
      </c>
      <c r="B28" s="531" t="s">
        <v>7136</v>
      </c>
      <c r="C28" s="532">
        <v>8</v>
      </c>
      <c r="D28" s="532">
        <v>0</v>
      </c>
      <c r="E28" s="533">
        <v>10973.03</v>
      </c>
      <c r="F28" s="533">
        <f t="shared" si="0"/>
        <v>10973.03</v>
      </c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167"/>
      <c r="DH28" s="167"/>
      <c r="DI28" s="167"/>
      <c r="DJ28" s="167"/>
      <c r="DK28" s="167"/>
      <c r="DL28" s="167"/>
      <c r="DM28" s="167"/>
      <c r="DN28" s="167"/>
      <c r="DO28" s="167"/>
      <c r="DP28" s="167"/>
      <c r="DQ28" s="167"/>
      <c r="DR28" s="167"/>
      <c r="DS28" s="167"/>
      <c r="DT28" s="167"/>
      <c r="DU28" s="167"/>
      <c r="DV28" s="167"/>
      <c r="DW28" s="167"/>
      <c r="DX28" s="167"/>
      <c r="DY28" s="167"/>
      <c r="DZ28" s="167"/>
      <c r="EA28" s="167"/>
      <c r="EB28" s="167"/>
      <c r="EC28" s="167"/>
      <c r="ED28" s="167"/>
      <c r="EE28" s="167"/>
      <c r="EF28" s="167"/>
      <c r="EG28" s="167"/>
      <c r="EH28" s="167"/>
      <c r="EI28" s="167"/>
      <c r="EJ28" s="167"/>
      <c r="EK28" s="167"/>
      <c r="EL28" s="167"/>
      <c r="EM28" s="167"/>
      <c r="EN28" s="167"/>
      <c r="EO28" s="167"/>
      <c r="EP28" s="167"/>
      <c r="EQ28" s="167"/>
      <c r="ER28" s="167"/>
      <c r="ES28" s="167"/>
      <c r="ET28" s="167"/>
      <c r="EU28" s="167"/>
      <c r="EV28" s="167"/>
      <c r="EW28" s="167"/>
      <c r="EX28" s="167"/>
      <c r="EY28" s="167"/>
      <c r="EZ28" s="167"/>
      <c r="FA28" s="167"/>
      <c r="FB28" s="167"/>
      <c r="FC28" s="167"/>
      <c r="FD28" s="167"/>
      <c r="FE28" s="167"/>
      <c r="FF28" s="167"/>
      <c r="FG28" s="167"/>
      <c r="FH28" s="167"/>
      <c r="FI28" s="167"/>
      <c r="FJ28" s="167"/>
      <c r="FK28" s="167"/>
      <c r="FL28" s="167"/>
      <c r="FM28" s="167"/>
      <c r="FN28" s="167"/>
      <c r="FO28" s="167"/>
    </row>
    <row r="29" spans="1:171" s="170" customFormat="1" ht="12.5" x14ac:dyDescent="0.25">
      <c r="A29" s="531" t="s">
        <v>7137</v>
      </c>
      <c r="B29" s="531" t="s">
        <v>7097</v>
      </c>
      <c r="C29" s="532">
        <v>4</v>
      </c>
      <c r="D29" s="532">
        <v>0</v>
      </c>
      <c r="E29" s="533">
        <v>10348.39</v>
      </c>
      <c r="F29" s="533">
        <f t="shared" si="0"/>
        <v>10348.39</v>
      </c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167"/>
      <c r="DH29" s="167"/>
      <c r="DI29" s="167"/>
      <c r="DJ29" s="167"/>
      <c r="DK29" s="167"/>
      <c r="DL29" s="167"/>
      <c r="DM29" s="167"/>
      <c r="DN29" s="167"/>
      <c r="DO29" s="167"/>
      <c r="DP29" s="167"/>
      <c r="DQ29" s="167"/>
      <c r="DR29" s="167"/>
      <c r="DS29" s="167"/>
      <c r="DT29" s="167"/>
      <c r="DU29" s="167"/>
      <c r="DV29" s="167"/>
      <c r="DW29" s="167"/>
      <c r="DX29" s="167"/>
      <c r="DY29" s="167"/>
      <c r="DZ29" s="167"/>
      <c r="EA29" s="167"/>
      <c r="EB29" s="167"/>
      <c r="EC29" s="167"/>
      <c r="ED29" s="167"/>
      <c r="EE29" s="167"/>
      <c r="EF29" s="167"/>
      <c r="EG29" s="167"/>
      <c r="EH29" s="167"/>
      <c r="EI29" s="167"/>
      <c r="EJ29" s="167"/>
      <c r="EK29" s="167"/>
      <c r="EL29" s="167"/>
      <c r="EM29" s="167"/>
      <c r="EN29" s="167"/>
      <c r="EO29" s="167"/>
      <c r="EP29" s="167"/>
      <c r="EQ29" s="167"/>
      <c r="ER29" s="167"/>
      <c r="ES29" s="167"/>
      <c r="ET29" s="167"/>
      <c r="EU29" s="167"/>
      <c r="EV29" s="167"/>
      <c r="EW29" s="167"/>
      <c r="EX29" s="167"/>
      <c r="EY29" s="167"/>
      <c r="EZ29" s="167"/>
      <c r="FA29" s="167"/>
      <c r="FB29" s="167"/>
      <c r="FC29" s="167"/>
      <c r="FD29" s="167"/>
      <c r="FE29" s="167"/>
      <c r="FF29" s="167"/>
      <c r="FG29" s="167"/>
      <c r="FH29" s="167"/>
      <c r="FI29" s="167"/>
      <c r="FJ29" s="167"/>
      <c r="FK29" s="167"/>
      <c r="FL29" s="167"/>
      <c r="FM29" s="167"/>
      <c r="FN29" s="167"/>
      <c r="FO29" s="167"/>
    </row>
    <row r="30" spans="1:171" s="170" customFormat="1" ht="12.5" x14ac:dyDescent="0.25">
      <c r="A30" s="531" t="s">
        <v>7138</v>
      </c>
      <c r="B30" s="531" t="s">
        <v>7139</v>
      </c>
      <c r="C30" s="532">
        <v>9</v>
      </c>
      <c r="D30" s="532">
        <v>0</v>
      </c>
      <c r="E30" s="533">
        <v>9855.5400000000009</v>
      </c>
      <c r="F30" s="533">
        <f t="shared" si="0"/>
        <v>9855.5400000000009</v>
      </c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167"/>
      <c r="DH30" s="167"/>
      <c r="DI30" s="167"/>
      <c r="DJ30" s="167"/>
      <c r="DK30" s="167"/>
      <c r="DL30" s="167"/>
      <c r="DM30" s="167"/>
      <c r="DN30" s="167"/>
      <c r="DO30" s="167"/>
      <c r="DP30" s="167"/>
      <c r="DQ30" s="167"/>
      <c r="DR30" s="167"/>
      <c r="DS30" s="167"/>
      <c r="DT30" s="167"/>
      <c r="DU30" s="167"/>
      <c r="DV30" s="167"/>
      <c r="DW30" s="167"/>
      <c r="DX30" s="167"/>
      <c r="DY30" s="167"/>
      <c r="DZ30" s="167"/>
      <c r="EA30" s="167"/>
      <c r="EB30" s="167"/>
      <c r="EC30" s="167"/>
      <c r="ED30" s="167"/>
      <c r="EE30" s="167"/>
      <c r="EF30" s="167"/>
      <c r="EG30" s="167"/>
      <c r="EH30" s="167"/>
      <c r="EI30" s="167"/>
      <c r="EJ30" s="167"/>
      <c r="EK30" s="167"/>
      <c r="EL30" s="167"/>
      <c r="EM30" s="167"/>
      <c r="EN30" s="167"/>
      <c r="EO30" s="167"/>
      <c r="EP30" s="167"/>
      <c r="EQ30" s="167"/>
      <c r="ER30" s="167"/>
      <c r="ES30" s="167"/>
      <c r="ET30" s="167"/>
      <c r="EU30" s="167"/>
      <c r="EV30" s="167"/>
      <c r="EW30" s="167"/>
      <c r="EX30" s="167"/>
      <c r="EY30" s="167"/>
      <c r="EZ30" s="167"/>
      <c r="FA30" s="167"/>
      <c r="FB30" s="167"/>
      <c r="FC30" s="167"/>
      <c r="FD30" s="167"/>
      <c r="FE30" s="167"/>
      <c r="FF30" s="167"/>
      <c r="FG30" s="167"/>
      <c r="FH30" s="167"/>
      <c r="FI30" s="167"/>
      <c r="FJ30" s="167"/>
      <c r="FK30" s="167"/>
      <c r="FL30" s="167"/>
      <c r="FM30" s="167"/>
      <c r="FN30" s="167"/>
      <c r="FO30" s="167"/>
    </row>
    <row r="31" spans="1:171" s="170" customFormat="1" ht="12.5" x14ac:dyDescent="0.25">
      <c r="A31" s="531" t="s">
        <v>7140</v>
      </c>
      <c r="B31" s="531" t="s">
        <v>7141</v>
      </c>
      <c r="C31" s="532">
        <v>7</v>
      </c>
      <c r="D31" s="532">
        <v>0</v>
      </c>
      <c r="E31" s="533">
        <v>8511.67</v>
      </c>
      <c r="F31" s="533">
        <f t="shared" si="0"/>
        <v>8511.67</v>
      </c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167"/>
      <c r="DH31" s="167"/>
      <c r="DI31" s="167"/>
      <c r="DJ31" s="167"/>
      <c r="DK31" s="167"/>
      <c r="DL31" s="167"/>
      <c r="DM31" s="167"/>
      <c r="DN31" s="167"/>
      <c r="DO31" s="167"/>
      <c r="DP31" s="167"/>
      <c r="DQ31" s="167"/>
      <c r="DR31" s="167"/>
      <c r="DS31" s="167"/>
      <c r="DT31" s="167"/>
      <c r="DU31" s="167"/>
      <c r="DV31" s="167"/>
      <c r="DW31" s="167"/>
      <c r="DX31" s="167"/>
      <c r="DY31" s="167"/>
      <c r="DZ31" s="167"/>
      <c r="EA31" s="167"/>
      <c r="EB31" s="167"/>
      <c r="EC31" s="167"/>
      <c r="ED31" s="167"/>
      <c r="EE31" s="167"/>
      <c r="EF31" s="167"/>
      <c r="EG31" s="167"/>
      <c r="EH31" s="167"/>
      <c r="EI31" s="167"/>
      <c r="EJ31" s="167"/>
      <c r="EK31" s="167"/>
      <c r="EL31" s="167"/>
      <c r="EM31" s="167"/>
      <c r="EN31" s="167"/>
      <c r="EO31" s="167"/>
      <c r="EP31" s="167"/>
      <c r="EQ31" s="167"/>
      <c r="ER31" s="167"/>
      <c r="ES31" s="167"/>
      <c r="ET31" s="167"/>
      <c r="EU31" s="167"/>
      <c r="EV31" s="167"/>
      <c r="EW31" s="167"/>
      <c r="EX31" s="167"/>
      <c r="EY31" s="167"/>
      <c r="EZ31" s="167"/>
      <c r="FA31" s="167"/>
      <c r="FB31" s="167"/>
      <c r="FC31" s="167"/>
      <c r="FD31" s="167"/>
      <c r="FE31" s="167"/>
      <c r="FF31" s="167"/>
      <c r="FG31" s="167"/>
      <c r="FH31" s="167"/>
      <c r="FI31" s="167"/>
      <c r="FJ31" s="167"/>
      <c r="FK31" s="167"/>
      <c r="FL31" s="167"/>
      <c r="FM31" s="167"/>
      <c r="FN31" s="167"/>
      <c r="FO31" s="167"/>
    </row>
    <row r="32" spans="1:171" s="170" customFormat="1" ht="12.5" x14ac:dyDescent="0.25">
      <c r="A32" s="531" t="s">
        <v>7142</v>
      </c>
      <c r="B32" s="531" t="s">
        <v>7143</v>
      </c>
      <c r="C32" s="532">
        <v>21</v>
      </c>
      <c r="D32" s="532">
        <v>0</v>
      </c>
      <c r="E32" s="533">
        <v>7218.5</v>
      </c>
      <c r="F32" s="533">
        <f t="shared" si="0"/>
        <v>7218.5</v>
      </c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167"/>
      <c r="DH32" s="167"/>
      <c r="DI32" s="167"/>
      <c r="DJ32" s="167"/>
      <c r="DK32" s="167"/>
      <c r="DL32" s="167"/>
      <c r="DM32" s="167"/>
      <c r="DN32" s="167"/>
      <c r="DO32" s="167"/>
      <c r="DP32" s="167"/>
      <c r="DQ32" s="167"/>
      <c r="DR32" s="167"/>
      <c r="DS32" s="167"/>
      <c r="DT32" s="167"/>
      <c r="DU32" s="167"/>
      <c r="DV32" s="167"/>
      <c r="DW32" s="167"/>
      <c r="DX32" s="167"/>
      <c r="DY32" s="167"/>
      <c r="DZ32" s="167"/>
      <c r="EA32" s="167"/>
      <c r="EB32" s="167"/>
      <c r="EC32" s="167"/>
      <c r="ED32" s="167"/>
      <c r="EE32" s="167"/>
      <c r="EF32" s="167"/>
      <c r="EG32" s="167"/>
      <c r="EH32" s="167"/>
      <c r="EI32" s="167"/>
      <c r="EJ32" s="167"/>
      <c r="EK32" s="167"/>
      <c r="EL32" s="167"/>
      <c r="EM32" s="167"/>
      <c r="EN32" s="167"/>
      <c r="EO32" s="167"/>
      <c r="EP32" s="167"/>
      <c r="EQ32" s="167"/>
      <c r="ER32" s="167"/>
      <c r="ES32" s="167"/>
      <c r="ET32" s="167"/>
      <c r="EU32" s="167"/>
      <c r="EV32" s="167"/>
      <c r="EW32" s="167"/>
      <c r="EX32" s="167"/>
      <c r="EY32" s="167"/>
      <c r="EZ32" s="167"/>
      <c r="FA32" s="167"/>
      <c r="FB32" s="167"/>
      <c r="FC32" s="167"/>
      <c r="FD32" s="167"/>
      <c r="FE32" s="167"/>
      <c r="FF32" s="167"/>
      <c r="FG32" s="167"/>
      <c r="FH32" s="167"/>
      <c r="FI32" s="167"/>
      <c r="FJ32" s="167"/>
      <c r="FK32" s="167"/>
      <c r="FL32" s="167"/>
      <c r="FM32" s="167"/>
      <c r="FN32" s="167"/>
      <c r="FO32" s="167"/>
    </row>
    <row r="33" spans="1:171" s="1748" customFormat="1" ht="15" customHeight="1" x14ac:dyDescent="0.25">
      <c r="A33" s="1756" t="s">
        <v>533</v>
      </c>
      <c r="B33" s="535" t="s">
        <v>4241</v>
      </c>
      <c r="C33" s="536">
        <f>SUM(C20:C32)</f>
        <v>75</v>
      </c>
      <c r="D33" s="537">
        <f>SUM(D15:D32)</f>
        <v>0</v>
      </c>
      <c r="E33" s="1823" t="s">
        <v>533</v>
      </c>
      <c r="F33" s="1777" t="s">
        <v>533</v>
      </c>
    </row>
    <row r="34" spans="1:171" x14ac:dyDescent="0.3">
      <c r="A34" s="1824"/>
      <c r="B34" s="1825"/>
      <c r="C34" s="1824"/>
      <c r="D34" s="1824"/>
      <c r="E34" s="1826"/>
      <c r="F34" s="1803"/>
    </row>
    <row r="35" spans="1:171" x14ac:dyDescent="0.3">
      <c r="A35" s="1824"/>
      <c r="B35" s="1825"/>
      <c r="C35" s="1824"/>
      <c r="D35" s="1824"/>
      <c r="E35" s="1826"/>
      <c r="F35" s="1803"/>
    </row>
    <row r="36" spans="1:171" s="214" customFormat="1" x14ac:dyDescent="0.3">
      <c r="A36" s="731" t="s">
        <v>7144</v>
      </c>
      <c r="B36" s="731" t="s">
        <v>4168</v>
      </c>
      <c r="C36" s="974"/>
      <c r="D36" s="974"/>
      <c r="E36" s="988"/>
      <c r="F36" s="988"/>
      <c r="G36" s="116"/>
      <c r="H36" s="116"/>
      <c r="I36" s="116"/>
      <c r="J36" s="116"/>
      <c r="K36" s="116"/>
      <c r="L36" s="116"/>
      <c r="M36" s="116"/>
      <c r="N36" s="116"/>
      <c r="O36" s="116"/>
      <c r="P36" s="116"/>
      <c r="Q36" s="116"/>
      <c r="R36" s="116"/>
      <c r="S36" s="116"/>
      <c r="T36" s="116"/>
      <c r="U36" s="116"/>
      <c r="V36" s="116"/>
      <c r="W36" s="116"/>
      <c r="X36" s="116"/>
      <c r="Y36" s="116"/>
      <c r="Z36" s="116"/>
      <c r="AA36" s="116"/>
      <c r="AB36" s="116"/>
      <c r="AC36" s="116"/>
      <c r="AD36" s="116"/>
      <c r="AE36" s="116"/>
      <c r="AF36" s="116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116"/>
      <c r="BM36" s="116"/>
      <c r="BN36" s="116"/>
      <c r="BO36" s="116"/>
      <c r="BP36" s="116"/>
      <c r="BQ36" s="116"/>
      <c r="BR36" s="116"/>
      <c r="BS36" s="116"/>
      <c r="BT36" s="116"/>
      <c r="BU36" s="116"/>
      <c r="BV36" s="116"/>
      <c r="BW36" s="116"/>
      <c r="BX36" s="116"/>
      <c r="BY36" s="116"/>
      <c r="BZ36" s="116"/>
      <c r="CA36" s="116"/>
      <c r="CB36" s="116"/>
      <c r="CC36" s="116"/>
      <c r="CD36" s="116"/>
      <c r="CE36" s="116"/>
      <c r="CF36" s="116"/>
      <c r="CG36" s="116"/>
      <c r="CH36" s="116"/>
      <c r="CI36" s="116"/>
      <c r="CJ36" s="116"/>
      <c r="CK36" s="116"/>
      <c r="CL36" s="116"/>
      <c r="CM36" s="116"/>
      <c r="CN36" s="116"/>
      <c r="CO36" s="116"/>
      <c r="CP36" s="116"/>
      <c r="CQ36" s="116"/>
      <c r="CR36" s="116"/>
      <c r="CS36" s="116"/>
      <c r="CT36" s="116"/>
      <c r="CU36" s="116"/>
      <c r="CV36" s="116"/>
      <c r="CW36" s="116"/>
      <c r="CX36" s="116"/>
      <c r="CY36" s="116"/>
      <c r="CZ36" s="116"/>
      <c r="DA36" s="116"/>
      <c r="DB36" s="116"/>
      <c r="DC36" s="116"/>
      <c r="DD36" s="116"/>
      <c r="DE36" s="116"/>
      <c r="DF36" s="116"/>
      <c r="DG36" s="116"/>
      <c r="DH36" s="116"/>
      <c r="DI36" s="116"/>
      <c r="DJ36" s="116"/>
      <c r="DK36" s="116"/>
      <c r="DL36" s="116"/>
      <c r="DM36" s="116"/>
      <c r="DN36" s="116"/>
      <c r="DO36" s="116"/>
      <c r="DP36" s="116"/>
      <c r="DQ36" s="116"/>
      <c r="DR36" s="116"/>
      <c r="DS36" s="116"/>
      <c r="DT36" s="116"/>
      <c r="DU36" s="116"/>
      <c r="DV36" s="116"/>
      <c r="DW36" s="116"/>
      <c r="DX36" s="116"/>
      <c r="DY36" s="116"/>
      <c r="DZ36" s="116"/>
      <c r="EA36" s="116"/>
      <c r="EB36" s="116"/>
      <c r="EC36" s="116"/>
      <c r="ED36" s="116"/>
      <c r="EE36" s="116"/>
      <c r="EF36" s="116"/>
      <c r="EG36" s="116"/>
      <c r="EH36" s="116"/>
      <c r="EI36" s="116"/>
      <c r="EJ36" s="116"/>
      <c r="EK36" s="116"/>
      <c r="EL36" s="116"/>
      <c r="EM36" s="116"/>
      <c r="EN36" s="116"/>
      <c r="EO36" s="116"/>
      <c r="EP36" s="116"/>
      <c r="EQ36" s="116"/>
      <c r="ER36" s="116"/>
      <c r="ES36" s="116"/>
      <c r="ET36" s="116"/>
      <c r="EU36" s="116"/>
      <c r="EV36" s="116"/>
      <c r="EW36" s="116"/>
      <c r="EX36" s="116"/>
      <c r="EY36" s="116"/>
      <c r="EZ36" s="116"/>
      <c r="FA36" s="116"/>
      <c r="FB36" s="116"/>
    </row>
    <row r="37" spans="1:171" s="169" customFormat="1" ht="12.5" x14ac:dyDescent="0.35">
      <c r="A37" s="531" t="s">
        <v>7145</v>
      </c>
      <c r="B37" s="531" t="s">
        <v>7146</v>
      </c>
      <c r="C37" s="532">
        <v>0</v>
      </c>
      <c r="D37" s="533">
        <v>28704</v>
      </c>
      <c r="E37" s="533">
        <v>126.97</v>
      </c>
      <c r="F37" s="533">
        <v>126.97</v>
      </c>
      <c r="G37" s="168" t="s">
        <v>5522</v>
      </c>
      <c r="H37" s="1827"/>
      <c r="I37" s="168"/>
      <c r="J37" s="168"/>
      <c r="K37" s="53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168"/>
      <c r="DH37" s="168"/>
      <c r="DI37" s="168"/>
      <c r="DJ37" s="168"/>
      <c r="DK37" s="168"/>
      <c r="DL37" s="168"/>
      <c r="DM37" s="168"/>
      <c r="DN37" s="168"/>
      <c r="DO37" s="168"/>
      <c r="DP37" s="168"/>
      <c r="DQ37" s="168"/>
      <c r="DR37" s="168"/>
      <c r="DS37" s="168"/>
      <c r="DT37" s="168"/>
      <c r="DU37" s="168"/>
      <c r="DV37" s="168"/>
      <c r="DW37" s="168"/>
      <c r="DX37" s="168"/>
      <c r="DY37" s="168"/>
      <c r="DZ37" s="168"/>
      <c r="EA37" s="168"/>
      <c r="EB37" s="168"/>
      <c r="EC37" s="168"/>
      <c r="ED37" s="168"/>
      <c r="EE37" s="168"/>
      <c r="EF37" s="168"/>
      <c r="EG37" s="168"/>
      <c r="EH37" s="168"/>
      <c r="EI37" s="168"/>
      <c r="EJ37" s="168"/>
      <c r="EK37" s="168"/>
      <c r="EL37" s="168"/>
      <c r="EM37" s="168"/>
      <c r="EN37" s="168"/>
      <c r="EO37" s="168"/>
      <c r="EP37" s="168"/>
      <c r="EQ37" s="168"/>
      <c r="ER37" s="168"/>
      <c r="ES37" s="168"/>
      <c r="ET37" s="168"/>
      <c r="EU37" s="168"/>
      <c r="EV37" s="168"/>
      <c r="EW37" s="168"/>
      <c r="EX37" s="168"/>
      <c r="EY37" s="168"/>
      <c r="EZ37" s="168"/>
      <c r="FA37" s="168"/>
      <c r="FB37" s="168"/>
      <c r="FC37" s="168"/>
      <c r="FD37" s="168"/>
      <c r="FE37" s="168"/>
      <c r="FF37" s="168"/>
      <c r="FG37" s="168"/>
      <c r="FH37" s="168"/>
      <c r="FI37" s="168"/>
      <c r="FJ37" s="168"/>
      <c r="FK37" s="168"/>
      <c r="FL37" s="168"/>
      <c r="FM37" s="168"/>
      <c r="FN37" s="168"/>
      <c r="FO37" s="168"/>
    </row>
    <row r="38" spans="1:171" s="1748" customFormat="1" ht="15" customHeight="1" x14ac:dyDescent="0.25">
      <c r="A38" s="1756"/>
      <c r="B38" s="484" t="s">
        <v>4243</v>
      </c>
      <c r="C38" s="519">
        <v>0</v>
      </c>
      <c r="D38" s="498">
        <f>SUM(D37)</f>
        <v>28704</v>
      </c>
      <c r="E38" s="1828"/>
      <c r="F38" s="1828"/>
    </row>
    <row r="39" spans="1:171" s="1819" customFormat="1" ht="15" customHeight="1" x14ac:dyDescent="0.25">
      <c r="A39" s="1829"/>
      <c r="B39" s="539"/>
      <c r="C39" s="540"/>
      <c r="D39" s="1830"/>
      <c r="E39" s="1831"/>
      <c r="F39" s="1831"/>
    </row>
    <row r="40" spans="1:171" s="1748" customFormat="1" ht="15" customHeight="1" x14ac:dyDescent="0.25">
      <c r="A40" s="1804"/>
      <c r="B40" s="458" t="s">
        <v>4170</v>
      </c>
      <c r="C40" s="459">
        <f>C16+C33+C38</f>
        <v>95</v>
      </c>
      <c r="D40" s="459">
        <f>D26+D32+D37</f>
        <v>28704</v>
      </c>
      <c r="E40" s="1805"/>
      <c r="F40" s="1805"/>
    </row>
    <row r="41" spans="1:171" x14ac:dyDescent="0.3">
      <c r="A41" s="1789"/>
      <c r="B41" s="1789"/>
      <c r="C41" s="1821"/>
      <c r="D41" s="1821"/>
      <c r="E41" s="1822"/>
      <c r="F41" s="1822"/>
    </row>
    <row r="42" spans="1:171" x14ac:dyDescent="0.3">
      <c r="A42" s="1789"/>
      <c r="B42" s="1789"/>
      <c r="C42" s="1821"/>
      <c r="D42" s="1821"/>
      <c r="E42" s="1822"/>
      <c r="F42" s="1822"/>
    </row>
    <row r="43" spans="1:171" s="1748" customFormat="1" ht="15" customHeight="1" x14ac:dyDescent="0.25">
      <c r="A43" s="999" t="s">
        <v>4166</v>
      </c>
      <c r="B43" s="1000"/>
      <c r="C43" s="1808" t="s">
        <v>533</v>
      </c>
      <c r="D43" s="1808"/>
      <c r="E43" s="1809" t="s">
        <v>533</v>
      </c>
      <c r="F43" s="1809" t="s">
        <v>533</v>
      </c>
    </row>
    <row r="44" spans="1:171" s="1748" customFormat="1" ht="15" customHeight="1" x14ac:dyDescent="0.25">
      <c r="A44" s="731" t="s">
        <v>7147</v>
      </c>
      <c r="B44" s="731"/>
      <c r="C44" s="1810"/>
      <c r="D44" s="1810"/>
      <c r="E44" s="1811"/>
      <c r="F44" s="1811"/>
    </row>
    <row r="45" spans="1:171" s="169" customFormat="1" ht="12.5" x14ac:dyDescent="0.35">
      <c r="A45" s="531" t="s">
        <v>7145</v>
      </c>
      <c r="B45" s="531" t="s">
        <v>7146</v>
      </c>
      <c r="C45" s="532">
        <v>0</v>
      </c>
      <c r="D45" s="532">
        <v>124</v>
      </c>
      <c r="E45" s="533">
        <v>120.93</v>
      </c>
      <c r="F45" s="533">
        <v>120.93</v>
      </c>
      <c r="G45" s="168" t="s">
        <v>5522</v>
      </c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168"/>
      <c r="DH45" s="168"/>
      <c r="DI45" s="168"/>
      <c r="DJ45" s="168"/>
      <c r="DK45" s="168"/>
      <c r="DL45" s="168"/>
      <c r="DM45" s="168"/>
      <c r="DN45" s="168"/>
      <c r="DO45" s="168"/>
      <c r="DP45" s="168"/>
      <c r="DQ45" s="168"/>
      <c r="DR45" s="168"/>
      <c r="DS45" s="168"/>
      <c r="DT45" s="168"/>
      <c r="DU45" s="168"/>
      <c r="DV45" s="168"/>
      <c r="DW45" s="168"/>
      <c r="DX45" s="168"/>
      <c r="DY45" s="168"/>
      <c r="DZ45" s="168"/>
      <c r="EA45" s="168"/>
      <c r="EB45" s="168"/>
      <c r="EC45" s="168"/>
      <c r="ED45" s="168"/>
      <c r="EE45" s="168"/>
      <c r="EF45" s="168"/>
      <c r="EG45" s="168"/>
      <c r="EH45" s="168"/>
      <c r="EI45" s="168"/>
      <c r="EJ45" s="168"/>
      <c r="EK45" s="168"/>
      <c r="EL45" s="168"/>
      <c r="EM45" s="168"/>
      <c r="EN45" s="168"/>
      <c r="EO45" s="168"/>
      <c r="EP45" s="168"/>
      <c r="EQ45" s="168"/>
      <c r="ER45" s="168"/>
      <c r="ES45" s="168"/>
      <c r="ET45" s="168"/>
      <c r="EU45" s="168"/>
      <c r="EV45" s="168"/>
      <c r="EW45" s="168"/>
      <c r="EX45" s="168"/>
      <c r="EY45" s="168"/>
      <c r="EZ45" s="168"/>
      <c r="FA45" s="168"/>
      <c r="FB45" s="168"/>
      <c r="FC45" s="168"/>
      <c r="FD45" s="168"/>
      <c r="FE45" s="168"/>
      <c r="FF45" s="168"/>
      <c r="FG45" s="168"/>
      <c r="FH45" s="168"/>
      <c r="FI45" s="168"/>
      <c r="FJ45" s="168"/>
      <c r="FK45" s="168"/>
      <c r="FL45" s="168"/>
      <c r="FM45" s="168"/>
      <c r="FN45" s="168"/>
      <c r="FO45" s="168"/>
    </row>
    <row r="46" spans="1:171" s="1748" customFormat="1" ht="15" customHeight="1" x14ac:dyDescent="0.25">
      <c r="A46" s="1756" t="s">
        <v>533</v>
      </c>
      <c r="B46" s="535" t="s">
        <v>4245</v>
      </c>
      <c r="C46" s="536">
        <f>SUM(C43:C45)</f>
        <v>0</v>
      </c>
      <c r="D46" s="537">
        <f>SUM(D43:D45)</f>
        <v>124</v>
      </c>
      <c r="E46" s="1777" t="s">
        <v>533</v>
      </c>
      <c r="F46" s="1777" t="s">
        <v>533</v>
      </c>
    </row>
    <row r="47" spans="1:171" x14ac:dyDescent="0.3">
      <c r="A47" s="1789"/>
      <c r="B47" s="1789"/>
      <c r="C47" s="1821"/>
      <c r="D47" s="1821"/>
      <c r="E47" s="1822"/>
      <c r="F47" s="1822"/>
    </row>
    <row r="48" spans="1:171" s="1748" customFormat="1" ht="13.5" customHeight="1" x14ac:dyDescent="0.25">
      <c r="A48" s="731" t="s">
        <v>4172</v>
      </c>
      <c r="B48" s="731"/>
      <c r="C48" s="1782"/>
      <c r="D48" s="1782"/>
    </row>
    <row r="49" spans="1:171" s="170" customFormat="1" ht="12.5" x14ac:dyDescent="0.25">
      <c r="A49" s="531" t="s">
        <v>4242</v>
      </c>
      <c r="B49" s="531" t="s">
        <v>4352</v>
      </c>
      <c r="C49" s="532">
        <v>1</v>
      </c>
      <c r="D49" s="532">
        <v>0</v>
      </c>
      <c r="E49" s="533">
        <v>15320.76</v>
      </c>
      <c r="F49" s="533">
        <f>+C49*E49</f>
        <v>15320.76</v>
      </c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167"/>
      <c r="DH49" s="167"/>
      <c r="DI49" s="167"/>
      <c r="DJ49" s="167"/>
      <c r="DK49" s="167"/>
      <c r="DL49" s="167"/>
      <c r="DM49" s="167"/>
      <c r="DN49" s="167"/>
      <c r="DO49" s="167"/>
      <c r="DP49" s="167"/>
      <c r="DQ49" s="167"/>
      <c r="DR49" s="167"/>
      <c r="DS49" s="167"/>
      <c r="DT49" s="167"/>
      <c r="DU49" s="167"/>
      <c r="DV49" s="167"/>
      <c r="DW49" s="167"/>
      <c r="DX49" s="167"/>
      <c r="DY49" s="167"/>
      <c r="DZ49" s="167"/>
      <c r="EA49" s="167"/>
      <c r="EB49" s="167"/>
      <c r="EC49" s="167"/>
      <c r="ED49" s="167"/>
      <c r="EE49" s="167"/>
      <c r="EF49" s="167"/>
      <c r="EG49" s="167"/>
      <c r="EH49" s="167"/>
      <c r="EI49" s="167"/>
      <c r="EJ49" s="167"/>
      <c r="EK49" s="167"/>
      <c r="EL49" s="167"/>
      <c r="EM49" s="167"/>
      <c r="EN49" s="167"/>
      <c r="EO49" s="167"/>
      <c r="EP49" s="167"/>
      <c r="EQ49" s="167"/>
      <c r="ER49" s="167"/>
      <c r="ES49" s="167"/>
      <c r="ET49" s="167"/>
      <c r="EU49" s="167"/>
      <c r="EV49" s="167"/>
      <c r="EW49" s="167"/>
      <c r="EX49" s="167"/>
      <c r="EY49" s="167"/>
      <c r="EZ49" s="167"/>
      <c r="FA49" s="167"/>
      <c r="FB49" s="167"/>
      <c r="FC49" s="167"/>
      <c r="FD49" s="167"/>
      <c r="FE49" s="167"/>
      <c r="FF49" s="167"/>
      <c r="FG49" s="167"/>
      <c r="FH49" s="167"/>
      <c r="FI49" s="167"/>
      <c r="FJ49" s="167"/>
      <c r="FK49" s="167"/>
      <c r="FL49" s="167"/>
      <c r="FM49" s="167"/>
      <c r="FN49" s="167"/>
      <c r="FO49" s="167"/>
    </row>
    <row r="50" spans="1:171" s="170" customFormat="1" ht="12.5" x14ac:dyDescent="0.25">
      <c r="A50" s="531" t="s">
        <v>4242</v>
      </c>
      <c r="B50" s="531" t="s">
        <v>7148</v>
      </c>
      <c r="C50" s="532">
        <v>2</v>
      </c>
      <c r="D50" s="532">
        <v>0</v>
      </c>
      <c r="E50" s="533">
        <v>5471.7</v>
      </c>
      <c r="F50" s="533">
        <f>+C50*E50</f>
        <v>10943.4</v>
      </c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167"/>
      <c r="DH50" s="167"/>
      <c r="DI50" s="167"/>
      <c r="DJ50" s="167"/>
      <c r="DK50" s="167"/>
      <c r="DL50" s="167"/>
      <c r="DM50" s="167"/>
      <c r="DN50" s="167"/>
      <c r="DO50" s="167"/>
      <c r="DP50" s="167"/>
      <c r="DQ50" s="167"/>
      <c r="DR50" s="167"/>
      <c r="DS50" s="167"/>
      <c r="DT50" s="167"/>
      <c r="DU50" s="167"/>
      <c r="DV50" s="167"/>
      <c r="DW50" s="167"/>
      <c r="DX50" s="167"/>
      <c r="DY50" s="167"/>
      <c r="DZ50" s="167"/>
      <c r="EA50" s="167"/>
      <c r="EB50" s="167"/>
      <c r="EC50" s="167"/>
      <c r="ED50" s="167"/>
      <c r="EE50" s="167"/>
      <c r="EF50" s="167"/>
      <c r="EG50" s="167"/>
      <c r="EH50" s="167"/>
      <c r="EI50" s="167"/>
      <c r="EJ50" s="167"/>
      <c r="EK50" s="167"/>
      <c r="EL50" s="167"/>
      <c r="EM50" s="167"/>
      <c r="EN50" s="167"/>
      <c r="EO50" s="167"/>
      <c r="EP50" s="167"/>
      <c r="EQ50" s="167"/>
      <c r="ER50" s="167"/>
      <c r="ES50" s="167"/>
      <c r="ET50" s="167"/>
      <c r="EU50" s="167"/>
      <c r="EV50" s="167"/>
      <c r="EW50" s="167"/>
      <c r="EX50" s="167"/>
      <c r="EY50" s="167"/>
      <c r="EZ50" s="167"/>
      <c r="FA50" s="167"/>
      <c r="FB50" s="167"/>
      <c r="FC50" s="167"/>
      <c r="FD50" s="167"/>
      <c r="FE50" s="167"/>
      <c r="FF50" s="167"/>
      <c r="FG50" s="167"/>
      <c r="FH50" s="167"/>
      <c r="FI50" s="167"/>
      <c r="FJ50" s="167"/>
      <c r="FK50" s="167"/>
      <c r="FL50" s="167"/>
      <c r="FM50" s="167"/>
      <c r="FN50" s="167"/>
      <c r="FO50" s="167"/>
    </row>
    <row r="51" spans="1:171" s="1748" customFormat="1" ht="12.5" x14ac:dyDescent="0.25">
      <c r="A51" s="1756"/>
      <c r="B51" s="535" t="s">
        <v>4246</v>
      </c>
      <c r="C51" s="536">
        <f>SUM(C49:C50)</f>
        <v>3</v>
      </c>
      <c r="D51" s="537">
        <f>SUM(D49:D50)</f>
        <v>0</v>
      </c>
      <c r="E51" s="1777" t="s">
        <v>533</v>
      </c>
      <c r="F51" s="1777" t="s">
        <v>533</v>
      </c>
    </row>
    <row r="52" spans="1:171" x14ac:dyDescent="0.3">
      <c r="A52" s="541"/>
    </row>
    <row r="53" spans="1:171" x14ac:dyDescent="0.3">
      <c r="A53" s="385" t="s">
        <v>6702</v>
      </c>
    </row>
    <row r="54" spans="1:171" x14ac:dyDescent="0.3">
      <c r="B54" s="163"/>
    </row>
  </sheetData>
  <mergeCells count="16">
    <mergeCell ref="A11:B11"/>
    <mergeCell ref="A19:B19"/>
    <mergeCell ref="A36:B36"/>
    <mergeCell ref="A43:B43"/>
    <mergeCell ref="A44:B44"/>
    <mergeCell ref="A48:B48"/>
    <mergeCell ref="A2:F2"/>
    <mergeCell ref="A3:F3"/>
    <mergeCell ref="A4:F4"/>
    <mergeCell ref="A5:F5"/>
    <mergeCell ref="A6:F6"/>
    <mergeCell ref="A8:A9"/>
    <mergeCell ref="B8:B9"/>
    <mergeCell ref="C8:C9"/>
    <mergeCell ref="D8:D9"/>
    <mergeCell ref="E8:F8"/>
  </mergeCells>
  <pageMargins left="0.70866141732283472" right="0.70866141732283472" top="0.15748031496062992" bottom="0.15748031496062992" header="0.15748031496062992" footer="0.15748031496062992"/>
  <pageSetup scale="78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8"/>
  <sheetViews>
    <sheetView showGridLines="0" zoomScaleSheetLayoutView="90" workbookViewId="0">
      <selection sqref="A1:H1"/>
    </sheetView>
  </sheetViews>
  <sheetFormatPr baseColWidth="10" defaultColWidth="11.453125" defaultRowHeight="15" x14ac:dyDescent="0.3"/>
  <cols>
    <col min="1" max="1" width="14.81640625" style="324" customWidth="1"/>
    <col min="2" max="2" width="43" style="187" customWidth="1"/>
    <col min="3" max="3" width="12.453125" style="324" bestFit="1" customWidth="1"/>
    <col min="4" max="4" width="10.1796875" style="324" bestFit="1" customWidth="1"/>
    <col min="5" max="5" width="14.54296875" style="324" bestFit="1" customWidth="1"/>
    <col min="6" max="6" width="12.81640625" style="324" bestFit="1" customWidth="1"/>
    <col min="7" max="7" width="13" style="187" customWidth="1"/>
    <col min="8" max="8" width="13.26953125" style="187" customWidth="1"/>
    <col min="9" max="9" width="11.81640625" style="187" customWidth="1"/>
    <col min="10" max="10" width="12.7265625" style="187" customWidth="1"/>
    <col min="11" max="11" width="12.7265625" style="174" bestFit="1" customWidth="1"/>
    <col min="12" max="16384" width="11.453125" style="187"/>
  </cols>
  <sheetData>
    <row r="2" spans="1:12" x14ac:dyDescent="0.3">
      <c r="A2" s="760" t="s">
        <v>4160</v>
      </c>
      <c r="B2" s="760"/>
      <c r="C2" s="760"/>
      <c r="D2" s="760"/>
      <c r="E2" s="760"/>
      <c r="F2" s="760"/>
      <c r="G2" s="760"/>
      <c r="H2" s="760"/>
      <c r="I2" s="760"/>
      <c r="J2" s="760"/>
      <c r="K2" s="760"/>
    </row>
    <row r="3" spans="1:12" s="174" customFormat="1" x14ac:dyDescent="0.3">
      <c r="A3" s="660" t="s">
        <v>44</v>
      </c>
      <c r="B3" s="660"/>
      <c r="C3" s="660"/>
      <c r="D3" s="660"/>
      <c r="E3" s="660"/>
      <c r="F3" s="660"/>
      <c r="G3" s="660"/>
      <c r="H3" s="660"/>
      <c r="I3" s="660"/>
      <c r="J3" s="660"/>
      <c r="K3" s="660"/>
    </row>
    <row r="4" spans="1:12" s="174" customFormat="1" x14ac:dyDescent="0.3">
      <c r="A4" s="660" t="s">
        <v>4161</v>
      </c>
      <c r="B4" s="660"/>
      <c r="C4" s="660"/>
      <c r="D4" s="660"/>
      <c r="E4" s="660"/>
      <c r="F4" s="660"/>
      <c r="G4" s="660"/>
      <c r="H4" s="660"/>
      <c r="I4" s="660"/>
      <c r="J4" s="660"/>
      <c r="K4" s="660"/>
    </row>
    <row r="5" spans="1:12" s="174" customFormat="1" x14ac:dyDescent="0.3">
      <c r="A5" s="660" t="s">
        <v>4274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</row>
    <row r="6" spans="1:12" s="174" customFormat="1" x14ac:dyDescent="0.3">
      <c r="A6" s="661" t="s">
        <v>4229</v>
      </c>
      <c r="B6" s="661"/>
      <c r="C6" s="661"/>
      <c r="D6" s="661"/>
      <c r="E6" s="661"/>
      <c r="F6" s="661"/>
      <c r="G6" s="661"/>
      <c r="H6" s="661"/>
      <c r="I6" s="661"/>
      <c r="J6" s="661"/>
      <c r="K6" s="661"/>
    </row>
    <row r="7" spans="1:12" s="174" customFormat="1" ht="15" customHeight="1" x14ac:dyDescent="0.3">
      <c r="A7" s="715" t="s">
        <v>4248</v>
      </c>
      <c r="B7" s="715"/>
      <c r="C7" s="715"/>
      <c r="D7" s="542"/>
      <c r="E7" s="542"/>
      <c r="F7" s="542"/>
      <c r="G7" s="472"/>
      <c r="H7" s="472"/>
      <c r="I7" s="472"/>
      <c r="J7" s="472"/>
      <c r="K7" s="472"/>
    </row>
    <row r="8" spans="1:12" s="116" customFormat="1" ht="16.5" customHeight="1" x14ac:dyDescent="0.3">
      <c r="A8" s="761" t="s">
        <v>4249</v>
      </c>
      <c r="B8" s="763" t="s">
        <v>4231</v>
      </c>
      <c r="C8" s="712" t="s">
        <v>4250</v>
      </c>
      <c r="D8" s="713" t="s">
        <v>4250</v>
      </c>
      <c r="E8" s="713" t="s">
        <v>4250</v>
      </c>
      <c r="F8" s="714" t="s">
        <v>4250</v>
      </c>
      <c r="G8" s="725" t="s">
        <v>4251</v>
      </c>
      <c r="H8" s="726" t="s">
        <v>4251</v>
      </c>
      <c r="I8" s="726" t="s">
        <v>4251</v>
      </c>
      <c r="J8" s="726" t="s">
        <v>4251</v>
      </c>
      <c r="K8" s="726" t="s">
        <v>4251</v>
      </c>
    </row>
    <row r="9" spans="1:12" s="116" customFormat="1" ht="25" x14ac:dyDescent="0.3">
      <c r="A9" s="762"/>
      <c r="B9" s="764"/>
      <c r="C9" s="465" t="s">
        <v>4253</v>
      </c>
      <c r="D9" s="465" t="s">
        <v>4254</v>
      </c>
      <c r="E9" s="465" t="s">
        <v>4255</v>
      </c>
      <c r="F9" s="345" t="s">
        <v>4256</v>
      </c>
      <c r="G9" s="345" t="s">
        <v>4257</v>
      </c>
      <c r="H9" s="345" t="s">
        <v>4258</v>
      </c>
      <c r="I9" s="345" t="s">
        <v>4259</v>
      </c>
      <c r="J9" s="465" t="s">
        <v>4260</v>
      </c>
      <c r="K9" s="527" t="s">
        <v>4256</v>
      </c>
    </row>
    <row r="10" spans="1:12" s="180" customFormat="1" ht="12.5" x14ac:dyDescent="0.25">
      <c r="A10" s="100" t="s">
        <v>7115</v>
      </c>
      <c r="B10" s="100" t="s">
        <v>7074</v>
      </c>
      <c r="C10" s="101">
        <v>86299.66</v>
      </c>
      <c r="D10" s="108">
        <v>0</v>
      </c>
      <c r="E10" s="108">
        <v>0</v>
      </c>
      <c r="F10" s="109">
        <f>SUM(C10:E10)</f>
        <v>86299.66</v>
      </c>
      <c r="G10" s="109">
        <f>+C10/30*10</f>
        <v>28766.553333333337</v>
      </c>
      <c r="H10" s="156">
        <f>+C10/30*7</f>
        <v>20136.587333333337</v>
      </c>
      <c r="I10" s="109">
        <f>+C10/30*40</f>
        <v>115066.21333333335</v>
      </c>
      <c r="J10" s="108">
        <v>0</v>
      </c>
      <c r="K10" s="109">
        <f>SUM(G10:J10)</f>
        <v>163969.35400000002</v>
      </c>
      <c r="L10" s="332"/>
    </row>
    <row r="11" spans="1:12" s="180" customFormat="1" ht="12.5" x14ac:dyDescent="0.25">
      <c r="A11" s="100" t="s">
        <v>7116</v>
      </c>
      <c r="B11" s="100" t="s">
        <v>4342</v>
      </c>
      <c r="C11" s="101">
        <v>50122.61</v>
      </c>
      <c r="D11" s="108">
        <v>0</v>
      </c>
      <c r="E11" s="108">
        <v>0</v>
      </c>
      <c r="F11" s="109">
        <f>SUM(C11:E11)</f>
        <v>50122.61</v>
      </c>
      <c r="G11" s="109">
        <f>+C11/30*10</f>
        <v>16707.536666666667</v>
      </c>
      <c r="H11" s="156">
        <f>+C11/30*7</f>
        <v>11695.275666666666</v>
      </c>
      <c r="I11" s="109">
        <f>+C11/30*40</f>
        <v>66830.146666666667</v>
      </c>
      <c r="J11" s="108">
        <v>0</v>
      </c>
      <c r="K11" s="109">
        <f>SUM(G11:J11)</f>
        <v>95232.959000000003</v>
      </c>
      <c r="L11" s="332"/>
    </row>
    <row r="12" spans="1:12" s="180" customFormat="1" ht="12.5" x14ac:dyDescent="0.25">
      <c r="A12" s="100" t="s">
        <v>7117</v>
      </c>
      <c r="B12" s="100" t="s">
        <v>6645</v>
      </c>
      <c r="C12" s="101">
        <v>25239.47</v>
      </c>
      <c r="D12" s="108">
        <v>0</v>
      </c>
      <c r="E12" s="108">
        <v>0</v>
      </c>
      <c r="F12" s="109">
        <f>SUM(C12:E12)</f>
        <v>25239.47</v>
      </c>
      <c r="G12" s="109">
        <f>+C12/30*10</f>
        <v>8413.1566666666677</v>
      </c>
      <c r="H12" s="156">
        <f>+C12/30*7</f>
        <v>5889.2096666666675</v>
      </c>
      <c r="I12" s="109">
        <f>+C12/30*40</f>
        <v>33652.626666666671</v>
      </c>
      <c r="J12" s="108">
        <v>0</v>
      </c>
      <c r="K12" s="109">
        <f>SUM(G12:J12)</f>
        <v>47954.993000000002</v>
      </c>
      <c r="L12" s="332"/>
    </row>
    <row r="13" spans="1:12" s="180" customFormat="1" ht="12.5" x14ac:dyDescent="0.25">
      <c r="A13" s="100" t="s">
        <v>7118</v>
      </c>
      <c r="B13" s="100" t="s">
        <v>4286</v>
      </c>
      <c r="C13" s="101">
        <v>25239.47</v>
      </c>
      <c r="D13" s="108">
        <v>0</v>
      </c>
      <c r="E13" s="108">
        <v>0</v>
      </c>
      <c r="F13" s="109">
        <f>SUM(C13:E13)</f>
        <v>25239.47</v>
      </c>
      <c r="G13" s="109">
        <f>+C13/30*10</f>
        <v>8413.1566666666677</v>
      </c>
      <c r="H13" s="156">
        <f>+C13/30*7</f>
        <v>5889.2096666666675</v>
      </c>
      <c r="I13" s="109">
        <f>+C13/30*40</f>
        <v>33652.626666666671</v>
      </c>
      <c r="J13" s="108">
        <v>0</v>
      </c>
      <c r="K13" s="109">
        <f>SUM(G13:J13)</f>
        <v>47954.993000000002</v>
      </c>
      <c r="L13" s="332"/>
    </row>
    <row r="14" spans="1:12" s="174" customFormat="1" x14ac:dyDescent="0.3">
      <c r="A14" s="543"/>
      <c r="B14" s="543"/>
      <c r="C14" s="544"/>
      <c r="D14" s="544"/>
      <c r="E14" s="544"/>
      <c r="F14" s="544"/>
      <c r="G14" s="545"/>
      <c r="H14" s="544"/>
      <c r="I14" s="544"/>
      <c r="J14" s="544"/>
      <c r="K14" s="546"/>
    </row>
    <row r="15" spans="1:12" s="174" customFormat="1" x14ac:dyDescent="0.3">
      <c r="A15" s="542"/>
      <c r="B15" s="243"/>
      <c r="C15" s="542"/>
      <c r="D15" s="542"/>
      <c r="E15" s="542"/>
      <c r="F15" s="542"/>
      <c r="G15" s="472"/>
      <c r="H15" s="472"/>
      <c r="I15" s="472"/>
      <c r="J15" s="472"/>
      <c r="K15" s="472"/>
    </row>
    <row r="16" spans="1:12" s="174" customFormat="1" ht="15.65" customHeight="1" x14ac:dyDescent="0.3">
      <c r="A16" s="715" t="s">
        <v>4261</v>
      </c>
      <c r="B16" s="715"/>
      <c r="C16" s="715"/>
      <c r="D16" s="542"/>
      <c r="E16" s="542"/>
      <c r="F16" s="542"/>
      <c r="G16" s="472"/>
      <c r="H16" s="472"/>
      <c r="I16" s="472"/>
      <c r="J16" s="472"/>
      <c r="K16" s="472"/>
    </row>
    <row r="17" spans="1:12" s="116" customFormat="1" ht="16.5" customHeight="1" x14ac:dyDescent="0.3">
      <c r="A17" s="738" t="s">
        <v>4249</v>
      </c>
      <c r="B17" s="763" t="s">
        <v>4231</v>
      </c>
      <c r="C17" s="724" t="s">
        <v>4250</v>
      </c>
      <c r="D17" s="724"/>
      <c r="E17" s="724"/>
      <c r="F17" s="724"/>
      <c r="G17" s="725" t="s">
        <v>4251</v>
      </c>
      <c r="H17" s="726"/>
      <c r="I17" s="726"/>
      <c r="J17" s="726"/>
      <c r="K17" s="726"/>
    </row>
    <row r="18" spans="1:12" s="116" customFormat="1" ht="25" x14ac:dyDescent="0.3">
      <c r="A18" s="753"/>
      <c r="B18" s="764"/>
      <c r="C18" s="465" t="s">
        <v>4253</v>
      </c>
      <c r="D18" s="465" t="s">
        <v>4254</v>
      </c>
      <c r="E18" s="465" t="s">
        <v>4255</v>
      </c>
      <c r="F18" s="345" t="s">
        <v>4256</v>
      </c>
      <c r="G18" s="345" t="s">
        <v>4257</v>
      </c>
      <c r="H18" s="345" t="s">
        <v>4258</v>
      </c>
      <c r="I18" s="345" t="s">
        <v>4259</v>
      </c>
      <c r="J18" s="465" t="s">
        <v>4260</v>
      </c>
      <c r="K18" s="345" t="s">
        <v>4256</v>
      </c>
    </row>
    <row r="19" spans="1:12" s="180" customFormat="1" ht="12.5" x14ac:dyDescent="0.25">
      <c r="A19" s="100" t="s">
        <v>7119</v>
      </c>
      <c r="B19" s="100" t="s">
        <v>7120</v>
      </c>
      <c r="C19" s="101">
        <v>16479.48</v>
      </c>
      <c r="D19" s="108">
        <v>0</v>
      </c>
      <c r="E19" s="108">
        <v>0</v>
      </c>
      <c r="F19" s="109">
        <f>SUM(C19:E19)</f>
        <v>16479.48</v>
      </c>
      <c r="G19" s="109">
        <f>+(C19/30)*10</f>
        <v>5493.16</v>
      </c>
      <c r="H19" s="156">
        <f t="shared" ref="H19:H34" si="0">+C19/30*7</f>
        <v>3845.2120000000004</v>
      </c>
      <c r="I19" s="109">
        <f>+(C19/30)*40</f>
        <v>21972.639999999999</v>
      </c>
      <c r="J19" s="108">
        <v>0</v>
      </c>
      <c r="K19" s="109">
        <f t="shared" ref="K19:K34" si="1">SUM(G19:J19)</f>
        <v>31311.011999999999</v>
      </c>
      <c r="L19" s="332"/>
    </row>
    <row r="20" spans="1:12" s="180" customFormat="1" ht="12.5" x14ac:dyDescent="0.25">
      <c r="A20" s="100" t="s">
        <v>7121</v>
      </c>
      <c r="B20" s="100" t="s">
        <v>7122</v>
      </c>
      <c r="C20" s="101">
        <v>25257.06</v>
      </c>
      <c r="D20" s="108">
        <v>0</v>
      </c>
      <c r="E20" s="108">
        <v>0</v>
      </c>
      <c r="F20" s="109">
        <f t="shared" ref="F20:F34" si="2">SUM(C20:E20)</f>
        <v>25257.06</v>
      </c>
      <c r="G20" s="109">
        <f t="shared" ref="G20:G34" si="3">+(C20/30)*10</f>
        <v>8419.02</v>
      </c>
      <c r="H20" s="156">
        <f t="shared" si="0"/>
        <v>5893.3140000000003</v>
      </c>
      <c r="I20" s="109">
        <f t="shared" ref="I20:I34" si="4">+(C20/30)*40</f>
        <v>33676.080000000002</v>
      </c>
      <c r="J20" s="108">
        <v>0</v>
      </c>
      <c r="K20" s="109">
        <f t="shared" si="1"/>
        <v>47988.414000000004</v>
      </c>
      <c r="L20" s="332"/>
    </row>
    <row r="21" spans="1:12" s="180" customFormat="1" ht="12.5" x14ac:dyDescent="0.25">
      <c r="A21" s="100" t="s">
        <v>7149</v>
      </c>
      <c r="B21" s="100" t="s">
        <v>7150</v>
      </c>
      <c r="C21" s="101">
        <v>24126.37</v>
      </c>
      <c r="D21" s="108">
        <v>0</v>
      </c>
      <c r="E21" s="108">
        <v>0</v>
      </c>
      <c r="F21" s="109">
        <f t="shared" si="2"/>
        <v>24126.37</v>
      </c>
      <c r="G21" s="109">
        <f t="shared" si="3"/>
        <v>8042.123333333333</v>
      </c>
      <c r="H21" s="156">
        <f t="shared" si="0"/>
        <v>5629.4863333333333</v>
      </c>
      <c r="I21" s="109">
        <f t="shared" si="4"/>
        <v>32168.493333333332</v>
      </c>
      <c r="J21" s="108">
        <v>0</v>
      </c>
      <c r="K21" s="109">
        <f t="shared" si="1"/>
        <v>45840.103000000003</v>
      </c>
      <c r="L21" s="332"/>
    </row>
    <row r="22" spans="1:12" s="180" customFormat="1" ht="12.5" x14ac:dyDescent="0.25">
      <c r="A22" s="100" t="s">
        <v>7151</v>
      </c>
      <c r="B22" s="100" t="s">
        <v>7152</v>
      </c>
      <c r="C22" s="101">
        <v>22674.09</v>
      </c>
      <c r="D22" s="108">
        <v>0</v>
      </c>
      <c r="E22" s="108">
        <v>0</v>
      </c>
      <c r="F22" s="109">
        <f t="shared" si="2"/>
        <v>22674.09</v>
      </c>
      <c r="G22" s="109">
        <f t="shared" si="3"/>
        <v>7558.03</v>
      </c>
      <c r="H22" s="156">
        <f t="shared" si="0"/>
        <v>5290.6210000000001</v>
      </c>
      <c r="I22" s="109">
        <f t="shared" si="4"/>
        <v>30232.12</v>
      </c>
      <c r="J22" s="108">
        <v>0</v>
      </c>
      <c r="K22" s="109">
        <f t="shared" si="1"/>
        <v>43080.771000000001</v>
      </c>
      <c r="L22" s="332"/>
    </row>
    <row r="23" spans="1:12" s="180" customFormat="1" ht="12.5" x14ac:dyDescent="0.25">
      <c r="A23" s="100" t="s">
        <v>7123</v>
      </c>
      <c r="B23" s="100" t="s">
        <v>7124</v>
      </c>
      <c r="C23" s="101">
        <v>22033.46</v>
      </c>
      <c r="D23" s="108">
        <v>0</v>
      </c>
      <c r="E23" s="108">
        <v>0</v>
      </c>
      <c r="F23" s="109">
        <f t="shared" si="2"/>
        <v>22033.46</v>
      </c>
      <c r="G23" s="109">
        <f t="shared" si="3"/>
        <v>7344.4866666666667</v>
      </c>
      <c r="H23" s="156">
        <f t="shared" si="0"/>
        <v>5141.1406666666662</v>
      </c>
      <c r="I23" s="109">
        <f t="shared" si="4"/>
        <v>29377.946666666667</v>
      </c>
      <c r="J23" s="108">
        <v>0</v>
      </c>
      <c r="K23" s="109">
        <f t="shared" si="1"/>
        <v>41863.574000000001</v>
      </c>
      <c r="L23" s="332"/>
    </row>
    <row r="24" spans="1:12" s="180" customFormat="1" ht="12.5" x14ac:dyDescent="0.25">
      <c r="A24" s="100" t="s">
        <v>7125</v>
      </c>
      <c r="B24" s="100" t="s">
        <v>7126</v>
      </c>
      <c r="C24" s="101">
        <v>20112.939999999999</v>
      </c>
      <c r="D24" s="108">
        <v>0</v>
      </c>
      <c r="E24" s="108">
        <v>0</v>
      </c>
      <c r="F24" s="109">
        <f t="shared" si="2"/>
        <v>20112.939999999999</v>
      </c>
      <c r="G24" s="109">
        <f t="shared" si="3"/>
        <v>6704.3133333333335</v>
      </c>
      <c r="H24" s="156">
        <f t="shared" si="0"/>
        <v>4693.0193333333336</v>
      </c>
      <c r="I24" s="109">
        <f t="shared" si="4"/>
        <v>26817.253333333334</v>
      </c>
      <c r="J24" s="108">
        <v>0</v>
      </c>
      <c r="K24" s="109">
        <f t="shared" si="1"/>
        <v>38214.586000000003</v>
      </c>
      <c r="L24" s="332"/>
    </row>
    <row r="25" spans="1:12" s="180" customFormat="1" ht="12.5" x14ac:dyDescent="0.25">
      <c r="A25" s="100" t="s">
        <v>7127</v>
      </c>
      <c r="B25" s="100" t="s">
        <v>7128</v>
      </c>
      <c r="C25" s="101">
        <v>19495.53</v>
      </c>
      <c r="D25" s="108">
        <v>0</v>
      </c>
      <c r="E25" s="108">
        <v>0</v>
      </c>
      <c r="F25" s="109">
        <f t="shared" si="2"/>
        <v>19495.53</v>
      </c>
      <c r="G25" s="109">
        <f t="shared" si="3"/>
        <v>6498.51</v>
      </c>
      <c r="H25" s="156">
        <f t="shared" si="0"/>
        <v>4548.9570000000003</v>
      </c>
      <c r="I25" s="109">
        <f t="shared" si="4"/>
        <v>25994.04</v>
      </c>
      <c r="J25" s="108">
        <v>0</v>
      </c>
      <c r="K25" s="109">
        <f t="shared" si="1"/>
        <v>37041.506999999998</v>
      </c>
      <c r="L25" s="332"/>
    </row>
    <row r="26" spans="1:12" s="180" customFormat="1" ht="12.5" x14ac:dyDescent="0.25">
      <c r="A26" s="100" t="s">
        <v>7145</v>
      </c>
      <c r="B26" s="100" t="s">
        <v>7146</v>
      </c>
      <c r="C26" s="101">
        <v>126.97</v>
      </c>
      <c r="D26" s="108">
        <v>0</v>
      </c>
      <c r="E26" s="108">
        <v>0</v>
      </c>
      <c r="F26" s="109">
        <f t="shared" si="2"/>
        <v>126.97</v>
      </c>
      <c r="G26" s="109">
        <f t="shared" si="3"/>
        <v>42.323333333333331</v>
      </c>
      <c r="H26" s="156">
        <f t="shared" si="0"/>
        <v>29.626333333333331</v>
      </c>
      <c r="I26" s="109">
        <f t="shared" si="4"/>
        <v>169.29333333333332</v>
      </c>
      <c r="J26" s="108">
        <v>0</v>
      </c>
      <c r="K26" s="109">
        <f t="shared" si="1"/>
        <v>241.24299999999999</v>
      </c>
      <c r="L26" s="332" t="s">
        <v>5522</v>
      </c>
    </row>
    <row r="27" spans="1:12" s="180" customFormat="1" ht="12.5" x14ac:dyDescent="0.25">
      <c r="A27" s="100" t="s">
        <v>7129</v>
      </c>
      <c r="B27" s="100" t="s">
        <v>7130</v>
      </c>
      <c r="C27" s="101">
        <v>16479.48</v>
      </c>
      <c r="D27" s="108">
        <v>0</v>
      </c>
      <c r="E27" s="108">
        <v>0</v>
      </c>
      <c r="F27" s="109">
        <f t="shared" si="2"/>
        <v>16479.48</v>
      </c>
      <c r="G27" s="109">
        <f t="shared" si="3"/>
        <v>5493.16</v>
      </c>
      <c r="H27" s="156">
        <f t="shared" si="0"/>
        <v>3845.2120000000004</v>
      </c>
      <c r="I27" s="109">
        <f t="shared" si="4"/>
        <v>21972.639999999999</v>
      </c>
      <c r="J27" s="108">
        <v>0</v>
      </c>
      <c r="K27" s="109">
        <f t="shared" si="1"/>
        <v>31311.011999999999</v>
      </c>
      <c r="L27" s="332"/>
    </row>
    <row r="28" spans="1:12" s="180" customFormat="1" ht="12.5" x14ac:dyDescent="0.25">
      <c r="A28" s="100" t="s">
        <v>7131</v>
      </c>
      <c r="B28" s="100" t="s">
        <v>7132</v>
      </c>
      <c r="C28" s="101">
        <v>20112.939999999999</v>
      </c>
      <c r="D28" s="108">
        <v>0</v>
      </c>
      <c r="E28" s="108">
        <v>0</v>
      </c>
      <c r="F28" s="109">
        <f t="shared" si="2"/>
        <v>20112.939999999999</v>
      </c>
      <c r="G28" s="109">
        <f t="shared" si="3"/>
        <v>6704.3133333333335</v>
      </c>
      <c r="H28" s="156">
        <f t="shared" si="0"/>
        <v>4693.0193333333336</v>
      </c>
      <c r="I28" s="109">
        <f t="shared" si="4"/>
        <v>26817.253333333334</v>
      </c>
      <c r="J28" s="108">
        <v>0</v>
      </c>
      <c r="K28" s="109">
        <f t="shared" si="1"/>
        <v>38214.586000000003</v>
      </c>
      <c r="L28" s="332"/>
    </row>
    <row r="29" spans="1:12" s="180" customFormat="1" ht="12.5" x14ac:dyDescent="0.25">
      <c r="A29" s="100" t="s">
        <v>7133</v>
      </c>
      <c r="B29" s="100" t="s">
        <v>7134</v>
      </c>
      <c r="C29" s="101">
        <v>13505.15</v>
      </c>
      <c r="D29" s="108">
        <v>0</v>
      </c>
      <c r="E29" s="108">
        <v>0</v>
      </c>
      <c r="F29" s="109">
        <f t="shared" si="2"/>
        <v>13505.15</v>
      </c>
      <c r="G29" s="109">
        <f t="shared" si="3"/>
        <v>4501.7166666666672</v>
      </c>
      <c r="H29" s="156">
        <f t="shared" si="0"/>
        <v>3151.2016666666668</v>
      </c>
      <c r="I29" s="109">
        <f t="shared" si="4"/>
        <v>18006.866666666669</v>
      </c>
      <c r="J29" s="108">
        <v>0</v>
      </c>
      <c r="K29" s="109">
        <f t="shared" si="1"/>
        <v>25659.785000000003</v>
      </c>
      <c r="L29" s="332"/>
    </row>
    <row r="30" spans="1:12" s="180" customFormat="1" ht="12.5" x14ac:dyDescent="0.25">
      <c r="A30" s="100" t="s">
        <v>7135</v>
      </c>
      <c r="B30" s="100" t="s">
        <v>7136</v>
      </c>
      <c r="C30" s="101">
        <v>10973.03</v>
      </c>
      <c r="D30" s="108">
        <v>0</v>
      </c>
      <c r="E30" s="108">
        <v>0</v>
      </c>
      <c r="F30" s="109">
        <f t="shared" si="2"/>
        <v>10973.03</v>
      </c>
      <c r="G30" s="109">
        <f t="shared" si="3"/>
        <v>3657.6766666666667</v>
      </c>
      <c r="H30" s="156">
        <f t="shared" si="0"/>
        <v>2560.3736666666668</v>
      </c>
      <c r="I30" s="109">
        <f t="shared" si="4"/>
        <v>14630.706666666667</v>
      </c>
      <c r="J30" s="108">
        <v>0</v>
      </c>
      <c r="K30" s="109">
        <f t="shared" si="1"/>
        <v>20848.757000000001</v>
      </c>
      <c r="L30" s="332"/>
    </row>
    <row r="31" spans="1:12" s="180" customFormat="1" ht="12.5" x14ac:dyDescent="0.25">
      <c r="A31" s="100" t="s">
        <v>7137</v>
      </c>
      <c r="B31" s="100" t="s">
        <v>7097</v>
      </c>
      <c r="C31" s="101">
        <v>10348.39</v>
      </c>
      <c r="D31" s="108">
        <v>0</v>
      </c>
      <c r="E31" s="108">
        <v>0</v>
      </c>
      <c r="F31" s="109">
        <f t="shared" si="2"/>
        <v>10348.39</v>
      </c>
      <c r="G31" s="109">
        <f t="shared" si="3"/>
        <v>3449.4633333333331</v>
      </c>
      <c r="H31" s="156">
        <f t="shared" si="0"/>
        <v>2414.6243333333332</v>
      </c>
      <c r="I31" s="109">
        <f t="shared" si="4"/>
        <v>13797.853333333333</v>
      </c>
      <c r="J31" s="108">
        <v>0</v>
      </c>
      <c r="K31" s="109">
        <f t="shared" si="1"/>
        <v>19661.940999999999</v>
      </c>
      <c r="L31" s="332"/>
    </row>
    <row r="32" spans="1:12" s="180" customFormat="1" ht="12.5" x14ac:dyDescent="0.25">
      <c r="A32" s="100" t="s">
        <v>7138</v>
      </c>
      <c r="B32" s="100" t="s">
        <v>7139</v>
      </c>
      <c r="C32" s="101">
        <v>9855.5400000000009</v>
      </c>
      <c r="D32" s="108">
        <v>0</v>
      </c>
      <c r="E32" s="108">
        <v>0</v>
      </c>
      <c r="F32" s="109">
        <f t="shared" si="2"/>
        <v>9855.5400000000009</v>
      </c>
      <c r="G32" s="109">
        <f t="shared" si="3"/>
        <v>3285.1800000000003</v>
      </c>
      <c r="H32" s="156">
        <f t="shared" si="0"/>
        <v>2299.6260000000002</v>
      </c>
      <c r="I32" s="109">
        <f t="shared" si="4"/>
        <v>13140.720000000001</v>
      </c>
      <c r="J32" s="108">
        <v>0</v>
      </c>
      <c r="K32" s="109">
        <f t="shared" si="1"/>
        <v>18725.526000000002</v>
      </c>
      <c r="L32" s="332"/>
    </row>
    <row r="33" spans="1:12" s="180" customFormat="1" ht="12.5" x14ac:dyDescent="0.25">
      <c r="A33" s="100" t="s">
        <v>7140</v>
      </c>
      <c r="B33" s="100" t="s">
        <v>7141</v>
      </c>
      <c r="C33" s="101">
        <v>8511.67</v>
      </c>
      <c r="D33" s="108">
        <v>0</v>
      </c>
      <c r="E33" s="108">
        <v>0</v>
      </c>
      <c r="F33" s="109">
        <f t="shared" si="2"/>
        <v>8511.67</v>
      </c>
      <c r="G33" s="109">
        <f t="shared" si="3"/>
        <v>2837.2233333333334</v>
      </c>
      <c r="H33" s="156">
        <f t="shared" si="0"/>
        <v>1986.0563333333332</v>
      </c>
      <c r="I33" s="109">
        <f t="shared" si="4"/>
        <v>11348.893333333333</v>
      </c>
      <c r="J33" s="108">
        <v>0</v>
      </c>
      <c r="K33" s="109">
        <f t="shared" si="1"/>
        <v>16172.172999999999</v>
      </c>
      <c r="L33" s="332"/>
    </row>
    <row r="34" spans="1:12" s="180" customFormat="1" ht="12.5" x14ac:dyDescent="0.25">
      <c r="A34" s="100" t="s">
        <v>7142</v>
      </c>
      <c r="B34" s="100" t="s">
        <v>7143</v>
      </c>
      <c r="C34" s="101">
        <v>7218.5</v>
      </c>
      <c r="D34" s="108">
        <v>0</v>
      </c>
      <c r="E34" s="108">
        <v>0</v>
      </c>
      <c r="F34" s="109">
        <f t="shared" si="2"/>
        <v>7218.5</v>
      </c>
      <c r="G34" s="109">
        <f t="shared" si="3"/>
        <v>2406.166666666667</v>
      </c>
      <c r="H34" s="156">
        <f t="shared" si="0"/>
        <v>1684.3166666666666</v>
      </c>
      <c r="I34" s="109">
        <f t="shared" si="4"/>
        <v>9624.6666666666679</v>
      </c>
      <c r="J34" s="108">
        <v>0</v>
      </c>
      <c r="K34" s="109">
        <f t="shared" si="1"/>
        <v>13715.150000000001</v>
      </c>
      <c r="L34" s="332"/>
    </row>
    <row r="35" spans="1:12" x14ac:dyDescent="0.3">
      <c r="A35" s="105"/>
      <c r="B35" s="105"/>
      <c r="C35" s="322"/>
      <c r="K35" s="187"/>
    </row>
    <row r="36" spans="1:12" x14ac:dyDescent="0.3">
      <c r="A36" s="385" t="s">
        <v>6702</v>
      </c>
      <c r="K36" s="187"/>
    </row>
    <row r="37" spans="1:12" x14ac:dyDescent="0.3">
      <c r="K37" s="187"/>
    </row>
    <row r="38" spans="1:12" x14ac:dyDescent="0.3">
      <c r="K38" s="187"/>
    </row>
  </sheetData>
  <mergeCells count="15">
    <mergeCell ref="A8:A9"/>
    <mergeCell ref="B8:B9"/>
    <mergeCell ref="C8:F8"/>
    <mergeCell ref="G8:K8"/>
    <mergeCell ref="A16:C16"/>
    <mergeCell ref="A17:A18"/>
    <mergeCell ref="B17:B18"/>
    <mergeCell ref="C17:F17"/>
    <mergeCell ref="G17:K17"/>
    <mergeCell ref="A2:K2"/>
    <mergeCell ref="A3:K3"/>
    <mergeCell ref="A4:K4"/>
    <mergeCell ref="A5:K5"/>
    <mergeCell ref="A6:K6"/>
    <mergeCell ref="A7:C7"/>
  </mergeCells>
  <printOptions horizontalCentered="1"/>
  <pageMargins left="0.15748031496062992" right="0.15748031496062992" top="0.31496062992125984" bottom="0.39370078740157483" header="0.31496062992125984" footer="0.31496062992125984"/>
  <pageSetup scale="60" fitToHeight="11" orientation="landscape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I49"/>
  <sheetViews>
    <sheetView showGridLines="0" workbookViewId="0">
      <selection sqref="A1:H1"/>
    </sheetView>
  </sheetViews>
  <sheetFormatPr baseColWidth="10" defaultColWidth="11.453125" defaultRowHeight="15" x14ac:dyDescent="0.3"/>
  <cols>
    <col min="1" max="1" width="12.81640625" style="116" customWidth="1"/>
    <col min="2" max="2" width="43.26953125" style="116" customWidth="1"/>
    <col min="3" max="3" width="11.54296875" style="116" customWidth="1"/>
    <col min="4" max="4" width="12.7265625" style="116" customWidth="1"/>
    <col min="5" max="5" width="15.453125" style="116" customWidth="1"/>
    <col min="6" max="6" width="14" style="116" customWidth="1"/>
    <col min="7" max="159" width="11.453125" style="116"/>
    <col min="160" max="16384" width="11.453125" style="214"/>
  </cols>
  <sheetData>
    <row r="1" spans="1:165" x14ac:dyDescent="0.3">
      <c r="A1" s="974"/>
      <c r="B1" s="974"/>
      <c r="C1" s="974"/>
      <c r="D1" s="974"/>
      <c r="E1" s="974"/>
    </row>
    <row r="2" spans="1:165" s="163" customFormat="1" ht="15.65" customHeight="1" x14ac:dyDescent="0.3">
      <c r="A2" s="703" t="s">
        <v>4160</v>
      </c>
      <c r="B2" s="703"/>
      <c r="C2" s="703"/>
      <c r="D2" s="703"/>
      <c r="E2" s="703"/>
      <c r="F2" s="703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/>
      <c r="BI2" s="162"/>
      <c r="BJ2" s="162"/>
      <c r="BK2" s="162"/>
      <c r="BL2" s="162"/>
      <c r="BM2" s="162"/>
      <c r="BN2" s="162"/>
      <c r="BO2" s="162"/>
      <c r="BP2" s="162"/>
      <c r="BQ2" s="162"/>
      <c r="BR2" s="162"/>
      <c r="BS2" s="162"/>
      <c r="BT2" s="162"/>
      <c r="BU2" s="162"/>
      <c r="BV2" s="162"/>
      <c r="BW2" s="162"/>
      <c r="BX2" s="162"/>
      <c r="BY2" s="162"/>
      <c r="BZ2" s="162"/>
      <c r="CA2" s="162"/>
      <c r="CB2" s="162"/>
      <c r="CC2" s="162"/>
      <c r="CD2" s="162"/>
      <c r="CE2" s="162"/>
      <c r="CF2" s="162"/>
      <c r="CG2" s="162"/>
      <c r="CH2" s="162"/>
      <c r="CI2" s="162"/>
      <c r="CJ2" s="162"/>
      <c r="CK2" s="162"/>
      <c r="CL2" s="162"/>
      <c r="CM2" s="162"/>
      <c r="CN2" s="162"/>
      <c r="CO2" s="162"/>
      <c r="CP2" s="162"/>
      <c r="CQ2" s="162"/>
      <c r="CR2" s="162"/>
      <c r="CS2" s="162"/>
      <c r="CT2" s="162"/>
      <c r="CU2" s="162"/>
      <c r="CV2" s="162"/>
      <c r="CW2" s="162"/>
      <c r="CX2" s="162"/>
      <c r="CY2" s="162"/>
      <c r="CZ2" s="162"/>
      <c r="DA2" s="162"/>
      <c r="DB2" s="162"/>
      <c r="DC2" s="162"/>
      <c r="DD2" s="162"/>
      <c r="DE2" s="162"/>
      <c r="DF2" s="162"/>
      <c r="DG2" s="162"/>
      <c r="DH2" s="162"/>
      <c r="DI2" s="162"/>
      <c r="DJ2" s="162"/>
      <c r="DK2" s="162"/>
      <c r="DL2" s="162"/>
      <c r="DM2" s="162"/>
      <c r="DN2" s="162"/>
      <c r="DO2" s="162"/>
      <c r="DP2" s="162"/>
      <c r="DQ2" s="162"/>
      <c r="DR2" s="162"/>
      <c r="DS2" s="162"/>
      <c r="DT2" s="162"/>
      <c r="DU2" s="162"/>
      <c r="DV2" s="162"/>
      <c r="DW2" s="162"/>
      <c r="DX2" s="162"/>
      <c r="DY2" s="162"/>
      <c r="DZ2" s="162"/>
      <c r="EA2" s="162"/>
      <c r="EB2" s="162"/>
      <c r="EC2" s="162"/>
      <c r="ED2" s="162"/>
      <c r="EE2" s="162"/>
      <c r="EF2" s="162"/>
      <c r="EG2" s="162"/>
      <c r="EH2" s="162"/>
      <c r="EI2" s="162"/>
      <c r="EJ2" s="162"/>
      <c r="EK2" s="162"/>
      <c r="EL2" s="162"/>
      <c r="EM2" s="162"/>
      <c r="EN2" s="162"/>
      <c r="EO2" s="162"/>
      <c r="EP2" s="162"/>
      <c r="EQ2" s="162"/>
      <c r="ER2" s="162"/>
      <c r="ES2" s="162"/>
      <c r="ET2" s="162"/>
      <c r="EU2" s="162"/>
      <c r="EV2" s="162"/>
      <c r="EW2" s="162"/>
      <c r="EX2" s="162"/>
      <c r="EY2" s="162"/>
      <c r="EZ2" s="162"/>
      <c r="FA2" s="162"/>
      <c r="FB2" s="162"/>
      <c r="FC2" s="162"/>
      <c r="FD2" s="162"/>
      <c r="FE2" s="162"/>
      <c r="FF2" s="162"/>
      <c r="FG2" s="162"/>
      <c r="FH2" s="162"/>
      <c r="FI2" s="162"/>
    </row>
    <row r="3" spans="1:165" ht="15.65" customHeight="1" x14ac:dyDescent="0.3">
      <c r="A3" s="703" t="s">
        <v>45</v>
      </c>
      <c r="B3" s="703"/>
      <c r="C3" s="703"/>
      <c r="D3" s="703"/>
      <c r="E3" s="703"/>
      <c r="F3" s="703"/>
    </row>
    <row r="4" spans="1:165" ht="15.65" customHeight="1" x14ac:dyDescent="0.3">
      <c r="A4" s="703" t="s">
        <v>4262</v>
      </c>
      <c r="B4" s="703"/>
      <c r="C4" s="703"/>
      <c r="D4" s="703"/>
      <c r="E4" s="703"/>
      <c r="F4" s="703"/>
    </row>
    <row r="5" spans="1:165" x14ac:dyDescent="0.3">
      <c r="A5" s="703" t="s">
        <v>4228</v>
      </c>
      <c r="B5" s="703"/>
      <c r="C5" s="703"/>
      <c r="D5" s="703"/>
      <c r="E5" s="703"/>
      <c r="F5" s="703"/>
    </row>
    <row r="6" spans="1:165" s="163" customFormat="1" ht="15.65" customHeight="1" x14ac:dyDescent="0.3">
      <c r="A6" s="704" t="s">
        <v>4229</v>
      </c>
      <c r="B6" s="704" t="s">
        <v>4229</v>
      </c>
      <c r="C6" s="704" t="s">
        <v>4229</v>
      </c>
      <c r="D6" s="704"/>
      <c r="E6" s="704" t="s">
        <v>4229</v>
      </c>
      <c r="F6" s="704" t="s">
        <v>4229</v>
      </c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  <c r="AU6" s="162"/>
      <c r="AV6" s="162"/>
      <c r="AW6" s="162"/>
      <c r="AX6" s="162"/>
      <c r="AY6" s="162"/>
      <c r="AZ6" s="162"/>
      <c r="BA6" s="162"/>
      <c r="BB6" s="162"/>
      <c r="BC6" s="162"/>
      <c r="BD6" s="162"/>
      <c r="BE6" s="162"/>
      <c r="BF6" s="162"/>
      <c r="BG6" s="162"/>
      <c r="BH6" s="162"/>
      <c r="BI6" s="162"/>
      <c r="BJ6" s="162"/>
      <c r="BK6" s="162"/>
      <c r="BL6" s="162"/>
      <c r="BM6" s="162"/>
      <c r="BN6" s="162"/>
      <c r="BO6" s="162"/>
      <c r="BP6" s="162"/>
      <c r="BQ6" s="162"/>
      <c r="BR6" s="162"/>
      <c r="BS6" s="162"/>
      <c r="BT6" s="162"/>
      <c r="BU6" s="162"/>
      <c r="BV6" s="162"/>
      <c r="BW6" s="162"/>
      <c r="BX6" s="162"/>
      <c r="BY6" s="162"/>
      <c r="BZ6" s="162"/>
      <c r="CA6" s="162"/>
      <c r="CB6" s="162"/>
      <c r="CC6" s="162"/>
      <c r="CD6" s="162"/>
      <c r="CE6" s="162"/>
      <c r="CF6" s="162"/>
      <c r="CG6" s="162"/>
      <c r="CH6" s="162"/>
      <c r="CI6" s="162"/>
      <c r="CJ6" s="162"/>
      <c r="CK6" s="162"/>
      <c r="CL6" s="162"/>
      <c r="CM6" s="162"/>
      <c r="CN6" s="162"/>
      <c r="CO6" s="162"/>
      <c r="CP6" s="162"/>
      <c r="CQ6" s="162"/>
      <c r="CR6" s="162"/>
      <c r="CS6" s="162"/>
      <c r="CT6" s="162"/>
      <c r="CU6" s="162"/>
      <c r="CV6" s="162"/>
      <c r="CW6" s="162"/>
      <c r="CX6" s="162"/>
      <c r="CY6" s="162"/>
      <c r="CZ6" s="162"/>
      <c r="DA6" s="162"/>
      <c r="DB6" s="162"/>
      <c r="DC6" s="162"/>
      <c r="DD6" s="162"/>
      <c r="DE6" s="162"/>
      <c r="DF6" s="162"/>
      <c r="DG6" s="162"/>
      <c r="DH6" s="162"/>
      <c r="DI6" s="162"/>
      <c r="DJ6" s="162"/>
      <c r="DK6" s="162"/>
      <c r="DL6" s="162"/>
      <c r="DM6" s="162"/>
      <c r="DN6" s="162"/>
      <c r="DO6" s="162"/>
      <c r="DP6" s="162"/>
      <c r="DQ6" s="162"/>
      <c r="DR6" s="162"/>
      <c r="DS6" s="162"/>
      <c r="DT6" s="162"/>
      <c r="DU6" s="162"/>
      <c r="DV6" s="162"/>
      <c r="DW6" s="162"/>
      <c r="DX6" s="162"/>
      <c r="DY6" s="162"/>
      <c r="DZ6" s="162"/>
      <c r="EA6" s="162"/>
      <c r="EB6" s="162"/>
      <c r="EC6" s="162"/>
      <c r="ED6" s="162"/>
      <c r="EE6" s="162"/>
      <c r="EF6" s="162"/>
      <c r="EG6" s="162"/>
      <c r="EH6" s="162"/>
      <c r="EI6" s="162"/>
      <c r="EJ6" s="162"/>
      <c r="EK6" s="162"/>
      <c r="EL6" s="162"/>
      <c r="EM6" s="162"/>
      <c r="EN6" s="162"/>
      <c r="EO6" s="162"/>
      <c r="EP6" s="162"/>
      <c r="EQ6" s="162"/>
      <c r="ER6" s="162"/>
      <c r="ES6" s="162"/>
      <c r="ET6" s="162"/>
      <c r="EU6" s="162"/>
      <c r="EV6" s="162"/>
      <c r="EW6" s="162"/>
      <c r="EX6" s="162"/>
      <c r="EY6" s="162"/>
      <c r="EZ6" s="162"/>
      <c r="FA6" s="162"/>
      <c r="FB6" s="162"/>
      <c r="FC6" s="162"/>
      <c r="FD6" s="162"/>
      <c r="FE6" s="162"/>
      <c r="FF6" s="162"/>
      <c r="FG6" s="162"/>
      <c r="FH6" s="162"/>
      <c r="FI6" s="162"/>
    </row>
    <row r="7" spans="1:165" ht="14.25" customHeight="1" x14ac:dyDescent="0.3">
      <c r="A7" s="977"/>
      <c r="B7" s="974"/>
      <c r="C7" s="978"/>
      <c r="D7" s="979"/>
      <c r="E7" s="979"/>
      <c r="ET7" s="214"/>
      <c r="EU7" s="214"/>
      <c r="EV7" s="214"/>
      <c r="EW7" s="214"/>
      <c r="EX7" s="214"/>
      <c r="EY7" s="214"/>
      <c r="EZ7" s="214"/>
      <c r="FA7" s="214"/>
      <c r="FB7" s="214"/>
      <c r="FC7" s="214"/>
    </row>
    <row r="8" spans="1:165" s="1748" customFormat="1" ht="14.25" customHeight="1" x14ac:dyDescent="0.25">
      <c r="A8" s="734" t="s">
        <v>4230</v>
      </c>
      <c r="B8" s="734" t="s">
        <v>4231</v>
      </c>
      <c r="C8" s="734" t="s">
        <v>4232</v>
      </c>
      <c r="D8" s="734" t="s">
        <v>6632</v>
      </c>
      <c r="E8" s="750" t="s">
        <v>4233</v>
      </c>
      <c r="F8" s="751" t="s">
        <v>4233</v>
      </c>
    </row>
    <row r="9" spans="1:165" s="1748" customFormat="1" ht="14.25" customHeight="1" x14ac:dyDescent="0.25">
      <c r="A9" s="734" t="s">
        <v>4230</v>
      </c>
      <c r="B9" s="734" t="s">
        <v>4231</v>
      </c>
      <c r="C9" s="734" t="s">
        <v>4232</v>
      </c>
      <c r="D9" s="734"/>
      <c r="E9" s="495" t="s">
        <v>4234</v>
      </c>
      <c r="F9" s="495" t="s">
        <v>4235</v>
      </c>
    </row>
    <row r="10" spans="1:165" x14ac:dyDescent="0.3">
      <c r="A10" s="1747"/>
      <c r="B10" s="1747"/>
      <c r="C10" s="1747"/>
      <c r="D10" s="1747"/>
      <c r="E10" s="1747"/>
    </row>
    <row r="11" spans="1:165" ht="12" customHeight="1" x14ac:dyDescent="0.3">
      <c r="A11" s="730" t="s">
        <v>4167</v>
      </c>
      <c r="B11" s="730" t="s">
        <v>4167</v>
      </c>
      <c r="C11" s="1733"/>
      <c r="D11" s="1733"/>
      <c r="E11" s="1734"/>
      <c r="F11" s="1734"/>
      <c r="ET11" s="214"/>
      <c r="EU11" s="214"/>
      <c r="EV11" s="214"/>
      <c r="EW11" s="214"/>
      <c r="EX11" s="214"/>
      <c r="EY11" s="214"/>
      <c r="EZ11" s="214"/>
      <c r="FA11" s="214"/>
      <c r="FB11" s="214"/>
      <c r="FC11" s="214"/>
    </row>
    <row r="12" spans="1:165" s="222" customFormat="1" ht="12.5" x14ac:dyDescent="0.25">
      <c r="A12" s="887" t="s">
        <v>7153</v>
      </c>
      <c r="B12" s="1753" t="s">
        <v>7074</v>
      </c>
      <c r="C12" s="1754">
        <v>1</v>
      </c>
      <c r="D12" s="1762">
        <v>0</v>
      </c>
      <c r="E12" s="1755">
        <v>70469.61</v>
      </c>
      <c r="F12" s="1755">
        <v>70469.61</v>
      </c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5"/>
      <c r="BB12" s="105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5"/>
      <c r="BN12" s="105"/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5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5"/>
      <c r="CM12" s="105"/>
      <c r="CN12" s="105"/>
      <c r="CO12" s="105"/>
      <c r="CP12" s="105"/>
      <c r="CQ12" s="105"/>
      <c r="CR12" s="105"/>
      <c r="CS12" s="105"/>
      <c r="CT12" s="105"/>
      <c r="CU12" s="105"/>
      <c r="CV12" s="105"/>
      <c r="CW12" s="105"/>
      <c r="CX12" s="105"/>
      <c r="CY12" s="105"/>
      <c r="CZ12" s="105"/>
      <c r="DA12" s="105"/>
      <c r="DB12" s="105"/>
      <c r="DC12" s="105"/>
      <c r="DD12" s="105"/>
      <c r="DE12" s="105"/>
      <c r="DF12" s="105"/>
      <c r="DG12" s="105"/>
      <c r="DH12" s="105"/>
      <c r="DI12" s="105"/>
      <c r="DJ12" s="105"/>
      <c r="DK12" s="105"/>
      <c r="DL12" s="105"/>
      <c r="DM12" s="105"/>
      <c r="DN12" s="105"/>
      <c r="DO12" s="105"/>
      <c r="DP12" s="105"/>
      <c r="DQ12" s="105"/>
      <c r="DR12" s="105"/>
      <c r="DS12" s="105"/>
      <c r="DT12" s="105"/>
      <c r="DU12" s="105"/>
      <c r="DV12" s="105"/>
      <c r="DW12" s="105"/>
      <c r="DX12" s="105"/>
      <c r="DY12" s="105"/>
      <c r="DZ12" s="105"/>
      <c r="EA12" s="105"/>
      <c r="EB12" s="105"/>
      <c r="EC12" s="105"/>
      <c r="ED12" s="105"/>
      <c r="EE12" s="105"/>
      <c r="EF12" s="105"/>
      <c r="EG12" s="105"/>
      <c r="EH12" s="105"/>
      <c r="EI12" s="105"/>
      <c r="EJ12" s="105"/>
      <c r="EK12" s="105"/>
      <c r="EL12" s="105"/>
      <c r="EM12" s="105"/>
      <c r="EN12" s="105"/>
      <c r="EO12" s="105"/>
      <c r="EP12" s="105"/>
      <c r="EQ12" s="105"/>
      <c r="ER12" s="105"/>
      <c r="ES12" s="105"/>
      <c r="ET12" s="105"/>
      <c r="EU12" s="105"/>
      <c r="EV12" s="105"/>
      <c r="EW12" s="105"/>
      <c r="EX12" s="105"/>
      <c r="EY12" s="105"/>
      <c r="EZ12" s="105"/>
      <c r="FA12" s="105"/>
      <c r="FB12" s="105"/>
      <c r="FC12" s="105"/>
    </row>
    <row r="13" spans="1:165" s="222" customFormat="1" ht="12.5" x14ac:dyDescent="0.25">
      <c r="A13" s="887" t="s">
        <v>7154</v>
      </c>
      <c r="B13" s="1753" t="s">
        <v>7077</v>
      </c>
      <c r="C13" s="1754">
        <v>1</v>
      </c>
      <c r="D13" s="1762">
        <v>0</v>
      </c>
      <c r="E13" s="1755">
        <v>55827.03</v>
      </c>
      <c r="F13" s="1755">
        <v>55827.03</v>
      </c>
      <c r="G13" s="105"/>
      <c r="H13" s="105"/>
      <c r="I13" s="105"/>
      <c r="J13" s="105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5"/>
      <c r="BB13" s="105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5"/>
      <c r="BN13" s="105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5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105"/>
      <c r="CO13" s="105"/>
      <c r="CP13" s="105"/>
      <c r="CQ13" s="105"/>
      <c r="CR13" s="105"/>
      <c r="CS13" s="105"/>
      <c r="CT13" s="105"/>
      <c r="CU13" s="105"/>
      <c r="CV13" s="105"/>
      <c r="CW13" s="105"/>
      <c r="CX13" s="105"/>
      <c r="CY13" s="105"/>
      <c r="CZ13" s="105"/>
      <c r="DA13" s="105"/>
      <c r="DB13" s="105"/>
      <c r="DC13" s="105"/>
      <c r="DD13" s="105"/>
      <c r="DE13" s="105"/>
      <c r="DF13" s="105"/>
      <c r="DG13" s="105"/>
      <c r="DH13" s="105"/>
      <c r="DI13" s="105"/>
      <c r="DJ13" s="105"/>
      <c r="DK13" s="105"/>
      <c r="DL13" s="105"/>
      <c r="DM13" s="105"/>
      <c r="DN13" s="105"/>
      <c r="DO13" s="105"/>
      <c r="DP13" s="105"/>
      <c r="DQ13" s="105"/>
      <c r="DR13" s="105"/>
      <c r="DS13" s="105"/>
      <c r="DT13" s="105"/>
      <c r="DU13" s="105"/>
      <c r="DV13" s="105"/>
      <c r="DW13" s="105"/>
      <c r="DX13" s="105"/>
      <c r="DY13" s="105"/>
      <c r="DZ13" s="105"/>
      <c r="EA13" s="105"/>
      <c r="EB13" s="105"/>
      <c r="EC13" s="105"/>
      <c r="ED13" s="105"/>
      <c r="EE13" s="105"/>
      <c r="EF13" s="105"/>
      <c r="EG13" s="105"/>
      <c r="EH13" s="105"/>
      <c r="EI13" s="105"/>
      <c r="EJ13" s="105"/>
      <c r="EK13" s="105"/>
      <c r="EL13" s="105"/>
      <c r="EM13" s="105"/>
      <c r="EN13" s="105"/>
      <c r="EO13" s="105"/>
      <c r="EP13" s="105"/>
      <c r="EQ13" s="105"/>
      <c r="ER13" s="105"/>
      <c r="ES13" s="105"/>
      <c r="ET13" s="105"/>
      <c r="EU13" s="105"/>
      <c r="EV13" s="105"/>
      <c r="EW13" s="105"/>
      <c r="EX13" s="105"/>
      <c r="EY13" s="105"/>
      <c r="EZ13" s="105"/>
      <c r="FA13" s="105"/>
      <c r="FB13" s="105"/>
      <c r="FC13" s="105"/>
    </row>
    <row r="14" spans="1:165" s="222" customFormat="1" ht="12.5" x14ac:dyDescent="0.25">
      <c r="A14" s="887" t="s">
        <v>7155</v>
      </c>
      <c r="B14" s="1753" t="s">
        <v>4342</v>
      </c>
      <c r="C14" s="1754">
        <v>2</v>
      </c>
      <c r="D14" s="1762">
        <v>0</v>
      </c>
      <c r="E14" s="1755">
        <v>49262.33</v>
      </c>
      <c r="F14" s="1755">
        <v>49262.33</v>
      </c>
      <c r="G14" s="105"/>
      <c r="H14" s="105"/>
      <c r="I14" s="105"/>
      <c r="J14" s="105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5"/>
      <c r="CM14" s="105"/>
      <c r="CN14" s="105"/>
      <c r="CO14" s="105"/>
      <c r="CP14" s="105"/>
      <c r="CQ14" s="105"/>
      <c r="CR14" s="105"/>
      <c r="CS14" s="105"/>
      <c r="CT14" s="105"/>
      <c r="CU14" s="105"/>
      <c r="CV14" s="105"/>
      <c r="CW14" s="105"/>
      <c r="CX14" s="105"/>
      <c r="CY14" s="105"/>
      <c r="CZ14" s="105"/>
      <c r="DA14" s="105"/>
      <c r="DB14" s="105"/>
      <c r="DC14" s="105"/>
      <c r="DD14" s="105"/>
      <c r="DE14" s="105"/>
      <c r="DF14" s="105"/>
      <c r="DG14" s="105"/>
      <c r="DH14" s="105"/>
      <c r="DI14" s="105"/>
      <c r="DJ14" s="105"/>
      <c r="DK14" s="105"/>
      <c r="DL14" s="105"/>
      <c r="DM14" s="105"/>
      <c r="DN14" s="105"/>
      <c r="DO14" s="105"/>
      <c r="DP14" s="105"/>
      <c r="DQ14" s="105"/>
      <c r="DR14" s="105"/>
      <c r="DS14" s="105"/>
      <c r="DT14" s="105"/>
      <c r="DU14" s="105"/>
      <c r="DV14" s="105"/>
      <c r="DW14" s="105"/>
      <c r="DX14" s="105"/>
      <c r="DY14" s="105"/>
      <c r="DZ14" s="105"/>
      <c r="EA14" s="105"/>
      <c r="EB14" s="105"/>
      <c r="EC14" s="105"/>
      <c r="ED14" s="105"/>
      <c r="EE14" s="105"/>
      <c r="EF14" s="105"/>
      <c r="EG14" s="105"/>
      <c r="EH14" s="105"/>
      <c r="EI14" s="105"/>
      <c r="EJ14" s="105"/>
      <c r="EK14" s="105"/>
      <c r="EL14" s="105"/>
      <c r="EM14" s="105"/>
      <c r="EN14" s="105"/>
      <c r="EO14" s="105"/>
      <c r="EP14" s="105"/>
      <c r="EQ14" s="105"/>
      <c r="ER14" s="105"/>
      <c r="ES14" s="105"/>
      <c r="ET14" s="105"/>
      <c r="EU14" s="105"/>
      <c r="EV14" s="105"/>
      <c r="EW14" s="105"/>
      <c r="EX14" s="105"/>
      <c r="EY14" s="105"/>
      <c r="EZ14" s="105"/>
      <c r="FA14" s="105"/>
      <c r="FB14" s="105"/>
      <c r="FC14" s="105"/>
    </row>
    <row r="15" spans="1:165" s="222" customFormat="1" ht="12.5" x14ac:dyDescent="0.25">
      <c r="A15" s="887" t="s">
        <v>7156</v>
      </c>
      <c r="B15" s="1753" t="s">
        <v>4286</v>
      </c>
      <c r="C15" s="1754">
        <v>2</v>
      </c>
      <c r="D15" s="1762">
        <v>0</v>
      </c>
      <c r="E15" s="1755">
        <v>26277.05</v>
      </c>
      <c r="F15" s="1755">
        <v>26277.05</v>
      </c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5"/>
      <c r="BN15" s="105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5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5"/>
      <c r="CM15" s="105"/>
      <c r="CN15" s="105"/>
      <c r="CO15" s="105"/>
      <c r="CP15" s="105"/>
      <c r="CQ15" s="105"/>
      <c r="CR15" s="105"/>
      <c r="CS15" s="105"/>
      <c r="CT15" s="105"/>
      <c r="CU15" s="105"/>
      <c r="CV15" s="105"/>
      <c r="CW15" s="105"/>
      <c r="CX15" s="105"/>
      <c r="CY15" s="105"/>
      <c r="CZ15" s="105"/>
      <c r="DA15" s="105"/>
      <c r="DB15" s="105"/>
      <c r="DC15" s="105"/>
      <c r="DD15" s="105"/>
      <c r="DE15" s="105"/>
      <c r="DF15" s="105"/>
      <c r="DG15" s="105"/>
      <c r="DH15" s="105"/>
      <c r="DI15" s="105"/>
      <c r="DJ15" s="105"/>
      <c r="DK15" s="105"/>
      <c r="DL15" s="105"/>
      <c r="DM15" s="105"/>
      <c r="DN15" s="105"/>
      <c r="DO15" s="105"/>
      <c r="DP15" s="105"/>
      <c r="DQ15" s="105"/>
      <c r="DR15" s="105"/>
      <c r="DS15" s="105"/>
      <c r="DT15" s="105"/>
      <c r="DU15" s="105"/>
      <c r="DV15" s="105"/>
      <c r="DW15" s="105"/>
      <c r="DX15" s="105"/>
      <c r="DY15" s="105"/>
      <c r="DZ15" s="105"/>
      <c r="EA15" s="105"/>
      <c r="EB15" s="105"/>
      <c r="EC15" s="105"/>
      <c r="ED15" s="105"/>
      <c r="EE15" s="105"/>
      <c r="EF15" s="105"/>
      <c r="EG15" s="105"/>
      <c r="EH15" s="105"/>
      <c r="EI15" s="105"/>
      <c r="EJ15" s="105"/>
      <c r="EK15" s="105"/>
      <c r="EL15" s="105"/>
      <c r="EM15" s="105"/>
      <c r="EN15" s="105"/>
      <c r="EO15" s="105"/>
      <c r="EP15" s="105"/>
      <c r="EQ15" s="105"/>
      <c r="ER15" s="105"/>
      <c r="ES15" s="105"/>
      <c r="ET15" s="105"/>
      <c r="EU15" s="105"/>
      <c r="EV15" s="105"/>
      <c r="EW15" s="105"/>
      <c r="EX15" s="105"/>
      <c r="EY15" s="105"/>
      <c r="EZ15" s="105"/>
      <c r="FA15" s="105"/>
      <c r="FB15" s="105"/>
      <c r="FC15" s="105"/>
    </row>
    <row r="16" spans="1:165" s="1748" customFormat="1" ht="12.75" customHeight="1" x14ac:dyDescent="0.25">
      <c r="A16" s="1756" t="s">
        <v>533</v>
      </c>
      <c r="B16" s="484" t="s">
        <v>4238</v>
      </c>
      <c r="C16" s="508">
        <f>SUM(C12:C15)</f>
        <v>6</v>
      </c>
      <c r="D16" s="485">
        <f>SUM(D12:D15)</f>
        <v>0</v>
      </c>
      <c r="E16" s="1832" t="s">
        <v>533</v>
      </c>
      <c r="F16" s="1832" t="s">
        <v>533</v>
      </c>
    </row>
    <row r="17" spans="1:159" s="1761" customFormat="1" x14ac:dyDescent="0.25">
      <c r="A17" s="915"/>
      <c r="B17" s="916"/>
      <c r="C17" s="1758"/>
      <c r="D17" s="1758"/>
      <c r="E17" s="1759"/>
      <c r="F17" s="1759"/>
      <c r="G17" s="1760"/>
      <c r="H17" s="1760"/>
      <c r="I17" s="1760"/>
      <c r="J17" s="1760"/>
      <c r="K17" s="1760"/>
      <c r="L17" s="1760"/>
      <c r="M17" s="1760"/>
      <c r="N17" s="1760"/>
      <c r="O17" s="1760"/>
      <c r="P17" s="1760"/>
      <c r="Q17" s="1760"/>
      <c r="R17" s="1760"/>
      <c r="S17" s="1760"/>
      <c r="T17" s="1760"/>
      <c r="U17" s="1760"/>
      <c r="V17" s="1760"/>
      <c r="W17" s="1760"/>
      <c r="X17" s="1760"/>
      <c r="Y17" s="1760"/>
      <c r="Z17" s="1760"/>
      <c r="AA17" s="1760"/>
      <c r="AB17" s="1760"/>
      <c r="AC17" s="1760"/>
      <c r="AD17" s="1760"/>
      <c r="AE17" s="1760"/>
      <c r="AF17" s="1760"/>
      <c r="AG17" s="1760"/>
      <c r="AH17" s="1760"/>
      <c r="AI17" s="1760"/>
      <c r="AJ17" s="1760"/>
      <c r="AK17" s="1760"/>
      <c r="AL17" s="1760"/>
      <c r="AM17" s="1760"/>
      <c r="AN17" s="1760"/>
      <c r="AO17" s="1760"/>
      <c r="AP17" s="1760"/>
      <c r="AQ17" s="1760"/>
      <c r="AR17" s="1760"/>
      <c r="AS17" s="1760"/>
      <c r="AT17" s="1760"/>
      <c r="AU17" s="1760"/>
      <c r="AV17" s="1760"/>
      <c r="AW17" s="1760"/>
      <c r="AX17" s="1760"/>
      <c r="AY17" s="1760"/>
      <c r="AZ17" s="1760"/>
      <c r="BA17" s="1760"/>
      <c r="BB17" s="1760"/>
      <c r="BC17" s="1760"/>
      <c r="BD17" s="1760"/>
      <c r="BE17" s="1760"/>
      <c r="BF17" s="1760"/>
      <c r="BG17" s="1760"/>
      <c r="BH17" s="1760"/>
      <c r="BI17" s="1760"/>
      <c r="BJ17" s="1760"/>
      <c r="BK17" s="1760"/>
      <c r="BL17" s="1760"/>
      <c r="BM17" s="1760"/>
      <c r="BN17" s="1760"/>
      <c r="BO17" s="1760"/>
      <c r="BP17" s="1760"/>
      <c r="BQ17" s="1760"/>
      <c r="BR17" s="1760"/>
      <c r="BS17" s="1760"/>
      <c r="BT17" s="1760"/>
      <c r="BU17" s="1760"/>
      <c r="BV17" s="1760"/>
      <c r="BW17" s="1760"/>
      <c r="BX17" s="1760"/>
      <c r="BY17" s="1760"/>
      <c r="BZ17" s="1760"/>
      <c r="CA17" s="1760"/>
      <c r="CB17" s="1760"/>
      <c r="CC17" s="1760"/>
      <c r="CD17" s="1760"/>
      <c r="CE17" s="1760"/>
      <c r="CF17" s="1760"/>
      <c r="CG17" s="1760"/>
      <c r="CH17" s="1760"/>
      <c r="CI17" s="1760"/>
      <c r="CJ17" s="1760"/>
      <c r="CK17" s="1760"/>
      <c r="CL17" s="1760"/>
      <c r="CM17" s="1760"/>
      <c r="CN17" s="1760"/>
      <c r="CO17" s="1760"/>
      <c r="CP17" s="1760"/>
      <c r="CQ17" s="1760"/>
      <c r="CR17" s="1760"/>
      <c r="CS17" s="1760"/>
      <c r="CT17" s="1760"/>
      <c r="CU17" s="1760"/>
      <c r="CV17" s="1760"/>
      <c r="CW17" s="1760"/>
      <c r="CX17" s="1760"/>
      <c r="CY17" s="1760"/>
      <c r="CZ17" s="1760"/>
      <c r="DA17" s="1760"/>
      <c r="DB17" s="1760"/>
      <c r="DC17" s="1760"/>
      <c r="DD17" s="1760"/>
      <c r="DE17" s="1760"/>
      <c r="DF17" s="1760"/>
      <c r="DG17" s="1760"/>
      <c r="DH17" s="1760"/>
      <c r="DI17" s="1760"/>
      <c r="DJ17" s="1760"/>
      <c r="DK17" s="1760"/>
      <c r="DL17" s="1760"/>
      <c r="DM17" s="1760"/>
      <c r="DN17" s="1760"/>
      <c r="DO17" s="1760"/>
      <c r="DP17" s="1760"/>
      <c r="DQ17" s="1760"/>
      <c r="DR17" s="1760"/>
      <c r="DS17" s="1760"/>
      <c r="DT17" s="1760"/>
      <c r="DU17" s="1760"/>
      <c r="DV17" s="1760"/>
      <c r="DW17" s="1760"/>
      <c r="DX17" s="1760"/>
      <c r="DY17" s="1760"/>
      <c r="DZ17" s="1760"/>
      <c r="EA17" s="1760"/>
      <c r="EB17" s="1760"/>
      <c r="EC17" s="1760"/>
      <c r="ED17" s="1760"/>
      <c r="EE17" s="1760"/>
      <c r="EF17" s="1760"/>
      <c r="EG17" s="1760"/>
      <c r="EH17" s="1760"/>
      <c r="EI17" s="1760"/>
      <c r="EJ17" s="1760"/>
      <c r="EK17" s="1760"/>
      <c r="EL17" s="1760"/>
      <c r="EM17" s="1760"/>
      <c r="EN17" s="1760"/>
      <c r="EO17" s="1760"/>
      <c r="EP17" s="1760"/>
      <c r="EQ17" s="1760"/>
      <c r="ER17" s="1760"/>
      <c r="ES17" s="1760"/>
      <c r="ET17" s="1760"/>
      <c r="EU17" s="1760"/>
      <c r="EV17" s="1760"/>
      <c r="EW17" s="1760"/>
      <c r="EX17" s="1760"/>
      <c r="EY17" s="1760"/>
      <c r="EZ17" s="1760"/>
      <c r="FA17" s="1760"/>
      <c r="FB17" s="1760"/>
      <c r="FC17" s="1760"/>
    </row>
    <row r="18" spans="1:159" s="1761" customFormat="1" x14ac:dyDescent="0.25">
      <c r="A18" s="915"/>
      <c r="B18" s="916"/>
      <c r="C18" s="1758"/>
      <c r="D18" s="1758"/>
      <c r="E18" s="1759"/>
      <c r="F18" s="1759"/>
      <c r="G18" s="1760"/>
      <c r="H18" s="1760"/>
      <c r="I18" s="1760"/>
      <c r="J18" s="1760"/>
      <c r="K18" s="1760"/>
      <c r="L18" s="1760"/>
      <c r="M18" s="1760"/>
      <c r="N18" s="1760"/>
      <c r="O18" s="1760"/>
      <c r="P18" s="1760"/>
      <c r="Q18" s="1760"/>
      <c r="R18" s="1760"/>
      <c r="S18" s="1760"/>
      <c r="T18" s="1760"/>
      <c r="U18" s="1760"/>
      <c r="V18" s="1760"/>
      <c r="W18" s="1760"/>
      <c r="X18" s="1760"/>
      <c r="Y18" s="1760"/>
      <c r="Z18" s="1760"/>
      <c r="AA18" s="1760"/>
      <c r="AB18" s="1760"/>
      <c r="AC18" s="1760"/>
      <c r="AD18" s="1760"/>
      <c r="AE18" s="1760"/>
      <c r="AF18" s="1760"/>
      <c r="AG18" s="1760"/>
      <c r="AH18" s="1760"/>
      <c r="AI18" s="1760"/>
      <c r="AJ18" s="1760"/>
      <c r="AK18" s="1760"/>
      <c r="AL18" s="1760"/>
      <c r="AM18" s="1760"/>
      <c r="AN18" s="1760"/>
      <c r="AO18" s="1760"/>
      <c r="AP18" s="1760"/>
      <c r="AQ18" s="1760"/>
      <c r="AR18" s="1760"/>
      <c r="AS18" s="1760"/>
      <c r="AT18" s="1760"/>
      <c r="AU18" s="1760"/>
      <c r="AV18" s="1760"/>
      <c r="AW18" s="1760"/>
      <c r="AX18" s="1760"/>
      <c r="AY18" s="1760"/>
      <c r="AZ18" s="1760"/>
      <c r="BA18" s="1760"/>
      <c r="BB18" s="1760"/>
      <c r="BC18" s="1760"/>
      <c r="BD18" s="1760"/>
      <c r="BE18" s="1760"/>
      <c r="BF18" s="1760"/>
      <c r="BG18" s="1760"/>
      <c r="BH18" s="1760"/>
      <c r="BI18" s="1760"/>
      <c r="BJ18" s="1760"/>
      <c r="BK18" s="1760"/>
      <c r="BL18" s="1760"/>
      <c r="BM18" s="1760"/>
      <c r="BN18" s="1760"/>
      <c r="BO18" s="1760"/>
      <c r="BP18" s="1760"/>
      <c r="BQ18" s="1760"/>
      <c r="BR18" s="1760"/>
      <c r="BS18" s="1760"/>
      <c r="BT18" s="1760"/>
      <c r="BU18" s="1760"/>
      <c r="BV18" s="1760"/>
      <c r="BW18" s="1760"/>
      <c r="BX18" s="1760"/>
      <c r="BY18" s="1760"/>
      <c r="BZ18" s="1760"/>
      <c r="CA18" s="1760"/>
      <c r="CB18" s="1760"/>
      <c r="CC18" s="1760"/>
      <c r="CD18" s="1760"/>
      <c r="CE18" s="1760"/>
      <c r="CF18" s="1760"/>
      <c r="CG18" s="1760"/>
      <c r="CH18" s="1760"/>
      <c r="CI18" s="1760"/>
      <c r="CJ18" s="1760"/>
      <c r="CK18" s="1760"/>
      <c r="CL18" s="1760"/>
      <c r="CM18" s="1760"/>
      <c r="CN18" s="1760"/>
      <c r="CO18" s="1760"/>
      <c r="CP18" s="1760"/>
      <c r="CQ18" s="1760"/>
      <c r="CR18" s="1760"/>
      <c r="CS18" s="1760"/>
      <c r="CT18" s="1760"/>
      <c r="CU18" s="1760"/>
      <c r="CV18" s="1760"/>
      <c r="CW18" s="1760"/>
      <c r="CX18" s="1760"/>
      <c r="CY18" s="1760"/>
      <c r="CZ18" s="1760"/>
      <c r="DA18" s="1760"/>
      <c r="DB18" s="1760"/>
      <c r="DC18" s="1760"/>
      <c r="DD18" s="1760"/>
      <c r="DE18" s="1760"/>
      <c r="DF18" s="1760"/>
      <c r="DG18" s="1760"/>
      <c r="DH18" s="1760"/>
      <c r="DI18" s="1760"/>
      <c r="DJ18" s="1760"/>
      <c r="DK18" s="1760"/>
      <c r="DL18" s="1760"/>
      <c r="DM18" s="1760"/>
      <c r="DN18" s="1760"/>
      <c r="DO18" s="1760"/>
      <c r="DP18" s="1760"/>
      <c r="DQ18" s="1760"/>
      <c r="DR18" s="1760"/>
      <c r="DS18" s="1760"/>
      <c r="DT18" s="1760"/>
      <c r="DU18" s="1760"/>
      <c r="DV18" s="1760"/>
      <c r="DW18" s="1760"/>
      <c r="DX18" s="1760"/>
      <c r="DY18" s="1760"/>
      <c r="DZ18" s="1760"/>
      <c r="EA18" s="1760"/>
      <c r="EB18" s="1760"/>
      <c r="EC18" s="1760"/>
      <c r="ED18" s="1760"/>
      <c r="EE18" s="1760"/>
      <c r="EF18" s="1760"/>
      <c r="EG18" s="1760"/>
      <c r="EH18" s="1760"/>
      <c r="EI18" s="1760"/>
      <c r="EJ18" s="1760"/>
      <c r="EK18" s="1760"/>
      <c r="EL18" s="1760"/>
      <c r="EM18" s="1760"/>
      <c r="EN18" s="1760"/>
      <c r="EO18" s="1760"/>
      <c r="EP18" s="1760"/>
      <c r="EQ18" s="1760"/>
      <c r="ER18" s="1760"/>
      <c r="ES18" s="1760"/>
      <c r="ET18" s="1760"/>
      <c r="EU18" s="1760"/>
      <c r="EV18" s="1760"/>
      <c r="EW18" s="1760"/>
      <c r="EX18" s="1760"/>
      <c r="EY18" s="1760"/>
      <c r="EZ18" s="1760"/>
      <c r="FA18" s="1760"/>
      <c r="FB18" s="1760"/>
      <c r="FC18" s="1760"/>
    </row>
    <row r="19" spans="1:159" s="1761" customFormat="1" ht="12.75" customHeight="1" x14ac:dyDescent="0.35">
      <c r="A19" s="765" t="s">
        <v>4168</v>
      </c>
      <c r="B19" s="766"/>
      <c r="C19" s="1758"/>
      <c r="D19" s="1758"/>
      <c r="E19" s="1759"/>
      <c r="F19" s="1759"/>
      <c r="G19" s="1760"/>
      <c r="H19" s="1760"/>
      <c r="I19" s="1760"/>
      <c r="J19" s="1760"/>
      <c r="K19" s="1760"/>
      <c r="L19" s="1760"/>
      <c r="M19" s="1760"/>
      <c r="N19" s="1760"/>
      <c r="O19" s="1760"/>
      <c r="P19" s="1760"/>
      <c r="Q19" s="1760"/>
      <c r="R19" s="1760"/>
      <c r="S19" s="1760"/>
      <c r="T19" s="1760"/>
      <c r="U19" s="1760"/>
      <c r="V19" s="1760"/>
      <c r="W19" s="1760"/>
      <c r="X19" s="1760"/>
      <c r="Y19" s="1760"/>
      <c r="Z19" s="1760"/>
      <c r="AA19" s="1760"/>
      <c r="AB19" s="1760"/>
      <c r="AC19" s="1760"/>
      <c r="AD19" s="1760"/>
      <c r="AE19" s="1760"/>
      <c r="AF19" s="1760"/>
      <c r="AG19" s="1760"/>
      <c r="AH19" s="1760"/>
      <c r="AI19" s="1760"/>
      <c r="AJ19" s="1760"/>
      <c r="AK19" s="1760"/>
      <c r="AL19" s="1760"/>
      <c r="AM19" s="1760"/>
      <c r="AN19" s="1760"/>
      <c r="AO19" s="1760"/>
      <c r="AP19" s="1760"/>
      <c r="AQ19" s="1760"/>
      <c r="AR19" s="1760"/>
      <c r="AS19" s="1760"/>
      <c r="AT19" s="1760"/>
      <c r="AU19" s="1760"/>
      <c r="AV19" s="1760"/>
      <c r="AW19" s="1760"/>
      <c r="AX19" s="1760"/>
      <c r="AY19" s="1760"/>
      <c r="AZ19" s="1760"/>
      <c r="BA19" s="1760"/>
      <c r="BB19" s="1760"/>
      <c r="BC19" s="1760"/>
      <c r="BD19" s="1760"/>
      <c r="BE19" s="1760"/>
      <c r="BF19" s="1760"/>
      <c r="BG19" s="1760"/>
      <c r="BH19" s="1760"/>
      <c r="BI19" s="1760"/>
      <c r="BJ19" s="1760"/>
      <c r="BK19" s="1760"/>
      <c r="BL19" s="1760"/>
      <c r="BM19" s="1760"/>
      <c r="BN19" s="1760"/>
      <c r="BO19" s="1760"/>
      <c r="BP19" s="1760"/>
      <c r="BQ19" s="1760"/>
      <c r="BR19" s="1760"/>
      <c r="BS19" s="1760"/>
      <c r="BT19" s="1760"/>
      <c r="BU19" s="1760"/>
      <c r="BV19" s="1760"/>
      <c r="BW19" s="1760"/>
      <c r="BX19" s="1760"/>
      <c r="BY19" s="1760"/>
      <c r="BZ19" s="1760"/>
      <c r="CA19" s="1760"/>
      <c r="CB19" s="1760"/>
      <c r="CC19" s="1760"/>
      <c r="CD19" s="1760"/>
      <c r="CE19" s="1760"/>
      <c r="CF19" s="1760"/>
      <c r="CG19" s="1760"/>
      <c r="CH19" s="1760"/>
      <c r="CI19" s="1760"/>
      <c r="CJ19" s="1760"/>
      <c r="CK19" s="1760"/>
      <c r="CL19" s="1760"/>
      <c r="CM19" s="1760"/>
      <c r="CN19" s="1760"/>
      <c r="CO19" s="1760"/>
      <c r="CP19" s="1760"/>
      <c r="CQ19" s="1760"/>
      <c r="CR19" s="1760"/>
      <c r="CS19" s="1760"/>
      <c r="CT19" s="1760"/>
      <c r="CU19" s="1760"/>
      <c r="CV19" s="1760"/>
      <c r="CW19" s="1760"/>
      <c r="CX19" s="1760"/>
      <c r="CY19" s="1760"/>
      <c r="CZ19" s="1760"/>
      <c r="DA19" s="1760"/>
      <c r="DB19" s="1760"/>
      <c r="DC19" s="1760"/>
      <c r="DD19" s="1760"/>
      <c r="DE19" s="1760"/>
      <c r="DF19" s="1760"/>
      <c r="DG19" s="1760"/>
      <c r="DH19" s="1760"/>
      <c r="DI19" s="1760"/>
      <c r="DJ19" s="1760"/>
      <c r="DK19" s="1760"/>
      <c r="DL19" s="1760"/>
      <c r="DM19" s="1760"/>
      <c r="DN19" s="1760"/>
      <c r="DO19" s="1760"/>
      <c r="DP19" s="1760"/>
      <c r="DQ19" s="1760"/>
      <c r="DR19" s="1760"/>
      <c r="DS19" s="1760"/>
      <c r="DT19" s="1760"/>
      <c r="DU19" s="1760"/>
      <c r="DV19" s="1760"/>
      <c r="DW19" s="1760"/>
      <c r="DX19" s="1760"/>
      <c r="DY19" s="1760"/>
      <c r="DZ19" s="1760"/>
      <c r="EA19" s="1760"/>
      <c r="EB19" s="1760"/>
      <c r="EC19" s="1760"/>
      <c r="ED19" s="1760"/>
      <c r="EE19" s="1760"/>
      <c r="EF19" s="1760"/>
      <c r="EG19" s="1760"/>
      <c r="EH19" s="1760"/>
      <c r="EI19" s="1760"/>
      <c r="EJ19" s="1760"/>
      <c r="EK19" s="1760"/>
      <c r="EL19" s="1760"/>
      <c r="EM19" s="1760"/>
      <c r="EN19" s="1760"/>
      <c r="EO19" s="1760"/>
      <c r="EP19" s="1760"/>
      <c r="EQ19" s="1760"/>
      <c r="ER19" s="1760"/>
      <c r="ES19" s="1760"/>
      <c r="ET19" s="1760"/>
      <c r="EU19" s="1760"/>
    </row>
    <row r="20" spans="1:159" s="984" customFormat="1" ht="12.5" x14ac:dyDescent="0.35">
      <c r="A20" s="924" t="s">
        <v>7157</v>
      </c>
      <c r="B20" s="1753" t="s">
        <v>7158</v>
      </c>
      <c r="C20" s="874">
        <v>4</v>
      </c>
      <c r="D20" s="874">
        <v>0</v>
      </c>
      <c r="E20" s="101">
        <v>25480.14</v>
      </c>
      <c r="F20" s="101">
        <v>25480</v>
      </c>
      <c r="G20" s="1833"/>
      <c r="H20" s="983"/>
      <c r="I20" s="983"/>
      <c r="J20" s="983"/>
      <c r="K20" s="983"/>
      <c r="L20" s="983"/>
      <c r="M20" s="983"/>
      <c r="N20" s="983"/>
      <c r="O20" s="983"/>
      <c r="P20" s="983"/>
      <c r="Q20" s="983"/>
      <c r="R20" s="983"/>
      <c r="S20" s="983"/>
      <c r="T20" s="983"/>
      <c r="U20" s="983"/>
      <c r="V20" s="983"/>
      <c r="W20" s="983"/>
      <c r="X20" s="983"/>
      <c r="Y20" s="983"/>
      <c r="Z20" s="983"/>
      <c r="AA20" s="983"/>
      <c r="AB20" s="983"/>
      <c r="AC20" s="983"/>
      <c r="AD20" s="983"/>
      <c r="AE20" s="983"/>
      <c r="AF20" s="983"/>
      <c r="AG20" s="983"/>
      <c r="AH20" s="983"/>
      <c r="AI20" s="983"/>
      <c r="AJ20" s="983"/>
      <c r="AK20" s="983"/>
      <c r="AL20" s="983"/>
      <c r="AM20" s="983"/>
      <c r="AN20" s="983"/>
      <c r="AO20" s="983"/>
      <c r="AP20" s="983"/>
      <c r="AQ20" s="983"/>
      <c r="AR20" s="983"/>
      <c r="AS20" s="983"/>
      <c r="AT20" s="983"/>
      <c r="AU20" s="983"/>
      <c r="AV20" s="983"/>
      <c r="AW20" s="983"/>
      <c r="AX20" s="983"/>
      <c r="AY20" s="983"/>
      <c r="AZ20" s="983"/>
      <c r="BA20" s="983"/>
      <c r="BB20" s="983"/>
      <c r="BC20" s="983"/>
      <c r="BD20" s="983"/>
      <c r="BE20" s="983"/>
      <c r="BF20" s="983"/>
      <c r="BG20" s="983"/>
      <c r="BH20" s="983"/>
      <c r="BI20" s="983"/>
      <c r="BJ20" s="983"/>
      <c r="BK20" s="983"/>
      <c r="BL20" s="983"/>
      <c r="BM20" s="983"/>
      <c r="BN20" s="983"/>
      <c r="BO20" s="983"/>
      <c r="BP20" s="983"/>
      <c r="BQ20" s="983"/>
      <c r="BR20" s="983"/>
      <c r="BS20" s="983"/>
      <c r="BT20" s="983"/>
      <c r="BU20" s="983"/>
      <c r="BV20" s="983"/>
      <c r="BW20" s="983"/>
      <c r="BX20" s="983"/>
      <c r="BY20" s="983"/>
      <c r="BZ20" s="983"/>
      <c r="CA20" s="983"/>
      <c r="CB20" s="983"/>
      <c r="CC20" s="983"/>
      <c r="CD20" s="983"/>
      <c r="CE20" s="983"/>
      <c r="CF20" s="983"/>
      <c r="CG20" s="983"/>
      <c r="CH20" s="983"/>
      <c r="CI20" s="983"/>
      <c r="CJ20" s="983"/>
      <c r="CK20" s="983"/>
      <c r="CL20" s="983"/>
      <c r="CM20" s="983"/>
      <c r="CN20" s="983"/>
      <c r="CO20" s="983"/>
      <c r="CP20" s="983"/>
      <c r="CQ20" s="983"/>
      <c r="CR20" s="983"/>
      <c r="CS20" s="983"/>
      <c r="CT20" s="983"/>
      <c r="CU20" s="983"/>
      <c r="CV20" s="983"/>
      <c r="CW20" s="983"/>
      <c r="CX20" s="983"/>
      <c r="CY20" s="983"/>
      <c r="CZ20" s="983"/>
      <c r="DA20" s="983"/>
      <c r="DB20" s="983"/>
      <c r="DC20" s="983"/>
      <c r="DD20" s="983"/>
      <c r="DE20" s="983"/>
      <c r="DF20" s="983"/>
      <c r="DG20" s="983"/>
      <c r="DH20" s="983"/>
      <c r="DI20" s="983"/>
      <c r="DJ20" s="983"/>
      <c r="DK20" s="983"/>
      <c r="DL20" s="983"/>
      <c r="DM20" s="983"/>
      <c r="DN20" s="983"/>
      <c r="DO20" s="983"/>
      <c r="DP20" s="983"/>
      <c r="DQ20" s="983"/>
      <c r="DR20" s="983"/>
      <c r="DS20" s="983"/>
      <c r="DT20" s="983"/>
      <c r="DU20" s="983"/>
      <c r="DV20" s="983"/>
      <c r="DW20" s="983"/>
      <c r="DX20" s="983"/>
      <c r="DY20" s="983"/>
      <c r="DZ20" s="983"/>
      <c r="EA20" s="983"/>
      <c r="EB20" s="983"/>
      <c r="EC20" s="983"/>
      <c r="ED20" s="983"/>
      <c r="EE20" s="983"/>
      <c r="EF20" s="983"/>
      <c r="EG20" s="983"/>
      <c r="EH20" s="983"/>
      <c r="EI20" s="983"/>
      <c r="EJ20" s="983"/>
      <c r="EK20" s="983"/>
      <c r="EL20" s="983"/>
      <c r="EM20" s="983"/>
      <c r="EN20" s="983"/>
      <c r="EO20" s="983"/>
      <c r="EP20" s="983"/>
      <c r="EQ20" s="983"/>
      <c r="ER20" s="983"/>
      <c r="ES20" s="983"/>
      <c r="ET20" s="983"/>
      <c r="EU20" s="983"/>
      <c r="EV20" s="983"/>
      <c r="EW20" s="983"/>
      <c r="EX20" s="983"/>
      <c r="EY20" s="983"/>
      <c r="EZ20" s="983"/>
      <c r="FA20" s="983"/>
      <c r="FB20" s="983"/>
      <c r="FC20" s="983"/>
    </row>
    <row r="21" spans="1:159" s="984" customFormat="1" ht="12.5" x14ac:dyDescent="0.35">
      <c r="A21" s="924" t="s">
        <v>7159</v>
      </c>
      <c r="B21" s="1753" t="s">
        <v>7160</v>
      </c>
      <c r="C21" s="874">
        <v>3</v>
      </c>
      <c r="D21" s="874">
        <v>0</v>
      </c>
      <c r="E21" s="101">
        <v>23178.09</v>
      </c>
      <c r="F21" s="101">
        <v>23178</v>
      </c>
      <c r="G21" s="1833"/>
      <c r="H21" s="983"/>
      <c r="I21" s="983"/>
      <c r="J21" s="983"/>
      <c r="K21" s="983"/>
      <c r="L21" s="983"/>
      <c r="M21" s="983"/>
      <c r="N21" s="983"/>
      <c r="O21" s="983"/>
      <c r="P21" s="983"/>
      <c r="Q21" s="983"/>
      <c r="R21" s="983"/>
      <c r="S21" s="983"/>
      <c r="T21" s="983"/>
      <c r="U21" s="983"/>
      <c r="V21" s="983"/>
      <c r="W21" s="983"/>
      <c r="X21" s="983"/>
      <c r="Y21" s="983"/>
      <c r="Z21" s="983"/>
      <c r="AA21" s="983"/>
      <c r="AB21" s="983"/>
      <c r="AC21" s="983"/>
      <c r="AD21" s="983"/>
      <c r="AE21" s="983"/>
      <c r="AF21" s="983"/>
      <c r="AG21" s="983"/>
      <c r="AH21" s="983"/>
      <c r="AI21" s="983"/>
      <c r="AJ21" s="983"/>
      <c r="AK21" s="983"/>
      <c r="AL21" s="983"/>
      <c r="AM21" s="983"/>
      <c r="AN21" s="983"/>
      <c r="AO21" s="983"/>
      <c r="AP21" s="983"/>
      <c r="AQ21" s="983"/>
      <c r="AR21" s="983"/>
      <c r="AS21" s="983"/>
      <c r="AT21" s="983"/>
      <c r="AU21" s="983"/>
      <c r="AV21" s="983"/>
      <c r="AW21" s="983"/>
      <c r="AX21" s="983"/>
      <c r="AY21" s="983"/>
      <c r="AZ21" s="983"/>
      <c r="BA21" s="983"/>
      <c r="BB21" s="983"/>
      <c r="BC21" s="983"/>
      <c r="BD21" s="983"/>
      <c r="BE21" s="983"/>
      <c r="BF21" s="983"/>
      <c r="BG21" s="983"/>
      <c r="BH21" s="983"/>
      <c r="BI21" s="983"/>
      <c r="BJ21" s="983"/>
      <c r="BK21" s="983"/>
      <c r="BL21" s="983"/>
      <c r="BM21" s="983"/>
      <c r="BN21" s="983"/>
      <c r="BO21" s="983"/>
      <c r="BP21" s="983"/>
      <c r="BQ21" s="983"/>
      <c r="BR21" s="983"/>
      <c r="BS21" s="983"/>
      <c r="BT21" s="983"/>
      <c r="BU21" s="983"/>
      <c r="BV21" s="983"/>
      <c r="BW21" s="983"/>
      <c r="BX21" s="983"/>
      <c r="BY21" s="983"/>
      <c r="BZ21" s="983"/>
      <c r="CA21" s="983"/>
      <c r="CB21" s="983"/>
      <c r="CC21" s="983"/>
      <c r="CD21" s="983"/>
      <c r="CE21" s="983"/>
      <c r="CF21" s="983"/>
      <c r="CG21" s="983"/>
      <c r="CH21" s="983"/>
      <c r="CI21" s="983"/>
      <c r="CJ21" s="983"/>
      <c r="CK21" s="983"/>
      <c r="CL21" s="983"/>
      <c r="CM21" s="983"/>
      <c r="CN21" s="983"/>
      <c r="CO21" s="983"/>
      <c r="CP21" s="983"/>
      <c r="CQ21" s="983"/>
      <c r="CR21" s="983"/>
      <c r="CS21" s="983"/>
      <c r="CT21" s="983"/>
      <c r="CU21" s="983"/>
      <c r="CV21" s="983"/>
      <c r="CW21" s="983"/>
      <c r="CX21" s="983"/>
      <c r="CY21" s="983"/>
      <c r="CZ21" s="983"/>
      <c r="DA21" s="983"/>
      <c r="DB21" s="983"/>
      <c r="DC21" s="983"/>
      <c r="DD21" s="983"/>
      <c r="DE21" s="983"/>
      <c r="DF21" s="983"/>
      <c r="DG21" s="983"/>
      <c r="DH21" s="983"/>
      <c r="DI21" s="983"/>
      <c r="DJ21" s="983"/>
      <c r="DK21" s="983"/>
      <c r="DL21" s="983"/>
      <c r="DM21" s="983"/>
      <c r="DN21" s="983"/>
      <c r="DO21" s="983"/>
      <c r="DP21" s="983"/>
      <c r="DQ21" s="983"/>
      <c r="DR21" s="983"/>
      <c r="DS21" s="983"/>
      <c r="DT21" s="983"/>
      <c r="DU21" s="983"/>
      <c r="DV21" s="983"/>
      <c r="DW21" s="983"/>
      <c r="DX21" s="983"/>
      <c r="DY21" s="983"/>
      <c r="DZ21" s="983"/>
      <c r="EA21" s="983"/>
      <c r="EB21" s="983"/>
      <c r="EC21" s="983"/>
      <c r="ED21" s="983"/>
      <c r="EE21" s="983"/>
      <c r="EF21" s="983"/>
      <c r="EG21" s="983"/>
      <c r="EH21" s="983"/>
      <c r="EI21" s="983"/>
      <c r="EJ21" s="983"/>
      <c r="EK21" s="983"/>
      <c r="EL21" s="983"/>
      <c r="EM21" s="983"/>
      <c r="EN21" s="983"/>
      <c r="EO21" s="983"/>
      <c r="EP21" s="983"/>
      <c r="EQ21" s="983"/>
      <c r="ER21" s="983"/>
      <c r="ES21" s="983"/>
      <c r="ET21" s="983"/>
      <c r="EU21" s="983"/>
      <c r="EV21" s="983"/>
      <c r="EW21" s="983"/>
      <c r="EX21" s="983"/>
      <c r="EY21" s="983"/>
      <c r="EZ21" s="983"/>
      <c r="FA21" s="983"/>
      <c r="FB21" s="983"/>
      <c r="FC21" s="983"/>
    </row>
    <row r="22" spans="1:159" s="1835" customFormat="1" ht="12.5" x14ac:dyDescent="0.35">
      <c r="A22" s="924" t="s">
        <v>7161</v>
      </c>
      <c r="B22" s="1753" t="s">
        <v>7162</v>
      </c>
      <c r="C22" s="874">
        <v>6</v>
      </c>
      <c r="D22" s="874">
        <v>0</v>
      </c>
      <c r="E22" s="101">
        <v>18863.150000000001</v>
      </c>
      <c r="F22" s="101">
        <v>18863</v>
      </c>
      <c r="G22" s="1833"/>
      <c r="H22" s="1834"/>
      <c r="I22" s="1834"/>
      <c r="J22" s="1834"/>
      <c r="K22" s="1834"/>
      <c r="L22" s="1834"/>
      <c r="M22" s="1834"/>
      <c r="N22" s="1834"/>
      <c r="O22" s="1834"/>
      <c r="P22" s="1834"/>
      <c r="Q22" s="1834"/>
      <c r="R22" s="1834"/>
      <c r="S22" s="1834"/>
      <c r="T22" s="1834"/>
      <c r="U22" s="1834"/>
      <c r="V22" s="1834"/>
      <c r="W22" s="1834"/>
      <c r="X22" s="1834"/>
      <c r="Y22" s="1834"/>
      <c r="Z22" s="1834"/>
      <c r="AA22" s="1834"/>
      <c r="AB22" s="1834"/>
      <c r="AC22" s="1834"/>
      <c r="AD22" s="1834"/>
      <c r="AE22" s="1834"/>
      <c r="AF22" s="1834"/>
      <c r="AG22" s="1834"/>
      <c r="AH22" s="1834"/>
      <c r="AI22" s="1834"/>
      <c r="AJ22" s="1834"/>
      <c r="AK22" s="1834"/>
      <c r="AL22" s="1834"/>
      <c r="AM22" s="1834"/>
      <c r="AN22" s="1834"/>
      <c r="AO22" s="1834"/>
      <c r="AP22" s="1834"/>
      <c r="AQ22" s="1834"/>
      <c r="AR22" s="1834"/>
      <c r="AS22" s="1834"/>
      <c r="AT22" s="1834"/>
      <c r="AU22" s="1834"/>
      <c r="AV22" s="1834"/>
      <c r="AW22" s="1834"/>
      <c r="AX22" s="1834"/>
      <c r="AY22" s="1834"/>
      <c r="AZ22" s="1834"/>
      <c r="BA22" s="1834"/>
      <c r="BB22" s="1834"/>
      <c r="BC22" s="1834"/>
      <c r="BD22" s="1834"/>
      <c r="BE22" s="1834"/>
      <c r="BF22" s="1834"/>
      <c r="BG22" s="1834"/>
      <c r="BH22" s="1834"/>
      <c r="BI22" s="1834"/>
      <c r="BJ22" s="1834"/>
      <c r="BK22" s="1834"/>
      <c r="BL22" s="1834"/>
      <c r="BM22" s="1834"/>
      <c r="BN22" s="1834"/>
      <c r="BO22" s="1834"/>
      <c r="BP22" s="1834"/>
      <c r="BQ22" s="1834"/>
      <c r="BR22" s="1834"/>
      <c r="BS22" s="1834"/>
      <c r="BT22" s="1834"/>
      <c r="BU22" s="1834"/>
      <c r="BV22" s="1834"/>
      <c r="BW22" s="1834"/>
      <c r="BX22" s="1834"/>
      <c r="BY22" s="1834"/>
      <c r="BZ22" s="1834"/>
      <c r="CA22" s="1834"/>
      <c r="CB22" s="1834"/>
      <c r="CC22" s="1834"/>
      <c r="CD22" s="1834"/>
      <c r="CE22" s="1834"/>
      <c r="CF22" s="1834"/>
      <c r="CG22" s="1834"/>
      <c r="CH22" s="1834"/>
      <c r="CI22" s="1834"/>
      <c r="CJ22" s="1834"/>
      <c r="CK22" s="1834"/>
      <c r="CL22" s="1834"/>
      <c r="CM22" s="1834"/>
      <c r="CN22" s="1834"/>
      <c r="CO22" s="1834"/>
      <c r="CP22" s="1834"/>
      <c r="CQ22" s="1834"/>
      <c r="CR22" s="1834"/>
      <c r="CS22" s="1834"/>
      <c r="CT22" s="1834"/>
      <c r="CU22" s="1834"/>
      <c r="CV22" s="1834"/>
      <c r="CW22" s="1834"/>
      <c r="CX22" s="1834"/>
      <c r="CY22" s="1834"/>
      <c r="CZ22" s="1834"/>
      <c r="DA22" s="1834"/>
      <c r="DB22" s="1834"/>
      <c r="DC22" s="1834"/>
      <c r="DD22" s="1834"/>
      <c r="DE22" s="1834"/>
      <c r="DF22" s="1834"/>
      <c r="DG22" s="1834"/>
      <c r="DH22" s="1834"/>
      <c r="DI22" s="1834"/>
      <c r="DJ22" s="1834"/>
      <c r="DK22" s="1834"/>
      <c r="DL22" s="1834"/>
      <c r="DM22" s="1834"/>
      <c r="DN22" s="1834"/>
      <c r="DO22" s="1834"/>
      <c r="DP22" s="1834"/>
      <c r="DQ22" s="1834"/>
      <c r="DR22" s="1834"/>
      <c r="DS22" s="1834"/>
      <c r="DT22" s="1834"/>
      <c r="DU22" s="1834"/>
      <c r="DV22" s="1834"/>
      <c r="DW22" s="1834"/>
      <c r="DX22" s="1834"/>
      <c r="DY22" s="1834"/>
      <c r="DZ22" s="1834"/>
      <c r="EA22" s="1834"/>
      <c r="EB22" s="1834"/>
      <c r="EC22" s="1834"/>
      <c r="ED22" s="1834"/>
      <c r="EE22" s="1834"/>
      <c r="EF22" s="1834"/>
      <c r="EG22" s="1834"/>
      <c r="EH22" s="1834"/>
      <c r="EI22" s="1834"/>
      <c r="EJ22" s="1834"/>
      <c r="EK22" s="1834"/>
      <c r="EL22" s="1834"/>
      <c r="EM22" s="1834"/>
      <c r="EN22" s="1834"/>
      <c r="EO22" s="1834"/>
      <c r="EP22" s="1834"/>
      <c r="EQ22" s="1834"/>
      <c r="ER22" s="1834"/>
      <c r="ES22" s="1834"/>
      <c r="ET22" s="1834"/>
      <c r="EU22" s="1834"/>
      <c r="EV22" s="1834"/>
      <c r="EW22" s="1834"/>
      <c r="EX22" s="1834"/>
      <c r="EY22" s="1834"/>
      <c r="EZ22" s="1834"/>
      <c r="FA22" s="1834"/>
      <c r="FB22" s="1834"/>
      <c r="FC22" s="1834"/>
    </row>
    <row r="23" spans="1:159" s="984" customFormat="1" ht="12.5" x14ac:dyDescent="0.35">
      <c r="A23" s="924" t="s">
        <v>7163</v>
      </c>
      <c r="B23" s="1753" t="s">
        <v>4636</v>
      </c>
      <c r="C23" s="874">
        <v>1</v>
      </c>
      <c r="D23" s="874">
        <v>0</v>
      </c>
      <c r="E23" s="101">
        <v>13489.25</v>
      </c>
      <c r="F23" s="101">
        <v>13489</v>
      </c>
      <c r="G23" s="1833"/>
      <c r="H23" s="983"/>
      <c r="I23" s="983"/>
      <c r="J23" s="983"/>
      <c r="K23" s="983"/>
      <c r="L23" s="983"/>
      <c r="M23" s="983"/>
      <c r="N23" s="983"/>
      <c r="O23" s="983"/>
      <c r="P23" s="983"/>
      <c r="Q23" s="983"/>
      <c r="R23" s="983"/>
      <c r="S23" s="983"/>
      <c r="T23" s="983"/>
      <c r="U23" s="983"/>
      <c r="V23" s="983"/>
      <c r="W23" s="983"/>
      <c r="X23" s="983"/>
      <c r="Y23" s="983"/>
      <c r="Z23" s="983"/>
      <c r="AA23" s="983"/>
      <c r="AB23" s="983"/>
      <c r="AC23" s="983"/>
      <c r="AD23" s="983"/>
      <c r="AE23" s="983"/>
      <c r="AF23" s="983"/>
      <c r="AG23" s="983"/>
      <c r="AH23" s="983"/>
      <c r="AI23" s="983"/>
      <c r="AJ23" s="983"/>
      <c r="AK23" s="983"/>
      <c r="AL23" s="983"/>
      <c r="AM23" s="983"/>
      <c r="AN23" s="983"/>
      <c r="AO23" s="983"/>
      <c r="AP23" s="983"/>
      <c r="AQ23" s="983"/>
      <c r="AR23" s="983"/>
      <c r="AS23" s="983"/>
      <c r="AT23" s="983"/>
      <c r="AU23" s="983"/>
      <c r="AV23" s="983"/>
      <c r="AW23" s="983"/>
      <c r="AX23" s="983"/>
      <c r="AY23" s="983"/>
      <c r="AZ23" s="983"/>
      <c r="BA23" s="983"/>
      <c r="BB23" s="983"/>
      <c r="BC23" s="983"/>
      <c r="BD23" s="983"/>
      <c r="BE23" s="983"/>
      <c r="BF23" s="983"/>
      <c r="BG23" s="983"/>
      <c r="BH23" s="983"/>
      <c r="BI23" s="983"/>
      <c r="BJ23" s="983"/>
      <c r="BK23" s="983"/>
      <c r="BL23" s="983"/>
      <c r="BM23" s="983"/>
      <c r="BN23" s="983"/>
      <c r="BO23" s="983"/>
      <c r="BP23" s="983"/>
      <c r="BQ23" s="983"/>
      <c r="BR23" s="983"/>
      <c r="BS23" s="983"/>
      <c r="BT23" s="983"/>
      <c r="BU23" s="983"/>
      <c r="BV23" s="983"/>
      <c r="BW23" s="983"/>
      <c r="BX23" s="983"/>
      <c r="BY23" s="983"/>
      <c r="BZ23" s="983"/>
      <c r="CA23" s="983"/>
      <c r="CB23" s="983"/>
      <c r="CC23" s="983"/>
      <c r="CD23" s="983"/>
      <c r="CE23" s="983"/>
      <c r="CF23" s="983"/>
      <c r="CG23" s="983"/>
      <c r="CH23" s="983"/>
      <c r="CI23" s="983"/>
      <c r="CJ23" s="983"/>
      <c r="CK23" s="983"/>
      <c r="CL23" s="983"/>
      <c r="CM23" s="983"/>
      <c r="CN23" s="983"/>
      <c r="CO23" s="983"/>
      <c r="CP23" s="983"/>
      <c r="CQ23" s="983"/>
      <c r="CR23" s="983"/>
      <c r="CS23" s="983"/>
      <c r="CT23" s="983"/>
      <c r="CU23" s="983"/>
      <c r="CV23" s="983"/>
      <c r="CW23" s="983"/>
      <c r="CX23" s="983"/>
      <c r="CY23" s="983"/>
      <c r="CZ23" s="983"/>
      <c r="DA23" s="983"/>
      <c r="DB23" s="983"/>
      <c r="DC23" s="983"/>
      <c r="DD23" s="983"/>
      <c r="DE23" s="983"/>
      <c r="DF23" s="983"/>
      <c r="DG23" s="983"/>
      <c r="DH23" s="983"/>
      <c r="DI23" s="983"/>
      <c r="DJ23" s="983"/>
      <c r="DK23" s="983"/>
      <c r="DL23" s="983"/>
      <c r="DM23" s="983"/>
      <c r="DN23" s="983"/>
      <c r="DO23" s="983"/>
      <c r="DP23" s="983"/>
      <c r="DQ23" s="983"/>
      <c r="DR23" s="983"/>
      <c r="DS23" s="983"/>
      <c r="DT23" s="983"/>
      <c r="DU23" s="983"/>
      <c r="DV23" s="983"/>
      <c r="DW23" s="983"/>
      <c r="DX23" s="983"/>
      <c r="DY23" s="983"/>
      <c r="DZ23" s="983"/>
      <c r="EA23" s="983"/>
      <c r="EB23" s="983"/>
      <c r="EC23" s="983"/>
      <c r="ED23" s="983"/>
      <c r="EE23" s="983"/>
      <c r="EF23" s="983"/>
      <c r="EG23" s="983"/>
      <c r="EH23" s="983"/>
      <c r="EI23" s="983"/>
      <c r="EJ23" s="983"/>
      <c r="EK23" s="983"/>
      <c r="EL23" s="983"/>
      <c r="EM23" s="983"/>
      <c r="EN23" s="983"/>
      <c r="EO23" s="983"/>
      <c r="EP23" s="983"/>
      <c r="EQ23" s="983"/>
      <c r="ER23" s="983"/>
      <c r="ES23" s="983"/>
      <c r="ET23" s="983"/>
      <c r="EU23" s="983"/>
      <c r="EV23" s="983"/>
      <c r="EW23" s="983"/>
      <c r="EX23" s="983"/>
      <c r="EY23" s="983"/>
      <c r="EZ23" s="983"/>
      <c r="FA23" s="983"/>
      <c r="FB23" s="983"/>
      <c r="FC23" s="983"/>
    </row>
    <row r="24" spans="1:159" s="984" customFormat="1" ht="12.5" x14ac:dyDescent="0.35">
      <c r="A24" s="924" t="s">
        <v>7164</v>
      </c>
      <c r="B24" s="1753" t="s">
        <v>7165</v>
      </c>
      <c r="C24" s="874">
        <v>1</v>
      </c>
      <c r="D24" s="874">
        <v>0</v>
      </c>
      <c r="E24" s="101">
        <v>11793.29</v>
      </c>
      <c r="F24" s="101">
        <v>11793</v>
      </c>
      <c r="G24" s="1833"/>
      <c r="H24" s="983"/>
      <c r="I24" s="983"/>
      <c r="J24" s="983"/>
      <c r="K24" s="983"/>
      <c r="L24" s="983"/>
      <c r="M24" s="983"/>
      <c r="N24" s="983"/>
      <c r="O24" s="983"/>
      <c r="P24" s="983"/>
      <c r="Q24" s="983"/>
      <c r="R24" s="983"/>
      <c r="S24" s="983"/>
      <c r="T24" s="983"/>
      <c r="U24" s="983"/>
      <c r="V24" s="983"/>
      <c r="W24" s="983"/>
      <c r="X24" s="983"/>
      <c r="Y24" s="983"/>
      <c r="Z24" s="983"/>
      <c r="AA24" s="983"/>
      <c r="AB24" s="983"/>
      <c r="AC24" s="983"/>
      <c r="AD24" s="983"/>
      <c r="AE24" s="983"/>
      <c r="AF24" s="983"/>
      <c r="AG24" s="983"/>
      <c r="AH24" s="983"/>
      <c r="AI24" s="983"/>
      <c r="AJ24" s="983"/>
      <c r="AK24" s="983"/>
      <c r="AL24" s="983"/>
      <c r="AM24" s="983"/>
      <c r="AN24" s="983"/>
      <c r="AO24" s="983"/>
      <c r="AP24" s="983"/>
      <c r="AQ24" s="983"/>
      <c r="AR24" s="983"/>
      <c r="AS24" s="983"/>
      <c r="AT24" s="983"/>
      <c r="AU24" s="983"/>
      <c r="AV24" s="983"/>
      <c r="AW24" s="983"/>
      <c r="AX24" s="983"/>
      <c r="AY24" s="983"/>
      <c r="AZ24" s="983"/>
      <c r="BA24" s="983"/>
      <c r="BB24" s="983"/>
      <c r="BC24" s="983"/>
      <c r="BD24" s="983"/>
      <c r="BE24" s="983"/>
      <c r="BF24" s="983"/>
      <c r="BG24" s="983"/>
      <c r="BH24" s="983"/>
      <c r="BI24" s="983"/>
      <c r="BJ24" s="983"/>
      <c r="BK24" s="983"/>
      <c r="BL24" s="983"/>
      <c r="BM24" s="983"/>
      <c r="BN24" s="983"/>
      <c r="BO24" s="983"/>
      <c r="BP24" s="983"/>
      <c r="BQ24" s="983"/>
      <c r="BR24" s="983"/>
      <c r="BS24" s="983"/>
      <c r="BT24" s="983"/>
      <c r="BU24" s="983"/>
      <c r="BV24" s="983"/>
      <c r="BW24" s="983"/>
      <c r="BX24" s="983"/>
      <c r="BY24" s="983"/>
      <c r="BZ24" s="983"/>
      <c r="CA24" s="983"/>
      <c r="CB24" s="983"/>
      <c r="CC24" s="983"/>
      <c r="CD24" s="983"/>
      <c r="CE24" s="983"/>
      <c r="CF24" s="983"/>
      <c r="CG24" s="983"/>
      <c r="CH24" s="983"/>
      <c r="CI24" s="983"/>
      <c r="CJ24" s="983"/>
      <c r="CK24" s="983"/>
      <c r="CL24" s="983"/>
      <c r="CM24" s="983"/>
      <c r="CN24" s="983"/>
      <c r="CO24" s="983"/>
      <c r="CP24" s="983"/>
      <c r="CQ24" s="983"/>
      <c r="CR24" s="983"/>
      <c r="CS24" s="983"/>
      <c r="CT24" s="983"/>
      <c r="CU24" s="983"/>
      <c r="CV24" s="983"/>
      <c r="CW24" s="983"/>
      <c r="CX24" s="983"/>
      <c r="CY24" s="983"/>
      <c r="CZ24" s="983"/>
      <c r="DA24" s="983"/>
      <c r="DB24" s="983"/>
      <c r="DC24" s="983"/>
      <c r="DD24" s="983"/>
      <c r="DE24" s="983"/>
      <c r="DF24" s="983"/>
      <c r="DG24" s="983"/>
      <c r="DH24" s="983"/>
      <c r="DI24" s="983"/>
      <c r="DJ24" s="983"/>
      <c r="DK24" s="983"/>
      <c r="DL24" s="983"/>
      <c r="DM24" s="983"/>
      <c r="DN24" s="983"/>
      <c r="DO24" s="983"/>
      <c r="DP24" s="983"/>
      <c r="DQ24" s="983"/>
      <c r="DR24" s="983"/>
      <c r="DS24" s="983"/>
      <c r="DT24" s="983"/>
      <c r="DU24" s="983"/>
      <c r="DV24" s="983"/>
      <c r="DW24" s="983"/>
      <c r="DX24" s="983"/>
      <c r="DY24" s="983"/>
      <c r="DZ24" s="983"/>
      <c r="EA24" s="983"/>
      <c r="EB24" s="983"/>
      <c r="EC24" s="983"/>
      <c r="ED24" s="983"/>
      <c r="EE24" s="983"/>
      <c r="EF24" s="983"/>
      <c r="EG24" s="983"/>
      <c r="EH24" s="983"/>
      <c r="EI24" s="983"/>
      <c r="EJ24" s="983"/>
      <c r="EK24" s="983"/>
      <c r="EL24" s="983"/>
      <c r="EM24" s="983"/>
      <c r="EN24" s="983"/>
      <c r="EO24" s="983"/>
      <c r="EP24" s="983"/>
      <c r="EQ24" s="983"/>
      <c r="ER24" s="983"/>
      <c r="ES24" s="983"/>
      <c r="ET24" s="983"/>
      <c r="EU24" s="983"/>
      <c r="EV24" s="983"/>
      <c r="EW24" s="983"/>
      <c r="EX24" s="983"/>
      <c r="EY24" s="983"/>
      <c r="EZ24" s="983"/>
      <c r="FA24" s="983"/>
      <c r="FB24" s="983"/>
      <c r="FC24" s="983"/>
    </row>
    <row r="25" spans="1:159" s="984" customFormat="1" ht="12.5" x14ac:dyDescent="0.35">
      <c r="A25" s="924" t="s">
        <v>7166</v>
      </c>
      <c r="B25" s="1753" t="s">
        <v>6914</v>
      </c>
      <c r="C25" s="874">
        <v>1</v>
      </c>
      <c r="D25" s="874">
        <v>0</v>
      </c>
      <c r="E25" s="101">
        <v>10148.67</v>
      </c>
      <c r="F25" s="101">
        <v>10149</v>
      </c>
      <c r="G25" s="1833"/>
      <c r="H25" s="983"/>
      <c r="I25" s="983"/>
      <c r="J25" s="983"/>
      <c r="K25" s="983"/>
      <c r="L25" s="983"/>
      <c r="M25" s="983"/>
      <c r="N25" s="983"/>
      <c r="O25" s="983"/>
      <c r="P25" s="983"/>
      <c r="Q25" s="983"/>
      <c r="R25" s="983"/>
      <c r="S25" s="983"/>
      <c r="T25" s="983"/>
      <c r="U25" s="983"/>
      <c r="V25" s="983"/>
      <c r="W25" s="983"/>
      <c r="X25" s="983"/>
      <c r="Y25" s="983"/>
      <c r="Z25" s="983"/>
      <c r="AA25" s="983"/>
      <c r="AB25" s="983"/>
      <c r="AC25" s="983"/>
      <c r="AD25" s="983"/>
      <c r="AE25" s="983"/>
      <c r="AF25" s="983"/>
      <c r="AG25" s="983"/>
      <c r="AH25" s="983"/>
      <c r="AI25" s="983"/>
      <c r="AJ25" s="983"/>
      <c r="AK25" s="983"/>
      <c r="AL25" s="983"/>
      <c r="AM25" s="983"/>
      <c r="AN25" s="983"/>
      <c r="AO25" s="983"/>
      <c r="AP25" s="983"/>
      <c r="AQ25" s="983"/>
      <c r="AR25" s="983"/>
      <c r="AS25" s="983"/>
      <c r="AT25" s="983"/>
      <c r="AU25" s="983"/>
      <c r="AV25" s="983"/>
      <c r="AW25" s="983"/>
      <c r="AX25" s="983"/>
      <c r="AY25" s="983"/>
      <c r="AZ25" s="983"/>
      <c r="BA25" s="983"/>
      <c r="BB25" s="983"/>
      <c r="BC25" s="983"/>
      <c r="BD25" s="983"/>
      <c r="BE25" s="983"/>
      <c r="BF25" s="983"/>
      <c r="BG25" s="983"/>
      <c r="BH25" s="983"/>
      <c r="BI25" s="983"/>
      <c r="BJ25" s="983"/>
      <c r="BK25" s="983"/>
      <c r="BL25" s="983"/>
      <c r="BM25" s="983"/>
      <c r="BN25" s="983"/>
      <c r="BO25" s="983"/>
      <c r="BP25" s="983"/>
      <c r="BQ25" s="983"/>
      <c r="BR25" s="983"/>
      <c r="BS25" s="983"/>
      <c r="BT25" s="983"/>
      <c r="BU25" s="983"/>
      <c r="BV25" s="983"/>
      <c r="BW25" s="983"/>
      <c r="BX25" s="983"/>
      <c r="BY25" s="983"/>
      <c r="BZ25" s="983"/>
      <c r="CA25" s="983"/>
      <c r="CB25" s="983"/>
      <c r="CC25" s="983"/>
      <c r="CD25" s="983"/>
      <c r="CE25" s="983"/>
      <c r="CF25" s="983"/>
      <c r="CG25" s="983"/>
      <c r="CH25" s="983"/>
      <c r="CI25" s="983"/>
      <c r="CJ25" s="983"/>
      <c r="CK25" s="983"/>
      <c r="CL25" s="983"/>
      <c r="CM25" s="983"/>
      <c r="CN25" s="983"/>
      <c r="CO25" s="983"/>
      <c r="CP25" s="983"/>
      <c r="CQ25" s="983"/>
      <c r="CR25" s="983"/>
      <c r="CS25" s="983"/>
      <c r="CT25" s="983"/>
      <c r="CU25" s="983"/>
      <c r="CV25" s="983"/>
      <c r="CW25" s="983"/>
      <c r="CX25" s="983"/>
      <c r="CY25" s="983"/>
      <c r="CZ25" s="983"/>
      <c r="DA25" s="983"/>
      <c r="DB25" s="983"/>
      <c r="DC25" s="983"/>
      <c r="DD25" s="983"/>
      <c r="DE25" s="983"/>
      <c r="DF25" s="983"/>
      <c r="DG25" s="983"/>
      <c r="DH25" s="983"/>
      <c r="DI25" s="983"/>
      <c r="DJ25" s="983"/>
      <c r="DK25" s="983"/>
      <c r="DL25" s="983"/>
      <c r="DM25" s="983"/>
      <c r="DN25" s="983"/>
      <c r="DO25" s="983"/>
      <c r="DP25" s="983"/>
      <c r="DQ25" s="983"/>
      <c r="DR25" s="983"/>
      <c r="DS25" s="983"/>
      <c r="DT25" s="983"/>
      <c r="DU25" s="983"/>
      <c r="DV25" s="983"/>
      <c r="DW25" s="983"/>
      <c r="DX25" s="983"/>
      <c r="DY25" s="983"/>
      <c r="DZ25" s="983"/>
      <c r="EA25" s="983"/>
      <c r="EB25" s="983"/>
      <c r="EC25" s="983"/>
      <c r="ED25" s="983"/>
      <c r="EE25" s="983"/>
      <c r="EF25" s="983"/>
      <c r="EG25" s="983"/>
      <c r="EH25" s="983"/>
      <c r="EI25" s="983"/>
      <c r="EJ25" s="983"/>
      <c r="EK25" s="983"/>
      <c r="EL25" s="983"/>
      <c r="EM25" s="983"/>
      <c r="EN25" s="983"/>
      <c r="EO25" s="983"/>
      <c r="EP25" s="983"/>
      <c r="EQ25" s="983"/>
      <c r="ER25" s="983"/>
      <c r="ES25" s="983"/>
      <c r="ET25" s="983"/>
      <c r="EU25" s="983"/>
      <c r="EV25" s="983"/>
      <c r="EW25" s="983"/>
      <c r="EX25" s="983"/>
      <c r="EY25" s="983"/>
      <c r="EZ25" s="983"/>
      <c r="FA25" s="983"/>
      <c r="FB25" s="983"/>
      <c r="FC25" s="983"/>
    </row>
    <row r="26" spans="1:159" s="984" customFormat="1" ht="12.5" x14ac:dyDescent="0.35">
      <c r="A26" s="924" t="s">
        <v>7167</v>
      </c>
      <c r="B26" s="1753" t="s">
        <v>4415</v>
      </c>
      <c r="C26" s="874">
        <v>4</v>
      </c>
      <c r="D26" s="874">
        <v>0</v>
      </c>
      <c r="E26" s="101">
        <v>9128.07</v>
      </c>
      <c r="F26" s="101">
        <v>9128</v>
      </c>
      <c r="G26" s="1833"/>
      <c r="H26" s="983"/>
      <c r="I26" s="983"/>
      <c r="J26" s="983"/>
      <c r="K26" s="983"/>
      <c r="L26" s="983"/>
      <c r="M26" s="983"/>
      <c r="N26" s="983"/>
      <c r="O26" s="983"/>
      <c r="P26" s="983"/>
      <c r="Q26" s="983"/>
      <c r="R26" s="983"/>
      <c r="S26" s="983"/>
      <c r="T26" s="983"/>
      <c r="U26" s="983"/>
      <c r="V26" s="983"/>
      <c r="W26" s="983"/>
      <c r="X26" s="983"/>
      <c r="Y26" s="983"/>
      <c r="Z26" s="983"/>
      <c r="AA26" s="983"/>
      <c r="AB26" s="983"/>
      <c r="AC26" s="983"/>
      <c r="AD26" s="983"/>
      <c r="AE26" s="983"/>
      <c r="AF26" s="983"/>
      <c r="AG26" s="983"/>
      <c r="AH26" s="983"/>
      <c r="AI26" s="983"/>
      <c r="AJ26" s="983"/>
      <c r="AK26" s="983"/>
      <c r="AL26" s="983"/>
      <c r="AM26" s="983"/>
      <c r="AN26" s="983"/>
      <c r="AO26" s="983"/>
      <c r="AP26" s="983"/>
      <c r="AQ26" s="983"/>
      <c r="AR26" s="983"/>
      <c r="AS26" s="983"/>
      <c r="AT26" s="983"/>
      <c r="AU26" s="983"/>
      <c r="AV26" s="983"/>
      <c r="AW26" s="983"/>
      <c r="AX26" s="983"/>
      <c r="AY26" s="983"/>
      <c r="AZ26" s="983"/>
      <c r="BA26" s="983"/>
      <c r="BB26" s="983"/>
      <c r="BC26" s="983"/>
      <c r="BD26" s="983"/>
      <c r="BE26" s="983"/>
      <c r="BF26" s="983"/>
      <c r="BG26" s="983"/>
      <c r="BH26" s="983"/>
      <c r="BI26" s="983"/>
      <c r="BJ26" s="983"/>
      <c r="BK26" s="983"/>
      <c r="BL26" s="983"/>
      <c r="BM26" s="983"/>
      <c r="BN26" s="983"/>
      <c r="BO26" s="983"/>
      <c r="BP26" s="983"/>
      <c r="BQ26" s="983"/>
      <c r="BR26" s="983"/>
      <c r="BS26" s="983"/>
      <c r="BT26" s="983"/>
      <c r="BU26" s="983"/>
      <c r="BV26" s="983"/>
      <c r="BW26" s="983"/>
      <c r="BX26" s="983"/>
      <c r="BY26" s="983"/>
      <c r="BZ26" s="983"/>
      <c r="CA26" s="983"/>
      <c r="CB26" s="983"/>
      <c r="CC26" s="983"/>
      <c r="CD26" s="983"/>
      <c r="CE26" s="983"/>
      <c r="CF26" s="983"/>
      <c r="CG26" s="983"/>
      <c r="CH26" s="983"/>
      <c r="CI26" s="983"/>
      <c r="CJ26" s="983"/>
      <c r="CK26" s="983"/>
      <c r="CL26" s="983"/>
      <c r="CM26" s="983"/>
      <c r="CN26" s="983"/>
      <c r="CO26" s="983"/>
      <c r="CP26" s="983"/>
      <c r="CQ26" s="983"/>
      <c r="CR26" s="983"/>
      <c r="CS26" s="983"/>
      <c r="CT26" s="983"/>
      <c r="CU26" s="983"/>
      <c r="CV26" s="983"/>
      <c r="CW26" s="983"/>
      <c r="CX26" s="983"/>
      <c r="CY26" s="983"/>
      <c r="CZ26" s="983"/>
      <c r="DA26" s="983"/>
      <c r="DB26" s="983"/>
      <c r="DC26" s="983"/>
      <c r="DD26" s="983"/>
      <c r="DE26" s="983"/>
      <c r="DF26" s="983"/>
      <c r="DG26" s="983"/>
      <c r="DH26" s="983"/>
      <c r="DI26" s="983"/>
      <c r="DJ26" s="983"/>
      <c r="DK26" s="983"/>
      <c r="DL26" s="983"/>
      <c r="DM26" s="983"/>
      <c r="DN26" s="983"/>
      <c r="DO26" s="983"/>
      <c r="DP26" s="983"/>
      <c r="DQ26" s="983"/>
      <c r="DR26" s="983"/>
      <c r="DS26" s="983"/>
      <c r="DT26" s="983"/>
      <c r="DU26" s="983"/>
      <c r="DV26" s="983"/>
      <c r="DW26" s="983"/>
      <c r="DX26" s="983"/>
      <c r="DY26" s="983"/>
      <c r="DZ26" s="983"/>
      <c r="EA26" s="983"/>
      <c r="EB26" s="983"/>
      <c r="EC26" s="983"/>
      <c r="ED26" s="983"/>
      <c r="EE26" s="983"/>
      <c r="EF26" s="983"/>
      <c r="EG26" s="983"/>
      <c r="EH26" s="983"/>
      <c r="EI26" s="983"/>
      <c r="EJ26" s="983"/>
      <c r="EK26" s="983"/>
      <c r="EL26" s="983"/>
      <c r="EM26" s="983"/>
      <c r="EN26" s="983"/>
      <c r="EO26" s="983"/>
      <c r="EP26" s="983"/>
      <c r="EQ26" s="983"/>
      <c r="ER26" s="983"/>
      <c r="ES26" s="983"/>
      <c r="ET26" s="983"/>
      <c r="EU26" s="983"/>
      <c r="EV26" s="983"/>
      <c r="EW26" s="983"/>
      <c r="EX26" s="983"/>
      <c r="EY26" s="983"/>
      <c r="EZ26" s="983"/>
      <c r="FA26" s="983"/>
      <c r="FB26" s="983"/>
      <c r="FC26" s="983"/>
    </row>
    <row r="27" spans="1:159" s="984" customFormat="1" ht="15" customHeight="1" x14ac:dyDescent="0.35">
      <c r="A27" s="924" t="s">
        <v>7168</v>
      </c>
      <c r="B27" s="1753" t="s">
        <v>7169</v>
      </c>
      <c r="C27" s="874">
        <v>1</v>
      </c>
      <c r="D27" s="874">
        <v>0</v>
      </c>
      <c r="E27" s="101">
        <v>10148.67</v>
      </c>
      <c r="F27" s="101">
        <v>10149</v>
      </c>
      <c r="G27" s="1833"/>
      <c r="H27" s="983"/>
      <c r="I27" s="983"/>
      <c r="J27" s="983"/>
      <c r="K27" s="983"/>
      <c r="L27" s="983"/>
      <c r="M27" s="983"/>
      <c r="N27" s="983"/>
      <c r="O27" s="983"/>
      <c r="P27" s="983"/>
      <c r="Q27" s="983"/>
      <c r="R27" s="983"/>
      <c r="S27" s="983"/>
      <c r="T27" s="983"/>
      <c r="U27" s="983"/>
      <c r="V27" s="983"/>
      <c r="W27" s="983"/>
      <c r="X27" s="983"/>
      <c r="Y27" s="983"/>
      <c r="Z27" s="983"/>
      <c r="AA27" s="983"/>
      <c r="AB27" s="983"/>
      <c r="AC27" s="983"/>
      <c r="AD27" s="983"/>
      <c r="AE27" s="983"/>
      <c r="AF27" s="983"/>
      <c r="AG27" s="983"/>
      <c r="AH27" s="983"/>
      <c r="AI27" s="983"/>
      <c r="AJ27" s="983"/>
      <c r="AK27" s="983"/>
      <c r="AL27" s="983"/>
      <c r="AM27" s="983"/>
      <c r="AN27" s="983"/>
      <c r="AO27" s="983"/>
      <c r="AP27" s="983"/>
      <c r="AQ27" s="983"/>
      <c r="AR27" s="983"/>
      <c r="AS27" s="983"/>
      <c r="AT27" s="983"/>
      <c r="AU27" s="983"/>
      <c r="AV27" s="983"/>
      <c r="AW27" s="983"/>
      <c r="AX27" s="983"/>
      <c r="AY27" s="983"/>
      <c r="AZ27" s="983"/>
      <c r="BA27" s="983"/>
      <c r="BB27" s="983"/>
      <c r="BC27" s="983"/>
      <c r="BD27" s="983"/>
      <c r="BE27" s="983"/>
      <c r="BF27" s="983"/>
      <c r="BG27" s="983"/>
      <c r="BH27" s="983"/>
      <c r="BI27" s="983"/>
      <c r="BJ27" s="983"/>
      <c r="BK27" s="983"/>
      <c r="BL27" s="983"/>
      <c r="BM27" s="983"/>
      <c r="BN27" s="983"/>
      <c r="BO27" s="983"/>
      <c r="BP27" s="983"/>
      <c r="BQ27" s="983"/>
      <c r="BR27" s="983"/>
      <c r="BS27" s="983"/>
      <c r="BT27" s="983"/>
      <c r="BU27" s="983"/>
      <c r="BV27" s="983"/>
      <c r="BW27" s="983"/>
      <c r="BX27" s="983"/>
      <c r="BY27" s="983"/>
      <c r="BZ27" s="983"/>
      <c r="CA27" s="983"/>
      <c r="CB27" s="983"/>
      <c r="CC27" s="983"/>
      <c r="CD27" s="983"/>
      <c r="CE27" s="983"/>
      <c r="CF27" s="983"/>
      <c r="CG27" s="983"/>
      <c r="CH27" s="983"/>
      <c r="CI27" s="983"/>
      <c r="CJ27" s="983"/>
      <c r="CK27" s="983"/>
      <c r="CL27" s="983"/>
      <c r="CM27" s="983"/>
      <c r="CN27" s="983"/>
      <c r="CO27" s="983"/>
      <c r="CP27" s="983"/>
      <c r="CQ27" s="983"/>
      <c r="CR27" s="983"/>
      <c r="CS27" s="983"/>
      <c r="CT27" s="983"/>
      <c r="CU27" s="983"/>
      <c r="CV27" s="983"/>
      <c r="CW27" s="983"/>
      <c r="CX27" s="983"/>
      <c r="CY27" s="983"/>
      <c r="CZ27" s="983"/>
      <c r="DA27" s="983"/>
      <c r="DB27" s="983"/>
      <c r="DC27" s="983"/>
      <c r="DD27" s="983"/>
      <c r="DE27" s="983"/>
      <c r="DF27" s="983"/>
      <c r="DG27" s="983"/>
      <c r="DH27" s="983"/>
      <c r="DI27" s="983"/>
      <c r="DJ27" s="983"/>
      <c r="DK27" s="983"/>
      <c r="DL27" s="983"/>
      <c r="DM27" s="983"/>
      <c r="DN27" s="983"/>
      <c r="DO27" s="983"/>
      <c r="DP27" s="983"/>
      <c r="DQ27" s="983"/>
      <c r="DR27" s="983"/>
      <c r="DS27" s="983"/>
      <c r="DT27" s="983"/>
      <c r="DU27" s="983"/>
      <c r="DV27" s="983"/>
      <c r="DW27" s="983"/>
      <c r="DX27" s="983"/>
      <c r="DY27" s="983"/>
      <c r="DZ27" s="983"/>
      <c r="EA27" s="983"/>
      <c r="EB27" s="983"/>
      <c r="EC27" s="983"/>
      <c r="ED27" s="983"/>
      <c r="EE27" s="983"/>
      <c r="EF27" s="983"/>
      <c r="EG27" s="983"/>
      <c r="EH27" s="983"/>
      <c r="EI27" s="983"/>
      <c r="EJ27" s="983"/>
      <c r="EK27" s="983"/>
      <c r="EL27" s="983"/>
      <c r="EM27" s="983"/>
      <c r="EN27" s="983"/>
      <c r="EO27" s="983"/>
      <c r="EP27" s="983"/>
      <c r="EQ27" s="983"/>
      <c r="ER27" s="983"/>
      <c r="ES27" s="983"/>
      <c r="ET27" s="983"/>
      <c r="EU27" s="983"/>
      <c r="EV27" s="983"/>
      <c r="EW27" s="983"/>
      <c r="EX27" s="983"/>
      <c r="EY27" s="983"/>
      <c r="EZ27" s="983"/>
      <c r="FA27" s="983"/>
      <c r="FB27" s="983"/>
      <c r="FC27" s="983"/>
    </row>
    <row r="28" spans="1:159" s="1748" customFormat="1" ht="15" customHeight="1" x14ac:dyDescent="0.25">
      <c r="A28" s="1756" t="s">
        <v>533</v>
      </c>
      <c r="B28" s="509" t="s">
        <v>4241</v>
      </c>
      <c r="C28" s="510">
        <f>SUM(C20:C27)</f>
        <v>21</v>
      </c>
      <c r="D28" s="511">
        <f>SUM(D11:D27)</f>
        <v>0</v>
      </c>
      <c r="E28" s="1832" t="s">
        <v>533</v>
      </c>
      <c r="F28" s="1832" t="s">
        <v>533</v>
      </c>
    </row>
    <row r="29" spans="1:159" x14ac:dyDescent="0.3">
      <c r="A29" s="1742"/>
      <c r="B29" s="1743"/>
      <c r="C29" s="1742"/>
      <c r="D29" s="1742"/>
      <c r="E29" s="1744"/>
      <c r="F29" s="1744"/>
    </row>
    <row r="30" spans="1:159" x14ac:dyDescent="0.3">
      <c r="A30" s="1742"/>
      <c r="B30" s="1743"/>
      <c r="C30" s="1742"/>
      <c r="D30" s="1742"/>
      <c r="E30" s="1744"/>
      <c r="F30" s="1744"/>
    </row>
    <row r="31" spans="1:159" x14ac:dyDescent="0.3">
      <c r="A31" s="731" t="s">
        <v>7144</v>
      </c>
      <c r="B31" s="731" t="s">
        <v>4168</v>
      </c>
      <c r="C31" s="1836"/>
      <c r="D31" s="1836"/>
      <c r="E31" s="1759"/>
      <c r="F31" s="1759"/>
      <c r="EW31" s="214"/>
      <c r="EX31" s="214"/>
      <c r="EY31" s="214"/>
      <c r="EZ31" s="214"/>
      <c r="FA31" s="214"/>
      <c r="FB31" s="214"/>
      <c r="FC31" s="214"/>
    </row>
    <row r="32" spans="1:159" s="222" customFormat="1" ht="12.5" x14ac:dyDescent="0.25">
      <c r="A32" s="887" t="s">
        <v>7170</v>
      </c>
      <c r="B32" s="887" t="s">
        <v>7039</v>
      </c>
      <c r="C32" s="889">
        <v>0</v>
      </c>
      <c r="D32" s="889">
        <v>56424</v>
      </c>
      <c r="E32" s="889">
        <v>140</v>
      </c>
      <c r="F32" s="889">
        <v>140</v>
      </c>
      <c r="G32" s="105" t="s">
        <v>5522</v>
      </c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5"/>
      <c r="BB32" s="105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105"/>
      <c r="CS32" s="105"/>
      <c r="CT32" s="105"/>
      <c r="CU32" s="105"/>
      <c r="CV32" s="105"/>
      <c r="CW32" s="105"/>
      <c r="CX32" s="105"/>
      <c r="CY32" s="105"/>
      <c r="CZ32" s="105"/>
      <c r="DA32" s="105"/>
      <c r="DB32" s="105"/>
      <c r="DC32" s="105"/>
      <c r="DD32" s="105"/>
      <c r="DE32" s="105"/>
      <c r="DF32" s="105"/>
      <c r="DG32" s="105"/>
      <c r="DH32" s="105"/>
      <c r="DI32" s="105"/>
      <c r="DJ32" s="105"/>
      <c r="DK32" s="105"/>
      <c r="DL32" s="105"/>
      <c r="DM32" s="105"/>
      <c r="DN32" s="105"/>
      <c r="DO32" s="105"/>
      <c r="DP32" s="105"/>
      <c r="DQ32" s="105"/>
      <c r="DR32" s="105"/>
      <c r="DS32" s="105"/>
      <c r="DT32" s="105"/>
      <c r="DU32" s="105"/>
      <c r="DV32" s="105"/>
      <c r="DW32" s="105"/>
      <c r="DX32" s="105"/>
      <c r="DY32" s="105"/>
      <c r="DZ32" s="105"/>
      <c r="EA32" s="105"/>
      <c r="EB32" s="105"/>
      <c r="EC32" s="105"/>
      <c r="ED32" s="105"/>
      <c r="EE32" s="105"/>
      <c r="EF32" s="105"/>
      <c r="EG32" s="105"/>
      <c r="EH32" s="105"/>
      <c r="EI32" s="105"/>
      <c r="EJ32" s="105"/>
      <c r="EK32" s="105"/>
      <c r="EL32" s="105"/>
      <c r="EM32" s="105"/>
      <c r="EN32" s="105"/>
      <c r="EO32" s="105"/>
      <c r="EP32" s="105"/>
      <c r="EQ32" s="105"/>
      <c r="ER32" s="105"/>
      <c r="ES32" s="105"/>
      <c r="ET32" s="105"/>
      <c r="EU32" s="105"/>
      <c r="EV32" s="105"/>
      <c r="EW32" s="105"/>
      <c r="EX32" s="105"/>
      <c r="EY32" s="105"/>
      <c r="EZ32" s="105"/>
      <c r="FA32" s="105"/>
      <c r="FB32" s="105"/>
      <c r="FC32" s="105"/>
    </row>
    <row r="33" spans="1:165" s="1748" customFormat="1" ht="15" customHeight="1" x14ac:dyDescent="0.25">
      <c r="A33" s="1756" t="s">
        <v>533</v>
      </c>
      <c r="B33" s="512" t="s">
        <v>4243</v>
      </c>
      <c r="C33" s="498">
        <f>SUM(C32)</f>
        <v>0</v>
      </c>
      <c r="D33" s="498">
        <f>SUM(D32)</f>
        <v>56424</v>
      </c>
      <c r="E33" s="1832" t="s">
        <v>533</v>
      </c>
      <c r="F33" s="1832" t="s">
        <v>533</v>
      </c>
    </row>
    <row r="34" spans="1:165" s="1748" customFormat="1" ht="15" customHeight="1" x14ac:dyDescent="0.25">
      <c r="A34" s="1804"/>
      <c r="B34" s="1829"/>
      <c r="C34" s="1837"/>
      <c r="D34" s="1837"/>
      <c r="E34" s="1838"/>
      <c r="F34" s="1838"/>
    </row>
    <row r="35" spans="1:165" s="1748" customFormat="1" ht="15" customHeight="1" x14ac:dyDescent="0.25">
      <c r="A35" s="1804"/>
      <c r="B35" s="458" t="s">
        <v>4170</v>
      </c>
      <c r="C35" s="515">
        <f>C16+C28+C33</f>
        <v>27</v>
      </c>
      <c r="D35" s="515">
        <f>D16+D28+D33</f>
        <v>56424</v>
      </c>
      <c r="E35" s="1838"/>
      <c r="F35" s="1838"/>
    </row>
    <row r="36" spans="1:165" x14ac:dyDescent="0.3">
      <c r="A36" s="915"/>
      <c r="B36" s="916"/>
      <c r="C36" s="1758"/>
      <c r="D36" s="1758"/>
      <c r="E36" s="1759"/>
      <c r="F36" s="1759"/>
    </row>
    <row r="37" spans="1:165" s="1748" customFormat="1" ht="15" customHeight="1" x14ac:dyDescent="0.25">
      <c r="A37" s="999" t="s">
        <v>4166</v>
      </c>
      <c r="B37" s="1000"/>
      <c r="C37" s="1839"/>
      <c r="D37" s="1839"/>
      <c r="E37" s="1840"/>
      <c r="F37" s="1840"/>
    </row>
    <row r="38" spans="1:165" s="1748" customFormat="1" ht="15" customHeight="1" x14ac:dyDescent="0.25">
      <c r="A38" s="731" t="s">
        <v>4244</v>
      </c>
      <c r="B38" s="731"/>
      <c r="C38" s="1841"/>
      <c r="D38" s="1841"/>
      <c r="E38" s="1841"/>
      <c r="F38" s="1841"/>
    </row>
    <row r="39" spans="1:165" s="169" customFormat="1" ht="12.5" x14ac:dyDescent="0.35">
      <c r="A39" s="531" t="s">
        <v>7166</v>
      </c>
      <c r="B39" s="547" t="s">
        <v>6914</v>
      </c>
      <c r="C39" s="1842">
        <v>1</v>
      </c>
      <c r="D39" s="548">
        <v>0</v>
      </c>
      <c r="E39" s="1843">
        <v>8470.49</v>
      </c>
      <c r="F39" s="1843">
        <v>8470.49</v>
      </c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168"/>
      <c r="DH39" s="168"/>
      <c r="DI39" s="168"/>
      <c r="DJ39" s="168"/>
      <c r="DK39" s="168"/>
      <c r="DL39" s="168"/>
      <c r="DM39" s="168"/>
      <c r="DN39" s="168"/>
      <c r="DO39" s="168"/>
      <c r="DP39" s="168"/>
      <c r="DQ39" s="168"/>
      <c r="DR39" s="168"/>
      <c r="DS39" s="168"/>
      <c r="DT39" s="168"/>
      <c r="DU39" s="168"/>
      <c r="DV39" s="168"/>
      <c r="DW39" s="168"/>
      <c r="DX39" s="168"/>
      <c r="DY39" s="168"/>
      <c r="DZ39" s="168"/>
      <c r="EA39" s="168"/>
      <c r="EB39" s="168"/>
      <c r="EC39" s="168"/>
      <c r="ED39" s="168"/>
      <c r="EE39" s="168"/>
      <c r="EF39" s="168"/>
      <c r="EG39" s="168"/>
      <c r="EH39" s="168"/>
      <c r="EI39" s="168"/>
      <c r="EJ39" s="168"/>
      <c r="EK39" s="168"/>
      <c r="EL39" s="168"/>
      <c r="EM39" s="168"/>
      <c r="EN39" s="168"/>
      <c r="EO39" s="168"/>
      <c r="EP39" s="168"/>
      <c r="EQ39" s="168"/>
      <c r="ER39" s="168"/>
      <c r="ES39" s="168"/>
      <c r="ET39" s="168"/>
      <c r="EU39" s="168"/>
      <c r="EV39" s="168"/>
      <c r="EW39" s="168"/>
      <c r="EX39" s="168"/>
      <c r="EY39" s="168"/>
      <c r="EZ39" s="168"/>
      <c r="FA39" s="168"/>
      <c r="FB39" s="168"/>
      <c r="FC39" s="168"/>
      <c r="FD39" s="168"/>
      <c r="FE39" s="168"/>
      <c r="FF39" s="168"/>
      <c r="FG39" s="168"/>
      <c r="FH39" s="168"/>
      <c r="FI39" s="168"/>
    </row>
    <row r="40" spans="1:165" s="1748" customFormat="1" ht="15" customHeight="1" x14ac:dyDescent="0.25">
      <c r="A40" s="1756"/>
      <c r="B40" s="517" t="s">
        <v>4245</v>
      </c>
      <c r="C40" s="513">
        <f>SUM(C39:C39)</f>
        <v>1</v>
      </c>
      <c r="D40" s="498">
        <f>SUM(D39:D39)</f>
        <v>0</v>
      </c>
      <c r="E40" s="1832"/>
      <c r="F40" s="1832"/>
    </row>
    <row r="41" spans="1:165" x14ac:dyDescent="0.3">
      <c r="A41" s="915"/>
      <c r="B41" s="916"/>
      <c r="C41" s="1758"/>
      <c r="D41" s="1758"/>
      <c r="E41" s="1759"/>
      <c r="F41" s="1759"/>
    </row>
    <row r="42" spans="1:165" x14ac:dyDescent="0.3">
      <c r="A42" s="915"/>
      <c r="B42" s="916"/>
      <c r="C42" s="1758"/>
      <c r="D42" s="1758"/>
      <c r="E42" s="1759"/>
      <c r="F42" s="1759"/>
    </row>
    <row r="43" spans="1:165" s="1748" customFormat="1" ht="13.5" customHeight="1" x14ac:dyDescent="0.25">
      <c r="A43" s="731" t="s">
        <v>4172</v>
      </c>
      <c r="B43" s="731"/>
      <c r="C43" s="1765"/>
      <c r="D43" s="1765"/>
      <c r="E43" s="1844"/>
      <c r="F43" s="1844"/>
    </row>
    <row r="44" spans="1:165" s="1748" customFormat="1" ht="13.5" customHeight="1" x14ac:dyDescent="0.25">
      <c r="A44" s="888" t="s">
        <v>4242</v>
      </c>
      <c r="B44" s="887" t="s">
        <v>7171</v>
      </c>
      <c r="C44" s="888">
        <v>5</v>
      </c>
      <c r="D44" s="888">
        <v>0</v>
      </c>
      <c r="E44" s="889">
        <v>6300</v>
      </c>
      <c r="F44" s="889">
        <v>32830</v>
      </c>
    </row>
    <row r="45" spans="1:165" s="549" customFormat="1" ht="15.75" customHeight="1" x14ac:dyDescent="0.35">
      <c r="A45" s="1845" t="s">
        <v>533</v>
      </c>
      <c r="B45" s="512" t="s">
        <v>4246</v>
      </c>
      <c r="C45" s="513">
        <f>SUM(C43:C44)</f>
        <v>5</v>
      </c>
      <c r="D45" s="498">
        <f>SUM(D43:D44)</f>
        <v>0</v>
      </c>
      <c r="E45" s="1832" t="s">
        <v>533</v>
      </c>
      <c r="F45" s="1832" t="s">
        <v>533</v>
      </c>
      <c r="G45" s="333"/>
      <c r="H45" s="333"/>
      <c r="I45" s="333"/>
      <c r="J45" s="333"/>
      <c r="K45" s="333"/>
      <c r="L45" s="333"/>
      <c r="M45" s="333"/>
      <c r="N45" s="333"/>
      <c r="O45" s="333"/>
      <c r="P45" s="333"/>
      <c r="Q45" s="333"/>
      <c r="R45" s="333"/>
      <c r="S45" s="333"/>
      <c r="T45" s="333"/>
      <c r="U45" s="333"/>
      <c r="V45" s="333"/>
      <c r="W45" s="333"/>
      <c r="X45" s="333"/>
      <c r="Y45" s="333"/>
      <c r="Z45" s="333"/>
      <c r="AA45" s="333"/>
      <c r="AB45" s="333"/>
      <c r="AC45" s="333"/>
      <c r="AD45" s="333"/>
      <c r="AE45" s="333"/>
      <c r="AF45" s="333"/>
      <c r="AG45" s="333"/>
      <c r="AH45" s="333"/>
      <c r="AI45" s="333"/>
      <c r="AJ45" s="333"/>
      <c r="AK45" s="333"/>
      <c r="AL45" s="333"/>
      <c r="AM45" s="333"/>
      <c r="AN45" s="333"/>
      <c r="AO45" s="333"/>
      <c r="AP45" s="333"/>
      <c r="AQ45" s="333"/>
      <c r="AR45" s="333"/>
      <c r="AS45" s="333"/>
      <c r="AT45" s="333"/>
      <c r="AU45" s="333"/>
      <c r="AV45" s="333"/>
      <c r="AW45" s="333"/>
      <c r="AX45" s="333"/>
      <c r="AY45" s="333"/>
      <c r="AZ45" s="333"/>
      <c r="BA45" s="333"/>
      <c r="BB45" s="333"/>
      <c r="BC45" s="333"/>
      <c r="BD45" s="333"/>
      <c r="BE45" s="333"/>
      <c r="BF45" s="333"/>
      <c r="BG45" s="333"/>
      <c r="BH45" s="333"/>
      <c r="BI45" s="333"/>
      <c r="BJ45" s="333"/>
      <c r="BK45" s="333"/>
      <c r="BL45" s="333"/>
      <c r="BM45" s="333"/>
      <c r="BN45" s="333"/>
      <c r="BO45" s="333"/>
      <c r="BP45" s="333"/>
      <c r="BQ45" s="333"/>
      <c r="BR45" s="333"/>
      <c r="BS45" s="333"/>
      <c r="BT45" s="333"/>
      <c r="BU45" s="333"/>
      <c r="BV45" s="333"/>
      <c r="BW45" s="333"/>
      <c r="BX45" s="333"/>
      <c r="BY45" s="333"/>
      <c r="BZ45" s="333"/>
      <c r="CA45" s="333"/>
      <c r="CB45" s="333"/>
      <c r="CC45" s="333"/>
      <c r="CD45" s="333"/>
      <c r="CE45" s="333"/>
      <c r="CF45" s="333"/>
      <c r="CG45" s="333"/>
      <c r="CH45" s="333"/>
      <c r="CI45" s="333"/>
      <c r="CJ45" s="333"/>
      <c r="CK45" s="333"/>
      <c r="CL45" s="333"/>
      <c r="CM45" s="333"/>
      <c r="CN45" s="333"/>
      <c r="CO45" s="333"/>
      <c r="CP45" s="333"/>
      <c r="CQ45" s="333"/>
      <c r="CR45" s="333"/>
      <c r="CS45" s="333"/>
      <c r="CT45" s="333"/>
      <c r="CU45" s="333"/>
      <c r="CV45" s="333"/>
      <c r="CW45" s="333"/>
      <c r="CX45" s="333"/>
      <c r="CY45" s="333"/>
      <c r="CZ45" s="333"/>
      <c r="DA45" s="333"/>
      <c r="DB45" s="333"/>
      <c r="DC45" s="333"/>
      <c r="DD45" s="333"/>
      <c r="DE45" s="333"/>
      <c r="DF45" s="333"/>
      <c r="DG45" s="333"/>
      <c r="DH45" s="333"/>
      <c r="DI45" s="333"/>
      <c r="DJ45" s="333"/>
      <c r="DK45" s="333"/>
      <c r="DL45" s="333"/>
      <c r="DM45" s="333"/>
      <c r="DN45" s="333"/>
      <c r="DO45" s="333"/>
      <c r="DP45" s="333"/>
      <c r="DQ45" s="333"/>
      <c r="DR45" s="333"/>
      <c r="DS45" s="333"/>
      <c r="DT45" s="333"/>
      <c r="DU45" s="333"/>
      <c r="DV45" s="333"/>
      <c r="DW45" s="333"/>
      <c r="DX45" s="333"/>
      <c r="DY45" s="333"/>
      <c r="DZ45" s="333"/>
      <c r="EA45" s="333"/>
      <c r="EB45" s="333"/>
      <c r="EC45" s="333"/>
      <c r="ED45" s="333"/>
      <c r="EE45" s="333"/>
      <c r="EF45" s="333"/>
      <c r="EG45" s="333"/>
      <c r="EH45" s="333"/>
      <c r="EI45" s="333"/>
      <c r="EJ45" s="333"/>
      <c r="EK45" s="333"/>
      <c r="EL45" s="333"/>
      <c r="EM45" s="333"/>
      <c r="EN45" s="333"/>
      <c r="EO45" s="333"/>
      <c r="EP45" s="333"/>
      <c r="EQ45" s="333"/>
      <c r="ER45" s="333"/>
      <c r="ES45" s="333"/>
      <c r="ET45" s="333"/>
      <c r="EU45" s="333"/>
      <c r="EV45" s="333"/>
      <c r="EW45" s="333"/>
      <c r="EX45" s="333"/>
      <c r="EY45" s="333"/>
      <c r="EZ45" s="333"/>
      <c r="FA45" s="333"/>
      <c r="FB45" s="333"/>
      <c r="FC45" s="333"/>
    </row>
    <row r="47" spans="1:165" x14ac:dyDescent="0.3">
      <c r="A47" s="385" t="s">
        <v>6702</v>
      </c>
    </row>
    <row r="49" spans="2:2" x14ac:dyDescent="0.3">
      <c r="B49" s="214"/>
    </row>
  </sheetData>
  <mergeCells count="16">
    <mergeCell ref="A11:B11"/>
    <mergeCell ref="A19:B19"/>
    <mergeCell ref="A31:B31"/>
    <mergeCell ref="A37:B37"/>
    <mergeCell ref="A38:B38"/>
    <mergeCell ref="A43:B43"/>
    <mergeCell ref="A2:F2"/>
    <mergeCell ref="A3:F3"/>
    <mergeCell ref="A4:F4"/>
    <mergeCell ref="A5:F5"/>
    <mergeCell ref="A6:F6"/>
    <mergeCell ref="A8:A9"/>
    <mergeCell ref="B8:B9"/>
    <mergeCell ref="C8:C9"/>
    <mergeCell ref="D8:D9"/>
    <mergeCell ref="E8:F8"/>
  </mergeCells>
  <pageMargins left="0.70866141732283472" right="0.70866141732283472" top="0.15748031496062992" bottom="0.15748031496062992" header="0.15748031496062992" footer="0.15748031496062992"/>
  <pageSetup scale="9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27"/>
  <sheetViews>
    <sheetView showGridLines="0" workbookViewId="0"/>
  </sheetViews>
  <sheetFormatPr baseColWidth="10" defaultRowHeight="14.5" x14ac:dyDescent="0.35"/>
  <cols>
    <col min="2" max="2" width="110.7265625" customWidth="1"/>
    <col min="3" max="3" width="15.7265625" customWidth="1"/>
  </cols>
  <sheetData>
    <row r="2" spans="2:3" x14ac:dyDescent="0.35">
      <c r="B2" s="612" t="s">
        <v>4140</v>
      </c>
      <c r="C2" s="613"/>
    </row>
    <row r="3" spans="2:3" x14ac:dyDescent="0.35">
      <c r="B3" s="1" t="s">
        <v>3789</v>
      </c>
      <c r="C3" s="1" t="s">
        <v>52</v>
      </c>
    </row>
    <row r="4" spans="2:3" x14ac:dyDescent="0.35">
      <c r="B4" s="6" t="s">
        <v>104</v>
      </c>
      <c r="C4" s="8" t="s">
        <v>3794</v>
      </c>
    </row>
    <row r="5" spans="2:3" x14ac:dyDescent="0.35">
      <c r="B5" s="7" t="s">
        <v>105</v>
      </c>
      <c r="C5" s="9" t="s">
        <v>3795</v>
      </c>
    </row>
    <row r="6" spans="2:3" x14ac:dyDescent="0.35">
      <c r="B6" s="2" t="s">
        <v>106</v>
      </c>
      <c r="C6" s="4" t="s">
        <v>3795</v>
      </c>
    </row>
    <row r="7" spans="2:3" x14ac:dyDescent="0.35">
      <c r="B7" s="7" t="s">
        <v>110</v>
      </c>
      <c r="C7" s="9" t="s">
        <v>3796</v>
      </c>
    </row>
    <row r="8" spans="2:3" x14ac:dyDescent="0.35">
      <c r="B8" s="2" t="s">
        <v>111</v>
      </c>
      <c r="C8" s="4" t="s">
        <v>3797</v>
      </c>
    </row>
    <row r="9" spans="2:3" x14ac:dyDescent="0.35">
      <c r="B9" s="2" t="s">
        <v>112</v>
      </c>
      <c r="C9" s="4" t="s">
        <v>3798</v>
      </c>
    </row>
    <row r="10" spans="2:3" x14ac:dyDescent="0.35">
      <c r="B10" s="2" t="s">
        <v>113</v>
      </c>
      <c r="C10" s="4" t="s">
        <v>3799</v>
      </c>
    </row>
    <row r="11" spans="2:3" x14ac:dyDescent="0.35">
      <c r="B11" s="7" t="s">
        <v>115</v>
      </c>
      <c r="C11" s="9" t="s">
        <v>3800</v>
      </c>
    </row>
    <row r="12" spans="2:3" x14ac:dyDescent="0.35">
      <c r="B12" s="2" t="s">
        <v>116</v>
      </c>
      <c r="C12" s="4" t="s">
        <v>3801</v>
      </c>
    </row>
    <row r="13" spans="2:3" x14ac:dyDescent="0.35">
      <c r="B13" s="2" t="s">
        <v>119</v>
      </c>
      <c r="C13" s="4" t="s">
        <v>3802</v>
      </c>
    </row>
    <row r="14" spans="2:3" x14ac:dyDescent="0.35">
      <c r="B14" s="7" t="s">
        <v>120</v>
      </c>
      <c r="C14" s="9" t="s">
        <v>3803</v>
      </c>
    </row>
    <row r="15" spans="2:3" x14ac:dyDescent="0.35">
      <c r="B15" s="2" t="s">
        <v>122</v>
      </c>
      <c r="C15" s="4" t="s">
        <v>3804</v>
      </c>
    </row>
    <row r="16" spans="2:3" x14ac:dyDescent="0.35">
      <c r="B16" s="2" t="s">
        <v>123</v>
      </c>
      <c r="C16" s="4" t="s">
        <v>3805</v>
      </c>
    </row>
    <row r="17" spans="2:3" x14ac:dyDescent="0.35">
      <c r="B17" s="2" t="s">
        <v>124</v>
      </c>
      <c r="C17" s="4" t="s">
        <v>3806</v>
      </c>
    </row>
    <row r="18" spans="2:3" x14ac:dyDescent="0.35">
      <c r="B18" s="7" t="s">
        <v>129</v>
      </c>
      <c r="C18" s="9" t="s">
        <v>3807</v>
      </c>
    </row>
    <row r="19" spans="2:3" x14ac:dyDescent="0.35">
      <c r="B19" s="2" t="s">
        <v>130</v>
      </c>
      <c r="C19" s="4" t="s">
        <v>3807</v>
      </c>
    </row>
    <row r="20" spans="2:3" x14ac:dyDescent="0.35">
      <c r="B20" s="6" t="s">
        <v>131</v>
      </c>
      <c r="C20" s="8" t="s">
        <v>3808</v>
      </c>
    </row>
    <row r="21" spans="2:3" x14ac:dyDescent="0.35">
      <c r="B21" s="7" t="s">
        <v>132</v>
      </c>
      <c r="C21" s="9" t="s">
        <v>3809</v>
      </c>
    </row>
    <row r="22" spans="2:3" x14ac:dyDescent="0.35">
      <c r="B22" s="2" t="s">
        <v>133</v>
      </c>
      <c r="C22" s="4" t="s">
        <v>3810</v>
      </c>
    </row>
    <row r="23" spans="2:3" x14ac:dyDescent="0.35">
      <c r="B23" s="2" t="s">
        <v>134</v>
      </c>
      <c r="C23" s="4" t="s">
        <v>3811</v>
      </c>
    </row>
    <row r="24" spans="2:3" x14ac:dyDescent="0.35">
      <c r="B24" s="2" t="s">
        <v>136</v>
      </c>
      <c r="C24" s="4" t="s">
        <v>3812</v>
      </c>
    </row>
    <row r="25" spans="2:3" x14ac:dyDescent="0.35">
      <c r="B25" s="2" t="s">
        <v>137</v>
      </c>
      <c r="C25" s="4" t="s">
        <v>3813</v>
      </c>
    </row>
    <row r="26" spans="2:3" x14ac:dyDescent="0.35">
      <c r="B26" s="2" t="s">
        <v>138</v>
      </c>
      <c r="C26" s="4" t="s">
        <v>3814</v>
      </c>
    </row>
    <row r="27" spans="2:3" x14ac:dyDescent="0.35">
      <c r="B27" s="2" t="s">
        <v>139</v>
      </c>
      <c r="C27" s="4" t="s">
        <v>3815</v>
      </c>
    </row>
    <row r="28" spans="2:3" x14ac:dyDescent="0.35">
      <c r="B28" s="7" t="s">
        <v>141</v>
      </c>
      <c r="C28" s="9" t="s">
        <v>3816</v>
      </c>
    </row>
    <row r="29" spans="2:3" x14ac:dyDescent="0.35">
      <c r="B29" s="2" t="s">
        <v>142</v>
      </c>
      <c r="C29" s="4" t="s">
        <v>3817</v>
      </c>
    </row>
    <row r="30" spans="2:3" x14ac:dyDescent="0.35">
      <c r="B30" s="2" t="s">
        <v>144</v>
      </c>
      <c r="C30" s="4" t="s">
        <v>3818</v>
      </c>
    </row>
    <row r="31" spans="2:3" x14ac:dyDescent="0.35">
      <c r="B31" s="7" t="s">
        <v>145</v>
      </c>
      <c r="C31" s="9" t="s">
        <v>3819</v>
      </c>
    </row>
    <row r="32" spans="2:3" x14ac:dyDescent="0.35">
      <c r="B32" s="2" t="s">
        <v>149</v>
      </c>
      <c r="C32" s="4" t="s">
        <v>3819</v>
      </c>
    </row>
    <row r="33" spans="2:3" x14ac:dyDescent="0.35">
      <c r="B33" s="7" t="s">
        <v>151</v>
      </c>
      <c r="C33" s="9" t="s">
        <v>3820</v>
      </c>
    </row>
    <row r="34" spans="2:3" x14ac:dyDescent="0.35">
      <c r="B34" s="2" t="s">
        <v>152</v>
      </c>
      <c r="C34" s="4" t="s">
        <v>3821</v>
      </c>
    </row>
    <row r="35" spans="2:3" x14ac:dyDescent="0.35">
      <c r="B35" s="2" t="s">
        <v>153</v>
      </c>
      <c r="C35" s="4" t="s">
        <v>3822</v>
      </c>
    </row>
    <row r="36" spans="2:3" x14ac:dyDescent="0.35">
      <c r="B36" s="2" t="s">
        <v>154</v>
      </c>
      <c r="C36" s="4" t="s">
        <v>560</v>
      </c>
    </row>
    <row r="37" spans="2:3" x14ac:dyDescent="0.35">
      <c r="B37" s="2" t="s">
        <v>155</v>
      </c>
      <c r="C37" s="4" t="s">
        <v>3823</v>
      </c>
    </row>
    <row r="38" spans="2:3" x14ac:dyDescent="0.35">
      <c r="B38" s="2" t="s">
        <v>156</v>
      </c>
      <c r="C38" s="4" t="s">
        <v>3824</v>
      </c>
    </row>
    <row r="39" spans="2:3" x14ac:dyDescent="0.35">
      <c r="B39" s="2" t="s">
        <v>157</v>
      </c>
      <c r="C39" s="4" t="s">
        <v>3825</v>
      </c>
    </row>
    <row r="40" spans="2:3" x14ac:dyDescent="0.35">
      <c r="B40" s="2" t="s">
        <v>158</v>
      </c>
      <c r="C40" s="4" t="s">
        <v>3826</v>
      </c>
    </row>
    <row r="41" spans="2:3" x14ac:dyDescent="0.35">
      <c r="B41" s="2" t="s">
        <v>159</v>
      </c>
      <c r="C41" s="4" t="s">
        <v>3827</v>
      </c>
    </row>
    <row r="42" spans="2:3" x14ac:dyDescent="0.35">
      <c r="B42" s="2" t="s">
        <v>160</v>
      </c>
      <c r="C42" s="4" t="s">
        <v>3828</v>
      </c>
    </row>
    <row r="43" spans="2:3" x14ac:dyDescent="0.35">
      <c r="B43" s="7" t="s">
        <v>161</v>
      </c>
      <c r="C43" s="9" t="s">
        <v>3829</v>
      </c>
    </row>
    <row r="44" spans="2:3" x14ac:dyDescent="0.35">
      <c r="B44" s="2" t="s">
        <v>162</v>
      </c>
      <c r="C44" s="4" t="s">
        <v>3830</v>
      </c>
    </row>
    <row r="45" spans="2:3" x14ac:dyDescent="0.35">
      <c r="B45" s="2" t="s">
        <v>163</v>
      </c>
      <c r="C45" s="4" t="s">
        <v>640</v>
      </c>
    </row>
    <row r="46" spans="2:3" x14ac:dyDescent="0.35">
      <c r="B46" s="2" t="s">
        <v>164</v>
      </c>
      <c r="C46" s="4" t="s">
        <v>3831</v>
      </c>
    </row>
    <row r="47" spans="2:3" x14ac:dyDescent="0.35">
      <c r="B47" s="2" t="s">
        <v>165</v>
      </c>
      <c r="C47" s="4" t="s">
        <v>3832</v>
      </c>
    </row>
    <row r="48" spans="2:3" x14ac:dyDescent="0.35">
      <c r="B48" s="7" t="s">
        <v>169</v>
      </c>
      <c r="C48" s="9" t="s">
        <v>3833</v>
      </c>
    </row>
    <row r="49" spans="2:3" x14ac:dyDescent="0.35">
      <c r="B49" s="2" t="s">
        <v>170</v>
      </c>
      <c r="C49" s="4" t="s">
        <v>3833</v>
      </c>
    </row>
    <row r="50" spans="2:3" x14ac:dyDescent="0.35">
      <c r="B50" s="7" t="s">
        <v>171</v>
      </c>
      <c r="C50" s="9" t="s">
        <v>3834</v>
      </c>
    </row>
    <row r="51" spans="2:3" x14ac:dyDescent="0.35">
      <c r="B51" s="2" t="s">
        <v>172</v>
      </c>
      <c r="C51" s="4" t="s">
        <v>3835</v>
      </c>
    </row>
    <row r="52" spans="2:3" x14ac:dyDescent="0.35">
      <c r="B52" s="2" t="s">
        <v>173</v>
      </c>
      <c r="C52" s="4" t="s">
        <v>3836</v>
      </c>
    </row>
    <row r="53" spans="2:3" x14ac:dyDescent="0.35">
      <c r="B53" s="2" t="s">
        <v>174</v>
      </c>
      <c r="C53" s="4" t="s">
        <v>3837</v>
      </c>
    </row>
    <row r="54" spans="2:3" x14ac:dyDescent="0.35">
      <c r="B54" s="2" t="s">
        <v>175</v>
      </c>
      <c r="C54" s="4" t="s">
        <v>3838</v>
      </c>
    </row>
    <row r="55" spans="2:3" x14ac:dyDescent="0.35">
      <c r="B55" s="2" t="s">
        <v>176</v>
      </c>
      <c r="C55" s="4" t="s">
        <v>3839</v>
      </c>
    </row>
    <row r="56" spans="2:3" x14ac:dyDescent="0.35">
      <c r="B56" s="7" t="s">
        <v>177</v>
      </c>
      <c r="C56" s="9" t="s">
        <v>3840</v>
      </c>
    </row>
    <row r="57" spans="2:3" x14ac:dyDescent="0.35">
      <c r="B57" s="2" t="s">
        <v>178</v>
      </c>
      <c r="C57" s="4" t="s">
        <v>3841</v>
      </c>
    </row>
    <row r="58" spans="2:3" x14ac:dyDescent="0.35">
      <c r="B58" s="2" t="s">
        <v>179</v>
      </c>
      <c r="C58" s="4" t="s">
        <v>3842</v>
      </c>
    </row>
    <row r="59" spans="2:3" ht="25" x14ac:dyDescent="0.35">
      <c r="B59" s="2" t="s">
        <v>180</v>
      </c>
      <c r="C59" s="4" t="s">
        <v>3843</v>
      </c>
    </row>
    <row r="60" spans="2:3" x14ac:dyDescent="0.35">
      <c r="B60" s="2" t="s">
        <v>181</v>
      </c>
      <c r="C60" s="4" t="s">
        <v>3844</v>
      </c>
    </row>
    <row r="61" spans="2:3" x14ac:dyDescent="0.35">
      <c r="B61" s="2" t="s">
        <v>183</v>
      </c>
      <c r="C61" s="4" t="s">
        <v>3845</v>
      </c>
    </row>
    <row r="62" spans="2:3" x14ac:dyDescent="0.35">
      <c r="B62" s="2" t="s">
        <v>184</v>
      </c>
      <c r="C62" s="4" t="s">
        <v>3846</v>
      </c>
    </row>
    <row r="63" spans="2:3" x14ac:dyDescent="0.35">
      <c r="B63" s="2" t="s">
        <v>185</v>
      </c>
      <c r="C63" s="4" t="s">
        <v>3847</v>
      </c>
    </row>
    <row r="64" spans="2:3" x14ac:dyDescent="0.35">
      <c r="B64" s="6" t="s">
        <v>186</v>
      </c>
      <c r="C64" s="8" t="s">
        <v>3848</v>
      </c>
    </row>
    <row r="65" spans="2:3" x14ac:dyDescent="0.35">
      <c r="B65" s="7" t="s">
        <v>187</v>
      </c>
      <c r="C65" s="9" t="s">
        <v>3849</v>
      </c>
    </row>
    <row r="66" spans="2:3" x14ac:dyDescent="0.35">
      <c r="B66" s="2" t="s">
        <v>188</v>
      </c>
      <c r="C66" s="4" t="s">
        <v>3850</v>
      </c>
    </row>
    <row r="67" spans="2:3" x14ac:dyDescent="0.35">
      <c r="B67" s="2" t="s">
        <v>189</v>
      </c>
      <c r="C67" s="4" t="s">
        <v>3851</v>
      </c>
    </row>
    <row r="68" spans="2:3" x14ac:dyDescent="0.35">
      <c r="B68" s="2" t="s">
        <v>190</v>
      </c>
      <c r="C68" s="4" t="s">
        <v>3852</v>
      </c>
    </row>
    <row r="69" spans="2:3" x14ac:dyDescent="0.35">
      <c r="B69" s="2" t="s">
        <v>191</v>
      </c>
      <c r="C69" s="4" t="s">
        <v>3853</v>
      </c>
    </row>
    <row r="70" spans="2:3" x14ac:dyDescent="0.35">
      <c r="B70" s="2" t="s">
        <v>193</v>
      </c>
      <c r="C70" s="4" t="s">
        <v>3854</v>
      </c>
    </row>
    <row r="71" spans="2:3" x14ac:dyDescent="0.35">
      <c r="B71" s="2" t="s">
        <v>194</v>
      </c>
      <c r="C71" s="4" t="s">
        <v>3855</v>
      </c>
    </row>
    <row r="72" spans="2:3" x14ac:dyDescent="0.35">
      <c r="B72" s="2" t="s">
        <v>195</v>
      </c>
      <c r="C72" s="4" t="s">
        <v>3856</v>
      </c>
    </row>
    <row r="73" spans="2:3" x14ac:dyDescent="0.35">
      <c r="B73" s="7" t="s">
        <v>197</v>
      </c>
      <c r="C73" s="9" t="s">
        <v>3857</v>
      </c>
    </row>
    <row r="74" spans="2:3" x14ac:dyDescent="0.35">
      <c r="B74" s="2" t="s">
        <v>200</v>
      </c>
      <c r="C74" s="4" t="s">
        <v>585</v>
      </c>
    </row>
    <row r="75" spans="2:3" x14ac:dyDescent="0.35">
      <c r="B75" s="2" t="s">
        <v>202</v>
      </c>
      <c r="C75" s="4" t="s">
        <v>3858</v>
      </c>
    </row>
    <row r="76" spans="2:3" x14ac:dyDescent="0.35">
      <c r="B76" s="2" t="s">
        <v>204</v>
      </c>
      <c r="C76" s="4" t="s">
        <v>3859</v>
      </c>
    </row>
    <row r="77" spans="2:3" x14ac:dyDescent="0.35">
      <c r="B77" s="2" t="s">
        <v>205</v>
      </c>
      <c r="C77" s="4" t="s">
        <v>3860</v>
      </c>
    </row>
    <row r="78" spans="2:3" x14ac:dyDescent="0.35">
      <c r="B78" s="7" t="s">
        <v>206</v>
      </c>
      <c r="C78" s="9" t="s">
        <v>3861</v>
      </c>
    </row>
    <row r="79" spans="2:3" x14ac:dyDescent="0.35">
      <c r="B79" s="2" t="s">
        <v>207</v>
      </c>
      <c r="C79" s="4" t="s">
        <v>3862</v>
      </c>
    </row>
    <row r="80" spans="2:3" x14ac:dyDescent="0.35">
      <c r="B80" s="2" t="s">
        <v>208</v>
      </c>
      <c r="C80" s="4" t="s">
        <v>1937</v>
      </c>
    </row>
    <row r="81" spans="2:3" x14ac:dyDescent="0.35">
      <c r="B81" s="2" t="s">
        <v>209</v>
      </c>
      <c r="C81" s="4" t="s">
        <v>3863</v>
      </c>
    </row>
    <row r="82" spans="2:3" x14ac:dyDescent="0.35">
      <c r="B82" s="2" t="s">
        <v>210</v>
      </c>
      <c r="C82" s="4" t="s">
        <v>453</v>
      </c>
    </row>
    <row r="83" spans="2:3" x14ac:dyDescent="0.35">
      <c r="B83" s="2" t="s">
        <v>212</v>
      </c>
      <c r="C83" s="4" t="s">
        <v>3864</v>
      </c>
    </row>
    <row r="84" spans="2:3" x14ac:dyDescent="0.35">
      <c r="B84" s="2" t="s">
        <v>214</v>
      </c>
      <c r="C84" s="4" t="s">
        <v>3865</v>
      </c>
    </row>
    <row r="85" spans="2:3" x14ac:dyDescent="0.35">
      <c r="B85" s="7" t="s">
        <v>216</v>
      </c>
      <c r="C85" s="9" t="s">
        <v>3866</v>
      </c>
    </row>
    <row r="86" spans="2:3" x14ac:dyDescent="0.35">
      <c r="B86" s="2" t="s">
        <v>217</v>
      </c>
      <c r="C86" s="4" t="s">
        <v>3867</v>
      </c>
    </row>
    <row r="87" spans="2:3" x14ac:dyDescent="0.35">
      <c r="B87" s="2" t="s">
        <v>218</v>
      </c>
      <c r="C87" s="4" t="s">
        <v>3868</v>
      </c>
    </row>
    <row r="88" spans="2:3" x14ac:dyDescent="0.35">
      <c r="B88" s="2" t="s">
        <v>220</v>
      </c>
      <c r="C88" s="4" t="s">
        <v>3869</v>
      </c>
    </row>
    <row r="89" spans="2:3" x14ac:dyDescent="0.35">
      <c r="B89" s="7" t="s">
        <v>224</v>
      </c>
      <c r="C89" s="9" t="s">
        <v>3870</v>
      </c>
    </row>
    <row r="90" spans="2:3" ht="25" x14ac:dyDescent="0.35">
      <c r="B90" s="2" t="s">
        <v>226</v>
      </c>
      <c r="C90" s="4" t="s">
        <v>3871</v>
      </c>
    </row>
    <row r="91" spans="2:3" x14ac:dyDescent="0.35">
      <c r="B91" s="2" t="s">
        <v>227</v>
      </c>
      <c r="C91" s="4" t="s">
        <v>3872</v>
      </c>
    </row>
    <row r="92" spans="2:3" x14ac:dyDescent="0.35">
      <c r="B92" s="2" t="s">
        <v>229</v>
      </c>
      <c r="C92" s="4" t="s">
        <v>3873</v>
      </c>
    </row>
    <row r="93" spans="2:3" x14ac:dyDescent="0.35">
      <c r="B93" s="2" t="s">
        <v>230</v>
      </c>
      <c r="C93" s="4" t="s">
        <v>3874</v>
      </c>
    </row>
    <row r="94" spans="2:3" x14ac:dyDescent="0.35">
      <c r="B94" s="2" t="s">
        <v>231</v>
      </c>
      <c r="C94" s="4" t="s">
        <v>3875</v>
      </c>
    </row>
    <row r="95" spans="2:3" x14ac:dyDescent="0.35">
      <c r="B95" s="2" t="s">
        <v>232</v>
      </c>
      <c r="C95" s="4" t="s">
        <v>3876</v>
      </c>
    </row>
    <row r="96" spans="2:3" x14ac:dyDescent="0.35">
      <c r="B96" s="7" t="s">
        <v>239</v>
      </c>
      <c r="C96" s="9" t="s">
        <v>3877</v>
      </c>
    </row>
    <row r="97" spans="2:3" x14ac:dyDescent="0.35">
      <c r="B97" s="2" t="s">
        <v>240</v>
      </c>
      <c r="C97" s="4" t="s">
        <v>3878</v>
      </c>
    </row>
    <row r="98" spans="2:3" x14ac:dyDescent="0.35">
      <c r="B98" s="2" t="s">
        <v>241</v>
      </c>
      <c r="C98" s="4" t="s">
        <v>3879</v>
      </c>
    </row>
    <row r="99" spans="2:3" x14ac:dyDescent="0.35">
      <c r="B99" s="2" t="s">
        <v>243</v>
      </c>
      <c r="C99" s="4" t="s">
        <v>3880</v>
      </c>
    </row>
    <row r="100" spans="2:3" x14ac:dyDescent="0.35">
      <c r="B100" s="2" t="s">
        <v>246</v>
      </c>
      <c r="C100" s="4" t="s">
        <v>1478</v>
      </c>
    </row>
    <row r="101" spans="2:3" x14ac:dyDescent="0.35">
      <c r="B101" s="7" t="s">
        <v>247</v>
      </c>
      <c r="C101" s="9" t="s">
        <v>3881</v>
      </c>
    </row>
    <row r="102" spans="2:3" x14ac:dyDescent="0.35">
      <c r="B102" s="2" t="s">
        <v>249</v>
      </c>
      <c r="C102" s="4" t="s">
        <v>3882</v>
      </c>
    </row>
    <row r="103" spans="2:3" x14ac:dyDescent="0.35">
      <c r="B103" s="2" t="s">
        <v>251</v>
      </c>
      <c r="C103" s="4" t="s">
        <v>3883</v>
      </c>
    </row>
    <row r="104" spans="2:3" x14ac:dyDescent="0.35">
      <c r="B104" s="7" t="s">
        <v>253</v>
      </c>
      <c r="C104" s="9" t="s">
        <v>3884</v>
      </c>
    </row>
    <row r="105" spans="2:3" x14ac:dyDescent="0.35">
      <c r="B105" s="2" t="s">
        <v>254</v>
      </c>
      <c r="C105" s="4" t="s">
        <v>3885</v>
      </c>
    </row>
    <row r="106" spans="2:3" x14ac:dyDescent="0.35">
      <c r="B106" s="2" t="s">
        <v>255</v>
      </c>
      <c r="C106" s="4" t="s">
        <v>3886</v>
      </c>
    </row>
    <row r="107" spans="2:3" x14ac:dyDescent="0.35">
      <c r="B107" s="2" t="s">
        <v>256</v>
      </c>
      <c r="C107" s="4" t="s">
        <v>3887</v>
      </c>
    </row>
    <row r="108" spans="2:3" x14ac:dyDescent="0.35">
      <c r="B108" s="2" t="s">
        <v>257</v>
      </c>
      <c r="C108" s="4" t="s">
        <v>936</v>
      </c>
    </row>
    <row r="109" spans="2:3" x14ac:dyDescent="0.35">
      <c r="B109" s="2" t="s">
        <v>258</v>
      </c>
      <c r="C109" s="4" t="s">
        <v>3888</v>
      </c>
    </row>
    <row r="110" spans="2:3" x14ac:dyDescent="0.35">
      <c r="B110" s="2" t="s">
        <v>259</v>
      </c>
      <c r="C110" s="4" t="s">
        <v>3889</v>
      </c>
    </row>
    <row r="111" spans="2:3" x14ac:dyDescent="0.35">
      <c r="B111" s="6" t="s">
        <v>261</v>
      </c>
      <c r="C111" s="8" t="s">
        <v>3890</v>
      </c>
    </row>
    <row r="112" spans="2:3" x14ac:dyDescent="0.35">
      <c r="B112" s="7" t="s">
        <v>271</v>
      </c>
      <c r="C112" s="9" t="s">
        <v>3891</v>
      </c>
    </row>
    <row r="113" spans="2:3" x14ac:dyDescent="0.35">
      <c r="B113" s="2" t="s">
        <v>273</v>
      </c>
      <c r="C113" s="4" t="s">
        <v>3891</v>
      </c>
    </row>
    <row r="114" spans="2:3" x14ac:dyDescent="0.35">
      <c r="B114" s="7" t="s">
        <v>3792</v>
      </c>
      <c r="C114" s="9" t="s">
        <v>3892</v>
      </c>
    </row>
    <row r="115" spans="2:3" x14ac:dyDescent="0.35">
      <c r="B115" s="2" t="s">
        <v>3793</v>
      </c>
      <c r="C115" s="4" t="s">
        <v>3892</v>
      </c>
    </row>
    <row r="116" spans="2:3" x14ac:dyDescent="0.35">
      <c r="B116" s="6" t="s">
        <v>278</v>
      </c>
      <c r="C116" s="8" t="s">
        <v>1449</v>
      </c>
    </row>
    <row r="117" spans="2:3" x14ac:dyDescent="0.35">
      <c r="B117" s="7" t="s">
        <v>279</v>
      </c>
      <c r="C117" s="9" t="s">
        <v>3893</v>
      </c>
    </row>
    <row r="118" spans="2:3" x14ac:dyDescent="0.35">
      <c r="B118" s="2" t="s">
        <v>280</v>
      </c>
      <c r="C118" s="4" t="s">
        <v>585</v>
      </c>
    </row>
    <row r="119" spans="2:3" x14ac:dyDescent="0.35">
      <c r="B119" s="2" t="s">
        <v>281</v>
      </c>
      <c r="C119" s="4" t="s">
        <v>1134</v>
      </c>
    </row>
    <row r="120" spans="2:3" x14ac:dyDescent="0.35">
      <c r="B120" s="2" t="s">
        <v>283</v>
      </c>
      <c r="C120" s="4" t="s">
        <v>585</v>
      </c>
    </row>
    <row r="121" spans="2:3" x14ac:dyDescent="0.35">
      <c r="B121" s="2" t="s">
        <v>284</v>
      </c>
      <c r="C121" s="4" t="s">
        <v>585</v>
      </c>
    </row>
    <row r="122" spans="2:3" x14ac:dyDescent="0.35">
      <c r="B122" s="7" t="s">
        <v>285</v>
      </c>
      <c r="C122" s="9" t="s">
        <v>3894</v>
      </c>
    </row>
    <row r="123" spans="2:3" x14ac:dyDescent="0.35">
      <c r="B123" s="2" t="s">
        <v>286</v>
      </c>
      <c r="C123" s="4" t="s">
        <v>585</v>
      </c>
    </row>
    <row r="124" spans="2:3" x14ac:dyDescent="0.35">
      <c r="B124" s="2" t="s">
        <v>289</v>
      </c>
      <c r="C124" s="4" t="s">
        <v>585</v>
      </c>
    </row>
    <row r="125" spans="2:3" x14ac:dyDescent="0.35">
      <c r="B125" s="7" t="s">
        <v>296</v>
      </c>
      <c r="C125" s="9" t="s">
        <v>585</v>
      </c>
    </row>
    <row r="126" spans="2:3" x14ac:dyDescent="0.35">
      <c r="B126" s="2" t="s">
        <v>298</v>
      </c>
      <c r="C126" s="4" t="s">
        <v>585</v>
      </c>
    </row>
    <row r="127" spans="2:3" x14ac:dyDescent="0.35">
      <c r="B127" s="3" t="s">
        <v>51</v>
      </c>
      <c r="C127" s="5" t="s">
        <v>3791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"/>
  <sheetViews>
    <sheetView showGridLines="0" zoomScaleSheetLayoutView="115" workbookViewId="0">
      <selection sqref="A1:H1"/>
    </sheetView>
  </sheetViews>
  <sheetFormatPr baseColWidth="10" defaultColWidth="11.453125" defaultRowHeight="15" x14ac:dyDescent="0.3"/>
  <cols>
    <col min="1" max="1" width="15.7265625" style="116" customWidth="1"/>
    <col min="2" max="2" width="34.54296875" style="116" customWidth="1"/>
    <col min="3" max="3" width="12.1796875" style="116" bestFit="1" customWidth="1"/>
    <col min="4" max="4" width="16.1796875" style="116" customWidth="1"/>
    <col min="5" max="5" width="15.7265625" style="116" customWidth="1"/>
    <col min="6" max="6" width="12.7265625" style="116" bestFit="1" customWidth="1"/>
    <col min="7" max="7" width="13" style="116" customWidth="1"/>
    <col min="8" max="8" width="13.26953125" style="116" customWidth="1"/>
    <col min="9" max="9" width="11.81640625" style="116" customWidth="1"/>
    <col min="10" max="10" width="14.1796875" style="116" customWidth="1"/>
    <col min="11" max="11" width="13.26953125" style="116" customWidth="1"/>
    <col min="12" max="12" width="4" style="106" customWidth="1"/>
    <col min="13" max="16384" width="11.453125" style="116"/>
  </cols>
  <sheetData>
    <row r="1" spans="1:12" x14ac:dyDescent="0.3">
      <c r="A1" s="760"/>
      <c r="B1" s="760"/>
      <c r="C1" s="760"/>
      <c r="D1" s="760"/>
      <c r="E1" s="760"/>
      <c r="F1" s="760"/>
      <c r="G1" s="760"/>
      <c r="H1" s="760"/>
      <c r="I1" s="760"/>
      <c r="J1" s="760"/>
      <c r="K1" s="760"/>
    </row>
    <row r="2" spans="1:12" ht="15.65" customHeight="1" x14ac:dyDescent="0.3">
      <c r="A2" s="760" t="s">
        <v>4160</v>
      </c>
      <c r="B2" s="760"/>
      <c r="C2" s="760"/>
      <c r="D2" s="760"/>
      <c r="E2" s="760"/>
      <c r="F2" s="760"/>
      <c r="G2" s="760"/>
      <c r="H2" s="760"/>
      <c r="I2" s="760"/>
      <c r="J2" s="760"/>
      <c r="K2" s="760"/>
    </row>
    <row r="3" spans="1:12" s="106" customFormat="1" ht="15.65" customHeight="1" x14ac:dyDescent="0.3">
      <c r="A3" s="660" t="s">
        <v>45</v>
      </c>
      <c r="B3" s="660"/>
      <c r="C3" s="660"/>
      <c r="D3" s="660"/>
      <c r="E3" s="660"/>
      <c r="F3" s="660"/>
      <c r="G3" s="660"/>
      <c r="H3" s="660"/>
      <c r="I3" s="660"/>
      <c r="J3" s="660"/>
      <c r="K3" s="660"/>
      <c r="L3" s="550"/>
    </row>
    <row r="4" spans="1:12" s="106" customFormat="1" ht="15.65" customHeight="1" x14ac:dyDescent="0.3">
      <c r="A4" s="660" t="s">
        <v>4161</v>
      </c>
      <c r="B4" s="660"/>
      <c r="C4" s="660"/>
      <c r="D4" s="660"/>
      <c r="E4" s="660"/>
      <c r="F4" s="660"/>
      <c r="G4" s="660"/>
      <c r="H4" s="660"/>
      <c r="I4" s="660"/>
      <c r="J4" s="660"/>
      <c r="K4" s="660"/>
    </row>
    <row r="5" spans="1:12" s="106" customFormat="1" ht="15.65" customHeight="1" x14ac:dyDescent="0.3">
      <c r="A5" s="660" t="s">
        <v>4274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</row>
    <row r="6" spans="1:12" s="106" customFormat="1" ht="15.65" customHeight="1" x14ac:dyDescent="0.3">
      <c r="A6" s="661" t="s">
        <v>4229</v>
      </c>
      <c r="B6" s="661"/>
      <c r="C6" s="661"/>
      <c r="D6" s="661"/>
      <c r="E6" s="661"/>
      <c r="F6" s="661"/>
      <c r="G6" s="661"/>
      <c r="H6" s="661"/>
      <c r="I6" s="661"/>
      <c r="J6" s="661"/>
      <c r="K6" s="661"/>
    </row>
    <row r="7" spans="1:12" s="491" customFormat="1" ht="15" customHeight="1" x14ac:dyDescent="0.3">
      <c r="A7" s="715" t="s">
        <v>4248</v>
      </c>
      <c r="B7" s="715"/>
      <c r="C7" s="715"/>
      <c r="D7" s="115"/>
      <c r="E7" s="115"/>
      <c r="F7" s="115"/>
      <c r="G7" s="115"/>
      <c r="H7" s="115"/>
      <c r="I7" s="115"/>
      <c r="J7" s="115"/>
      <c r="K7" s="115"/>
    </row>
    <row r="8" spans="1:12" ht="16.5" customHeight="1" x14ac:dyDescent="0.3">
      <c r="A8" s="761" t="s">
        <v>4249</v>
      </c>
      <c r="B8" s="763" t="s">
        <v>4231</v>
      </c>
      <c r="C8" s="712" t="s">
        <v>4250</v>
      </c>
      <c r="D8" s="713" t="s">
        <v>4250</v>
      </c>
      <c r="E8" s="713" t="s">
        <v>4250</v>
      </c>
      <c r="F8" s="714" t="s">
        <v>4250</v>
      </c>
      <c r="G8" s="725" t="s">
        <v>4251</v>
      </c>
      <c r="H8" s="726" t="s">
        <v>4251</v>
      </c>
      <c r="I8" s="726" t="s">
        <v>4251</v>
      </c>
      <c r="J8" s="726" t="s">
        <v>4251</v>
      </c>
      <c r="K8" s="726" t="s">
        <v>4251</v>
      </c>
      <c r="L8" s="116"/>
    </row>
    <row r="9" spans="1:12" ht="25" x14ac:dyDescent="0.3">
      <c r="A9" s="762"/>
      <c r="B9" s="764"/>
      <c r="C9" s="465" t="s">
        <v>4253</v>
      </c>
      <c r="D9" s="465" t="s">
        <v>4254</v>
      </c>
      <c r="E9" s="465" t="s">
        <v>4255</v>
      </c>
      <c r="F9" s="345" t="s">
        <v>4256</v>
      </c>
      <c r="G9" s="345" t="s">
        <v>4257</v>
      </c>
      <c r="H9" s="345" t="s">
        <v>4258</v>
      </c>
      <c r="I9" s="345" t="s">
        <v>4259</v>
      </c>
      <c r="J9" s="465" t="s">
        <v>4260</v>
      </c>
      <c r="K9" s="527" t="s">
        <v>4256</v>
      </c>
      <c r="L9" s="116"/>
    </row>
    <row r="10" spans="1:12" s="318" customFormat="1" ht="12.65" customHeight="1" x14ac:dyDescent="0.25">
      <c r="A10" s="924" t="s">
        <v>7153</v>
      </c>
      <c r="B10" s="924" t="s">
        <v>7074</v>
      </c>
      <c r="C10" s="101">
        <v>70469.61</v>
      </c>
      <c r="D10" s="101">
        <v>0</v>
      </c>
      <c r="E10" s="101">
        <v>32924</v>
      </c>
      <c r="F10" s="101">
        <v>103393.61</v>
      </c>
      <c r="G10" s="101">
        <v>23489.870000000003</v>
      </c>
      <c r="H10" s="101">
        <v>11744.935000000001</v>
      </c>
      <c r="I10" s="101">
        <v>93959.48000000001</v>
      </c>
      <c r="J10" s="101">
        <v>0</v>
      </c>
      <c r="K10" s="101">
        <v>129194.28500000002</v>
      </c>
    </row>
    <row r="11" spans="1:12" s="318" customFormat="1" ht="12.5" x14ac:dyDescent="0.25">
      <c r="A11" s="924" t="s">
        <v>7154</v>
      </c>
      <c r="B11" s="924" t="s">
        <v>7077</v>
      </c>
      <c r="C11" s="101">
        <v>55827.03</v>
      </c>
      <c r="D11" s="101">
        <v>0</v>
      </c>
      <c r="E11" s="101">
        <v>0</v>
      </c>
      <c r="F11" s="101">
        <v>55827.03</v>
      </c>
      <c r="G11" s="101">
        <v>18609.010000000002</v>
      </c>
      <c r="H11" s="101">
        <v>9304.505000000001</v>
      </c>
      <c r="I11" s="101">
        <v>74436.040000000008</v>
      </c>
      <c r="J11" s="101">
        <v>0</v>
      </c>
      <c r="K11" s="101">
        <v>102349.55500000001</v>
      </c>
    </row>
    <row r="12" spans="1:12" s="318" customFormat="1" ht="12.5" x14ac:dyDescent="0.25">
      <c r="A12" s="924" t="s">
        <v>7155</v>
      </c>
      <c r="B12" s="924" t="s">
        <v>4342</v>
      </c>
      <c r="C12" s="101">
        <v>49262.33</v>
      </c>
      <c r="D12" s="101">
        <v>0</v>
      </c>
      <c r="E12" s="101">
        <v>0</v>
      </c>
      <c r="F12" s="101">
        <v>49262.33</v>
      </c>
      <c r="G12" s="101">
        <v>16420.776666666668</v>
      </c>
      <c r="H12" s="101">
        <v>8210.3883333333342</v>
      </c>
      <c r="I12" s="101">
        <v>65683.106666666674</v>
      </c>
      <c r="J12" s="101">
        <v>0</v>
      </c>
      <c r="K12" s="101">
        <v>90314.271666666667</v>
      </c>
    </row>
    <row r="13" spans="1:12" s="318" customFormat="1" ht="12.5" x14ac:dyDescent="0.25">
      <c r="A13" s="924" t="s">
        <v>7156</v>
      </c>
      <c r="B13" s="924" t="s">
        <v>4286</v>
      </c>
      <c r="C13" s="101">
        <v>26277.05</v>
      </c>
      <c r="D13" s="101">
        <v>0</v>
      </c>
      <c r="E13" s="101">
        <v>0</v>
      </c>
      <c r="F13" s="101">
        <v>26277.05</v>
      </c>
      <c r="G13" s="101">
        <v>8759.0166666666664</v>
      </c>
      <c r="H13" s="101">
        <v>4379.5083333333332</v>
      </c>
      <c r="I13" s="101">
        <v>35036.066666666666</v>
      </c>
      <c r="J13" s="101">
        <v>0</v>
      </c>
      <c r="K13" s="101">
        <v>48174.591666666667</v>
      </c>
    </row>
    <row r="14" spans="1:12" s="491" customFormat="1" x14ac:dyDescent="0.3">
      <c r="A14" s="110"/>
      <c r="B14" s="110"/>
      <c r="C14" s="111"/>
      <c r="D14" s="111"/>
      <c r="E14" s="111"/>
      <c r="F14" s="111"/>
      <c r="G14" s="111"/>
      <c r="H14" s="111"/>
      <c r="I14" s="111"/>
      <c r="J14" s="111"/>
      <c r="K14" s="112"/>
    </row>
    <row r="15" spans="1:12" s="491" customFormat="1" x14ac:dyDescent="0.3">
      <c r="A15" s="158"/>
      <c r="B15" s="116"/>
      <c r="C15" s="115"/>
      <c r="D15" s="115"/>
      <c r="E15" s="115"/>
      <c r="F15" s="115"/>
      <c r="G15" s="115"/>
      <c r="H15" s="115"/>
      <c r="I15" s="115"/>
      <c r="J15" s="115"/>
      <c r="K15" s="115"/>
    </row>
    <row r="16" spans="1:12" s="491" customFormat="1" ht="15" customHeight="1" x14ac:dyDescent="0.3">
      <c r="A16" s="715" t="s">
        <v>4261</v>
      </c>
      <c r="B16" s="715"/>
      <c r="C16" s="715"/>
      <c r="D16" s="115"/>
      <c r="E16" s="115"/>
      <c r="F16" s="115"/>
      <c r="G16" s="115"/>
      <c r="H16" s="115"/>
      <c r="I16" s="115"/>
      <c r="J16" s="115"/>
      <c r="K16" s="115"/>
    </row>
    <row r="17" spans="1:12" ht="16.5" customHeight="1" x14ac:dyDescent="0.3">
      <c r="A17" s="738" t="s">
        <v>4249</v>
      </c>
      <c r="B17" s="738" t="s">
        <v>4231</v>
      </c>
      <c r="C17" s="712" t="s">
        <v>4250</v>
      </c>
      <c r="D17" s="713" t="s">
        <v>4250</v>
      </c>
      <c r="E17" s="713" t="s">
        <v>4250</v>
      </c>
      <c r="F17" s="714" t="s">
        <v>4250</v>
      </c>
      <c r="G17" s="725" t="s">
        <v>4251</v>
      </c>
      <c r="H17" s="726" t="s">
        <v>4251</v>
      </c>
      <c r="I17" s="726" t="s">
        <v>4251</v>
      </c>
      <c r="J17" s="726" t="s">
        <v>4251</v>
      </c>
      <c r="K17" s="726" t="s">
        <v>4251</v>
      </c>
      <c r="L17" s="116"/>
    </row>
    <row r="18" spans="1:12" ht="25" x14ac:dyDescent="0.3">
      <c r="A18" s="753" t="s">
        <v>4249</v>
      </c>
      <c r="B18" s="753" t="s">
        <v>4252</v>
      </c>
      <c r="C18" s="465" t="s">
        <v>4253</v>
      </c>
      <c r="D18" s="465" t="s">
        <v>4254</v>
      </c>
      <c r="E18" s="465" t="s">
        <v>4255</v>
      </c>
      <c r="F18" s="345" t="s">
        <v>4256</v>
      </c>
      <c r="G18" s="345" t="s">
        <v>4257</v>
      </c>
      <c r="H18" s="345" t="s">
        <v>4258</v>
      </c>
      <c r="I18" s="465" t="s">
        <v>4259</v>
      </c>
      <c r="J18" s="345" t="s">
        <v>4260</v>
      </c>
      <c r="K18" s="345" t="s">
        <v>4256</v>
      </c>
      <c r="L18" s="116"/>
    </row>
    <row r="19" spans="1:12" s="318" customFormat="1" ht="12.5" x14ac:dyDescent="0.25">
      <c r="A19" s="924" t="s">
        <v>7157</v>
      </c>
      <c r="B19" s="924" t="s">
        <v>7158</v>
      </c>
      <c r="C19" s="101">
        <v>25480.14</v>
      </c>
      <c r="D19" s="101">
        <v>1040</v>
      </c>
      <c r="E19" s="101">
        <v>0</v>
      </c>
      <c r="F19" s="101">
        <f t="shared" ref="F19:F27" si="0">+C19+D19+E19</f>
        <v>26520.14</v>
      </c>
      <c r="G19" s="101">
        <f t="shared" ref="G19:G27" si="1">+(C19/30)*10</f>
        <v>8493.3799999999992</v>
      </c>
      <c r="H19" s="101">
        <f t="shared" ref="H19:H27" si="2">+(C19/30)*5</f>
        <v>4246.6899999999996</v>
      </c>
      <c r="I19" s="101">
        <f t="shared" ref="I19:I27" si="3">+(C19/30)*40</f>
        <v>33973.519999999997</v>
      </c>
      <c r="J19" s="101">
        <v>693</v>
      </c>
      <c r="K19" s="101">
        <f t="shared" ref="K19:K27" si="4">+G19+H19+I19+J19</f>
        <v>47406.59</v>
      </c>
    </row>
    <row r="20" spans="1:12" s="318" customFormat="1" ht="12.5" x14ac:dyDescent="0.25">
      <c r="A20" s="924" t="s">
        <v>7159</v>
      </c>
      <c r="B20" s="924" t="s">
        <v>7160</v>
      </c>
      <c r="C20" s="101">
        <v>23178.09</v>
      </c>
      <c r="D20" s="101">
        <v>1040</v>
      </c>
      <c r="E20" s="101">
        <v>0</v>
      </c>
      <c r="F20" s="101">
        <f t="shared" si="0"/>
        <v>24218.09</v>
      </c>
      <c r="G20" s="101">
        <f t="shared" si="1"/>
        <v>7726.03</v>
      </c>
      <c r="H20" s="101">
        <f t="shared" si="2"/>
        <v>3863.0149999999999</v>
      </c>
      <c r="I20" s="101">
        <f t="shared" si="3"/>
        <v>30904.12</v>
      </c>
      <c r="J20" s="101">
        <v>693</v>
      </c>
      <c r="K20" s="101">
        <f t="shared" si="4"/>
        <v>43186.165000000001</v>
      </c>
    </row>
    <row r="21" spans="1:12" s="318" customFormat="1" ht="12.5" x14ac:dyDescent="0.25">
      <c r="A21" s="924" t="s">
        <v>7170</v>
      </c>
      <c r="B21" s="924" t="s">
        <v>7039</v>
      </c>
      <c r="C21" s="101">
        <v>140</v>
      </c>
      <c r="D21" s="101">
        <v>6.5</v>
      </c>
      <c r="E21" s="101">
        <v>0</v>
      </c>
      <c r="F21" s="101">
        <f t="shared" si="0"/>
        <v>146.5</v>
      </c>
      <c r="G21" s="101">
        <f t="shared" si="1"/>
        <v>46.666666666666671</v>
      </c>
      <c r="H21" s="101">
        <f t="shared" si="2"/>
        <v>23.333333333333336</v>
      </c>
      <c r="I21" s="101">
        <f t="shared" si="3"/>
        <v>186.66666666666669</v>
      </c>
      <c r="J21" s="101">
        <v>4</v>
      </c>
      <c r="K21" s="101">
        <f t="shared" si="4"/>
        <v>260.66666666666669</v>
      </c>
      <c r="L21" s="318" t="s">
        <v>5522</v>
      </c>
    </row>
    <row r="22" spans="1:12" s="551" customFormat="1" ht="12.5" x14ac:dyDescent="0.25">
      <c r="A22" s="924" t="s">
        <v>7161</v>
      </c>
      <c r="B22" s="924" t="s">
        <v>7162</v>
      </c>
      <c r="C22" s="101">
        <v>18863.150000000001</v>
      </c>
      <c r="D22" s="101">
        <v>1040</v>
      </c>
      <c r="E22" s="101">
        <v>0</v>
      </c>
      <c r="F22" s="101">
        <f t="shared" si="0"/>
        <v>19903.150000000001</v>
      </c>
      <c r="G22" s="101">
        <f t="shared" si="1"/>
        <v>6287.7166666666672</v>
      </c>
      <c r="H22" s="101">
        <f t="shared" si="2"/>
        <v>3143.8583333333336</v>
      </c>
      <c r="I22" s="101">
        <f t="shared" si="3"/>
        <v>25150.866666666669</v>
      </c>
      <c r="J22" s="101">
        <v>0</v>
      </c>
      <c r="K22" s="101">
        <f t="shared" si="4"/>
        <v>34582.441666666666</v>
      </c>
      <c r="L22" s="318"/>
    </row>
    <row r="23" spans="1:12" s="318" customFormat="1" ht="12.5" x14ac:dyDescent="0.25">
      <c r="A23" s="924" t="s">
        <v>7163</v>
      </c>
      <c r="B23" s="924" t="s">
        <v>4636</v>
      </c>
      <c r="C23" s="101">
        <v>13489.25</v>
      </c>
      <c r="D23" s="101">
        <v>1040</v>
      </c>
      <c r="E23" s="101">
        <v>0</v>
      </c>
      <c r="F23" s="101">
        <f t="shared" si="0"/>
        <v>14529.25</v>
      </c>
      <c r="G23" s="101">
        <f t="shared" si="1"/>
        <v>4496.4166666666661</v>
      </c>
      <c r="H23" s="101">
        <f t="shared" si="2"/>
        <v>2248.208333333333</v>
      </c>
      <c r="I23" s="101">
        <f t="shared" si="3"/>
        <v>17985.666666666664</v>
      </c>
      <c r="J23" s="101">
        <v>0</v>
      </c>
      <c r="K23" s="101">
        <f t="shared" si="4"/>
        <v>24730.291666666664</v>
      </c>
    </row>
    <row r="24" spans="1:12" s="318" customFormat="1" ht="12.5" x14ac:dyDescent="0.25">
      <c r="A24" s="924" t="s">
        <v>7164</v>
      </c>
      <c r="B24" s="924" t="s">
        <v>7165</v>
      </c>
      <c r="C24" s="101">
        <v>11793.29</v>
      </c>
      <c r="D24" s="101">
        <v>1040</v>
      </c>
      <c r="E24" s="101">
        <v>0</v>
      </c>
      <c r="F24" s="101">
        <f t="shared" si="0"/>
        <v>12833.29</v>
      </c>
      <c r="G24" s="101">
        <f t="shared" si="1"/>
        <v>3931.0966666666668</v>
      </c>
      <c r="H24" s="101">
        <f t="shared" si="2"/>
        <v>1965.5483333333334</v>
      </c>
      <c r="I24" s="101">
        <f t="shared" si="3"/>
        <v>15724.386666666667</v>
      </c>
      <c r="J24" s="101">
        <v>0</v>
      </c>
      <c r="K24" s="101">
        <f t="shared" si="4"/>
        <v>21621.031666666669</v>
      </c>
    </row>
    <row r="25" spans="1:12" s="318" customFormat="1" ht="12.5" x14ac:dyDescent="0.25">
      <c r="A25" s="924" t="s">
        <v>7166</v>
      </c>
      <c r="B25" s="924" t="s">
        <v>6914</v>
      </c>
      <c r="C25" s="101">
        <v>10148.67</v>
      </c>
      <c r="D25" s="101">
        <v>1040</v>
      </c>
      <c r="E25" s="101">
        <v>0</v>
      </c>
      <c r="F25" s="101">
        <f t="shared" si="0"/>
        <v>11188.67</v>
      </c>
      <c r="G25" s="101">
        <f t="shared" si="1"/>
        <v>3382.89</v>
      </c>
      <c r="H25" s="101">
        <f t="shared" si="2"/>
        <v>1691.4449999999999</v>
      </c>
      <c r="I25" s="101">
        <f t="shared" si="3"/>
        <v>13531.56</v>
      </c>
      <c r="J25" s="101">
        <v>0</v>
      </c>
      <c r="K25" s="101">
        <f t="shared" si="4"/>
        <v>18605.895</v>
      </c>
    </row>
    <row r="26" spans="1:12" s="318" customFormat="1" ht="12.5" x14ac:dyDescent="0.25">
      <c r="A26" s="924" t="s">
        <v>7167</v>
      </c>
      <c r="B26" s="924" t="s">
        <v>4415</v>
      </c>
      <c r="C26" s="101">
        <v>9128.07</v>
      </c>
      <c r="D26" s="101">
        <v>1040</v>
      </c>
      <c r="E26" s="101">
        <v>0</v>
      </c>
      <c r="F26" s="101">
        <f t="shared" si="0"/>
        <v>10168.07</v>
      </c>
      <c r="G26" s="101">
        <f t="shared" si="1"/>
        <v>3042.69</v>
      </c>
      <c r="H26" s="101">
        <f t="shared" si="2"/>
        <v>1521.345</v>
      </c>
      <c r="I26" s="101">
        <f t="shared" si="3"/>
        <v>12170.76</v>
      </c>
      <c r="J26" s="101">
        <v>0</v>
      </c>
      <c r="K26" s="101">
        <f t="shared" si="4"/>
        <v>16734.794999999998</v>
      </c>
    </row>
    <row r="27" spans="1:12" s="318" customFormat="1" ht="12.5" x14ac:dyDescent="0.25">
      <c r="A27" s="924" t="s">
        <v>7168</v>
      </c>
      <c r="B27" s="924" t="s">
        <v>7169</v>
      </c>
      <c r="C27" s="101">
        <v>10148.67</v>
      </c>
      <c r="D27" s="101">
        <v>1040</v>
      </c>
      <c r="E27" s="101">
        <v>0</v>
      </c>
      <c r="F27" s="101">
        <f t="shared" si="0"/>
        <v>11188.67</v>
      </c>
      <c r="G27" s="101">
        <f t="shared" si="1"/>
        <v>3382.89</v>
      </c>
      <c r="H27" s="101">
        <f t="shared" si="2"/>
        <v>1691.4449999999999</v>
      </c>
      <c r="I27" s="101">
        <f t="shared" si="3"/>
        <v>13531.56</v>
      </c>
      <c r="J27" s="101">
        <v>0</v>
      </c>
      <c r="K27" s="101">
        <f t="shared" si="4"/>
        <v>18605.895</v>
      </c>
    </row>
    <row r="28" spans="1:12" s="106" customFormat="1" x14ac:dyDescent="0.3">
      <c r="A28" s="116"/>
      <c r="B28" s="116"/>
      <c r="C28" s="115"/>
      <c r="D28" s="115"/>
      <c r="E28" s="115"/>
      <c r="F28" s="115"/>
      <c r="G28" s="115"/>
      <c r="H28" s="115"/>
      <c r="I28" s="115"/>
      <c r="J28" s="115"/>
      <c r="K28" s="115"/>
    </row>
    <row r="29" spans="1:12" s="106" customFormat="1" x14ac:dyDescent="0.3">
      <c r="A29" s="385" t="s">
        <v>6702</v>
      </c>
      <c r="B29" s="116"/>
      <c r="C29" s="115"/>
      <c r="D29" s="115"/>
      <c r="E29" s="115"/>
      <c r="F29" s="115"/>
      <c r="G29" s="115"/>
      <c r="H29" s="115"/>
      <c r="I29" s="115"/>
      <c r="J29" s="115"/>
      <c r="K29" s="115"/>
    </row>
    <row r="30" spans="1:12" s="106" customFormat="1" x14ac:dyDescent="0.3">
      <c r="A30" s="105"/>
      <c r="B30" s="116"/>
      <c r="C30" s="115"/>
      <c r="D30" s="115"/>
      <c r="E30" s="115"/>
      <c r="F30" s="115"/>
      <c r="G30" s="115"/>
      <c r="H30" s="115"/>
      <c r="I30" s="115"/>
      <c r="J30" s="115"/>
      <c r="K30" s="115"/>
    </row>
    <row r="31" spans="1:12" x14ac:dyDescent="0.3">
      <c r="B31" s="767" t="s">
        <v>5601</v>
      </c>
      <c r="C31" s="767"/>
      <c r="D31" s="114"/>
      <c r="E31" s="114"/>
      <c r="F31" s="114"/>
    </row>
    <row r="32" spans="1:12" x14ac:dyDescent="0.3">
      <c r="B32" s="552" t="s">
        <v>4249</v>
      </c>
      <c r="C32" s="768" t="s">
        <v>3296</v>
      </c>
      <c r="D32" s="769"/>
      <c r="E32" s="769"/>
      <c r="F32" s="770"/>
    </row>
    <row r="33" spans="2:6" x14ac:dyDescent="0.3">
      <c r="B33" s="924" t="s">
        <v>4242</v>
      </c>
      <c r="C33" s="1846" t="s">
        <v>6871</v>
      </c>
      <c r="D33" s="1847"/>
      <c r="E33" s="1847"/>
      <c r="F33" s="1848"/>
    </row>
  </sheetData>
  <mergeCells count="19">
    <mergeCell ref="C33:F33"/>
    <mergeCell ref="A17:A18"/>
    <mergeCell ref="B17:B18"/>
    <mergeCell ref="C17:F17"/>
    <mergeCell ref="G17:K17"/>
    <mergeCell ref="B31:C31"/>
    <mergeCell ref="C32:F32"/>
    <mergeCell ref="A7:C7"/>
    <mergeCell ref="A8:A9"/>
    <mergeCell ref="B8:B9"/>
    <mergeCell ref="C8:F8"/>
    <mergeCell ref="G8:K8"/>
    <mergeCell ref="A16:C16"/>
    <mergeCell ref="A1:K1"/>
    <mergeCell ref="A2:K2"/>
    <mergeCell ref="A3:K3"/>
    <mergeCell ref="A4:K4"/>
    <mergeCell ref="A5:K5"/>
    <mergeCell ref="A6:K6"/>
  </mergeCells>
  <printOptions horizontalCentered="1"/>
  <pageMargins left="0.15748031496062992" right="0.15748031496062992" top="0.3" bottom="0.39370078740157483" header="0.31496062992125984" footer="0.31496062992125984"/>
  <pageSetup scale="60" fitToHeight="11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V52"/>
  <sheetViews>
    <sheetView showGridLines="0" topLeftCell="A29" workbookViewId="0">
      <selection sqref="A1:H1"/>
    </sheetView>
  </sheetViews>
  <sheetFormatPr baseColWidth="10" defaultColWidth="11.453125" defaultRowHeight="15" x14ac:dyDescent="0.3"/>
  <cols>
    <col min="1" max="1" width="16.26953125" style="116" customWidth="1"/>
    <col min="2" max="2" width="53" style="116" customWidth="1"/>
    <col min="3" max="3" width="13" style="116" customWidth="1"/>
    <col min="4" max="4" width="16.7265625" style="116" customWidth="1"/>
    <col min="5" max="5" width="20.1796875" style="116" customWidth="1"/>
    <col min="6" max="6" width="18.453125" style="116" customWidth="1"/>
    <col min="7" max="8" width="15.453125" style="116" customWidth="1"/>
    <col min="9" max="177" width="11.453125" style="116"/>
    <col min="178" max="16384" width="11.453125" style="214"/>
  </cols>
  <sheetData>
    <row r="1" spans="1:178" x14ac:dyDescent="0.3">
      <c r="A1" s="974"/>
      <c r="B1" s="974"/>
      <c r="C1" s="974"/>
      <c r="D1" s="974"/>
      <c r="E1" s="974"/>
    </row>
    <row r="2" spans="1:178" s="553" customFormat="1" x14ac:dyDescent="0.3">
      <c r="A2" s="703" t="s">
        <v>4160</v>
      </c>
      <c r="B2" s="703"/>
      <c r="C2" s="703"/>
      <c r="D2" s="703"/>
      <c r="E2" s="703"/>
      <c r="F2" s="703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  <c r="CQ2" s="161"/>
      <c r="CR2" s="161"/>
      <c r="CS2" s="161"/>
      <c r="CT2" s="161"/>
      <c r="CU2" s="161"/>
      <c r="CV2" s="161"/>
      <c r="CW2" s="161"/>
      <c r="CX2" s="161"/>
      <c r="CY2" s="161"/>
      <c r="CZ2" s="161"/>
      <c r="DA2" s="161"/>
      <c r="DB2" s="161"/>
      <c r="DC2" s="161"/>
      <c r="DD2" s="161"/>
      <c r="DE2" s="161"/>
      <c r="DF2" s="161"/>
      <c r="DG2" s="161"/>
      <c r="DH2" s="161"/>
      <c r="DI2" s="161"/>
      <c r="DJ2" s="161"/>
      <c r="DK2" s="161"/>
      <c r="DL2" s="161"/>
      <c r="DM2" s="161"/>
      <c r="DN2" s="161"/>
      <c r="DO2" s="161"/>
      <c r="DP2" s="161"/>
      <c r="DQ2" s="161"/>
      <c r="DR2" s="161"/>
      <c r="DS2" s="161"/>
      <c r="DT2" s="161"/>
      <c r="DU2" s="161"/>
      <c r="DV2" s="161"/>
      <c r="DW2" s="161"/>
      <c r="DX2" s="161"/>
      <c r="DY2" s="161"/>
      <c r="DZ2" s="161"/>
      <c r="EA2" s="161"/>
      <c r="EB2" s="161"/>
      <c r="EC2" s="161"/>
      <c r="ED2" s="161"/>
      <c r="EE2" s="161"/>
      <c r="EF2" s="161"/>
      <c r="EG2" s="161"/>
      <c r="EH2" s="161"/>
      <c r="EI2" s="161"/>
      <c r="EJ2" s="161"/>
      <c r="EK2" s="161"/>
      <c r="EL2" s="161"/>
      <c r="EM2" s="161"/>
      <c r="EN2" s="161"/>
      <c r="EO2" s="161"/>
      <c r="EP2" s="161"/>
      <c r="EQ2" s="161"/>
      <c r="ER2" s="161"/>
      <c r="ES2" s="161"/>
      <c r="ET2" s="161"/>
      <c r="EU2" s="161"/>
      <c r="EV2" s="161"/>
      <c r="EW2" s="161"/>
      <c r="EX2" s="161"/>
      <c r="EY2" s="161"/>
      <c r="EZ2" s="161"/>
      <c r="FA2" s="161"/>
      <c r="FB2" s="161"/>
      <c r="FC2" s="161"/>
      <c r="FD2" s="161"/>
      <c r="FE2" s="161"/>
      <c r="FF2" s="161"/>
      <c r="FG2" s="161"/>
      <c r="FH2" s="161"/>
      <c r="FI2" s="161"/>
      <c r="FJ2" s="161"/>
      <c r="FK2" s="161"/>
      <c r="FL2" s="161"/>
      <c r="FM2" s="161"/>
      <c r="FN2" s="161"/>
      <c r="FO2" s="161"/>
      <c r="FP2" s="161"/>
      <c r="FQ2" s="161"/>
      <c r="FR2" s="161"/>
      <c r="FS2" s="161"/>
      <c r="FT2" s="161"/>
      <c r="FU2" s="161"/>
    </row>
    <row r="3" spans="1:178" s="553" customFormat="1" x14ac:dyDescent="0.3">
      <c r="A3" s="703" t="s">
        <v>46</v>
      </c>
      <c r="B3" s="703"/>
      <c r="C3" s="703"/>
      <c r="D3" s="703"/>
      <c r="E3" s="703"/>
      <c r="F3" s="703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  <c r="CQ3" s="161"/>
      <c r="CR3" s="161"/>
      <c r="CS3" s="161"/>
      <c r="CT3" s="161"/>
      <c r="CU3" s="161"/>
      <c r="CV3" s="161"/>
      <c r="CW3" s="161"/>
      <c r="CX3" s="161"/>
      <c r="CY3" s="161"/>
      <c r="CZ3" s="161"/>
      <c r="DA3" s="161"/>
      <c r="DB3" s="161"/>
      <c r="DC3" s="161"/>
      <c r="DD3" s="161"/>
      <c r="DE3" s="161"/>
      <c r="DF3" s="161"/>
      <c r="DG3" s="161"/>
      <c r="DH3" s="161"/>
      <c r="DI3" s="161"/>
      <c r="DJ3" s="161"/>
      <c r="DK3" s="161"/>
      <c r="DL3" s="161"/>
      <c r="DM3" s="161"/>
      <c r="DN3" s="161"/>
      <c r="DO3" s="161"/>
      <c r="DP3" s="161"/>
      <c r="DQ3" s="161"/>
      <c r="DR3" s="161"/>
      <c r="DS3" s="161"/>
      <c r="DT3" s="161"/>
      <c r="DU3" s="161"/>
      <c r="DV3" s="161"/>
      <c r="DW3" s="161"/>
      <c r="DX3" s="161"/>
      <c r="DY3" s="161"/>
      <c r="DZ3" s="161"/>
      <c r="EA3" s="161"/>
      <c r="EB3" s="161"/>
      <c r="EC3" s="161"/>
      <c r="ED3" s="161"/>
      <c r="EE3" s="161"/>
      <c r="EF3" s="161"/>
      <c r="EG3" s="161"/>
      <c r="EH3" s="161"/>
      <c r="EI3" s="161"/>
      <c r="EJ3" s="161"/>
      <c r="EK3" s="161"/>
      <c r="EL3" s="161"/>
      <c r="EM3" s="161"/>
      <c r="EN3" s="161"/>
      <c r="EO3" s="161"/>
      <c r="EP3" s="161"/>
      <c r="EQ3" s="161"/>
      <c r="ER3" s="161"/>
      <c r="ES3" s="161"/>
      <c r="ET3" s="161"/>
      <c r="EU3" s="161"/>
      <c r="EV3" s="161"/>
      <c r="EW3" s="161"/>
      <c r="EX3" s="161"/>
      <c r="EY3" s="161"/>
      <c r="EZ3" s="161"/>
      <c r="FA3" s="161"/>
      <c r="FB3" s="161"/>
      <c r="FC3" s="161"/>
      <c r="FD3" s="161"/>
      <c r="FE3" s="161"/>
      <c r="FF3" s="161"/>
      <c r="FG3" s="161"/>
      <c r="FH3" s="161"/>
      <c r="FI3" s="161"/>
      <c r="FJ3" s="161"/>
      <c r="FK3" s="161"/>
      <c r="FL3" s="161"/>
      <c r="FM3" s="161"/>
      <c r="FN3" s="161"/>
      <c r="FO3" s="161"/>
      <c r="FP3" s="161"/>
      <c r="FQ3" s="161"/>
      <c r="FR3" s="161"/>
      <c r="FS3" s="161"/>
      <c r="FT3" s="161"/>
      <c r="FU3" s="161"/>
    </row>
    <row r="4" spans="1:178" s="553" customFormat="1" x14ac:dyDescent="0.3">
      <c r="A4" s="703" t="s">
        <v>4262</v>
      </c>
      <c r="B4" s="703"/>
      <c r="C4" s="703"/>
      <c r="D4" s="703"/>
      <c r="E4" s="703"/>
      <c r="F4" s="703"/>
      <c r="G4" s="161"/>
      <c r="H4" s="161"/>
      <c r="I4" s="161"/>
      <c r="J4" s="161"/>
      <c r="K4" s="161"/>
      <c r="L4" s="161"/>
      <c r="M4" s="161"/>
      <c r="N4" s="161"/>
      <c r="O4" s="161"/>
      <c r="P4" s="161"/>
      <c r="Q4" s="161"/>
      <c r="R4" s="161"/>
      <c r="S4" s="161"/>
      <c r="T4" s="161"/>
      <c r="U4" s="161"/>
      <c r="V4" s="161"/>
      <c r="W4" s="161"/>
      <c r="X4" s="161"/>
      <c r="Y4" s="161"/>
      <c r="Z4" s="161"/>
      <c r="AA4" s="161"/>
      <c r="AB4" s="161"/>
      <c r="AC4" s="161"/>
      <c r="AD4" s="161"/>
      <c r="AE4" s="161"/>
      <c r="AF4" s="161"/>
      <c r="AG4" s="161"/>
      <c r="AH4" s="161"/>
      <c r="AI4" s="161"/>
      <c r="AJ4" s="161"/>
      <c r="AK4" s="161"/>
      <c r="AL4" s="161"/>
      <c r="AM4" s="161"/>
      <c r="AN4" s="161"/>
      <c r="AO4" s="161"/>
      <c r="AP4" s="161"/>
      <c r="AQ4" s="161"/>
      <c r="AR4" s="161"/>
      <c r="AS4" s="161"/>
      <c r="AT4" s="161"/>
      <c r="AU4" s="161"/>
      <c r="AV4" s="161"/>
      <c r="AW4" s="161"/>
      <c r="AX4" s="161"/>
      <c r="AY4" s="161"/>
      <c r="AZ4" s="161"/>
      <c r="BA4" s="161"/>
      <c r="BB4" s="161"/>
      <c r="BC4" s="161"/>
      <c r="BD4" s="161"/>
      <c r="BE4" s="161"/>
      <c r="BF4" s="161"/>
      <c r="BG4" s="161"/>
      <c r="BH4" s="161"/>
      <c r="BI4" s="161"/>
      <c r="BJ4" s="161"/>
      <c r="BK4" s="161"/>
      <c r="BL4" s="161"/>
      <c r="BM4" s="161"/>
      <c r="BN4" s="161"/>
      <c r="BO4" s="161"/>
      <c r="BP4" s="161"/>
      <c r="BQ4" s="161"/>
      <c r="BR4" s="161"/>
      <c r="BS4" s="161"/>
      <c r="BT4" s="161"/>
      <c r="BU4" s="161"/>
      <c r="BV4" s="161"/>
      <c r="BW4" s="161"/>
      <c r="BX4" s="161"/>
      <c r="BY4" s="161"/>
      <c r="BZ4" s="161"/>
      <c r="CA4" s="161"/>
      <c r="CB4" s="161"/>
      <c r="CC4" s="161"/>
      <c r="CD4" s="161"/>
      <c r="CE4" s="161"/>
      <c r="CF4" s="161"/>
      <c r="CG4" s="161"/>
      <c r="CH4" s="161"/>
      <c r="CI4" s="161"/>
      <c r="CJ4" s="161"/>
      <c r="CK4" s="161"/>
      <c r="CL4" s="161"/>
      <c r="CM4" s="161"/>
      <c r="CN4" s="161"/>
      <c r="CO4" s="161"/>
      <c r="CP4" s="161"/>
      <c r="CQ4" s="161"/>
      <c r="CR4" s="161"/>
      <c r="CS4" s="161"/>
      <c r="CT4" s="161"/>
      <c r="CU4" s="161"/>
      <c r="CV4" s="161"/>
      <c r="CW4" s="161"/>
      <c r="CX4" s="161"/>
      <c r="CY4" s="161"/>
      <c r="CZ4" s="161"/>
      <c r="DA4" s="161"/>
      <c r="DB4" s="161"/>
      <c r="DC4" s="161"/>
      <c r="DD4" s="161"/>
      <c r="DE4" s="161"/>
      <c r="DF4" s="161"/>
      <c r="DG4" s="161"/>
      <c r="DH4" s="161"/>
      <c r="DI4" s="161"/>
      <c r="DJ4" s="161"/>
      <c r="DK4" s="161"/>
      <c r="DL4" s="161"/>
      <c r="DM4" s="161"/>
      <c r="DN4" s="161"/>
      <c r="DO4" s="161"/>
      <c r="DP4" s="161"/>
      <c r="DQ4" s="161"/>
      <c r="DR4" s="161"/>
      <c r="DS4" s="161"/>
      <c r="DT4" s="161"/>
      <c r="DU4" s="161"/>
      <c r="DV4" s="161"/>
      <c r="DW4" s="161"/>
      <c r="DX4" s="161"/>
      <c r="DY4" s="161"/>
      <c r="DZ4" s="161"/>
      <c r="EA4" s="161"/>
      <c r="EB4" s="161"/>
      <c r="EC4" s="161"/>
      <c r="ED4" s="161"/>
      <c r="EE4" s="161"/>
      <c r="EF4" s="161"/>
      <c r="EG4" s="161"/>
      <c r="EH4" s="161"/>
      <c r="EI4" s="161"/>
      <c r="EJ4" s="161"/>
      <c r="EK4" s="161"/>
      <c r="EL4" s="161"/>
      <c r="EM4" s="161"/>
      <c r="EN4" s="161"/>
      <c r="EO4" s="161"/>
      <c r="EP4" s="161"/>
      <c r="EQ4" s="161"/>
      <c r="ER4" s="161"/>
      <c r="ES4" s="161"/>
      <c r="ET4" s="161"/>
      <c r="EU4" s="161"/>
      <c r="EV4" s="161"/>
      <c r="EW4" s="161"/>
      <c r="EX4" s="161"/>
      <c r="EY4" s="161"/>
      <c r="EZ4" s="161"/>
      <c r="FA4" s="161"/>
      <c r="FB4" s="161"/>
      <c r="FC4" s="161"/>
      <c r="FD4" s="161"/>
      <c r="FE4" s="161"/>
      <c r="FF4" s="161"/>
      <c r="FG4" s="161"/>
      <c r="FH4" s="161"/>
      <c r="FI4" s="161"/>
      <c r="FJ4" s="161"/>
      <c r="FK4" s="161"/>
      <c r="FL4" s="161"/>
      <c r="FM4" s="161"/>
      <c r="FN4" s="161"/>
      <c r="FO4" s="161"/>
      <c r="FP4" s="161"/>
      <c r="FQ4" s="161"/>
      <c r="FR4" s="161"/>
      <c r="FS4" s="161"/>
      <c r="FT4" s="161"/>
      <c r="FU4" s="161"/>
    </row>
    <row r="5" spans="1:178" s="553" customFormat="1" x14ac:dyDescent="0.3">
      <c r="A5" s="703" t="s">
        <v>4228</v>
      </c>
      <c r="B5" s="703"/>
      <c r="C5" s="703"/>
      <c r="D5" s="703"/>
      <c r="E5" s="703"/>
      <c r="F5" s="703"/>
      <c r="G5" s="161"/>
      <c r="H5" s="161"/>
      <c r="I5" s="161"/>
      <c r="J5" s="161"/>
      <c r="K5" s="161"/>
      <c r="L5" s="161"/>
      <c r="M5" s="161"/>
      <c r="N5" s="161"/>
      <c r="O5" s="161"/>
      <c r="P5" s="161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161"/>
      <c r="AV5" s="161"/>
      <c r="AW5" s="161"/>
      <c r="AX5" s="161"/>
      <c r="AY5" s="161"/>
      <c r="AZ5" s="161"/>
      <c r="BA5" s="161"/>
      <c r="BB5" s="161"/>
      <c r="BC5" s="161"/>
      <c r="BD5" s="161"/>
      <c r="BE5" s="161"/>
      <c r="BF5" s="161"/>
      <c r="BG5" s="161"/>
      <c r="BH5" s="161"/>
      <c r="BI5" s="161"/>
      <c r="BJ5" s="161"/>
      <c r="BK5" s="161"/>
      <c r="BL5" s="161"/>
      <c r="BM5" s="161"/>
      <c r="BN5" s="161"/>
      <c r="BO5" s="161"/>
      <c r="BP5" s="161"/>
      <c r="BQ5" s="161"/>
      <c r="BR5" s="161"/>
      <c r="BS5" s="161"/>
      <c r="BT5" s="161"/>
      <c r="BU5" s="161"/>
      <c r="BV5" s="161"/>
      <c r="BW5" s="161"/>
      <c r="BX5" s="161"/>
      <c r="BY5" s="161"/>
      <c r="BZ5" s="161"/>
      <c r="CA5" s="161"/>
      <c r="CB5" s="161"/>
      <c r="CC5" s="161"/>
      <c r="CD5" s="161"/>
      <c r="CE5" s="161"/>
      <c r="CF5" s="161"/>
      <c r="CG5" s="161"/>
      <c r="CH5" s="161"/>
      <c r="CI5" s="161"/>
      <c r="CJ5" s="161"/>
      <c r="CK5" s="161"/>
      <c r="CL5" s="161"/>
      <c r="CM5" s="161"/>
      <c r="CN5" s="161"/>
      <c r="CO5" s="161"/>
      <c r="CP5" s="161"/>
      <c r="CQ5" s="161"/>
      <c r="CR5" s="161"/>
      <c r="CS5" s="161"/>
      <c r="CT5" s="161"/>
      <c r="CU5" s="161"/>
      <c r="CV5" s="161"/>
      <c r="CW5" s="161"/>
      <c r="CX5" s="161"/>
      <c r="CY5" s="161"/>
      <c r="CZ5" s="161"/>
      <c r="DA5" s="161"/>
      <c r="DB5" s="161"/>
      <c r="DC5" s="161"/>
      <c r="DD5" s="161"/>
      <c r="DE5" s="161"/>
      <c r="DF5" s="161"/>
      <c r="DG5" s="161"/>
      <c r="DH5" s="161"/>
      <c r="DI5" s="161"/>
      <c r="DJ5" s="161"/>
      <c r="DK5" s="161"/>
      <c r="DL5" s="161"/>
      <c r="DM5" s="161"/>
      <c r="DN5" s="161"/>
      <c r="DO5" s="161"/>
      <c r="DP5" s="161"/>
      <c r="DQ5" s="161"/>
      <c r="DR5" s="161"/>
      <c r="DS5" s="161"/>
      <c r="DT5" s="161"/>
      <c r="DU5" s="161"/>
      <c r="DV5" s="161"/>
      <c r="DW5" s="161"/>
      <c r="DX5" s="161"/>
      <c r="DY5" s="161"/>
      <c r="DZ5" s="161"/>
      <c r="EA5" s="161"/>
      <c r="EB5" s="161"/>
      <c r="EC5" s="161"/>
      <c r="ED5" s="161"/>
      <c r="EE5" s="161"/>
      <c r="EF5" s="161"/>
      <c r="EG5" s="161"/>
      <c r="EH5" s="161"/>
      <c r="EI5" s="161"/>
      <c r="EJ5" s="161"/>
      <c r="EK5" s="161"/>
      <c r="EL5" s="161"/>
      <c r="EM5" s="161"/>
      <c r="EN5" s="161"/>
      <c r="EO5" s="161"/>
      <c r="EP5" s="161"/>
      <c r="EQ5" s="161"/>
      <c r="ER5" s="161"/>
      <c r="ES5" s="161"/>
      <c r="ET5" s="161"/>
      <c r="EU5" s="161"/>
      <c r="EV5" s="161"/>
      <c r="EW5" s="161"/>
      <c r="EX5" s="161"/>
      <c r="EY5" s="161"/>
      <c r="EZ5" s="161"/>
      <c r="FA5" s="161"/>
      <c r="FB5" s="161"/>
      <c r="FC5" s="161"/>
      <c r="FD5" s="161"/>
      <c r="FE5" s="161"/>
      <c r="FF5" s="161"/>
      <c r="FG5" s="161"/>
      <c r="FH5" s="161"/>
      <c r="FI5" s="161"/>
      <c r="FJ5" s="161"/>
      <c r="FK5" s="161"/>
      <c r="FL5" s="161"/>
      <c r="FM5" s="161"/>
      <c r="FN5" s="161"/>
      <c r="FO5" s="161"/>
      <c r="FP5" s="161"/>
      <c r="FQ5" s="161"/>
      <c r="FR5" s="161"/>
      <c r="FS5" s="161"/>
      <c r="FT5" s="161"/>
      <c r="FU5" s="161"/>
    </row>
    <row r="6" spans="1:178" s="170" customFormat="1" ht="15.65" customHeight="1" x14ac:dyDescent="0.25">
      <c r="A6" s="704" t="s">
        <v>4229</v>
      </c>
      <c r="B6" s="704" t="s">
        <v>4229</v>
      </c>
      <c r="C6" s="704" t="s">
        <v>4229</v>
      </c>
      <c r="D6" s="704"/>
      <c r="E6" s="704" t="s">
        <v>4229</v>
      </c>
      <c r="F6" s="704" t="s">
        <v>4229</v>
      </c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  <c r="AU6" s="167"/>
      <c r="AV6" s="167"/>
      <c r="AW6" s="167"/>
      <c r="AX6" s="167"/>
      <c r="AY6" s="167"/>
      <c r="AZ6" s="167"/>
      <c r="BA6" s="167"/>
      <c r="BB6" s="167"/>
      <c r="BC6" s="167"/>
      <c r="BD6" s="167"/>
      <c r="BE6" s="167"/>
      <c r="BF6" s="167"/>
      <c r="BG6" s="167"/>
      <c r="BH6" s="167"/>
      <c r="BI6" s="167"/>
      <c r="BJ6" s="167"/>
      <c r="BK6" s="167"/>
      <c r="BL6" s="167"/>
      <c r="BM6" s="167"/>
      <c r="BN6" s="167"/>
      <c r="BO6" s="167"/>
      <c r="BP6" s="167"/>
      <c r="BQ6" s="167"/>
      <c r="BR6" s="167"/>
      <c r="BS6" s="167"/>
      <c r="BT6" s="167"/>
      <c r="BU6" s="167"/>
      <c r="BV6" s="167"/>
      <c r="BW6" s="167"/>
      <c r="BX6" s="167"/>
      <c r="BY6" s="167"/>
      <c r="BZ6" s="167"/>
      <c r="CA6" s="167"/>
      <c r="CB6" s="167"/>
      <c r="CC6" s="167"/>
      <c r="CD6" s="167"/>
      <c r="CE6" s="167"/>
      <c r="CF6" s="167"/>
      <c r="CG6" s="167"/>
      <c r="CH6" s="167"/>
      <c r="CI6" s="167"/>
      <c r="CJ6" s="167"/>
      <c r="CK6" s="167"/>
      <c r="CL6" s="167"/>
      <c r="CM6" s="167"/>
      <c r="CN6" s="167"/>
      <c r="CO6" s="167"/>
      <c r="CP6" s="167"/>
      <c r="CQ6" s="167"/>
      <c r="CR6" s="167"/>
      <c r="CS6" s="167"/>
      <c r="CT6" s="167"/>
      <c r="CU6" s="167"/>
      <c r="CV6" s="167"/>
      <c r="CW6" s="167"/>
      <c r="CX6" s="167"/>
      <c r="CY6" s="167"/>
      <c r="CZ6" s="167"/>
      <c r="DA6" s="167"/>
      <c r="DB6" s="167"/>
      <c r="DC6" s="167"/>
      <c r="DD6" s="167"/>
      <c r="DE6" s="167"/>
      <c r="DF6" s="167"/>
      <c r="DG6" s="167"/>
      <c r="DH6" s="167"/>
      <c r="DI6" s="167"/>
      <c r="DJ6" s="167"/>
      <c r="DK6" s="167"/>
      <c r="DL6" s="167"/>
      <c r="DM6" s="167"/>
      <c r="DN6" s="167"/>
      <c r="DO6" s="167"/>
      <c r="DP6" s="167"/>
      <c r="DQ6" s="167"/>
      <c r="DR6" s="167"/>
      <c r="DS6" s="167"/>
      <c r="DT6" s="167"/>
      <c r="DU6" s="167"/>
      <c r="DV6" s="167"/>
      <c r="DW6" s="167"/>
      <c r="DX6" s="167"/>
      <c r="DY6" s="167"/>
      <c r="DZ6" s="167"/>
      <c r="EA6" s="167"/>
      <c r="EB6" s="167"/>
      <c r="EC6" s="167"/>
      <c r="ED6" s="167"/>
      <c r="EE6" s="167"/>
    </row>
    <row r="7" spans="1:178" x14ac:dyDescent="0.3">
      <c r="A7" s="703"/>
      <c r="B7" s="703"/>
      <c r="C7" s="703"/>
      <c r="D7" s="703"/>
      <c r="E7" s="703"/>
      <c r="F7" s="703"/>
    </row>
    <row r="8" spans="1:178" x14ac:dyDescent="0.3">
      <c r="A8" s="977"/>
      <c r="B8" s="974"/>
      <c r="C8" s="978"/>
      <c r="D8" s="979"/>
      <c r="E8" s="979"/>
    </row>
    <row r="9" spans="1:178" s="1748" customFormat="1" ht="15" customHeight="1" x14ac:dyDescent="0.25">
      <c r="A9" s="734" t="s">
        <v>4230</v>
      </c>
      <c r="B9" s="734" t="s">
        <v>4231</v>
      </c>
      <c r="C9" s="734" t="s">
        <v>4232</v>
      </c>
      <c r="D9" s="735" t="s">
        <v>6632</v>
      </c>
      <c r="E9" s="750" t="s">
        <v>4233</v>
      </c>
      <c r="F9" s="751" t="s">
        <v>4233</v>
      </c>
    </row>
    <row r="10" spans="1:178" s="1748" customFormat="1" ht="15" customHeight="1" x14ac:dyDescent="0.25">
      <c r="A10" s="734" t="s">
        <v>4230</v>
      </c>
      <c r="B10" s="734" t="s">
        <v>4231</v>
      </c>
      <c r="C10" s="734" t="s">
        <v>4232</v>
      </c>
      <c r="D10" s="736"/>
      <c r="E10" s="495" t="s">
        <v>4234</v>
      </c>
      <c r="F10" s="495" t="s">
        <v>4235</v>
      </c>
    </row>
    <row r="11" spans="1:178" x14ac:dyDescent="0.3">
      <c r="A11" s="977"/>
      <c r="B11" s="974"/>
      <c r="C11" s="978"/>
      <c r="D11" s="979"/>
      <c r="E11" s="979"/>
    </row>
    <row r="12" spans="1:178" x14ac:dyDescent="0.3">
      <c r="A12" s="730" t="s">
        <v>4167</v>
      </c>
      <c r="B12" s="730" t="s">
        <v>4167</v>
      </c>
      <c r="C12" s="980"/>
      <c r="D12" s="980"/>
      <c r="E12" s="981"/>
      <c r="F12" s="981"/>
      <c r="FV12" s="116"/>
    </row>
    <row r="13" spans="1:178" s="222" customFormat="1" ht="12.5" x14ac:dyDescent="0.25">
      <c r="A13" s="554">
        <v>3201</v>
      </c>
      <c r="B13" s="555" t="s">
        <v>7074</v>
      </c>
      <c r="C13" s="556">
        <v>1</v>
      </c>
      <c r="D13" s="557">
        <v>0</v>
      </c>
      <c r="E13" s="1739">
        <v>68417.25</v>
      </c>
      <c r="F13" s="1849">
        <v>68417.25</v>
      </c>
      <c r="G13" s="105"/>
      <c r="H13" s="105"/>
      <c r="I13" s="105"/>
      <c r="J13" s="107"/>
      <c r="K13" s="105"/>
      <c r="L13" s="105"/>
      <c r="M13" s="105"/>
      <c r="N13" s="105"/>
      <c r="O13" s="105"/>
      <c r="P13" s="105"/>
      <c r="Q13" s="105"/>
      <c r="R13" s="105"/>
      <c r="S13" s="105"/>
      <c r="T13" s="105"/>
      <c r="U13" s="105"/>
      <c r="V13" s="105"/>
      <c r="W13" s="105"/>
      <c r="X13" s="105"/>
      <c r="Y13" s="105"/>
      <c r="Z13" s="105"/>
      <c r="AA13" s="105"/>
      <c r="AB13" s="105"/>
      <c r="AC13" s="105"/>
      <c r="AD13" s="105"/>
      <c r="AE13" s="105"/>
      <c r="AF13" s="105"/>
      <c r="AG13" s="105"/>
      <c r="AH13" s="105"/>
      <c r="AI13" s="105"/>
      <c r="AJ13" s="105"/>
      <c r="AK13" s="105"/>
      <c r="AL13" s="105"/>
      <c r="AM13" s="105"/>
      <c r="AN13" s="105"/>
      <c r="AO13" s="105"/>
      <c r="AP13" s="105"/>
      <c r="AQ13" s="105"/>
      <c r="AR13" s="105"/>
      <c r="AS13" s="105"/>
      <c r="AT13" s="105"/>
      <c r="AU13" s="105"/>
      <c r="AV13" s="105"/>
      <c r="AW13" s="105"/>
      <c r="AX13" s="105"/>
      <c r="AY13" s="105"/>
      <c r="AZ13" s="105"/>
      <c r="BA13" s="105"/>
      <c r="BB13" s="105"/>
      <c r="BC13" s="105"/>
      <c r="BD13" s="105"/>
      <c r="BE13" s="105"/>
      <c r="BF13" s="105"/>
      <c r="BG13" s="105"/>
      <c r="BH13" s="105"/>
      <c r="BI13" s="105"/>
      <c r="BJ13" s="105"/>
      <c r="BK13" s="105"/>
      <c r="BL13" s="105"/>
      <c r="BM13" s="105"/>
      <c r="BN13" s="105"/>
      <c r="BO13" s="105"/>
      <c r="BP13" s="105"/>
      <c r="BQ13" s="105"/>
      <c r="BR13" s="105"/>
      <c r="BS13" s="105"/>
      <c r="BT13" s="105"/>
      <c r="BU13" s="105"/>
      <c r="BV13" s="105"/>
      <c r="BW13" s="105"/>
      <c r="BX13" s="105"/>
      <c r="BY13" s="105"/>
      <c r="BZ13" s="105"/>
      <c r="CA13" s="105"/>
      <c r="CB13" s="105"/>
      <c r="CC13" s="105"/>
      <c r="CD13" s="105"/>
      <c r="CE13" s="105"/>
      <c r="CF13" s="105"/>
      <c r="CG13" s="105"/>
      <c r="CH13" s="105"/>
      <c r="CI13" s="105"/>
      <c r="CJ13" s="105"/>
      <c r="CK13" s="105"/>
      <c r="CL13" s="105"/>
      <c r="CM13" s="105"/>
      <c r="CN13" s="105"/>
      <c r="CO13" s="105"/>
      <c r="CP13" s="105"/>
      <c r="CQ13" s="105"/>
      <c r="CR13" s="105"/>
      <c r="CS13" s="105"/>
      <c r="CT13" s="105"/>
      <c r="CU13" s="105"/>
      <c r="CV13" s="105"/>
      <c r="CW13" s="105"/>
      <c r="CX13" s="105"/>
      <c r="CY13" s="105"/>
      <c r="CZ13" s="105"/>
      <c r="DA13" s="105"/>
      <c r="DB13" s="105"/>
      <c r="DC13" s="105"/>
      <c r="DD13" s="105"/>
      <c r="DE13" s="105"/>
      <c r="DF13" s="105"/>
      <c r="DG13" s="105"/>
      <c r="DH13" s="105"/>
      <c r="DI13" s="105"/>
      <c r="DJ13" s="105"/>
      <c r="DK13" s="105"/>
      <c r="DL13" s="105"/>
      <c r="DM13" s="105"/>
      <c r="DN13" s="105"/>
      <c r="DO13" s="105"/>
      <c r="DP13" s="105"/>
      <c r="DQ13" s="105"/>
      <c r="DR13" s="105"/>
      <c r="DS13" s="105"/>
      <c r="DT13" s="105"/>
      <c r="DU13" s="105"/>
      <c r="DV13" s="105"/>
      <c r="DW13" s="105"/>
      <c r="DX13" s="105"/>
      <c r="DY13" s="105"/>
      <c r="DZ13" s="105"/>
      <c r="EA13" s="105"/>
      <c r="EB13" s="105"/>
      <c r="EC13" s="105"/>
      <c r="ED13" s="105"/>
      <c r="EE13" s="105"/>
      <c r="EF13" s="105"/>
      <c r="EG13" s="105"/>
      <c r="EH13" s="105"/>
      <c r="EI13" s="105"/>
      <c r="EJ13" s="105"/>
      <c r="EK13" s="105"/>
      <c r="EL13" s="105"/>
      <c r="EM13" s="105"/>
      <c r="EN13" s="105"/>
      <c r="EO13" s="105"/>
      <c r="EP13" s="105"/>
      <c r="EQ13" s="105"/>
      <c r="ER13" s="105"/>
      <c r="ES13" s="105"/>
      <c r="ET13" s="105"/>
      <c r="EU13" s="105"/>
      <c r="EV13" s="105"/>
      <c r="EW13" s="105"/>
      <c r="EX13" s="105"/>
      <c r="EY13" s="105"/>
      <c r="EZ13" s="105"/>
      <c r="FA13" s="105"/>
      <c r="FB13" s="105"/>
      <c r="FC13" s="105"/>
      <c r="FD13" s="105"/>
      <c r="FE13" s="105"/>
      <c r="FF13" s="105"/>
      <c r="FG13" s="105"/>
      <c r="FH13" s="105"/>
      <c r="FI13" s="105"/>
      <c r="FJ13" s="105"/>
      <c r="FK13" s="105"/>
      <c r="FL13" s="105"/>
      <c r="FM13" s="105"/>
      <c r="FN13" s="105"/>
      <c r="FO13" s="105"/>
      <c r="FP13" s="105"/>
      <c r="FQ13" s="105"/>
      <c r="FR13" s="105"/>
      <c r="FS13" s="105"/>
      <c r="FT13" s="105"/>
      <c r="FU13" s="105"/>
    </row>
    <row r="14" spans="1:178" s="222" customFormat="1" ht="12.5" x14ac:dyDescent="0.25">
      <c r="A14" s="554">
        <v>3202</v>
      </c>
      <c r="B14" s="555" t="s">
        <v>7172</v>
      </c>
      <c r="C14" s="1850">
        <v>3</v>
      </c>
      <c r="D14" s="557">
        <v>0</v>
      </c>
      <c r="E14" s="1739">
        <v>58158.8</v>
      </c>
      <c r="F14" s="1849">
        <v>58158.8</v>
      </c>
      <c r="G14" s="105"/>
      <c r="H14" s="105"/>
      <c r="I14" s="105"/>
      <c r="J14" s="107"/>
      <c r="K14" s="105"/>
      <c r="L14" s="105"/>
      <c r="M14" s="105"/>
      <c r="N14" s="105"/>
      <c r="O14" s="105"/>
      <c r="P14" s="105"/>
      <c r="Q14" s="105"/>
      <c r="R14" s="105"/>
      <c r="S14" s="105"/>
      <c r="T14" s="105"/>
      <c r="U14" s="105"/>
      <c r="V14" s="105"/>
      <c r="W14" s="105"/>
      <c r="X14" s="105"/>
      <c r="Y14" s="105"/>
      <c r="Z14" s="105"/>
      <c r="AA14" s="105"/>
      <c r="AB14" s="105"/>
      <c r="AC14" s="105"/>
      <c r="AD14" s="105"/>
      <c r="AE14" s="105"/>
      <c r="AF14" s="105"/>
      <c r="AG14" s="105"/>
      <c r="AH14" s="105"/>
      <c r="AI14" s="105"/>
      <c r="AJ14" s="105"/>
      <c r="AK14" s="105"/>
      <c r="AL14" s="105"/>
      <c r="AM14" s="105"/>
      <c r="AN14" s="105"/>
      <c r="AO14" s="105"/>
      <c r="AP14" s="105"/>
      <c r="AQ14" s="105"/>
      <c r="AR14" s="105"/>
      <c r="AS14" s="105"/>
      <c r="AT14" s="105"/>
      <c r="AU14" s="105"/>
      <c r="AV14" s="105"/>
      <c r="AW14" s="105"/>
      <c r="AX14" s="105"/>
      <c r="AY14" s="105"/>
      <c r="AZ14" s="105"/>
      <c r="BA14" s="105"/>
      <c r="BB14" s="105"/>
      <c r="BC14" s="105"/>
      <c r="BD14" s="105"/>
      <c r="BE14" s="105"/>
      <c r="BF14" s="105"/>
      <c r="BG14" s="105"/>
      <c r="BH14" s="105"/>
      <c r="BI14" s="105"/>
      <c r="BJ14" s="105"/>
      <c r="BK14" s="105"/>
      <c r="BL14" s="105"/>
      <c r="BM14" s="105"/>
      <c r="BN14" s="105"/>
      <c r="BO14" s="105"/>
      <c r="BP14" s="105"/>
      <c r="BQ14" s="105"/>
      <c r="BR14" s="105"/>
      <c r="BS14" s="105"/>
      <c r="BT14" s="105"/>
      <c r="BU14" s="105"/>
      <c r="BV14" s="105"/>
      <c r="BW14" s="105"/>
      <c r="BX14" s="105"/>
      <c r="BY14" s="105"/>
      <c r="BZ14" s="105"/>
      <c r="CA14" s="105"/>
      <c r="CB14" s="105"/>
      <c r="CC14" s="105"/>
      <c r="CD14" s="105"/>
      <c r="CE14" s="105"/>
      <c r="CF14" s="105"/>
      <c r="CG14" s="105"/>
      <c r="CH14" s="105"/>
      <c r="CI14" s="105"/>
      <c r="CJ14" s="105"/>
      <c r="CK14" s="105"/>
      <c r="CL14" s="105"/>
      <c r="CM14" s="105"/>
      <c r="CN14" s="105"/>
      <c r="CO14" s="105"/>
      <c r="CP14" s="105"/>
      <c r="CQ14" s="105"/>
      <c r="CR14" s="105"/>
      <c r="CS14" s="105"/>
      <c r="CT14" s="105"/>
      <c r="CU14" s="105"/>
      <c r="CV14" s="105"/>
      <c r="CW14" s="105"/>
      <c r="CX14" s="105"/>
      <c r="CY14" s="105"/>
      <c r="CZ14" s="105"/>
      <c r="DA14" s="105"/>
      <c r="DB14" s="105"/>
      <c r="DC14" s="105"/>
      <c r="DD14" s="105"/>
      <c r="DE14" s="105"/>
      <c r="DF14" s="105"/>
      <c r="DG14" s="105"/>
      <c r="DH14" s="105"/>
      <c r="DI14" s="105"/>
      <c r="DJ14" s="105"/>
      <c r="DK14" s="105"/>
      <c r="DL14" s="105"/>
      <c r="DM14" s="105"/>
      <c r="DN14" s="105"/>
      <c r="DO14" s="105"/>
      <c r="DP14" s="105"/>
      <c r="DQ14" s="105"/>
      <c r="DR14" s="105"/>
      <c r="DS14" s="105"/>
      <c r="DT14" s="105"/>
      <c r="DU14" s="105"/>
      <c r="DV14" s="105"/>
      <c r="DW14" s="105"/>
      <c r="DX14" s="105"/>
      <c r="DY14" s="105"/>
      <c r="DZ14" s="105"/>
      <c r="EA14" s="105"/>
      <c r="EB14" s="105"/>
      <c r="EC14" s="105"/>
      <c r="ED14" s="105"/>
      <c r="EE14" s="105"/>
      <c r="EF14" s="105"/>
      <c r="EG14" s="105"/>
      <c r="EH14" s="105"/>
      <c r="EI14" s="105"/>
      <c r="EJ14" s="105"/>
      <c r="EK14" s="105"/>
      <c r="EL14" s="105"/>
      <c r="EM14" s="105"/>
      <c r="EN14" s="105"/>
      <c r="EO14" s="105"/>
      <c r="EP14" s="105"/>
      <c r="EQ14" s="105"/>
      <c r="ER14" s="105"/>
      <c r="ES14" s="105"/>
      <c r="ET14" s="105"/>
      <c r="EU14" s="105"/>
      <c r="EV14" s="105"/>
      <c r="EW14" s="105"/>
      <c r="EX14" s="105"/>
      <c r="EY14" s="105"/>
      <c r="EZ14" s="105"/>
      <c r="FA14" s="105"/>
      <c r="FB14" s="105"/>
      <c r="FC14" s="105"/>
      <c r="FD14" s="105"/>
      <c r="FE14" s="105"/>
      <c r="FF14" s="105"/>
      <c r="FG14" s="105"/>
      <c r="FH14" s="105"/>
      <c r="FI14" s="105"/>
      <c r="FJ14" s="105"/>
      <c r="FK14" s="105"/>
      <c r="FL14" s="105"/>
      <c r="FM14" s="105"/>
      <c r="FN14" s="105"/>
      <c r="FO14" s="105"/>
      <c r="FP14" s="105"/>
      <c r="FQ14" s="105"/>
      <c r="FR14" s="105"/>
      <c r="FS14" s="105"/>
      <c r="FT14" s="105"/>
      <c r="FU14" s="105"/>
    </row>
    <row r="15" spans="1:178" s="222" customFormat="1" ht="12.5" x14ac:dyDescent="0.25">
      <c r="A15" s="554">
        <v>3204</v>
      </c>
      <c r="B15" s="555" t="s">
        <v>4286</v>
      </c>
      <c r="C15" s="1850">
        <v>3</v>
      </c>
      <c r="D15" s="1851">
        <v>0</v>
      </c>
      <c r="E15" s="1739">
        <v>26448.85</v>
      </c>
      <c r="F15" s="1849">
        <v>26448.85</v>
      </c>
      <c r="G15" s="105"/>
      <c r="H15" s="105"/>
      <c r="I15" s="105"/>
      <c r="J15" s="107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5"/>
      <c r="BN15" s="105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5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5"/>
      <c r="CM15" s="105"/>
      <c r="CN15" s="105"/>
      <c r="CO15" s="105"/>
      <c r="CP15" s="105"/>
      <c r="CQ15" s="105"/>
      <c r="CR15" s="105"/>
      <c r="CS15" s="105"/>
      <c r="CT15" s="105"/>
      <c r="CU15" s="105"/>
      <c r="CV15" s="105"/>
      <c r="CW15" s="105"/>
      <c r="CX15" s="105"/>
      <c r="CY15" s="105"/>
      <c r="CZ15" s="105"/>
      <c r="DA15" s="105"/>
      <c r="DB15" s="105"/>
      <c r="DC15" s="105"/>
      <c r="DD15" s="105"/>
      <c r="DE15" s="105"/>
      <c r="DF15" s="105"/>
      <c r="DG15" s="105"/>
      <c r="DH15" s="105"/>
      <c r="DI15" s="105"/>
      <c r="DJ15" s="105"/>
      <c r="DK15" s="105"/>
      <c r="DL15" s="105"/>
      <c r="DM15" s="105"/>
      <c r="DN15" s="105"/>
      <c r="DO15" s="105"/>
      <c r="DP15" s="105"/>
      <c r="DQ15" s="105"/>
      <c r="DR15" s="105"/>
      <c r="DS15" s="105"/>
      <c r="DT15" s="105"/>
      <c r="DU15" s="105"/>
      <c r="DV15" s="105"/>
      <c r="DW15" s="105"/>
      <c r="DX15" s="105"/>
      <c r="DY15" s="105"/>
      <c r="DZ15" s="105"/>
      <c r="EA15" s="105"/>
      <c r="EB15" s="105"/>
      <c r="EC15" s="105"/>
      <c r="ED15" s="105"/>
      <c r="EE15" s="105"/>
      <c r="EF15" s="105"/>
      <c r="EG15" s="105"/>
      <c r="EH15" s="105"/>
      <c r="EI15" s="105"/>
      <c r="EJ15" s="105"/>
      <c r="EK15" s="105"/>
      <c r="EL15" s="105"/>
      <c r="EM15" s="105"/>
      <c r="EN15" s="105"/>
      <c r="EO15" s="105"/>
      <c r="EP15" s="105"/>
      <c r="EQ15" s="105"/>
      <c r="ER15" s="105"/>
      <c r="ES15" s="105"/>
      <c r="ET15" s="105"/>
      <c r="EU15" s="105"/>
      <c r="EV15" s="105"/>
      <c r="EW15" s="105"/>
      <c r="EX15" s="105"/>
      <c r="EY15" s="105"/>
      <c r="EZ15" s="105"/>
      <c r="FA15" s="105"/>
      <c r="FB15" s="105"/>
      <c r="FC15" s="105"/>
      <c r="FD15" s="105"/>
      <c r="FE15" s="105"/>
      <c r="FF15" s="105"/>
      <c r="FG15" s="105"/>
      <c r="FH15" s="105"/>
      <c r="FI15" s="105"/>
      <c r="FJ15" s="105"/>
      <c r="FK15" s="105"/>
      <c r="FL15" s="105"/>
      <c r="FM15" s="105"/>
      <c r="FN15" s="105"/>
      <c r="FO15" s="105"/>
      <c r="FP15" s="105"/>
      <c r="FQ15" s="105"/>
      <c r="FR15" s="105"/>
      <c r="FS15" s="105"/>
      <c r="FT15" s="105"/>
      <c r="FU15" s="105"/>
    </row>
    <row r="16" spans="1:178" s="222" customFormat="1" ht="12.5" x14ac:dyDescent="0.25">
      <c r="A16" s="554">
        <v>3206</v>
      </c>
      <c r="B16" s="555" t="s">
        <v>4543</v>
      </c>
      <c r="C16" s="1850">
        <v>2</v>
      </c>
      <c r="D16" s="1851">
        <v>0</v>
      </c>
      <c r="E16" s="1739">
        <v>9163.2999999999993</v>
      </c>
      <c r="F16" s="1849">
        <v>9163.2999999999993</v>
      </c>
      <c r="G16" s="105"/>
      <c r="H16" s="105"/>
      <c r="I16" s="105"/>
      <c r="J16" s="107"/>
      <c r="K16" s="105"/>
      <c r="L16" s="105"/>
      <c r="M16" s="105"/>
      <c r="N16" s="105"/>
      <c r="O16" s="105"/>
      <c r="P16" s="105"/>
      <c r="Q16" s="105"/>
      <c r="R16" s="105"/>
      <c r="S16" s="105"/>
      <c r="T16" s="105"/>
      <c r="U16" s="105"/>
      <c r="V16" s="105"/>
      <c r="W16" s="105"/>
      <c r="X16" s="105"/>
      <c r="Y16" s="105"/>
      <c r="Z16" s="105"/>
      <c r="AA16" s="105"/>
      <c r="AB16" s="105"/>
      <c r="AC16" s="105"/>
      <c r="AD16" s="105"/>
      <c r="AE16" s="105"/>
      <c r="AF16" s="105"/>
      <c r="AG16" s="105"/>
      <c r="AH16" s="105"/>
      <c r="AI16" s="105"/>
      <c r="AJ16" s="105"/>
      <c r="AK16" s="105"/>
      <c r="AL16" s="105"/>
      <c r="AM16" s="105"/>
      <c r="AN16" s="105"/>
      <c r="AO16" s="105"/>
      <c r="AP16" s="105"/>
      <c r="AQ16" s="105"/>
      <c r="AR16" s="105"/>
      <c r="AS16" s="105"/>
      <c r="AT16" s="105"/>
      <c r="AU16" s="105"/>
      <c r="AV16" s="105"/>
      <c r="AW16" s="105"/>
      <c r="AX16" s="105"/>
      <c r="AY16" s="105"/>
      <c r="AZ16" s="105"/>
      <c r="BA16" s="105"/>
      <c r="BB16" s="105"/>
      <c r="BC16" s="105"/>
      <c r="BD16" s="105"/>
      <c r="BE16" s="105"/>
      <c r="BF16" s="105"/>
      <c r="BG16" s="105"/>
      <c r="BH16" s="105"/>
      <c r="BI16" s="105"/>
      <c r="BJ16" s="105"/>
      <c r="BK16" s="105"/>
      <c r="BL16" s="105"/>
      <c r="BM16" s="105"/>
      <c r="BN16" s="105"/>
      <c r="BO16" s="105"/>
      <c r="BP16" s="105"/>
      <c r="BQ16" s="105"/>
      <c r="BR16" s="105"/>
      <c r="BS16" s="105"/>
      <c r="BT16" s="105"/>
      <c r="BU16" s="105"/>
      <c r="BV16" s="105"/>
      <c r="BW16" s="105"/>
      <c r="BX16" s="105"/>
      <c r="BY16" s="105"/>
      <c r="BZ16" s="105"/>
      <c r="CA16" s="105"/>
      <c r="CB16" s="105"/>
      <c r="CC16" s="105"/>
      <c r="CD16" s="105"/>
      <c r="CE16" s="105"/>
      <c r="CF16" s="105"/>
      <c r="CG16" s="105"/>
      <c r="CH16" s="105"/>
      <c r="CI16" s="105"/>
      <c r="CJ16" s="105"/>
      <c r="CK16" s="105"/>
      <c r="CL16" s="105"/>
      <c r="CM16" s="105"/>
      <c r="CN16" s="105"/>
      <c r="CO16" s="105"/>
      <c r="CP16" s="105"/>
      <c r="CQ16" s="105"/>
      <c r="CR16" s="105"/>
      <c r="CS16" s="105"/>
      <c r="CT16" s="105"/>
      <c r="CU16" s="105"/>
      <c r="CV16" s="105"/>
      <c r="CW16" s="105"/>
      <c r="CX16" s="105"/>
      <c r="CY16" s="105"/>
      <c r="CZ16" s="105"/>
      <c r="DA16" s="105"/>
      <c r="DB16" s="105"/>
      <c r="DC16" s="105"/>
      <c r="DD16" s="105"/>
      <c r="DE16" s="105"/>
      <c r="DF16" s="105"/>
      <c r="DG16" s="105"/>
      <c r="DH16" s="105"/>
      <c r="DI16" s="105"/>
      <c r="DJ16" s="105"/>
      <c r="DK16" s="105"/>
      <c r="DL16" s="105"/>
      <c r="DM16" s="105"/>
      <c r="DN16" s="105"/>
      <c r="DO16" s="105"/>
      <c r="DP16" s="105"/>
      <c r="DQ16" s="105"/>
      <c r="DR16" s="105"/>
      <c r="DS16" s="105"/>
      <c r="DT16" s="105"/>
      <c r="DU16" s="105"/>
      <c r="DV16" s="105"/>
      <c r="DW16" s="105"/>
      <c r="DX16" s="105"/>
      <c r="DY16" s="105"/>
      <c r="DZ16" s="105"/>
      <c r="EA16" s="105"/>
      <c r="EB16" s="105"/>
      <c r="EC16" s="105"/>
      <c r="ED16" s="105"/>
      <c r="EE16" s="105"/>
      <c r="EF16" s="105"/>
      <c r="EG16" s="105"/>
      <c r="EH16" s="105"/>
      <c r="EI16" s="105"/>
      <c r="EJ16" s="105"/>
      <c r="EK16" s="105"/>
      <c r="EL16" s="105"/>
      <c r="EM16" s="105"/>
      <c r="EN16" s="105"/>
      <c r="EO16" s="105"/>
      <c r="EP16" s="105"/>
      <c r="EQ16" s="105"/>
      <c r="ER16" s="105"/>
      <c r="ES16" s="105"/>
      <c r="ET16" s="105"/>
      <c r="EU16" s="105"/>
      <c r="EV16" s="105"/>
      <c r="EW16" s="105"/>
      <c r="EX16" s="105"/>
      <c r="EY16" s="105"/>
      <c r="EZ16" s="105"/>
      <c r="FA16" s="105"/>
      <c r="FB16" s="105"/>
      <c r="FC16" s="105"/>
      <c r="FD16" s="105"/>
      <c r="FE16" s="105"/>
      <c r="FF16" s="105"/>
      <c r="FG16" s="105"/>
      <c r="FH16" s="105"/>
      <c r="FI16" s="105"/>
      <c r="FJ16" s="105"/>
      <c r="FK16" s="105"/>
      <c r="FL16" s="105"/>
      <c r="FM16" s="105"/>
      <c r="FN16" s="105"/>
      <c r="FO16" s="105"/>
      <c r="FP16" s="105"/>
      <c r="FQ16" s="105"/>
      <c r="FR16" s="105"/>
      <c r="FS16" s="105"/>
      <c r="FT16" s="105"/>
      <c r="FU16" s="105"/>
    </row>
    <row r="17" spans="1:177" s="222" customFormat="1" ht="12.5" x14ac:dyDescent="0.25">
      <c r="A17" s="554">
        <v>3213</v>
      </c>
      <c r="B17" s="558" t="s">
        <v>7173</v>
      </c>
      <c r="C17" s="559">
        <v>1</v>
      </c>
      <c r="D17" s="1851">
        <v>0</v>
      </c>
      <c r="E17" s="1739">
        <v>7885.65</v>
      </c>
      <c r="F17" s="1849">
        <v>7885.65</v>
      </c>
      <c r="G17" s="105"/>
      <c r="H17" s="105"/>
      <c r="I17" s="105"/>
      <c r="J17" s="107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5"/>
      <c r="BN17" s="105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5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105"/>
      <c r="CS17" s="105"/>
      <c r="CT17" s="105"/>
      <c r="CU17" s="105"/>
      <c r="CV17" s="105"/>
      <c r="CW17" s="105"/>
      <c r="CX17" s="105"/>
      <c r="CY17" s="105"/>
      <c r="CZ17" s="105"/>
      <c r="DA17" s="105"/>
      <c r="DB17" s="105"/>
      <c r="DC17" s="105"/>
      <c r="DD17" s="105"/>
      <c r="DE17" s="105"/>
      <c r="DF17" s="105"/>
      <c r="DG17" s="105"/>
      <c r="DH17" s="105"/>
      <c r="DI17" s="105"/>
      <c r="DJ17" s="105"/>
      <c r="DK17" s="105"/>
      <c r="DL17" s="105"/>
      <c r="DM17" s="105"/>
      <c r="DN17" s="105"/>
      <c r="DO17" s="105"/>
      <c r="DP17" s="105"/>
      <c r="DQ17" s="105"/>
      <c r="DR17" s="105"/>
      <c r="DS17" s="105"/>
      <c r="DT17" s="105"/>
      <c r="DU17" s="105"/>
      <c r="DV17" s="105"/>
      <c r="DW17" s="105"/>
      <c r="DX17" s="105"/>
      <c r="DY17" s="105"/>
      <c r="DZ17" s="105"/>
      <c r="EA17" s="105"/>
      <c r="EB17" s="105"/>
      <c r="EC17" s="105"/>
      <c r="ED17" s="105"/>
      <c r="EE17" s="105"/>
      <c r="EF17" s="105"/>
      <c r="EG17" s="105"/>
      <c r="EH17" s="105"/>
      <c r="EI17" s="105"/>
      <c r="EJ17" s="105"/>
      <c r="EK17" s="105"/>
      <c r="EL17" s="105"/>
      <c r="EM17" s="105"/>
      <c r="EN17" s="105"/>
      <c r="EO17" s="105"/>
      <c r="EP17" s="105"/>
      <c r="EQ17" s="105"/>
      <c r="ER17" s="105"/>
      <c r="ES17" s="105"/>
      <c r="ET17" s="105"/>
      <c r="EU17" s="105"/>
      <c r="EV17" s="105"/>
      <c r="EW17" s="105"/>
      <c r="EX17" s="105"/>
      <c r="EY17" s="105"/>
      <c r="EZ17" s="105"/>
      <c r="FA17" s="105"/>
      <c r="FB17" s="105"/>
      <c r="FC17" s="105"/>
      <c r="FD17" s="105"/>
      <c r="FE17" s="105"/>
      <c r="FF17" s="105"/>
      <c r="FG17" s="105"/>
      <c r="FH17" s="105"/>
      <c r="FI17" s="105"/>
      <c r="FJ17" s="105"/>
      <c r="FK17" s="105"/>
      <c r="FL17" s="105"/>
      <c r="FM17" s="105"/>
      <c r="FN17" s="105"/>
      <c r="FO17" s="105"/>
      <c r="FP17" s="105"/>
      <c r="FQ17" s="105"/>
      <c r="FR17" s="105"/>
      <c r="FS17" s="105"/>
      <c r="FT17" s="105"/>
      <c r="FU17" s="105"/>
    </row>
    <row r="18" spans="1:177" s="222" customFormat="1" ht="12.5" x14ac:dyDescent="0.25">
      <c r="A18" s="554">
        <v>3209</v>
      </c>
      <c r="B18" s="555" t="s">
        <v>4415</v>
      </c>
      <c r="C18" s="1850">
        <v>1</v>
      </c>
      <c r="D18" s="1851">
        <v>0</v>
      </c>
      <c r="E18" s="1739">
        <v>7719.8</v>
      </c>
      <c r="F18" s="1849">
        <v>7719.8</v>
      </c>
      <c r="G18" s="105"/>
      <c r="H18" s="105"/>
      <c r="I18" s="105"/>
      <c r="J18" s="107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/>
      <c r="AQ18" s="105"/>
      <c r="AR18" s="105"/>
      <c r="AS18" s="105"/>
      <c r="AT18" s="105"/>
      <c r="AU18" s="105"/>
      <c r="AV18" s="105"/>
      <c r="AW18" s="105"/>
      <c r="AX18" s="105"/>
      <c r="AY18" s="105"/>
      <c r="AZ18" s="105"/>
      <c r="BA18" s="105"/>
      <c r="BB18" s="105"/>
      <c r="BC18" s="105"/>
      <c r="BD18" s="105"/>
      <c r="BE18" s="105"/>
      <c r="BF18" s="105"/>
      <c r="BG18" s="105"/>
      <c r="BH18" s="105"/>
      <c r="BI18" s="105"/>
      <c r="BJ18" s="105"/>
      <c r="BK18" s="105"/>
      <c r="BL18" s="105"/>
      <c r="BM18" s="105"/>
      <c r="BN18" s="105"/>
      <c r="BO18" s="105"/>
      <c r="BP18" s="105"/>
      <c r="BQ18" s="105"/>
      <c r="BR18" s="105"/>
      <c r="BS18" s="105"/>
      <c r="BT18" s="105"/>
      <c r="BU18" s="105"/>
      <c r="BV18" s="105"/>
      <c r="BW18" s="105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105"/>
      <c r="CW18" s="105"/>
      <c r="CX18" s="105"/>
      <c r="CY18" s="105"/>
      <c r="CZ18" s="105"/>
      <c r="DA18" s="105"/>
      <c r="DB18" s="105"/>
      <c r="DC18" s="105"/>
      <c r="DD18" s="105"/>
      <c r="DE18" s="105"/>
      <c r="DF18" s="105"/>
      <c r="DG18" s="105"/>
      <c r="DH18" s="105"/>
      <c r="DI18" s="105"/>
      <c r="DJ18" s="105"/>
      <c r="DK18" s="105"/>
      <c r="DL18" s="105"/>
      <c r="DM18" s="105"/>
      <c r="DN18" s="105"/>
      <c r="DO18" s="105"/>
      <c r="DP18" s="105"/>
      <c r="DQ18" s="105"/>
      <c r="DR18" s="105"/>
      <c r="DS18" s="105"/>
      <c r="DT18" s="105"/>
      <c r="DU18" s="105"/>
      <c r="DV18" s="105"/>
      <c r="DW18" s="105"/>
      <c r="DX18" s="105"/>
      <c r="DY18" s="105"/>
      <c r="DZ18" s="105"/>
      <c r="EA18" s="105"/>
      <c r="EB18" s="105"/>
      <c r="EC18" s="105"/>
      <c r="ED18" s="105"/>
      <c r="EE18" s="105"/>
      <c r="EF18" s="105"/>
      <c r="EG18" s="105"/>
      <c r="EH18" s="105"/>
      <c r="EI18" s="105"/>
      <c r="EJ18" s="105"/>
      <c r="EK18" s="105"/>
      <c r="EL18" s="105"/>
      <c r="EM18" s="105"/>
      <c r="EN18" s="105"/>
      <c r="EO18" s="105"/>
      <c r="EP18" s="105"/>
      <c r="EQ18" s="105"/>
      <c r="ER18" s="105"/>
      <c r="ES18" s="105"/>
      <c r="ET18" s="105"/>
      <c r="EU18" s="105"/>
      <c r="EV18" s="105"/>
      <c r="EW18" s="105"/>
      <c r="EX18" s="105"/>
      <c r="EY18" s="105"/>
      <c r="EZ18" s="105"/>
      <c r="FA18" s="105"/>
      <c r="FB18" s="105"/>
      <c r="FC18" s="105"/>
      <c r="FD18" s="105"/>
      <c r="FE18" s="105"/>
      <c r="FF18" s="105"/>
      <c r="FG18" s="105"/>
      <c r="FH18" s="105"/>
      <c r="FI18" s="105"/>
      <c r="FJ18" s="105"/>
      <c r="FK18" s="105"/>
      <c r="FL18" s="105"/>
      <c r="FM18" s="105"/>
      <c r="FN18" s="105"/>
      <c r="FO18" s="105"/>
      <c r="FP18" s="105"/>
      <c r="FQ18" s="105"/>
      <c r="FR18" s="105"/>
      <c r="FS18" s="105"/>
      <c r="FT18" s="105"/>
      <c r="FU18" s="105"/>
    </row>
    <row r="19" spans="1:177" s="222" customFormat="1" ht="12.5" x14ac:dyDescent="0.25">
      <c r="A19" s="554">
        <v>3212</v>
      </c>
      <c r="B19" s="555" t="s">
        <v>7174</v>
      </c>
      <c r="C19" s="1850">
        <v>1</v>
      </c>
      <c r="D19" s="560">
        <v>0</v>
      </c>
      <c r="E19" s="1739">
        <v>7467.9</v>
      </c>
      <c r="F19" s="1849">
        <v>7467.9</v>
      </c>
      <c r="G19" s="105"/>
      <c r="H19" s="105"/>
      <c r="I19" s="105"/>
      <c r="J19" s="107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  <c r="DJ19" s="105"/>
      <c r="DK19" s="105"/>
      <c r="DL19" s="105"/>
      <c r="DM19" s="105"/>
      <c r="DN19" s="105"/>
      <c r="DO19" s="105"/>
      <c r="DP19" s="105"/>
      <c r="DQ19" s="105"/>
      <c r="DR19" s="105"/>
      <c r="DS19" s="105"/>
      <c r="DT19" s="105"/>
      <c r="DU19" s="105"/>
      <c r="DV19" s="105"/>
      <c r="DW19" s="105"/>
      <c r="DX19" s="105"/>
      <c r="DY19" s="105"/>
      <c r="DZ19" s="105"/>
      <c r="EA19" s="105"/>
      <c r="EB19" s="105"/>
      <c r="EC19" s="105"/>
      <c r="ED19" s="105"/>
      <c r="EE19" s="105"/>
      <c r="EF19" s="105"/>
      <c r="EG19" s="105"/>
      <c r="EH19" s="105"/>
      <c r="EI19" s="105"/>
      <c r="EJ19" s="105"/>
      <c r="EK19" s="105"/>
      <c r="EL19" s="105"/>
      <c r="EM19" s="105"/>
      <c r="EN19" s="105"/>
      <c r="EO19" s="105"/>
      <c r="EP19" s="105"/>
      <c r="EQ19" s="105"/>
      <c r="ER19" s="105"/>
      <c r="ES19" s="105"/>
      <c r="ET19" s="105"/>
      <c r="EU19" s="105"/>
      <c r="EV19" s="105"/>
      <c r="EW19" s="105"/>
      <c r="EX19" s="105"/>
      <c r="EY19" s="105"/>
      <c r="EZ19" s="105"/>
      <c r="FA19" s="105"/>
      <c r="FB19" s="105"/>
      <c r="FC19" s="105"/>
      <c r="FD19" s="105"/>
      <c r="FE19" s="105"/>
      <c r="FF19" s="105"/>
      <c r="FG19" s="105"/>
      <c r="FH19" s="105"/>
      <c r="FI19" s="105"/>
      <c r="FJ19" s="105"/>
      <c r="FK19" s="105"/>
      <c r="FL19" s="105"/>
      <c r="FM19" s="105"/>
      <c r="FN19" s="105"/>
      <c r="FO19" s="105"/>
      <c r="FP19" s="105"/>
      <c r="FQ19" s="105"/>
      <c r="FR19" s="105"/>
      <c r="FS19" s="105"/>
      <c r="FT19" s="105"/>
      <c r="FU19" s="105"/>
    </row>
    <row r="20" spans="1:177" s="222" customFormat="1" ht="12.5" x14ac:dyDescent="0.25">
      <c r="A20" s="554">
        <v>3215</v>
      </c>
      <c r="B20" s="555" t="s">
        <v>6740</v>
      </c>
      <c r="C20" s="1850">
        <v>3</v>
      </c>
      <c r="D20" s="561">
        <v>0</v>
      </c>
      <c r="E20" s="1739">
        <v>7612.05</v>
      </c>
      <c r="F20" s="1849">
        <v>7612.05</v>
      </c>
      <c r="G20" s="105"/>
      <c r="H20" s="105"/>
      <c r="I20" s="105"/>
      <c r="J20" s="107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  <c r="FL20" s="105"/>
      <c r="FM20" s="105"/>
      <c r="FN20" s="105"/>
      <c r="FO20" s="105"/>
      <c r="FP20" s="105"/>
      <c r="FQ20" s="105"/>
      <c r="FR20" s="105"/>
      <c r="FS20" s="105"/>
      <c r="FT20" s="105"/>
      <c r="FU20" s="105"/>
    </row>
    <row r="21" spans="1:177" s="222" customFormat="1" ht="12.5" x14ac:dyDescent="0.25">
      <c r="A21" s="554">
        <v>3217</v>
      </c>
      <c r="B21" s="558" t="s">
        <v>7052</v>
      </c>
      <c r="C21" s="559">
        <v>6</v>
      </c>
      <c r="D21" s="560">
        <v>0</v>
      </c>
      <c r="E21" s="1739">
        <v>20968.400000000001</v>
      </c>
      <c r="F21" s="1849">
        <v>20968.400000000001</v>
      </c>
      <c r="G21" s="105"/>
      <c r="H21" s="105"/>
      <c r="I21" s="105"/>
      <c r="J21" s="107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5"/>
      <c r="BB21" s="105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5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5"/>
      <c r="CM21" s="105"/>
      <c r="CN21" s="105"/>
      <c r="CO21" s="105"/>
      <c r="CP21" s="105"/>
      <c r="CQ21" s="105"/>
      <c r="CR21" s="105"/>
      <c r="CS21" s="105"/>
      <c r="CT21" s="105"/>
      <c r="CU21" s="105"/>
      <c r="CV21" s="105"/>
      <c r="CW21" s="105"/>
      <c r="CX21" s="105"/>
      <c r="CY21" s="105"/>
      <c r="CZ21" s="105"/>
      <c r="DA21" s="105"/>
      <c r="DB21" s="105"/>
      <c r="DC21" s="105"/>
      <c r="DD21" s="105"/>
      <c r="DE21" s="105"/>
      <c r="DF21" s="105"/>
      <c r="DG21" s="105"/>
      <c r="DH21" s="105"/>
      <c r="DI21" s="105"/>
      <c r="DJ21" s="105"/>
      <c r="DK21" s="105"/>
      <c r="DL21" s="105"/>
      <c r="DM21" s="105"/>
      <c r="DN21" s="105"/>
      <c r="DO21" s="105"/>
      <c r="DP21" s="105"/>
      <c r="DQ21" s="105"/>
      <c r="DR21" s="105"/>
      <c r="DS21" s="105"/>
      <c r="DT21" s="105"/>
      <c r="DU21" s="105"/>
      <c r="DV21" s="105"/>
      <c r="DW21" s="105"/>
      <c r="DX21" s="105"/>
      <c r="DY21" s="105"/>
      <c r="DZ21" s="105"/>
      <c r="EA21" s="105"/>
      <c r="EB21" s="105"/>
      <c r="EC21" s="105"/>
      <c r="ED21" s="105"/>
      <c r="EE21" s="105"/>
      <c r="EF21" s="105"/>
      <c r="EG21" s="105"/>
      <c r="EH21" s="105"/>
      <c r="EI21" s="105"/>
      <c r="EJ21" s="105"/>
      <c r="EK21" s="105"/>
      <c r="EL21" s="105"/>
      <c r="EM21" s="105"/>
      <c r="EN21" s="105"/>
      <c r="EO21" s="105"/>
      <c r="EP21" s="105"/>
      <c r="EQ21" s="105"/>
      <c r="ER21" s="105"/>
      <c r="ES21" s="105"/>
      <c r="ET21" s="105"/>
      <c r="EU21" s="105"/>
      <c r="EV21" s="105"/>
      <c r="EW21" s="105"/>
      <c r="EX21" s="105"/>
      <c r="EY21" s="105"/>
      <c r="EZ21" s="105"/>
      <c r="FA21" s="105"/>
      <c r="FB21" s="105"/>
      <c r="FC21" s="105"/>
      <c r="FD21" s="105"/>
      <c r="FE21" s="105"/>
      <c r="FF21" s="105"/>
      <c r="FG21" s="105"/>
      <c r="FH21" s="105"/>
      <c r="FI21" s="105"/>
      <c r="FJ21" s="105"/>
      <c r="FK21" s="105"/>
      <c r="FL21" s="105"/>
      <c r="FM21" s="105"/>
      <c r="FN21" s="105"/>
      <c r="FO21" s="105"/>
      <c r="FP21" s="105"/>
      <c r="FQ21" s="105"/>
      <c r="FR21" s="105"/>
      <c r="FS21" s="105"/>
      <c r="FT21" s="105"/>
      <c r="FU21" s="105"/>
    </row>
    <row r="22" spans="1:177" s="222" customFormat="1" ht="12.5" x14ac:dyDescent="0.25">
      <c r="A22" s="554">
        <v>3220</v>
      </c>
      <c r="B22" s="558" t="s">
        <v>7175</v>
      </c>
      <c r="C22" s="1850">
        <v>1</v>
      </c>
      <c r="D22" s="560">
        <v>0</v>
      </c>
      <c r="E22" s="1739">
        <v>33634.75</v>
      </c>
      <c r="F22" s="1849">
        <v>33634.75</v>
      </c>
      <c r="G22" s="105"/>
      <c r="H22" s="105"/>
      <c r="I22" s="105"/>
      <c r="J22" s="107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5"/>
      <c r="BB22" s="105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5"/>
      <c r="BN22" s="105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105"/>
      <c r="CW22" s="105"/>
      <c r="CX22" s="105"/>
      <c r="CY22" s="105"/>
      <c r="CZ22" s="105"/>
      <c r="DA22" s="105"/>
      <c r="DB22" s="105"/>
      <c r="DC22" s="105"/>
      <c r="DD22" s="105"/>
      <c r="DE22" s="105"/>
      <c r="DF22" s="105"/>
      <c r="DG22" s="105"/>
      <c r="DH22" s="105"/>
      <c r="DI22" s="105"/>
      <c r="DJ22" s="105"/>
      <c r="DK22" s="105"/>
      <c r="DL22" s="105"/>
      <c r="DM22" s="105"/>
      <c r="DN22" s="105"/>
      <c r="DO22" s="105"/>
      <c r="DP22" s="105"/>
      <c r="DQ22" s="105"/>
      <c r="DR22" s="105"/>
      <c r="DS22" s="105"/>
      <c r="DT22" s="105"/>
      <c r="DU22" s="105"/>
      <c r="DV22" s="105"/>
      <c r="DW22" s="105"/>
      <c r="DX22" s="105"/>
      <c r="DY22" s="105"/>
      <c r="DZ22" s="105"/>
      <c r="EA22" s="105"/>
      <c r="EB22" s="105"/>
      <c r="EC22" s="105"/>
      <c r="ED22" s="105"/>
      <c r="EE22" s="105"/>
      <c r="EF22" s="105"/>
      <c r="EG22" s="105"/>
      <c r="EH22" s="105"/>
      <c r="EI22" s="105"/>
      <c r="EJ22" s="105"/>
      <c r="EK22" s="105"/>
      <c r="EL22" s="105"/>
      <c r="EM22" s="105"/>
      <c r="EN22" s="105"/>
      <c r="EO22" s="105"/>
      <c r="EP22" s="105"/>
      <c r="EQ22" s="105"/>
      <c r="ER22" s="105"/>
      <c r="ES22" s="105"/>
      <c r="ET22" s="105"/>
      <c r="EU22" s="105"/>
      <c r="EV22" s="105"/>
      <c r="EW22" s="105"/>
      <c r="EX22" s="105"/>
      <c r="EY22" s="105"/>
      <c r="EZ22" s="105"/>
      <c r="FA22" s="105"/>
      <c r="FB22" s="105"/>
      <c r="FC22" s="105"/>
      <c r="FD22" s="105"/>
      <c r="FE22" s="105"/>
      <c r="FF22" s="105"/>
      <c r="FG22" s="105"/>
      <c r="FH22" s="105"/>
      <c r="FI22" s="105"/>
      <c r="FJ22" s="105"/>
      <c r="FK22" s="105"/>
      <c r="FL22" s="105"/>
      <c r="FM22" s="105"/>
      <c r="FN22" s="105"/>
      <c r="FO22" s="105"/>
      <c r="FP22" s="105"/>
      <c r="FQ22" s="105"/>
      <c r="FR22" s="105"/>
      <c r="FS22" s="105"/>
      <c r="FT22" s="105"/>
      <c r="FU22" s="105"/>
    </row>
    <row r="23" spans="1:177" s="222" customFormat="1" ht="12.5" x14ac:dyDescent="0.25">
      <c r="A23" s="554">
        <v>3203</v>
      </c>
      <c r="B23" s="555" t="s">
        <v>7176</v>
      </c>
      <c r="C23" s="1850">
        <v>1</v>
      </c>
      <c r="D23" s="562">
        <v>0</v>
      </c>
      <c r="E23" s="1739">
        <v>36397.550000000003</v>
      </c>
      <c r="F23" s="1849">
        <v>36397.550000000003</v>
      </c>
      <c r="G23" s="105"/>
      <c r="H23" s="105"/>
      <c r="I23" s="105"/>
      <c r="J23" s="107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  <c r="AN23" s="105"/>
      <c r="AO23" s="105"/>
      <c r="AP23" s="105"/>
      <c r="AQ23" s="105"/>
      <c r="AR23" s="105"/>
      <c r="AS23" s="105"/>
      <c r="AT23" s="105"/>
      <c r="AU23" s="105"/>
      <c r="AV23" s="105"/>
      <c r="AW23" s="105"/>
      <c r="AX23" s="105"/>
      <c r="AY23" s="105"/>
      <c r="AZ23" s="105"/>
      <c r="BA23" s="105"/>
      <c r="BB23" s="105"/>
      <c r="BC23" s="105"/>
      <c r="BD23" s="105"/>
      <c r="BE23" s="105"/>
      <c r="BF23" s="105"/>
      <c r="BG23" s="105"/>
      <c r="BH23" s="105"/>
      <c r="BI23" s="105"/>
      <c r="BJ23" s="105"/>
      <c r="BK23" s="105"/>
      <c r="BL23" s="105"/>
      <c r="BM23" s="105"/>
      <c r="BN23" s="105"/>
      <c r="BO23" s="105"/>
      <c r="BP23" s="105"/>
      <c r="BQ23" s="105"/>
      <c r="BR23" s="105"/>
      <c r="BS23" s="105"/>
      <c r="BT23" s="105"/>
      <c r="BU23" s="105"/>
      <c r="BV23" s="105"/>
      <c r="BW23" s="105"/>
      <c r="BX23" s="105"/>
      <c r="BY23" s="105"/>
      <c r="BZ23" s="105"/>
      <c r="CA23" s="105"/>
      <c r="CB23" s="105"/>
      <c r="CC23" s="105"/>
      <c r="CD23" s="105"/>
      <c r="CE23" s="105"/>
      <c r="CF23" s="105"/>
      <c r="CG23" s="105"/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105"/>
      <c r="CS23" s="105"/>
      <c r="CT23" s="105"/>
      <c r="CU23" s="105"/>
      <c r="CV23" s="105"/>
      <c r="CW23" s="105"/>
      <c r="CX23" s="105"/>
      <c r="CY23" s="105"/>
      <c r="CZ23" s="105"/>
      <c r="DA23" s="105"/>
      <c r="DB23" s="105"/>
      <c r="DC23" s="105"/>
      <c r="DD23" s="105"/>
      <c r="DE23" s="105"/>
      <c r="DF23" s="105"/>
      <c r="DG23" s="105"/>
      <c r="DH23" s="105"/>
      <c r="DI23" s="105"/>
      <c r="DJ23" s="105"/>
      <c r="DK23" s="105"/>
      <c r="DL23" s="105"/>
      <c r="DM23" s="105"/>
      <c r="DN23" s="105"/>
      <c r="DO23" s="105"/>
      <c r="DP23" s="105"/>
      <c r="DQ23" s="105"/>
      <c r="DR23" s="105"/>
      <c r="DS23" s="105"/>
      <c r="DT23" s="105"/>
      <c r="DU23" s="105"/>
      <c r="DV23" s="105"/>
      <c r="DW23" s="105"/>
      <c r="DX23" s="105"/>
      <c r="DY23" s="105"/>
      <c r="DZ23" s="105"/>
      <c r="EA23" s="105"/>
      <c r="EB23" s="105"/>
      <c r="EC23" s="105"/>
      <c r="ED23" s="105"/>
      <c r="EE23" s="105"/>
      <c r="EF23" s="105"/>
      <c r="EG23" s="105"/>
      <c r="EH23" s="105"/>
      <c r="EI23" s="105"/>
      <c r="EJ23" s="105"/>
      <c r="EK23" s="105"/>
      <c r="EL23" s="105"/>
      <c r="EM23" s="105"/>
      <c r="EN23" s="105"/>
      <c r="EO23" s="105"/>
      <c r="EP23" s="105"/>
      <c r="EQ23" s="105"/>
      <c r="ER23" s="105"/>
      <c r="ES23" s="105"/>
      <c r="ET23" s="105"/>
      <c r="EU23" s="105"/>
      <c r="EV23" s="105"/>
      <c r="EW23" s="105"/>
      <c r="EX23" s="105"/>
      <c r="EY23" s="105"/>
      <c r="EZ23" s="105"/>
      <c r="FA23" s="105"/>
      <c r="FB23" s="105"/>
      <c r="FC23" s="105"/>
      <c r="FD23" s="105"/>
      <c r="FE23" s="105"/>
      <c r="FF23" s="105"/>
      <c r="FG23" s="105"/>
      <c r="FH23" s="105"/>
      <c r="FI23" s="105"/>
      <c r="FJ23" s="105"/>
      <c r="FK23" s="105"/>
      <c r="FL23" s="105"/>
      <c r="FM23" s="105"/>
      <c r="FN23" s="105"/>
      <c r="FO23" s="105"/>
      <c r="FP23" s="105"/>
      <c r="FQ23" s="105"/>
      <c r="FR23" s="105"/>
      <c r="FS23" s="105"/>
      <c r="FT23" s="105"/>
      <c r="FU23" s="105"/>
    </row>
    <row r="24" spans="1:177" s="222" customFormat="1" ht="12.5" x14ac:dyDescent="0.25">
      <c r="A24" s="554">
        <v>3205</v>
      </c>
      <c r="B24" s="555" t="s">
        <v>4299</v>
      </c>
      <c r="C24" s="1850">
        <v>3</v>
      </c>
      <c r="D24" s="560">
        <v>0</v>
      </c>
      <c r="E24" s="1739">
        <v>14656.2</v>
      </c>
      <c r="F24" s="1849">
        <v>14656.2</v>
      </c>
      <c r="G24" s="105"/>
      <c r="H24" s="105"/>
      <c r="I24" s="105"/>
      <c r="J24" s="107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105"/>
      <c r="CS24" s="105"/>
      <c r="CT24" s="105"/>
      <c r="CU24" s="105"/>
      <c r="CV24" s="105"/>
      <c r="CW24" s="105"/>
      <c r="CX24" s="105"/>
      <c r="CY24" s="105"/>
      <c r="CZ24" s="105"/>
      <c r="DA24" s="105"/>
      <c r="DB24" s="105"/>
      <c r="DC24" s="105"/>
      <c r="DD24" s="105"/>
      <c r="DE24" s="105"/>
      <c r="DF24" s="105"/>
      <c r="DG24" s="105"/>
      <c r="DH24" s="105"/>
      <c r="DI24" s="105"/>
      <c r="DJ24" s="105"/>
      <c r="DK24" s="105"/>
      <c r="DL24" s="105"/>
      <c r="DM24" s="105"/>
      <c r="DN24" s="105"/>
      <c r="DO24" s="105"/>
      <c r="DP24" s="105"/>
      <c r="DQ24" s="105"/>
      <c r="DR24" s="105"/>
      <c r="DS24" s="105"/>
      <c r="DT24" s="105"/>
      <c r="DU24" s="105"/>
      <c r="DV24" s="105"/>
      <c r="DW24" s="105"/>
      <c r="DX24" s="105"/>
      <c r="DY24" s="105"/>
      <c r="DZ24" s="105"/>
      <c r="EA24" s="105"/>
      <c r="EB24" s="105"/>
      <c r="EC24" s="105"/>
      <c r="ED24" s="105"/>
      <c r="EE24" s="105"/>
      <c r="EF24" s="105"/>
      <c r="EG24" s="105"/>
      <c r="EH24" s="105"/>
      <c r="EI24" s="105"/>
      <c r="EJ24" s="105"/>
      <c r="EK24" s="105"/>
      <c r="EL24" s="105"/>
      <c r="EM24" s="105"/>
      <c r="EN24" s="105"/>
      <c r="EO24" s="105"/>
      <c r="EP24" s="105"/>
      <c r="EQ24" s="105"/>
      <c r="ER24" s="105"/>
      <c r="ES24" s="105"/>
      <c r="ET24" s="105"/>
      <c r="EU24" s="105"/>
      <c r="EV24" s="105"/>
      <c r="EW24" s="105"/>
      <c r="EX24" s="105"/>
      <c r="EY24" s="105"/>
      <c r="EZ24" s="105"/>
      <c r="FA24" s="105"/>
      <c r="FB24" s="105"/>
      <c r="FC24" s="105"/>
      <c r="FD24" s="105"/>
      <c r="FE24" s="105"/>
      <c r="FF24" s="105"/>
      <c r="FG24" s="105"/>
      <c r="FH24" s="105"/>
      <c r="FI24" s="105"/>
      <c r="FJ24" s="105"/>
      <c r="FK24" s="105"/>
      <c r="FL24" s="105"/>
      <c r="FM24" s="105"/>
      <c r="FN24" s="105"/>
      <c r="FO24" s="105"/>
      <c r="FP24" s="105"/>
      <c r="FQ24" s="105"/>
      <c r="FR24" s="105"/>
      <c r="FS24" s="105"/>
      <c r="FT24" s="105"/>
      <c r="FU24" s="105"/>
    </row>
    <row r="25" spans="1:177" s="222" customFormat="1" ht="12.5" x14ac:dyDescent="0.25">
      <c r="A25" s="554">
        <v>3208</v>
      </c>
      <c r="B25" s="555" t="s">
        <v>6914</v>
      </c>
      <c r="C25" s="1850">
        <v>2</v>
      </c>
      <c r="D25" s="561">
        <v>0</v>
      </c>
      <c r="E25" s="1739">
        <v>7885.65</v>
      </c>
      <c r="F25" s="1849">
        <v>7885.65</v>
      </c>
      <c r="G25" s="105"/>
      <c r="H25" s="105"/>
      <c r="I25" s="105"/>
      <c r="J25" s="107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5"/>
      <c r="AP25" s="105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5"/>
      <c r="BB25" s="105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5"/>
      <c r="BN25" s="105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5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5"/>
      <c r="CM25" s="105"/>
      <c r="CN25" s="105"/>
      <c r="CO25" s="105"/>
      <c r="CP25" s="105"/>
      <c r="CQ25" s="105"/>
      <c r="CR25" s="105"/>
      <c r="CS25" s="105"/>
      <c r="CT25" s="105"/>
      <c r="CU25" s="105"/>
      <c r="CV25" s="105"/>
      <c r="CW25" s="105"/>
      <c r="CX25" s="105"/>
      <c r="CY25" s="105"/>
      <c r="CZ25" s="105"/>
      <c r="DA25" s="105"/>
      <c r="DB25" s="105"/>
      <c r="DC25" s="105"/>
      <c r="DD25" s="105"/>
      <c r="DE25" s="105"/>
      <c r="DF25" s="105"/>
      <c r="DG25" s="105"/>
      <c r="DH25" s="105"/>
      <c r="DI25" s="105"/>
      <c r="DJ25" s="105"/>
      <c r="DK25" s="105"/>
      <c r="DL25" s="105"/>
      <c r="DM25" s="105"/>
      <c r="DN25" s="105"/>
      <c r="DO25" s="105"/>
      <c r="DP25" s="105"/>
      <c r="DQ25" s="105"/>
      <c r="DR25" s="105"/>
      <c r="DS25" s="105"/>
      <c r="DT25" s="105"/>
      <c r="DU25" s="105"/>
      <c r="DV25" s="105"/>
      <c r="DW25" s="105"/>
      <c r="DX25" s="105"/>
      <c r="DY25" s="105"/>
      <c r="DZ25" s="105"/>
      <c r="EA25" s="105"/>
      <c r="EB25" s="105"/>
      <c r="EC25" s="105"/>
      <c r="ED25" s="105"/>
      <c r="EE25" s="105"/>
      <c r="EF25" s="105"/>
      <c r="EG25" s="105"/>
      <c r="EH25" s="105"/>
      <c r="EI25" s="105"/>
      <c r="EJ25" s="105"/>
      <c r="EK25" s="105"/>
      <c r="EL25" s="105"/>
      <c r="EM25" s="105"/>
      <c r="EN25" s="105"/>
      <c r="EO25" s="105"/>
      <c r="EP25" s="105"/>
      <c r="EQ25" s="105"/>
      <c r="ER25" s="105"/>
      <c r="ES25" s="105"/>
      <c r="ET25" s="105"/>
      <c r="EU25" s="105"/>
      <c r="EV25" s="105"/>
      <c r="EW25" s="105"/>
      <c r="EX25" s="105"/>
      <c r="EY25" s="105"/>
      <c r="EZ25" s="105"/>
      <c r="FA25" s="105"/>
      <c r="FB25" s="105"/>
      <c r="FC25" s="105"/>
      <c r="FD25" s="105"/>
      <c r="FE25" s="105"/>
      <c r="FF25" s="105"/>
      <c r="FG25" s="105"/>
      <c r="FH25" s="105"/>
      <c r="FI25" s="105"/>
      <c r="FJ25" s="105"/>
      <c r="FK25" s="105"/>
      <c r="FL25" s="105"/>
      <c r="FM25" s="105"/>
      <c r="FN25" s="105"/>
      <c r="FO25" s="105"/>
      <c r="FP25" s="105"/>
      <c r="FQ25" s="105"/>
      <c r="FR25" s="105"/>
      <c r="FS25" s="105"/>
      <c r="FT25" s="105"/>
      <c r="FU25" s="105"/>
    </row>
    <row r="26" spans="1:177" s="222" customFormat="1" ht="12.5" x14ac:dyDescent="0.25">
      <c r="A26" s="554">
        <v>3207</v>
      </c>
      <c r="B26" s="558" t="s">
        <v>6902</v>
      </c>
      <c r="C26" s="1850">
        <v>1</v>
      </c>
      <c r="D26" s="561">
        <v>0</v>
      </c>
      <c r="E26" s="1739">
        <v>7885.65</v>
      </c>
      <c r="F26" s="1849">
        <v>7885.65</v>
      </c>
      <c r="G26" s="105"/>
      <c r="H26" s="105"/>
      <c r="I26" s="105"/>
      <c r="J26" s="107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5"/>
      <c r="AP26" s="105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5"/>
      <c r="BB26" s="105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5"/>
      <c r="BN26" s="105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5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5"/>
      <c r="CM26" s="105"/>
      <c r="CN26" s="105"/>
      <c r="CO26" s="105"/>
      <c r="CP26" s="105"/>
      <c r="CQ26" s="105"/>
      <c r="CR26" s="105"/>
      <c r="CS26" s="105"/>
      <c r="CT26" s="105"/>
      <c r="CU26" s="105"/>
      <c r="CV26" s="105"/>
      <c r="CW26" s="105"/>
      <c r="CX26" s="105"/>
      <c r="CY26" s="105"/>
      <c r="CZ26" s="105"/>
      <c r="DA26" s="105"/>
      <c r="DB26" s="105"/>
      <c r="DC26" s="105"/>
      <c r="DD26" s="105"/>
      <c r="DE26" s="105"/>
      <c r="DF26" s="105"/>
      <c r="DG26" s="105"/>
      <c r="DH26" s="105"/>
      <c r="DI26" s="105"/>
      <c r="DJ26" s="105"/>
      <c r="DK26" s="105"/>
      <c r="DL26" s="105"/>
      <c r="DM26" s="105"/>
      <c r="DN26" s="105"/>
      <c r="DO26" s="105"/>
      <c r="DP26" s="105"/>
      <c r="DQ26" s="105"/>
      <c r="DR26" s="105"/>
      <c r="DS26" s="105"/>
      <c r="DT26" s="105"/>
      <c r="DU26" s="105"/>
      <c r="DV26" s="105"/>
      <c r="DW26" s="105"/>
      <c r="DX26" s="105"/>
      <c r="DY26" s="105"/>
      <c r="DZ26" s="105"/>
      <c r="EA26" s="105"/>
      <c r="EB26" s="105"/>
      <c r="EC26" s="105"/>
      <c r="ED26" s="105"/>
      <c r="EE26" s="105"/>
      <c r="EF26" s="105"/>
      <c r="EG26" s="105"/>
      <c r="EH26" s="105"/>
      <c r="EI26" s="105"/>
      <c r="EJ26" s="105"/>
      <c r="EK26" s="105"/>
      <c r="EL26" s="105"/>
      <c r="EM26" s="105"/>
      <c r="EN26" s="105"/>
      <c r="EO26" s="105"/>
      <c r="EP26" s="105"/>
      <c r="EQ26" s="105"/>
      <c r="ER26" s="105"/>
      <c r="ES26" s="105"/>
      <c r="ET26" s="105"/>
      <c r="EU26" s="105"/>
      <c r="EV26" s="105"/>
      <c r="EW26" s="105"/>
      <c r="EX26" s="105"/>
      <c r="EY26" s="105"/>
      <c r="EZ26" s="105"/>
      <c r="FA26" s="105"/>
      <c r="FB26" s="105"/>
      <c r="FC26" s="105"/>
      <c r="FD26" s="105"/>
      <c r="FE26" s="105"/>
      <c r="FF26" s="105"/>
      <c r="FG26" s="105"/>
      <c r="FH26" s="105"/>
      <c r="FI26" s="105"/>
      <c r="FJ26" s="105"/>
      <c r="FK26" s="105"/>
      <c r="FL26" s="105"/>
      <c r="FM26" s="105"/>
      <c r="FN26" s="105"/>
      <c r="FO26" s="105"/>
      <c r="FP26" s="105"/>
      <c r="FQ26" s="105"/>
      <c r="FR26" s="105"/>
      <c r="FS26" s="105"/>
      <c r="FT26" s="105"/>
      <c r="FU26" s="105"/>
    </row>
    <row r="27" spans="1:177" s="1748" customFormat="1" ht="15" customHeight="1" x14ac:dyDescent="0.25">
      <c r="A27" s="1852" t="s">
        <v>533</v>
      </c>
      <c r="B27" s="455" t="s">
        <v>4238</v>
      </c>
      <c r="C27" s="508">
        <f>SUM(C13:C26)</f>
        <v>29</v>
      </c>
      <c r="D27" s="498">
        <f>SUM(D13:D26)</f>
        <v>0</v>
      </c>
      <c r="E27" s="1777" t="s">
        <v>533</v>
      </c>
      <c r="F27" s="1805" t="s">
        <v>533</v>
      </c>
    </row>
    <row r="28" spans="1:177" s="1761" customFormat="1" x14ac:dyDescent="0.3">
      <c r="A28" s="878"/>
      <c r="B28" s="879"/>
      <c r="C28" s="978"/>
      <c r="D28" s="978"/>
      <c r="E28" s="988"/>
      <c r="F28" s="988"/>
      <c r="G28" s="1760"/>
      <c r="H28" s="1760"/>
      <c r="I28" s="1760"/>
      <c r="J28" s="1760"/>
      <c r="K28" s="1760"/>
      <c r="L28" s="1760"/>
      <c r="M28" s="1760"/>
      <c r="N28" s="1760"/>
      <c r="O28" s="1760"/>
      <c r="P28" s="1760"/>
      <c r="Q28" s="1760"/>
      <c r="R28" s="1760"/>
      <c r="S28" s="1760"/>
      <c r="T28" s="1760"/>
      <c r="U28" s="1760"/>
      <c r="V28" s="1760"/>
      <c r="W28" s="1760"/>
      <c r="X28" s="1760"/>
      <c r="Y28" s="1760"/>
      <c r="Z28" s="1760"/>
      <c r="AA28" s="1760"/>
      <c r="AB28" s="1760"/>
      <c r="AC28" s="1760"/>
      <c r="AD28" s="1760"/>
      <c r="AE28" s="1760"/>
      <c r="AF28" s="1760"/>
      <c r="AG28" s="1760"/>
      <c r="AH28" s="1760"/>
      <c r="AI28" s="1760"/>
      <c r="AJ28" s="1760"/>
      <c r="AK28" s="1760"/>
      <c r="AL28" s="1760"/>
      <c r="AM28" s="1760"/>
      <c r="AN28" s="1760"/>
      <c r="AO28" s="1760"/>
      <c r="AP28" s="1760"/>
      <c r="AQ28" s="1760"/>
      <c r="AR28" s="1760"/>
      <c r="AS28" s="1760"/>
      <c r="AT28" s="1760"/>
      <c r="AU28" s="1760"/>
      <c r="AV28" s="1760"/>
      <c r="AW28" s="1760"/>
      <c r="AX28" s="1760"/>
      <c r="AY28" s="1760"/>
      <c r="AZ28" s="1760"/>
      <c r="BA28" s="1760"/>
      <c r="BB28" s="1760"/>
      <c r="BC28" s="1760"/>
      <c r="BD28" s="1760"/>
      <c r="BE28" s="1760"/>
      <c r="BF28" s="1760"/>
      <c r="BG28" s="1760"/>
      <c r="BH28" s="1760"/>
      <c r="BI28" s="1760"/>
      <c r="BJ28" s="1760"/>
      <c r="BK28" s="1760"/>
      <c r="BL28" s="1760"/>
      <c r="BM28" s="1760"/>
      <c r="BN28" s="1760"/>
      <c r="BO28" s="1760"/>
      <c r="BP28" s="1760"/>
      <c r="BQ28" s="1760"/>
      <c r="BR28" s="1760"/>
      <c r="BS28" s="1760"/>
      <c r="BT28" s="1760"/>
      <c r="BU28" s="1760"/>
      <c r="BV28" s="1760"/>
      <c r="BW28" s="1760"/>
      <c r="BX28" s="1760"/>
      <c r="BY28" s="1760"/>
      <c r="BZ28" s="1760"/>
      <c r="CA28" s="1760"/>
      <c r="CB28" s="1760"/>
      <c r="CC28" s="1760"/>
      <c r="CD28" s="1760"/>
      <c r="CE28" s="1760"/>
      <c r="CF28" s="1760"/>
      <c r="CG28" s="1760"/>
      <c r="CH28" s="1760"/>
      <c r="CI28" s="1760"/>
      <c r="CJ28" s="1760"/>
      <c r="CK28" s="1760"/>
      <c r="CL28" s="1760"/>
      <c r="CM28" s="1760"/>
      <c r="CN28" s="1760"/>
      <c r="CO28" s="1760"/>
      <c r="CP28" s="1760"/>
      <c r="CQ28" s="1760"/>
      <c r="CR28" s="1760"/>
      <c r="CS28" s="1760"/>
      <c r="CT28" s="1760"/>
      <c r="CU28" s="1760"/>
      <c r="CV28" s="1760"/>
      <c r="CW28" s="1760"/>
      <c r="CX28" s="1760"/>
      <c r="CY28" s="1760"/>
      <c r="CZ28" s="1760"/>
      <c r="DA28" s="1760"/>
      <c r="DB28" s="1760"/>
      <c r="DC28" s="1760"/>
      <c r="DD28" s="1760"/>
      <c r="DE28" s="1760"/>
      <c r="DF28" s="1760"/>
      <c r="DG28" s="1760"/>
      <c r="DH28" s="1760"/>
      <c r="DI28" s="1760"/>
      <c r="DJ28" s="1760"/>
      <c r="DK28" s="1760"/>
      <c r="DL28" s="1760"/>
      <c r="DM28" s="1760"/>
      <c r="DN28" s="1760"/>
      <c r="DO28" s="1760"/>
      <c r="DP28" s="1760"/>
      <c r="DQ28" s="1760"/>
      <c r="DR28" s="1760"/>
      <c r="DS28" s="1760"/>
      <c r="DT28" s="1760"/>
      <c r="DU28" s="1760"/>
      <c r="DV28" s="1760"/>
      <c r="DW28" s="1760"/>
      <c r="DX28" s="1760"/>
      <c r="DY28" s="1760"/>
      <c r="DZ28" s="1760"/>
      <c r="EA28" s="1760"/>
      <c r="EB28" s="1760"/>
      <c r="EC28" s="1760"/>
      <c r="ED28" s="1760"/>
      <c r="EE28" s="1760"/>
      <c r="EF28" s="1760"/>
      <c r="EG28" s="1760"/>
      <c r="EH28" s="1760"/>
      <c r="EI28" s="1760"/>
      <c r="EJ28" s="1760"/>
      <c r="EK28" s="1760"/>
      <c r="EL28" s="1760"/>
      <c r="EM28" s="1760"/>
      <c r="EN28" s="1760"/>
      <c r="EO28" s="1760"/>
      <c r="EP28" s="1760"/>
      <c r="EQ28" s="1760"/>
      <c r="ER28" s="1760"/>
      <c r="ES28" s="1760"/>
      <c r="ET28" s="1760"/>
      <c r="EU28" s="1760"/>
      <c r="EV28" s="1760"/>
      <c r="EW28" s="1760"/>
      <c r="EX28" s="1760"/>
      <c r="EY28" s="1760"/>
      <c r="EZ28" s="1760"/>
      <c r="FA28" s="1760"/>
      <c r="FB28" s="1760"/>
      <c r="FC28" s="1760"/>
      <c r="FD28" s="1760"/>
      <c r="FE28" s="1760"/>
      <c r="FF28" s="1760"/>
      <c r="FG28" s="1760"/>
      <c r="FH28" s="1760"/>
      <c r="FI28" s="1760"/>
      <c r="FJ28" s="1760"/>
      <c r="FK28" s="1760"/>
      <c r="FL28" s="1760"/>
      <c r="FM28" s="1760"/>
      <c r="FN28" s="1760"/>
      <c r="FO28" s="1760"/>
      <c r="FP28" s="1760"/>
      <c r="FQ28" s="1760"/>
      <c r="FR28" s="1760"/>
      <c r="FS28" s="1760"/>
      <c r="FT28" s="1760"/>
      <c r="FU28" s="1760"/>
    </row>
    <row r="29" spans="1:177" s="1761" customFormat="1" x14ac:dyDescent="0.3">
      <c r="A29" s="878"/>
      <c r="B29" s="879"/>
      <c r="C29" s="978"/>
      <c r="D29" s="978"/>
      <c r="E29" s="988"/>
      <c r="F29" s="988"/>
      <c r="G29" s="1760"/>
      <c r="H29" s="1760"/>
      <c r="I29" s="1760"/>
      <c r="J29" s="1760"/>
      <c r="K29" s="1760"/>
      <c r="L29" s="1760"/>
      <c r="M29" s="1760"/>
      <c r="N29" s="1760"/>
      <c r="O29" s="1760"/>
      <c r="P29" s="1760"/>
      <c r="Q29" s="1760"/>
      <c r="R29" s="1760"/>
      <c r="S29" s="1760"/>
      <c r="T29" s="1760"/>
      <c r="U29" s="1760"/>
      <c r="V29" s="1760"/>
      <c r="W29" s="1760"/>
      <c r="X29" s="1760"/>
      <c r="Y29" s="1760"/>
      <c r="Z29" s="1760"/>
      <c r="AA29" s="1760"/>
      <c r="AB29" s="1760"/>
      <c r="AC29" s="1760"/>
      <c r="AD29" s="1760"/>
      <c r="AE29" s="1760"/>
      <c r="AF29" s="1760"/>
      <c r="AG29" s="1760"/>
      <c r="AH29" s="1760"/>
      <c r="AI29" s="1760"/>
      <c r="AJ29" s="1760"/>
      <c r="AK29" s="1760"/>
      <c r="AL29" s="1760"/>
      <c r="AM29" s="1760"/>
      <c r="AN29" s="1760"/>
      <c r="AO29" s="1760"/>
      <c r="AP29" s="1760"/>
      <c r="AQ29" s="1760"/>
      <c r="AR29" s="1760"/>
      <c r="AS29" s="1760"/>
      <c r="AT29" s="1760"/>
      <c r="AU29" s="1760"/>
      <c r="AV29" s="1760"/>
      <c r="AW29" s="1760"/>
      <c r="AX29" s="1760"/>
      <c r="AY29" s="1760"/>
      <c r="AZ29" s="1760"/>
      <c r="BA29" s="1760"/>
      <c r="BB29" s="1760"/>
      <c r="BC29" s="1760"/>
      <c r="BD29" s="1760"/>
      <c r="BE29" s="1760"/>
      <c r="BF29" s="1760"/>
      <c r="BG29" s="1760"/>
      <c r="BH29" s="1760"/>
      <c r="BI29" s="1760"/>
      <c r="BJ29" s="1760"/>
      <c r="BK29" s="1760"/>
      <c r="BL29" s="1760"/>
      <c r="BM29" s="1760"/>
      <c r="BN29" s="1760"/>
      <c r="BO29" s="1760"/>
      <c r="BP29" s="1760"/>
      <c r="BQ29" s="1760"/>
      <c r="BR29" s="1760"/>
      <c r="BS29" s="1760"/>
      <c r="BT29" s="1760"/>
      <c r="BU29" s="1760"/>
      <c r="BV29" s="1760"/>
      <c r="BW29" s="1760"/>
      <c r="BX29" s="1760"/>
      <c r="BY29" s="1760"/>
      <c r="BZ29" s="1760"/>
      <c r="CA29" s="1760"/>
      <c r="CB29" s="1760"/>
      <c r="CC29" s="1760"/>
      <c r="CD29" s="1760"/>
      <c r="CE29" s="1760"/>
      <c r="CF29" s="1760"/>
      <c r="CG29" s="1760"/>
      <c r="CH29" s="1760"/>
      <c r="CI29" s="1760"/>
      <c r="CJ29" s="1760"/>
      <c r="CK29" s="1760"/>
      <c r="CL29" s="1760"/>
      <c r="CM29" s="1760"/>
      <c r="CN29" s="1760"/>
      <c r="CO29" s="1760"/>
      <c r="CP29" s="1760"/>
      <c r="CQ29" s="1760"/>
      <c r="CR29" s="1760"/>
      <c r="CS29" s="1760"/>
      <c r="CT29" s="1760"/>
      <c r="CU29" s="1760"/>
      <c r="CV29" s="1760"/>
      <c r="CW29" s="1760"/>
      <c r="CX29" s="1760"/>
      <c r="CY29" s="1760"/>
      <c r="CZ29" s="1760"/>
      <c r="DA29" s="1760"/>
      <c r="DB29" s="1760"/>
      <c r="DC29" s="1760"/>
      <c r="DD29" s="1760"/>
      <c r="DE29" s="1760"/>
      <c r="DF29" s="1760"/>
      <c r="DG29" s="1760"/>
      <c r="DH29" s="1760"/>
      <c r="DI29" s="1760"/>
      <c r="DJ29" s="1760"/>
      <c r="DK29" s="1760"/>
      <c r="DL29" s="1760"/>
      <c r="DM29" s="1760"/>
      <c r="DN29" s="1760"/>
      <c r="DO29" s="1760"/>
      <c r="DP29" s="1760"/>
      <c r="DQ29" s="1760"/>
      <c r="DR29" s="1760"/>
      <c r="DS29" s="1760"/>
      <c r="DT29" s="1760"/>
      <c r="DU29" s="1760"/>
      <c r="DV29" s="1760"/>
      <c r="DW29" s="1760"/>
      <c r="DX29" s="1760"/>
      <c r="DY29" s="1760"/>
      <c r="DZ29" s="1760"/>
      <c r="EA29" s="1760"/>
      <c r="EB29" s="1760"/>
      <c r="EC29" s="1760"/>
      <c r="ED29" s="1760"/>
      <c r="EE29" s="1760"/>
      <c r="EF29" s="1760"/>
      <c r="EG29" s="1760"/>
      <c r="EH29" s="1760"/>
      <c r="EI29" s="1760"/>
      <c r="EJ29" s="1760"/>
      <c r="EK29" s="1760"/>
      <c r="EL29" s="1760"/>
      <c r="EM29" s="1760"/>
      <c r="EN29" s="1760"/>
      <c r="EO29" s="1760"/>
      <c r="EP29" s="1760"/>
      <c r="EQ29" s="1760"/>
      <c r="ER29" s="1760"/>
      <c r="ES29" s="1760"/>
      <c r="ET29" s="1760"/>
      <c r="EU29" s="1760"/>
      <c r="EV29" s="1760"/>
      <c r="EW29" s="1760"/>
      <c r="EX29" s="1760"/>
      <c r="EY29" s="1760"/>
      <c r="EZ29" s="1760"/>
      <c r="FA29" s="1760"/>
      <c r="FB29" s="1760"/>
      <c r="FC29" s="1760"/>
      <c r="FD29" s="1760"/>
      <c r="FE29" s="1760"/>
      <c r="FF29" s="1760"/>
      <c r="FG29" s="1760"/>
      <c r="FH29" s="1760"/>
      <c r="FI29" s="1760"/>
      <c r="FJ29" s="1760"/>
      <c r="FK29" s="1760"/>
      <c r="FL29" s="1760"/>
      <c r="FM29" s="1760"/>
      <c r="FN29" s="1760"/>
      <c r="FO29" s="1760"/>
      <c r="FP29" s="1760"/>
      <c r="FQ29" s="1760"/>
      <c r="FR29" s="1760"/>
      <c r="FS29" s="1760"/>
      <c r="FT29" s="1760"/>
      <c r="FU29" s="1760"/>
    </row>
    <row r="30" spans="1:177" s="1761" customFormat="1" x14ac:dyDescent="0.3">
      <c r="A30" s="731" t="s">
        <v>7065</v>
      </c>
      <c r="B30" s="731" t="s">
        <v>4168</v>
      </c>
      <c r="C30" s="978"/>
      <c r="D30" s="978"/>
      <c r="E30" s="988"/>
      <c r="F30" s="988"/>
      <c r="G30" s="1760"/>
      <c r="H30" s="1760"/>
      <c r="I30" s="1760"/>
      <c r="J30" s="1760"/>
      <c r="K30" s="1760"/>
      <c r="L30" s="1760"/>
      <c r="M30" s="1760"/>
      <c r="N30" s="1760"/>
      <c r="O30" s="1760"/>
      <c r="P30" s="1760"/>
      <c r="Q30" s="1760"/>
      <c r="R30" s="1760"/>
      <c r="S30" s="1760"/>
      <c r="T30" s="1760"/>
      <c r="U30" s="1760"/>
      <c r="V30" s="1760"/>
      <c r="W30" s="1760"/>
      <c r="X30" s="1760"/>
      <c r="Y30" s="1760"/>
      <c r="Z30" s="1760"/>
      <c r="AA30" s="1760"/>
      <c r="AB30" s="1760"/>
      <c r="AC30" s="1760"/>
      <c r="AD30" s="1760"/>
      <c r="AE30" s="1760"/>
      <c r="AF30" s="1760"/>
      <c r="AG30" s="1760"/>
      <c r="AH30" s="1760"/>
      <c r="AI30" s="1760"/>
      <c r="AJ30" s="1760"/>
      <c r="AK30" s="1760"/>
      <c r="AL30" s="1760"/>
      <c r="AM30" s="1760"/>
      <c r="AN30" s="1760"/>
      <c r="AO30" s="1760"/>
      <c r="AP30" s="1760"/>
      <c r="AQ30" s="1760"/>
      <c r="AR30" s="1760"/>
      <c r="AS30" s="1760"/>
      <c r="AT30" s="1760"/>
      <c r="AU30" s="1760"/>
      <c r="AV30" s="1760"/>
      <c r="AW30" s="1760"/>
      <c r="AX30" s="1760"/>
      <c r="AY30" s="1760"/>
      <c r="AZ30" s="1760"/>
      <c r="BA30" s="1760"/>
      <c r="BB30" s="1760"/>
      <c r="BC30" s="1760"/>
      <c r="BD30" s="1760"/>
      <c r="BE30" s="1760"/>
      <c r="BF30" s="1760"/>
      <c r="BG30" s="1760"/>
      <c r="BH30" s="1760"/>
      <c r="BI30" s="1760"/>
      <c r="BJ30" s="1760"/>
      <c r="BK30" s="1760"/>
      <c r="BL30" s="1760"/>
      <c r="BM30" s="1760"/>
      <c r="BN30" s="1760"/>
      <c r="BO30" s="1760"/>
      <c r="BP30" s="1760"/>
      <c r="BQ30" s="1760"/>
      <c r="BR30" s="1760"/>
      <c r="BS30" s="1760"/>
      <c r="BT30" s="1760"/>
      <c r="BU30" s="1760"/>
      <c r="BV30" s="1760"/>
      <c r="BW30" s="1760"/>
      <c r="BX30" s="1760"/>
      <c r="BY30" s="1760"/>
      <c r="BZ30" s="1760"/>
      <c r="CA30" s="1760"/>
      <c r="CB30" s="1760"/>
      <c r="CC30" s="1760"/>
      <c r="CD30" s="1760"/>
      <c r="CE30" s="1760"/>
      <c r="CF30" s="1760"/>
      <c r="CG30" s="1760"/>
      <c r="CH30" s="1760"/>
      <c r="CI30" s="1760"/>
      <c r="CJ30" s="1760"/>
      <c r="CK30" s="1760"/>
      <c r="CL30" s="1760"/>
      <c r="CM30" s="1760"/>
      <c r="CN30" s="1760"/>
      <c r="CO30" s="1760"/>
      <c r="CP30" s="1760"/>
      <c r="CQ30" s="1760"/>
      <c r="CR30" s="1760"/>
      <c r="CS30" s="1760"/>
      <c r="CT30" s="1760"/>
      <c r="CU30" s="1760"/>
      <c r="CV30" s="1760"/>
      <c r="CW30" s="1760"/>
      <c r="CX30" s="1760"/>
      <c r="CY30" s="1760"/>
      <c r="CZ30" s="1760"/>
      <c r="DA30" s="1760"/>
      <c r="DB30" s="1760"/>
      <c r="DC30" s="1760"/>
      <c r="DD30" s="1760"/>
      <c r="DE30" s="1760"/>
      <c r="DF30" s="1760"/>
      <c r="DG30" s="1760"/>
      <c r="DH30" s="1760"/>
      <c r="DI30" s="1760"/>
      <c r="DJ30" s="1760"/>
      <c r="DK30" s="1760"/>
      <c r="DL30" s="1760"/>
      <c r="DM30" s="1760"/>
      <c r="DN30" s="1760"/>
      <c r="DO30" s="1760"/>
      <c r="DP30" s="1760"/>
      <c r="DQ30" s="1760"/>
      <c r="DR30" s="1760"/>
      <c r="DS30" s="1760"/>
      <c r="DT30" s="1760"/>
      <c r="DU30" s="1760"/>
      <c r="DV30" s="1760"/>
      <c r="DW30" s="1760"/>
      <c r="DX30" s="1760"/>
      <c r="DY30" s="1760"/>
      <c r="DZ30" s="1760"/>
      <c r="EA30" s="1760"/>
      <c r="EB30" s="1760"/>
      <c r="EC30" s="1760"/>
      <c r="ED30" s="1760"/>
      <c r="EE30" s="1760"/>
      <c r="EF30" s="1760"/>
      <c r="EG30" s="1760"/>
      <c r="EH30" s="1760"/>
      <c r="EI30" s="1760"/>
      <c r="EJ30" s="1760"/>
      <c r="EK30" s="1760"/>
      <c r="EL30" s="1760"/>
      <c r="EM30" s="1760"/>
      <c r="EN30" s="1760"/>
      <c r="EO30" s="1760"/>
      <c r="EP30" s="1760"/>
      <c r="EQ30" s="1760"/>
      <c r="ER30" s="1760"/>
      <c r="ES30" s="1760"/>
      <c r="ET30" s="1760"/>
      <c r="EU30" s="1760"/>
      <c r="EV30" s="1760"/>
      <c r="EW30" s="1760"/>
      <c r="EX30" s="1760"/>
      <c r="EY30" s="1760"/>
      <c r="EZ30" s="1760"/>
      <c r="FA30" s="1760"/>
      <c r="FB30" s="1760"/>
      <c r="FC30" s="1760"/>
      <c r="FD30" s="1760"/>
      <c r="FE30" s="1760"/>
      <c r="FF30" s="1760"/>
      <c r="FG30" s="1760"/>
      <c r="FH30" s="1760"/>
      <c r="FI30" s="1760"/>
      <c r="FJ30" s="1760"/>
      <c r="FK30" s="1760"/>
      <c r="FL30" s="1760"/>
      <c r="FM30" s="1760"/>
      <c r="FN30" s="1760"/>
      <c r="FO30" s="1760"/>
      <c r="FP30" s="1760"/>
      <c r="FQ30" s="1760"/>
      <c r="FR30" s="1760"/>
      <c r="FS30" s="1760"/>
      <c r="FT30" s="1760"/>
      <c r="FU30" s="1760"/>
    </row>
    <row r="31" spans="1:177" s="222" customFormat="1" ht="12.5" x14ac:dyDescent="0.25">
      <c r="A31" s="1853">
        <v>3216</v>
      </c>
      <c r="B31" s="1853" t="s">
        <v>7039</v>
      </c>
      <c r="C31" s="1850">
        <v>0</v>
      </c>
      <c r="D31" s="1739">
        <v>30048</v>
      </c>
      <c r="E31" s="1739">
        <v>121</v>
      </c>
      <c r="F31" s="1849">
        <v>121</v>
      </c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5"/>
      <c r="BB31" s="105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105"/>
      <c r="CS31" s="105"/>
      <c r="CT31" s="105"/>
      <c r="CU31" s="105"/>
      <c r="CV31" s="105"/>
      <c r="CW31" s="105"/>
      <c r="CX31" s="105"/>
      <c r="CY31" s="105"/>
      <c r="CZ31" s="105"/>
      <c r="DA31" s="105"/>
      <c r="DB31" s="105"/>
      <c r="DC31" s="105"/>
      <c r="DD31" s="105"/>
      <c r="DE31" s="105"/>
      <c r="DF31" s="105"/>
      <c r="DG31" s="105"/>
      <c r="DH31" s="105"/>
      <c r="DI31" s="105"/>
      <c r="DJ31" s="105"/>
      <c r="DK31" s="105"/>
      <c r="DL31" s="105"/>
      <c r="DM31" s="105"/>
      <c r="DN31" s="105"/>
      <c r="DO31" s="105"/>
      <c r="DP31" s="105"/>
      <c r="DQ31" s="105"/>
      <c r="DR31" s="105"/>
      <c r="DS31" s="105"/>
      <c r="DT31" s="105"/>
      <c r="DU31" s="105"/>
      <c r="DV31" s="105"/>
      <c r="DW31" s="105"/>
      <c r="DX31" s="105"/>
      <c r="DY31" s="105"/>
      <c r="DZ31" s="105"/>
      <c r="EA31" s="105"/>
      <c r="EB31" s="105"/>
      <c r="EC31" s="105"/>
      <c r="ED31" s="105"/>
      <c r="EE31" s="105"/>
      <c r="EF31" s="105"/>
      <c r="EG31" s="105"/>
      <c r="EH31" s="105"/>
      <c r="EI31" s="105"/>
      <c r="EJ31" s="105"/>
      <c r="EK31" s="105"/>
      <c r="EL31" s="105"/>
      <c r="EM31" s="105"/>
      <c r="EN31" s="105"/>
      <c r="EO31" s="105"/>
      <c r="EP31" s="105"/>
      <c r="EQ31" s="105"/>
      <c r="ER31" s="105"/>
      <c r="ES31" s="105"/>
      <c r="ET31" s="105"/>
      <c r="EU31" s="105"/>
      <c r="EV31" s="105"/>
      <c r="EW31" s="105"/>
      <c r="EX31" s="105"/>
      <c r="EY31" s="105"/>
      <c r="EZ31" s="105"/>
      <c r="FA31" s="105"/>
      <c r="FB31" s="105"/>
      <c r="FC31" s="105"/>
      <c r="FD31" s="105"/>
      <c r="FE31" s="105"/>
      <c r="FF31" s="105"/>
      <c r="FG31" s="105"/>
      <c r="FH31" s="105"/>
      <c r="FI31" s="105"/>
      <c r="FJ31" s="105"/>
      <c r="FK31" s="105"/>
      <c r="FL31" s="105"/>
      <c r="FM31" s="105"/>
      <c r="FN31" s="105"/>
      <c r="FO31" s="105"/>
      <c r="FP31" s="105"/>
      <c r="FQ31" s="105"/>
      <c r="FR31" s="105"/>
      <c r="FS31" s="105"/>
      <c r="FT31" s="105"/>
      <c r="FU31" s="105"/>
    </row>
    <row r="32" spans="1:177" s="1844" customFormat="1" ht="15" customHeight="1" x14ac:dyDescent="0.35">
      <c r="A32" s="1854" t="s">
        <v>533</v>
      </c>
      <c r="B32" s="484" t="s">
        <v>4241</v>
      </c>
      <c r="C32" s="523">
        <v>0</v>
      </c>
      <c r="D32" s="498">
        <f>SUM(D31)</f>
        <v>30048</v>
      </c>
      <c r="E32" s="1832" t="s">
        <v>533</v>
      </c>
      <c r="F32" s="1832" t="s">
        <v>533</v>
      </c>
    </row>
    <row r="33" spans="1:177" x14ac:dyDescent="0.3">
      <c r="A33" s="996"/>
      <c r="B33" s="997"/>
      <c r="C33" s="996"/>
      <c r="D33" s="996"/>
      <c r="E33" s="998"/>
      <c r="F33" s="998"/>
    </row>
    <row r="34" spans="1:177" x14ac:dyDescent="0.3">
      <c r="A34" s="996"/>
      <c r="B34" s="997"/>
      <c r="C34" s="996"/>
      <c r="D34" s="996"/>
      <c r="E34" s="998"/>
      <c r="F34" s="998"/>
    </row>
    <row r="35" spans="1:177" x14ac:dyDescent="0.3">
      <c r="A35" s="731" t="s">
        <v>4169</v>
      </c>
      <c r="B35" s="731" t="s">
        <v>4168</v>
      </c>
      <c r="C35" s="974"/>
      <c r="D35" s="974"/>
      <c r="E35" s="988"/>
      <c r="F35" s="988"/>
    </row>
    <row r="36" spans="1:177" s="222" customFormat="1" ht="12.5" x14ac:dyDescent="0.25">
      <c r="A36" s="1853" t="s">
        <v>4242</v>
      </c>
      <c r="B36" s="1853" t="s">
        <v>4242</v>
      </c>
      <c r="C36" s="1850">
        <v>0</v>
      </c>
      <c r="D36" s="561">
        <v>0</v>
      </c>
      <c r="E36" s="1739">
        <v>0</v>
      </c>
      <c r="F36" s="1849">
        <v>0</v>
      </c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5"/>
      <c r="AD36" s="105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5"/>
      <c r="AP36" s="105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5"/>
      <c r="BB36" s="105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5"/>
      <c r="BN36" s="105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105"/>
      <c r="CS36" s="105"/>
      <c r="CT36" s="105"/>
      <c r="CU36" s="105"/>
      <c r="CV36" s="105"/>
      <c r="CW36" s="105"/>
      <c r="CX36" s="105"/>
      <c r="CY36" s="105"/>
      <c r="CZ36" s="105"/>
      <c r="DA36" s="105"/>
      <c r="DB36" s="105"/>
      <c r="DC36" s="105"/>
      <c r="DD36" s="105"/>
      <c r="DE36" s="105"/>
      <c r="DF36" s="105"/>
      <c r="DG36" s="105"/>
      <c r="DH36" s="105"/>
      <c r="DI36" s="105"/>
      <c r="DJ36" s="105"/>
      <c r="DK36" s="105"/>
      <c r="DL36" s="105"/>
      <c r="DM36" s="105"/>
      <c r="DN36" s="105"/>
      <c r="DO36" s="105"/>
      <c r="DP36" s="105"/>
      <c r="DQ36" s="105"/>
      <c r="DR36" s="105"/>
      <c r="DS36" s="105"/>
      <c r="DT36" s="105"/>
      <c r="DU36" s="105"/>
      <c r="DV36" s="105"/>
      <c r="DW36" s="105"/>
      <c r="DX36" s="105"/>
      <c r="DY36" s="105"/>
      <c r="DZ36" s="105"/>
      <c r="EA36" s="105"/>
      <c r="EB36" s="105"/>
      <c r="EC36" s="105"/>
      <c r="ED36" s="105"/>
      <c r="EE36" s="105"/>
      <c r="EF36" s="105"/>
      <c r="EG36" s="105"/>
      <c r="EH36" s="105"/>
      <c r="EI36" s="105"/>
      <c r="EJ36" s="105"/>
      <c r="EK36" s="105"/>
      <c r="EL36" s="105"/>
      <c r="EM36" s="105"/>
      <c r="EN36" s="105"/>
      <c r="EO36" s="105"/>
      <c r="EP36" s="105"/>
      <c r="EQ36" s="105"/>
      <c r="ER36" s="105"/>
      <c r="ES36" s="105"/>
      <c r="ET36" s="105"/>
      <c r="EU36" s="105"/>
      <c r="EV36" s="105"/>
      <c r="EW36" s="105"/>
      <c r="EX36" s="105"/>
      <c r="EY36" s="105"/>
      <c r="EZ36" s="105"/>
      <c r="FA36" s="105"/>
      <c r="FB36" s="105"/>
      <c r="FC36" s="105"/>
      <c r="FD36" s="105"/>
      <c r="FE36" s="105"/>
      <c r="FF36" s="105"/>
      <c r="FG36" s="105"/>
      <c r="FH36" s="105"/>
      <c r="FI36" s="105"/>
      <c r="FJ36" s="105"/>
      <c r="FK36" s="105"/>
      <c r="FL36" s="105"/>
      <c r="FM36" s="105"/>
      <c r="FN36" s="105"/>
      <c r="FO36" s="105"/>
      <c r="FP36" s="105"/>
      <c r="FQ36" s="105"/>
      <c r="FR36" s="105"/>
      <c r="FS36" s="105"/>
      <c r="FT36" s="105"/>
      <c r="FU36" s="105"/>
    </row>
    <row r="37" spans="1:177" s="1748" customFormat="1" ht="15" customHeight="1" x14ac:dyDescent="0.25">
      <c r="A37" s="1756" t="s">
        <v>533</v>
      </c>
      <c r="B37" s="484" t="s">
        <v>4243</v>
      </c>
      <c r="C37" s="523">
        <f>SUM(C36)</f>
        <v>0</v>
      </c>
      <c r="D37" s="498">
        <f>SUM(D36)</f>
        <v>0</v>
      </c>
      <c r="E37" s="1777" t="s">
        <v>533</v>
      </c>
      <c r="F37" s="1777" t="s">
        <v>533</v>
      </c>
    </row>
    <row r="38" spans="1:177" x14ac:dyDescent="0.3">
      <c r="A38" s="878"/>
      <c r="B38" s="879"/>
      <c r="C38" s="1855"/>
      <c r="D38" s="1855"/>
      <c r="E38" s="988"/>
      <c r="F38" s="988"/>
    </row>
    <row r="39" spans="1:177" s="1748" customFormat="1" ht="15" customHeight="1" x14ac:dyDescent="0.25">
      <c r="A39" s="1804"/>
      <c r="B39" s="458" t="s">
        <v>4170</v>
      </c>
      <c r="C39" s="515">
        <f>C27+C32+C37</f>
        <v>29</v>
      </c>
      <c r="D39" s="515">
        <f>D32</f>
        <v>30048</v>
      </c>
      <c r="E39" s="1805"/>
      <c r="F39" s="1805"/>
    </row>
    <row r="40" spans="1:177" s="187" customFormat="1" x14ac:dyDescent="0.3">
      <c r="A40" s="1856"/>
      <c r="B40" s="1856"/>
      <c r="C40" s="880"/>
      <c r="D40" s="880"/>
      <c r="E40" s="881"/>
      <c r="F40" s="881"/>
    </row>
    <row r="41" spans="1:177" s="187" customFormat="1" x14ac:dyDescent="0.3">
      <c r="A41" s="1857"/>
      <c r="B41" s="1857"/>
      <c r="C41" s="880"/>
      <c r="D41" s="880"/>
      <c r="E41" s="881"/>
      <c r="F41" s="881"/>
    </row>
    <row r="42" spans="1:177" s="1748" customFormat="1" ht="15" customHeight="1" x14ac:dyDescent="0.25">
      <c r="A42" s="1858" t="s">
        <v>4166</v>
      </c>
      <c r="B42" s="1858"/>
      <c r="C42" s="1808" t="s">
        <v>533</v>
      </c>
      <c r="D42" s="1808"/>
      <c r="E42" s="1809" t="s">
        <v>533</v>
      </c>
      <c r="F42" s="1809" t="s">
        <v>533</v>
      </c>
    </row>
    <row r="43" spans="1:177" s="1748" customFormat="1" ht="15" customHeight="1" x14ac:dyDescent="0.25">
      <c r="A43" s="731" t="s">
        <v>4244</v>
      </c>
      <c r="B43" s="731"/>
      <c r="C43" s="1810"/>
      <c r="D43" s="1810"/>
      <c r="E43" s="1810"/>
      <c r="F43" s="1810"/>
    </row>
    <row r="44" spans="1:177" s="170" customFormat="1" ht="12.5" x14ac:dyDescent="0.25">
      <c r="A44" s="1853" t="s">
        <v>4242</v>
      </c>
      <c r="B44" s="1853" t="s">
        <v>4468</v>
      </c>
      <c r="C44" s="1850">
        <v>1</v>
      </c>
      <c r="D44" s="561">
        <v>0</v>
      </c>
      <c r="E44" s="1739">
        <v>1857.6</v>
      </c>
      <c r="F44" s="1849">
        <v>1857.6</v>
      </c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167"/>
      <c r="DH44" s="167"/>
      <c r="DI44" s="167"/>
      <c r="DJ44" s="167"/>
      <c r="DK44" s="167"/>
      <c r="DL44" s="167"/>
      <c r="DM44" s="167"/>
      <c r="DN44" s="167"/>
      <c r="DO44" s="167"/>
      <c r="DP44" s="167"/>
      <c r="DQ44" s="167"/>
      <c r="DR44" s="167"/>
      <c r="DS44" s="167"/>
      <c r="DT44" s="167"/>
      <c r="DU44" s="167"/>
      <c r="DV44" s="167"/>
      <c r="DW44" s="167"/>
      <c r="DX44" s="167"/>
      <c r="DY44" s="167"/>
      <c r="DZ44" s="167"/>
      <c r="EA44" s="167"/>
      <c r="EB44" s="167"/>
      <c r="EC44" s="167"/>
      <c r="ED44" s="167"/>
      <c r="EE44" s="167"/>
    </row>
    <row r="45" spans="1:177" s="1748" customFormat="1" ht="15" customHeight="1" x14ac:dyDescent="0.25">
      <c r="A45" s="1756" t="s">
        <v>533</v>
      </c>
      <c r="B45" s="455" t="s">
        <v>4245</v>
      </c>
      <c r="C45" s="456">
        <f>SUM(C44)</f>
        <v>1</v>
      </c>
      <c r="D45" s="457">
        <f>SUM(D44)</f>
        <v>0</v>
      </c>
      <c r="E45" s="1777" t="s">
        <v>533</v>
      </c>
      <c r="F45" s="1777" t="s">
        <v>533</v>
      </c>
    </row>
    <row r="46" spans="1:177" s="170" customFormat="1" ht="12.5" x14ac:dyDescent="0.25">
      <c r="A46" s="915"/>
      <c r="B46" s="916"/>
      <c r="C46" s="1731"/>
      <c r="D46" s="1731"/>
      <c r="E46" s="1738"/>
      <c r="F46" s="1738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167"/>
      <c r="DH46" s="167"/>
      <c r="DI46" s="167"/>
      <c r="DJ46" s="167"/>
      <c r="DK46" s="167"/>
      <c r="DL46" s="167"/>
      <c r="DM46" s="167"/>
      <c r="DN46" s="167"/>
      <c r="DO46" s="167"/>
      <c r="DP46" s="167"/>
      <c r="DQ46" s="167"/>
      <c r="DR46" s="167"/>
      <c r="DS46" s="167"/>
      <c r="DT46" s="167"/>
      <c r="DU46" s="167"/>
      <c r="DV46" s="167"/>
      <c r="DW46" s="167"/>
      <c r="DX46" s="167"/>
      <c r="DY46" s="167"/>
      <c r="DZ46" s="167"/>
      <c r="EA46" s="167"/>
      <c r="EB46" s="167"/>
      <c r="EC46" s="167"/>
      <c r="ED46" s="167"/>
      <c r="EE46" s="167"/>
    </row>
    <row r="47" spans="1:177" s="1748" customFormat="1" ht="13.5" customHeight="1" x14ac:dyDescent="0.25">
      <c r="A47" s="732" t="s">
        <v>4172</v>
      </c>
      <c r="B47" s="733"/>
      <c r="C47" s="1782"/>
      <c r="D47" s="1782"/>
    </row>
    <row r="48" spans="1:177" s="222" customFormat="1" ht="12.5" x14ac:dyDescent="0.25">
      <c r="A48" s="1853" t="s">
        <v>4242</v>
      </c>
      <c r="B48" s="1853" t="s">
        <v>4242</v>
      </c>
      <c r="C48" s="1850">
        <v>0</v>
      </c>
      <c r="D48" s="561">
        <v>0</v>
      </c>
      <c r="E48" s="1739">
        <v>0</v>
      </c>
      <c r="F48" s="1849">
        <v>0</v>
      </c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5"/>
      <c r="BB48" s="105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5"/>
      <c r="BN48" s="105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5"/>
      <c r="BZ48" s="105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105"/>
      <c r="CS48" s="105"/>
      <c r="CT48" s="105"/>
      <c r="CU48" s="105"/>
      <c r="CV48" s="105"/>
      <c r="CW48" s="105"/>
      <c r="CX48" s="105"/>
      <c r="CY48" s="105"/>
      <c r="CZ48" s="105"/>
      <c r="DA48" s="105"/>
      <c r="DB48" s="105"/>
      <c r="DC48" s="105"/>
      <c r="DD48" s="105"/>
      <c r="DE48" s="105"/>
      <c r="DF48" s="105"/>
      <c r="DG48" s="105"/>
      <c r="DH48" s="105"/>
      <c r="DI48" s="105"/>
      <c r="DJ48" s="105"/>
      <c r="DK48" s="105"/>
      <c r="DL48" s="105"/>
      <c r="DM48" s="105"/>
      <c r="DN48" s="105"/>
      <c r="DO48" s="105"/>
      <c r="DP48" s="105"/>
      <c r="DQ48" s="105"/>
      <c r="DR48" s="105"/>
      <c r="DS48" s="105"/>
      <c r="DT48" s="105"/>
      <c r="DU48" s="105"/>
      <c r="DV48" s="105"/>
      <c r="DW48" s="105"/>
      <c r="DX48" s="105"/>
      <c r="DY48" s="105"/>
      <c r="DZ48" s="105"/>
      <c r="EA48" s="105"/>
      <c r="EB48" s="105"/>
      <c r="EC48" s="105"/>
      <c r="ED48" s="105"/>
      <c r="EE48" s="105"/>
      <c r="EF48" s="105"/>
      <c r="EG48" s="105"/>
      <c r="EH48" s="105"/>
      <c r="EI48" s="105"/>
      <c r="EJ48" s="105"/>
      <c r="EK48" s="105"/>
      <c r="EL48" s="105"/>
      <c r="EM48" s="105"/>
      <c r="EN48" s="105"/>
      <c r="EO48" s="105"/>
      <c r="EP48" s="105"/>
      <c r="EQ48" s="105"/>
      <c r="ER48" s="105"/>
      <c r="ES48" s="105"/>
      <c r="ET48" s="105"/>
      <c r="EU48" s="105"/>
      <c r="EV48" s="105"/>
      <c r="EW48" s="105"/>
      <c r="EX48" s="105"/>
      <c r="EY48" s="105"/>
      <c r="EZ48" s="105"/>
      <c r="FA48" s="105"/>
      <c r="FB48" s="105"/>
      <c r="FC48" s="105"/>
      <c r="FD48" s="105"/>
      <c r="FE48" s="105"/>
      <c r="FF48" s="105"/>
      <c r="FG48" s="105"/>
      <c r="FH48" s="105"/>
      <c r="FI48" s="105"/>
      <c r="FJ48" s="105"/>
      <c r="FK48" s="105"/>
      <c r="FL48" s="105"/>
      <c r="FM48" s="105"/>
      <c r="FN48" s="105"/>
      <c r="FO48" s="105"/>
      <c r="FP48" s="105"/>
      <c r="FQ48" s="105"/>
      <c r="FR48" s="105"/>
      <c r="FS48" s="105"/>
      <c r="FT48" s="105"/>
      <c r="FU48" s="105"/>
    </row>
    <row r="49" spans="1:178" s="1748" customFormat="1" ht="12.5" x14ac:dyDescent="0.25">
      <c r="A49" s="1766" t="s">
        <v>533</v>
      </c>
      <c r="B49" s="524" t="s">
        <v>4246</v>
      </c>
      <c r="C49" s="525">
        <v>0</v>
      </c>
      <c r="D49" s="526">
        <f>SUM(D48)</f>
        <v>0</v>
      </c>
      <c r="E49" s="1777" t="s">
        <v>533</v>
      </c>
      <c r="F49" s="1777" t="s">
        <v>533</v>
      </c>
    </row>
    <row r="51" spans="1:178" s="222" customFormat="1" ht="12.5" x14ac:dyDescent="0.25">
      <c r="A51" s="385" t="s">
        <v>6702</v>
      </c>
      <c r="B51" s="1859"/>
      <c r="C51" s="105"/>
      <c r="D51" s="105"/>
      <c r="E51" s="105"/>
      <c r="F51" s="105"/>
      <c r="G51" s="105"/>
      <c r="H51" s="105"/>
      <c r="I51" s="105"/>
      <c r="J51" s="105"/>
      <c r="K51" s="105"/>
      <c r="L51" s="105"/>
      <c r="M51" s="105"/>
      <c r="N51" s="105"/>
      <c r="O51" s="105"/>
      <c r="P51" s="105"/>
      <c r="Q51" s="105"/>
      <c r="R51" s="105"/>
      <c r="S51" s="105"/>
      <c r="T51" s="105"/>
      <c r="U51" s="105"/>
      <c r="V51" s="105"/>
      <c r="W51" s="105"/>
      <c r="X51" s="105"/>
      <c r="Y51" s="105"/>
      <c r="Z51" s="105"/>
      <c r="AA51" s="105"/>
      <c r="AB51" s="105"/>
      <c r="AC51" s="105"/>
      <c r="AD51" s="105"/>
      <c r="AE51" s="105"/>
      <c r="AF51" s="105"/>
      <c r="AG51" s="105"/>
      <c r="AH51" s="105"/>
      <c r="AI51" s="105"/>
      <c r="AJ51" s="105"/>
      <c r="AK51" s="105"/>
      <c r="AL51" s="105"/>
      <c r="AM51" s="105"/>
      <c r="AN51" s="105"/>
      <c r="AO51" s="105"/>
      <c r="AP51" s="105"/>
      <c r="AQ51" s="105"/>
      <c r="AR51" s="105"/>
      <c r="AS51" s="105"/>
      <c r="AT51" s="105"/>
      <c r="AU51" s="105"/>
      <c r="AV51" s="105"/>
      <c r="AW51" s="105"/>
      <c r="AX51" s="105"/>
      <c r="AY51" s="105"/>
      <c r="AZ51" s="105"/>
      <c r="BA51" s="105"/>
      <c r="BB51" s="105"/>
      <c r="BC51" s="105"/>
      <c r="BD51" s="105"/>
      <c r="BE51" s="105"/>
      <c r="BF51" s="105"/>
      <c r="BG51" s="105"/>
      <c r="BH51" s="105"/>
      <c r="BI51" s="105"/>
      <c r="BJ51" s="105"/>
      <c r="BK51" s="105"/>
      <c r="BL51" s="105"/>
      <c r="BM51" s="105"/>
      <c r="BN51" s="105"/>
      <c r="BO51" s="105"/>
      <c r="BP51" s="105"/>
      <c r="BQ51" s="105"/>
      <c r="BR51" s="105"/>
      <c r="BS51" s="105"/>
      <c r="BT51" s="105"/>
      <c r="BU51" s="105"/>
      <c r="BV51" s="105"/>
      <c r="BW51" s="105"/>
      <c r="BX51" s="105"/>
      <c r="BY51" s="105"/>
      <c r="BZ51" s="105"/>
      <c r="CA51" s="105"/>
      <c r="CB51" s="105"/>
      <c r="CC51" s="105"/>
      <c r="CD51" s="105"/>
      <c r="CE51" s="105"/>
      <c r="CF51" s="105"/>
      <c r="CG51" s="105"/>
      <c r="CH51" s="105"/>
      <c r="CI51" s="105"/>
      <c r="CJ51" s="105"/>
      <c r="CK51" s="105"/>
      <c r="CL51" s="105"/>
      <c r="CM51" s="105"/>
      <c r="CN51" s="105"/>
      <c r="CO51" s="105"/>
      <c r="CP51" s="105"/>
      <c r="CQ51" s="105"/>
      <c r="CR51" s="105"/>
      <c r="CS51" s="105"/>
      <c r="CT51" s="105"/>
      <c r="CU51" s="105"/>
      <c r="CV51" s="105"/>
      <c r="CW51" s="105"/>
      <c r="CX51" s="105"/>
      <c r="CY51" s="105"/>
      <c r="CZ51" s="105"/>
      <c r="DA51" s="105"/>
      <c r="DB51" s="105"/>
      <c r="DC51" s="105"/>
      <c r="DD51" s="105"/>
      <c r="DE51" s="105"/>
      <c r="DF51" s="105"/>
      <c r="DG51" s="105"/>
      <c r="DH51" s="105"/>
      <c r="DI51" s="105"/>
      <c r="DJ51" s="105"/>
      <c r="DK51" s="105"/>
      <c r="DL51" s="105"/>
      <c r="DM51" s="105"/>
      <c r="DN51" s="105"/>
      <c r="DO51" s="105"/>
      <c r="DP51" s="105"/>
      <c r="DQ51" s="105"/>
      <c r="DR51" s="105"/>
      <c r="DS51" s="105"/>
      <c r="DT51" s="105"/>
      <c r="DU51" s="105"/>
      <c r="DV51" s="105"/>
      <c r="DW51" s="105"/>
      <c r="DX51" s="105"/>
      <c r="DY51" s="105"/>
      <c r="DZ51" s="105"/>
      <c r="EA51" s="105"/>
      <c r="EB51" s="105"/>
      <c r="EC51" s="105"/>
      <c r="ED51" s="105"/>
      <c r="EE51" s="105"/>
      <c r="EF51" s="105"/>
      <c r="EG51" s="105"/>
      <c r="EH51" s="105"/>
      <c r="EI51" s="105"/>
      <c r="EJ51" s="105"/>
      <c r="EK51" s="105"/>
      <c r="EL51" s="105"/>
      <c r="EM51" s="105"/>
      <c r="EN51" s="105"/>
      <c r="EO51" s="105"/>
      <c r="EP51" s="105"/>
      <c r="EQ51" s="105"/>
      <c r="ER51" s="105"/>
      <c r="ES51" s="105"/>
      <c r="ET51" s="105"/>
      <c r="EU51" s="105"/>
      <c r="EV51" s="105"/>
      <c r="EW51" s="105"/>
      <c r="EX51" s="105"/>
      <c r="EY51" s="105"/>
      <c r="EZ51" s="105"/>
      <c r="FA51" s="105"/>
      <c r="FB51" s="105"/>
      <c r="FC51" s="105"/>
      <c r="FD51" s="105"/>
      <c r="FE51" s="105"/>
      <c r="FF51" s="105"/>
      <c r="FG51" s="105"/>
      <c r="FH51" s="105"/>
      <c r="FI51" s="105"/>
      <c r="FJ51" s="105"/>
      <c r="FK51" s="105"/>
      <c r="FL51" s="105"/>
      <c r="FM51" s="105"/>
      <c r="FN51" s="105"/>
      <c r="FO51" s="105"/>
      <c r="FP51" s="105"/>
      <c r="FQ51" s="105"/>
      <c r="FR51" s="105"/>
      <c r="FS51" s="105"/>
      <c r="FT51" s="105"/>
      <c r="FU51" s="105"/>
    </row>
    <row r="52" spans="1:178" s="116" customFormat="1" x14ac:dyDescent="0.3">
      <c r="B52" s="214"/>
      <c r="FV52" s="214"/>
    </row>
  </sheetData>
  <mergeCells count="18">
    <mergeCell ref="A30:B30"/>
    <mergeCell ref="A35:B35"/>
    <mergeCell ref="A40:B40"/>
    <mergeCell ref="A42:B42"/>
    <mergeCell ref="A43:B43"/>
    <mergeCell ref="A47:B47"/>
    <mergeCell ref="A9:A10"/>
    <mergeCell ref="B9:B10"/>
    <mergeCell ref="C9:C10"/>
    <mergeCell ref="D9:D10"/>
    <mergeCell ref="E9:F9"/>
    <mergeCell ref="A12:B12"/>
    <mergeCell ref="A2:F2"/>
    <mergeCell ref="A3:F3"/>
    <mergeCell ref="A4:F4"/>
    <mergeCell ref="A5:F5"/>
    <mergeCell ref="A6:F6"/>
    <mergeCell ref="A7:F7"/>
  </mergeCells>
  <pageMargins left="0.70866141732283472" right="0.70866141732283472" top="0.15748031496062992" bottom="0.15748031496062992" header="0.15748031496062992" footer="0.15748031496062992"/>
  <pageSetup scale="75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4"/>
  <sheetViews>
    <sheetView showGridLines="0" topLeftCell="B1" zoomScaleSheetLayoutView="115" workbookViewId="0">
      <selection sqref="A1:H1"/>
    </sheetView>
  </sheetViews>
  <sheetFormatPr baseColWidth="10" defaultColWidth="11.453125" defaultRowHeight="15" x14ac:dyDescent="0.3"/>
  <cols>
    <col min="1" max="1" width="11.7265625" style="116" customWidth="1"/>
    <col min="2" max="2" width="54" style="116" customWidth="1"/>
    <col min="3" max="3" width="12" style="116" bestFit="1" customWidth="1"/>
    <col min="4" max="4" width="10.1796875" style="116" bestFit="1" customWidth="1"/>
    <col min="5" max="5" width="14.54296875" style="116" bestFit="1" customWidth="1"/>
    <col min="6" max="6" width="13" style="116" customWidth="1"/>
    <col min="7" max="7" width="11.1796875" style="116" bestFit="1" customWidth="1"/>
    <col min="8" max="8" width="11.81640625" style="116" customWidth="1"/>
    <col min="9" max="9" width="10.26953125" style="116" bestFit="1" customWidth="1"/>
    <col min="10" max="16384" width="11.453125" style="116"/>
  </cols>
  <sheetData>
    <row r="2" spans="1:13" ht="15.65" customHeight="1" x14ac:dyDescent="0.3">
      <c r="A2" s="703" t="s">
        <v>4160</v>
      </c>
      <c r="B2" s="703"/>
      <c r="C2" s="703"/>
      <c r="D2" s="703"/>
      <c r="E2" s="703"/>
      <c r="F2" s="703"/>
      <c r="G2" s="703"/>
      <c r="H2" s="703"/>
      <c r="I2" s="703"/>
      <c r="J2" s="463"/>
    </row>
    <row r="3" spans="1:13" s="106" customFormat="1" ht="15.65" customHeight="1" x14ac:dyDescent="0.3">
      <c r="A3" s="703" t="s">
        <v>46</v>
      </c>
      <c r="B3" s="703"/>
      <c r="C3" s="703"/>
      <c r="D3" s="703"/>
      <c r="E3" s="703"/>
      <c r="F3" s="703"/>
      <c r="G3" s="703"/>
      <c r="H3" s="703"/>
      <c r="I3" s="703"/>
      <c r="J3" s="463"/>
    </row>
    <row r="4" spans="1:13" s="106" customFormat="1" ht="15.65" customHeight="1" x14ac:dyDescent="0.3">
      <c r="A4" s="703" t="s">
        <v>4161</v>
      </c>
      <c r="B4" s="703"/>
      <c r="C4" s="703"/>
      <c r="D4" s="703"/>
      <c r="E4" s="703"/>
      <c r="F4" s="703"/>
      <c r="G4" s="703"/>
      <c r="H4" s="703"/>
      <c r="I4" s="703"/>
      <c r="J4" s="463"/>
    </row>
    <row r="5" spans="1:13" s="106" customFormat="1" x14ac:dyDescent="0.3">
      <c r="A5" s="771" t="s">
        <v>4274</v>
      </c>
      <c r="B5" s="771"/>
      <c r="C5" s="771"/>
      <c r="D5" s="771"/>
      <c r="E5" s="771"/>
      <c r="F5" s="771"/>
      <c r="G5" s="771"/>
      <c r="H5" s="771"/>
      <c r="I5" s="771"/>
      <c r="J5" s="464"/>
    </row>
    <row r="6" spans="1:13" s="106" customFormat="1" ht="15.65" customHeight="1" x14ac:dyDescent="0.3">
      <c r="A6" s="704" t="s">
        <v>4229</v>
      </c>
      <c r="B6" s="704"/>
      <c r="C6" s="704"/>
      <c r="D6" s="704"/>
      <c r="E6" s="704"/>
      <c r="F6" s="704"/>
      <c r="G6" s="704"/>
      <c r="H6" s="704"/>
      <c r="I6" s="704"/>
      <c r="J6" s="463"/>
    </row>
    <row r="7" spans="1:13" ht="15" customHeight="1" x14ac:dyDescent="0.3">
      <c r="A7" s="715" t="s">
        <v>4248</v>
      </c>
      <c r="B7" s="715"/>
      <c r="C7" s="715"/>
      <c r="D7" s="115"/>
      <c r="E7" s="115"/>
      <c r="F7" s="115"/>
      <c r="G7" s="115"/>
      <c r="H7" s="115"/>
      <c r="I7" s="115"/>
      <c r="J7" s="115"/>
    </row>
    <row r="8" spans="1:13" ht="16.5" customHeight="1" x14ac:dyDescent="0.3">
      <c r="A8" s="761" t="s">
        <v>4249</v>
      </c>
      <c r="B8" s="763" t="s">
        <v>4231</v>
      </c>
      <c r="C8" s="712" t="s">
        <v>4250</v>
      </c>
      <c r="D8" s="713" t="s">
        <v>4250</v>
      </c>
      <c r="E8" s="713" t="s">
        <v>4250</v>
      </c>
      <c r="F8" s="714" t="s">
        <v>4250</v>
      </c>
      <c r="G8" s="725" t="s">
        <v>4251</v>
      </c>
      <c r="H8" s="726" t="s">
        <v>4251</v>
      </c>
      <c r="I8" s="726" t="s">
        <v>4251</v>
      </c>
      <c r="J8" s="726" t="s">
        <v>4251</v>
      </c>
      <c r="K8" s="726" t="s">
        <v>4251</v>
      </c>
    </row>
    <row r="9" spans="1:13" ht="30" customHeight="1" x14ac:dyDescent="0.3">
      <c r="A9" s="762"/>
      <c r="B9" s="764"/>
      <c r="C9" s="465" t="s">
        <v>4253</v>
      </c>
      <c r="D9" s="465" t="s">
        <v>4254</v>
      </c>
      <c r="E9" s="465" t="s">
        <v>4255</v>
      </c>
      <c r="F9" s="345" t="s">
        <v>4256</v>
      </c>
      <c r="G9" s="345" t="s">
        <v>4257</v>
      </c>
      <c r="H9" s="345" t="s">
        <v>4258</v>
      </c>
      <c r="I9" s="345" t="s">
        <v>4259</v>
      </c>
      <c r="J9" s="465" t="s">
        <v>4260</v>
      </c>
      <c r="K9" s="527" t="s">
        <v>4256</v>
      </c>
    </row>
    <row r="10" spans="1:13" s="105" customFormat="1" ht="12.5" x14ac:dyDescent="0.25">
      <c r="A10" s="563">
        <v>3201</v>
      </c>
      <c r="B10" s="564" t="s">
        <v>7074</v>
      </c>
      <c r="C10" s="101">
        <v>68417.25</v>
      </c>
      <c r="D10" s="101">
        <v>0</v>
      </c>
      <c r="E10" s="101">
        <v>0</v>
      </c>
      <c r="F10" s="101">
        <f>SUM(C10:E10)</f>
        <v>68417.25</v>
      </c>
      <c r="G10" s="101">
        <f>(C10/30)*10</f>
        <v>22805.75</v>
      </c>
      <c r="H10" s="101">
        <f>(C10/30)*5</f>
        <v>11402.875</v>
      </c>
      <c r="I10" s="101">
        <f>(C10/30)*40</f>
        <v>91223</v>
      </c>
      <c r="J10" s="101">
        <v>0</v>
      </c>
      <c r="K10" s="101">
        <f>SUM(G10:J10)</f>
        <v>125431.625</v>
      </c>
      <c r="M10" s="107"/>
    </row>
    <row r="11" spans="1:13" s="105" customFormat="1" ht="12.5" x14ac:dyDescent="0.25">
      <c r="A11" s="563">
        <v>3202</v>
      </c>
      <c r="B11" s="564" t="s">
        <v>7172</v>
      </c>
      <c r="C11" s="101">
        <v>58158.8</v>
      </c>
      <c r="D11" s="101">
        <v>0</v>
      </c>
      <c r="E11" s="101">
        <v>0</v>
      </c>
      <c r="F11" s="101">
        <f>SUM(C11:E11)</f>
        <v>58158.8</v>
      </c>
      <c r="G11" s="101">
        <f>(C11/30)*10</f>
        <v>19386.266666666666</v>
      </c>
      <c r="H11" s="101">
        <f>(C11/30)*5</f>
        <v>9693.1333333333332</v>
      </c>
      <c r="I11" s="101">
        <f>(C11/30)*40</f>
        <v>77545.066666666666</v>
      </c>
      <c r="J11" s="101">
        <v>0</v>
      </c>
      <c r="K11" s="101">
        <f t="shared" ref="K11:K13" si="0">SUM(G11:J11)</f>
        <v>106624.46666666667</v>
      </c>
      <c r="M11" s="107"/>
    </row>
    <row r="12" spans="1:13" s="105" customFormat="1" ht="12.5" x14ac:dyDescent="0.25">
      <c r="A12" s="563">
        <v>3203</v>
      </c>
      <c r="B12" s="564" t="s">
        <v>7176</v>
      </c>
      <c r="C12" s="101">
        <v>36397.550000000003</v>
      </c>
      <c r="D12" s="101">
        <v>0</v>
      </c>
      <c r="E12" s="101">
        <v>0</v>
      </c>
      <c r="F12" s="101">
        <f>SUM(C12:E12)</f>
        <v>36397.550000000003</v>
      </c>
      <c r="G12" s="101">
        <f>(C12/30)*10</f>
        <v>12132.516666666668</v>
      </c>
      <c r="H12" s="101">
        <f>(C12/30)*5</f>
        <v>6066.2583333333341</v>
      </c>
      <c r="I12" s="101">
        <f>(C12/30)*40</f>
        <v>48530.066666666673</v>
      </c>
      <c r="J12" s="101">
        <v>0</v>
      </c>
      <c r="K12" s="101">
        <f t="shared" si="0"/>
        <v>66728.841666666674</v>
      </c>
      <c r="M12" s="107"/>
    </row>
    <row r="13" spans="1:13" s="105" customFormat="1" ht="12.5" x14ac:dyDescent="0.25">
      <c r="A13" s="563">
        <v>3204</v>
      </c>
      <c r="B13" s="564" t="s">
        <v>4286</v>
      </c>
      <c r="C13" s="101">
        <v>26448.85</v>
      </c>
      <c r="D13" s="101">
        <v>0</v>
      </c>
      <c r="E13" s="101">
        <v>0</v>
      </c>
      <c r="F13" s="101">
        <f>SUM(C13:E13)</f>
        <v>26448.85</v>
      </c>
      <c r="G13" s="101">
        <f>(C13/30)*10</f>
        <v>8816.2833333333328</v>
      </c>
      <c r="H13" s="101">
        <f>(C13/30)*5</f>
        <v>4408.1416666666664</v>
      </c>
      <c r="I13" s="101">
        <f>(C13/30)*40</f>
        <v>35265.133333333331</v>
      </c>
      <c r="J13" s="101">
        <v>0</v>
      </c>
      <c r="K13" s="101">
        <f t="shared" si="0"/>
        <v>48489.558333333334</v>
      </c>
      <c r="M13" s="107"/>
    </row>
    <row r="14" spans="1:13" s="105" customFormat="1" ht="12.5" x14ac:dyDescent="0.25">
      <c r="A14" s="565"/>
      <c r="B14" s="566"/>
      <c r="C14" s="567"/>
      <c r="D14" s="568"/>
      <c r="E14" s="568"/>
      <c r="F14" s="396"/>
      <c r="G14" s="569"/>
      <c r="H14" s="569"/>
      <c r="I14" s="396"/>
      <c r="J14" s="396"/>
      <c r="K14" s="396"/>
    </row>
    <row r="15" spans="1:13" ht="15" customHeight="1" x14ac:dyDescent="0.3">
      <c r="A15" s="715" t="s">
        <v>4261</v>
      </c>
      <c r="B15" s="715"/>
      <c r="C15" s="715"/>
      <c r="D15" s="115"/>
      <c r="E15" s="115"/>
      <c r="F15" s="115"/>
      <c r="G15" s="115"/>
      <c r="H15" s="115"/>
      <c r="I15" s="115"/>
      <c r="J15" s="115"/>
    </row>
    <row r="16" spans="1:13" ht="16.5" customHeight="1" x14ac:dyDescent="0.3">
      <c r="A16" s="738" t="s">
        <v>4249</v>
      </c>
      <c r="B16" s="708" t="s">
        <v>4231</v>
      </c>
      <c r="C16" s="725" t="s">
        <v>4250</v>
      </c>
      <c r="D16" s="726"/>
      <c r="E16" s="726"/>
      <c r="F16" s="727"/>
      <c r="G16" s="725" t="s">
        <v>4251</v>
      </c>
      <c r="H16" s="726"/>
      <c r="I16" s="726"/>
      <c r="J16" s="726"/>
      <c r="K16" s="726"/>
    </row>
    <row r="17" spans="1:13" ht="35.25" customHeight="1" x14ac:dyDescent="0.3">
      <c r="A17" s="753" t="s">
        <v>4249</v>
      </c>
      <c r="B17" s="724" t="s">
        <v>4252</v>
      </c>
      <c r="C17" s="345" t="s">
        <v>4253</v>
      </c>
      <c r="D17" s="465" t="s">
        <v>4254</v>
      </c>
      <c r="E17" s="465" t="s">
        <v>4255</v>
      </c>
      <c r="F17" s="345" t="s">
        <v>4256</v>
      </c>
      <c r="G17" s="345" t="s">
        <v>4257</v>
      </c>
      <c r="H17" s="345" t="s">
        <v>4258</v>
      </c>
      <c r="I17" s="345" t="s">
        <v>4259</v>
      </c>
      <c r="J17" s="465" t="s">
        <v>4260</v>
      </c>
      <c r="K17" s="345" t="s">
        <v>4256</v>
      </c>
    </row>
    <row r="18" spans="1:13" s="105" customFormat="1" ht="12.5" x14ac:dyDescent="0.25">
      <c r="A18" s="563">
        <v>3205</v>
      </c>
      <c r="B18" s="564" t="s">
        <v>4299</v>
      </c>
      <c r="C18" s="101">
        <v>14656.2</v>
      </c>
      <c r="D18" s="101">
        <v>1380.5</v>
      </c>
      <c r="E18" s="101">
        <v>0</v>
      </c>
      <c r="F18" s="101">
        <f>SUM(C18:E18)</f>
        <v>16036.7</v>
      </c>
      <c r="G18" s="101">
        <f>(C18/30)*24</f>
        <v>11724.960000000001</v>
      </c>
      <c r="H18" s="101">
        <f t="shared" ref="H18:H28" si="1">(C18/30)*5</f>
        <v>2442.7000000000003</v>
      </c>
      <c r="I18" s="101">
        <f t="shared" ref="I18:I28" si="2">(C18/30)*40</f>
        <v>19541.600000000002</v>
      </c>
      <c r="J18" s="101">
        <v>0</v>
      </c>
      <c r="K18" s="101">
        <f>SUM(G18:J18)</f>
        <v>33709.26</v>
      </c>
      <c r="M18" s="107"/>
    </row>
    <row r="19" spans="1:13" s="105" customFormat="1" ht="12.5" x14ac:dyDescent="0.25">
      <c r="A19" s="563">
        <v>3215</v>
      </c>
      <c r="B19" s="564" t="s">
        <v>6740</v>
      </c>
      <c r="C19" s="101">
        <v>7612.05</v>
      </c>
      <c r="D19" s="101">
        <v>1380.5</v>
      </c>
      <c r="E19" s="101">
        <v>0</v>
      </c>
      <c r="F19" s="101">
        <f t="shared" ref="F19:F28" si="3">SUM(C19:E19)</f>
        <v>8992.5499999999993</v>
      </c>
      <c r="G19" s="101">
        <f>(C19/30)*24</f>
        <v>6089.64</v>
      </c>
      <c r="H19" s="101">
        <f t="shared" si="1"/>
        <v>1268.6750000000002</v>
      </c>
      <c r="I19" s="101">
        <f t="shared" si="2"/>
        <v>10149.400000000001</v>
      </c>
      <c r="J19" s="101">
        <v>0</v>
      </c>
      <c r="K19" s="101">
        <f t="shared" ref="K19:K28" si="4">SUM(G19:J19)</f>
        <v>17507.715000000004</v>
      </c>
      <c r="M19" s="107"/>
    </row>
    <row r="20" spans="1:13" s="105" customFormat="1" ht="12.5" x14ac:dyDescent="0.25">
      <c r="A20" s="563">
        <v>3212</v>
      </c>
      <c r="B20" s="564" t="s">
        <v>7174</v>
      </c>
      <c r="C20" s="101">
        <v>7467.9</v>
      </c>
      <c r="D20" s="101">
        <v>1380.5</v>
      </c>
      <c r="E20" s="101">
        <v>0</v>
      </c>
      <c r="F20" s="101">
        <f t="shared" si="3"/>
        <v>8848.4</v>
      </c>
      <c r="G20" s="101">
        <f>(C20/30)*24</f>
        <v>5974.32</v>
      </c>
      <c r="H20" s="101">
        <f t="shared" si="1"/>
        <v>1244.6499999999999</v>
      </c>
      <c r="I20" s="101">
        <f t="shared" si="2"/>
        <v>9957.1999999999989</v>
      </c>
      <c r="J20" s="101">
        <v>0</v>
      </c>
      <c r="K20" s="101">
        <f t="shared" si="4"/>
        <v>17176.169999999998</v>
      </c>
      <c r="M20" s="107"/>
    </row>
    <row r="21" spans="1:13" s="105" customFormat="1" ht="12.5" x14ac:dyDescent="0.25">
      <c r="A21" s="563">
        <v>3206</v>
      </c>
      <c r="B21" s="564" t="s">
        <v>4543</v>
      </c>
      <c r="C21" s="101">
        <v>9163.2999999999993</v>
      </c>
      <c r="D21" s="101">
        <v>1380.5</v>
      </c>
      <c r="E21" s="101">
        <v>0</v>
      </c>
      <c r="F21" s="101">
        <f t="shared" si="3"/>
        <v>10543.8</v>
      </c>
      <c r="G21" s="101">
        <f>(C21/30)*24</f>
        <v>7330.6399999999994</v>
      </c>
      <c r="H21" s="101">
        <f t="shared" si="1"/>
        <v>1527.2166666666667</v>
      </c>
      <c r="I21" s="101">
        <f t="shared" si="2"/>
        <v>12217.733333333334</v>
      </c>
      <c r="J21" s="101">
        <v>0</v>
      </c>
      <c r="K21" s="101">
        <f t="shared" si="4"/>
        <v>21075.59</v>
      </c>
      <c r="M21" s="107"/>
    </row>
    <row r="22" spans="1:13" s="105" customFormat="1" ht="12.5" x14ac:dyDescent="0.25">
      <c r="A22" s="563">
        <v>3209</v>
      </c>
      <c r="B22" s="564" t="s">
        <v>4415</v>
      </c>
      <c r="C22" s="101">
        <v>7719.8</v>
      </c>
      <c r="D22" s="101">
        <v>1380.5</v>
      </c>
      <c r="E22" s="101">
        <v>0</v>
      </c>
      <c r="F22" s="101">
        <f t="shared" si="3"/>
        <v>9100.2999999999993</v>
      </c>
      <c r="G22" s="101">
        <f t="shared" ref="G22:G28" si="5">(C22/30)*24</f>
        <v>6175.84</v>
      </c>
      <c r="H22" s="101">
        <f t="shared" si="1"/>
        <v>1286.6333333333332</v>
      </c>
      <c r="I22" s="101">
        <f t="shared" si="2"/>
        <v>10293.066666666666</v>
      </c>
      <c r="J22" s="101">
        <v>0</v>
      </c>
      <c r="K22" s="101">
        <f t="shared" si="4"/>
        <v>17755.54</v>
      </c>
      <c r="M22" s="107"/>
    </row>
    <row r="23" spans="1:13" s="105" customFormat="1" ht="12.5" x14ac:dyDescent="0.25">
      <c r="A23" s="563">
        <v>3208</v>
      </c>
      <c r="B23" s="564" t="s">
        <v>6914</v>
      </c>
      <c r="C23" s="101">
        <v>7885.65</v>
      </c>
      <c r="D23" s="101">
        <v>1380.5</v>
      </c>
      <c r="E23" s="101">
        <v>0</v>
      </c>
      <c r="F23" s="101">
        <f t="shared" si="3"/>
        <v>9266.15</v>
      </c>
      <c r="G23" s="101">
        <f t="shared" si="5"/>
        <v>6308.5199999999986</v>
      </c>
      <c r="H23" s="101">
        <f t="shared" si="1"/>
        <v>1314.2749999999999</v>
      </c>
      <c r="I23" s="101">
        <f t="shared" si="2"/>
        <v>10514.199999999999</v>
      </c>
      <c r="J23" s="101">
        <v>0</v>
      </c>
      <c r="K23" s="101">
        <f t="shared" si="4"/>
        <v>18136.994999999995</v>
      </c>
      <c r="M23" s="107"/>
    </row>
    <row r="24" spans="1:13" s="105" customFormat="1" ht="12.5" x14ac:dyDescent="0.25">
      <c r="A24" s="563">
        <v>3213</v>
      </c>
      <c r="B24" s="564" t="s">
        <v>7173</v>
      </c>
      <c r="C24" s="101">
        <v>7885.65</v>
      </c>
      <c r="D24" s="101">
        <v>1380.5</v>
      </c>
      <c r="E24" s="101">
        <v>0</v>
      </c>
      <c r="F24" s="101">
        <f t="shared" si="3"/>
        <v>9266.15</v>
      </c>
      <c r="G24" s="101">
        <f t="shared" si="5"/>
        <v>6308.5199999999986</v>
      </c>
      <c r="H24" s="101">
        <f t="shared" si="1"/>
        <v>1314.2749999999999</v>
      </c>
      <c r="I24" s="101">
        <f t="shared" si="2"/>
        <v>10514.199999999999</v>
      </c>
      <c r="J24" s="101">
        <v>0</v>
      </c>
      <c r="K24" s="101">
        <f t="shared" si="4"/>
        <v>18136.994999999995</v>
      </c>
      <c r="M24" s="107"/>
    </row>
    <row r="25" spans="1:13" s="114" customFormat="1" ht="12.5" x14ac:dyDescent="0.25">
      <c r="A25" s="563">
        <v>3207</v>
      </c>
      <c r="B25" s="564" t="s">
        <v>6902</v>
      </c>
      <c r="C25" s="101">
        <v>7885.65</v>
      </c>
      <c r="D25" s="101">
        <v>1380.5</v>
      </c>
      <c r="E25" s="101">
        <v>0</v>
      </c>
      <c r="F25" s="101">
        <f t="shared" si="3"/>
        <v>9266.15</v>
      </c>
      <c r="G25" s="101">
        <f t="shared" si="5"/>
        <v>6308.5199999999986</v>
      </c>
      <c r="H25" s="101">
        <f t="shared" si="1"/>
        <v>1314.2749999999999</v>
      </c>
      <c r="I25" s="101">
        <f t="shared" si="2"/>
        <v>10514.199999999999</v>
      </c>
      <c r="J25" s="101">
        <v>0</v>
      </c>
      <c r="K25" s="101">
        <f t="shared" si="4"/>
        <v>18136.994999999995</v>
      </c>
      <c r="L25" s="105"/>
      <c r="M25" s="107"/>
    </row>
    <row r="26" spans="1:13" s="105" customFormat="1" ht="12.5" x14ac:dyDescent="0.25">
      <c r="A26" s="563">
        <v>3217</v>
      </c>
      <c r="B26" s="564" t="s">
        <v>7052</v>
      </c>
      <c r="C26" s="101">
        <v>20968</v>
      </c>
      <c r="D26" s="101">
        <v>1380.5</v>
      </c>
      <c r="E26" s="101">
        <v>0</v>
      </c>
      <c r="F26" s="101">
        <f t="shared" si="3"/>
        <v>22348.5</v>
      </c>
      <c r="G26" s="101">
        <f t="shared" si="5"/>
        <v>16774.399999999998</v>
      </c>
      <c r="H26" s="101">
        <f t="shared" si="1"/>
        <v>3494.6666666666665</v>
      </c>
      <c r="I26" s="101">
        <f t="shared" si="2"/>
        <v>27957.333333333332</v>
      </c>
      <c r="J26" s="101">
        <v>748.65</v>
      </c>
      <c r="K26" s="101">
        <f t="shared" si="4"/>
        <v>48975.049999999996</v>
      </c>
      <c r="M26" s="107"/>
    </row>
    <row r="27" spans="1:13" s="105" customFormat="1" ht="12.5" x14ac:dyDescent="0.25">
      <c r="A27" s="563">
        <v>3220</v>
      </c>
      <c r="B27" s="564" t="s">
        <v>7175</v>
      </c>
      <c r="C27" s="101">
        <v>33634.75</v>
      </c>
      <c r="D27" s="101">
        <v>1380.5</v>
      </c>
      <c r="E27" s="101">
        <v>0</v>
      </c>
      <c r="F27" s="101">
        <f t="shared" si="3"/>
        <v>35015.25</v>
      </c>
      <c r="G27" s="101">
        <f t="shared" si="5"/>
        <v>26907.8</v>
      </c>
      <c r="H27" s="101">
        <f t="shared" si="1"/>
        <v>5605.7916666666661</v>
      </c>
      <c r="I27" s="101">
        <f t="shared" si="2"/>
        <v>44846.333333333328</v>
      </c>
      <c r="J27" s="101">
        <v>1012.7</v>
      </c>
      <c r="K27" s="101">
        <f t="shared" si="4"/>
        <v>78372.624999999985</v>
      </c>
      <c r="M27" s="107"/>
    </row>
    <row r="28" spans="1:13" s="105" customFormat="1" ht="12.5" x14ac:dyDescent="0.25">
      <c r="A28" s="563">
        <v>3216</v>
      </c>
      <c r="B28" s="570" t="s">
        <v>7039</v>
      </c>
      <c r="C28" s="101">
        <v>121</v>
      </c>
      <c r="D28" s="101">
        <v>9</v>
      </c>
      <c r="E28" s="101">
        <v>0</v>
      </c>
      <c r="F28" s="101">
        <f t="shared" si="3"/>
        <v>130</v>
      </c>
      <c r="G28" s="101">
        <f t="shared" si="5"/>
        <v>96.8</v>
      </c>
      <c r="H28" s="101">
        <f t="shared" si="1"/>
        <v>20.166666666666664</v>
      </c>
      <c r="I28" s="101">
        <f t="shared" si="2"/>
        <v>161.33333333333331</v>
      </c>
      <c r="J28" s="101">
        <v>5</v>
      </c>
      <c r="K28" s="101">
        <f t="shared" si="4"/>
        <v>283.29999999999995</v>
      </c>
      <c r="L28" s="107" t="s">
        <v>5522</v>
      </c>
    </row>
    <row r="29" spans="1:13" s="106" customFormat="1" x14ac:dyDescent="0.3">
      <c r="A29" s="116"/>
      <c r="B29" s="116"/>
      <c r="C29" s="115"/>
      <c r="D29" s="115"/>
      <c r="E29" s="115"/>
      <c r="F29" s="115"/>
      <c r="G29" s="115"/>
      <c r="H29" s="115"/>
      <c r="I29" s="115"/>
      <c r="J29" s="115"/>
    </row>
    <row r="30" spans="1:13" s="106" customFormat="1" x14ac:dyDescent="0.3">
      <c r="A30" s="385" t="s">
        <v>6702</v>
      </c>
      <c r="B30" s="571"/>
      <c r="C30" s="115"/>
      <c r="D30" s="115"/>
      <c r="E30" s="115"/>
      <c r="F30" s="115"/>
      <c r="G30" s="115"/>
      <c r="H30" s="115"/>
      <c r="I30" s="115"/>
      <c r="J30" s="115"/>
    </row>
    <row r="32" spans="1:13" x14ac:dyDescent="0.3">
      <c r="A32" s="572" t="s">
        <v>5601</v>
      </c>
      <c r="B32" s="105"/>
      <c r="C32" s="115"/>
      <c r="D32" s="115"/>
      <c r="E32" s="115"/>
    </row>
    <row r="33" spans="1:2" x14ac:dyDescent="0.3">
      <c r="A33" s="465" t="s">
        <v>4249</v>
      </c>
      <c r="B33" s="573" t="s">
        <v>3296</v>
      </c>
    </row>
    <row r="34" spans="1:2" s="333" customFormat="1" x14ac:dyDescent="0.35">
      <c r="A34" s="574" t="s">
        <v>4242</v>
      </c>
      <c r="B34" s="574" t="s">
        <v>6871</v>
      </c>
    </row>
  </sheetData>
  <mergeCells count="15">
    <mergeCell ref="A8:A9"/>
    <mergeCell ref="B8:B9"/>
    <mergeCell ref="C8:F8"/>
    <mergeCell ref="G8:K8"/>
    <mergeCell ref="A15:C15"/>
    <mergeCell ref="A16:A17"/>
    <mergeCell ref="B16:B17"/>
    <mergeCell ref="C16:F16"/>
    <mergeCell ref="G16:K16"/>
    <mergeCell ref="A2:I2"/>
    <mergeCell ref="A3:I3"/>
    <mergeCell ref="A4:I4"/>
    <mergeCell ref="A5:I5"/>
    <mergeCell ref="A6:I6"/>
    <mergeCell ref="A7:C7"/>
  </mergeCells>
  <printOptions horizontalCentered="1"/>
  <pageMargins left="0.15748031496062992" right="0.15748031496062992" top="0.3" bottom="0.39370078740157483" header="0.31496062992125984" footer="0.31496062992125984"/>
  <pageSetup scale="60" fitToHeight="11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Q129"/>
  <sheetViews>
    <sheetView showGridLines="0" workbookViewId="0">
      <selection sqref="A1:H1"/>
    </sheetView>
  </sheetViews>
  <sheetFormatPr baseColWidth="10" defaultColWidth="11.453125" defaultRowHeight="15" x14ac:dyDescent="0.3"/>
  <cols>
    <col min="1" max="1" width="13.453125" style="116" customWidth="1"/>
    <col min="2" max="2" width="56.81640625" style="116" customWidth="1"/>
    <col min="3" max="3" width="13.26953125" style="106" customWidth="1"/>
    <col min="4" max="4" width="11.54296875" style="116" customWidth="1"/>
    <col min="5" max="5" width="12.453125" style="503" customWidth="1"/>
    <col min="6" max="6" width="11.453125" style="521"/>
    <col min="7" max="167" width="11.453125" style="162"/>
    <col min="168" max="16384" width="11.453125" style="163"/>
  </cols>
  <sheetData>
    <row r="1" spans="1:173" x14ac:dyDescent="0.3">
      <c r="A1" s="703"/>
      <c r="B1" s="703"/>
      <c r="C1" s="703"/>
      <c r="D1" s="703"/>
      <c r="E1" s="703"/>
      <c r="F1" s="703"/>
    </row>
    <row r="2" spans="1:173" x14ac:dyDescent="0.3">
      <c r="A2" s="703" t="s">
        <v>4160</v>
      </c>
      <c r="B2" s="703"/>
      <c r="C2" s="703"/>
      <c r="D2" s="703"/>
      <c r="E2" s="703"/>
      <c r="F2" s="703"/>
    </row>
    <row r="3" spans="1:173" x14ac:dyDescent="0.3">
      <c r="A3" s="703" t="s">
        <v>49</v>
      </c>
      <c r="B3" s="703"/>
      <c r="C3" s="703"/>
      <c r="D3" s="703"/>
      <c r="E3" s="703"/>
      <c r="F3" s="703"/>
    </row>
    <row r="4" spans="1:173" x14ac:dyDescent="0.3">
      <c r="A4" s="703" t="s">
        <v>4262</v>
      </c>
      <c r="B4" s="703"/>
      <c r="C4" s="703"/>
      <c r="D4" s="703"/>
      <c r="E4" s="703"/>
      <c r="F4" s="703"/>
    </row>
    <row r="5" spans="1:173" x14ac:dyDescent="0.3">
      <c r="A5" s="703" t="s">
        <v>4228</v>
      </c>
      <c r="B5" s="703"/>
      <c r="C5" s="703"/>
      <c r="D5" s="703"/>
      <c r="E5" s="703"/>
      <c r="F5" s="703"/>
    </row>
    <row r="6" spans="1:173" ht="15.65" customHeight="1" x14ac:dyDescent="0.3">
      <c r="A6" s="704" t="s">
        <v>4229</v>
      </c>
      <c r="B6" s="704" t="s">
        <v>4229</v>
      </c>
      <c r="C6" s="704" t="s">
        <v>4229</v>
      </c>
      <c r="D6" s="704"/>
      <c r="E6" s="704" t="s">
        <v>4229</v>
      </c>
      <c r="F6" s="704" t="s">
        <v>4229</v>
      </c>
      <c r="FL6" s="162"/>
      <c r="FM6" s="162"/>
      <c r="FN6" s="162"/>
      <c r="FO6" s="162"/>
      <c r="FP6" s="162"/>
      <c r="FQ6" s="162"/>
    </row>
    <row r="7" spans="1:173" s="214" customFormat="1" ht="14.25" customHeight="1" x14ac:dyDescent="0.3">
      <c r="A7" s="977"/>
      <c r="B7" s="974"/>
      <c r="C7" s="988"/>
      <c r="D7" s="979"/>
      <c r="E7" s="979"/>
      <c r="F7" s="116"/>
      <c r="G7" s="116"/>
      <c r="H7" s="116"/>
      <c r="I7" s="116"/>
      <c r="J7" s="116"/>
      <c r="K7" s="116"/>
      <c r="L7" s="116"/>
      <c r="M7" s="116"/>
      <c r="N7" s="116"/>
      <c r="O7" s="116"/>
      <c r="P7" s="116"/>
      <c r="Q7" s="116"/>
      <c r="R7" s="116"/>
      <c r="S7" s="116"/>
      <c r="T7" s="116"/>
      <c r="U7" s="116"/>
      <c r="V7" s="116"/>
      <c r="W7" s="116"/>
      <c r="X7" s="116"/>
      <c r="Y7" s="116"/>
      <c r="Z7" s="116"/>
      <c r="AA7" s="116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6"/>
      <c r="AY7" s="116"/>
      <c r="AZ7" s="116"/>
      <c r="BA7" s="116"/>
      <c r="BB7" s="116"/>
      <c r="BC7" s="116"/>
      <c r="BD7" s="116"/>
      <c r="BE7" s="116"/>
      <c r="BF7" s="116"/>
      <c r="BG7" s="116"/>
      <c r="BH7" s="116"/>
      <c r="BI7" s="116"/>
      <c r="BJ7" s="116"/>
      <c r="BK7" s="116"/>
      <c r="BL7" s="116"/>
      <c r="BM7" s="116"/>
      <c r="BN7" s="116"/>
      <c r="BO7" s="116"/>
      <c r="BP7" s="116"/>
      <c r="BQ7" s="116"/>
      <c r="BR7" s="116"/>
      <c r="BS7" s="116"/>
      <c r="BT7" s="116"/>
      <c r="BU7" s="116"/>
      <c r="BV7" s="116"/>
      <c r="BW7" s="116"/>
      <c r="BX7" s="116"/>
      <c r="BY7" s="116"/>
      <c r="BZ7" s="116"/>
      <c r="CA7" s="116"/>
      <c r="CB7" s="116"/>
      <c r="CC7" s="116"/>
      <c r="CD7" s="116"/>
      <c r="CE7" s="116"/>
      <c r="CF7" s="116"/>
      <c r="CG7" s="116"/>
      <c r="CH7" s="116"/>
      <c r="CI7" s="116"/>
      <c r="CJ7" s="116"/>
      <c r="CK7" s="116"/>
      <c r="CL7" s="116"/>
      <c r="CM7" s="116"/>
      <c r="CN7" s="116"/>
      <c r="CO7" s="116"/>
      <c r="CP7" s="116"/>
      <c r="CQ7" s="116"/>
      <c r="CR7" s="116"/>
      <c r="CS7" s="116"/>
      <c r="CT7" s="116"/>
      <c r="CU7" s="116"/>
      <c r="CV7" s="116"/>
      <c r="CW7" s="116"/>
      <c r="CX7" s="116"/>
      <c r="CY7" s="116"/>
      <c r="CZ7" s="116"/>
      <c r="DA7" s="116"/>
      <c r="DB7" s="116"/>
      <c r="DC7" s="116"/>
      <c r="DD7" s="116"/>
      <c r="DE7" s="116"/>
      <c r="DF7" s="116"/>
      <c r="DG7" s="116"/>
      <c r="DH7" s="116"/>
      <c r="DI7" s="116"/>
      <c r="DJ7" s="116"/>
      <c r="DK7" s="116"/>
      <c r="DL7" s="116"/>
      <c r="DM7" s="116"/>
      <c r="DN7" s="116"/>
      <c r="DO7" s="116"/>
      <c r="DP7" s="116"/>
      <c r="DQ7" s="116"/>
      <c r="DR7" s="116"/>
      <c r="DS7" s="116"/>
      <c r="DT7" s="116"/>
      <c r="DU7" s="116"/>
      <c r="DV7" s="116"/>
      <c r="DW7" s="116"/>
      <c r="DX7" s="116"/>
      <c r="DY7" s="116"/>
      <c r="DZ7" s="116"/>
      <c r="EA7" s="116"/>
      <c r="EB7" s="116"/>
      <c r="EC7" s="116"/>
      <c r="ED7" s="116"/>
      <c r="EE7" s="116"/>
      <c r="EF7" s="116"/>
      <c r="EG7" s="116"/>
      <c r="EH7" s="116"/>
      <c r="EI7" s="116"/>
      <c r="EJ7" s="116"/>
      <c r="EK7" s="116"/>
      <c r="EL7" s="116"/>
      <c r="EM7" s="116"/>
      <c r="EN7" s="116"/>
      <c r="EO7" s="116"/>
      <c r="EP7" s="116"/>
      <c r="EQ7" s="116"/>
      <c r="ER7" s="116"/>
      <c r="ES7" s="116"/>
      <c r="ET7" s="116"/>
      <c r="EU7" s="116"/>
      <c r="EV7" s="116"/>
      <c r="EW7" s="116"/>
      <c r="EX7" s="116"/>
      <c r="EY7" s="116"/>
      <c r="EZ7" s="116"/>
      <c r="FA7" s="116"/>
    </row>
    <row r="8" spans="1:173" s="1748" customFormat="1" ht="14.25" customHeight="1" x14ac:dyDescent="0.25">
      <c r="A8" s="734" t="s">
        <v>4230</v>
      </c>
      <c r="B8" s="734" t="s">
        <v>4231</v>
      </c>
      <c r="C8" s="772" t="s">
        <v>4232</v>
      </c>
      <c r="D8" s="735" t="s">
        <v>6632</v>
      </c>
      <c r="E8" s="750" t="s">
        <v>4233</v>
      </c>
      <c r="F8" s="751"/>
    </row>
    <row r="9" spans="1:173" s="1748" customFormat="1" ht="14.25" customHeight="1" x14ac:dyDescent="0.25">
      <c r="A9" s="734" t="s">
        <v>4230</v>
      </c>
      <c r="B9" s="734" t="s">
        <v>4231</v>
      </c>
      <c r="C9" s="772" t="s">
        <v>4232</v>
      </c>
      <c r="D9" s="736"/>
      <c r="E9" s="495" t="s">
        <v>4234</v>
      </c>
      <c r="F9" s="495" t="s">
        <v>4235</v>
      </c>
    </row>
    <row r="10" spans="1:173" s="1819" customFormat="1" ht="14.25" customHeight="1" x14ac:dyDescent="0.25">
      <c r="A10" s="530"/>
      <c r="B10" s="530"/>
      <c r="C10" s="575"/>
      <c r="D10" s="530"/>
      <c r="E10" s="530"/>
      <c r="F10" s="530"/>
    </row>
    <row r="11" spans="1:173" x14ac:dyDescent="0.3">
      <c r="A11" s="730" t="s">
        <v>4167</v>
      </c>
      <c r="B11" s="730" t="s">
        <v>4167</v>
      </c>
      <c r="C11" s="893"/>
      <c r="D11" s="1339"/>
      <c r="E11" s="1860"/>
      <c r="F11" s="576"/>
      <c r="G11" s="167"/>
    </row>
    <row r="12" spans="1:173" s="170" customFormat="1" ht="12.5" x14ac:dyDescent="0.25">
      <c r="A12" s="577" t="s">
        <v>7177</v>
      </c>
      <c r="B12" s="100" t="s">
        <v>4342</v>
      </c>
      <c r="C12" s="578">
        <v>6</v>
      </c>
      <c r="D12" s="1754">
        <v>0</v>
      </c>
      <c r="E12" s="1755">
        <v>71528.557808219164</v>
      </c>
      <c r="F12" s="1755">
        <v>71528.557808219164</v>
      </c>
      <c r="G12" s="167"/>
      <c r="H12" s="167"/>
      <c r="I12" s="167"/>
      <c r="J12" s="167"/>
      <c r="K12" s="167"/>
      <c r="L12" s="167"/>
      <c r="M12" s="167"/>
      <c r="N12" s="167"/>
      <c r="O12" s="167"/>
      <c r="P12" s="167"/>
      <c r="Q12" s="167"/>
      <c r="R12" s="167"/>
      <c r="S12" s="167"/>
      <c r="T12" s="167"/>
      <c r="U12" s="167"/>
      <c r="V12" s="167"/>
      <c r="W12" s="167"/>
      <c r="X12" s="167"/>
      <c r="Y12" s="167"/>
      <c r="Z12" s="167"/>
      <c r="AA12" s="167"/>
      <c r="AB12" s="167"/>
      <c r="AC12" s="167"/>
      <c r="AD12" s="167"/>
      <c r="AE12" s="167"/>
      <c r="AF12" s="167"/>
      <c r="AG12" s="167"/>
      <c r="AH12" s="167"/>
      <c r="AI12" s="167"/>
      <c r="AJ12" s="167"/>
      <c r="AK12" s="167"/>
      <c r="AL12" s="167"/>
      <c r="AM12" s="167"/>
      <c r="AN12" s="167"/>
      <c r="AO12" s="167"/>
      <c r="AP12" s="167"/>
      <c r="AQ12" s="167"/>
      <c r="AR12" s="167"/>
      <c r="AS12" s="167"/>
      <c r="AT12" s="167"/>
      <c r="AU12" s="167"/>
      <c r="AV12" s="167"/>
      <c r="AW12" s="167"/>
      <c r="AX12" s="167"/>
      <c r="AY12" s="167"/>
      <c r="AZ12" s="167"/>
      <c r="BA12" s="167"/>
      <c r="BB12" s="167"/>
      <c r="BC12" s="167"/>
      <c r="BD12" s="167"/>
      <c r="BE12" s="167"/>
      <c r="BF12" s="167"/>
      <c r="BG12" s="167"/>
      <c r="BH12" s="167"/>
      <c r="BI12" s="167"/>
      <c r="BJ12" s="167"/>
      <c r="BK12" s="167"/>
      <c r="BL12" s="167"/>
      <c r="BM12" s="167"/>
      <c r="BN12" s="167"/>
      <c r="BO12" s="167"/>
      <c r="BP12" s="167"/>
      <c r="BQ12" s="167"/>
      <c r="BR12" s="167"/>
      <c r="BS12" s="167"/>
      <c r="BT12" s="167"/>
      <c r="BU12" s="167"/>
      <c r="BV12" s="167"/>
      <c r="BW12" s="167"/>
      <c r="BX12" s="167"/>
      <c r="BY12" s="167"/>
      <c r="BZ12" s="167"/>
      <c r="CA12" s="167"/>
      <c r="CB12" s="167"/>
      <c r="CC12" s="167"/>
      <c r="CD12" s="167"/>
      <c r="CE12" s="167"/>
      <c r="CF12" s="167"/>
      <c r="CG12" s="167"/>
      <c r="CH12" s="167"/>
      <c r="CI12" s="167"/>
      <c r="CJ12" s="167"/>
      <c r="CK12" s="167"/>
      <c r="CL12" s="167"/>
      <c r="CM12" s="167"/>
      <c r="CN12" s="167"/>
      <c r="CO12" s="167"/>
      <c r="CP12" s="167"/>
      <c r="CQ12" s="167"/>
      <c r="CR12" s="167"/>
      <c r="CS12" s="167"/>
      <c r="CT12" s="167"/>
      <c r="CU12" s="167"/>
      <c r="CV12" s="167"/>
      <c r="CW12" s="167"/>
      <c r="CX12" s="167"/>
      <c r="CY12" s="167"/>
      <c r="CZ12" s="167"/>
      <c r="DA12" s="167"/>
      <c r="DB12" s="167"/>
      <c r="DC12" s="167"/>
      <c r="DD12" s="167"/>
      <c r="DE12" s="167"/>
      <c r="DF12" s="167"/>
      <c r="DG12" s="167"/>
      <c r="DH12" s="167"/>
      <c r="DI12" s="167"/>
      <c r="DJ12" s="167"/>
      <c r="DK12" s="167"/>
      <c r="DL12" s="167"/>
      <c r="DM12" s="167"/>
      <c r="DN12" s="167"/>
      <c r="DO12" s="167"/>
      <c r="DP12" s="167"/>
      <c r="DQ12" s="167"/>
      <c r="DR12" s="167"/>
      <c r="DS12" s="167"/>
      <c r="DT12" s="167"/>
      <c r="DU12" s="167"/>
      <c r="DV12" s="167"/>
      <c r="DW12" s="167"/>
      <c r="DX12" s="167"/>
      <c r="DY12" s="167"/>
      <c r="DZ12" s="167"/>
      <c r="EA12" s="167"/>
      <c r="EB12" s="167"/>
      <c r="EC12" s="167"/>
      <c r="ED12" s="167"/>
      <c r="EE12" s="167"/>
      <c r="EF12" s="167"/>
      <c r="EG12" s="167"/>
      <c r="EH12" s="167"/>
      <c r="EI12" s="167"/>
      <c r="EJ12" s="167"/>
      <c r="EK12" s="167"/>
      <c r="EL12" s="167"/>
      <c r="EM12" s="167"/>
      <c r="EN12" s="167"/>
      <c r="EO12" s="167"/>
      <c r="EP12" s="167"/>
      <c r="EQ12" s="167"/>
      <c r="ER12" s="167"/>
      <c r="ES12" s="167"/>
      <c r="ET12" s="167"/>
      <c r="EU12" s="167"/>
      <c r="EV12" s="167"/>
      <c r="EW12" s="167"/>
      <c r="EX12" s="167"/>
      <c r="EY12" s="167"/>
      <c r="EZ12" s="167"/>
      <c r="FA12" s="167"/>
      <c r="FB12" s="167"/>
      <c r="FC12" s="167"/>
      <c r="FD12" s="167"/>
      <c r="FE12" s="167"/>
      <c r="FF12" s="167"/>
      <c r="FG12" s="167"/>
      <c r="FH12" s="167"/>
      <c r="FI12" s="167"/>
      <c r="FJ12" s="167"/>
      <c r="FK12" s="167"/>
    </row>
    <row r="13" spans="1:173" s="170" customFormat="1" ht="12.5" x14ac:dyDescent="0.25">
      <c r="A13" s="577" t="s">
        <v>7178</v>
      </c>
      <c r="B13" s="100" t="s">
        <v>7179</v>
      </c>
      <c r="C13" s="578">
        <v>2</v>
      </c>
      <c r="D13" s="1754">
        <v>0</v>
      </c>
      <c r="E13" s="1755">
        <v>8676.542465753424</v>
      </c>
      <c r="F13" s="1755">
        <v>8676.542465753424</v>
      </c>
      <c r="G13" s="167"/>
      <c r="H13" s="167"/>
      <c r="I13" s="167"/>
      <c r="J13" s="167"/>
      <c r="K13" s="167"/>
      <c r="L13" s="167"/>
      <c r="M13" s="167"/>
      <c r="N13" s="167"/>
      <c r="O13" s="167"/>
      <c r="P13" s="167"/>
      <c r="Q13" s="167"/>
      <c r="R13" s="167"/>
      <c r="S13" s="167"/>
      <c r="T13" s="167"/>
      <c r="U13" s="167"/>
      <c r="V13" s="167"/>
      <c r="W13" s="167"/>
      <c r="X13" s="167"/>
      <c r="Y13" s="167"/>
      <c r="Z13" s="167"/>
      <c r="AA13" s="167"/>
      <c r="AB13" s="167"/>
      <c r="AC13" s="167"/>
      <c r="AD13" s="167"/>
      <c r="AE13" s="167"/>
      <c r="AF13" s="167"/>
      <c r="AG13" s="167"/>
      <c r="AH13" s="167"/>
      <c r="AI13" s="167"/>
      <c r="AJ13" s="167"/>
      <c r="AK13" s="167"/>
      <c r="AL13" s="167"/>
      <c r="AM13" s="167"/>
      <c r="AN13" s="167"/>
      <c r="AO13" s="167"/>
      <c r="AP13" s="167"/>
      <c r="AQ13" s="167"/>
      <c r="AR13" s="167"/>
      <c r="AS13" s="167"/>
      <c r="AT13" s="167"/>
      <c r="AU13" s="167"/>
      <c r="AV13" s="167"/>
      <c r="AW13" s="167"/>
      <c r="AX13" s="167"/>
      <c r="AY13" s="167"/>
      <c r="AZ13" s="167"/>
      <c r="BA13" s="167"/>
      <c r="BB13" s="167"/>
      <c r="BC13" s="167"/>
      <c r="BD13" s="167"/>
      <c r="BE13" s="167"/>
      <c r="BF13" s="167"/>
      <c r="BG13" s="167"/>
      <c r="BH13" s="167"/>
      <c r="BI13" s="167"/>
      <c r="BJ13" s="167"/>
      <c r="BK13" s="167"/>
      <c r="BL13" s="167"/>
      <c r="BM13" s="167"/>
      <c r="BN13" s="167"/>
      <c r="BO13" s="167"/>
      <c r="BP13" s="167"/>
      <c r="BQ13" s="167"/>
      <c r="BR13" s="167"/>
      <c r="BS13" s="167"/>
      <c r="BT13" s="167"/>
      <c r="BU13" s="167"/>
      <c r="BV13" s="167"/>
      <c r="BW13" s="167"/>
      <c r="BX13" s="167"/>
      <c r="BY13" s="167"/>
      <c r="BZ13" s="167"/>
      <c r="CA13" s="167"/>
      <c r="CB13" s="167"/>
      <c r="CC13" s="167"/>
      <c r="CD13" s="167"/>
      <c r="CE13" s="167"/>
      <c r="CF13" s="167"/>
      <c r="CG13" s="167"/>
      <c r="CH13" s="167"/>
      <c r="CI13" s="167"/>
      <c r="CJ13" s="167"/>
      <c r="CK13" s="167"/>
      <c r="CL13" s="167"/>
      <c r="CM13" s="167"/>
      <c r="CN13" s="167"/>
      <c r="CO13" s="167"/>
      <c r="CP13" s="167"/>
      <c r="CQ13" s="167"/>
      <c r="CR13" s="167"/>
      <c r="CS13" s="167"/>
      <c r="CT13" s="167"/>
      <c r="CU13" s="167"/>
      <c r="CV13" s="167"/>
      <c r="CW13" s="167"/>
      <c r="CX13" s="167"/>
      <c r="CY13" s="167"/>
      <c r="CZ13" s="167"/>
      <c r="DA13" s="167"/>
      <c r="DB13" s="167"/>
      <c r="DC13" s="167"/>
      <c r="DD13" s="167"/>
      <c r="DE13" s="167"/>
      <c r="DF13" s="167"/>
      <c r="DG13" s="167"/>
      <c r="DH13" s="167"/>
      <c r="DI13" s="167"/>
      <c r="DJ13" s="167"/>
      <c r="DK13" s="167"/>
      <c r="DL13" s="167"/>
      <c r="DM13" s="167"/>
      <c r="DN13" s="167"/>
      <c r="DO13" s="167"/>
      <c r="DP13" s="167"/>
      <c r="DQ13" s="167"/>
      <c r="DR13" s="167"/>
      <c r="DS13" s="167"/>
      <c r="DT13" s="167"/>
      <c r="DU13" s="167"/>
      <c r="DV13" s="167"/>
      <c r="DW13" s="167"/>
      <c r="DX13" s="167"/>
      <c r="DY13" s="167"/>
      <c r="DZ13" s="167"/>
      <c r="EA13" s="167"/>
      <c r="EB13" s="167"/>
      <c r="EC13" s="167"/>
      <c r="ED13" s="167"/>
      <c r="EE13" s="167"/>
      <c r="EF13" s="167"/>
      <c r="EG13" s="167"/>
      <c r="EH13" s="167"/>
      <c r="EI13" s="167"/>
      <c r="EJ13" s="167"/>
      <c r="EK13" s="167"/>
      <c r="EL13" s="167"/>
      <c r="EM13" s="167"/>
      <c r="EN13" s="167"/>
      <c r="EO13" s="167"/>
      <c r="EP13" s="167"/>
      <c r="EQ13" s="167"/>
      <c r="ER13" s="167"/>
      <c r="ES13" s="167"/>
      <c r="ET13" s="167"/>
      <c r="EU13" s="167"/>
      <c r="EV13" s="167"/>
      <c r="EW13" s="167"/>
      <c r="EX13" s="167"/>
      <c r="EY13" s="167"/>
      <c r="EZ13" s="167"/>
      <c r="FA13" s="167"/>
      <c r="FB13" s="167"/>
      <c r="FC13" s="167"/>
      <c r="FD13" s="167"/>
      <c r="FE13" s="167"/>
      <c r="FF13" s="167"/>
      <c r="FG13" s="167"/>
      <c r="FH13" s="167"/>
      <c r="FI13" s="167"/>
      <c r="FJ13" s="167"/>
      <c r="FK13" s="167"/>
      <c r="FL13" s="167"/>
      <c r="FM13" s="167"/>
      <c r="FN13" s="167"/>
      <c r="FO13" s="167"/>
      <c r="FP13" s="167"/>
      <c r="FQ13" s="167"/>
    </row>
    <row r="14" spans="1:173" s="170" customFormat="1" ht="12.5" x14ac:dyDescent="0.25">
      <c r="A14" s="577" t="s">
        <v>7180</v>
      </c>
      <c r="B14" s="100" t="s">
        <v>4973</v>
      </c>
      <c r="C14" s="578">
        <v>3</v>
      </c>
      <c r="D14" s="1754">
        <v>0</v>
      </c>
      <c r="E14" s="1755">
        <v>9544.1621917808206</v>
      </c>
      <c r="F14" s="1755">
        <v>9544.1621917808206</v>
      </c>
      <c r="G14" s="167"/>
      <c r="H14" s="167"/>
      <c r="I14" s="167"/>
      <c r="J14" s="167"/>
      <c r="K14" s="167"/>
      <c r="L14" s="167"/>
      <c r="M14" s="167"/>
      <c r="N14" s="167"/>
      <c r="O14" s="167"/>
      <c r="P14" s="167"/>
      <c r="Q14" s="167"/>
      <c r="R14" s="167"/>
      <c r="S14" s="167"/>
      <c r="T14" s="167"/>
      <c r="U14" s="167"/>
      <c r="V14" s="167"/>
      <c r="W14" s="167"/>
      <c r="X14" s="167"/>
      <c r="Y14" s="167"/>
      <c r="Z14" s="167"/>
      <c r="AA14" s="167"/>
      <c r="AB14" s="167"/>
      <c r="AC14" s="167"/>
      <c r="AD14" s="167"/>
      <c r="AE14" s="167"/>
      <c r="AF14" s="167"/>
      <c r="AG14" s="167"/>
      <c r="AH14" s="167"/>
      <c r="AI14" s="167"/>
      <c r="AJ14" s="167"/>
      <c r="AK14" s="167"/>
      <c r="AL14" s="167"/>
      <c r="AM14" s="167"/>
      <c r="AN14" s="167"/>
      <c r="AO14" s="167"/>
      <c r="AP14" s="167"/>
      <c r="AQ14" s="167"/>
      <c r="AR14" s="167"/>
      <c r="AS14" s="167"/>
      <c r="AT14" s="167"/>
      <c r="AU14" s="167"/>
      <c r="AV14" s="167"/>
      <c r="AW14" s="167"/>
      <c r="AX14" s="167"/>
      <c r="AY14" s="167"/>
      <c r="AZ14" s="167"/>
      <c r="BA14" s="167"/>
      <c r="BB14" s="167"/>
      <c r="BC14" s="167"/>
      <c r="BD14" s="167"/>
      <c r="BE14" s="167"/>
      <c r="BF14" s="167"/>
      <c r="BG14" s="167"/>
      <c r="BH14" s="167"/>
      <c r="BI14" s="167"/>
      <c r="BJ14" s="167"/>
      <c r="BK14" s="167"/>
      <c r="BL14" s="167"/>
      <c r="BM14" s="167"/>
      <c r="BN14" s="167"/>
      <c r="BO14" s="167"/>
      <c r="BP14" s="167"/>
      <c r="BQ14" s="167"/>
      <c r="BR14" s="167"/>
      <c r="BS14" s="167"/>
      <c r="BT14" s="167"/>
      <c r="BU14" s="167"/>
      <c r="BV14" s="167"/>
      <c r="BW14" s="167"/>
      <c r="BX14" s="167"/>
      <c r="BY14" s="167"/>
      <c r="BZ14" s="167"/>
      <c r="CA14" s="167"/>
      <c r="CB14" s="167"/>
      <c r="CC14" s="167"/>
      <c r="CD14" s="167"/>
      <c r="CE14" s="167"/>
      <c r="CF14" s="167"/>
      <c r="CG14" s="167"/>
      <c r="CH14" s="167"/>
      <c r="CI14" s="167"/>
      <c r="CJ14" s="167"/>
      <c r="CK14" s="167"/>
      <c r="CL14" s="167"/>
      <c r="CM14" s="167"/>
      <c r="CN14" s="167"/>
      <c r="CO14" s="167"/>
      <c r="CP14" s="167"/>
      <c r="CQ14" s="167"/>
      <c r="CR14" s="167"/>
      <c r="CS14" s="167"/>
      <c r="CT14" s="167"/>
      <c r="CU14" s="167"/>
      <c r="CV14" s="167"/>
      <c r="CW14" s="167"/>
      <c r="CX14" s="167"/>
      <c r="CY14" s="167"/>
      <c r="CZ14" s="167"/>
      <c r="DA14" s="167"/>
      <c r="DB14" s="167"/>
      <c r="DC14" s="167"/>
      <c r="DD14" s="167"/>
      <c r="DE14" s="167"/>
      <c r="DF14" s="167"/>
      <c r="DG14" s="167"/>
      <c r="DH14" s="167"/>
      <c r="DI14" s="167"/>
      <c r="DJ14" s="167"/>
      <c r="DK14" s="167"/>
      <c r="DL14" s="167"/>
      <c r="DM14" s="167"/>
      <c r="DN14" s="167"/>
      <c r="DO14" s="167"/>
      <c r="DP14" s="167"/>
      <c r="DQ14" s="167"/>
      <c r="DR14" s="167"/>
      <c r="DS14" s="167"/>
      <c r="DT14" s="167"/>
      <c r="DU14" s="167"/>
      <c r="DV14" s="167"/>
      <c r="DW14" s="167"/>
      <c r="DX14" s="167"/>
      <c r="DY14" s="167"/>
      <c r="DZ14" s="167"/>
      <c r="EA14" s="167"/>
      <c r="EB14" s="167"/>
      <c r="EC14" s="167"/>
      <c r="ED14" s="167"/>
      <c r="EE14" s="167"/>
      <c r="EF14" s="167"/>
      <c r="EG14" s="167"/>
      <c r="EH14" s="167"/>
      <c r="EI14" s="167"/>
      <c r="EJ14" s="167"/>
      <c r="EK14" s="167"/>
      <c r="EL14" s="167"/>
      <c r="EM14" s="167"/>
      <c r="EN14" s="167"/>
      <c r="EO14" s="167"/>
      <c r="EP14" s="167"/>
      <c r="EQ14" s="167"/>
      <c r="ER14" s="167"/>
      <c r="ES14" s="167"/>
      <c r="ET14" s="167"/>
      <c r="EU14" s="167"/>
      <c r="EV14" s="167"/>
      <c r="EW14" s="167"/>
      <c r="EX14" s="167"/>
      <c r="EY14" s="167"/>
      <c r="EZ14" s="167"/>
      <c r="FA14" s="167"/>
      <c r="FB14" s="167"/>
      <c r="FC14" s="167"/>
      <c r="FD14" s="167"/>
      <c r="FE14" s="167"/>
      <c r="FF14" s="167"/>
      <c r="FG14" s="167"/>
      <c r="FH14" s="167"/>
      <c r="FI14" s="167"/>
      <c r="FJ14" s="167"/>
      <c r="FK14" s="167"/>
      <c r="FL14" s="167"/>
      <c r="FM14" s="167"/>
      <c r="FN14" s="167"/>
      <c r="FO14" s="167"/>
      <c r="FP14" s="167"/>
      <c r="FQ14" s="167"/>
    </row>
    <row r="15" spans="1:173" s="170" customFormat="1" ht="12.5" x14ac:dyDescent="0.25">
      <c r="A15" s="577" t="s">
        <v>7181</v>
      </c>
      <c r="B15" s="100" t="s">
        <v>4971</v>
      </c>
      <c r="C15" s="578">
        <v>1</v>
      </c>
      <c r="D15" s="1754">
        <v>0</v>
      </c>
      <c r="E15" s="1755">
        <v>10212.253150684932</v>
      </c>
      <c r="F15" s="1755">
        <v>10212.253150684932</v>
      </c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167"/>
      <c r="DH15" s="167"/>
      <c r="DI15" s="167"/>
      <c r="DJ15" s="167"/>
      <c r="DK15" s="167"/>
      <c r="DL15" s="167"/>
      <c r="DM15" s="167"/>
      <c r="DN15" s="167"/>
      <c r="DO15" s="167"/>
      <c r="DP15" s="167"/>
      <c r="DQ15" s="167"/>
      <c r="DR15" s="167"/>
      <c r="DS15" s="167"/>
      <c r="DT15" s="167"/>
      <c r="DU15" s="167"/>
      <c r="DV15" s="167"/>
      <c r="DW15" s="167"/>
      <c r="DX15" s="167"/>
      <c r="DY15" s="167"/>
      <c r="DZ15" s="167"/>
      <c r="EA15" s="167"/>
      <c r="EB15" s="167"/>
      <c r="EC15" s="167"/>
      <c r="ED15" s="167"/>
      <c r="EE15" s="167"/>
      <c r="EF15" s="167"/>
      <c r="EG15" s="167"/>
      <c r="EH15" s="167"/>
      <c r="EI15" s="167"/>
      <c r="EJ15" s="167"/>
      <c r="EK15" s="167"/>
      <c r="EL15" s="167"/>
      <c r="EM15" s="167"/>
      <c r="EN15" s="167"/>
      <c r="EO15" s="167"/>
      <c r="EP15" s="167"/>
      <c r="EQ15" s="167"/>
      <c r="ER15" s="167"/>
      <c r="ES15" s="167"/>
      <c r="ET15" s="167"/>
      <c r="EU15" s="167"/>
      <c r="EV15" s="167"/>
      <c r="EW15" s="167"/>
      <c r="EX15" s="167"/>
      <c r="EY15" s="167"/>
      <c r="EZ15" s="167"/>
      <c r="FA15" s="167"/>
      <c r="FB15" s="167"/>
      <c r="FC15" s="167"/>
      <c r="FD15" s="167"/>
      <c r="FE15" s="167"/>
      <c r="FF15" s="167"/>
      <c r="FG15" s="167"/>
      <c r="FH15" s="167"/>
      <c r="FI15" s="167"/>
      <c r="FJ15" s="167"/>
      <c r="FK15" s="167"/>
      <c r="FL15" s="167"/>
      <c r="FM15" s="167"/>
      <c r="FN15" s="167"/>
      <c r="FO15" s="167"/>
      <c r="FP15" s="167"/>
      <c r="FQ15" s="167"/>
    </row>
    <row r="16" spans="1:173" s="170" customFormat="1" ht="12.5" x14ac:dyDescent="0.25">
      <c r="A16" s="577" t="s">
        <v>7182</v>
      </c>
      <c r="B16" s="100" t="s">
        <v>7183</v>
      </c>
      <c r="C16" s="578">
        <v>11</v>
      </c>
      <c r="D16" s="1754">
        <v>0</v>
      </c>
      <c r="E16" s="1755">
        <v>17635.463013698634</v>
      </c>
      <c r="F16" s="1755">
        <v>17635.463013698634</v>
      </c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167"/>
      <c r="DH16" s="167"/>
      <c r="DI16" s="167"/>
      <c r="DJ16" s="167"/>
      <c r="DK16" s="167"/>
      <c r="DL16" s="167"/>
      <c r="DM16" s="167"/>
      <c r="DN16" s="167"/>
      <c r="DO16" s="167"/>
      <c r="DP16" s="167"/>
      <c r="DQ16" s="167"/>
      <c r="DR16" s="167"/>
      <c r="DS16" s="167"/>
      <c r="DT16" s="167"/>
      <c r="DU16" s="167"/>
      <c r="DV16" s="167"/>
      <c r="DW16" s="167"/>
      <c r="DX16" s="167"/>
      <c r="DY16" s="167"/>
      <c r="DZ16" s="167"/>
      <c r="EA16" s="167"/>
      <c r="EB16" s="167"/>
      <c r="EC16" s="167"/>
      <c r="ED16" s="167"/>
      <c r="EE16" s="167"/>
      <c r="EF16" s="167"/>
      <c r="EG16" s="167"/>
      <c r="EH16" s="167"/>
      <c r="EI16" s="167"/>
      <c r="EJ16" s="167"/>
      <c r="EK16" s="167"/>
      <c r="EL16" s="167"/>
      <c r="EM16" s="167"/>
      <c r="EN16" s="167"/>
      <c r="EO16" s="167"/>
      <c r="EP16" s="167"/>
      <c r="EQ16" s="167"/>
      <c r="ER16" s="167"/>
      <c r="ES16" s="167"/>
      <c r="ET16" s="167"/>
      <c r="EU16" s="167"/>
      <c r="EV16" s="167"/>
      <c r="EW16" s="167"/>
      <c r="EX16" s="167"/>
      <c r="EY16" s="167"/>
      <c r="EZ16" s="167"/>
      <c r="FA16" s="167"/>
      <c r="FB16" s="167"/>
      <c r="FC16" s="167"/>
      <c r="FD16" s="167"/>
      <c r="FE16" s="167"/>
      <c r="FF16" s="167"/>
      <c r="FG16" s="167"/>
      <c r="FH16" s="167"/>
      <c r="FI16" s="167"/>
      <c r="FJ16" s="167"/>
      <c r="FK16" s="167"/>
      <c r="FL16" s="167"/>
      <c r="FM16" s="167"/>
      <c r="FN16" s="167"/>
      <c r="FO16" s="167"/>
      <c r="FP16" s="167"/>
      <c r="FQ16" s="167"/>
    </row>
    <row r="17" spans="1:173" s="170" customFormat="1" ht="12.5" x14ac:dyDescent="0.25">
      <c r="A17" s="577" t="s">
        <v>7184</v>
      </c>
      <c r="B17" s="100" t="s">
        <v>7185</v>
      </c>
      <c r="C17" s="578">
        <v>9</v>
      </c>
      <c r="D17" s="1754">
        <v>0</v>
      </c>
      <c r="E17" s="1755">
        <v>22067.871780821919</v>
      </c>
      <c r="F17" s="1755">
        <v>22067.871780821919</v>
      </c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167"/>
      <c r="DH17" s="167"/>
      <c r="DI17" s="167"/>
      <c r="DJ17" s="167"/>
      <c r="DK17" s="167"/>
      <c r="DL17" s="167"/>
      <c r="DM17" s="167"/>
      <c r="DN17" s="167"/>
      <c r="DO17" s="167"/>
      <c r="DP17" s="167"/>
      <c r="DQ17" s="167"/>
      <c r="DR17" s="167"/>
      <c r="DS17" s="167"/>
      <c r="DT17" s="167"/>
      <c r="DU17" s="167"/>
      <c r="DV17" s="167"/>
      <c r="DW17" s="167"/>
      <c r="DX17" s="167"/>
      <c r="DY17" s="167"/>
      <c r="DZ17" s="167"/>
      <c r="EA17" s="167"/>
      <c r="EB17" s="167"/>
      <c r="EC17" s="167"/>
      <c r="ED17" s="167"/>
      <c r="EE17" s="167"/>
      <c r="EF17" s="167"/>
      <c r="EG17" s="167"/>
      <c r="EH17" s="167"/>
      <c r="EI17" s="167"/>
      <c r="EJ17" s="167"/>
      <c r="EK17" s="167"/>
      <c r="EL17" s="167"/>
      <c r="EM17" s="167"/>
      <c r="EN17" s="167"/>
      <c r="EO17" s="167"/>
      <c r="EP17" s="167"/>
      <c r="EQ17" s="167"/>
      <c r="ER17" s="167"/>
      <c r="ES17" s="167"/>
      <c r="ET17" s="167"/>
      <c r="EU17" s="167"/>
      <c r="EV17" s="167"/>
      <c r="EW17" s="167"/>
      <c r="EX17" s="167"/>
      <c r="EY17" s="167"/>
      <c r="EZ17" s="167"/>
      <c r="FA17" s="167"/>
      <c r="FB17" s="167"/>
      <c r="FC17" s="167"/>
      <c r="FD17" s="167"/>
      <c r="FE17" s="167"/>
      <c r="FF17" s="167"/>
      <c r="FG17" s="167"/>
      <c r="FH17" s="167"/>
      <c r="FI17" s="167"/>
      <c r="FJ17" s="167"/>
      <c r="FK17" s="167"/>
      <c r="FL17" s="167"/>
      <c r="FM17" s="167"/>
      <c r="FN17" s="167"/>
      <c r="FO17" s="167"/>
      <c r="FP17" s="167"/>
      <c r="FQ17" s="167"/>
    </row>
    <row r="18" spans="1:173" s="167" customFormat="1" ht="12.5" x14ac:dyDescent="0.25">
      <c r="A18" s="577" t="s">
        <v>7186</v>
      </c>
      <c r="B18" s="100" t="s">
        <v>7187</v>
      </c>
      <c r="C18" s="578">
        <v>1</v>
      </c>
      <c r="D18" s="1754">
        <v>0</v>
      </c>
      <c r="E18" s="1755">
        <v>24874.786849315067</v>
      </c>
      <c r="F18" s="1755">
        <v>24874.786849315067</v>
      </c>
    </row>
    <row r="19" spans="1:173" s="167" customFormat="1" ht="12.5" x14ac:dyDescent="0.25">
      <c r="A19" s="577" t="s">
        <v>7188</v>
      </c>
      <c r="B19" s="100" t="s">
        <v>7189</v>
      </c>
      <c r="C19" s="578">
        <v>3</v>
      </c>
      <c r="D19" s="1754">
        <v>0</v>
      </c>
      <c r="E19" s="1755">
        <v>26481.146301369859</v>
      </c>
      <c r="F19" s="1755">
        <v>26481.146301369859</v>
      </c>
    </row>
    <row r="20" spans="1:173" s="167" customFormat="1" ht="12.5" x14ac:dyDescent="0.25">
      <c r="A20" s="577" t="s">
        <v>7190</v>
      </c>
      <c r="B20" s="100" t="s">
        <v>7191</v>
      </c>
      <c r="C20" s="578">
        <v>1</v>
      </c>
      <c r="D20" s="1754">
        <v>0</v>
      </c>
      <c r="E20" s="1755">
        <v>10612.740821917809</v>
      </c>
      <c r="F20" s="1755">
        <v>10612.740821917809</v>
      </c>
    </row>
    <row r="21" spans="1:173" s="167" customFormat="1" ht="12.5" x14ac:dyDescent="0.25">
      <c r="A21" s="577" t="s">
        <v>7192</v>
      </c>
      <c r="B21" s="100" t="s">
        <v>7193</v>
      </c>
      <c r="C21" s="578">
        <v>2</v>
      </c>
      <c r="D21" s="1754">
        <v>0</v>
      </c>
      <c r="E21" s="1755">
        <v>11355.63287671233</v>
      </c>
      <c r="F21" s="1755">
        <v>11355.63287671233</v>
      </c>
    </row>
    <row r="22" spans="1:173" s="167" customFormat="1" ht="12.5" x14ac:dyDescent="0.25">
      <c r="A22" s="577" t="s">
        <v>7194</v>
      </c>
      <c r="B22" s="100" t="s">
        <v>7195</v>
      </c>
      <c r="C22" s="578">
        <v>5</v>
      </c>
      <c r="D22" s="1754">
        <v>0</v>
      </c>
      <c r="E22" s="1755">
        <v>8676.5621917808203</v>
      </c>
      <c r="F22" s="1755">
        <v>8676.5621917808203</v>
      </c>
    </row>
    <row r="23" spans="1:173" s="167" customFormat="1" ht="12.5" x14ac:dyDescent="0.25">
      <c r="A23" s="577" t="s">
        <v>7196</v>
      </c>
      <c r="B23" s="100" t="s">
        <v>7197</v>
      </c>
      <c r="C23" s="578">
        <v>1</v>
      </c>
      <c r="D23" s="1754">
        <v>0</v>
      </c>
      <c r="E23" s="1755">
        <v>10212.253150684932</v>
      </c>
      <c r="F23" s="1755">
        <v>10212.253150684932</v>
      </c>
    </row>
    <row r="24" spans="1:173" s="167" customFormat="1" ht="12.5" x14ac:dyDescent="0.25">
      <c r="A24" s="577" t="s">
        <v>7198</v>
      </c>
      <c r="B24" s="100" t="s">
        <v>7199</v>
      </c>
      <c r="C24" s="578">
        <v>1</v>
      </c>
      <c r="D24" s="1754">
        <v>0</v>
      </c>
      <c r="E24" s="1755">
        <v>24874.786849315067</v>
      </c>
      <c r="F24" s="1755">
        <v>24874.786849315067</v>
      </c>
    </row>
    <row r="25" spans="1:173" s="167" customFormat="1" ht="12.5" x14ac:dyDescent="0.25">
      <c r="A25" s="577" t="s">
        <v>7200</v>
      </c>
      <c r="B25" s="100" t="s">
        <v>7201</v>
      </c>
      <c r="C25" s="578">
        <v>7</v>
      </c>
      <c r="D25" s="1754">
        <v>0</v>
      </c>
      <c r="E25" s="1755">
        <v>29277.616438356166</v>
      </c>
      <c r="F25" s="1755">
        <v>29277.616438356166</v>
      </c>
    </row>
    <row r="26" spans="1:173" s="167" customFormat="1" ht="12.5" x14ac:dyDescent="0.25">
      <c r="A26" s="577" t="s">
        <v>7202</v>
      </c>
      <c r="B26" s="100" t="s">
        <v>7203</v>
      </c>
      <c r="C26" s="578">
        <v>2</v>
      </c>
      <c r="D26" s="1754">
        <v>0</v>
      </c>
      <c r="E26" s="1755">
        <v>21134.051506849319</v>
      </c>
      <c r="F26" s="1755">
        <v>21134.051506849319</v>
      </c>
    </row>
    <row r="27" spans="1:173" s="167" customFormat="1" ht="12.5" x14ac:dyDescent="0.25">
      <c r="A27" s="577" t="s">
        <v>7204</v>
      </c>
      <c r="B27" s="100" t="s">
        <v>7205</v>
      </c>
      <c r="C27" s="578">
        <v>4</v>
      </c>
      <c r="D27" s="1754">
        <v>0</v>
      </c>
      <c r="E27" s="1755">
        <v>27651.797260273968</v>
      </c>
      <c r="F27" s="1755">
        <v>27651.797260273968</v>
      </c>
      <c r="FL27" s="170"/>
      <c r="FM27" s="170"/>
      <c r="FN27" s="170"/>
      <c r="FO27" s="170"/>
      <c r="FP27" s="170"/>
      <c r="FQ27" s="170"/>
    </row>
    <row r="28" spans="1:173" s="167" customFormat="1" ht="12.5" x14ac:dyDescent="0.25">
      <c r="A28" s="577" t="s">
        <v>7206</v>
      </c>
      <c r="B28" s="100" t="s">
        <v>5033</v>
      </c>
      <c r="C28" s="578">
        <v>3</v>
      </c>
      <c r="D28" s="1754">
        <v>0</v>
      </c>
      <c r="E28" s="1755">
        <v>29891.431232876716</v>
      </c>
      <c r="F28" s="1755">
        <v>29891.431232876716</v>
      </c>
      <c r="FL28" s="170"/>
      <c r="FM28" s="170"/>
      <c r="FN28" s="170"/>
      <c r="FO28" s="170"/>
      <c r="FP28" s="170"/>
      <c r="FQ28" s="170"/>
    </row>
    <row r="29" spans="1:173" s="167" customFormat="1" ht="12.5" x14ac:dyDescent="0.25">
      <c r="A29" s="577" t="s">
        <v>7207</v>
      </c>
      <c r="B29" s="100" t="s">
        <v>7208</v>
      </c>
      <c r="C29" s="578">
        <v>3</v>
      </c>
      <c r="D29" s="1754">
        <v>0</v>
      </c>
      <c r="E29" s="1755">
        <v>32664.397808219175</v>
      </c>
      <c r="F29" s="1755">
        <v>32664.397808219175</v>
      </c>
      <c r="FL29" s="170"/>
      <c r="FM29" s="170"/>
      <c r="FN29" s="170"/>
      <c r="FO29" s="170"/>
      <c r="FP29" s="170"/>
      <c r="FQ29" s="170"/>
    </row>
    <row r="30" spans="1:173" s="167" customFormat="1" ht="12.5" x14ac:dyDescent="0.25">
      <c r="A30" s="577" t="s">
        <v>7209</v>
      </c>
      <c r="B30" s="100" t="s">
        <v>7210</v>
      </c>
      <c r="C30" s="578">
        <v>1</v>
      </c>
      <c r="D30" s="1754">
        <v>0</v>
      </c>
      <c r="E30" s="1755">
        <v>36167.148493150686</v>
      </c>
      <c r="F30" s="1755">
        <v>36167.148493150686</v>
      </c>
    </row>
    <row r="31" spans="1:173" s="167" customFormat="1" ht="12.5" x14ac:dyDescent="0.25">
      <c r="A31" s="577" t="s">
        <v>7211</v>
      </c>
      <c r="B31" s="100" t="s">
        <v>7212</v>
      </c>
      <c r="C31" s="578">
        <v>3</v>
      </c>
      <c r="D31" s="1754">
        <v>0</v>
      </c>
      <c r="E31" s="1755">
        <v>44415.922191780825</v>
      </c>
      <c r="F31" s="1755">
        <v>44415.922191780825</v>
      </c>
    </row>
    <row r="32" spans="1:173" s="167" customFormat="1" ht="12.5" x14ac:dyDescent="0.25">
      <c r="A32" s="577" t="s">
        <v>7213</v>
      </c>
      <c r="B32" s="100" t="s">
        <v>7214</v>
      </c>
      <c r="C32" s="578">
        <v>3</v>
      </c>
      <c r="D32" s="1754">
        <v>0</v>
      </c>
      <c r="E32" s="1755">
        <v>11025.843287671232</v>
      </c>
      <c r="F32" s="1755">
        <v>11025.843287671232</v>
      </c>
    </row>
    <row r="33" spans="1:173" s="167" customFormat="1" ht="12.5" x14ac:dyDescent="0.25">
      <c r="A33" s="577" t="s">
        <v>7215</v>
      </c>
      <c r="B33" s="100" t="s">
        <v>7216</v>
      </c>
      <c r="C33" s="578">
        <v>2</v>
      </c>
      <c r="D33" s="1754">
        <v>0</v>
      </c>
      <c r="E33" s="1755">
        <v>12128.311232876713</v>
      </c>
      <c r="F33" s="1755">
        <v>12128.311232876713</v>
      </c>
    </row>
    <row r="34" spans="1:173" s="167" customFormat="1" ht="12.5" x14ac:dyDescent="0.25">
      <c r="A34" s="577" t="s">
        <v>7217</v>
      </c>
      <c r="B34" s="100" t="s">
        <v>5060</v>
      </c>
      <c r="C34" s="578">
        <v>6</v>
      </c>
      <c r="D34" s="1754">
        <v>0</v>
      </c>
      <c r="E34" s="1755">
        <v>12977.28</v>
      </c>
      <c r="F34" s="1755">
        <v>12977.28</v>
      </c>
    </row>
    <row r="35" spans="1:173" s="167" customFormat="1" ht="12.5" x14ac:dyDescent="0.25">
      <c r="A35" s="577" t="s">
        <v>7218</v>
      </c>
      <c r="B35" s="100" t="s">
        <v>7219</v>
      </c>
      <c r="C35" s="578">
        <v>1</v>
      </c>
      <c r="D35" s="1754">
        <v>0</v>
      </c>
      <c r="E35" s="1755">
        <v>13240.336438356164</v>
      </c>
      <c r="F35" s="1755">
        <v>13240.336438356164</v>
      </c>
    </row>
    <row r="36" spans="1:173" s="167" customFormat="1" ht="12.5" x14ac:dyDescent="0.25">
      <c r="A36" s="577" t="s">
        <v>7220</v>
      </c>
      <c r="B36" s="100" t="s">
        <v>7221</v>
      </c>
      <c r="C36" s="578">
        <v>4</v>
      </c>
      <c r="D36" s="1754">
        <v>0</v>
      </c>
      <c r="E36" s="1755">
        <v>14564.36712328767</v>
      </c>
      <c r="F36" s="1755">
        <v>14564.36712328767</v>
      </c>
    </row>
    <row r="37" spans="1:173" s="167" customFormat="1" ht="12.5" x14ac:dyDescent="0.25">
      <c r="A37" s="577" t="s">
        <v>7222</v>
      </c>
      <c r="B37" s="100" t="s">
        <v>7223</v>
      </c>
      <c r="C37" s="578">
        <v>4</v>
      </c>
      <c r="D37" s="1754">
        <v>0</v>
      </c>
      <c r="E37" s="1755">
        <v>15583.857534246574</v>
      </c>
      <c r="F37" s="1755">
        <v>15583.857534246574</v>
      </c>
    </row>
    <row r="38" spans="1:173" s="167" customFormat="1" ht="12.5" x14ac:dyDescent="0.25">
      <c r="A38" s="577" t="s">
        <v>7224</v>
      </c>
      <c r="B38" s="100" t="s">
        <v>7225</v>
      </c>
      <c r="C38" s="578">
        <v>1</v>
      </c>
      <c r="D38" s="1754">
        <v>0</v>
      </c>
      <c r="E38" s="1755">
        <v>19398.614794520548</v>
      </c>
      <c r="F38" s="1755">
        <v>19398.614794520548</v>
      </c>
    </row>
    <row r="39" spans="1:173" s="167" customFormat="1" ht="12.5" x14ac:dyDescent="0.25">
      <c r="A39" s="577" t="s">
        <v>7226</v>
      </c>
      <c r="B39" s="100" t="s">
        <v>7227</v>
      </c>
      <c r="C39" s="578">
        <v>2</v>
      </c>
      <c r="D39" s="1754">
        <v>0</v>
      </c>
      <c r="E39" s="1755">
        <v>20756.495342465754</v>
      </c>
      <c r="F39" s="1755">
        <v>20756.495342465754</v>
      </c>
    </row>
    <row r="40" spans="1:173" s="167" customFormat="1" ht="12.5" x14ac:dyDescent="0.25">
      <c r="A40" s="577" t="s">
        <v>7228</v>
      </c>
      <c r="B40" s="100" t="s">
        <v>7074</v>
      </c>
      <c r="C40" s="578">
        <v>1</v>
      </c>
      <c r="D40" s="1754">
        <v>0</v>
      </c>
      <c r="E40" s="1755">
        <v>53653.985753424662</v>
      </c>
      <c r="F40" s="1755">
        <v>53653.985753424662</v>
      </c>
      <c r="FL40" s="170"/>
      <c r="FM40" s="170"/>
      <c r="FN40" s="170"/>
      <c r="FO40" s="170"/>
      <c r="FP40" s="170"/>
      <c r="FQ40" s="170"/>
    </row>
    <row r="41" spans="1:173" s="167" customFormat="1" ht="12.5" x14ac:dyDescent="0.25">
      <c r="A41" s="577" t="s">
        <v>7229</v>
      </c>
      <c r="B41" s="100" t="s">
        <v>7230</v>
      </c>
      <c r="C41" s="578">
        <v>2</v>
      </c>
      <c r="D41" s="1754">
        <v>0</v>
      </c>
      <c r="E41" s="1755">
        <v>8677.5583561643834</v>
      </c>
      <c r="F41" s="1755">
        <v>8677.5583561643834</v>
      </c>
    </row>
    <row r="42" spans="1:173" s="167" customFormat="1" ht="12.5" x14ac:dyDescent="0.25">
      <c r="A42" s="577" t="s">
        <v>7231</v>
      </c>
      <c r="B42" s="100" t="s">
        <v>7232</v>
      </c>
      <c r="C42" s="578">
        <v>2</v>
      </c>
      <c r="D42" s="1754">
        <v>0</v>
      </c>
      <c r="E42" s="1755">
        <v>9647.9605479452039</v>
      </c>
      <c r="F42" s="1755">
        <v>9647.9605479452039</v>
      </c>
    </row>
    <row r="43" spans="1:173" s="167" customFormat="1" ht="12.5" x14ac:dyDescent="0.25">
      <c r="A43" s="577" t="s">
        <v>7233</v>
      </c>
      <c r="B43" s="100" t="s">
        <v>7234</v>
      </c>
      <c r="C43" s="578">
        <v>2</v>
      </c>
      <c r="D43" s="1754">
        <v>0</v>
      </c>
      <c r="E43" s="1755">
        <v>9978.7857534246577</v>
      </c>
      <c r="F43" s="1755">
        <v>9978.7857534246577</v>
      </c>
    </row>
    <row r="44" spans="1:173" s="167" customFormat="1" ht="12.5" x14ac:dyDescent="0.25">
      <c r="A44" s="577" t="s">
        <v>7235</v>
      </c>
      <c r="B44" s="100" t="s">
        <v>7236</v>
      </c>
      <c r="C44" s="578">
        <v>3</v>
      </c>
      <c r="D44" s="1754">
        <v>0</v>
      </c>
      <c r="E44" s="1755">
        <v>7935.2482191780828</v>
      </c>
      <c r="F44" s="1755">
        <v>7935.2482191780828</v>
      </c>
    </row>
    <row r="45" spans="1:173" s="167" customFormat="1" ht="12.5" x14ac:dyDescent="0.25">
      <c r="A45" s="577" t="s">
        <v>7237</v>
      </c>
      <c r="B45" s="100" t="s">
        <v>7238</v>
      </c>
      <c r="C45" s="578">
        <v>2</v>
      </c>
      <c r="D45" s="1754">
        <v>0</v>
      </c>
      <c r="E45" s="1755">
        <v>48897.162739726031</v>
      </c>
      <c r="F45" s="1755">
        <v>48897.162739726031</v>
      </c>
      <c r="FL45" s="170"/>
      <c r="FM45" s="170"/>
      <c r="FN45" s="170"/>
      <c r="FO45" s="170"/>
      <c r="FP45" s="170"/>
      <c r="FQ45" s="170"/>
    </row>
    <row r="46" spans="1:173" s="167" customFormat="1" ht="12.5" x14ac:dyDescent="0.25">
      <c r="A46" s="577" t="s">
        <v>7239</v>
      </c>
      <c r="B46" s="100" t="s">
        <v>7240</v>
      </c>
      <c r="C46" s="578">
        <v>3</v>
      </c>
      <c r="D46" s="1754">
        <v>0</v>
      </c>
      <c r="E46" s="1755">
        <v>8676.5621917808203</v>
      </c>
      <c r="F46" s="1755">
        <v>8676.5621917808203</v>
      </c>
    </row>
    <row r="47" spans="1:173" s="167" customFormat="1" ht="12.5" x14ac:dyDescent="0.25">
      <c r="A47" s="577" t="s">
        <v>7241</v>
      </c>
      <c r="B47" s="100" t="s">
        <v>7242</v>
      </c>
      <c r="C47" s="578">
        <v>1</v>
      </c>
      <c r="D47" s="1754">
        <v>0</v>
      </c>
      <c r="E47" s="1755">
        <v>8676.5621917808203</v>
      </c>
      <c r="F47" s="1755">
        <v>8676.5621917808203</v>
      </c>
    </row>
    <row r="48" spans="1:173" s="167" customFormat="1" ht="12.5" x14ac:dyDescent="0.25">
      <c r="A48" s="577" t="s">
        <v>7243</v>
      </c>
      <c r="B48" s="100" t="s">
        <v>7244</v>
      </c>
      <c r="C48" s="578">
        <v>1</v>
      </c>
      <c r="D48" s="1754">
        <v>0</v>
      </c>
      <c r="E48" s="1755">
        <v>9545.3063013698629</v>
      </c>
      <c r="F48" s="1755">
        <v>9545.3063013698629</v>
      </c>
    </row>
    <row r="49" spans="1:167" s="167" customFormat="1" ht="12.5" x14ac:dyDescent="0.25">
      <c r="A49" s="577" t="s">
        <v>7245</v>
      </c>
      <c r="B49" s="100" t="s">
        <v>7246</v>
      </c>
      <c r="C49" s="578">
        <v>1</v>
      </c>
      <c r="D49" s="1754">
        <v>0</v>
      </c>
      <c r="E49" s="1755">
        <v>10499.819178082191</v>
      </c>
      <c r="F49" s="1755">
        <v>10499.819178082191</v>
      </c>
    </row>
    <row r="50" spans="1:167" s="167" customFormat="1" ht="12.5" x14ac:dyDescent="0.25">
      <c r="A50" s="577" t="s">
        <v>7247</v>
      </c>
      <c r="B50" s="100" t="s">
        <v>7248</v>
      </c>
      <c r="C50" s="578">
        <v>2</v>
      </c>
      <c r="D50" s="1754">
        <v>0</v>
      </c>
      <c r="E50" s="1755">
        <v>6662.2882191780818</v>
      </c>
      <c r="F50" s="1755">
        <v>6662.2882191780818</v>
      </c>
    </row>
    <row r="51" spans="1:167" s="167" customFormat="1" ht="12.5" x14ac:dyDescent="0.25">
      <c r="A51" s="577" t="s">
        <v>7249</v>
      </c>
      <c r="B51" s="100" t="s">
        <v>7250</v>
      </c>
      <c r="C51" s="578">
        <v>2</v>
      </c>
      <c r="D51" s="1754">
        <v>0</v>
      </c>
      <c r="E51" s="1755">
        <v>7841.4904109589033</v>
      </c>
      <c r="F51" s="1755">
        <v>7841.4904109589033</v>
      </c>
    </row>
    <row r="52" spans="1:167" s="167" customFormat="1" ht="12.5" x14ac:dyDescent="0.25">
      <c r="A52" s="577" t="s">
        <v>7251</v>
      </c>
      <c r="B52" s="100" t="s">
        <v>7252</v>
      </c>
      <c r="C52" s="578">
        <v>1</v>
      </c>
      <c r="D52" s="1754">
        <v>0</v>
      </c>
      <c r="E52" s="1755">
        <v>10976.666301369864</v>
      </c>
      <c r="F52" s="1755">
        <v>10976.666301369864</v>
      </c>
    </row>
    <row r="53" spans="1:167" s="167" customFormat="1" ht="12.5" x14ac:dyDescent="0.25">
      <c r="A53" s="577" t="s">
        <v>7253</v>
      </c>
      <c r="B53" s="100" t="s">
        <v>7254</v>
      </c>
      <c r="C53" s="578">
        <v>5</v>
      </c>
      <c r="D53" s="1754">
        <v>0</v>
      </c>
      <c r="E53" s="1755">
        <v>8676.5621917808203</v>
      </c>
      <c r="F53" s="1755">
        <v>8676.5621917808203</v>
      </c>
    </row>
    <row r="54" spans="1:167" s="167" customFormat="1" ht="12.5" x14ac:dyDescent="0.25">
      <c r="A54" s="577" t="s">
        <v>7255</v>
      </c>
      <c r="B54" s="100" t="s">
        <v>7256</v>
      </c>
      <c r="C54" s="578">
        <v>3</v>
      </c>
      <c r="D54" s="1754">
        <v>0</v>
      </c>
      <c r="E54" s="1755">
        <v>9544.1621917808206</v>
      </c>
      <c r="F54" s="1755">
        <v>9544.1621917808206</v>
      </c>
    </row>
    <row r="55" spans="1:167" s="167" customFormat="1" ht="12.5" x14ac:dyDescent="0.25">
      <c r="A55" s="577" t="s">
        <v>7257</v>
      </c>
      <c r="B55" s="100" t="s">
        <v>7258</v>
      </c>
      <c r="C55" s="578">
        <v>1</v>
      </c>
      <c r="D55" s="1754">
        <v>0</v>
      </c>
      <c r="E55" s="1755">
        <v>7935.2482191780828</v>
      </c>
      <c r="F55" s="1755">
        <v>7935.2482191780828</v>
      </c>
    </row>
    <row r="56" spans="1:167" s="167" customFormat="1" ht="12.5" x14ac:dyDescent="0.25">
      <c r="A56" s="577" t="s">
        <v>7259</v>
      </c>
      <c r="B56" s="100" t="s">
        <v>5077</v>
      </c>
      <c r="C56" s="578">
        <v>1</v>
      </c>
      <c r="D56" s="1754">
        <v>0</v>
      </c>
      <c r="E56" s="1755">
        <v>8676.5621917808203</v>
      </c>
      <c r="F56" s="1755">
        <v>8676.5621917808203</v>
      </c>
    </row>
    <row r="57" spans="1:167" s="167" customFormat="1" ht="12.5" x14ac:dyDescent="0.25">
      <c r="A57" s="577" t="s">
        <v>7260</v>
      </c>
      <c r="B57" s="100" t="s">
        <v>7261</v>
      </c>
      <c r="C57" s="578">
        <v>1</v>
      </c>
      <c r="D57" s="1754">
        <v>0</v>
      </c>
      <c r="E57" s="1755">
        <v>24874.786849315067</v>
      </c>
      <c r="F57" s="1755">
        <v>24874.786849315067</v>
      </c>
    </row>
    <row r="58" spans="1:167" s="167" customFormat="1" ht="12.5" x14ac:dyDescent="0.25">
      <c r="A58" s="577" t="s">
        <v>7262</v>
      </c>
      <c r="B58" s="100" t="s">
        <v>7263</v>
      </c>
      <c r="C58" s="578">
        <v>1</v>
      </c>
      <c r="D58" s="1754">
        <v>0</v>
      </c>
      <c r="E58" s="1755">
        <v>29277.616438356166</v>
      </c>
      <c r="F58" s="1755">
        <v>29277.616438356166</v>
      </c>
    </row>
    <row r="59" spans="1:167" s="167" customFormat="1" ht="12.5" x14ac:dyDescent="0.25">
      <c r="A59" s="1756" t="s">
        <v>533</v>
      </c>
      <c r="B59" s="455" t="s">
        <v>4238</v>
      </c>
      <c r="C59" s="486">
        <f>SUM(C12:C58)</f>
        <v>127</v>
      </c>
      <c r="D59" s="485">
        <f>SUM(D12:D58)</f>
        <v>0</v>
      </c>
      <c r="E59" s="1757" t="s">
        <v>533</v>
      </c>
      <c r="F59" s="1757" t="s">
        <v>533</v>
      </c>
    </row>
    <row r="60" spans="1:167" s="167" customFormat="1" ht="12.5" x14ac:dyDescent="0.25">
      <c r="A60" s="915"/>
      <c r="B60" s="916"/>
      <c r="C60" s="1759"/>
      <c r="D60" s="1758"/>
      <c r="E60" s="1759"/>
      <c r="F60" s="1759"/>
    </row>
    <row r="61" spans="1:167" s="167" customFormat="1" ht="12.5" x14ac:dyDescent="0.25">
      <c r="A61" s="915"/>
      <c r="B61" s="916"/>
      <c r="C61" s="1759"/>
      <c r="D61" s="1758"/>
      <c r="E61" s="1759"/>
      <c r="F61" s="1759"/>
    </row>
    <row r="62" spans="1:167" s="170" customFormat="1" ht="12.5" x14ac:dyDescent="0.25">
      <c r="A62" s="731" t="s">
        <v>4168</v>
      </c>
      <c r="B62" s="731" t="s">
        <v>4168</v>
      </c>
      <c r="C62" s="1759"/>
      <c r="D62" s="1758"/>
      <c r="E62" s="1759"/>
      <c r="F62" s="1759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167"/>
      <c r="DH62" s="167"/>
      <c r="DI62" s="167"/>
      <c r="DJ62" s="167"/>
      <c r="DK62" s="167"/>
      <c r="DL62" s="167"/>
      <c r="DM62" s="167"/>
      <c r="DN62" s="167"/>
      <c r="DO62" s="167"/>
      <c r="DP62" s="167"/>
      <c r="DQ62" s="167"/>
      <c r="DR62" s="167"/>
      <c r="DS62" s="167"/>
      <c r="DT62" s="167"/>
      <c r="DU62" s="167"/>
      <c r="DV62" s="167"/>
      <c r="DW62" s="167"/>
      <c r="DX62" s="167"/>
      <c r="DY62" s="167"/>
      <c r="DZ62" s="167"/>
      <c r="EA62" s="167"/>
      <c r="EB62" s="167"/>
      <c r="EC62" s="167"/>
      <c r="ED62" s="167"/>
      <c r="EE62" s="167"/>
      <c r="EF62" s="167"/>
      <c r="EG62" s="167"/>
      <c r="EH62" s="167"/>
      <c r="EI62" s="167"/>
      <c r="EJ62" s="167"/>
      <c r="EK62" s="167"/>
      <c r="EL62" s="167"/>
      <c r="EM62" s="167"/>
      <c r="EN62" s="167"/>
      <c r="EO62" s="167"/>
      <c r="EP62" s="167"/>
      <c r="EQ62" s="167"/>
      <c r="ER62" s="167"/>
      <c r="ES62" s="167"/>
      <c r="ET62" s="167"/>
      <c r="EU62" s="167"/>
      <c r="EV62" s="167"/>
      <c r="EW62" s="167"/>
      <c r="EX62" s="167"/>
      <c r="EY62" s="167"/>
      <c r="EZ62" s="167"/>
      <c r="FA62" s="167"/>
      <c r="FB62" s="167"/>
      <c r="FC62" s="167"/>
      <c r="FD62" s="167"/>
      <c r="FE62" s="167"/>
      <c r="FF62" s="167"/>
      <c r="FG62" s="167"/>
      <c r="FH62" s="167"/>
      <c r="FI62" s="167"/>
      <c r="FJ62" s="167"/>
      <c r="FK62" s="167"/>
    </row>
    <row r="63" spans="1:167" s="170" customFormat="1" ht="12.5" x14ac:dyDescent="0.25">
      <c r="A63" s="577" t="s">
        <v>7264</v>
      </c>
      <c r="B63" s="100" t="s">
        <v>7265</v>
      </c>
      <c r="C63" s="578">
        <v>8</v>
      </c>
      <c r="D63" s="1754">
        <v>0</v>
      </c>
      <c r="E63" s="578">
        <v>19792.790136986299</v>
      </c>
      <c r="F63" s="578">
        <v>19792.790136986299</v>
      </c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167"/>
      <c r="DH63" s="167"/>
      <c r="DI63" s="167"/>
      <c r="DJ63" s="167"/>
      <c r="DK63" s="167"/>
      <c r="DL63" s="167"/>
      <c r="DM63" s="167"/>
      <c r="DN63" s="167"/>
      <c r="DO63" s="167"/>
      <c r="DP63" s="167"/>
      <c r="DQ63" s="167"/>
      <c r="DR63" s="167"/>
      <c r="DS63" s="167"/>
      <c r="DT63" s="167"/>
      <c r="DU63" s="167"/>
      <c r="DV63" s="167"/>
      <c r="DW63" s="167"/>
      <c r="DX63" s="167"/>
      <c r="DY63" s="167"/>
      <c r="DZ63" s="167"/>
      <c r="EA63" s="167"/>
      <c r="EB63" s="167"/>
      <c r="EC63" s="167"/>
      <c r="ED63" s="167"/>
      <c r="EE63" s="167"/>
      <c r="EF63" s="167"/>
      <c r="EG63" s="167"/>
      <c r="EH63" s="167"/>
      <c r="EI63" s="167"/>
      <c r="EJ63" s="167"/>
      <c r="EK63" s="167"/>
      <c r="EL63" s="167"/>
      <c r="EM63" s="167"/>
      <c r="EN63" s="167"/>
      <c r="EO63" s="167"/>
      <c r="EP63" s="167"/>
      <c r="EQ63" s="167"/>
      <c r="ER63" s="167"/>
      <c r="ES63" s="167"/>
      <c r="ET63" s="167"/>
      <c r="EU63" s="167"/>
      <c r="EV63" s="167"/>
      <c r="EW63" s="167"/>
      <c r="EX63" s="167"/>
      <c r="EY63" s="167"/>
      <c r="EZ63" s="167"/>
      <c r="FA63" s="167"/>
      <c r="FB63" s="167"/>
      <c r="FC63" s="167"/>
      <c r="FD63" s="167"/>
      <c r="FE63" s="167"/>
      <c r="FF63" s="167"/>
      <c r="FG63" s="167"/>
      <c r="FH63" s="167"/>
      <c r="FI63" s="167"/>
      <c r="FJ63" s="167"/>
      <c r="FK63" s="167"/>
    </row>
    <row r="64" spans="1:167" s="170" customFormat="1" ht="12.5" x14ac:dyDescent="0.25">
      <c r="A64" s="577" t="s">
        <v>7266</v>
      </c>
      <c r="B64" s="100" t="s">
        <v>7160</v>
      </c>
      <c r="C64" s="578">
        <v>31</v>
      </c>
      <c r="D64" s="1754">
        <v>0</v>
      </c>
      <c r="E64" s="578">
        <v>22196.801095890412</v>
      </c>
      <c r="F64" s="578">
        <v>22196.801095890412</v>
      </c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167"/>
      <c r="DH64" s="167"/>
      <c r="DI64" s="167"/>
      <c r="DJ64" s="167"/>
      <c r="DK64" s="167"/>
      <c r="DL64" s="167"/>
      <c r="DM64" s="167"/>
      <c r="DN64" s="167"/>
      <c r="DO64" s="167"/>
      <c r="DP64" s="167"/>
      <c r="DQ64" s="167"/>
      <c r="DR64" s="167"/>
      <c r="DS64" s="167"/>
      <c r="DT64" s="167"/>
      <c r="DU64" s="167"/>
      <c r="DV64" s="167"/>
      <c r="DW64" s="167"/>
      <c r="DX64" s="167"/>
      <c r="DY64" s="167"/>
      <c r="DZ64" s="167"/>
      <c r="EA64" s="167"/>
      <c r="EB64" s="167"/>
      <c r="EC64" s="167"/>
      <c r="ED64" s="167"/>
      <c r="EE64" s="167"/>
      <c r="EF64" s="167"/>
      <c r="EG64" s="167"/>
      <c r="EH64" s="167"/>
      <c r="EI64" s="167"/>
      <c r="EJ64" s="167"/>
      <c r="EK64" s="167"/>
      <c r="EL64" s="167"/>
      <c r="EM64" s="167"/>
      <c r="EN64" s="167"/>
      <c r="EO64" s="167"/>
      <c r="EP64" s="167"/>
      <c r="EQ64" s="167"/>
      <c r="ER64" s="167"/>
      <c r="ES64" s="167"/>
      <c r="ET64" s="167"/>
      <c r="EU64" s="167"/>
      <c r="EV64" s="167"/>
      <c r="EW64" s="167"/>
      <c r="EX64" s="167"/>
      <c r="EY64" s="167"/>
      <c r="EZ64" s="167"/>
      <c r="FA64" s="167"/>
      <c r="FB64" s="167"/>
      <c r="FC64" s="167"/>
      <c r="FD64" s="167"/>
      <c r="FE64" s="167"/>
      <c r="FF64" s="167"/>
      <c r="FG64" s="167"/>
      <c r="FH64" s="167"/>
      <c r="FI64" s="167"/>
      <c r="FJ64" s="167"/>
      <c r="FK64" s="167"/>
    </row>
    <row r="65" spans="1:167" s="170" customFormat="1" ht="12.5" x14ac:dyDescent="0.25">
      <c r="A65" s="577" t="s">
        <v>7267</v>
      </c>
      <c r="B65" s="100" t="s">
        <v>7158</v>
      </c>
      <c r="C65" s="578">
        <v>17</v>
      </c>
      <c r="D65" s="1754">
        <v>0</v>
      </c>
      <c r="E65" s="578">
        <v>24875.427945205476</v>
      </c>
      <c r="F65" s="578">
        <v>24875.427945205476</v>
      </c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167"/>
      <c r="DH65" s="167"/>
      <c r="DI65" s="167"/>
      <c r="DJ65" s="167"/>
      <c r="DK65" s="167"/>
      <c r="DL65" s="167"/>
      <c r="DM65" s="167"/>
      <c r="DN65" s="167"/>
      <c r="DO65" s="167"/>
      <c r="DP65" s="167"/>
      <c r="DQ65" s="167"/>
      <c r="DR65" s="167"/>
      <c r="DS65" s="167"/>
      <c r="DT65" s="167"/>
      <c r="DU65" s="167"/>
      <c r="DV65" s="167"/>
      <c r="DW65" s="167"/>
      <c r="DX65" s="167"/>
      <c r="DY65" s="167"/>
      <c r="DZ65" s="167"/>
      <c r="EA65" s="167"/>
      <c r="EB65" s="167"/>
      <c r="EC65" s="167"/>
      <c r="ED65" s="167"/>
      <c r="EE65" s="167"/>
      <c r="EF65" s="167"/>
      <c r="EG65" s="167"/>
      <c r="EH65" s="167"/>
      <c r="EI65" s="167"/>
      <c r="EJ65" s="167"/>
      <c r="EK65" s="167"/>
      <c r="EL65" s="167"/>
      <c r="EM65" s="167"/>
      <c r="EN65" s="167"/>
      <c r="EO65" s="167"/>
      <c r="EP65" s="167"/>
      <c r="EQ65" s="167"/>
      <c r="ER65" s="167"/>
      <c r="ES65" s="167"/>
      <c r="ET65" s="167"/>
      <c r="EU65" s="167"/>
      <c r="EV65" s="167"/>
      <c r="EW65" s="167"/>
      <c r="EX65" s="167"/>
      <c r="EY65" s="167"/>
      <c r="EZ65" s="167"/>
      <c r="FA65" s="167"/>
      <c r="FB65" s="167"/>
      <c r="FC65" s="167"/>
      <c r="FD65" s="167"/>
      <c r="FE65" s="167"/>
      <c r="FF65" s="167"/>
      <c r="FG65" s="167"/>
      <c r="FH65" s="167"/>
      <c r="FI65" s="167"/>
      <c r="FJ65" s="167"/>
      <c r="FK65" s="167"/>
    </row>
    <row r="66" spans="1:167" s="1748" customFormat="1" ht="15" customHeight="1" x14ac:dyDescent="0.3">
      <c r="A66" s="577" t="s">
        <v>7268</v>
      </c>
      <c r="B66" s="100" t="s">
        <v>7269</v>
      </c>
      <c r="C66" s="578">
        <v>17</v>
      </c>
      <c r="D66" s="1754">
        <v>0</v>
      </c>
      <c r="E66" s="578">
        <v>28748.564383561639</v>
      </c>
      <c r="F66" s="578">
        <v>28748.564383561639</v>
      </c>
      <c r="I66" s="1861"/>
    </row>
    <row r="67" spans="1:167" s="1863" customFormat="1" x14ac:dyDescent="0.3">
      <c r="A67" s="577" t="s">
        <v>7270</v>
      </c>
      <c r="B67" s="100" t="s">
        <v>7271</v>
      </c>
      <c r="C67" s="578">
        <v>1</v>
      </c>
      <c r="D67" s="1754">
        <v>0</v>
      </c>
      <c r="E67" s="578">
        <v>34029.764383561647</v>
      </c>
      <c r="F67" s="578">
        <v>34029.764383561647</v>
      </c>
      <c r="G67" s="875"/>
      <c r="H67" s="1862"/>
      <c r="I67" s="1861"/>
      <c r="J67" s="1862"/>
      <c r="K67" s="1862"/>
      <c r="L67" s="1862"/>
      <c r="M67" s="1862"/>
      <c r="N67" s="1862"/>
      <c r="O67" s="1862"/>
      <c r="P67" s="1862"/>
      <c r="Q67" s="1862"/>
      <c r="R67" s="1862"/>
      <c r="S67" s="1862"/>
      <c r="T67" s="1862"/>
      <c r="U67" s="1862"/>
      <c r="V67" s="1862"/>
      <c r="W67" s="1862"/>
      <c r="X67" s="1862"/>
      <c r="Y67" s="1862"/>
      <c r="Z67" s="1862"/>
      <c r="AA67" s="1862"/>
      <c r="AB67" s="1862"/>
      <c r="AC67" s="1862"/>
      <c r="AD67" s="1862"/>
      <c r="AE67" s="1862"/>
      <c r="AF67" s="1862"/>
      <c r="AG67" s="1862"/>
      <c r="AH67" s="1862"/>
      <c r="AI67" s="1862"/>
      <c r="AJ67" s="1862"/>
      <c r="AK67" s="1862"/>
      <c r="AL67" s="1862"/>
      <c r="AM67" s="1862"/>
      <c r="AN67" s="1862"/>
      <c r="AO67" s="1862"/>
      <c r="AP67" s="1862"/>
      <c r="AQ67" s="1862"/>
      <c r="AR67" s="1862"/>
      <c r="AS67" s="1862"/>
      <c r="AT67" s="1862"/>
      <c r="AU67" s="1862"/>
      <c r="AV67" s="1862"/>
      <c r="AW67" s="1862"/>
      <c r="AX67" s="1862"/>
      <c r="AY67" s="1862"/>
      <c r="AZ67" s="1862"/>
      <c r="BA67" s="1862"/>
      <c r="BB67" s="1862"/>
      <c r="BC67" s="1862"/>
      <c r="BD67" s="1862"/>
      <c r="BE67" s="1862"/>
      <c r="BF67" s="1862"/>
      <c r="BG67" s="1862"/>
      <c r="BH67" s="1862"/>
      <c r="BI67" s="1862"/>
      <c r="BJ67" s="1862"/>
      <c r="BK67" s="1862"/>
      <c r="BL67" s="1862"/>
      <c r="BM67" s="1862"/>
      <c r="BN67" s="1862"/>
      <c r="BO67" s="1862"/>
      <c r="BP67" s="1862"/>
      <c r="BQ67" s="1862"/>
      <c r="BR67" s="1862"/>
      <c r="BS67" s="1862"/>
      <c r="BT67" s="1862"/>
      <c r="BU67" s="1862"/>
      <c r="BV67" s="1862"/>
      <c r="BW67" s="1862"/>
      <c r="BX67" s="1862"/>
      <c r="BY67" s="1862"/>
      <c r="BZ67" s="1862"/>
      <c r="CA67" s="1862"/>
      <c r="CB67" s="1862"/>
      <c r="CC67" s="1862"/>
      <c r="CD67" s="1862"/>
      <c r="CE67" s="1862"/>
      <c r="CF67" s="1862"/>
      <c r="CG67" s="1862"/>
      <c r="CH67" s="1862"/>
      <c r="CI67" s="1862"/>
      <c r="CJ67" s="1862"/>
      <c r="CK67" s="1862"/>
      <c r="CL67" s="1862"/>
      <c r="CM67" s="1862"/>
      <c r="CN67" s="1862"/>
      <c r="CO67" s="1862"/>
      <c r="CP67" s="1862"/>
      <c r="CQ67" s="1862"/>
      <c r="CR67" s="1862"/>
      <c r="CS67" s="1862"/>
      <c r="CT67" s="1862"/>
      <c r="CU67" s="1862"/>
      <c r="CV67" s="1862"/>
      <c r="CW67" s="1862"/>
      <c r="CX67" s="1862"/>
      <c r="CY67" s="1862"/>
      <c r="CZ67" s="1862"/>
      <c r="DA67" s="1862"/>
      <c r="DB67" s="1862"/>
      <c r="DC67" s="1862"/>
      <c r="DD67" s="1862"/>
      <c r="DE67" s="1862"/>
      <c r="DF67" s="1862"/>
      <c r="DG67" s="1862"/>
      <c r="DH67" s="1862"/>
      <c r="DI67" s="1862"/>
      <c r="DJ67" s="1862"/>
      <c r="DK67" s="1862"/>
      <c r="DL67" s="1862"/>
      <c r="DM67" s="1862"/>
      <c r="DN67" s="1862"/>
      <c r="DO67" s="1862"/>
      <c r="DP67" s="1862"/>
      <c r="DQ67" s="1862"/>
      <c r="DR67" s="1862"/>
      <c r="DS67" s="1862"/>
      <c r="DT67" s="1862"/>
      <c r="DU67" s="1862"/>
      <c r="DV67" s="1862"/>
      <c r="DW67" s="1862"/>
      <c r="DX67" s="1862"/>
      <c r="DY67" s="1862"/>
      <c r="DZ67" s="1862"/>
      <c r="EA67" s="1862"/>
      <c r="EB67" s="1862"/>
      <c r="EC67" s="1862"/>
      <c r="ED67" s="1862"/>
      <c r="EE67" s="1862"/>
      <c r="EF67" s="1862"/>
      <c r="EG67" s="1862"/>
      <c r="EH67" s="1862"/>
      <c r="EI67" s="1862"/>
      <c r="EJ67" s="1862"/>
      <c r="EK67" s="1862"/>
      <c r="EL67" s="1862"/>
      <c r="EM67" s="1862"/>
      <c r="EN67" s="1862"/>
      <c r="EO67" s="1862"/>
      <c r="EP67" s="1862"/>
      <c r="EQ67" s="1862"/>
      <c r="ER67" s="1862"/>
      <c r="ES67" s="1862"/>
      <c r="ET67" s="1862"/>
      <c r="EU67" s="1862"/>
      <c r="EV67" s="1862"/>
      <c r="EW67" s="1862"/>
      <c r="EX67" s="1862"/>
      <c r="EY67" s="1862"/>
      <c r="EZ67" s="1862"/>
      <c r="FA67" s="1862"/>
      <c r="FB67" s="1862"/>
      <c r="FC67" s="1862"/>
      <c r="FD67" s="1862"/>
      <c r="FE67" s="1862"/>
      <c r="FF67" s="1862"/>
      <c r="FG67" s="1862"/>
      <c r="FH67" s="1862"/>
      <c r="FI67" s="1862"/>
      <c r="FJ67" s="1862"/>
      <c r="FK67" s="1862"/>
    </row>
    <row r="68" spans="1:167" s="1761" customFormat="1" x14ac:dyDescent="0.35">
      <c r="A68" s="1756" t="s">
        <v>533</v>
      </c>
      <c r="B68" s="455" t="s">
        <v>4241</v>
      </c>
      <c r="C68" s="523">
        <f>SUM(C63:C67)</f>
        <v>74</v>
      </c>
      <c r="D68" s="498">
        <f>SUM(D20:D67)</f>
        <v>0</v>
      </c>
      <c r="E68" s="1757" t="s">
        <v>533</v>
      </c>
      <c r="F68" s="1757" t="s">
        <v>533</v>
      </c>
      <c r="G68" s="983"/>
      <c r="H68" s="1760"/>
      <c r="I68" s="1864"/>
      <c r="J68" s="1760"/>
      <c r="K68" s="1760"/>
      <c r="L68" s="1760"/>
      <c r="M68" s="1760"/>
      <c r="N68" s="1760"/>
      <c r="O68" s="1760"/>
      <c r="P68" s="1760"/>
      <c r="Q68" s="1760"/>
      <c r="R68" s="1760"/>
      <c r="S68" s="1760"/>
      <c r="T68" s="1760"/>
      <c r="U68" s="1760"/>
      <c r="V68" s="1760"/>
      <c r="W68" s="1760"/>
      <c r="X68" s="1760"/>
      <c r="Y68" s="1760"/>
      <c r="Z68" s="1760"/>
      <c r="AA68" s="1760"/>
      <c r="AB68" s="1760"/>
      <c r="AC68" s="1760"/>
      <c r="AD68" s="1760"/>
      <c r="AE68" s="1760"/>
      <c r="AF68" s="1760"/>
      <c r="AG68" s="1760"/>
      <c r="AH68" s="1760"/>
      <c r="AI68" s="1760"/>
      <c r="AJ68" s="1760"/>
      <c r="AK68" s="1760"/>
      <c r="AL68" s="1760"/>
      <c r="AM68" s="1760"/>
      <c r="AN68" s="1760"/>
      <c r="AO68" s="1760"/>
      <c r="AP68" s="1760"/>
      <c r="AQ68" s="1760"/>
      <c r="AR68" s="1760"/>
      <c r="AS68" s="1760"/>
      <c r="AT68" s="1760"/>
      <c r="AU68" s="1760"/>
      <c r="AV68" s="1760"/>
      <c r="AW68" s="1760"/>
      <c r="AX68" s="1760"/>
      <c r="AY68" s="1760"/>
      <c r="AZ68" s="1760"/>
      <c r="BA68" s="1760"/>
      <c r="BB68" s="1760"/>
      <c r="BC68" s="1760"/>
      <c r="BD68" s="1760"/>
      <c r="BE68" s="1760"/>
      <c r="BF68" s="1760"/>
      <c r="BG68" s="1760"/>
      <c r="BH68" s="1760"/>
      <c r="BI68" s="1760"/>
      <c r="BJ68" s="1760"/>
      <c r="BK68" s="1760"/>
      <c r="BL68" s="1760"/>
      <c r="BM68" s="1760"/>
      <c r="BN68" s="1760"/>
      <c r="BO68" s="1760"/>
      <c r="BP68" s="1760"/>
      <c r="BQ68" s="1760"/>
      <c r="BR68" s="1760"/>
      <c r="BS68" s="1760"/>
      <c r="BT68" s="1760"/>
      <c r="BU68" s="1760"/>
      <c r="BV68" s="1760"/>
      <c r="BW68" s="1760"/>
      <c r="BX68" s="1760"/>
      <c r="BY68" s="1760"/>
      <c r="BZ68" s="1760"/>
      <c r="CA68" s="1760"/>
      <c r="CB68" s="1760"/>
      <c r="CC68" s="1760"/>
      <c r="CD68" s="1760"/>
      <c r="CE68" s="1760"/>
      <c r="CF68" s="1760"/>
      <c r="CG68" s="1760"/>
      <c r="CH68" s="1760"/>
      <c r="CI68" s="1760"/>
      <c r="CJ68" s="1760"/>
      <c r="CK68" s="1760"/>
      <c r="CL68" s="1760"/>
      <c r="CM68" s="1760"/>
      <c r="CN68" s="1760"/>
      <c r="CO68" s="1760"/>
      <c r="CP68" s="1760"/>
      <c r="CQ68" s="1760"/>
      <c r="CR68" s="1760"/>
      <c r="CS68" s="1760"/>
      <c r="CT68" s="1760"/>
      <c r="CU68" s="1760"/>
      <c r="CV68" s="1760"/>
      <c r="CW68" s="1760"/>
      <c r="CX68" s="1760"/>
      <c r="CY68" s="1760"/>
      <c r="CZ68" s="1760"/>
      <c r="DA68" s="1760"/>
      <c r="DB68" s="1760"/>
      <c r="DC68" s="1760"/>
      <c r="DD68" s="1760"/>
      <c r="DE68" s="1760"/>
      <c r="DF68" s="1760"/>
      <c r="DG68" s="1760"/>
      <c r="DH68" s="1760"/>
      <c r="DI68" s="1760"/>
      <c r="DJ68" s="1760"/>
      <c r="DK68" s="1760"/>
      <c r="DL68" s="1760"/>
      <c r="DM68" s="1760"/>
      <c r="DN68" s="1760"/>
      <c r="DO68" s="1760"/>
      <c r="DP68" s="1760"/>
      <c r="DQ68" s="1760"/>
      <c r="DR68" s="1760"/>
      <c r="DS68" s="1760"/>
      <c r="DT68" s="1760"/>
      <c r="DU68" s="1760"/>
      <c r="DV68" s="1760"/>
      <c r="DW68" s="1760"/>
      <c r="DX68" s="1760"/>
      <c r="DY68" s="1760"/>
      <c r="DZ68" s="1760"/>
      <c r="EA68" s="1760"/>
      <c r="EB68" s="1760"/>
      <c r="EC68" s="1760"/>
      <c r="ED68" s="1760"/>
      <c r="EE68" s="1760"/>
      <c r="EF68" s="1760"/>
      <c r="EG68" s="1760"/>
      <c r="EH68" s="1760"/>
      <c r="EI68" s="1760"/>
      <c r="EJ68" s="1760"/>
      <c r="EK68" s="1760"/>
      <c r="EL68" s="1760"/>
      <c r="EM68" s="1760"/>
      <c r="EN68" s="1760"/>
      <c r="EO68" s="1760"/>
      <c r="EP68" s="1760"/>
      <c r="EQ68" s="1760"/>
      <c r="ER68" s="1760"/>
      <c r="ES68" s="1760"/>
      <c r="ET68" s="1760"/>
      <c r="EU68" s="1760"/>
      <c r="EV68" s="1760"/>
      <c r="EW68" s="1760"/>
      <c r="EX68" s="1760"/>
      <c r="EY68" s="1760"/>
      <c r="EZ68" s="1760"/>
      <c r="FA68" s="1760"/>
      <c r="FB68" s="1760"/>
      <c r="FC68" s="1760"/>
    </row>
    <row r="69" spans="1:167" s="170" customFormat="1" ht="12.5" x14ac:dyDescent="0.25">
      <c r="A69" s="1742"/>
      <c r="B69" s="1743"/>
      <c r="C69" s="1744"/>
      <c r="D69" s="1742"/>
      <c r="E69" s="1744"/>
      <c r="F69" s="1744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167"/>
      <c r="DH69" s="167"/>
      <c r="DI69" s="167"/>
      <c r="DJ69" s="167"/>
      <c r="DK69" s="167"/>
      <c r="DL69" s="167"/>
      <c r="DM69" s="167"/>
      <c r="DN69" s="167"/>
      <c r="DO69" s="167"/>
      <c r="DP69" s="167"/>
      <c r="DQ69" s="167"/>
      <c r="DR69" s="167"/>
      <c r="DS69" s="167"/>
      <c r="DT69" s="167"/>
      <c r="DU69" s="167"/>
      <c r="DV69" s="167"/>
      <c r="DW69" s="167"/>
      <c r="DX69" s="167"/>
      <c r="DY69" s="167"/>
      <c r="DZ69" s="167"/>
      <c r="EA69" s="167"/>
      <c r="EB69" s="167"/>
      <c r="EC69" s="167"/>
      <c r="ED69" s="167"/>
      <c r="EE69" s="167"/>
      <c r="EF69" s="167"/>
      <c r="EG69" s="167"/>
      <c r="EH69" s="167"/>
      <c r="EI69" s="167"/>
      <c r="EJ69" s="167"/>
      <c r="EK69" s="167"/>
      <c r="EL69" s="167"/>
      <c r="EM69" s="167"/>
      <c r="EN69" s="167"/>
      <c r="EO69" s="167"/>
      <c r="EP69" s="167"/>
      <c r="EQ69" s="167"/>
      <c r="ER69" s="167"/>
      <c r="ES69" s="167"/>
      <c r="ET69" s="167"/>
      <c r="EU69" s="167"/>
      <c r="EV69" s="167"/>
      <c r="EW69" s="167"/>
      <c r="EX69" s="167"/>
      <c r="EY69" s="167"/>
      <c r="EZ69" s="167"/>
      <c r="FA69" s="167"/>
      <c r="FB69" s="167"/>
      <c r="FC69" s="167"/>
      <c r="FD69" s="167"/>
      <c r="FE69" s="167"/>
      <c r="FF69" s="167"/>
      <c r="FG69" s="167"/>
      <c r="FH69" s="167"/>
      <c r="FI69" s="167"/>
      <c r="FJ69" s="167"/>
      <c r="FK69" s="167"/>
    </row>
    <row r="70" spans="1:167" s="170" customFormat="1" ht="12.5" x14ac:dyDescent="0.25">
      <c r="A70" s="1742"/>
      <c r="B70" s="1743"/>
      <c r="C70" s="1744"/>
      <c r="D70" s="1742"/>
      <c r="E70" s="1744"/>
      <c r="F70" s="1744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167"/>
      <c r="DH70" s="167"/>
      <c r="DI70" s="167"/>
      <c r="DJ70" s="167"/>
      <c r="DK70" s="167"/>
      <c r="DL70" s="167"/>
      <c r="DM70" s="167"/>
      <c r="DN70" s="167"/>
      <c r="DO70" s="167"/>
      <c r="DP70" s="167"/>
      <c r="DQ70" s="167"/>
      <c r="DR70" s="167"/>
      <c r="DS70" s="167"/>
      <c r="DT70" s="167"/>
      <c r="DU70" s="167"/>
      <c r="DV70" s="167"/>
      <c r="DW70" s="167"/>
      <c r="DX70" s="167"/>
      <c r="DY70" s="167"/>
      <c r="DZ70" s="167"/>
      <c r="EA70" s="167"/>
      <c r="EB70" s="167"/>
      <c r="EC70" s="167"/>
      <c r="ED70" s="167"/>
      <c r="EE70" s="167"/>
      <c r="EF70" s="167"/>
      <c r="EG70" s="167"/>
      <c r="EH70" s="167"/>
      <c r="EI70" s="167"/>
      <c r="EJ70" s="167"/>
      <c r="EK70" s="167"/>
      <c r="EL70" s="167"/>
      <c r="EM70" s="167"/>
      <c r="EN70" s="167"/>
      <c r="EO70" s="167"/>
      <c r="EP70" s="167"/>
      <c r="EQ70" s="167"/>
      <c r="ER70" s="167"/>
      <c r="ES70" s="167"/>
      <c r="ET70" s="167"/>
      <c r="EU70" s="167"/>
      <c r="EV70" s="167"/>
      <c r="EW70" s="167"/>
      <c r="EX70" s="167"/>
      <c r="EY70" s="167"/>
      <c r="EZ70" s="167"/>
      <c r="FA70" s="167"/>
      <c r="FB70" s="167"/>
      <c r="FC70" s="167"/>
      <c r="FD70" s="167"/>
      <c r="FE70" s="167"/>
      <c r="FF70" s="167"/>
      <c r="FG70" s="167"/>
      <c r="FH70" s="167"/>
      <c r="FI70" s="167"/>
      <c r="FJ70" s="167"/>
      <c r="FK70" s="167"/>
    </row>
    <row r="71" spans="1:167" s="170" customFormat="1" ht="12.5" x14ac:dyDescent="0.25">
      <c r="A71" s="731" t="s">
        <v>7144</v>
      </c>
      <c r="B71" s="731" t="s">
        <v>4168</v>
      </c>
      <c r="C71" s="1759"/>
      <c r="D71" s="1758"/>
      <c r="E71" s="1759"/>
      <c r="F71" s="1759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167"/>
      <c r="DH71" s="167"/>
      <c r="DI71" s="167"/>
      <c r="DJ71" s="167"/>
      <c r="DK71" s="167"/>
      <c r="DL71" s="167"/>
      <c r="DM71" s="167"/>
      <c r="DN71" s="167"/>
      <c r="DO71" s="167"/>
      <c r="DP71" s="167"/>
      <c r="DQ71" s="167"/>
      <c r="DR71" s="167"/>
      <c r="DS71" s="167"/>
      <c r="DT71" s="167"/>
      <c r="DU71" s="167"/>
      <c r="DV71" s="167"/>
      <c r="DW71" s="167"/>
      <c r="DX71" s="167"/>
      <c r="DY71" s="167"/>
      <c r="DZ71" s="167"/>
      <c r="EA71" s="167"/>
      <c r="EB71" s="167"/>
      <c r="EC71" s="167"/>
      <c r="ED71" s="167"/>
      <c r="EE71" s="167"/>
      <c r="EF71" s="167"/>
      <c r="EG71" s="167"/>
      <c r="EH71" s="167"/>
      <c r="EI71" s="167"/>
      <c r="EJ71" s="167"/>
      <c r="EK71" s="167"/>
      <c r="EL71" s="167"/>
      <c r="EM71" s="167"/>
      <c r="EN71" s="167"/>
      <c r="EO71" s="167"/>
      <c r="EP71" s="167"/>
      <c r="EQ71" s="167"/>
      <c r="ER71" s="167"/>
      <c r="ES71" s="167"/>
      <c r="ET71" s="167"/>
      <c r="EU71" s="167"/>
      <c r="EV71" s="167"/>
      <c r="EW71" s="167"/>
      <c r="EX71" s="167"/>
      <c r="EY71" s="167"/>
      <c r="EZ71" s="167"/>
      <c r="FA71" s="167"/>
      <c r="FB71" s="167"/>
      <c r="FC71" s="167"/>
      <c r="FD71" s="167"/>
      <c r="FE71" s="167"/>
      <c r="FF71" s="167"/>
      <c r="FG71" s="167"/>
      <c r="FH71" s="167"/>
      <c r="FI71" s="167"/>
      <c r="FJ71" s="167"/>
      <c r="FK71" s="167"/>
    </row>
    <row r="72" spans="1:167" x14ac:dyDescent="0.3">
      <c r="A72" s="100" t="s">
        <v>7272</v>
      </c>
      <c r="B72" s="100" t="s">
        <v>7273</v>
      </c>
      <c r="C72" s="1865">
        <v>0</v>
      </c>
      <c r="D72" s="578">
        <v>200076</v>
      </c>
      <c r="E72" s="1755">
        <v>145.82</v>
      </c>
      <c r="F72" s="1755">
        <v>145.82</v>
      </c>
      <c r="G72" s="167" t="s">
        <v>5522</v>
      </c>
    </row>
    <row r="73" spans="1:167" s="214" customFormat="1" x14ac:dyDescent="0.3">
      <c r="A73" s="1756" t="s">
        <v>533</v>
      </c>
      <c r="B73" s="455" t="s">
        <v>4243</v>
      </c>
      <c r="C73" s="523">
        <f>SUM(C72)</f>
        <v>0</v>
      </c>
      <c r="D73" s="498">
        <f>SUM(D72)</f>
        <v>200076</v>
      </c>
      <c r="E73" s="1757" t="s">
        <v>533</v>
      </c>
      <c r="F73" s="1757" t="s">
        <v>533</v>
      </c>
      <c r="G73" s="105"/>
      <c r="H73" s="116"/>
      <c r="I73" s="116"/>
      <c r="J73" s="116"/>
      <c r="K73" s="116"/>
      <c r="L73" s="116"/>
      <c r="M73" s="116"/>
      <c r="N73" s="116"/>
      <c r="O73" s="116"/>
      <c r="P73" s="116"/>
      <c r="Q73" s="116"/>
      <c r="R73" s="116"/>
      <c r="S73" s="116"/>
      <c r="T73" s="116"/>
      <c r="U73" s="116"/>
      <c r="V73" s="116"/>
      <c r="W73" s="116"/>
      <c r="X73" s="116"/>
      <c r="Y73" s="116"/>
      <c r="Z73" s="116"/>
      <c r="AA73" s="116"/>
      <c r="AB73" s="116"/>
      <c r="AC73" s="116"/>
      <c r="AD73" s="116"/>
      <c r="AE73" s="116"/>
      <c r="AF73" s="116"/>
      <c r="AG73" s="116"/>
      <c r="AH73" s="116"/>
      <c r="AI73" s="116"/>
      <c r="AJ73" s="116"/>
      <c r="AK73" s="116"/>
      <c r="AL73" s="116"/>
      <c r="AM73" s="116"/>
      <c r="AN73" s="116"/>
      <c r="AO73" s="116"/>
      <c r="AP73" s="116"/>
      <c r="AQ73" s="116"/>
      <c r="AR73" s="116"/>
      <c r="AS73" s="116"/>
      <c r="AT73" s="116"/>
      <c r="AU73" s="116"/>
      <c r="AV73" s="116"/>
      <c r="AW73" s="116"/>
      <c r="AX73" s="116"/>
      <c r="AY73" s="116"/>
      <c r="AZ73" s="116"/>
      <c r="BA73" s="116"/>
      <c r="BB73" s="116"/>
      <c r="BC73" s="116"/>
      <c r="BD73" s="116"/>
      <c r="BE73" s="116"/>
      <c r="BF73" s="116"/>
      <c r="BG73" s="116"/>
      <c r="BH73" s="116"/>
      <c r="BI73" s="116"/>
      <c r="BJ73" s="116"/>
      <c r="BK73" s="116"/>
      <c r="BL73" s="116"/>
      <c r="BM73" s="116"/>
      <c r="BN73" s="116"/>
      <c r="BO73" s="116"/>
      <c r="BP73" s="116"/>
      <c r="BQ73" s="116"/>
      <c r="BR73" s="116"/>
      <c r="BS73" s="116"/>
      <c r="BT73" s="116"/>
      <c r="BU73" s="116"/>
      <c r="BV73" s="116"/>
      <c r="BW73" s="116"/>
      <c r="BX73" s="116"/>
      <c r="BY73" s="116"/>
      <c r="BZ73" s="116"/>
      <c r="CA73" s="116"/>
      <c r="CB73" s="116"/>
      <c r="CC73" s="116"/>
      <c r="CD73" s="116"/>
      <c r="CE73" s="116"/>
      <c r="CF73" s="116"/>
      <c r="CG73" s="116"/>
      <c r="CH73" s="116"/>
      <c r="CI73" s="116"/>
      <c r="CJ73" s="116"/>
      <c r="CK73" s="116"/>
      <c r="CL73" s="116"/>
      <c r="CM73" s="116"/>
      <c r="CN73" s="116"/>
      <c r="CO73" s="116"/>
      <c r="CP73" s="116"/>
      <c r="CQ73" s="116"/>
      <c r="CR73" s="116"/>
      <c r="CS73" s="116"/>
      <c r="CT73" s="116"/>
      <c r="CU73" s="116"/>
      <c r="CV73" s="116"/>
      <c r="CW73" s="116"/>
      <c r="CX73" s="116"/>
      <c r="CY73" s="116"/>
      <c r="CZ73" s="116"/>
      <c r="DA73" s="116"/>
      <c r="DB73" s="116"/>
      <c r="DC73" s="116"/>
      <c r="DD73" s="116"/>
      <c r="DE73" s="116"/>
      <c r="DF73" s="116"/>
      <c r="DG73" s="116"/>
      <c r="DH73" s="116"/>
      <c r="DI73" s="116"/>
      <c r="DJ73" s="116"/>
      <c r="DK73" s="116"/>
      <c r="DL73" s="116"/>
      <c r="DM73" s="116"/>
      <c r="DN73" s="116"/>
      <c r="DO73" s="116"/>
      <c r="DP73" s="116"/>
      <c r="DQ73" s="116"/>
      <c r="DR73" s="116"/>
      <c r="DS73" s="116"/>
      <c r="DT73" s="116"/>
      <c r="DU73" s="116"/>
      <c r="DV73" s="116"/>
      <c r="DW73" s="116"/>
      <c r="DX73" s="116"/>
      <c r="DY73" s="116"/>
      <c r="DZ73" s="116"/>
      <c r="EA73" s="116"/>
      <c r="EB73" s="116"/>
      <c r="EC73" s="116"/>
      <c r="ED73" s="116"/>
      <c r="EE73" s="116"/>
      <c r="EF73" s="116"/>
      <c r="EG73" s="116"/>
      <c r="EH73" s="116"/>
      <c r="EI73" s="116"/>
      <c r="EJ73" s="116"/>
      <c r="EK73" s="116"/>
      <c r="EL73" s="116"/>
      <c r="EM73" s="116"/>
      <c r="EN73" s="116"/>
      <c r="EO73" s="116"/>
      <c r="EP73" s="116"/>
      <c r="EQ73" s="116"/>
      <c r="ER73" s="116"/>
      <c r="ES73" s="116"/>
      <c r="ET73" s="116"/>
      <c r="EU73" s="116"/>
      <c r="EV73" s="116"/>
      <c r="EW73" s="116"/>
      <c r="EX73" s="116"/>
      <c r="EY73" s="116"/>
      <c r="EZ73" s="116"/>
      <c r="FA73" s="116"/>
      <c r="FB73" s="116"/>
      <c r="FC73" s="116"/>
      <c r="FD73" s="116"/>
    </row>
    <row r="74" spans="1:167" s="170" customFormat="1" ht="12.5" x14ac:dyDescent="0.25">
      <c r="A74" s="1829"/>
      <c r="B74" s="1829"/>
      <c r="C74" s="1837"/>
      <c r="D74" s="1837"/>
      <c r="E74" s="1837"/>
      <c r="F74" s="183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167"/>
      <c r="DH74" s="167"/>
      <c r="DI74" s="167"/>
      <c r="DJ74" s="167"/>
      <c r="DK74" s="167"/>
      <c r="DL74" s="167"/>
      <c r="DM74" s="167"/>
      <c r="DN74" s="167"/>
      <c r="DO74" s="167"/>
      <c r="DP74" s="167"/>
      <c r="DQ74" s="167"/>
      <c r="DR74" s="167"/>
      <c r="DS74" s="167"/>
      <c r="DT74" s="167"/>
      <c r="DU74" s="167"/>
      <c r="DV74" s="167"/>
      <c r="DW74" s="167"/>
      <c r="DX74" s="167"/>
      <c r="DY74" s="167"/>
      <c r="DZ74" s="167"/>
      <c r="EA74" s="167"/>
      <c r="EB74" s="167"/>
      <c r="EC74" s="167"/>
      <c r="ED74" s="167"/>
      <c r="EE74" s="167"/>
      <c r="EF74" s="167"/>
      <c r="EG74" s="167"/>
      <c r="EH74" s="167"/>
      <c r="EI74" s="167"/>
      <c r="EJ74" s="167"/>
      <c r="EK74" s="167"/>
      <c r="EL74" s="167"/>
      <c r="EM74" s="167"/>
      <c r="EN74" s="167"/>
      <c r="EO74" s="167"/>
      <c r="EP74" s="167"/>
      <c r="EQ74" s="167"/>
      <c r="ER74" s="167"/>
      <c r="ES74" s="167"/>
      <c r="ET74" s="167"/>
      <c r="EU74" s="167"/>
      <c r="EV74" s="167"/>
      <c r="EW74" s="167"/>
      <c r="EX74" s="167"/>
      <c r="EY74" s="167"/>
      <c r="EZ74" s="167"/>
      <c r="FA74" s="167"/>
      <c r="FB74" s="167"/>
      <c r="FC74" s="167"/>
      <c r="FD74" s="167"/>
      <c r="FE74" s="167"/>
      <c r="FF74" s="167"/>
      <c r="FG74" s="167"/>
      <c r="FH74" s="167"/>
      <c r="FI74" s="167"/>
      <c r="FJ74" s="167"/>
      <c r="FK74" s="167"/>
    </row>
    <row r="75" spans="1:167" s="1748" customFormat="1" ht="13.5" customHeight="1" x14ac:dyDescent="0.25">
      <c r="A75" s="1804"/>
      <c r="B75" s="458" t="s">
        <v>4170</v>
      </c>
      <c r="C75" s="515">
        <f>C59+C68+C73</f>
        <v>201</v>
      </c>
      <c r="D75" s="515">
        <f>D59+D68+D73</f>
        <v>200076</v>
      </c>
      <c r="E75" s="1839"/>
      <c r="F75" s="1839"/>
    </row>
    <row r="76" spans="1:167" s="1819" customFormat="1" ht="15" customHeight="1" x14ac:dyDescent="0.25">
      <c r="A76" s="915"/>
      <c r="B76" s="916"/>
      <c r="C76" s="1738"/>
      <c r="D76" s="1731"/>
      <c r="E76" s="1866"/>
      <c r="F76" s="1866"/>
    </row>
    <row r="77" spans="1:167" s="1819" customFormat="1" ht="15" customHeight="1" x14ac:dyDescent="0.25">
      <c r="A77" s="915"/>
      <c r="B77" s="916"/>
      <c r="C77" s="1738"/>
      <c r="D77" s="1731"/>
      <c r="E77" s="1866"/>
      <c r="F77" s="1866"/>
    </row>
    <row r="78" spans="1:167" s="1748" customFormat="1" ht="15" customHeight="1" x14ac:dyDescent="0.25">
      <c r="A78" s="897" t="s">
        <v>4166</v>
      </c>
      <c r="B78" s="897"/>
      <c r="C78" s="1808" t="s">
        <v>533</v>
      </c>
      <c r="D78" s="1808"/>
      <c r="E78" s="1809" t="s">
        <v>533</v>
      </c>
      <c r="F78" s="1809" t="s">
        <v>533</v>
      </c>
    </row>
    <row r="79" spans="1:167" x14ac:dyDescent="0.3">
      <c r="A79" s="731" t="s">
        <v>4244</v>
      </c>
      <c r="B79" s="731"/>
      <c r="C79" s="1811"/>
      <c r="D79" s="1810"/>
      <c r="E79" s="1810"/>
      <c r="F79" s="1810"/>
      <c r="G79" s="167"/>
    </row>
    <row r="80" spans="1:167" s="1748" customFormat="1" ht="15" customHeight="1" x14ac:dyDescent="0.25">
      <c r="A80" s="100" t="s">
        <v>4242</v>
      </c>
      <c r="B80" s="100" t="s">
        <v>4242</v>
      </c>
      <c r="C80" s="1865">
        <v>0</v>
      </c>
      <c r="D80" s="1754">
        <v>0</v>
      </c>
      <c r="E80" s="1755">
        <v>0</v>
      </c>
      <c r="F80" s="1755">
        <v>0</v>
      </c>
    </row>
    <row r="81" spans="1:170" s="1748" customFormat="1" ht="15" customHeight="1" x14ac:dyDescent="0.25">
      <c r="A81" s="1756" t="s">
        <v>533</v>
      </c>
      <c r="B81" s="455" t="s">
        <v>4245</v>
      </c>
      <c r="C81" s="456">
        <f>SUM(C76:C80)</f>
        <v>0</v>
      </c>
      <c r="D81" s="457">
        <v>0</v>
      </c>
      <c r="E81" s="1777" t="s">
        <v>533</v>
      </c>
      <c r="F81" s="1777" t="s">
        <v>533</v>
      </c>
    </row>
    <row r="82" spans="1:170" s="170" customFormat="1" ht="12.5" x14ac:dyDescent="0.25">
      <c r="A82" s="915"/>
      <c r="B82" s="916"/>
      <c r="C82" s="1738"/>
      <c r="D82" s="1731"/>
      <c r="E82" s="1738"/>
      <c r="F82" s="1738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167"/>
      <c r="DH82" s="167"/>
      <c r="DI82" s="167"/>
      <c r="DJ82" s="167"/>
      <c r="DK82" s="167"/>
      <c r="DL82" s="167"/>
      <c r="DM82" s="167"/>
      <c r="DN82" s="167"/>
      <c r="DO82" s="167"/>
      <c r="DP82" s="167"/>
      <c r="DQ82" s="167"/>
      <c r="DR82" s="167"/>
      <c r="DS82" s="167"/>
      <c r="DT82" s="167"/>
      <c r="DU82" s="167"/>
      <c r="DV82" s="167"/>
      <c r="DW82" s="167"/>
      <c r="DX82" s="167"/>
      <c r="DY82" s="167"/>
      <c r="DZ82" s="167"/>
      <c r="EA82" s="167"/>
      <c r="EB82" s="167"/>
      <c r="EC82" s="167"/>
      <c r="ED82" s="167"/>
      <c r="EE82" s="167"/>
      <c r="EF82" s="167"/>
      <c r="EG82" s="167"/>
      <c r="EH82" s="167"/>
      <c r="EI82" s="167"/>
      <c r="EJ82" s="167"/>
      <c r="EK82" s="167"/>
      <c r="EL82" s="167"/>
      <c r="EM82" s="167"/>
      <c r="EN82" s="167"/>
      <c r="EO82" s="167"/>
      <c r="EP82" s="167"/>
      <c r="EQ82" s="167"/>
      <c r="ER82" s="167"/>
      <c r="ES82" s="167"/>
      <c r="ET82" s="167"/>
      <c r="EU82" s="167"/>
      <c r="EV82" s="167"/>
      <c r="EW82" s="167"/>
      <c r="EX82" s="167"/>
      <c r="EY82" s="167"/>
      <c r="EZ82" s="167"/>
      <c r="FA82" s="167"/>
      <c r="FB82" s="167"/>
      <c r="FC82" s="167"/>
      <c r="FD82" s="167"/>
      <c r="FE82" s="167"/>
      <c r="FF82" s="167"/>
      <c r="FG82" s="167"/>
      <c r="FH82" s="167"/>
      <c r="FI82" s="167"/>
    </row>
    <row r="83" spans="1:170" s="1748" customFormat="1" ht="15" customHeight="1" x14ac:dyDescent="0.25">
      <c r="A83" s="732" t="s">
        <v>4172</v>
      </c>
      <c r="B83" s="733"/>
      <c r="C83" s="1867"/>
      <c r="D83" s="1782"/>
    </row>
    <row r="84" spans="1:170" x14ac:dyDescent="0.3">
      <c r="A84" s="100" t="s">
        <v>4242</v>
      </c>
      <c r="B84" s="100" t="s">
        <v>7274</v>
      </c>
      <c r="C84" s="1865">
        <v>35</v>
      </c>
      <c r="D84" s="1754">
        <v>0</v>
      </c>
      <c r="E84" s="1755">
        <v>3500</v>
      </c>
      <c r="F84" s="1755">
        <v>50000</v>
      </c>
      <c r="G84" s="167"/>
      <c r="FJ84" s="163"/>
      <c r="FK84" s="163"/>
    </row>
    <row r="85" spans="1:170" s="1748" customFormat="1" ht="13.5" customHeight="1" x14ac:dyDescent="0.25">
      <c r="A85" s="1766" t="s">
        <v>533</v>
      </c>
      <c r="B85" s="524" t="s">
        <v>4246</v>
      </c>
      <c r="C85" s="525">
        <f>SUM(C84)</f>
        <v>35</v>
      </c>
      <c r="D85" s="526">
        <f>SUM(D80:D84)</f>
        <v>0</v>
      </c>
      <c r="E85" s="1777" t="s">
        <v>533</v>
      </c>
      <c r="F85" s="1777" t="s">
        <v>533</v>
      </c>
    </row>
    <row r="86" spans="1:170" s="222" customFormat="1" x14ac:dyDescent="0.3">
      <c r="A86" s="232"/>
      <c r="B86" s="520"/>
      <c r="C86" s="106"/>
      <c r="D86" s="116"/>
      <c r="E86" s="503"/>
      <c r="F86" s="521"/>
      <c r="G86" s="105"/>
      <c r="H86" s="105"/>
      <c r="I86" s="105"/>
      <c r="J86" s="105"/>
      <c r="K86" s="105"/>
      <c r="L86" s="105"/>
      <c r="M86" s="105"/>
      <c r="N86" s="105"/>
      <c r="O86" s="105"/>
      <c r="P86" s="105"/>
      <c r="Q86" s="105"/>
      <c r="R86" s="105"/>
      <c r="S86" s="105"/>
      <c r="T86" s="105"/>
      <c r="U86" s="105"/>
      <c r="V86" s="105"/>
      <c r="W86" s="105"/>
      <c r="X86" s="105"/>
      <c r="Y86" s="105"/>
      <c r="Z86" s="105"/>
      <c r="AA86" s="105"/>
      <c r="AB86" s="105"/>
      <c r="AC86" s="105"/>
      <c r="AD86" s="105"/>
      <c r="AE86" s="105"/>
      <c r="AF86" s="105"/>
      <c r="AG86" s="105"/>
      <c r="AH86" s="105"/>
      <c r="AI86" s="105"/>
      <c r="AJ86" s="105"/>
      <c r="AK86" s="105"/>
      <c r="AL86" s="105"/>
      <c r="AM86" s="105"/>
      <c r="AN86" s="105"/>
      <c r="AO86" s="105"/>
      <c r="AP86" s="105"/>
      <c r="AQ86" s="105"/>
      <c r="AR86" s="105"/>
      <c r="AS86" s="105"/>
      <c r="AT86" s="105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5"/>
      <c r="BF86" s="105"/>
      <c r="BG86" s="105"/>
      <c r="BH86" s="105"/>
      <c r="BI86" s="105"/>
      <c r="BJ86" s="105"/>
      <c r="BK86" s="105"/>
      <c r="BL86" s="105"/>
      <c r="BM86" s="105"/>
      <c r="BN86" s="105"/>
      <c r="BO86" s="105"/>
      <c r="BP86" s="105"/>
      <c r="BQ86" s="105"/>
      <c r="BR86" s="105"/>
      <c r="BS86" s="105"/>
      <c r="BT86" s="105"/>
      <c r="BU86" s="105"/>
      <c r="BV86" s="105"/>
      <c r="BW86" s="105"/>
      <c r="BX86" s="105"/>
      <c r="BY86" s="105"/>
      <c r="BZ86" s="105"/>
      <c r="CA86" s="105"/>
      <c r="CB86" s="105"/>
      <c r="CC86" s="105"/>
      <c r="CD86" s="105"/>
      <c r="CE86" s="105"/>
      <c r="CF86" s="105"/>
      <c r="CG86" s="105"/>
      <c r="CH86" s="105"/>
      <c r="CI86" s="105"/>
      <c r="CJ86" s="105"/>
      <c r="CK86" s="105"/>
      <c r="CL86" s="105"/>
      <c r="CM86" s="105"/>
      <c r="CN86" s="105"/>
      <c r="CO86" s="105"/>
      <c r="CP86" s="105"/>
      <c r="CQ86" s="105"/>
      <c r="CR86" s="105"/>
      <c r="CS86" s="105"/>
      <c r="CT86" s="105"/>
      <c r="CU86" s="105"/>
      <c r="CV86" s="105"/>
      <c r="CW86" s="105"/>
      <c r="CX86" s="105"/>
      <c r="CY86" s="105"/>
      <c r="CZ86" s="105"/>
      <c r="DA86" s="105"/>
      <c r="DB86" s="105"/>
      <c r="DC86" s="105"/>
      <c r="DD86" s="105"/>
      <c r="DE86" s="105"/>
      <c r="DF86" s="105"/>
      <c r="DG86" s="105"/>
      <c r="DH86" s="105"/>
      <c r="DI86" s="105"/>
      <c r="DJ86" s="105"/>
      <c r="DK86" s="105"/>
      <c r="DL86" s="105"/>
      <c r="DM86" s="105"/>
      <c r="DN86" s="105"/>
      <c r="DO86" s="105"/>
      <c r="DP86" s="105"/>
      <c r="DQ86" s="105"/>
      <c r="DR86" s="105"/>
      <c r="DS86" s="105"/>
      <c r="DT86" s="105"/>
      <c r="DU86" s="105"/>
      <c r="DV86" s="105"/>
      <c r="DW86" s="105"/>
      <c r="DX86" s="105"/>
      <c r="DY86" s="105"/>
      <c r="DZ86" s="105"/>
      <c r="EA86" s="105"/>
      <c r="EB86" s="105"/>
      <c r="EC86" s="105"/>
      <c r="ED86" s="105"/>
      <c r="EE86" s="105"/>
      <c r="EF86" s="105"/>
      <c r="EG86" s="105"/>
      <c r="EH86" s="105"/>
      <c r="EI86" s="105"/>
      <c r="EJ86" s="105"/>
      <c r="EK86" s="105"/>
      <c r="EL86" s="105"/>
      <c r="EM86" s="105"/>
      <c r="EN86" s="105"/>
      <c r="EO86" s="105"/>
      <c r="EP86" s="105"/>
      <c r="EQ86" s="105"/>
      <c r="ER86" s="105"/>
      <c r="ES86" s="105"/>
      <c r="ET86" s="105"/>
      <c r="EU86" s="105"/>
      <c r="EV86" s="105"/>
      <c r="EW86" s="105"/>
      <c r="EX86" s="105"/>
      <c r="EY86" s="105"/>
      <c r="EZ86" s="105"/>
      <c r="FA86" s="105"/>
      <c r="FB86" s="105"/>
      <c r="FC86" s="105"/>
      <c r="FD86" s="105"/>
      <c r="FE86" s="105"/>
      <c r="FF86" s="105"/>
      <c r="FG86" s="105"/>
      <c r="FH86" s="105"/>
      <c r="FI86" s="105"/>
      <c r="FJ86" s="105"/>
      <c r="FK86" s="105"/>
      <c r="FL86" s="105"/>
      <c r="FM86" s="105"/>
      <c r="FN86" s="105"/>
    </row>
    <row r="87" spans="1:170" s="1748" customFormat="1" x14ac:dyDescent="0.3">
      <c r="A87" s="385" t="s">
        <v>6702</v>
      </c>
      <c r="B87" s="446"/>
      <c r="C87" s="106"/>
      <c r="D87" s="116"/>
      <c r="E87" s="503"/>
      <c r="F87" s="521"/>
    </row>
    <row r="88" spans="1:170" s="522" customFormat="1" x14ac:dyDescent="0.3">
      <c r="A88" s="232"/>
      <c r="B88" s="520"/>
      <c r="C88" s="106"/>
      <c r="D88" s="116"/>
      <c r="E88" s="503"/>
      <c r="F88" s="521"/>
      <c r="G88" s="162"/>
      <c r="H88" s="162"/>
      <c r="I88" s="162"/>
      <c r="J88" s="162"/>
      <c r="K88" s="162"/>
      <c r="L88" s="162"/>
      <c r="M88" s="162"/>
      <c r="N88" s="162"/>
      <c r="O88" s="162"/>
      <c r="P88" s="162"/>
      <c r="Q88" s="162"/>
      <c r="R88" s="162"/>
      <c r="S88" s="162"/>
      <c r="T88" s="162"/>
      <c r="U88" s="162"/>
      <c r="V88" s="162"/>
      <c r="W88" s="162"/>
      <c r="X88" s="162"/>
      <c r="Y88" s="162"/>
      <c r="Z88" s="162"/>
      <c r="AA88" s="162"/>
      <c r="AB88" s="162"/>
      <c r="AC88" s="162"/>
      <c r="AD88" s="162"/>
      <c r="AE88" s="162"/>
      <c r="AF88" s="162"/>
      <c r="AG88" s="162"/>
      <c r="AH88" s="162"/>
      <c r="AI88" s="162"/>
      <c r="AJ88" s="162"/>
      <c r="AK88" s="162"/>
      <c r="AL88" s="162"/>
      <c r="AM88" s="162"/>
      <c r="AN88" s="162"/>
      <c r="AO88" s="162"/>
      <c r="AP88" s="162"/>
      <c r="AQ88" s="162"/>
      <c r="AR88" s="162"/>
      <c r="AS88" s="162"/>
      <c r="AT88" s="162"/>
      <c r="AU88" s="162"/>
      <c r="AV88" s="162"/>
      <c r="AW88" s="162"/>
      <c r="AX88" s="162"/>
      <c r="AY88" s="162"/>
      <c r="AZ88" s="162"/>
      <c r="BA88" s="162"/>
      <c r="BB88" s="162"/>
      <c r="BC88" s="162"/>
      <c r="BD88" s="162"/>
      <c r="BE88" s="162"/>
      <c r="BF88" s="162"/>
      <c r="BG88" s="162"/>
      <c r="BH88" s="162"/>
      <c r="BI88" s="162"/>
      <c r="BJ88" s="162"/>
      <c r="BK88" s="162"/>
      <c r="BL88" s="162"/>
      <c r="BM88" s="162"/>
      <c r="BN88" s="162"/>
      <c r="BO88" s="162"/>
      <c r="BP88" s="162"/>
      <c r="BQ88" s="162"/>
      <c r="BR88" s="162"/>
      <c r="BS88" s="162"/>
      <c r="BT88" s="162"/>
      <c r="BU88" s="162"/>
      <c r="BV88" s="162"/>
      <c r="BW88" s="162"/>
      <c r="BX88" s="162"/>
      <c r="BY88" s="162"/>
      <c r="BZ88" s="162"/>
      <c r="CA88" s="162"/>
      <c r="CB88" s="162"/>
      <c r="CC88" s="162"/>
      <c r="CD88" s="162"/>
      <c r="CE88" s="162"/>
      <c r="CF88" s="162"/>
      <c r="CG88" s="162"/>
      <c r="CH88" s="162"/>
      <c r="CI88" s="162"/>
      <c r="CJ88" s="162"/>
      <c r="CK88" s="162"/>
      <c r="CL88" s="162"/>
      <c r="CM88" s="162"/>
      <c r="CN88" s="162"/>
      <c r="CO88" s="162"/>
      <c r="CP88" s="162"/>
      <c r="CQ88" s="162"/>
      <c r="CR88" s="162"/>
      <c r="CS88" s="162"/>
      <c r="CT88" s="162"/>
      <c r="CU88" s="162"/>
      <c r="CV88" s="162"/>
      <c r="CW88" s="162"/>
      <c r="CX88" s="162"/>
      <c r="CY88" s="162"/>
      <c r="CZ88" s="162"/>
      <c r="DA88" s="162"/>
      <c r="DB88" s="162"/>
      <c r="DC88" s="162"/>
      <c r="DD88" s="162"/>
      <c r="DE88" s="162"/>
      <c r="DF88" s="162"/>
      <c r="DG88" s="162"/>
      <c r="DH88" s="162"/>
      <c r="DI88" s="162"/>
      <c r="DJ88" s="162"/>
      <c r="DK88" s="162"/>
      <c r="DL88" s="162"/>
      <c r="DM88" s="162"/>
      <c r="DN88" s="162"/>
      <c r="DO88" s="162"/>
      <c r="DP88" s="162"/>
      <c r="DQ88" s="162"/>
      <c r="DR88" s="162"/>
      <c r="DS88" s="162"/>
      <c r="DT88" s="162"/>
      <c r="DU88" s="162"/>
      <c r="DV88" s="162"/>
      <c r="DW88" s="162"/>
      <c r="DX88" s="162"/>
      <c r="DY88" s="162"/>
      <c r="DZ88" s="162"/>
      <c r="EA88" s="162"/>
      <c r="EB88" s="162"/>
      <c r="EC88" s="162"/>
      <c r="ED88" s="162"/>
      <c r="EE88" s="162"/>
      <c r="EF88" s="162"/>
      <c r="EG88" s="162"/>
      <c r="EH88" s="162"/>
      <c r="EI88" s="162"/>
      <c r="EJ88" s="162"/>
      <c r="EK88" s="162"/>
      <c r="EL88" s="162"/>
      <c r="EM88" s="162"/>
      <c r="EN88" s="162"/>
      <c r="EO88" s="162"/>
      <c r="EP88" s="162"/>
      <c r="EQ88" s="162"/>
      <c r="ER88" s="162"/>
      <c r="ES88" s="162"/>
      <c r="ET88" s="162"/>
      <c r="EU88" s="162"/>
      <c r="EV88" s="162"/>
      <c r="EW88" s="162"/>
      <c r="EX88" s="162"/>
      <c r="EY88" s="162"/>
      <c r="EZ88" s="162"/>
      <c r="FA88" s="162"/>
      <c r="FB88" s="162"/>
      <c r="FC88" s="162"/>
      <c r="FD88" s="162"/>
      <c r="FE88" s="162"/>
      <c r="FF88" s="162"/>
      <c r="FG88" s="162"/>
      <c r="FH88" s="162"/>
      <c r="FI88" s="162"/>
      <c r="FJ88" s="162"/>
      <c r="FK88" s="162"/>
    </row>
    <row r="89" spans="1:170" s="522" customFormat="1" x14ac:dyDescent="0.3">
      <c r="A89" s="232"/>
      <c r="B89" s="520"/>
      <c r="C89" s="106"/>
      <c r="D89" s="116"/>
      <c r="E89" s="503"/>
      <c r="F89" s="521"/>
      <c r="G89" s="162"/>
      <c r="H89" s="162"/>
      <c r="I89" s="162"/>
      <c r="J89" s="162"/>
      <c r="K89" s="162"/>
      <c r="L89" s="162"/>
      <c r="M89" s="162"/>
      <c r="N89" s="162"/>
      <c r="O89" s="162"/>
      <c r="P89" s="162"/>
      <c r="Q89" s="162"/>
      <c r="R89" s="16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2"/>
      <c r="AK89" s="162"/>
      <c r="AL89" s="162"/>
      <c r="AM89" s="162"/>
      <c r="AN89" s="162"/>
      <c r="AO89" s="162"/>
      <c r="AP89" s="162"/>
      <c r="AQ89" s="162"/>
      <c r="AR89" s="162"/>
      <c r="AS89" s="162"/>
      <c r="AT89" s="162"/>
      <c r="AU89" s="162"/>
      <c r="AV89" s="162"/>
      <c r="AW89" s="162"/>
      <c r="AX89" s="162"/>
      <c r="AY89" s="162"/>
      <c r="AZ89" s="162"/>
      <c r="BA89" s="162"/>
      <c r="BB89" s="162"/>
      <c r="BC89" s="162"/>
      <c r="BD89" s="162"/>
      <c r="BE89" s="162"/>
      <c r="BF89" s="162"/>
      <c r="BG89" s="162"/>
      <c r="BH89" s="162"/>
      <c r="BI89" s="162"/>
      <c r="BJ89" s="162"/>
      <c r="BK89" s="162"/>
      <c r="BL89" s="162"/>
      <c r="BM89" s="162"/>
      <c r="BN89" s="162"/>
      <c r="BO89" s="162"/>
      <c r="BP89" s="162"/>
      <c r="BQ89" s="162"/>
      <c r="BR89" s="162"/>
      <c r="BS89" s="162"/>
      <c r="BT89" s="162"/>
      <c r="BU89" s="162"/>
      <c r="BV89" s="162"/>
      <c r="BW89" s="162"/>
      <c r="BX89" s="162"/>
      <c r="BY89" s="162"/>
      <c r="BZ89" s="162"/>
      <c r="CA89" s="162"/>
      <c r="CB89" s="162"/>
      <c r="CC89" s="162"/>
      <c r="CD89" s="162"/>
      <c r="CE89" s="162"/>
      <c r="CF89" s="162"/>
      <c r="CG89" s="162"/>
      <c r="CH89" s="162"/>
      <c r="CI89" s="162"/>
      <c r="CJ89" s="162"/>
      <c r="CK89" s="162"/>
      <c r="CL89" s="162"/>
      <c r="CM89" s="162"/>
      <c r="CN89" s="162"/>
      <c r="CO89" s="162"/>
      <c r="CP89" s="162"/>
      <c r="CQ89" s="162"/>
      <c r="CR89" s="162"/>
      <c r="CS89" s="162"/>
      <c r="CT89" s="162"/>
      <c r="CU89" s="162"/>
      <c r="CV89" s="162"/>
      <c r="CW89" s="162"/>
      <c r="CX89" s="162"/>
      <c r="CY89" s="162"/>
      <c r="CZ89" s="162"/>
      <c r="DA89" s="162"/>
      <c r="DB89" s="162"/>
      <c r="DC89" s="162"/>
      <c r="DD89" s="162"/>
      <c r="DE89" s="162"/>
      <c r="DF89" s="162"/>
      <c r="DG89" s="162"/>
      <c r="DH89" s="162"/>
      <c r="DI89" s="162"/>
      <c r="DJ89" s="162"/>
      <c r="DK89" s="162"/>
      <c r="DL89" s="162"/>
      <c r="DM89" s="162"/>
      <c r="DN89" s="162"/>
      <c r="DO89" s="162"/>
      <c r="DP89" s="162"/>
      <c r="DQ89" s="162"/>
      <c r="DR89" s="162"/>
      <c r="DS89" s="162"/>
      <c r="DT89" s="162"/>
      <c r="DU89" s="162"/>
      <c r="DV89" s="162"/>
      <c r="DW89" s="162"/>
      <c r="DX89" s="162"/>
      <c r="DY89" s="162"/>
      <c r="DZ89" s="162"/>
      <c r="EA89" s="162"/>
      <c r="EB89" s="162"/>
      <c r="EC89" s="162"/>
      <c r="ED89" s="162"/>
      <c r="EE89" s="162"/>
      <c r="EF89" s="162"/>
      <c r="EG89" s="162"/>
      <c r="EH89" s="162"/>
      <c r="EI89" s="162"/>
      <c r="EJ89" s="162"/>
      <c r="EK89" s="162"/>
      <c r="EL89" s="162"/>
      <c r="EM89" s="162"/>
      <c r="EN89" s="162"/>
      <c r="EO89" s="162"/>
      <c r="EP89" s="162"/>
      <c r="EQ89" s="162"/>
      <c r="ER89" s="162"/>
      <c r="ES89" s="162"/>
      <c r="ET89" s="162"/>
      <c r="EU89" s="162"/>
      <c r="EV89" s="162"/>
      <c r="EW89" s="162"/>
      <c r="EX89" s="162"/>
      <c r="EY89" s="162"/>
      <c r="EZ89" s="162"/>
      <c r="FA89" s="162"/>
      <c r="FB89" s="162"/>
      <c r="FC89" s="162"/>
      <c r="FD89" s="162"/>
      <c r="FE89" s="162"/>
      <c r="FF89" s="162"/>
      <c r="FG89" s="162"/>
      <c r="FH89" s="162"/>
      <c r="FI89" s="162"/>
      <c r="FJ89" s="162"/>
      <c r="FK89" s="162"/>
    </row>
    <row r="90" spans="1:170" s="522" customFormat="1" x14ac:dyDescent="0.3">
      <c r="A90" s="232"/>
      <c r="B90" s="520"/>
      <c r="C90" s="106"/>
      <c r="D90" s="116"/>
      <c r="E90" s="503"/>
      <c r="F90" s="521"/>
      <c r="G90" s="162"/>
      <c r="H90" s="162"/>
      <c r="I90" s="162"/>
      <c r="J90" s="162"/>
      <c r="K90" s="162"/>
      <c r="L90" s="162"/>
      <c r="M90" s="162"/>
      <c r="N90" s="162"/>
      <c r="O90" s="162"/>
      <c r="P90" s="162"/>
      <c r="Q90" s="162"/>
      <c r="R90" s="162"/>
      <c r="S90" s="162"/>
      <c r="T90" s="162"/>
      <c r="U90" s="162"/>
      <c r="V90" s="162"/>
      <c r="W90" s="162"/>
      <c r="X90" s="162"/>
      <c r="Y90" s="162"/>
      <c r="Z90" s="162"/>
      <c r="AA90" s="162"/>
      <c r="AB90" s="162"/>
      <c r="AC90" s="162"/>
      <c r="AD90" s="162"/>
      <c r="AE90" s="162"/>
      <c r="AF90" s="162"/>
      <c r="AG90" s="162"/>
      <c r="AH90" s="162"/>
      <c r="AI90" s="162"/>
      <c r="AJ90" s="162"/>
      <c r="AK90" s="162"/>
      <c r="AL90" s="162"/>
      <c r="AM90" s="162"/>
      <c r="AN90" s="162"/>
      <c r="AO90" s="162"/>
      <c r="AP90" s="162"/>
      <c r="AQ90" s="162"/>
      <c r="AR90" s="162"/>
      <c r="AS90" s="162"/>
      <c r="AT90" s="162"/>
      <c r="AU90" s="162"/>
      <c r="AV90" s="162"/>
      <c r="AW90" s="162"/>
      <c r="AX90" s="162"/>
      <c r="AY90" s="162"/>
      <c r="AZ90" s="162"/>
      <c r="BA90" s="162"/>
      <c r="BB90" s="162"/>
      <c r="BC90" s="162"/>
      <c r="BD90" s="162"/>
      <c r="BE90" s="162"/>
      <c r="BF90" s="162"/>
      <c r="BG90" s="162"/>
      <c r="BH90" s="162"/>
      <c r="BI90" s="162"/>
      <c r="BJ90" s="162"/>
      <c r="BK90" s="162"/>
      <c r="BL90" s="162"/>
      <c r="BM90" s="162"/>
      <c r="BN90" s="162"/>
      <c r="BO90" s="162"/>
      <c r="BP90" s="162"/>
      <c r="BQ90" s="162"/>
      <c r="BR90" s="162"/>
      <c r="BS90" s="162"/>
      <c r="BT90" s="162"/>
      <c r="BU90" s="162"/>
      <c r="BV90" s="162"/>
      <c r="BW90" s="162"/>
      <c r="BX90" s="162"/>
      <c r="BY90" s="162"/>
      <c r="BZ90" s="162"/>
      <c r="CA90" s="162"/>
      <c r="CB90" s="162"/>
      <c r="CC90" s="162"/>
      <c r="CD90" s="162"/>
      <c r="CE90" s="162"/>
      <c r="CF90" s="162"/>
      <c r="CG90" s="162"/>
      <c r="CH90" s="162"/>
      <c r="CI90" s="162"/>
      <c r="CJ90" s="162"/>
      <c r="CK90" s="162"/>
      <c r="CL90" s="162"/>
      <c r="CM90" s="162"/>
      <c r="CN90" s="162"/>
      <c r="CO90" s="162"/>
      <c r="CP90" s="162"/>
      <c r="CQ90" s="162"/>
      <c r="CR90" s="162"/>
      <c r="CS90" s="162"/>
      <c r="CT90" s="162"/>
      <c r="CU90" s="162"/>
      <c r="CV90" s="162"/>
      <c r="CW90" s="162"/>
      <c r="CX90" s="162"/>
      <c r="CY90" s="162"/>
      <c r="CZ90" s="162"/>
      <c r="DA90" s="162"/>
      <c r="DB90" s="162"/>
      <c r="DC90" s="162"/>
      <c r="DD90" s="162"/>
      <c r="DE90" s="162"/>
      <c r="DF90" s="162"/>
      <c r="DG90" s="162"/>
      <c r="DH90" s="162"/>
      <c r="DI90" s="162"/>
      <c r="DJ90" s="162"/>
      <c r="DK90" s="162"/>
      <c r="DL90" s="162"/>
      <c r="DM90" s="162"/>
      <c r="DN90" s="162"/>
      <c r="DO90" s="162"/>
      <c r="DP90" s="162"/>
      <c r="DQ90" s="162"/>
      <c r="DR90" s="162"/>
      <c r="DS90" s="162"/>
      <c r="DT90" s="162"/>
      <c r="DU90" s="162"/>
      <c r="DV90" s="162"/>
      <c r="DW90" s="162"/>
      <c r="DX90" s="162"/>
      <c r="DY90" s="162"/>
      <c r="DZ90" s="162"/>
      <c r="EA90" s="162"/>
      <c r="EB90" s="162"/>
      <c r="EC90" s="162"/>
      <c r="ED90" s="162"/>
      <c r="EE90" s="162"/>
      <c r="EF90" s="162"/>
      <c r="EG90" s="162"/>
      <c r="EH90" s="162"/>
      <c r="EI90" s="162"/>
      <c r="EJ90" s="162"/>
      <c r="EK90" s="162"/>
      <c r="EL90" s="162"/>
      <c r="EM90" s="162"/>
      <c r="EN90" s="162"/>
      <c r="EO90" s="162"/>
      <c r="EP90" s="162"/>
      <c r="EQ90" s="162"/>
      <c r="ER90" s="162"/>
      <c r="ES90" s="162"/>
      <c r="ET90" s="162"/>
      <c r="EU90" s="162"/>
      <c r="EV90" s="162"/>
      <c r="EW90" s="162"/>
      <c r="EX90" s="162"/>
      <c r="EY90" s="162"/>
      <c r="EZ90" s="162"/>
      <c r="FA90" s="162"/>
      <c r="FB90" s="162"/>
      <c r="FC90" s="162"/>
      <c r="FD90" s="162"/>
      <c r="FE90" s="162"/>
      <c r="FF90" s="162"/>
      <c r="FG90" s="162"/>
      <c r="FH90" s="162"/>
      <c r="FI90" s="162"/>
      <c r="FJ90" s="162"/>
      <c r="FK90" s="162"/>
    </row>
    <row r="91" spans="1:170" s="522" customFormat="1" x14ac:dyDescent="0.3">
      <c r="A91" s="232"/>
      <c r="B91" s="520"/>
      <c r="C91" s="106"/>
      <c r="D91" s="116"/>
      <c r="E91" s="503"/>
      <c r="F91" s="521"/>
      <c r="G91" s="162"/>
      <c r="H91" s="162"/>
      <c r="I91" s="162"/>
      <c r="J91" s="162"/>
      <c r="K91" s="162"/>
      <c r="L91" s="162"/>
      <c r="M91" s="162"/>
      <c r="N91" s="162"/>
      <c r="O91" s="162"/>
      <c r="P91" s="162"/>
      <c r="Q91" s="162"/>
      <c r="R91" s="16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62"/>
      <c r="AI91" s="162"/>
      <c r="AJ91" s="162"/>
      <c r="AK91" s="162"/>
      <c r="AL91" s="162"/>
      <c r="AM91" s="162"/>
      <c r="AN91" s="162"/>
      <c r="AO91" s="162"/>
      <c r="AP91" s="162"/>
      <c r="AQ91" s="162"/>
      <c r="AR91" s="162"/>
      <c r="AS91" s="162"/>
      <c r="AT91" s="162"/>
      <c r="AU91" s="162"/>
      <c r="AV91" s="162"/>
      <c r="AW91" s="162"/>
      <c r="AX91" s="162"/>
      <c r="AY91" s="162"/>
      <c r="AZ91" s="162"/>
      <c r="BA91" s="162"/>
      <c r="BB91" s="162"/>
      <c r="BC91" s="162"/>
      <c r="BD91" s="162"/>
      <c r="BE91" s="162"/>
      <c r="BF91" s="162"/>
      <c r="BG91" s="162"/>
      <c r="BH91" s="162"/>
      <c r="BI91" s="162"/>
      <c r="BJ91" s="162"/>
      <c r="BK91" s="162"/>
      <c r="BL91" s="162"/>
      <c r="BM91" s="162"/>
      <c r="BN91" s="162"/>
      <c r="BO91" s="162"/>
      <c r="BP91" s="162"/>
      <c r="BQ91" s="162"/>
      <c r="BR91" s="162"/>
      <c r="BS91" s="162"/>
      <c r="BT91" s="162"/>
      <c r="BU91" s="162"/>
      <c r="BV91" s="162"/>
      <c r="BW91" s="162"/>
      <c r="BX91" s="162"/>
      <c r="BY91" s="162"/>
      <c r="BZ91" s="162"/>
      <c r="CA91" s="162"/>
      <c r="CB91" s="162"/>
      <c r="CC91" s="162"/>
      <c r="CD91" s="162"/>
      <c r="CE91" s="162"/>
      <c r="CF91" s="162"/>
      <c r="CG91" s="162"/>
      <c r="CH91" s="162"/>
      <c r="CI91" s="162"/>
      <c r="CJ91" s="162"/>
      <c r="CK91" s="162"/>
      <c r="CL91" s="162"/>
      <c r="CM91" s="162"/>
      <c r="CN91" s="162"/>
      <c r="CO91" s="162"/>
      <c r="CP91" s="162"/>
      <c r="CQ91" s="162"/>
      <c r="CR91" s="162"/>
      <c r="CS91" s="162"/>
      <c r="CT91" s="162"/>
      <c r="CU91" s="162"/>
      <c r="CV91" s="162"/>
      <c r="CW91" s="162"/>
      <c r="CX91" s="162"/>
      <c r="CY91" s="162"/>
      <c r="CZ91" s="162"/>
      <c r="DA91" s="162"/>
      <c r="DB91" s="162"/>
      <c r="DC91" s="162"/>
      <c r="DD91" s="162"/>
      <c r="DE91" s="162"/>
      <c r="DF91" s="162"/>
      <c r="DG91" s="162"/>
      <c r="DH91" s="162"/>
      <c r="DI91" s="162"/>
      <c r="DJ91" s="162"/>
      <c r="DK91" s="162"/>
      <c r="DL91" s="162"/>
      <c r="DM91" s="162"/>
      <c r="DN91" s="162"/>
      <c r="DO91" s="162"/>
      <c r="DP91" s="162"/>
      <c r="DQ91" s="162"/>
      <c r="DR91" s="162"/>
      <c r="DS91" s="162"/>
      <c r="DT91" s="162"/>
      <c r="DU91" s="162"/>
      <c r="DV91" s="162"/>
      <c r="DW91" s="162"/>
      <c r="DX91" s="162"/>
      <c r="DY91" s="162"/>
      <c r="DZ91" s="162"/>
      <c r="EA91" s="162"/>
      <c r="EB91" s="162"/>
      <c r="EC91" s="162"/>
      <c r="ED91" s="162"/>
      <c r="EE91" s="162"/>
      <c r="EF91" s="162"/>
      <c r="EG91" s="162"/>
      <c r="EH91" s="162"/>
      <c r="EI91" s="162"/>
      <c r="EJ91" s="162"/>
      <c r="EK91" s="162"/>
      <c r="EL91" s="162"/>
      <c r="EM91" s="162"/>
      <c r="EN91" s="162"/>
      <c r="EO91" s="162"/>
      <c r="EP91" s="162"/>
      <c r="EQ91" s="162"/>
      <c r="ER91" s="162"/>
      <c r="ES91" s="162"/>
      <c r="ET91" s="162"/>
      <c r="EU91" s="162"/>
      <c r="EV91" s="162"/>
      <c r="EW91" s="162"/>
      <c r="EX91" s="162"/>
      <c r="EY91" s="162"/>
      <c r="EZ91" s="162"/>
      <c r="FA91" s="162"/>
      <c r="FB91" s="162"/>
      <c r="FC91" s="162"/>
      <c r="FD91" s="162"/>
      <c r="FE91" s="162"/>
      <c r="FF91" s="162"/>
      <c r="FG91" s="162"/>
      <c r="FH91" s="162"/>
      <c r="FI91" s="162"/>
      <c r="FJ91" s="162"/>
      <c r="FK91" s="162"/>
    </row>
    <row r="92" spans="1:170" s="116" customFormat="1" x14ac:dyDescent="0.3">
      <c r="A92" s="232"/>
      <c r="B92" s="520"/>
      <c r="C92" s="106"/>
      <c r="E92" s="503"/>
      <c r="F92" s="521"/>
      <c r="G92" s="162"/>
      <c r="H92" s="162"/>
      <c r="I92" s="162"/>
      <c r="J92" s="162"/>
      <c r="K92" s="162"/>
      <c r="L92" s="162"/>
      <c r="M92" s="162"/>
      <c r="N92" s="162"/>
      <c r="O92" s="162"/>
      <c r="P92" s="162"/>
      <c r="Q92" s="162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/>
      <c r="AF92" s="162"/>
      <c r="AG92" s="162"/>
      <c r="AH92" s="162"/>
      <c r="AI92" s="162"/>
      <c r="AJ92" s="162"/>
      <c r="AK92" s="162"/>
      <c r="AL92" s="162"/>
      <c r="AM92" s="162"/>
      <c r="AN92" s="162"/>
      <c r="AO92" s="162"/>
      <c r="AP92" s="162"/>
      <c r="AQ92" s="162"/>
      <c r="AR92" s="162"/>
      <c r="AS92" s="162"/>
      <c r="AT92" s="162"/>
      <c r="AU92" s="162"/>
      <c r="AV92" s="162"/>
      <c r="AW92" s="162"/>
      <c r="AX92" s="162"/>
      <c r="AY92" s="162"/>
      <c r="AZ92" s="162"/>
      <c r="BA92" s="162"/>
      <c r="BB92" s="162"/>
      <c r="BC92" s="162"/>
      <c r="BD92" s="162"/>
      <c r="BE92" s="162"/>
      <c r="BF92" s="162"/>
      <c r="BG92" s="162"/>
      <c r="BH92" s="162"/>
      <c r="BI92" s="162"/>
      <c r="BJ92" s="162"/>
      <c r="BK92" s="162"/>
      <c r="BL92" s="162"/>
      <c r="BM92" s="162"/>
      <c r="BN92" s="162"/>
      <c r="BO92" s="162"/>
      <c r="BP92" s="162"/>
      <c r="BQ92" s="162"/>
      <c r="BR92" s="162"/>
      <c r="BS92" s="162"/>
      <c r="BT92" s="162"/>
      <c r="BU92" s="162"/>
      <c r="BV92" s="162"/>
      <c r="BW92" s="162"/>
      <c r="BX92" s="162"/>
      <c r="BY92" s="162"/>
      <c r="BZ92" s="162"/>
      <c r="CA92" s="162"/>
      <c r="CB92" s="162"/>
      <c r="CC92" s="162"/>
      <c r="CD92" s="162"/>
      <c r="CE92" s="162"/>
      <c r="CF92" s="162"/>
      <c r="CG92" s="162"/>
      <c r="CH92" s="162"/>
      <c r="CI92" s="162"/>
      <c r="CJ92" s="162"/>
      <c r="CK92" s="162"/>
      <c r="CL92" s="162"/>
      <c r="CM92" s="162"/>
      <c r="CN92" s="162"/>
      <c r="CO92" s="162"/>
      <c r="CP92" s="162"/>
      <c r="CQ92" s="162"/>
      <c r="CR92" s="162"/>
      <c r="CS92" s="162"/>
      <c r="CT92" s="162"/>
      <c r="CU92" s="162"/>
      <c r="CV92" s="162"/>
      <c r="CW92" s="162"/>
      <c r="CX92" s="162"/>
      <c r="CY92" s="162"/>
      <c r="CZ92" s="162"/>
      <c r="DA92" s="162"/>
      <c r="DB92" s="162"/>
      <c r="DC92" s="162"/>
      <c r="DD92" s="162"/>
      <c r="DE92" s="162"/>
      <c r="DF92" s="162"/>
      <c r="DG92" s="162"/>
      <c r="DH92" s="162"/>
      <c r="DI92" s="162"/>
      <c r="DJ92" s="162"/>
      <c r="DK92" s="162"/>
      <c r="DL92" s="162"/>
      <c r="DM92" s="162"/>
      <c r="DN92" s="162"/>
      <c r="DO92" s="162"/>
      <c r="DP92" s="162"/>
      <c r="DQ92" s="162"/>
      <c r="DR92" s="162"/>
      <c r="DS92" s="162"/>
      <c r="DT92" s="162"/>
      <c r="DU92" s="162"/>
      <c r="DV92" s="162"/>
      <c r="DW92" s="162"/>
      <c r="DX92" s="162"/>
      <c r="DY92" s="162"/>
      <c r="DZ92" s="162"/>
      <c r="EA92" s="162"/>
      <c r="EB92" s="162"/>
      <c r="EC92" s="162"/>
      <c r="ED92" s="162"/>
      <c r="EE92" s="162"/>
      <c r="EF92" s="162"/>
      <c r="EG92" s="162"/>
      <c r="EH92" s="162"/>
      <c r="EI92" s="162"/>
      <c r="EJ92" s="162"/>
      <c r="EK92" s="162"/>
      <c r="EL92" s="162"/>
      <c r="EM92" s="162"/>
      <c r="EN92" s="162"/>
      <c r="EO92" s="162"/>
      <c r="EP92" s="162"/>
      <c r="EQ92" s="162"/>
      <c r="ER92" s="162"/>
      <c r="ES92" s="162"/>
      <c r="ET92" s="162"/>
      <c r="EU92" s="162"/>
      <c r="EV92" s="162"/>
      <c r="EW92" s="162"/>
      <c r="EX92" s="162"/>
      <c r="EY92" s="162"/>
      <c r="EZ92" s="162"/>
      <c r="FA92" s="162"/>
      <c r="FB92" s="162"/>
      <c r="FC92" s="162"/>
      <c r="FD92" s="162"/>
      <c r="FE92" s="162"/>
      <c r="FF92" s="162"/>
      <c r="FG92" s="162"/>
      <c r="FH92" s="162"/>
      <c r="FI92" s="162"/>
      <c r="FJ92" s="162"/>
      <c r="FK92" s="162"/>
    </row>
    <row r="93" spans="1:170" s="116" customFormat="1" x14ac:dyDescent="0.3">
      <c r="A93" s="232"/>
      <c r="B93" s="520"/>
      <c r="C93" s="106"/>
      <c r="E93" s="503"/>
      <c r="F93" s="521"/>
      <c r="G93" s="162"/>
      <c r="H93" s="162"/>
      <c r="I93" s="162"/>
      <c r="J93" s="162"/>
      <c r="K93" s="162"/>
      <c r="L93" s="162"/>
      <c r="M93" s="162"/>
      <c r="N93" s="162"/>
      <c r="O93" s="162"/>
      <c r="P93" s="162"/>
      <c r="Q93" s="162"/>
      <c r="R93" s="162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  <c r="AK93" s="162"/>
      <c r="AL93" s="162"/>
      <c r="AM93" s="162"/>
      <c r="AN93" s="162"/>
      <c r="AO93" s="162"/>
      <c r="AP93" s="162"/>
      <c r="AQ93" s="162"/>
      <c r="AR93" s="162"/>
      <c r="AS93" s="162"/>
      <c r="AT93" s="162"/>
      <c r="AU93" s="162"/>
      <c r="AV93" s="162"/>
      <c r="AW93" s="162"/>
      <c r="AX93" s="162"/>
      <c r="AY93" s="162"/>
      <c r="AZ93" s="162"/>
      <c r="BA93" s="162"/>
      <c r="BB93" s="162"/>
      <c r="BC93" s="162"/>
      <c r="BD93" s="162"/>
      <c r="BE93" s="162"/>
      <c r="BF93" s="162"/>
      <c r="BG93" s="162"/>
      <c r="BH93" s="162"/>
      <c r="BI93" s="162"/>
      <c r="BJ93" s="162"/>
      <c r="BK93" s="162"/>
      <c r="BL93" s="162"/>
      <c r="BM93" s="162"/>
      <c r="BN93" s="162"/>
      <c r="BO93" s="162"/>
      <c r="BP93" s="162"/>
      <c r="BQ93" s="162"/>
      <c r="BR93" s="162"/>
      <c r="BS93" s="162"/>
      <c r="BT93" s="162"/>
      <c r="BU93" s="162"/>
      <c r="BV93" s="162"/>
      <c r="BW93" s="162"/>
      <c r="BX93" s="162"/>
      <c r="BY93" s="162"/>
      <c r="BZ93" s="162"/>
      <c r="CA93" s="162"/>
      <c r="CB93" s="162"/>
      <c r="CC93" s="162"/>
      <c r="CD93" s="162"/>
      <c r="CE93" s="162"/>
      <c r="CF93" s="162"/>
      <c r="CG93" s="162"/>
      <c r="CH93" s="162"/>
      <c r="CI93" s="162"/>
      <c r="CJ93" s="162"/>
      <c r="CK93" s="162"/>
      <c r="CL93" s="162"/>
      <c r="CM93" s="162"/>
      <c r="CN93" s="162"/>
      <c r="CO93" s="162"/>
      <c r="CP93" s="162"/>
      <c r="CQ93" s="162"/>
      <c r="CR93" s="162"/>
      <c r="CS93" s="162"/>
      <c r="CT93" s="162"/>
      <c r="CU93" s="162"/>
      <c r="CV93" s="162"/>
      <c r="CW93" s="162"/>
      <c r="CX93" s="162"/>
      <c r="CY93" s="162"/>
      <c r="CZ93" s="162"/>
      <c r="DA93" s="162"/>
      <c r="DB93" s="162"/>
      <c r="DC93" s="162"/>
      <c r="DD93" s="162"/>
      <c r="DE93" s="162"/>
      <c r="DF93" s="162"/>
      <c r="DG93" s="162"/>
      <c r="DH93" s="162"/>
      <c r="DI93" s="162"/>
      <c r="DJ93" s="162"/>
      <c r="DK93" s="162"/>
      <c r="DL93" s="162"/>
      <c r="DM93" s="162"/>
      <c r="DN93" s="162"/>
      <c r="DO93" s="162"/>
      <c r="DP93" s="162"/>
      <c r="DQ93" s="162"/>
      <c r="DR93" s="162"/>
      <c r="DS93" s="162"/>
      <c r="DT93" s="162"/>
      <c r="DU93" s="162"/>
      <c r="DV93" s="162"/>
      <c r="DW93" s="162"/>
      <c r="DX93" s="162"/>
      <c r="DY93" s="162"/>
      <c r="DZ93" s="162"/>
      <c r="EA93" s="162"/>
      <c r="EB93" s="162"/>
      <c r="EC93" s="162"/>
      <c r="ED93" s="162"/>
      <c r="EE93" s="162"/>
      <c r="EF93" s="162"/>
      <c r="EG93" s="162"/>
      <c r="EH93" s="162"/>
      <c r="EI93" s="162"/>
      <c r="EJ93" s="162"/>
      <c r="EK93" s="162"/>
      <c r="EL93" s="162"/>
      <c r="EM93" s="162"/>
      <c r="EN93" s="162"/>
      <c r="EO93" s="162"/>
      <c r="EP93" s="162"/>
      <c r="EQ93" s="162"/>
      <c r="ER93" s="162"/>
      <c r="ES93" s="162"/>
      <c r="ET93" s="162"/>
      <c r="EU93" s="162"/>
      <c r="EV93" s="162"/>
      <c r="EW93" s="162"/>
      <c r="EX93" s="162"/>
      <c r="EY93" s="162"/>
      <c r="EZ93" s="162"/>
      <c r="FA93" s="162"/>
      <c r="FB93" s="162"/>
      <c r="FC93" s="162"/>
      <c r="FD93" s="162"/>
      <c r="FE93" s="162"/>
      <c r="FF93" s="162"/>
      <c r="FG93" s="162"/>
      <c r="FH93" s="162"/>
      <c r="FI93" s="162"/>
      <c r="FJ93" s="162"/>
      <c r="FK93" s="162"/>
    </row>
    <row r="94" spans="1:170" s="116" customFormat="1" x14ac:dyDescent="0.3">
      <c r="A94" s="232"/>
      <c r="B94" s="520"/>
      <c r="C94" s="106"/>
      <c r="E94" s="503"/>
      <c r="F94" s="521"/>
      <c r="G94" s="162"/>
      <c r="H94" s="162"/>
      <c r="I94" s="162"/>
      <c r="J94" s="162"/>
      <c r="K94" s="162"/>
      <c r="L94" s="162"/>
      <c r="M94" s="162"/>
      <c r="N94" s="162"/>
      <c r="O94" s="162"/>
      <c r="P94" s="162"/>
      <c r="Q94" s="162"/>
      <c r="R94" s="162"/>
      <c r="S94" s="162"/>
      <c r="T94" s="162"/>
      <c r="U94" s="162"/>
      <c r="V94" s="162"/>
      <c r="W94" s="162"/>
      <c r="X94" s="162"/>
      <c r="Y94" s="162"/>
      <c r="Z94" s="162"/>
      <c r="AA94" s="162"/>
      <c r="AB94" s="162"/>
      <c r="AC94" s="162"/>
      <c r="AD94" s="162"/>
      <c r="AE94" s="162"/>
      <c r="AF94" s="162"/>
      <c r="AG94" s="162"/>
      <c r="AH94" s="162"/>
      <c r="AI94" s="162"/>
      <c r="AJ94" s="162"/>
      <c r="AK94" s="162"/>
      <c r="AL94" s="162"/>
      <c r="AM94" s="162"/>
      <c r="AN94" s="162"/>
      <c r="AO94" s="162"/>
      <c r="AP94" s="162"/>
      <c r="AQ94" s="162"/>
      <c r="AR94" s="162"/>
      <c r="AS94" s="162"/>
      <c r="AT94" s="162"/>
      <c r="AU94" s="162"/>
      <c r="AV94" s="162"/>
      <c r="AW94" s="162"/>
      <c r="AX94" s="162"/>
      <c r="AY94" s="162"/>
      <c r="AZ94" s="162"/>
      <c r="BA94" s="162"/>
      <c r="BB94" s="162"/>
      <c r="BC94" s="162"/>
      <c r="BD94" s="162"/>
      <c r="BE94" s="162"/>
      <c r="BF94" s="162"/>
      <c r="BG94" s="162"/>
      <c r="BH94" s="162"/>
      <c r="BI94" s="162"/>
      <c r="BJ94" s="162"/>
      <c r="BK94" s="162"/>
      <c r="BL94" s="162"/>
      <c r="BM94" s="162"/>
      <c r="BN94" s="162"/>
      <c r="BO94" s="162"/>
      <c r="BP94" s="162"/>
      <c r="BQ94" s="162"/>
      <c r="BR94" s="162"/>
      <c r="BS94" s="162"/>
      <c r="BT94" s="162"/>
      <c r="BU94" s="162"/>
      <c r="BV94" s="162"/>
      <c r="BW94" s="162"/>
      <c r="BX94" s="162"/>
      <c r="BY94" s="162"/>
      <c r="BZ94" s="162"/>
      <c r="CA94" s="162"/>
      <c r="CB94" s="162"/>
      <c r="CC94" s="162"/>
      <c r="CD94" s="162"/>
      <c r="CE94" s="162"/>
      <c r="CF94" s="162"/>
      <c r="CG94" s="162"/>
      <c r="CH94" s="162"/>
      <c r="CI94" s="162"/>
      <c r="CJ94" s="162"/>
      <c r="CK94" s="162"/>
      <c r="CL94" s="162"/>
      <c r="CM94" s="162"/>
      <c r="CN94" s="162"/>
      <c r="CO94" s="162"/>
      <c r="CP94" s="162"/>
      <c r="CQ94" s="162"/>
      <c r="CR94" s="162"/>
      <c r="CS94" s="162"/>
      <c r="CT94" s="162"/>
      <c r="CU94" s="162"/>
      <c r="CV94" s="162"/>
      <c r="CW94" s="162"/>
      <c r="CX94" s="162"/>
      <c r="CY94" s="162"/>
      <c r="CZ94" s="162"/>
      <c r="DA94" s="162"/>
      <c r="DB94" s="162"/>
      <c r="DC94" s="162"/>
      <c r="DD94" s="162"/>
      <c r="DE94" s="162"/>
      <c r="DF94" s="162"/>
      <c r="DG94" s="162"/>
      <c r="DH94" s="162"/>
      <c r="DI94" s="162"/>
      <c r="DJ94" s="162"/>
      <c r="DK94" s="162"/>
      <c r="DL94" s="162"/>
      <c r="DM94" s="162"/>
      <c r="DN94" s="162"/>
      <c r="DO94" s="162"/>
      <c r="DP94" s="162"/>
      <c r="DQ94" s="162"/>
      <c r="DR94" s="162"/>
      <c r="DS94" s="162"/>
      <c r="DT94" s="162"/>
      <c r="DU94" s="162"/>
      <c r="DV94" s="162"/>
      <c r="DW94" s="162"/>
      <c r="DX94" s="162"/>
      <c r="DY94" s="162"/>
      <c r="DZ94" s="162"/>
      <c r="EA94" s="162"/>
      <c r="EB94" s="162"/>
      <c r="EC94" s="162"/>
      <c r="ED94" s="162"/>
      <c r="EE94" s="162"/>
      <c r="EF94" s="162"/>
      <c r="EG94" s="162"/>
      <c r="EH94" s="162"/>
      <c r="EI94" s="162"/>
      <c r="EJ94" s="162"/>
      <c r="EK94" s="162"/>
      <c r="EL94" s="162"/>
      <c r="EM94" s="162"/>
      <c r="EN94" s="162"/>
      <c r="EO94" s="162"/>
      <c r="EP94" s="162"/>
      <c r="EQ94" s="162"/>
      <c r="ER94" s="162"/>
      <c r="ES94" s="162"/>
      <c r="ET94" s="162"/>
      <c r="EU94" s="162"/>
      <c r="EV94" s="162"/>
      <c r="EW94" s="162"/>
      <c r="EX94" s="162"/>
      <c r="EY94" s="162"/>
      <c r="EZ94" s="162"/>
      <c r="FA94" s="162"/>
      <c r="FB94" s="162"/>
      <c r="FC94" s="162"/>
      <c r="FD94" s="162"/>
      <c r="FE94" s="162"/>
      <c r="FF94" s="162"/>
      <c r="FG94" s="162"/>
      <c r="FH94" s="162"/>
      <c r="FI94" s="162"/>
      <c r="FJ94" s="162"/>
      <c r="FK94" s="162"/>
    </row>
    <row r="95" spans="1:170" s="116" customFormat="1" x14ac:dyDescent="0.3">
      <c r="A95" s="232"/>
      <c r="B95" s="520"/>
      <c r="C95" s="106"/>
      <c r="E95" s="503"/>
      <c r="F95" s="521"/>
      <c r="G95" s="162"/>
      <c r="H95" s="162"/>
      <c r="I95" s="162"/>
      <c r="J95" s="162"/>
      <c r="K95" s="162"/>
      <c r="L95" s="162"/>
      <c r="M95" s="162"/>
      <c r="N95" s="162"/>
      <c r="O95" s="162"/>
      <c r="P95" s="162"/>
      <c r="Q95" s="162"/>
      <c r="R95" s="162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2"/>
      <c r="AK95" s="162"/>
      <c r="AL95" s="162"/>
      <c r="AM95" s="162"/>
      <c r="AN95" s="162"/>
      <c r="AO95" s="162"/>
      <c r="AP95" s="162"/>
      <c r="AQ95" s="162"/>
      <c r="AR95" s="162"/>
      <c r="AS95" s="162"/>
      <c r="AT95" s="162"/>
      <c r="AU95" s="162"/>
      <c r="AV95" s="162"/>
      <c r="AW95" s="162"/>
      <c r="AX95" s="162"/>
      <c r="AY95" s="162"/>
      <c r="AZ95" s="162"/>
      <c r="BA95" s="162"/>
      <c r="BB95" s="162"/>
      <c r="BC95" s="162"/>
      <c r="BD95" s="162"/>
      <c r="BE95" s="162"/>
      <c r="BF95" s="162"/>
      <c r="BG95" s="162"/>
      <c r="BH95" s="162"/>
      <c r="BI95" s="162"/>
      <c r="BJ95" s="162"/>
      <c r="BK95" s="162"/>
      <c r="BL95" s="162"/>
      <c r="BM95" s="162"/>
      <c r="BN95" s="162"/>
      <c r="BO95" s="162"/>
      <c r="BP95" s="162"/>
      <c r="BQ95" s="162"/>
      <c r="BR95" s="162"/>
      <c r="BS95" s="162"/>
      <c r="BT95" s="162"/>
      <c r="BU95" s="162"/>
      <c r="BV95" s="162"/>
      <c r="BW95" s="162"/>
      <c r="BX95" s="162"/>
      <c r="BY95" s="162"/>
      <c r="BZ95" s="162"/>
      <c r="CA95" s="162"/>
      <c r="CB95" s="162"/>
      <c r="CC95" s="162"/>
      <c r="CD95" s="162"/>
      <c r="CE95" s="162"/>
      <c r="CF95" s="162"/>
      <c r="CG95" s="162"/>
      <c r="CH95" s="162"/>
      <c r="CI95" s="162"/>
      <c r="CJ95" s="162"/>
      <c r="CK95" s="162"/>
      <c r="CL95" s="162"/>
      <c r="CM95" s="162"/>
      <c r="CN95" s="162"/>
      <c r="CO95" s="162"/>
      <c r="CP95" s="162"/>
      <c r="CQ95" s="162"/>
      <c r="CR95" s="162"/>
      <c r="CS95" s="162"/>
      <c r="CT95" s="162"/>
      <c r="CU95" s="162"/>
      <c r="CV95" s="162"/>
      <c r="CW95" s="162"/>
      <c r="CX95" s="162"/>
      <c r="CY95" s="162"/>
      <c r="CZ95" s="162"/>
      <c r="DA95" s="162"/>
      <c r="DB95" s="162"/>
      <c r="DC95" s="162"/>
      <c r="DD95" s="162"/>
      <c r="DE95" s="162"/>
      <c r="DF95" s="162"/>
      <c r="DG95" s="162"/>
      <c r="DH95" s="162"/>
      <c r="DI95" s="162"/>
      <c r="DJ95" s="162"/>
      <c r="DK95" s="162"/>
      <c r="DL95" s="162"/>
      <c r="DM95" s="162"/>
      <c r="DN95" s="162"/>
      <c r="DO95" s="162"/>
      <c r="DP95" s="162"/>
      <c r="DQ95" s="162"/>
      <c r="DR95" s="162"/>
      <c r="DS95" s="162"/>
      <c r="DT95" s="162"/>
      <c r="DU95" s="162"/>
      <c r="DV95" s="162"/>
      <c r="DW95" s="162"/>
      <c r="DX95" s="162"/>
      <c r="DY95" s="162"/>
      <c r="DZ95" s="162"/>
      <c r="EA95" s="162"/>
      <c r="EB95" s="162"/>
      <c r="EC95" s="162"/>
      <c r="ED95" s="162"/>
      <c r="EE95" s="162"/>
      <c r="EF95" s="162"/>
      <c r="EG95" s="162"/>
      <c r="EH95" s="162"/>
      <c r="EI95" s="162"/>
      <c r="EJ95" s="162"/>
      <c r="EK95" s="162"/>
      <c r="EL95" s="162"/>
      <c r="EM95" s="162"/>
      <c r="EN95" s="162"/>
      <c r="EO95" s="162"/>
      <c r="EP95" s="162"/>
      <c r="EQ95" s="162"/>
      <c r="ER95" s="162"/>
      <c r="ES95" s="162"/>
      <c r="ET95" s="162"/>
      <c r="EU95" s="162"/>
      <c r="EV95" s="162"/>
      <c r="EW95" s="162"/>
      <c r="EX95" s="162"/>
      <c r="EY95" s="162"/>
      <c r="EZ95" s="162"/>
      <c r="FA95" s="162"/>
      <c r="FB95" s="162"/>
      <c r="FC95" s="162"/>
      <c r="FD95" s="162"/>
      <c r="FE95" s="162"/>
      <c r="FF95" s="162"/>
      <c r="FG95" s="162"/>
      <c r="FH95" s="162"/>
      <c r="FI95" s="162"/>
      <c r="FJ95" s="162"/>
      <c r="FK95" s="162"/>
    </row>
    <row r="96" spans="1:170" s="116" customFormat="1" x14ac:dyDescent="0.3">
      <c r="A96" s="232"/>
      <c r="B96" s="520"/>
      <c r="C96" s="106"/>
      <c r="E96" s="503"/>
      <c r="F96" s="521"/>
      <c r="G96" s="162"/>
      <c r="H96" s="162"/>
      <c r="I96" s="162"/>
      <c r="J96" s="162"/>
      <c r="K96" s="162"/>
      <c r="L96" s="162"/>
      <c r="M96" s="162"/>
      <c r="N96" s="162"/>
      <c r="O96" s="162"/>
      <c r="P96" s="162"/>
      <c r="Q96" s="162"/>
      <c r="R96" s="162"/>
      <c r="S96" s="162"/>
      <c r="T96" s="162"/>
      <c r="U96" s="162"/>
      <c r="V96" s="162"/>
      <c r="W96" s="162"/>
      <c r="X96" s="162"/>
      <c r="Y96" s="162"/>
      <c r="Z96" s="162"/>
      <c r="AA96" s="162"/>
      <c r="AB96" s="162"/>
      <c r="AC96" s="162"/>
      <c r="AD96" s="162"/>
      <c r="AE96" s="162"/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2"/>
      <c r="AV96" s="162"/>
      <c r="AW96" s="162"/>
      <c r="AX96" s="162"/>
      <c r="AY96" s="162"/>
      <c r="AZ96" s="162"/>
      <c r="BA96" s="162"/>
      <c r="BB96" s="162"/>
      <c r="BC96" s="162"/>
      <c r="BD96" s="162"/>
      <c r="BE96" s="162"/>
      <c r="BF96" s="162"/>
      <c r="BG96" s="162"/>
      <c r="BH96" s="162"/>
      <c r="BI96" s="162"/>
      <c r="BJ96" s="162"/>
      <c r="BK96" s="162"/>
      <c r="BL96" s="162"/>
      <c r="BM96" s="162"/>
      <c r="BN96" s="162"/>
      <c r="BO96" s="162"/>
      <c r="BP96" s="162"/>
      <c r="BQ96" s="162"/>
      <c r="BR96" s="162"/>
      <c r="BS96" s="162"/>
      <c r="BT96" s="162"/>
      <c r="BU96" s="162"/>
      <c r="BV96" s="162"/>
      <c r="BW96" s="162"/>
      <c r="BX96" s="162"/>
      <c r="BY96" s="162"/>
      <c r="BZ96" s="162"/>
      <c r="CA96" s="162"/>
      <c r="CB96" s="162"/>
      <c r="CC96" s="162"/>
      <c r="CD96" s="162"/>
      <c r="CE96" s="162"/>
      <c r="CF96" s="162"/>
      <c r="CG96" s="162"/>
      <c r="CH96" s="162"/>
      <c r="CI96" s="162"/>
      <c r="CJ96" s="162"/>
      <c r="CK96" s="162"/>
      <c r="CL96" s="162"/>
      <c r="CM96" s="162"/>
      <c r="CN96" s="162"/>
      <c r="CO96" s="162"/>
      <c r="CP96" s="162"/>
      <c r="CQ96" s="162"/>
      <c r="CR96" s="162"/>
      <c r="CS96" s="162"/>
      <c r="CT96" s="162"/>
      <c r="CU96" s="162"/>
      <c r="CV96" s="162"/>
      <c r="CW96" s="162"/>
      <c r="CX96" s="162"/>
      <c r="CY96" s="162"/>
      <c r="CZ96" s="162"/>
      <c r="DA96" s="162"/>
      <c r="DB96" s="162"/>
      <c r="DC96" s="162"/>
      <c r="DD96" s="162"/>
      <c r="DE96" s="162"/>
      <c r="DF96" s="162"/>
      <c r="DG96" s="162"/>
      <c r="DH96" s="162"/>
      <c r="DI96" s="162"/>
      <c r="DJ96" s="162"/>
      <c r="DK96" s="162"/>
      <c r="DL96" s="162"/>
      <c r="DM96" s="162"/>
      <c r="DN96" s="162"/>
      <c r="DO96" s="162"/>
      <c r="DP96" s="162"/>
      <c r="DQ96" s="162"/>
      <c r="DR96" s="162"/>
      <c r="DS96" s="162"/>
      <c r="DT96" s="162"/>
      <c r="DU96" s="162"/>
      <c r="DV96" s="162"/>
      <c r="DW96" s="162"/>
      <c r="DX96" s="162"/>
      <c r="DY96" s="162"/>
      <c r="DZ96" s="162"/>
      <c r="EA96" s="162"/>
      <c r="EB96" s="162"/>
      <c r="EC96" s="162"/>
      <c r="ED96" s="162"/>
      <c r="EE96" s="162"/>
      <c r="EF96" s="162"/>
      <c r="EG96" s="162"/>
      <c r="EH96" s="162"/>
      <c r="EI96" s="162"/>
      <c r="EJ96" s="162"/>
      <c r="EK96" s="162"/>
      <c r="EL96" s="162"/>
      <c r="EM96" s="162"/>
      <c r="EN96" s="162"/>
      <c r="EO96" s="162"/>
      <c r="EP96" s="162"/>
      <c r="EQ96" s="162"/>
      <c r="ER96" s="162"/>
      <c r="ES96" s="162"/>
      <c r="ET96" s="162"/>
      <c r="EU96" s="162"/>
      <c r="EV96" s="162"/>
      <c r="EW96" s="162"/>
      <c r="EX96" s="162"/>
      <c r="EY96" s="162"/>
      <c r="EZ96" s="162"/>
      <c r="FA96" s="162"/>
      <c r="FB96" s="162"/>
      <c r="FC96" s="162"/>
      <c r="FD96" s="162"/>
      <c r="FE96" s="162"/>
      <c r="FF96" s="162"/>
      <c r="FG96" s="162"/>
      <c r="FH96" s="162"/>
      <c r="FI96" s="162"/>
      <c r="FJ96" s="162"/>
      <c r="FK96" s="162"/>
    </row>
    <row r="97" spans="1:167" s="116" customFormat="1" x14ac:dyDescent="0.3">
      <c r="A97" s="232"/>
      <c r="B97" s="520"/>
      <c r="C97" s="106"/>
      <c r="E97" s="503"/>
      <c r="F97" s="521"/>
      <c r="G97" s="162"/>
      <c r="H97" s="162"/>
      <c r="I97" s="162"/>
      <c r="J97" s="162"/>
      <c r="K97" s="162"/>
      <c r="L97" s="162"/>
      <c r="M97" s="162"/>
      <c r="N97" s="162"/>
      <c r="O97" s="162"/>
      <c r="P97" s="162"/>
      <c r="Q97" s="162"/>
      <c r="R97" s="162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2"/>
      <c r="AV97" s="162"/>
      <c r="AW97" s="162"/>
      <c r="AX97" s="162"/>
      <c r="AY97" s="162"/>
      <c r="AZ97" s="162"/>
      <c r="BA97" s="162"/>
      <c r="BB97" s="162"/>
      <c r="BC97" s="162"/>
      <c r="BD97" s="162"/>
      <c r="BE97" s="162"/>
      <c r="BF97" s="162"/>
      <c r="BG97" s="162"/>
      <c r="BH97" s="162"/>
      <c r="BI97" s="162"/>
      <c r="BJ97" s="162"/>
      <c r="BK97" s="162"/>
      <c r="BL97" s="162"/>
      <c r="BM97" s="162"/>
      <c r="BN97" s="162"/>
      <c r="BO97" s="162"/>
      <c r="BP97" s="162"/>
      <c r="BQ97" s="162"/>
      <c r="BR97" s="162"/>
      <c r="BS97" s="162"/>
      <c r="BT97" s="162"/>
      <c r="BU97" s="162"/>
      <c r="BV97" s="162"/>
      <c r="BW97" s="162"/>
      <c r="BX97" s="162"/>
      <c r="BY97" s="162"/>
      <c r="BZ97" s="162"/>
      <c r="CA97" s="162"/>
      <c r="CB97" s="162"/>
      <c r="CC97" s="162"/>
      <c r="CD97" s="162"/>
      <c r="CE97" s="162"/>
      <c r="CF97" s="162"/>
      <c r="CG97" s="162"/>
      <c r="CH97" s="162"/>
      <c r="CI97" s="162"/>
      <c r="CJ97" s="162"/>
      <c r="CK97" s="162"/>
      <c r="CL97" s="162"/>
      <c r="CM97" s="162"/>
      <c r="CN97" s="162"/>
      <c r="CO97" s="162"/>
      <c r="CP97" s="162"/>
      <c r="CQ97" s="162"/>
      <c r="CR97" s="162"/>
      <c r="CS97" s="162"/>
      <c r="CT97" s="162"/>
      <c r="CU97" s="162"/>
      <c r="CV97" s="162"/>
      <c r="CW97" s="162"/>
      <c r="CX97" s="162"/>
      <c r="CY97" s="162"/>
      <c r="CZ97" s="162"/>
      <c r="DA97" s="162"/>
      <c r="DB97" s="162"/>
      <c r="DC97" s="162"/>
      <c r="DD97" s="162"/>
      <c r="DE97" s="162"/>
      <c r="DF97" s="162"/>
      <c r="DG97" s="162"/>
      <c r="DH97" s="162"/>
      <c r="DI97" s="162"/>
      <c r="DJ97" s="162"/>
      <c r="DK97" s="162"/>
      <c r="DL97" s="162"/>
      <c r="DM97" s="162"/>
      <c r="DN97" s="162"/>
      <c r="DO97" s="162"/>
      <c r="DP97" s="162"/>
      <c r="DQ97" s="162"/>
      <c r="DR97" s="162"/>
      <c r="DS97" s="162"/>
      <c r="DT97" s="162"/>
      <c r="DU97" s="162"/>
      <c r="DV97" s="162"/>
      <c r="DW97" s="162"/>
      <c r="DX97" s="162"/>
      <c r="DY97" s="162"/>
      <c r="DZ97" s="162"/>
      <c r="EA97" s="162"/>
      <c r="EB97" s="162"/>
      <c r="EC97" s="162"/>
      <c r="ED97" s="162"/>
      <c r="EE97" s="162"/>
      <c r="EF97" s="162"/>
      <c r="EG97" s="162"/>
      <c r="EH97" s="162"/>
      <c r="EI97" s="162"/>
      <c r="EJ97" s="162"/>
      <c r="EK97" s="162"/>
      <c r="EL97" s="162"/>
      <c r="EM97" s="162"/>
      <c r="EN97" s="162"/>
      <c r="EO97" s="162"/>
      <c r="EP97" s="162"/>
      <c r="EQ97" s="162"/>
      <c r="ER97" s="162"/>
      <c r="ES97" s="162"/>
      <c r="ET97" s="162"/>
      <c r="EU97" s="162"/>
      <c r="EV97" s="162"/>
      <c r="EW97" s="162"/>
      <c r="EX97" s="162"/>
      <c r="EY97" s="162"/>
      <c r="EZ97" s="162"/>
      <c r="FA97" s="162"/>
      <c r="FB97" s="162"/>
      <c r="FC97" s="162"/>
      <c r="FD97" s="162"/>
      <c r="FE97" s="162"/>
      <c r="FF97" s="162"/>
      <c r="FG97" s="162"/>
      <c r="FH97" s="162"/>
      <c r="FI97" s="162"/>
      <c r="FJ97" s="162"/>
      <c r="FK97" s="162"/>
    </row>
    <row r="98" spans="1:167" s="116" customFormat="1" x14ac:dyDescent="0.3">
      <c r="A98" s="232"/>
      <c r="B98" s="520"/>
      <c r="C98" s="106"/>
      <c r="E98" s="503"/>
      <c r="F98" s="521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  <c r="S98" s="162"/>
      <c r="T98" s="162"/>
      <c r="U98" s="162"/>
      <c r="V98" s="162"/>
      <c r="W98" s="162"/>
      <c r="X98" s="162"/>
      <c r="Y98" s="162"/>
      <c r="Z98" s="162"/>
      <c r="AA98" s="162"/>
      <c r="AB98" s="162"/>
      <c r="AC98" s="162"/>
      <c r="AD98" s="162"/>
      <c r="AE98" s="162"/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2"/>
      <c r="AV98" s="162"/>
      <c r="AW98" s="162"/>
      <c r="AX98" s="162"/>
      <c r="AY98" s="162"/>
      <c r="AZ98" s="162"/>
      <c r="BA98" s="162"/>
      <c r="BB98" s="162"/>
      <c r="BC98" s="162"/>
      <c r="BD98" s="162"/>
      <c r="BE98" s="162"/>
      <c r="BF98" s="162"/>
      <c r="BG98" s="162"/>
      <c r="BH98" s="162"/>
      <c r="BI98" s="162"/>
      <c r="BJ98" s="162"/>
      <c r="BK98" s="162"/>
      <c r="BL98" s="162"/>
      <c r="BM98" s="162"/>
      <c r="BN98" s="162"/>
      <c r="BO98" s="162"/>
      <c r="BP98" s="162"/>
      <c r="BQ98" s="162"/>
      <c r="BR98" s="162"/>
      <c r="BS98" s="162"/>
      <c r="BT98" s="162"/>
      <c r="BU98" s="162"/>
      <c r="BV98" s="162"/>
      <c r="BW98" s="162"/>
      <c r="BX98" s="162"/>
      <c r="BY98" s="162"/>
      <c r="BZ98" s="162"/>
      <c r="CA98" s="162"/>
      <c r="CB98" s="162"/>
      <c r="CC98" s="162"/>
      <c r="CD98" s="162"/>
      <c r="CE98" s="162"/>
      <c r="CF98" s="162"/>
      <c r="CG98" s="162"/>
      <c r="CH98" s="162"/>
      <c r="CI98" s="162"/>
      <c r="CJ98" s="162"/>
      <c r="CK98" s="162"/>
      <c r="CL98" s="162"/>
      <c r="CM98" s="162"/>
      <c r="CN98" s="162"/>
      <c r="CO98" s="162"/>
      <c r="CP98" s="162"/>
      <c r="CQ98" s="162"/>
      <c r="CR98" s="162"/>
      <c r="CS98" s="162"/>
      <c r="CT98" s="162"/>
      <c r="CU98" s="162"/>
      <c r="CV98" s="162"/>
      <c r="CW98" s="162"/>
      <c r="CX98" s="162"/>
      <c r="CY98" s="162"/>
      <c r="CZ98" s="162"/>
      <c r="DA98" s="162"/>
      <c r="DB98" s="162"/>
      <c r="DC98" s="162"/>
      <c r="DD98" s="162"/>
      <c r="DE98" s="162"/>
      <c r="DF98" s="162"/>
      <c r="DG98" s="162"/>
      <c r="DH98" s="162"/>
      <c r="DI98" s="162"/>
      <c r="DJ98" s="162"/>
      <c r="DK98" s="162"/>
      <c r="DL98" s="162"/>
      <c r="DM98" s="162"/>
      <c r="DN98" s="162"/>
      <c r="DO98" s="162"/>
      <c r="DP98" s="162"/>
      <c r="DQ98" s="162"/>
      <c r="DR98" s="162"/>
      <c r="DS98" s="162"/>
      <c r="DT98" s="162"/>
      <c r="DU98" s="162"/>
      <c r="DV98" s="162"/>
      <c r="DW98" s="162"/>
      <c r="DX98" s="162"/>
      <c r="DY98" s="162"/>
      <c r="DZ98" s="162"/>
      <c r="EA98" s="162"/>
      <c r="EB98" s="162"/>
      <c r="EC98" s="162"/>
      <c r="ED98" s="162"/>
      <c r="EE98" s="162"/>
      <c r="EF98" s="162"/>
      <c r="EG98" s="162"/>
      <c r="EH98" s="162"/>
      <c r="EI98" s="162"/>
      <c r="EJ98" s="162"/>
      <c r="EK98" s="162"/>
      <c r="EL98" s="162"/>
      <c r="EM98" s="162"/>
      <c r="EN98" s="162"/>
      <c r="EO98" s="162"/>
      <c r="EP98" s="162"/>
      <c r="EQ98" s="162"/>
      <c r="ER98" s="162"/>
      <c r="ES98" s="162"/>
      <c r="ET98" s="162"/>
      <c r="EU98" s="162"/>
      <c r="EV98" s="162"/>
      <c r="EW98" s="162"/>
      <c r="EX98" s="162"/>
      <c r="EY98" s="162"/>
      <c r="EZ98" s="162"/>
      <c r="FA98" s="162"/>
      <c r="FB98" s="162"/>
      <c r="FC98" s="162"/>
      <c r="FD98" s="162"/>
      <c r="FE98" s="162"/>
      <c r="FF98" s="162"/>
      <c r="FG98" s="162"/>
      <c r="FH98" s="162"/>
      <c r="FI98" s="162"/>
      <c r="FJ98" s="162"/>
      <c r="FK98" s="162"/>
    </row>
    <row r="99" spans="1:167" s="116" customFormat="1" x14ac:dyDescent="0.3">
      <c r="A99" s="232"/>
      <c r="B99" s="520"/>
      <c r="C99" s="106"/>
      <c r="E99" s="503"/>
      <c r="F99" s="521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2"/>
      <c r="AV99" s="162"/>
      <c r="AW99" s="162"/>
      <c r="AX99" s="162"/>
      <c r="AY99" s="162"/>
      <c r="AZ99" s="162"/>
      <c r="BA99" s="162"/>
      <c r="BB99" s="162"/>
      <c r="BC99" s="162"/>
      <c r="BD99" s="162"/>
      <c r="BE99" s="162"/>
      <c r="BF99" s="162"/>
      <c r="BG99" s="162"/>
      <c r="BH99" s="162"/>
      <c r="BI99" s="162"/>
      <c r="BJ99" s="162"/>
      <c r="BK99" s="162"/>
      <c r="BL99" s="162"/>
      <c r="BM99" s="162"/>
      <c r="BN99" s="162"/>
      <c r="BO99" s="162"/>
      <c r="BP99" s="162"/>
      <c r="BQ99" s="162"/>
      <c r="BR99" s="162"/>
      <c r="BS99" s="162"/>
      <c r="BT99" s="162"/>
      <c r="BU99" s="162"/>
      <c r="BV99" s="162"/>
      <c r="BW99" s="162"/>
      <c r="BX99" s="162"/>
      <c r="BY99" s="162"/>
      <c r="BZ99" s="162"/>
      <c r="CA99" s="162"/>
      <c r="CB99" s="162"/>
      <c r="CC99" s="162"/>
      <c r="CD99" s="162"/>
      <c r="CE99" s="162"/>
      <c r="CF99" s="162"/>
      <c r="CG99" s="162"/>
      <c r="CH99" s="162"/>
      <c r="CI99" s="162"/>
      <c r="CJ99" s="162"/>
      <c r="CK99" s="162"/>
      <c r="CL99" s="162"/>
      <c r="CM99" s="162"/>
      <c r="CN99" s="162"/>
      <c r="CO99" s="162"/>
      <c r="CP99" s="162"/>
      <c r="CQ99" s="162"/>
      <c r="CR99" s="162"/>
      <c r="CS99" s="162"/>
      <c r="CT99" s="162"/>
      <c r="CU99" s="162"/>
      <c r="CV99" s="162"/>
      <c r="CW99" s="162"/>
      <c r="CX99" s="162"/>
      <c r="CY99" s="162"/>
      <c r="CZ99" s="162"/>
      <c r="DA99" s="162"/>
      <c r="DB99" s="162"/>
      <c r="DC99" s="162"/>
      <c r="DD99" s="162"/>
      <c r="DE99" s="162"/>
      <c r="DF99" s="162"/>
      <c r="DG99" s="162"/>
      <c r="DH99" s="162"/>
      <c r="DI99" s="162"/>
      <c r="DJ99" s="162"/>
      <c r="DK99" s="162"/>
      <c r="DL99" s="162"/>
      <c r="DM99" s="162"/>
      <c r="DN99" s="162"/>
      <c r="DO99" s="162"/>
      <c r="DP99" s="162"/>
      <c r="DQ99" s="162"/>
      <c r="DR99" s="162"/>
      <c r="DS99" s="162"/>
      <c r="DT99" s="162"/>
      <c r="DU99" s="162"/>
      <c r="DV99" s="162"/>
      <c r="DW99" s="162"/>
      <c r="DX99" s="162"/>
      <c r="DY99" s="162"/>
      <c r="DZ99" s="162"/>
      <c r="EA99" s="162"/>
      <c r="EB99" s="162"/>
      <c r="EC99" s="162"/>
      <c r="ED99" s="162"/>
      <c r="EE99" s="162"/>
      <c r="EF99" s="162"/>
      <c r="EG99" s="162"/>
      <c r="EH99" s="162"/>
      <c r="EI99" s="162"/>
      <c r="EJ99" s="162"/>
      <c r="EK99" s="162"/>
      <c r="EL99" s="162"/>
      <c r="EM99" s="162"/>
      <c r="EN99" s="162"/>
      <c r="EO99" s="162"/>
      <c r="EP99" s="162"/>
      <c r="EQ99" s="162"/>
      <c r="ER99" s="162"/>
      <c r="ES99" s="162"/>
      <c r="ET99" s="162"/>
      <c r="EU99" s="162"/>
      <c r="EV99" s="162"/>
      <c r="EW99" s="162"/>
      <c r="EX99" s="162"/>
      <c r="EY99" s="162"/>
      <c r="EZ99" s="162"/>
      <c r="FA99" s="162"/>
      <c r="FB99" s="162"/>
      <c r="FC99" s="162"/>
      <c r="FD99" s="162"/>
      <c r="FE99" s="162"/>
      <c r="FF99" s="162"/>
      <c r="FG99" s="162"/>
      <c r="FH99" s="162"/>
      <c r="FI99" s="162"/>
      <c r="FJ99" s="162"/>
      <c r="FK99" s="162"/>
    </row>
    <row r="100" spans="1:167" s="116" customFormat="1" x14ac:dyDescent="0.3">
      <c r="A100" s="232"/>
      <c r="B100" s="520"/>
      <c r="C100" s="106"/>
      <c r="E100" s="503"/>
      <c r="F100" s="521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  <c r="S100" s="162"/>
      <c r="T100" s="162"/>
      <c r="U100" s="162"/>
      <c r="V100" s="162"/>
      <c r="W100" s="162"/>
      <c r="X100" s="162"/>
      <c r="Y100" s="162"/>
      <c r="Z100" s="162"/>
      <c r="AA100" s="162"/>
      <c r="AB100" s="162"/>
      <c r="AC100" s="162"/>
      <c r="AD100" s="162"/>
      <c r="AE100" s="162"/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2"/>
      <c r="AV100" s="162"/>
      <c r="AW100" s="162"/>
      <c r="AX100" s="162"/>
      <c r="AY100" s="162"/>
      <c r="AZ100" s="162"/>
      <c r="BA100" s="162"/>
      <c r="BB100" s="162"/>
      <c r="BC100" s="162"/>
      <c r="BD100" s="162"/>
      <c r="BE100" s="162"/>
      <c r="BF100" s="162"/>
      <c r="BG100" s="162"/>
      <c r="BH100" s="162"/>
      <c r="BI100" s="162"/>
      <c r="BJ100" s="162"/>
      <c r="BK100" s="162"/>
      <c r="BL100" s="162"/>
      <c r="BM100" s="162"/>
      <c r="BN100" s="162"/>
      <c r="BO100" s="162"/>
      <c r="BP100" s="162"/>
      <c r="BQ100" s="162"/>
      <c r="BR100" s="162"/>
      <c r="BS100" s="162"/>
      <c r="BT100" s="162"/>
      <c r="BU100" s="162"/>
      <c r="BV100" s="162"/>
      <c r="BW100" s="162"/>
      <c r="BX100" s="162"/>
      <c r="BY100" s="162"/>
      <c r="BZ100" s="162"/>
      <c r="CA100" s="162"/>
      <c r="CB100" s="162"/>
      <c r="CC100" s="162"/>
      <c r="CD100" s="162"/>
      <c r="CE100" s="162"/>
      <c r="CF100" s="162"/>
      <c r="CG100" s="162"/>
      <c r="CH100" s="162"/>
      <c r="CI100" s="162"/>
      <c r="CJ100" s="162"/>
      <c r="CK100" s="162"/>
      <c r="CL100" s="162"/>
      <c r="CM100" s="162"/>
      <c r="CN100" s="162"/>
      <c r="CO100" s="162"/>
      <c r="CP100" s="162"/>
      <c r="CQ100" s="162"/>
      <c r="CR100" s="162"/>
      <c r="CS100" s="162"/>
      <c r="CT100" s="162"/>
      <c r="CU100" s="162"/>
      <c r="CV100" s="162"/>
      <c r="CW100" s="162"/>
      <c r="CX100" s="162"/>
      <c r="CY100" s="162"/>
      <c r="CZ100" s="162"/>
      <c r="DA100" s="162"/>
      <c r="DB100" s="162"/>
      <c r="DC100" s="162"/>
      <c r="DD100" s="162"/>
      <c r="DE100" s="162"/>
      <c r="DF100" s="162"/>
      <c r="DG100" s="162"/>
      <c r="DH100" s="162"/>
      <c r="DI100" s="162"/>
      <c r="DJ100" s="162"/>
      <c r="DK100" s="162"/>
      <c r="DL100" s="162"/>
      <c r="DM100" s="162"/>
      <c r="DN100" s="162"/>
      <c r="DO100" s="162"/>
      <c r="DP100" s="162"/>
      <c r="DQ100" s="162"/>
      <c r="DR100" s="162"/>
      <c r="DS100" s="162"/>
      <c r="DT100" s="162"/>
      <c r="DU100" s="162"/>
      <c r="DV100" s="162"/>
      <c r="DW100" s="162"/>
      <c r="DX100" s="162"/>
      <c r="DY100" s="162"/>
      <c r="DZ100" s="162"/>
      <c r="EA100" s="162"/>
      <c r="EB100" s="162"/>
      <c r="EC100" s="162"/>
      <c r="ED100" s="162"/>
      <c r="EE100" s="162"/>
      <c r="EF100" s="162"/>
      <c r="EG100" s="162"/>
      <c r="EH100" s="162"/>
      <c r="EI100" s="162"/>
      <c r="EJ100" s="162"/>
      <c r="EK100" s="162"/>
      <c r="EL100" s="162"/>
      <c r="EM100" s="162"/>
      <c r="EN100" s="162"/>
      <c r="EO100" s="162"/>
      <c r="EP100" s="162"/>
      <c r="EQ100" s="162"/>
      <c r="ER100" s="162"/>
      <c r="ES100" s="162"/>
      <c r="ET100" s="162"/>
      <c r="EU100" s="162"/>
      <c r="EV100" s="162"/>
      <c r="EW100" s="162"/>
      <c r="EX100" s="162"/>
      <c r="EY100" s="162"/>
      <c r="EZ100" s="162"/>
      <c r="FA100" s="162"/>
      <c r="FB100" s="162"/>
      <c r="FC100" s="162"/>
      <c r="FD100" s="162"/>
      <c r="FE100" s="162"/>
      <c r="FF100" s="162"/>
      <c r="FG100" s="162"/>
      <c r="FH100" s="162"/>
      <c r="FI100" s="162"/>
      <c r="FJ100" s="162"/>
      <c r="FK100" s="162"/>
    </row>
    <row r="101" spans="1:167" s="116" customFormat="1" x14ac:dyDescent="0.3">
      <c r="A101" s="232"/>
      <c r="B101" s="520"/>
      <c r="C101" s="106"/>
      <c r="E101" s="503"/>
      <c r="F101" s="521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  <c r="S101" s="162"/>
      <c r="T101" s="162"/>
      <c r="U101" s="162"/>
      <c r="V101" s="162"/>
      <c r="W101" s="162"/>
      <c r="X101" s="162"/>
      <c r="Y101" s="162"/>
      <c r="Z101" s="162"/>
      <c r="AA101" s="162"/>
      <c r="AB101" s="162"/>
      <c r="AC101" s="162"/>
      <c r="AD101" s="162"/>
      <c r="AE101" s="162"/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2"/>
      <c r="AV101" s="162"/>
      <c r="AW101" s="162"/>
      <c r="AX101" s="162"/>
      <c r="AY101" s="162"/>
      <c r="AZ101" s="162"/>
      <c r="BA101" s="162"/>
      <c r="BB101" s="162"/>
      <c r="BC101" s="162"/>
      <c r="BD101" s="162"/>
      <c r="BE101" s="162"/>
      <c r="BF101" s="162"/>
      <c r="BG101" s="162"/>
      <c r="BH101" s="162"/>
      <c r="BI101" s="162"/>
      <c r="BJ101" s="162"/>
      <c r="BK101" s="162"/>
      <c r="BL101" s="162"/>
      <c r="BM101" s="162"/>
      <c r="BN101" s="162"/>
      <c r="BO101" s="162"/>
      <c r="BP101" s="162"/>
      <c r="BQ101" s="162"/>
      <c r="BR101" s="162"/>
      <c r="BS101" s="162"/>
      <c r="BT101" s="162"/>
      <c r="BU101" s="162"/>
      <c r="BV101" s="162"/>
      <c r="BW101" s="162"/>
      <c r="BX101" s="162"/>
      <c r="BY101" s="162"/>
      <c r="BZ101" s="162"/>
      <c r="CA101" s="162"/>
      <c r="CB101" s="162"/>
      <c r="CC101" s="162"/>
      <c r="CD101" s="162"/>
      <c r="CE101" s="162"/>
      <c r="CF101" s="162"/>
      <c r="CG101" s="162"/>
      <c r="CH101" s="162"/>
      <c r="CI101" s="162"/>
      <c r="CJ101" s="162"/>
      <c r="CK101" s="162"/>
      <c r="CL101" s="162"/>
      <c r="CM101" s="162"/>
      <c r="CN101" s="162"/>
      <c r="CO101" s="162"/>
      <c r="CP101" s="162"/>
      <c r="CQ101" s="162"/>
      <c r="CR101" s="162"/>
      <c r="CS101" s="162"/>
      <c r="CT101" s="162"/>
      <c r="CU101" s="162"/>
      <c r="CV101" s="162"/>
      <c r="CW101" s="162"/>
      <c r="CX101" s="162"/>
      <c r="CY101" s="162"/>
      <c r="CZ101" s="162"/>
      <c r="DA101" s="162"/>
      <c r="DB101" s="162"/>
      <c r="DC101" s="162"/>
      <c r="DD101" s="162"/>
      <c r="DE101" s="162"/>
      <c r="DF101" s="162"/>
      <c r="DG101" s="162"/>
      <c r="DH101" s="162"/>
      <c r="DI101" s="162"/>
      <c r="DJ101" s="162"/>
      <c r="DK101" s="162"/>
      <c r="DL101" s="162"/>
      <c r="DM101" s="162"/>
      <c r="DN101" s="162"/>
      <c r="DO101" s="162"/>
      <c r="DP101" s="162"/>
      <c r="DQ101" s="162"/>
      <c r="DR101" s="162"/>
      <c r="DS101" s="162"/>
      <c r="DT101" s="162"/>
      <c r="DU101" s="162"/>
      <c r="DV101" s="162"/>
      <c r="DW101" s="162"/>
      <c r="DX101" s="162"/>
      <c r="DY101" s="162"/>
      <c r="DZ101" s="162"/>
      <c r="EA101" s="162"/>
      <c r="EB101" s="162"/>
      <c r="EC101" s="162"/>
      <c r="ED101" s="162"/>
      <c r="EE101" s="162"/>
      <c r="EF101" s="162"/>
      <c r="EG101" s="162"/>
      <c r="EH101" s="162"/>
      <c r="EI101" s="162"/>
      <c r="EJ101" s="162"/>
      <c r="EK101" s="162"/>
      <c r="EL101" s="162"/>
      <c r="EM101" s="162"/>
      <c r="EN101" s="162"/>
      <c r="EO101" s="162"/>
      <c r="EP101" s="162"/>
      <c r="EQ101" s="162"/>
      <c r="ER101" s="162"/>
      <c r="ES101" s="162"/>
      <c r="ET101" s="162"/>
      <c r="EU101" s="162"/>
      <c r="EV101" s="162"/>
      <c r="EW101" s="162"/>
      <c r="EX101" s="162"/>
      <c r="EY101" s="162"/>
      <c r="EZ101" s="162"/>
      <c r="FA101" s="162"/>
      <c r="FB101" s="162"/>
      <c r="FC101" s="162"/>
      <c r="FD101" s="162"/>
      <c r="FE101" s="162"/>
      <c r="FF101" s="162"/>
      <c r="FG101" s="162"/>
      <c r="FH101" s="162"/>
      <c r="FI101" s="162"/>
      <c r="FJ101" s="162"/>
      <c r="FK101" s="162"/>
    </row>
    <row r="102" spans="1:167" s="116" customFormat="1" x14ac:dyDescent="0.3">
      <c r="A102" s="232"/>
      <c r="B102" s="520"/>
      <c r="C102" s="106"/>
      <c r="E102" s="503"/>
      <c r="F102" s="521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  <c r="S102" s="162"/>
      <c r="T102" s="162"/>
      <c r="U102" s="162"/>
      <c r="V102" s="162"/>
      <c r="W102" s="162"/>
      <c r="X102" s="162"/>
      <c r="Y102" s="162"/>
      <c r="Z102" s="162"/>
      <c r="AA102" s="162"/>
      <c r="AB102" s="162"/>
      <c r="AC102" s="162"/>
      <c r="AD102" s="162"/>
      <c r="AE102" s="162"/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2"/>
      <c r="AV102" s="162"/>
      <c r="AW102" s="162"/>
      <c r="AX102" s="162"/>
      <c r="AY102" s="162"/>
      <c r="AZ102" s="162"/>
      <c r="BA102" s="162"/>
      <c r="BB102" s="162"/>
      <c r="BC102" s="162"/>
      <c r="BD102" s="162"/>
      <c r="BE102" s="162"/>
      <c r="BF102" s="162"/>
      <c r="BG102" s="162"/>
      <c r="BH102" s="162"/>
      <c r="BI102" s="162"/>
      <c r="BJ102" s="162"/>
      <c r="BK102" s="162"/>
      <c r="BL102" s="162"/>
      <c r="BM102" s="162"/>
      <c r="BN102" s="162"/>
      <c r="BO102" s="162"/>
      <c r="BP102" s="162"/>
      <c r="BQ102" s="162"/>
      <c r="BR102" s="162"/>
      <c r="BS102" s="162"/>
      <c r="BT102" s="162"/>
      <c r="BU102" s="162"/>
      <c r="BV102" s="162"/>
      <c r="BW102" s="162"/>
      <c r="BX102" s="162"/>
      <c r="BY102" s="162"/>
      <c r="BZ102" s="162"/>
      <c r="CA102" s="162"/>
      <c r="CB102" s="162"/>
      <c r="CC102" s="162"/>
      <c r="CD102" s="162"/>
      <c r="CE102" s="162"/>
      <c r="CF102" s="162"/>
      <c r="CG102" s="162"/>
      <c r="CH102" s="162"/>
      <c r="CI102" s="162"/>
      <c r="CJ102" s="162"/>
      <c r="CK102" s="162"/>
      <c r="CL102" s="162"/>
      <c r="CM102" s="162"/>
      <c r="CN102" s="162"/>
      <c r="CO102" s="162"/>
      <c r="CP102" s="162"/>
      <c r="CQ102" s="162"/>
      <c r="CR102" s="162"/>
      <c r="CS102" s="162"/>
      <c r="CT102" s="162"/>
      <c r="CU102" s="162"/>
      <c r="CV102" s="162"/>
      <c r="CW102" s="162"/>
      <c r="CX102" s="162"/>
      <c r="CY102" s="162"/>
      <c r="CZ102" s="162"/>
      <c r="DA102" s="162"/>
      <c r="DB102" s="162"/>
      <c r="DC102" s="162"/>
      <c r="DD102" s="162"/>
      <c r="DE102" s="162"/>
      <c r="DF102" s="162"/>
      <c r="DG102" s="162"/>
      <c r="DH102" s="162"/>
      <c r="DI102" s="162"/>
      <c r="DJ102" s="162"/>
      <c r="DK102" s="162"/>
      <c r="DL102" s="162"/>
      <c r="DM102" s="162"/>
      <c r="DN102" s="162"/>
      <c r="DO102" s="162"/>
      <c r="DP102" s="162"/>
      <c r="DQ102" s="162"/>
      <c r="DR102" s="162"/>
      <c r="DS102" s="162"/>
      <c r="DT102" s="162"/>
      <c r="DU102" s="162"/>
      <c r="DV102" s="162"/>
      <c r="DW102" s="162"/>
      <c r="DX102" s="162"/>
      <c r="DY102" s="162"/>
      <c r="DZ102" s="162"/>
      <c r="EA102" s="162"/>
      <c r="EB102" s="162"/>
      <c r="EC102" s="162"/>
      <c r="ED102" s="162"/>
      <c r="EE102" s="162"/>
      <c r="EF102" s="162"/>
      <c r="EG102" s="162"/>
      <c r="EH102" s="162"/>
      <c r="EI102" s="162"/>
      <c r="EJ102" s="162"/>
      <c r="EK102" s="162"/>
      <c r="EL102" s="162"/>
      <c r="EM102" s="162"/>
      <c r="EN102" s="162"/>
      <c r="EO102" s="162"/>
      <c r="EP102" s="162"/>
      <c r="EQ102" s="162"/>
      <c r="ER102" s="162"/>
      <c r="ES102" s="162"/>
      <c r="ET102" s="162"/>
      <c r="EU102" s="162"/>
      <c r="EV102" s="162"/>
      <c r="EW102" s="162"/>
      <c r="EX102" s="162"/>
      <c r="EY102" s="162"/>
      <c r="EZ102" s="162"/>
      <c r="FA102" s="162"/>
      <c r="FB102" s="162"/>
      <c r="FC102" s="162"/>
      <c r="FD102" s="162"/>
      <c r="FE102" s="162"/>
      <c r="FF102" s="162"/>
      <c r="FG102" s="162"/>
      <c r="FH102" s="162"/>
      <c r="FI102" s="162"/>
      <c r="FJ102" s="162"/>
      <c r="FK102" s="162"/>
    </row>
    <row r="103" spans="1:167" s="116" customFormat="1" x14ac:dyDescent="0.3">
      <c r="A103" s="232"/>
      <c r="B103" s="520"/>
      <c r="C103" s="106"/>
      <c r="E103" s="503"/>
      <c r="F103" s="521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  <c r="S103" s="162"/>
      <c r="T103" s="162"/>
      <c r="U103" s="162"/>
      <c r="V103" s="162"/>
      <c r="W103" s="162"/>
      <c r="X103" s="162"/>
      <c r="Y103" s="162"/>
      <c r="Z103" s="162"/>
      <c r="AA103" s="162"/>
      <c r="AB103" s="162"/>
      <c r="AC103" s="162"/>
      <c r="AD103" s="162"/>
      <c r="AE103" s="162"/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2"/>
      <c r="AV103" s="162"/>
      <c r="AW103" s="162"/>
      <c r="AX103" s="162"/>
      <c r="AY103" s="162"/>
      <c r="AZ103" s="162"/>
      <c r="BA103" s="162"/>
      <c r="BB103" s="162"/>
      <c r="BC103" s="162"/>
      <c r="BD103" s="162"/>
      <c r="BE103" s="162"/>
      <c r="BF103" s="162"/>
      <c r="BG103" s="162"/>
      <c r="BH103" s="162"/>
      <c r="BI103" s="162"/>
      <c r="BJ103" s="162"/>
      <c r="BK103" s="162"/>
      <c r="BL103" s="162"/>
      <c r="BM103" s="162"/>
      <c r="BN103" s="162"/>
      <c r="BO103" s="162"/>
      <c r="BP103" s="162"/>
      <c r="BQ103" s="162"/>
      <c r="BR103" s="162"/>
      <c r="BS103" s="162"/>
      <c r="BT103" s="162"/>
      <c r="BU103" s="162"/>
      <c r="BV103" s="162"/>
      <c r="BW103" s="162"/>
      <c r="BX103" s="162"/>
      <c r="BY103" s="162"/>
      <c r="BZ103" s="162"/>
      <c r="CA103" s="162"/>
      <c r="CB103" s="162"/>
      <c r="CC103" s="162"/>
      <c r="CD103" s="162"/>
      <c r="CE103" s="162"/>
      <c r="CF103" s="162"/>
      <c r="CG103" s="162"/>
      <c r="CH103" s="162"/>
      <c r="CI103" s="162"/>
      <c r="CJ103" s="162"/>
      <c r="CK103" s="162"/>
      <c r="CL103" s="162"/>
      <c r="CM103" s="162"/>
      <c r="CN103" s="162"/>
      <c r="CO103" s="162"/>
      <c r="CP103" s="162"/>
      <c r="CQ103" s="162"/>
      <c r="CR103" s="162"/>
      <c r="CS103" s="162"/>
      <c r="CT103" s="162"/>
      <c r="CU103" s="162"/>
      <c r="CV103" s="162"/>
      <c r="CW103" s="162"/>
      <c r="CX103" s="162"/>
      <c r="CY103" s="162"/>
      <c r="CZ103" s="162"/>
      <c r="DA103" s="162"/>
      <c r="DB103" s="162"/>
      <c r="DC103" s="162"/>
      <c r="DD103" s="162"/>
      <c r="DE103" s="162"/>
      <c r="DF103" s="162"/>
      <c r="DG103" s="162"/>
      <c r="DH103" s="162"/>
      <c r="DI103" s="162"/>
      <c r="DJ103" s="162"/>
      <c r="DK103" s="162"/>
      <c r="DL103" s="162"/>
      <c r="DM103" s="162"/>
      <c r="DN103" s="162"/>
      <c r="DO103" s="162"/>
      <c r="DP103" s="162"/>
      <c r="DQ103" s="162"/>
      <c r="DR103" s="162"/>
      <c r="DS103" s="162"/>
      <c r="DT103" s="162"/>
      <c r="DU103" s="162"/>
      <c r="DV103" s="162"/>
      <c r="DW103" s="162"/>
      <c r="DX103" s="162"/>
      <c r="DY103" s="162"/>
      <c r="DZ103" s="162"/>
      <c r="EA103" s="162"/>
      <c r="EB103" s="162"/>
      <c r="EC103" s="162"/>
      <c r="ED103" s="162"/>
      <c r="EE103" s="162"/>
      <c r="EF103" s="162"/>
      <c r="EG103" s="162"/>
      <c r="EH103" s="162"/>
      <c r="EI103" s="162"/>
      <c r="EJ103" s="162"/>
      <c r="EK103" s="162"/>
      <c r="EL103" s="162"/>
      <c r="EM103" s="162"/>
      <c r="EN103" s="162"/>
      <c r="EO103" s="162"/>
      <c r="EP103" s="162"/>
      <c r="EQ103" s="162"/>
      <c r="ER103" s="162"/>
      <c r="ES103" s="162"/>
      <c r="ET103" s="162"/>
      <c r="EU103" s="162"/>
      <c r="EV103" s="162"/>
      <c r="EW103" s="162"/>
      <c r="EX103" s="162"/>
      <c r="EY103" s="162"/>
      <c r="EZ103" s="162"/>
      <c r="FA103" s="162"/>
      <c r="FB103" s="162"/>
      <c r="FC103" s="162"/>
      <c r="FD103" s="162"/>
      <c r="FE103" s="162"/>
      <c r="FF103" s="162"/>
      <c r="FG103" s="162"/>
      <c r="FH103" s="162"/>
      <c r="FI103" s="162"/>
      <c r="FJ103" s="162"/>
      <c r="FK103" s="162"/>
    </row>
    <row r="104" spans="1:167" s="116" customFormat="1" x14ac:dyDescent="0.3">
      <c r="A104" s="232"/>
      <c r="B104" s="520"/>
      <c r="C104" s="106"/>
      <c r="E104" s="503"/>
      <c r="F104" s="521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  <c r="S104" s="162"/>
      <c r="T104" s="162"/>
      <c r="U104" s="162"/>
      <c r="V104" s="162"/>
      <c r="W104" s="162"/>
      <c r="X104" s="162"/>
      <c r="Y104" s="162"/>
      <c r="Z104" s="162"/>
      <c r="AA104" s="162"/>
      <c r="AB104" s="162"/>
      <c r="AC104" s="162"/>
      <c r="AD104" s="162"/>
      <c r="AE104" s="162"/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2"/>
      <c r="AV104" s="162"/>
      <c r="AW104" s="162"/>
      <c r="AX104" s="162"/>
      <c r="AY104" s="162"/>
      <c r="AZ104" s="162"/>
      <c r="BA104" s="162"/>
      <c r="BB104" s="162"/>
      <c r="BC104" s="162"/>
      <c r="BD104" s="162"/>
      <c r="BE104" s="162"/>
      <c r="BF104" s="162"/>
      <c r="BG104" s="162"/>
      <c r="BH104" s="162"/>
      <c r="BI104" s="162"/>
      <c r="BJ104" s="162"/>
      <c r="BK104" s="162"/>
      <c r="BL104" s="162"/>
      <c r="BM104" s="162"/>
      <c r="BN104" s="162"/>
      <c r="BO104" s="162"/>
      <c r="BP104" s="162"/>
      <c r="BQ104" s="162"/>
      <c r="BR104" s="162"/>
      <c r="BS104" s="162"/>
      <c r="BT104" s="162"/>
      <c r="BU104" s="162"/>
      <c r="BV104" s="162"/>
      <c r="BW104" s="162"/>
      <c r="BX104" s="162"/>
      <c r="BY104" s="162"/>
      <c r="BZ104" s="162"/>
      <c r="CA104" s="162"/>
      <c r="CB104" s="162"/>
      <c r="CC104" s="162"/>
      <c r="CD104" s="162"/>
      <c r="CE104" s="162"/>
      <c r="CF104" s="162"/>
      <c r="CG104" s="162"/>
      <c r="CH104" s="162"/>
      <c r="CI104" s="162"/>
      <c r="CJ104" s="162"/>
      <c r="CK104" s="162"/>
      <c r="CL104" s="162"/>
      <c r="CM104" s="162"/>
      <c r="CN104" s="162"/>
      <c r="CO104" s="162"/>
      <c r="CP104" s="162"/>
      <c r="CQ104" s="162"/>
      <c r="CR104" s="162"/>
      <c r="CS104" s="162"/>
      <c r="CT104" s="162"/>
      <c r="CU104" s="162"/>
      <c r="CV104" s="162"/>
      <c r="CW104" s="162"/>
      <c r="CX104" s="162"/>
      <c r="CY104" s="162"/>
      <c r="CZ104" s="162"/>
      <c r="DA104" s="162"/>
      <c r="DB104" s="162"/>
      <c r="DC104" s="162"/>
      <c r="DD104" s="162"/>
      <c r="DE104" s="162"/>
      <c r="DF104" s="162"/>
      <c r="DG104" s="162"/>
      <c r="DH104" s="162"/>
      <c r="DI104" s="162"/>
      <c r="DJ104" s="162"/>
      <c r="DK104" s="162"/>
      <c r="DL104" s="162"/>
      <c r="DM104" s="162"/>
      <c r="DN104" s="162"/>
      <c r="DO104" s="162"/>
      <c r="DP104" s="162"/>
      <c r="DQ104" s="162"/>
      <c r="DR104" s="162"/>
      <c r="DS104" s="162"/>
      <c r="DT104" s="162"/>
      <c r="DU104" s="162"/>
      <c r="DV104" s="162"/>
      <c r="DW104" s="162"/>
      <c r="DX104" s="162"/>
      <c r="DY104" s="162"/>
      <c r="DZ104" s="162"/>
      <c r="EA104" s="162"/>
      <c r="EB104" s="162"/>
      <c r="EC104" s="162"/>
      <c r="ED104" s="162"/>
      <c r="EE104" s="162"/>
      <c r="EF104" s="162"/>
      <c r="EG104" s="162"/>
      <c r="EH104" s="162"/>
      <c r="EI104" s="162"/>
      <c r="EJ104" s="162"/>
      <c r="EK104" s="162"/>
      <c r="EL104" s="162"/>
      <c r="EM104" s="162"/>
      <c r="EN104" s="162"/>
      <c r="EO104" s="162"/>
      <c r="EP104" s="162"/>
      <c r="EQ104" s="162"/>
      <c r="ER104" s="162"/>
      <c r="ES104" s="162"/>
      <c r="ET104" s="162"/>
      <c r="EU104" s="162"/>
      <c r="EV104" s="162"/>
      <c r="EW104" s="162"/>
      <c r="EX104" s="162"/>
      <c r="EY104" s="162"/>
      <c r="EZ104" s="162"/>
      <c r="FA104" s="162"/>
      <c r="FB104" s="162"/>
      <c r="FC104" s="162"/>
      <c r="FD104" s="162"/>
      <c r="FE104" s="162"/>
      <c r="FF104" s="162"/>
      <c r="FG104" s="162"/>
      <c r="FH104" s="162"/>
      <c r="FI104" s="162"/>
      <c r="FJ104" s="162"/>
      <c r="FK104" s="162"/>
    </row>
    <row r="105" spans="1:167" s="116" customFormat="1" x14ac:dyDescent="0.3">
      <c r="A105" s="232"/>
      <c r="B105" s="520"/>
      <c r="C105" s="106"/>
      <c r="E105" s="503"/>
      <c r="F105" s="521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  <c r="S105" s="162"/>
      <c r="T105" s="162"/>
      <c r="U105" s="162"/>
      <c r="V105" s="162"/>
      <c r="W105" s="162"/>
      <c r="X105" s="162"/>
      <c r="Y105" s="162"/>
      <c r="Z105" s="162"/>
      <c r="AA105" s="162"/>
      <c r="AB105" s="162"/>
      <c r="AC105" s="162"/>
      <c r="AD105" s="162"/>
      <c r="AE105" s="162"/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2"/>
      <c r="AV105" s="162"/>
      <c r="AW105" s="162"/>
      <c r="AX105" s="162"/>
      <c r="AY105" s="162"/>
      <c r="AZ105" s="162"/>
      <c r="BA105" s="162"/>
      <c r="BB105" s="162"/>
      <c r="BC105" s="162"/>
      <c r="BD105" s="162"/>
      <c r="BE105" s="162"/>
      <c r="BF105" s="162"/>
      <c r="BG105" s="162"/>
      <c r="BH105" s="162"/>
      <c r="BI105" s="162"/>
      <c r="BJ105" s="162"/>
      <c r="BK105" s="162"/>
      <c r="BL105" s="162"/>
      <c r="BM105" s="162"/>
      <c r="BN105" s="162"/>
      <c r="BO105" s="162"/>
      <c r="BP105" s="162"/>
      <c r="BQ105" s="162"/>
      <c r="BR105" s="162"/>
      <c r="BS105" s="162"/>
      <c r="BT105" s="162"/>
      <c r="BU105" s="162"/>
      <c r="BV105" s="162"/>
      <c r="BW105" s="162"/>
      <c r="BX105" s="162"/>
      <c r="BY105" s="162"/>
      <c r="BZ105" s="162"/>
      <c r="CA105" s="162"/>
      <c r="CB105" s="162"/>
      <c r="CC105" s="162"/>
      <c r="CD105" s="162"/>
      <c r="CE105" s="162"/>
      <c r="CF105" s="162"/>
      <c r="CG105" s="162"/>
      <c r="CH105" s="162"/>
      <c r="CI105" s="162"/>
      <c r="CJ105" s="162"/>
      <c r="CK105" s="162"/>
      <c r="CL105" s="162"/>
      <c r="CM105" s="162"/>
      <c r="CN105" s="162"/>
      <c r="CO105" s="162"/>
      <c r="CP105" s="162"/>
      <c r="CQ105" s="162"/>
      <c r="CR105" s="162"/>
      <c r="CS105" s="162"/>
      <c r="CT105" s="162"/>
      <c r="CU105" s="162"/>
      <c r="CV105" s="162"/>
      <c r="CW105" s="162"/>
      <c r="CX105" s="162"/>
      <c r="CY105" s="162"/>
      <c r="CZ105" s="162"/>
      <c r="DA105" s="162"/>
      <c r="DB105" s="162"/>
      <c r="DC105" s="162"/>
      <c r="DD105" s="162"/>
      <c r="DE105" s="162"/>
      <c r="DF105" s="162"/>
      <c r="DG105" s="162"/>
      <c r="DH105" s="162"/>
      <c r="DI105" s="162"/>
      <c r="DJ105" s="162"/>
      <c r="DK105" s="162"/>
      <c r="DL105" s="162"/>
      <c r="DM105" s="162"/>
      <c r="DN105" s="162"/>
      <c r="DO105" s="162"/>
      <c r="DP105" s="162"/>
      <c r="DQ105" s="162"/>
      <c r="DR105" s="162"/>
      <c r="DS105" s="162"/>
      <c r="DT105" s="162"/>
      <c r="DU105" s="162"/>
      <c r="DV105" s="162"/>
      <c r="DW105" s="162"/>
      <c r="DX105" s="162"/>
      <c r="DY105" s="162"/>
      <c r="DZ105" s="162"/>
      <c r="EA105" s="162"/>
      <c r="EB105" s="162"/>
      <c r="EC105" s="162"/>
      <c r="ED105" s="162"/>
      <c r="EE105" s="162"/>
      <c r="EF105" s="162"/>
      <c r="EG105" s="162"/>
      <c r="EH105" s="162"/>
      <c r="EI105" s="162"/>
      <c r="EJ105" s="162"/>
      <c r="EK105" s="162"/>
      <c r="EL105" s="162"/>
      <c r="EM105" s="162"/>
      <c r="EN105" s="162"/>
      <c r="EO105" s="162"/>
      <c r="EP105" s="162"/>
      <c r="EQ105" s="162"/>
      <c r="ER105" s="162"/>
      <c r="ES105" s="162"/>
      <c r="ET105" s="162"/>
      <c r="EU105" s="162"/>
      <c r="EV105" s="162"/>
      <c r="EW105" s="162"/>
      <c r="EX105" s="162"/>
      <c r="EY105" s="162"/>
      <c r="EZ105" s="162"/>
      <c r="FA105" s="162"/>
      <c r="FB105" s="162"/>
      <c r="FC105" s="162"/>
      <c r="FD105" s="162"/>
      <c r="FE105" s="162"/>
      <c r="FF105" s="162"/>
      <c r="FG105" s="162"/>
      <c r="FH105" s="162"/>
      <c r="FI105" s="162"/>
      <c r="FJ105" s="162"/>
      <c r="FK105" s="162"/>
    </row>
    <row r="106" spans="1:167" s="116" customFormat="1" x14ac:dyDescent="0.3">
      <c r="A106" s="232"/>
      <c r="B106" s="520"/>
      <c r="C106" s="106"/>
      <c r="E106" s="503"/>
      <c r="F106" s="521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  <c r="S106" s="162"/>
      <c r="T106" s="162"/>
      <c r="U106" s="162"/>
      <c r="V106" s="162"/>
      <c r="W106" s="162"/>
      <c r="X106" s="162"/>
      <c r="Y106" s="162"/>
      <c r="Z106" s="162"/>
      <c r="AA106" s="162"/>
      <c r="AB106" s="162"/>
      <c r="AC106" s="162"/>
      <c r="AD106" s="162"/>
      <c r="AE106" s="162"/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2"/>
      <c r="AV106" s="162"/>
      <c r="AW106" s="162"/>
      <c r="AX106" s="162"/>
      <c r="AY106" s="162"/>
      <c r="AZ106" s="162"/>
      <c r="BA106" s="162"/>
      <c r="BB106" s="162"/>
      <c r="BC106" s="162"/>
      <c r="BD106" s="162"/>
      <c r="BE106" s="162"/>
      <c r="BF106" s="162"/>
      <c r="BG106" s="162"/>
      <c r="BH106" s="162"/>
      <c r="BI106" s="162"/>
      <c r="BJ106" s="162"/>
      <c r="BK106" s="162"/>
      <c r="BL106" s="162"/>
      <c r="BM106" s="162"/>
      <c r="BN106" s="162"/>
      <c r="BO106" s="162"/>
      <c r="BP106" s="162"/>
      <c r="BQ106" s="162"/>
      <c r="BR106" s="162"/>
      <c r="BS106" s="162"/>
      <c r="BT106" s="162"/>
      <c r="BU106" s="162"/>
      <c r="BV106" s="162"/>
      <c r="BW106" s="162"/>
      <c r="BX106" s="162"/>
      <c r="BY106" s="162"/>
      <c r="BZ106" s="162"/>
      <c r="CA106" s="162"/>
      <c r="CB106" s="162"/>
      <c r="CC106" s="162"/>
      <c r="CD106" s="162"/>
      <c r="CE106" s="162"/>
      <c r="CF106" s="162"/>
      <c r="CG106" s="162"/>
      <c r="CH106" s="162"/>
      <c r="CI106" s="162"/>
      <c r="CJ106" s="162"/>
      <c r="CK106" s="162"/>
      <c r="CL106" s="162"/>
      <c r="CM106" s="162"/>
      <c r="CN106" s="162"/>
      <c r="CO106" s="162"/>
      <c r="CP106" s="162"/>
      <c r="CQ106" s="162"/>
      <c r="CR106" s="162"/>
      <c r="CS106" s="162"/>
      <c r="CT106" s="162"/>
      <c r="CU106" s="162"/>
      <c r="CV106" s="162"/>
      <c r="CW106" s="162"/>
      <c r="CX106" s="162"/>
      <c r="CY106" s="162"/>
      <c r="CZ106" s="162"/>
      <c r="DA106" s="162"/>
      <c r="DB106" s="162"/>
      <c r="DC106" s="162"/>
      <c r="DD106" s="162"/>
      <c r="DE106" s="162"/>
      <c r="DF106" s="162"/>
      <c r="DG106" s="162"/>
      <c r="DH106" s="162"/>
      <c r="DI106" s="162"/>
      <c r="DJ106" s="162"/>
      <c r="DK106" s="162"/>
      <c r="DL106" s="162"/>
      <c r="DM106" s="162"/>
      <c r="DN106" s="162"/>
      <c r="DO106" s="162"/>
      <c r="DP106" s="162"/>
      <c r="DQ106" s="162"/>
      <c r="DR106" s="162"/>
      <c r="DS106" s="162"/>
      <c r="DT106" s="162"/>
      <c r="DU106" s="162"/>
      <c r="DV106" s="162"/>
      <c r="DW106" s="162"/>
      <c r="DX106" s="162"/>
      <c r="DY106" s="162"/>
      <c r="DZ106" s="162"/>
      <c r="EA106" s="162"/>
      <c r="EB106" s="162"/>
      <c r="EC106" s="162"/>
      <c r="ED106" s="162"/>
      <c r="EE106" s="162"/>
      <c r="EF106" s="162"/>
      <c r="EG106" s="162"/>
      <c r="EH106" s="162"/>
      <c r="EI106" s="162"/>
      <c r="EJ106" s="162"/>
      <c r="EK106" s="162"/>
      <c r="EL106" s="162"/>
      <c r="EM106" s="162"/>
      <c r="EN106" s="162"/>
      <c r="EO106" s="162"/>
      <c r="EP106" s="162"/>
      <c r="EQ106" s="162"/>
      <c r="ER106" s="162"/>
      <c r="ES106" s="162"/>
      <c r="ET106" s="162"/>
      <c r="EU106" s="162"/>
      <c r="EV106" s="162"/>
      <c r="EW106" s="162"/>
      <c r="EX106" s="162"/>
      <c r="EY106" s="162"/>
      <c r="EZ106" s="162"/>
      <c r="FA106" s="162"/>
      <c r="FB106" s="162"/>
      <c r="FC106" s="162"/>
      <c r="FD106" s="162"/>
      <c r="FE106" s="162"/>
      <c r="FF106" s="162"/>
      <c r="FG106" s="162"/>
      <c r="FH106" s="162"/>
      <c r="FI106" s="162"/>
      <c r="FJ106" s="162"/>
      <c r="FK106" s="162"/>
    </row>
    <row r="107" spans="1:167" s="116" customFormat="1" x14ac:dyDescent="0.3">
      <c r="A107" s="232"/>
      <c r="B107" s="520"/>
      <c r="C107" s="106"/>
      <c r="E107" s="503"/>
      <c r="F107" s="521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2"/>
      <c r="AV107" s="162"/>
      <c r="AW107" s="162"/>
      <c r="AX107" s="162"/>
      <c r="AY107" s="162"/>
      <c r="AZ107" s="162"/>
      <c r="BA107" s="162"/>
      <c r="BB107" s="162"/>
      <c r="BC107" s="162"/>
      <c r="BD107" s="162"/>
      <c r="BE107" s="162"/>
      <c r="BF107" s="162"/>
      <c r="BG107" s="162"/>
      <c r="BH107" s="162"/>
      <c r="BI107" s="162"/>
      <c r="BJ107" s="162"/>
      <c r="BK107" s="162"/>
      <c r="BL107" s="162"/>
      <c r="BM107" s="162"/>
      <c r="BN107" s="162"/>
      <c r="BO107" s="162"/>
      <c r="BP107" s="162"/>
      <c r="BQ107" s="162"/>
      <c r="BR107" s="162"/>
      <c r="BS107" s="162"/>
      <c r="BT107" s="162"/>
      <c r="BU107" s="162"/>
      <c r="BV107" s="162"/>
      <c r="BW107" s="162"/>
      <c r="BX107" s="162"/>
      <c r="BY107" s="162"/>
      <c r="BZ107" s="162"/>
      <c r="CA107" s="162"/>
      <c r="CB107" s="162"/>
      <c r="CC107" s="162"/>
      <c r="CD107" s="162"/>
      <c r="CE107" s="162"/>
      <c r="CF107" s="162"/>
      <c r="CG107" s="162"/>
      <c r="CH107" s="162"/>
      <c r="CI107" s="162"/>
      <c r="CJ107" s="162"/>
      <c r="CK107" s="162"/>
      <c r="CL107" s="162"/>
      <c r="CM107" s="162"/>
      <c r="CN107" s="162"/>
      <c r="CO107" s="162"/>
      <c r="CP107" s="162"/>
      <c r="CQ107" s="162"/>
      <c r="CR107" s="162"/>
      <c r="CS107" s="162"/>
      <c r="CT107" s="162"/>
      <c r="CU107" s="162"/>
      <c r="CV107" s="162"/>
      <c r="CW107" s="162"/>
      <c r="CX107" s="162"/>
      <c r="CY107" s="162"/>
      <c r="CZ107" s="162"/>
      <c r="DA107" s="162"/>
      <c r="DB107" s="162"/>
      <c r="DC107" s="162"/>
      <c r="DD107" s="162"/>
      <c r="DE107" s="162"/>
      <c r="DF107" s="162"/>
      <c r="DG107" s="162"/>
      <c r="DH107" s="162"/>
      <c r="DI107" s="162"/>
      <c r="DJ107" s="162"/>
      <c r="DK107" s="162"/>
      <c r="DL107" s="162"/>
      <c r="DM107" s="162"/>
      <c r="DN107" s="162"/>
      <c r="DO107" s="162"/>
      <c r="DP107" s="162"/>
      <c r="DQ107" s="162"/>
      <c r="DR107" s="162"/>
      <c r="DS107" s="162"/>
      <c r="DT107" s="162"/>
      <c r="DU107" s="162"/>
      <c r="DV107" s="162"/>
      <c r="DW107" s="162"/>
      <c r="DX107" s="162"/>
      <c r="DY107" s="162"/>
      <c r="DZ107" s="162"/>
      <c r="EA107" s="162"/>
      <c r="EB107" s="162"/>
      <c r="EC107" s="162"/>
      <c r="ED107" s="162"/>
      <c r="EE107" s="162"/>
      <c r="EF107" s="162"/>
      <c r="EG107" s="162"/>
      <c r="EH107" s="162"/>
      <c r="EI107" s="162"/>
      <c r="EJ107" s="162"/>
      <c r="EK107" s="162"/>
      <c r="EL107" s="162"/>
      <c r="EM107" s="162"/>
      <c r="EN107" s="162"/>
      <c r="EO107" s="162"/>
      <c r="EP107" s="162"/>
      <c r="EQ107" s="162"/>
      <c r="ER107" s="162"/>
      <c r="ES107" s="162"/>
      <c r="ET107" s="162"/>
      <c r="EU107" s="162"/>
      <c r="EV107" s="162"/>
      <c r="EW107" s="162"/>
      <c r="EX107" s="162"/>
      <c r="EY107" s="162"/>
      <c r="EZ107" s="162"/>
      <c r="FA107" s="162"/>
      <c r="FB107" s="162"/>
      <c r="FC107" s="162"/>
      <c r="FD107" s="162"/>
      <c r="FE107" s="162"/>
      <c r="FF107" s="162"/>
      <c r="FG107" s="162"/>
      <c r="FH107" s="162"/>
      <c r="FI107" s="162"/>
      <c r="FJ107" s="162"/>
      <c r="FK107" s="162"/>
    </row>
    <row r="108" spans="1:167" s="116" customFormat="1" x14ac:dyDescent="0.3">
      <c r="A108" s="232"/>
      <c r="B108" s="520"/>
      <c r="C108" s="106"/>
      <c r="E108" s="503"/>
      <c r="F108" s="521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Z108" s="162"/>
      <c r="AA108" s="162"/>
      <c r="AB108" s="162"/>
      <c r="AC108" s="162"/>
      <c r="AD108" s="162"/>
      <c r="AE108" s="162"/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2"/>
      <c r="AV108" s="162"/>
      <c r="AW108" s="162"/>
      <c r="AX108" s="162"/>
      <c r="AY108" s="162"/>
      <c r="AZ108" s="162"/>
      <c r="BA108" s="162"/>
      <c r="BB108" s="162"/>
      <c r="BC108" s="162"/>
      <c r="BD108" s="162"/>
      <c r="BE108" s="162"/>
      <c r="BF108" s="162"/>
      <c r="BG108" s="162"/>
      <c r="BH108" s="162"/>
      <c r="BI108" s="162"/>
      <c r="BJ108" s="162"/>
      <c r="BK108" s="162"/>
      <c r="BL108" s="162"/>
      <c r="BM108" s="162"/>
      <c r="BN108" s="162"/>
      <c r="BO108" s="162"/>
      <c r="BP108" s="162"/>
      <c r="BQ108" s="162"/>
      <c r="BR108" s="162"/>
      <c r="BS108" s="162"/>
      <c r="BT108" s="162"/>
      <c r="BU108" s="162"/>
      <c r="BV108" s="162"/>
      <c r="BW108" s="162"/>
      <c r="BX108" s="162"/>
      <c r="BY108" s="162"/>
      <c r="BZ108" s="162"/>
      <c r="CA108" s="162"/>
      <c r="CB108" s="162"/>
      <c r="CC108" s="162"/>
      <c r="CD108" s="162"/>
      <c r="CE108" s="162"/>
      <c r="CF108" s="162"/>
      <c r="CG108" s="162"/>
      <c r="CH108" s="162"/>
      <c r="CI108" s="162"/>
      <c r="CJ108" s="162"/>
      <c r="CK108" s="162"/>
      <c r="CL108" s="162"/>
      <c r="CM108" s="162"/>
      <c r="CN108" s="162"/>
      <c r="CO108" s="162"/>
      <c r="CP108" s="162"/>
      <c r="CQ108" s="162"/>
      <c r="CR108" s="162"/>
      <c r="CS108" s="162"/>
      <c r="CT108" s="162"/>
      <c r="CU108" s="162"/>
      <c r="CV108" s="162"/>
      <c r="CW108" s="162"/>
      <c r="CX108" s="162"/>
      <c r="CY108" s="162"/>
      <c r="CZ108" s="162"/>
      <c r="DA108" s="162"/>
      <c r="DB108" s="162"/>
      <c r="DC108" s="162"/>
      <c r="DD108" s="162"/>
      <c r="DE108" s="162"/>
      <c r="DF108" s="162"/>
      <c r="DG108" s="162"/>
      <c r="DH108" s="162"/>
      <c r="DI108" s="162"/>
      <c r="DJ108" s="162"/>
      <c r="DK108" s="162"/>
      <c r="DL108" s="162"/>
      <c r="DM108" s="162"/>
      <c r="DN108" s="162"/>
      <c r="DO108" s="162"/>
      <c r="DP108" s="162"/>
      <c r="DQ108" s="162"/>
      <c r="DR108" s="162"/>
      <c r="DS108" s="162"/>
      <c r="DT108" s="162"/>
      <c r="DU108" s="162"/>
      <c r="DV108" s="162"/>
      <c r="DW108" s="162"/>
      <c r="DX108" s="162"/>
      <c r="DY108" s="162"/>
      <c r="DZ108" s="162"/>
      <c r="EA108" s="162"/>
      <c r="EB108" s="162"/>
      <c r="EC108" s="162"/>
      <c r="ED108" s="162"/>
      <c r="EE108" s="162"/>
      <c r="EF108" s="162"/>
      <c r="EG108" s="162"/>
      <c r="EH108" s="162"/>
      <c r="EI108" s="162"/>
      <c r="EJ108" s="162"/>
      <c r="EK108" s="162"/>
      <c r="EL108" s="162"/>
      <c r="EM108" s="162"/>
      <c r="EN108" s="162"/>
      <c r="EO108" s="162"/>
      <c r="EP108" s="162"/>
      <c r="EQ108" s="162"/>
      <c r="ER108" s="162"/>
      <c r="ES108" s="162"/>
      <c r="ET108" s="162"/>
      <c r="EU108" s="162"/>
      <c r="EV108" s="162"/>
      <c r="EW108" s="162"/>
      <c r="EX108" s="162"/>
      <c r="EY108" s="162"/>
      <c r="EZ108" s="162"/>
      <c r="FA108" s="162"/>
      <c r="FB108" s="162"/>
      <c r="FC108" s="162"/>
      <c r="FD108" s="162"/>
      <c r="FE108" s="162"/>
      <c r="FF108" s="162"/>
      <c r="FG108" s="162"/>
      <c r="FH108" s="162"/>
      <c r="FI108" s="162"/>
      <c r="FJ108" s="162"/>
      <c r="FK108" s="162"/>
    </row>
    <row r="109" spans="1:167" s="116" customFormat="1" x14ac:dyDescent="0.3">
      <c r="A109" s="232"/>
      <c r="B109" s="520"/>
      <c r="C109" s="106"/>
      <c r="E109" s="503"/>
      <c r="F109" s="521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2"/>
      <c r="AV109" s="162"/>
      <c r="AW109" s="162"/>
      <c r="AX109" s="162"/>
      <c r="AY109" s="162"/>
      <c r="AZ109" s="162"/>
      <c r="BA109" s="162"/>
      <c r="BB109" s="162"/>
      <c r="BC109" s="162"/>
      <c r="BD109" s="162"/>
      <c r="BE109" s="162"/>
      <c r="BF109" s="162"/>
      <c r="BG109" s="162"/>
      <c r="BH109" s="162"/>
      <c r="BI109" s="162"/>
      <c r="BJ109" s="162"/>
      <c r="BK109" s="162"/>
      <c r="BL109" s="162"/>
      <c r="BM109" s="162"/>
      <c r="BN109" s="162"/>
      <c r="BO109" s="162"/>
      <c r="BP109" s="162"/>
      <c r="BQ109" s="162"/>
      <c r="BR109" s="162"/>
      <c r="BS109" s="162"/>
      <c r="BT109" s="162"/>
      <c r="BU109" s="162"/>
      <c r="BV109" s="162"/>
      <c r="BW109" s="162"/>
      <c r="BX109" s="162"/>
      <c r="BY109" s="162"/>
      <c r="BZ109" s="162"/>
      <c r="CA109" s="162"/>
      <c r="CB109" s="162"/>
      <c r="CC109" s="162"/>
      <c r="CD109" s="162"/>
      <c r="CE109" s="162"/>
      <c r="CF109" s="162"/>
      <c r="CG109" s="162"/>
      <c r="CH109" s="162"/>
      <c r="CI109" s="162"/>
      <c r="CJ109" s="162"/>
      <c r="CK109" s="162"/>
      <c r="CL109" s="162"/>
      <c r="CM109" s="162"/>
      <c r="CN109" s="162"/>
      <c r="CO109" s="162"/>
      <c r="CP109" s="162"/>
      <c r="CQ109" s="162"/>
      <c r="CR109" s="162"/>
      <c r="CS109" s="162"/>
      <c r="CT109" s="162"/>
      <c r="CU109" s="162"/>
      <c r="CV109" s="162"/>
      <c r="CW109" s="162"/>
      <c r="CX109" s="162"/>
      <c r="CY109" s="162"/>
      <c r="CZ109" s="162"/>
      <c r="DA109" s="162"/>
      <c r="DB109" s="162"/>
      <c r="DC109" s="162"/>
      <c r="DD109" s="162"/>
      <c r="DE109" s="162"/>
      <c r="DF109" s="162"/>
      <c r="DG109" s="162"/>
      <c r="DH109" s="162"/>
      <c r="DI109" s="162"/>
      <c r="DJ109" s="162"/>
      <c r="DK109" s="162"/>
      <c r="DL109" s="162"/>
      <c r="DM109" s="162"/>
      <c r="DN109" s="162"/>
      <c r="DO109" s="162"/>
      <c r="DP109" s="162"/>
      <c r="DQ109" s="162"/>
      <c r="DR109" s="162"/>
      <c r="DS109" s="162"/>
      <c r="DT109" s="162"/>
      <c r="DU109" s="162"/>
      <c r="DV109" s="162"/>
      <c r="DW109" s="162"/>
      <c r="DX109" s="162"/>
      <c r="DY109" s="162"/>
      <c r="DZ109" s="162"/>
      <c r="EA109" s="162"/>
      <c r="EB109" s="162"/>
      <c r="EC109" s="162"/>
      <c r="ED109" s="162"/>
      <c r="EE109" s="162"/>
      <c r="EF109" s="162"/>
      <c r="EG109" s="162"/>
      <c r="EH109" s="162"/>
      <c r="EI109" s="162"/>
      <c r="EJ109" s="162"/>
      <c r="EK109" s="162"/>
      <c r="EL109" s="162"/>
      <c r="EM109" s="162"/>
      <c r="EN109" s="162"/>
      <c r="EO109" s="162"/>
      <c r="EP109" s="162"/>
      <c r="EQ109" s="162"/>
      <c r="ER109" s="162"/>
      <c r="ES109" s="162"/>
      <c r="ET109" s="162"/>
      <c r="EU109" s="162"/>
      <c r="EV109" s="162"/>
      <c r="EW109" s="162"/>
      <c r="EX109" s="162"/>
      <c r="EY109" s="162"/>
      <c r="EZ109" s="162"/>
      <c r="FA109" s="162"/>
      <c r="FB109" s="162"/>
      <c r="FC109" s="162"/>
      <c r="FD109" s="162"/>
      <c r="FE109" s="162"/>
      <c r="FF109" s="162"/>
      <c r="FG109" s="162"/>
      <c r="FH109" s="162"/>
      <c r="FI109" s="162"/>
      <c r="FJ109" s="162"/>
      <c r="FK109" s="162"/>
    </row>
    <row r="110" spans="1:167" s="116" customFormat="1" x14ac:dyDescent="0.3">
      <c r="A110" s="232"/>
      <c r="B110" s="520"/>
      <c r="C110" s="106"/>
      <c r="E110" s="503"/>
      <c r="F110" s="521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2"/>
      <c r="AV110" s="162"/>
      <c r="AW110" s="162"/>
      <c r="AX110" s="162"/>
      <c r="AY110" s="162"/>
      <c r="AZ110" s="162"/>
      <c r="BA110" s="162"/>
      <c r="BB110" s="162"/>
      <c r="BC110" s="162"/>
      <c r="BD110" s="162"/>
      <c r="BE110" s="162"/>
      <c r="BF110" s="162"/>
      <c r="BG110" s="162"/>
      <c r="BH110" s="162"/>
      <c r="BI110" s="162"/>
      <c r="BJ110" s="162"/>
      <c r="BK110" s="162"/>
      <c r="BL110" s="162"/>
      <c r="BM110" s="162"/>
      <c r="BN110" s="162"/>
      <c r="BO110" s="162"/>
      <c r="BP110" s="162"/>
      <c r="BQ110" s="162"/>
      <c r="BR110" s="162"/>
      <c r="BS110" s="162"/>
      <c r="BT110" s="162"/>
      <c r="BU110" s="162"/>
      <c r="BV110" s="162"/>
      <c r="BW110" s="162"/>
      <c r="BX110" s="162"/>
      <c r="BY110" s="162"/>
      <c r="BZ110" s="162"/>
      <c r="CA110" s="162"/>
      <c r="CB110" s="162"/>
      <c r="CC110" s="162"/>
      <c r="CD110" s="162"/>
      <c r="CE110" s="162"/>
      <c r="CF110" s="162"/>
      <c r="CG110" s="162"/>
      <c r="CH110" s="162"/>
      <c r="CI110" s="162"/>
      <c r="CJ110" s="162"/>
      <c r="CK110" s="162"/>
      <c r="CL110" s="162"/>
      <c r="CM110" s="162"/>
      <c r="CN110" s="162"/>
      <c r="CO110" s="162"/>
      <c r="CP110" s="162"/>
      <c r="CQ110" s="162"/>
      <c r="CR110" s="162"/>
      <c r="CS110" s="162"/>
      <c r="CT110" s="162"/>
      <c r="CU110" s="162"/>
      <c r="CV110" s="162"/>
      <c r="CW110" s="162"/>
      <c r="CX110" s="162"/>
      <c r="CY110" s="162"/>
      <c r="CZ110" s="162"/>
      <c r="DA110" s="162"/>
      <c r="DB110" s="162"/>
      <c r="DC110" s="162"/>
      <c r="DD110" s="162"/>
      <c r="DE110" s="162"/>
      <c r="DF110" s="162"/>
      <c r="DG110" s="162"/>
      <c r="DH110" s="162"/>
      <c r="DI110" s="162"/>
      <c r="DJ110" s="162"/>
      <c r="DK110" s="162"/>
      <c r="DL110" s="162"/>
      <c r="DM110" s="162"/>
      <c r="DN110" s="162"/>
      <c r="DO110" s="162"/>
      <c r="DP110" s="162"/>
      <c r="DQ110" s="162"/>
      <c r="DR110" s="162"/>
      <c r="DS110" s="162"/>
      <c r="DT110" s="162"/>
      <c r="DU110" s="162"/>
      <c r="DV110" s="162"/>
      <c r="DW110" s="162"/>
      <c r="DX110" s="162"/>
      <c r="DY110" s="162"/>
      <c r="DZ110" s="162"/>
      <c r="EA110" s="162"/>
      <c r="EB110" s="162"/>
      <c r="EC110" s="162"/>
      <c r="ED110" s="162"/>
      <c r="EE110" s="162"/>
      <c r="EF110" s="162"/>
      <c r="EG110" s="162"/>
      <c r="EH110" s="162"/>
      <c r="EI110" s="162"/>
      <c r="EJ110" s="162"/>
      <c r="EK110" s="162"/>
      <c r="EL110" s="162"/>
      <c r="EM110" s="162"/>
      <c r="EN110" s="162"/>
      <c r="EO110" s="162"/>
      <c r="EP110" s="162"/>
      <c r="EQ110" s="162"/>
      <c r="ER110" s="162"/>
      <c r="ES110" s="162"/>
      <c r="ET110" s="162"/>
      <c r="EU110" s="162"/>
      <c r="EV110" s="162"/>
      <c r="EW110" s="162"/>
      <c r="EX110" s="162"/>
      <c r="EY110" s="162"/>
      <c r="EZ110" s="162"/>
      <c r="FA110" s="162"/>
      <c r="FB110" s="162"/>
      <c r="FC110" s="162"/>
      <c r="FD110" s="162"/>
      <c r="FE110" s="162"/>
      <c r="FF110" s="162"/>
      <c r="FG110" s="162"/>
      <c r="FH110" s="162"/>
      <c r="FI110" s="162"/>
      <c r="FJ110" s="162"/>
      <c r="FK110" s="162"/>
    </row>
    <row r="111" spans="1:167" s="116" customFormat="1" x14ac:dyDescent="0.3">
      <c r="A111" s="232"/>
      <c r="B111" s="520"/>
      <c r="C111" s="106"/>
      <c r="E111" s="503"/>
      <c r="F111" s="521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Z111" s="162"/>
      <c r="AA111" s="162"/>
      <c r="AB111" s="162"/>
      <c r="AC111" s="162"/>
      <c r="AD111" s="162"/>
      <c r="AE111" s="162"/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2"/>
      <c r="AV111" s="162"/>
      <c r="AW111" s="162"/>
      <c r="AX111" s="162"/>
      <c r="AY111" s="162"/>
      <c r="AZ111" s="162"/>
      <c r="BA111" s="162"/>
      <c r="BB111" s="162"/>
      <c r="BC111" s="162"/>
      <c r="BD111" s="162"/>
      <c r="BE111" s="162"/>
      <c r="BF111" s="162"/>
      <c r="BG111" s="162"/>
      <c r="BH111" s="162"/>
      <c r="BI111" s="162"/>
      <c r="BJ111" s="162"/>
      <c r="BK111" s="162"/>
      <c r="BL111" s="162"/>
      <c r="BM111" s="162"/>
      <c r="BN111" s="162"/>
      <c r="BO111" s="162"/>
      <c r="BP111" s="162"/>
      <c r="BQ111" s="162"/>
      <c r="BR111" s="162"/>
      <c r="BS111" s="162"/>
      <c r="BT111" s="162"/>
      <c r="BU111" s="162"/>
      <c r="BV111" s="162"/>
      <c r="BW111" s="162"/>
      <c r="BX111" s="162"/>
      <c r="BY111" s="162"/>
      <c r="BZ111" s="162"/>
      <c r="CA111" s="162"/>
      <c r="CB111" s="162"/>
      <c r="CC111" s="162"/>
      <c r="CD111" s="162"/>
      <c r="CE111" s="162"/>
      <c r="CF111" s="162"/>
      <c r="CG111" s="162"/>
      <c r="CH111" s="162"/>
      <c r="CI111" s="162"/>
      <c r="CJ111" s="162"/>
      <c r="CK111" s="162"/>
      <c r="CL111" s="162"/>
      <c r="CM111" s="162"/>
      <c r="CN111" s="162"/>
      <c r="CO111" s="162"/>
      <c r="CP111" s="162"/>
      <c r="CQ111" s="162"/>
      <c r="CR111" s="162"/>
      <c r="CS111" s="162"/>
      <c r="CT111" s="162"/>
      <c r="CU111" s="162"/>
      <c r="CV111" s="162"/>
      <c r="CW111" s="162"/>
      <c r="CX111" s="162"/>
      <c r="CY111" s="162"/>
      <c r="CZ111" s="162"/>
      <c r="DA111" s="162"/>
      <c r="DB111" s="162"/>
      <c r="DC111" s="162"/>
      <c r="DD111" s="162"/>
      <c r="DE111" s="162"/>
      <c r="DF111" s="162"/>
      <c r="DG111" s="162"/>
      <c r="DH111" s="162"/>
      <c r="DI111" s="162"/>
      <c r="DJ111" s="162"/>
      <c r="DK111" s="162"/>
      <c r="DL111" s="162"/>
      <c r="DM111" s="162"/>
      <c r="DN111" s="162"/>
      <c r="DO111" s="162"/>
      <c r="DP111" s="162"/>
      <c r="DQ111" s="162"/>
      <c r="DR111" s="162"/>
      <c r="DS111" s="162"/>
      <c r="DT111" s="162"/>
      <c r="DU111" s="162"/>
      <c r="DV111" s="162"/>
      <c r="DW111" s="162"/>
      <c r="DX111" s="162"/>
      <c r="DY111" s="162"/>
      <c r="DZ111" s="162"/>
      <c r="EA111" s="162"/>
      <c r="EB111" s="162"/>
      <c r="EC111" s="162"/>
      <c r="ED111" s="162"/>
      <c r="EE111" s="162"/>
      <c r="EF111" s="162"/>
      <c r="EG111" s="162"/>
      <c r="EH111" s="162"/>
      <c r="EI111" s="162"/>
      <c r="EJ111" s="162"/>
      <c r="EK111" s="162"/>
      <c r="EL111" s="162"/>
      <c r="EM111" s="162"/>
      <c r="EN111" s="162"/>
      <c r="EO111" s="162"/>
      <c r="EP111" s="162"/>
      <c r="EQ111" s="162"/>
      <c r="ER111" s="162"/>
      <c r="ES111" s="162"/>
      <c r="ET111" s="162"/>
      <c r="EU111" s="162"/>
      <c r="EV111" s="162"/>
      <c r="EW111" s="162"/>
      <c r="EX111" s="162"/>
      <c r="EY111" s="162"/>
      <c r="EZ111" s="162"/>
      <c r="FA111" s="162"/>
      <c r="FB111" s="162"/>
      <c r="FC111" s="162"/>
      <c r="FD111" s="162"/>
      <c r="FE111" s="162"/>
      <c r="FF111" s="162"/>
      <c r="FG111" s="162"/>
      <c r="FH111" s="162"/>
      <c r="FI111" s="162"/>
      <c r="FJ111" s="162"/>
      <c r="FK111" s="162"/>
    </row>
    <row r="112" spans="1:167" s="116" customFormat="1" x14ac:dyDescent="0.3">
      <c r="A112" s="232"/>
      <c r="B112" s="520"/>
      <c r="C112" s="106"/>
      <c r="E112" s="503"/>
      <c r="F112" s="521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  <c r="S112" s="162"/>
      <c r="T112" s="162"/>
      <c r="U112" s="162"/>
      <c r="V112" s="162"/>
      <c r="W112" s="162"/>
      <c r="X112" s="162"/>
      <c r="Y112" s="162"/>
      <c r="Z112" s="162"/>
      <c r="AA112" s="162"/>
      <c r="AB112" s="162"/>
      <c r="AC112" s="162"/>
      <c r="AD112" s="162"/>
      <c r="AE112" s="162"/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2"/>
      <c r="AV112" s="162"/>
      <c r="AW112" s="162"/>
      <c r="AX112" s="162"/>
      <c r="AY112" s="162"/>
      <c r="AZ112" s="162"/>
      <c r="BA112" s="162"/>
      <c r="BB112" s="162"/>
      <c r="BC112" s="162"/>
      <c r="BD112" s="162"/>
      <c r="BE112" s="162"/>
      <c r="BF112" s="162"/>
      <c r="BG112" s="162"/>
      <c r="BH112" s="162"/>
      <c r="BI112" s="162"/>
      <c r="BJ112" s="162"/>
      <c r="BK112" s="162"/>
      <c r="BL112" s="162"/>
      <c r="BM112" s="162"/>
      <c r="BN112" s="162"/>
      <c r="BO112" s="162"/>
      <c r="BP112" s="162"/>
      <c r="BQ112" s="162"/>
      <c r="BR112" s="162"/>
      <c r="BS112" s="162"/>
      <c r="BT112" s="162"/>
      <c r="BU112" s="162"/>
      <c r="BV112" s="162"/>
      <c r="BW112" s="162"/>
      <c r="BX112" s="162"/>
      <c r="BY112" s="162"/>
      <c r="BZ112" s="162"/>
      <c r="CA112" s="162"/>
      <c r="CB112" s="162"/>
      <c r="CC112" s="162"/>
      <c r="CD112" s="162"/>
      <c r="CE112" s="162"/>
      <c r="CF112" s="162"/>
      <c r="CG112" s="162"/>
      <c r="CH112" s="162"/>
      <c r="CI112" s="162"/>
      <c r="CJ112" s="162"/>
      <c r="CK112" s="162"/>
      <c r="CL112" s="162"/>
      <c r="CM112" s="162"/>
      <c r="CN112" s="162"/>
      <c r="CO112" s="162"/>
      <c r="CP112" s="162"/>
      <c r="CQ112" s="162"/>
      <c r="CR112" s="162"/>
      <c r="CS112" s="162"/>
      <c r="CT112" s="162"/>
      <c r="CU112" s="162"/>
      <c r="CV112" s="162"/>
      <c r="CW112" s="162"/>
      <c r="CX112" s="162"/>
      <c r="CY112" s="162"/>
      <c r="CZ112" s="162"/>
      <c r="DA112" s="162"/>
      <c r="DB112" s="162"/>
      <c r="DC112" s="162"/>
      <c r="DD112" s="162"/>
      <c r="DE112" s="162"/>
      <c r="DF112" s="162"/>
      <c r="DG112" s="162"/>
      <c r="DH112" s="162"/>
      <c r="DI112" s="162"/>
      <c r="DJ112" s="162"/>
      <c r="DK112" s="162"/>
      <c r="DL112" s="162"/>
      <c r="DM112" s="162"/>
      <c r="DN112" s="162"/>
      <c r="DO112" s="162"/>
      <c r="DP112" s="162"/>
      <c r="DQ112" s="162"/>
      <c r="DR112" s="162"/>
      <c r="DS112" s="162"/>
      <c r="DT112" s="162"/>
      <c r="DU112" s="162"/>
      <c r="DV112" s="162"/>
      <c r="DW112" s="162"/>
      <c r="DX112" s="162"/>
      <c r="DY112" s="162"/>
      <c r="DZ112" s="162"/>
      <c r="EA112" s="162"/>
      <c r="EB112" s="162"/>
      <c r="EC112" s="162"/>
      <c r="ED112" s="162"/>
      <c r="EE112" s="162"/>
      <c r="EF112" s="162"/>
      <c r="EG112" s="162"/>
      <c r="EH112" s="162"/>
      <c r="EI112" s="162"/>
      <c r="EJ112" s="162"/>
      <c r="EK112" s="162"/>
      <c r="EL112" s="162"/>
      <c r="EM112" s="162"/>
      <c r="EN112" s="162"/>
      <c r="EO112" s="162"/>
      <c r="EP112" s="162"/>
      <c r="EQ112" s="162"/>
      <c r="ER112" s="162"/>
      <c r="ES112" s="162"/>
      <c r="ET112" s="162"/>
      <c r="EU112" s="162"/>
      <c r="EV112" s="162"/>
      <c r="EW112" s="162"/>
      <c r="EX112" s="162"/>
      <c r="EY112" s="162"/>
      <c r="EZ112" s="162"/>
      <c r="FA112" s="162"/>
      <c r="FB112" s="162"/>
      <c r="FC112" s="162"/>
      <c r="FD112" s="162"/>
      <c r="FE112" s="162"/>
      <c r="FF112" s="162"/>
      <c r="FG112" s="162"/>
      <c r="FH112" s="162"/>
      <c r="FI112" s="162"/>
      <c r="FJ112" s="162"/>
      <c r="FK112" s="162"/>
    </row>
    <row r="113" spans="1:167" s="116" customFormat="1" x14ac:dyDescent="0.3">
      <c r="A113" s="520"/>
      <c r="B113" s="520"/>
      <c r="C113" s="106"/>
      <c r="E113" s="503"/>
      <c r="F113" s="521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  <c r="S113" s="162"/>
      <c r="T113" s="162"/>
      <c r="U113" s="162"/>
      <c r="V113" s="162"/>
      <c r="W113" s="162"/>
      <c r="X113" s="162"/>
      <c r="Y113" s="162"/>
      <c r="Z113" s="162"/>
      <c r="AA113" s="162"/>
      <c r="AB113" s="162"/>
      <c r="AC113" s="162"/>
      <c r="AD113" s="162"/>
      <c r="AE113" s="162"/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2"/>
      <c r="AV113" s="162"/>
      <c r="AW113" s="162"/>
      <c r="AX113" s="162"/>
      <c r="AY113" s="162"/>
      <c r="AZ113" s="162"/>
      <c r="BA113" s="162"/>
      <c r="BB113" s="162"/>
      <c r="BC113" s="162"/>
      <c r="BD113" s="162"/>
      <c r="BE113" s="162"/>
      <c r="BF113" s="162"/>
      <c r="BG113" s="162"/>
      <c r="BH113" s="162"/>
      <c r="BI113" s="162"/>
      <c r="BJ113" s="162"/>
      <c r="BK113" s="162"/>
      <c r="BL113" s="162"/>
      <c r="BM113" s="162"/>
      <c r="BN113" s="162"/>
      <c r="BO113" s="162"/>
      <c r="BP113" s="162"/>
      <c r="BQ113" s="162"/>
      <c r="BR113" s="162"/>
      <c r="BS113" s="162"/>
      <c r="BT113" s="162"/>
      <c r="BU113" s="162"/>
      <c r="BV113" s="162"/>
      <c r="BW113" s="162"/>
      <c r="BX113" s="162"/>
      <c r="BY113" s="162"/>
      <c r="BZ113" s="162"/>
      <c r="CA113" s="162"/>
      <c r="CB113" s="162"/>
      <c r="CC113" s="162"/>
      <c r="CD113" s="162"/>
      <c r="CE113" s="162"/>
      <c r="CF113" s="162"/>
      <c r="CG113" s="162"/>
      <c r="CH113" s="162"/>
      <c r="CI113" s="162"/>
      <c r="CJ113" s="162"/>
      <c r="CK113" s="162"/>
      <c r="CL113" s="162"/>
      <c r="CM113" s="162"/>
      <c r="CN113" s="162"/>
      <c r="CO113" s="162"/>
      <c r="CP113" s="162"/>
      <c r="CQ113" s="162"/>
      <c r="CR113" s="162"/>
      <c r="CS113" s="162"/>
      <c r="CT113" s="162"/>
      <c r="CU113" s="162"/>
      <c r="CV113" s="162"/>
      <c r="CW113" s="162"/>
      <c r="CX113" s="162"/>
      <c r="CY113" s="162"/>
      <c r="CZ113" s="162"/>
      <c r="DA113" s="162"/>
      <c r="DB113" s="162"/>
      <c r="DC113" s="162"/>
      <c r="DD113" s="162"/>
      <c r="DE113" s="162"/>
      <c r="DF113" s="162"/>
      <c r="DG113" s="162"/>
      <c r="DH113" s="162"/>
      <c r="DI113" s="162"/>
      <c r="DJ113" s="162"/>
      <c r="DK113" s="162"/>
      <c r="DL113" s="162"/>
      <c r="DM113" s="162"/>
      <c r="DN113" s="162"/>
      <c r="DO113" s="162"/>
      <c r="DP113" s="162"/>
      <c r="DQ113" s="162"/>
      <c r="DR113" s="162"/>
      <c r="DS113" s="162"/>
      <c r="DT113" s="162"/>
      <c r="DU113" s="162"/>
      <c r="DV113" s="162"/>
      <c r="DW113" s="162"/>
      <c r="DX113" s="162"/>
      <c r="DY113" s="162"/>
      <c r="DZ113" s="162"/>
      <c r="EA113" s="162"/>
      <c r="EB113" s="162"/>
      <c r="EC113" s="162"/>
      <c r="ED113" s="162"/>
      <c r="EE113" s="162"/>
      <c r="EF113" s="162"/>
      <c r="EG113" s="162"/>
      <c r="EH113" s="162"/>
      <c r="EI113" s="162"/>
      <c r="EJ113" s="162"/>
      <c r="EK113" s="162"/>
      <c r="EL113" s="162"/>
      <c r="EM113" s="162"/>
      <c r="EN113" s="162"/>
      <c r="EO113" s="162"/>
      <c r="EP113" s="162"/>
      <c r="EQ113" s="162"/>
      <c r="ER113" s="162"/>
      <c r="ES113" s="162"/>
      <c r="ET113" s="162"/>
      <c r="EU113" s="162"/>
      <c r="EV113" s="162"/>
      <c r="EW113" s="162"/>
      <c r="EX113" s="162"/>
      <c r="EY113" s="162"/>
      <c r="EZ113" s="162"/>
      <c r="FA113" s="162"/>
      <c r="FB113" s="162"/>
      <c r="FC113" s="162"/>
      <c r="FD113" s="162"/>
      <c r="FE113" s="162"/>
      <c r="FF113" s="162"/>
      <c r="FG113" s="162"/>
      <c r="FH113" s="162"/>
      <c r="FI113" s="162"/>
      <c r="FJ113" s="162"/>
      <c r="FK113" s="162"/>
    </row>
    <row r="114" spans="1:167" s="116" customFormat="1" x14ac:dyDescent="0.3">
      <c r="A114" s="520"/>
      <c r="B114" s="520"/>
      <c r="C114" s="106"/>
      <c r="E114" s="503"/>
      <c r="F114" s="521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  <c r="S114" s="162"/>
      <c r="T114" s="162"/>
      <c r="U114" s="162"/>
      <c r="V114" s="162"/>
      <c r="W114" s="162"/>
      <c r="X114" s="162"/>
      <c r="Y114" s="162"/>
      <c r="Z114" s="162"/>
      <c r="AA114" s="162"/>
      <c r="AB114" s="162"/>
      <c r="AC114" s="162"/>
      <c r="AD114" s="162"/>
      <c r="AE114" s="162"/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2"/>
      <c r="AV114" s="162"/>
      <c r="AW114" s="162"/>
      <c r="AX114" s="162"/>
      <c r="AY114" s="162"/>
      <c r="AZ114" s="162"/>
      <c r="BA114" s="162"/>
      <c r="BB114" s="162"/>
      <c r="BC114" s="162"/>
      <c r="BD114" s="162"/>
      <c r="BE114" s="162"/>
      <c r="BF114" s="162"/>
      <c r="BG114" s="162"/>
      <c r="BH114" s="162"/>
      <c r="BI114" s="162"/>
      <c r="BJ114" s="162"/>
      <c r="BK114" s="162"/>
      <c r="BL114" s="162"/>
      <c r="BM114" s="162"/>
      <c r="BN114" s="162"/>
      <c r="BO114" s="162"/>
      <c r="BP114" s="162"/>
      <c r="BQ114" s="162"/>
      <c r="BR114" s="162"/>
      <c r="BS114" s="162"/>
      <c r="BT114" s="162"/>
      <c r="BU114" s="162"/>
      <c r="BV114" s="162"/>
      <c r="BW114" s="162"/>
      <c r="BX114" s="162"/>
      <c r="BY114" s="162"/>
      <c r="BZ114" s="162"/>
      <c r="CA114" s="162"/>
      <c r="CB114" s="162"/>
      <c r="CC114" s="162"/>
      <c r="CD114" s="162"/>
      <c r="CE114" s="162"/>
      <c r="CF114" s="162"/>
      <c r="CG114" s="162"/>
      <c r="CH114" s="162"/>
      <c r="CI114" s="162"/>
      <c r="CJ114" s="162"/>
      <c r="CK114" s="162"/>
      <c r="CL114" s="162"/>
      <c r="CM114" s="162"/>
      <c r="CN114" s="162"/>
      <c r="CO114" s="162"/>
      <c r="CP114" s="162"/>
      <c r="CQ114" s="162"/>
      <c r="CR114" s="162"/>
      <c r="CS114" s="162"/>
      <c r="CT114" s="162"/>
      <c r="CU114" s="162"/>
      <c r="CV114" s="162"/>
      <c r="CW114" s="162"/>
      <c r="CX114" s="162"/>
      <c r="CY114" s="162"/>
      <c r="CZ114" s="162"/>
      <c r="DA114" s="162"/>
      <c r="DB114" s="162"/>
      <c r="DC114" s="162"/>
      <c r="DD114" s="162"/>
      <c r="DE114" s="162"/>
      <c r="DF114" s="162"/>
      <c r="DG114" s="162"/>
      <c r="DH114" s="162"/>
      <c r="DI114" s="162"/>
      <c r="DJ114" s="162"/>
      <c r="DK114" s="162"/>
      <c r="DL114" s="162"/>
      <c r="DM114" s="162"/>
      <c r="DN114" s="162"/>
      <c r="DO114" s="162"/>
      <c r="DP114" s="162"/>
      <c r="DQ114" s="162"/>
      <c r="DR114" s="162"/>
      <c r="DS114" s="162"/>
      <c r="DT114" s="162"/>
      <c r="DU114" s="162"/>
      <c r="DV114" s="162"/>
      <c r="DW114" s="162"/>
      <c r="DX114" s="162"/>
      <c r="DY114" s="162"/>
      <c r="DZ114" s="162"/>
      <c r="EA114" s="162"/>
      <c r="EB114" s="162"/>
      <c r="EC114" s="162"/>
      <c r="ED114" s="162"/>
      <c r="EE114" s="162"/>
      <c r="EF114" s="162"/>
      <c r="EG114" s="162"/>
      <c r="EH114" s="162"/>
      <c r="EI114" s="162"/>
      <c r="EJ114" s="162"/>
      <c r="EK114" s="162"/>
      <c r="EL114" s="162"/>
      <c r="EM114" s="162"/>
      <c r="EN114" s="162"/>
      <c r="EO114" s="162"/>
      <c r="EP114" s="162"/>
      <c r="EQ114" s="162"/>
      <c r="ER114" s="162"/>
      <c r="ES114" s="162"/>
      <c r="ET114" s="162"/>
      <c r="EU114" s="162"/>
      <c r="EV114" s="162"/>
      <c r="EW114" s="162"/>
      <c r="EX114" s="162"/>
      <c r="EY114" s="162"/>
      <c r="EZ114" s="162"/>
      <c r="FA114" s="162"/>
      <c r="FB114" s="162"/>
      <c r="FC114" s="162"/>
      <c r="FD114" s="162"/>
      <c r="FE114" s="162"/>
      <c r="FF114" s="162"/>
      <c r="FG114" s="162"/>
      <c r="FH114" s="162"/>
      <c r="FI114" s="162"/>
      <c r="FJ114" s="162"/>
      <c r="FK114" s="162"/>
    </row>
    <row r="115" spans="1:167" s="116" customFormat="1" x14ac:dyDescent="0.3">
      <c r="A115" s="520"/>
      <c r="B115" s="520"/>
      <c r="C115" s="106"/>
      <c r="E115" s="503"/>
      <c r="F115" s="521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  <c r="S115" s="162"/>
      <c r="T115" s="162"/>
      <c r="U115" s="162"/>
      <c r="V115" s="162"/>
      <c r="W115" s="162"/>
      <c r="X115" s="162"/>
      <c r="Y115" s="162"/>
      <c r="Z115" s="162"/>
      <c r="AA115" s="162"/>
      <c r="AB115" s="162"/>
      <c r="AC115" s="162"/>
      <c r="AD115" s="162"/>
      <c r="AE115" s="162"/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2"/>
      <c r="AV115" s="162"/>
      <c r="AW115" s="162"/>
      <c r="AX115" s="162"/>
      <c r="AY115" s="162"/>
      <c r="AZ115" s="162"/>
      <c r="BA115" s="162"/>
      <c r="BB115" s="162"/>
      <c r="BC115" s="162"/>
      <c r="BD115" s="162"/>
      <c r="BE115" s="162"/>
      <c r="BF115" s="162"/>
      <c r="BG115" s="162"/>
      <c r="BH115" s="162"/>
      <c r="BI115" s="162"/>
      <c r="BJ115" s="162"/>
      <c r="BK115" s="162"/>
      <c r="BL115" s="162"/>
      <c r="BM115" s="162"/>
      <c r="BN115" s="162"/>
      <c r="BO115" s="162"/>
      <c r="BP115" s="162"/>
      <c r="BQ115" s="162"/>
      <c r="BR115" s="162"/>
      <c r="BS115" s="162"/>
      <c r="BT115" s="162"/>
      <c r="BU115" s="162"/>
      <c r="BV115" s="162"/>
      <c r="BW115" s="162"/>
      <c r="BX115" s="162"/>
      <c r="BY115" s="162"/>
      <c r="BZ115" s="162"/>
      <c r="CA115" s="162"/>
      <c r="CB115" s="162"/>
      <c r="CC115" s="162"/>
      <c r="CD115" s="162"/>
      <c r="CE115" s="162"/>
      <c r="CF115" s="162"/>
      <c r="CG115" s="162"/>
      <c r="CH115" s="162"/>
      <c r="CI115" s="162"/>
      <c r="CJ115" s="162"/>
      <c r="CK115" s="162"/>
      <c r="CL115" s="162"/>
      <c r="CM115" s="162"/>
      <c r="CN115" s="162"/>
      <c r="CO115" s="162"/>
      <c r="CP115" s="162"/>
      <c r="CQ115" s="162"/>
      <c r="CR115" s="162"/>
      <c r="CS115" s="162"/>
      <c r="CT115" s="162"/>
      <c r="CU115" s="162"/>
      <c r="CV115" s="162"/>
      <c r="CW115" s="162"/>
      <c r="CX115" s="162"/>
      <c r="CY115" s="162"/>
      <c r="CZ115" s="162"/>
      <c r="DA115" s="162"/>
      <c r="DB115" s="162"/>
      <c r="DC115" s="162"/>
      <c r="DD115" s="162"/>
      <c r="DE115" s="162"/>
      <c r="DF115" s="162"/>
      <c r="DG115" s="162"/>
      <c r="DH115" s="162"/>
      <c r="DI115" s="162"/>
      <c r="DJ115" s="162"/>
      <c r="DK115" s="162"/>
      <c r="DL115" s="162"/>
      <c r="DM115" s="162"/>
      <c r="DN115" s="162"/>
      <c r="DO115" s="162"/>
      <c r="DP115" s="162"/>
      <c r="DQ115" s="162"/>
      <c r="DR115" s="162"/>
      <c r="DS115" s="162"/>
      <c r="DT115" s="162"/>
      <c r="DU115" s="162"/>
      <c r="DV115" s="162"/>
      <c r="DW115" s="162"/>
      <c r="DX115" s="162"/>
      <c r="DY115" s="162"/>
      <c r="DZ115" s="162"/>
      <c r="EA115" s="162"/>
      <c r="EB115" s="162"/>
      <c r="EC115" s="162"/>
      <c r="ED115" s="162"/>
      <c r="EE115" s="162"/>
      <c r="EF115" s="162"/>
      <c r="EG115" s="162"/>
      <c r="EH115" s="162"/>
      <c r="EI115" s="162"/>
      <c r="EJ115" s="162"/>
      <c r="EK115" s="162"/>
      <c r="EL115" s="162"/>
      <c r="EM115" s="162"/>
      <c r="EN115" s="162"/>
      <c r="EO115" s="162"/>
      <c r="EP115" s="162"/>
      <c r="EQ115" s="162"/>
      <c r="ER115" s="162"/>
      <c r="ES115" s="162"/>
      <c r="ET115" s="162"/>
      <c r="EU115" s="162"/>
      <c r="EV115" s="162"/>
      <c r="EW115" s="162"/>
      <c r="EX115" s="162"/>
      <c r="EY115" s="162"/>
      <c r="EZ115" s="162"/>
      <c r="FA115" s="162"/>
      <c r="FB115" s="162"/>
      <c r="FC115" s="162"/>
      <c r="FD115" s="162"/>
      <c r="FE115" s="162"/>
      <c r="FF115" s="162"/>
      <c r="FG115" s="162"/>
      <c r="FH115" s="162"/>
      <c r="FI115" s="162"/>
      <c r="FJ115" s="162"/>
      <c r="FK115" s="162"/>
    </row>
    <row r="116" spans="1:167" s="116" customFormat="1" x14ac:dyDescent="0.3">
      <c r="A116" s="520"/>
      <c r="B116" s="520"/>
      <c r="C116" s="106"/>
      <c r="E116" s="503"/>
      <c r="F116" s="521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  <c r="S116" s="162"/>
      <c r="T116" s="162"/>
      <c r="U116" s="162"/>
      <c r="V116" s="162"/>
      <c r="W116" s="162"/>
      <c r="X116" s="162"/>
      <c r="Y116" s="162"/>
      <c r="Z116" s="162"/>
      <c r="AA116" s="162"/>
      <c r="AB116" s="162"/>
      <c r="AC116" s="162"/>
      <c r="AD116" s="162"/>
      <c r="AE116" s="162"/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2"/>
      <c r="AV116" s="162"/>
      <c r="AW116" s="162"/>
      <c r="AX116" s="162"/>
      <c r="AY116" s="162"/>
      <c r="AZ116" s="162"/>
      <c r="BA116" s="162"/>
      <c r="BB116" s="162"/>
      <c r="BC116" s="162"/>
      <c r="BD116" s="162"/>
      <c r="BE116" s="162"/>
      <c r="BF116" s="162"/>
      <c r="BG116" s="162"/>
      <c r="BH116" s="162"/>
      <c r="BI116" s="162"/>
      <c r="BJ116" s="162"/>
      <c r="BK116" s="162"/>
      <c r="BL116" s="162"/>
      <c r="BM116" s="162"/>
      <c r="BN116" s="162"/>
      <c r="BO116" s="162"/>
      <c r="BP116" s="162"/>
      <c r="BQ116" s="162"/>
      <c r="BR116" s="162"/>
      <c r="BS116" s="162"/>
      <c r="BT116" s="162"/>
      <c r="BU116" s="162"/>
      <c r="BV116" s="162"/>
      <c r="BW116" s="162"/>
      <c r="BX116" s="162"/>
      <c r="BY116" s="162"/>
      <c r="BZ116" s="162"/>
      <c r="CA116" s="162"/>
      <c r="CB116" s="162"/>
      <c r="CC116" s="162"/>
      <c r="CD116" s="162"/>
      <c r="CE116" s="162"/>
      <c r="CF116" s="162"/>
      <c r="CG116" s="162"/>
      <c r="CH116" s="162"/>
      <c r="CI116" s="162"/>
      <c r="CJ116" s="162"/>
      <c r="CK116" s="162"/>
      <c r="CL116" s="162"/>
      <c r="CM116" s="162"/>
      <c r="CN116" s="162"/>
      <c r="CO116" s="162"/>
      <c r="CP116" s="162"/>
      <c r="CQ116" s="162"/>
      <c r="CR116" s="162"/>
      <c r="CS116" s="162"/>
      <c r="CT116" s="162"/>
      <c r="CU116" s="162"/>
      <c r="CV116" s="162"/>
      <c r="CW116" s="162"/>
      <c r="CX116" s="162"/>
      <c r="CY116" s="162"/>
      <c r="CZ116" s="162"/>
      <c r="DA116" s="162"/>
      <c r="DB116" s="162"/>
      <c r="DC116" s="162"/>
      <c r="DD116" s="162"/>
      <c r="DE116" s="162"/>
      <c r="DF116" s="162"/>
      <c r="DG116" s="162"/>
      <c r="DH116" s="162"/>
      <c r="DI116" s="162"/>
      <c r="DJ116" s="162"/>
      <c r="DK116" s="162"/>
      <c r="DL116" s="162"/>
      <c r="DM116" s="162"/>
      <c r="DN116" s="162"/>
      <c r="DO116" s="162"/>
      <c r="DP116" s="162"/>
      <c r="DQ116" s="162"/>
      <c r="DR116" s="162"/>
      <c r="DS116" s="162"/>
      <c r="DT116" s="162"/>
      <c r="DU116" s="162"/>
      <c r="DV116" s="162"/>
      <c r="DW116" s="162"/>
      <c r="DX116" s="162"/>
      <c r="DY116" s="162"/>
      <c r="DZ116" s="162"/>
      <c r="EA116" s="162"/>
      <c r="EB116" s="162"/>
      <c r="EC116" s="162"/>
      <c r="ED116" s="162"/>
      <c r="EE116" s="162"/>
      <c r="EF116" s="162"/>
      <c r="EG116" s="162"/>
      <c r="EH116" s="162"/>
      <c r="EI116" s="162"/>
      <c r="EJ116" s="162"/>
      <c r="EK116" s="162"/>
      <c r="EL116" s="162"/>
      <c r="EM116" s="162"/>
      <c r="EN116" s="162"/>
      <c r="EO116" s="162"/>
      <c r="EP116" s="162"/>
      <c r="EQ116" s="162"/>
      <c r="ER116" s="162"/>
      <c r="ES116" s="162"/>
      <c r="ET116" s="162"/>
      <c r="EU116" s="162"/>
      <c r="EV116" s="162"/>
      <c r="EW116" s="162"/>
      <c r="EX116" s="162"/>
      <c r="EY116" s="162"/>
      <c r="EZ116" s="162"/>
      <c r="FA116" s="162"/>
      <c r="FB116" s="162"/>
      <c r="FC116" s="162"/>
      <c r="FD116" s="162"/>
      <c r="FE116" s="162"/>
      <c r="FF116" s="162"/>
      <c r="FG116" s="162"/>
      <c r="FH116" s="162"/>
      <c r="FI116" s="162"/>
      <c r="FJ116" s="162"/>
      <c r="FK116" s="162"/>
    </row>
    <row r="117" spans="1:167" s="116" customFormat="1" x14ac:dyDescent="0.3">
      <c r="A117" s="520"/>
      <c r="B117" s="520"/>
      <c r="C117" s="106"/>
      <c r="E117" s="503"/>
      <c r="F117" s="521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  <c r="S117" s="162"/>
      <c r="T117" s="162"/>
      <c r="U117" s="162"/>
      <c r="V117" s="162"/>
      <c r="W117" s="162"/>
      <c r="X117" s="162"/>
      <c r="Y117" s="162"/>
      <c r="Z117" s="162"/>
      <c r="AA117" s="162"/>
      <c r="AB117" s="162"/>
      <c r="AC117" s="162"/>
      <c r="AD117" s="162"/>
      <c r="AE117" s="162"/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2"/>
      <c r="AV117" s="162"/>
      <c r="AW117" s="162"/>
      <c r="AX117" s="162"/>
      <c r="AY117" s="162"/>
      <c r="AZ117" s="162"/>
      <c r="BA117" s="162"/>
      <c r="BB117" s="162"/>
      <c r="BC117" s="162"/>
      <c r="BD117" s="162"/>
      <c r="BE117" s="162"/>
      <c r="BF117" s="162"/>
      <c r="BG117" s="162"/>
      <c r="BH117" s="162"/>
      <c r="BI117" s="162"/>
      <c r="BJ117" s="162"/>
      <c r="BK117" s="162"/>
      <c r="BL117" s="162"/>
      <c r="BM117" s="162"/>
      <c r="BN117" s="162"/>
      <c r="BO117" s="162"/>
      <c r="BP117" s="162"/>
      <c r="BQ117" s="162"/>
      <c r="BR117" s="162"/>
      <c r="BS117" s="162"/>
      <c r="BT117" s="162"/>
      <c r="BU117" s="162"/>
      <c r="BV117" s="162"/>
      <c r="BW117" s="162"/>
      <c r="BX117" s="162"/>
      <c r="BY117" s="162"/>
      <c r="BZ117" s="162"/>
      <c r="CA117" s="162"/>
      <c r="CB117" s="162"/>
      <c r="CC117" s="162"/>
      <c r="CD117" s="162"/>
      <c r="CE117" s="162"/>
      <c r="CF117" s="162"/>
      <c r="CG117" s="162"/>
      <c r="CH117" s="162"/>
      <c r="CI117" s="162"/>
      <c r="CJ117" s="162"/>
      <c r="CK117" s="162"/>
      <c r="CL117" s="162"/>
      <c r="CM117" s="162"/>
      <c r="CN117" s="162"/>
      <c r="CO117" s="162"/>
      <c r="CP117" s="162"/>
      <c r="CQ117" s="162"/>
      <c r="CR117" s="162"/>
      <c r="CS117" s="162"/>
      <c r="CT117" s="162"/>
      <c r="CU117" s="162"/>
      <c r="CV117" s="162"/>
      <c r="CW117" s="162"/>
      <c r="CX117" s="162"/>
      <c r="CY117" s="162"/>
      <c r="CZ117" s="162"/>
      <c r="DA117" s="162"/>
      <c r="DB117" s="162"/>
      <c r="DC117" s="162"/>
      <c r="DD117" s="162"/>
      <c r="DE117" s="162"/>
      <c r="DF117" s="162"/>
      <c r="DG117" s="162"/>
      <c r="DH117" s="162"/>
      <c r="DI117" s="162"/>
      <c r="DJ117" s="162"/>
      <c r="DK117" s="162"/>
      <c r="DL117" s="162"/>
      <c r="DM117" s="162"/>
      <c r="DN117" s="162"/>
      <c r="DO117" s="162"/>
      <c r="DP117" s="162"/>
      <c r="DQ117" s="162"/>
      <c r="DR117" s="162"/>
      <c r="DS117" s="162"/>
      <c r="DT117" s="162"/>
      <c r="DU117" s="162"/>
      <c r="DV117" s="162"/>
      <c r="DW117" s="162"/>
      <c r="DX117" s="162"/>
      <c r="DY117" s="162"/>
      <c r="DZ117" s="162"/>
      <c r="EA117" s="162"/>
      <c r="EB117" s="162"/>
      <c r="EC117" s="162"/>
      <c r="ED117" s="162"/>
      <c r="EE117" s="162"/>
      <c r="EF117" s="162"/>
      <c r="EG117" s="162"/>
      <c r="EH117" s="162"/>
      <c r="EI117" s="162"/>
      <c r="EJ117" s="162"/>
      <c r="EK117" s="162"/>
      <c r="EL117" s="162"/>
      <c r="EM117" s="162"/>
      <c r="EN117" s="162"/>
      <c r="EO117" s="162"/>
      <c r="EP117" s="162"/>
      <c r="EQ117" s="162"/>
      <c r="ER117" s="162"/>
      <c r="ES117" s="162"/>
      <c r="ET117" s="162"/>
      <c r="EU117" s="162"/>
      <c r="EV117" s="162"/>
      <c r="EW117" s="162"/>
      <c r="EX117" s="162"/>
      <c r="EY117" s="162"/>
      <c r="EZ117" s="162"/>
      <c r="FA117" s="162"/>
      <c r="FB117" s="162"/>
      <c r="FC117" s="162"/>
      <c r="FD117" s="162"/>
      <c r="FE117" s="162"/>
      <c r="FF117" s="162"/>
      <c r="FG117" s="162"/>
      <c r="FH117" s="162"/>
      <c r="FI117" s="162"/>
      <c r="FJ117" s="162"/>
      <c r="FK117" s="162"/>
    </row>
    <row r="118" spans="1:167" s="116" customFormat="1" x14ac:dyDescent="0.3">
      <c r="A118" s="520"/>
      <c r="B118" s="520"/>
      <c r="C118" s="106"/>
      <c r="E118" s="503"/>
      <c r="F118" s="521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  <c r="S118" s="162"/>
      <c r="T118" s="162"/>
      <c r="U118" s="162"/>
      <c r="V118" s="162"/>
      <c r="W118" s="162"/>
      <c r="X118" s="162"/>
      <c r="Y118" s="162"/>
      <c r="Z118" s="162"/>
      <c r="AA118" s="162"/>
      <c r="AB118" s="162"/>
      <c r="AC118" s="162"/>
      <c r="AD118" s="162"/>
      <c r="AE118" s="162"/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2"/>
      <c r="AV118" s="162"/>
      <c r="AW118" s="162"/>
      <c r="AX118" s="162"/>
      <c r="AY118" s="162"/>
      <c r="AZ118" s="162"/>
      <c r="BA118" s="162"/>
      <c r="BB118" s="162"/>
      <c r="BC118" s="162"/>
      <c r="BD118" s="162"/>
      <c r="BE118" s="162"/>
      <c r="BF118" s="162"/>
      <c r="BG118" s="162"/>
      <c r="BH118" s="162"/>
      <c r="BI118" s="162"/>
      <c r="BJ118" s="162"/>
      <c r="BK118" s="162"/>
      <c r="BL118" s="162"/>
      <c r="BM118" s="162"/>
      <c r="BN118" s="162"/>
      <c r="BO118" s="162"/>
      <c r="BP118" s="162"/>
      <c r="BQ118" s="162"/>
      <c r="BR118" s="162"/>
      <c r="BS118" s="162"/>
      <c r="BT118" s="162"/>
      <c r="BU118" s="162"/>
      <c r="BV118" s="162"/>
      <c r="BW118" s="162"/>
      <c r="BX118" s="162"/>
      <c r="BY118" s="162"/>
      <c r="BZ118" s="162"/>
      <c r="CA118" s="162"/>
      <c r="CB118" s="162"/>
      <c r="CC118" s="162"/>
      <c r="CD118" s="162"/>
      <c r="CE118" s="162"/>
      <c r="CF118" s="162"/>
      <c r="CG118" s="162"/>
      <c r="CH118" s="162"/>
      <c r="CI118" s="162"/>
      <c r="CJ118" s="162"/>
      <c r="CK118" s="162"/>
      <c r="CL118" s="162"/>
      <c r="CM118" s="162"/>
      <c r="CN118" s="162"/>
      <c r="CO118" s="162"/>
      <c r="CP118" s="162"/>
      <c r="CQ118" s="162"/>
      <c r="CR118" s="162"/>
      <c r="CS118" s="162"/>
      <c r="CT118" s="162"/>
      <c r="CU118" s="162"/>
      <c r="CV118" s="162"/>
      <c r="CW118" s="162"/>
      <c r="CX118" s="162"/>
      <c r="CY118" s="162"/>
      <c r="CZ118" s="162"/>
      <c r="DA118" s="162"/>
      <c r="DB118" s="162"/>
      <c r="DC118" s="162"/>
      <c r="DD118" s="162"/>
      <c r="DE118" s="162"/>
      <c r="DF118" s="162"/>
      <c r="DG118" s="162"/>
      <c r="DH118" s="162"/>
      <c r="DI118" s="162"/>
      <c r="DJ118" s="162"/>
      <c r="DK118" s="162"/>
      <c r="DL118" s="162"/>
      <c r="DM118" s="162"/>
      <c r="DN118" s="162"/>
      <c r="DO118" s="162"/>
      <c r="DP118" s="162"/>
      <c r="DQ118" s="162"/>
      <c r="DR118" s="162"/>
      <c r="DS118" s="162"/>
      <c r="DT118" s="162"/>
      <c r="DU118" s="162"/>
      <c r="DV118" s="162"/>
      <c r="DW118" s="162"/>
      <c r="DX118" s="162"/>
      <c r="DY118" s="162"/>
      <c r="DZ118" s="162"/>
      <c r="EA118" s="162"/>
      <c r="EB118" s="162"/>
      <c r="EC118" s="162"/>
      <c r="ED118" s="162"/>
      <c r="EE118" s="162"/>
      <c r="EF118" s="162"/>
      <c r="EG118" s="162"/>
      <c r="EH118" s="162"/>
      <c r="EI118" s="162"/>
      <c r="EJ118" s="162"/>
      <c r="EK118" s="162"/>
      <c r="EL118" s="162"/>
      <c r="EM118" s="162"/>
      <c r="EN118" s="162"/>
      <c r="EO118" s="162"/>
      <c r="EP118" s="162"/>
      <c r="EQ118" s="162"/>
      <c r="ER118" s="162"/>
      <c r="ES118" s="162"/>
      <c r="ET118" s="162"/>
      <c r="EU118" s="162"/>
      <c r="EV118" s="162"/>
      <c r="EW118" s="162"/>
      <c r="EX118" s="162"/>
      <c r="EY118" s="162"/>
      <c r="EZ118" s="162"/>
      <c r="FA118" s="162"/>
      <c r="FB118" s="162"/>
      <c r="FC118" s="162"/>
      <c r="FD118" s="162"/>
      <c r="FE118" s="162"/>
      <c r="FF118" s="162"/>
      <c r="FG118" s="162"/>
      <c r="FH118" s="162"/>
      <c r="FI118" s="162"/>
      <c r="FJ118" s="162"/>
      <c r="FK118" s="162"/>
    </row>
    <row r="119" spans="1:167" s="116" customFormat="1" x14ac:dyDescent="0.3">
      <c r="A119" s="520"/>
      <c r="B119" s="520"/>
      <c r="C119" s="106"/>
      <c r="E119" s="503"/>
      <c r="F119" s="521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  <c r="S119" s="162"/>
      <c r="T119" s="162"/>
      <c r="U119" s="162"/>
      <c r="V119" s="162"/>
      <c r="W119" s="162"/>
      <c r="X119" s="162"/>
      <c r="Y119" s="162"/>
      <c r="Z119" s="162"/>
      <c r="AA119" s="162"/>
      <c r="AB119" s="162"/>
      <c r="AC119" s="162"/>
      <c r="AD119" s="162"/>
      <c r="AE119" s="162"/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2"/>
      <c r="AV119" s="162"/>
      <c r="AW119" s="162"/>
      <c r="AX119" s="162"/>
      <c r="AY119" s="162"/>
      <c r="AZ119" s="162"/>
      <c r="BA119" s="162"/>
      <c r="BB119" s="162"/>
      <c r="BC119" s="162"/>
      <c r="BD119" s="162"/>
      <c r="BE119" s="162"/>
      <c r="BF119" s="162"/>
      <c r="BG119" s="162"/>
      <c r="BH119" s="162"/>
      <c r="BI119" s="162"/>
      <c r="BJ119" s="162"/>
      <c r="BK119" s="162"/>
      <c r="BL119" s="162"/>
      <c r="BM119" s="162"/>
      <c r="BN119" s="162"/>
      <c r="BO119" s="162"/>
      <c r="BP119" s="162"/>
      <c r="BQ119" s="162"/>
      <c r="BR119" s="162"/>
      <c r="BS119" s="162"/>
      <c r="BT119" s="162"/>
      <c r="BU119" s="162"/>
      <c r="BV119" s="162"/>
      <c r="BW119" s="162"/>
      <c r="BX119" s="162"/>
      <c r="BY119" s="162"/>
      <c r="BZ119" s="162"/>
      <c r="CA119" s="162"/>
      <c r="CB119" s="162"/>
      <c r="CC119" s="162"/>
      <c r="CD119" s="162"/>
      <c r="CE119" s="162"/>
      <c r="CF119" s="162"/>
      <c r="CG119" s="162"/>
      <c r="CH119" s="162"/>
      <c r="CI119" s="162"/>
      <c r="CJ119" s="162"/>
      <c r="CK119" s="162"/>
      <c r="CL119" s="162"/>
      <c r="CM119" s="162"/>
      <c r="CN119" s="162"/>
      <c r="CO119" s="162"/>
      <c r="CP119" s="162"/>
      <c r="CQ119" s="162"/>
      <c r="CR119" s="162"/>
      <c r="CS119" s="162"/>
      <c r="CT119" s="162"/>
      <c r="CU119" s="162"/>
      <c r="CV119" s="162"/>
      <c r="CW119" s="162"/>
      <c r="CX119" s="162"/>
      <c r="CY119" s="162"/>
      <c r="CZ119" s="162"/>
      <c r="DA119" s="162"/>
      <c r="DB119" s="162"/>
      <c r="DC119" s="162"/>
      <c r="DD119" s="162"/>
      <c r="DE119" s="162"/>
      <c r="DF119" s="162"/>
      <c r="DG119" s="162"/>
      <c r="DH119" s="162"/>
      <c r="DI119" s="162"/>
      <c r="DJ119" s="162"/>
      <c r="DK119" s="162"/>
      <c r="DL119" s="162"/>
      <c r="DM119" s="162"/>
      <c r="DN119" s="162"/>
      <c r="DO119" s="162"/>
      <c r="DP119" s="162"/>
      <c r="DQ119" s="162"/>
      <c r="DR119" s="162"/>
      <c r="DS119" s="162"/>
      <c r="DT119" s="162"/>
      <c r="DU119" s="162"/>
      <c r="DV119" s="162"/>
      <c r="DW119" s="162"/>
      <c r="DX119" s="162"/>
      <c r="DY119" s="162"/>
      <c r="DZ119" s="162"/>
      <c r="EA119" s="162"/>
      <c r="EB119" s="162"/>
      <c r="EC119" s="162"/>
      <c r="ED119" s="162"/>
      <c r="EE119" s="162"/>
      <c r="EF119" s="162"/>
      <c r="EG119" s="162"/>
      <c r="EH119" s="162"/>
      <c r="EI119" s="162"/>
      <c r="EJ119" s="162"/>
      <c r="EK119" s="162"/>
      <c r="EL119" s="162"/>
      <c r="EM119" s="162"/>
      <c r="EN119" s="162"/>
      <c r="EO119" s="162"/>
      <c r="EP119" s="162"/>
      <c r="EQ119" s="162"/>
      <c r="ER119" s="162"/>
      <c r="ES119" s="162"/>
      <c r="ET119" s="162"/>
      <c r="EU119" s="162"/>
      <c r="EV119" s="162"/>
      <c r="EW119" s="162"/>
      <c r="EX119" s="162"/>
      <c r="EY119" s="162"/>
      <c r="EZ119" s="162"/>
      <c r="FA119" s="162"/>
      <c r="FB119" s="162"/>
      <c r="FC119" s="162"/>
      <c r="FD119" s="162"/>
      <c r="FE119" s="162"/>
      <c r="FF119" s="162"/>
      <c r="FG119" s="162"/>
      <c r="FH119" s="162"/>
      <c r="FI119" s="162"/>
      <c r="FJ119" s="162"/>
      <c r="FK119" s="162"/>
    </row>
    <row r="120" spans="1:167" s="116" customFormat="1" x14ac:dyDescent="0.3">
      <c r="A120" s="520"/>
      <c r="B120" s="520"/>
      <c r="C120" s="106"/>
      <c r="E120" s="503"/>
      <c r="F120" s="521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  <c r="S120" s="162"/>
      <c r="T120" s="162"/>
      <c r="U120" s="162"/>
      <c r="V120" s="162"/>
      <c r="W120" s="162"/>
      <c r="X120" s="162"/>
      <c r="Y120" s="162"/>
      <c r="Z120" s="162"/>
      <c r="AA120" s="162"/>
      <c r="AB120" s="162"/>
      <c r="AC120" s="162"/>
      <c r="AD120" s="162"/>
      <c r="AE120" s="162"/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2"/>
      <c r="AV120" s="162"/>
      <c r="AW120" s="162"/>
      <c r="AX120" s="162"/>
      <c r="AY120" s="162"/>
      <c r="AZ120" s="162"/>
      <c r="BA120" s="162"/>
      <c r="BB120" s="162"/>
      <c r="BC120" s="162"/>
      <c r="BD120" s="162"/>
      <c r="BE120" s="162"/>
      <c r="BF120" s="162"/>
      <c r="BG120" s="162"/>
      <c r="BH120" s="162"/>
      <c r="BI120" s="162"/>
      <c r="BJ120" s="162"/>
      <c r="BK120" s="162"/>
      <c r="BL120" s="162"/>
      <c r="BM120" s="162"/>
      <c r="BN120" s="162"/>
      <c r="BO120" s="162"/>
      <c r="BP120" s="162"/>
      <c r="BQ120" s="162"/>
      <c r="BR120" s="162"/>
      <c r="BS120" s="162"/>
      <c r="BT120" s="162"/>
      <c r="BU120" s="162"/>
      <c r="BV120" s="162"/>
      <c r="BW120" s="162"/>
      <c r="BX120" s="162"/>
      <c r="BY120" s="162"/>
      <c r="BZ120" s="162"/>
      <c r="CA120" s="162"/>
      <c r="CB120" s="162"/>
      <c r="CC120" s="162"/>
      <c r="CD120" s="162"/>
      <c r="CE120" s="162"/>
      <c r="CF120" s="162"/>
      <c r="CG120" s="162"/>
      <c r="CH120" s="162"/>
      <c r="CI120" s="162"/>
      <c r="CJ120" s="162"/>
      <c r="CK120" s="162"/>
      <c r="CL120" s="162"/>
      <c r="CM120" s="162"/>
      <c r="CN120" s="162"/>
      <c r="CO120" s="162"/>
      <c r="CP120" s="162"/>
      <c r="CQ120" s="162"/>
      <c r="CR120" s="162"/>
      <c r="CS120" s="162"/>
      <c r="CT120" s="162"/>
      <c r="CU120" s="162"/>
      <c r="CV120" s="162"/>
      <c r="CW120" s="162"/>
      <c r="CX120" s="162"/>
      <c r="CY120" s="162"/>
      <c r="CZ120" s="162"/>
      <c r="DA120" s="162"/>
      <c r="DB120" s="162"/>
      <c r="DC120" s="162"/>
      <c r="DD120" s="162"/>
      <c r="DE120" s="162"/>
      <c r="DF120" s="162"/>
      <c r="DG120" s="162"/>
      <c r="DH120" s="162"/>
      <c r="DI120" s="162"/>
      <c r="DJ120" s="162"/>
      <c r="DK120" s="162"/>
      <c r="DL120" s="162"/>
      <c r="DM120" s="162"/>
      <c r="DN120" s="162"/>
      <c r="DO120" s="162"/>
      <c r="DP120" s="162"/>
      <c r="DQ120" s="162"/>
      <c r="DR120" s="162"/>
      <c r="DS120" s="162"/>
      <c r="DT120" s="162"/>
      <c r="DU120" s="162"/>
      <c r="DV120" s="162"/>
      <c r="DW120" s="162"/>
      <c r="DX120" s="162"/>
      <c r="DY120" s="162"/>
      <c r="DZ120" s="162"/>
      <c r="EA120" s="162"/>
      <c r="EB120" s="162"/>
      <c r="EC120" s="162"/>
      <c r="ED120" s="162"/>
      <c r="EE120" s="162"/>
      <c r="EF120" s="162"/>
      <c r="EG120" s="162"/>
      <c r="EH120" s="162"/>
      <c r="EI120" s="162"/>
      <c r="EJ120" s="162"/>
      <c r="EK120" s="162"/>
      <c r="EL120" s="162"/>
      <c r="EM120" s="162"/>
      <c r="EN120" s="162"/>
      <c r="EO120" s="162"/>
      <c r="EP120" s="162"/>
      <c r="EQ120" s="162"/>
      <c r="ER120" s="162"/>
      <c r="ES120" s="162"/>
      <c r="ET120" s="162"/>
      <c r="EU120" s="162"/>
      <c r="EV120" s="162"/>
      <c r="EW120" s="162"/>
      <c r="EX120" s="162"/>
      <c r="EY120" s="162"/>
      <c r="EZ120" s="162"/>
      <c r="FA120" s="162"/>
      <c r="FB120" s="162"/>
      <c r="FC120" s="162"/>
      <c r="FD120" s="162"/>
      <c r="FE120" s="162"/>
      <c r="FF120" s="162"/>
      <c r="FG120" s="162"/>
      <c r="FH120" s="162"/>
      <c r="FI120" s="162"/>
      <c r="FJ120" s="162"/>
      <c r="FK120" s="162"/>
    </row>
    <row r="121" spans="1:167" s="116" customFormat="1" x14ac:dyDescent="0.3">
      <c r="A121" s="520"/>
      <c r="B121" s="520"/>
      <c r="C121" s="106"/>
      <c r="E121" s="503"/>
      <c r="F121" s="521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2"/>
      <c r="AV121" s="162"/>
      <c r="AW121" s="162"/>
      <c r="AX121" s="162"/>
      <c r="AY121" s="162"/>
      <c r="AZ121" s="162"/>
      <c r="BA121" s="162"/>
      <c r="BB121" s="162"/>
      <c r="BC121" s="162"/>
      <c r="BD121" s="162"/>
      <c r="BE121" s="162"/>
      <c r="BF121" s="162"/>
      <c r="BG121" s="162"/>
      <c r="BH121" s="162"/>
      <c r="BI121" s="162"/>
      <c r="BJ121" s="162"/>
      <c r="BK121" s="162"/>
      <c r="BL121" s="162"/>
      <c r="BM121" s="162"/>
      <c r="BN121" s="162"/>
      <c r="BO121" s="162"/>
      <c r="BP121" s="162"/>
      <c r="BQ121" s="162"/>
      <c r="BR121" s="162"/>
      <c r="BS121" s="162"/>
      <c r="BT121" s="162"/>
      <c r="BU121" s="162"/>
      <c r="BV121" s="162"/>
      <c r="BW121" s="162"/>
      <c r="BX121" s="162"/>
      <c r="BY121" s="162"/>
      <c r="BZ121" s="162"/>
      <c r="CA121" s="162"/>
      <c r="CB121" s="162"/>
      <c r="CC121" s="162"/>
      <c r="CD121" s="162"/>
      <c r="CE121" s="162"/>
      <c r="CF121" s="162"/>
      <c r="CG121" s="162"/>
      <c r="CH121" s="162"/>
      <c r="CI121" s="162"/>
      <c r="CJ121" s="162"/>
      <c r="CK121" s="162"/>
      <c r="CL121" s="162"/>
      <c r="CM121" s="162"/>
      <c r="CN121" s="162"/>
      <c r="CO121" s="162"/>
      <c r="CP121" s="162"/>
      <c r="CQ121" s="162"/>
      <c r="CR121" s="162"/>
      <c r="CS121" s="162"/>
      <c r="CT121" s="162"/>
      <c r="CU121" s="162"/>
      <c r="CV121" s="162"/>
      <c r="CW121" s="162"/>
      <c r="CX121" s="162"/>
      <c r="CY121" s="162"/>
      <c r="CZ121" s="162"/>
      <c r="DA121" s="162"/>
      <c r="DB121" s="162"/>
      <c r="DC121" s="162"/>
      <c r="DD121" s="162"/>
      <c r="DE121" s="162"/>
      <c r="DF121" s="162"/>
      <c r="DG121" s="162"/>
      <c r="DH121" s="162"/>
      <c r="DI121" s="162"/>
      <c r="DJ121" s="162"/>
      <c r="DK121" s="162"/>
      <c r="DL121" s="162"/>
      <c r="DM121" s="162"/>
      <c r="DN121" s="162"/>
      <c r="DO121" s="162"/>
      <c r="DP121" s="162"/>
      <c r="DQ121" s="162"/>
      <c r="DR121" s="162"/>
      <c r="DS121" s="162"/>
      <c r="DT121" s="162"/>
      <c r="DU121" s="162"/>
      <c r="DV121" s="162"/>
      <c r="DW121" s="162"/>
      <c r="DX121" s="162"/>
      <c r="DY121" s="162"/>
      <c r="DZ121" s="162"/>
      <c r="EA121" s="162"/>
      <c r="EB121" s="162"/>
      <c r="EC121" s="162"/>
      <c r="ED121" s="162"/>
      <c r="EE121" s="162"/>
      <c r="EF121" s="162"/>
      <c r="EG121" s="162"/>
      <c r="EH121" s="162"/>
      <c r="EI121" s="162"/>
      <c r="EJ121" s="162"/>
      <c r="EK121" s="162"/>
      <c r="EL121" s="162"/>
      <c r="EM121" s="162"/>
      <c r="EN121" s="162"/>
      <c r="EO121" s="162"/>
      <c r="EP121" s="162"/>
      <c r="EQ121" s="162"/>
      <c r="ER121" s="162"/>
      <c r="ES121" s="162"/>
      <c r="ET121" s="162"/>
      <c r="EU121" s="162"/>
      <c r="EV121" s="162"/>
      <c r="EW121" s="162"/>
      <c r="EX121" s="162"/>
      <c r="EY121" s="162"/>
      <c r="EZ121" s="162"/>
      <c r="FA121" s="162"/>
      <c r="FB121" s="162"/>
      <c r="FC121" s="162"/>
      <c r="FD121" s="162"/>
      <c r="FE121" s="162"/>
      <c r="FF121" s="162"/>
      <c r="FG121" s="162"/>
      <c r="FH121" s="162"/>
      <c r="FI121" s="162"/>
      <c r="FJ121" s="162"/>
      <c r="FK121" s="162"/>
    </row>
    <row r="122" spans="1:167" s="116" customFormat="1" x14ac:dyDescent="0.3">
      <c r="A122" s="520"/>
      <c r="B122" s="520"/>
      <c r="C122" s="106"/>
      <c r="E122" s="503"/>
      <c r="F122" s="521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2"/>
      <c r="AV122" s="162"/>
      <c r="AW122" s="162"/>
      <c r="AX122" s="162"/>
      <c r="AY122" s="162"/>
      <c r="AZ122" s="162"/>
      <c r="BA122" s="162"/>
      <c r="BB122" s="162"/>
      <c r="BC122" s="162"/>
      <c r="BD122" s="162"/>
      <c r="BE122" s="162"/>
      <c r="BF122" s="162"/>
      <c r="BG122" s="162"/>
      <c r="BH122" s="162"/>
      <c r="BI122" s="162"/>
      <c r="BJ122" s="162"/>
      <c r="BK122" s="162"/>
      <c r="BL122" s="162"/>
      <c r="BM122" s="162"/>
      <c r="BN122" s="162"/>
      <c r="BO122" s="162"/>
      <c r="BP122" s="162"/>
      <c r="BQ122" s="162"/>
      <c r="BR122" s="162"/>
      <c r="BS122" s="162"/>
      <c r="BT122" s="162"/>
      <c r="BU122" s="162"/>
      <c r="BV122" s="162"/>
      <c r="BW122" s="162"/>
      <c r="BX122" s="162"/>
      <c r="BY122" s="162"/>
      <c r="BZ122" s="162"/>
      <c r="CA122" s="162"/>
      <c r="CB122" s="162"/>
      <c r="CC122" s="162"/>
      <c r="CD122" s="162"/>
      <c r="CE122" s="162"/>
      <c r="CF122" s="162"/>
      <c r="CG122" s="162"/>
      <c r="CH122" s="162"/>
      <c r="CI122" s="162"/>
      <c r="CJ122" s="162"/>
      <c r="CK122" s="162"/>
      <c r="CL122" s="162"/>
      <c r="CM122" s="162"/>
      <c r="CN122" s="162"/>
      <c r="CO122" s="162"/>
      <c r="CP122" s="162"/>
      <c r="CQ122" s="162"/>
      <c r="CR122" s="162"/>
      <c r="CS122" s="162"/>
      <c r="CT122" s="162"/>
      <c r="CU122" s="162"/>
      <c r="CV122" s="162"/>
      <c r="CW122" s="162"/>
      <c r="CX122" s="162"/>
      <c r="CY122" s="162"/>
      <c r="CZ122" s="162"/>
      <c r="DA122" s="162"/>
      <c r="DB122" s="162"/>
      <c r="DC122" s="162"/>
      <c r="DD122" s="162"/>
      <c r="DE122" s="162"/>
      <c r="DF122" s="162"/>
      <c r="DG122" s="162"/>
      <c r="DH122" s="162"/>
      <c r="DI122" s="162"/>
      <c r="DJ122" s="162"/>
      <c r="DK122" s="162"/>
      <c r="DL122" s="162"/>
      <c r="DM122" s="162"/>
      <c r="DN122" s="162"/>
      <c r="DO122" s="162"/>
      <c r="DP122" s="162"/>
      <c r="DQ122" s="162"/>
      <c r="DR122" s="162"/>
      <c r="DS122" s="162"/>
      <c r="DT122" s="162"/>
      <c r="DU122" s="162"/>
      <c r="DV122" s="162"/>
      <c r="DW122" s="162"/>
      <c r="DX122" s="162"/>
      <c r="DY122" s="162"/>
      <c r="DZ122" s="162"/>
      <c r="EA122" s="162"/>
      <c r="EB122" s="162"/>
      <c r="EC122" s="162"/>
      <c r="ED122" s="162"/>
      <c r="EE122" s="162"/>
      <c r="EF122" s="162"/>
      <c r="EG122" s="162"/>
      <c r="EH122" s="162"/>
      <c r="EI122" s="162"/>
      <c r="EJ122" s="162"/>
      <c r="EK122" s="162"/>
      <c r="EL122" s="162"/>
      <c r="EM122" s="162"/>
      <c r="EN122" s="162"/>
      <c r="EO122" s="162"/>
      <c r="EP122" s="162"/>
      <c r="EQ122" s="162"/>
      <c r="ER122" s="162"/>
      <c r="ES122" s="162"/>
      <c r="ET122" s="162"/>
      <c r="EU122" s="162"/>
      <c r="EV122" s="162"/>
      <c r="EW122" s="162"/>
      <c r="EX122" s="162"/>
      <c r="EY122" s="162"/>
      <c r="EZ122" s="162"/>
      <c r="FA122" s="162"/>
      <c r="FB122" s="162"/>
      <c r="FC122" s="162"/>
      <c r="FD122" s="162"/>
      <c r="FE122" s="162"/>
      <c r="FF122" s="162"/>
      <c r="FG122" s="162"/>
      <c r="FH122" s="162"/>
      <c r="FI122" s="162"/>
      <c r="FJ122" s="162"/>
      <c r="FK122" s="162"/>
    </row>
    <row r="123" spans="1:167" s="116" customFormat="1" x14ac:dyDescent="0.3">
      <c r="A123" s="520"/>
      <c r="B123" s="520"/>
      <c r="C123" s="106"/>
      <c r="E123" s="503"/>
      <c r="F123" s="521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2"/>
      <c r="AV123" s="162"/>
      <c r="AW123" s="162"/>
      <c r="AX123" s="162"/>
      <c r="AY123" s="162"/>
      <c r="AZ123" s="162"/>
      <c r="BA123" s="162"/>
      <c r="BB123" s="162"/>
      <c r="BC123" s="162"/>
      <c r="BD123" s="162"/>
      <c r="BE123" s="162"/>
      <c r="BF123" s="162"/>
      <c r="BG123" s="162"/>
      <c r="BH123" s="162"/>
      <c r="BI123" s="162"/>
      <c r="BJ123" s="162"/>
      <c r="BK123" s="162"/>
      <c r="BL123" s="162"/>
      <c r="BM123" s="162"/>
      <c r="BN123" s="162"/>
      <c r="BO123" s="162"/>
      <c r="BP123" s="162"/>
      <c r="BQ123" s="162"/>
      <c r="BR123" s="162"/>
      <c r="BS123" s="162"/>
      <c r="BT123" s="162"/>
      <c r="BU123" s="162"/>
      <c r="BV123" s="162"/>
      <c r="BW123" s="162"/>
      <c r="BX123" s="162"/>
      <c r="BY123" s="162"/>
      <c r="BZ123" s="162"/>
      <c r="CA123" s="162"/>
      <c r="CB123" s="162"/>
      <c r="CC123" s="162"/>
      <c r="CD123" s="162"/>
      <c r="CE123" s="162"/>
      <c r="CF123" s="162"/>
      <c r="CG123" s="162"/>
      <c r="CH123" s="162"/>
      <c r="CI123" s="162"/>
      <c r="CJ123" s="162"/>
      <c r="CK123" s="162"/>
      <c r="CL123" s="162"/>
      <c r="CM123" s="162"/>
      <c r="CN123" s="162"/>
      <c r="CO123" s="162"/>
      <c r="CP123" s="162"/>
      <c r="CQ123" s="162"/>
      <c r="CR123" s="162"/>
      <c r="CS123" s="162"/>
      <c r="CT123" s="162"/>
      <c r="CU123" s="162"/>
      <c r="CV123" s="162"/>
      <c r="CW123" s="162"/>
      <c r="CX123" s="162"/>
      <c r="CY123" s="162"/>
      <c r="CZ123" s="162"/>
      <c r="DA123" s="162"/>
      <c r="DB123" s="162"/>
      <c r="DC123" s="162"/>
      <c r="DD123" s="162"/>
      <c r="DE123" s="162"/>
      <c r="DF123" s="162"/>
      <c r="DG123" s="162"/>
      <c r="DH123" s="162"/>
      <c r="DI123" s="162"/>
      <c r="DJ123" s="162"/>
      <c r="DK123" s="162"/>
      <c r="DL123" s="162"/>
      <c r="DM123" s="162"/>
      <c r="DN123" s="162"/>
      <c r="DO123" s="162"/>
      <c r="DP123" s="162"/>
      <c r="DQ123" s="162"/>
      <c r="DR123" s="162"/>
      <c r="DS123" s="162"/>
      <c r="DT123" s="162"/>
      <c r="DU123" s="162"/>
      <c r="DV123" s="162"/>
      <c r="DW123" s="162"/>
      <c r="DX123" s="162"/>
      <c r="DY123" s="162"/>
      <c r="DZ123" s="162"/>
      <c r="EA123" s="162"/>
      <c r="EB123" s="162"/>
      <c r="EC123" s="162"/>
      <c r="ED123" s="162"/>
      <c r="EE123" s="162"/>
      <c r="EF123" s="162"/>
      <c r="EG123" s="162"/>
      <c r="EH123" s="162"/>
      <c r="EI123" s="162"/>
      <c r="EJ123" s="162"/>
      <c r="EK123" s="162"/>
      <c r="EL123" s="162"/>
      <c r="EM123" s="162"/>
      <c r="EN123" s="162"/>
      <c r="EO123" s="162"/>
      <c r="EP123" s="162"/>
      <c r="EQ123" s="162"/>
      <c r="ER123" s="162"/>
      <c r="ES123" s="162"/>
      <c r="ET123" s="162"/>
      <c r="EU123" s="162"/>
      <c r="EV123" s="162"/>
      <c r="EW123" s="162"/>
      <c r="EX123" s="162"/>
      <c r="EY123" s="162"/>
      <c r="EZ123" s="162"/>
      <c r="FA123" s="162"/>
      <c r="FB123" s="162"/>
      <c r="FC123" s="162"/>
      <c r="FD123" s="162"/>
      <c r="FE123" s="162"/>
      <c r="FF123" s="162"/>
      <c r="FG123" s="162"/>
      <c r="FH123" s="162"/>
      <c r="FI123" s="162"/>
      <c r="FJ123" s="162"/>
      <c r="FK123" s="162"/>
    </row>
    <row r="124" spans="1:167" s="116" customFormat="1" x14ac:dyDescent="0.3">
      <c r="A124" s="520"/>
      <c r="B124" s="520"/>
      <c r="C124" s="106"/>
      <c r="E124" s="503"/>
      <c r="F124" s="521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  <c r="CB124" s="162"/>
      <c r="CC124" s="162"/>
      <c r="CD124" s="162"/>
      <c r="CE124" s="162"/>
      <c r="CF124" s="162"/>
      <c r="CG124" s="162"/>
      <c r="CH124" s="162"/>
      <c r="CI124" s="162"/>
      <c r="CJ124" s="162"/>
      <c r="CK124" s="162"/>
      <c r="CL124" s="162"/>
      <c r="CM124" s="162"/>
      <c r="CN124" s="162"/>
      <c r="CO124" s="162"/>
      <c r="CP124" s="162"/>
      <c r="CQ124" s="162"/>
      <c r="CR124" s="162"/>
      <c r="CS124" s="162"/>
      <c r="CT124" s="162"/>
      <c r="CU124" s="162"/>
      <c r="CV124" s="162"/>
      <c r="CW124" s="162"/>
      <c r="CX124" s="162"/>
      <c r="CY124" s="162"/>
      <c r="CZ124" s="162"/>
      <c r="DA124" s="162"/>
      <c r="DB124" s="162"/>
      <c r="DC124" s="162"/>
      <c r="DD124" s="162"/>
      <c r="DE124" s="162"/>
      <c r="DF124" s="162"/>
      <c r="DG124" s="162"/>
      <c r="DH124" s="162"/>
      <c r="DI124" s="162"/>
      <c r="DJ124" s="162"/>
      <c r="DK124" s="162"/>
      <c r="DL124" s="162"/>
      <c r="DM124" s="162"/>
      <c r="DN124" s="162"/>
      <c r="DO124" s="162"/>
      <c r="DP124" s="162"/>
      <c r="DQ124" s="162"/>
      <c r="DR124" s="162"/>
      <c r="DS124" s="162"/>
      <c r="DT124" s="162"/>
      <c r="DU124" s="162"/>
      <c r="DV124" s="162"/>
      <c r="DW124" s="162"/>
      <c r="DX124" s="162"/>
      <c r="DY124" s="162"/>
      <c r="DZ124" s="162"/>
      <c r="EA124" s="162"/>
      <c r="EB124" s="162"/>
      <c r="EC124" s="162"/>
      <c r="ED124" s="162"/>
      <c r="EE124" s="162"/>
      <c r="EF124" s="162"/>
      <c r="EG124" s="162"/>
      <c r="EH124" s="162"/>
      <c r="EI124" s="162"/>
      <c r="EJ124" s="162"/>
      <c r="EK124" s="162"/>
      <c r="EL124" s="162"/>
      <c r="EM124" s="162"/>
      <c r="EN124" s="162"/>
      <c r="EO124" s="162"/>
      <c r="EP124" s="162"/>
      <c r="EQ124" s="162"/>
      <c r="ER124" s="162"/>
      <c r="ES124" s="162"/>
      <c r="ET124" s="162"/>
      <c r="EU124" s="162"/>
      <c r="EV124" s="162"/>
      <c r="EW124" s="162"/>
      <c r="EX124" s="162"/>
      <c r="EY124" s="162"/>
      <c r="EZ124" s="162"/>
      <c r="FA124" s="162"/>
      <c r="FB124" s="162"/>
      <c r="FC124" s="162"/>
      <c r="FD124" s="162"/>
      <c r="FE124" s="162"/>
      <c r="FF124" s="162"/>
      <c r="FG124" s="162"/>
      <c r="FH124" s="162"/>
      <c r="FI124" s="162"/>
      <c r="FJ124" s="162"/>
      <c r="FK124" s="162"/>
    </row>
    <row r="125" spans="1:167" s="116" customFormat="1" x14ac:dyDescent="0.3">
      <c r="A125" s="520"/>
      <c r="B125" s="520"/>
      <c r="C125" s="106"/>
      <c r="E125" s="503"/>
      <c r="F125" s="521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  <c r="CB125" s="162"/>
      <c r="CC125" s="162"/>
      <c r="CD125" s="162"/>
      <c r="CE125" s="162"/>
      <c r="CF125" s="162"/>
      <c r="CG125" s="162"/>
      <c r="CH125" s="162"/>
      <c r="CI125" s="162"/>
      <c r="CJ125" s="162"/>
      <c r="CK125" s="162"/>
      <c r="CL125" s="162"/>
      <c r="CM125" s="162"/>
      <c r="CN125" s="162"/>
      <c r="CO125" s="162"/>
      <c r="CP125" s="162"/>
      <c r="CQ125" s="162"/>
      <c r="CR125" s="162"/>
      <c r="CS125" s="162"/>
      <c r="CT125" s="162"/>
      <c r="CU125" s="162"/>
      <c r="CV125" s="162"/>
      <c r="CW125" s="162"/>
      <c r="CX125" s="162"/>
      <c r="CY125" s="162"/>
      <c r="CZ125" s="162"/>
      <c r="DA125" s="162"/>
      <c r="DB125" s="162"/>
      <c r="DC125" s="162"/>
      <c r="DD125" s="162"/>
      <c r="DE125" s="162"/>
      <c r="DF125" s="162"/>
      <c r="DG125" s="162"/>
      <c r="DH125" s="162"/>
      <c r="DI125" s="162"/>
      <c r="DJ125" s="162"/>
      <c r="DK125" s="162"/>
      <c r="DL125" s="162"/>
      <c r="DM125" s="162"/>
      <c r="DN125" s="162"/>
      <c r="DO125" s="162"/>
      <c r="DP125" s="162"/>
      <c r="DQ125" s="162"/>
      <c r="DR125" s="162"/>
      <c r="DS125" s="162"/>
      <c r="DT125" s="162"/>
      <c r="DU125" s="162"/>
      <c r="DV125" s="162"/>
      <c r="DW125" s="162"/>
      <c r="DX125" s="162"/>
      <c r="DY125" s="162"/>
      <c r="DZ125" s="162"/>
      <c r="EA125" s="162"/>
      <c r="EB125" s="162"/>
      <c r="EC125" s="162"/>
      <c r="ED125" s="162"/>
      <c r="EE125" s="162"/>
      <c r="EF125" s="162"/>
      <c r="EG125" s="162"/>
      <c r="EH125" s="162"/>
      <c r="EI125" s="162"/>
      <c r="EJ125" s="162"/>
      <c r="EK125" s="162"/>
      <c r="EL125" s="162"/>
      <c r="EM125" s="162"/>
      <c r="EN125" s="162"/>
      <c r="EO125" s="162"/>
      <c r="EP125" s="162"/>
      <c r="EQ125" s="162"/>
      <c r="ER125" s="162"/>
      <c r="ES125" s="162"/>
      <c r="ET125" s="162"/>
      <c r="EU125" s="162"/>
      <c r="EV125" s="162"/>
      <c r="EW125" s="162"/>
      <c r="EX125" s="162"/>
      <c r="EY125" s="162"/>
      <c r="EZ125" s="162"/>
      <c r="FA125" s="162"/>
      <c r="FB125" s="162"/>
      <c r="FC125" s="162"/>
      <c r="FD125" s="162"/>
      <c r="FE125" s="162"/>
      <c r="FF125" s="162"/>
      <c r="FG125" s="162"/>
      <c r="FH125" s="162"/>
      <c r="FI125" s="162"/>
      <c r="FJ125" s="162"/>
      <c r="FK125" s="162"/>
    </row>
    <row r="126" spans="1:167" s="116" customFormat="1" x14ac:dyDescent="0.3">
      <c r="A126" s="520"/>
      <c r="B126" s="520"/>
      <c r="C126" s="106"/>
      <c r="E126" s="503"/>
      <c r="F126" s="521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  <c r="CB126" s="162"/>
      <c r="CC126" s="162"/>
      <c r="CD126" s="162"/>
      <c r="CE126" s="162"/>
      <c r="CF126" s="162"/>
      <c r="CG126" s="162"/>
      <c r="CH126" s="162"/>
      <c r="CI126" s="162"/>
      <c r="CJ126" s="162"/>
      <c r="CK126" s="162"/>
      <c r="CL126" s="162"/>
      <c r="CM126" s="162"/>
      <c r="CN126" s="162"/>
      <c r="CO126" s="162"/>
      <c r="CP126" s="162"/>
      <c r="CQ126" s="162"/>
      <c r="CR126" s="162"/>
      <c r="CS126" s="162"/>
      <c r="CT126" s="162"/>
      <c r="CU126" s="162"/>
      <c r="CV126" s="162"/>
      <c r="CW126" s="162"/>
      <c r="CX126" s="162"/>
      <c r="CY126" s="162"/>
      <c r="CZ126" s="162"/>
      <c r="DA126" s="162"/>
      <c r="DB126" s="162"/>
      <c r="DC126" s="162"/>
      <c r="DD126" s="162"/>
      <c r="DE126" s="162"/>
      <c r="DF126" s="162"/>
      <c r="DG126" s="162"/>
      <c r="DH126" s="162"/>
      <c r="DI126" s="162"/>
      <c r="DJ126" s="162"/>
      <c r="DK126" s="162"/>
      <c r="DL126" s="162"/>
      <c r="DM126" s="162"/>
      <c r="DN126" s="162"/>
      <c r="DO126" s="162"/>
      <c r="DP126" s="162"/>
      <c r="DQ126" s="162"/>
      <c r="DR126" s="162"/>
      <c r="DS126" s="162"/>
      <c r="DT126" s="162"/>
      <c r="DU126" s="162"/>
      <c r="DV126" s="162"/>
      <c r="DW126" s="162"/>
      <c r="DX126" s="162"/>
      <c r="DY126" s="162"/>
      <c r="DZ126" s="162"/>
      <c r="EA126" s="162"/>
      <c r="EB126" s="162"/>
      <c r="EC126" s="162"/>
      <c r="ED126" s="162"/>
      <c r="EE126" s="162"/>
      <c r="EF126" s="162"/>
      <c r="EG126" s="162"/>
      <c r="EH126" s="162"/>
      <c r="EI126" s="162"/>
      <c r="EJ126" s="162"/>
      <c r="EK126" s="162"/>
      <c r="EL126" s="162"/>
      <c r="EM126" s="162"/>
      <c r="EN126" s="162"/>
      <c r="EO126" s="162"/>
      <c r="EP126" s="162"/>
      <c r="EQ126" s="162"/>
      <c r="ER126" s="162"/>
      <c r="ES126" s="162"/>
      <c r="ET126" s="162"/>
      <c r="EU126" s="162"/>
      <c r="EV126" s="162"/>
      <c r="EW126" s="162"/>
      <c r="EX126" s="162"/>
      <c r="EY126" s="162"/>
      <c r="EZ126" s="162"/>
      <c r="FA126" s="162"/>
      <c r="FB126" s="162"/>
      <c r="FC126" s="162"/>
      <c r="FD126" s="162"/>
      <c r="FE126" s="162"/>
      <c r="FF126" s="162"/>
      <c r="FG126" s="162"/>
      <c r="FH126" s="162"/>
      <c r="FI126" s="162"/>
      <c r="FJ126" s="162"/>
      <c r="FK126" s="162"/>
    </row>
    <row r="127" spans="1:167" s="116" customFormat="1" x14ac:dyDescent="0.3">
      <c r="A127" s="520"/>
      <c r="B127" s="520"/>
      <c r="C127" s="106"/>
      <c r="E127" s="503"/>
      <c r="F127" s="521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  <c r="CB127" s="162"/>
      <c r="CC127" s="162"/>
      <c r="CD127" s="162"/>
      <c r="CE127" s="162"/>
      <c r="CF127" s="162"/>
      <c r="CG127" s="162"/>
      <c r="CH127" s="162"/>
      <c r="CI127" s="162"/>
      <c r="CJ127" s="162"/>
      <c r="CK127" s="162"/>
      <c r="CL127" s="162"/>
      <c r="CM127" s="162"/>
      <c r="CN127" s="162"/>
      <c r="CO127" s="162"/>
      <c r="CP127" s="162"/>
      <c r="CQ127" s="162"/>
      <c r="CR127" s="162"/>
      <c r="CS127" s="162"/>
      <c r="CT127" s="162"/>
      <c r="CU127" s="162"/>
      <c r="CV127" s="162"/>
      <c r="CW127" s="162"/>
      <c r="CX127" s="162"/>
      <c r="CY127" s="162"/>
      <c r="CZ127" s="162"/>
      <c r="DA127" s="162"/>
      <c r="DB127" s="162"/>
      <c r="DC127" s="162"/>
      <c r="DD127" s="162"/>
      <c r="DE127" s="162"/>
      <c r="DF127" s="162"/>
      <c r="DG127" s="162"/>
      <c r="DH127" s="162"/>
      <c r="DI127" s="162"/>
      <c r="DJ127" s="162"/>
      <c r="DK127" s="162"/>
      <c r="DL127" s="162"/>
      <c r="DM127" s="162"/>
      <c r="DN127" s="162"/>
      <c r="DO127" s="162"/>
      <c r="DP127" s="162"/>
      <c r="DQ127" s="162"/>
      <c r="DR127" s="162"/>
      <c r="DS127" s="162"/>
      <c r="DT127" s="162"/>
      <c r="DU127" s="162"/>
      <c r="DV127" s="162"/>
      <c r="DW127" s="162"/>
      <c r="DX127" s="162"/>
      <c r="DY127" s="162"/>
      <c r="DZ127" s="162"/>
      <c r="EA127" s="162"/>
      <c r="EB127" s="162"/>
      <c r="EC127" s="162"/>
      <c r="ED127" s="162"/>
      <c r="EE127" s="162"/>
      <c r="EF127" s="162"/>
      <c r="EG127" s="162"/>
      <c r="EH127" s="162"/>
      <c r="EI127" s="162"/>
      <c r="EJ127" s="162"/>
      <c r="EK127" s="162"/>
      <c r="EL127" s="162"/>
      <c r="EM127" s="162"/>
      <c r="EN127" s="162"/>
      <c r="EO127" s="162"/>
      <c r="EP127" s="162"/>
      <c r="EQ127" s="162"/>
      <c r="ER127" s="162"/>
      <c r="ES127" s="162"/>
      <c r="ET127" s="162"/>
      <c r="EU127" s="162"/>
      <c r="EV127" s="162"/>
      <c r="EW127" s="162"/>
      <c r="EX127" s="162"/>
      <c r="EY127" s="162"/>
      <c r="EZ127" s="162"/>
      <c r="FA127" s="162"/>
      <c r="FB127" s="162"/>
      <c r="FC127" s="162"/>
      <c r="FD127" s="162"/>
      <c r="FE127" s="162"/>
      <c r="FF127" s="162"/>
      <c r="FG127" s="162"/>
      <c r="FH127" s="162"/>
      <c r="FI127" s="162"/>
      <c r="FJ127" s="162"/>
      <c r="FK127" s="162"/>
    </row>
    <row r="128" spans="1:167" s="116" customFormat="1" x14ac:dyDescent="0.3">
      <c r="C128" s="106"/>
      <c r="E128" s="503"/>
      <c r="F128" s="521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  <c r="CB128" s="162"/>
      <c r="CC128" s="162"/>
      <c r="CD128" s="162"/>
      <c r="CE128" s="162"/>
      <c r="CF128" s="162"/>
      <c r="CG128" s="162"/>
      <c r="CH128" s="162"/>
      <c r="CI128" s="162"/>
      <c r="CJ128" s="162"/>
      <c r="CK128" s="162"/>
      <c r="CL128" s="162"/>
      <c r="CM128" s="162"/>
      <c r="CN128" s="162"/>
      <c r="CO128" s="162"/>
      <c r="CP128" s="162"/>
      <c r="CQ128" s="162"/>
      <c r="CR128" s="162"/>
      <c r="CS128" s="162"/>
      <c r="CT128" s="162"/>
      <c r="CU128" s="162"/>
      <c r="CV128" s="162"/>
      <c r="CW128" s="162"/>
      <c r="CX128" s="162"/>
      <c r="CY128" s="162"/>
      <c r="CZ128" s="162"/>
      <c r="DA128" s="162"/>
      <c r="DB128" s="162"/>
      <c r="DC128" s="162"/>
      <c r="DD128" s="162"/>
      <c r="DE128" s="162"/>
      <c r="DF128" s="162"/>
      <c r="DG128" s="162"/>
      <c r="DH128" s="162"/>
      <c r="DI128" s="162"/>
      <c r="DJ128" s="162"/>
      <c r="DK128" s="162"/>
      <c r="DL128" s="162"/>
      <c r="DM128" s="162"/>
      <c r="DN128" s="162"/>
      <c r="DO128" s="162"/>
      <c r="DP128" s="162"/>
      <c r="DQ128" s="162"/>
      <c r="DR128" s="162"/>
      <c r="DS128" s="162"/>
      <c r="DT128" s="162"/>
      <c r="DU128" s="162"/>
      <c r="DV128" s="162"/>
      <c r="DW128" s="162"/>
      <c r="DX128" s="162"/>
      <c r="DY128" s="162"/>
      <c r="DZ128" s="162"/>
      <c r="EA128" s="162"/>
      <c r="EB128" s="162"/>
      <c r="EC128" s="162"/>
      <c r="ED128" s="162"/>
      <c r="EE128" s="162"/>
      <c r="EF128" s="162"/>
      <c r="EG128" s="162"/>
      <c r="EH128" s="162"/>
      <c r="EI128" s="162"/>
      <c r="EJ128" s="162"/>
      <c r="EK128" s="162"/>
      <c r="EL128" s="162"/>
      <c r="EM128" s="162"/>
      <c r="EN128" s="162"/>
      <c r="EO128" s="162"/>
      <c r="EP128" s="162"/>
      <c r="EQ128" s="162"/>
      <c r="ER128" s="162"/>
      <c r="ES128" s="162"/>
      <c r="ET128" s="162"/>
      <c r="EU128" s="162"/>
      <c r="EV128" s="162"/>
      <c r="EW128" s="162"/>
      <c r="EX128" s="162"/>
      <c r="EY128" s="162"/>
      <c r="EZ128" s="162"/>
      <c r="FA128" s="162"/>
      <c r="FB128" s="162"/>
      <c r="FC128" s="162"/>
      <c r="FD128" s="162"/>
      <c r="FE128" s="162"/>
      <c r="FF128" s="162"/>
      <c r="FG128" s="162"/>
      <c r="FH128" s="162"/>
      <c r="FI128" s="162"/>
      <c r="FJ128" s="162"/>
      <c r="FK128" s="162"/>
    </row>
    <row r="129" spans="3:167" s="116" customFormat="1" x14ac:dyDescent="0.3">
      <c r="C129" s="106"/>
      <c r="E129" s="503"/>
      <c r="F129" s="521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2"/>
      <c r="AV129" s="162"/>
      <c r="AW129" s="162"/>
      <c r="AX129" s="162"/>
      <c r="AY129" s="162"/>
      <c r="AZ129" s="162"/>
      <c r="BA129" s="162"/>
      <c r="BB129" s="162"/>
      <c r="BC129" s="162"/>
      <c r="BD129" s="162"/>
      <c r="BE129" s="162"/>
      <c r="BF129" s="162"/>
      <c r="BG129" s="162"/>
      <c r="BH129" s="162"/>
      <c r="BI129" s="162"/>
      <c r="BJ129" s="162"/>
      <c r="BK129" s="162"/>
      <c r="BL129" s="162"/>
      <c r="BM129" s="162"/>
      <c r="BN129" s="162"/>
      <c r="BO129" s="162"/>
      <c r="BP129" s="162"/>
      <c r="BQ129" s="162"/>
      <c r="BR129" s="162"/>
      <c r="BS129" s="162"/>
      <c r="BT129" s="162"/>
      <c r="BU129" s="162"/>
      <c r="BV129" s="162"/>
      <c r="BW129" s="162"/>
      <c r="BX129" s="162"/>
      <c r="BY129" s="162"/>
      <c r="BZ129" s="162"/>
      <c r="CA129" s="162"/>
      <c r="CB129" s="162"/>
      <c r="CC129" s="162"/>
      <c r="CD129" s="162"/>
      <c r="CE129" s="162"/>
      <c r="CF129" s="162"/>
      <c r="CG129" s="162"/>
      <c r="CH129" s="162"/>
      <c r="CI129" s="162"/>
      <c r="CJ129" s="162"/>
      <c r="CK129" s="162"/>
      <c r="CL129" s="162"/>
      <c r="CM129" s="162"/>
      <c r="CN129" s="162"/>
      <c r="CO129" s="162"/>
      <c r="CP129" s="162"/>
      <c r="CQ129" s="162"/>
      <c r="CR129" s="162"/>
      <c r="CS129" s="162"/>
      <c r="CT129" s="162"/>
      <c r="CU129" s="162"/>
      <c r="CV129" s="162"/>
      <c r="CW129" s="162"/>
      <c r="CX129" s="162"/>
      <c r="CY129" s="162"/>
      <c r="CZ129" s="162"/>
      <c r="DA129" s="162"/>
      <c r="DB129" s="162"/>
      <c r="DC129" s="162"/>
      <c r="DD129" s="162"/>
      <c r="DE129" s="162"/>
      <c r="DF129" s="162"/>
      <c r="DG129" s="162"/>
      <c r="DH129" s="162"/>
      <c r="DI129" s="162"/>
      <c r="DJ129" s="162"/>
      <c r="DK129" s="162"/>
      <c r="DL129" s="162"/>
      <c r="DM129" s="162"/>
      <c r="DN129" s="162"/>
      <c r="DO129" s="162"/>
      <c r="DP129" s="162"/>
      <c r="DQ129" s="162"/>
      <c r="DR129" s="162"/>
      <c r="DS129" s="162"/>
      <c r="DT129" s="162"/>
      <c r="DU129" s="162"/>
      <c r="DV129" s="162"/>
      <c r="DW129" s="162"/>
      <c r="DX129" s="162"/>
      <c r="DY129" s="162"/>
      <c r="DZ129" s="162"/>
      <c r="EA129" s="162"/>
      <c r="EB129" s="162"/>
      <c r="EC129" s="162"/>
      <c r="ED129" s="162"/>
      <c r="EE129" s="162"/>
      <c r="EF129" s="162"/>
      <c r="EG129" s="162"/>
      <c r="EH129" s="162"/>
      <c r="EI129" s="162"/>
      <c r="EJ129" s="162"/>
      <c r="EK129" s="162"/>
      <c r="EL129" s="162"/>
      <c r="EM129" s="162"/>
      <c r="EN129" s="162"/>
      <c r="EO129" s="162"/>
      <c r="EP129" s="162"/>
      <c r="EQ129" s="162"/>
      <c r="ER129" s="162"/>
      <c r="ES129" s="162"/>
      <c r="ET129" s="162"/>
      <c r="EU129" s="162"/>
      <c r="EV129" s="162"/>
      <c r="EW129" s="162"/>
      <c r="EX129" s="162"/>
      <c r="EY129" s="162"/>
      <c r="EZ129" s="162"/>
      <c r="FA129" s="162"/>
      <c r="FB129" s="162"/>
      <c r="FC129" s="162"/>
      <c r="FD129" s="162"/>
      <c r="FE129" s="162"/>
      <c r="FF129" s="162"/>
      <c r="FG129" s="162"/>
      <c r="FH129" s="162"/>
      <c r="FI129" s="162"/>
      <c r="FJ129" s="162"/>
      <c r="FK129" s="162"/>
    </row>
  </sheetData>
  <mergeCells count="17">
    <mergeCell ref="A62:B62"/>
    <mergeCell ref="A71:B71"/>
    <mergeCell ref="A78:B78"/>
    <mergeCell ref="A79:B79"/>
    <mergeCell ref="A83:B83"/>
    <mergeCell ref="A8:A9"/>
    <mergeCell ref="B8:B9"/>
    <mergeCell ref="C8:C9"/>
    <mergeCell ref="D8:D9"/>
    <mergeCell ref="E8:F8"/>
    <mergeCell ref="A11:B11"/>
    <mergeCell ref="A1:F1"/>
    <mergeCell ref="A2:F2"/>
    <mergeCell ref="A3:F3"/>
    <mergeCell ref="A4:F4"/>
    <mergeCell ref="A5:F5"/>
    <mergeCell ref="A6:F6"/>
  </mergeCells>
  <pageMargins left="0.70866141732283472" right="0.70866141732283472" top="0.15748031496062992" bottom="0.15748031496062992" header="0.15748031496062992" footer="0.15748031496062992"/>
  <pageSetup scale="68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7"/>
  <sheetViews>
    <sheetView showGridLines="0" zoomScaleSheetLayoutView="115" workbookViewId="0">
      <selection sqref="A1:H1"/>
    </sheetView>
  </sheetViews>
  <sheetFormatPr baseColWidth="10" defaultColWidth="11.453125" defaultRowHeight="15" x14ac:dyDescent="0.3"/>
  <cols>
    <col min="1" max="1" width="14.26953125" style="187" customWidth="1"/>
    <col min="2" max="2" width="44.81640625" style="187" customWidth="1"/>
    <col min="3" max="3" width="12.453125" style="187" bestFit="1" customWidth="1"/>
    <col min="4" max="4" width="10.1796875" style="187" bestFit="1" customWidth="1"/>
    <col min="5" max="5" width="14.54296875" style="187" bestFit="1" customWidth="1"/>
    <col min="6" max="6" width="11.54296875" style="187" customWidth="1"/>
    <col min="7" max="7" width="11.453125" style="187"/>
    <col min="8" max="8" width="13" style="187" customWidth="1"/>
    <col min="9" max="9" width="13.26953125" style="187" customWidth="1"/>
    <col min="10" max="10" width="11.81640625" style="187" customWidth="1"/>
    <col min="11" max="11" width="15.1796875" style="187" customWidth="1"/>
    <col min="12" max="16384" width="11.453125" style="187"/>
  </cols>
  <sheetData>
    <row r="1" spans="1:11" x14ac:dyDescent="0.3">
      <c r="A1" s="703"/>
      <c r="B1" s="703"/>
      <c r="C1" s="703"/>
      <c r="D1" s="703"/>
      <c r="E1" s="703"/>
      <c r="F1" s="703"/>
      <c r="G1" s="703"/>
      <c r="H1" s="703"/>
      <c r="I1" s="703"/>
      <c r="J1" s="703"/>
      <c r="K1" s="463"/>
    </row>
    <row r="2" spans="1:11" x14ac:dyDescent="0.3">
      <c r="A2" s="703" t="s">
        <v>7275</v>
      </c>
      <c r="B2" s="703"/>
      <c r="C2" s="703"/>
      <c r="D2" s="703"/>
      <c r="E2" s="703"/>
      <c r="F2" s="703"/>
      <c r="G2" s="703"/>
      <c r="H2" s="703"/>
      <c r="I2" s="703"/>
      <c r="J2" s="703"/>
      <c r="K2" s="463"/>
    </row>
    <row r="3" spans="1:11" s="174" customFormat="1" x14ac:dyDescent="0.3">
      <c r="A3" s="703" t="s">
        <v>49</v>
      </c>
      <c r="B3" s="703"/>
      <c r="C3" s="703"/>
      <c r="D3" s="703"/>
      <c r="E3" s="703"/>
      <c r="F3" s="703"/>
      <c r="G3" s="703"/>
      <c r="H3" s="703"/>
      <c r="I3" s="703"/>
      <c r="J3" s="703"/>
      <c r="K3" s="463"/>
    </row>
    <row r="4" spans="1:11" s="174" customFormat="1" x14ac:dyDescent="0.3">
      <c r="A4" s="703" t="s">
        <v>4161</v>
      </c>
      <c r="B4" s="703"/>
      <c r="C4" s="703"/>
      <c r="D4" s="703"/>
      <c r="E4" s="703"/>
      <c r="F4" s="703"/>
      <c r="G4" s="703"/>
      <c r="H4" s="703"/>
      <c r="I4" s="703"/>
      <c r="J4" s="703"/>
      <c r="K4" s="463"/>
    </row>
    <row r="5" spans="1:11" s="174" customFormat="1" x14ac:dyDescent="0.3">
      <c r="A5" s="771" t="s">
        <v>4274</v>
      </c>
      <c r="B5" s="771"/>
      <c r="C5" s="771"/>
      <c r="D5" s="771"/>
      <c r="E5" s="771"/>
      <c r="F5" s="771"/>
      <c r="G5" s="771"/>
      <c r="H5" s="771"/>
      <c r="I5" s="771"/>
      <c r="J5" s="771"/>
      <c r="K5" s="464"/>
    </row>
    <row r="6" spans="1:11" s="174" customFormat="1" ht="15.65" customHeight="1" x14ac:dyDescent="0.3">
      <c r="A6" s="704" t="s">
        <v>4229</v>
      </c>
      <c r="B6" s="704"/>
      <c r="C6" s="704"/>
      <c r="D6" s="704"/>
      <c r="E6" s="704"/>
      <c r="F6" s="704"/>
      <c r="G6" s="704"/>
      <c r="H6" s="704"/>
      <c r="I6" s="704"/>
      <c r="J6" s="704"/>
      <c r="K6" s="463"/>
    </row>
    <row r="7" spans="1:11" s="579" customFormat="1" ht="15.65" customHeight="1" x14ac:dyDescent="0.3">
      <c r="A7" s="715" t="s">
        <v>4248</v>
      </c>
      <c r="B7" s="715"/>
      <c r="C7" s="715"/>
      <c r="D7" s="115"/>
      <c r="F7" s="115"/>
      <c r="G7" s="115"/>
      <c r="H7" s="115"/>
      <c r="I7" s="115"/>
      <c r="J7" s="115"/>
      <c r="K7" s="115"/>
    </row>
    <row r="8" spans="1:11" s="116" customFormat="1" ht="16.5" customHeight="1" x14ac:dyDescent="0.3">
      <c r="A8" s="761" t="s">
        <v>4249</v>
      </c>
      <c r="B8" s="763" t="s">
        <v>4231</v>
      </c>
      <c r="C8" s="712" t="s">
        <v>4250</v>
      </c>
      <c r="D8" s="713" t="s">
        <v>4250</v>
      </c>
      <c r="E8" s="713" t="s">
        <v>4250</v>
      </c>
      <c r="F8" s="714" t="s">
        <v>4250</v>
      </c>
      <c r="G8" s="725" t="s">
        <v>4251</v>
      </c>
      <c r="H8" s="726" t="s">
        <v>4251</v>
      </c>
      <c r="I8" s="726" t="s">
        <v>4251</v>
      </c>
      <c r="J8" s="726" t="s">
        <v>4251</v>
      </c>
      <c r="K8" s="726" t="s">
        <v>4251</v>
      </c>
    </row>
    <row r="9" spans="1:11" s="116" customFormat="1" ht="25" x14ac:dyDescent="0.3">
      <c r="A9" s="762"/>
      <c r="B9" s="764"/>
      <c r="C9" s="465" t="s">
        <v>4253</v>
      </c>
      <c r="D9" s="465" t="s">
        <v>4254</v>
      </c>
      <c r="E9" s="465" t="s">
        <v>4255</v>
      </c>
      <c r="F9" s="345" t="s">
        <v>4256</v>
      </c>
      <c r="G9" s="345" t="s">
        <v>4257</v>
      </c>
      <c r="H9" s="345" t="s">
        <v>4258</v>
      </c>
      <c r="I9" s="345" t="s">
        <v>4259</v>
      </c>
      <c r="J9" s="465" t="s">
        <v>4260</v>
      </c>
      <c r="K9" s="527" t="s">
        <v>4256</v>
      </c>
    </row>
    <row r="10" spans="1:11" s="296" customFormat="1" ht="12.5" x14ac:dyDescent="0.25">
      <c r="A10" s="580" t="s">
        <v>7228</v>
      </c>
      <c r="B10" s="580" t="s">
        <v>7074</v>
      </c>
      <c r="C10" s="109">
        <v>53653.985753424662</v>
      </c>
      <c r="D10" s="109">
        <v>1380</v>
      </c>
      <c r="E10" s="109">
        <v>7979.22</v>
      </c>
      <c r="F10" s="109">
        <f t="shared" ref="F10:F17" si="0">+C10+E10+D10</f>
        <v>63013.205753424663</v>
      </c>
      <c r="G10" s="109">
        <f t="shared" ref="G10:G17" si="1">+(C10/30)*10</f>
        <v>17884.661917808222</v>
      </c>
      <c r="H10" s="109">
        <f t="shared" ref="H10:H17" si="2">+(C10/30)*5</f>
        <v>8942.330958904111</v>
      </c>
      <c r="I10" s="109">
        <f t="shared" ref="I10:I17" si="3">+(C10/30)*50</f>
        <v>89423.309589041106</v>
      </c>
      <c r="J10" s="109">
        <f t="shared" ref="J10:J17" si="4">(C10/30)*26</f>
        <v>46500.120986301372</v>
      </c>
      <c r="K10" s="109">
        <f t="shared" ref="K10:K17" si="5">+G10+H10+I10+J10</f>
        <v>162750.42345205482</v>
      </c>
    </row>
    <row r="11" spans="1:11" s="296" customFormat="1" ht="12.5" x14ac:dyDescent="0.25">
      <c r="A11" s="580" t="s">
        <v>7177</v>
      </c>
      <c r="B11" s="580" t="s">
        <v>4342</v>
      </c>
      <c r="C11" s="109">
        <v>71528.557808219164</v>
      </c>
      <c r="D11" s="109">
        <v>1380</v>
      </c>
      <c r="E11" s="109">
        <v>36735.74</v>
      </c>
      <c r="F11" s="109">
        <f t="shared" si="0"/>
        <v>109644.29780821915</v>
      </c>
      <c r="G11" s="109">
        <f t="shared" si="1"/>
        <v>23842.852602739724</v>
      </c>
      <c r="H11" s="109">
        <f t="shared" si="2"/>
        <v>11921.426301369862</v>
      </c>
      <c r="I11" s="109">
        <f t="shared" si="3"/>
        <v>119214.26301369861</v>
      </c>
      <c r="J11" s="109">
        <f t="shared" si="4"/>
        <v>61991.416767123279</v>
      </c>
      <c r="K11" s="109">
        <f t="shared" si="5"/>
        <v>216969.95868493145</v>
      </c>
    </row>
    <row r="12" spans="1:11" s="296" customFormat="1" ht="12.5" x14ac:dyDescent="0.25">
      <c r="A12" s="580" t="s">
        <v>7237</v>
      </c>
      <c r="B12" s="580" t="s">
        <v>7238</v>
      </c>
      <c r="C12" s="109">
        <v>48897.162739726031</v>
      </c>
      <c r="D12" s="109">
        <v>1380</v>
      </c>
      <c r="E12" s="109">
        <v>0</v>
      </c>
      <c r="F12" s="109">
        <f t="shared" si="0"/>
        <v>50277.162739726031</v>
      </c>
      <c r="G12" s="109">
        <f t="shared" si="1"/>
        <v>16299.054246575344</v>
      </c>
      <c r="H12" s="109">
        <f t="shared" si="2"/>
        <v>8149.5271232876721</v>
      </c>
      <c r="I12" s="109">
        <f t="shared" si="3"/>
        <v>81495.271232876723</v>
      </c>
      <c r="J12" s="109">
        <f t="shared" si="4"/>
        <v>42377.541041095894</v>
      </c>
      <c r="K12" s="109">
        <f t="shared" si="5"/>
        <v>148321.39364383562</v>
      </c>
    </row>
    <row r="13" spans="1:11" s="296" customFormat="1" ht="12.5" x14ac:dyDescent="0.25">
      <c r="A13" s="580" t="s">
        <v>7204</v>
      </c>
      <c r="B13" s="580" t="s">
        <v>7205</v>
      </c>
      <c r="C13" s="109">
        <v>27651.797260273968</v>
      </c>
      <c r="D13" s="109">
        <v>1380</v>
      </c>
      <c r="E13" s="109">
        <v>0</v>
      </c>
      <c r="F13" s="109">
        <f t="shared" si="0"/>
        <v>29031.797260273968</v>
      </c>
      <c r="G13" s="109">
        <f t="shared" si="1"/>
        <v>9217.2657534246555</v>
      </c>
      <c r="H13" s="109">
        <f t="shared" si="2"/>
        <v>4608.6328767123277</v>
      </c>
      <c r="I13" s="109">
        <f t="shared" si="3"/>
        <v>46086.328767123283</v>
      </c>
      <c r="J13" s="109">
        <f t="shared" si="4"/>
        <v>23964.890958904107</v>
      </c>
      <c r="K13" s="109">
        <f t="shared" si="5"/>
        <v>83877.11835616437</v>
      </c>
    </row>
    <row r="14" spans="1:11" s="296" customFormat="1" ht="12.5" x14ac:dyDescent="0.25">
      <c r="A14" s="580" t="s">
        <v>7206</v>
      </c>
      <c r="B14" s="580" t="s">
        <v>5033</v>
      </c>
      <c r="C14" s="109">
        <v>29891.431232876716</v>
      </c>
      <c r="D14" s="109">
        <v>1380</v>
      </c>
      <c r="E14" s="109">
        <v>0</v>
      </c>
      <c r="F14" s="109">
        <f t="shared" si="0"/>
        <v>31271.431232876716</v>
      </c>
      <c r="G14" s="109">
        <f t="shared" si="1"/>
        <v>9963.8104109589058</v>
      </c>
      <c r="H14" s="109">
        <f t="shared" si="2"/>
        <v>4981.9052054794529</v>
      </c>
      <c r="I14" s="109">
        <f t="shared" si="3"/>
        <v>49819.052054794527</v>
      </c>
      <c r="J14" s="109">
        <f t="shared" si="4"/>
        <v>25905.907068493154</v>
      </c>
      <c r="K14" s="109">
        <f t="shared" si="5"/>
        <v>90670.674739726033</v>
      </c>
    </row>
    <row r="15" spans="1:11" s="296" customFormat="1" ht="12.5" x14ac:dyDescent="0.25">
      <c r="A15" s="580" t="s">
        <v>7207</v>
      </c>
      <c r="B15" s="580" t="s">
        <v>7208</v>
      </c>
      <c r="C15" s="109">
        <v>32664.397808219175</v>
      </c>
      <c r="D15" s="109">
        <v>1380</v>
      </c>
      <c r="E15" s="109">
        <v>0</v>
      </c>
      <c r="F15" s="109">
        <f t="shared" si="0"/>
        <v>34044.397808219175</v>
      </c>
      <c r="G15" s="109">
        <f t="shared" si="1"/>
        <v>10888.132602739724</v>
      </c>
      <c r="H15" s="109">
        <f t="shared" si="2"/>
        <v>5444.0663013698622</v>
      </c>
      <c r="I15" s="109">
        <f t="shared" si="3"/>
        <v>54440.66301369862</v>
      </c>
      <c r="J15" s="109">
        <f t="shared" si="4"/>
        <v>28309.144767123282</v>
      </c>
      <c r="K15" s="109">
        <f t="shared" si="5"/>
        <v>99082.00668493149</v>
      </c>
    </row>
    <row r="16" spans="1:11" s="296" customFormat="1" ht="12.5" x14ac:dyDescent="0.25">
      <c r="A16" s="580" t="s">
        <v>7209</v>
      </c>
      <c r="B16" s="580" t="s">
        <v>7210</v>
      </c>
      <c r="C16" s="109">
        <v>36167.148493150686</v>
      </c>
      <c r="D16" s="109">
        <v>1380</v>
      </c>
      <c r="E16" s="109">
        <v>0</v>
      </c>
      <c r="F16" s="109">
        <f t="shared" si="0"/>
        <v>37547.148493150686</v>
      </c>
      <c r="G16" s="109">
        <f t="shared" si="1"/>
        <v>12055.716164383561</v>
      </c>
      <c r="H16" s="109">
        <f t="shared" si="2"/>
        <v>6027.8580821917803</v>
      </c>
      <c r="I16" s="109">
        <f t="shared" si="3"/>
        <v>60278.580821917807</v>
      </c>
      <c r="J16" s="109">
        <f t="shared" si="4"/>
        <v>31344.862027397259</v>
      </c>
      <c r="K16" s="109">
        <f t="shared" si="5"/>
        <v>109707.01709589042</v>
      </c>
    </row>
    <row r="17" spans="1:11" s="296" customFormat="1" ht="12.5" x14ac:dyDescent="0.25">
      <c r="A17" s="580" t="s">
        <v>7211</v>
      </c>
      <c r="B17" s="580" t="s">
        <v>7212</v>
      </c>
      <c r="C17" s="109">
        <v>44415.922191780825</v>
      </c>
      <c r="D17" s="109">
        <v>1380</v>
      </c>
      <c r="E17" s="109">
        <v>0</v>
      </c>
      <c r="F17" s="109">
        <f t="shared" si="0"/>
        <v>45795.922191780825</v>
      </c>
      <c r="G17" s="109">
        <f t="shared" si="1"/>
        <v>14805.307397260274</v>
      </c>
      <c r="H17" s="109">
        <f t="shared" si="2"/>
        <v>7402.6536986301371</v>
      </c>
      <c r="I17" s="109">
        <f t="shared" si="3"/>
        <v>74026.536986301362</v>
      </c>
      <c r="J17" s="109">
        <f t="shared" si="4"/>
        <v>38493.799232876714</v>
      </c>
      <c r="K17" s="109">
        <f t="shared" si="5"/>
        <v>134728.29731506848</v>
      </c>
    </row>
    <row r="18" spans="1:11" s="296" customFormat="1" ht="12.5" x14ac:dyDescent="0.25">
      <c r="A18" s="581"/>
      <c r="B18" s="581"/>
      <c r="C18" s="396"/>
      <c r="D18" s="396"/>
      <c r="E18" s="396"/>
      <c r="F18" s="396"/>
      <c r="G18" s="396"/>
      <c r="H18" s="396"/>
      <c r="I18" s="396"/>
      <c r="J18" s="396"/>
      <c r="K18" s="396"/>
    </row>
    <row r="19" spans="1:11" s="296" customFormat="1" ht="12.5" x14ac:dyDescent="0.25">
      <c r="A19" s="581"/>
      <c r="B19" s="581"/>
      <c r="C19" s="396"/>
      <c r="D19" s="396"/>
      <c r="E19" s="396"/>
      <c r="F19" s="396"/>
      <c r="G19" s="396"/>
      <c r="H19" s="396"/>
      <c r="I19" s="396"/>
      <c r="J19" s="396"/>
      <c r="K19" s="396"/>
    </row>
    <row r="20" spans="1:11" s="579" customFormat="1" ht="15" customHeight="1" x14ac:dyDescent="0.3">
      <c r="A20" s="715" t="s">
        <v>4261</v>
      </c>
      <c r="B20" s="715"/>
      <c r="C20" s="715"/>
      <c r="D20" s="115"/>
      <c r="E20" s="115"/>
      <c r="F20" s="115"/>
      <c r="G20" s="115"/>
      <c r="H20" s="115"/>
      <c r="I20" s="115"/>
      <c r="J20" s="115"/>
      <c r="K20" s="115"/>
    </row>
    <row r="21" spans="1:11" s="116" customFormat="1" ht="16.5" customHeight="1" x14ac:dyDescent="0.3">
      <c r="A21" s="738" t="s">
        <v>4249</v>
      </c>
      <c r="B21" s="708" t="s">
        <v>4231</v>
      </c>
      <c r="C21" s="725" t="s">
        <v>4250</v>
      </c>
      <c r="D21" s="726"/>
      <c r="E21" s="726"/>
      <c r="F21" s="726"/>
      <c r="G21" s="726" t="s">
        <v>4250</v>
      </c>
      <c r="H21" s="726"/>
      <c r="I21" s="726"/>
      <c r="J21" s="726"/>
      <c r="K21" s="726"/>
    </row>
    <row r="22" spans="1:11" s="116" customFormat="1" ht="25" x14ac:dyDescent="0.3">
      <c r="A22" s="739" t="s">
        <v>4249</v>
      </c>
      <c r="B22" s="724" t="s">
        <v>4252</v>
      </c>
      <c r="C22" s="465" t="s">
        <v>4253</v>
      </c>
      <c r="D22" s="465" t="s">
        <v>4254</v>
      </c>
      <c r="E22" s="465" t="s">
        <v>4255</v>
      </c>
      <c r="F22" s="465" t="s">
        <v>4256</v>
      </c>
      <c r="G22" s="345" t="s">
        <v>4257</v>
      </c>
      <c r="H22" s="345" t="s">
        <v>4258</v>
      </c>
      <c r="I22" s="465" t="s">
        <v>4259</v>
      </c>
      <c r="J22" s="465" t="s">
        <v>4260</v>
      </c>
      <c r="K22" s="466" t="s">
        <v>4256</v>
      </c>
    </row>
    <row r="23" spans="1:11" s="296" customFormat="1" ht="12.5" x14ac:dyDescent="0.25">
      <c r="A23" s="100" t="s">
        <v>7264</v>
      </c>
      <c r="B23" s="100" t="s">
        <v>7265</v>
      </c>
      <c r="C23" s="109">
        <v>19792.790136986299</v>
      </c>
      <c r="D23" s="109">
        <v>1380</v>
      </c>
      <c r="E23" s="109">
        <v>0</v>
      </c>
      <c r="F23" s="109">
        <f t="shared" ref="F23:F86" si="6">+C23+D23+E23</f>
        <v>21172.790136986299</v>
      </c>
      <c r="G23" s="109">
        <f>($C23/30)*24</f>
        <v>15834.232109589038</v>
      </c>
      <c r="H23" s="109">
        <f t="shared" ref="H23:H86" si="7">($C23/30)*5</f>
        <v>3298.7983561643832</v>
      </c>
      <c r="I23" s="109">
        <f t="shared" ref="I23:I86" si="8">($C23/30)*40</f>
        <v>26390.386849315066</v>
      </c>
      <c r="J23" s="109">
        <f t="shared" ref="J23:J86" si="9">($C23/30)*25</f>
        <v>16493.991780821914</v>
      </c>
      <c r="K23" s="109">
        <f t="shared" ref="K23:K86" si="10">SUM(G23:J23)</f>
        <v>62017.409095890398</v>
      </c>
    </row>
    <row r="24" spans="1:11" s="296" customFormat="1" ht="12.5" x14ac:dyDescent="0.25">
      <c r="A24" s="100" t="s">
        <v>7266</v>
      </c>
      <c r="B24" s="100" t="s">
        <v>7160</v>
      </c>
      <c r="C24" s="109">
        <v>22196.801095890412</v>
      </c>
      <c r="D24" s="109">
        <v>1380</v>
      </c>
      <c r="E24" s="109">
        <v>0</v>
      </c>
      <c r="F24" s="109">
        <f t="shared" si="6"/>
        <v>23576.801095890412</v>
      </c>
      <c r="G24" s="109">
        <f t="shared" ref="G24:G87" si="11">($C24/30)*24</f>
        <v>17757.440876712331</v>
      </c>
      <c r="H24" s="109">
        <f t="shared" si="7"/>
        <v>3699.4668493150684</v>
      </c>
      <c r="I24" s="109">
        <f t="shared" si="8"/>
        <v>29595.734794520547</v>
      </c>
      <c r="J24" s="109">
        <f t="shared" si="9"/>
        <v>18497.334246575345</v>
      </c>
      <c r="K24" s="109">
        <f t="shared" si="10"/>
        <v>69549.976767123298</v>
      </c>
    </row>
    <row r="25" spans="1:11" s="296" customFormat="1" ht="12.5" x14ac:dyDescent="0.25">
      <c r="A25" s="100" t="s">
        <v>7267</v>
      </c>
      <c r="B25" s="100" t="s">
        <v>7158</v>
      </c>
      <c r="C25" s="109">
        <v>24875.427945205476</v>
      </c>
      <c r="D25" s="109">
        <v>1380</v>
      </c>
      <c r="E25" s="109">
        <v>0</v>
      </c>
      <c r="F25" s="109">
        <f t="shared" si="6"/>
        <v>26255.427945205476</v>
      </c>
      <c r="G25" s="109">
        <f t="shared" si="11"/>
        <v>19900.342356164379</v>
      </c>
      <c r="H25" s="109">
        <f t="shared" si="7"/>
        <v>4145.9046575342463</v>
      </c>
      <c r="I25" s="109">
        <f t="shared" si="8"/>
        <v>33167.237260273971</v>
      </c>
      <c r="J25" s="109">
        <f t="shared" si="9"/>
        <v>20729.523287671229</v>
      </c>
      <c r="K25" s="109">
        <f t="shared" si="10"/>
        <v>77943.007561643826</v>
      </c>
    </row>
    <row r="26" spans="1:11" s="296" customFormat="1" ht="12.5" x14ac:dyDescent="0.25">
      <c r="A26" s="100" t="s">
        <v>7268</v>
      </c>
      <c r="B26" s="100" t="s">
        <v>7269</v>
      </c>
      <c r="C26" s="109">
        <v>28748.564383561639</v>
      </c>
      <c r="D26" s="109">
        <v>1380</v>
      </c>
      <c r="E26" s="109">
        <v>0</v>
      </c>
      <c r="F26" s="109">
        <f t="shared" si="6"/>
        <v>30128.564383561639</v>
      </c>
      <c r="G26" s="109">
        <f t="shared" si="11"/>
        <v>22998.851506849314</v>
      </c>
      <c r="H26" s="109">
        <f t="shared" si="7"/>
        <v>4791.4273972602732</v>
      </c>
      <c r="I26" s="109">
        <f t="shared" si="8"/>
        <v>38331.419178082186</v>
      </c>
      <c r="J26" s="109">
        <f t="shared" si="9"/>
        <v>23957.136986301368</v>
      </c>
      <c r="K26" s="109">
        <f t="shared" si="10"/>
        <v>90078.83506849315</v>
      </c>
    </row>
    <row r="27" spans="1:11" s="296" customFormat="1" ht="12.5" x14ac:dyDescent="0.25">
      <c r="A27" s="100" t="s">
        <v>7270</v>
      </c>
      <c r="B27" s="100" t="s">
        <v>7271</v>
      </c>
      <c r="C27" s="109">
        <v>34029.764383561647</v>
      </c>
      <c r="D27" s="109">
        <v>1380</v>
      </c>
      <c r="E27" s="109">
        <v>0</v>
      </c>
      <c r="F27" s="109">
        <f t="shared" si="6"/>
        <v>35409.764383561647</v>
      </c>
      <c r="G27" s="109">
        <f t="shared" si="11"/>
        <v>27223.811506849317</v>
      </c>
      <c r="H27" s="109">
        <f t="shared" si="7"/>
        <v>5671.6273972602739</v>
      </c>
      <c r="I27" s="109">
        <f t="shared" si="8"/>
        <v>45373.019178082192</v>
      </c>
      <c r="J27" s="109">
        <f t="shared" si="9"/>
        <v>28358.136986301372</v>
      </c>
      <c r="K27" s="109">
        <f t="shared" si="10"/>
        <v>106626.59506849316</v>
      </c>
    </row>
    <row r="28" spans="1:11" s="296" customFormat="1" ht="12.5" x14ac:dyDescent="0.25">
      <c r="A28" s="100" t="s">
        <v>7178</v>
      </c>
      <c r="B28" s="100" t="s">
        <v>7179</v>
      </c>
      <c r="C28" s="109">
        <v>8676.542465753424</v>
      </c>
      <c r="D28" s="109">
        <v>1380</v>
      </c>
      <c r="E28" s="109">
        <v>0</v>
      </c>
      <c r="F28" s="109">
        <f t="shared" si="6"/>
        <v>10056.542465753424</v>
      </c>
      <c r="G28" s="109">
        <f t="shared" si="11"/>
        <v>6941.2339726027394</v>
      </c>
      <c r="H28" s="109">
        <f t="shared" si="7"/>
        <v>1446.0904109589042</v>
      </c>
      <c r="I28" s="109">
        <f t="shared" si="8"/>
        <v>11568.723287671233</v>
      </c>
      <c r="J28" s="109">
        <f t="shared" si="9"/>
        <v>7230.4520547945203</v>
      </c>
      <c r="K28" s="109">
        <f t="shared" si="10"/>
        <v>27186.499726027396</v>
      </c>
    </row>
    <row r="29" spans="1:11" s="296" customFormat="1" ht="12.5" x14ac:dyDescent="0.25">
      <c r="A29" s="100" t="s">
        <v>7180</v>
      </c>
      <c r="B29" s="100" t="s">
        <v>4973</v>
      </c>
      <c r="C29" s="109">
        <v>9544.1621917808206</v>
      </c>
      <c r="D29" s="109">
        <v>1380</v>
      </c>
      <c r="E29" s="109">
        <v>0</v>
      </c>
      <c r="F29" s="109">
        <f t="shared" si="6"/>
        <v>10924.162191780821</v>
      </c>
      <c r="G29" s="109">
        <f t="shared" si="11"/>
        <v>7635.3297534246576</v>
      </c>
      <c r="H29" s="109">
        <f t="shared" si="7"/>
        <v>1590.6936986301369</v>
      </c>
      <c r="I29" s="109">
        <f t="shared" si="8"/>
        <v>12725.549589041095</v>
      </c>
      <c r="J29" s="109">
        <f t="shared" si="9"/>
        <v>7953.4684931506845</v>
      </c>
      <c r="K29" s="109">
        <f t="shared" si="10"/>
        <v>29905.041534246575</v>
      </c>
    </row>
    <row r="30" spans="1:11" s="296" customFormat="1" ht="12.5" x14ac:dyDescent="0.25">
      <c r="A30" s="100" t="s">
        <v>7181</v>
      </c>
      <c r="B30" s="100" t="s">
        <v>4971</v>
      </c>
      <c r="C30" s="109">
        <v>10212.253150684932</v>
      </c>
      <c r="D30" s="109">
        <v>1380</v>
      </c>
      <c r="E30" s="109">
        <v>0</v>
      </c>
      <c r="F30" s="109">
        <f t="shared" si="6"/>
        <v>11592.253150684932</v>
      </c>
      <c r="G30" s="109">
        <f t="shared" si="11"/>
        <v>8169.8025205479444</v>
      </c>
      <c r="H30" s="109">
        <f t="shared" si="7"/>
        <v>1702.0421917808219</v>
      </c>
      <c r="I30" s="109">
        <f t="shared" si="8"/>
        <v>13616.337534246575</v>
      </c>
      <c r="J30" s="109">
        <f t="shared" si="9"/>
        <v>8510.2109589041083</v>
      </c>
      <c r="K30" s="109">
        <f t="shared" si="10"/>
        <v>31998.39320547945</v>
      </c>
    </row>
    <row r="31" spans="1:11" s="296" customFormat="1" ht="12.5" x14ac:dyDescent="0.25">
      <c r="A31" s="100" t="s">
        <v>7224</v>
      </c>
      <c r="B31" s="100" t="s">
        <v>7225</v>
      </c>
      <c r="C31" s="109">
        <v>19398.614794520548</v>
      </c>
      <c r="D31" s="109">
        <v>1380</v>
      </c>
      <c r="E31" s="109">
        <v>0</v>
      </c>
      <c r="F31" s="109">
        <f t="shared" si="6"/>
        <v>20778.614794520548</v>
      </c>
      <c r="G31" s="109">
        <f t="shared" si="11"/>
        <v>15518.891835616439</v>
      </c>
      <c r="H31" s="109">
        <f t="shared" si="7"/>
        <v>3233.1024657534249</v>
      </c>
      <c r="I31" s="109">
        <f t="shared" si="8"/>
        <v>25864.819726027399</v>
      </c>
      <c r="J31" s="109">
        <f t="shared" si="9"/>
        <v>16165.512328767125</v>
      </c>
      <c r="K31" s="109">
        <f t="shared" si="10"/>
        <v>60782.326356164391</v>
      </c>
    </row>
    <row r="32" spans="1:11" s="296" customFormat="1" ht="12.5" x14ac:dyDescent="0.25">
      <c r="A32" s="100" t="s">
        <v>7226</v>
      </c>
      <c r="B32" s="100" t="s">
        <v>7227</v>
      </c>
      <c r="C32" s="109">
        <v>20756.495342465754</v>
      </c>
      <c r="D32" s="109">
        <v>1380</v>
      </c>
      <c r="E32" s="109">
        <v>0</v>
      </c>
      <c r="F32" s="109">
        <f t="shared" si="6"/>
        <v>22136.495342465754</v>
      </c>
      <c r="G32" s="109">
        <f t="shared" si="11"/>
        <v>16605.1962739726</v>
      </c>
      <c r="H32" s="109">
        <f t="shared" si="7"/>
        <v>3459.415890410959</v>
      </c>
      <c r="I32" s="109">
        <f t="shared" si="8"/>
        <v>27675.327123287672</v>
      </c>
      <c r="J32" s="109">
        <f t="shared" si="9"/>
        <v>17297.079452054793</v>
      </c>
      <c r="K32" s="109">
        <f t="shared" si="10"/>
        <v>65037.018739726023</v>
      </c>
    </row>
    <row r="33" spans="1:11" s="296" customFormat="1" ht="12.5" x14ac:dyDescent="0.25">
      <c r="A33" s="100" t="s">
        <v>7247</v>
      </c>
      <c r="B33" s="100" t="s">
        <v>7248</v>
      </c>
      <c r="C33" s="109">
        <v>6662.2882191780818</v>
      </c>
      <c r="D33" s="109">
        <v>1380</v>
      </c>
      <c r="E33" s="109">
        <v>0</v>
      </c>
      <c r="F33" s="109">
        <f t="shared" si="6"/>
        <v>8042.2882191780818</v>
      </c>
      <c r="G33" s="109">
        <f t="shared" si="11"/>
        <v>5329.8305753424656</v>
      </c>
      <c r="H33" s="109">
        <f t="shared" si="7"/>
        <v>1110.3813698630138</v>
      </c>
      <c r="I33" s="109">
        <f t="shared" si="8"/>
        <v>8883.0509589041103</v>
      </c>
      <c r="J33" s="109">
        <f t="shared" si="9"/>
        <v>5551.906849315068</v>
      </c>
      <c r="K33" s="109">
        <f t="shared" si="10"/>
        <v>20875.169753424656</v>
      </c>
    </row>
    <row r="34" spans="1:11" s="296" customFormat="1" ht="12.5" x14ac:dyDescent="0.25">
      <c r="A34" s="100" t="s">
        <v>7249</v>
      </c>
      <c r="B34" s="100" t="s">
        <v>7250</v>
      </c>
      <c r="C34" s="109">
        <v>7841.4904109589033</v>
      </c>
      <c r="D34" s="109">
        <v>1380</v>
      </c>
      <c r="E34" s="109">
        <v>0</v>
      </c>
      <c r="F34" s="109">
        <f t="shared" si="6"/>
        <v>9221.4904109589042</v>
      </c>
      <c r="G34" s="109">
        <f t="shared" si="11"/>
        <v>6273.1923287671234</v>
      </c>
      <c r="H34" s="109">
        <f t="shared" si="7"/>
        <v>1306.9150684931506</v>
      </c>
      <c r="I34" s="109">
        <f t="shared" si="8"/>
        <v>10455.320547945204</v>
      </c>
      <c r="J34" s="109">
        <f t="shared" si="9"/>
        <v>6534.5753424657532</v>
      </c>
      <c r="K34" s="109">
        <f t="shared" si="10"/>
        <v>24570.003287671228</v>
      </c>
    </row>
    <row r="35" spans="1:11" s="296" customFormat="1" ht="12.5" x14ac:dyDescent="0.25">
      <c r="A35" s="100" t="s">
        <v>7251</v>
      </c>
      <c r="B35" s="100" t="s">
        <v>7252</v>
      </c>
      <c r="C35" s="109">
        <v>10976.666301369864</v>
      </c>
      <c r="D35" s="109">
        <v>1380</v>
      </c>
      <c r="E35" s="109">
        <v>0</v>
      </c>
      <c r="F35" s="109">
        <f t="shared" si="6"/>
        <v>12356.666301369864</v>
      </c>
      <c r="G35" s="109">
        <f t="shared" si="11"/>
        <v>8781.3330410958915</v>
      </c>
      <c r="H35" s="109">
        <f t="shared" si="7"/>
        <v>1829.4443835616439</v>
      </c>
      <c r="I35" s="109">
        <f t="shared" si="8"/>
        <v>14635.555068493151</v>
      </c>
      <c r="J35" s="109">
        <f t="shared" si="9"/>
        <v>9147.2219178082196</v>
      </c>
      <c r="K35" s="109">
        <f t="shared" si="10"/>
        <v>34393.55441095891</v>
      </c>
    </row>
    <row r="36" spans="1:11" s="296" customFormat="1" ht="12.5" x14ac:dyDescent="0.25">
      <c r="A36" s="100" t="s">
        <v>7253</v>
      </c>
      <c r="B36" s="100" t="s">
        <v>7254</v>
      </c>
      <c r="C36" s="109">
        <v>8676.5621917808203</v>
      </c>
      <c r="D36" s="109">
        <v>1380</v>
      </c>
      <c r="E36" s="109">
        <v>0</v>
      </c>
      <c r="F36" s="109">
        <f t="shared" si="6"/>
        <v>10056.56219178082</v>
      </c>
      <c r="G36" s="109">
        <f t="shared" si="11"/>
        <v>6941.2497534246568</v>
      </c>
      <c r="H36" s="109">
        <f t="shared" si="7"/>
        <v>1446.0936986301367</v>
      </c>
      <c r="I36" s="109">
        <f t="shared" si="8"/>
        <v>11568.749589041094</v>
      </c>
      <c r="J36" s="109">
        <f t="shared" si="9"/>
        <v>7230.4684931506845</v>
      </c>
      <c r="K36" s="109">
        <f t="shared" si="10"/>
        <v>27186.561534246572</v>
      </c>
    </row>
    <row r="37" spans="1:11" s="296" customFormat="1" ht="12.5" x14ac:dyDescent="0.25">
      <c r="A37" s="100" t="s">
        <v>7255</v>
      </c>
      <c r="B37" s="100" t="s">
        <v>7256</v>
      </c>
      <c r="C37" s="109">
        <v>9544.1621917808206</v>
      </c>
      <c r="D37" s="109">
        <v>1380</v>
      </c>
      <c r="E37" s="109">
        <v>0</v>
      </c>
      <c r="F37" s="109">
        <f t="shared" si="6"/>
        <v>10924.162191780821</v>
      </c>
      <c r="G37" s="109">
        <f t="shared" si="11"/>
        <v>7635.3297534246576</v>
      </c>
      <c r="H37" s="109">
        <f t="shared" si="7"/>
        <v>1590.6936986301369</v>
      </c>
      <c r="I37" s="109">
        <f t="shared" si="8"/>
        <v>12725.549589041095</v>
      </c>
      <c r="J37" s="109">
        <f t="shared" si="9"/>
        <v>7953.4684931506845</v>
      </c>
      <c r="K37" s="109">
        <f t="shared" si="10"/>
        <v>29905.041534246575</v>
      </c>
    </row>
    <row r="38" spans="1:11" s="296" customFormat="1" ht="12.5" x14ac:dyDescent="0.25">
      <c r="A38" s="100" t="s">
        <v>7257</v>
      </c>
      <c r="B38" s="100" t="s">
        <v>7258</v>
      </c>
      <c r="C38" s="109">
        <v>7935.2482191780828</v>
      </c>
      <c r="D38" s="109">
        <v>1380</v>
      </c>
      <c r="E38" s="109">
        <v>0</v>
      </c>
      <c r="F38" s="109">
        <f t="shared" si="6"/>
        <v>9315.2482191780837</v>
      </c>
      <c r="G38" s="109">
        <f t="shared" si="11"/>
        <v>6348.198575342466</v>
      </c>
      <c r="H38" s="109">
        <f t="shared" si="7"/>
        <v>1322.5413698630136</v>
      </c>
      <c r="I38" s="109">
        <f t="shared" si="8"/>
        <v>10580.330958904109</v>
      </c>
      <c r="J38" s="109">
        <f t="shared" si="9"/>
        <v>6612.7068493150691</v>
      </c>
      <c r="K38" s="109">
        <f t="shared" si="10"/>
        <v>24863.77775342466</v>
      </c>
    </row>
    <row r="39" spans="1:11" s="296" customFormat="1" ht="12.5" x14ac:dyDescent="0.25">
      <c r="A39" s="100" t="s">
        <v>7259</v>
      </c>
      <c r="B39" s="100" t="s">
        <v>5077</v>
      </c>
      <c r="C39" s="109">
        <v>8676.5621917808203</v>
      </c>
      <c r="D39" s="109">
        <v>1380</v>
      </c>
      <c r="E39" s="109">
        <v>0</v>
      </c>
      <c r="F39" s="109">
        <f t="shared" si="6"/>
        <v>10056.56219178082</v>
      </c>
      <c r="G39" s="109">
        <f t="shared" si="11"/>
        <v>6941.2497534246568</v>
      </c>
      <c r="H39" s="109">
        <f t="shared" si="7"/>
        <v>1446.0936986301367</v>
      </c>
      <c r="I39" s="109">
        <f t="shared" si="8"/>
        <v>11568.749589041094</v>
      </c>
      <c r="J39" s="109">
        <f t="shared" si="9"/>
        <v>7230.4684931506845</v>
      </c>
      <c r="K39" s="109">
        <f t="shared" si="10"/>
        <v>27186.561534246572</v>
      </c>
    </row>
    <row r="40" spans="1:11" s="296" customFormat="1" ht="12.5" x14ac:dyDescent="0.25">
      <c r="A40" s="100" t="s">
        <v>7182</v>
      </c>
      <c r="B40" s="100" t="s">
        <v>7183</v>
      </c>
      <c r="C40" s="109">
        <v>17635.463013698634</v>
      </c>
      <c r="D40" s="109">
        <v>1380</v>
      </c>
      <c r="E40" s="109">
        <v>0</v>
      </c>
      <c r="F40" s="109">
        <f t="shared" si="6"/>
        <v>19015.463013698634</v>
      </c>
      <c r="G40" s="109">
        <f t="shared" si="11"/>
        <v>14108.370410958905</v>
      </c>
      <c r="H40" s="109">
        <f t="shared" si="7"/>
        <v>2939.2438356164389</v>
      </c>
      <c r="I40" s="109">
        <f t="shared" si="8"/>
        <v>23513.950684931511</v>
      </c>
      <c r="J40" s="109">
        <f t="shared" si="9"/>
        <v>14696.219178082194</v>
      </c>
      <c r="K40" s="109">
        <f t="shared" si="10"/>
        <v>55257.784109589054</v>
      </c>
    </row>
    <row r="41" spans="1:11" s="296" customFormat="1" ht="12.5" x14ac:dyDescent="0.25">
      <c r="A41" s="100" t="s">
        <v>7190</v>
      </c>
      <c r="B41" s="100" t="s">
        <v>7191</v>
      </c>
      <c r="C41" s="109">
        <v>10612.740821917809</v>
      </c>
      <c r="D41" s="109">
        <v>1380</v>
      </c>
      <c r="E41" s="109">
        <v>0</v>
      </c>
      <c r="F41" s="109">
        <f t="shared" si="6"/>
        <v>11992.740821917809</v>
      </c>
      <c r="G41" s="109">
        <f t="shared" si="11"/>
        <v>8490.1926575342459</v>
      </c>
      <c r="H41" s="109">
        <f t="shared" si="7"/>
        <v>1768.7901369863014</v>
      </c>
      <c r="I41" s="109">
        <f t="shared" si="8"/>
        <v>14150.321095890411</v>
      </c>
      <c r="J41" s="109">
        <f t="shared" si="9"/>
        <v>8843.9506849315057</v>
      </c>
      <c r="K41" s="109">
        <f t="shared" si="10"/>
        <v>33253.254575342464</v>
      </c>
    </row>
    <row r="42" spans="1:11" s="296" customFormat="1" ht="12.5" x14ac:dyDescent="0.25">
      <c r="A42" s="100" t="s">
        <v>7192</v>
      </c>
      <c r="B42" s="100" t="s">
        <v>7193</v>
      </c>
      <c r="C42" s="109">
        <v>11355.63287671233</v>
      </c>
      <c r="D42" s="109">
        <v>1380</v>
      </c>
      <c r="E42" s="109">
        <v>0</v>
      </c>
      <c r="F42" s="109">
        <f t="shared" si="6"/>
        <v>12735.63287671233</v>
      </c>
      <c r="G42" s="109">
        <f t="shared" si="11"/>
        <v>9084.5063013698636</v>
      </c>
      <c r="H42" s="109">
        <f t="shared" si="7"/>
        <v>1892.6054794520551</v>
      </c>
      <c r="I42" s="109">
        <f t="shared" si="8"/>
        <v>15140.843835616441</v>
      </c>
      <c r="J42" s="109">
        <f t="shared" si="9"/>
        <v>9463.0273972602754</v>
      </c>
      <c r="K42" s="109">
        <f t="shared" si="10"/>
        <v>35580.983013698635</v>
      </c>
    </row>
    <row r="43" spans="1:11" s="296" customFormat="1" ht="12.5" x14ac:dyDescent="0.25">
      <c r="A43" s="100" t="s">
        <v>7194</v>
      </c>
      <c r="B43" s="100" t="s">
        <v>7195</v>
      </c>
      <c r="C43" s="109">
        <v>8676.5621917808203</v>
      </c>
      <c r="D43" s="109">
        <v>1380</v>
      </c>
      <c r="E43" s="109">
        <v>0</v>
      </c>
      <c r="F43" s="109">
        <f t="shared" si="6"/>
        <v>10056.56219178082</v>
      </c>
      <c r="G43" s="109">
        <f t="shared" si="11"/>
        <v>6941.2497534246568</v>
      </c>
      <c r="H43" s="109">
        <f t="shared" si="7"/>
        <v>1446.0936986301367</v>
      </c>
      <c r="I43" s="109">
        <f t="shared" si="8"/>
        <v>11568.749589041094</v>
      </c>
      <c r="J43" s="109">
        <f t="shared" si="9"/>
        <v>7230.4684931506845</v>
      </c>
      <c r="K43" s="109">
        <f t="shared" si="10"/>
        <v>27186.561534246572</v>
      </c>
    </row>
    <row r="44" spans="1:11" s="296" customFormat="1" ht="12.5" x14ac:dyDescent="0.25">
      <c r="A44" s="100" t="s">
        <v>7196</v>
      </c>
      <c r="B44" s="100" t="s">
        <v>7197</v>
      </c>
      <c r="C44" s="109">
        <v>10212.253150684932</v>
      </c>
      <c r="D44" s="109">
        <v>1380</v>
      </c>
      <c r="E44" s="109">
        <v>0</v>
      </c>
      <c r="F44" s="109">
        <f t="shared" si="6"/>
        <v>11592.253150684932</v>
      </c>
      <c r="G44" s="109">
        <f t="shared" si="11"/>
        <v>8169.8025205479444</v>
      </c>
      <c r="H44" s="109">
        <f t="shared" si="7"/>
        <v>1702.0421917808219</v>
      </c>
      <c r="I44" s="109">
        <f t="shared" si="8"/>
        <v>13616.337534246575</v>
      </c>
      <c r="J44" s="109">
        <f t="shared" si="9"/>
        <v>8510.2109589041083</v>
      </c>
      <c r="K44" s="109">
        <f t="shared" si="10"/>
        <v>31998.39320547945</v>
      </c>
    </row>
    <row r="45" spans="1:11" s="296" customFormat="1" ht="12.5" x14ac:dyDescent="0.25">
      <c r="A45" s="100" t="s">
        <v>7202</v>
      </c>
      <c r="B45" s="100" t="s">
        <v>7203</v>
      </c>
      <c r="C45" s="109">
        <v>21134.051506849319</v>
      </c>
      <c r="D45" s="109">
        <v>1380</v>
      </c>
      <c r="E45" s="109">
        <v>0</v>
      </c>
      <c r="F45" s="109">
        <f t="shared" si="6"/>
        <v>22514.051506849319</v>
      </c>
      <c r="G45" s="109">
        <f t="shared" si="11"/>
        <v>16907.241205479455</v>
      </c>
      <c r="H45" s="109">
        <f t="shared" si="7"/>
        <v>3522.3419178082195</v>
      </c>
      <c r="I45" s="109">
        <f t="shared" si="8"/>
        <v>28178.735342465756</v>
      </c>
      <c r="J45" s="109">
        <f t="shared" si="9"/>
        <v>17611.709589041096</v>
      </c>
      <c r="K45" s="109">
        <f t="shared" si="10"/>
        <v>66220.028054794529</v>
      </c>
    </row>
    <row r="46" spans="1:11" s="296" customFormat="1" ht="12.5" x14ac:dyDescent="0.25">
      <c r="A46" s="100" t="s">
        <v>7213</v>
      </c>
      <c r="B46" s="100" t="s">
        <v>7214</v>
      </c>
      <c r="C46" s="109">
        <v>11025.843287671232</v>
      </c>
      <c r="D46" s="109">
        <v>1380</v>
      </c>
      <c r="E46" s="109">
        <v>0</v>
      </c>
      <c r="F46" s="109">
        <f t="shared" si="6"/>
        <v>12405.843287671232</v>
      </c>
      <c r="G46" s="109">
        <f t="shared" si="11"/>
        <v>8820.6746301369858</v>
      </c>
      <c r="H46" s="109">
        <f t="shared" si="7"/>
        <v>1837.6405479452055</v>
      </c>
      <c r="I46" s="109">
        <f t="shared" si="8"/>
        <v>14701.124383561644</v>
      </c>
      <c r="J46" s="109">
        <f t="shared" si="9"/>
        <v>9188.2027397260281</v>
      </c>
      <c r="K46" s="109">
        <f t="shared" si="10"/>
        <v>34547.642301369866</v>
      </c>
    </row>
    <row r="47" spans="1:11" s="296" customFormat="1" ht="12.5" x14ac:dyDescent="0.25">
      <c r="A47" s="100" t="s">
        <v>7215</v>
      </c>
      <c r="B47" s="100" t="s">
        <v>7216</v>
      </c>
      <c r="C47" s="109">
        <v>12128.311232876713</v>
      </c>
      <c r="D47" s="109">
        <v>1380</v>
      </c>
      <c r="E47" s="109">
        <v>0</v>
      </c>
      <c r="F47" s="109">
        <f t="shared" si="6"/>
        <v>13508.311232876713</v>
      </c>
      <c r="G47" s="109">
        <f t="shared" si="11"/>
        <v>9702.6489863013703</v>
      </c>
      <c r="H47" s="109">
        <f t="shared" si="7"/>
        <v>2021.385205479452</v>
      </c>
      <c r="I47" s="109">
        <f t="shared" si="8"/>
        <v>16171.081643835616</v>
      </c>
      <c r="J47" s="109">
        <f t="shared" si="9"/>
        <v>10106.92602739726</v>
      </c>
      <c r="K47" s="109">
        <f t="shared" si="10"/>
        <v>38002.041863013699</v>
      </c>
    </row>
    <row r="48" spans="1:11" s="296" customFormat="1" ht="12.5" x14ac:dyDescent="0.25">
      <c r="A48" s="100" t="s">
        <v>7217</v>
      </c>
      <c r="B48" s="100" t="s">
        <v>5060</v>
      </c>
      <c r="C48" s="109">
        <v>12977.28</v>
      </c>
      <c r="D48" s="109">
        <v>1380</v>
      </c>
      <c r="E48" s="109">
        <v>0</v>
      </c>
      <c r="F48" s="109">
        <f t="shared" si="6"/>
        <v>14357.28</v>
      </c>
      <c r="G48" s="109">
        <f t="shared" si="11"/>
        <v>10381.824000000001</v>
      </c>
      <c r="H48" s="109">
        <f t="shared" si="7"/>
        <v>2162.88</v>
      </c>
      <c r="I48" s="109">
        <f t="shared" si="8"/>
        <v>17303.04</v>
      </c>
      <c r="J48" s="109">
        <f t="shared" si="9"/>
        <v>10814.400000000001</v>
      </c>
      <c r="K48" s="109">
        <f t="shared" si="10"/>
        <v>40662.144</v>
      </c>
    </row>
    <row r="49" spans="1:11" s="296" customFormat="1" ht="12.5" x14ac:dyDescent="0.25">
      <c r="A49" s="100" t="s">
        <v>7218</v>
      </c>
      <c r="B49" s="100" t="s">
        <v>7219</v>
      </c>
      <c r="C49" s="109">
        <v>13240.336438356164</v>
      </c>
      <c r="D49" s="109">
        <v>1380</v>
      </c>
      <c r="E49" s="109">
        <v>0</v>
      </c>
      <c r="F49" s="109">
        <f t="shared" si="6"/>
        <v>14620.336438356164</v>
      </c>
      <c r="G49" s="109">
        <f t="shared" si="11"/>
        <v>10592.269150684931</v>
      </c>
      <c r="H49" s="109">
        <f t="shared" si="7"/>
        <v>2206.7227397260276</v>
      </c>
      <c r="I49" s="109">
        <f t="shared" si="8"/>
        <v>17653.781917808221</v>
      </c>
      <c r="J49" s="109">
        <f t="shared" si="9"/>
        <v>11033.613698630137</v>
      </c>
      <c r="K49" s="109">
        <f t="shared" si="10"/>
        <v>41486.387506849314</v>
      </c>
    </row>
    <row r="50" spans="1:11" s="296" customFormat="1" ht="12.5" x14ac:dyDescent="0.25">
      <c r="A50" s="100" t="s">
        <v>7220</v>
      </c>
      <c r="B50" s="100" t="s">
        <v>7221</v>
      </c>
      <c r="C50" s="109">
        <v>14564.36712328767</v>
      </c>
      <c r="D50" s="109">
        <v>1380</v>
      </c>
      <c r="E50" s="109">
        <v>0</v>
      </c>
      <c r="F50" s="109">
        <f t="shared" si="6"/>
        <v>15944.36712328767</v>
      </c>
      <c r="G50" s="109">
        <f t="shared" si="11"/>
        <v>11651.493698630136</v>
      </c>
      <c r="H50" s="109">
        <f t="shared" si="7"/>
        <v>2427.3945205479449</v>
      </c>
      <c r="I50" s="109">
        <f t="shared" si="8"/>
        <v>19419.156164383559</v>
      </c>
      <c r="J50" s="109">
        <f t="shared" si="9"/>
        <v>12136.972602739725</v>
      </c>
      <c r="K50" s="109">
        <f t="shared" si="10"/>
        <v>45635.016986301365</v>
      </c>
    </row>
    <row r="51" spans="1:11" s="296" customFormat="1" ht="12.5" x14ac:dyDescent="0.25">
      <c r="A51" s="100" t="s">
        <v>7222</v>
      </c>
      <c r="B51" s="100" t="s">
        <v>7223</v>
      </c>
      <c r="C51" s="109">
        <v>15583.857534246574</v>
      </c>
      <c r="D51" s="109">
        <v>1380</v>
      </c>
      <c r="E51" s="109">
        <v>0</v>
      </c>
      <c r="F51" s="109">
        <f t="shared" si="6"/>
        <v>16963.857534246574</v>
      </c>
      <c r="G51" s="109">
        <f t="shared" si="11"/>
        <v>12467.086027397259</v>
      </c>
      <c r="H51" s="109">
        <f t="shared" si="7"/>
        <v>2597.3095890410959</v>
      </c>
      <c r="I51" s="109">
        <f t="shared" si="8"/>
        <v>20778.476712328767</v>
      </c>
      <c r="J51" s="109">
        <f t="shared" si="9"/>
        <v>12986.547945205479</v>
      </c>
      <c r="K51" s="109">
        <f t="shared" si="10"/>
        <v>48829.420273972602</v>
      </c>
    </row>
    <row r="52" spans="1:11" s="296" customFormat="1" ht="12.5" x14ac:dyDescent="0.25">
      <c r="A52" s="100" t="s">
        <v>7229</v>
      </c>
      <c r="B52" s="100" t="s">
        <v>7230</v>
      </c>
      <c r="C52" s="109">
        <v>8677.5583561643834</v>
      </c>
      <c r="D52" s="109">
        <v>1380</v>
      </c>
      <c r="E52" s="109">
        <v>0</v>
      </c>
      <c r="F52" s="109">
        <f t="shared" si="6"/>
        <v>10057.558356164383</v>
      </c>
      <c r="G52" s="109">
        <f t="shared" si="11"/>
        <v>6942.0466849315071</v>
      </c>
      <c r="H52" s="109">
        <f t="shared" si="7"/>
        <v>1446.2597260273972</v>
      </c>
      <c r="I52" s="109">
        <f t="shared" si="8"/>
        <v>11570.077808219177</v>
      </c>
      <c r="J52" s="109">
        <f t="shared" si="9"/>
        <v>7231.2986301369865</v>
      </c>
      <c r="K52" s="109">
        <f t="shared" si="10"/>
        <v>27189.682849315068</v>
      </c>
    </row>
    <row r="53" spans="1:11" s="296" customFormat="1" ht="12.5" x14ac:dyDescent="0.25">
      <c r="A53" s="100" t="s">
        <v>7231</v>
      </c>
      <c r="B53" s="100" t="s">
        <v>7232</v>
      </c>
      <c r="C53" s="109">
        <v>9647.9605479452039</v>
      </c>
      <c r="D53" s="109">
        <v>1380</v>
      </c>
      <c r="E53" s="109">
        <v>0</v>
      </c>
      <c r="F53" s="109">
        <f t="shared" si="6"/>
        <v>11027.960547945204</v>
      </c>
      <c r="G53" s="109">
        <f t="shared" si="11"/>
        <v>7718.3684383561631</v>
      </c>
      <c r="H53" s="109">
        <f t="shared" si="7"/>
        <v>1607.993424657534</v>
      </c>
      <c r="I53" s="109">
        <f t="shared" si="8"/>
        <v>12863.947397260272</v>
      </c>
      <c r="J53" s="109">
        <f t="shared" si="9"/>
        <v>8039.9671232876699</v>
      </c>
      <c r="K53" s="109">
        <f t="shared" si="10"/>
        <v>30230.276383561642</v>
      </c>
    </row>
    <row r="54" spans="1:11" s="296" customFormat="1" ht="12.5" x14ac:dyDescent="0.25">
      <c r="A54" s="100" t="s">
        <v>7233</v>
      </c>
      <c r="B54" s="100" t="s">
        <v>7234</v>
      </c>
      <c r="C54" s="109">
        <v>9978.7857534246577</v>
      </c>
      <c r="D54" s="109">
        <v>1380</v>
      </c>
      <c r="E54" s="109">
        <v>0</v>
      </c>
      <c r="F54" s="109">
        <f t="shared" si="6"/>
        <v>11358.785753424658</v>
      </c>
      <c r="G54" s="109">
        <f t="shared" si="11"/>
        <v>7983.0286027397251</v>
      </c>
      <c r="H54" s="109">
        <f t="shared" si="7"/>
        <v>1663.1309589041095</v>
      </c>
      <c r="I54" s="109">
        <f t="shared" si="8"/>
        <v>13305.047671232876</v>
      </c>
      <c r="J54" s="109">
        <f t="shared" si="9"/>
        <v>8315.6547945205475</v>
      </c>
      <c r="K54" s="109">
        <f t="shared" si="10"/>
        <v>31266.862027397256</v>
      </c>
    </row>
    <row r="55" spans="1:11" s="296" customFormat="1" ht="12.5" x14ac:dyDescent="0.25">
      <c r="A55" s="100" t="s">
        <v>7235</v>
      </c>
      <c r="B55" s="100" t="s">
        <v>7236</v>
      </c>
      <c r="C55" s="109">
        <v>7935.2482191780828</v>
      </c>
      <c r="D55" s="109">
        <v>1380</v>
      </c>
      <c r="E55" s="109">
        <v>0</v>
      </c>
      <c r="F55" s="109">
        <f t="shared" si="6"/>
        <v>9315.2482191780837</v>
      </c>
      <c r="G55" s="109">
        <f t="shared" si="11"/>
        <v>6348.198575342466</v>
      </c>
      <c r="H55" s="109">
        <f t="shared" si="7"/>
        <v>1322.5413698630136</v>
      </c>
      <c r="I55" s="109">
        <f t="shared" si="8"/>
        <v>10580.330958904109</v>
      </c>
      <c r="J55" s="109">
        <f t="shared" si="9"/>
        <v>6612.7068493150691</v>
      </c>
      <c r="K55" s="109">
        <f t="shared" si="10"/>
        <v>24863.77775342466</v>
      </c>
    </row>
    <row r="56" spans="1:11" s="296" customFormat="1" ht="12.5" x14ac:dyDescent="0.25">
      <c r="A56" s="100" t="s">
        <v>7239</v>
      </c>
      <c r="B56" s="100" t="s">
        <v>7240</v>
      </c>
      <c r="C56" s="109">
        <v>8676.5621917808203</v>
      </c>
      <c r="D56" s="109">
        <v>1380</v>
      </c>
      <c r="E56" s="109">
        <v>0</v>
      </c>
      <c r="F56" s="109">
        <f t="shared" si="6"/>
        <v>10056.56219178082</v>
      </c>
      <c r="G56" s="109">
        <f t="shared" si="11"/>
        <v>6941.2497534246568</v>
      </c>
      <c r="H56" s="109">
        <f t="shared" si="7"/>
        <v>1446.0936986301367</v>
      </c>
      <c r="I56" s="109">
        <f t="shared" si="8"/>
        <v>11568.749589041094</v>
      </c>
      <c r="J56" s="109">
        <f t="shared" si="9"/>
        <v>7230.4684931506845</v>
      </c>
      <c r="K56" s="109">
        <f t="shared" si="10"/>
        <v>27186.561534246572</v>
      </c>
    </row>
    <row r="57" spans="1:11" s="296" customFormat="1" ht="12.5" x14ac:dyDescent="0.25">
      <c r="A57" s="100" t="s">
        <v>7241</v>
      </c>
      <c r="B57" s="100" t="s">
        <v>7242</v>
      </c>
      <c r="C57" s="109">
        <v>8676.5621917808203</v>
      </c>
      <c r="D57" s="109">
        <v>1380</v>
      </c>
      <c r="E57" s="109">
        <v>0</v>
      </c>
      <c r="F57" s="109">
        <f t="shared" si="6"/>
        <v>10056.56219178082</v>
      </c>
      <c r="G57" s="109">
        <f t="shared" si="11"/>
        <v>6941.2497534246568</v>
      </c>
      <c r="H57" s="109">
        <f t="shared" si="7"/>
        <v>1446.0936986301367</v>
      </c>
      <c r="I57" s="109">
        <f t="shared" si="8"/>
        <v>11568.749589041094</v>
      </c>
      <c r="J57" s="109">
        <f t="shared" si="9"/>
        <v>7230.4684931506845</v>
      </c>
      <c r="K57" s="109">
        <f t="shared" si="10"/>
        <v>27186.561534246572</v>
      </c>
    </row>
    <row r="58" spans="1:11" s="296" customFormat="1" ht="12.5" x14ac:dyDescent="0.25">
      <c r="A58" s="100" t="s">
        <v>7243</v>
      </c>
      <c r="B58" s="100" t="s">
        <v>7244</v>
      </c>
      <c r="C58" s="109">
        <v>9545.3063013698629</v>
      </c>
      <c r="D58" s="109">
        <v>1380</v>
      </c>
      <c r="E58" s="109">
        <v>0</v>
      </c>
      <c r="F58" s="109">
        <f t="shared" si="6"/>
        <v>10925.306301369863</v>
      </c>
      <c r="G58" s="109">
        <f t="shared" si="11"/>
        <v>7636.24504109589</v>
      </c>
      <c r="H58" s="109">
        <f t="shared" si="7"/>
        <v>1590.8843835616437</v>
      </c>
      <c r="I58" s="109">
        <f t="shared" si="8"/>
        <v>12727.07506849315</v>
      </c>
      <c r="J58" s="109">
        <f t="shared" si="9"/>
        <v>7954.4219178082185</v>
      </c>
      <c r="K58" s="109">
        <f t="shared" si="10"/>
        <v>29908.626410958903</v>
      </c>
    </row>
    <row r="59" spans="1:11" s="296" customFormat="1" ht="12.5" x14ac:dyDescent="0.25">
      <c r="A59" s="100" t="s">
        <v>7245</v>
      </c>
      <c r="B59" s="100" t="s">
        <v>7246</v>
      </c>
      <c r="C59" s="109">
        <v>10499.819178082191</v>
      </c>
      <c r="D59" s="109">
        <v>1380</v>
      </c>
      <c r="E59" s="109">
        <v>0</v>
      </c>
      <c r="F59" s="109">
        <f t="shared" si="6"/>
        <v>11879.819178082191</v>
      </c>
      <c r="G59" s="109">
        <f t="shared" si="11"/>
        <v>8399.855342465753</v>
      </c>
      <c r="H59" s="109">
        <f t="shared" si="7"/>
        <v>1749.9698630136984</v>
      </c>
      <c r="I59" s="109">
        <f t="shared" si="8"/>
        <v>13999.758904109587</v>
      </c>
      <c r="J59" s="109">
        <f t="shared" si="9"/>
        <v>8749.8493150684917</v>
      </c>
      <c r="K59" s="109">
        <f t="shared" si="10"/>
        <v>32899.433424657531</v>
      </c>
    </row>
    <row r="60" spans="1:11" s="296" customFormat="1" ht="12.5" x14ac:dyDescent="0.25">
      <c r="A60" s="100" t="s">
        <v>7260</v>
      </c>
      <c r="B60" s="100" t="s">
        <v>7261</v>
      </c>
      <c r="C60" s="109">
        <v>24874.786849315067</v>
      </c>
      <c r="D60" s="109">
        <v>1380</v>
      </c>
      <c r="E60" s="109">
        <v>0</v>
      </c>
      <c r="F60" s="109">
        <f t="shared" si="6"/>
        <v>26254.786849315067</v>
      </c>
      <c r="G60" s="109">
        <f t="shared" si="11"/>
        <v>19899.829479452055</v>
      </c>
      <c r="H60" s="109">
        <f t="shared" si="7"/>
        <v>4145.7978082191776</v>
      </c>
      <c r="I60" s="109">
        <f t="shared" si="8"/>
        <v>33166.382465753421</v>
      </c>
      <c r="J60" s="109">
        <f t="shared" si="9"/>
        <v>20728.989041095891</v>
      </c>
      <c r="K60" s="109">
        <f t="shared" si="10"/>
        <v>77940.998794520536</v>
      </c>
    </row>
    <row r="61" spans="1:11" s="296" customFormat="1" ht="12.5" x14ac:dyDescent="0.25">
      <c r="A61" s="100" t="s">
        <v>7262</v>
      </c>
      <c r="B61" s="100" t="s">
        <v>7263</v>
      </c>
      <c r="C61" s="109">
        <v>29277.616438356166</v>
      </c>
      <c r="D61" s="109">
        <v>1380</v>
      </c>
      <c r="E61" s="109">
        <v>0</v>
      </c>
      <c r="F61" s="109">
        <f t="shared" si="6"/>
        <v>30657.616438356166</v>
      </c>
      <c r="G61" s="109">
        <f t="shared" si="11"/>
        <v>23422.09315068493</v>
      </c>
      <c r="H61" s="109">
        <f t="shared" si="7"/>
        <v>4879.6027397260277</v>
      </c>
      <c r="I61" s="109">
        <f t="shared" si="8"/>
        <v>39036.821917808222</v>
      </c>
      <c r="J61" s="109">
        <f t="shared" si="9"/>
        <v>24398.013698630137</v>
      </c>
      <c r="K61" s="109">
        <f t="shared" si="10"/>
        <v>91736.531506849322</v>
      </c>
    </row>
    <row r="62" spans="1:11" s="296" customFormat="1" ht="12.5" x14ac:dyDescent="0.25">
      <c r="A62" s="100" t="s">
        <v>7184</v>
      </c>
      <c r="B62" s="100" t="s">
        <v>7185</v>
      </c>
      <c r="C62" s="109">
        <v>22067.871780821919</v>
      </c>
      <c r="D62" s="109">
        <v>1380</v>
      </c>
      <c r="E62" s="109">
        <v>0</v>
      </c>
      <c r="F62" s="109">
        <f t="shared" si="6"/>
        <v>23447.871780821919</v>
      </c>
      <c r="G62" s="109">
        <f t="shared" si="11"/>
        <v>17654.297424657536</v>
      </c>
      <c r="H62" s="109">
        <f t="shared" si="7"/>
        <v>3677.9786301369863</v>
      </c>
      <c r="I62" s="109">
        <f t="shared" si="8"/>
        <v>29423.829041095891</v>
      </c>
      <c r="J62" s="109">
        <f t="shared" si="9"/>
        <v>18389.893150684933</v>
      </c>
      <c r="K62" s="109">
        <f t="shared" si="10"/>
        <v>69145.998246575342</v>
      </c>
    </row>
    <row r="63" spans="1:11" s="296" customFormat="1" ht="12.5" x14ac:dyDescent="0.25">
      <c r="A63" s="100" t="s">
        <v>7186</v>
      </c>
      <c r="B63" s="100" t="s">
        <v>7187</v>
      </c>
      <c r="C63" s="109">
        <v>24874.786849315067</v>
      </c>
      <c r="D63" s="109">
        <v>1380</v>
      </c>
      <c r="E63" s="109">
        <v>0</v>
      </c>
      <c r="F63" s="109">
        <f t="shared" si="6"/>
        <v>26254.786849315067</v>
      </c>
      <c r="G63" s="109">
        <f t="shared" si="11"/>
        <v>19899.829479452055</v>
      </c>
      <c r="H63" s="109">
        <f t="shared" si="7"/>
        <v>4145.7978082191776</v>
      </c>
      <c r="I63" s="109">
        <f t="shared" si="8"/>
        <v>33166.382465753421</v>
      </c>
      <c r="J63" s="109">
        <f t="shared" si="9"/>
        <v>20728.989041095891</v>
      </c>
      <c r="K63" s="109">
        <f t="shared" si="10"/>
        <v>77940.998794520536</v>
      </c>
    </row>
    <row r="64" spans="1:11" s="296" customFormat="1" ht="12.5" x14ac:dyDescent="0.25">
      <c r="A64" s="100" t="s">
        <v>7188</v>
      </c>
      <c r="B64" s="100" t="s">
        <v>7189</v>
      </c>
      <c r="C64" s="109">
        <v>26481.146301369859</v>
      </c>
      <c r="D64" s="109">
        <v>1380</v>
      </c>
      <c r="E64" s="109">
        <v>0</v>
      </c>
      <c r="F64" s="109">
        <f t="shared" si="6"/>
        <v>27861.146301369859</v>
      </c>
      <c r="G64" s="109">
        <f t="shared" si="11"/>
        <v>21184.917041095887</v>
      </c>
      <c r="H64" s="109">
        <f t="shared" si="7"/>
        <v>4413.5243835616429</v>
      </c>
      <c r="I64" s="109">
        <f t="shared" si="8"/>
        <v>35308.195068493143</v>
      </c>
      <c r="J64" s="109">
        <f t="shared" si="9"/>
        <v>22067.621917808217</v>
      </c>
      <c r="K64" s="109">
        <f t="shared" si="10"/>
        <v>82974.258410958893</v>
      </c>
    </row>
    <row r="65" spans="1:11" s="296" customFormat="1" ht="12.5" x14ac:dyDescent="0.25">
      <c r="A65" s="100" t="s">
        <v>7198</v>
      </c>
      <c r="B65" s="100" t="s">
        <v>7199</v>
      </c>
      <c r="C65" s="109">
        <v>24874.786849315067</v>
      </c>
      <c r="D65" s="109">
        <v>1380</v>
      </c>
      <c r="E65" s="109">
        <v>0</v>
      </c>
      <c r="F65" s="109">
        <f t="shared" si="6"/>
        <v>26254.786849315067</v>
      </c>
      <c r="G65" s="109">
        <f t="shared" si="11"/>
        <v>19899.829479452055</v>
      </c>
      <c r="H65" s="109">
        <f t="shared" si="7"/>
        <v>4145.7978082191776</v>
      </c>
      <c r="I65" s="109">
        <f t="shared" si="8"/>
        <v>33166.382465753421</v>
      </c>
      <c r="J65" s="109">
        <f t="shared" si="9"/>
        <v>20728.989041095891</v>
      </c>
      <c r="K65" s="109">
        <f t="shared" si="10"/>
        <v>77940.998794520536</v>
      </c>
    </row>
    <row r="66" spans="1:11" s="296" customFormat="1" ht="12.5" x14ac:dyDescent="0.25">
      <c r="A66" s="100" t="s">
        <v>7200</v>
      </c>
      <c r="B66" s="100" t="s">
        <v>7201</v>
      </c>
      <c r="C66" s="109">
        <v>29277.616438356166</v>
      </c>
      <c r="D66" s="109">
        <v>1380</v>
      </c>
      <c r="E66" s="109">
        <v>0</v>
      </c>
      <c r="F66" s="109">
        <f t="shared" si="6"/>
        <v>30657.616438356166</v>
      </c>
      <c r="G66" s="109">
        <f t="shared" si="11"/>
        <v>23422.09315068493</v>
      </c>
      <c r="H66" s="109">
        <f t="shared" si="7"/>
        <v>4879.6027397260277</v>
      </c>
      <c r="I66" s="109">
        <f t="shared" si="8"/>
        <v>39036.821917808222</v>
      </c>
      <c r="J66" s="109">
        <f t="shared" si="9"/>
        <v>24398.013698630137</v>
      </c>
      <c r="K66" s="109">
        <f t="shared" si="10"/>
        <v>91736.531506849322</v>
      </c>
    </row>
    <row r="67" spans="1:11" s="296" customFormat="1" ht="12.5" x14ac:dyDescent="0.25">
      <c r="A67" s="100" t="s">
        <v>7276</v>
      </c>
      <c r="B67" s="100" t="s">
        <v>7277</v>
      </c>
      <c r="C67" s="109">
        <v>17635.078356164384</v>
      </c>
      <c r="D67" s="109">
        <v>1380</v>
      </c>
      <c r="E67" s="109">
        <v>0</v>
      </c>
      <c r="F67" s="109">
        <f t="shared" si="6"/>
        <v>19015.078356164384</v>
      </c>
      <c r="G67" s="109">
        <f t="shared" si="11"/>
        <v>14108.062684931507</v>
      </c>
      <c r="H67" s="109">
        <f t="shared" si="7"/>
        <v>2939.179726027397</v>
      </c>
      <c r="I67" s="109">
        <f t="shared" si="8"/>
        <v>23513.437808219176</v>
      </c>
      <c r="J67" s="109">
        <f t="shared" si="9"/>
        <v>14695.898630136986</v>
      </c>
      <c r="K67" s="109">
        <f t="shared" si="10"/>
        <v>55256.578849315069</v>
      </c>
    </row>
    <row r="68" spans="1:11" s="296" customFormat="1" ht="12.5" x14ac:dyDescent="0.25">
      <c r="A68" s="100" t="s">
        <v>7278</v>
      </c>
      <c r="B68" s="100" t="s">
        <v>7279</v>
      </c>
      <c r="C68" s="109">
        <v>7328.5249315068495</v>
      </c>
      <c r="D68" s="109">
        <v>1380</v>
      </c>
      <c r="E68" s="109">
        <v>0</v>
      </c>
      <c r="F68" s="109">
        <f t="shared" si="6"/>
        <v>8708.5249315068504</v>
      </c>
      <c r="G68" s="109">
        <f t="shared" si="11"/>
        <v>5862.8199452054796</v>
      </c>
      <c r="H68" s="109">
        <f t="shared" si="7"/>
        <v>1221.4208219178083</v>
      </c>
      <c r="I68" s="109">
        <f t="shared" si="8"/>
        <v>9771.3665753424666</v>
      </c>
      <c r="J68" s="109">
        <f t="shared" si="9"/>
        <v>6107.1041095890414</v>
      </c>
      <c r="K68" s="109">
        <f t="shared" si="10"/>
        <v>22962.711452054798</v>
      </c>
    </row>
    <row r="69" spans="1:11" s="296" customFormat="1" ht="12.5" x14ac:dyDescent="0.25">
      <c r="A69" s="100" t="s">
        <v>7280</v>
      </c>
      <c r="B69" s="100" t="s">
        <v>7281</v>
      </c>
      <c r="C69" s="109">
        <v>9978.7857534246577</v>
      </c>
      <c r="D69" s="109">
        <v>1380</v>
      </c>
      <c r="E69" s="109">
        <v>0</v>
      </c>
      <c r="F69" s="109">
        <f t="shared" si="6"/>
        <v>11358.785753424658</v>
      </c>
      <c r="G69" s="109">
        <f t="shared" si="11"/>
        <v>7983.0286027397251</v>
      </c>
      <c r="H69" s="109">
        <f t="shared" si="7"/>
        <v>1663.1309589041095</v>
      </c>
      <c r="I69" s="109">
        <f t="shared" si="8"/>
        <v>13305.047671232876</v>
      </c>
      <c r="J69" s="109">
        <f t="shared" si="9"/>
        <v>8315.6547945205475</v>
      </c>
      <c r="K69" s="109">
        <f t="shared" si="10"/>
        <v>31266.862027397256</v>
      </c>
    </row>
    <row r="70" spans="1:11" s="296" customFormat="1" ht="12.5" x14ac:dyDescent="0.25">
      <c r="A70" s="100" t="s">
        <v>7282</v>
      </c>
      <c r="B70" s="100" t="s">
        <v>7283</v>
      </c>
      <c r="C70" s="109">
        <v>11745.044383561644</v>
      </c>
      <c r="D70" s="109">
        <v>1380</v>
      </c>
      <c r="E70" s="109">
        <v>0</v>
      </c>
      <c r="F70" s="109">
        <f t="shared" si="6"/>
        <v>13125.044383561644</v>
      </c>
      <c r="G70" s="109">
        <f t="shared" si="11"/>
        <v>9396.0355068493154</v>
      </c>
      <c r="H70" s="109">
        <f t="shared" si="7"/>
        <v>1957.507397260274</v>
      </c>
      <c r="I70" s="109">
        <f t="shared" si="8"/>
        <v>15660.059178082192</v>
      </c>
      <c r="J70" s="109">
        <f t="shared" si="9"/>
        <v>9787.5369863013693</v>
      </c>
      <c r="K70" s="109">
        <f t="shared" si="10"/>
        <v>36801.139068493154</v>
      </c>
    </row>
    <row r="71" spans="1:11" s="296" customFormat="1" ht="12.5" x14ac:dyDescent="0.25">
      <c r="A71" s="100" t="s">
        <v>7284</v>
      </c>
      <c r="B71" s="100" t="s">
        <v>7285</v>
      </c>
      <c r="C71" s="109">
        <v>10212.253150684932</v>
      </c>
      <c r="D71" s="109">
        <v>1380</v>
      </c>
      <c r="E71" s="109">
        <v>0</v>
      </c>
      <c r="F71" s="109">
        <f t="shared" si="6"/>
        <v>11592.253150684932</v>
      </c>
      <c r="G71" s="109">
        <f t="shared" si="11"/>
        <v>8169.8025205479444</v>
      </c>
      <c r="H71" s="109">
        <f t="shared" si="7"/>
        <v>1702.0421917808219</v>
      </c>
      <c r="I71" s="109">
        <f t="shared" si="8"/>
        <v>13616.337534246575</v>
      </c>
      <c r="J71" s="109">
        <f t="shared" si="9"/>
        <v>8510.2109589041083</v>
      </c>
      <c r="K71" s="109">
        <f t="shared" si="10"/>
        <v>31998.39320547945</v>
      </c>
    </row>
    <row r="72" spans="1:11" s="296" customFormat="1" ht="12.5" x14ac:dyDescent="0.25">
      <c r="A72" s="100" t="s">
        <v>7286</v>
      </c>
      <c r="B72" s="100" t="s">
        <v>7287</v>
      </c>
      <c r="C72" s="109">
        <v>9647.9605479452039</v>
      </c>
      <c r="D72" s="109">
        <v>1380</v>
      </c>
      <c r="E72" s="109">
        <v>0</v>
      </c>
      <c r="F72" s="109">
        <f t="shared" si="6"/>
        <v>11027.960547945204</v>
      </c>
      <c r="G72" s="109">
        <f t="shared" si="11"/>
        <v>7718.3684383561631</v>
      </c>
      <c r="H72" s="109">
        <f t="shared" si="7"/>
        <v>1607.993424657534</v>
      </c>
      <c r="I72" s="109">
        <f t="shared" si="8"/>
        <v>12863.947397260272</v>
      </c>
      <c r="J72" s="109">
        <f t="shared" si="9"/>
        <v>8039.9671232876699</v>
      </c>
      <c r="K72" s="109">
        <f t="shared" si="10"/>
        <v>30230.276383561642</v>
      </c>
    </row>
    <row r="73" spans="1:11" s="296" customFormat="1" ht="12.5" x14ac:dyDescent="0.25">
      <c r="A73" s="100" t="s">
        <v>7288</v>
      </c>
      <c r="B73" s="100" t="s">
        <v>7289</v>
      </c>
      <c r="C73" s="109">
        <v>27362.298082191784</v>
      </c>
      <c r="D73" s="109">
        <v>1380</v>
      </c>
      <c r="E73" s="109">
        <v>0</v>
      </c>
      <c r="F73" s="109">
        <f t="shared" si="6"/>
        <v>28742.298082191784</v>
      </c>
      <c r="G73" s="109">
        <f t="shared" si="11"/>
        <v>21889.838465753426</v>
      </c>
      <c r="H73" s="109">
        <f t="shared" si="7"/>
        <v>4560.3830136986307</v>
      </c>
      <c r="I73" s="109">
        <f t="shared" si="8"/>
        <v>36483.064109589046</v>
      </c>
      <c r="J73" s="109">
        <f t="shared" si="9"/>
        <v>22801.915068493152</v>
      </c>
      <c r="K73" s="109">
        <f t="shared" si="10"/>
        <v>85735.200657534253</v>
      </c>
    </row>
    <row r="74" spans="1:11" s="296" customFormat="1" ht="12.5" x14ac:dyDescent="0.25">
      <c r="A74" s="100" t="s">
        <v>7290</v>
      </c>
      <c r="B74" s="100" t="s">
        <v>7291</v>
      </c>
      <c r="C74" s="109">
        <v>9647.9605479452039</v>
      </c>
      <c r="D74" s="109">
        <v>1380</v>
      </c>
      <c r="E74" s="109">
        <v>0</v>
      </c>
      <c r="F74" s="109">
        <f t="shared" si="6"/>
        <v>11027.960547945204</v>
      </c>
      <c r="G74" s="109">
        <f t="shared" si="11"/>
        <v>7718.3684383561631</v>
      </c>
      <c r="H74" s="109">
        <f t="shared" si="7"/>
        <v>1607.993424657534</v>
      </c>
      <c r="I74" s="109">
        <f t="shared" si="8"/>
        <v>12863.947397260272</v>
      </c>
      <c r="J74" s="109">
        <f t="shared" si="9"/>
        <v>8039.9671232876699</v>
      </c>
      <c r="K74" s="109">
        <f t="shared" si="10"/>
        <v>30230.276383561642</v>
      </c>
    </row>
    <row r="75" spans="1:11" s="296" customFormat="1" ht="12.5" x14ac:dyDescent="0.25">
      <c r="A75" s="100" t="s">
        <v>7292</v>
      </c>
      <c r="B75" s="100" t="s">
        <v>7293</v>
      </c>
      <c r="C75" s="109">
        <v>9544.1621917808206</v>
      </c>
      <c r="D75" s="109">
        <v>1380</v>
      </c>
      <c r="E75" s="109">
        <v>0</v>
      </c>
      <c r="F75" s="109">
        <f t="shared" si="6"/>
        <v>10924.162191780821</v>
      </c>
      <c r="G75" s="109">
        <f t="shared" si="11"/>
        <v>7635.3297534246576</v>
      </c>
      <c r="H75" s="109">
        <f t="shared" si="7"/>
        <v>1590.6936986301369</v>
      </c>
      <c r="I75" s="109">
        <f t="shared" si="8"/>
        <v>12725.549589041095</v>
      </c>
      <c r="J75" s="109">
        <f t="shared" si="9"/>
        <v>7953.4684931506845</v>
      </c>
      <c r="K75" s="109">
        <f t="shared" si="10"/>
        <v>29905.041534246575</v>
      </c>
    </row>
    <row r="76" spans="1:11" s="296" customFormat="1" ht="12.5" x14ac:dyDescent="0.25">
      <c r="A76" s="100" t="s">
        <v>7294</v>
      </c>
      <c r="B76" s="100" t="s">
        <v>7295</v>
      </c>
      <c r="C76" s="109">
        <v>27362.298082191784</v>
      </c>
      <c r="D76" s="109">
        <v>1380</v>
      </c>
      <c r="E76" s="109">
        <v>0</v>
      </c>
      <c r="F76" s="109">
        <f t="shared" si="6"/>
        <v>28742.298082191784</v>
      </c>
      <c r="G76" s="109">
        <f t="shared" si="11"/>
        <v>21889.838465753426</v>
      </c>
      <c r="H76" s="109">
        <f t="shared" si="7"/>
        <v>4560.3830136986307</v>
      </c>
      <c r="I76" s="109">
        <f t="shared" si="8"/>
        <v>36483.064109589046</v>
      </c>
      <c r="J76" s="109">
        <f t="shared" si="9"/>
        <v>22801.915068493152</v>
      </c>
      <c r="K76" s="109">
        <f t="shared" si="10"/>
        <v>85735.200657534253</v>
      </c>
    </row>
    <row r="77" spans="1:11" s="296" customFormat="1" ht="12.5" x14ac:dyDescent="0.25">
      <c r="A77" s="100" t="s">
        <v>7296</v>
      </c>
      <c r="B77" s="100" t="s">
        <v>7297</v>
      </c>
      <c r="C77" s="109">
        <v>23247.498082191782</v>
      </c>
      <c r="D77" s="109">
        <v>1380</v>
      </c>
      <c r="E77" s="109">
        <v>0</v>
      </c>
      <c r="F77" s="109">
        <f t="shared" si="6"/>
        <v>24627.498082191782</v>
      </c>
      <c r="G77" s="109">
        <f t="shared" si="11"/>
        <v>18597.998465753426</v>
      </c>
      <c r="H77" s="109">
        <f t="shared" si="7"/>
        <v>3874.5830136986301</v>
      </c>
      <c r="I77" s="109">
        <f t="shared" si="8"/>
        <v>30996.664109589041</v>
      </c>
      <c r="J77" s="109">
        <f t="shared" si="9"/>
        <v>19372.915068493152</v>
      </c>
      <c r="K77" s="109">
        <f t="shared" si="10"/>
        <v>72842.160657534245</v>
      </c>
    </row>
    <row r="78" spans="1:11" s="296" customFormat="1" ht="12.5" x14ac:dyDescent="0.25">
      <c r="A78" s="100" t="s">
        <v>7298</v>
      </c>
      <c r="B78" s="100" t="s">
        <v>7299</v>
      </c>
      <c r="C78" s="109">
        <v>24874.786849315067</v>
      </c>
      <c r="D78" s="109">
        <v>1380</v>
      </c>
      <c r="E78" s="109">
        <v>0</v>
      </c>
      <c r="F78" s="109">
        <f t="shared" si="6"/>
        <v>26254.786849315067</v>
      </c>
      <c r="G78" s="109">
        <f t="shared" si="11"/>
        <v>19899.829479452055</v>
      </c>
      <c r="H78" s="109">
        <f t="shared" si="7"/>
        <v>4145.7978082191776</v>
      </c>
      <c r="I78" s="109">
        <f t="shared" si="8"/>
        <v>33166.382465753421</v>
      </c>
      <c r="J78" s="109">
        <f t="shared" si="9"/>
        <v>20728.989041095891</v>
      </c>
      <c r="K78" s="109">
        <f t="shared" si="10"/>
        <v>77940.998794520536</v>
      </c>
    </row>
    <row r="79" spans="1:11" s="296" customFormat="1" ht="12.5" x14ac:dyDescent="0.25">
      <c r="A79" s="100" t="s">
        <v>7300</v>
      </c>
      <c r="B79" s="100" t="s">
        <v>7301</v>
      </c>
      <c r="C79" s="109">
        <v>39896.531506849322</v>
      </c>
      <c r="D79" s="109">
        <v>1380</v>
      </c>
      <c r="E79" s="109">
        <v>0</v>
      </c>
      <c r="F79" s="109">
        <f t="shared" si="6"/>
        <v>41276.531506849322</v>
      </c>
      <c r="G79" s="109">
        <f t="shared" si="11"/>
        <v>31917.225205479455</v>
      </c>
      <c r="H79" s="109">
        <f t="shared" si="7"/>
        <v>6649.4219178082203</v>
      </c>
      <c r="I79" s="109">
        <f t="shared" si="8"/>
        <v>53195.375342465763</v>
      </c>
      <c r="J79" s="109">
        <f t="shared" si="9"/>
        <v>33247.109589041102</v>
      </c>
      <c r="K79" s="109">
        <f t="shared" si="10"/>
        <v>125009.13205479455</v>
      </c>
    </row>
    <row r="80" spans="1:11" s="296" customFormat="1" ht="12.5" x14ac:dyDescent="0.25">
      <c r="A80" s="100" t="s">
        <v>7302</v>
      </c>
      <c r="B80" s="100" t="s">
        <v>7303</v>
      </c>
      <c r="C80" s="109">
        <v>8728.796712328769</v>
      </c>
      <c r="D80" s="109">
        <v>1380</v>
      </c>
      <c r="E80" s="109">
        <v>0</v>
      </c>
      <c r="F80" s="109">
        <f t="shared" si="6"/>
        <v>10108.796712328769</v>
      </c>
      <c r="G80" s="109">
        <f t="shared" si="11"/>
        <v>6983.0373698630156</v>
      </c>
      <c r="H80" s="109">
        <f t="shared" si="7"/>
        <v>1454.7994520547948</v>
      </c>
      <c r="I80" s="109">
        <f t="shared" si="8"/>
        <v>11638.395616438358</v>
      </c>
      <c r="J80" s="109">
        <f t="shared" si="9"/>
        <v>7273.9972602739745</v>
      </c>
      <c r="K80" s="109">
        <f t="shared" si="10"/>
        <v>27350.229698630144</v>
      </c>
    </row>
    <row r="81" spans="1:12" s="296" customFormat="1" ht="12.5" x14ac:dyDescent="0.25">
      <c r="A81" s="100" t="s">
        <v>7304</v>
      </c>
      <c r="B81" s="100" t="s">
        <v>7305</v>
      </c>
      <c r="C81" s="109">
        <v>9339.8104109589058</v>
      </c>
      <c r="D81" s="109">
        <v>1380</v>
      </c>
      <c r="E81" s="109">
        <v>0</v>
      </c>
      <c r="F81" s="109">
        <f t="shared" si="6"/>
        <v>10719.810410958906</v>
      </c>
      <c r="G81" s="109">
        <f t="shared" si="11"/>
        <v>7471.8483287671243</v>
      </c>
      <c r="H81" s="109">
        <f t="shared" si="7"/>
        <v>1556.635068493151</v>
      </c>
      <c r="I81" s="109">
        <f t="shared" si="8"/>
        <v>12453.080547945208</v>
      </c>
      <c r="J81" s="109">
        <f t="shared" si="9"/>
        <v>7783.1753424657545</v>
      </c>
      <c r="K81" s="109">
        <f t="shared" si="10"/>
        <v>29264.739287671237</v>
      </c>
    </row>
    <row r="82" spans="1:12" s="296" customFormat="1" ht="12.5" x14ac:dyDescent="0.25">
      <c r="A82" s="100" t="s">
        <v>7306</v>
      </c>
      <c r="B82" s="100" t="s">
        <v>7169</v>
      </c>
      <c r="C82" s="109">
        <v>9647.9605479452039</v>
      </c>
      <c r="D82" s="109">
        <v>1380</v>
      </c>
      <c r="E82" s="109">
        <v>0</v>
      </c>
      <c r="F82" s="109">
        <f t="shared" si="6"/>
        <v>11027.960547945204</v>
      </c>
      <c r="G82" s="109">
        <f t="shared" si="11"/>
        <v>7718.3684383561631</v>
      </c>
      <c r="H82" s="109">
        <f t="shared" si="7"/>
        <v>1607.993424657534</v>
      </c>
      <c r="I82" s="109">
        <f t="shared" si="8"/>
        <v>12863.947397260272</v>
      </c>
      <c r="J82" s="109">
        <f t="shared" si="9"/>
        <v>8039.9671232876699</v>
      </c>
      <c r="K82" s="109">
        <f t="shared" si="10"/>
        <v>30230.276383561642</v>
      </c>
    </row>
    <row r="83" spans="1:12" s="296" customFormat="1" ht="12.5" x14ac:dyDescent="0.25">
      <c r="A83" s="100" t="s">
        <v>7307</v>
      </c>
      <c r="B83" s="100" t="s">
        <v>7308</v>
      </c>
      <c r="C83" s="109">
        <v>7935.2482191780828</v>
      </c>
      <c r="D83" s="109">
        <v>1380</v>
      </c>
      <c r="E83" s="109">
        <v>0</v>
      </c>
      <c r="F83" s="109">
        <f t="shared" si="6"/>
        <v>9315.2482191780837</v>
      </c>
      <c r="G83" s="109">
        <f t="shared" si="11"/>
        <v>6348.198575342466</v>
      </c>
      <c r="H83" s="109">
        <f t="shared" si="7"/>
        <v>1322.5413698630136</v>
      </c>
      <c r="I83" s="109">
        <f t="shared" si="8"/>
        <v>10580.330958904109</v>
      </c>
      <c r="J83" s="109">
        <f t="shared" si="9"/>
        <v>6612.7068493150691</v>
      </c>
      <c r="K83" s="109">
        <f t="shared" si="10"/>
        <v>24863.77775342466</v>
      </c>
    </row>
    <row r="84" spans="1:12" s="296" customFormat="1" ht="12.5" x14ac:dyDescent="0.25">
      <c r="A84" s="100" t="s">
        <v>7309</v>
      </c>
      <c r="B84" s="100" t="s">
        <v>7310</v>
      </c>
      <c r="C84" s="109">
        <v>9647.9605479452039</v>
      </c>
      <c r="D84" s="109">
        <v>1380</v>
      </c>
      <c r="E84" s="109">
        <v>0</v>
      </c>
      <c r="F84" s="109">
        <f t="shared" si="6"/>
        <v>11027.960547945204</v>
      </c>
      <c r="G84" s="109">
        <f t="shared" si="11"/>
        <v>7718.3684383561631</v>
      </c>
      <c r="H84" s="109">
        <f t="shared" si="7"/>
        <v>1607.993424657534</v>
      </c>
      <c r="I84" s="109">
        <f t="shared" si="8"/>
        <v>12863.947397260272</v>
      </c>
      <c r="J84" s="109">
        <f t="shared" si="9"/>
        <v>8039.9671232876699</v>
      </c>
      <c r="K84" s="109">
        <f t="shared" si="10"/>
        <v>30230.276383561642</v>
      </c>
    </row>
    <row r="85" spans="1:12" s="296" customFormat="1" ht="12.5" x14ac:dyDescent="0.25">
      <c r="A85" s="100" t="s">
        <v>7311</v>
      </c>
      <c r="B85" s="100" t="s">
        <v>6914</v>
      </c>
      <c r="C85" s="109">
        <v>9647.6942465753418</v>
      </c>
      <c r="D85" s="109">
        <v>1380</v>
      </c>
      <c r="E85" s="109">
        <v>0</v>
      </c>
      <c r="F85" s="109">
        <f t="shared" si="6"/>
        <v>11027.694246575342</v>
      </c>
      <c r="G85" s="109">
        <f t="shared" si="11"/>
        <v>7718.1553972602733</v>
      </c>
      <c r="H85" s="109">
        <f t="shared" si="7"/>
        <v>1607.9490410958902</v>
      </c>
      <c r="I85" s="109">
        <f t="shared" si="8"/>
        <v>12863.592328767121</v>
      </c>
      <c r="J85" s="109">
        <f t="shared" si="9"/>
        <v>8039.7452054794512</v>
      </c>
      <c r="K85" s="109">
        <f t="shared" si="10"/>
        <v>30229.441972602737</v>
      </c>
    </row>
    <row r="86" spans="1:12" s="296" customFormat="1" ht="12.5" x14ac:dyDescent="0.25">
      <c r="A86" s="100" t="s">
        <v>7312</v>
      </c>
      <c r="B86" s="100" t="s">
        <v>7313</v>
      </c>
      <c r="C86" s="109">
        <v>7935.2482191780828</v>
      </c>
      <c r="D86" s="109">
        <v>1380</v>
      </c>
      <c r="E86" s="109">
        <v>0</v>
      </c>
      <c r="F86" s="109">
        <f t="shared" si="6"/>
        <v>9315.2482191780837</v>
      </c>
      <c r="G86" s="109">
        <f t="shared" si="11"/>
        <v>6348.198575342466</v>
      </c>
      <c r="H86" s="109">
        <f t="shared" si="7"/>
        <v>1322.5413698630136</v>
      </c>
      <c r="I86" s="109">
        <f t="shared" si="8"/>
        <v>10580.330958904109</v>
      </c>
      <c r="J86" s="109">
        <f t="shared" si="9"/>
        <v>6612.7068493150691</v>
      </c>
      <c r="K86" s="109">
        <f t="shared" si="10"/>
        <v>24863.77775342466</v>
      </c>
    </row>
    <row r="87" spans="1:12" s="296" customFormat="1" ht="12.5" x14ac:dyDescent="0.25">
      <c r="A87" s="100" t="s">
        <v>7314</v>
      </c>
      <c r="B87" s="100" t="s">
        <v>7315</v>
      </c>
      <c r="C87" s="109">
        <v>13240.336438356164</v>
      </c>
      <c r="D87" s="109">
        <v>1380</v>
      </c>
      <c r="E87" s="109">
        <v>0</v>
      </c>
      <c r="F87" s="109">
        <f t="shared" ref="F87:F89" si="12">+C87+D87+E87</f>
        <v>14620.336438356164</v>
      </c>
      <c r="G87" s="109">
        <f t="shared" si="11"/>
        <v>10592.269150684931</v>
      </c>
      <c r="H87" s="109">
        <f t="shared" ref="H87:H89" si="13">($C87/30)*5</f>
        <v>2206.7227397260276</v>
      </c>
      <c r="I87" s="109">
        <f t="shared" ref="I87:I89" si="14">($C87/30)*40</f>
        <v>17653.781917808221</v>
      </c>
      <c r="J87" s="109">
        <f t="shared" ref="J87:J88" si="15">($C87/30)*25</f>
        <v>11033.613698630137</v>
      </c>
      <c r="K87" s="109">
        <f t="shared" ref="K87:K89" si="16">SUM(G87:J87)</f>
        <v>41486.387506849314</v>
      </c>
    </row>
    <row r="88" spans="1:12" s="296" customFormat="1" ht="12.5" x14ac:dyDescent="0.25">
      <c r="A88" s="100" t="s">
        <v>7316</v>
      </c>
      <c r="B88" s="100" t="s">
        <v>7317</v>
      </c>
      <c r="C88" s="109">
        <v>8677.5583561643834</v>
      </c>
      <c r="D88" s="109">
        <v>1380</v>
      </c>
      <c r="E88" s="109">
        <v>0</v>
      </c>
      <c r="F88" s="109">
        <f t="shared" si="12"/>
        <v>10057.558356164383</v>
      </c>
      <c r="G88" s="109">
        <f t="shared" ref="G88:G89" si="17">($C88/30)*24</f>
        <v>6942.0466849315071</v>
      </c>
      <c r="H88" s="109">
        <f t="shared" si="13"/>
        <v>1446.2597260273972</v>
      </c>
      <c r="I88" s="109">
        <f t="shared" si="14"/>
        <v>11570.077808219177</v>
      </c>
      <c r="J88" s="109">
        <f t="shared" si="15"/>
        <v>7231.2986301369865</v>
      </c>
      <c r="K88" s="109">
        <f t="shared" si="16"/>
        <v>27189.682849315068</v>
      </c>
    </row>
    <row r="89" spans="1:12" s="296" customFormat="1" ht="12.5" x14ac:dyDescent="0.25">
      <c r="A89" s="100" t="s">
        <v>7272</v>
      </c>
      <c r="B89" s="100" t="s">
        <v>7273</v>
      </c>
      <c r="C89" s="109">
        <v>145.82</v>
      </c>
      <c r="D89" s="109">
        <v>5</v>
      </c>
      <c r="E89" s="109">
        <v>0</v>
      </c>
      <c r="F89" s="109">
        <f t="shared" si="12"/>
        <v>150.82</v>
      </c>
      <c r="G89" s="109">
        <f t="shared" si="17"/>
        <v>116.65599999999998</v>
      </c>
      <c r="H89" s="109">
        <f t="shared" si="13"/>
        <v>24.303333333333331</v>
      </c>
      <c r="I89" s="109">
        <f t="shared" si="14"/>
        <v>194.42666666666665</v>
      </c>
      <c r="J89" s="109">
        <v>5.17</v>
      </c>
      <c r="K89" s="109">
        <f t="shared" si="16"/>
        <v>340.55599999999998</v>
      </c>
      <c r="L89" s="296" t="s">
        <v>5522</v>
      </c>
    </row>
    <row r="90" spans="1:12" s="174" customFormat="1" x14ac:dyDescent="0.3">
      <c r="A90" s="385" t="s">
        <v>6702</v>
      </c>
      <c r="B90" s="446"/>
      <c r="C90" s="188"/>
      <c r="D90" s="188"/>
      <c r="E90" s="188"/>
      <c r="F90" s="188"/>
      <c r="G90" s="188"/>
      <c r="H90" s="188"/>
      <c r="I90" s="188"/>
      <c r="J90" s="188"/>
      <c r="K90" s="188"/>
    </row>
    <row r="91" spans="1:12" s="180" customFormat="1" x14ac:dyDescent="0.3">
      <c r="A91" s="243"/>
      <c r="D91" s="187"/>
      <c r="E91" s="187"/>
      <c r="F91" s="187"/>
      <c r="G91" s="187"/>
      <c r="H91" s="472"/>
      <c r="I91" s="472"/>
      <c r="J91" s="472"/>
      <c r="K91" s="472"/>
    </row>
    <row r="92" spans="1:12" s="332" customFormat="1" x14ac:dyDescent="0.3">
      <c r="A92" s="715" t="s">
        <v>5601</v>
      </c>
      <c r="B92" s="715"/>
      <c r="D92" s="187"/>
      <c r="E92" s="187"/>
      <c r="F92" s="187"/>
      <c r="G92" s="187"/>
      <c r="H92" s="542"/>
      <c r="I92" s="542"/>
      <c r="J92" s="542"/>
      <c r="K92" s="542"/>
    </row>
    <row r="93" spans="1:12" s="332" customFormat="1" x14ac:dyDescent="0.3">
      <c r="A93" s="306" t="s">
        <v>4249</v>
      </c>
      <c r="B93" s="473" t="s">
        <v>3296</v>
      </c>
      <c r="D93" s="187"/>
      <c r="E93" s="187"/>
      <c r="F93" s="187"/>
      <c r="G93" s="187"/>
      <c r="H93" s="542"/>
      <c r="I93" s="542"/>
      <c r="J93" s="542"/>
      <c r="K93" s="542"/>
    </row>
    <row r="94" spans="1:12" ht="16.5" customHeight="1" x14ac:dyDescent="0.3">
      <c r="A94" s="582" t="s">
        <v>4242</v>
      </c>
      <c r="B94" s="582" t="s">
        <v>6871</v>
      </c>
    </row>
    <row r="95" spans="1:12" x14ac:dyDescent="0.3">
      <c r="A95" s="582" t="s">
        <v>4242</v>
      </c>
      <c r="B95" s="582" t="s">
        <v>7318</v>
      </c>
    </row>
    <row r="97" spans="2:3" x14ac:dyDescent="0.3">
      <c r="B97" s="105"/>
      <c r="C97" s="583"/>
    </row>
  </sheetData>
  <mergeCells count="17">
    <mergeCell ref="A21:A22"/>
    <mergeCell ref="B21:B22"/>
    <mergeCell ref="C21:F21"/>
    <mergeCell ref="G21:K21"/>
    <mergeCell ref="A92:B92"/>
    <mergeCell ref="A7:C7"/>
    <mergeCell ref="A8:A9"/>
    <mergeCell ref="B8:B9"/>
    <mergeCell ref="C8:F8"/>
    <mergeCell ref="G8:K8"/>
    <mergeCell ref="A20:C20"/>
    <mergeCell ref="A1:J1"/>
    <mergeCell ref="A2:J2"/>
    <mergeCell ref="A3:J3"/>
    <mergeCell ref="A4:J4"/>
    <mergeCell ref="A5:J5"/>
    <mergeCell ref="A6:J6"/>
  </mergeCells>
  <printOptions horizontalCentered="1"/>
  <pageMargins left="0.15748031496062992" right="0.15748031496062992" top="0.3" bottom="0.39370078740157483" header="0.31496062992125984" footer="0.31496062992125984"/>
  <pageSetup scale="60" fitToHeight="11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X49"/>
  <sheetViews>
    <sheetView showGridLines="0" topLeftCell="A3" workbookViewId="0">
      <selection sqref="A1:H1"/>
    </sheetView>
  </sheetViews>
  <sheetFormatPr baseColWidth="10" defaultColWidth="11.453125" defaultRowHeight="15" x14ac:dyDescent="0.3"/>
  <cols>
    <col min="1" max="1" width="15.1796875" style="116" customWidth="1"/>
    <col min="2" max="2" width="44.7265625" style="116" bestFit="1" customWidth="1"/>
    <col min="3" max="3" width="13.81640625" style="116" customWidth="1"/>
    <col min="4" max="4" width="14.7265625" style="116" customWidth="1"/>
    <col min="5" max="5" width="12" style="116" customWidth="1"/>
    <col min="6" max="7" width="11.453125" style="116"/>
    <col min="8" max="8" width="39.81640625" style="116" bestFit="1" customWidth="1"/>
    <col min="9" max="180" width="11.453125" style="116"/>
    <col min="181" max="16384" width="11.453125" style="214"/>
  </cols>
  <sheetData>
    <row r="1" spans="1:180" x14ac:dyDescent="0.3">
      <c r="A1" s="974"/>
      <c r="B1" s="974"/>
      <c r="C1" s="974"/>
      <c r="D1" s="974"/>
      <c r="E1" s="974"/>
    </row>
    <row r="2" spans="1:180" x14ac:dyDescent="0.3">
      <c r="A2" s="703" t="s">
        <v>4160</v>
      </c>
      <c r="B2" s="703"/>
      <c r="C2" s="703"/>
      <c r="D2" s="703"/>
      <c r="E2" s="703"/>
      <c r="F2" s="703"/>
    </row>
    <row r="3" spans="1:180" x14ac:dyDescent="0.3">
      <c r="A3" s="703" t="s">
        <v>47</v>
      </c>
      <c r="B3" s="703"/>
      <c r="C3" s="703"/>
      <c r="D3" s="703"/>
      <c r="E3" s="703"/>
      <c r="F3" s="703"/>
    </row>
    <row r="4" spans="1:180" x14ac:dyDescent="0.3">
      <c r="A4" s="703" t="s">
        <v>4262</v>
      </c>
      <c r="B4" s="703"/>
      <c r="C4" s="703"/>
      <c r="D4" s="703"/>
      <c r="E4" s="703"/>
      <c r="F4" s="703"/>
    </row>
    <row r="5" spans="1:180" x14ac:dyDescent="0.3">
      <c r="A5" s="703" t="s">
        <v>4228</v>
      </c>
      <c r="B5" s="703"/>
      <c r="C5" s="703"/>
      <c r="D5" s="703"/>
      <c r="E5" s="703"/>
      <c r="F5" s="703"/>
    </row>
    <row r="6" spans="1:180" s="163" customFormat="1" ht="15.65" customHeight="1" x14ac:dyDescent="0.3">
      <c r="A6" s="704" t="s">
        <v>4229</v>
      </c>
      <c r="B6" s="704" t="s">
        <v>4229</v>
      </c>
      <c r="C6" s="704" t="s">
        <v>4229</v>
      </c>
      <c r="D6" s="704"/>
      <c r="E6" s="704" t="s">
        <v>4229</v>
      </c>
      <c r="F6" s="704" t="s">
        <v>4229</v>
      </c>
      <c r="G6" s="17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  <c r="AU6" s="162"/>
      <c r="AV6" s="162"/>
      <c r="AW6" s="162"/>
      <c r="AX6" s="162"/>
      <c r="AY6" s="162"/>
      <c r="AZ6" s="162"/>
      <c r="BA6" s="162"/>
      <c r="BB6" s="162"/>
      <c r="BC6" s="162"/>
      <c r="BD6" s="162"/>
      <c r="BE6" s="162"/>
      <c r="BF6" s="162"/>
      <c r="BG6" s="162"/>
      <c r="BH6" s="162"/>
      <c r="BI6" s="162"/>
      <c r="BJ6" s="162"/>
      <c r="BK6" s="162"/>
      <c r="BL6" s="162"/>
      <c r="BM6" s="162"/>
      <c r="BN6" s="162"/>
      <c r="BO6" s="162"/>
      <c r="BP6" s="162"/>
      <c r="BQ6" s="162"/>
      <c r="BR6" s="162"/>
      <c r="BS6" s="162"/>
      <c r="BT6" s="162"/>
      <c r="BU6" s="162"/>
      <c r="BV6" s="162"/>
      <c r="BW6" s="162"/>
      <c r="BX6" s="162"/>
      <c r="BY6" s="162"/>
      <c r="BZ6" s="162"/>
      <c r="CA6" s="162"/>
      <c r="CB6" s="162"/>
      <c r="CC6" s="162"/>
      <c r="CD6" s="162"/>
      <c r="CE6" s="162"/>
      <c r="CF6" s="162"/>
      <c r="CG6" s="162"/>
      <c r="CH6" s="162"/>
      <c r="CI6" s="162"/>
      <c r="CJ6" s="162"/>
      <c r="CK6" s="162"/>
      <c r="CL6" s="162"/>
      <c r="CM6" s="162"/>
      <c r="CN6" s="162"/>
      <c r="CO6" s="162"/>
      <c r="CP6" s="162"/>
      <c r="CQ6" s="162"/>
      <c r="CR6" s="162"/>
      <c r="CS6" s="162"/>
      <c r="CT6" s="162"/>
      <c r="CU6" s="162"/>
      <c r="CV6" s="162"/>
      <c r="CW6" s="162"/>
      <c r="CX6" s="162"/>
      <c r="CY6" s="162"/>
      <c r="CZ6" s="162"/>
      <c r="DA6" s="162"/>
      <c r="DB6" s="162"/>
      <c r="DC6" s="162"/>
      <c r="DD6" s="162"/>
      <c r="DE6" s="162"/>
      <c r="DF6" s="162"/>
      <c r="DG6" s="162"/>
      <c r="DH6" s="162"/>
      <c r="DI6" s="162"/>
      <c r="DJ6" s="162"/>
      <c r="DK6" s="162"/>
      <c r="DL6" s="162"/>
      <c r="DM6" s="162"/>
      <c r="DN6" s="162"/>
      <c r="DO6" s="162"/>
      <c r="DP6" s="162"/>
      <c r="DQ6" s="162"/>
      <c r="DR6" s="162"/>
      <c r="DS6" s="162"/>
      <c r="DT6" s="162"/>
      <c r="DU6" s="162"/>
      <c r="DV6" s="162"/>
      <c r="DW6" s="162"/>
      <c r="DX6" s="162"/>
      <c r="DY6" s="162"/>
      <c r="DZ6" s="162"/>
      <c r="EA6" s="162"/>
      <c r="EB6" s="162"/>
      <c r="EC6" s="162"/>
      <c r="ED6" s="162"/>
      <c r="EE6" s="162"/>
      <c r="EF6" s="162"/>
      <c r="EG6" s="162"/>
      <c r="EH6" s="162"/>
      <c r="EI6" s="162"/>
      <c r="EJ6" s="162"/>
      <c r="EK6" s="162"/>
      <c r="EL6" s="162"/>
      <c r="EM6" s="162"/>
      <c r="EN6" s="162"/>
      <c r="EO6" s="162"/>
      <c r="EP6" s="162"/>
      <c r="EQ6" s="162"/>
      <c r="ER6" s="162"/>
      <c r="ES6" s="162"/>
      <c r="ET6" s="162"/>
      <c r="EU6" s="162"/>
      <c r="EV6" s="162"/>
      <c r="EW6" s="162"/>
      <c r="EX6" s="162"/>
      <c r="EY6" s="162"/>
      <c r="EZ6" s="162"/>
      <c r="FA6" s="162"/>
      <c r="FB6" s="162"/>
      <c r="FC6" s="162"/>
      <c r="FD6" s="162"/>
      <c r="FE6" s="162"/>
      <c r="FF6" s="162"/>
      <c r="FG6" s="162"/>
      <c r="FH6" s="162"/>
      <c r="FI6" s="162"/>
      <c r="FJ6" s="162"/>
      <c r="FK6" s="162"/>
      <c r="FL6" s="162"/>
      <c r="FM6" s="162"/>
      <c r="FN6" s="162"/>
      <c r="FO6" s="162"/>
      <c r="FP6" s="162"/>
      <c r="FQ6" s="162"/>
      <c r="FR6" s="162"/>
      <c r="FS6" s="162"/>
      <c r="FT6" s="162"/>
      <c r="FU6" s="162"/>
      <c r="FV6" s="162"/>
      <c r="FW6" s="162"/>
    </row>
    <row r="7" spans="1:180" ht="14.25" customHeight="1" x14ac:dyDescent="0.3">
      <c r="A7" s="977"/>
      <c r="B7" s="974"/>
      <c r="C7" s="978"/>
      <c r="D7" s="979"/>
      <c r="E7" s="979"/>
      <c r="FH7" s="214"/>
      <c r="FI7" s="214"/>
      <c r="FJ7" s="214"/>
      <c r="FK7" s="214"/>
      <c r="FL7" s="214"/>
      <c r="FM7" s="214"/>
      <c r="FN7" s="214"/>
      <c r="FO7" s="214"/>
      <c r="FP7" s="214"/>
      <c r="FQ7" s="214"/>
      <c r="FR7" s="214"/>
      <c r="FS7" s="214"/>
      <c r="FT7" s="214"/>
      <c r="FU7" s="214"/>
      <c r="FV7" s="214"/>
      <c r="FW7" s="214"/>
      <c r="FX7" s="214"/>
    </row>
    <row r="8" spans="1:180" s="1748" customFormat="1" ht="14.25" customHeight="1" x14ac:dyDescent="0.25">
      <c r="A8" s="734" t="s">
        <v>4230</v>
      </c>
      <c r="B8" s="734" t="s">
        <v>4231</v>
      </c>
      <c r="C8" s="734" t="s">
        <v>4232</v>
      </c>
      <c r="D8" s="734" t="s">
        <v>6632</v>
      </c>
      <c r="E8" s="750" t="s">
        <v>4233</v>
      </c>
      <c r="F8" s="751" t="s">
        <v>4233</v>
      </c>
    </row>
    <row r="9" spans="1:180" s="1748" customFormat="1" ht="14.25" customHeight="1" x14ac:dyDescent="0.25">
      <c r="A9" s="734" t="s">
        <v>4230</v>
      </c>
      <c r="B9" s="734" t="s">
        <v>4231</v>
      </c>
      <c r="C9" s="734" t="s">
        <v>4232</v>
      </c>
      <c r="D9" s="734"/>
      <c r="E9" s="495" t="s">
        <v>4234</v>
      </c>
      <c r="F9" s="495" t="s">
        <v>4235</v>
      </c>
    </row>
    <row r="10" spans="1:180" x14ac:dyDescent="0.3">
      <c r="A10" s="977"/>
      <c r="B10" s="974"/>
      <c r="C10" s="978"/>
      <c r="D10" s="979"/>
      <c r="E10" s="979"/>
    </row>
    <row r="11" spans="1:180" x14ac:dyDescent="0.3">
      <c r="A11" s="730" t="s">
        <v>4167</v>
      </c>
      <c r="B11" s="730" t="s">
        <v>4167</v>
      </c>
      <c r="C11" s="980"/>
      <c r="D11" s="980"/>
      <c r="E11" s="981"/>
      <c r="F11" s="981"/>
      <c r="FH11" s="214"/>
      <c r="FI11" s="214"/>
      <c r="FJ11" s="214"/>
      <c r="FK11" s="214"/>
      <c r="FL11" s="214"/>
      <c r="FM11" s="214"/>
      <c r="FN11" s="214"/>
      <c r="FO11" s="214"/>
      <c r="FP11" s="214"/>
      <c r="FQ11" s="214"/>
      <c r="FR11" s="214"/>
      <c r="FS11" s="214"/>
      <c r="FT11" s="214"/>
      <c r="FU11" s="214"/>
      <c r="FV11" s="214"/>
      <c r="FW11" s="214"/>
      <c r="FX11" s="214"/>
    </row>
    <row r="12" spans="1:180" s="984" customFormat="1" ht="12.5" x14ac:dyDescent="0.25">
      <c r="A12" s="584" t="s">
        <v>7319</v>
      </c>
      <c r="B12" s="584" t="s">
        <v>7074</v>
      </c>
      <c r="C12" s="585">
        <v>1</v>
      </c>
      <c r="D12" s="585">
        <v>0</v>
      </c>
      <c r="E12" s="585">
        <v>74697.66</v>
      </c>
      <c r="F12" s="585">
        <v>74697.66</v>
      </c>
      <c r="G12" s="983"/>
      <c r="H12" s="983"/>
      <c r="I12" s="983"/>
      <c r="J12" s="983"/>
      <c r="K12" s="983"/>
      <c r="L12" s="983"/>
      <c r="M12" s="983"/>
      <c r="N12" s="983"/>
      <c r="O12" s="983"/>
      <c r="P12" s="983"/>
      <c r="Q12" s="983"/>
      <c r="R12" s="983"/>
      <c r="S12" s="983"/>
      <c r="T12" s="983"/>
      <c r="U12" s="983"/>
      <c r="V12" s="983"/>
      <c r="W12" s="983"/>
      <c r="X12" s="983"/>
      <c r="Y12" s="983"/>
      <c r="Z12" s="983"/>
      <c r="AA12" s="983"/>
      <c r="AB12" s="983"/>
      <c r="AC12" s="983"/>
      <c r="AD12" s="983"/>
      <c r="AE12" s="983"/>
      <c r="AF12" s="983"/>
      <c r="AG12" s="983"/>
      <c r="AH12" s="983"/>
      <c r="AI12" s="983"/>
      <c r="AJ12" s="983"/>
      <c r="AK12" s="983"/>
      <c r="AL12" s="983"/>
      <c r="AM12" s="983"/>
      <c r="AN12" s="983"/>
      <c r="AO12" s="983"/>
      <c r="AP12" s="983"/>
      <c r="AQ12" s="983"/>
      <c r="AR12" s="983"/>
      <c r="AS12" s="983"/>
      <c r="AT12" s="983"/>
      <c r="AU12" s="983"/>
      <c r="AV12" s="983"/>
      <c r="AW12" s="983"/>
      <c r="AX12" s="983"/>
      <c r="AY12" s="983"/>
      <c r="AZ12" s="983"/>
      <c r="BA12" s="983"/>
      <c r="BB12" s="983"/>
      <c r="BC12" s="983"/>
      <c r="BD12" s="983"/>
      <c r="BE12" s="983"/>
      <c r="BF12" s="983"/>
      <c r="BG12" s="983"/>
      <c r="BH12" s="983"/>
      <c r="BI12" s="983"/>
      <c r="BJ12" s="983"/>
      <c r="BK12" s="983"/>
      <c r="BL12" s="983"/>
      <c r="BM12" s="983"/>
      <c r="BN12" s="983"/>
      <c r="BO12" s="983"/>
      <c r="BP12" s="983"/>
      <c r="BQ12" s="983"/>
      <c r="BR12" s="983"/>
      <c r="BS12" s="983"/>
      <c r="BT12" s="983"/>
      <c r="BU12" s="983"/>
      <c r="BV12" s="983"/>
      <c r="BW12" s="983"/>
      <c r="BX12" s="983"/>
      <c r="BY12" s="983"/>
      <c r="BZ12" s="983"/>
      <c r="CA12" s="983"/>
      <c r="CB12" s="983"/>
      <c r="CC12" s="983"/>
      <c r="CD12" s="983"/>
      <c r="CE12" s="983"/>
      <c r="CF12" s="983"/>
      <c r="CG12" s="983"/>
      <c r="CH12" s="983"/>
      <c r="CI12" s="983"/>
      <c r="CJ12" s="983"/>
      <c r="CK12" s="983"/>
      <c r="CL12" s="983"/>
      <c r="CM12" s="983"/>
      <c r="CN12" s="983"/>
      <c r="CO12" s="983"/>
      <c r="CP12" s="983"/>
      <c r="CQ12" s="983"/>
      <c r="CR12" s="983"/>
      <c r="CS12" s="983"/>
      <c r="CT12" s="983"/>
      <c r="CU12" s="983"/>
      <c r="CV12" s="983"/>
      <c r="CW12" s="983"/>
      <c r="CX12" s="983"/>
      <c r="CY12" s="983"/>
      <c r="CZ12" s="983"/>
      <c r="DA12" s="983"/>
      <c r="DB12" s="983"/>
      <c r="DC12" s="983"/>
      <c r="DD12" s="983"/>
      <c r="DE12" s="983"/>
      <c r="DF12" s="983"/>
      <c r="DG12" s="983"/>
      <c r="DH12" s="983"/>
      <c r="DI12" s="983"/>
      <c r="DJ12" s="983"/>
      <c r="DK12" s="983"/>
      <c r="DL12" s="983"/>
      <c r="DM12" s="983"/>
      <c r="DN12" s="983"/>
      <c r="DO12" s="983"/>
      <c r="DP12" s="983"/>
      <c r="DQ12" s="983"/>
      <c r="DR12" s="983"/>
      <c r="DS12" s="983"/>
      <c r="DT12" s="983"/>
      <c r="DU12" s="983"/>
      <c r="DV12" s="983"/>
      <c r="DW12" s="983"/>
      <c r="DX12" s="983"/>
      <c r="DY12" s="983"/>
      <c r="DZ12" s="983"/>
      <c r="EA12" s="983"/>
      <c r="EB12" s="983"/>
      <c r="EC12" s="983"/>
      <c r="ED12" s="983"/>
      <c r="EE12" s="983"/>
      <c r="EF12" s="983"/>
      <c r="EG12" s="983"/>
      <c r="EH12" s="983"/>
      <c r="EI12" s="983"/>
      <c r="EJ12" s="983"/>
      <c r="EK12" s="983"/>
      <c r="EL12" s="983"/>
      <c r="EM12" s="983"/>
      <c r="EN12" s="983"/>
      <c r="EO12" s="983"/>
      <c r="EP12" s="983"/>
      <c r="EQ12" s="983"/>
      <c r="ER12" s="983"/>
      <c r="ES12" s="983"/>
      <c r="ET12" s="983"/>
      <c r="EU12" s="983"/>
      <c r="EV12" s="983"/>
      <c r="EW12" s="983"/>
      <c r="EX12" s="983"/>
      <c r="EY12" s="983"/>
      <c r="EZ12" s="983"/>
      <c r="FA12" s="983"/>
      <c r="FB12" s="983"/>
      <c r="FC12" s="983"/>
      <c r="FD12" s="983"/>
      <c r="FE12" s="983"/>
      <c r="FF12" s="983"/>
      <c r="FG12" s="983"/>
      <c r="FH12" s="983"/>
      <c r="FI12" s="983"/>
      <c r="FJ12" s="983"/>
      <c r="FK12" s="983"/>
      <c r="FL12" s="983"/>
      <c r="FM12" s="983"/>
      <c r="FN12" s="983"/>
      <c r="FO12" s="983"/>
      <c r="FP12" s="983"/>
      <c r="FQ12" s="983"/>
      <c r="FR12" s="983"/>
      <c r="FS12" s="983"/>
      <c r="FT12" s="983"/>
      <c r="FU12" s="983"/>
      <c r="FV12" s="983"/>
      <c r="FW12" s="983"/>
      <c r="FX12" s="983"/>
    </row>
    <row r="13" spans="1:180" s="984" customFormat="1" ht="12.5" x14ac:dyDescent="0.25">
      <c r="A13" s="584" t="s">
        <v>7320</v>
      </c>
      <c r="B13" s="584" t="s">
        <v>4531</v>
      </c>
      <c r="C13" s="586">
        <v>3</v>
      </c>
      <c r="D13" s="586">
        <v>0</v>
      </c>
      <c r="E13" s="586">
        <v>56031.28</v>
      </c>
      <c r="F13" s="586">
        <v>56031.28</v>
      </c>
      <c r="G13" s="983"/>
      <c r="H13" s="983"/>
      <c r="I13" s="983"/>
      <c r="J13" s="983"/>
      <c r="K13" s="983"/>
      <c r="L13" s="983"/>
      <c r="M13" s="983"/>
      <c r="N13" s="983"/>
      <c r="O13" s="983"/>
      <c r="P13" s="983"/>
      <c r="Q13" s="983"/>
      <c r="R13" s="983"/>
      <c r="S13" s="983"/>
      <c r="T13" s="983"/>
      <c r="U13" s="983"/>
      <c r="V13" s="983"/>
      <c r="W13" s="983"/>
      <c r="X13" s="983"/>
      <c r="Y13" s="983"/>
      <c r="Z13" s="983"/>
      <c r="AA13" s="983"/>
      <c r="AB13" s="983"/>
      <c r="AC13" s="983"/>
      <c r="AD13" s="983"/>
      <c r="AE13" s="983"/>
      <c r="AF13" s="983"/>
      <c r="AG13" s="983"/>
      <c r="AH13" s="983"/>
      <c r="AI13" s="983"/>
      <c r="AJ13" s="983"/>
      <c r="AK13" s="983"/>
      <c r="AL13" s="983"/>
      <c r="AM13" s="983"/>
      <c r="AN13" s="983"/>
      <c r="AO13" s="983"/>
      <c r="AP13" s="983"/>
      <c r="AQ13" s="983"/>
      <c r="AR13" s="983"/>
      <c r="AS13" s="983"/>
      <c r="AT13" s="983"/>
      <c r="AU13" s="983"/>
      <c r="AV13" s="983"/>
      <c r="AW13" s="983"/>
      <c r="AX13" s="983"/>
      <c r="AY13" s="983"/>
      <c r="AZ13" s="983"/>
      <c r="BA13" s="983"/>
      <c r="BB13" s="983"/>
      <c r="BC13" s="983"/>
      <c r="BD13" s="983"/>
      <c r="BE13" s="983"/>
      <c r="BF13" s="983"/>
      <c r="BG13" s="983"/>
      <c r="BH13" s="983"/>
      <c r="BI13" s="983"/>
      <c r="BJ13" s="983"/>
      <c r="BK13" s="983"/>
      <c r="BL13" s="983"/>
      <c r="BM13" s="983"/>
      <c r="BN13" s="983"/>
      <c r="BO13" s="983"/>
      <c r="BP13" s="983"/>
      <c r="BQ13" s="983"/>
      <c r="BR13" s="983"/>
      <c r="BS13" s="983"/>
      <c r="BT13" s="983"/>
      <c r="BU13" s="983"/>
      <c r="BV13" s="983"/>
      <c r="BW13" s="983"/>
      <c r="BX13" s="983"/>
      <c r="BY13" s="983"/>
      <c r="BZ13" s="983"/>
      <c r="CA13" s="983"/>
      <c r="CB13" s="983"/>
      <c r="CC13" s="983"/>
      <c r="CD13" s="983"/>
      <c r="CE13" s="983"/>
      <c r="CF13" s="983"/>
      <c r="CG13" s="983"/>
      <c r="CH13" s="983"/>
      <c r="CI13" s="983"/>
      <c r="CJ13" s="983"/>
      <c r="CK13" s="983"/>
      <c r="CL13" s="983"/>
      <c r="CM13" s="983"/>
      <c r="CN13" s="983"/>
      <c r="CO13" s="983"/>
      <c r="CP13" s="983"/>
      <c r="CQ13" s="983"/>
      <c r="CR13" s="983"/>
      <c r="CS13" s="983"/>
      <c r="CT13" s="983"/>
      <c r="CU13" s="983"/>
      <c r="CV13" s="983"/>
      <c r="CW13" s="983"/>
      <c r="CX13" s="983"/>
      <c r="CY13" s="983"/>
      <c r="CZ13" s="983"/>
      <c r="DA13" s="983"/>
      <c r="DB13" s="983"/>
      <c r="DC13" s="983"/>
      <c r="DD13" s="983"/>
      <c r="DE13" s="983"/>
      <c r="DF13" s="983"/>
      <c r="DG13" s="983"/>
      <c r="DH13" s="983"/>
      <c r="DI13" s="983"/>
      <c r="DJ13" s="983"/>
      <c r="DK13" s="983"/>
      <c r="DL13" s="983"/>
      <c r="DM13" s="983"/>
      <c r="DN13" s="983"/>
      <c r="DO13" s="983"/>
      <c r="DP13" s="983"/>
      <c r="DQ13" s="983"/>
      <c r="DR13" s="983"/>
      <c r="DS13" s="983"/>
      <c r="DT13" s="983"/>
      <c r="DU13" s="983"/>
      <c r="DV13" s="983"/>
      <c r="DW13" s="983"/>
      <c r="DX13" s="983"/>
      <c r="DY13" s="983"/>
      <c r="DZ13" s="983"/>
      <c r="EA13" s="983"/>
      <c r="EB13" s="983"/>
      <c r="EC13" s="983"/>
      <c r="ED13" s="983"/>
      <c r="EE13" s="983"/>
      <c r="EF13" s="983"/>
      <c r="EG13" s="983"/>
      <c r="EH13" s="983"/>
      <c r="EI13" s="983"/>
      <c r="EJ13" s="983"/>
      <c r="EK13" s="983"/>
      <c r="EL13" s="983"/>
      <c r="EM13" s="983"/>
      <c r="EN13" s="983"/>
      <c r="EO13" s="983"/>
      <c r="EP13" s="983"/>
      <c r="EQ13" s="983"/>
      <c r="ER13" s="983"/>
      <c r="ES13" s="983"/>
      <c r="ET13" s="983"/>
      <c r="EU13" s="983"/>
      <c r="EV13" s="983"/>
      <c r="EW13" s="983"/>
      <c r="EX13" s="983"/>
      <c r="EY13" s="983"/>
      <c r="EZ13" s="983"/>
      <c r="FA13" s="983"/>
      <c r="FB13" s="983"/>
      <c r="FC13" s="983"/>
      <c r="FD13" s="983"/>
      <c r="FE13" s="983"/>
      <c r="FF13" s="983"/>
      <c r="FG13" s="983"/>
      <c r="FH13" s="983"/>
      <c r="FI13" s="983"/>
      <c r="FJ13" s="983"/>
      <c r="FK13" s="983"/>
      <c r="FL13" s="983"/>
      <c r="FM13" s="983"/>
      <c r="FN13" s="983"/>
      <c r="FO13" s="983"/>
      <c r="FP13" s="983"/>
      <c r="FQ13" s="983"/>
      <c r="FR13" s="983"/>
      <c r="FS13" s="983"/>
      <c r="FT13" s="983"/>
      <c r="FU13" s="983"/>
      <c r="FV13" s="983"/>
      <c r="FW13" s="983"/>
      <c r="FX13" s="983"/>
    </row>
    <row r="14" spans="1:180" s="984" customFormat="1" ht="12.5" x14ac:dyDescent="0.25">
      <c r="A14" s="584" t="s">
        <v>7321</v>
      </c>
      <c r="B14" s="584" t="s">
        <v>4286</v>
      </c>
      <c r="C14" s="586">
        <v>6</v>
      </c>
      <c r="D14" s="586">
        <v>0</v>
      </c>
      <c r="E14" s="586">
        <v>28876.98</v>
      </c>
      <c r="F14" s="586">
        <v>28876.98</v>
      </c>
      <c r="G14" s="983"/>
      <c r="H14" s="983"/>
      <c r="I14" s="983"/>
      <c r="J14" s="983"/>
      <c r="K14" s="983"/>
      <c r="L14" s="983"/>
      <c r="M14" s="983"/>
      <c r="N14" s="983"/>
      <c r="O14" s="983"/>
      <c r="P14" s="983"/>
      <c r="Q14" s="983"/>
      <c r="R14" s="983"/>
      <c r="S14" s="983"/>
      <c r="T14" s="983"/>
      <c r="U14" s="983"/>
      <c r="V14" s="983"/>
      <c r="W14" s="983"/>
      <c r="X14" s="983"/>
      <c r="Y14" s="983"/>
      <c r="Z14" s="983"/>
      <c r="AA14" s="983"/>
      <c r="AB14" s="983"/>
      <c r="AC14" s="983"/>
      <c r="AD14" s="983"/>
      <c r="AE14" s="983"/>
      <c r="AF14" s="983"/>
      <c r="AG14" s="983"/>
      <c r="AH14" s="983"/>
      <c r="AI14" s="983"/>
      <c r="AJ14" s="983"/>
      <c r="AK14" s="983"/>
      <c r="AL14" s="983"/>
      <c r="AM14" s="983"/>
      <c r="AN14" s="983"/>
      <c r="AO14" s="983"/>
      <c r="AP14" s="983"/>
      <c r="AQ14" s="983"/>
      <c r="AR14" s="983"/>
      <c r="AS14" s="983"/>
      <c r="AT14" s="983"/>
      <c r="AU14" s="983"/>
      <c r="AV14" s="983"/>
      <c r="AW14" s="983"/>
      <c r="AX14" s="983"/>
      <c r="AY14" s="983"/>
      <c r="AZ14" s="983"/>
      <c r="BA14" s="983"/>
      <c r="BB14" s="983"/>
      <c r="BC14" s="983"/>
      <c r="BD14" s="983"/>
      <c r="BE14" s="983"/>
      <c r="BF14" s="983"/>
      <c r="BG14" s="983"/>
      <c r="BH14" s="983"/>
      <c r="BI14" s="983"/>
      <c r="BJ14" s="983"/>
      <c r="BK14" s="983"/>
      <c r="BL14" s="983"/>
      <c r="BM14" s="983"/>
      <c r="BN14" s="983"/>
      <c r="BO14" s="983"/>
      <c r="BP14" s="983"/>
      <c r="BQ14" s="983"/>
      <c r="BR14" s="983"/>
      <c r="BS14" s="983"/>
      <c r="BT14" s="983"/>
      <c r="BU14" s="983"/>
      <c r="BV14" s="983"/>
      <c r="BW14" s="983"/>
      <c r="BX14" s="983"/>
      <c r="BY14" s="983"/>
      <c r="BZ14" s="983"/>
      <c r="CA14" s="983"/>
      <c r="CB14" s="983"/>
      <c r="CC14" s="983"/>
      <c r="CD14" s="983"/>
      <c r="CE14" s="983"/>
      <c r="CF14" s="983"/>
      <c r="CG14" s="983"/>
      <c r="CH14" s="983"/>
      <c r="CI14" s="983"/>
      <c r="CJ14" s="983"/>
      <c r="CK14" s="983"/>
      <c r="CL14" s="983"/>
      <c r="CM14" s="983"/>
      <c r="CN14" s="983"/>
      <c r="CO14" s="983"/>
      <c r="CP14" s="983"/>
      <c r="CQ14" s="983"/>
      <c r="CR14" s="983"/>
      <c r="CS14" s="983"/>
      <c r="CT14" s="983"/>
      <c r="CU14" s="983"/>
      <c r="CV14" s="983"/>
      <c r="CW14" s="983"/>
      <c r="CX14" s="983"/>
      <c r="CY14" s="983"/>
      <c r="CZ14" s="983"/>
      <c r="DA14" s="983"/>
      <c r="DB14" s="983"/>
      <c r="DC14" s="983"/>
      <c r="DD14" s="983"/>
      <c r="DE14" s="983"/>
      <c r="DF14" s="983"/>
      <c r="DG14" s="983"/>
      <c r="DH14" s="983"/>
      <c r="DI14" s="983"/>
      <c r="DJ14" s="983"/>
      <c r="DK14" s="983"/>
      <c r="DL14" s="983"/>
      <c r="DM14" s="983"/>
      <c r="DN14" s="983"/>
      <c r="DO14" s="983"/>
      <c r="DP14" s="983"/>
      <c r="DQ14" s="983"/>
      <c r="DR14" s="983"/>
      <c r="DS14" s="983"/>
      <c r="DT14" s="983"/>
      <c r="DU14" s="983"/>
      <c r="DV14" s="983"/>
      <c r="DW14" s="983"/>
      <c r="DX14" s="983"/>
      <c r="DY14" s="983"/>
      <c r="DZ14" s="983"/>
      <c r="EA14" s="983"/>
      <c r="EB14" s="983"/>
      <c r="EC14" s="983"/>
      <c r="ED14" s="983"/>
      <c r="EE14" s="983"/>
      <c r="EF14" s="983"/>
      <c r="EG14" s="983"/>
      <c r="EH14" s="983"/>
      <c r="EI14" s="983"/>
      <c r="EJ14" s="983"/>
      <c r="EK14" s="983"/>
      <c r="EL14" s="983"/>
      <c r="EM14" s="983"/>
      <c r="EN14" s="983"/>
      <c r="EO14" s="983"/>
      <c r="EP14" s="983"/>
      <c r="EQ14" s="983"/>
      <c r="ER14" s="983"/>
      <c r="ES14" s="983"/>
      <c r="ET14" s="983"/>
      <c r="EU14" s="983"/>
      <c r="EV14" s="983"/>
      <c r="EW14" s="983"/>
      <c r="EX14" s="983"/>
      <c r="EY14" s="983"/>
      <c r="EZ14" s="983"/>
      <c r="FA14" s="983"/>
      <c r="FB14" s="983"/>
      <c r="FC14" s="983"/>
      <c r="FD14" s="983"/>
      <c r="FE14" s="983"/>
      <c r="FF14" s="983"/>
      <c r="FG14" s="983"/>
      <c r="FH14" s="983"/>
      <c r="FI14" s="983"/>
      <c r="FJ14" s="983"/>
      <c r="FK14" s="983"/>
      <c r="FL14" s="983"/>
      <c r="FM14" s="983"/>
      <c r="FN14" s="983"/>
      <c r="FO14" s="983"/>
      <c r="FP14" s="983"/>
      <c r="FQ14" s="983"/>
      <c r="FR14" s="983"/>
      <c r="FS14" s="983"/>
      <c r="FT14" s="983"/>
      <c r="FU14" s="983"/>
      <c r="FV14" s="983"/>
      <c r="FW14" s="983"/>
      <c r="FX14" s="983"/>
    </row>
    <row r="15" spans="1:180" s="1748" customFormat="1" ht="15" customHeight="1" x14ac:dyDescent="0.25">
      <c r="A15" s="1756" t="s">
        <v>533</v>
      </c>
      <c r="B15" s="484" t="s">
        <v>4238</v>
      </c>
      <c r="C15" s="508">
        <f>SUM(C11:C14)</f>
        <v>10</v>
      </c>
      <c r="D15" s="508">
        <f>SUM(D12:D14)</f>
        <v>0</v>
      </c>
      <c r="E15" s="1757" t="s">
        <v>533</v>
      </c>
      <c r="F15" s="1757" t="s">
        <v>533</v>
      </c>
    </row>
    <row r="16" spans="1:180" s="1761" customFormat="1" x14ac:dyDescent="0.3">
      <c r="A16" s="878"/>
      <c r="B16" s="879"/>
      <c r="C16" s="1855"/>
      <c r="D16" s="1855"/>
      <c r="E16" s="1868"/>
      <c r="F16" s="1868"/>
      <c r="G16" s="1760"/>
      <c r="H16" s="1760"/>
      <c r="I16" s="1760"/>
      <c r="J16" s="1760"/>
      <c r="K16" s="1760"/>
      <c r="L16" s="1760"/>
      <c r="M16" s="1760"/>
      <c r="N16" s="1760"/>
      <c r="O16" s="1760"/>
      <c r="P16" s="1760"/>
      <c r="Q16" s="1760"/>
      <c r="R16" s="1760"/>
      <c r="S16" s="1760"/>
      <c r="T16" s="1760"/>
      <c r="U16" s="1760"/>
      <c r="V16" s="1760"/>
      <c r="W16" s="1760"/>
      <c r="X16" s="1760"/>
      <c r="Y16" s="1760"/>
      <c r="Z16" s="1760"/>
      <c r="AA16" s="1760"/>
      <c r="AB16" s="1760"/>
      <c r="AC16" s="1760"/>
      <c r="AD16" s="1760"/>
      <c r="AE16" s="1760"/>
      <c r="AF16" s="1760"/>
      <c r="AG16" s="1760"/>
      <c r="AH16" s="1760"/>
      <c r="AI16" s="1760"/>
      <c r="AJ16" s="1760"/>
      <c r="AK16" s="1760"/>
      <c r="AL16" s="1760"/>
      <c r="AM16" s="1760"/>
      <c r="AN16" s="1760"/>
      <c r="AO16" s="1760"/>
      <c r="AP16" s="1760"/>
      <c r="AQ16" s="1760"/>
      <c r="AR16" s="1760"/>
      <c r="AS16" s="1760"/>
      <c r="AT16" s="1760"/>
      <c r="AU16" s="1760"/>
      <c r="AV16" s="1760"/>
      <c r="AW16" s="1760"/>
      <c r="AX16" s="1760"/>
      <c r="AY16" s="1760"/>
      <c r="AZ16" s="1760"/>
      <c r="BA16" s="1760"/>
      <c r="BB16" s="1760"/>
      <c r="BC16" s="1760"/>
      <c r="BD16" s="1760"/>
      <c r="BE16" s="1760"/>
      <c r="BF16" s="1760"/>
      <c r="BG16" s="1760"/>
      <c r="BH16" s="1760"/>
      <c r="BI16" s="1760"/>
      <c r="BJ16" s="1760"/>
      <c r="BK16" s="1760"/>
      <c r="BL16" s="1760"/>
      <c r="BM16" s="1760"/>
      <c r="BN16" s="1760"/>
      <c r="BO16" s="1760"/>
      <c r="BP16" s="1760"/>
      <c r="BQ16" s="1760"/>
      <c r="BR16" s="1760"/>
      <c r="BS16" s="1760"/>
      <c r="BT16" s="1760"/>
      <c r="BU16" s="1760"/>
      <c r="BV16" s="1760"/>
      <c r="BW16" s="1760"/>
      <c r="BX16" s="1760"/>
      <c r="BY16" s="1760"/>
      <c r="BZ16" s="1760"/>
      <c r="CA16" s="1760"/>
      <c r="CB16" s="1760"/>
      <c r="CC16" s="1760"/>
      <c r="CD16" s="1760"/>
      <c r="CE16" s="1760"/>
      <c r="CF16" s="1760"/>
      <c r="CG16" s="1760"/>
      <c r="CH16" s="1760"/>
      <c r="CI16" s="1760"/>
      <c r="CJ16" s="1760"/>
      <c r="CK16" s="1760"/>
      <c r="CL16" s="1760"/>
      <c r="CM16" s="1760"/>
      <c r="CN16" s="1760"/>
      <c r="CO16" s="1760"/>
      <c r="CP16" s="1760"/>
      <c r="CQ16" s="1760"/>
      <c r="CR16" s="1760"/>
      <c r="CS16" s="1760"/>
      <c r="CT16" s="1760"/>
      <c r="CU16" s="1760"/>
      <c r="CV16" s="1760"/>
      <c r="CW16" s="1760"/>
      <c r="CX16" s="1760"/>
      <c r="CY16" s="1760"/>
      <c r="CZ16" s="1760"/>
      <c r="DA16" s="1760"/>
      <c r="DB16" s="1760"/>
      <c r="DC16" s="1760"/>
      <c r="DD16" s="1760"/>
      <c r="DE16" s="1760"/>
      <c r="DF16" s="1760"/>
      <c r="DG16" s="1760"/>
      <c r="DH16" s="1760"/>
      <c r="DI16" s="1760"/>
      <c r="DJ16" s="1760"/>
      <c r="DK16" s="1760"/>
      <c r="DL16" s="1760"/>
      <c r="DM16" s="1760"/>
      <c r="DN16" s="1760"/>
      <c r="DO16" s="1760"/>
      <c r="DP16" s="1760"/>
      <c r="DQ16" s="1760"/>
      <c r="DR16" s="1760"/>
      <c r="DS16" s="1760"/>
      <c r="DT16" s="1760"/>
      <c r="DU16" s="1760"/>
      <c r="DV16" s="1760"/>
      <c r="DW16" s="1760"/>
      <c r="DX16" s="1760"/>
      <c r="DY16" s="1760"/>
      <c r="DZ16" s="1760"/>
      <c r="EA16" s="1760"/>
      <c r="EB16" s="1760"/>
      <c r="EC16" s="1760"/>
      <c r="ED16" s="1760"/>
      <c r="EE16" s="1760"/>
      <c r="EF16" s="1760"/>
      <c r="EG16" s="1760"/>
      <c r="EH16" s="1760"/>
      <c r="EI16" s="1760"/>
      <c r="EJ16" s="1760"/>
      <c r="EK16" s="1760"/>
      <c r="EL16" s="1760"/>
      <c r="EM16" s="1760"/>
      <c r="EN16" s="1760"/>
      <c r="EO16" s="1760"/>
      <c r="EP16" s="1760"/>
      <c r="EQ16" s="1760"/>
      <c r="ER16" s="1760"/>
      <c r="ES16" s="1760"/>
      <c r="ET16" s="1760"/>
      <c r="EU16" s="1760"/>
      <c r="EV16" s="1760"/>
      <c r="EW16" s="1760"/>
      <c r="EX16" s="1760"/>
      <c r="EY16" s="1760"/>
      <c r="EZ16" s="1760"/>
      <c r="FA16" s="1760"/>
      <c r="FB16" s="1760"/>
      <c r="FC16" s="1760"/>
      <c r="FD16" s="1760"/>
      <c r="FE16" s="1760"/>
      <c r="FF16" s="1760"/>
      <c r="FG16" s="1760"/>
      <c r="FH16" s="1760"/>
      <c r="FI16" s="1760"/>
      <c r="FJ16" s="1760"/>
      <c r="FK16" s="1760"/>
      <c r="FL16" s="1760"/>
      <c r="FM16" s="1760"/>
      <c r="FN16" s="1760"/>
      <c r="FO16" s="1760"/>
      <c r="FP16" s="1760"/>
      <c r="FQ16" s="1760"/>
      <c r="FR16" s="1760"/>
      <c r="FS16" s="1760"/>
      <c r="FT16" s="1760"/>
      <c r="FU16" s="1760"/>
      <c r="FV16" s="1760"/>
      <c r="FW16" s="1760"/>
      <c r="FX16" s="1760"/>
    </row>
    <row r="17" spans="1:180" s="1761" customFormat="1" x14ac:dyDescent="0.3">
      <c r="A17" s="878"/>
      <c r="B17" s="879"/>
      <c r="C17" s="1855"/>
      <c r="D17" s="1855"/>
      <c r="E17" s="1868"/>
      <c r="F17" s="1868"/>
      <c r="G17" s="1760"/>
      <c r="H17" s="1760"/>
      <c r="I17" s="1760"/>
      <c r="J17" s="1760"/>
      <c r="K17" s="1760"/>
      <c r="L17" s="1760"/>
      <c r="M17" s="1760"/>
      <c r="N17" s="1760"/>
      <c r="O17" s="1760"/>
      <c r="P17" s="1760"/>
      <c r="Q17" s="1760"/>
      <c r="R17" s="1760"/>
      <c r="S17" s="1760"/>
      <c r="T17" s="1760"/>
      <c r="U17" s="1760"/>
      <c r="V17" s="1760"/>
      <c r="W17" s="1760"/>
      <c r="X17" s="1760"/>
      <c r="Y17" s="1760"/>
      <c r="Z17" s="1760"/>
      <c r="AA17" s="1760"/>
      <c r="AB17" s="1760"/>
      <c r="AC17" s="1760"/>
      <c r="AD17" s="1760"/>
      <c r="AE17" s="1760"/>
      <c r="AF17" s="1760"/>
      <c r="AG17" s="1760"/>
      <c r="AH17" s="1760"/>
      <c r="AI17" s="1760"/>
      <c r="AJ17" s="1760"/>
      <c r="AK17" s="1760"/>
      <c r="AL17" s="1760"/>
      <c r="AM17" s="1760"/>
      <c r="AN17" s="1760"/>
      <c r="AO17" s="1760"/>
      <c r="AP17" s="1760"/>
      <c r="AQ17" s="1760"/>
      <c r="AR17" s="1760"/>
      <c r="AS17" s="1760"/>
      <c r="AT17" s="1760"/>
      <c r="AU17" s="1760"/>
      <c r="AV17" s="1760"/>
      <c r="AW17" s="1760"/>
      <c r="AX17" s="1760"/>
      <c r="AY17" s="1760"/>
      <c r="AZ17" s="1760"/>
      <c r="BA17" s="1760"/>
      <c r="BB17" s="1760"/>
      <c r="BC17" s="1760"/>
      <c r="BD17" s="1760"/>
      <c r="BE17" s="1760"/>
      <c r="BF17" s="1760"/>
      <c r="BG17" s="1760"/>
      <c r="BH17" s="1760"/>
      <c r="BI17" s="1760"/>
      <c r="BJ17" s="1760"/>
      <c r="BK17" s="1760"/>
      <c r="BL17" s="1760"/>
      <c r="BM17" s="1760"/>
      <c r="BN17" s="1760"/>
      <c r="BO17" s="1760"/>
      <c r="BP17" s="1760"/>
      <c r="BQ17" s="1760"/>
      <c r="BR17" s="1760"/>
      <c r="BS17" s="1760"/>
      <c r="BT17" s="1760"/>
      <c r="BU17" s="1760"/>
      <c r="BV17" s="1760"/>
      <c r="BW17" s="1760"/>
      <c r="BX17" s="1760"/>
      <c r="BY17" s="1760"/>
      <c r="BZ17" s="1760"/>
      <c r="CA17" s="1760"/>
      <c r="CB17" s="1760"/>
      <c r="CC17" s="1760"/>
      <c r="CD17" s="1760"/>
      <c r="CE17" s="1760"/>
      <c r="CF17" s="1760"/>
      <c r="CG17" s="1760"/>
      <c r="CH17" s="1760"/>
      <c r="CI17" s="1760"/>
      <c r="CJ17" s="1760"/>
      <c r="CK17" s="1760"/>
      <c r="CL17" s="1760"/>
      <c r="CM17" s="1760"/>
      <c r="CN17" s="1760"/>
      <c r="CO17" s="1760"/>
      <c r="CP17" s="1760"/>
      <c r="CQ17" s="1760"/>
      <c r="CR17" s="1760"/>
      <c r="CS17" s="1760"/>
      <c r="CT17" s="1760"/>
      <c r="CU17" s="1760"/>
      <c r="CV17" s="1760"/>
      <c r="CW17" s="1760"/>
      <c r="CX17" s="1760"/>
      <c r="CY17" s="1760"/>
      <c r="CZ17" s="1760"/>
      <c r="DA17" s="1760"/>
      <c r="DB17" s="1760"/>
      <c r="DC17" s="1760"/>
      <c r="DD17" s="1760"/>
      <c r="DE17" s="1760"/>
      <c r="DF17" s="1760"/>
      <c r="DG17" s="1760"/>
      <c r="DH17" s="1760"/>
      <c r="DI17" s="1760"/>
      <c r="DJ17" s="1760"/>
      <c r="DK17" s="1760"/>
      <c r="DL17" s="1760"/>
      <c r="DM17" s="1760"/>
      <c r="DN17" s="1760"/>
      <c r="DO17" s="1760"/>
      <c r="DP17" s="1760"/>
      <c r="DQ17" s="1760"/>
      <c r="DR17" s="1760"/>
      <c r="DS17" s="1760"/>
      <c r="DT17" s="1760"/>
      <c r="DU17" s="1760"/>
      <c r="DV17" s="1760"/>
      <c r="DW17" s="1760"/>
      <c r="DX17" s="1760"/>
      <c r="DY17" s="1760"/>
      <c r="DZ17" s="1760"/>
      <c r="EA17" s="1760"/>
      <c r="EB17" s="1760"/>
      <c r="EC17" s="1760"/>
      <c r="ED17" s="1760"/>
      <c r="EE17" s="1760"/>
      <c r="EF17" s="1760"/>
      <c r="EG17" s="1760"/>
      <c r="EH17" s="1760"/>
      <c r="EI17" s="1760"/>
      <c r="EJ17" s="1760"/>
      <c r="EK17" s="1760"/>
      <c r="EL17" s="1760"/>
      <c r="EM17" s="1760"/>
      <c r="EN17" s="1760"/>
      <c r="EO17" s="1760"/>
      <c r="EP17" s="1760"/>
      <c r="EQ17" s="1760"/>
      <c r="ER17" s="1760"/>
      <c r="ES17" s="1760"/>
      <c r="ET17" s="1760"/>
      <c r="EU17" s="1760"/>
      <c r="EV17" s="1760"/>
      <c r="EW17" s="1760"/>
      <c r="EX17" s="1760"/>
      <c r="EY17" s="1760"/>
      <c r="EZ17" s="1760"/>
      <c r="FA17" s="1760"/>
      <c r="FB17" s="1760"/>
      <c r="FC17" s="1760"/>
      <c r="FD17" s="1760"/>
      <c r="FE17" s="1760"/>
      <c r="FF17" s="1760"/>
      <c r="FG17" s="1760"/>
      <c r="FH17" s="1760"/>
      <c r="FI17" s="1760"/>
      <c r="FJ17" s="1760"/>
      <c r="FK17" s="1760"/>
      <c r="FL17" s="1760"/>
      <c r="FM17" s="1760"/>
      <c r="FN17" s="1760"/>
      <c r="FO17" s="1760"/>
      <c r="FP17" s="1760"/>
      <c r="FQ17" s="1760"/>
      <c r="FR17" s="1760"/>
      <c r="FS17" s="1760"/>
      <c r="FT17" s="1760"/>
      <c r="FU17" s="1760"/>
      <c r="FV17" s="1760"/>
      <c r="FW17" s="1760"/>
      <c r="FX17" s="1760"/>
    </row>
    <row r="18" spans="1:180" s="1761" customFormat="1" x14ac:dyDescent="0.35">
      <c r="A18" s="731" t="s">
        <v>4168</v>
      </c>
      <c r="B18" s="731" t="s">
        <v>4168</v>
      </c>
      <c r="C18" s="1855"/>
      <c r="D18" s="1855"/>
      <c r="E18" s="1725"/>
      <c r="F18" s="1725"/>
      <c r="G18" s="1760"/>
      <c r="H18" s="1760"/>
      <c r="I18" s="1760"/>
      <c r="J18" s="1760"/>
      <c r="K18" s="1760"/>
      <c r="L18" s="1760"/>
      <c r="M18" s="1760"/>
      <c r="N18" s="1760"/>
      <c r="O18" s="1760"/>
      <c r="P18" s="1760"/>
      <c r="Q18" s="1760"/>
      <c r="R18" s="1760"/>
      <c r="S18" s="1760"/>
      <c r="T18" s="1760"/>
      <c r="U18" s="1760"/>
      <c r="V18" s="1760"/>
      <c r="W18" s="1760"/>
      <c r="X18" s="1760"/>
      <c r="Y18" s="1760"/>
      <c r="Z18" s="1760"/>
      <c r="AA18" s="1760"/>
      <c r="AB18" s="1760"/>
      <c r="AC18" s="1760"/>
      <c r="AD18" s="1760"/>
      <c r="AE18" s="1760"/>
      <c r="AF18" s="1760"/>
      <c r="AG18" s="1760"/>
      <c r="AH18" s="1760"/>
      <c r="AI18" s="1760"/>
      <c r="AJ18" s="1760"/>
      <c r="AK18" s="1760"/>
      <c r="AL18" s="1760"/>
      <c r="AM18" s="1760"/>
      <c r="AN18" s="1760"/>
      <c r="AO18" s="1760"/>
      <c r="AP18" s="1760"/>
      <c r="AQ18" s="1760"/>
      <c r="AR18" s="1760"/>
      <c r="AS18" s="1760"/>
      <c r="AT18" s="1760"/>
      <c r="AU18" s="1760"/>
      <c r="AV18" s="1760"/>
      <c r="AW18" s="1760"/>
      <c r="AX18" s="1760"/>
      <c r="AY18" s="1760"/>
      <c r="AZ18" s="1760"/>
      <c r="BA18" s="1760"/>
      <c r="BB18" s="1760"/>
      <c r="BC18" s="1760"/>
      <c r="BD18" s="1760"/>
      <c r="BE18" s="1760"/>
      <c r="BF18" s="1760"/>
      <c r="BG18" s="1760"/>
      <c r="BH18" s="1760"/>
      <c r="BI18" s="1760"/>
      <c r="BJ18" s="1760"/>
      <c r="BK18" s="1760"/>
      <c r="BL18" s="1760"/>
      <c r="BM18" s="1760"/>
      <c r="BN18" s="1760"/>
      <c r="BO18" s="1760"/>
      <c r="BP18" s="1760"/>
      <c r="BQ18" s="1760"/>
      <c r="BR18" s="1760"/>
      <c r="BS18" s="1760"/>
      <c r="BT18" s="1760"/>
      <c r="BU18" s="1760"/>
      <c r="BV18" s="1760"/>
      <c r="BW18" s="1760"/>
      <c r="BX18" s="1760"/>
      <c r="BY18" s="1760"/>
      <c r="BZ18" s="1760"/>
      <c r="CA18" s="1760"/>
      <c r="CB18" s="1760"/>
      <c r="CC18" s="1760"/>
      <c r="CD18" s="1760"/>
      <c r="CE18" s="1760"/>
      <c r="CF18" s="1760"/>
      <c r="CG18" s="1760"/>
      <c r="CH18" s="1760"/>
      <c r="CI18" s="1760"/>
      <c r="CJ18" s="1760"/>
      <c r="CK18" s="1760"/>
      <c r="CL18" s="1760"/>
      <c r="CM18" s="1760"/>
      <c r="CN18" s="1760"/>
      <c r="CO18" s="1760"/>
      <c r="CP18" s="1760"/>
      <c r="CQ18" s="1760"/>
      <c r="CR18" s="1760"/>
      <c r="CS18" s="1760"/>
      <c r="CT18" s="1760"/>
      <c r="CU18" s="1760"/>
      <c r="CV18" s="1760"/>
      <c r="CW18" s="1760"/>
      <c r="CX18" s="1760"/>
      <c r="CY18" s="1760"/>
      <c r="CZ18" s="1760"/>
      <c r="DA18" s="1760"/>
      <c r="DB18" s="1760"/>
      <c r="DC18" s="1760"/>
      <c r="DD18" s="1760"/>
      <c r="DE18" s="1760"/>
      <c r="DF18" s="1760"/>
      <c r="DG18" s="1760"/>
      <c r="DH18" s="1760"/>
      <c r="DI18" s="1760"/>
      <c r="DJ18" s="1760"/>
      <c r="DK18" s="1760"/>
      <c r="DL18" s="1760"/>
      <c r="DM18" s="1760"/>
      <c r="DN18" s="1760"/>
      <c r="DO18" s="1760"/>
      <c r="DP18" s="1760"/>
      <c r="DQ18" s="1760"/>
      <c r="DR18" s="1760"/>
      <c r="DS18" s="1760"/>
      <c r="DT18" s="1760"/>
      <c r="DU18" s="1760"/>
      <c r="DV18" s="1760"/>
      <c r="DW18" s="1760"/>
      <c r="DX18" s="1760"/>
      <c r="DY18" s="1760"/>
      <c r="DZ18" s="1760"/>
      <c r="EA18" s="1760"/>
      <c r="EB18" s="1760"/>
      <c r="EC18" s="1760"/>
      <c r="ED18" s="1760"/>
      <c r="EE18" s="1760"/>
      <c r="EF18" s="1760"/>
      <c r="EG18" s="1760"/>
      <c r="EH18" s="1760"/>
      <c r="EI18" s="1760"/>
      <c r="EJ18" s="1760"/>
      <c r="EK18" s="1760"/>
      <c r="EL18" s="1760"/>
      <c r="EM18" s="1760"/>
      <c r="EN18" s="1760"/>
      <c r="EO18" s="1760"/>
      <c r="EP18" s="1760"/>
      <c r="EQ18" s="1760"/>
      <c r="ER18" s="1760"/>
      <c r="ES18" s="1760"/>
      <c r="ET18" s="1760"/>
      <c r="EU18" s="1760"/>
      <c r="EV18" s="1760"/>
      <c r="EW18" s="1760"/>
      <c r="EX18" s="1760"/>
      <c r="EY18" s="1760"/>
      <c r="EZ18" s="1760"/>
      <c r="FA18" s="1760"/>
      <c r="FB18" s="1760"/>
      <c r="FC18" s="1760"/>
      <c r="FD18" s="1760"/>
      <c r="FE18" s="1760"/>
      <c r="FF18" s="1760"/>
      <c r="FG18" s="1760"/>
      <c r="FH18" s="1760"/>
      <c r="FI18" s="1760"/>
    </row>
    <row r="19" spans="1:180" s="222" customFormat="1" ht="12.5" x14ac:dyDescent="0.25">
      <c r="A19" s="587" t="s">
        <v>7322</v>
      </c>
      <c r="B19" s="588" t="s">
        <v>7035</v>
      </c>
      <c r="C19" s="585">
        <v>11</v>
      </c>
      <c r="D19" s="585">
        <v>0</v>
      </c>
      <c r="E19" s="585">
        <v>21071.3</v>
      </c>
      <c r="F19" s="585">
        <v>21071.3</v>
      </c>
      <c r="G19" s="105"/>
      <c r="H19" s="105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  <c r="DJ19" s="105"/>
      <c r="DK19" s="105"/>
      <c r="DL19" s="105"/>
      <c r="DM19" s="105"/>
      <c r="DN19" s="105"/>
      <c r="DO19" s="105"/>
      <c r="DP19" s="105"/>
      <c r="DQ19" s="105"/>
      <c r="DR19" s="105"/>
      <c r="DS19" s="105"/>
      <c r="DT19" s="105"/>
      <c r="DU19" s="105"/>
      <c r="DV19" s="105"/>
      <c r="DW19" s="105"/>
      <c r="DX19" s="105"/>
      <c r="DY19" s="105"/>
      <c r="DZ19" s="105"/>
      <c r="EA19" s="105"/>
      <c r="EB19" s="105"/>
      <c r="EC19" s="105"/>
      <c r="ED19" s="105"/>
      <c r="EE19" s="105"/>
      <c r="EF19" s="105"/>
      <c r="EG19" s="105"/>
      <c r="EH19" s="105"/>
      <c r="EI19" s="105"/>
      <c r="EJ19" s="105"/>
      <c r="EK19" s="105"/>
      <c r="EL19" s="105"/>
      <c r="EM19" s="105"/>
      <c r="EN19" s="105"/>
      <c r="EO19" s="105"/>
      <c r="EP19" s="105"/>
      <c r="EQ19" s="105"/>
      <c r="ER19" s="105"/>
      <c r="ES19" s="105"/>
      <c r="ET19" s="105"/>
      <c r="EU19" s="105"/>
      <c r="EV19" s="105"/>
      <c r="EW19" s="105"/>
      <c r="EX19" s="105"/>
      <c r="EY19" s="105"/>
      <c r="EZ19" s="105"/>
      <c r="FA19" s="105"/>
      <c r="FB19" s="105"/>
      <c r="FC19" s="105"/>
      <c r="FD19" s="105"/>
      <c r="FE19" s="105"/>
      <c r="FF19" s="105"/>
      <c r="FG19" s="105"/>
      <c r="FH19" s="105"/>
      <c r="FI19" s="105"/>
      <c r="FJ19" s="105"/>
      <c r="FK19" s="105"/>
      <c r="FL19" s="105"/>
      <c r="FM19" s="105"/>
      <c r="FN19" s="105"/>
      <c r="FO19" s="105"/>
      <c r="FP19" s="105"/>
      <c r="FQ19" s="105"/>
      <c r="FR19" s="105"/>
      <c r="FS19" s="105"/>
      <c r="FT19" s="105"/>
      <c r="FU19" s="105"/>
      <c r="FV19" s="105"/>
      <c r="FW19" s="105"/>
      <c r="FX19" s="105"/>
    </row>
    <row r="20" spans="1:180" s="222" customFormat="1" ht="12.5" x14ac:dyDescent="0.25">
      <c r="A20" s="587" t="s">
        <v>7323</v>
      </c>
      <c r="B20" s="589" t="s">
        <v>4299</v>
      </c>
      <c r="C20" s="585">
        <v>4</v>
      </c>
      <c r="D20" s="585">
        <v>0</v>
      </c>
      <c r="E20" s="585">
        <v>18774.32</v>
      </c>
      <c r="F20" s="585">
        <v>18774.32</v>
      </c>
      <c r="G20" s="105"/>
      <c r="H20" s="105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  <c r="FL20" s="105"/>
      <c r="FM20" s="105"/>
      <c r="FN20" s="105"/>
      <c r="FO20" s="105"/>
      <c r="FP20" s="105"/>
      <c r="FQ20" s="105"/>
      <c r="FR20" s="105"/>
      <c r="FS20" s="105"/>
      <c r="FT20" s="105"/>
      <c r="FU20" s="105"/>
      <c r="FV20" s="105"/>
      <c r="FW20" s="105"/>
      <c r="FX20" s="105"/>
    </row>
    <row r="21" spans="1:180" s="222" customFormat="1" ht="12.5" x14ac:dyDescent="0.25">
      <c r="A21" s="587" t="s">
        <v>7324</v>
      </c>
      <c r="B21" s="588" t="s">
        <v>4543</v>
      </c>
      <c r="C21" s="585">
        <v>2</v>
      </c>
      <c r="D21" s="585">
        <v>0</v>
      </c>
      <c r="E21" s="585">
        <v>11737.85</v>
      </c>
      <c r="F21" s="585">
        <v>11737.85</v>
      </c>
      <c r="G21" s="105"/>
      <c r="H21" s="105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5"/>
      <c r="BB21" s="105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5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5"/>
      <c r="CM21" s="105"/>
      <c r="CN21" s="105"/>
      <c r="CO21" s="105"/>
      <c r="CP21" s="105"/>
      <c r="CQ21" s="105"/>
      <c r="CR21" s="105"/>
      <c r="CS21" s="105"/>
      <c r="CT21" s="105"/>
      <c r="CU21" s="105"/>
      <c r="CV21" s="105"/>
      <c r="CW21" s="105"/>
      <c r="CX21" s="105"/>
      <c r="CY21" s="105"/>
      <c r="CZ21" s="105"/>
      <c r="DA21" s="105"/>
      <c r="DB21" s="105"/>
      <c r="DC21" s="105"/>
      <c r="DD21" s="105"/>
      <c r="DE21" s="105"/>
      <c r="DF21" s="105"/>
      <c r="DG21" s="105"/>
      <c r="DH21" s="105"/>
      <c r="DI21" s="105"/>
      <c r="DJ21" s="105"/>
      <c r="DK21" s="105"/>
      <c r="DL21" s="105"/>
      <c r="DM21" s="105"/>
      <c r="DN21" s="105"/>
      <c r="DO21" s="105"/>
      <c r="DP21" s="105"/>
      <c r="DQ21" s="105"/>
      <c r="DR21" s="105"/>
      <c r="DS21" s="105"/>
      <c r="DT21" s="105"/>
      <c r="DU21" s="105"/>
      <c r="DV21" s="105"/>
      <c r="DW21" s="105"/>
      <c r="DX21" s="105"/>
      <c r="DY21" s="105"/>
      <c r="DZ21" s="105"/>
      <c r="EA21" s="105"/>
      <c r="EB21" s="105"/>
      <c r="EC21" s="105"/>
      <c r="ED21" s="105"/>
      <c r="EE21" s="105"/>
      <c r="EF21" s="105"/>
      <c r="EG21" s="105"/>
      <c r="EH21" s="105"/>
      <c r="EI21" s="105"/>
      <c r="EJ21" s="105"/>
      <c r="EK21" s="105"/>
      <c r="EL21" s="105"/>
      <c r="EM21" s="105"/>
      <c r="EN21" s="105"/>
      <c r="EO21" s="105"/>
      <c r="EP21" s="105"/>
      <c r="EQ21" s="105"/>
      <c r="ER21" s="105"/>
      <c r="ES21" s="105"/>
      <c r="ET21" s="105"/>
      <c r="EU21" s="105"/>
      <c r="EV21" s="105"/>
      <c r="EW21" s="105"/>
      <c r="EX21" s="105"/>
      <c r="EY21" s="105"/>
      <c r="EZ21" s="105"/>
      <c r="FA21" s="105"/>
      <c r="FB21" s="105"/>
      <c r="FC21" s="105"/>
      <c r="FD21" s="105"/>
      <c r="FE21" s="105"/>
      <c r="FF21" s="105"/>
      <c r="FG21" s="105"/>
      <c r="FH21" s="105"/>
      <c r="FI21" s="105"/>
      <c r="FJ21" s="105"/>
      <c r="FK21" s="105"/>
      <c r="FL21" s="105"/>
      <c r="FM21" s="105"/>
      <c r="FN21" s="105"/>
      <c r="FO21" s="105"/>
      <c r="FP21" s="105"/>
      <c r="FQ21" s="105"/>
      <c r="FR21" s="105"/>
      <c r="FS21" s="105"/>
      <c r="FT21" s="105"/>
      <c r="FU21" s="105"/>
      <c r="FV21" s="105"/>
      <c r="FW21" s="105"/>
      <c r="FX21" s="105"/>
    </row>
    <row r="22" spans="1:180" s="222" customFormat="1" ht="12.5" x14ac:dyDescent="0.25">
      <c r="A22" s="587" t="s">
        <v>7325</v>
      </c>
      <c r="B22" s="589" t="s">
        <v>6914</v>
      </c>
      <c r="C22" s="585">
        <v>1</v>
      </c>
      <c r="D22" s="585">
        <v>0</v>
      </c>
      <c r="E22" s="585">
        <v>10101.42</v>
      </c>
      <c r="F22" s="585">
        <v>10101.42</v>
      </c>
      <c r="G22" s="105"/>
      <c r="H22" s="105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5"/>
      <c r="BB22" s="105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5"/>
      <c r="BN22" s="105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105"/>
      <c r="CW22" s="105"/>
      <c r="CX22" s="105"/>
      <c r="CY22" s="105"/>
      <c r="CZ22" s="105"/>
      <c r="DA22" s="105"/>
      <c r="DB22" s="105"/>
      <c r="DC22" s="105"/>
      <c r="DD22" s="105"/>
      <c r="DE22" s="105"/>
      <c r="DF22" s="105"/>
      <c r="DG22" s="105"/>
      <c r="DH22" s="105"/>
      <c r="DI22" s="105"/>
      <c r="DJ22" s="105"/>
      <c r="DK22" s="105"/>
      <c r="DL22" s="105"/>
      <c r="DM22" s="105"/>
      <c r="DN22" s="105"/>
      <c r="DO22" s="105"/>
      <c r="DP22" s="105"/>
      <c r="DQ22" s="105"/>
      <c r="DR22" s="105"/>
      <c r="DS22" s="105"/>
      <c r="DT22" s="105"/>
      <c r="DU22" s="105"/>
      <c r="DV22" s="105"/>
      <c r="DW22" s="105"/>
      <c r="DX22" s="105"/>
      <c r="DY22" s="105"/>
      <c r="DZ22" s="105"/>
      <c r="EA22" s="105"/>
      <c r="EB22" s="105"/>
      <c r="EC22" s="105"/>
      <c r="ED22" s="105"/>
      <c r="EE22" s="105"/>
      <c r="EF22" s="105"/>
      <c r="EG22" s="105"/>
      <c r="EH22" s="105"/>
      <c r="EI22" s="105"/>
      <c r="EJ22" s="105"/>
      <c r="EK22" s="105"/>
      <c r="EL22" s="105"/>
      <c r="EM22" s="105"/>
      <c r="EN22" s="105"/>
      <c r="EO22" s="105"/>
      <c r="EP22" s="105"/>
      <c r="EQ22" s="105"/>
      <c r="ER22" s="105"/>
      <c r="ES22" s="105"/>
      <c r="ET22" s="105"/>
      <c r="EU22" s="105"/>
      <c r="EV22" s="105"/>
      <c r="EW22" s="105"/>
      <c r="EX22" s="105"/>
      <c r="EY22" s="105"/>
      <c r="EZ22" s="105"/>
      <c r="FA22" s="105"/>
      <c r="FB22" s="105"/>
      <c r="FC22" s="105"/>
      <c r="FD22" s="105"/>
      <c r="FE22" s="105"/>
      <c r="FF22" s="105"/>
      <c r="FG22" s="105"/>
      <c r="FH22" s="105"/>
      <c r="FI22" s="105"/>
      <c r="FJ22" s="105"/>
      <c r="FK22" s="105"/>
      <c r="FL22" s="105"/>
      <c r="FM22" s="105"/>
      <c r="FN22" s="105"/>
      <c r="FO22" s="105"/>
      <c r="FP22" s="105"/>
      <c r="FQ22" s="105"/>
      <c r="FR22" s="105"/>
      <c r="FS22" s="105"/>
      <c r="FT22" s="105"/>
      <c r="FU22" s="105"/>
      <c r="FV22" s="105"/>
      <c r="FW22" s="105"/>
      <c r="FX22" s="105"/>
    </row>
    <row r="23" spans="1:180" s="222" customFormat="1" ht="12.5" x14ac:dyDescent="0.25">
      <c r="A23" s="587" t="s">
        <v>7326</v>
      </c>
      <c r="B23" s="589" t="s">
        <v>7173</v>
      </c>
      <c r="C23" s="585">
        <v>1</v>
      </c>
      <c r="D23" s="585">
        <v>0</v>
      </c>
      <c r="E23" s="585">
        <v>10101.42</v>
      </c>
      <c r="F23" s="585">
        <v>10101.42</v>
      </c>
      <c r="G23" s="105"/>
      <c r="H23" s="105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  <c r="AN23" s="105"/>
      <c r="AO23" s="105"/>
      <c r="AP23" s="105"/>
      <c r="AQ23" s="105"/>
      <c r="AR23" s="105"/>
      <c r="AS23" s="105"/>
      <c r="AT23" s="105"/>
      <c r="AU23" s="105"/>
      <c r="AV23" s="105"/>
      <c r="AW23" s="105"/>
      <c r="AX23" s="105"/>
      <c r="AY23" s="105"/>
      <c r="AZ23" s="105"/>
      <c r="BA23" s="105"/>
      <c r="BB23" s="105"/>
      <c r="BC23" s="105"/>
      <c r="BD23" s="105"/>
      <c r="BE23" s="105"/>
      <c r="BF23" s="105"/>
      <c r="BG23" s="105"/>
      <c r="BH23" s="105"/>
      <c r="BI23" s="105"/>
      <c r="BJ23" s="105"/>
      <c r="BK23" s="105"/>
      <c r="BL23" s="105"/>
      <c r="BM23" s="105"/>
      <c r="BN23" s="105"/>
      <c r="BO23" s="105"/>
      <c r="BP23" s="105"/>
      <c r="BQ23" s="105"/>
      <c r="BR23" s="105"/>
      <c r="BS23" s="105"/>
      <c r="BT23" s="105"/>
      <c r="BU23" s="105"/>
      <c r="BV23" s="105"/>
      <c r="BW23" s="105"/>
      <c r="BX23" s="105"/>
      <c r="BY23" s="105"/>
      <c r="BZ23" s="105"/>
      <c r="CA23" s="105"/>
      <c r="CB23" s="105"/>
      <c r="CC23" s="105"/>
      <c r="CD23" s="105"/>
      <c r="CE23" s="105"/>
      <c r="CF23" s="105"/>
      <c r="CG23" s="105"/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105"/>
      <c r="CS23" s="105"/>
      <c r="CT23" s="105"/>
      <c r="CU23" s="105"/>
      <c r="CV23" s="105"/>
      <c r="CW23" s="105"/>
      <c r="CX23" s="105"/>
      <c r="CY23" s="105"/>
      <c r="CZ23" s="105"/>
      <c r="DA23" s="105"/>
      <c r="DB23" s="105"/>
      <c r="DC23" s="105"/>
      <c r="DD23" s="105"/>
      <c r="DE23" s="105"/>
      <c r="DF23" s="105"/>
      <c r="DG23" s="105"/>
      <c r="DH23" s="105"/>
      <c r="DI23" s="105"/>
      <c r="DJ23" s="105"/>
      <c r="DK23" s="105"/>
      <c r="DL23" s="105"/>
      <c r="DM23" s="105"/>
      <c r="DN23" s="105"/>
      <c r="DO23" s="105"/>
      <c r="DP23" s="105"/>
      <c r="DQ23" s="105"/>
      <c r="DR23" s="105"/>
      <c r="DS23" s="105"/>
      <c r="DT23" s="105"/>
      <c r="DU23" s="105"/>
      <c r="DV23" s="105"/>
      <c r="DW23" s="105"/>
      <c r="DX23" s="105"/>
      <c r="DY23" s="105"/>
      <c r="DZ23" s="105"/>
      <c r="EA23" s="105"/>
      <c r="EB23" s="105"/>
      <c r="EC23" s="105"/>
      <c r="ED23" s="105"/>
      <c r="EE23" s="105"/>
      <c r="EF23" s="105"/>
      <c r="EG23" s="105"/>
      <c r="EH23" s="105"/>
      <c r="EI23" s="105"/>
      <c r="EJ23" s="105"/>
      <c r="EK23" s="105"/>
      <c r="EL23" s="105"/>
      <c r="EM23" s="105"/>
      <c r="EN23" s="105"/>
      <c r="EO23" s="105"/>
      <c r="EP23" s="105"/>
      <c r="EQ23" s="105"/>
      <c r="ER23" s="105"/>
      <c r="ES23" s="105"/>
      <c r="ET23" s="105"/>
      <c r="EU23" s="105"/>
      <c r="EV23" s="105"/>
      <c r="EW23" s="105"/>
      <c r="EX23" s="105"/>
      <c r="EY23" s="105"/>
      <c r="EZ23" s="105"/>
      <c r="FA23" s="105"/>
      <c r="FB23" s="105"/>
      <c r="FC23" s="105"/>
      <c r="FD23" s="105"/>
      <c r="FE23" s="105"/>
      <c r="FF23" s="105"/>
      <c r="FG23" s="105"/>
      <c r="FH23" s="105"/>
      <c r="FI23" s="105"/>
      <c r="FJ23" s="105"/>
      <c r="FK23" s="105"/>
      <c r="FL23" s="105"/>
      <c r="FM23" s="105"/>
      <c r="FN23" s="105"/>
      <c r="FO23" s="105"/>
      <c r="FP23" s="105"/>
      <c r="FQ23" s="105"/>
      <c r="FR23" s="105"/>
      <c r="FS23" s="105"/>
      <c r="FT23" s="105"/>
      <c r="FU23" s="105"/>
      <c r="FV23" s="105"/>
      <c r="FW23" s="105"/>
      <c r="FX23" s="105"/>
    </row>
    <row r="24" spans="1:180" s="222" customFormat="1" ht="12.5" x14ac:dyDescent="0.25">
      <c r="A24" s="587" t="s">
        <v>7327</v>
      </c>
      <c r="B24" s="589" t="s">
        <v>7328</v>
      </c>
      <c r="C24" s="585">
        <v>1</v>
      </c>
      <c r="D24" s="585">
        <v>0</v>
      </c>
      <c r="E24" s="585">
        <v>9828</v>
      </c>
      <c r="F24" s="585">
        <v>9828</v>
      </c>
      <c r="G24" s="105"/>
      <c r="H24" s="105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105"/>
      <c r="CS24" s="105"/>
      <c r="CT24" s="105"/>
      <c r="CU24" s="105"/>
      <c r="CV24" s="105"/>
      <c r="CW24" s="105"/>
      <c r="CX24" s="105"/>
      <c r="CY24" s="105"/>
      <c r="CZ24" s="105"/>
      <c r="DA24" s="105"/>
      <c r="DB24" s="105"/>
      <c r="DC24" s="105"/>
      <c r="DD24" s="105"/>
      <c r="DE24" s="105"/>
      <c r="DF24" s="105"/>
      <c r="DG24" s="105"/>
      <c r="DH24" s="105"/>
      <c r="DI24" s="105"/>
      <c r="DJ24" s="105"/>
      <c r="DK24" s="105"/>
      <c r="DL24" s="105"/>
      <c r="DM24" s="105"/>
      <c r="DN24" s="105"/>
      <c r="DO24" s="105"/>
      <c r="DP24" s="105"/>
      <c r="DQ24" s="105"/>
      <c r="DR24" s="105"/>
      <c r="DS24" s="105"/>
      <c r="DT24" s="105"/>
      <c r="DU24" s="105"/>
      <c r="DV24" s="105"/>
      <c r="DW24" s="105"/>
      <c r="DX24" s="105"/>
      <c r="DY24" s="105"/>
      <c r="DZ24" s="105"/>
      <c r="EA24" s="105"/>
      <c r="EB24" s="105"/>
      <c r="EC24" s="105"/>
      <c r="ED24" s="105"/>
      <c r="EE24" s="105"/>
      <c r="EF24" s="105"/>
      <c r="EG24" s="105"/>
      <c r="EH24" s="105"/>
      <c r="EI24" s="105"/>
      <c r="EJ24" s="105"/>
      <c r="EK24" s="105"/>
      <c r="EL24" s="105"/>
      <c r="EM24" s="105"/>
      <c r="EN24" s="105"/>
      <c r="EO24" s="105"/>
      <c r="EP24" s="105"/>
      <c r="EQ24" s="105"/>
      <c r="ER24" s="105"/>
      <c r="ES24" s="105"/>
      <c r="ET24" s="105"/>
      <c r="EU24" s="105"/>
      <c r="EV24" s="105"/>
      <c r="EW24" s="105"/>
      <c r="EX24" s="105"/>
      <c r="EY24" s="105"/>
      <c r="EZ24" s="105"/>
      <c r="FA24" s="105"/>
      <c r="FB24" s="105"/>
      <c r="FC24" s="105"/>
      <c r="FD24" s="105"/>
      <c r="FE24" s="105"/>
      <c r="FF24" s="105"/>
      <c r="FG24" s="105"/>
      <c r="FH24" s="105"/>
      <c r="FI24" s="105"/>
      <c r="FJ24" s="105"/>
      <c r="FK24" s="105"/>
      <c r="FL24" s="105"/>
      <c r="FM24" s="105"/>
      <c r="FN24" s="105"/>
      <c r="FO24" s="105"/>
      <c r="FP24" s="105"/>
      <c r="FQ24" s="105"/>
      <c r="FR24" s="105"/>
      <c r="FS24" s="105"/>
      <c r="FT24" s="105"/>
      <c r="FU24" s="105"/>
      <c r="FV24" s="105"/>
      <c r="FW24" s="105"/>
      <c r="FX24" s="105"/>
    </row>
    <row r="25" spans="1:180" s="222" customFormat="1" ht="12.5" x14ac:dyDescent="0.25">
      <c r="A25" s="587" t="s">
        <v>7327</v>
      </c>
      <c r="B25" s="589" t="s">
        <v>6691</v>
      </c>
      <c r="C25" s="585">
        <v>3</v>
      </c>
      <c r="D25" s="585">
        <v>0</v>
      </c>
      <c r="E25" s="585">
        <v>9828</v>
      </c>
      <c r="F25" s="585">
        <v>9828</v>
      </c>
      <c r="G25" s="105"/>
      <c r="H25" s="105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5"/>
      <c r="AP25" s="105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5"/>
      <c r="BB25" s="105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5"/>
      <c r="BN25" s="105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5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5"/>
      <c r="CM25" s="105"/>
      <c r="CN25" s="105"/>
      <c r="CO25" s="105"/>
      <c r="CP25" s="105"/>
      <c r="CQ25" s="105"/>
      <c r="CR25" s="105"/>
      <c r="CS25" s="105"/>
      <c r="CT25" s="105"/>
      <c r="CU25" s="105"/>
      <c r="CV25" s="105"/>
      <c r="CW25" s="105"/>
      <c r="CX25" s="105"/>
      <c r="CY25" s="105"/>
      <c r="CZ25" s="105"/>
      <c r="DA25" s="105"/>
      <c r="DB25" s="105"/>
      <c r="DC25" s="105"/>
      <c r="DD25" s="105"/>
      <c r="DE25" s="105"/>
      <c r="DF25" s="105"/>
      <c r="DG25" s="105"/>
      <c r="DH25" s="105"/>
      <c r="DI25" s="105"/>
      <c r="DJ25" s="105"/>
      <c r="DK25" s="105"/>
      <c r="DL25" s="105"/>
      <c r="DM25" s="105"/>
      <c r="DN25" s="105"/>
      <c r="DO25" s="105"/>
      <c r="DP25" s="105"/>
      <c r="DQ25" s="105"/>
      <c r="DR25" s="105"/>
      <c r="DS25" s="105"/>
      <c r="DT25" s="105"/>
      <c r="DU25" s="105"/>
      <c r="DV25" s="105"/>
      <c r="DW25" s="105"/>
      <c r="DX25" s="105"/>
      <c r="DY25" s="105"/>
      <c r="DZ25" s="105"/>
      <c r="EA25" s="105"/>
      <c r="EB25" s="105"/>
      <c r="EC25" s="105"/>
      <c r="ED25" s="105"/>
      <c r="EE25" s="105"/>
      <c r="EF25" s="105"/>
      <c r="EG25" s="105"/>
      <c r="EH25" s="105"/>
      <c r="EI25" s="105"/>
      <c r="EJ25" s="105"/>
      <c r="EK25" s="105"/>
      <c r="EL25" s="105"/>
      <c r="EM25" s="105"/>
      <c r="EN25" s="105"/>
      <c r="EO25" s="105"/>
      <c r="EP25" s="105"/>
      <c r="EQ25" s="105"/>
      <c r="ER25" s="105"/>
      <c r="ES25" s="105"/>
      <c r="ET25" s="105"/>
      <c r="EU25" s="105"/>
      <c r="EV25" s="105"/>
      <c r="EW25" s="105"/>
      <c r="EX25" s="105"/>
      <c r="EY25" s="105"/>
      <c r="EZ25" s="105"/>
      <c r="FA25" s="105"/>
      <c r="FB25" s="105"/>
      <c r="FC25" s="105"/>
      <c r="FD25" s="105"/>
      <c r="FE25" s="105"/>
      <c r="FF25" s="105"/>
      <c r="FG25" s="105"/>
      <c r="FH25" s="105"/>
      <c r="FI25" s="105"/>
      <c r="FJ25" s="105"/>
      <c r="FK25" s="105"/>
      <c r="FL25" s="105"/>
      <c r="FM25" s="105"/>
      <c r="FN25" s="105"/>
      <c r="FO25" s="105"/>
      <c r="FP25" s="105"/>
      <c r="FQ25" s="105"/>
      <c r="FR25" s="105"/>
      <c r="FS25" s="105"/>
      <c r="FT25" s="105"/>
      <c r="FU25" s="105"/>
      <c r="FV25" s="105"/>
      <c r="FW25" s="105"/>
      <c r="FX25" s="105"/>
    </row>
    <row r="26" spans="1:180" s="222" customFormat="1" ht="12.5" x14ac:dyDescent="0.25">
      <c r="A26" s="587" t="s">
        <v>7329</v>
      </c>
      <c r="B26" s="589" t="s">
        <v>7330</v>
      </c>
      <c r="C26" s="585">
        <v>1</v>
      </c>
      <c r="D26" s="585">
        <v>0</v>
      </c>
      <c r="E26" s="585">
        <v>8985.69</v>
      </c>
      <c r="F26" s="585">
        <v>8985.69</v>
      </c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5"/>
      <c r="AP26" s="105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5"/>
      <c r="BB26" s="105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5"/>
      <c r="BN26" s="105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5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5"/>
      <c r="CM26" s="105"/>
      <c r="CN26" s="105"/>
      <c r="CO26" s="105"/>
      <c r="CP26" s="105"/>
      <c r="CQ26" s="105"/>
      <c r="CR26" s="105"/>
      <c r="CS26" s="105"/>
      <c r="CT26" s="105"/>
      <c r="CU26" s="105"/>
      <c r="CV26" s="105"/>
      <c r="CW26" s="105"/>
      <c r="CX26" s="105"/>
      <c r="CY26" s="105"/>
      <c r="CZ26" s="105"/>
      <c r="DA26" s="105"/>
      <c r="DB26" s="105"/>
      <c r="DC26" s="105"/>
      <c r="DD26" s="105"/>
      <c r="DE26" s="105"/>
      <c r="DF26" s="105"/>
      <c r="DG26" s="105"/>
      <c r="DH26" s="105"/>
      <c r="DI26" s="105"/>
      <c r="DJ26" s="105"/>
      <c r="DK26" s="105"/>
      <c r="DL26" s="105"/>
      <c r="DM26" s="105"/>
      <c r="DN26" s="105"/>
      <c r="DO26" s="105"/>
      <c r="DP26" s="105"/>
      <c r="DQ26" s="105"/>
      <c r="DR26" s="105"/>
      <c r="DS26" s="105"/>
      <c r="DT26" s="105"/>
      <c r="DU26" s="105"/>
      <c r="DV26" s="105"/>
      <c r="DW26" s="105"/>
      <c r="DX26" s="105"/>
      <c r="DY26" s="105"/>
      <c r="DZ26" s="105"/>
      <c r="EA26" s="105"/>
      <c r="EB26" s="105"/>
      <c r="EC26" s="105"/>
      <c r="ED26" s="105"/>
      <c r="EE26" s="105"/>
      <c r="EF26" s="105"/>
      <c r="EG26" s="105"/>
      <c r="EH26" s="105"/>
      <c r="EI26" s="105"/>
      <c r="EJ26" s="105"/>
      <c r="EK26" s="105"/>
      <c r="EL26" s="105"/>
      <c r="EM26" s="105"/>
      <c r="EN26" s="105"/>
      <c r="EO26" s="105"/>
      <c r="EP26" s="105"/>
      <c r="EQ26" s="105"/>
      <c r="ER26" s="105"/>
      <c r="ES26" s="105"/>
      <c r="ET26" s="105"/>
      <c r="EU26" s="105"/>
      <c r="EV26" s="105"/>
      <c r="EW26" s="105"/>
      <c r="EX26" s="105"/>
      <c r="EY26" s="105"/>
      <c r="EZ26" s="105"/>
      <c r="FA26" s="105"/>
      <c r="FB26" s="105"/>
      <c r="FC26" s="105"/>
      <c r="FD26" s="105"/>
      <c r="FE26" s="105"/>
      <c r="FF26" s="105"/>
      <c r="FG26" s="105"/>
      <c r="FH26" s="105"/>
      <c r="FI26" s="105"/>
      <c r="FJ26" s="105"/>
      <c r="FK26" s="105"/>
      <c r="FL26" s="105"/>
      <c r="FM26" s="105"/>
      <c r="FN26" s="105"/>
      <c r="FO26" s="105"/>
      <c r="FP26" s="105"/>
      <c r="FQ26" s="105"/>
      <c r="FR26" s="105"/>
      <c r="FS26" s="105"/>
      <c r="FT26" s="105"/>
      <c r="FU26" s="105"/>
      <c r="FV26" s="105"/>
      <c r="FW26" s="105"/>
      <c r="FX26" s="105"/>
    </row>
    <row r="27" spans="1:180" s="222" customFormat="1" ht="12.5" x14ac:dyDescent="0.25">
      <c r="A27" s="587" t="s">
        <v>7331</v>
      </c>
      <c r="B27" s="588" t="s">
        <v>6740</v>
      </c>
      <c r="C27" s="585">
        <v>6</v>
      </c>
      <c r="D27" s="585">
        <v>0</v>
      </c>
      <c r="E27" s="585">
        <v>9547.34</v>
      </c>
      <c r="F27" s="585">
        <v>9547.34</v>
      </c>
      <c r="G27" s="105"/>
      <c r="H27" s="105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5"/>
      <c r="AP27" s="105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5"/>
      <c r="BB27" s="105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5"/>
      <c r="BN27" s="105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5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105"/>
      <c r="CW27" s="105"/>
      <c r="CX27" s="105"/>
      <c r="CY27" s="105"/>
      <c r="CZ27" s="105"/>
      <c r="DA27" s="105"/>
      <c r="DB27" s="105"/>
      <c r="DC27" s="105"/>
      <c r="DD27" s="105"/>
      <c r="DE27" s="105"/>
      <c r="DF27" s="105"/>
      <c r="DG27" s="105"/>
      <c r="DH27" s="105"/>
      <c r="DI27" s="105"/>
      <c r="DJ27" s="105"/>
      <c r="DK27" s="105"/>
      <c r="DL27" s="105"/>
      <c r="DM27" s="105"/>
      <c r="DN27" s="105"/>
      <c r="DO27" s="105"/>
      <c r="DP27" s="105"/>
      <c r="DQ27" s="105"/>
      <c r="DR27" s="105"/>
      <c r="DS27" s="105"/>
      <c r="DT27" s="105"/>
      <c r="DU27" s="105"/>
      <c r="DV27" s="105"/>
      <c r="DW27" s="105"/>
      <c r="DX27" s="105"/>
      <c r="DY27" s="105"/>
      <c r="DZ27" s="105"/>
      <c r="EA27" s="105"/>
      <c r="EB27" s="105"/>
      <c r="EC27" s="105"/>
      <c r="ED27" s="105"/>
      <c r="EE27" s="105"/>
      <c r="EF27" s="105"/>
      <c r="EG27" s="105"/>
      <c r="EH27" s="105"/>
      <c r="EI27" s="105"/>
      <c r="EJ27" s="105"/>
      <c r="EK27" s="105"/>
      <c r="EL27" s="105"/>
      <c r="EM27" s="105"/>
      <c r="EN27" s="105"/>
      <c r="EO27" s="105"/>
      <c r="EP27" s="105"/>
      <c r="EQ27" s="105"/>
      <c r="ER27" s="105"/>
      <c r="ES27" s="105"/>
      <c r="ET27" s="105"/>
      <c r="EU27" s="105"/>
      <c r="EV27" s="105"/>
      <c r="EW27" s="105"/>
      <c r="EX27" s="105"/>
      <c r="EY27" s="105"/>
      <c r="EZ27" s="105"/>
      <c r="FA27" s="105"/>
      <c r="FB27" s="105"/>
      <c r="FC27" s="105"/>
      <c r="FD27" s="105"/>
      <c r="FE27" s="105"/>
      <c r="FF27" s="105"/>
      <c r="FG27" s="105"/>
      <c r="FH27" s="105"/>
      <c r="FI27" s="105"/>
      <c r="FJ27" s="105"/>
      <c r="FK27" s="105"/>
      <c r="FL27" s="105"/>
      <c r="FM27" s="105"/>
      <c r="FN27" s="105"/>
      <c r="FO27" s="105"/>
      <c r="FP27" s="105"/>
      <c r="FQ27" s="105"/>
      <c r="FR27" s="105"/>
      <c r="FS27" s="105"/>
      <c r="FT27" s="105"/>
      <c r="FU27" s="105"/>
      <c r="FV27" s="105"/>
      <c r="FW27" s="105"/>
      <c r="FX27" s="105"/>
    </row>
    <row r="28" spans="1:180" s="222" customFormat="1" ht="12.5" x14ac:dyDescent="0.25">
      <c r="A28" s="587" t="s">
        <v>7332</v>
      </c>
      <c r="B28" s="589" t="s">
        <v>7333</v>
      </c>
      <c r="C28" s="585">
        <v>12</v>
      </c>
      <c r="D28" s="585">
        <v>0</v>
      </c>
      <c r="E28" s="585">
        <v>8928.68</v>
      </c>
      <c r="F28" s="585">
        <v>8928.68</v>
      </c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  <c r="AO28" s="105"/>
      <c r="AP28" s="105"/>
      <c r="AQ28" s="105"/>
      <c r="AR28" s="105"/>
      <c r="AS28" s="105"/>
      <c r="AT28" s="105"/>
      <c r="AU28" s="105"/>
      <c r="AV28" s="105"/>
      <c r="AW28" s="105"/>
      <c r="AX28" s="105"/>
      <c r="AY28" s="105"/>
      <c r="AZ28" s="105"/>
      <c r="BA28" s="105"/>
      <c r="BB28" s="105"/>
      <c r="BC28" s="105"/>
      <c r="BD28" s="105"/>
      <c r="BE28" s="105"/>
      <c r="BF28" s="105"/>
      <c r="BG28" s="105"/>
      <c r="BH28" s="105"/>
      <c r="BI28" s="105"/>
      <c r="BJ28" s="105"/>
      <c r="BK28" s="105"/>
      <c r="BL28" s="105"/>
      <c r="BM28" s="105"/>
      <c r="BN28" s="105"/>
      <c r="BO28" s="105"/>
      <c r="BP28" s="105"/>
      <c r="BQ28" s="105"/>
      <c r="BR28" s="105"/>
      <c r="BS28" s="105"/>
      <c r="BT28" s="105"/>
      <c r="BU28" s="105"/>
      <c r="BV28" s="105"/>
      <c r="BW28" s="105"/>
      <c r="BX28" s="105"/>
      <c r="BY28" s="105"/>
      <c r="BZ28" s="105"/>
      <c r="CA28" s="105"/>
      <c r="CB28" s="105"/>
      <c r="CC28" s="105"/>
      <c r="CD28" s="105"/>
      <c r="CE28" s="105"/>
      <c r="CF28" s="105"/>
      <c r="CG28" s="105"/>
      <c r="CH28" s="105"/>
      <c r="CI28" s="105"/>
      <c r="CJ28" s="105"/>
      <c r="CK28" s="105"/>
      <c r="CL28" s="105"/>
      <c r="CM28" s="105"/>
      <c r="CN28" s="105"/>
      <c r="CO28" s="105"/>
      <c r="CP28" s="105"/>
      <c r="CQ28" s="105"/>
      <c r="CR28" s="105"/>
      <c r="CS28" s="105"/>
      <c r="CT28" s="105"/>
      <c r="CU28" s="105"/>
      <c r="CV28" s="105"/>
      <c r="CW28" s="105"/>
      <c r="CX28" s="105"/>
      <c r="CY28" s="105"/>
      <c r="CZ28" s="105"/>
      <c r="DA28" s="105"/>
      <c r="DB28" s="105"/>
      <c r="DC28" s="105"/>
      <c r="DD28" s="105"/>
      <c r="DE28" s="105"/>
      <c r="DF28" s="105"/>
      <c r="DG28" s="105"/>
      <c r="DH28" s="105"/>
      <c r="DI28" s="105"/>
      <c r="DJ28" s="105"/>
      <c r="DK28" s="105"/>
      <c r="DL28" s="105"/>
      <c r="DM28" s="105"/>
      <c r="DN28" s="105"/>
      <c r="DO28" s="105"/>
      <c r="DP28" s="105"/>
      <c r="DQ28" s="105"/>
      <c r="DR28" s="105"/>
      <c r="DS28" s="105"/>
      <c r="DT28" s="105"/>
      <c r="DU28" s="105"/>
      <c r="DV28" s="105"/>
      <c r="DW28" s="105"/>
      <c r="DX28" s="105"/>
      <c r="DY28" s="105"/>
      <c r="DZ28" s="105"/>
      <c r="EA28" s="105"/>
      <c r="EB28" s="105"/>
      <c r="EC28" s="105"/>
      <c r="ED28" s="105"/>
      <c r="EE28" s="105"/>
      <c r="EF28" s="105"/>
      <c r="EG28" s="105"/>
      <c r="EH28" s="105"/>
      <c r="EI28" s="105"/>
      <c r="EJ28" s="105"/>
      <c r="EK28" s="105"/>
      <c r="EL28" s="105"/>
      <c r="EM28" s="105"/>
      <c r="EN28" s="105"/>
      <c r="EO28" s="105"/>
      <c r="EP28" s="105"/>
      <c r="EQ28" s="105"/>
      <c r="ER28" s="105"/>
      <c r="ES28" s="105"/>
      <c r="ET28" s="105"/>
      <c r="EU28" s="105"/>
      <c r="EV28" s="105"/>
      <c r="EW28" s="105"/>
      <c r="EX28" s="105"/>
      <c r="EY28" s="105"/>
      <c r="EZ28" s="105"/>
      <c r="FA28" s="105"/>
      <c r="FB28" s="105"/>
      <c r="FC28" s="105"/>
      <c r="FD28" s="105"/>
      <c r="FE28" s="105"/>
      <c r="FF28" s="105"/>
      <c r="FG28" s="105"/>
      <c r="FH28" s="105"/>
      <c r="FI28" s="105"/>
      <c r="FJ28" s="105"/>
      <c r="FK28" s="105"/>
      <c r="FL28" s="105"/>
      <c r="FM28" s="105"/>
      <c r="FN28" s="105"/>
      <c r="FO28" s="105"/>
      <c r="FP28" s="105"/>
      <c r="FQ28" s="105"/>
      <c r="FR28" s="105"/>
      <c r="FS28" s="105"/>
      <c r="FT28" s="105"/>
      <c r="FU28" s="105"/>
      <c r="FV28" s="105"/>
      <c r="FW28" s="105"/>
      <c r="FX28" s="105"/>
    </row>
    <row r="29" spans="1:180" s="222" customFormat="1" ht="12.5" x14ac:dyDescent="0.25">
      <c r="A29" s="587" t="s">
        <v>7334</v>
      </c>
      <c r="B29" s="924" t="s">
        <v>7335</v>
      </c>
      <c r="C29" s="585">
        <v>0</v>
      </c>
      <c r="D29" s="585">
        <v>31632</v>
      </c>
      <c r="E29" s="585">
        <v>153.12</v>
      </c>
      <c r="F29" s="585">
        <v>153.12</v>
      </c>
      <c r="G29" s="105" t="s">
        <v>5522</v>
      </c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5"/>
      <c r="AD29" s="105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5"/>
      <c r="AP29" s="105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5"/>
      <c r="BB29" s="105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5"/>
      <c r="BN29" s="105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5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5"/>
      <c r="CM29" s="105"/>
      <c r="CN29" s="105"/>
      <c r="CO29" s="105"/>
      <c r="CP29" s="105"/>
      <c r="CQ29" s="105"/>
      <c r="CR29" s="105"/>
      <c r="CS29" s="105"/>
      <c r="CT29" s="105"/>
      <c r="CU29" s="105"/>
      <c r="CV29" s="105"/>
      <c r="CW29" s="105"/>
      <c r="CX29" s="105"/>
      <c r="CY29" s="105"/>
      <c r="CZ29" s="105"/>
      <c r="DA29" s="105"/>
      <c r="DB29" s="105"/>
      <c r="DC29" s="105"/>
      <c r="DD29" s="105"/>
      <c r="DE29" s="105"/>
      <c r="DF29" s="105"/>
      <c r="DG29" s="105"/>
      <c r="DH29" s="105"/>
      <c r="DI29" s="105"/>
      <c r="DJ29" s="105"/>
      <c r="DK29" s="105"/>
      <c r="DL29" s="105"/>
      <c r="DM29" s="105"/>
      <c r="DN29" s="105"/>
      <c r="DO29" s="105"/>
      <c r="DP29" s="105"/>
      <c r="DQ29" s="105"/>
      <c r="DR29" s="105"/>
      <c r="DS29" s="105"/>
      <c r="DT29" s="105"/>
      <c r="DU29" s="105"/>
      <c r="DV29" s="105"/>
      <c r="DW29" s="105"/>
      <c r="DX29" s="105"/>
      <c r="DY29" s="105"/>
      <c r="DZ29" s="105"/>
      <c r="EA29" s="105"/>
      <c r="EB29" s="105"/>
      <c r="EC29" s="105"/>
      <c r="ED29" s="105"/>
      <c r="EE29" s="105"/>
      <c r="EF29" s="105"/>
      <c r="EG29" s="105"/>
      <c r="EH29" s="105"/>
      <c r="EI29" s="105"/>
      <c r="EJ29" s="105"/>
      <c r="EK29" s="105"/>
      <c r="EL29" s="105"/>
      <c r="EM29" s="105"/>
      <c r="EN29" s="105"/>
      <c r="EO29" s="105"/>
      <c r="EP29" s="105"/>
      <c r="EQ29" s="105"/>
      <c r="ER29" s="105"/>
      <c r="ES29" s="105"/>
      <c r="ET29" s="105"/>
      <c r="EU29" s="105"/>
      <c r="EV29" s="105"/>
      <c r="EW29" s="105"/>
      <c r="EX29" s="105"/>
      <c r="EY29" s="105"/>
      <c r="EZ29" s="105"/>
      <c r="FA29" s="105"/>
      <c r="FB29" s="105"/>
      <c r="FC29" s="105"/>
      <c r="FD29" s="105"/>
      <c r="FE29" s="105"/>
      <c r="FF29" s="105"/>
      <c r="FG29" s="105"/>
      <c r="FH29" s="105"/>
      <c r="FI29" s="105"/>
      <c r="FJ29" s="105"/>
      <c r="FK29" s="105"/>
      <c r="FL29" s="105"/>
      <c r="FM29" s="105"/>
      <c r="FN29" s="105"/>
      <c r="FO29" s="105"/>
      <c r="FP29" s="105"/>
      <c r="FQ29" s="105"/>
      <c r="FR29" s="105"/>
      <c r="FS29" s="105"/>
      <c r="FT29" s="105"/>
      <c r="FU29" s="105"/>
      <c r="FV29" s="105"/>
      <c r="FW29" s="105"/>
      <c r="FX29" s="105"/>
    </row>
    <row r="30" spans="1:180" s="1748" customFormat="1" ht="15" customHeight="1" x14ac:dyDescent="0.25">
      <c r="A30" s="1869" t="s">
        <v>533</v>
      </c>
      <c r="B30" s="535" t="s">
        <v>4241</v>
      </c>
      <c r="C30" s="510">
        <f>SUM(C19:C29)</f>
        <v>42</v>
      </c>
      <c r="D30" s="511">
        <f>SUM(D19:D29)</f>
        <v>31632</v>
      </c>
      <c r="E30" s="1839" t="s">
        <v>533</v>
      </c>
      <c r="F30" s="1839" t="s">
        <v>533</v>
      </c>
    </row>
    <row r="31" spans="1:180" x14ac:dyDescent="0.3">
      <c r="A31" s="996"/>
      <c r="B31" s="997"/>
      <c r="C31" s="996"/>
      <c r="D31" s="996"/>
      <c r="E31" s="998"/>
      <c r="F31" s="998"/>
    </row>
    <row r="32" spans="1:180" x14ac:dyDescent="0.3">
      <c r="A32" s="996"/>
      <c r="B32" s="997"/>
      <c r="C32" s="996"/>
      <c r="D32" s="996"/>
      <c r="E32" s="998"/>
      <c r="F32" s="998"/>
    </row>
    <row r="33" spans="1:180" x14ac:dyDescent="0.3">
      <c r="A33" s="731" t="s">
        <v>4169</v>
      </c>
      <c r="B33" s="731" t="s">
        <v>4168</v>
      </c>
      <c r="C33" s="1855"/>
      <c r="D33" s="1855"/>
      <c r="E33" s="1868"/>
      <c r="F33" s="1868"/>
      <c r="FK33" s="214"/>
      <c r="FL33" s="214"/>
      <c r="FM33" s="214"/>
      <c r="FN33" s="214"/>
      <c r="FO33" s="214"/>
      <c r="FP33" s="214"/>
      <c r="FQ33" s="214"/>
      <c r="FR33" s="214"/>
      <c r="FS33" s="214"/>
      <c r="FT33" s="214"/>
      <c r="FU33" s="214"/>
      <c r="FV33" s="214"/>
      <c r="FW33" s="214"/>
      <c r="FX33" s="214"/>
    </row>
    <row r="34" spans="1:180" s="170" customFormat="1" ht="12.5" x14ac:dyDescent="0.25">
      <c r="A34" s="1870" t="s">
        <v>4242</v>
      </c>
      <c r="B34" s="924" t="s">
        <v>4242</v>
      </c>
      <c r="C34" s="585">
        <v>0</v>
      </c>
      <c r="D34" s="585">
        <v>0</v>
      </c>
      <c r="E34" s="585">
        <v>0</v>
      </c>
      <c r="F34" s="585">
        <v>0</v>
      </c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167"/>
      <c r="DH34" s="167"/>
      <c r="DI34" s="167"/>
      <c r="DJ34" s="167"/>
      <c r="DK34" s="167"/>
      <c r="DL34" s="167"/>
      <c r="DM34" s="167"/>
      <c r="DN34" s="167"/>
      <c r="DO34" s="167"/>
      <c r="DP34" s="167"/>
      <c r="DQ34" s="167"/>
      <c r="DR34" s="167"/>
      <c r="DS34" s="167"/>
      <c r="DT34" s="167"/>
      <c r="DU34" s="167"/>
      <c r="DV34" s="167"/>
      <c r="DW34" s="167"/>
      <c r="DX34" s="167"/>
      <c r="DY34" s="167"/>
      <c r="DZ34" s="167"/>
      <c r="EA34" s="167"/>
      <c r="EB34" s="167"/>
      <c r="EC34" s="167"/>
      <c r="ED34" s="167"/>
      <c r="EE34" s="167"/>
      <c r="EF34" s="167"/>
      <c r="EG34" s="167"/>
      <c r="EH34" s="167"/>
      <c r="EI34" s="167"/>
      <c r="EJ34" s="167"/>
      <c r="EK34" s="167"/>
      <c r="EL34" s="167"/>
      <c r="EM34" s="167"/>
      <c r="EN34" s="167"/>
      <c r="EO34" s="167"/>
      <c r="EP34" s="167"/>
      <c r="EQ34" s="167"/>
      <c r="ER34" s="167"/>
      <c r="ES34" s="167"/>
      <c r="ET34" s="167"/>
      <c r="EU34" s="167"/>
      <c r="EV34" s="167"/>
      <c r="EW34" s="167"/>
      <c r="EX34" s="167"/>
      <c r="EY34" s="167"/>
      <c r="EZ34" s="167"/>
      <c r="FA34" s="167"/>
      <c r="FB34" s="167"/>
      <c r="FC34" s="167"/>
      <c r="FD34" s="167"/>
      <c r="FE34" s="167"/>
      <c r="FF34" s="167"/>
      <c r="FG34" s="167"/>
      <c r="FH34" s="167"/>
      <c r="FI34" s="167"/>
      <c r="FJ34" s="167"/>
      <c r="FK34" s="167"/>
      <c r="FL34" s="167"/>
      <c r="FM34" s="167"/>
      <c r="FN34" s="167"/>
      <c r="FO34" s="167"/>
    </row>
    <row r="35" spans="1:180" s="1748" customFormat="1" ht="15" customHeight="1" x14ac:dyDescent="0.25">
      <c r="A35" s="1756" t="s">
        <v>533</v>
      </c>
      <c r="B35" s="455" t="s">
        <v>4243</v>
      </c>
      <c r="C35" s="523">
        <f>SUM(C29)</f>
        <v>0</v>
      </c>
      <c r="D35" s="498">
        <v>0</v>
      </c>
      <c r="E35" s="1757" t="s">
        <v>533</v>
      </c>
      <c r="F35" s="1757" t="s">
        <v>533</v>
      </c>
    </row>
    <row r="36" spans="1:180" s="187" customFormat="1" x14ac:dyDescent="0.3">
      <c r="A36" s="1871"/>
      <c r="B36" s="1872"/>
      <c r="C36" s="1871"/>
      <c r="D36" s="1873"/>
      <c r="E36" s="886"/>
      <c r="F36" s="886"/>
    </row>
    <row r="37" spans="1:180" s="1748" customFormat="1" ht="15" customHeight="1" x14ac:dyDescent="0.25">
      <c r="A37" s="1804"/>
      <c r="B37" s="458" t="s">
        <v>4170</v>
      </c>
      <c r="C37" s="515">
        <f>C15+C30</f>
        <v>52</v>
      </c>
      <c r="D37" s="515">
        <f>D14+D29</f>
        <v>31632</v>
      </c>
      <c r="E37" s="1839"/>
      <c r="F37" s="1839"/>
    </row>
    <row r="38" spans="1:180" x14ac:dyDescent="0.3">
      <c r="A38" s="878"/>
      <c r="B38" s="879"/>
      <c r="C38" s="1855"/>
      <c r="D38" s="1855"/>
      <c r="E38" s="1868"/>
      <c r="F38" s="1868"/>
      <c r="FU38" s="214"/>
      <c r="FV38" s="214"/>
      <c r="FW38" s="214"/>
      <c r="FX38" s="214"/>
    </row>
    <row r="39" spans="1:180" x14ac:dyDescent="0.3">
      <c r="A39" s="878"/>
      <c r="B39" s="879"/>
      <c r="C39" s="1855"/>
      <c r="D39" s="1855"/>
      <c r="E39" s="1868"/>
      <c r="F39" s="1868"/>
      <c r="FU39" s="214"/>
      <c r="FV39" s="214"/>
      <c r="FW39" s="214"/>
      <c r="FX39" s="214"/>
    </row>
    <row r="40" spans="1:180" s="1748" customFormat="1" ht="15" customHeight="1" x14ac:dyDescent="0.25">
      <c r="A40" s="897" t="s">
        <v>4166</v>
      </c>
      <c r="B40" s="897"/>
      <c r="C40" s="1839" t="s">
        <v>533</v>
      </c>
      <c r="D40" s="1839"/>
      <c r="E40" s="1839" t="s">
        <v>533</v>
      </c>
      <c r="F40" s="1839" t="s">
        <v>533</v>
      </c>
    </row>
    <row r="41" spans="1:180" s="1748" customFormat="1" ht="15" customHeight="1" x14ac:dyDescent="0.25">
      <c r="A41" s="731" t="s">
        <v>4244</v>
      </c>
      <c r="B41" s="731"/>
      <c r="C41" s="1874"/>
      <c r="D41" s="1874"/>
      <c r="E41" s="1874"/>
      <c r="F41" s="1874"/>
      <c r="G41" s="1810"/>
    </row>
    <row r="42" spans="1:180" s="170" customFormat="1" ht="12.5" x14ac:dyDescent="0.25">
      <c r="A42" s="1870" t="s">
        <v>4242</v>
      </c>
      <c r="B42" s="924" t="s">
        <v>4242</v>
      </c>
      <c r="C42" s="585">
        <v>0</v>
      </c>
      <c r="D42" s="585">
        <v>0</v>
      </c>
      <c r="E42" s="585">
        <v>0</v>
      </c>
      <c r="F42" s="585">
        <v>0</v>
      </c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167"/>
      <c r="DH42" s="167"/>
      <c r="DI42" s="167"/>
      <c r="DJ42" s="167"/>
      <c r="DK42" s="167"/>
      <c r="DL42" s="167"/>
      <c r="DM42" s="167"/>
      <c r="DN42" s="167"/>
      <c r="DO42" s="167"/>
      <c r="DP42" s="167"/>
      <c r="DQ42" s="167"/>
      <c r="DR42" s="167"/>
      <c r="DS42" s="167"/>
      <c r="DT42" s="167"/>
      <c r="DU42" s="167"/>
      <c r="DV42" s="167"/>
      <c r="DW42" s="167"/>
      <c r="DX42" s="167"/>
      <c r="DY42" s="167"/>
      <c r="DZ42" s="167"/>
      <c r="EA42" s="167"/>
      <c r="EB42" s="167"/>
      <c r="EC42" s="167"/>
      <c r="ED42" s="167"/>
      <c r="EE42" s="167"/>
      <c r="EF42" s="167"/>
      <c r="EG42" s="167"/>
      <c r="EH42" s="167"/>
      <c r="EI42" s="167"/>
      <c r="EJ42" s="167"/>
      <c r="EK42" s="167"/>
      <c r="EL42" s="167"/>
      <c r="EM42" s="167"/>
      <c r="EN42" s="167"/>
      <c r="EO42" s="167"/>
      <c r="EP42" s="167"/>
      <c r="EQ42" s="167"/>
      <c r="ER42" s="167"/>
      <c r="ES42" s="167"/>
      <c r="ET42" s="167"/>
      <c r="EU42" s="167"/>
      <c r="EV42" s="167"/>
      <c r="EW42" s="167"/>
      <c r="EX42" s="167"/>
      <c r="EY42" s="167"/>
      <c r="EZ42" s="167"/>
      <c r="FA42" s="167"/>
      <c r="FB42" s="167"/>
      <c r="FC42" s="167"/>
      <c r="FD42" s="167"/>
      <c r="FE42" s="167"/>
      <c r="FF42" s="167"/>
      <c r="FG42" s="167"/>
      <c r="FH42" s="167"/>
      <c r="FI42" s="167"/>
      <c r="FJ42" s="167"/>
      <c r="FK42" s="167"/>
      <c r="FL42" s="167"/>
      <c r="FM42" s="167"/>
      <c r="FN42" s="167"/>
      <c r="FO42" s="167"/>
    </row>
    <row r="43" spans="1:180" s="1748" customFormat="1" ht="15" customHeight="1" x14ac:dyDescent="0.25">
      <c r="A43" s="1756" t="s">
        <v>533</v>
      </c>
      <c r="B43" s="455" t="s">
        <v>4245</v>
      </c>
      <c r="C43" s="485">
        <f>SUM(C38:C42)</f>
        <v>0</v>
      </c>
      <c r="D43" s="485">
        <v>0</v>
      </c>
      <c r="E43" s="1757" t="s">
        <v>533</v>
      </c>
      <c r="F43" s="1757" t="s">
        <v>533</v>
      </c>
    </row>
    <row r="44" spans="1:180" s="163" customFormat="1" x14ac:dyDescent="0.3">
      <c r="A44" s="878"/>
      <c r="B44" s="879"/>
      <c r="C44" s="1855"/>
      <c r="D44" s="1855"/>
      <c r="E44" s="1868"/>
      <c r="F44" s="1868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2"/>
      <c r="AV44" s="162"/>
      <c r="AW44" s="162"/>
      <c r="AX44" s="162"/>
      <c r="AY44" s="162"/>
      <c r="AZ44" s="162"/>
      <c r="BA44" s="162"/>
      <c r="BB44" s="162"/>
      <c r="BC44" s="162"/>
      <c r="BD44" s="162"/>
      <c r="BE44" s="162"/>
      <c r="BF44" s="162"/>
      <c r="BG44" s="162"/>
      <c r="BH44" s="162"/>
      <c r="BI44" s="162"/>
      <c r="BJ44" s="162"/>
      <c r="BK44" s="162"/>
      <c r="BL44" s="162"/>
      <c r="BM44" s="162"/>
      <c r="BN44" s="162"/>
      <c r="BO44" s="162"/>
      <c r="BP44" s="162"/>
      <c r="BQ44" s="162"/>
      <c r="BR44" s="162"/>
      <c r="BS44" s="162"/>
      <c r="BT44" s="162"/>
      <c r="BU44" s="162"/>
      <c r="BV44" s="162"/>
      <c r="BW44" s="162"/>
      <c r="BX44" s="162"/>
      <c r="BY44" s="162"/>
      <c r="BZ44" s="162"/>
      <c r="CA44" s="162"/>
      <c r="CB44" s="162"/>
      <c r="CC44" s="162"/>
      <c r="CD44" s="162"/>
      <c r="CE44" s="162"/>
      <c r="CF44" s="162"/>
      <c r="CG44" s="162"/>
      <c r="CH44" s="162"/>
      <c r="CI44" s="162"/>
      <c r="CJ44" s="162"/>
      <c r="CK44" s="162"/>
      <c r="CL44" s="162"/>
      <c r="CM44" s="162"/>
      <c r="CN44" s="162"/>
      <c r="CO44" s="162"/>
      <c r="CP44" s="162"/>
      <c r="CQ44" s="162"/>
      <c r="CR44" s="162"/>
      <c r="CS44" s="162"/>
      <c r="CT44" s="162"/>
      <c r="CU44" s="162"/>
      <c r="CV44" s="162"/>
      <c r="CW44" s="162"/>
      <c r="CX44" s="162"/>
      <c r="CY44" s="162"/>
      <c r="CZ44" s="162"/>
      <c r="DA44" s="162"/>
      <c r="DB44" s="162"/>
      <c r="DC44" s="162"/>
      <c r="DD44" s="162"/>
      <c r="DE44" s="162"/>
      <c r="DF44" s="162"/>
      <c r="DG44" s="162"/>
      <c r="DH44" s="162"/>
      <c r="DI44" s="162"/>
      <c r="DJ44" s="162"/>
      <c r="DK44" s="162"/>
      <c r="DL44" s="162"/>
      <c r="DM44" s="162"/>
      <c r="DN44" s="162"/>
      <c r="DO44" s="162"/>
      <c r="DP44" s="162"/>
      <c r="DQ44" s="162"/>
      <c r="DR44" s="162"/>
      <c r="DS44" s="162"/>
      <c r="DT44" s="162"/>
      <c r="DU44" s="162"/>
      <c r="DV44" s="162"/>
      <c r="DW44" s="162"/>
      <c r="DX44" s="162"/>
      <c r="DY44" s="162"/>
      <c r="DZ44" s="162"/>
      <c r="EA44" s="162"/>
      <c r="EB44" s="162"/>
      <c r="EC44" s="162"/>
      <c r="ED44" s="162"/>
      <c r="EE44" s="162"/>
      <c r="EF44" s="162"/>
      <c r="EG44" s="162"/>
      <c r="EH44" s="162"/>
      <c r="EI44" s="162"/>
      <c r="EJ44" s="162"/>
      <c r="EK44" s="162"/>
      <c r="EL44" s="162"/>
      <c r="EM44" s="162"/>
      <c r="EN44" s="162"/>
      <c r="EO44" s="162"/>
      <c r="EP44" s="162"/>
      <c r="EQ44" s="162"/>
      <c r="ER44" s="162"/>
      <c r="ES44" s="162"/>
      <c r="ET44" s="162"/>
      <c r="EU44" s="162"/>
      <c r="EV44" s="162"/>
      <c r="EW44" s="162"/>
      <c r="EX44" s="162"/>
      <c r="EY44" s="162"/>
      <c r="EZ44" s="162"/>
      <c r="FA44" s="162"/>
      <c r="FB44" s="162"/>
      <c r="FC44" s="162"/>
      <c r="FD44" s="162"/>
      <c r="FE44" s="162"/>
      <c r="FF44" s="162"/>
      <c r="FG44" s="162"/>
      <c r="FH44" s="162"/>
      <c r="FI44" s="162"/>
      <c r="FJ44" s="162"/>
      <c r="FK44" s="162"/>
      <c r="FL44" s="162"/>
      <c r="FM44" s="162"/>
      <c r="FN44" s="162"/>
      <c r="FO44" s="162"/>
    </row>
    <row r="45" spans="1:180" s="1748" customFormat="1" ht="13.5" customHeight="1" x14ac:dyDescent="0.25">
      <c r="A45" s="732" t="s">
        <v>4172</v>
      </c>
      <c r="B45" s="733"/>
      <c r="C45" s="1765"/>
      <c r="D45" s="1765"/>
      <c r="E45" s="1765"/>
      <c r="F45" s="1765"/>
    </row>
    <row r="46" spans="1:180" s="222" customFormat="1" ht="12.5" x14ac:dyDescent="0.25">
      <c r="A46" s="1870" t="s">
        <v>4242</v>
      </c>
      <c r="B46" s="924" t="s">
        <v>4242</v>
      </c>
      <c r="C46" s="585">
        <v>0</v>
      </c>
      <c r="D46" s="585">
        <v>0</v>
      </c>
      <c r="E46" s="585">
        <v>0</v>
      </c>
      <c r="F46" s="585">
        <v>0</v>
      </c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5"/>
      <c r="AP46" s="105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5"/>
      <c r="BB46" s="105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5"/>
      <c r="BN46" s="105"/>
      <c r="BO46" s="105"/>
      <c r="BP46" s="105"/>
      <c r="BQ46" s="105"/>
      <c r="BR46" s="105"/>
      <c r="BS46" s="105"/>
      <c r="BT46" s="105"/>
      <c r="BU46" s="105"/>
      <c r="BV46" s="105"/>
      <c r="BW46" s="105"/>
      <c r="BX46" s="105"/>
      <c r="BY46" s="105"/>
      <c r="BZ46" s="105"/>
      <c r="CA46" s="105"/>
      <c r="CB46" s="105"/>
      <c r="CC46" s="105"/>
      <c r="CD46" s="105"/>
      <c r="CE46" s="105"/>
      <c r="CF46" s="105"/>
      <c r="CG46" s="105"/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105"/>
      <c r="CS46" s="105"/>
      <c r="CT46" s="105"/>
      <c r="CU46" s="105"/>
      <c r="CV46" s="105"/>
      <c r="CW46" s="105"/>
      <c r="CX46" s="105"/>
      <c r="CY46" s="105"/>
      <c r="CZ46" s="105"/>
      <c r="DA46" s="105"/>
      <c r="DB46" s="105"/>
      <c r="DC46" s="105"/>
      <c r="DD46" s="105"/>
      <c r="DE46" s="105"/>
      <c r="DF46" s="105"/>
      <c r="DG46" s="105"/>
      <c r="DH46" s="105"/>
      <c r="DI46" s="105"/>
      <c r="DJ46" s="105"/>
      <c r="DK46" s="105"/>
      <c r="DL46" s="105"/>
      <c r="DM46" s="105"/>
      <c r="DN46" s="105"/>
      <c r="DO46" s="105"/>
      <c r="DP46" s="105"/>
      <c r="DQ46" s="105"/>
      <c r="DR46" s="105"/>
      <c r="DS46" s="105"/>
      <c r="DT46" s="105"/>
      <c r="DU46" s="105"/>
      <c r="DV46" s="105"/>
      <c r="DW46" s="105"/>
      <c r="DX46" s="105"/>
      <c r="DY46" s="105"/>
      <c r="DZ46" s="105"/>
      <c r="EA46" s="105"/>
      <c r="EB46" s="105"/>
      <c r="EC46" s="105"/>
      <c r="ED46" s="105"/>
      <c r="EE46" s="105"/>
      <c r="EF46" s="105"/>
      <c r="EG46" s="105"/>
      <c r="EH46" s="105"/>
      <c r="EI46" s="105"/>
      <c r="EJ46" s="105"/>
      <c r="EK46" s="105"/>
      <c r="EL46" s="105"/>
      <c r="EM46" s="105"/>
      <c r="EN46" s="105"/>
      <c r="EO46" s="105"/>
      <c r="EP46" s="105"/>
      <c r="EQ46" s="105"/>
      <c r="ER46" s="105"/>
      <c r="ES46" s="105"/>
      <c r="ET46" s="105"/>
      <c r="EU46" s="105"/>
      <c r="EV46" s="105"/>
      <c r="EW46" s="105"/>
      <c r="EX46" s="105"/>
      <c r="EY46" s="105"/>
      <c r="EZ46" s="105"/>
      <c r="FA46" s="105"/>
      <c r="FB46" s="105"/>
      <c r="FC46" s="105"/>
      <c r="FD46" s="105"/>
      <c r="FE46" s="105"/>
      <c r="FF46" s="105"/>
      <c r="FG46" s="105"/>
      <c r="FH46" s="105"/>
      <c r="FI46" s="105"/>
      <c r="FJ46" s="105"/>
      <c r="FK46" s="105"/>
      <c r="FL46" s="105"/>
      <c r="FM46" s="105"/>
      <c r="FN46" s="105"/>
      <c r="FO46" s="105"/>
      <c r="FP46" s="105"/>
      <c r="FQ46" s="105"/>
      <c r="FR46" s="105"/>
      <c r="FS46" s="105"/>
      <c r="FT46" s="105"/>
    </row>
    <row r="47" spans="1:180" s="1748" customFormat="1" ht="12.5" x14ac:dyDescent="0.25">
      <c r="A47" s="1766" t="s">
        <v>533</v>
      </c>
      <c r="B47" s="524" t="s">
        <v>4246</v>
      </c>
      <c r="C47" s="461">
        <v>0</v>
      </c>
      <c r="D47" s="462">
        <f>SUM(D42:D46)</f>
        <v>0</v>
      </c>
      <c r="E47" s="1757" t="s">
        <v>533</v>
      </c>
      <c r="F47" s="1757" t="s">
        <v>533</v>
      </c>
    </row>
    <row r="49" spans="1:180" x14ac:dyDescent="0.3">
      <c r="A49" s="385" t="s">
        <v>6702</v>
      </c>
      <c r="FU49" s="214"/>
      <c r="FV49" s="214"/>
      <c r="FW49" s="214"/>
      <c r="FX49" s="214"/>
    </row>
  </sheetData>
  <mergeCells count="16">
    <mergeCell ref="A11:B11"/>
    <mergeCell ref="A18:B18"/>
    <mergeCell ref="A33:B33"/>
    <mergeCell ref="A40:B40"/>
    <mergeCell ref="A41:B41"/>
    <mergeCell ref="A45:B45"/>
    <mergeCell ref="A2:F2"/>
    <mergeCell ref="A3:F3"/>
    <mergeCell ref="A4:F4"/>
    <mergeCell ref="A5:F5"/>
    <mergeCell ref="A6:F6"/>
    <mergeCell ref="A8:A9"/>
    <mergeCell ref="B8:B9"/>
    <mergeCell ref="C8:C9"/>
    <mergeCell ref="D8:D9"/>
    <mergeCell ref="E8:F8"/>
  </mergeCells>
  <pageMargins left="0.70866141732283472" right="0.70866141732283472" top="0.15748031496062992" bottom="0.15748031496062992" header="0.15748031496062992" footer="0.15748031496062992"/>
  <pageSetup scale="89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4"/>
  <sheetViews>
    <sheetView showGridLines="0" zoomScaleSheetLayoutView="115" workbookViewId="0">
      <selection sqref="A1:H1"/>
    </sheetView>
  </sheetViews>
  <sheetFormatPr baseColWidth="10" defaultColWidth="11.453125" defaultRowHeight="15" x14ac:dyDescent="0.3"/>
  <cols>
    <col min="1" max="1" width="11.1796875" style="116" customWidth="1"/>
    <col min="2" max="2" width="44.7265625" style="116" bestFit="1" customWidth="1"/>
    <col min="3" max="3" width="12.1796875" style="116" bestFit="1" customWidth="1"/>
    <col min="4" max="4" width="10.1796875" style="116" bestFit="1" customWidth="1"/>
    <col min="5" max="5" width="14.1796875" style="116" customWidth="1"/>
    <col min="6" max="6" width="11.54296875" style="116" bestFit="1" customWidth="1"/>
    <col min="7" max="7" width="13" style="116" customWidth="1"/>
    <col min="8" max="8" width="13.26953125" style="116" customWidth="1"/>
    <col min="9" max="9" width="14.1796875" style="116" customWidth="1"/>
    <col min="10" max="10" width="12.7265625" style="116" customWidth="1"/>
    <col min="11" max="11" width="13.7265625" style="116" bestFit="1" customWidth="1"/>
    <col min="12" max="12" width="18" style="106" customWidth="1"/>
    <col min="13" max="13" width="12.453125" style="116" bestFit="1" customWidth="1"/>
    <col min="14" max="16384" width="11.453125" style="116"/>
  </cols>
  <sheetData>
    <row r="2" spans="1:12" ht="15.65" customHeight="1" x14ac:dyDescent="0.3">
      <c r="A2" s="760" t="s">
        <v>4160</v>
      </c>
      <c r="B2" s="760"/>
      <c r="C2" s="760"/>
      <c r="D2" s="760"/>
      <c r="E2" s="760"/>
      <c r="F2" s="760"/>
      <c r="G2" s="760"/>
      <c r="H2" s="760"/>
      <c r="I2" s="760"/>
      <c r="J2" s="760"/>
      <c r="K2" s="760"/>
    </row>
    <row r="3" spans="1:12" s="106" customFormat="1" x14ac:dyDescent="0.3">
      <c r="A3" s="660" t="s">
        <v>47</v>
      </c>
      <c r="B3" s="660"/>
      <c r="C3" s="660"/>
      <c r="D3" s="660"/>
      <c r="E3" s="660"/>
      <c r="F3" s="660"/>
      <c r="G3" s="660"/>
      <c r="H3" s="660"/>
      <c r="I3" s="660"/>
      <c r="J3" s="660"/>
      <c r="K3" s="660"/>
    </row>
    <row r="4" spans="1:12" s="106" customFormat="1" x14ac:dyDescent="0.3">
      <c r="A4" s="660" t="s">
        <v>4161</v>
      </c>
      <c r="B4" s="660"/>
      <c r="C4" s="660"/>
      <c r="D4" s="660"/>
      <c r="E4" s="660"/>
      <c r="F4" s="660"/>
      <c r="G4" s="660"/>
      <c r="H4" s="660"/>
      <c r="I4" s="660"/>
      <c r="J4" s="660"/>
      <c r="K4" s="660"/>
    </row>
    <row r="5" spans="1:12" s="106" customFormat="1" x14ac:dyDescent="0.3">
      <c r="A5" s="660" t="s">
        <v>4274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</row>
    <row r="6" spans="1:12" s="106" customFormat="1" x14ac:dyDescent="0.3">
      <c r="A6" s="661" t="s">
        <v>4229</v>
      </c>
      <c r="B6" s="661"/>
      <c r="C6" s="661"/>
      <c r="D6" s="661"/>
      <c r="E6" s="661"/>
      <c r="F6" s="661"/>
      <c r="G6" s="661"/>
      <c r="H6" s="661"/>
      <c r="I6" s="661"/>
      <c r="J6" s="661"/>
      <c r="K6" s="661"/>
    </row>
    <row r="7" spans="1:12" ht="15" customHeight="1" x14ac:dyDescent="0.3">
      <c r="A7" s="715" t="s">
        <v>4248</v>
      </c>
      <c r="B7" s="715"/>
      <c r="C7" s="715"/>
      <c r="D7" s="115"/>
      <c r="E7" s="115"/>
      <c r="F7" s="115"/>
      <c r="G7" s="115"/>
      <c r="H7" s="115"/>
      <c r="I7" s="115"/>
      <c r="J7" s="115"/>
      <c r="K7" s="115"/>
      <c r="L7" s="116"/>
    </row>
    <row r="8" spans="1:12" ht="16.5" customHeight="1" x14ac:dyDescent="0.3">
      <c r="A8" s="761" t="s">
        <v>4249</v>
      </c>
      <c r="B8" s="763" t="s">
        <v>4231</v>
      </c>
      <c r="C8" s="712" t="s">
        <v>4250</v>
      </c>
      <c r="D8" s="713" t="s">
        <v>4250</v>
      </c>
      <c r="E8" s="713" t="s">
        <v>4250</v>
      </c>
      <c r="F8" s="714" t="s">
        <v>4250</v>
      </c>
      <c r="G8" s="725" t="s">
        <v>4251</v>
      </c>
      <c r="H8" s="726" t="s">
        <v>4251</v>
      </c>
      <c r="I8" s="726" t="s">
        <v>4251</v>
      </c>
      <c r="J8" s="726" t="s">
        <v>4251</v>
      </c>
      <c r="K8" s="726" t="s">
        <v>4251</v>
      </c>
      <c r="L8" s="116"/>
    </row>
    <row r="9" spans="1:12" ht="25" x14ac:dyDescent="0.3">
      <c r="A9" s="762"/>
      <c r="B9" s="764"/>
      <c r="C9" s="465" t="s">
        <v>4253</v>
      </c>
      <c r="D9" s="465" t="s">
        <v>4254</v>
      </c>
      <c r="E9" s="465" t="s">
        <v>4255</v>
      </c>
      <c r="F9" s="345" t="s">
        <v>4256</v>
      </c>
      <c r="G9" s="345" t="s">
        <v>4257</v>
      </c>
      <c r="H9" s="345" t="s">
        <v>4258</v>
      </c>
      <c r="I9" s="345" t="s">
        <v>4259</v>
      </c>
      <c r="J9" s="465" t="s">
        <v>4260</v>
      </c>
      <c r="K9" s="527" t="s">
        <v>4256</v>
      </c>
      <c r="L9" s="116"/>
    </row>
    <row r="10" spans="1:12" s="105" customFormat="1" ht="12.5" x14ac:dyDescent="0.25">
      <c r="A10" s="1870" t="s">
        <v>7319</v>
      </c>
      <c r="B10" s="1875" t="s">
        <v>7074</v>
      </c>
      <c r="C10" s="590">
        <v>74697.66</v>
      </c>
      <c r="D10" s="590">
        <v>0</v>
      </c>
      <c r="E10" s="590">
        <v>0</v>
      </c>
      <c r="F10" s="590">
        <f>SUM(C10:E10)</f>
        <v>74697.66</v>
      </c>
      <c r="G10" s="1876">
        <f>C10/30*10</f>
        <v>24899.22</v>
      </c>
      <c r="H10" s="1876">
        <v>0</v>
      </c>
      <c r="I10" s="590">
        <f>C10/30*40</f>
        <v>99596.88</v>
      </c>
      <c r="J10" s="590">
        <v>0</v>
      </c>
      <c r="K10" s="590">
        <f>SUM(G10:J10)</f>
        <v>124496.1</v>
      </c>
    </row>
    <row r="11" spans="1:12" s="105" customFormat="1" ht="12.5" x14ac:dyDescent="0.25">
      <c r="A11" s="1870" t="s">
        <v>7320</v>
      </c>
      <c r="B11" s="1875" t="s">
        <v>4531</v>
      </c>
      <c r="C11" s="590">
        <v>56031.28</v>
      </c>
      <c r="D11" s="590">
        <v>0</v>
      </c>
      <c r="E11" s="590">
        <v>0</v>
      </c>
      <c r="F11" s="590">
        <f>SUM(C11:E11)</f>
        <v>56031.28</v>
      </c>
      <c r="G11" s="1876">
        <f>C11/30*10</f>
        <v>18677.093333333331</v>
      </c>
      <c r="H11" s="1876">
        <v>0</v>
      </c>
      <c r="I11" s="590">
        <f>C11/30*40</f>
        <v>74708.373333333322</v>
      </c>
      <c r="J11" s="590">
        <v>0</v>
      </c>
      <c r="K11" s="590">
        <f>SUM(G11:J11)</f>
        <v>93385.466666666645</v>
      </c>
    </row>
    <row r="12" spans="1:12" s="105" customFormat="1" ht="12.5" x14ac:dyDescent="0.25">
      <c r="A12" s="1870" t="s">
        <v>7321</v>
      </c>
      <c r="B12" s="1875" t="s">
        <v>4286</v>
      </c>
      <c r="C12" s="590">
        <v>28876.98</v>
      </c>
      <c r="D12" s="590">
        <v>0</v>
      </c>
      <c r="E12" s="590">
        <v>0</v>
      </c>
      <c r="F12" s="590">
        <f>SUM(C12:E12)</f>
        <v>28876.98</v>
      </c>
      <c r="G12" s="1876">
        <f>C12/30*10</f>
        <v>9625.66</v>
      </c>
      <c r="H12" s="1876">
        <v>0</v>
      </c>
      <c r="I12" s="590">
        <f>C12/30*40</f>
        <v>38502.639999999999</v>
      </c>
      <c r="J12" s="590">
        <v>0</v>
      </c>
      <c r="K12" s="590">
        <f>SUM(G12:J12)</f>
        <v>48128.3</v>
      </c>
    </row>
    <row r="13" spans="1:12" x14ac:dyDescent="0.3">
      <c r="A13" s="110"/>
      <c r="B13" s="110"/>
      <c r="C13" s="111"/>
      <c r="D13" s="111"/>
      <c r="E13" s="111"/>
      <c r="F13" s="111"/>
      <c r="G13" s="111"/>
      <c r="H13" s="111"/>
      <c r="I13" s="111"/>
      <c r="J13" s="111"/>
      <c r="K13" s="112"/>
      <c r="L13" s="116"/>
    </row>
    <row r="14" spans="1:12" x14ac:dyDescent="0.3">
      <c r="A14" s="158"/>
      <c r="C14" s="115"/>
      <c r="D14" s="115"/>
      <c r="F14" s="115"/>
      <c r="G14" s="115"/>
      <c r="H14" s="115"/>
      <c r="I14" s="115"/>
      <c r="J14" s="115"/>
      <c r="K14" s="115"/>
      <c r="L14" s="116"/>
    </row>
    <row r="15" spans="1:12" x14ac:dyDescent="0.3">
      <c r="A15" s="715" t="s">
        <v>4261</v>
      </c>
      <c r="B15" s="715"/>
      <c r="C15" s="715"/>
      <c r="D15" s="115"/>
      <c r="F15" s="115"/>
      <c r="G15" s="115"/>
      <c r="H15" s="115"/>
      <c r="I15" s="115"/>
      <c r="J15" s="115"/>
      <c r="K15" s="115"/>
      <c r="L15" s="116"/>
    </row>
    <row r="16" spans="1:12" ht="16.5" customHeight="1" x14ac:dyDescent="0.3">
      <c r="A16" s="738" t="s">
        <v>4249</v>
      </c>
      <c r="B16" s="708" t="s">
        <v>4231</v>
      </c>
      <c r="C16" s="724" t="s">
        <v>4250</v>
      </c>
      <c r="D16" s="724" t="s">
        <v>4250</v>
      </c>
      <c r="E16" s="724" t="s">
        <v>4250</v>
      </c>
      <c r="F16" s="724" t="s">
        <v>4250</v>
      </c>
      <c r="G16" s="725" t="s">
        <v>4251</v>
      </c>
      <c r="H16" s="726" t="s">
        <v>4251</v>
      </c>
      <c r="I16" s="726" t="s">
        <v>4251</v>
      </c>
      <c r="J16" s="726" t="s">
        <v>4251</v>
      </c>
      <c r="K16" s="726" t="s">
        <v>4251</v>
      </c>
      <c r="L16" s="116"/>
    </row>
    <row r="17" spans="1:12" ht="25" x14ac:dyDescent="0.3">
      <c r="A17" s="753" t="s">
        <v>4249</v>
      </c>
      <c r="B17" s="724" t="s">
        <v>4252</v>
      </c>
      <c r="C17" s="465" t="s">
        <v>4253</v>
      </c>
      <c r="D17" s="465" t="s">
        <v>4254</v>
      </c>
      <c r="E17" s="465" t="s">
        <v>4255</v>
      </c>
      <c r="F17" s="345" t="s">
        <v>4256</v>
      </c>
      <c r="G17" s="345" t="s">
        <v>4257</v>
      </c>
      <c r="H17" s="345" t="s">
        <v>4258</v>
      </c>
      <c r="I17" s="345" t="s">
        <v>4259</v>
      </c>
      <c r="J17" s="465" t="s">
        <v>4260</v>
      </c>
      <c r="K17" s="345" t="s">
        <v>4256</v>
      </c>
      <c r="L17" s="116"/>
    </row>
    <row r="18" spans="1:12" s="105" customFormat="1" ht="12.5" x14ac:dyDescent="0.25">
      <c r="A18" s="591" t="s">
        <v>7322</v>
      </c>
      <c r="B18" s="591" t="s">
        <v>7035</v>
      </c>
      <c r="C18" s="590">
        <v>21071.3</v>
      </c>
      <c r="D18" s="590">
        <v>1380.5</v>
      </c>
      <c r="E18" s="590">
        <v>0</v>
      </c>
      <c r="F18" s="590">
        <f t="shared" ref="F18:F28" si="0">SUM(C18:E18)</f>
        <v>22451.8</v>
      </c>
      <c r="G18" s="592">
        <f t="shared" ref="G18:G28" si="1">C18/30*24</f>
        <v>16857.04</v>
      </c>
      <c r="H18" s="592">
        <v>0</v>
      </c>
      <c r="I18" s="590">
        <f t="shared" ref="I18:I28" si="2">C18/30*40</f>
        <v>28095.066666666666</v>
      </c>
      <c r="J18" s="590">
        <v>0</v>
      </c>
      <c r="K18" s="590">
        <f>SUM(G18:J18)</f>
        <v>44952.106666666667</v>
      </c>
    </row>
    <row r="19" spans="1:12" s="105" customFormat="1" ht="12.5" x14ac:dyDescent="0.25">
      <c r="A19" s="591" t="s">
        <v>7323</v>
      </c>
      <c r="B19" s="591" t="s">
        <v>4299</v>
      </c>
      <c r="C19" s="590">
        <v>18774.32</v>
      </c>
      <c r="D19" s="590">
        <v>1380.5</v>
      </c>
      <c r="E19" s="590">
        <v>0</v>
      </c>
      <c r="F19" s="590">
        <f t="shared" si="0"/>
        <v>20154.82</v>
      </c>
      <c r="G19" s="592">
        <f t="shared" si="1"/>
        <v>15019.455999999998</v>
      </c>
      <c r="H19" s="592">
        <v>0</v>
      </c>
      <c r="I19" s="590">
        <f t="shared" si="2"/>
        <v>25032.426666666666</v>
      </c>
      <c r="J19" s="590">
        <v>0</v>
      </c>
      <c r="K19" s="590">
        <f t="shared" ref="K19:K28" si="3">SUM(G19:J19)</f>
        <v>40051.882666666665</v>
      </c>
    </row>
    <row r="20" spans="1:12" s="105" customFormat="1" ht="12.5" x14ac:dyDescent="0.25">
      <c r="A20" s="591" t="s">
        <v>7324</v>
      </c>
      <c r="B20" s="591" t="s">
        <v>4543</v>
      </c>
      <c r="C20" s="590">
        <v>11737.85</v>
      </c>
      <c r="D20" s="590">
        <v>1380.5</v>
      </c>
      <c r="E20" s="590">
        <v>0</v>
      </c>
      <c r="F20" s="590">
        <f t="shared" si="0"/>
        <v>13118.35</v>
      </c>
      <c r="G20" s="592">
        <f t="shared" si="1"/>
        <v>9390.2799999999988</v>
      </c>
      <c r="H20" s="592">
        <v>0</v>
      </c>
      <c r="I20" s="590">
        <f t="shared" si="2"/>
        <v>15650.466666666667</v>
      </c>
      <c r="J20" s="590">
        <v>0</v>
      </c>
      <c r="K20" s="590">
        <f t="shared" si="3"/>
        <v>25040.746666666666</v>
      </c>
    </row>
    <row r="21" spans="1:12" s="105" customFormat="1" ht="12.5" x14ac:dyDescent="0.25">
      <c r="A21" s="591" t="s">
        <v>7325</v>
      </c>
      <c r="B21" s="591" t="s">
        <v>6914</v>
      </c>
      <c r="C21" s="590">
        <v>10101.42</v>
      </c>
      <c r="D21" s="590">
        <v>1380.5</v>
      </c>
      <c r="E21" s="590">
        <v>0</v>
      </c>
      <c r="F21" s="590">
        <f>SUM(C21:E21)</f>
        <v>11481.92</v>
      </c>
      <c r="G21" s="592">
        <f>C21/30*24</f>
        <v>8081.1360000000004</v>
      </c>
      <c r="H21" s="592">
        <v>0</v>
      </c>
      <c r="I21" s="590">
        <f>C21/30*40</f>
        <v>13468.56</v>
      </c>
      <c r="J21" s="590">
        <v>0</v>
      </c>
      <c r="K21" s="590">
        <f>SUM(G21:J21)</f>
        <v>21549.696</v>
      </c>
    </row>
    <row r="22" spans="1:12" s="105" customFormat="1" ht="12.5" x14ac:dyDescent="0.25">
      <c r="A22" s="591" t="s">
        <v>7326</v>
      </c>
      <c r="B22" s="591" t="s">
        <v>7173</v>
      </c>
      <c r="C22" s="590">
        <v>10101.42</v>
      </c>
      <c r="D22" s="590">
        <v>1380.5</v>
      </c>
      <c r="E22" s="590">
        <v>0</v>
      </c>
      <c r="F22" s="590">
        <f t="shared" si="0"/>
        <v>11481.92</v>
      </c>
      <c r="G22" s="592">
        <f t="shared" si="1"/>
        <v>8081.1360000000004</v>
      </c>
      <c r="H22" s="592">
        <v>0</v>
      </c>
      <c r="I22" s="590">
        <f t="shared" si="2"/>
        <v>13468.56</v>
      </c>
      <c r="J22" s="590">
        <v>0</v>
      </c>
      <c r="K22" s="590">
        <f t="shared" si="3"/>
        <v>21549.696</v>
      </c>
    </row>
    <row r="23" spans="1:12" s="105" customFormat="1" ht="12.5" x14ac:dyDescent="0.25">
      <c r="A23" s="591" t="s">
        <v>7327</v>
      </c>
      <c r="B23" s="591" t="s">
        <v>7328</v>
      </c>
      <c r="C23" s="590">
        <v>9828</v>
      </c>
      <c r="D23" s="590">
        <v>1380.5</v>
      </c>
      <c r="E23" s="590">
        <v>0</v>
      </c>
      <c r="F23" s="590">
        <f t="shared" si="0"/>
        <v>11208.5</v>
      </c>
      <c r="G23" s="592">
        <f t="shared" si="1"/>
        <v>7862.4000000000005</v>
      </c>
      <c r="H23" s="592">
        <v>0</v>
      </c>
      <c r="I23" s="590">
        <f t="shared" si="2"/>
        <v>13104</v>
      </c>
      <c r="J23" s="590">
        <v>0</v>
      </c>
      <c r="K23" s="590">
        <f t="shared" si="3"/>
        <v>20966.400000000001</v>
      </c>
    </row>
    <row r="24" spans="1:12" s="105" customFormat="1" ht="12.5" x14ac:dyDescent="0.25">
      <c r="A24" s="591" t="s">
        <v>7327</v>
      </c>
      <c r="B24" s="591" t="s">
        <v>6691</v>
      </c>
      <c r="C24" s="590">
        <v>9828</v>
      </c>
      <c r="D24" s="590">
        <v>1380.5</v>
      </c>
      <c r="E24" s="590">
        <v>0</v>
      </c>
      <c r="F24" s="590">
        <f t="shared" si="0"/>
        <v>11208.5</v>
      </c>
      <c r="G24" s="592">
        <f t="shared" si="1"/>
        <v>7862.4000000000005</v>
      </c>
      <c r="H24" s="592">
        <v>0</v>
      </c>
      <c r="I24" s="590">
        <f t="shared" si="2"/>
        <v>13104</v>
      </c>
      <c r="J24" s="590">
        <v>0</v>
      </c>
      <c r="K24" s="590">
        <f t="shared" si="3"/>
        <v>20966.400000000001</v>
      </c>
    </row>
    <row r="25" spans="1:12" s="105" customFormat="1" ht="12.5" x14ac:dyDescent="0.25">
      <c r="A25" s="591" t="s">
        <v>7331</v>
      </c>
      <c r="B25" s="591" t="s">
        <v>6740</v>
      </c>
      <c r="C25" s="590">
        <v>9547.34</v>
      </c>
      <c r="D25" s="590">
        <v>1380.5</v>
      </c>
      <c r="E25" s="590">
        <v>0</v>
      </c>
      <c r="F25" s="590">
        <f>SUM(C25:E25)</f>
        <v>10927.84</v>
      </c>
      <c r="G25" s="592">
        <f>C25/30*24</f>
        <v>7637.8719999999994</v>
      </c>
      <c r="H25" s="592">
        <v>0</v>
      </c>
      <c r="I25" s="590">
        <f>C25/30*40</f>
        <v>12729.786666666667</v>
      </c>
      <c r="J25" s="590">
        <v>0</v>
      </c>
      <c r="K25" s="590">
        <f>SUM(G25:J25)</f>
        <v>20367.658666666666</v>
      </c>
    </row>
    <row r="26" spans="1:12" s="105" customFormat="1" ht="12.5" x14ac:dyDescent="0.25">
      <c r="A26" s="591" t="s">
        <v>7329</v>
      </c>
      <c r="B26" s="591" t="s">
        <v>7330</v>
      </c>
      <c r="C26" s="590">
        <v>8985.69</v>
      </c>
      <c r="D26" s="590">
        <v>1380.5</v>
      </c>
      <c r="E26" s="590">
        <v>0</v>
      </c>
      <c r="F26" s="590">
        <f t="shared" si="0"/>
        <v>10366.19</v>
      </c>
      <c r="G26" s="592">
        <f t="shared" si="1"/>
        <v>7188.5520000000006</v>
      </c>
      <c r="H26" s="592">
        <v>0</v>
      </c>
      <c r="I26" s="590">
        <f t="shared" si="2"/>
        <v>11980.920000000002</v>
      </c>
      <c r="J26" s="590">
        <v>0</v>
      </c>
      <c r="K26" s="590">
        <f t="shared" si="3"/>
        <v>19169.472000000002</v>
      </c>
    </row>
    <row r="27" spans="1:12" s="105" customFormat="1" ht="12.5" x14ac:dyDescent="0.25">
      <c r="A27" s="591" t="s">
        <v>7332</v>
      </c>
      <c r="B27" s="591" t="s">
        <v>7333</v>
      </c>
      <c r="C27" s="590">
        <v>8928.68</v>
      </c>
      <c r="D27" s="590">
        <v>1380.5</v>
      </c>
      <c r="E27" s="590">
        <v>0</v>
      </c>
      <c r="F27" s="590">
        <f t="shared" si="0"/>
        <v>10309.18</v>
      </c>
      <c r="G27" s="592">
        <f t="shared" si="1"/>
        <v>7142.9440000000013</v>
      </c>
      <c r="H27" s="592">
        <v>0</v>
      </c>
      <c r="I27" s="590">
        <f t="shared" si="2"/>
        <v>11904.906666666668</v>
      </c>
      <c r="J27" s="590">
        <v>0</v>
      </c>
      <c r="K27" s="590">
        <f t="shared" si="3"/>
        <v>19047.850666666669</v>
      </c>
    </row>
    <row r="28" spans="1:12" s="105" customFormat="1" ht="12.5" x14ac:dyDescent="0.25">
      <c r="A28" s="591" t="s">
        <v>7334</v>
      </c>
      <c r="B28" s="591" t="s">
        <v>7335</v>
      </c>
      <c r="C28" s="590">
        <v>153.12</v>
      </c>
      <c r="D28" s="590">
        <v>8.625</v>
      </c>
      <c r="E28" s="590">
        <v>0</v>
      </c>
      <c r="F28" s="590">
        <f t="shared" si="0"/>
        <v>161.745</v>
      </c>
      <c r="G28" s="592">
        <f t="shared" si="1"/>
        <v>122.49600000000001</v>
      </c>
      <c r="H28" s="592">
        <v>0</v>
      </c>
      <c r="I28" s="590">
        <f t="shared" si="2"/>
        <v>204.16</v>
      </c>
      <c r="J28" s="590">
        <v>5.16</v>
      </c>
      <c r="K28" s="590">
        <f t="shared" si="3"/>
        <v>331.81600000000003</v>
      </c>
      <c r="L28" s="105" t="s">
        <v>5522</v>
      </c>
    </row>
    <row r="29" spans="1:12" s="106" customFormat="1" x14ac:dyDescent="0.3">
      <c r="A29" s="116"/>
      <c r="B29" s="116"/>
      <c r="C29" s="115"/>
      <c r="D29" s="115"/>
      <c r="E29" s="115"/>
      <c r="F29" s="115"/>
      <c r="G29" s="115"/>
      <c r="H29" s="115"/>
      <c r="I29" s="115"/>
      <c r="J29" s="115"/>
      <c r="K29" s="115"/>
    </row>
    <row r="30" spans="1:12" s="106" customFormat="1" x14ac:dyDescent="0.3">
      <c r="A30" s="385" t="s">
        <v>6702</v>
      </c>
      <c r="B30" s="116"/>
      <c r="C30" s="115"/>
      <c r="D30" s="115"/>
      <c r="E30" s="115"/>
      <c r="F30" s="115"/>
      <c r="G30" s="115"/>
      <c r="H30" s="115"/>
      <c r="I30" s="115"/>
      <c r="J30" s="115"/>
      <c r="K30" s="115"/>
    </row>
    <row r="32" spans="1:12" s="106" customFormat="1" x14ac:dyDescent="0.3">
      <c r="A32" s="339" t="s">
        <v>5601</v>
      </c>
      <c r="C32" s="105"/>
      <c r="D32" s="116"/>
      <c r="E32" s="116"/>
      <c r="F32" s="116"/>
      <c r="G32" s="115"/>
      <c r="H32" s="115"/>
      <c r="I32" s="115"/>
      <c r="J32" s="115"/>
      <c r="K32" s="115"/>
    </row>
    <row r="33" spans="1:11" s="106" customFormat="1" ht="15.75" customHeight="1" x14ac:dyDescent="0.3">
      <c r="A33" s="465" t="s">
        <v>4249</v>
      </c>
      <c r="B33" s="573" t="s">
        <v>3296</v>
      </c>
      <c r="D33" s="116"/>
      <c r="E33" s="116"/>
      <c r="F33" s="116"/>
      <c r="G33" s="115"/>
      <c r="H33" s="115"/>
      <c r="I33" s="115"/>
      <c r="J33" s="115"/>
      <c r="K33" s="115"/>
    </row>
    <row r="34" spans="1:11" s="106" customFormat="1" x14ac:dyDescent="0.3">
      <c r="A34" s="593" t="s">
        <v>4242</v>
      </c>
      <c r="B34" s="593" t="s">
        <v>7336</v>
      </c>
      <c r="D34" s="116"/>
      <c r="E34" s="116"/>
      <c r="F34" s="116"/>
      <c r="G34" s="115"/>
      <c r="H34" s="115"/>
      <c r="I34" s="115"/>
      <c r="J34" s="115"/>
      <c r="K34" s="115"/>
    </row>
  </sheetData>
  <mergeCells count="15">
    <mergeCell ref="A8:A9"/>
    <mergeCell ref="B8:B9"/>
    <mergeCell ref="C8:F8"/>
    <mergeCell ref="G8:K8"/>
    <mergeCell ref="A15:C15"/>
    <mergeCell ref="A16:A17"/>
    <mergeCell ref="B16:B17"/>
    <mergeCell ref="C16:F16"/>
    <mergeCell ref="G16:K16"/>
    <mergeCell ref="A2:K2"/>
    <mergeCell ref="A3:K3"/>
    <mergeCell ref="A4:K4"/>
    <mergeCell ref="A5:K5"/>
    <mergeCell ref="A6:K6"/>
    <mergeCell ref="A7:C7"/>
  </mergeCells>
  <printOptions horizontalCentered="1"/>
  <pageMargins left="0.15748031496062992" right="0.15748031496062992" top="0.3" bottom="0.39370078740157483" header="0.31496062992125984" footer="0.31496062992125984"/>
  <pageSetup scale="60" fitToHeight="11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EN52"/>
  <sheetViews>
    <sheetView showGridLines="0" topLeftCell="A25" workbookViewId="0">
      <selection sqref="A1:H1"/>
    </sheetView>
  </sheetViews>
  <sheetFormatPr baseColWidth="10" defaultColWidth="11.453125" defaultRowHeight="15" x14ac:dyDescent="0.3"/>
  <cols>
    <col min="1" max="1" width="17.1796875" style="116" customWidth="1"/>
    <col min="2" max="2" width="44" style="116" bestFit="1" customWidth="1"/>
    <col min="3" max="3" width="13.81640625" style="116" customWidth="1"/>
    <col min="4" max="4" width="16.81640625" style="116" bestFit="1" customWidth="1"/>
    <col min="5" max="5" width="18.1796875" style="116" customWidth="1"/>
    <col min="6" max="6" width="14" style="162" customWidth="1"/>
    <col min="7" max="164" width="11.453125" style="162"/>
    <col min="165" max="16384" width="11.453125" style="163"/>
  </cols>
  <sheetData>
    <row r="1" spans="1:16368" x14ac:dyDescent="0.3">
      <c r="A1" s="864"/>
      <c r="B1" s="864"/>
      <c r="C1" s="864"/>
      <c r="D1" s="864"/>
      <c r="E1" s="864"/>
    </row>
    <row r="2" spans="1:16368" x14ac:dyDescent="0.3">
      <c r="A2" s="703" t="s">
        <v>4160</v>
      </c>
      <c r="B2" s="703"/>
      <c r="C2" s="703"/>
      <c r="D2" s="703"/>
      <c r="E2" s="703"/>
      <c r="F2" s="703"/>
      <c r="G2" s="975"/>
      <c r="H2" s="975"/>
      <c r="I2" s="975"/>
      <c r="J2" s="975"/>
      <c r="K2" s="975"/>
      <c r="L2" s="975"/>
      <c r="M2" s="975"/>
      <c r="N2" s="975"/>
      <c r="O2" s="975"/>
      <c r="P2" s="975"/>
      <c r="Q2" s="975"/>
      <c r="R2" s="975"/>
      <c r="S2" s="975"/>
      <c r="T2" s="975"/>
      <c r="U2" s="975"/>
      <c r="V2" s="975"/>
      <c r="W2" s="975"/>
      <c r="X2" s="975"/>
      <c r="Y2" s="975"/>
      <c r="Z2" s="975"/>
      <c r="AA2" s="975"/>
      <c r="AB2" s="975"/>
      <c r="AC2" s="975"/>
      <c r="AD2" s="975"/>
      <c r="AE2" s="975"/>
      <c r="AF2" s="975"/>
      <c r="AG2" s="975"/>
      <c r="AH2" s="975"/>
      <c r="AI2" s="975"/>
      <c r="AJ2" s="975"/>
      <c r="AK2" s="975"/>
      <c r="AL2" s="975"/>
      <c r="AM2" s="975"/>
      <c r="AN2" s="975"/>
      <c r="AO2" s="975"/>
      <c r="AP2" s="975"/>
      <c r="AQ2" s="975"/>
      <c r="AR2" s="975"/>
      <c r="AS2" s="975"/>
      <c r="AT2" s="975"/>
      <c r="AU2" s="975"/>
      <c r="AV2" s="975"/>
      <c r="AW2" s="975"/>
      <c r="AX2" s="975"/>
      <c r="AY2" s="975"/>
      <c r="AZ2" s="975"/>
      <c r="BA2" s="975"/>
      <c r="BB2" s="975"/>
      <c r="BC2" s="975"/>
      <c r="BD2" s="975"/>
      <c r="BE2" s="975"/>
      <c r="BF2" s="975"/>
      <c r="BG2" s="975"/>
      <c r="BH2" s="975"/>
      <c r="BI2" s="975"/>
      <c r="BJ2" s="975"/>
      <c r="BK2" s="975"/>
      <c r="BL2" s="975"/>
      <c r="BM2" s="975"/>
      <c r="BN2" s="975"/>
      <c r="BO2" s="975"/>
      <c r="BP2" s="975"/>
      <c r="BQ2" s="975"/>
      <c r="BR2" s="975"/>
      <c r="BS2" s="975"/>
      <c r="BT2" s="975"/>
      <c r="BU2" s="975"/>
      <c r="BV2" s="975"/>
      <c r="BW2" s="975"/>
      <c r="BX2" s="975"/>
      <c r="BY2" s="975"/>
      <c r="BZ2" s="975"/>
      <c r="CA2" s="975"/>
      <c r="CB2" s="975"/>
      <c r="CC2" s="975"/>
      <c r="CD2" s="975"/>
      <c r="CE2" s="975"/>
      <c r="CF2" s="975"/>
      <c r="CG2" s="975"/>
      <c r="CH2" s="975"/>
      <c r="CI2" s="975"/>
      <c r="CJ2" s="975"/>
      <c r="CK2" s="975"/>
      <c r="CL2" s="975"/>
      <c r="CM2" s="975"/>
      <c r="CN2" s="975"/>
      <c r="CO2" s="975"/>
      <c r="CP2" s="975"/>
      <c r="CQ2" s="975"/>
      <c r="CR2" s="975"/>
      <c r="CS2" s="975"/>
      <c r="CT2" s="975"/>
      <c r="CU2" s="975"/>
      <c r="CV2" s="975"/>
      <c r="CW2" s="975"/>
      <c r="CX2" s="975"/>
      <c r="CY2" s="975"/>
      <c r="CZ2" s="975"/>
      <c r="DA2" s="975"/>
      <c r="DB2" s="975"/>
      <c r="DC2" s="975"/>
      <c r="DD2" s="975"/>
      <c r="DE2" s="975"/>
      <c r="DF2" s="975"/>
      <c r="DG2" s="975"/>
      <c r="DH2" s="975"/>
      <c r="DI2" s="975"/>
      <c r="DJ2" s="975"/>
      <c r="DK2" s="975"/>
      <c r="DL2" s="975"/>
      <c r="DM2" s="975"/>
      <c r="DN2" s="975"/>
      <c r="DO2" s="975"/>
      <c r="DP2" s="975"/>
      <c r="DQ2" s="975"/>
      <c r="DR2" s="975"/>
      <c r="DS2" s="975"/>
      <c r="DT2" s="975"/>
      <c r="DU2" s="975"/>
      <c r="DV2" s="975"/>
      <c r="DW2" s="975"/>
      <c r="DX2" s="975"/>
      <c r="DY2" s="975"/>
      <c r="DZ2" s="975"/>
      <c r="EA2" s="975"/>
      <c r="EB2" s="975"/>
      <c r="EC2" s="975"/>
      <c r="ED2" s="975"/>
      <c r="EE2" s="975"/>
      <c r="EF2" s="975"/>
      <c r="EG2" s="975"/>
      <c r="EH2" s="975"/>
      <c r="EI2" s="975"/>
      <c r="EJ2" s="975"/>
      <c r="EK2" s="975"/>
      <c r="EL2" s="975"/>
      <c r="EM2" s="975"/>
      <c r="EN2" s="975"/>
      <c r="EO2" s="975"/>
      <c r="EP2" s="975"/>
      <c r="EQ2" s="975"/>
      <c r="ER2" s="975"/>
      <c r="ES2" s="975"/>
      <c r="ET2" s="975"/>
      <c r="EU2" s="975"/>
      <c r="EV2" s="975"/>
      <c r="EW2" s="975"/>
      <c r="EX2" s="975"/>
      <c r="EY2" s="975"/>
      <c r="EZ2" s="975"/>
      <c r="FA2" s="975"/>
      <c r="FB2" s="975"/>
      <c r="FC2" s="975"/>
      <c r="FD2" s="975"/>
      <c r="FE2" s="975"/>
      <c r="FF2" s="975"/>
      <c r="FG2" s="975"/>
      <c r="FH2" s="975"/>
      <c r="FI2" s="975"/>
      <c r="FJ2" s="975"/>
      <c r="FK2" s="975"/>
      <c r="FL2" s="975"/>
      <c r="FM2" s="975"/>
      <c r="FN2" s="975"/>
      <c r="FO2" s="975"/>
      <c r="FP2" s="975"/>
      <c r="FQ2" s="975"/>
      <c r="FR2" s="975"/>
      <c r="FS2" s="975"/>
      <c r="FT2" s="975"/>
      <c r="FU2" s="975"/>
      <c r="FV2" s="975"/>
      <c r="FW2" s="975"/>
      <c r="FX2" s="975"/>
      <c r="FY2" s="975"/>
      <c r="FZ2" s="975"/>
      <c r="GA2" s="975"/>
      <c r="GB2" s="975"/>
      <c r="GC2" s="975"/>
      <c r="GD2" s="975"/>
      <c r="GE2" s="975"/>
      <c r="GF2" s="975"/>
      <c r="GG2" s="975"/>
      <c r="GH2" s="975"/>
      <c r="GI2" s="975"/>
      <c r="GJ2" s="975"/>
      <c r="GK2" s="975"/>
      <c r="GL2" s="975"/>
      <c r="GM2" s="975"/>
      <c r="GN2" s="975"/>
      <c r="GO2" s="975"/>
      <c r="GP2" s="975"/>
      <c r="GQ2" s="975"/>
      <c r="GR2" s="975"/>
      <c r="GS2" s="975"/>
      <c r="GT2" s="975"/>
      <c r="GU2" s="975"/>
      <c r="GV2" s="975"/>
      <c r="GW2" s="975"/>
      <c r="GX2" s="975"/>
      <c r="GY2" s="975"/>
      <c r="GZ2" s="975"/>
      <c r="HA2" s="975"/>
      <c r="HB2" s="975"/>
      <c r="HC2" s="975"/>
      <c r="HD2" s="975"/>
      <c r="HE2" s="975"/>
      <c r="HF2" s="975"/>
      <c r="HG2" s="975"/>
      <c r="HH2" s="975"/>
      <c r="HI2" s="975"/>
      <c r="HJ2" s="975"/>
      <c r="HK2" s="975"/>
      <c r="HL2" s="975"/>
      <c r="HM2" s="975"/>
      <c r="HN2" s="975"/>
      <c r="HO2" s="975"/>
      <c r="HP2" s="975"/>
      <c r="HQ2" s="975"/>
      <c r="HR2" s="975"/>
      <c r="HS2" s="975"/>
      <c r="HT2" s="975"/>
      <c r="HU2" s="975"/>
      <c r="HV2" s="975"/>
      <c r="HW2" s="975"/>
      <c r="HX2" s="975"/>
      <c r="HY2" s="975"/>
      <c r="HZ2" s="975"/>
      <c r="IA2" s="975"/>
      <c r="IB2" s="975"/>
      <c r="IC2" s="975"/>
      <c r="ID2" s="975"/>
      <c r="IE2" s="975"/>
      <c r="IF2" s="975"/>
      <c r="IG2" s="975"/>
      <c r="IH2" s="975"/>
      <c r="II2" s="975"/>
      <c r="IJ2" s="975"/>
      <c r="IK2" s="975"/>
      <c r="IL2" s="975"/>
      <c r="IM2" s="975"/>
      <c r="IN2" s="975"/>
      <c r="IO2" s="975"/>
      <c r="IP2" s="975"/>
      <c r="IQ2" s="975"/>
      <c r="IR2" s="975"/>
      <c r="IS2" s="975"/>
      <c r="IT2" s="975"/>
      <c r="IU2" s="975"/>
      <c r="IV2" s="975"/>
      <c r="IW2" s="975"/>
      <c r="IX2" s="975"/>
      <c r="IY2" s="975"/>
      <c r="IZ2" s="975"/>
      <c r="JA2" s="975"/>
      <c r="JB2" s="975"/>
      <c r="JC2" s="975"/>
      <c r="JD2" s="975"/>
      <c r="JE2" s="975"/>
      <c r="JF2" s="975"/>
      <c r="JG2" s="975"/>
      <c r="JH2" s="975"/>
      <c r="JI2" s="975"/>
      <c r="JJ2" s="975"/>
      <c r="JK2" s="975"/>
      <c r="JL2" s="975"/>
      <c r="JM2" s="975"/>
      <c r="JN2" s="975"/>
      <c r="JO2" s="975"/>
      <c r="JP2" s="975"/>
      <c r="JQ2" s="975"/>
      <c r="JR2" s="975"/>
      <c r="JS2" s="975"/>
      <c r="JT2" s="975"/>
      <c r="JU2" s="975"/>
      <c r="JV2" s="975"/>
      <c r="JW2" s="975"/>
      <c r="JX2" s="975"/>
      <c r="JY2" s="975"/>
      <c r="JZ2" s="975"/>
      <c r="KA2" s="975"/>
      <c r="KB2" s="975"/>
      <c r="KC2" s="975"/>
      <c r="KD2" s="975"/>
      <c r="KE2" s="975"/>
      <c r="KF2" s="975"/>
      <c r="KG2" s="975"/>
      <c r="KH2" s="975"/>
      <c r="KI2" s="975"/>
      <c r="KJ2" s="975"/>
      <c r="KK2" s="975"/>
      <c r="KL2" s="975"/>
      <c r="KM2" s="975"/>
      <c r="KN2" s="975"/>
      <c r="KO2" s="975"/>
      <c r="KP2" s="975"/>
      <c r="KQ2" s="975"/>
      <c r="KR2" s="975"/>
      <c r="KS2" s="975"/>
      <c r="KT2" s="975"/>
      <c r="KU2" s="975"/>
      <c r="KV2" s="975"/>
      <c r="KW2" s="975"/>
      <c r="KX2" s="975"/>
      <c r="KY2" s="975"/>
      <c r="KZ2" s="975"/>
      <c r="LA2" s="975"/>
      <c r="LB2" s="975"/>
      <c r="LC2" s="975"/>
      <c r="LD2" s="975"/>
      <c r="LE2" s="975"/>
      <c r="LF2" s="975"/>
      <c r="LG2" s="975"/>
      <c r="LH2" s="975"/>
      <c r="LI2" s="975"/>
      <c r="LJ2" s="975"/>
      <c r="LK2" s="975"/>
      <c r="LL2" s="975"/>
      <c r="LM2" s="975"/>
      <c r="LN2" s="975"/>
      <c r="LO2" s="975"/>
      <c r="LP2" s="975"/>
      <c r="LQ2" s="975"/>
      <c r="LR2" s="975"/>
      <c r="LS2" s="975"/>
      <c r="LT2" s="975"/>
      <c r="LU2" s="975"/>
      <c r="LV2" s="975"/>
      <c r="LW2" s="975"/>
      <c r="LX2" s="975"/>
      <c r="LY2" s="975"/>
      <c r="LZ2" s="975"/>
      <c r="MA2" s="975"/>
      <c r="MB2" s="975"/>
      <c r="MC2" s="975"/>
      <c r="MD2" s="975"/>
      <c r="ME2" s="975"/>
      <c r="MF2" s="975"/>
      <c r="MG2" s="975"/>
      <c r="MH2" s="975"/>
      <c r="MI2" s="975"/>
      <c r="MJ2" s="975"/>
      <c r="MK2" s="975"/>
      <c r="ML2" s="975"/>
      <c r="MM2" s="975"/>
      <c r="MN2" s="975"/>
      <c r="MO2" s="975"/>
      <c r="MP2" s="975"/>
      <c r="MQ2" s="975"/>
      <c r="MR2" s="975"/>
      <c r="MS2" s="975"/>
      <c r="MT2" s="975"/>
      <c r="MU2" s="975"/>
      <c r="MV2" s="975"/>
      <c r="MW2" s="975"/>
      <c r="MX2" s="975"/>
      <c r="MY2" s="975"/>
      <c r="MZ2" s="975"/>
      <c r="NA2" s="975"/>
      <c r="NB2" s="975"/>
      <c r="NC2" s="975"/>
      <c r="ND2" s="975"/>
      <c r="NE2" s="975"/>
      <c r="NF2" s="975"/>
      <c r="NG2" s="975"/>
      <c r="NH2" s="975"/>
      <c r="NI2" s="975"/>
      <c r="NJ2" s="975"/>
      <c r="NK2" s="975"/>
      <c r="NL2" s="975"/>
      <c r="NM2" s="975"/>
      <c r="NN2" s="975"/>
      <c r="NO2" s="975"/>
      <c r="NP2" s="975"/>
      <c r="NQ2" s="975"/>
      <c r="NR2" s="975"/>
      <c r="NS2" s="975"/>
      <c r="NT2" s="975"/>
      <c r="NU2" s="975"/>
      <c r="NV2" s="975"/>
      <c r="NW2" s="975"/>
      <c r="NX2" s="975"/>
      <c r="NY2" s="975"/>
      <c r="NZ2" s="975"/>
      <c r="OA2" s="975"/>
      <c r="OB2" s="975"/>
      <c r="OC2" s="975"/>
      <c r="OD2" s="975"/>
      <c r="OE2" s="975"/>
      <c r="OF2" s="975"/>
      <c r="OG2" s="975"/>
      <c r="OH2" s="975"/>
      <c r="OI2" s="975"/>
      <c r="OJ2" s="975"/>
      <c r="OK2" s="975"/>
      <c r="OL2" s="975"/>
      <c r="OM2" s="975"/>
      <c r="ON2" s="975"/>
      <c r="OO2" s="975"/>
      <c r="OP2" s="975"/>
      <c r="OQ2" s="975"/>
      <c r="OR2" s="975"/>
      <c r="OS2" s="975"/>
      <c r="OT2" s="975"/>
      <c r="OU2" s="975"/>
      <c r="OV2" s="975"/>
      <c r="OW2" s="975"/>
      <c r="OX2" s="975"/>
      <c r="OY2" s="975"/>
      <c r="OZ2" s="975"/>
      <c r="PA2" s="975"/>
      <c r="PB2" s="975"/>
      <c r="PC2" s="975"/>
      <c r="PD2" s="975"/>
      <c r="PE2" s="975"/>
      <c r="PF2" s="975"/>
      <c r="PG2" s="975"/>
      <c r="PH2" s="975"/>
      <c r="PI2" s="975"/>
      <c r="PJ2" s="975"/>
      <c r="PK2" s="975"/>
      <c r="PL2" s="975"/>
      <c r="PM2" s="975"/>
      <c r="PN2" s="975"/>
      <c r="PO2" s="975"/>
      <c r="PP2" s="975"/>
      <c r="PQ2" s="975"/>
      <c r="PR2" s="975"/>
      <c r="PS2" s="975"/>
      <c r="PT2" s="975"/>
      <c r="PU2" s="975"/>
      <c r="PV2" s="975"/>
      <c r="PW2" s="975"/>
      <c r="PX2" s="975"/>
      <c r="PY2" s="975"/>
      <c r="PZ2" s="975"/>
      <c r="QA2" s="975"/>
      <c r="QB2" s="975"/>
      <c r="QC2" s="975"/>
      <c r="QD2" s="975"/>
      <c r="QE2" s="975"/>
      <c r="QF2" s="975"/>
      <c r="QG2" s="975"/>
      <c r="QH2" s="975"/>
      <c r="QI2" s="975"/>
      <c r="QJ2" s="975"/>
      <c r="QK2" s="975"/>
      <c r="QL2" s="975"/>
      <c r="QM2" s="975"/>
      <c r="QN2" s="975"/>
      <c r="QO2" s="975"/>
      <c r="QP2" s="975"/>
      <c r="QQ2" s="975"/>
      <c r="QR2" s="975"/>
      <c r="QS2" s="975"/>
      <c r="QT2" s="975"/>
      <c r="QU2" s="975"/>
      <c r="QV2" s="975"/>
      <c r="QW2" s="975"/>
      <c r="QX2" s="975"/>
      <c r="QY2" s="975"/>
      <c r="QZ2" s="975"/>
      <c r="RA2" s="975"/>
      <c r="RB2" s="975"/>
      <c r="RC2" s="975"/>
      <c r="RD2" s="975"/>
      <c r="RE2" s="975"/>
      <c r="RF2" s="975"/>
      <c r="RG2" s="975"/>
      <c r="RH2" s="975"/>
      <c r="RI2" s="975"/>
      <c r="RJ2" s="975"/>
      <c r="RK2" s="975"/>
      <c r="RL2" s="975"/>
      <c r="RM2" s="975"/>
      <c r="RN2" s="975"/>
      <c r="RO2" s="975"/>
      <c r="RP2" s="975"/>
      <c r="RQ2" s="975"/>
      <c r="RR2" s="975"/>
      <c r="RS2" s="975"/>
      <c r="RT2" s="975"/>
      <c r="RU2" s="975"/>
      <c r="RV2" s="975"/>
      <c r="RW2" s="975"/>
      <c r="RX2" s="975"/>
      <c r="RY2" s="975"/>
      <c r="RZ2" s="975"/>
      <c r="SA2" s="975"/>
      <c r="SB2" s="975"/>
      <c r="SC2" s="975"/>
      <c r="SD2" s="975"/>
      <c r="SE2" s="975"/>
      <c r="SF2" s="975"/>
      <c r="SG2" s="975"/>
      <c r="SH2" s="975"/>
      <c r="SI2" s="975"/>
      <c r="SJ2" s="975"/>
      <c r="SK2" s="975"/>
      <c r="SL2" s="975"/>
      <c r="SM2" s="975"/>
      <c r="SN2" s="975"/>
      <c r="SO2" s="975"/>
      <c r="SP2" s="975"/>
      <c r="SQ2" s="975"/>
      <c r="SR2" s="975"/>
      <c r="SS2" s="975"/>
      <c r="ST2" s="975"/>
      <c r="SU2" s="975"/>
      <c r="SV2" s="975"/>
      <c r="SW2" s="975"/>
      <c r="SX2" s="975"/>
      <c r="SY2" s="975"/>
      <c r="SZ2" s="975"/>
      <c r="TA2" s="975"/>
      <c r="TB2" s="975"/>
      <c r="TC2" s="975"/>
      <c r="TD2" s="975"/>
      <c r="TE2" s="975"/>
      <c r="TF2" s="975"/>
      <c r="TG2" s="975"/>
      <c r="TH2" s="975"/>
      <c r="TI2" s="975"/>
      <c r="TJ2" s="975"/>
      <c r="TK2" s="975"/>
      <c r="TL2" s="975"/>
      <c r="TM2" s="975"/>
      <c r="TN2" s="975"/>
      <c r="TO2" s="975"/>
      <c r="TP2" s="975"/>
      <c r="TQ2" s="975"/>
      <c r="TR2" s="975"/>
      <c r="TS2" s="975"/>
      <c r="TT2" s="975"/>
      <c r="TU2" s="975"/>
      <c r="TV2" s="975"/>
      <c r="TW2" s="975"/>
      <c r="TX2" s="975"/>
      <c r="TY2" s="975"/>
      <c r="TZ2" s="975"/>
      <c r="UA2" s="975"/>
      <c r="UB2" s="975"/>
      <c r="UC2" s="975"/>
      <c r="UD2" s="975"/>
      <c r="UE2" s="975"/>
      <c r="UF2" s="975"/>
      <c r="UG2" s="975"/>
      <c r="UH2" s="975"/>
      <c r="UI2" s="975"/>
      <c r="UJ2" s="975"/>
      <c r="UK2" s="975"/>
      <c r="UL2" s="975"/>
      <c r="UM2" s="975"/>
      <c r="UN2" s="975"/>
      <c r="UO2" s="975"/>
      <c r="UP2" s="975"/>
      <c r="UQ2" s="975"/>
      <c r="UR2" s="975"/>
      <c r="US2" s="975"/>
      <c r="UT2" s="975"/>
      <c r="UU2" s="975"/>
      <c r="UV2" s="975"/>
      <c r="UW2" s="975"/>
      <c r="UX2" s="975"/>
      <c r="UY2" s="975"/>
      <c r="UZ2" s="975"/>
      <c r="VA2" s="975"/>
      <c r="VB2" s="975"/>
      <c r="VC2" s="975"/>
      <c r="VD2" s="975"/>
      <c r="VE2" s="975"/>
      <c r="VF2" s="975"/>
      <c r="VG2" s="975"/>
      <c r="VH2" s="975"/>
      <c r="VI2" s="975"/>
      <c r="VJ2" s="975"/>
      <c r="VK2" s="975"/>
      <c r="VL2" s="975"/>
      <c r="VM2" s="975"/>
      <c r="VN2" s="975"/>
      <c r="VO2" s="975"/>
      <c r="VP2" s="975"/>
      <c r="VQ2" s="975"/>
      <c r="VR2" s="975"/>
      <c r="VS2" s="975"/>
      <c r="VT2" s="975"/>
      <c r="VU2" s="975"/>
      <c r="VV2" s="975"/>
      <c r="VW2" s="975"/>
      <c r="VX2" s="975"/>
      <c r="VY2" s="975"/>
      <c r="VZ2" s="975"/>
      <c r="WA2" s="975"/>
      <c r="WB2" s="975"/>
      <c r="WC2" s="975"/>
      <c r="WD2" s="975"/>
      <c r="WE2" s="975"/>
      <c r="WF2" s="975"/>
      <c r="WG2" s="975"/>
      <c r="WH2" s="975"/>
      <c r="WI2" s="975"/>
      <c r="WJ2" s="975"/>
      <c r="WK2" s="975"/>
      <c r="WL2" s="975"/>
      <c r="WM2" s="975"/>
      <c r="WN2" s="975"/>
      <c r="WO2" s="975"/>
      <c r="WP2" s="975"/>
      <c r="WQ2" s="975"/>
      <c r="WR2" s="975"/>
      <c r="WS2" s="975"/>
      <c r="WT2" s="975"/>
      <c r="WU2" s="975"/>
      <c r="WV2" s="975"/>
      <c r="WW2" s="975"/>
      <c r="WX2" s="975"/>
      <c r="WY2" s="975"/>
      <c r="WZ2" s="975"/>
      <c r="XA2" s="975"/>
      <c r="XB2" s="975"/>
      <c r="XC2" s="975"/>
      <c r="XD2" s="975"/>
      <c r="XE2" s="975"/>
      <c r="XF2" s="975"/>
      <c r="XG2" s="975"/>
      <c r="XH2" s="975"/>
      <c r="XI2" s="975"/>
      <c r="XJ2" s="975"/>
      <c r="XK2" s="975"/>
      <c r="XL2" s="975"/>
      <c r="XM2" s="975"/>
      <c r="XN2" s="975"/>
      <c r="XO2" s="975"/>
      <c r="XP2" s="975"/>
      <c r="XQ2" s="975"/>
      <c r="XR2" s="975"/>
      <c r="XS2" s="975"/>
      <c r="XT2" s="975"/>
      <c r="XU2" s="975"/>
      <c r="XV2" s="975"/>
      <c r="XW2" s="975"/>
      <c r="XX2" s="975"/>
      <c r="XY2" s="975"/>
      <c r="XZ2" s="975"/>
      <c r="YA2" s="975"/>
      <c r="YB2" s="975"/>
      <c r="YC2" s="975"/>
      <c r="YD2" s="975"/>
      <c r="YE2" s="975"/>
      <c r="YF2" s="975"/>
      <c r="YG2" s="975"/>
      <c r="YH2" s="975"/>
      <c r="YI2" s="975"/>
      <c r="YJ2" s="975"/>
      <c r="YK2" s="975"/>
      <c r="YL2" s="975"/>
      <c r="YM2" s="975"/>
      <c r="YN2" s="975"/>
      <c r="YO2" s="975"/>
      <c r="YP2" s="975"/>
      <c r="YQ2" s="975"/>
      <c r="YR2" s="975"/>
      <c r="YS2" s="975"/>
      <c r="YT2" s="975"/>
      <c r="YU2" s="975"/>
      <c r="YV2" s="975"/>
      <c r="YW2" s="975"/>
      <c r="YX2" s="975"/>
      <c r="YY2" s="975"/>
      <c r="YZ2" s="975"/>
      <c r="ZA2" s="975"/>
      <c r="ZB2" s="975"/>
      <c r="ZC2" s="975"/>
      <c r="ZD2" s="975"/>
      <c r="ZE2" s="975"/>
      <c r="ZF2" s="975"/>
      <c r="ZG2" s="975"/>
      <c r="ZH2" s="975"/>
      <c r="ZI2" s="975"/>
      <c r="ZJ2" s="975"/>
      <c r="ZK2" s="975"/>
      <c r="ZL2" s="975"/>
      <c r="ZM2" s="975"/>
      <c r="ZN2" s="975"/>
      <c r="ZO2" s="975"/>
      <c r="ZP2" s="975"/>
      <c r="ZQ2" s="975"/>
      <c r="ZR2" s="975"/>
      <c r="ZS2" s="975"/>
      <c r="ZT2" s="975"/>
      <c r="ZU2" s="975"/>
      <c r="ZV2" s="975"/>
      <c r="ZW2" s="975"/>
      <c r="ZX2" s="975"/>
      <c r="ZY2" s="975"/>
      <c r="ZZ2" s="975"/>
      <c r="AAA2" s="975"/>
      <c r="AAB2" s="975"/>
      <c r="AAC2" s="975"/>
      <c r="AAD2" s="975"/>
      <c r="AAE2" s="975"/>
      <c r="AAF2" s="975"/>
      <c r="AAG2" s="975"/>
      <c r="AAH2" s="975"/>
      <c r="AAI2" s="975"/>
      <c r="AAJ2" s="975"/>
      <c r="AAK2" s="975"/>
      <c r="AAL2" s="975"/>
      <c r="AAM2" s="975"/>
      <c r="AAN2" s="975"/>
      <c r="AAO2" s="975"/>
      <c r="AAP2" s="975"/>
      <c r="AAQ2" s="975"/>
      <c r="AAR2" s="975"/>
      <c r="AAS2" s="975"/>
      <c r="AAT2" s="975"/>
      <c r="AAU2" s="975"/>
      <c r="AAV2" s="975"/>
      <c r="AAW2" s="975"/>
      <c r="AAX2" s="975"/>
      <c r="AAY2" s="975"/>
      <c r="AAZ2" s="975"/>
      <c r="ABA2" s="975"/>
      <c r="ABB2" s="975"/>
      <c r="ABC2" s="975"/>
      <c r="ABD2" s="975"/>
      <c r="ABE2" s="975"/>
      <c r="ABF2" s="975"/>
      <c r="ABG2" s="975"/>
      <c r="ABH2" s="975"/>
      <c r="ABI2" s="975"/>
      <c r="ABJ2" s="975"/>
      <c r="ABK2" s="975"/>
      <c r="ABL2" s="975"/>
      <c r="ABM2" s="975"/>
      <c r="ABN2" s="975"/>
      <c r="ABO2" s="975"/>
      <c r="ABP2" s="975"/>
      <c r="ABQ2" s="975"/>
      <c r="ABR2" s="975"/>
      <c r="ABS2" s="975"/>
      <c r="ABT2" s="975"/>
      <c r="ABU2" s="975"/>
      <c r="ABV2" s="975"/>
      <c r="ABW2" s="975"/>
      <c r="ABX2" s="975"/>
      <c r="ABY2" s="975"/>
      <c r="ABZ2" s="975"/>
      <c r="ACA2" s="975"/>
      <c r="ACB2" s="975"/>
      <c r="ACC2" s="975"/>
      <c r="ACD2" s="975"/>
      <c r="ACE2" s="975"/>
      <c r="ACF2" s="975"/>
      <c r="ACG2" s="975"/>
      <c r="ACH2" s="975"/>
      <c r="ACI2" s="975"/>
      <c r="ACJ2" s="975"/>
      <c r="ACK2" s="975"/>
      <c r="ACL2" s="975"/>
      <c r="ACM2" s="975"/>
      <c r="ACN2" s="975"/>
      <c r="ACO2" s="975"/>
      <c r="ACP2" s="975"/>
      <c r="ACQ2" s="975"/>
      <c r="ACR2" s="975"/>
      <c r="ACS2" s="975"/>
      <c r="ACT2" s="975"/>
      <c r="ACU2" s="975"/>
      <c r="ACV2" s="975"/>
      <c r="ACW2" s="975"/>
      <c r="ACX2" s="975"/>
      <c r="ACY2" s="975"/>
      <c r="ACZ2" s="975"/>
      <c r="ADA2" s="975"/>
      <c r="ADB2" s="975"/>
      <c r="ADC2" s="975"/>
      <c r="ADD2" s="975"/>
      <c r="ADE2" s="975"/>
      <c r="ADF2" s="975"/>
      <c r="ADG2" s="975"/>
      <c r="ADH2" s="975"/>
      <c r="ADI2" s="975"/>
      <c r="ADJ2" s="975"/>
      <c r="ADK2" s="975"/>
      <c r="ADL2" s="975"/>
      <c r="ADM2" s="975"/>
      <c r="ADN2" s="975"/>
      <c r="ADO2" s="975"/>
      <c r="ADP2" s="975"/>
      <c r="ADQ2" s="975"/>
      <c r="ADR2" s="975"/>
      <c r="ADS2" s="975"/>
      <c r="ADT2" s="975"/>
      <c r="ADU2" s="975"/>
      <c r="ADV2" s="975"/>
      <c r="ADW2" s="975"/>
      <c r="ADX2" s="975"/>
      <c r="ADY2" s="975"/>
      <c r="ADZ2" s="975"/>
      <c r="AEA2" s="975"/>
      <c r="AEB2" s="975"/>
      <c r="AEC2" s="975"/>
      <c r="AED2" s="975"/>
      <c r="AEE2" s="975"/>
      <c r="AEF2" s="975"/>
      <c r="AEG2" s="975"/>
      <c r="AEH2" s="975"/>
      <c r="AEI2" s="975"/>
      <c r="AEJ2" s="975"/>
      <c r="AEK2" s="975"/>
      <c r="AEL2" s="975"/>
      <c r="AEM2" s="975"/>
      <c r="AEN2" s="975"/>
      <c r="AEO2" s="975"/>
      <c r="AEP2" s="975"/>
      <c r="AEQ2" s="975"/>
      <c r="AER2" s="975"/>
      <c r="AES2" s="975"/>
      <c r="AET2" s="975"/>
      <c r="AEU2" s="975"/>
      <c r="AEV2" s="975"/>
      <c r="AEW2" s="975"/>
      <c r="AEX2" s="975"/>
      <c r="AEY2" s="975"/>
      <c r="AEZ2" s="975"/>
      <c r="AFA2" s="975"/>
      <c r="AFB2" s="975"/>
      <c r="AFC2" s="975"/>
      <c r="AFD2" s="975"/>
      <c r="AFE2" s="975"/>
      <c r="AFF2" s="975"/>
      <c r="AFG2" s="975"/>
      <c r="AFH2" s="975"/>
      <c r="AFI2" s="975"/>
      <c r="AFJ2" s="975"/>
      <c r="AFK2" s="975"/>
      <c r="AFL2" s="975"/>
      <c r="AFM2" s="975"/>
      <c r="AFN2" s="975"/>
      <c r="AFO2" s="975"/>
      <c r="AFP2" s="975"/>
      <c r="AFQ2" s="975"/>
      <c r="AFR2" s="975"/>
      <c r="AFS2" s="975"/>
      <c r="AFT2" s="975"/>
      <c r="AFU2" s="975"/>
      <c r="AFV2" s="975"/>
      <c r="AFW2" s="975"/>
      <c r="AFX2" s="975"/>
      <c r="AFY2" s="975"/>
      <c r="AFZ2" s="975"/>
      <c r="AGA2" s="975"/>
      <c r="AGB2" s="975"/>
      <c r="AGC2" s="975"/>
      <c r="AGD2" s="975"/>
      <c r="AGE2" s="975"/>
      <c r="AGF2" s="975"/>
      <c r="AGG2" s="975"/>
      <c r="AGH2" s="975"/>
      <c r="AGI2" s="975"/>
      <c r="AGJ2" s="975"/>
      <c r="AGK2" s="975"/>
      <c r="AGL2" s="975"/>
      <c r="AGM2" s="975"/>
      <c r="AGN2" s="975"/>
      <c r="AGO2" s="975"/>
      <c r="AGP2" s="975"/>
      <c r="AGQ2" s="975"/>
      <c r="AGR2" s="975"/>
      <c r="AGS2" s="975"/>
      <c r="AGT2" s="975"/>
      <c r="AGU2" s="975"/>
      <c r="AGV2" s="975"/>
      <c r="AGW2" s="975"/>
      <c r="AGX2" s="975"/>
      <c r="AGY2" s="975"/>
      <c r="AGZ2" s="975"/>
      <c r="AHA2" s="975"/>
      <c r="AHB2" s="975"/>
      <c r="AHC2" s="975"/>
      <c r="AHD2" s="975"/>
      <c r="AHE2" s="975"/>
      <c r="AHF2" s="975"/>
      <c r="AHG2" s="975"/>
      <c r="AHH2" s="975"/>
      <c r="AHI2" s="975"/>
      <c r="AHJ2" s="975"/>
      <c r="AHK2" s="975"/>
      <c r="AHL2" s="975"/>
      <c r="AHM2" s="975"/>
      <c r="AHN2" s="975"/>
      <c r="AHO2" s="975"/>
      <c r="AHP2" s="975"/>
      <c r="AHQ2" s="975"/>
      <c r="AHR2" s="975"/>
      <c r="AHS2" s="975"/>
      <c r="AHT2" s="975"/>
      <c r="AHU2" s="975"/>
      <c r="AHV2" s="975"/>
      <c r="AHW2" s="975"/>
      <c r="AHX2" s="975"/>
      <c r="AHY2" s="975"/>
      <c r="AHZ2" s="975"/>
      <c r="AIA2" s="975"/>
      <c r="AIB2" s="975"/>
      <c r="AIC2" s="975"/>
      <c r="AID2" s="975"/>
      <c r="AIE2" s="975"/>
      <c r="AIF2" s="975"/>
      <c r="AIG2" s="975"/>
      <c r="AIH2" s="975"/>
      <c r="AII2" s="975"/>
      <c r="AIJ2" s="975"/>
      <c r="AIK2" s="975"/>
      <c r="AIL2" s="975"/>
      <c r="AIM2" s="975"/>
      <c r="AIN2" s="975"/>
      <c r="AIO2" s="975"/>
      <c r="AIP2" s="975"/>
      <c r="AIQ2" s="975"/>
      <c r="AIR2" s="975"/>
      <c r="AIS2" s="975"/>
      <c r="AIT2" s="975"/>
      <c r="AIU2" s="975"/>
      <c r="AIV2" s="975"/>
      <c r="AIW2" s="975"/>
      <c r="AIX2" s="975"/>
      <c r="AIY2" s="975"/>
      <c r="AIZ2" s="975"/>
      <c r="AJA2" s="975"/>
      <c r="AJB2" s="975"/>
      <c r="AJC2" s="975"/>
      <c r="AJD2" s="975"/>
      <c r="AJE2" s="975"/>
      <c r="AJF2" s="975"/>
      <c r="AJG2" s="975"/>
      <c r="AJH2" s="975"/>
      <c r="AJI2" s="975"/>
      <c r="AJJ2" s="975"/>
      <c r="AJK2" s="975"/>
      <c r="AJL2" s="975"/>
      <c r="AJM2" s="975"/>
      <c r="AJN2" s="975"/>
      <c r="AJO2" s="975"/>
      <c r="AJP2" s="975"/>
      <c r="AJQ2" s="975"/>
      <c r="AJR2" s="975"/>
      <c r="AJS2" s="975"/>
      <c r="AJT2" s="975"/>
      <c r="AJU2" s="975"/>
      <c r="AJV2" s="975"/>
      <c r="AJW2" s="975"/>
      <c r="AJX2" s="975"/>
      <c r="AJY2" s="975"/>
      <c r="AJZ2" s="975"/>
      <c r="AKA2" s="975"/>
      <c r="AKB2" s="975"/>
      <c r="AKC2" s="975"/>
      <c r="AKD2" s="975"/>
      <c r="AKE2" s="975"/>
      <c r="AKF2" s="975"/>
      <c r="AKG2" s="975"/>
      <c r="AKH2" s="975"/>
      <c r="AKI2" s="975"/>
      <c r="AKJ2" s="975"/>
      <c r="AKK2" s="975"/>
      <c r="AKL2" s="975"/>
      <c r="AKM2" s="975"/>
      <c r="AKN2" s="975"/>
      <c r="AKO2" s="975"/>
      <c r="AKP2" s="975"/>
      <c r="AKQ2" s="975"/>
      <c r="AKR2" s="975"/>
      <c r="AKS2" s="975"/>
      <c r="AKT2" s="975"/>
      <c r="AKU2" s="975"/>
      <c r="AKV2" s="975"/>
      <c r="AKW2" s="975"/>
      <c r="AKX2" s="975"/>
      <c r="AKY2" s="975"/>
      <c r="AKZ2" s="975"/>
      <c r="ALA2" s="975"/>
      <c r="ALB2" s="975"/>
      <c r="ALC2" s="975"/>
      <c r="ALD2" s="975"/>
      <c r="ALE2" s="975"/>
      <c r="ALF2" s="975"/>
      <c r="ALG2" s="975"/>
      <c r="ALH2" s="975"/>
      <c r="ALI2" s="975"/>
      <c r="ALJ2" s="975"/>
      <c r="ALK2" s="975"/>
      <c r="ALL2" s="975"/>
      <c r="ALM2" s="975"/>
      <c r="ALN2" s="975"/>
      <c r="ALO2" s="975"/>
      <c r="ALP2" s="975"/>
      <c r="ALQ2" s="975"/>
      <c r="ALR2" s="975"/>
      <c r="ALS2" s="975"/>
      <c r="ALT2" s="975"/>
      <c r="ALU2" s="975"/>
      <c r="ALV2" s="975"/>
      <c r="ALW2" s="975"/>
      <c r="ALX2" s="975"/>
      <c r="ALY2" s="975"/>
      <c r="ALZ2" s="975"/>
      <c r="AMA2" s="975"/>
      <c r="AMB2" s="975"/>
      <c r="AMC2" s="975"/>
      <c r="AMD2" s="975"/>
      <c r="AME2" s="975"/>
      <c r="AMF2" s="975"/>
      <c r="AMG2" s="975"/>
      <c r="AMH2" s="975"/>
      <c r="AMI2" s="975"/>
      <c r="AMJ2" s="975"/>
      <c r="AMK2" s="975"/>
      <c r="AML2" s="975"/>
      <c r="AMM2" s="975"/>
      <c r="AMN2" s="975"/>
      <c r="AMO2" s="975"/>
      <c r="AMP2" s="975"/>
      <c r="AMQ2" s="975"/>
      <c r="AMR2" s="975"/>
      <c r="AMS2" s="975"/>
      <c r="AMT2" s="975"/>
      <c r="AMU2" s="975"/>
      <c r="AMV2" s="975"/>
      <c r="AMW2" s="975"/>
      <c r="AMX2" s="975"/>
      <c r="AMY2" s="975"/>
      <c r="AMZ2" s="975"/>
      <c r="ANA2" s="975"/>
      <c r="ANB2" s="975"/>
      <c r="ANC2" s="975"/>
      <c r="AND2" s="975"/>
      <c r="ANE2" s="975"/>
      <c r="ANF2" s="975"/>
      <c r="ANG2" s="975"/>
      <c r="ANH2" s="975"/>
      <c r="ANI2" s="975"/>
      <c r="ANJ2" s="975"/>
      <c r="ANK2" s="975"/>
      <c r="ANL2" s="975"/>
      <c r="ANM2" s="975"/>
      <c r="ANN2" s="975"/>
      <c r="ANO2" s="975"/>
      <c r="ANP2" s="975"/>
      <c r="ANQ2" s="975"/>
      <c r="ANR2" s="975"/>
      <c r="ANS2" s="975"/>
      <c r="ANT2" s="975"/>
      <c r="ANU2" s="975"/>
      <c r="ANV2" s="975"/>
      <c r="ANW2" s="975"/>
      <c r="ANX2" s="975"/>
      <c r="ANY2" s="975"/>
      <c r="ANZ2" s="975"/>
      <c r="AOA2" s="975"/>
      <c r="AOB2" s="975"/>
      <c r="AOC2" s="975"/>
      <c r="AOD2" s="975"/>
      <c r="AOE2" s="975"/>
      <c r="AOF2" s="975"/>
      <c r="AOG2" s="975"/>
      <c r="AOH2" s="975"/>
      <c r="AOI2" s="975"/>
      <c r="AOJ2" s="975"/>
      <c r="AOK2" s="975"/>
      <c r="AOL2" s="975"/>
      <c r="AOM2" s="975"/>
      <c r="AON2" s="975"/>
      <c r="AOO2" s="975"/>
      <c r="AOP2" s="975"/>
      <c r="AOQ2" s="975"/>
      <c r="AOR2" s="975"/>
      <c r="AOS2" s="975"/>
      <c r="AOT2" s="975"/>
      <c r="AOU2" s="975"/>
      <c r="AOV2" s="975"/>
      <c r="AOW2" s="975"/>
      <c r="AOX2" s="975"/>
      <c r="AOY2" s="975"/>
      <c r="AOZ2" s="975"/>
      <c r="APA2" s="975"/>
      <c r="APB2" s="975"/>
      <c r="APC2" s="975"/>
      <c r="APD2" s="975"/>
      <c r="APE2" s="975"/>
      <c r="APF2" s="975"/>
      <c r="APG2" s="975"/>
      <c r="APH2" s="975"/>
      <c r="API2" s="975"/>
      <c r="APJ2" s="975"/>
      <c r="APK2" s="975"/>
      <c r="APL2" s="975"/>
      <c r="APM2" s="975"/>
      <c r="APN2" s="975"/>
      <c r="APO2" s="975"/>
      <c r="APP2" s="975"/>
      <c r="APQ2" s="975"/>
      <c r="APR2" s="975"/>
      <c r="APS2" s="975"/>
      <c r="APT2" s="975"/>
      <c r="APU2" s="975"/>
      <c r="APV2" s="975"/>
      <c r="APW2" s="975"/>
      <c r="APX2" s="975"/>
      <c r="APY2" s="975"/>
      <c r="APZ2" s="975"/>
      <c r="AQA2" s="975"/>
      <c r="AQB2" s="975"/>
      <c r="AQC2" s="975"/>
      <c r="AQD2" s="975"/>
      <c r="AQE2" s="975"/>
      <c r="AQF2" s="975"/>
      <c r="AQG2" s="975"/>
      <c r="AQH2" s="975"/>
      <c r="AQI2" s="975"/>
      <c r="AQJ2" s="975"/>
      <c r="AQK2" s="975"/>
      <c r="AQL2" s="975"/>
      <c r="AQM2" s="975"/>
      <c r="AQN2" s="975"/>
      <c r="AQO2" s="975"/>
      <c r="AQP2" s="975"/>
      <c r="AQQ2" s="975"/>
      <c r="AQR2" s="975"/>
      <c r="AQS2" s="975"/>
      <c r="AQT2" s="975"/>
      <c r="AQU2" s="975"/>
      <c r="AQV2" s="975"/>
      <c r="AQW2" s="975"/>
      <c r="AQX2" s="975"/>
      <c r="AQY2" s="975"/>
      <c r="AQZ2" s="975"/>
      <c r="ARA2" s="975"/>
      <c r="ARB2" s="975"/>
      <c r="ARC2" s="975"/>
      <c r="ARD2" s="975"/>
      <c r="ARE2" s="975"/>
      <c r="ARF2" s="975"/>
      <c r="ARG2" s="975"/>
      <c r="ARH2" s="975"/>
      <c r="ARI2" s="975"/>
      <c r="ARJ2" s="975"/>
      <c r="ARK2" s="975"/>
      <c r="ARL2" s="975"/>
      <c r="ARM2" s="975"/>
      <c r="ARN2" s="975"/>
      <c r="ARO2" s="975"/>
      <c r="ARP2" s="975"/>
      <c r="ARQ2" s="975"/>
      <c r="ARR2" s="975"/>
      <c r="ARS2" s="975"/>
      <c r="ART2" s="975"/>
      <c r="ARU2" s="975"/>
      <c r="ARV2" s="975"/>
      <c r="ARW2" s="975"/>
      <c r="ARX2" s="975"/>
      <c r="ARY2" s="975"/>
      <c r="ARZ2" s="975"/>
      <c r="ASA2" s="975"/>
      <c r="ASB2" s="975"/>
      <c r="ASC2" s="975"/>
      <c r="ASD2" s="975"/>
      <c r="ASE2" s="975"/>
      <c r="ASF2" s="975"/>
      <c r="ASG2" s="975"/>
      <c r="ASH2" s="975"/>
      <c r="ASI2" s="975"/>
      <c r="ASJ2" s="975"/>
      <c r="ASK2" s="975"/>
      <c r="ASL2" s="975"/>
      <c r="ASM2" s="975"/>
      <c r="ASN2" s="975"/>
      <c r="ASO2" s="975"/>
      <c r="ASP2" s="975"/>
      <c r="ASQ2" s="975"/>
      <c r="ASR2" s="975"/>
      <c r="ASS2" s="975"/>
      <c r="AST2" s="975"/>
      <c r="ASU2" s="975"/>
      <c r="ASV2" s="975"/>
      <c r="ASW2" s="975"/>
      <c r="ASX2" s="975"/>
      <c r="ASY2" s="975"/>
      <c r="ASZ2" s="975"/>
      <c r="ATA2" s="975"/>
      <c r="ATB2" s="975"/>
      <c r="ATC2" s="975"/>
      <c r="ATD2" s="975"/>
      <c r="ATE2" s="975"/>
      <c r="ATF2" s="975"/>
      <c r="ATG2" s="975"/>
      <c r="ATH2" s="975"/>
      <c r="ATI2" s="975"/>
      <c r="ATJ2" s="975"/>
      <c r="ATK2" s="975"/>
      <c r="ATL2" s="975"/>
      <c r="ATM2" s="975"/>
      <c r="ATN2" s="975"/>
      <c r="ATO2" s="975"/>
      <c r="ATP2" s="975"/>
      <c r="ATQ2" s="975"/>
      <c r="ATR2" s="975"/>
      <c r="ATS2" s="975"/>
      <c r="ATT2" s="975"/>
      <c r="ATU2" s="975"/>
      <c r="ATV2" s="975"/>
      <c r="ATW2" s="975"/>
      <c r="ATX2" s="975"/>
      <c r="ATY2" s="975"/>
      <c r="ATZ2" s="975"/>
      <c r="AUA2" s="975"/>
      <c r="AUB2" s="975"/>
      <c r="AUC2" s="975"/>
      <c r="AUD2" s="975"/>
      <c r="AUE2" s="975"/>
      <c r="AUF2" s="975"/>
      <c r="AUG2" s="975"/>
      <c r="AUH2" s="975"/>
      <c r="AUI2" s="975"/>
      <c r="AUJ2" s="975"/>
      <c r="AUK2" s="975"/>
      <c r="AUL2" s="975"/>
      <c r="AUM2" s="975"/>
      <c r="AUN2" s="975"/>
      <c r="AUO2" s="975"/>
      <c r="AUP2" s="975"/>
      <c r="AUQ2" s="975"/>
      <c r="AUR2" s="975"/>
      <c r="AUS2" s="975"/>
      <c r="AUT2" s="975"/>
      <c r="AUU2" s="975"/>
      <c r="AUV2" s="975"/>
      <c r="AUW2" s="975"/>
      <c r="AUX2" s="975"/>
      <c r="AUY2" s="975"/>
      <c r="AUZ2" s="975"/>
      <c r="AVA2" s="975"/>
      <c r="AVB2" s="975"/>
      <c r="AVC2" s="975"/>
      <c r="AVD2" s="975"/>
      <c r="AVE2" s="975"/>
      <c r="AVF2" s="975"/>
      <c r="AVG2" s="975"/>
      <c r="AVH2" s="975"/>
      <c r="AVI2" s="975"/>
      <c r="AVJ2" s="975"/>
      <c r="AVK2" s="975"/>
      <c r="AVL2" s="975"/>
      <c r="AVM2" s="975"/>
      <c r="AVN2" s="975"/>
      <c r="AVO2" s="975"/>
      <c r="AVP2" s="975"/>
      <c r="AVQ2" s="975"/>
      <c r="AVR2" s="975"/>
      <c r="AVS2" s="975"/>
      <c r="AVT2" s="975"/>
      <c r="AVU2" s="975"/>
      <c r="AVV2" s="975"/>
      <c r="AVW2" s="975"/>
      <c r="AVX2" s="975"/>
      <c r="AVY2" s="975"/>
      <c r="AVZ2" s="975"/>
      <c r="AWA2" s="975"/>
      <c r="AWB2" s="975"/>
      <c r="AWC2" s="975"/>
      <c r="AWD2" s="975"/>
      <c r="AWE2" s="975"/>
      <c r="AWF2" s="975"/>
      <c r="AWG2" s="975"/>
      <c r="AWH2" s="975"/>
      <c r="AWI2" s="975"/>
      <c r="AWJ2" s="975"/>
      <c r="AWK2" s="975"/>
      <c r="AWL2" s="975"/>
      <c r="AWM2" s="975"/>
      <c r="AWN2" s="975"/>
      <c r="AWO2" s="975"/>
      <c r="AWP2" s="975"/>
      <c r="AWQ2" s="975"/>
      <c r="AWR2" s="975"/>
      <c r="AWS2" s="975"/>
      <c r="AWT2" s="975"/>
      <c r="AWU2" s="975"/>
      <c r="AWV2" s="975"/>
      <c r="AWW2" s="975"/>
      <c r="AWX2" s="975"/>
      <c r="AWY2" s="975"/>
      <c r="AWZ2" s="975"/>
      <c r="AXA2" s="975"/>
      <c r="AXB2" s="975"/>
      <c r="AXC2" s="975"/>
      <c r="AXD2" s="975"/>
      <c r="AXE2" s="975"/>
      <c r="AXF2" s="975"/>
      <c r="AXG2" s="975"/>
      <c r="AXH2" s="975"/>
      <c r="AXI2" s="975"/>
      <c r="AXJ2" s="975"/>
      <c r="AXK2" s="975"/>
      <c r="AXL2" s="975"/>
      <c r="AXM2" s="975"/>
      <c r="AXN2" s="975"/>
      <c r="AXO2" s="975"/>
      <c r="AXP2" s="975"/>
      <c r="AXQ2" s="975"/>
      <c r="AXR2" s="975"/>
      <c r="AXS2" s="975"/>
      <c r="AXT2" s="975"/>
      <c r="AXU2" s="975"/>
      <c r="AXV2" s="975"/>
      <c r="AXW2" s="975"/>
      <c r="AXX2" s="975"/>
      <c r="AXY2" s="975"/>
      <c r="AXZ2" s="975"/>
      <c r="AYA2" s="975"/>
      <c r="AYB2" s="975"/>
      <c r="AYC2" s="975"/>
      <c r="AYD2" s="975"/>
      <c r="AYE2" s="975"/>
      <c r="AYF2" s="975"/>
      <c r="AYG2" s="975"/>
      <c r="AYH2" s="975"/>
      <c r="AYI2" s="975"/>
      <c r="AYJ2" s="975"/>
      <c r="AYK2" s="975"/>
      <c r="AYL2" s="975"/>
      <c r="AYM2" s="975"/>
      <c r="AYN2" s="975"/>
      <c r="AYO2" s="975"/>
      <c r="AYP2" s="975"/>
      <c r="AYQ2" s="975"/>
      <c r="AYR2" s="975"/>
      <c r="AYS2" s="975"/>
      <c r="AYT2" s="975"/>
      <c r="AYU2" s="975"/>
      <c r="AYV2" s="975"/>
      <c r="AYW2" s="975"/>
      <c r="AYX2" s="975"/>
      <c r="AYY2" s="975"/>
      <c r="AYZ2" s="975"/>
      <c r="AZA2" s="975"/>
      <c r="AZB2" s="975"/>
      <c r="AZC2" s="975"/>
      <c r="AZD2" s="975"/>
      <c r="AZE2" s="975"/>
      <c r="AZF2" s="975"/>
      <c r="AZG2" s="975"/>
      <c r="AZH2" s="975"/>
      <c r="AZI2" s="975"/>
      <c r="AZJ2" s="975"/>
      <c r="AZK2" s="975"/>
      <c r="AZL2" s="975"/>
      <c r="AZM2" s="975"/>
      <c r="AZN2" s="975"/>
      <c r="AZO2" s="975"/>
      <c r="AZP2" s="975"/>
      <c r="AZQ2" s="975"/>
      <c r="AZR2" s="975"/>
      <c r="AZS2" s="975"/>
      <c r="AZT2" s="975"/>
      <c r="AZU2" s="975"/>
      <c r="AZV2" s="975"/>
      <c r="AZW2" s="975"/>
      <c r="AZX2" s="975"/>
      <c r="AZY2" s="975"/>
      <c r="AZZ2" s="975"/>
      <c r="BAA2" s="975"/>
      <c r="BAB2" s="975"/>
      <c r="BAC2" s="975"/>
      <c r="BAD2" s="975"/>
      <c r="BAE2" s="975"/>
      <c r="BAF2" s="975"/>
      <c r="BAG2" s="975"/>
      <c r="BAH2" s="975"/>
      <c r="BAI2" s="975"/>
      <c r="BAJ2" s="975"/>
      <c r="BAK2" s="975"/>
      <c r="BAL2" s="975"/>
      <c r="BAM2" s="975"/>
      <c r="BAN2" s="975"/>
      <c r="BAO2" s="975"/>
      <c r="BAP2" s="975"/>
      <c r="BAQ2" s="975"/>
      <c r="BAR2" s="975"/>
      <c r="BAS2" s="975"/>
      <c r="BAT2" s="975"/>
      <c r="BAU2" s="975"/>
      <c r="BAV2" s="975"/>
      <c r="BAW2" s="975"/>
      <c r="BAX2" s="975"/>
      <c r="BAY2" s="975"/>
      <c r="BAZ2" s="975"/>
      <c r="BBA2" s="975"/>
      <c r="BBB2" s="975"/>
      <c r="BBC2" s="975"/>
      <c r="BBD2" s="975"/>
      <c r="BBE2" s="975"/>
      <c r="BBF2" s="975"/>
      <c r="BBG2" s="975"/>
      <c r="BBH2" s="975"/>
      <c r="BBI2" s="975"/>
      <c r="BBJ2" s="975"/>
      <c r="BBK2" s="975"/>
      <c r="BBL2" s="975"/>
      <c r="BBM2" s="975"/>
      <c r="BBN2" s="975"/>
      <c r="BBO2" s="975"/>
      <c r="BBP2" s="975"/>
      <c r="BBQ2" s="975"/>
      <c r="BBR2" s="975"/>
      <c r="BBS2" s="975"/>
      <c r="BBT2" s="975"/>
      <c r="BBU2" s="975"/>
      <c r="BBV2" s="975"/>
      <c r="BBW2" s="975"/>
      <c r="BBX2" s="975"/>
      <c r="BBY2" s="975"/>
      <c r="BBZ2" s="975"/>
      <c r="BCA2" s="975"/>
      <c r="BCB2" s="975"/>
      <c r="BCC2" s="975"/>
      <c r="BCD2" s="975"/>
      <c r="BCE2" s="975"/>
      <c r="BCF2" s="975"/>
      <c r="BCG2" s="975"/>
      <c r="BCH2" s="975"/>
      <c r="BCI2" s="975"/>
      <c r="BCJ2" s="975"/>
      <c r="BCK2" s="975"/>
      <c r="BCL2" s="975"/>
      <c r="BCM2" s="975"/>
      <c r="BCN2" s="975"/>
      <c r="BCO2" s="975"/>
      <c r="BCP2" s="975"/>
      <c r="BCQ2" s="975"/>
      <c r="BCR2" s="975"/>
      <c r="BCS2" s="975"/>
      <c r="BCT2" s="975"/>
      <c r="BCU2" s="975"/>
      <c r="BCV2" s="975"/>
      <c r="BCW2" s="975"/>
      <c r="BCX2" s="975"/>
      <c r="BCY2" s="975"/>
      <c r="BCZ2" s="975"/>
      <c r="BDA2" s="975"/>
      <c r="BDB2" s="975"/>
      <c r="BDC2" s="975"/>
      <c r="BDD2" s="975"/>
      <c r="BDE2" s="975"/>
      <c r="BDF2" s="975"/>
      <c r="BDG2" s="975"/>
      <c r="BDH2" s="975"/>
      <c r="BDI2" s="975"/>
      <c r="BDJ2" s="975"/>
      <c r="BDK2" s="975"/>
      <c r="BDL2" s="975"/>
      <c r="BDM2" s="975"/>
      <c r="BDN2" s="975"/>
      <c r="BDO2" s="975"/>
      <c r="BDP2" s="975"/>
      <c r="BDQ2" s="975"/>
      <c r="BDR2" s="975"/>
      <c r="BDS2" s="975"/>
      <c r="BDT2" s="975"/>
      <c r="BDU2" s="975"/>
      <c r="BDV2" s="975"/>
      <c r="BDW2" s="975"/>
      <c r="BDX2" s="975"/>
      <c r="BDY2" s="975"/>
      <c r="BDZ2" s="975"/>
      <c r="BEA2" s="975"/>
      <c r="BEB2" s="975"/>
      <c r="BEC2" s="975"/>
      <c r="BED2" s="975"/>
      <c r="BEE2" s="975"/>
      <c r="BEF2" s="975"/>
      <c r="BEG2" s="975"/>
      <c r="BEH2" s="975"/>
      <c r="BEI2" s="975"/>
      <c r="BEJ2" s="975"/>
      <c r="BEK2" s="975"/>
      <c r="BEL2" s="975"/>
      <c r="BEM2" s="975"/>
      <c r="BEN2" s="975"/>
      <c r="BEO2" s="975"/>
      <c r="BEP2" s="975"/>
      <c r="BEQ2" s="975"/>
      <c r="BER2" s="975"/>
      <c r="BES2" s="975"/>
      <c r="BET2" s="975"/>
      <c r="BEU2" s="975"/>
      <c r="BEV2" s="975"/>
      <c r="BEW2" s="975"/>
      <c r="BEX2" s="975"/>
      <c r="BEY2" s="975"/>
      <c r="BEZ2" s="975"/>
      <c r="BFA2" s="975"/>
      <c r="BFB2" s="975"/>
      <c r="BFC2" s="975"/>
      <c r="BFD2" s="975"/>
      <c r="BFE2" s="975"/>
      <c r="BFF2" s="975"/>
      <c r="BFG2" s="975"/>
      <c r="BFH2" s="975"/>
      <c r="BFI2" s="975"/>
      <c r="BFJ2" s="975"/>
      <c r="BFK2" s="975"/>
      <c r="BFL2" s="975"/>
      <c r="BFM2" s="975"/>
      <c r="BFN2" s="975"/>
      <c r="BFO2" s="975"/>
      <c r="BFP2" s="975"/>
      <c r="BFQ2" s="975"/>
      <c r="BFR2" s="975"/>
      <c r="BFS2" s="975"/>
      <c r="BFT2" s="975"/>
      <c r="BFU2" s="975"/>
      <c r="BFV2" s="975"/>
      <c r="BFW2" s="975"/>
      <c r="BFX2" s="975"/>
      <c r="BFY2" s="975"/>
      <c r="BFZ2" s="975"/>
      <c r="BGA2" s="975"/>
      <c r="BGB2" s="975"/>
      <c r="BGC2" s="975"/>
      <c r="BGD2" s="975"/>
      <c r="BGE2" s="975"/>
      <c r="BGF2" s="975"/>
      <c r="BGG2" s="975"/>
      <c r="BGH2" s="975"/>
      <c r="BGI2" s="975"/>
      <c r="BGJ2" s="975"/>
      <c r="BGK2" s="975"/>
      <c r="BGL2" s="975"/>
      <c r="BGM2" s="975"/>
      <c r="BGN2" s="975"/>
      <c r="BGO2" s="975"/>
      <c r="BGP2" s="975"/>
      <c r="BGQ2" s="975"/>
      <c r="BGR2" s="975"/>
      <c r="BGS2" s="975"/>
      <c r="BGT2" s="975"/>
      <c r="BGU2" s="975"/>
      <c r="BGV2" s="975"/>
      <c r="BGW2" s="975"/>
      <c r="BGX2" s="975"/>
      <c r="BGY2" s="975"/>
      <c r="BGZ2" s="975"/>
      <c r="BHA2" s="975"/>
      <c r="BHB2" s="975"/>
      <c r="BHC2" s="975"/>
      <c r="BHD2" s="975"/>
      <c r="BHE2" s="975"/>
      <c r="BHF2" s="975"/>
      <c r="BHG2" s="975"/>
      <c r="BHH2" s="975"/>
      <c r="BHI2" s="975"/>
      <c r="BHJ2" s="975"/>
      <c r="BHK2" s="975"/>
      <c r="BHL2" s="975"/>
      <c r="BHM2" s="975"/>
      <c r="BHN2" s="975"/>
      <c r="BHO2" s="975"/>
      <c r="BHP2" s="975"/>
      <c r="BHQ2" s="975"/>
      <c r="BHR2" s="975"/>
      <c r="BHS2" s="975"/>
      <c r="BHT2" s="975"/>
      <c r="BHU2" s="975"/>
      <c r="BHV2" s="975"/>
      <c r="BHW2" s="975"/>
      <c r="BHX2" s="975"/>
      <c r="BHY2" s="975"/>
      <c r="BHZ2" s="975"/>
      <c r="BIA2" s="975"/>
      <c r="BIB2" s="975"/>
      <c r="BIC2" s="975"/>
      <c r="BID2" s="975"/>
      <c r="BIE2" s="975"/>
      <c r="BIF2" s="975"/>
      <c r="BIG2" s="975"/>
      <c r="BIH2" s="975"/>
      <c r="BII2" s="975"/>
      <c r="BIJ2" s="975"/>
      <c r="BIK2" s="975"/>
      <c r="BIL2" s="975"/>
      <c r="BIM2" s="975"/>
      <c r="BIN2" s="975"/>
      <c r="BIO2" s="975"/>
      <c r="BIP2" s="975"/>
      <c r="BIQ2" s="975"/>
      <c r="BIR2" s="975"/>
      <c r="BIS2" s="975"/>
      <c r="BIT2" s="975"/>
      <c r="BIU2" s="975"/>
      <c r="BIV2" s="975"/>
      <c r="BIW2" s="975"/>
      <c r="BIX2" s="975"/>
      <c r="BIY2" s="975"/>
      <c r="BIZ2" s="975"/>
      <c r="BJA2" s="975"/>
      <c r="BJB2" s="975"/>
      <c r="BJC2" s="975"/>
      <c r="BJD2" s="975"/>
      <c r="BJE2" s="975"/>
      <c r="BJF2" s="975"/>
      <c r="BJG2" s="975"/>
      <c r="BJH2" s="975"/>
      <c r="BJI2" s="975"/>
      <c r="BJJ2" s="975"/>
      <c r="BJK2" s="975"/>
      <c r="BJL2" s="975"/>
      <c r="BJM2" s="975"/>
      <c r="BJN2" s="975"/>
      <c r="BJO2" s="975"/>
      <c r="BJP2" s="975"/>
      <c r="BJQ2" s="975"/>
      <c r="BJR2" s="975"/>
      <c r="BJS2" s="975"/>
      <c r="BJT2" s="975"/>
      <c r="BJU2" s="975"/>
      <c r="BJV2" s="975"/>
      <c r="BJW2" s="975"/>
      <c r="BJX2" s="975"/>
      <c r="BJY2" s="975"/>
      <c r="BJZ2" s="975"/>
      <c r="BKA2" s="975"/>
      <c r="BKB2" s="975"/>
      <c r="BKC2" s="975"/>
      <c r="BKD2" s="975"/>
      <c r="BKE2" s="975"/>
      <c r="BKF2" s="975"/>
      <c r="BKG2" s="975"/>
      <c r="BKH2" s="975"/>
      <c r="BKI2" s="975"/>
      <c r="BKJ2" s="975"/>
      <c r="BKK2" s="975"/>
      <c r="BKL2" s="975"/>
      <c r="BKM2" s="975"/>
      <c r="BKN2" s="975"/>
      <c r="BKO2" s="975"/>
      <c r="BKP2" s="975"/>
      <c r="BKQ2" s="975"/>
      <c r="BKR2" s="975"/>
      <c r="BKS2" s="975"/>
      <c r="BKT2" s="975"/>
      <c r="BKU2" s="975"/>
      <c r="BKV2" s="975"/>
      <c r="BKW2" s="975"/>
      <c r="BKX2" s="975"/>
      <c r="BKY2" s="975"/>
      <c r="BKZ2" s="975"/>
      <c r="BLA2" s="975"/>
      <c r="BLB2" s="975"/>
      <c r="BLC2" s="975"/>
      <c r="BLD2" s="975"/>
      <c r="BLE2" s="975"/>
      <c r="BLF2" s="975"/>
      <c r="BLG2" s="975"/>
      <c r="BLH2" s="975"/>
      <c r="BLI2" s="975"/>
      <c r="BLJ2" s="975"/>
      <c r="BLK2" s="975"/>
      <c r="BLL2" s="975"/>
      <c r="BLM2" s="975"/>
      <c r="BLN2" s="975"/>
      <c r="BLO2" s="975"/>
      <c r="BLP2" s="975"/>
      <c r="BLQ2" s="975"/>
      <c r="BLR2" s="975"/>
      <c r="BLS2" s="975"/>
      <c r="BLT2" s="975"/>
      <c r="BLU2" s="975"/>
      <c r="BLV2" s="975"/>
      <c r="BLW2" s="975"/>
      <c r="BLX2" s="975"/>
      <c r="BLY2" s="975"/>
      <c r="BLZ2" s="975"/>
      <c r="BMA2" s="975"/>
      <c r="BMB2" s="975"/>
      <c r="BMC2" s="975"/>
      <c r="BMD2" s="975"/>
      <c r="BME2" s="975"/>
      <c r="BMF2" s="975"/>
      <c r="BMG2" s="975"/>
      <c r="BMH2" s="975"/>
      <c r="BMI2" s="975"/>
      <c r="BMJ2" s="975"/>
      <c r="BMK2" s="975"/>
      <c r="BML2" s="975"/>
      <c r="BMM2" s="975"/>
      <c r="BMN2" s="975"/>
      <c r="BMO2" s="975"/>
      <c r="BMP2" s="975"/>
      <c r="BMQ2" s="975"/>
      <c r="BMR2" s="975"/>
      <c r="BMS2" s="975"/>
      <c r="BMT2" s="975"/>
      <c r="BMU2" s="975"/>
      <c r="BMV2" s="975"/>
      <c r="BMW2" s="975"/>
      <c r="BMX2" s="975"/>
      <c r="BMY2" s="975"/>
      <c r="BMZ2" s="975"/>
      <c r="BNA2" s="975"/>
      <c r="BNB2" s="975"/>
      <c r="BNC2" s="975"/>
      <c r="BND2" s="975"/>
      <c r="BNE2" s="975"/>
      <c r="BNF2" s="975"/>
      <c r="BNG2" s="975"/>
      <c r="BNH2" s="975"/>
      <c r="BNI2" s="975"/>
      <c r="BNJ2" s="975"/>
      <c r="BNK2" s="975"/>
      <c r="BNL2" s="975"/>
      <c r="BNM2" s="975"/>
      <c r="BNN2" s="975"/>
      <c r="BNO2" s="975"/>
      <c r="BNP2" s="975"/>
      <c r="BNQ2" s="975"/>
      <c r="BNR2" s="975"/>
      <c r="BNS2" s="975"/>
      <c r="BNT2" s="975"/>
      <c r="BNU2" s="975"/>
      <c r="BNV2" s="975"/>
      <c r="BNW2" s="975"/>
      <c r="BNX2" s="975"/>
      <c r="BNY2" s="975"/>
      <c r="BNZ2" s="975"/>
      <c r="BOA2" s="975"/>
      <c r="BOB2" s="975"/>
      <c r="BOC2" s="975"/>
      <c r="BOD2" s="975"/>
      <c r="BOE2" s="975"/>
      <c r="BOF2" s="975"/>
      <c r="BOG2" s="975"/>
      <c r="BOH2" s="975"/>
      <c r="BOI2" s="975"/>
      <c r="BOJ2" s="975"/>
      <c r="BOK2" s="975"/>
      <c r="BOL2" s="975"/>
      <c r="BOM2" s="975"/>
      <c r="BON2" s="975"/>
      <c r="BOO2" s="975"/>
      <c r="BOP2" s="975"/>
      <c r="BOQ2" s="975"/>
      <c r="BOR2" s="975"/>
      <c r="BOS2" s="975"/>
      <c r="BOT2" s="975"/>
      <c r="BOU2" s="975"/>
      <c r="BOV2" s="975"/>
      <c r="BOW2" s="975"/>
      <c r="BOX2" s="975"/>
      <c r="BOY2" s="975"/>
      <c r="BOZ2" s="975"/>
      <c r="BPA2" s="975"/>
      <c r="BPB2" s="975"/>
      <c r="BPC2" s="975"/>
      <c r="BPD2" s="975"/>
      <c r="BPE2" s="975"/>
      <c r="BPF2" s="975"/>
      <c r="BPG2" s="975"/>
      <c r="BPH2" s="975"/>
      <c r="BPI2" s="975"/>
      <c r="BPJ2" s="975"/>
      <c r="BPK2" s="975"/>
      <c r="BPL2" s="975"/>
      <c r="BPM2" s="975"/>
      <c r="BPN2" s="975"/>
      <c r="BPO2" s="975"/>
      <c r="BPP2" s="975"/>
      <c r="BPQ2" s="975"/>
      <c r="BPR2" s="975"/>
      <c r="BPS2" s="975"/>
      <c r="BPT2" s="975"/>
      <c r="BPU2" s="975"/>
      <c r="BPV2" s="975"/>
      <c r="BPW2" s="975"/>
      <c r="BPX2" s="975"/>
      <c r="BPY2" s="975"/>
      <c r="BPZ2" s="975"/>
      <c r="BQA2" s="975"/>
      <c r="BQB2" s="975"/>
      <c r="BQC2" s="975"/>
      <c r="BQD2" s="975"/>
      <c r="BQE2" s="975"/>
      <c r="BQF2" s="975"/>
      <c r="BQG2" s="975"/>
      <c r="BQH2" s="975"/>
      <c r="BQI2" s="975"/>
      <c r="BQJ2" s="975"/>
      <c r="BQK2" s="975"/>
      <c r="BQL2" s="975"/>
      <c r="BQM2" s="975"/>
      <c r="BQN2" s="975"/>
      <c r="BQO2" s="975"/>
      <c r="BQP2" s="975"/>
      <c r="BQQ2" s="975"/>
      <c r="BQR2" s="975"/>
      <c r="BQS2" s="975"/>
      <c r="BQT2" s="975"/>
      <c r="BQU2" s="975"/>
      <c r="BQV2" s="975"/>
      <c r="BQW2" s="975"/>
      <c r="BQX2" s="975"/>
      <c r="BQY2" s="975"/>
      <c r="BQZ2" s="975"/>
      <c r="BRA2" s="975"/>
      <c r="BRB2" s="975"/>
      <c r="BRC2" s="975"/>
      <c r="BRD2" s="975"/>
      <c r="BRE2" s="975"/>
      <c r="BRF2" s="975"/>
      <c r="BRG2" s="975"/>
      <c r="BRH2" s="975"/>
      <c r="BRI2" s="975"/>
      <c r="BRJ2" s="975"/>
      <c r="BRK2" s="975"/>
      <c r="BRL2" s="975"/>
      <c r="BRM2" s="975"/>
      <c r="BRN2" s="975"/>
      <c r="BRO2" s="975"/>
      <c r="BRP2" s="975"/>
      <c r="BRQ2" s="975"/>
      <c r="BRR2" s="975"/>
      <c r="BRS2" s="975"/>
      <c r="BRT2" s="975"/>
      <c r="BRU2" s="975"/>
      <c r="BRV2" s="975"/>
      <c r="BRW2" s="975"/>
      <c r="BRX2" s="975"/>
      <c r="BRY2" s="975"/>
      <c r="BRZ2" s="975"/>
      <c r="BSA2" s="975"/>
      <c r="BSB2" s="975"/>
      <c r="BSC2" s="975"/>
      <c r="BSD2" s="975"/>
      <c r="BSE2" s="975"/>
      <c r="BSF2" s="975"/>
      <c r="BSG2" s="975"/>
      <c r="BSH2" s="975"/>
      <c r="BSI2" s="975"/>
      <c r="BSJ2" s="975"/>
      <c r="BSK2" s="975"/>
      <c r="BSL2" s="975"/>
      <c r="BSM2" s="975"/>
      <c r="BSN2" s="975"/>
      <c r="BSO2" s="975"/>
      <c r="BSP2" s="975"/>
      <c r="BSQ2" s="975"/>
      <c r="BSR2" s="975"/>
      <c r="BSS2" s="975"/>
      <c r="BST2" s="975"/>
      <c r="BSU2" s="975"/>
      <c r="BSV2" s="975"/>
      <c r="BSW2" s="975"/>
      <c r="BSX2" s="975"/>
      <c r="BSY2" s="975"/>
      <c r="BSZ2" s="975"/>
      <c r="BTA2" s="975"/>
      <c r="BTB2" s="975"/>
      <c r="BTC2" s="975"/>
      <c r="BTD2" s="975"/>
      <c r="BTE2" s="975"/>
      <c r="BTF2" s="975"/>
      <c r="BTG2" s="975"/>
      <c r="BTH2" s="975"/>
      <c r="BTI2" s="975"/>
      <c r="BTJ2" s="975"/>
      <c r="BTK2" s="975"/>
      <c r="BTL2" s="975"/>
      <c r="BTM2" s="975"/>
      <c r="BTN2" s="975"/>
      <c r="BTO2" s="975"/>
      <c r="BTP2" s="975"/>
      <c r="BTQ2" s="975"/>
      <c r="BTR2" s="975"/>
      <c r="BTS2" s="975"/>
      <c r="BTT2" s="975"/>
      <c r="BTU2" s="975"/>
      <c r="BTV2" s="975"/>
      <c r="BTW2" s="975"/>
      <c r="BTX2" s="975"/>
      <c r="BTY2" s="975"/>
      <c r="BTZ2" s="975"/>
      <c r="BUA2" s="975"/>
      <c r="BUB2" s="975"/>
      <c r="BUC2" s="975"/>
      <c r="BUD2" s="975"/>
      <c r="BUE2" s="975"/>
      <c r="BUF2" s="975"/>
      <c r="BUG2" s="975"/>
      <c r="BUH2" s="975"/>
      <c r="BUI2" s="975"/>
      <c r="BUJ2" s="975"/>
      <c r="BUK2" s="975"/>
      <c r="BUL2" s="975"/>
      <c r="BUM2" s="975"/>
      <c r="BUN2" s="975"/>
      <c r="BUO2" s="975"/>
      <c r="BUP2" s="975"/>
      <c r="BUQ2" s="975"/>
      <c r="BUR2" s="975"/>
      <c r="BUS2" s="975"/>
      <c r="BUT2" s="975"/>
      <c r="BUU2" s="975"/>
      <c r="BUV2" s="975"/>
      <c r="BUW2" s="975"/>
      <c r="BUX2" s="975"/>
      <c r="BUY2" s="975"/>
      <c r="BUZ2" s="975"/>
      <c r="BVA2" s="975"/>
      <c r="BVB2" s="975"/>
      <c r="BVC2" s="975"/>
      <c r="BVD2" s="975"/>
      <c r="BVE2" s="975"/>
      <c r="BVF2" s="975"/>
      <c r="BVG2" s="975"/>
      <c r="BVH2" s="975"/>
      <c r="BVI2" s="975"/>
      <c r="BVJ2" s="975"/>
      <c r="BVK2" s="975"/>
      <c r="BVL2" s="975"/>
      <c r="BVM2" s="975"/>
      <c r="BVN2" s="975"/>
      <c r="BVO2" s="975"/>
      <c r="BVP2" s="975"/>
      <c r="BVQ2" s="975"/>
      <c r="BVR2" s="975"/>
      <c r="BVS2" s="975"/>
      <c r="BVT2" s="975"/>
      <c r="BVU2" s="975"/>
      <c r="BVV2" s="975"/>
      <c r="BVW2" s="975"/>
      <c r="BVX2" s="975"/>
      <c r="BVY2" s="975"/>
      <c r="BVZ2" s="975"/>
      <c r="BWA2" s="975"/>
      <c r="BWB2" s="975"/>
      <c r="BWC2" s="975"/>
      <c r="BWD2" s="975"/>
      <c r="BWE2" s="975"/>
      <c r="BWF2" s="975"/>
      <c r="BWG2" s="975"/>
      <c r="BWH2" s="975"/>
      <c r="BWI2" s="975"/>
      <c r="BWJ2" s="975"/>
      <c r="BWK2" s="975"/>
      <c r="BWL2" s="975"/>
      <c r="BWM2" s="975"/>
      <c r="BWN2" s="975"/>
      <c r="BWO2" s="975"/>
      <c r="BWP2" s="975"/>
      <c r="BWQ2" s="975"/>
      <c r="BWR2" s="975"/>
      <c r="BWS2" s="975"/>
      <c r="BWT2" s="975"/>
      <c r="BWU2" s="975"/>
      <c r="BWV2" s="975"/>
      <c r="BWW2" s="975"/>
      <c r="BWX2" s="975"/>
      <c r="BWY2" s="975"/>
      <c r="BWZ2" s="975"/>
      <c r="BXA2" s="975"/>
      <c r="BXB2" s="975"/>
      <c r="BXC2" s="975"/>
      <c r="BXD2" s="975"/>
      <c r="BXE2" s="975"/>
      <c r="BXF2" s="975"/>
      <c r="BXG2" s="975"/>
      <c r="BXH2" s="975"/>
      <c r="BXI2" s="975"/>
      <c r="BXJ2" s="975"/>
      <c r="BXK2" s="975"/>
      <c r="BXL2" s="975"/>
      <c r="BXM2" s="975"/>
      <c r="BXN2" s="975"/>
      <c r="BXO2" s="975"/>
      <c r="BXP2" s="975"/>
      <c r="BXQ2" s="975"/>
      <c r="BXR2" s="975"/>
      <c r="BXS2" s="975"/>
      <c r="BXT2" s="975"/>
      <c r="BXU2" s="975"/>
      <c r="BXV2" s="975"/>
      <c r="BXW2" s="975"/>
      <c r="BXX2" s="975"/>
      <c r="BXY2" s="975"/>
      <c r="BXZ2" s="975"/>
      <c r="BYA2" s="975"/>
      <c r="BYB2" s="975"/>
      <c r="BYC2" s="975"/>
      <c r="BYD2" s="975"/>
      <c r="BYE2" s="975"/>
      <c r="BYF2" s="975"/>
      <c r="BYG2" s="975"/>
      <c r="BYH2" s="975"/>
      <c r="BYI2" s="975"/>
      <c r="BYJ2" s="975"/>
      <c r="BYK2" s="975"/>
      <c r="BYL2" s="975"/>
      <c r="BYM2" s="975"/>
      <c r="BYN2" s="975"/>
      <c r="BYO2" s="975"/>
      <c r="BYP2" s="975"/>
      <c r="BYQ2" s="975"/>
      <c r="BYR2" s="975"/>
      <c r="BYS2" s="975"/>
      <c r="BYT2" s="975"/>
      <c r="BYU2" s="975"/>
      <c r="BYV2" s="975"/>
      <c r="BYW2" s="975"/>
      <c r="BYX2" s="975"/>
      <c r="BYY2" s="975"/>
      <c r="BYZ2" s="975"/>
      <c r="BZA2" s="975"/>
      <c r="BZB2" s="975"/>
      <c r="BZC2" s="975"/>
      <c r="BZD2" s="975"/>
      <c r="BZE2" s="975"/>
      <c r="BZF2" s="975"/>
      <c r="BZG2" s="975"/>
      <c r="BZH2" s="975"/>
      <c r="BZI2" s="975"/>
      <c r="BZJ2" s="975"/>
      <c r="BZK2" s="975"/>
      <c r="BZL2" s="975"/>
      <c r="BZM2" s="975"/>
      <c r="BZN2" s="975"/>
      <c r="BZO2" s="975"/>
      <c r="BZP2" s="975"/>
      <c r="BZQ2" s="975"/>
      <c r="BZR2" s="975"/>
      <c r="BZS2" s="975"/>
      <c r="BZT2" s="975"/>
      <c r="BZU2" s="975"/>
      <c r="BZV2" s="975"/>
      <c r="BZW2" s="975"/>
      <c r="BZX2" s="975"/>
      <c r="BZY2" s="975"/>
      <c r="BZZ2" s="975"/>
      <c r="CAA2" s="975"/>
      <c r="CAB2" s="975"/>
      <c r="CAC2" s="975"/>
      <c r="CAD2" s="975"/>
      <c r="CAE2" s="975"/>
      <c r="CAF2" s="975"/>
      <c r="CAG2" s="975"/>
      <c r="CAH2" s="975"/>
      <c r="CAI2" s="975"/>
      <c r="CAJ2" s="975"/>
      <c r="CAK2" s="975"/>
      <c r="CAL2" s="975"/>
      <c r="CAM2" s="975"/>
      <c r="CAN2" s="975"/>
      <c r="CAO2" s="975"/>
      <c r="CAP2" s="975"/>
      <c r="CAQ2" s="975"/>
      <c r="CAR2" s="975"/>
      <c r="CAS2" s="975"/>
      <c r="CAT2" s="975"/>
      <c r="CAU2" s="975"/>
      <c r="CAV2" s="975"/>
      <c r="CAW2" s="975"/>
      <c r="CAX2" s="975"/>
      <c r="CAY2" s="975"/>
      <c r="CAZ2" s="975"/>
      <c r="CBA2" s="975"/>
      <c r="CBB2" s="975"/>
      <c r="CBC2" s="975"/>
      <c r="CBD2" s="975"/>
      <c r="CBE2" s="975"/>
      <c r="CBF2" s="975"/>
      <c r="CBG2" s="975"/>
      <c r="CBH2" s="975"/>
      <c r="CBI2" s="975"/>
      <c r="CBJ2" s="975"/>
      <c r="CBK2" s="975"/>
      <c r="CBL2" s="975"/>
      <c r="CBM2" s="975"/>
      <c r="CBN2" s="975"/>
      <c r="CBO2" s="975"/>
      <c r="CBP2" s="975"/>
      <c r="CBQ2" s="975"/>
      <c r="CBR2" s="975"/>
      <c r="CBS2" s="975"/>
      <c r="CBT2" s="975"/>
      <c r="CBU2" s="975"/>
      <c r="CBV2" s="975"/>
      <c r="CBW2" s="975"/>
      <c r="CBX2" s="975"/>
      <c r="CBY2" s="975"/>
      <c r="CBZ2" s="975"/>
      <c r="CCA2" s="975"/>
      <c r="CCB2" s="975"/>
      <c r="CCC2" s="975"/>
      <c r="CCD2" s="975"/>
      <c r="CCE2" s="975"/>
      <c r="CCF2" s="975"/>
      <c r="CCG2" s="975"/>
      <c r="CCH2" s="975"/>
      <c r="CCI2" s="975"/>
      <c r="CCJ2" s="975"/>
      <c r="CCK2" s="975"/>
      <c r="CCL2" s="975"/>
      <c r="CCM2" s="975"/>
      <c r="CCN2" s="975"/>
      <c r="CCO2" s="975"/>
      <c r="CCP2" s="975"/>
      <c r="CCQ2" s="975"/>
      <c r="CCR2" s="975"/>
      <c r="CCS2" s="975"/>
      <c r="CCT2" s="975"/>
      <c r="CCU2" s="975"/>
      <c r="CCV2" s="975"/>
      <c r="CCW2" s="975"/>
      <c r="CCX2" s="975"/>
      <c r="CCY2" s="975"/>
      <c r="CCZ2" s="975"/>
      <c r="CDA2" s="975"/>
      <c r="CDB2" s="975"/>
      <c r="CDC2" s="975"/>
      <c r="CDD2" s="975"/>
      <c r="CDE2" s="975"/>
      <c r="CDF2" s="975"/>
      <c r="CDG2" s="975"/>
      <c r="CDH2" s="975"/>
      <c r="CDI2" s="975"/>
      <c r="CDJ2" s="975"/>
      <c r="CDK2" s="975"/>
      <c r="CDL2" s="975"/>
      <c r="CDM2" s="975"/>
      <c r="CDN2" s="975"/>
      <c r="CDO2" s="975"/>
      <c r="CDP2" s="975"/>
      <c r="CDQ2" s="975"/>
      <c r="CDR2" s="975"/>
      <c r="CDS2" s="975"/>
      <c r="CDT2" s="975"/>
      <c r="CDU2" s="975"/>
      <c r="CDV2" s="975"/>
      <c r="CDW2" s="975"/>
      <c r="CDX2" s="975"/>
      <c r="CDY2" s="975"/>
      <c r="CDZ2" s="975"/>
      <c r="CEA2" s="975"/>
      <c r="CEB2" s="975"/>
      <c r="CEC2" s="975"/>
      <c r="CED2" s="975"/>
      <c r="CEE2" s="975"/>
      <c r="CEF2" s="975"/>
      <c r="CEG2" s="975"/>
      <c r="CEH2" s="975"/>
      <c r="CEI2" s="975"/>
      <c r="CEJ2" s="975"/>
      <c r="CEK2" s="975"/>
      <c r="CEL2" s="975"/>
      <c r="CEM2" s="975"/>
      <c r="CEN2" s="975"/>
      <c r="CEO2" s="975"/>
      <c r="CEP2" s="975"/>
      <c r="CEQ2" s="975"/>
      <c r="CER2" s="975"/>
      <c r="CES2" s="975"/>
      <c r="CET2" s="975"/>
      <c r="CEU2" s="975"/>
      <c r="CEV2" s="975"/>
      <c r="CEW2" s="975"/>
      <c r="CEX2" s="975"/>
      <c r="CEY2" s="975"/>
      <c r="CEZ2" s="975"/>
      <c r="CFA2" s="975"/>
      <c r="CFB2" s="975"/>
      <c r="CFC2" s="975"/>
      <c r="CFD2" s="975"/>
      <c r="CFE2" s="975"/>
      <c r="CFF2" s="975"/>
      <c r="CFG2" s="975"/>
      <c r="CFH2" s="975"/>
      <c r="CFI2" s="975"/>
      <c r="CFJ2" s="975"/>
      <c r="CFK2" s="975"/>
      <c r="CFL2" s="975"/>
      <c r="CFM2" s="975"/>
      <c r="CFN2" s="975"/>
      <c r="CFO2" s="975"/>
      <c r="CFP2" s="975"/>
      <c r="CFQ2" s="975"/>
      <c r="CFR2" s="975"/>
      <c r="CFS2" s="975"/>
      <c r="CFT2" s="975"/>
      <c r="CFU2" s="975"/>
      <c r="CFV2" s="975"/>
      <c r="CFW2" s="975"/>
      <c r="CFX2" s="975"/>
      <c r="CFY2" s="975"/>
      <c r="CFZ2" s="975"/>
      <c r="CGA2" s="975"/>
      <c r="CGB2" s="975"/>
      <c r="CGC2" s="975"/>
      <c r="CGD2" s="975"/>
      <c r="CGE2" s="975"/>
      <c r="CGF2" s="975"/>
      <c r="CGG2" s="975"/>
      <c r="CGH2" s="975"/>
      <c r="CGI2" s="975"/>
      <c r="CGJ2" s="975"/>
      <c r="CGK2" s="975"/>
      <c r="CGL2" s="975"/>
      <c r="CGM2" s="975"/>
      <c r="CGN2" s="975"/>
      <c r="CGO2" s="975"/>
      <c r="CGP2" s="975"/>
      <c r="CGQ2" s="975"/>
      <c r="CGR2" s="975"/>
      <c r="CGS2" s="975"/>
      <c r="CGT2" s="975"/>
      <c r="CGU2" s="975"/>
      <c r="CGV2" s="975"/>
      <c r="CGW2" s="975"/>
      <c r="CGX2" s="975"/>
      <c r="CGY2" s="975"/>
      <c r="CGZ2" s="975"/>
      <c r="CHA2" s="975"/>
      <c r="CHB2" s="975"/>
      <c r="CHC2" s="975"/>
      <c r="CHD2" s="975"/>
      <c r="CHE2" s="975"/>
      <c r="CHF2" s="975"/>
      <c r="CHG2" s="975"/>
      <c r="CHH2" s="975"/>
      <c r="CHI2" s="975"/>
      <c r="CHJ2" s="975"/>
      <c r="CHK2" s="975"/>
      <c r="CHL2" s="975"/>
      <c r="CHM2" s="975"/>
      <c r="CHN2" s="975"/>
      <c r="CHO2" s="975"/>
      <c r="CHP2" s="975"/>
      <c r="CHQ2" s="975"/>
      <c r="CHR2" s="975"/>
      <c r="CHS2" s="975"/>
      <c r="CHT2" s="975"/>
      <c r="CHU2" s="975"/>
      <c r="CHV2" s="975"/>
      <c r="CHW2" s="975"/>
      <c r="CHX2" s="975"/>
      <c r="CHY2" s="975"/>
      <c r="CHZ2" s="975"/>
      <c r="CIA2" s="975"/>
      <c r="CIB2" s="975"/>
      <c r="CIC2" s="975"/>
      <c r="CID2" s="975"/>
      <c r="CIE2" s="975"/>
      <c r="CIF2" s="975"/>
      <c r="CIG2" s="975"/>
      <c r="CIH2" s="975"/>
      <c r="CII2" s="975"/>
      <c r="CIJ2" s="975"/>
      <c r="CIK2" s="975"/>
      <c r="CIL2" s="975"/>
      <c r="CIM2" s="975"/>
      <c r="CIN2" s="975"/>
      <c r="CIO2" s="975"/>
      <c r="CIP2" s="975"/>
      <c r="CIQ2" s="975"/>
      <c r="CIR2" s="975"/>
      <c r="CIS2" s="975"/>
      <c r="CIT2" s="975"/>
      <c r="CIU2" s="975"/>
      <c r="CIV2" s="975"/>
      <c r="CIW2" s="975"/>
      <c r="CIX2" s="975"/>
      <c r="CIY2" s="975"/>
      <c r="CIZ2" s="975"/>
      <c r="CJA2" s="975"/>
      <c r="CJB2" s="975"/>
      <c r="CJC2" s="975"/>
      <c r="CJD2" s="975"/>
      <c r="CJE2" s="975"/>
      <c r="CJF2" s="975"/>
      <c r="CJG2" s="975"/>
      <c r="CJH2" s="975"/>
      <c r="CJI2" s="975"/>
      <c r="CJJ2" s="975"/>
      <c r="CJK2" s="975"/>
      <c r="CJL2" s="975"/>
      <c r="CJM2" s="975"/>
      <c r="CJN2" s="975"/>
      <c r="CJO2" s="975"/>
      <c r="CJP2" s="975"/>
      <c r="CJQ2" s="975"/>
      <c r="CJR2" s="975"/>
      <c r="CJS2" s="975"/>
      <c r="CJT2" s="975"/>
      <c r="CJU2" s="975"/>
      <c r="CJV2" s="975"/>
      <c r="CJW2" s="975"/>
      <c r="CJX2" s="975"/>
      <c r="CJY2" s="975"/>
      <c r="CJZ2" s="975"/>
      <c r="CKA2" s="975"/>
      <c r="CKB2" s="975"/>
      <c r="CKC2" s="975"/>
      <c r="CKD2" s="975"/>
      <c r="CKE2" s="975"/>
      <c r="CKF2" s="975"/>
      <c r="CKG2" s="975"/>
      <c r="CKH2" s="975"/>
      <c r="CKI2" s="975"/>
      <c r="CKJ2" s="975"/>
      <c r="CKK2" s="975"/>
      <c r="CKL2" s="975"/>
      <c r="CKM2" s="975"/>
      <c r="CKN2" s="975"/>
      <c r="CKO2" s="975"/>
      <c r="CKP2" s="975"/>
      <c r="CKQ2" s="975"/>
      <c r="CKR2" s="975"/>
      <c r="CKS2" s="975"/>
      <c r="CKT2" s="975"/>
      <c r="CKU2" s="975"/>
      <c r="CKV2" s="975"/>
      <c r="CKW2" s="975"/>
      <c r="CKX2" s="975"/>
      <c r="CKY2" s="975"/>
      <c r="CKZ2" s="975"/>
      <c r="CLA2" s="975"/>
      <c r="CLB2" s="975"/>
      <c r="CLC2" s="975"/>
      <c r="CLD2" s="975"/>
      <c r="CLE2" s="975"/>
      <c r="CLF2" s="975"/>
      <c r="CLG2" s="975"/>
      <c r="CLH2" s="975"/>
      <c r="CLI2" s="975"/>
      <c r="CLJ2" s="975"/>
      <c r="CLK2" s="975"/>
      <c r="CLL2" s="975"/>
      <c r="CLM2" s="975"/>
      <c r="CLN2" s="975"/>
      <c r="CLO2" s="975"/>
      <c r="CLP2" s="975"/>
      <c r="CLQ2" s="975"/>
      <c r="CLR2" s="975"/>
      <c r="CLS2" s="975"/>
      <c r="CLT2" s="975"/>
      <c r="CLU2" s="975"/>
      <c r="CLV2" s="975"/>
      <c r="CLW2" s="975"/>
      <c r="CLX2" s="975"/>
      <c r="CLY2" s="975"/>
      <c r="CLZ2" s="975"/>
      <c r="CMA2" s="975"/>
      <c r="CMB2" s="975"/>
      <c r="CMC2" s="975"/>
      <c r="CMD2" s="975"/>
      <c r="CME2" s="975"/>
      <c r="CMF2" s="975"/>
      <c r="CMG2" s="975"/>
      <c r="CMH2" s="975"/>
      <c r="CMI2" s="975"/>
      <c r="CMJ2" s="975"/>
      <c r="CMK2" s="975"/>
      <c r="CML2" s="975"/>
      <c r="CMM2" s="975"/>
      <c r="CMN2" s="975"/>
      <c r="CMO2" s="975"/>
      <c r="CMP2" s="975"/>
      <c r="CMQ2" s="975"/>
      <c r="CMR2" s="975"/>
      <c r="CMS2" s="975"/>
      <c r="CMT2" s="975"/>
      <c r="CMU2" s="975"/>
      <c r="CMV2" s="975"/>
      <c r="CMW2" s="975"/>
      <c r="CMX2" s="975"/>
      <c r="CMY2" s="975"/>
      <c r="CMZ2" s="975"/>
      <c r="CNA2" s="975"/>
      <c r="CNB2" s="975"/>
      <c r="CNC2" s="975"/>
      <c r="CND2" s="975"/>
      <c r="CNE2" s="975"/>
      <c r="CNF2" s="975"/>
      <c r="CNG2" s="975"/>
      <c r="CNH2" s="975"/>
      <c r="CNI2" s="975"/>
      <c r="CNJ2" s="975"/>
      <c r="CNK2" s="975"/>
      <c r="CNL2" s="975"/>
      <c r="CNM2" s="975"/>
      <c r="CNN2" s="975"/>
      <c r="CNO2" s="975"/>
      <c r="CNP2" s="975"/>
      <c r="CNQ2" s="975"/>
      <c r="CNR2" s="975"/>
      <c r="CNS2" s="975"/>
      <c r="CNT2" s="975"/>
      <c r="CNU2" s="975"/>
      <c r="CNV2" s="975"/>
      <c r="CNW2" s="975"/>
      <c r="CNX2" s="975"/>
      <c r="CNY2" s="975"/>
      <c r="CNZ2" s="975"/>
      <c r="COA2" s="975"/>
      <c r="COB2" s="975"/>
      <c r="COC2" s="975"/>
      <c r="COD2" s="975"/>
      <c r="COE2" s="975"/>
      <c r="COF2" s="975"/>
      <c r="COG2" s="975"/>
      <c r="COH2" s="975"/>
      <c r="COI2" s="975"/>
      <c r="COJ2" s="975"/>
      <c r="COK2" s="975"/>
      <c r="COL2" s="975"/>
      <c r="COM2" s="975"/>
      <c r="CON2" s="975"/>
      <c r="COO2" s="975"/>
      <c r="COP2" s="975"/>
      <c r="COQ2" s="975"/>
      <c r="COR2" s="975"/>
      <c r="COS2" s="975"/>
      <c r="COT2" s="975"/>
      <c r="COU2" s="975"/>
      <c r="COV2" s="975"/>
      <c r="COW2" s="975"/>
      <c r="COX2" s="975"/>
      <c r="COY2" s="975"/>
      <c r="COZ2" s="975"/>
      <c r="CPA2" s="975"/>
      <c r="CPB2" s="975"/>
      <c r="CPC2" s="975"/>
      <c r="CPD2" s="975"/>
      <c r="CPE2" s="975"/>
      <c r="CPF2" s="975"/>
      <c r="CPG2" s="975"/>
      <c r="CPH2" s="975"/>
      <c r="CPI2" s="975"/>
      <c r="CPJ2" s="975"/>
      <c r="CPK2" s="975"/>
      <c r="CPL2" s="975"/>
      <c r="CPM2" s="975"/>
      <c r="CPN2" s="975"/>
      <c r="CPO2" s="975"/>
      <c r="CPP2" s="975"/>
      <c r="CPQ2" s="975"/>
      <c r="CPR2" s="975"/>
      <c r="CPS2" s="975"/>
      <c r="CPT2" s="975"/>
      <c r="CPU2" s="975"/>
      <c r="CPV2" s="975"/>
      <c r="CPW2" s="975"/>
      <c r="CPX2" s="975"/>
      <c r="CPY2" s="975"/>
      <c r="CPZ2" s="975"/>
      <c r="CQA2" s="975"/>
      <c r="CQB2" s="975"/>
      <c r="CQC2" s="975"/>
      <c r="CQD2" s="975"/>
      <c r="CQE2" s="975"/>
      <c r="CQF2" s="975"/>
      <c r="CQG2" s="975"/>
      <c r="CQH2" s="975"/>
      <c r="CQI2" s="975"/>
      <c r="CQJ2" s="975"/>
      <c r="CQK2" s="975"/>
      <c r="CQL2" s="975"/>
      <c r="CQM2" s="975"/>
      <c r="CQN2" s="975"/>
      <c r="CQO2" s="975"/>
      <c r="CQP2" s="975"/>
      <c r="CQQ2" s="975"/>
      <c r="CQR2" s="975"/>
      <c r="CQS2" s="975"/>
      <c r="CQT2" s="975"/>
      <c r="CQU2" s="975"/>
      <c r="CQV2" s="975"/>
      <c r="CQW2" s="975"/>
      <c r="CQX2" s="975"/>
      <c r="CQY2" s="975"/>
      <c r="CQZ2" s="975"/>
      <c r="CRA2" s="975"/>
      <c r="CRB2" s="975"/>
      <c r="CRC2" s="975"/>
      <c r="CRD2" s="975"/>
      <c r="CRE2" s="975"/>
      <c r="CRF2" s="975"/>
      <c r="CRG2" s="975"/>
      <c r="CRH2" s="975"/>
      <c r="CRI2" s="975"/>
      <c r="CRJ2" s="975"/>
      <c r="CRK2" s="975"/>
      <c r="CRL2" s="975"/>
      <c r="CRM2" s="975"/>
      <c r="CRN2" s="975"/>
      <c r="CRO2" s="975"/>
      <c r="CRP2" s="975"/>
      <c r="CRQ2" s="975"/>
      <c r="CRR2" s="975"/>
      <c r="CRS2" s="975"/>
      <c r="CRT2" s="975"/>
      <c r="CRU2" s="975"/>
      <c r="CRV2" s="975"/>
      <c r="CRW2" s="975"/>
      <c r="CRX2" s="975"/>
      <c r="CRY2" s="975"/>
      <c r="CRZ2" s="975"/>
      <c r="CSA2" s="975"/>
      <c r="CSB2" s="975"/>
      <c r="CSC2" s="975"/>
      <c r="CSD2" s="975"/>
      <c r="CSE2" s="975"/>
      <c r="CSF2" s="975"/>
      <c r="CSG2" s="975"/>
      <c r="CSH2" s="975"/>
      <c r="CSI2" s="975"/>
      <c r="CSJ2" s="975"/>
      <c r="CSK2" s="975"/>
      <c r="CSL2" s="975"/>
      <c r="CSM2" s="975"/>
      <c r="CSN2" s="975"/>
      <c r="CSO2" s="975"/>
      <c r="CSP2" s="975"/>
      <c r="CSQ2" s="975"/>
      <c r="CSR2" s="975"/>
      <c r="CSS2" s="975"/>
      <c r="CST2" s="975"/>
      <c r="CSU2" s="975"/>
      <c r="CSV2" s="975"/>
      <c r="CSW2" s="975"/>
      <c r="CSX2" s="975"/>
      <c r="CSY2" s="975"/>
      <c r="CSZ2" s="975"/>
      <c r="CTA2" s="975"/>
      <c r="CTB2" s="975"/>
      <c r="CTC2" s="975"/>
      <c r="CTD2" s="975"/>
      <c r="CTE2" s="975"/>
      <c r="CTF2" s="975"/>
      <c r="CTG2" s="975"/>
      <c r="CTH2" s="975"/>
      <c r="CTI2" s="975"/>
      <c r="CTJ2" s="975"/>
      <c r="CTK2" s="975"/>
      <c r="CTL2" s="975"/>
      <c r="CTM2" s="975"/>
      <c r="CTN2" s="975"/>
      <c r="CTO2" s="975"/>
      <c r="CTP2" s="975"/>
      <c r="CTQ2" s="975"/>
      <c r="CTR2" s="975"/>
      <c r="CTS2" s="975"/>
      <c r="CTT2" s="975"/>
      <c r="CTU2" s="975"/>
      <c r="CTV2" s="975"/>
      <c r="CTW2" s="975"/>
      <c r="CTX2" s="975"/>
      <c r="CTY2" s="975"/>
      <c r="CTZ2" s="975"/>
      <c r="CUA2" s="975"/>
      <c r="CUB2" s="975"/>
      <c r="CUC2" s="975"/>
      <c r="CUD2" s="975"/>
      <c r="CUE2" s="975"/>
      <c r="CUF2" s="975"/>
      <c r="CUG2" s="975"/>
      <c r="CUH2" s="975"/>
      <c r="CUI2" s="975"/>
      <c r="CUJ2" s="975"/>
      <c r="CUK2" s="975"/>
      <c r="CUL2" s="975"/>
      <c r="CUM2" s="975"/>
      <c r="CUN2" s="975"/>
      <c r="CUO2" s="975"/>
      <c r="CUP2" s="975"/>
      <c r="CUQ2" s="975"/>
      <c r="CUR2" s="975"/>
      <c r="CUS2" s="975"/>
      <c r="CUT2" s="975"/>
      <c r="CUU2" s="975"/>
      <c r="CUV2" s="975"/>
      <c r="CUW2" s="975"/>
      <c r="CUX2" s="975"/>
      <c r="CUY2" s="975"/>
      <c r="CUZ2" s="975"/>
      <c r="CVA2" s="975"/>
      <c r="CVB2" s="975"/>
      <c r="CVC2" s="975"/>
      <c r="CVD2" s="975"/>
      <c r="CVE2" s="975"/>
      <c r="CVF2" s="975"/>
      <c r="CVG2" s="975"/>
      <c r="CVH2" s="975"/>
      <c r="CVI2" s="975"/>
      <c r="CVJ2" s="975"/>
      <c r="CVK2" s="975"/>
      <c r="CVL2" s="975"/>
      <c r="CVM2" s="975"/>
      <c r="CVN2" s="975"/>
      <c r="CVO2" s="975"/>
      <c r="CVP2" s="975"/>
      <c r="CVQ2" s="975"/>
      <c r="CVR2" s="975"/>
      <c r="CVS2" s="975"/>
      <c r="CVT2" s="975"/>
      <c r="CVU2" s="975"/>
      <c r="CVV2" s="975"/>
      <c r="CVW2" s="975"/>
      <c r="CVX2" s="975"/>
      <c r="CVY2" s="975"/>
      <c r="CVZ2" s="975"/>
      <c r="CWA2" s="975"/>
      <c r="CWB2" s="975"/>
      <c r="CWC2" s="975"/>
      <c r="CWD2" s="975"/>
      <c r="CWE2" s="975"/>
      <c r="CWF2" s="975"/>
      <c r="CWG2" s="975"/>
      <c r="CWH2" s="975"/>
      <c r="CWI2" s="975"/>
      <c r="CWJ2" s="975"/>
      <c r="CWK2" s="975"/>
      <c r="CWL2" s="975"/>
      <c r="CWM2" s="975"/>
      <c r="CWN2" s="975"/>
      <c r="CWO2" s="975"/>
      <c r="CWP2" s="975"/>
      <c r="CWQ2" s="975"/>
      <c r="CWR2" s="975"/>
      <c r="CWS2" s="975"/>
      <c r="CWT2" s="975"/>
      <c r="CWU2" s="975"/>
      <c r="CWV2" s="975"/>
      <c r="CWW2" s="975"/>
      <c r="CWX2" s="975"/>
      <c r="CWY2" s="975"/>
      <c r="CWZ2" s="975"/>
      <c r="CXA2" s="975"/>
      <c r="CXB2" s="975"/>
      <c r="CXC2" s="975"/>
      <c r="CXD2" s="975"/>
      <c r="CXE2" s="975"/>
      <c r="CXF2" s="975"/>
      <c r="CXG2" s="975"/>
      <c r="CXH2" s="975"/>
      <c r="CXI2" s="975"/>
      <c r="CXJ2" s="975"/>
      <c r="CXK2" s="975"/>
      <c r="CXL2" s="975"/>
      <c r="CXM2" s="975"/>
      <c r="CXN2" s="975"/>
      <c r="CXO2" s="975"/>
      <c r="CXP2" s="975"/>
      <c r="CXQ2" s="975"/>
      <c r="CXR2" s="975"/>
      <c r="CXS2" s="975"/>
      <c r="CXT2" s="975"/>
      <c r="CXU2" s="975"/>
      <c r="CXV2" s="975"/>
      <c r="CXW2" s="975"/>
      <c r="CXX2" s="975"/>
      <c r="CXY2" s="975"/>
      <c r="CXZ2" s="975"/>
      <c r="CYA2" s="975"/>
      <c r="CYB2" s="975"/>
      <c r="CYC2" s="975"/>
      <c r="CYD2" s="975"/>
      <c r="CYE2" s="975"/>
      <c r="CYF2" s="975"/>
      <c r="CYG2" s="975"/>
      <c r="CYH2" s="975"/>
      <c r="CYI2" s="975"/>
      <c r="CYJ2" s="975"/>
      <c r="CYK2" s="975"/>
      <c r="CYL2" s="975"/>
      <c r="CYM2" s="975"/>
      <c r="CYN2" s="975"/>
      <c r="CYO2" s="975"/>
      <c r="CYP2" s="975"/>
      <c r="CYQ2" s="975"/>
      <c r="CYR2" s="975"/>
      <c r="CYS2" s="975"/>
      <c r="CYT2" s="975"/>
      <c r="CYU2" s="975"/>
      <c r="CYV2" s="975"/>
      <c r="CYW2" s="975"/>
      <c r="CYX2" s="975"/>
      <c r="CYY2" s="975"/>
      <c r="CYZ2" s="975"/>
      <c r="CZA2" s="975"/>
      <c r="CZB2" s="975"/>
      <c r="CZC2" s="975"/>
      <c r="CZD2" s="975"/>
      <c r="CZE2" s="975"/>
      <c r="CZF2" s="975"/>
      <c r="CZG2" s="975"/>
      <c r="CZH2" s="975"/>
      <c r="CZI2" s="975"/>
      <c r="CZJ2" s="975"/>
      <c r="CZK2" s="975"/>
      <c r="CZL2" s="975"/>
      <c r="CZM2" s="975"/>
      <c r="CZN2" s="975"/>
      <c r="CZO2" s="975"/>
      <c r="CZP2" s="975"/>
      <c r="CZQ2" s="975"/>
      <c r="CZR2" s="975"/>
      <c r="CZS2" s="975"/>
      <c r="CZT2" s="975"/>
      <c r="CZU2" s="975"/>
      <c r="CZV2" s="975"/>
      <c r="CZW2" s="975"/>
      <c r="CZX2" s="975"/>
      <c r="CZY2" s="975"/>
      <c r="CZZ2" s="975"/>
      <c r="DAA2" s="975"/>
      <c r="DAB2" s="975"/>
      <c r="DAC2" s="975"/>
      <c r="DAD2" s="975"/>
      <c r="DAE2" s="975"/>
      <c r="DAF2" s="975"/>
      <c r="DAG2" s="975"/>
      <c r="DAH2" s="975"/>
      <c r="DAI2" s="975"/>
      <c r="DAJ2" s="975"/>
      <c r="DAK2" s="975"/>
      <c r="DAL2" s="975"/>
      <c r="DAM2" s="975"/>
      <c r="DAN2" s="975"/>
      <c r="DAO2" s="975"/>
      <c r="DAP2" s="975"/>
      <c r="DAQ2" s="975"/>
      <c r="DAR2" s="975"/>
      <c r="DAS2" s="975"/>
      <c r="DAT2" s="975"/>
      <c r="DAU2" s="975"/>
      <c r="DAV2" s="975"/>
      <c r="DAW2" s="975"/>
      <c r="DAX2" s="975"/>
      <c r="DAY2" s="975"/>
      <c r="DAZ2" s="975"/>
      <c r="DBA2" s="975"/>
      <c r="DBB2" s="975"/>
      <c r="DBC2" s="975"/>
      <c r="DBD2" s="975"/>
      <c r="DBE2" s="975"/>
      <c r="DBF2" s="975"/>
      <c r="DBG2" s="975"/>
      <c r="DBH2" s="975"/>
      <c r="DBI2" s="975"/>
      <c r="DBJ2" s="975"/>
      <c r="DBK2" s="975"/>
      <c r="DBL2" s="975"/>
      <c r="DBM2" s="975"/>
      <c r="DBN2" s="975"/>
      <c r="DBO2" s="975"/>
      <c r="DBP2" s="975"/>
      <c r="DBQ2" s="975"/>
      <c r="DBR2" s="975"/>
      <c r="DBS2" s="975"/>
      <c r="DBT2" s="975"/>
      <c r="DBU2" s="975"/>
      <c r="DBV2" s="975"/>
      <c r="DBW2" s="975"/>
      <c r="DBX2" s="975"/>
      <c r="DBY2" s="975"/>
      <c r="DBZ2" s="975"/>
      <c r="DCA2" s="975"/>
      <c r="DCB2" s="975"/>
      <c r="DCC2" s="975"/>
      <c r="DCD2" s="975"/>
      <c r="DCE2" s="975"/>
      <c r="DCF2" s="975"/>
      <c r="DCG2" s="975"/>
      <c r="DCH2" s="975"/>
      <c r="DCI2" s="975"/>
      <c r="DCJ2" s="975"/>
      <c r="DCK2" s="975"/>
      <c r="DCL2" s="975"/>
      <c r="DCM2" s="975"/>
      <c r="DCN2" s="975"/>
      <c r="DCO2" s="975"/>
      <c r="DCP2" s="975"/>
      <c r="DCQ2" s="975"/>
      <c r="DCR2" s="975"/>
      <c r="DCS2" s="975"/>
      <c r="DCT2" s="975"/>
      <c r="DCU2" s="975"/>
      <c r="DCV2" s="975"/>
      <c r="DCW2" s="975"/>
      <c r="DCX2" s="975"/>
      <c r="DCY2" s="975"/>
      <c r="DCZ2" s="975"/>
      <c r="DDA2" s="975"/>
      <c r="DDB2" s="975"/>
      <c r="DDC2" s="975"/>
      <c r="DDD2" s="975"/>
      <c r="DDE2" s="975"/>
      <c r="DDF2" s="975"/>
      <c r="DDG2" s="975"/>
      <c r="DDH2" s="975"/>
      <c r="DDI2" s="975"/>
      <c r="DDJ2" s="975"/>
      <c r="DDK2" s="975"/>
      <c r="DDL2" s="975"/>
      <c r="DDM2" s="975"/>
      <c r="DDN2" s="975"/>
      <c r="DDO2" s="975"/>
      <c r="DDP2" s="975"/>
      <c r="DDQ2" s="975"/>
      <c r="DDR2" s="975"/>
      <c r="DDS2" s="975"/>
      <c r="DDT2" s="975"/>
      <c r="DDU2" s="975"/>
      <c r="DDV2" s="975"/>
      <c r="DDW2" s="975"/>
      <c r="DDX2" s="975"/>
      <c r="DDY2" s="975"/>
      <c r="DDZ2" s="975"/>
      <c r="DEA2" s="975"/>
      <c r="DEB2" s="975"/>
      <c r="DEC2" s="975"/>
      <c r="DED2" s="975"/>
      <c r="DEE2" s="975"/>
      <c r="DEF2" s="975"/>
      <c r="DEG2" s="975"/>
      <c r="DEH2" s="975"/>
      <c r="DEI2" s="975"/>
      <c r="DEJ2" s="975"/>
      <c r="DEK2" s="975"/>
      <c r="DEL2" s="975"/>
      <c r="DEM2" s="975"/>
      <c r="DEN2" s="975"/>
      <c r="DEO2" s="975"/>
      <c r="DEP2" s="975"/>
      <c r="DEQ2" s="975"/>
      <c r="DER2" s="975"/>
      <c r="DES2" s="975"/>
      <c r="DET2" s="975"/>
      <c r="DEU2" s="975"/>
      <c r="DEV2" s="975"/>
      <c r="DEW2" s="975"/>
      <c r="DEX2" s="975"/>
      <c r="DEY2" s="975"/>
      <c r="DEZ2" s="975"/>
      <c r="DFA2" s="975"/>
      <c r="DFB2" s="975"/>
      <c r="DFC2" s="975"/>
      <c r="DFD2" s="975"/>
      <c r="DFE2" s="975"/>
      <c r="DFF2" s="975"/>
      <c r="DFG2" s="975"/>
      <c r="DFH2" s="975"/>
      <c r="DFI2" s="975"/>
      <c r="DFJ2" s="975"/>
      <c r="DFK2" s="975"/>
      <c r="DFL2" s="975"/>
      <c r="DFM2" s="975"/>
      <c r="DFN2" s="975"/>
      <c r="DFO2" s="975"/>
      <c r="DFP2" s="975"/>
      <c r="DFQ2" s="975"/>
      <c r="DFR2" s="975"/>
      <c r="DFS2" s="975"/>
      <c r="DFT2" s="975"/>
      <c r="DFU2" s="975"/>
      <c r="DFV2" s="975"/>
      <c r="DFW2" s="975"/>
      <c r="DFX2" s="975"/>
      <c r="DFY2" s="975"/>
      <c r="DFZ2" s="975"/>
      <c r="DGA2" s="975"/>
      <c r="DGB2" s="975"/>
      <c r="DGC2" s="975"/>
      <c r="DGD2" s="975"/>
      <c r="DGE2" s="975"/>
      <c r="DGF2" s="975"/>
      <c r="DGG2" s="975"/>
      <c r="DGH2" s="975"/>
      <c r="DGI2" s="975"/>
      <c r="DGJ2" s="975"/>
      <c r="DGK2" s="975"/>
      <c r="DGL2" s="975"/>
      <c r="DGM2" s="975"/>
      <c r="DGN2" s="975"/>
      <c r="DGO2" s="975"/>
      <c r="DGP2" s="975"/>
      <c r="DGQ2" s="975"/>
      <c r="DGR2" s="975"/>
      <c r="DGS2" s="975"/>
      <c r="DGT2" s="975"/>
      <c r="DGU2" s="975"/>
      <c r="DGV2" s="975"/>
      <c r="DGW2" s="975"/>
      <c r="DGX2" s="975"/>
      <c r="DGY2" s="975"/>
      <c r="DGZ2" s="975"/>
      <c r="DHA2" s="975"/>
      <c r="DHB2" s="975"/>
      <c r="DHC2" s="975"/>
      <c r="DHD2" s="975"/>
      <c r="DHE2" s="975"/>
      <c r="DHF2" s="975"/>
      <c r="DHG2" s="975"/>
      <c r="DHH2" s="975"/>
      <c r="DHI2" s="975"/>
      <c r="DHJ2" s="975"/>
      <c r="DHK2" s="975"/>
      <c r="DHL2" s="975"/>
      <c r="DHM2" s="975"/>
      <c r="DHN2" s="975"/>
      <c r="DHO2" s="975"/>
      <c r="DHP2" s="975"/>
      <c r="DHQ2" s="975"/>
      <c r="DHR2" s="975"/>
      <c r="DHS2" s="975"/>
      <c r="DHT2" s="975"/>
      <c r="DHU2" s="975"/>
      <c r="DHV2" s="975"/>
      <c r="DHW2" s="975"/>
      <c r="DHX2" s="975"/>
      <c r="DHY2" s="975"/>
      <c r="DHZ2" s="975"/>
      <c r="DIA2" s="975"/>
      <c r="DIB2" s="975"/>
      <c r="DIC2" s="975"/>
      <c r="DID2" s="975"/>
      <c r="DIE2" s="975"/>
      <c r="DIF2" s="975"/>
      <c r="DIG2" s="975"/>
      <c r="DIH2" s="975"/>
      <c r="DII2" s="975"/>
      <c r="DIJ2" s="975"/>
      <c r="DIK2" s="975"/>
      <c r="DIL2" s="975"/>
      <c r="DIM2" s="975"/>
      <c r="DIN2" s="975"/>
      <c r="DIO2" s="975"/>
      <c r="DIP2" s="975"/>
      <c r="DIQ2" s="975"/>
      <c r="DIR2" s="975"/>
      <c r="DIS2" s="975"/>
      <c r="DIT2" s="975"/>
      <c r="DIU2" s="975"/>
      <c r="DIV2" s="975"/>
      <c r="DIW2" s="975"/>
      <c r="DIX2" s="975"/>
      <c r="DIY2" s="975"/>
      <c r="DIZ2" s="975"/>
      <c r="DJA2" s="975"/>
      <c r="DJB2" s="975"/>
      <c r="DJC2" s="975"/>
      <c r="DJD2" s="975"/>
      <c r="DJE2" s="975"/>
      <c r="DJF2" s="975"/>
      <c r="DJG2" s="975"/>
      <c r="DJH2" s="975"/>
      <c r="DJI2" s="975"/>
      <c r="DJJ2" s="975"/>
      <c r="DJK2" s="975"/>
      <c r="DJL2" s="975"/>
      <c r="DJM2" s="975"/>
      <c r="DJN2" s="975"/>
      <c r="DJO2" s="975"/>
      <c r="DJP2" s="975"/>
      <c r="DJQ2" s="975"/>
      <c r="DJR2" s="975"/>
      <c r="DJS2" s="975"/>
      <c r="DJT2" s="975"/>
      <c r="DJU2" s="975"/>
      <c r="DJV2" s="975"/>
      <c r="DJW2" s="975"/>
      <c r="DJX2" s="975"/>
      <c r="DJY2" s="975"/>
      <c r="DJZ2" s="975"/>
      <c r="DKA2" s="975"/>
      <c r="DKB2" s="975"/>
      <c r="DKC2" s="975"/>
      <c r="DKD2" s="975"/>
      <c r="DKE2" s="975"/>
      <c r="DKF2" s="975"/>
      <c r="DKG2" s="975"/>
      <c r="DKH2" s="975"/>
      <c r="DKI2" s="975"/>
      <c r="DKJ2" s="975"/>
      <c r="DKK2" s="975"/>
      <c r="DKL2" s="975"/>
      <c r="DKM2" s="975"/>
      <c r="DKN2" s="975"/>
      <c r="DKO2" s="975"/>
      <c r="DKP2" s="975"/>
      <c r="DKQ2" s="975"/>
      <c r="DKR2" s="975"/>
      <c r="DKS2" s="975"/>
      <c r="DKT2" s="975"/>
      <c r="DKU2" s="975"/>
      <c r="DKV2" s="975"/>
      <c r="DKW2" s="975"/>
      <c r="DKX2" s="975"/>
      <c r="DKY2" s="975"/>
      <c r="DKZ2" s="975"/>
      <c r="DLA2" s="975"/>
      <c r="DLB2" s="975"/>
      <c r="DLC2" s="975"/>
      <c r="DLD2" s="975"/>
      <c r="DLE2" s="975"/>
      <c r="DLF2" s="975"/>
      <c r="DLG2" s="975"/>
      <c r="DLH2" s="975"/>
      <c r="DLI2" s="975"/>
      <c r="DLJ2" s="975"/>
      <c r="DLK2" s="975"/>
      <c r="DLL2" s="975"/>
      <c r="DLM2" s="975"/>
      <c r="DLN2" s="975"/>
      <c r="DLO2" s="975"/>
      <c r="DLP2" s="975"/>
      <c r="DLQ2" s="975"/>
      <c r="DLR2" s="975"/>
      <c r="DLS2" s="975"/>
      <c r="DLT2" s="975"/>
      <c r="DLU2" s="975"/>
      <c r="DLV2" s="975"/>
      <c r="DLW2" s="975"/>
      <c r="DLX2" s="975"/>
      <c r="DLY2" s="975"/>
      <c r="DLZ2" s="975"/>
      <c r="DMA2" s="975"/>
      <c r="DMB2" s="975"/>
      <c r="DMC2" s="975"/>
      <c r="DMD2" s="975"/>
      <c r="DME2" s="975"/>
      <c r="DMF2" s="975"/>
      <c r="DMG2" s="975"/>
      <c r="DMH2" s="975"/>
      <c r="DMI2" s="975"/>
      <c r="DMJ2" s="975"/>
      <c r="DMK2" s="975"/>
      <c r="DML2" s="975"/>
      <c r="DMM2" s="975"/>
      <c r="DMN2" s="975"/>
      <c r="DMO2" s="975"/>
      <c r="DMP2" s="975"/>
      <c r="DMQ2" s="975"/>
      <c r="DMR2" s="975"/>
      <c r="DMS2" s="975"/>
      <c r="DMT2" s="975"/>
      <c r="DMU2" s="975"/>
      <c r="DMV2" s="975"/>
      <c r="DMW2" s="975"/>
      <c r="DMX2" s="975"/>
      <c r="DMY2" s="975"/>
      <c r="DMZ2" s="975"/>
      <c r="DNA2" s="975"/>
      <c r="DNB2" s="975"/>
      <c r="DNC2" s="975"/>
      <c r="DND2" s="975"/>
      <c r="DNE2" s="975"/>
      <c r="DNF2" s="975"/>
      <c r="DNG2" s="975"/>
      <c r="DNH2" s="975"/>
      <c r="DNI2" s="975"/>
      <c r="DNJ2" s="975"/>
      <c r="DNK2" s="975"/>
      <c r="DNL2" s="975"/>
      <c r="DNM2" s="975"/>
      <c r="DNN2" s="975"/>
      <c r="DNO2" s="975"/>
      <c r="DNP2" s="975"/>
      <c r="DNQ2" s="975"/>
      <c r="DNR2" s="975"/>
      <c r="DNS2" s="975"/>
      <c r="DNT2" s="975"/>
      <c r="DNU2" s="975"/>
      <c r="DNV2" s="975"/>
      <c r="DNW2" s="975"/>
      <c r="DNX2" s="975"/>
      <c r="DNY2" s="975"/>
      <c r="DNZ2" s="975"/>
      <c r="DOA2" s="975"/>
      <c r="DOB2" s="975"/>
      <c r="DOC2" s="975"/>
      <c r="DOD2" s="975"/>
      <c r="DOE2" s="975"/>
      <c r="DOF2" s="975"/>
      <c r="DOG2" s="975"/>
      <c r="DOH2" s="975"/>
      <c r="DOI2" s="975"/>
      <c r="DOJ2" s="975"/>
      <c r="DOK2" s="975"/>
      <c r="DOL2" s="975"/>
      <c r="DOM2" s="975"/>
      <c r="DON2" s="975"/>
      <c r="DOO2" s="975"/>
      <c r="DOP2" s="975"/>
      <c r="DOQ2" s="975"/>
      <c r="DOR2" s="975"/>
      <c r="DOS2" s="975"/>
      <c r="DOT2" s="975"/>
      <c r="DOU2" s="975"/>
      <c r="DOV2" s="975"/>
      <c r="DOW2" s="975"/>
      <c r="DOX2" s="975"/>
      <c r="DOY2" s="975"/>
      <c r="DOZ2" s="975"/>
      <c r="DPA2" s="975"/>
      <c r="DPB2" s="975"/>
      <c r="DPC2" s="975"/>
      <c r="DPD2" s="975"/>
      <c r="DPE2" s="975"/>
      <c r="DPF2" s="975"/>
      <c r="DPG2" s="975"/>
      <c r="DPH2" s="975"/>
      <c r="DPI2" s="975"/>
      <c r="DPJ2" s="975"/>
      <c r="DPK2" s="975"/>
      <c r="DPL2" s="975"/>
      <c r="DPM2" s="975"/>
      <c r="DPN2" s="975"/>
      <c r="DPO2" s="975"/>
      <c r="DPP2" s="975"/>
      <c r="DPQ2" s="975"/>
      <c r="DPR2" s="975"/>
      <c r="DPS2" s="975"/>
      <c r="DPT2" s="975"/>
      <c r="DPU2" s="975"/>
      <c r="DPV2" s="975"/>
      <c r="DPW2" s="975"/>
      <c r="DPX2" s="975"/>
      <c r="DPY2" s="975"/>
      <c r="DPZ2" s="975"/>
      <c r="DQA2" s="975"/>
      <c r="DQB2" s="975"/>
      <c r="DQC2" s="975"/>
      <c r="DQD2" s="975"/>
      <c r="DQE2" s="975"/>
      <c r="DQF2" s="975"/>
      <c r="DQG2" s="975"/>
      <c r="DQH2" s="975"/>
      <c r="DQI2" s="975"/>
      <c r="DQJ2" s="975"/>
      <c r="DQK2" s="975"/>
      <c r="DQL2" s="975"/>
      <c r="DQM2" s="975"/>
      <c r="DQN2" s="975"/>
      <c r="DQO2" s="975"/>
      <c r="DQP2" s="975"/>
      <c r="DQQ2" s="975"/>
      <c r="DQR2" s="975"/>
      <c r="DQS2" s="975"/>
      <c r="DQT2" s="975"/>
      <c r="DQU2" s="975"/>
      <c r="DQV2" s="975"/>
      <c r="DQW2" s="975"/>
      <c r="DQX2" s="975"/>
      <c r="DQY2" s="975"/>
      <c r="DQZ2" s="975"/>
      <c r="DRA2" s="975"/>
      <c r="DRB2" s="975"/>
      <c r="DRC2" s="975"/>
      <c r="DRD2" s="975"/>
      <c r="DRE2" s="975"/>
      <c r="DRF2" s="975"/>
      <c r="DRG2" s="975"/>
      <c r="DRH2" s="975"/>
      <c r="DRI2" s="975"/>
      <c r="DRJ2" s="975"/>
      <c r="DRK2" s="975"/>
      <c r="DRL2" s="975"/>
      <c r="DRM2" s="975"/>
      <c r="DRN2" s="975"/>
      <c r="DRO2" s="975"/>
      <c r="DRP2" s="975"/>
      <c r="DRQ2" s="975"/>
      <c r="DRR2" s="975"/>
      <c r="DRS2" s="975"/>
      <c r="DRT2" s="975"/>
      <c r="DRU2" s="975"/>
      <c r="DRV2" s="975"/>
      <c r="DRW2" s="975"/>
      <c r="DRX2" s="975"/>
      <c r="DRY2" s="975"/>
      <c r="DRZ2" s="975"/>
      <c r="DSA2" s="975"/>
      <c r="DSB2" s="975"/>
      <c r="DSC2" s="975"/>
      <c r="DSD2" s="975"/>
      <c r="DSE2" s="975"/>
      <c r="DSF2" s="975"/>
      <c r="DSG2" s="975"/>
      <c r="DSH2" s="975"/>
      <c r="DSI2" s="975"/>
      <c r="DSJ2" s="975"/>
      <c r="DSK2" s="975"/>
      <c r="DSL2" s="975"/>
      <c r="DSM2" s="975"/>
      <c r="DSN2" s="975"/>
      <c r="DSO2" s="975"/>
      <c r="DSP2" s="975"/>
      <c r="DSQ2" s="975"/>
      <c r="DSR2" s="975"/>
      <c r="DSS2" s="975"/>
      <c r="DST2" s="975"/>
      <c r="DSU2" s="975"/>
      <c r="DSV2" s="975"/>
      <c r="DSW2" s="975"/>
      <c r="DSX2" s="975"/>
      <c r="DSY2" s="975"/>
      <c r="DSZ2" s="975"/>
      <c r="DTA2" s="975"/>
      <c r="DTB2" s="975"/>
      <c r="DTC2" s="975"/>
      <c r="DTD2" s="975"/>
      <c r="DTE2" s="975"/>
      <c r="DTF2" s="975"/>
      <c r="DTG2" s="975"/>
      <c r="DTH2" s="975"/>
      <c r="DTI2" s="975"/>
      <c r="DTJ2" s="975"/>
      <c r="DTK2" s="975"/>
      <c r="DTL2" s="975"/>
      <c r="DTM2" s="975"/>
      <c r="DTN2" s="975"/>
      <c r="DTO2" s="975"/>
      <c r="DTP2" s="975"/>
      <c r="DTQ2" s="975"/>
      <c r="DTR2" s="975"/>
      <c r="DTS2" s="975"/>
      <c r="DTT2" s="975"/>
      <c r="DTU2" s="975"/>
      <c r="DTV2" s="975"/>
      <c r="DTW2" s="975"/>
      <c r="DTX2" s="975"/>
      <c r="DTY2" s="975"/>
      <c r="DTZ2" s="975"/>
      <c r="DUA2" s="975"/>
      <c r="DUB2" s="975"/>
      <c r="DUC2" s="975"/>
      <c r="DUD2" s="975"/>
      <c r="DUE2" s="975"/>
      <c r="DUF2" s="975"/>
      <c r="DUG2" s="975"/>
      <c r="DUH2" s="975"/>
      <c r="DUI2" s="975"/>
      <c r="DUJ2" s="975"/>
      <c r="DUK2" s="975"/>
      <c r="DUL2" s="975"/>
      <c r="DUM2" s="975"/>
      <c r="DUN2" s="975"/>
      <c r="DUO2" s="975"/>
      <c r="DUP2" s="975"/>
      <c r="DUQ2" s="975"/>
      <c r="DUR2" s="975"/>
      <c r="DUS2" s="975"/>
      <c r="DUT2" s="975"/>
      <c r="DUU2" s="975"/>
      <c r="DUV2" s="975"/>
      <c r="DUW2" s="975"/>
      <c r="DUX2" s="975"/>
      <c r="DUY2" s="975"/>
      <c r="DUZ2" s="975"/>
      <c r="DVA2" s="975"/>
      <c r="DVB2" s="975"/>
      <c r="DVC2" s="975"/>
      <c r="DVD2" s="975"/>
      <c r="DVE2" s="975"/>
      <c r="DVF2" s="975"/>
      <c r="DVG2" s="975"/>
      <c r="DVH2" s="975"/>
      <c r="DVI2" s="975"/>
      <c r="DVJ2" s="975"/>
      <c r="DVK2" s="975"/>
      <c r="DVL2" s="975"/>
      <c r="DVM2" s="975"/>
      <c r="DVN2" s="975"/>
      <c r="DVO2" s="975"/>
      <c r="DVP2" s="975"/>
      <c r="DVQ2" s="975"/>
      <c r="DVR2" s="975"/>
      <c r="DVS2" s="975"/>
      <c r="DVT2" s="975"/>
      <c r="DVU2" s="975"/>
      <c r="DVV2" s="975"/>
      <c r="DVW2" s="975"/>
      <c r="DVX2" s="975"/>
      <c r="DVY2" s="975"/>
      <c r="DVZ2" s="975"/>
      <c r="DWA2" s="975"/>
      <c r="DWB2" s="975"/>
      <c r="DWC2" s="975"/>
      <c r="DWD2" s="975"/>
      <c r="DWE2" s="975"/>
      <c r="DWF2" s="975"/>
      <c r="DWG2" s="975"/>
      <c r="DWH2" s="975"/>
      <c r="DWI2" s="975"/>
      <c r="DWJ2" s="975"/>
      <c r="DWK2" s="975"/>
      <c r="DWL2" s="975"/>
      <c r="DWM2" s="975"/>
      <c r="DWN2" s="975"/>
      <c r="DWO2" s="975"/>
      <c r="DWP2" s="975"/>
      <c r="DWQ2" s="975"/>
      <c r="DWR2" s="975"/>
      <c r="DWS2" s="975"/>
      <c r="DWT2" s="975"/>
      <c r="DWU2" s="975"/>
      <c r="DWV2" s="975"/>
      <c r="DWW2" s="975"/>
      <c r="DWX2" s="975"/>
      <c r="DWY2" s="975"/>
      <c r="DWZ2" s="975"/>
      <c r="DXA2" s="975"/>
      <c r="DXB2" s="975"/>
      <c r="DXC2" s="975"/>
      <c r="DXD2" s="975"/>
      <c r="DXE2" s="975"/>
      <c r="DXF2" s="975"/>
      <c r="DXG2" s="975"/>
      <c r="DXH2" s="975"/>
      <c r="DXI2" s="975"/>
      <c r="DXJ2" s="975"/>
      <c r="DXK2" s="975"/>
      <c r="DXL2" s="975"/>
      <c r="DXM2" s="975"/>
      <c r="DXN2" s="975"/>
      <c r="DXO2" s="975"/>
      <c r="DXP2" s="975"/>
      <c r="DXQ2" s="975"/>
      <c r="DXR2" s="975"/>
      <c r="DXS2" s="975"/>
      <c r="DXT2" s="975"/>
      <c r="DXU2" s="975"/>
      <c r="DXV2" s="975"/>
      <c r="DXW2" s="975"/>
      <c r="DXX2" s="975"/>
      <c r="DXY2" s="975"/>
      <c r="DXZ2" s="975"/>
      <c r="DYA2" s="975"/>
      <c r="DYB2" s="975"/>
      <c r="DYC2" s="975"/>
      <c r="DYD2" s="975"/>
      <c r="DYE2" s="975"/>
      <c r="DYF2" s="975"/>
      <c r="DYG2" s="975"/>
      <c r="DYH2" s="975"/>
      <c r="DYI2" s="975"/>
      <c r="DYJ2" s="975"/>
      <c r="DYK2" s="975"/>
      <c r="DYL2" s="975"/>
      <c r="DYM2" s="975"/>
      <c r="DYN2" s="975"/>
      <c r="DYO2" s="975"/>
      <c r="DYP2" s="975"/>
      <c r="DYQ2" s="975"/>
      <c r="DYR2" s="975"/>
      <c r="DYS2" s="975"/>
      <c r="DYT2" s="975"/>
      <c r="DYU2" s="975"/>
      <c r="DYV2" s="975"/>
      <c r="DYW2" s="975"/>
      <c r="DYX2" s="975"/>
      <c r="DYY2" s="975"/>
      <c r="DYZ2" s="975"/>
      <c r="DZA2" s="975"/>
      <c r="DZB2" s="975"/>
      <c r="DZC2" s="975"/>
      <c r="DZD2" s="975"/>
      <c r="DZE2" s="975"/>
      <c r="DZF2" s="975"/>
      <c r="DZG2" s="975"/>
      <c r="DZH2" s="975"/>
      <c r="DZI2" s="975"/>
      <c r="DZJ2" s="975"/>
      <c r="DZK2" s="975"/>
      <c r="DZL2" s="975"/>
      <c r="DZM2" s="975"/>
      <c r="DZN2" s="975"/>
      <c r="DZO2" s="975"/>
      <c r="DZP2" s="975"/>
      <c r="DZQ2" s="975"/>
      <c r="DZR2" s="975"/>
      <c r="DZS2" s="975"/>
      <c r="DZT2" s="975"/>
      <c r="DZU2" s="975"/>
      <c r="DZV2" s="975"/>
      <c r="DZW2" s="975"/>
      <c r="DZX2" s="975"/>
      <c r="DZY2" s="975"/>
      <c r="DZZ2" s="975"/>
      <c r="EAA2" s="975"/>
      <c r="EAB2" s="975"/>
      <c r="EAC2" s="975"/>
      <c r="EAD2" s="975"/>
      <c r="EAE2" s="975"/>
      <c r="EAF2" s="975"/>
      <c r="EAG2" s="975"/>
      <c r="EAH2" s="975"/>
      <c r="EAI2" s="975"/>
      <c r="EAJ2" s="975"/>
      <c r="EAK2" s="975"/>
      <c r="EAL2" s="975"/>
      <c r="EAM2" s="975"/>
      <c r="EAN2" s="975"/>
      <c r="EAO2" s="975"/>
      <c r="EAP2" s="975"/>
      <c r="EAQ2" s="975"/>
      <c r="EAR2" s="975"/>
      <c r="EAS2" s="975"/>
      <c r="EAT2" s="975"/>
      <c r="EAU2" s="975"/>
      <c r="EAV2" s="975"/>
      <c r="EAW2" s="975"/>
      <c r="EAX2" s="975"/>
      <c r="EAY2" s="975"/>
      <c r="EAZ2" s="975"/>
      <c r="EBA2" s="975"/>
      <c r="EBB2" s="975"/>
      <c r="EBC2" s="975"/>
      <c r="EBD2" s="975"/>
      <c r="EBE2" s="975"/>
      <c r="EBF2" s="975"/>
      <c r="EBG2" s="975"/>
      <c r="EBH2" s="975"/>
      <c r="EBI2" s="975"/>
      <c r="EBJ2" s="975"/>
      <c r="EBK2" s="975"/>
      <c r="EBL2" s="975"/>
      <c r="EBM2" s="975"/>
      <c r="EBN2" s="975"/>
      <c r="EBO2" s="975"/>
      <c r="EBP2" s="975"/>
      <c r="EBQ2" s="975"/>
      <c r="EBR2" s="975"/>
      <c r="EBS2" s="975"/>
      <c r="EBT2" s="975"/>
      <c r="EBU2" s="975"/>
      <c r="EBV2" s="975"/>
      <c r="EBW2" s="975"/>
      <c r="EBX2" s="975"/>
      <c r="EBY2" s="975"/>
      <c r="EBZ2" s="975"/>
      <c r="ECA2" s="975"/>
      <c r="ECB2" s="975"/>
      <c r="ECC2" s="975"/>
      <c r="ECD2" s="975"/>
      <c r="ECE2" s="975"/>
      <c r="ECF2" s="975"/>
      <c r="ECG2" s="975"/>
      <c r="ECH2" s="975"/>
      <c r="ECI2" s="975"/>
      <c r="ECJ2" s="975"/>
      <c r="ECK2" s="975"/>
      <c r="ECL2" s="975"/>
      <c r="ECM2" s="975"/>
      <c r="ECN2" s="975"/>
      <c r="ECO2" s="975"/>
      <c r="ECP2" s="975"/>
      <c r="ECQ2" s="975"/>
      <c r="ECR2" s="975"/>
      <c r="ECS2" s="975"/>
      <c r="ECT2" s="975"/>
      <c r="ECU2" s="975"/>
      <c r="ECV2" s="975"/>
      <c r="ECW2" s="975"/>
      <c r="ECX2" s="975"/>
      <c r="ECY2" s="975"/>
      <c r="ECZ2" s="975"/>
      <c r="EDA2" s="975"/>
      <c r="EDB2" s="975"/>
      <c r="EDC2" s="975"/>
      <c r="EDD2" s="975"/>
      <c r="EDE2" s="975"/>
      <c r="EDF2" s="975"/>
      <c r="EDG2" s="975"/>
      <c r="EDH2" s="975"/>
      <c r="EDI2" s="975"/>
      <c r="EDJ2" s="975"/>
      <c r="EDK2" s="975"/>
      <c r="EDL2" s="975"/>
      <c r="EDM2" s="975"/>
      <c r="EDN2" s="975"/>
      <c r="EDO2" s="975"/>
      <c r="EDP2" s="975"/>
      <c r="EDQ2" s="975"/>
      <c r="EDR2" s="975"/>
      <c r="EDS2" s="975"/>
      <c r="EDT2" s="975"/>
      <c r="EDU2" s="975"/>
      <c r="EDV2" s="975"/>
      <c r="EDW2" s="975"/>
      <c r="EDX2" s="975"/>
      <c r="EDY2" s="975"/>
      <c r="EDZ2" s="975"/>
      <c r="EEA2" s="975"/>
      <c r="EEB2" s="975"/>
      <c r="EEC2" s="975"/>
      <c r="EED2" s="975"/>
      <c r="EEE2" s="975"/>
      <c r="EEF2" s="975"/>
      <c r="EEG2" s="975"/>
      <c r="EEH2" s="975"/>
      <c r="EEI2" s="975"/>
      <c r="EEJ2" s="975"/>
      <c r="EEK2" s="975"/>
      <c r="EEL2" s="975"/>
      <c r="EEM2" s="975"/>
      <c r="EEN2" s="975"/>
      <c r="EEO2" s="975"/>
      <c r="EEP2" s="975"/>
      <c r="EEQ2" s="975"/>
      <c r="EER2" s="975"/>
      <c r="EES2" s="975"/>
      <c r="EET2" s="975"/>
      <c r="EEU2" s="975"/>
      <c r="EEV2" s="975"/>
      <c r="EEW2" s="975"/>
      <c r="EEX2" s="975"/>
      <c r="EEY2" s="975"/>
      <c r="EEZ2" s="975"/>
      <c r="EFA2" s="975"/>
      <c r="EFB2" s="975"/>
      <c r="EFC2" s="975"/>
      <c r="EFD2" s="975"/>
      <c r="EFE2" s="975"/>
      <c r="EFF2" s="975"/>
      <c r="EFG2" s="975"/>
      <c r="EFH2" s="975"/>
      <c r="EFI2" s="975"/>
      <c r="EFJ2" s="975"/>
      <c r="EFK2" s="975"/>
      <c r="EFL2" s="975"/>
      <c r="EFM2" s="975"/>
      <c r="EFN2" s="975"/>
      <c r="EFO2" s="975"/>
      <c r="EFP2" s="975"/>
      <c r="EFQ2" s="975"/>
      <c r="EFR2" s="975"/>
      <c r="EFS2" s="975"/>
      <c r="EFT2" s="975"/>
      <c r="EFU2" s="975"/>
      <c r="EFV2" s="975"/>
      <c r="EFW2" s="975"/>
      <c r="EFX2" s="975"/>
      <c r="EFY2" s="975"/>
      <c r="EFZ2" s="975"/>
      <c r="EGA2" s="975"/>
      <c r="EGB2" s="975"/>
      <c r="EGC2" s="975"/>
      <c r="EGD2" s="975"/>
      <c r="EGE2" s="975"/>
      <c r="EGF2" s="975"/>
      <c r="EGG2" s="975"/>
      <c r="EGH2" s="975"/>
      <c r="EGI2" s="975"/>
      <c r="EGJ2" s="975"/>
      <c r="EGK2" s="975"/>
      <c r="EGL2" s="975"/>
      <c r="EGM2" s="975"/>
      <c r="EGN2" s="975"/>
      <c r="EGO2" s="975"/>
      <c r="EGP2" s="975"/>
      <c r="EGQ2" s="975"/>
      <c r="EGR2" s="975"/>
      <c r="EGS2" s="975"/>
      <c r="EGT2" s="975"/>
      <c r="EGU2" s="975"/>
      <c r="EGV2" s="975"/>
      <c r="EGW2" s="975"/>
      <c r="EGX2" s="975"/>
      <c r="EGY2" s="975"/>
      <c r="EGZ2" s="975"/>
      <c r="EHA2" s="975"/>
      <c r="EHB2" s="975"/>
      <c r="EHC2" s="975"/>
      <c r="EHD2" s="975"/>
      <c r="EHE2" s="975"/>
      <c r="EHF2" s="975"/>
      <c r="EHG2" s="975"/>
      <c r="EHH2" s="975"/>
      <c r="EHI2" s="975"/>
      <c r="EHJ2" s="975"/>
      <c r="EHK2" s="975"/>
      <c r="EHL2" s="975"/>
      <c r="EHM2" s="975"/>
      <c r="EHN2" s="975"/>
      <c r="EHO2" s="975"/>
      <c r="EHP2" s="975"/>
      <c r="EHQ2" s="975"/>
      <c r="EHR2" s="975"/>
      <c r="EHS2" s="975"/>
      <c r="EHT2" s="975"/>
      <c r="EHU2" s="975"/>
      <c r="EHV2" s="975"/>
      <c r="EHW2" s="975"/>
      <c r="EHX2" s="975"/>
      <c r="EHY2" s="975"/>
      <c r="EHZ2" s="975"/>
      <c r="EIA2" s="975"/>
      <c r="EIB2" s="975"/>
      <c r="EIC2" s="975"/>
      <c r="EID2" s="975"/>
      <c r="EIE2" s="975"/>
      <c r="EIF2" s="975"/>
      <c r="EIG2" s="975"/>
      <c r="EIH2" s="975"/>
      <c r="EII2" s="975"/>
      <c r="EIJ2" s="975"/>
      <c r="EIK2" s="975"/>
      <c r="EIL2" s="975"/>
      <c r="EIM2" s="975"/>
      <c r="EIN2" s="975"/>
      <c r="EIO2" s="975"/>
      <c r="EIP2" s="975"/>
      <c r="EIQ2" s="975"/>
      <c r="EIR2" s="975"/>
      <c r="EIS2" s="975"/>
      <c r="EIT2" s="975"/>
      <c r="EIU2" s="975"/>
      <c r="EIV2" s="975"/>
      <c r="EIW2" s="975"/>
      <c r="EIX2" s="975"/>
      <c r="EIY2" s="975"/>
      <c r="EIZ2" s="975"/>
      <c r="EJA2" s="975"/>
      <c r="EJB2" s="975"/>
      <c r="EJC2" s="975"/>
      <c r="EJD2" s="975"/>
      <c r="EJE2" s="975"/>
      <c r="EJF2" s="975"/>
      <c r="EJG2" s="975"/>
      <c r="EJH2" s="975"/>
      <c r="EJI2" s="975"/>
      <c r="EJJ2" s="975"/>
      <c r="EJK2" s="975"/>
      <c r="EJL2" s="975"/>
      <c r="EJM2" s="975"/>
      <c r="EJN2" s="975"/>
      <c r="EJO2" s="975"/>
      <c r="EJP2" s="975"/>
      <c r="EJQ2" s="975"/>
      <c r="EJR2" s="975"/>
      <c r="EJS2" s="975"/>
      <c r="EJT2" s="975"/>
      <c r="EJU2" s="975"/>
      <c r="EJV2" s="975"/>
      <c r="EJW2" s="975"/>
      <c r="EJX2" s="975"/>
      <c r="EJY2" s="975"/>
      <c r="EJZ2" s="975"/>
      <c r="EKA2" s="975"/>
      <c r="EKB2" s="975"/>
      <c r="EKC2" s="975"/>
      <c r="EKD2" s="975"/>
      <c r="EKE2" s="975"/>
      <c r="EKF2" s="975"/>
      <c r="EKG2" s="975"/>
      <c r="EKH2" s="975"/>
      <c r="EKI2" s="975"/>
      <c r="EKJ2" s="975"/>
      <c r="EKK2" s="975"/>
      <c r="EKL2" s="975"/>
      <c r="EKM2" s="975"/>
      <c r="EKN2" s="975"/>
      <c r="EKO2" s="975"/>
      <c r="EKP2" s="975"/>
      <c r="EKQ2" s="975"/>
      <c r="EKR2" s="975"/>
      <c r="EKS2" s="975"/>
      <c r="EKT2" s="975"/>
      <c r="EKU2" s="975"/>
      <c r="EKV2" s="975"/>
      <c r="EKW2" s="975"/>
      <c r="EKX2" s="975"/>
      <c r="EKY2" s="975"/>
      <c r="EKZ2" s="975"/>
      <c r="ELA2" s="975"/>
      <c r="ELB2" s="975"/>
      <c r="ELC2" s="975"/>
      <c r="ELD2" s="975"/>
      <c r="ELE2" s="975"/>
      <c r="ELF2" s="975"/>
      <c r="ELG2" s="975"/>
      <c r="ELH2" s="975"/>
      <c r="ELI2" s="975"/>
      <c r="ELJ2" s="975"/>
      <c r="ELK2" s="975"/>
      <c r="ELL2" s="975"/>
      <c r="ELM2" s="975"/>
      <c r="ELN2" s="975"/>
      <c r="ELO2" s="975"/>
      <c r="ELP2" s="975"/>
      <c r="ELQ2" s="975"/>
      <c r="ELR2" s="975"/>
      <c r="ELS2" s="975"/>
      <c r="ELT2" s="975"/>
      <c r="ELU2" s="975"/>
      <c r="ELV2" s="975"/>
      <c r="ELW2" s="975"/>
      <c r="ELX2" s="975"/>
      <c r="ELY2" s="975"/>
      <c r="ELZ2" s="975"/>
      <c r="EMA2" s="975"/>
      <c r="EMB2" s="975"/>
      <c r="EMC2" s="975"/>
      <c r="EMD2" s="975"/>
      <c r="EME2" s="975"/>
      <c r="EMF2" s="975"/>
      <c r="EMG2" s="975"/>
      <c r="EMH2" s="975"/>
      <c r="EMI2" s="975"/>
      <c r="EMJ2" s="975"/>
      <c r="EMK2" s="975"/>
      <c r="EML2" s="975"/>
      <c r="EMM2" s="975"/>
      <c r="EMN2" s="975"/>
      <c r="EMO2" s="975"/>
      <c r="EMP2" s="975"/>
      <c r="EMQ2" s="975"/>
      <c r="EMR2" s="975"/>
      <c r="EMS2" s="975"/>
      <c r="EMT2" s="975"/>
      <c r="EMU2" s="975"/>
      <c r="EMV2" s="975"/>
      <c r="EMW2" s="975"/>
      <c r="EMX2" s="975"/>
      <c r="EMY2" s="975"/>
      <c r="EMZ2" s="975"/>
      <c r="ENA2" s="975"/>
      <c r="ENB2" s="975"/>
      <c r="ENC2" s="975"/>
      <c r="END2" s="975"/>
      <c r="ENE2" s="975"/>
      <c r="ENF2" s="975"/>
      <c r="ENG2" s="975"/>
      <c r="ENH2" s="975"/>
      <c r="ENI2" s="975"/>
      <c r="ENJ2" s="975"/>
      <c r="ENK2" s="975"/>
      <c r="ENL2" s="975"/>
      <c r="ENM2" s="975"/>
      <c r="ENN2" s="975"/>
      <c r="ENO2" s="975"/>
      <c r="ENP2" s="975"/>
      <c r="ENQ2" s="975"/>
      <c r="ENR2" s="975"/>
      <c r="ENS2" s="975"/>
      <c r="ENT2" s="975"/>
      <c r="ENU2" s="975"/>
      <c r="ENV2" s="975"/>
      <c r="ENW2" s="975"/>
      <c r="ENX2" s="975"/>
      <c r="ENY2" s="975"/>
      <c r="ENZ2" s="975"/>
      <c r="EOA2" s="975"/>
      <c r="EOB2" s="975"/>
      <c r="EOC2" s="975"/>
      <c r="EOD2" s="975"/>
      <c r="EOE2" s="975"/>
      <c r="EOF2" s="975"/>
      <c r="EOG2" s="975"/>
      <c r="EOH2" s="975"/>
      <c r="EOI2" s="975"/>
      <c r="EOJ2" s="975"/>
      <c r="EOK2" s="975"/>
      <c r="EOL2" s="975"/>
      <c r="EOM2" s="975"/>
      <c r="EON2" s="975"/>
      <c r="EOO2" s="975"/>
      <c r="EOP2" s="975"/>
      <c r="EOQ2" s="975"/>
      <c r="EOR2" s="975"/>
      <c r="EOS2" s="975"/>
      <c r="EOT2" s="975"/>
      <c r="EOU2" s="975"/>
      <c r="EOV2" s="975"/>
      <c r="EOW2" s="975"/>
      <c r="EOX2" s="975"/>
      <c r="EOY2" s="975"/>
      <c r="EOZ2" s="975"/>
      <c r="EPA2" s="975"/>
      <c r="EPB2" s="975"/>
      <c r="EPC2" s="975"/>
      <c r="EPD2" s="975"/>
      <c r="EPE2" s="975"/>
      <c r="EPF2" s="975"/>
      <c r="EPG2" s="975"/>
      <c r="EPH2" s="975"/>
      <c r="EPI2" s="975"/>
      <c r="EPJ2" s="975"/>
      <c r="EPK2" s="975"/>
      <c r="EPL2" s="975"/>
      <c r="EPM2" s="975"/>
      <c r="EPN2" s="975"/>
      <c r="EPO2" s="975"/>
      <c r="EPP2" s="975"/>
      <c r="EPQ2" s="975"/>
      <c r="EPR2" s="975"/>
      <c r="EPS2" s="975"/>
      <c r="EPT2" s="975"/>
      <c r="EPU2" s="975"/>
      <c r="EPV2" s="975"/>
      <c r="EPW2" s="975"/>
      <c r="EPX2" s="975"/>
      <c r="EPY2" s="975"/>
      <c r="EPZ2" s="975"/>
      <c r="EQA2" s="975"/>
      <c r="EQB2" s="975"/>
      <c r="EQC2" s="975"/>
      <c r="EQD2" s="975"/>
      <c r="EQE2" s="975"/>
      <c r="EQF2" s="975"/>
      <c r="EQG2" s="975"/>
      <c r="EQH2" s="975"/>
      <c r="EQI2" s="975"/>
      <c r="EQJ2" s="975"/>
      <c r="EQK2" s="975"/>
      <c r="EQL2" s="975"/>
      <c r="EQM2" s="975"/>
      <c r="EQN2" s="975"/>
      <c r="EQO2" s="975"/>
      <c r="EQP2" s="975"/>
      <c r="EQQ2" s="975"/>
      <c r="EQR2" s="975"/>
      <c r="EQS2" s="975"/>
      <c r="EQT2" s="975"/>
      <c r="EQU2" s="975"/>
      <c r="EQV2" s="975"/>
      <c r="EQW2" s="975"/>
      <c r="EQX2" s="975"/>
      <c r="EQY2" s="975"/>
      <c r="EQZ2" s="975"/>
      <c r="ERA2" s="975"/>
      <c r="ERB2" s="975"/>
      <c r="ERC2" s="975"/>
      <c r="ERD2" s="975"/>
      <c r="ERE2" s="975"/>
      <c r="ERF2" s="975"/>
      <c r="ERG2" s="975"/>
      <c r="ERH2" s="975"/>
      <c r="ERI2" s="975"/>
      <c r="ERJ2" s="975"/>
      <c r="ERK2" s="975"/>
      <c r="ERL2" s="975"/>
      <c r="ERM2" s="975"/>
      <c r="ERN2" s="975"/>
      <c r="ERO2" s="975"/>
      <c r="ERP2" s="975"/>
      <c r="ERQ2" s="975"/>
      <c r="ERR2" s="975"/>
      <c r="ERS2" s="975"/>
      <c r="ERT2" s="975"/>
      <c r="ERU2" s="975"/>
      <c r="ERV2" s="975"/>
      <c r="ERW2" s="975"/>
      <c r="ERX2" s="975"/>
      <c r="ERY2" s="975"/>
      <c r="ERZ2" s="975"/>
      <c r="ESA2" s="975"/>
      <c r="ESB2" s="975"/>
      <c r="ESC2" s="975"/>
      <c r="ESD2" s="975"/>
      <c r="ESE2" s="975"/>
      <c r="ESF2" s="975"/>
      <c r="ESG2" s="975"/>
      <c r="ESH2" s="975"/>
      <c r="ESI2" s="975"/>
      <c r="ESJ2" s="975"/>
      <c r="ESK2" s="975"/>
      <c r="ESL2" s="975"/>
      <c r="ESM2" s="975"/>
      <c r="ESN2" s="975"/>
      <c r="ESO2" s="975"/>
      <c r="ESP2" s="975"/>
      <c r="ESQ2" s="975"/>
      <c r="ESR2" s="975"/>
      <c r="ESS2" s="975"/>
      <c r="EST2" s="975"/>
      <c r="ESU2" s="975"/>
      <c r="ESV2" s="975"/>
      <c r="ESW2" s="975"/>
      <c r="ESX2" s="975"/>
      <c r="ESY2" s="975"/>
      <c r="ESZ2" s="975"/>
      <c r="ETA2" s="975"/>
      <c r="ETB2" s="975"/>
      <c r="ETC2" s="975"/>
      <c r="ETD2" s="975"/>
      <c r="ETE2" s="975"/>
      <c r="ETF2" s="975"/>
      <c r="ETG2" s="975"/>
      <c r="ETH2" s="975"/>
      <c r="ETI2" s="975"/>
      <c r="ETJ2" s="975"/>
      <c r="ETK2" s="975"/>
      <c r="ETL2" s="975"/>
      <c r="ETM2" s="975"/>
      <c r="ETN2" s="975"/>
      <c r="ETO2" s="975"/>
      <c r="ETP2" s="975"/>
      <c r="ETQ2" s="975"/>
      <c r="ETR2" s="975"/>
      <c r="ETS2" s="975"/>
      <c r="ETT2" s="975"/>
      <c r="ETU2" s="975"/>
      <c r="ETV2" s="975"/>
      <c r="ETW2" s="975"/>
      <c r="ETX2" s="975"/>
      <c r="ETY2" s="975"/>
      <c r="ETZ2" s="975"/>
      <c r="EUA2" s="975"/>
      <c r="EUB2" s="975"/>
      <c r="EUC2" s="975"/>
      <c r="EUD2" s="975"/>
      <c r="EUE2" s="975"/>
      <c r="EUF2" s="975"/>
      <c r="EUG2" s="975"/>
      <c r="EUH2" s="975"/>
      <c r="EUI2" s="975"/>
      <c r="EUJ2" s="975"/>
      <c r="EUK2" s="975"/>
      <c r="EUL2" s="975"/>
      <c r="EUM2" s="975"/>
      <c r="EUN2" s="975"/>
      <c r="EUO2" s="975"/>
      <c r="EUP2" s="975"/>
      <c r="EUQ2" s="975"/>
      <c r="EUR2" s="975"/>
      <c r="EUS2" s="975"/>
      <c r="EUT2" s="975"/>
      <c r="EUU2" s="975"/>
      <c r="EUV2" s="975"/>
      <c r="EUW2" s="975"/>
      <c r="EUX2" s="975"/>
      <c r="EUY2" s="975"/>
      <c r="EUZ2" s="975"/>
      <c r="EVA2" s="975"/>
      <c r="EVB2" s="975"/>
      <c r="EVC2" s="975"/>
      <c r="EVD2" s="975"/>
      <c r="EVE2" s="975"/>
      <c r="EVF2" s="975"/>
      <c r="EVG2" s="975"/>
      <c r="EVH2" s="975"/>
      <c r="EVI2" s="975"/>
      <c r="EVJ2" s="975"/>
      <c r="EVK2" s="975"/>
      <c r="EVL2" s="975"/>
      <c r="EVM2" s="975"/>
      <c r="EVN2" s="975"/>
      <c r="EVO2" s="975"/>
      <c r="EVP2" s="975"/>
      <c r="EVQ2" s="975"/>
      <c r="EVR2" s="975"/>
      <c r="EVS2" s="975"/>
      <c r="EVT2" s="975"/>
      <c r="EVU2" s="975"/>
      <c r="EVV2" s="975"/>
      <c r="EVW2" s="975"/>
      <c r="EVX2" s="975"/>
      <c r="EVY2" s="975"/>
      <c r="EVZ2" s="975"/>
      <c r="EWA2" s="975"/>
      <c r="EWB2" s="975"/>
      <c r="EWC2" s="975"/>
      <c r="EWD2" s="975"/>
      <c r="EWE2" s="975"/>
      <c r="EWF2" s="975"/>
      <c r="EWG2" s="975"/>
      <c r="EWH2" s="975"/>
      <c r="EWI2" s="975"/>
      <c r="EWJ2" s="975"/>
      <c r="EWK2" s="975"/>
      <c r="EWL2" s="975"/>
      <c r="EWM2" s="975"/>
      <c r="EWN2" s="975"/>
      <c r="EWO2" s="975"/>
      <c r="EWP2" s="975"/>
      <c r="EWQ2" s="975"/>
      <c r="EWR2" s="975"/>
      <c r="EWS2" s="975"/>
      <c r="EWT2" s="975"/>
      <c r="EWU2" s="975"/>
      <c r="EWV2" s="975"/>
      <c r="EWW2" s="975"/>
      <c r="EWX2" s="975"/>
      <c r="EWY2" s="975"/>
      <c r="EWZ2" s="975"/>
      <c r="EXA2" s="975"/>
      <c r="EXB2" s="975"/>
      <c r="EXC2" s="975"/>
      <c r="EXD2" s="975"/>
      <c r="EXE2" s="975"/>
      <c r="EXF2" s="975"/>
      <c r="EXG2" s="975"/>
      <c r="EXH2" s="975"/>
      <c r="EXI2" s="975"/>
      <c r="EXJ2" s="975"/>
      <c r="EXK2" s="975"/>
      <c r="EXL2" s="975"/>
      <c r="EXM2" s="975"/>
      <c r="EXN2" s="975"/>
      <c r="EXO2" s="975"/>
      <c r="EXP2" s="975"/>
      <c r="EXQ2" s="975"/>
      <c r="EXR2" s="975"/>
      <c r="EXS2" s="975"/>
      <c r="EXT2" s="975"/>
      <c r="EXU2" s="975"/>
      <c r="EXV2" s="975"/>
      <c r="EXW2" s="975"/>
      <c r="EXX2" s="975"/>
      <c r="EXY2" s="975"/>
      <c r="EXZ2" s="975"/>
      <c r="EYA2" s="975"/>
      <c r="EYB2" s="975"/>
      <c r="EYC2" s="975"/>
      <c r="EYD2" s="975"/>
      <c r="EYE2" s="975"/>
      <c r="EYF2" s="975"/>
      <c r="EYG2" s="975"/>
      <c r="EYH2" s="975"/>
      <c r="EYI2" s="975"/>
      <c r="EYJ2" s="975"/>
      <c r="EYK2" s="975"/>
      <c r="EYL2" s="975"/>
      <c r="EYM2" s="975"/>
      <c r="EYN2" s="975"/>
      <c r="EYO2" s="975"/>
      <c r="EYP2" s="975"/>
      <c r="EYQ2" s="975"/>
      <c r="EYR2" s="975"/>
      <c r="EYS2" s="975"/>
      <c r="EYT2" s="975"/>
      <c r="EYU2" s="975"/>
      <c r="EYV2" s="975"/>
      <c r="EYW2" s="975"/>
      <c r="EYX2" s="975"/>
      <c r="EYY2" s="975"/>
      <c r="EYZ2" s="975"/>
      <c r="EZA2" s="975"/>
      <c r="EZB2" s="975"/>
      <c r="EZC2" s="975"/>
      <c r="EZD2" s="975"/>
      <c r="EZE2" s="975"/>
      <c r="EZF2" s="975"/>
      <c r="EZG2" s="975"/>
      <c r="EZH2" s="975"/>
      <c r="EZI2" s="975"/>
      <c r="EZJ2" s="975"/>
      <c r="EZK2" s="975"/>
      <c r="EZL2" s="975"/>
      <c r="EZM2" s="975"/>
      <c r="EZN2" s="975"/>
      <c r="EZO2" s="975"/>
      <c r="EZP2" s="975"/>
      <c r="EZQ2" s="975"/>
      <c r="EZR2" s="975"/>
      <c r="EZS2" s="975"/>
      <c r="EZT2" s="975"/>
      <c r="EZU2" s="975"/>
      <c r="EZV2" s="975"/>
      <c r="EZW2" s="975"/>
      <c r="EZX2" s="975"/>
      <c r="EZY2" s="975"/>
      <c r="EZZ2" s="975"/>
      <c r="FAA2" s="975"/>
      <c r="FAB2" s="975"/>
      <c r="FAC2" s="975"/>
      <c r="FAD2" s="975"/>
      <c r="FAE2" s="975"/>
      <c r="FAF2" s="975"/>
      <c r="FAG2" s="975"/>
      <c r="FAH2" s="975"/>
      <c r="FAI2" s="975"/>
      <c r="FAJ2" s="975"/>
      <c r="FAK2" s="975"/>
      <c r="FAL2" s="975"/>
      <c r="FAM2" s="975"/>
      <c r="FAN2" s="975"/>
      <c r="FAO2" s="975"/>
      <c r="FAP2" s="975"/>
      <c r="FAQ2" s="975"/>
      <c r="FAR2" s="975"/>
      <c r="FAS2" s="975"/>
      <c r="FAT2" s="975"/>
      <c r="FAU2" s="975"/>
      <c r="FAV2" s="975"/>
      <c r="FAW2" s="975"/>
      <c r="FAX2" s="975"/>
      <c r="FAY2" s="975"/>
      <c r="FAZ2" s="975"/>
      <c r="FBA2" s="975"/>
      <c r="FBB2" s="975"/>
      <c r="FBC2" s="975"/>
      <c r="FBD2" s="975"/>
      <c r="FBE2" s="975"/>
      <c r="FBF2" s="975"/>
      <c r="FBG2" s="975"/>
      <c r="FBH2" s="975"/>
      <c r="FBI2" s="975"/>
      <c r="FBJ2" s="975"/>
      <c r="FBK2" s="975"/>
      <c r="FBL2" s="975"/>
      <c r="FBM2" s="975"/>
      <c r="FBN2" s="975"/>
      <c r="FBO2" s="975"/>
      <c r="FBP2" s="975"/>
      <c r="FBQ2" s="975"/>
      <c r="FBR2" s="975"/>
      <c r="FBS2" s="975"/>
      <c r="FBT2" s="975"/>
      <c r="FBU2" s="975"/>
      <c r="FBV2" s="975"/>
      <c r="FBW2" s="975"/>
      <c r="FBX2" s="975"/>
      <c r="FBY2" s="975"/>
      <c r="FBZ2" s="975"/>
      <c r="FCA2" s="975"/>
      <c r="FCB2" s="975"/>
      <c r="FCC2" s="975"/>
      <c r="FCD2" s="975"/>
      <c r="FCE2" s="975"/>
      <c r="FCF2" s="975"/>
      <c r="FCG2" s="975"/>
      <c r="FCH2" s="975"/>
      <c r="FCI2" s="975"/>
      <c r="FCJ2" s="975"/>
      <c r="FCK2" s="975"/>
      <c r="FCL2" s="975"/>
      <c r="FCM2" s="975"/>
      <c r="FCN2" s="975"/>
      <c r="FCO2" s="975"/>
      <c r="FCP2" s="975"/>
      <c r="FCQ2" s="975"/>
      <c r="FCR2" s="975"/>
      <c r="FCS2" s="975"/>
      <c r="FCT2" s="975"/>
      <c r="FCU2" s="975"/>
      <c r="FCV2" s="975"/>
      <c r="FCW2" s="975"/>
      <c r="FCX2" s="975"/>
      <c r="FCY2" s="975"/>
      <c r="FCZ2" s="975"/>
      <c r="FDA2" s="975"/>
      <c r="FDB2" s="975"/>
      <c r="FDC2" s="975"/>
      <c r="FDD2" s="975"/>
      <c r="FDE2" s="975"/>
      <c r="FDF2" s="975"/>
      <c r="FDG2" s="975"/>
      <c r="FDH2" s="975"/>
      <c r="FDI2" s="975"/>
      <c r="FDJ2" s="975"/>
      <c r="FDK2" s="975"/>
      <c r="FDL2" s="975"/>
      <c r="FDM2" s="975"/>
      <c r="FDN2" s="975"/>
      <c r="FDO2" s="975"/>
      <c r="FDP2" s="975"/>
      <c r="FDQ2" s="975"/>
      <c r="FDR2" s="975"/>
      <c r="FDS2" s="975"/>
      <c r="FDT2" s="975"/>
      <c r="FDU2" s="975"/>
      <c r="FDV2" s="975"/>
      <c r="FDW2" s="975"/>
      <c r="FDX2" s="975"/>
      <c r="FDY2" s="975"/>
      <c r="FDZ2" s="975"/>
      <c r="FEA2" s="975"/>
      <c r="FEB2" s="975"/>
      <c r="FEC2" s="975"/>
      <c r="FED2" s="975"/>
      <c r="FEE2" s="975"/>
      <c r="FEF2" s="975"/>
      <c r="FEG2" s="975"/>
      <c r="FEH2" s="975"/>
      <c r="FEI2" s="975"/>
      <c r="FEJ2" s="975"/>
      <c r="FEK2" s="975"/>
      <c r="FEL2" s="975"/>
      <c r="FEM2" s="975"/>
      <c r="FEN2" s="975"/>
      <c r="FEO2" s="975"/>
      <c r="FEP2" s="975"/>
      <c r="FEQ2" s="975"/>
      <c r="FER2" s="975"/>
      <c r="FES2" s="975"/>
      <c r="FET2" s="975"/>
      <c r="FEU2" s="975"/>
      <c r="FEV2" s="975"/>
      <c r="FEW2" s="975"/>
      <c r="FEX2" s="975"/>
      <c r="FEY2" s="975"/>
      <c r="FEZ2" s="975"/>
      <c r="FFA2" s="975"/>
      <c r="FFB2" s="975"/>
      <c r="FFC2" s="975"/>
      <c r="FFD2" s="975"/>
      <c r="FFE2" s="975"/>
      <c r="FFF2" s="975"/>
      <c r="FFG2" s="975"/>
      <c r="FFH2" s="975"/>
      <c r="FFI2" s="975"/>
      <c r="FFJ2" s="975"/>
      <c r="FFK2" s="975"/>
      <c r="FFL2" s="975"/>
      <c r="FFM2" s="975"/>
      <c r="FFN2" s="975"/>
      <c r="FFO2" s="975"/>
      <c r="FFP2" s="975"/>
      <c r="FFQ2" s="975"/>
      <c r="FFR2" s="975"/>
      <c r="FFS2" s="975"/>
      <c r="FFT2" s="975"/>
      <c r="FFU2" s="975"/>
      <c r="FFV2" s="975"/>
      <c r="FFW2" s="975"/>
      <c r="FFX2" s="975"/>
      <c r="FFY2" s="975"/>
      <c r="FFZ2" s="975"/>
      <c r="FGA2" s="975"/>
      <c r="FGB2" s="975"/>
      <c r="FGC2" s="975"/>
      <c r="FGD2" s="975"/>
      <c r="FGE2" s="975"/>
      <c r="FGF2" s="975"/>
      <c r="FGG2" s="975"/>
      <c r="FGH2" s="975"/>
      <c r="FGI2" s="975"/>
      <c r="FGJ2" s="975"/>
      <c r="FGK2" s="975"/>
      <c r="FGL2" s="975"/>
      <c r="FGM2" s="975"/>
      <c r="FGN2" s="975"/>
      <c r="FGO2" s="975"/>
      <c r="FGP2" s="975"/>
      <c r="FGQ2" s="975"/>
      <c r="FGR2" s="975"/>
      <c r="FGS2" s="975"/>
      <c r="FGT2" s="975"/>
      <c r="FGU2" s="975"/>
      <c r="FGV2" s="975"/>
      <c r="FGW2" s="975"/>
      <c r="FGX2" s="975"/>
      <c r="FGY2" s="975"/>
      <c r="FGZ2" s="975"/>
      <c r="FHA2" s="975"/>
      <c r="FHB2" s="975"/>
      <c r="FHC2" s="975"/>
      <c r="FHD2" s="975"/>
      <c r="FHE2" s="975"/>
      <c r="FHF2" s="975"/>
      <c r="FHG2" s="975"/>
      <c r="FHH2" s="975"/>
      <c r="FHI2" s="975"/>
      <c r="FHJ2" s="975"/>
      <c r="FHK2" s="975"/>
      <c r="FHL2" s="975"/>
      <c r="FHM2" s="975"/>
      <c r="FHN2" s="975"/>
      <c r="FHO2" s="975"/>
      <c r="FHP2" s="975"/>
      <c r="FHQ2" s="975"/>
      <c r="FHR2" s="975"/>
      <c r="FHS2" s="975"/>
      <c r="FHT2" s="975"/>
      <c r="FHU2" s="975"/>
      <c r="FHV2" s="975"/>
      <c r="FHW2" s="975"/>
      <c r="FHX2" s="975"/>
      <c r="FHY2" s="975"/>
      <c r="FHZ2" s="975"/>
      <c r="FIA2" s="975"/>
      <c r="FIB2" s="975"/>
      <c r="FIC2" s="975"/>
      <c r="FID2" s="975"/>
      <c r="FIE2" s="975"/>
      <c r="FIF2" s="975"/>
      <c r="FIG2" s="975"/>
      <c r="FIH2" s="975"/>
      <c r="FII2" s="975"/>
      <c r="FIJ2" s="975"/>
      <c r="FIK2" s="975"/>
      <c r="FIL2" s="975"/>
      <c r="FIM2" s="975"/>
      <c r="FIN2" s="975"/>
      <c r="FIO2" s="975"/>
      <c r="FIP2" s="975"/>
      <c r="FIQ2" s="975"/>
      <c r="FIR2" s="975"/>
      <c r="FIS2" s="975"/>
      <c r="FIT2" s="975"/>
      <c r="FIU2" s="975"/>
      <c r="FIV2" s="975"/>
      <c r="FIW2" s="975"/>
      <c r="FIX2" s="975"/>
      <c r="FIY2" s="975"/>
      <c r="FIZ2" s="975"/>
      <c r="FJA2" s="975"/>
      <c r="FJB2" s="975"/>
      <c r="FJC2" s="975"/>
      <c r="FJD2" s="975"/>
      <c r="FJE2" s="975"/>
      <c r="FJF2" s="975"/>
      <c r="FJG2" s="975"/>
      <c r="FJH2" s="975"/>
      <c r="FJI2" s="975"/>
      <c r="FJJ2" s="975"/>
      <c r="FJK2" s="975"/>
      <c r="FJL2" s="975"/>
      <c r="FJM2" s="975"/>
      <c r="FJN2" s="975"/>
      <c r="FJO2" s="975"/>
      <c r="FJP2" s="975"/>
      <c r="FJQ2" s="975"/>
      <c r="FJR2" s="975"/>
      <c r="FJS2" s="975"/>
      <c r="FJT2" s="975"/>
      <c r="FJU2" s="975"/>
      <c r="FJV2" s="975"/>
      <c r="FJW2" s="975"/>
      <c r="FJX2" s="975"/>
      <c r="FJY2" s="975"/>
      <c r="FJZ2" s="975"/>
      <c r="FKA2" s="975"/>
      <c r="FKB2" s="975"/>
      <c r="FKC2" s="975"/>
      <c r="FKD2" s="975"/>
      <c r="FKE2" s="975"/>
      <c r="FKF2" s="975"/>
      <c r="FKG2" s="975"/>
      <c r="FKH2" s="975"/>
      <c r="FKI2" s="975"/>
      <c r="FKJ2" s="975"/>
      <c r="FKK2" s="975"/>
      <c r="FKL2" s="975"/>
      <c r="FKM2" s="975"/>
      <c r="FKN2" s="975"/>
      <c r="FKO2" s="975"/>
      <c r="FKP2" s="975"/>
      <c r="FKQ2" s="975"/>
      <c r="FKR2" s="975"/>
      <c r="FKS2" s="975"/>
      <c r="FKT2" s="975"/>
      <c r="FKU2" s="975"/>
      <c r="FKV2" s="975"/>
      <c r="FKW2" s="975"/>
      <c r="FKX2" s="975"/>
      <c r="FKY2" s="975"/>
      <c r="FKZ2" s="975"/>
      <c r="FLA2" s="975"/>
      <c r="FLB2" s="975"/>
      <c r="FLC2" s="975"/>
      <c r="FLD2" s="975"/>
      <c r="FLE2" s="975"/>
      <c r="FLF2" s="975"/>
      <c r="FLG2" s="975"/>
      <c r="FLH2" s="975"/>
      <c r="FLI2" s="975"/>
      <c r="FLJ2" s="975"/>
      <c r="FLK2" s="975"/>
      <c r="FLL2" s="975"/>
      <c r="FLM2" s="975"/>
      <c r="FLN2" s="975"/>
      <c r="FLO2" s="975"/>
      <c r="FLP2" s="975"/>
      <c r="FLQ2" s="975"/>
      <c r="FLR2" s="975"/>
      <c r="FLS2" s="975"/>
      <c r="FLT2" s="975"/>
      <c r="FLU2" s="975"/>
      <c r="FLV2" s="975"/>
      <c r="FLW2" s="975"/>
      <c r="FLX2" s="975"/>
      <c r="FLY2" s="975"/>
      <c r="FLZ2" s="975"/>
      <c r="FMA2" s="975"/>
      <c r="FMB2" s="975"/>
      <c r="FMC2" s="975"/>
      <c r="FMD2" s="975"/>
      <c r="FME2" s="975"/>
      <c r="FMF2" s="975"/>
      <c r="FMG2" s="975"/>
      <c r="FMH2" s="975"/>
      <c r="FMI2" s="975"/>
      <c r="FMJ2" s="975"/>
      <c r="FMK2" s="975"/>
      <c r="FML2" s="975"/>
      <c r="FMM2" s="975"/>
      <c r="FMN2" s="975"/>
      <c r="FMO2" s="975"/>
      <c r="FMP2" s="975"/>
      <c r="FMQ2" s="975"/>
      <c r="FMR2" s="975"/>
      <c r="FMS2" s="975"/>
      <c r="FMT2" s="975"/>
      <c r="FMU2" s="975"/>
      <c r="FMV2" s="975"/>
      <c r="FMW2" s="975"/>
      <c r="FMX2" s="975"/>
      <c r="FMY2" s="975"/>
      <c r="FMZ2" s="975"/>
      <c r="FNA2" s="975"/>
      <c r="FNB2" s="975"/>
      <c r="FNC2" s="975"/>
      <c r="FND2" s="975"/>
      <c r="FNE2" s="975"/>
      <c r="FNF2" s="975"/>
      <c r="FNG2" s="975"/>
      <c r="FNH2" s="975"/>
      <c r="FNI2" s="975"/>
      <c r="FNJ2" s="975"/>
      <c r="FNK2" s="975"/>
      <c r="FNL2" s="975"/>
      <c r="FNM2" s="975"/>
      <c r="FNN2" s="975"/>
      <c r="FNO2" s="975"/>
      <c r="FNP2" s="975"/>
      <c r="FNQ2" s="975"/>
      <c r="FNR2" s="975"/>
      <c r="FNS2" s="975"/>
      <c r="FNT2" s="975"/>
      <c r="FNU2" s="975"/>
      <c r="FNV2" s="975"/>
      <c r="FNW2" s="975"/>
      <c r="FNX2" s="975"/>
      <c r="FNY2" s="975"/>
      <c r="FNZ2" s="975"/>
      <c r="FOA2" s="975"/>
      <c r="FOB2" s="975"/>
      <c r="FOC2" s="975"/>
      <c r="FOD2" s="975"/>
      <c r="FOE2" s="975"/>
      <c r="FOF2" s="975"/>
      <c r="FOG2" s="975"/>
      <c r="FOH2" s="975"/>
      <c r="FOI2" s="975"/>
      <c r="FOJ2" s="975"/>
      <c r="FOK2" s="975"/>
      <c r="FOL2" s="975"/>
      <c r="FOM2" s="975"/>
      <c r="FON2" s="975"/>
      <c r="FOO2" s="975"/>
      <c r="FOP2" s="975"/>
      <c r="FOQ2" s="975"/>
      <c r="FOR2" s="975"/>
      <c r="FOS2" s="975"/>
      <c r="FOT2" s="975"/>
      <c r="FOU2" s="975"/>
      <c r="FOV2" s="975"/>
      <c r="FOW2" s="975"/>
      <c r="FOX2" s="975"/>
      <c r="FOY2" s="975"/>
      <c r="FOZ2" s="975"/>
      <c r="FPA2" s="975"/>
      <c r="FPB2" s="975"/>
      <c r="FPC2" s="975"/>
      <c r="FPD2" s="975"/>
      <c r="FPE2" s="975"/>
      <c r="FPF2" s="975"/>
      <c r="FPG2" s="975"/>
      <c r="FPH2" s="975"/>
      <c r="FPI2" s="975"/>
      <c r="FPJ2" s="975"/>
      <c r="FPK2" s="975"/>
      <c r="FPL2" s="975"/>
      <c r="FPM2" s="975"/>
      <c r="FPN2" s="975"/>
      <c r="FPO2" s="975"/>
      <c r="FPP2" s="975"/>
      <c r="FPQ2" s="975"/>
      <c r="FPR2" s="975"/>
      <c r="FPS2" s="975"/>
      <c r="FPT2" s="975"/>
      <c r="FPU2" s="975"/>
      <c r="FPV2" s="975"/>
      <c r="FPW2" s="975"/>
      <c r="FPX2" s="975"/>
      <c r="FPY2" s="975"/>
      <c r="FPZ2" s="975"/>
      <c r="FQA2" s="975"/>
      <c r="FQB2" s="975"/>
      <c r="FQC2" s="975"/>
      <c r="FQD2" s="975"/>
      <c r="FQE2" s="975"/>
      <c r="FQF2" s="975"/>
      <c r="FQG2" s="975"/>
      <c r="FQH2" s="975"/>
      <c r="FQI2" s="975"/>
      <c r="FQJ2" s="975"/>
      <c r="FQK2" s="975"/>
      <c r="FQL2" s="975"/>
      <c r="FQM2" s="975"/>
      <c r="FQN2" s="975"/>
      <c r="FQO2" s="975"/>
      <c r="FQP2" s="975"/>
      <c r="FQQ2" s="975"/>
      <c r="FQR2" s="975"/>
      <c r="FQS2" s="975"/>
      <c r="FQT2" s="975"/>
      <c r="FQU2" s="975"/>
      <c r="FQV2" s="975"/>
      <c r="FQW2" s="975"/>
      <c r="FQX2" s="975"/>
      <c r="FQY2" s="975"/>
      <c r="FQZ2" s="975"/>
      <c r="FRA2" s="975"/>
      <c r="FRB2" s="975"/>
      <c r="FRC2" s="975"/>
      <c r="FRD2" s="975"/>
      <c r="FRE2" s="975"/>
      <c r="FRF2" s="975"/>
      <c r="FRG2" s="975"/>
      <c r="FRH2" s="975"/>
      <c r="FRI2" s="975"/>
      <c r="FRJ2" s="975"/>
      <c r="FRK2" s="975"/>
      <c r="FRL2" s="975"/>
      <c r="FRM2" s="975"/>
      <c r="FRN2" s="975"/>
      <c r="FRO2" s="975"/>
      <c r="FRP2" s="975"/>
      <c r="FRQ2" s="975"/>
      <c r="FRR2" s="975"/>
      <c r="FRS2" s="975"/>
      <c r="FRT2" s="975"/>
      <c r="FRU2" s="975"/>
      <c r="FRV2" s="975"/>
      <c r="FRW2" s="975"/>
      <c r="FRX2" s="975"/>
      <c r="FRY2" s="975"/>
      <c r="FRZ2" s="975"/>
      <c r="FSA2" s="975"/>
      <c r="FSB2" s="975"/>
      <c r="FSC2" s="975"/>
      <c r="FSD2" s="975"/>
      <c r="FSE2" s="975"/>
      <c r="FSF2" s="975"/>
      <c r="FSG2" s="975"/>
      <c r="FSH2" s="975"/>
      <c r="FSI2" s="975"/>
      <c r="FSJ2" s="975"/>
      <c r="FSK2" s="975"/>
      <c r="FSL2" s="975"/>
      <c r="FSM2" s="975"/>
      <c r="FSN2" s="975"/>
      <c r="FSO2" s="975"/>
      <c r="FSP2" s="975"/>
      <c r="FSQ2" s="975"/>
      <c r="FSR2" s="975"/>
      <c r="FSS2" s="975"/>
      <c r="FST2" s="975"/>
      <c r="FSU2" s="975"/>
      <c r="FSV2" s="975"/>
      <c r="FSW2" s="975"/>
      <c r="FSX2" s="975"/>
      <c r="FSY2" s="975"/>
      <c r="FSZ2" s="975"/>
      <c r="FTA2" s="975"/>
      <c r="FTB2" s="975"/>
      <c r="FTC2" s="975"/>
      <c r="FTD2" s="975"/>
      <c r="FTE2" s="975"/>
      <c r="FTF2" s="975"/>
      <c r="FTG2" s="975"/>
      <c r="FTH2" s="975"/>
      <c r="FTI2" s="975"/>
      <c r="FTJ2" s="975"/>
      <c r="FTK2" s="975"/>
      <c r="FTL2" s="975"/>
      <c r="FTM2" s="975"/>
      <c r="FTN2" s="975"/>
      <c r="FTO2" s="975"/>
      <c r="FTP2" s="975"/>
      <c r="FTQ2" s="975"/>
      <c r="FTR2" s="975"/>
      <c r="FTS2" s="975"/>
      <c r="FTT2" s="975"/>
      <c r="FTU2" s="975"/>
      <c r="FTV2" s="975"/>
      <c r="FTW2" s="975"/>
      <c r="FTX2" s="975"/>
      <c r="FTY2" s="975"/>
      <c r="FTZ2" s="975"/>
      <c r="FUA2" s="975"/>
      <c r="FUB2" s="975"/>
      <c r="FUC2" s="975"/>
      <c r="FUD2" s="975"/>
      <c r="FUE2" s="975"/>
      <c r="FUF2" s="975"/>
      <c r="FUG2" s="975"/>
      <c r="FUH2" s="975"/>
      <c r="FUI2" s="975"/>
      <c r="FUJ2" s="975"/>
      <c r="FUK2" s="975"/>
      <c r="FUL2" s="975"/>
      <c r="FUM2" s="975"/>
      <c r="FUN2" s="975"/>
      <c r="FUO2" s="975"/>
      <c r="FUP2" s="975"/>
      <c r="FUQ2" s="975"/>
      <c r="FUR2" s="975"/>
      <c r="FUS2" s="975"/>
      <c r="FUT2" s="975"/>
      <c r="FUU2" s="975"/>
      <c r="FUV2" s="975"/>
      <c r="FUW2" s="975"/>
      <c r="FUX2" s="975"/>
      <c r="FUY2" s="975"/>
      <c r="FUZ2" s="975"/>
      <c r="FVA2" s="975"/>
      <c r="FVB2" s="975"/>
      <c r="FVC2" s="975"/>
      <c r="FVD2" s="975"/>
      <c r="FVE2" s="975"/>
      <c r="FVF2" s="975"/>
      <c r="FVG2" s="975"/>
      <c r="FVH2" s="975"/>
      <c r="FVI2" s="975"/>
      <c r="FVJ2" s="975"/>
      <c r="FVK2" s="975"/>
      <c r="FVL2" s="975"/>
      <c r="FVM2" s="975"/>
      <c r="FVN2" s="975"/>
      <c r="FVO2" s="975"/>
      <c r="FVP2" s="975"/>
      <c r="FVQ2" s="975"/>
      <c r="FVR2" s="975"/>
      <c r="FVS2" s="975"/>
      <c r="FVT2" s="975"/>
      <c r="FVU2" s="975"/>
      <c r="FVV2" s="975"/>
      <c r="FVW2" s="975"/>
      <c r="FVX2" s="975"/>
      <c r="FVY2" s="975"/>
      <c r="FVZ2" s="975"/>
      <c r="FWA2" s="975"/>
      <c r="FWB2" s="975"/>
      <c r="FWC2" s="975"/>
      <c r="FWD2" s="975"/>
      <c r="FWE2" s="975"/>
      <c r="FWF2" s="975"/>
      <c r="FWG2" s="975"/>
      <c r="FWH2" s="975"/>
      <c r="FWI2" s="975"/>
      <c r="FWJ2" s="975"/>
      <c r="FWK2" s="975"/>
      <c r="FWL2" s="975"/>
      <c r="FWM2" s="975"/>
      <c r="FWN2" s="975"/>
      <c r="FWO2" s="975"/>
      <c r="FWP2" s="975"/>
      <c r="FWQ2" s="975"/>
      <c r="FWR2" s="975"/>
      <c r="FWS2" s="975"/>
      <c r="FWT2" s="975"/>
      <c r="FWU2" s="975"/>
      <c r="FWV2" s="975"/>
      <c r="FWW2" s="975"/>
      <c r="FWX2" s="975"/>
      <c r="FWY2" s="975"/>
      <c r="FWZ2" s="975"/>
      <c r="FXA2" s="975"/>
      <c r="FXB2" s="975"/>
      <c r="FXC2" s="975"/>
      <c r="FXD2" s="975"/>
      <c r="FXE2" s="975"/>
      <c r="FXF2" s="975"/>
      <c r="FXG2" s="975"/>
      <c r="FXH2" s="975"/>
      <c r="FXI2" s="975"/>
      <c r="FXJ2" s="975"/>
      <c r="FXK2" s="975"/>
      <c r="FXL2" s="975"/>
      <c r="FXM2" s="975"/>
      <c r="FXN2" s="975"/>
      <c r="FXO2" s="975"/>
      <c r="FXP2" s="975"/>
      <c r="FXQ2" s="975"/>
      <c r="FXR2" s="975"/>
      <c r="FXS2" s="975"/>
      <c r="FXT2" s="975"/>
      <c r="FXU2" s="975"/>
      <c r="FXV2" s="975"/>
      <c r="FXW2" s="975"/>
      <c r="FXX2" s="975"/>
      <c r="FXY2" s="975"/>
      <c r="FXZ2" s="975"/>
      <c r="FYA2" s="975"/>
      <c r="FYB2" s="975"/>
      <c r="FYC2" s="975"/>
      <c r="FYD2" s="975"/>
      <c r="FYE2" s="975"/>
      <c r="FYF2" s="975"/>
      <c r="FYG2" s="975"/>
      <c r="FYH2" s="975"/>
      <c r="FYI2" s="975"/>
      <c r="FYJ2" s="975"/>
      <c r="FYK2" s="975"/>
      <c r="FYL2" s="975"/>
      <c r="FYM2" s="975"/>
      <c r="FYN2" s="975"/>
      <c r="FYO2" s="975"/>
      <c r="FYP2" s="975"/>
      <c r="FYQ2" s="975"/>
      <c r="FYR2" s="975"/>
      <c r="FYS2" s="975"/>
      <c r="FYT2" s="975"/>
      <c r="FYU2" s="975"/>
      <c r="FYV2" s="975"/>
      <c r="FYW2" s="975"/>
      <c r="FYX2" s="975"/>
      <c r="FYY2" s="975"/>
      <c r="FYZ2" s="975"/>
      <c r="FZA2" s="975"/>
      <c r="FZB2" s="975"/>
      <c r="FZC2" s="975"/>
      <c r="FZD2" s="975"/>
      <c r="FZE2" s="975"/>
      <c r="FZF2" s="975"/>
      <c r="FZG2" s="975"/>
      <c r="FZH2" s="975"/>
      <c r="FZI2" s="975"/>
      <c r="FZJ2" s="975"/>
      <c r="FZK2" s="975"/>
      <c r="FZL2" s="975"/>
      <c r="FZM2" s="975"/>
      <c r="FZN2" s="975"/>
      <c r="FZO2" s="975"/>
      <c r="FZP2" s="975"/>
      <c r="FZQ2" s="975"/>
      <c r="FZR2" s="975"/>
      <c r="FZS2" s="975"/>
      <c r="FZT2" s="975"/>
      <c r="FZU2" s="975"/>
      <c r="FZV2" s="975"/>
      <c r="FZW2" s="975"/>
      <c r="FZX2" s="975"/>
      <c r="FZY2" s="975"/>
      <c r="FZZ2" s="975"/>
      <c r="GAA2" s="975"/>
      <c r="GAB2" s="975"/>
      <c r="GAC2" s="975"/>
      <c r="GAD2" s="975"/>
      <c r="GAE2" s="975"/>
      <c r="GAF2" s="975"/>
      <c r="GAG2" s="975"/>
      <c r="GAH2" s="975"/>
      <c r="GAI2" s="975"/>
      <c r="GAJ2" s="975"/>
      <c r="GAK2" s="975"/>
      <c r="GAL2" s="975"/>
      <c r="GAM2" s="975"/>
      <c r="GAN2" s="975"/>
      <c r="GAO2" s="975"/>
      <c r="GAP2" s="975"/>
      <c r="GAQ2" s="975"/>
      <c r="GAR2" s="975"/>
      <c r="GAS2" s="975"/>
      <c r="GAT2" s="975"/>
      <c r="GAU2" s="975"/>
      <c r="GAV2" s="975"/>
      <c r="GAW2" s="975"/>
      <c r="GAX2" s="975"/>
      <c r="GAY2" s="975"/>
      <c r="GAZ2" s="975"/>
      <c r="GBA2" s="975"/>
      <c r="GBB2" s="975"/>
      <c r="GBC2" s="975"/>
      <c r="GBD2" s="975"/>
      <c r="GBE2" s="975"/>
      <c r="GBF2" s="975"/>
      <c r="GBG2" s="975"/>
      <c r="GBH2" s="975"/>
      <c r="GBI2" s="975"/>
      <c r="GBJ2" s="975"/>
      <c r="GBK2" s="975"/>
      <c r="GBL2" s="975"/>
      <c r="GBM2" s="975"/>
      <c r="GBN2" s="975"/>
      <c r="GBO2" s="975"/>
      <c r="GBP2" s="975"/>
      <c r="GBQ2" s="975"/>
      <c r="GBR2" s="975"/>
      <c r="GBS2" s="975"/>
      <c r="GBT2" s="975"/>
      <c r="GBU2" s="975"/>
      <c r="GBV2" s="975"/>
      <c r="GBW2" s="975"/>
      <c r="GBX2" s="975"/>
      <c r="GBY2" s="975"/>
      <c r="GBZ2" s="975"/>
      <c r="GCA2" s="975"/>
      <c r="GCB2" s="975"/>
      <c r="GCC2" s="975"/>
      <c r="GCD2" s="975"/>
      <c r="GCE2" s="975"/>
      <c r="GCF2" s="975"/>
      <c r="GCG2" s="975"/>
      <c r="GCH2" s="975"/>
      <c r="GCI2" s="975"/>
      <c r="GCJ2" s="975"/>
      <c r="GCK2" s="975"/>
      <c r="GCL2" s="975"/>
      <c r="GCM2" s="975"/>
      <c r="GCN2" s="975"/>
      <c r="GCO2" s="975"/>
      <c r="GCP2" s="975"/>
      <c r="GCQ2" s="975"/>
      <c r="GCR2" s="975"/>
      <c r="GCS2" s="975"/>
      <c r="GCT2" s="975"/>
      <c r="GCU2" s="975"/>
      <c r="GCV2" s="975"/>
      <c r="GCW2" s="975"/>
      <c r="GCX2" s="975"/>
      <c r="GCY2" s="975"/>
      <c r="GCZ2" s="975"/>
      <c r="GDA2" s="975"/>
      <c r="GDB2" s="975"/>
      <c r="GDC2" s="975"/>
      <c r="GDD2" s="975"/>
      <c r="GDE2" s="975"/>
      <c r="GDF2" s="975"/>
      <c r="GDG2" s="975"/>
      <c r="GDH2" s="975"/>
      <c r="GDI2" s="975"/>
      <c r="GDJ2" s="975"/>
      <c r="GDK2" s="975"/>
      <c r="GDL2" s="975"/>
      <c r="GDM2" s="975"/>
      <c r="GDN2" s="975"/>
      <c r="GDO2" s="975"/>
      <c r="GDP2" s="975"/>
      <c r="GDQ2" s="975"/>
      <c r="GDR2" s="975"/>
      <c r="GDS2" s="975"/>
      <c r="GDT2" s="975"/>
      <c r="GDU2" s="975"/>
      <c r="GDV2" s="975"/>
      <c r="GDW2" s="975"/>
      <c r="GDX2" s="975"/>
      <c r="GDY2" s="975"/>
      <c r="GDZ2" s="975"/>
      <c r="GEA2" s="975"/>
      <c r="GEB2" s="975"/>
      <c r="GEC2" s="975"/>
      <c r="GED2" s="975"/>
      <c r="GEE2" s="975"/>
      <c r="GEF2" s="975"/>
      <c r="GEG2" s="975"/>
      <c r="GEH2" s="975"/>
      <c r="GEI2" s="975"/>
      <c r="GEJ2" s="975"/>
      <c r="GEK2" s="975"/>
      <c r="GEL2" s="975"/>
      <c r="GEM2" s="975"/>
      <c r="GEN2" s="975"/>
      <c r="GEO2" s="975"/>
      <c r="GEP2" s="975"/>
      <c r="GEQ2" s="975"/>
      <c r="GER2" s="975"/>
      <c r="GES2" s="975"/>
      <c r="GET2" s="975"/>
      <c r="GEU2" s="975"/>
      <c r="GEV2" s="975"/>
      <c r="GEW2" s="975"/>
      <c r="GEX2" s="975"/>
      <c r="GEY2" s="975"/>
      <c r="GEZ2" s="975"/>
      <c r="GFA2" s="975"/>
      <c r="GFB2" s="975"/>
      <c r="GFC2" s="975"/>
      <c r="GFD2" s="975"/>
      <c r="GFE2" s="975"/>
      <c r="GFF2" s="975"/>
      <c r="GFG2" s="975"/>
      <c r="GFH2" s="975"/>
      <c r="GFI2" s="975"/>
      <c r="GFJ2" s="975"/>
      <c r="GFK2" s="975"/>
      <c r="GFL2" s="975"/>
      <c r="GFM2" s="975"/>
      <c r="GFN2" s="975"/>
      <c r="GFO2" s="975"/>
      <c r="GFP2" s="975"/>
      <c r="GFQ2" s="975"/>
      <c r="GFR2" s="975"/>
      <c r="GFS2" s="975"/>
      <c r="GFT2" s="975"/>
      <c r="GFU2" s="975"/>
      <c r="GFV2" s="975"/>
      <c r="GFW2" s="975"/>
      <c r="GFX2" s="975"/>
      <c r="GFY2" s="975"/>
      <c r="GFZ2" s="975"/>
      <c r="GGA2" s="975"/>
      <c r="GGB2" s="975"/>
      <c r="GGC2" s="975"/>
      <c r="GGD2" s="975"/>
      <c r="GGE2" s="975"/>
      <c r="GGF2" s="975"/>
      <c r="GGG2" s="975"/>
      <c r="GGH2" s="975"/>
      <c r="GGI2" s="975"/>
      <c r="GGJ2" s="975"/>
      <c r="GGK2" s="975"/>
      <c r="GGL2" s="975"/>
      <c r="GGM2" s="975"/>
      <c r="GGN2" s="975"/>
      <c r="GGO2" s="975"/>
      <c r="GGP2" s="975"/>
      <c r="GGQ2" s="975"/>
      <c r="GGR2" s="975"/>
      <c r="GGS2" s="975"/>
      <c r="GGT2" s="975"/>
      <c r="GGU2" s="975"/>
      <c r="GGV2" s="975"/>
      <c r="GGW2" s="975"/>
      <c r="GGX2" s="975"/>
      <c r="GGY2" s="975"/>
      <c r="GGZ2" s="975"/>
      <c r="GHA2" s="975"/>
      <c r="GHB2" s="975"/>
      <c r="GHC2" s="975"/>
      <c r="GHD2" s="975"/>
      <c r="GHE2" s="975"/>
      <c r="GHF2" s="975"/>
      <c r="GHG2" s="975"/>
      <c r="GHH2" s="975"/>
      <c r="GHI2" s="975"/>
      <c r="GHJ2" s="975"/>
      <c r="GHK2" s="975"/>
      <c r="GHL2" s="975"/>
      <c r="GHM2" s="975"/>
      <c r="GHN2" s="975"/>
      <c r="GHO2" s="975"/>
      <c r="GHP2" s="975"/>
      <c r="GHQ2" s="975"/>
      <c r="GHR2" s="975"/>
      <c r="GHS2" s="975"/>
      <c r="GHT2" s="975"/>
      <c r="GHU2" s="975"/>
      <c r="GHV2" s="975"/>
      <c r="GHW2" s="975"/>
      <c r="GHX2" s="975"/>
      <c r="GHY2" s="975"/>
      <c r="GHZ2" s="975"/>
      <c r="GIA2" s="975"/>
      <c r="GIB2" s="975"/>
      <c r="GIC2" s="975"/>
      <c r="GID2" s="975"/>
      <c r="GIE2" s="975"/>
      <c r="GIF2" s="975"/>
      <c r="GIG2" s="975"/>
      <c r="GIH2" s="975"/>
      <c r="GII2" s="975"/>
      <c r="GIJ2" s="975"/>
      <c r="GIK2" s="975"/>
      <c r="GIL2" s="975"/>
      <c r="GIM2" s="975"/>
      <c r="GIN2" s="975"/>
      <c r="GIO2" s="975"/>
      <c r="GIP2" s="975"/>
      <c r="GIQ2" s="975"/>
      <c r="GIR2" s="975"/>
      <c r="GIS2" s="975"/>
      <c r="GIT2" s="975"/>
      <c r="GIU2" s="975"/>
      <c r="GIV2" s="975"/>
      <c r="GIW2" s="975"/>
      <c r="GIX2" s="975"/>
      <c r="GIY2" s="975"/>
      <c r="GIZ2" s="975"/>
      <c r="GJA2" s="975"/>
      <c r="GJB2" s="975"/>
      <c r="GJC2" s="975"/>
      <c r="GJD2" s="975"/>
      <c r="GJE2" s="975"/>
      <c r="GJF2" s="975"/>
      <c r="GJG2" s="975"/>
      <c r="GJH2" s="975"/>
      <c r="GJI2" s="975"/>
      <c r="GJJ2" s="975"/>
      <c r="GJK2" s="975"/>
      <c r="GJL2" s="975"/>
      <c r="GJM2" s="975"/>
      <c r="GJN2" s="975"/>
      <c r="GJO2" s="975"/>
      <c r="GJP2" s="975"/>
      <c r="GJQ2" s="975"/>
      <c r="GJR2" s="975"/>
      <c r="GJS2" s="975"/>
      <c r="GJT2" s="975"/>
      <c r="GJU2" s="975"/>
      <c r="GJV2" s="975"/>
      <c r="GJW2" s="975"/>
      <c r="GJX2" s="975"/>
      <c r="GJY2" s="975"/>
      <c r="GJZ2" s="975"/>
      <c r="GKA2" s="975"/>
      <c r="GKB2" s="975"/>
      <c r="GKC2" s="975"/>
      <c r="GKD2" s="975"/>
      <c r="GKE2" s="975"/>
      <c r="GKF2" s="975"/>
      <c r="GKG2" s="975"/>
      <c r="GKH2" s="975"/>
      <c r="GKI2" s="975"/>
      <c r="GKJ2" s="975"/>
      <c r="GKK2" s="975"/>
      <c r="GKL2" s="975"/>
      <c r="GKM2" s="975"/>
      <c r="GKN2" s="975"/>
      <c r="GKO2" s="975"/>
      <c r="GKP2" s="975"/>
      <c r="GKQ2" s="975"/>
      <c r="GKR2" s="975"/>
      <c r="GKS2" s="975"/>
      <c r="GKT2" s="975"/>
      <c r="GKU2" s="975"/>
      <c r="GKV2" s="975"/>
      <c r="GKW2" s="975"/>
      <c r="GKX2" s="975"/>
      <c r="GKY2" s="975"/>
      <c r="GKZ2" s="975"/>
      <c r="GLA2" s="975"/>
      <c r="GLB2" s="975"/>
      <c r="GLC2" s="975"/>
      <c r="GLD2" s="975"/>
      <c r="GLE2" s="975"/>
      <c r="GLF2" s="975"/>
      <c r="GLG2" s="975"/>
      <c r="GLH2" s="975"/>
      <c r="GLI2" s="975"/>
      <c r="GLJ2" s="975"/>
      <c r="GLK2" s="975"/>
      <c r="GLL2" s="975"/>
      <c r="GLM2" s="975"/>
      <c r="GLN2" s="975"/>
      <c r="GLO2" s="975"/>
      <c r="GLP2" s="975"/>
      <c r="GLQ2" s="975"/>
      <c r="GLR2" s="975"/>
      <c r="GLS2" s="975"/>
      <c r="GLT2" s="975"/>
      <c r="GLU2" s="975"/>
      <c r="GLV2" s="975"/>
      <c r="GLW2" s="975"/>
      <c r="GLX2" s="975"/>
      <c r="GLY2" s="975"/>
      <c r="GLZ2" s="975"/>
      <c r="GMA2" s="975"/>
      <c r="GMB2" s="975"/>
      <c r="GMC2" s="975"/>
      <c r="GMD2" s="975"/>
      <c r="GME2" s="975"/>
      <c r="GMF2" s="975"/>
      <c r="GMG2" s="975"/>
      <c r="GMH2" s="975"/>
      <c r="GMI2" s="975"/>
      <c r="GMJ2" s="975"/>
      <c r="GMK2" s="975"/>
      <c r="GML2" s="975"/>
      <c r="GMM2" s="975"/>
      <c r="GMN2" s="975"/>
      <c r="GMO2" s="975"/>
      <c r="GMP2" s="975"/>
      <c r="GMQ2" s="975"/>
      <c r="GMR2" s="975"/>
      <c r="GMS2" s="975"/>
      <c r="GMT2" s="975"/>
      <c r="GMU2" s="975"/>
      <c r="GMV2" s="975"/>
      <c r="GMW2" s="975"/>
      <c r="GMX2" s="975"/>
      <c r="GMY2" s="975"/>
      <c r="GMZ2" s="975"/>
      <c r="GNA2" s="975"/>
      <c r="GNB2" s="975"/>
      <c r="GNC2" s="975"/>
      <c r="GND2" s="975"/>
      <c r="GNE2" s="975"/>
      <c r="GNF2" s="975"/>
      <c r="GNG2" s="975"/>
      <c r="GNH2" s="975"/>
      <c r="GNI2" s="975"/>
      <c r="GNJ2" s="975"/>
      <c r="GNK2" s="975"/>
      <c r="GNL2" s="975"/>
      <c r="GNM2" s="975"/>
      <c r="GNN2" s="975"/>
      <c r="GNO2" s="975"/>
      <c r="GNP2" s="975"/>
      <c r="GNQ2" s="975"/>
      <c r="GNR2" s="975"/>
      <c r="GNS2" s="975"/>
      <c r="GNT2" s="975"/>
      <c r="GNU2" s="975"/>
      <c r="GNV2" s="975"/>
      <c r="GNW2" s="975"/>
      <c r="GNX2" s="975"/>
      <c r="GNY2" s="975"/>
      <c r="GNZ2" s="975"/>
      <c r="GOA2" s="975"/>
      <c r="GOB2" s="975"/>
      <c r="GOC2" s="975"/>
      <c r="GOD2" s="975"/>
      <c r="GOE2" s="975"/>
      <c r="GOF2" s="975"/>
      <c r="GOG2" s="975"/>
      <c r="GOH2" s="975"/>
      <c r="GOI2" s="975"/>
      <c r="GOJ2" s="975"/>
      <c r="GOK2" s="975"/>
      <c r="GOL2" s="975"/>
      <c r="GOM2" s="975"/>
      <c r="GON2" s="975"/>
      <c r="GOO2" s="975"/>
      <c r="GOP2" s="975"/>
      <c r="GOQ2" s="975"/>
      <c r="GOR2" s="975"/>
      <c r="GOS2" s="975"/>
      <c r="GOT2" s="975"/>
      <c r="GOU2" s="975"/>
      <c r="GOV2" s="975"/>
      <c r="GOW2" s="975"/>
      <c r="GOX2" s="975"/>
      <c r="GOY2" s="975"/>
      <c r="GOZ2" s="975"/>
      <c r="GPA2" s="975"/>
      <c r="GPB2" s="975"/>
      <c r="GPC2" s="975"/>
      <c r="GPD2" s="975"/>
      <c r="GPE2" s="975"/>
      <c r="GPF2" s="975"/>
      <c r="GPG2" s="975"/>
      <c r="GPH2" s="975"/>
      <c r="GPI2" s="975"/>
      <c r="GPJ2" s="975"/>
      <c r="GPK2" s="975"/>
      <c r="GPL2" s="975"/>
      <c r="GPM2" s="975"/>
      <c r="GPN2" s="975"/>
      <c r="GPO2" s="975"/>
      <c r="GPP2" s="975"/>
      <c r="GPQ2" s="975"/>
      <c r="GPR2" s="975"/>
      <c r="GPS2" s="975"/>
      <c r="GPT2" s="975"/>
      <c r="GPU2" s="975"/>
      <c r="GPV2" s="975"/>
      <c r="GPW2" s="975"/>
      <c r="GPX2" s="975"/>
      <c r="GPY2" s="975"/>
      <c r="GPZ2" s="975"/>
      <c r="GQA2" s="975"/>
      <c r="GQB2" s="975"/>
      <c r="GQC2" s="975"/>
      <c r="GQD2" s="975"/>
      <c r="GQE2" s="975"/>
      <c r="GQF2" s="975"/>
      <c r="GQG2" s="975"/>
      <c r="GQH2" s="975"/>
      <c r="GQI2" s="975"/>
      <c r="GQJ2" s="975"/>
      <c r="GQK2" s="975"/>
      <c r="GQL2" s="975"/>
      <c r="GQM2" s="975"/>
      <c r="GQN2" s="975"/>
      <c r="GQO2" s="975"/>
      <c r="GQP2" s="975"/>
      <c r="GQQ2" s="975"/>
      <c r="GQR2" s="975"/>
      <c r="GQS2" s="975"/>
      <c r="GQT2" s="975"/>
      <c r="GQU2" s="975"/>
      <c r="GQV2" s="975"/>
      <c r="GQW2" s="975"/>
      <c r="GQX2" s="975"/>
      <c r="GQY2" s="975"/>
      <c r="GQZ2" s="975"/>
      <c r="GRA2" s="975"/>
      <c r="GRB2" s="975"/>
      <c r="GRC2" s="975"/>
      <c r="GRD2" s="975"/>
      <c r="GRE2" s="975"/>
      <c r="GRF2" s="975"/>
      <c r="GRG2" s="975"/>
      <c r="GRH2" s="975"/>
      <c r="GRI2" s="975"/>
      <c r="GRJ2" s="975"/>
      <c r="GRK2" s="975"/>
      <c r="GRL2" s="975"/>
      <c r="GRM2" s="975"/>
      <c r="GRN2" s="975"/>
      <c r="GRO2" s="975"/>
      <c r="GRP2" s="975"/>
      <c r="GRQ2" s="975"/>
      <c r="GRR2" s="975"/>
      <c r="GRS2" s="975"/>
      <c r="GRT2" s="975"/>
      <c r="GRU2" s="975"/>
      <c r="GRV2" s="975"/>
      <c r="GRW2" s="975"/>
      <c r="GRX2" s="975"/>
      <c r="GRY2" s="975"/>
      <c r="GRZ2" s="975"/>
      <c r="GSA2" s="975"/>
      <c r="GSB2" s="975"/>
      <c r="GSC2" s="975"/>
      <c r="GSD2" s="975"/>
      <c r="GSE2" s="975"/>
      <c r="GSF2" s="975"/>
      <c r="GSG2" s="975"/>
      <c r="GSH2" s="975"/>
      <c r="GSI2" s="975"/>
      <c r="GSJ2" s="975"/>
      <c r="GSK2" s="975"/>
      <c r="GSL2" s="975"/>
      <c r="GSM2" s="975"/>
      <c r="GSN2" s="975"/>
      <c r="GSO2" s="975"/>
      <c r="GSP2" s="975"/>
      <c r="GSQ2" s="975"/>
      <c r="GSR2" s="975"/>
      <c r="GSS2" s="975"/>
      <c r="GST2" s="975"/>
      <c r="GSU2" s="975"/>
      <c r="GSV2" s="975"/>
      <c r="GSW2" s="975"/>
      <c r="GSX2" s="975"/>
      <c r="GSY2" s="975"/>
      <c r="GSZ2" s="975"/>
      <c r="GTA2" s="975"/>
      <c r="GTB2" s="975"/>
      <c r="GTC2" s="975"/>
      <c r="GTD2" s="975"/>
      <c r="GTE2" s="975"/>
      <c r="GTF2" s="975"/>
      <c r="GTG2" s="975"/>
      <c r="GTH2" s="975"/>
      <c r="GTI2" s="975"/>
      <c r="GTJ2" s="975"/>
      <c r="GTK2" s="975"/>
      <c r="GTL2" s="975"/>
      <c r="GTM2" s="975"/>
      <c r="GTN2" s="975"/>
      <c r="GTO2" s="975"/>
      <c r="GTP2" s="975"/>
      <c r="GTQ2" s="975"/>
      <c r="GTR2" s="975"/>
      <c r="GTS2" s="975"/>
      <c r="GTT2" s="975"/>
      <c r="GTU2" s="975"/>
      <c r="GTV2" s="975"/>
      <c r="GTW2" s="975"/>
      <c r="GTX2" s="975"/>
      <c r="GTY2" s="975"/>
      <c r="GTZ2" s="975"/>
      <c r="GUA2" s="975"/>
      <c r="GUB2" s="975"/>
      <c r="GUC2" s="975"/>
      <c r="GUD2" s="975"/>
      <c r="GUE2" s="975"/>
      <c r="GUF2" s="975"/>
      <c r="GUG2" s="975"/>
      <c r="GUH2" s="975"/>
      <c r="GUI2" s="975"/>
      <c r="GUJ2" s="975"/>
      <c r="GUK2" s="975"/>
      <c r="GUL2" s="975"/>
      <c r="GUM2" s="975"/>
      <c r="GUN2" s="975"/>
      <c r="GUO2" s="975"/>
      <c r="GUP2" s="975"/>
      <c r="GUQ2" s="975"/>
      <c r="GUR2" s="975"/>
      <c r="GUS2" s="975"/>
      <c r="GUT2" s="975"/>
      <c r="GUU2" s="975"/>
      <c r="GUV2" s="975"/>
      <c r="GUW2" s="975"/>
      <c r="GUX2" s="975"/>
      <c r="GUY2" s="975"/>
      <c r="GUZ2" s="975"/>
      <c r="GVA2" s="975"/>
      <c r="GVB2" s="975"/>
      <c r="GVC2" s="975"/>
      <c r="GVD2" s="975"/>
      <c r="GVE2" s="975"/>
      <c r="GVF2" s="975"/>
      <c r="GVG2" s="975"/>
      <c r="GVH2" s="975"/>
      <c r="GVI2" s="975"/>
      <c r="GVJ2" s="975"/>
      <c r="GVK2" s="975"/>
      <c r="GVL2" s="975"/>
      <c r="GVM2" s="975"/>
      <c r="GVN2" s="975"/>
      <c r="GVO2" s="975"/>
      <c r="GVP2" s="975"/>
      <c r="GVQ2" s="975"/>
      <c r="GVR2" s="975"/>
      <c r="GVS2" s="975"/>
      <c r="GVT2" s="975"/>
      <c r="GVU2" s="975"/>
      <c r="GVV2" s="975"/>
      <c r="GVW2" s="975"/>
      <c r="GVX2" s="975"/>
      <c r="GVY2" s="975"/>
      <c r="GVZ2" s="975"/>
      <c r="GWA2" s="975"/>
      <c r="GWB2" s="975"/>
      <c r="GWC2" s="975"/>
      <c r="GWD2" s="975"/>
      <c r="GWE2" s="975"/>
      <c r="GWF2" s="975"/>
      <c r="GWG2" s="975"/>
      <c r="GWH2" s="975"/>
      <c r="GWI2" s="975"/>
      <c r="GWJ2" s="975"/>
      <c r="GWK2" s="975"/>
      <c r="GWL2" s="975"/>
      <c r="GWM2" s="975"/>
      <c r="GWN2" s="975"/>
      <c r="GWO2" s="975"/>
      <c r="GWP2" s="975"/>
      <c r="GWQ2" s="975"/>
      <c r="GWR2" s="975"/>
      <c r="GWS2" s="975"/>
      <c r="GWT2" s="975"/>
      <c r="GWU2" s="975"/>
      <c r="GWV2" s="975"/>
      <c r="GWW2" s="975"/>
      <c r="GWX2" s="975"/>
      <c r="GWY2" s="975"/>
      <c r="GWZ2" s="975"/>
      <c r="GXA2" s="975"/>
      <c r="GXB2" s="975"/>
      <c r="GXC2" s="975"/>
      <c r="GXD2" s="975"/>
      <c r="GXE2" s="975"/>
      <c r="GXF2" s="975"/>
      <c r="GXG2" s="975"/>
      <c r="GXH2" s="975"/>
      <c r="GXI2" s="975"/>
      <c r="GXJ2" s="975"/>
      <c r="GXK2" s="975"/>
      <c r="GXL2" s="975"/>
      <c r="GXM2" s="975"/>
      <c r="GXN2" s="975"/>
      <c r="GXO2" s="975"/>
      <c r="GXP2" s="975"/>
      <c r="GXQ2" s="975"/>
      <c r="GXR2" s="975"/>
      <c r="GXS2" s="975"/>
      <c r="GXT2" s="975"/>
      <c r="GXU2" s="975"/>
      <c r="GXV2" s="975"/>
      <c r="GXW2" s="975"/>
      <c r="GXX2" s="975"/>
      <c r="GXY2" s="975"/>
      <c r="GXZ2" s="975"/>
      <c r="GYA2" s="975"/>
      <c r="GYB2" s="975"/>
      <c r="GYC2" s="975"/>
      <c r="GYD2" s="975"/>
      <c r="GYE2" s="975"/>
      <c r="GYF2" s="975"/>
      <c r="GYG2" s="975"/>
      <c r="GYH2" s="975"/>
      <c r="GYI2" s="975"/>
      <c r="GYJ2" s="975"/>
      <c r="GYK2" s="975"/>
      <c r="GYL2" s="975"/>
      <c r="GYM2" s="975"/>
      <c r="GYN2" s="975"/>
      <c r="GYO2" s="975"/>
      <c r="GYP2" s="975"/>
      <c r="GYQ2" s="975"/>
      <c r="GYR2" s="975"/>
      <c r="GYS2" s="975"/>
      <c r="GYT2" s="975"/>
      <c r="GYU2" s="975"/>
      <c r="GYV2" s="975"/>
      <c r="GYW2" s="975"/>
      <c r="GYX2" s="975"/>
      <c r="GYY2" s="975"/>
      <c r="GYZ2" s="975"/>
      <c r="GZA2" s="975"/>
      <c r="GZB2" s="975"/>
      <c r="GZC2" s="975"/>
      <c r="GZD2" s="975"/>
      <c r="GZE2" s="975"/>
      <c r="GZF2" s="975"/>
      <c r="GZG2" s="975"/>
      <c r="GZH2" s="975"/>
      <c r="GZI2" s="975"/>
      <c r="GZJ2" s="975"/>
      <c r="GZK2" s="975"/>
      <c r="GZL2" s="975"/>
      <c r="GZM2" s="975"/>
      <c r="GZN2" s="975"/>
      <c r="GZO2" s="975"/>
      <c r="GZP2" s="975"/>
      <c r="GZQ2" s="975"/>
      <c r="GZR2" s="975"/>
      <c r="GZS2" s="975"/>
      <c r="GZT2" s="975"/>
      <c r="GZU2" s="975"/>
      <c r="GZV2" s="975"/>
      <c r="GZW2" s="975"/>
      <c r="GZX2" s="975"/>
      <c r="GZY2" s="975"/>
      <c r="GZZ2" s="975"/>
      <c r="HAA2" s="975"/>
      <c r="HAB2" s="975"/>
      <c r="HAC2" s="975"/>
      <c r="HAD2" s="975"/>
      <c r="HAE2" s="975"/>
      <c r="HAF2" s="975"/>
      <c r="HAG2" s="975"/>
      <c r="HAH2" s="975"/>
      <c r="HAI2" s="975"/>
      <c r="HAJ2" s="975"/>
      <c r="HAK2" s="975"/>
      <c r="HAL2" s="975"/>
      <c r="HAM2" s="975"/>
      <c r="HAN2" s="975"/>
      <c r="HAO2" s="975"/>
      <c r="HAP2" s="975"/>
      <c r="HAQ2" s="975"/>
      <c r="HAR2" s="975"/>
      <c r="HAS2" s="975"/>
      <c r="HAT2" s="975"/>
      <c r="HAU2" s="975"/>
      <c r="HAV2" s="975"/>
      <c r="HAW2" s="975"/>
      <c r="HAX2" s="975"/>
      <c r="HAY2" s="975"/>
      <c r="HAZ2" s="975"/>
      <c r="HBA2" s="975"/>
      <c r="HBB2" s="975"/>
      <c r="HBC2" s="975"/>
      <c r="HBD2" s="975"/>
      <c r="HBE2" s="975"/>
      <c r="HBF2" s="975"/>
      <c r="HBG2" s="975"/>
      <c r="HBH2" s="975"/>
      <c r="HBI2" s="975"/>
      <c r="HBJ2" s="975"/>
      <c r="HBK2" s="975"/>
      <c r="HBL2" s="975"/>
      <c r="HBM2" s="975"/>
      <c r="HBN2" s="975"/>
      <c r="HBO2" s="975"/>
      <c r="HBP2" s="975"/>
      <c r="HBQ2" s="975"/>
      <c r="HBR2" s="975"/>
      <c r="HBS2" s="975"/>
      <c r="HBT2" s="975"/>
      <c r="HBU2" s="975"/>
      <c r="HBV2" s="975"/>
      <c r="HBW2" s="975"/>
      <c r="HBX2" s="975"/>
      <c r="HBY2" s="975"/>
      <c r="HBZ2" s="975"/>
      <c r="HCA2" s="975"/>
      <c r="HCB2" s="975"/>
      <c r="HCC2" s="975"/>
      <c r="HCD2" s="975"/>
      <c r="HCE2" s="975"/>
      <c r="HCF2" s="975"/>
      <c r="HCG2" s="975"/>
      <c r="HCH2" s="975"/>
      <c r="HCI2" s="975"/>
      <c r="HCJ2" s="975"/>
      <c r="HCK2" s="975"/>
      <c r="HCL2" s="975"/>
      <c r="HCM2" s="975"/>
      <c r="HCN2" s="975"/>
      <c r="HCO2" s="975"/>
      <c r="HCP2" s="975"/>
      <c r="HCQ2" s="975"/>
      <c r="HCR2" s="975"/>
      <c r="HCS2" s="975"/>
      <c r="HCT2" s="975"/>
      <c r="HCU2" s="975"/>
      <c r="HCV2" s="975"/>
      <c r="HCW2" s="975"/>
      <c r="HCX2" s="975"/>
      <c r="HCY2" s="975"/>
      <c r="HCZ2" s="975"/>
      <c r="HDA2" s="975"/>
      <c r="HDB2" s="975"/>
      <c r="HDC2" s="975"/>
      <c r="HDD2" s="975"/>
      <c r="HDE2" s="975"/>
      <c r="HDF2" s="975"/>
      <c r="HDG2" s="975"/>
      <c r="HDH2" s="975"/>
      <c r="HDI2" s="975"/>
      <c r="HDJ2" s="975"/>
      <c r="HDK2" s="975"/>
      <c r="HDL2" s="975"/>
      <c r="HDM2" s="975"/>
      <c r="HDN2" s="975"/>
      <c r="HDO2" s="975"/>
      <c r="HDP2" s="975"/>
      <c r="HDQ2" s="975"/>
      <c r="HDR2" s="975"/>
      <c r="HDS2" s="975"/>
      <c r="HDT2" s="975"/>
      <c r="HDU2" s="975"/>
      <c r="HDV2" s="975"/>
      <c r="HDW2" s="975"/>
      <c r="HDX2" s="975"/>
      <c r="HDY2" s="975"/>
      <c r="HDZ2" s="975"/>
      <c r="HEA2" s="975"/>
      <c r="HEB2" s="975"/>
      <c r="HEC2" s="975"/>
      <c r="HED2" s="975"/>
      <c r="HEE2" s="975"/>
      <c r="HEF2" s="975"/>
      <c r="HEG2" s="975"/>
      <c r="HEH2" s="975"/>
      <c r="HEI2" s="975"/>
      <c r="HEJ2" s="975"/>
      <c r="HEK2" s="975"/>
      <c r="HEL2" s="975"/>
      <c r="HEM2" s="975"/>
      <c r="HEN2" s="975"/>
      <c r="HEO2" s="975"/>
      <c r="HEP2" s="975"/>
      <c r="HEQ2" s="975"/>
      <c r="HER2" s="975"/>
      <c r="HES2" s="975"/>
      <c r="HET2" s="975"/>
      <c r="HEU2" s="975"/>
      <c r="HEV2" s="975"/>
      <c r="HEW2" s="975"/>
      <c r="HEX2" s="975"/>
      <c r="HEY2" s="975"/>
      <c r="HEZ2" s="975"/>
      <c r="HFA2" s="975"/>
      <c r="HFB2" s="975"/>
      <c r="HFC2" s="975"/>
      <c r="HFD2" s="975"/>
      <c r="HFE2" s="975"/>
      <c r="HFF2" s="975"/>
      <c r="HFG2" s="975"/>
      <c r="HFH2" s="975"/>
      <c r="HFI2" s="975"/>
      <c r="HFJ2" s="975"/>
      <c r="HFK2" s="975"/>
      <c r="HFL2" s="975"/>
      <c r="HFM2" s="975"/>
      <c r="HFN2" s="975"/>
      <c r="HFO2" s="975"/>
      <c r="HFP2" s="975"/>
      <c r="HFQ2" s="975"/>
      <c r="HFR2" s="975"/>
      <c r="HFS2" s="975"/>
      <c r="HFT2" s="975"/>
      <c r="HFU2" s="975"/>
      <c r="HFV2" s="975"/>
      <c r="HFW2" s="975"/>
      <c r="HFX2" s="975"/>
      <c r="HFY2" s="975"/>
      <c r="HFZ2" s="975"/>
      <c r="HGA2" s="975"/>
      <c r="HGB2" s="975"/>
      <c r="HGC2" s="975"/>
      <c r="HGD2" s="975"/>
      <c r="HGE2" s="975"/>
      <c r="HGF2" s="975"/>
      <c r="HGG2" s="975"/>
      <c r="HGH2" s="975"/>
      <c r="HGI2" s="975"/>
      <c r="HGJ2" s="975"/>
      <c r="HGK2" s="975"/>
      <c r="HGL2" s="975"/>
      <c r="HGM2" s="975"/>
      <c r="HGN2" s="975"/>
      <c r="HGO2" s="975"/>
      <c r="HGP2" s="975"/>
      <c r="HGQ2" s="975"/>
      <c r="HGR2" s="975"/>
      <c r="HGS2" s="975"/>
      <c r="HGT2" s="975"/>
      <c r="HGU2" s="975"/>
      <c r="HGV2" s="975"/>
      <c r="HGW2" s="975"/>
      <c r="HGX2" s="975"/>
      <c r="HGY2" s="975"/>
      <c r="HGZ2" s="975"/>
      <c r="HHA2" s="975"/>
      <c r="HHB2" s="975"/>
      <c r="HHC2" s="975"/>
      <c r="HHD2" s="975"/>
      <c r="HHE2" s="975"/>
      <c r="HHF2" s="975"/>
      <c r="HHG2" s="975"/>
      <c r="HHH2" s="975"/>
      <c r="HHI2" s="975"/>
      <c r="HHJ2" s="975"/>
      <c r="HHK2" s="975"/>
      <c r="HHL2" s="975"/>
      <c r="HHM2" s="975"/>
      <c r="HHN2" s="975"/>
      <c r="HHO2" s="975"/>
      <c r="HHP2" s="975"/>
      <c r="HHQ2" s="975"/>
      <c r="HHR2" s="975"/>
      <c r="HHS2" s="975"/>
      <c r="HHT2" s="975"/>
      <c r="HHU2" s="975"/>
      <c r="HHV2" s="975"/>
      <c r="HHW2" s="975"/>
      <c r="HHX2" s="975"/>
      <c r="HHY2" s="975"/>
      <c r="HHZ2" s="975"/>
      <c r="HIA2" s="975"/>
      <c r="HIB2" s="975"/>
      <c r="HIC2" s="975"/>
      <c r="HID2" s="975"/>
      <c r="HIE2" s="975"/>
      <c r="HIF2" s="975"/>
      <c r="HIG2" s="975"/>
      <c r="HIH2" s="975"/>
      <c r="HII2" s="975"/>
      <c r="HIJ2" s="975"/>
      <c r="HIK2" s="975"/>
      <c r="HIL2" s="975"/>
      <c r="HIM2" s="975"/>
      <c r="HIN2" s="975"/>
      <c r="HIO2" s="975"/>
      <c r="HIP2" s="975"/>
      <c r="HIQ2" s="975"/>
      <c r="HIR2" s="975"/>
      <c r="HIS2" s="975"/>
      <c r="HIT2" s="975"/>
      <c r="HIU2" s="975"/>
      <c r="HIV2" s="975"/>
      <c r="HIW2" s="975"/>
      <c r="HIX2" s="975"/>
      <c r="HIY2" s="975"/>
      <c r="HIZ2" s="975"/>
      <c r="HJA2" s="975"/>
      <c r="HJB2" s="975"/>
      <c r="HJC2" s="975"/>
      <c r="HJD2" s="975"/>
      <c r="HJE2" s="975"/>
      <c r="HJF2" s="975"/>
      <c r="HJG2" s="975"/>
      <c r="HJH2" s="975"/>
      <c r="HJI2" s="975"/>
      <c r="HJJ2" s="975"/>
      <c r="HJK2" s="975"/>
      <c r="HJL2" s="975"/>
      <c r="HJM2" s="975"/>
      <c r="HJN2" s="975"/>
      <c r="HJO2" s="975"/>
      <c r="HJP2" s="975"/>
      <c r="HJQ2" s="975"/>
      <c r="HJR2" s="975"/>
      <c r="HJS2" s="975"/>
      <c r="HJT2" s="975"/>
      <c r="HJU2" s="975"/>
      <c r="HJV2" s="975"/>
      <c r="HJW2" s="975"/>
      <c r="HJX2" s="975"/>
      <c r="HJY2" s="975"/>
      <c r="HJZ2" s="975"/>
      <c r="HKA2" s="975"/>
      <c r="HKB2" s="975"/>
      <c r="HKC2" s="975"/>
      <c r="HKD2" s="975"/>
      <c r="HKE2" s="975"/>
      <c r="HKF2" s="975"/>
      <c r="HKG2" s="975"/>
      <c r="HKH2" s="975"/>
      <c r="HKI2" s="975"/>
      <c r="HKJ2" s="975"/>
      <c r="HKK2" s="975"/>
      <c r="HKL2" s="975"/>
      <c r="HKM2" s="975"/>
      <c r="HKN2" s="975"/>
      <c r="HKO2" s="975"/>
      <c r="HKP2" s="975"/>
      <c r="HKQ2" s="975"/>
      <c r="HKR2" s="975"/>
      <c r="HKS2" s="975"/>
      <c r="HKT2" s="975"/>
      <c r="HKU2" s="975"/>
      <c r="HKV2" s="975"/>
      <c r="HKW2" s="975"/>
      <c r="HKX2" s="975"/>
      <c r="HKY2" s="975"/>
      <c r="HKZ2" s="975"/>
      <c r="HLA2" s="975"/>
      <c r="HLB2" s="975"/>
      <c r="HLC2" s="975"/>
      <c r="HLD2" s="975"/>
      <c r="HLE2" s="975"/>
      <c r="HLF2" s="975"/>
      <c r="HLG2" s="975"/>
      <c r="HLH2" s="975"/>
      <c r="HLI2" s="975"/>
      <c r="HLJ2" s="975"/>
      <c r="HLK2" s="975"/>
      <c r="HLL2" s="975"/>
      <c r="HLM2" s="975"/>
      <c r="HLN2" s="975"/>
      <c r="HLO2" s="975"/>
      <c r="HLP2" s="975"/>
      <c r="HLQ2" s="975"/>
      <c r="HLR2" s="975"/>
      <c r="HLS2" s="975"/>
      <c r="HLT2" s="975"/>
      <c r="HLU2" s="975"/>
      <c r="HLV2" s="975"/>
      <c r="HLW2" s="975"/>
      <c r="HLX2" s="975"/>
      <c r="HLY2" s="975"/>
      <c r="HLZ2" s="975"/>
      <c r="HMA2" s="975"/>
      <c r="HMB2" s="975"/>
      <c r="HMC2" s="975"/>
      <c r="HMD2" s="975"/>
      <c r="HME2" s="975"/>
      <c r="HMF2" s="975"/>
      <c r="HMG2" s="975"/>
      <c r="HMH2" s="975"/>
      <c r="HMI2" s="975"/>
      <c r="HMJ2" s="975"/>
      <c r="HMK2" s="975"/>
      <c r="HML2" s="975"/>
      <c r="HMM2" s="975"/>
      <c r="HMN2" s="975"/>
      <c r="HMO2" s="975"/>
      <c r="HMP2" s="975"/>
      <c r="HMQ2" s="975"/>
      <c r="HMR2" s="975"/>
      <c r="HMS2" s="975"/>
      <c r="HMT2" s="975"/>
      <c r="HMU2" s="975"/>
      <c r="HMV2" s="975"/>
      <c r="HMW2" s="975"/>
      <c r="HMX2" s="975"/>
      <c r="HMY2" s="975"/>
      <c r="HMZ2" s="975"/>
      <c r="HNA2" s="975"/>
      <c r="HNB2" s="975"/>
      <c r="HNC2" s="975"/>
      <c r="HND2" s="975"/>
      <c r="HNE2" s="975"/>
      <c r="HNF2" s="975"/>
      <c r="HNG2" s="975"/>
      <c r="HNH2" s="975"/>
      <c r="HNI2" s="975"/>
      <c r="HNJ2" s="975"/>
      <c r="HNK2" s="975"/>
      <c r="HNL2" s="975"/>
      <c r="HNM2" s="975"/>
      <c r="HNN2" s="975"/>
      <c r="HNO2" s="975"/>
      <c r="HNP2" s="975"/>
      <c r="HNQ2" s="975"/>
      <c r="HNR2" s="975"/>
      <c r="HNS2" s="975"/>
      <c r="HNT2" s="975"/>
      <c r="HNU2" s="975"/>
      <c r="HNV2" s="975"/>
      <c r="HNW2" s="975"/>
      <c r="HNX2" s="975"/>
      <c r="HNY2" s="975"/>
      <c r="HNZ2" s="975"/>
      <c r="HOA2" s="975"/>
      <c r="HOB2" s="975"/>
      <c r="HOC2" s="975"/>
      <c r="HOD2" s="975"/>
      <c r="HOE2" s="975"/>
      <c r="HOF2" s="975"/>
      <c r="HOG2" s="975"/>
      <c r="HOH2" s="975"/>
      <c r="HOI2" s="975"/>
      <c r="HOJ2" s="975"/>
      <c r="HOK2" s="975"/>
      <c r="HOL2" s="975"/>
      <c r="HOM2" s="975"/>
      <c r="HON2" s="975"/>
      <c r="HOO2" s="975"/>
      <c r="HOP2" s="975"/>
      <c r="HOQ2" s="975"/>
      <c r="HOR2" s="975"/>
      <c r="HOS2" s="975"/>
      <c r="HOT2" s="975"/>
      <c r="HOU2" s="975"/>
      <c r="HOV2" s="975"/>
      <c r="HOW2" s="975"/>
      <c r="HOX2" s="975"/>
      <c r="HOY2" s="975"/>
      <c r="HOZ2" s="975"/>
      <c r="HPA2" s="975"/>
      <c r="HPB2" s="975"/>
      <c r="HPC2" s="975"/>
      <c r="HPD2" s="975"/>
      <c r="HPE2" s="975"/>
      <c r="HPF2" s="975"/>
      <c r="HPG2" s="975"/>
      <c r="HPH2" s="975"/>
      <c r="HPI2" s="975"/>
      <c r="HPJ2" s="975"/>
      <c r="HPK2" s="975"/>
      <c r="HPL2" s="975"/>
      <c r="HPM2" s="975"/>
      <c r="HPN2" s="975"/>
      <c r="HPO2" s="975"/>
      <c r="HPP2" s="975"/>
      <c r="HPQ2" s="975"/>
      <c r="HPR2" s="975"/>
      <c r="HPS2" s="975"/>
      <c r="HPT2" s="975"/>
      <c r="HPU2" s="975"/>
      <c r="HPV2" s="975"/>
      <c r="HPW2" s="975"/>
      <c r="HPX2" s="975"/>
      <c r="HPY2" s="975"/>
      <c r="HPZ2" s="975"/>
      <c r="HQA2" s="975"/>
      <c r="HQB2" s="975"/>
      <c r="HQC2" s="975"/>
      <c r="HQD2" s="975"/>
      <c r="HQE2" s="975"/>
      <c r="HQF2" s="975"/>
      <c r="HQG2" s="975"/>
      <c r="HQH2" s="975"/>
      <c r="HQI2" s="975"/>
      <c r="HQJ2" s="975"/>
      <c r="HQK2" s="975"/>
      <c r="HQL2" s="975"/>
      <c r="HQM2" s="975"/>
      <c r="HQN2" s="975"/>
      <c r="HQO2" s="975"/>
      <c r="HQP2" s="975"/>
      <c r="HQQ2" s="975"/>
      <c r="HQR2" s="975"/>
      <c r="HQS2" s="975"/>
      <c r="HQT2" s="975"/>
      <c r="HQU2" s="975"/>
      <c r="HQV2" s="975"/>
      <c r="HQW2" s="975"/>
      <c r="HQX2" s="975"/>
      <c r="HQY2" s="975"/>
      <c r="HQZ2" s="975"/>
      <c r="HRA2" s="975"/>
      <c r="HRB2" s="975"/>
      <c r="HRC2" s="975"/>
      <c r="HRD2" s="975"/>
      <c r="HRE2" s="975"/>
      <c r="HRF2" s="975"/>
      <c r="HRG2" s="975"/>
      <c r="HRH2" s="975"/>
      <c r="HRI2" s="975"/>
      <c r="HRJ2" s="975"/>
      <c r="HRK2" s="975"/>
      <c r="HRL2" s="975"/>
      <c r="HRM2" s="975"/>
      <c r="HRN2" s="975"/>
      <c r="HRO2" s="975"/>
      <c r="HRP2" s="975"/>
      <c r="HRQ2" s="975"/>
      <c r="HRR2" s="975"/>
      <c r="HRS2" s="975"/>
      <c r="HRT2" s="975"/>
      <c r="HRU2" s="975"/>
      <c r="HRV2" s="975"/>
      <c r="HRW2" s="975"/>
      <c r="HRX2" s="975"/>
      <c r="HRY2" s="975"/>
      <c r="HRZ2" s="975"/>
      <c r="HSA2" s="975"/>
      <c r="HSB2" s="975"/>
      <c r="HSC2" s="975"/>
      <c r="HSD2" s="975"/>
      <c r="HSE2" s="975"/>
      <c r="HSF2" s="975"/>
      <c r="HSG2" s="975"/>
      <c r="HSH2" s="975"/>
      <c r="HSI2" s="975"/>
      <c r="HSJ2" s="975"/>
      <c r="HSK2" s="975"/>
      <c r="HSL2" s="975"/>
      <c r="HSM2" s="975"/>
      <c r="HSN2" s="975"/>
      <c r="HSO2" s="975"/>
      <c r="HSP2" s="975"/>
      <c r="HSQ2" s="975"/>
      <c r="HSR2" s="975"/>
      <c r="HSS2" s="975"/>
      <c r="HST2" s="975"/>
      <c r="HSU2" s="975"/>
      <c r="HSV2" s="975"/>
      <c r="HSW2" s="975"/>
      <c r="HSX2" s="975"/>
      <c r="HSY2" s="975"/>
      <c r="HSZ2" s="975"/>
      <c r="HTA2" s="975"/>
      <c r="HTB2" s="975"/>
      <c r="HTC2" s="975"/>
      <c r="HTD2" s="975"/>
      <c r="HTE2" s="975"/>
      <c r="HTF2" s="975"/>
      <c r="HTG2" s="975"/>
      <c r="HTH2" s="975"/>
      <c r="HTI2" s="975"/>
      <c r="HTJ2" s="975"/>
      <c r="HTK2" s="975"/>
      <c r="HTL2" s="975"/>
      <c r="HTM2" s="975"/>
      <c r="HTN2" s="975"/>
      <c r="HTO2" s="975"/>
      <c r="HTP2" s="975"/>
      <c r="HTQ2" s="975"/>
      <c r="HTR2" s="975"/>
      <c r="HTS2" s="975"/>
      <c r="HTT2" s="975"/>
      <c r="HTU2" s="975"/>
      <c r="HTV2" s="975"/>
      <c r="HTW2" s="975"/>
      <c r="HTX2" s="975"/>
      <c r="HTY2" s="975"/>
      <c r="HTZ2" s="975"/>
      <c r="HUA2" s="975"/>
      <c r="HUB2" s="975"/>
      <c r="HUC2" s="975"/>
      <c r="HUD2" s="975"/>
      <c r="HUE2" s="975"/>
      <c r="HUF2" s="975"/>
      <c r="HUG2" s="975"/>
      <c r="HUH2" s="975"/>
      <c r="HUI2" s="975"/>
      <c r="HUJ2" s="975"/>
      <c r="HUK2" s="975"/>
      <c r="HUL2" s="975"/>
      <c r="HUM2" s="975"/>
      <c r="HUN2" s="975"/>
      <c r="HUO2" s="975"/>
      <c r="HUP2" s="975"/>
      <c r="HUQ2" s="975"/>
      <c r="HUR2" s="975"/>
      <c r="HUS2" s="975"/>
      <c r="HUT2" s="975"/>
      <c r="HUU2" s="975"/>
      <c r="HUV2" s="975"/>
      <c r="HUW2" s="975"/>
      <c r="HUX2" s="975"/>
      <c r="HUY2" s="975"/>
      <c r="HUZ2" s="975"/>
      <c r="HVA2" s="975"/>
      <c r="HVB2" s="975"/>
      <c r="HVC2" s="975"/>
      <c r="HVD2" s="975"/>
      <c r="HVE2" s="975"/>
      <c r="HVF2" s="975"/>
      <c r="HVG2" s="975"/>
      <c r="HVH2" s="975"/>
      <c r="HVI2" s="975"/>
      <c r="HVJ2" s="975"/>
      <c r="HVK2" s="975"/>
      <c r="HVL2" s="975"/>
      <c r="HVM2" s="975"/>
      <c r="HVN2" s="975"/>
      <c r="HVO2" s="975"/>
      <c r="HVP2" s="975"/>
      <c r="HVQ2" s="975"/>
      <c r="HVR2" s="975"/>
      <c r="HVS2" s="975"/>
      <c r="HVT2" s="975"/>
      <c r="HVU2" s="975"/>
      <c r="HVV2" s="975"/>
      <c r="HVW2" s="975"/>
      <c r="HVX2" s="975"/>
      <c r="HVY2" s="975"/>
      <c r="HVZ2" s="975"/>
      <c r="HWA2" s="975"/>
      <c r="HWB2" s="975"/>
      <c r="HWC2" s="975"/>
      <c r="HWD2" s="975"/>
      <c r="HWE2" s="975"/>
      <c r="HWF2" s="975"/>
      <c r="HWG2" s="975"/>
      <c r="HWH2" s="975"/>
      <c r="HWI2" s="975"/>
      <c r="HWJ2" s="975"/>
      <c r="HWK2" s="975"/>
      <c r="HWL2" s="975"/>
      <c r="HWM2" s="975"/>
      <c r="HWN2" s="975"/>
      <c r="HWO2" s="975"/>
      <c r="HWP2" s="975"/>
      <c r="HWQ2" s="975"/>
      <c r="HWR2" s="975"/>
      <c r="HWS2" s="975"/>
      <c r="HWT2" s="975"/>
      <c r="HWU2" s="975"/>
      <c r="HWV2" s="975"/>
      <c r="HWW2" s="975"/>
      <c r="HWX2" s="975"/>
      <c r="HWY2" s="975"/>
      <c r="HWZ2" s="975"/>
      <c r="HXA2" s="975"/>
      <c r="HXB2" s="975"/>
      <c r="HXC2" s="975"/>
      <c r="HXD2" s="975"/>
      <c r="HXE2" s="975"/>
      <c r="HXF2" s="975"/>
      <c r="HXG2" s="975"/>
      <c r="HXH2" s="975"/>
      <c r="HXI2" s="975"/>
      <c r="HXJ2" s="975"/>
      <c r="HXK2" s="975"/>
      <c r="HXL2" s="975"/>
      <c r="HXM2" s="975"/>
      <c r="HXN2" s="975"/>
      <c r="HXO2" s="975"/>
      <c r="HXP2" s="975"/>
      <c r="HXQ2" s="975"/>
      <c r="HXR2" s="975"/>
      <c r="HXS2" s="975"/>
      <c r="HXT2" s="975"/>
      <c r="HXU2" s="975"/>
      <c r="HXV2" s="975"/>
      <c r="HXW2" s="975"/>
      <c r="HXX2" s="975"/>
      <c r="HXY2" s="975"/>
      <c r="HXZ2" s="975"/>
      <c r="HYA2" s="975"/>
      <c r="HYB2" s="975"/>
      <c r="HYC2" s="975"/>
      <c r="HYD2" s="975"/>
      <c r="HYE2" s="975"/>
      <c r="HYF2" s="975"/>
      <c r="HYG2" s="975"/>
      <c r="HYH2" s="975"/>
      <c r="HYI2" s="975"/>
      <c r="HYJ2" s="975"/>
      <c r="HYK2" s="975"/>
      <c r="HYL2" s="975"/>
      <c r="HYM2" s="975"/>
      <c r="HYN2" s="975"/>
      <c r="HYO2" s="975"/>
      <c r="HYP2" s="975"/>
      <c r="HYQ2" s="975"/>
      <c r="HYR2" s="975"/>
      <c r="HYS2" s="975"/>
      <c r="HYT2" s="975"/>
      <c r="HYU2" s="975"/>
      <c r="HYV2" s="975"/>
      <c r="HYW2" s="975"/>
      <c r="HYX2" s="975"/>
      <c r="HYY2" s="975"/>
      <c r="HYZ2" s="975"/>
      <c r="HZA2" s="975"/>
      <c r="HZB2" s="975"/>
      <c r="HZC2" s="975"/>
      <c r="HZD2" s="975"/>
      <c r="HZE2" s="975"/>
      <c r="HZF2" s="975"/>
      <c r="HZG2" s="975"/>
      <c r="HZH2" s="975"/>
      <c r="HZI2" s="975"/>
      <c r="HZJ2" s="975"/>
      <c r="HZK2" s="975"/>
      <c r="HZL2" s="975"/>
      <c r="HZM2" s="975"/>
      <c r="HZN2" s="975"/>
      <c r="HZO2" s="975"/>
      <c r="HZP2" s="975"/>
      <c r="HZQ2" s="975"/>
      <c r="HZR2" s="975"/>
      <c r="HZS2" s="975"/>
      <c r="HZT2" s="975"/>
      <c r="HZU2" s="975"/>
      <c r="HZV2" s="975"/>
      <c r="HZW2" s="975"/>
      <c r="HZX2" s="975"/>
      <c r="HZY2" s="975"/>
      <c r="HZZ2" s="975"/>
      <c r="IAA2" s="975"/>
      <c r="IAB2" s="975"/>
      <c r="IAC2" s="975"/>
      <c r="IAD2" s="975"/>
      <c r="IAE2" s="975"/>
      <c r="IAF2" s="975"/>
      <c r="IAG2" s="975"/>
      <c r="IAH2" s="975"/>
      <c r="IAI2" s="975"/>
      <c r="IAJ2" s="975"/>
      <c r="IAK2" s="975"/>
      <c r="IAL2" s="975"/>
      <c r="IAM2" s="975"/>
      <c r="IAN2" s="975"/>
      <c r="IAO2" s="975"/>
      <c r="IAP2" s="975"/>
      <c r="IAQ2" s="975"/>
      <c r="IAR2" s="975"/>
      <c r="IAS2" s="975"/>
      <c r="IAT2" s="975"/>
      <c r="IAU2" s="975"/>
      <c r="IAV2" s="975"/>
      <c r="IAW2" s="975"/>
      <c r="IAX2" s="975"/>
      <c r="IAY2" s="975"/>
      <c r="IAZ2" s="975"/>
      <c r="IBA2" s="975"/>
      <c r="IBB2" s="975"/>
      <c r="IBC2" s="975"/>
      <c r="IBD2" s="975"/>
      <c r="IBE2" s="975"/>
      <c r="IBF2" s="975"/>
      <c r="IBG2" s="975"/>
      <c r="IBH2" s="975"/>
      <c r="IBI2" s="975"/>
      <c r="IBJ2" s="975"/>
      <c r="IBK2" s="975"/>
      <c r="IBL2" s="975"/>
      <c r="IBM2" s="975"/>
      <c r="IBN2" s="975"/>
      <c r="IBO2" s="975"/>
      <c r="IBP2" s="975"/>
      <c r="IBQ2" s="975"/>
      <c r="IBR2" s="975"/>
      <c r="IBS2" s="975"/>
      <c r="IBT2" s="975"/>
      <c r="IBU2" s="975"/>
      <c r="IBV2" s="975"/>
      <c r="IBW2" s="975"/>
      <c r="IBX2" s="975"/>
      <c r="IBY2" s="975"/>
      <c r="IBZ2" s="975"/>
      <c r="ICA2" s="975"/>
      <c r="ICB2" s="975"/>
      <c r="ICC2" s="975"/>
      <c r="ICD2" s="975"/>
      <c r="ICE2" s="975"/>
      <c r="ICF2" s="975"/>
      <c r="ICG2" s="975"/>
      <c r="ICH2" s="975"/>
      <c r="ICI2" s="975"/>
      <c r="ICJ2" s="975"/>
      <c r="ICK2" s="975"/>
      <c r="ICL2" s="975"/>
      <c r="ICM2" s="975"/>
      <c r="ICN2" s="975"/>
      <c r="ICO2" s="975"/>
      <c r="ICP2" s="975"/>
      <c r="ICQ2" s="975"/>
      <c r="ICR2" s="975"/>
      <c r="ICS2" s="975"/>
      <c r="ICT2" s="975"/>
      <c r="ICU2" s="975"/>
      <c r="ICV2" s="975"/>
      <c r="ICW2" s="975"/>
      <c r="ICX2" s="975"/>
      <c r="ICY2" s="975"/>
      <c r="ICZ2" s="975"/>
      <c r="IDA2" s="975"/>
      <c r="IDB2" s="975"/>
      <c r="IDC2" s="975"/>
      <c r="IDD2" s="975"/>
      <c r="IDE2" s="975"/>
      <c r="IDF2" s="975"/>
      <c r="IDG2" s="975"/>
      <c r="IDH2" s="975"/>
      <c r="IDI2" s="975"/>
      <c r="IDJ2" s="975"/>
      <c r="IDK2" s="975"/>
      <c r="IDL2" s="975"/>
      <c r="IDM2" s="975"/>
      <c r="IDN2" s="975"/>
      <c r="IDO2" s="975"/>
      <c r="IDP2" s="975"/>
      <c r="IDQ2" s="975"/>
      <c r="IDR2" s="975"/>
      <c r="IDS2" s="975"/>
      <c r="IDT2" s="975"/>
      <c r="IDU2" s="975"/>
      <c r="IDV2" s="975"/>
      <c r="IDW2" s="975"/>
      <c r="IDX2" s="975"/>
      <c r="IDY2" s="975"/>
      <c r="IDZ2" s="975"/>
      <c r="IEA2" s="975"/>
      <c r="IEB2" s="975"/>
      <c r="IEC2" s="975"/>
      <c r="IED2" s="975"/>
      <c r="IEE2" s="975"/>
      <c r="IEF2" s="975"/>
      <c r="IEG2" s="975"/>
      <c r="IEH2" s="975"/>
      <c r="IEI2" s="975"/>
      <c r="IEJ2" s="975"/>
      <c r="IEK2" s="975"/>
      <c r="IEL2" s="975"/>
      <c r="IEM2" s="975"/>
      <c r="IEN2" s="975"/>
      <c r="IEO2" s="975"/>
      <c r="IEP2" s="975"/>
      <c r="IEQ2" s="975"/>
      <c r="IER2" s="975"/>
      <c r="IES2" s="975"/>
      <c r="IET2" s="975"/>
      <c r="IEU2" s="975"/>
      <c r="IEV2" s="975"/>
      <c r="IEW2" s="975"/>
      <c r="IEX2" s="975"/>
      <c r="IEY2" s="975"/>
      <c r="IEZ2" s="975"/>
      <c r="IFA2" s="975"/>
      <c r="IFB2" s="975"/>
      <c r="IFC2" s="975"/>
      <c r="IFD2" s="975"/>
      <c r="IFE2" s="975"/>
      <c r="IFF2" s="975"/>
      <c r="IFG2" s="975"/>
      <c r="IFH2" s="975"/>
      <c r="IFI2" s="975"/>
      <c r="IFJ2" s="975"/>
      <c r="IFK2" s="975"/>
      <c r="IFL2" s="975"/>
      <c r="IFM2" s="975"/>
      <c r="IFN2" s="975"/>
      <c r="IFO2" s="975"/>
      <c r="IFP2" s="975"/>
      <c r="IFQ2" s="975"/>
      <c r="IFR2" s="975"/>
      <c r="IFS2" s="975"/>
      <c r="IFT2" s="975"/>
      <c r="IFU2" s="975"/>
      <c r="IFV2" s="975"/>
      <c r="IFW2" s="975"/>
      <c r="IFX2" s="975"/>
      <c r="IFY2" s="975"/>
      <c r="IFZ2" s="975"/>
      <c r="IGA2" s="975"/>
      <c r="IGB2" s="975"/>
      <c r="IGC2" s="975"/>
      <c r="IGD2" s="975"/>
      <c r="IGE2" s="975"/>
      <c r="IGF2" s="975"/>
      <c r="IGG2" s="975"/>
      <c r="IGH2" s="975"/>
      <c r="IGI2" s="975"/>
      <c r="IGJ2" s="975"/>
      <c r="IGK2" s="975"/>
      <c r="IGL2" s="975"/>
      <c r="IGM2" s="975"/>
      <c r="IGN2" s="975"/>
      <c r="IGO2" s="975"/>
      <c r="IGP2" s="975"/>
      <c r="IGQ2" s="975"/>
      <c r="IGR2" s="975"/>
      <c r="IGS2" s="975"/>
      <c r="IGT2" s="975"/>
      <c r="IGU2" s="975"/>
      <c r="IGV2" s="975"/>
      <c r="IGW2" s="975"/>
      <c r="IGX2" s="975"/>
      <c r="IGY2" s="975"/>
      <c r="IGZ2" s="975"/>
      <c r="IHA2" s="975"/>
      <c r="IHB2" s="975"/>
      <c r="IHC2" s="975"/>
      <c r="IHD2" s="975"/>
      <c r="IHE2" s="975"/>
      <c r="IHF2" s="975"/>
      <c r="IHG2" s="975"/>
      <c r="IHH2" s="975"/>
      <c r="IHI2" s="975"/>
      <c r="IHJ2" s="975"/>
      <c r="IHK2" s="975"/>
      <c r="IHL2" s="975"/>
      <c r="IHM2" s="975"/>
      <c r="IHN2" s="975"/>
      <c r="IHO2" s="975"/>
      <c r="IHP2" s="975"/>
      <c r="IHQ2" s="975"/>
      <c r="IHR2" s="975"/>
      <c r="IHS2" s="975"/>
      <c r="IHT2" s="975"/>
      <c r="IHU2" s="975"/>
      <c r="IHV2" s="975"/>
      <c r="IHW2" s="975"/>
      <c r="IHX2" s="975"/>
      <c r="IHY2" s="975"/>
      <c r="IHZ2" s="975"/>
      <c r="IIA2" s="975"/>
      <c r="IIB2" s="975"/>
      <c r="IIC2" s="975"/>
      <c r="IID2" s="975"/>
      <c r="IIE2" s="975"/>
      <c r="IIF2" s="975"/>
      <c r="IIG2" s="975"/>
      <c r="IIH2" s="975"/>
      <c r="III2" s="975"/>
      <c r="IIJ2" s="975"/>
      <c r="IIK2" s="975"/>
      <c r="IIL2" s="975"/>
      <c r="IIM2" s="975"/>
      <c r="IIN2" s="975"/>
      <c r="IIO2" s="975"/>
      <c r="IIP2" s="975"/>
      <c r="IIQ2" s="975"/>
      <c r="IIR2" s="975"/>
      <c r="IIS2" s="975"/>
      <c r="IIT2" s="975"/>
      <c r="IIU2" s="975"/>
      <c r="IIV2" s="975"/>
      <c r="IIW2" s="975"/>
      <c r="IIX2" s="975"/>
      <c r="IIY2" s="975"/>
      <c r="IIZ2" s="975"/>
      <c r="IJA2" s="975"/>
      <c r="IJB2" s="975"/>
      <c r="IJC2" s="975"/>
      <c r="IJD2" s="975"/>
      <c r="IJE2" s="975"/>
      <c r="IJF2" s="975"/>
      <c r="IJG2" s="975"/>
      <c r="IJH2" s="975"/>
      <c r="IJI2" s="975"/>
      <c r="IJJ2" s="975"/>
      <c r="IJK2" s="975"/>
      <c r="IJL2" s="975"/>
      <c r="IJM2" s="975"/>
      <c r="IJN2" s="975"/>
      <c r="IJO2" s="975"/>
      <c r="IJP2" s="975"/>
      <c r="IJQ2" s="975"/>
      <c r="IJR2" s="975"/>
      <c r="IJS2" s="975"/>
      <c r="IJT2" s="975"/>
      <c r="IJU2" s="975"/>
      <c r="IJV2" s="975"/>
      <c r="IJW2" s="975"/>
      <c r="IJX2" s="975"/>
      <c r="IJY2" s="975"/>
      <c r="IJZ2" s="975"/>
      <c r="IKA2" s="975"/>
      <c r="IKB2" s="975"/>
      <c r="IKC2" s="975"/>
      <c r="IKD2" s="975"/>
      <c r="IKE2" s="975"/>
      <c r="IKF2" s="975"/>
      <c r="IKG2" s="975"/>
      <c r="IKH2" s="975"/>
      <c r="IKI2" s="975"/>
      <c r="IKJ2" s="975"/>
      <c r="IKK2" s="975"/>
      <c r="IKL2" s="975"/>
      <c r="IKM2" s="975"/>
      <c r="IKN2" s="975"/>
      <c r="IKO2" s="975"/>
      <c r="IKP2" s="975"/>
      <c r="IKQ2" s="975"/>
      <c r="IKR2" s="975"/>
      <c r="IKS2" s="975"/>
      <c r="IKT2" s="975"/>
      <c r="IKU2" s="975"/>
      <c r="IKV2" s="975"/>
      <c r="IKW2" s="975"/>
      <c r="IKX2" s="975"/>
      <c r="IKY2" s="975"/>
      <c r="IKZ2" s="975"/>
      <c r="ILA2" s="975"/>
      <c r="ILB2" s="975"/>
      <c r="ILC2" s="975"/>
      <c r="ILD2" s="975"/>
      <c r="ILE2" s="975"/>
      <c r="ILF2" s="975"/>
      <c r="ILG2" s="975"/>
      <c r="ILH2" s="975"/>
      <c r="ILI2" s="975"/>
      <c r="ILJ2" s="975"/>
      <c r="ILK2" s="975"/>
      <c r="ILL2" s="975"/>
      <c r="ILM2" s="975"/>
      <c r="ILN2" s="975"/>
      <c r="ILO2" s="975"/>
      <c r="ILP2" s="975"/>
      <c r="ILQ2" s="975"/>
      <c r="ILR2" s="975"/>
      <c r="ILS2" s="975"/>
      <c r="ILT2" s="975"/>
      <c r="ILU2" s="975"/>
      <c r="ILV2" s="975"/>
      <c r="ILW2" s="975"/>
      <c r="ILX2" s="975"/>
      <c r="ILY2" s="975"/>
      <c r="ILZ2" s="975"/>
      <c r="IMA2" s="975"/>
      <c r="IMB2" s="975"/>
      <c r="IMC2" s="975"/>
      <c r="IMD2" s="975"/>
      <c r="IME2" s="975"/>
      <c r="IMF2" s="975"/>
      <c r="IMG2" s="975"/>
      <c r="IMH2" s="975"/>
      <c r="IMI2" s="975"/>
      <c r="IMJ2" s="975"/>
      <c r="IMK2" s="975"/>
      <c r="IML2" s="975"/>
      <c r="IMM2" s="975"/>
      <c r="IMN2" s="975"/>
      <c r="IMO2" s="975"/>
      <c r="IMP2" s="975"/>
      <c r="IMQ2" s="975"/>
      <c r="IMR2" s="975"/>
      <c r="IMS2" s="975"/>
      <c r="IMT2" s="975"/>
      <c r="IMU2" s="975"/>
      <c r="IMV2" s="975"/>
      <c r="IMW2" s="975"/>
      <c r="IMX2" s="975"/>
      <c r="IMY2" s="975"/>
      <c r="IMZ2" s="975"/>
      <c r="INA2" s="975"/>
      <c r="INB2" s="975"/>
      <c r="INC2" s="975"/>
      <c r="IND2" s="975"/>
      <c r="INE2" s="975"/>
      <c r="INF2" s="975"/>
      <c r="ING2" s="975"/>
      <c r="INH2" s="975"/>
      <c r="INI2" s="975"/>
      <c r="INJ2" s="975"/>
      <c r="INK2" s="975"/>
      <c r="INL2" s="975"/>
      <c r="INM2" s="975"/>
      <c r="INN2" s="975"/>
      <c r="INO2" s="975"/>
      <c r="INP2" s="975"/>
      <c r="INQ2" s="975"/>
      <c r="INR2" s="975"/>
      <c r="INS2" s="975"/>
      <c r="INT2" s="975"/>
      <c r="INU2" s="975"/>
      <c r="INV2" s="975"/>
      <c r="INW2" s="975"/>
      <c r="INX2" s="975"/>
      <c r="INY2" s="975"/>
      <c r="INZ2" s="975"/>
      <c r="IOA2" s="975"/>
      <c r="IOB2" s="975"/>
      <c r="IOC2" s="975"/>
      <c r="IOD2" s="975"/>
      <c r="IOE2" s="975"/>
      <c r="IOF2" s="975"/>
      <c r="IOG2" s="975"/>
      <c r="IOH2" s="975"/>
      <c r="IOI2" s="975"/>
      <c r="IOJ2" s="975"/>
      <c r="IOK2" s="975"/>
      <c r="IOL2" s="975"/>
      <c r="IOM2" s="975"/>
      <c r="ION2" s="975"/>
      <c r="IOO2" s="975"/>
      <c r="IOP2" s="975"/>
      <c r="IOQ2" s="975"/>
      <c r="IOR2" s="975"/>
      <c r="IOS2" s="975"/>
      <c r="IOT2" s="975"/>
      <c r="IOU2" s="975"/>
      <c r="IOV2" s="975"/>
      <c r="IOW2" s="975"/>
      <c r="IOX2" s="975"/>
      <c r="IOY2" s="975"/>
      <c r="IOZ2" s="975"/>
      <c r="IPA2" s="975"/>
      <c r="IPB2" s="975"/>
      <c r="IPC2" s="975"/>
      <c r="IPD2" s="975"/>
      <c r="IPE2" s="975"/>
      <c r="IPF2" s="975"/>
      <c r="IPG2" s="975"/>
      <c r="IPH2" s="975"/>
      <c r="IPI2" s="975"/>
      <c r="IPJ2" s="975"/>
      <c r="IPK2" s="975"/>
      <c r="IPL2" s="975"/>
      <c r="IPM2" s="975"/>
      <c r="IPN2" s="975"/>
      <c r="IPO2" s="975"/>
      <c r="IPP2" s="975"/>
      <c r="IPQ2" s="975"/>
      <c r="IPR2" s="975"/>
      <c r="IPS2" s="975"/>
      <c r="IPT2" s="975"/>
      <c r="IPU2" s="975"/>
      <c r="IPV2" s="975"/>
      <c r="IPW2" s="975"/>
      <c r="IPX2" s="975"/>
      <c r="IPY2" s="975"/>
      <c r="IPZ2" s="975"/>
      <c r="IQA2" s="975"/>
      <c r="IQB2" s="975"/>
      <c r="IQC2" s="975"/>
      <c r="IQD2" s="975"/>
      <c r="IQE2" s="975"/>
      <c r="IQF2" s="975"/>
      <c r="IQG2" s="975"/>
      <c r="IQH2" s="975"/>
      <c r="IQI2" s="975"/>
      <c r="IQJ2" s="975"/>
      <c r="IQK2" s="975"/>
      <c r="IQL2" s="975"/>
      <c r="IQM2" s="975"/>
      <c r="IQN2" s="975"/>
      <c r="IQO2" s="975"/>
      <c r="IQP2" s="975"/>
      <c r="IQQ2" s="975"/>
      <c r="IQR2" s="975"/>
      <c r="IQS2" s="975"/>
      <c r="IQT2" s="975"/>
      <c r="IQU2" s="975"/>
      <c r="IQV2" s="975"/>
      <c r="IQW2" s="975"/>
      <c r="IQX2" s="975"/>
      <c r="IQY2" s="975"/>
      <c r="IQZ2" s="975"/>
      <c r="IRA2" s="975"/>
      <c r="IRB2" s="975"/>
      <c r="IRC2" s="975"/>
      <c r="IRD2" s="975"/>
      <c r="IRE2" s="975"/>
      <c r="IRF2" s="975"/>
      <c r="IRG2" s="975"/>
      <c r="IRH2" s="975"/>
      <c r="IRI2" s="975"/>
      <c r="IRJ2" s="975"/>
      <c r="IRK2" s="975"/>
      <c r="IRL2" s="975"/>
      <c r="IRM2" s="975"/>
      <c r="IRN2" s="975"/>
      <c r="IRO2" s="975"/>
      <c r="IRP2" s="975"/>
      <c r="IRQ2" s="975"/>
      <c r="IRR2" s="975"/>
      <c r="IRS2" s="975"/>
      <c r="IRT2" s="975"/>
      <c r="IRU2" s="975"/>
      <c r="IRV2" s="975"/>
      <c r="IRW2" s="975"/>
      <c r="IRX2" s="975"/>
      <c r="IRY2" s="975"/>
      <c r="IRZ2" s="975"/>
      <c r="ISA2" s="975"/>
      <c r="ISB2" s="975"/>
      <c r="ISC2" s="975"/>
      <c r="ISD2" s="975"/>
      <c r="ISE2" s="975"/>
      <c r="ISF2" s="975"/>
      <c r="ISG2" s="975"/>
      <c r="ISH2" s="975"/>
      <c r="ISI2" s="975"/>
      <c r="ISJ2" s="975"/>
      <c r="ISK2" s="975"/>
      <c r="ISL2" s="975"/>
      <c r="ISM2" s="975"/>
      <c r="ISN2" s="975"/>
      <c r="ISO2" s="975"/>
      <c r="ISP2" s="975"/>
      <c r="ISQ2" s="975"/>
      <c r="ISR2" s="975"/>
      <c r="ISS2" s="975"/>
      <c r="IST2" s="975"/>
      <c r="ISU2" s="975"/>
      <c r="ISV2" s="975"/>
      <c r="ISW2" s="975"/>
      <c r="ISX2" s="975"/>
      <c r="ISY2" s="975"/>
      <c r="ISZ2" s="975"/>
      <c r="ITA2" s="975"/>
      <c r="ITB2" s="975"/>
      <c r="ITC2" s="975"/>
      <c r="ITD2" s="975"/>
      <c r="ITE2" s="975"/>
      <c r="ITF2" s="975"/>
      <c r="ITG2" s="975"/>
      <c r="ITH2" s="975"/>
      <c r="ITI2" s="975"/>
      <c r="ITJ2" s="975"/>
      <c r="ITK2" s="975"/>
      <c r="ITL2" s="975"/>
      <c r="ITM2" s="975"/>
      <c r="ITN2" s="975"/>
      <c r="ITO2" s="975"/>
      <c r="ITP2" s="975"/>
      <c r="ITQ2" s="975"/>
      <c r="ITR2" s="975"/>
      <c r="ITS2" s="975"/>
      <c r="ITT2" s="975"/>
      <c r="ITU2" s="975"/>
      <c r="ITV2" s="975"/>
      <c r="ITW2" s="975"/>
      <c r="ITX2" s="975"/>
      <c r="ITY2" s="975"/>
      <c r="ITZ2" s="975"/>
      <c r="IUA2" s="975"/>
      <c r="IUB2" s="975"/>
      <c r="IUC2" s="975"/>
      <c r="IUD2" s="975"/>
      <c r="IUE2" s="975"/>
      <c r="IUF2" s="975"/>
      <c r="IUG2" s="975"/>
      <c r="IUH2" s="975"/>
      <c r="IUI2" s="975"/>
      <c r="IUJ2" s="975"/>
      <c r="IUK2" s="975"/>
      <c r="IUL2" s="975"/>
      <c r="IUM2" s="975"/>
      <c r="IUN2" s="975"/>
      <c r="IUO2" s="975"/>
      <c r="IUP2" s="975"/>
      <c r="IUQ2" s="975"/>
      <c r="IUR2" s="975"/>
      <c r="IUS2" s="975"/>
      <c r="IUT2" s="975"/>
      <c r="IUU2" s="975"/>
      <c r="IUV2" s="975"/>
      <c r="IUW2" s="975"/>
      <c r="IUX2" s="975"/>
      <c r="IUY2" s="975"/>
      <c r="IUZ2" s="975"/>
      <c r="IVA2" s="975"/>
      <c r="IVB2" s="975"/>
      <c r="IVC2" s="975"/>
      <c r="IVD2" s="975"/>
      <c r="IVE2" s="975"/>
      <c r="IVF2" s="975"/>
      <c r="IVG2" s="975"/>
      <c r="IVH2" s="975"/>
      <c r="IVI2" s="975"/>
      <c r="IVJ2" s="975"/>
      <c r="IVK2" s="975"/>
      <c r="IVL2" s="975"/>
      <c r="IVM2" s="975"/>
      <c r="IVN2" s="975"/>
      <c r="IVO2" s="975"/>
      <c r="IVP2" s="975"/>
      <c r="IVQ2" s="975"/>
      <c r="IVR2" s="975"/>
      <c r="IVS2" s="975"/>
      <c r="IVT2" s="975"/>
      <c r="IVU2" s="975"/>
      <c r="IVV2" s="975"/>
      <c r="IVW2" s="975"/>
      <c r="IVX2" s="975"/>
      <c r="IVY2" s="975"/>
      <c r="IVZ2" s="975"/>
      <c r="IWA2" s="975"/>
      <c r="IWB2" s="975"/>
      <c r="IWC2" s="975"/>
      <c r="IWD2" s="975"/>
      <c r="IWE2" s="975"/>
      <c r="IWF2" s="975"/>
      <c r="IWG2" s="975"/>
      <c r="IWH2" s="975"/>
      <c r="IWI2" s="975"/>
      <c r="IWJ2" s="975"/>
      <c r="IWK2" s="975"/>
      <c r="IWL2" s="975"/>
      <c r="IWM2" s="975"/>
      <c r="IWN2" s="975"/>
      <c r="IWO2" s="975"/>
      <c r="IWP2" s="975"/>
      <c r="IWQ2" s="975"/>
      <c r="IWR2" s="975"/>
      <c r="IWS2" s="975"/>
      <c r="IWT2" s="975"/>
      <c r="IWU2" s="975"/>
      <c r="IWV2" s="975"/>
      <c r="IWW2" s="975"/>
      <c r="IWX2" s="975"/>
      <c r="IWY2" s="975"/>
      <c r="IWZ2" s="975"/>
      <c r="IXA2" s="975"/>
      <c r="IXB2" s="975"/>
      <c r="IXC2" s="975"/>
      <c r="IXD2" s="975"/>
      <c r="IXE2" s="975"/>
      <c r="IXF2" s="975"/>
      <c r="IXG2" s="975"/>
      <c r="IXH2" s="975"/>
      <c r="IXI2" s="975"/>
      <c r="IXJ2" s="975"/>
      <c r="IXK2" s="975"/>
      <c r="IXL2" s="975"/>
      <c r="IXM2" s="975"/>
      <c r="IXN2" s="975"/>
      <c r="IXO2" s="975"/>
      <c r="IXP2" s="975"/>
      <c r="IXQ2" s="975"/>
      <c r="IXR2" s="975"/>
      <c r="IXS2" s="975"/>
      <c r="IXT2" s="975"/>
      <c r="IXU2" s="975"/>
      <c r="IXV2" s="975"/>
      <c r="IXW2" s="975"/>
      <c r="IXX2" s="975"/>
      <c r="IXY2" s="975"/>
      <c r="IXZ2" s="975"/>
      <c r="IYA2" s="975"/>
      <c r="IYB2" s="975"/>
      <c r="IYC2" s="975"/>
      <c r="IYD2" s="975"/>
      <c r="IYE2" s="975"/>
      <c r="IYF2" s="975"/>
      <c r="IYG2" s="975"/>
      <c r="IYH2" s="975"/>
      <c r="IYI2" s="975"/>
      <c r="IYJ2" s="975"/>
      <c r="IYK2" s="975"/>
      <c r="IYL2" s="975"/>
      <c r="IYM2" s="975"/>
      <c r="IYN2" s="975"/>
      <c r="IYO2" s="975"/>
      <c r="IYP2" s="975"/>
      <c r="IYQ2" s="975"/>
      <c r="IYR2" s="975"/>
      <c r="IYS2" s="975"/>
      <c r="IYT2" s="975"/>
      <c r="IYU2" s="975"/>
      <c r="IYV2" s="975"/>
      <c r="IYW2" s="975"/>
      <c r="IYX2" s="975"/>
      <c r="IYY2" s="975"/>
      <c r="IYZ2" s="975"/>
      <c r="IZA2" s="975"/>
      <c r="IZB2" s="975"/>
      <c r="IZC2" s="975"/>
      <c r="IZD2" s="975"/>
      <c r="IZE2" s="975"/>
      <c r="IZF2" s="975"/>
      <c r="IZG2" s="975"/>
      <c r="IZH2" s="975"/>
      <c r="IZI2" s="975"/>
      <c r="IZJ2" s="975"/>
      <c r="IZK2" s="975"/>
      <c r="IZL2" s="975"/>
      <c r="IZM2" s="975"/>
      <c r="IZN2" s="975"/>
      <c r="IZO2" s="975"/>
      <c r="IZP2" s="975"/>
      <c r="IZQ2" s="975"/>
      <c r="IZR2" s="975"/>
      <c r="IZS2" s="975"/>
      <c r="IZT2" s="975"/>
      <c r="IZU2" s="975"/>
      <c r="IZV2" s="975"/>
      <c r="IZW2" s="975"/>
      <c r="IZX2" s="975"/>
      <c r="IZY2" s="975"/>
      <c r="IZZ2" s="975"/>
      <c r="JAA2" s="975"/>
      <c r="JAB2" s="975"/>
      <c r="JAC2" s="975"/>
      <c r="JAD2" s="975"/>
      <c r="JAE2" s="975"/>
      <c r="JAF2" s="975"/>
      <c r="JAG2" s="975"/>
      <c r="JAH2" s="975"/>
      <c r="JAI2" s="975"/>
      <c r="JAJ2" s="975"/>
      <c r="JAK2" s="975"/>
      <c r="JAL2" s="975"/>
      <c r="JAM2" s="975"/>
      <c r="JAN2" s="975"/>
      <c r="JAO2" s="975"/>
      <c r="JAP2" s="975"/>
      <c r="JAQ2" s="975"/>
      <c r="JAR2" s="975"/>
      <c r="JAS2" s="975"/>
      <c r="JAT2" s="975"/>
      <c r="JAU2" s="975"/>
      <c r="JAV2" s="975"/>
      <c r="JAW2" s="975"/>
      <c r="JAX2" s="975"/>
      <c r="JAY2" s="975"/>
      <c r="JAZ2" s="975"/>
      <c r="JBA2" s="975"/>
      <c r="JBB2" s="975"/>
      <c r="JBC2" s="975"/>
      <c r="JBD2" s="975"/>
      <c r="JBE2" s="975"/>
      <c r="JBF2" s="975"/>
      <c r="JBG2" s="975"/>
      <c r="JBH2" s="975"/>
      <c r="JBI2" s="975"/>
      <c r="JBJ2" s="975"/>
      <c r="JBK2" s="975"/>
      <c r="JBL2" s="975"/>
      <c r="JBM2" s="975"/>
      <c r="JBN2" s="975"/>
      <c r="JBO2" s="975"/>
      <c r="JBP2" s="975"/>
      <c r="JBQ2" s="975"/>
      <c r="JBR2" s="975"/>
      <c r="JBS2" s="975"/>
      <c r="JBT2" s="975"/>
      <c r="JBU2" s="975"/>
      <c r="JBV2" s="975"/>
      <c r="JBW2" s="975"/>
      <c r="JBX2" s="975"/>
      <c r="JBY2" s="975"/>
      <c r="JBZ2" s="975"/>
      <c r="JCA2" s="975"/>
      <c r="JCB2" s="975"/>
      <c r="JCC2" s="975"/>
      <c r="JCD2" s="975"/>
      <c r="JCE2" s="975"/>
      <c r="JCF2" s="975"/>
      <c r="JCG2" s="975"/>
      <c r="JCH2" s="975"/>
      <c r="JCI2" s="975"/>
      <c r="JCJ2" s="975"/>
      <c r="JCK2" s="975"/>
      <c r="JCL2" s="975"/>
      <c r="JCM2" s="975"/>
      <c r="JCN2" s="975"/>
      <c r="JCO2" s="975"/>
      <c r="JCP2" s="975"/>
      <c r="JCQ2" s="975"/>
      <c r="JCR2" s="975"/>
      <c r="JCS2" s="975"/>
      <c r="JCT2" s="975"/>
      <c r="JCU2" s="975"/>
      <c r="JCV2" s="975"/>
      <c r="JCW2" s="975"/>
      <c r="JCX2" s="975"/>
      <c r="JCY2" s="975"/>
      <c r="JCZ2" s="975"/>
      <c r="JDA2" s="975"/>
      <c r="JDB2" s="975"/>
      <c r="JDC2" s="975"/>
      <c r="JDD2" s="975"/>
      <c r="JDE2" s="975"/>
      <c r="JDF2" s="975"/>
      <c r="JDG2" s="975"/>
      <c r="JDH2" s="975"/>
      <c r="JDI2" s="975"/>
      <c r="JDJ2" s="975"/>
      <c r="JDK2" s="975"/>
      <c r="JDL2" s="975"/>
      <c r="JDM2" s="975"/>
      <c r="JDN2" s="975"/>
      <c r="JDO2" s="975"/>
      <c r="JDP2" s="975"/>
      <c r="JDQ2" s="975"/>
      <c r="JDR2" s="975"/>
      <c r="JDS2" s="975"/>
      <c r="JDT2" s="975"/>
      <c r="JDU2" s="975"/>
      <c r="JDV2" s="975"/>
      <c r="JDW2" s="975"/>
      <c r="JDX2" s="975"/>
      <c r="JDY2" s="975"/>
      <c r="JDZ2" s="975"/>
      <c r="JEA2" s="975"/>
      <c r="JEB2" s="975"/>
      <c r="JEC2" s="975"/>
      <c r="JED2" s="975"/>
      <c r="JEE2" s="975"/>
      <c r="JEF2" s="975"/>
      <c r="JEG2" s="975"/>
      <c r="JEH2" s="975"/>
      <c r="JEI2" s="975"/>
      <c r="JEJ2" s="975"/>
      <c r="JEK2" s="975"/>
      <c r="JEL2" s="975"/>
      <c r="JEM2" s="975"/>
      <c r="JEN2" s="975"/>
      <c r="JEO2" s="975"/>
      <c r="JEP2" s="975"/>
      <c r="JEQ2" s="975"/>
      <c r="JER2" s="975"/>
      <c r="JES2" s="975"/>
      <c r="JET2" s="975"/>
      <c r="JEU2" s="975"/>
      <c r="JEV2" s="975"/>
      <c r="JEW2" s="975"/>
      <c r="JEX2" s="975"/>
      <c r="JEY2" s="975"/>
      <c r="JEZ2" s="975"/>
      <c r="JFA2" s="975"/>
      <c r="JFB2" s="975"/>
      <c r="JFC2" s="975"/>
      <c r="JFD2" s="975"/>
      <c r="JFE2" s="975"/>
      <c r="JFF2" s="975"/>
      <c r="JFG2" s="975"/>
      <c r="JFH2" s="975"/>
      <c r="JFI2" s="975"/>
      <c r="JFJ2" s="975"/>
      <c r="JFK2" s="975"/>
      <c r="JFL2" s="975"/>
      <c r="JFM2" s="975"/>
      <c r="JFN2" s="975"/>
      <c r="JFO2" s="975"/>
      <c r="JFP2" s="975"/>
      <c r="JFQ2" s="975"/>
      <c r="JFR2" s="975"/>
      <c r="JFS2" s="975"/>
      <c r="JFT2" s="975"/>
      <c r="JFU2" s="975"/>
      <c r="JFV2" s="975"/>
      <c r="JFW2" s="975"/>
      <c r="JFX2" s="975"/>
      <c r="JFY2" s="975"/>
      <c r="JFZ2" s="975"/>
      <c r="JGA2" s="975"/>
      <c r="JGB2" s="975"/>
      <c r="JGC2" s="975"/>
      <c r="JGD2" s="975"/>
      <c r="JGE2" s="975"/>
      <c r="JGF2" s="975"/>
      <c r="JGG2" s="975"/>
      <c r="JGH2" s="975"/>
      <c r="JGI2" s="975"/>
      <c r="JGJ2" s="975"/>
      <c r="JGK2" s="975"/>
      <c r="JGL2" s="975"/>
      <c r="JGM2" s="975"/>
      <c r="JGN2" s="975"/>
      <c r="JGO2" s="975"/>
      <c r="JGP2" s="975"/>
      <c r="JGQ2" s="975"/>
      <c r="JGR2" s="975"/>
      <c r="JGS2" s="975"/>
      <c r="JGT2" s="975"/>
      <c r="JGU2" s="975"/>
      <c r="JGV2" s="975"/>
      <c r="JGW2" s="975"/>
      <c r="JGX2" s="975"/>
      <c r="JGY2" s="975"/>
      <c r="JGZ2" s="975"/>
      <c r="JHA2" s="975"/>
      <c r="JHB2" s="975"/>
      <c r="JHC2" s="975"/>
      <c r="JHD2" s="975"/>
      <c r="JHE2" s="975"/>
      <c r="JHF2" s="975"/>
      <c r="JHG2" s="975"/>
      <c r="JHH2" s="975"/>
      <c r="JHI2" s="975"/>
      <c r="JHJ2" s="975"/>
      <c r="JHK2" s="975"/>
      <c r="JHL2" s="975"/>
      <c r="JHM2" s="975"/>
      <c r="JHN2" s="975"/>
      <c r="JHO2" s="975"/>
      <c r="JHP2" s="975"/>
      <c r="JHQ2" s="975"/>
      <c r="JHR2" s="975"/>
      <c r="JHS2" s="975"/>
      <c r="JHT2" s="975"/>
      <c r="JHU2" s="975"/>
      <c r="JHV2" s="975"/>
      <c r="JHW2" s="975"/>
      <c r="JHX2" s="975"/>
      <c r="JHY2" s="975"/>
      <c r="JHZ2" s="975"/>
      <c r="JIA2" s="975"/>
      <c r="JIB2" s="975"/>
      <c r="JIC2" s="975"/>
      <c r="JID2" s="975"/>
      <c r="JIE2" s="975"/>
      <c r="JIF2" s="975"/>
      <c r="JIG2" s="975"/>
      <c r="JIH2" s="975"/>
      <c r="JII2" s="975"/>
      <c r="JIJ2" s="975"/>
      <c r="JIK2" s="975"/>
      <c r="JIL2" s="975"/>
      <c r="JIM2" s="975"/>
      <c r="JIN2" s="975"/>
      <c r="JIO2" s="975"/>
      <c r="JIP2" s="975"/>
      <c r="JIQ2" s="975"/>
      <c r="JIR2" s="975"/>
      <c r="JIS2" s="975"/>
      <c r="JIT2" s="975"/>
      <c r="JIU2" s="975"/>
      <c r="JIV2" s="975"/>
      <c r="JIW2" s="975"/>
      <c r="JIX2" s="975"/>
      <c r="JIY2" s="975"/>
      <c r="JIZ2" s="975"/>
      <c r="JJA2" s="975"/>
      <c r="JJB2" s="975"/>
      <c r="JJC2" s="975"/>
      <c r="JJD2" s="975"/>
      <c r="JJE2" s="975"/>
      <c r="JJF2" s="975"/>
      <c r="JJG2" s="975"/>
      <c r="JJH2" s="975"/>
      <c r="JJI2" s="975"/>
      <c r="JJJ2" s="975"/>
      <c r="JJK2" s="975"/>
      <c r="JJL2" s="975"/>
      <c r="JJM2" s="975"/>
      <c r="JJN2" s="975"/>
      <c r="JJO2" s="975"/>
      <c r="JJP2" s="975"/>
      <c r="JJQ2" s="975"/>
      <c r="JJR2" s="975"/>
      <c r="JJS2" s="975"/>
      <c r="JJT2" s="975"/>
      <c r="JJU2" s="975"/>
      <c r="JJV2" s="975"/>
      <c r="JJW2" s="975"/>
      <c r="JJX2" s="975"/>
      <c r="JJY2" s="975"/>
      <c r="JJZ2" s="975"/>
      <c r="JKA2" s="975"/>
      <c r="JKB2" s="975"/>
      <c r="JKC2" s="975"/>
      <c r="JKD2" s="975"/>
      <c r="JKE2" s="975"/>
      <c r="JKF2" s="975"/>
      <c r="JKG2" s="975"/>
      <c r="JKH2" s="975"/>
      <c r="JKI2" s="975"/>
      <c r="JKJ2" s="975"/>
      <c r="JKK2" s="975"/>
      <c r="JKL2" s="975"/>
      <c r="JKM2" s="975"/>
      <c r="JKN2" s="975"/>
      <c r="JKO2" s="975"/>
      <c r="JKP2" s="975"/>
      <c r="JKQ2" s="975"/>
      <c r="JKR2" s="975"/>
      <c r="JKS2" s="975"/>
      <c r="JKT2" s="975"/>
      <c r="JKU2" s="975"/>
      <c r="JKV2" s="975"/>
      <c r="JKW2" s="975"/>
      <c r="JKX2" s="975"/>
      <c r="JKY2" s="975"/>
      <c r="JKZ2" s="975"/>
      <c r="JLA2" s="975"/>
      <c r="JLB2" s="975"/>
      <c r="JLC2" s="975"/>
      <c r="JLD2" s="975"/>
      <c r="JLE2" s="975"/>
      <c r="JLF2" s="975"/>
      <c r="JLG2" s="975"/>
      <c r="JLH2" s="975"/>
      <c r="JLI2" s="975"/>
      <c r="JLJ2" s="975"/>
      <c r="JLK2" s="975"/>
      <c r="JLL2" s="975"/>
      <c r="JLM2" s="975"/>
      <c r="JLN2" s="975"/>
      <c r="JLO2" s="975"/>
      <c r="JLP2" s="975"/>
      <c r="JLQ2" s="975"/>
      <c r="JLR2" s="975"/>
      <c r="JLS2" s="975"/>
      <c r="JLT2" s="975"/>
      <c r="JLU2" s="975"/>
      <c r="JLV2" s="975"/>
      <c r="JLW2" s="975"/>
      <c r="JLX2" s="975"/>
      <c r="JLY2" s="975"/>
      <c r="JLZ2" s="975"/>
      <c r="JMA2" s="975"/>
      <c r="JMB2" s="975"/>
      <c r="JMC2" s="975"/>
      <c r="JMD2" s="975"/>
      <c r="JME2" s="975"/>
      <c r="JMF2" s="975"/>
      <c r="JMG2" s="975"/>
      <c r="JMH2" s="975"/>
      <c r="JMI2" s="975"/>
      <c r="JMJ2" s="975"/>
      <c r="JMK2" s="975"/>
      <c r="JML2" s="975"/>
      <c r="JMM2" s="975"/>
      <c r="JMN2" s="975"/>
      <c r="JMO2" s="975"/>
      <c r="JMP2" s="975"/>
      <c r="JMQ2" s="975"/>
      <c r="JMR2" s="975"/>
      <c r="JMS2" s="975"/>
      <c r="JMT2" s="975"/>
      <c r="JMU2" s="975"/>
      <c r="JMV2" s="975"/>
      <c r="JMW2" s="975"/>
      <c r="JMX2" s="975"/>
      <c r="JMY2" s="975"/>
      <c r="JMZ2" s="975"/>
      <c r="JNA2" s="975"/>
      <c r="JNB2" s="975"/>
      <c r="JNC2" s="975"/>
      <c r="JND2" s="975"/>
      <c r="JNE2" s="975"/>
      <c r="JNF2" s="975"/>
      <c r="JNG2" s="975"/>
      <c r="JNH2" s="975"/>
      <c r="JNI2" s="975"/>
      <c r="JNJ2" s="975"/>
      <c r="JNK2" s="975"/>
      <c r="JNL2" s="975"/>
      <c r="JNM2" s="975"/>
      <c r="JNN2" s="975"/>
      <c r="JNO2" s="975"/>
      <c r="JNP2" s="975"/>
      <c r="JNQ2" s="975"/>
      <c r="JNR2" s="975"/>
      <c r="JNS2" s="975"/>
      <c r="JNT2" s="975"/>
      <c r="JNU2" s="975"/>
      <c r="JNV2" s="975"/>
      <c r="JNW2" s="975"/>
      <c r="JNX2" s="975"/>
      <c r="JNY2" s="975"/>
      <c r="JNZ2" s="975"/>
      <c r="JOA2" s="975"/>
      <c r="JOB2" s="975"/>
      <c r="JOC2" s="975"/>
      <c r="JOD2" s="975"/>
      <c r="JOE2" s="975"/>
      <c r="JOF2" s="975"/>
      <c r="JOG2" s="975"/>
      <c r="JOH2" s="975"/>
      <c r="JOI2" s="975"/>
      <c r="JOJ2" s="975"/>
      <c r="JOK2" s="975"/>
      <c r="JOL2" s="975"/>
      <c r="JOM2" s="975"/>
      <c r="JON2" s="975"/>
      <c r="JOO2" s="975"/>
      <c r="JOP2" s="975"/>
      <c r="JOQ2" s="975"/>
      <c r="JOR2" s="975"/>
      <c r="JOS2" s="975"/>
      <c r="JOT2" s="975"/>
      <c r="JOU2" s="975"/>
      <c r="JOV2" s="975"/>
      <c r="JOW2" s="975"/>
      <c r="JOX2" s="975"/>
      <c r="JOY2" s="975"/>
      <c r="JOZ2" s="975"/>
      <c r="JPA2" s="975"/>
      <c r="JPB2" s="975"/>
      <c r="JPC2" s="975"/>
      <c r="JPD2" s="975"/>
      <c r="JPE2" s="975"/>
      <c r="JPF2" s="975"/>
      <c r="JPG2" s="975"/>
      <c r="JPH2" s="975"/>
      <c r="JPI2" s="975"/>
      <c r="JPJ2" s="975"/>
      <c r="JPK2" s="975"/>
      <c r="JPL2" s="975"/>
      <c r="JPM2" s="975"/>
      <c r="JPN2" s="975"/>
      <c r="JPO2" s="975"/>
      <c r="JPP2" s="975"/>
      <c r="JPQ2" s="975"/>
      <c r="JPR2" s="975"/>
      <c r="JPS2" s="975"/>
      <c r="JPT2" s="975"/>
      <c r="JPU2" s="975"/>
      <c r="JPV2" s="975"/>
      <c r="JPW2" s="975"/>
      <c r="JPX2" s="975"/>
      <c r="JPY2" s="975"/>
      <c r="JPZ2" s="975"/>
      <c r="JQA2" s="975"/>
      <c r="JQB2" s="975"/>
      <c r="JQC2" s="975"/>
      <c r="JQD2" s="975"/>
      <c r="JQE2" s="975"/>
      <c r="JQF2" s="975"/>
      <c r="JQG2" s="975"/>
      <c r="JQH2" s="975"/>
      <c r="JQI2" s="975"/>
      <c r="JQJ2" s="975"/>
      <c r="JQK2" s="975"/>
      <c r="JQL2" s="975"/>
      <c r="JQM2" s="975"/>
      <c r="JQN2" s="975"/>
      <c r="JQO2" s="975"/>
      <c r="JQP2" s="975"/>
      <c r="JQQ2" s="975"/>
      <c r="JQR2" s="975"/>
      <c r="JQS2" s="975"/>
      <c r="JQT2" s="975"/>
      <c r="JQU2" s="975"/>
      <c r="JQV2" s="975"/>
      <c r="JQW2" s="975"/>
      <c r="JQX2" s="975"/>
      <c r="JQY2" s="975"/>
      <c r="JQZ2" s="975"/>
      <c r="JRA2" s="975"/>
      <c r="JRB2" s="975"/>
      <c r="JRC2" s="975"/>
      <c r="JRD2" s="975"/>
      <c r="JRE2" s="975"/>
      <c r="JRF2" s="975"/>
      <c r="JRG2" s="975"/>
      <c r="JRH2" s="975"/>
      <c r="JRI2" s="975"/>
      <c r="JRJ2" s="975"/>
      <c r="JRK2" s="975"/>
      <c r="JRL2" s="975"/>
      <c r="JRM2" s="975"/>
      <c r="JRN2" s="975"/>
      <c r="JRO2" s="975"/>
      <c r="JRP2" s="975"/>
      <c r="JRQ2" s="975"/>
      <c r="JRR2" s="975"/>
      <c r="JRS2" s="975"/>
      <c r="JRT2" s="975"/>
      <c r="JRU2" s="975"/>
      <c r="JRV2" s="975"/>
      <c r="JRW2" s="975"/>
      <c r="JRX2" s="975"/>
      <c r="JRY2" s="975"/>
      <c r="JRZ2" s="975"/>
      <c r="JSA2" s="975"/>
      <c r="JSB2" s="975"/>
      <c r="JSC2" s="975"/>
      <c r="JSD2" s="975"/>
      <c r="JSE2" s="975"/>
      <c r="JSF2" s="975"/>
      <c r="JSG2" s="975"/>
      <c r="JSH2" s="975"/>
      <c r="JSI2" s="975"/>
      <c r="JSJ2" s="975"/>
      <c r="JSK2" s="975"/>
      <c r="JSL2" s="975"/>
      <c r="JSM2" s="975"/>
      <c r="JSN2" s="975"/>
      <c r="JSO2" s="975"/>
      <c r="JSP2" s="975"/>
      <c r="JSQ2" s="975"/>
      <c r="JSR2" s="975"/>
      <c r="JSS2" s="975"/>
      <c r="JST2" s="975"/>
      <c r="JSU2" s="975"/>
      <c r="JSV2" s="975"/>
      <c r="JSW2" s="975"/>
      <c r="JSX2" s="975"/>
      <c r="JSY2" s="975"/>
      <c r="JSZ2" s="975"/>
      <c r="JTA2" s="975"/>
      <c r="JTB2" s="975"/>
      <c r="JTC2" s="975"/>
      <c r="JTD2" s="975"/>
      <c r="JTE2" s="975"/>
      <c r="JTF2" s="975"/>
      <c r="JTG2" s="975"/>
      <c r="JTH2" s="975"/>
      <c r="JTI2" s="975"/>
      <c r="JTJ2" s="975"/>
      <c r="JTK2" s="975"/>
      <c r="JTL2" s="975"/>
      <c r="JTM2" s="975"/>
      <c r="JTN2" s="975"/>
      <c r="JTO2" s="975"/>
      <c r="JTP2" s="975"/>
      <c r="JTQ2" s="975"/>
      <c r="JTR2" s="975"/>
      <c r="JTS2" s="975"/>
      <c r="JTT2" s="975"/>
      <c r="JTU2" s="975"/>
      <c r="JTV2" s="975"/>
      <c r="JTW2" s="975"/>
      <c r="JTX2" s="975"/>
      <c r="JTY2" s="975"/>
      <c r="JTZ2" s="975"/>
      <c r="JUA2" s="975"/>
      <c r="JUB2" s="975"/>
      <c r="JUC2" s="975"/>
      <c r="JUD2" s="975"/>
      <c r="JUE2" s="975"/>
      <c r="JUF2" s="975"/>
      <c r="JUG2" s="975"/>
      <c r="JUH2" s="975"/>
      <c r="JUI2" s="975"/>
      <c r="JUJ2" s="975"/>
      <c r="JUK2" s="975"/>
      <c r="JUL2" s="975"/>
      <c r="JUM2" s="975"/>
      <c r="JUN2" s="975"/>
      <c r="JUO2" s="975"/>
      <c r="JUP2" s="975"/>
      <c r="JUQ2" s="975"/>
      <c r="JUR2" s="975"/>
      <c r="JUS2" s="975"/>
      <c r="JUT2" s="975"/>
      <c r="JUU2" s="975"/>
      <c r="JUV2" s="975"/>
      <c r="JUW2" s="975"/>
      <c r="JUX2" s="975"/>
      <c r="JUY2" s="975"/>
      <c r="JUZ2" s="975"/>
      <c r="JVA2" s="975"/>
      <c r="JVB2" s="975"/>
      <c r="JVC2" s="975"/>
      <c r="JVD2" s="975"/>
      <c r="JVE2" s="975"/>
      <c r="JVF2" s="975"/>
      <c r="JVG2" s="975"/>
      <c r="JVH2" s="975"/>
      <c r="JVI2" s="975"/>
      <c r="JVJ2" s="975"/>
      <c r="JVK2" s="975"/>
      <c r="JVL2" s="975"/>
      <c r="JVM2" s="975"/>
      <c r="JVN2" s="975"/>
      <c r="JVO2" s="975"/>
      <c r="JVP2" s="975"/>
      <c r="JVQ2" s="975"/>
      <c r="JVR2" s="975"/>
      <c r="JVS2" s="975"/>
      <c r="JVT2" s="975"/>
      <c r="JVU2" s="975"/>
      <c r="JVV2" s="975"/>
      <c r="JVW2" s="975"/>
      <c r="JVX2" s="975"/>
      <c r="JVY2" s="975"/>
      <c r="JVZ2" s="975"/>
      <c r="JWA2" s="975"/>
      <c r="JWB2" s="975"/>
      <c r="JWC2" s="975"/>
      <c r="JWD2" s="975"/>
      <c r="JWE2" s="975"/>
      <c r="JWF2" s="975"/>
      <c r="JWG2" s="975"/>
      <c r="JWH2" s="975"/>
      <c r="JWI2" s="975"/>
      <c r="JWJ2" s="975"/>
      <c r="JWK2" s="975"/>
      <c r="JWL2" s="975"/>
      <c r="JWM2" s="975"/>
      <c r="JWN2" s="975"/>
      <c r="JWO2" s="975"/>
      <c r="JWP2" s="975"/>
      <c r="JWQ2" s="975"/>
      <c r="JWR2" s="975"/>
      <c r="JWS2" s="975"/>
      <c r="JWT2" s="975"/>
      <c r="JWU2" s="975"/>
      <c r="JWV2" s="975"/>
      <c r="JWW2" s="975"/>
      <c r="JWX2" s="975"/>
      <c r="JWY2" s="975"/>
      <c r="JWZ2" s="975"/>
      <c r="JXA2" s="975"/>
      <c r="JXB2" s="975"/>
      <c r="JXC2" s="975"/>
      <c r="JXD2" s="975"/>
      <c r="JXE2" s="975"/>
      <c r="JXF2" s="975"/>
      <c r="JXG2" s="975"/>
      <c r="JXH2" s="975"/>
      <c r="JXI2" s="975"/>
      <c r="JXJ2" s="975"/>
      <c r="JXK2" s="975"/>
      <c r="JXL2" s="975"/>
      <c r="JXM2" s="975"/>
      <c r="JXN2" s="975"/>
      <c r="JXO2" s="975"/>
      <c r="JXP2" s="975"/>
      <c r="JXQ2" s="975"/>
      <c r="JXR2" s="975"/>
      <c r="JXS2" s="975"/>
      <c r="JXT2" s="975"/>
      <c r="JXU2" s="975"/>
      <c r="JXV2" s="975"/>
      <c r="JXW2" s="975"/>
      <c r="JXX2" s="975"/>
      <c r="JXY2" s="975"/>
      <c r="JXZ2" s="975"/>
      <c r="JYA2" s="975"/>
      <c r="JYB2" s="975"/>
      <c r="JYC2" s="975"/>
      <c r="JYD2" s="975"/>
      <c r="JYE2" s="975"/>
      <c r="JYF2" s="975"/>
      <c r="JYG2" s="975"/>
      <c r="JYH2" s="975"/>
      <c r="JYI2" s="975"/>
      <c r="JYJ2" s="975"/>
      <c r="JYK2" s="975"/>
      <c r="JYL2" s="975"/>
      <c r="JYM2" s="975"/>
      <c r="JYN2" s="975"/>
      <c r="JYO2" s="975"/>
      <c r="JYP2" s="975"/>
      <c r="JYQ2" s="975"/>
      <c r="JYR2" s="975"/>
      <c r="JYS2" s="975"/>
      <c r="JYT2" s="975"/>
      <c r="JYU2" s="975"/>
      <c r="JYV2" s="975"/>
      <c r="JYW2" s="975"/>
      <c r="JYX2" s="975"/>
      <c r="JYY2" s="975"/>
      <c r="JYZ2" s="975"/>
      <c r="JZA2" s="975"/>
      <c r="JZB2" s="975"/>
      <c r="JZC2" s="975"/>
      <c r="JZD2" s="975"/>
      <c r="JZE2" s="975"/>
      <c r="JZF2" s="975"/>
      <c r="JZG2" s="975"/>
      <c r="JZH2" s="975"/>
      <c r="JZI2" s="975"/>
      <c r="JZJ2" s="975"/>
      <c r="JZK2" s="975"/>
      <c r="JZL2" s="975"/>
      <c r="JZM2" s="975"/>
      <c r="JZN2" s="975"/>
      <c r="JZO2" s="975"/>
      <c r="JZP2" s="975"/>
      <c r="JZQ2" s="975"/>
      <c r="JZR2" s="975"/>
      <c r="JZS2" s="975"/>
      <c r="JZT2" s="975"/>
      <c r="JZU2" s="975"/>
      <c r="JZV2" s="975"/>
      <c r="JZW2" s="975"/>
      <c r="JZX2" s="975"/>
      <c r="JZY2" s="975"/>
      <c r="JZZ2" s="975"/>
      <c r="KAA2" s="975"/>
      <c r="KAB2" s="975"/>
      <c r="KAC2" s="975"/>
      <c r="KAD2" s="975"/>
      <c r="KAE2" s="975"/>
      <c r="KAF2" s="975"/>
      <c r="KAG2" s="975"/>
      <c r="KAH2" s="975"/>
      <c r="KAI2" s="975"/>
      <c r="KAJ2" s="975"/>
      <c r="KAK2" s="975"/>
      <c r="KAL2" s="975"/>
      <c r="KAM2" s="975"/>
      <c r="KAN2" s="975"/>
      <c r="KAO2" s="975"/>
      <c r="KAP2" s="975"/>
      <c r="KAQ2" s="975"/>
      <c r="KAR2" s="975"/>
      <c r="KAS2" s="975"/>
      <c r="KAT2" s="975"/>
      <c r="KAU2" s="975"/>
      <c r="KAV2" s="975"/>
      <c r="KAW2" s="975"/>
      <c r="KAX2" s="975"/>
      <c r="KAY2" s="975"/>
      <c r="KAZ2" s="975"/>
      <c r="KBA2" s="975"/>
      <c r="KBB2" s="975"/>
      <c r="KBC2" s="975"/>
      <c r="KBD2" s="975"/>
      <c r="KBE2" s="975"/>
      <c r="KBF2" s="975"/>
      <c r="KBG2" s="975"/>
      <c r="KBH2" s="975"/>
      <c r="KBI2" s="975"/>
      <c r="KBJ2" s="975"/>
      <c r="KBK2" s="975"/>
      <c r="KBL2" s="975"/>
      <c r="KBM2" s="975"/>
      <c r="KBN2" s="975"/>
      <c r="KBO2" s="975"/>
      <c r="KBP2" s="975"/>
      <c r="KBQ2" s="975"/>
      <c r="KBR2" s="975"/>
      <c r="KBS2" s="975"/>
      <c r="KBT2" s="975"/>
      <c r="KBU2" s="975"/>
      <c r="KBV2" s="975"/>
      <c r="KBW2" s="975"/>
      <c r="KBX2" s="975"/>
      <c r="KBY2" s="975"/>
      <c r="KBZ2" s="975"/>
      <c r="KCA2" s="975"/>
      <c r="KCB2" s="975"/>
      <c r="KCC2" s="975"/>
      <c r="KCD2" s="975"/>
      <c r="KCE2" s="975"/>
      <c r="KCF2" s="975"/>
      <c r="KCG2" s="975"/>
      <c r="KCH2" s="975"/>
      <c r="KCI2" s="975"/>
      <c r="KCJ2" s="975"/>
      <c r="KCK2" s="975"/>
      <c r="KCL2" s="975"/>
      <c r="KCM2" s="975"/>
      <c r="KCN2" s="975"/>
      <c r="KCO2" s="975"/>
      <c r="KCP2" s="975"/>
      <c r="KCQ2" s="975"/>
      <c r="KCR2" s="975"/>
      <c r="KCS2" s="975"/>
      <c r="KCT2" s="975"/>
      <c r="KCU2" s="975"/>
      <c r="KCV2" s="975"/>
      <c r="KCW2" s="975"/>
      <c r="KCX2" s="975"/>
      <c r="KCY2" s="975"/>
      <c r="KCZ2" s="975"/>
      <c r="KDA2" s="975"/>
      <c r="KDB2" s="975"/>
      <c r="KDC2" s="975"/>
      <c r="KDD2" s="975"/>
      <c r="KDE2" s="975"/>
      <c r="KDF2" s="975"/>
      <c r="KDG2" s="975"/>
      <c r="KDH2" s="975"/>
      <c r="KDI2" s="975"/>
      <c r="KDJ2" s="975"/>
      <c r="KDK2" s="975"/>
      <c r="KDL2" s="975"/>
      <c r="KDM2" s="975"/>
      <c r="KDN2" s="975"/>
      <c r="KDO2" s="975"/>
      <c r="KDP2" s="975"/>
      <c r="KDQ2" s="975"/>
      <c r="KDR2" s="975"/>
      <c r="KDS2" s="975"/>
      <c r="KDT2" s="975"/>
      <c r="KDU2" s="975"/>
      <c r="KDV2" s="975"/>
      <c r="KDW2" s="975"/>
      <c r="KDX2" s="975"/>
      <c r="KDY2" s="975"/>
      <c r="KDZ2" s="975"/>
      <c r="KEA2" s="975"/>
      <c r="KEB2" s="975"/>
      <c r="KEC2" s="975"/>
      <c r="KED2" s="975"/>
      <c r="KEE2" s="975"/>
      <c r="KEF2" s="975"/>
      <c r="KEG2" s="975"/>
      <c r="KEH2" s="975"/>
      <c r="KEI2" s="975"/>
      <c r="KEJ2" s="975"/>
      <c r="KEK2" s="975"/>
      <c r="KEL2" s="975"/>
      <c r="KEM2" s="975"/>
      <c r="KEN2" s="975"/>
      <c r="KEO2" s="975"/>
      <c r="KEP2" s="975"/>
      <c r="KEQ2" s="975"/>
      <c r="KER2" s="975"/>
      <c r="KES2" s="975"/>
      <c r="KET2" s="975"/>
      <c r="KEU2" s="975"/>
      <c r="KEV2" s="975"/>
      <c r="KEW2" s="975"/>
      <c r="KEX2" s="975"/>
      <c r="KEY2" s="975"/>
      <c r="KEZ2" s="975"/>
      <c r="KFA2" s="975"/>
      <c r="KFB2" s="975"/>
      <c r="KFC2" s="975"/>
      <c r="KFD2" s="975"/>
      <c r="KFE2" s="975"/>
      <c r="KFF2" s="975"/>
      <c r="KFG2" s="975"/>
      <c r="KFH2" s="975"/>
      <c r="KFI2" s="975"/>
      <c r="KFJ2" s="975"/>
      <c r="KFK2" s="975"/>
      <c r="KFL2" s="975"/>
      <c r="KFM2" s="975"/>
      <c r="KFN2" s="975"/>
      <c r="KFO2" s="975"/>
      <c r="KFP2" s="975"/>
      <c r="KFQ2" s="975"/>
      <c r="KFR2" s="975"/>
      <c r="KFS2" s="975"/>
      <c r="KFT2" s="975"/>
      <c r="KFU2" s="975"/>
      <c r="KFV2" s="975"/>
      <c r="KFW2" s="975"/>
      <c r="KFX2" s="975"/>
      <c r="KFY2" s="975"/>
      <c r="KFZ2" s="975"/>
      <c r="KGA2" s="975"/>
      <c r="KGB2" s="975"/>
      <c r="KGC2" s="975"/>
      <c r="KGD2" s="975"/>
      <c r="KGE2" s="975"/>
      <c r="KGF2" s="975"/>
      <c r="KGG2" s="975"/>
      <c r="KGH2" s="975"/>
      <c r="KGI2" s="975"/>
      <c r="KGJ2" s="975"/>
      <c r="KGK2" s="975"/>
      <c r="KGL2" s="975"/>
      <c r="KGM2" s="975"/>
      <c r="KGN2" s="975"/>
      <c r="KGO2" s="975"/>
      <c r="KGP2" s="975"/>
      <c r="KGQ2" s="975"/>
      <c r="KGR2" s="975"/>
      <c r="KGS2" s="975"/>
      <c r="KGT2" s="975"/>
      <c r="KGU2" s="975"/>
      <c r="KGV2" s="975"/>
      <c r="KGW2" s="975"/>
      <c r="KGX2" s="975"/>
      <c r="KGY2" s="975"/>
      <c r="KGZ2" s="975"/>
      <c r="KHA2" s="975"/>
      <c r="KHB2" s="975"/>
      <c r="KHC2" s="975"/>
      <c r="KHD2" s="975"/>
      <c r="KHE2" s="975"/>
      <c r="KHF2" s="975"/>
      <c r="KHG2" s="975"/>
      <c r="KHH2" s="975"/>
      <c r="KHI2" s="975"/>
      <c r="KHJ2" s="975"/>
      <c r="KHK2" s="975"/>
      <c r="KHL2" s="975"/>
      <c r="KHM2" s="975"/>
      <c r="KHN2" s="975"/>
      <c r="KHO2" s="975"/>
      <c r="KHP2" s="975"/>
      <c r="KHQ2" s="975"/>
      <c r="KHR2" s="975"/>
      <c r="KHS2" s="975"/>
      <c r="KHT2" s="975"/>
      <c r="KHU2" s="975"/>
      <c r="KHV2" s="975"/>
      <c r="KHW2" s="975"/>
      <c r="KHX2" s="975"/>
      <c r="KHY2" s="975"/>
      <c r="KHZ2" s="975"/>
      <c r="KIA2" s="975"/>
      <c r="KIB2" s="975"/>
      <c r="KIC2" s="975"/>
      <c r="KID2" s="975"/>
      <c r="KIE2" s="975"/>
      <c r="KIF2" s="975"/>
      <c r="KIG2" s="975"/>
      <c r="KIH2" s="975"/>
      <c r="KII2" s="975"/>
      <c r="KIJ2" s="975"/>
      <c r="KIK2" s="975"/>
      <c r="KIL2" s="975"/>
      <c r="KIM2" s="975"/>
      <c r="KIN2" s="975"/>
      <c r="KIO2" s="975"/>
      <c r="KIP2" s="975"/>
      <c r="KIQ2" s="975"/>
      <c r="KIR2" s="975"/>
      <c r="KIS2" s="975"/>
      <c r="KIT2" s="975"/>
      <c r="KIU2" s="975"/>
      <c r="KIV2" s="975"/>
      <c r="KIW2" s="975"/>
      <c r="KIX2" s="975"/>
      <c r="KIY2" s="975"/>
      <c r="KIZ2" s="975"/>
      <c r="KJA2" s="975"/>
      <c r="KJB2" s="975"/>
      <c r="KJC2" s="975"/>
      <c r="KJD2" s="975"/>
      <c r="KJE2" s="975"/>
      <c r="KJF2" s="975"/>
      <c r="KJG2" s="975"/>
      <c r="KJH2" s="975"/>
      <c r="KJI2" s="975"/>
      <c r="KJJ2" s="975"/>
      <c r="KJK2" s="975"/>
      <c r="KJL2" s="975"/>
      <c r="KJM2" s="975"/>
      <c r="KJN2" s="975"/>
      <c r="KJO2" s="975"/>
      <c r="KJP2" s="975"/>
      <c r="KJQ2" s="975"/>
      <c r="KJR2" s="975"/>
      <c r="KJS2" s="975"/>
      <c r="KJT2" s="975"/>
      <c r="KJU2" s="975"/>
      <c r="KJV2" s="975"/>
      <c r="KJW2" s="975"/>
      <c r="KJX2" s="975"/>
      <c r="KJY2" s="975"/>
      <c r="KJZ2" s="975"/>
      <c r="KKA2" s="975"/>
      <c r="KKB2" s="975"/>
      <c r="KKC2" s="975"/>
      <c r="KKD2" s="975"/>
      <c r="KKE2" s="975"/>
      <c r="KKF2" s="975"/>
      <c r="KKG2" s="975"/>
      <c r="KKH2" s="975"/>
      <c r="KKI2" s="975"/>
      <c r="KKJ2" s="975"/>
      <c r="KKK2" s="975"/>
      <c r="KKL2" s="975"/>
      <c r="KKM2" s="975"/>
      <c r="KKN2" s="975"/>
      <c r="KKO2" s="975"/>
      <c r="KKP2" s="975"/>
      <c r="KKQ2" s="975"/>
      <c r="KKR2" s="975"/>
      <c r="KKS2" s="975"/>
      <c r="KKT2" s="975"/>
      <c r="KKU2" s="975"/>
      <c r="KKV2" s="975"/>
      <c r="KKW2" s="975"/>
      <c r="KKX2" s="975"/>
      <c r="KKY2" s="975"/>
      <c r="KKZ2" s="975"/>
      <c r="KLA2" s="975"/>
      <c r="KLB2" s="975"/>
      <c r="KLC2" s="975"/>
      <c r="KLD2" s="975"/>
      <c r="KLE2" s="975"/>
      <c r="KLF2" s="975"/>
      <c r="KLG2" s="975"/>
      <c r="KLH2" s="975"/>
      <c r="KLI2" s="975"/>
      <c r="KLJ2" s="975"/>
      <c r="KLK2" s="975"/>
      <c r="KLL2" s="975"/>
      <c r="KLM2" s="975"/>
      <c r="KLN2" s="975"/>
      <c r="KLO2" s="975"/>
      <c r="KLP2" s="975"/>
      <c r="KLQ2" s="975"/>
      <c r="KLR2" s="975"/>
      <c r="KLS2" s="975"/>
      <c r="KLT2" s="975"/>
      <c r="KLU2" s="975"/>
      <c r="KLV2" s="975"/>
      <c r="KLW2" s="975"/>
      <c r="KLX2" s="975"/>
      <c r="KLY2" s="975"/>
      <c r="KLZ2" s="975"/>
      <c r="KMA2" s="975"/>
      <c r="KMB2" s="975"/>
      <c r="KMC2" s="975"/>
      <c r="KMD2" s="975"/>
      <c r="KME2" s="975"/>
      <c r="KMF2" s="975"/>
      <c r="KMG2" s="975"/>
      <c r="KMH2" s="975"/>
      <c r="KMI2" s="975"/>
      <c r="KMJ2" s="975"/>
      <c r="KMK2" s="975"/>
      <c r="KML2" s="975"/>
      <c r="KMM2" s="975"/>
      <c r="KMN2" s="975"/>
      <c r="KMO2" s="975"/>
      <c r="KMP2" s="975"/>
      <c r="KMQ2" s="975"/>
      <c r="KMR2" s="975"/>
      <c r="KMS2" s="975"/>
      <c r="KMT2" s="975"/>
      <c r="KMU2" s="975"/>
      <c r="KMV2" s="975"/>
      <c r="KMW2" s="975"/>
      <c r="KMX2" s="975"/>
      <c r="KMY2" s="975"/>
      <c r="KMZ2" s="975"/>
      <c r="KNA2" s="975"/>
      <c r="KNB2" s="975"/>
      <c r="KNC2" s="975"/>
      <c r="KND2" s="975"/>
      <c r="KNE2" s="975"/>
      <c r="KNF2" s="975"/>
      <c r="KNG2" s="975"/>
      <c r="KNH2" s="975"/>
      <c r="KNI2" s="975"/>
      <c r="KNJ2" s="975"/>
      <c r="KNK2" s="975"/>
      <c r="KNL2" s="975"/>
      <c r="KNM2" s="975"/>
      <c r="KNN2" s="975"/>
      <c r="KNO2" s="975"/>
      <c r="KNP2" s="975"/>
      <c r="KNQ2" s="975"/>
      <c r="KNR2" s="975"/>
      <c r="KNS2" s="975"/>
      <c r="KNT2" s="975"/>
      <c r="KNU2" s="975"/>
      <c r="KNV2" s="975"/>
      <c r="KNW2" s="975"/>
      <c r="KNX2" s="975"/>
      <c r="KNY2" s="975"/>
      <c r="KNZ2" s="975"/>
      <c r="KOA2" s="975"/>
      <c r="KOB2" s="975"/>
      <c r="KOC2" s="975"/>
      <c r="KOD2" s="975"/>
      <c r="KOE2" s="975"/>
      <c r="KOF2" s="975"/>
      <c r="KOG2" s="975"/>
      <c r="KOH2" s="975"/>
      <c r="KOI2" s="975"/>
      <c r="KOJ2" s="975"/>
      <c r="KOK2" s="975"/>
      <c r="KOL2" s="975"/>
      <c r="KOM2" s="975"/>
      <c r="KON2" s="975"/>
      <c r="KOO2" s="975"/>
      <c r="KOP2" s="975"/>
      <c r="KOQ2" s="975"/>
      <c r="KOR2" s="975"/>
      <c r="KOS2" s="975"/>
      <c r="KOT2" s="975"/>
      <c r="KOU2" s="975"/>
      <c r="KOV2" s="975"/>
      <c r="KOW2" s="975"/>
      <c r="KOX2" s="975"/>
      <c r="KOY2" s="975"/>
      <c r="KOZ2" s="975"/>
      <c r="KPA2" s="975"/>
      <c r="KPB2" s="975"/>
      <c r="KPC2" s="975"/>
      <c r="KPD2" s="975"/>
      <c r="KPE2" s="975"/>
      <c r="KPF2" s="975"/>
      <c r="KPG2" s="975"/>
      <c r="KPH2" s="975"/>
      <c r="KPI2" s="975"/>
      <c r="KPJ2" s="975"/>
      <c r="KPK2" s="975"/>
      <c r="KPL2" s="975"/>
      <c r="KPM2" s="975"/>
      <c r="KPN2" s="975"/>
      <c r="KPO2" s="975"/>
      <c r="KPP2" s="975"/>
      <c r="KPQ2" s="975"/>
      <c r="KPR2" s="975"/>
      <c r="KPS2" s="975"/>
      <c r="KPT2" s="975"/>
      <c r="KPU2" s="975"/>
      <c r="KPV2" s="975"/>
      <c r="KPW2" s="975"/>
      <c r="KPX2" s="975"/>
      <c r="KPY2" s="975"/>
      <c r="KPZ2" s="975"/>
      <c r="KQA2" s="975"/>
      <c r="KQB2" s="975"/>
      <c r="KQC2" s="975"/>
      <c r="KQD2" s="975"/>
      <c r="KQE2" s="975"/>
      <c r="KQF2" s="975"/>
      <c r="KQG2" s="975"/>
      <c r="KQH2" s="975"/>
      <c r="KQI2" s="975"/>
      <c r="KQJ2" s="975"/>
      <c r="KQK2" s="975"/>
      <c r="KQL2" s="975"/>
      <c r="KQM2" s="975"/>
      <c r="KQN2" s="975"/>
      <c r="KQO2" s="975"/>
      <c r="KQP2" s="975"/>
      <c r="KQQ2" s="975"/>
      <c r="KQR2" s="975"/>
      <c r="KQS2" s="975"/>
      <c r="KQT2" s="975"/>
      <c r="KQU2" s="975"/>
      <c r="KQV2" s="975"/>
      <c r="KQW2" s="975"/>
      <c r="KQX2" s="975"/>
      <c r="KQY2" s="975"/>
      <c r="KQZ2" s="975"/>
      <c r="KRA2" s="975"/>
      <c r="KRB2" s="975"/>
      <c r="KRC2" s="975"/>
      <c r="KRD2" s="975"/>
      <c r="KRE2" s="975"/>
      <c r="KRF2" s="975"/>
      <c r="KRG2" s="975"/>
      <c r="KRH2" s="975"/>
      <c r="KRI2" s="975"/>
      <c r="KRJ2" s="975"/>
      <c r="KRK2" s="975"/>
      <c r="KRL2" s="975"/>
      <c r="KRM2" s="975"/>
      <c r="KRN2" s="975"/>
      <c r="KRO2" s="975"/>
      <c r="KRP2" s="975"/>
      <c r="KRQ2" s="975"/>
      <c r="KRR2" s="975"/>
      <c r="KRS2" s="975"/>
      <c r="KRT2" s="975"/>
      <c r="KRU2" s="975"/>
      <c r="KRV2" s="975"/>
      <c r="KRW2" s="975"/>
      <c r="KRX2" s="975"/>
      <c r="KRY2" s="975"/>
      <c r="KRZ2" s="975"/>
      <c r="KSA2" s="975"/>
      <c r="KSB2" s="975"/>
      <c r="KSC2" s="975"/>
      <c r="KSD2" s="975"/>
      <c r="KSE2" s="975"/>
      <c r="KSF2" s="975"/>
      <c r="KSG2" s="975"/>
      <c r="KSH2" s="975"/>
      <c r="KSI2" s="975"/>
      <c r="KSJ2" s="975"/>
      <c r="KSK2" s="975"/>
      <c r="KSL2" s="975"/>
      <c r="KSM2" s="975"/>
      <c r="KSN2" s="975"/>
      <c r="KSO2" s="975"/>
      <c r="KSP2" s="975"/>
      <c r="KSQ2" s="975"/>
      <c r="KSR2" s="975"/>
      <c r="KSS2" s="975"/>
      <c r="KST2" s="975"/>
      <c r="KSU2" s="975"/>
      <c r="KSV2" s="975"/>
      <c r="KSW2" s="975"/>
      <c r="KSX2" s="975"/>
      <c r="KSY2" s="975"/>
      <c r="KSZ2" s="975"/>
      <c r="KTA2" s="975"/>
      <c r="KTB2" s="975"/>
      <c r="KTC2" s="975"/>
      <c r="KTD2" s="975"/>
      <c r="KTE2" s="975"/>
      <c r="KTF2" s="975"/>
      <c r="KTG2" s="975"/>
      <c r="KTH2" s="975"/>
      <c r="KTI2" s="975"/>
      <c r="KTJ2" s="975"/>
      <c r="KTK2" s="975"/>
      <c r="KTL2" s="975"/>
      <c r="KTM2" s="975"/>
      <c r="KTN2" s="975"/>
      <c r="KTO2" s="975"/>
      <c r="KTP2" s="975"/>
      <c r="KTQ2" s="975"/>
      <c r="KTR2" s="975"/>
      <c r="KTS2" s="975"/>
      <c r="KTT2" s="975"/>
      <c r="KTU2" s="975"/>
      <c r="KTV2" s="975"/>
      <c r="KTW2" s="975"/>
      <c r="KTX2" s="975"/>
      <c r="KTY2" s="975"/>
      <c r="KTZ2" s="975"/>
      <c r="KUA2" s="975"/>
      <c r="KUB2" s="975"/>
      <c r="KUC2" s="975"/>
      <c r="KUD2" s="975"/>
      <c r="KUE2" s="975"/>
      <c r="KUF2" s="975"/>
      <c r="KUG2" s="975"/>
      <c r="KUH2" s="975"/>
      <c r="KUI2" s="975"/>
      <c r="KUJ2" s="975"/>
      <c r="KUK2" s="975"/>
      <c r="KUL2" s="975"/>
      <c r="KUM2" s="975"/>
      <c r="KUN2" s="975"/>
      <c r="KUO2" s="975"/>
      <c r="KUP2" s="975"/>
      <c r="KUQ2" s="975"/>
      <c r="KUR2" s="975"/>
      <c r="KUS2" s="975"/>
      <c r="KUT2" s="975"/>
      <c r="KUU2" s="975"/>
      <c r="KUV2" s="975"/>
      <c r="KUW2" s="975"/>
      <c r="KUX2" s="975"/>
      <c r="KUY2" s="975"/>
      <c r="KUZ2" s="975"/>
      <c r="KVA2" s="975"/>
      <c r="KVB2" s="975"/>
      <c r="KVC2" s="975"/>
      <c r="KVD2" s="975"/>
      <c r="KVE2" s="975"/>
      <c r="KVF2" s="975"/>
      <c r="KVG2" s="975"/>
      <c r="KVH2" s="975"/>
      <c r="KVI2" s="975"/>
      <c r="KVJ2" s="975"/>
      <c r="KVK2" s="975"/>
      <c r="KVL2" s="975"/>
      <c r="KVM2" s="975"/>
      <c r="KVN2" s="975"/>
      <c r="KVO2" s="975"/>
      <c r="KVP2" s="975"/>
      <c r="KVQ2" s="975"/>
      <c r="KVR2" s="975"/>
      <c r="KVS2" s="975"/>
      <c r="KVT2" s="975"/>
      <c r="KVU2" s="975"/>
      <c r="KVV2" s="975"/>
      <c r="KVW2" s="975"/>
      <c r="KVX2" s="975"/>
      <c r="KVY2" s="975"/>
      <c r="KVZ2" s="975"/>
      <c r="KWA2" s="975"/>
      <c r="KWB2" s="975"/>
      <c r="KWC2" s="975"/>
      <c r="KWD2" s="975"/>
      <c r="KWE2" s="975"/>
      <c r="KWF2" s="975"/>
      <c r="KWG2" s="975"/>
      <c r="KWH2" s="975"/>
      <c r="KWI2" s="975"/>
      <c r="KWJ2" s="975"/>
      <c r="KWK2" s="975"/>
      <c r="KWL2" s="975"/>
      <c r="KWM2" s="975"/>
      <c r="KWN2" s="975"/>
      <c r="KWO2" s="975"/>
      <c r="KWP2" s="975"/>
      <c r="KWQ2" s="975"/>
      <c r="KWR2" s="975"/>
      <c r="KWS2" s="975"/>
      <c r="KWT2" s="975"/>
      <c r="KWU2" s="975"/>
      <c r="KWV2" s="975"/>
      <c r="KWW2" s="975"/>
      <c r="KWX2" s="975"/>
      <c r="KWY2" s="975"/>
      <c r="KWZ2" s="975"/>
      <c r="KXA2" s="975"/>
      <c r="KXB2" s="975"/>
      <c r="KXC2" s="975"/>
      <c r="KXD2" s="975"/>
      <c r="KXE2" s="975"/>
      <c r="KXF2" s="975"/>
      <c r="KXG2" s="975"/>
      <c r="KXH2" s="975"/>
      <c r="KXI2" s="975"/>
      <c r="KXJ2" s="975"/>
      <c r="KXK2" s="975"/>
      <c r="KXL2" s="975"/>
      <c r="KXM2" s="975"/>
      <c r="KXN2" s="975"/>
      <c r="KXO2" s="975"/>
      <c r="KXP2" s="975"/>
      <c r="KXQ2" s="975"/>
      <c r="KXR2" s="975"/>
      <c r="KXS2" s="975"/>
      <c r="KXT2" s="975"/>
      <c r="KXU2" s="975"/>
      <c r="KXV2" s="975"/>
      <c r="KXW2" s="975"/>
      <c r="KXX2" s="975"/>
      <c r="KXY2" s="975"/>
      <c r="KXZ2" s="975"/>
      <c r="KYA2" s="975"/>
      <c r="KYB2" s="975"/>
      <c r="KYC2" s="975"/>
      <c r="KYD2" s="975"/>
      <c r="KYE2" s="975"/>
      <c r="KYF2" s="975"/>
      <c r="KYG2" s="975"/>
      <c r="KYH2" s="975"/>
      <c r="KYI2" s="975"/>
      <c r="KYJ2" s="975"/>
      <c r="KYK2" s="975"/>
      <c r="KYL2" s="975"/>
      <c r="KYM2" s="975"/>
      <c r="KYN2" s="975"/>
      <c r="KYO2" s="975"/>
      <c r="KYP2" s="975"/>
      <c r="KYQ2" s="975"/>
      <c r="KYR2" s="975"/>
      <c r="KYS2" s="975"/>
      <c r="KYT2" s="975"/>
      <c r="KYU2" s="975"/>
      <c r="KYV2" s="975"/>
      <c r="KYW2" s="975"/>
      <c r="KYX2" s="975"/>
      <c r="KYY2" s="975"/>
      <c r="KYZ2" s="975"/>
      <c r="KZA2" s="975"/>
      <c r="KZB2" s="975"/>
      <c r="KZC2" s="975"/>
      <c r="KZD2" s="975"/>
      <c r="KZE2" s="975"/>
      <c r="KZF2" s="975"/>
      <c r="KZG2" s="975"/>
      <c r="KZH2" s="975"/>
      <c r="KZI2" s="975"/>
      <c r="KZJ2" s="975"/>
      <c r="KZK2" s="975"/>
      <c r="KZL2" s="975"/>
      <c r="KZM2" s="975"/>
      <c r="KZN2" s="975"/>
      <c r="KZO2" s="975"/>
      <c r="KZP2" s="975"/>
      <c r="KZQ2" s="975"/>
      <c r="KZR2" s="975"/>
      <c r="KZS2" s="975"/>
      <c r="KZT2" s="975"/>
      <c r="KZU2" s="975"/>
      <c r="KZV2" s="975"/>
      <c r="KZW2" s="975"/>
      <c r="KZX2" s="975"/>
      <c r="KZY2" s="975"/>
      <c r="KZZ2" s="975"/>
      <c r="LAA2" s="975"/>
      <c r="LAB2" s="975"/>
      <c r="LAC2" s="975"/>
      <c r="LAD2" s="975"/>
      <c r="LAE2" s="975"/>
      <c r="LAF2" s="975"/>
      <c r="LAG2" s="975"/>
      <c r="LAH2" s="975"/>
      <c r="LAI2" s="975"/>
      <c r="LAJ2" s="975"/>
      <c r="LAK2" s="975"/>
      <c r="LAL2" s="975"/>
      <c r="LAM2" s="975"/>
      <c r="LAN2" s="975"/>
      <c r="LAO2" s="975"/>
      <c r="LAP2" s="975"/>
      <c r="LAQ2" s="975"/>
      <c r="LAR2" s="975"/>
      <c r="LAS2" s="975"/>
      <c r="LAT2" s="975"/>
      <c r="LAU2" s="975"/>
      <c r="LAV2" s="975"/>
      <c r="LAW2" s="975"/>
      <c r="LAX2" s="975"/>
      <c r="LAY2" s="975"/>
      <c r="LAZ2" s="975"/>
      <c r="LBA2" s="975"/>
      <c r="LBB2" s="975"/>
      <c r="LBC2" s="975"/>
      <c r="LBD2" s="975"/>
      <c r="LBE2" s="975"/>
      <c r="LBF2" s="975"/>
      <c r="LBG2" s="975"/>
      <c r="LBH2" s="975"/>
      <c r="LBI2" s="975"/>
      <c r="LBJ2" s="975"/>
      <c r="LBK2" s="975"/>
      <c r="LBL2" s="975"/>
      <c r="LBM2" s="975"/>
      <c r="LBN2" s="975"/>
      <c r="LBO2" s="975"/>
      <c r="LBP2" s="975"/>
      <c r="LBQ2" s="975"/>
      <c r="LBR2" s="975"/>
      <c r="LBS2" s="975"/>
      <c r="LBT2" s="975"/>
      <c r="LBU2" s="975"/>
      <c r="LBV2" s="975"/>
      <c r="LBW2" s="975"/>
      <c r="LBX2" s="975"/>
      <c r="LBY2" s="975"/>
      <c r="LBZ2" s="975"/>
      <c r="LCA2" s="975"/>
      <c r="LCB2" s="975"/>
      <c r="LCC2" s="975"/>
      <c r="LCD2" s="975"/>
      <c r="LCE2" s="975"/>
      <c r="LCF2" s="975"/>
      <c r="LCG2" s="975"/>
      <c r="LCH2" s="975"/>
      <c r="LCI2" s="975"/>
      <c r="LCJ2" s="975"/>
      <c r="LCK2" s="975"/>
      <c r="LCL2" s="975"/>
      <c r="LCM2" s="975"/>
      <c r="LCN2" s="975"/>
      <c r="LCO2" s="975"/>
      <c r="LCP2" s="975"/>
      <c r="LCQ2" s="975"/>
      <c r="LCR2" s="975"/>
      <c r="LCS2" s="975"/>
      <c r="LCT2" s="975"/>
      <c r="LCU2" s="975"/>
      <c r="LCV2" s="975"/>
      <c r="LCW2" s="975"/>
      <c r="LCX2" s="975"/>
      <c r="LCY2" s="975"/>
      <c r="LCZ2" s="975"/>
      <c r="LDA2" s="975"/>
      <c r="LDB2" s="975"/>
      <c r="LDC2" s="975"/>
      <c r="LDD2" s="975"/>
      <c r="LDE2" s="975"/>
      <c r="LDF2" s="975"/>
      <c r="LDG2" s="975"/>
      <c r="LDH2" s="975"/>
      <c r="LDI2" s="975"/>
      <c r="LDJ2" s="975"/>
      <c r="LDK2" s="975"/>
      <c r="LDL2" s="975"/>
      <c r="LDM2" s="975"/>
      <c r="LDN2" s="975"/>
      <c r="LDO2" s="975"/>
      <c r="LDP2" s="975"/>
      <c r="LDQ2" s="975"/>
      <c r="LDR2" s="975"/>
      <c r="LDS2" s="975"/>
      <c r="LDT2" s="975"/>
      <c r="LDU2" s="975"/>
      <c r="LDV2" s="975"/>
      <c r="LDW2" s="975"/>
      <c r="LDX2" s="975"/>
      <c r="LDY2" s="975"/>
      <c r="LDZ2" s="975"/>
      <c r="LEA2" s="975"/>
      <c r="LEB2" s="975"/>
      <c r="LEC2" s="975"/>
      <c r="LED2" s="975"/>
      <c r="LEE2" s="975"/>
      <c r="LEF2" s="975"/>
      <c r="LEG2" s="975"/>
      <c r="LEH2" s="975"/>
      <c r="LEI2" s="975"/>
      <c r="LEJ2" s="975"/>
      <c r="LEK2" s="975"/>
      <c r="LEL2" s="975"/>
      <c r="LEM2" s="975"/>
      <c r="LEN2" s="975"/>
      <c r="LEO2" s="975"/>
      <c r="LEP2" s="975"/>
      <c r="LEQ2" s="975"/>
      <c r="LER2" s="975"/>
      <c r="LES2" s="975"/>
      <c r="LET2" s="975"/>
      <c r="LEU2" s="975"/>
      <c r="LEV2" s="975"/>
      <c r="LEW2" s="975"/>
      <c r="LEX2" s="975"/>
      <c r="LEY2" s="975"/>
      <c r="LEZ2" s="975"/>
      <c r="LFA2" s="975"/>
      <c r="LFB2" s="975"/>
      <c r="LFC2" s="975"/>
      <c r="LFD2" s="975"/>
      <c r="LFE2" s="975"/>
      <c r="LFF2" s="975"/>
      <c r="LFG2" s="975"/>
      <c r="LFH2" s="975"/>
      <c r="LFI2" s="975"/>
      <c r="LFJ2" s="975"/>
      <c r="LFK2" s="975"/>
      <c r="LFL2" s="975"/>
      <c r="LFM2" s="975"/>
      <c r="LFN2" s="975"/>
      <c r="LFO2" s="975"/>
      <c r="LFP2" s="975"/>
      <c r="LFQ2" s="975"/>
      <c r="LFR2" s="975"/>
      <c r="LFS2" s="975"/>
      <c r="LFT2" s="975"/>
      <c r="LFU2" s="975"/>
      <c r="LFV2" s="975"/>
      <c r="LFW2" s="975"/>
      <c r="LFX2" s="975"/>
      <c r="LFY2" s="975"/>
      <c r="LFZ2" s="975"/>
      <c r="LGA2" s="975"/>
      <c r="LGB2" s="975"/>
      <c r="LGC2" s="975"/>
      <c r="LGD2" s="975"/>
      <c r="LGE2" s="975"/>
      <c r="LGF2" s="975"/>
      <c r="LGG2" s="975"/>
      <c r="LGH2" s="975"/>
      <c r="LGI2" s="975"/>
      <c r="LGJ2" s="975"/>
      <c r="LGK2" s="975"/>
      <c r="LGL2" s="975"/>
      <c r="LGM2" s="975"/>
      <c r="LGN2" s="975"/>
      <c r="LGO2" s="975"/>
      <c r="LGP2" s="975"/>
      <c r="LGQ2" s="975"/>
      <c r="LGR2" s="975"/>
      <c r="LGS2" s="975"/>
      <c r="LGT2" s="975"/>
      <c r="LGU2" s="975"/>
      <c r="LGV2" s="975"/>
      <c r="LGW2" s="975"/>
      <c r="LGX2" s="975"/>
      <c r="LGY2" s="975"/>
      <c r="LGZ2" s="975"/>
      <c r="LHA2" s="975"/>
      <c r="LHB2" s="975"/>
      <c r="LHC2" s="975"/>
      <c r="LHD2" s="975"/>
      <c r="LHE2" s="975"/>
      <c r="LHF2" s="975"/>
      <c r="LHG2" s="975"/>
      <c r="LHH2" s="975"/>
      <c r="LHI2" s="975"/>
      <c r="LHJ2" s="975"/>
      <c r="LHK2" s="975"/>
      <c r="LHL2" s="975"/>
      <c r="LHM2" s="975"/>
      <c r="LHN2" s="975"/>
      <c r="LHO2" s="975"/>
      <c r="LHP2" s="975"/>
      <c r="LHQ2" s="975"/>
      <c r="LHR2" s="975"/>
      <c r="LHS2" s="975"/>
      <c r="LHT2" s="975"/>
      <c r="LHU2" s="975"/>
      <c r="LHV2" s="975"/>
      <c r="LHW2" s="975"/>
      <c r="LHX2" s="975"/>
      <c r="LHY2" s="975"/>
      <c r="LHZ2" s="975"/>
      <c r="LIA2" s="975"/>
      <c r="LIB2" s="975"/>
      <c r="LIC2" s="975"/>
      <c r="LID2" s="975"/>
      <c r="LIE2" s="975"/>
      <c r="LIF2" s="975"/>
      <c r="LIG2" s="975"/>
      <c r="LIH2" s="975"/>
      <c r="LII2" s="975"/>
      <c r="LIJ2" s="975"/>
      <c r="LIK2" s="975"/>
      <c r="LIL2" s="975"/>
      <c r="LIM2" s="975"/>
      <c r="LIN2" s="975"/>
      <c r="LIO2" s="975"/>
      <c r="LIP2" s="975"/>
      <c r="LIQ2" s="975"/>
      <c r="LIR2" s="975"/>
      <c r="LIS2" s="975"/>
      <c r="LIT2" s="975"/>
      <c r="LIU2" s="975"/>
      <c r="LIV2" s="975"/>
      <c r="LIW2" s="975"/>
      <c r="LIX2" s="975"/>
      <c r="LIY2" s="975"/>
      <c r="LIZ2" s="975"/>
      <c r="LJA2" s="975"/>
      <c r="LJB2" s="975"/>
      <c r="LJC2" s="975"/>
      <c r="LJD2" s="975"/>
      <c r="LJE2" s="975"/>
      <c r="LJF2" s="975"/>
      <c r="LJG2" s="975"/>
      <c r="LJH2" s="975"/>
      <c r="LJI2" s="975"/>
      <c r="LJJ2" s="975"/>
      <c r="LJK2" s="975"/>
      <c r="LJL2" s="975"/>
      <c r="LJM2" s="975"/>
      <c r="LJN2" s="975"/>
      <c r="LJO2" s="975"/>
      <c r="LJP2" s="975"/>
      <c r="LJQ2" s="975"/>
      <c r="LJR2" s="975"/>
      <c r="LJS2" s="975"/>
      <c r="LJT2" s="975"/>
      <c r="LJU2" s="975"/>
      <c r="LJV2" s="975"/>
      <c r="LJW2" s="975"/>
      <c r="LJX2" s="975"/>
      <c r="LJY2" s="975"/>
      <c r="LJZ2" s="975"/>
      <c r="LKA2" s="975"/>
      <c r="LKB2" s="975"/>
      <c r="LKC2" s="975"/>
      <c r="LKD2" s="975"/>
      <c r="LKE2" s="975"/>
      <c r="LKF2" s="975"/>
      <c r="LKG2" s="975"/>
      <c r="LKH2" s="975"/>
      <c r="LKI2" s="975"/>
      <c r="LKJ2" s="975"/>
      <c r="LKK2" s="975"/>
      <c r="LKL2" s="975"/>
      <c r="LKM2" s="975"/>
      <c r="LKN2" s="975"/>
      <c r="LKO2" s="975"/>
      <c r="LKP2" s="975"/>
      <c r="LKQ2" s="975"/>
      <c r="LKR2" s="975"/>
      <c r="LKS2" s="975"/>
      <c r="LKT2" s="975"/>
      <c r="LKU2" s="975"/>
      <c r="LKV2" s="975"/>
      <c r="LKW2" s="975"/>
      <c r="LKX2" s="975"/>
      <c r="LKY2" s="975"/>
      <c r="LKZ2" s="975"/>
      <c r="LLA2" s="975"/>
      <c r="LLB2" s="975"/>
      <c r="LLC2" s="975"/>
      <c r="LLD2" s="975"/>
      <c r="LLE2" s="975"/>
      <c r="LLF2" s="975"/>
      <c r="LLG2" s="975"/>
      <c r="LLH2" s="975"/>
      <c r="LLI2" s="975"/>
      <c r="LLJ2" s="975"/>
      <c r="LLK2" s="975"/>
      <c r="LLL2" s="975"/>
      <c r="LLM2" s="975"/>
      <c r="LLN2" s="975"/>
      <c r="LLO2" s="975"/>
      <c r="LLP2" s="975"/>
      <c r="LLQ2" s="975"/>
      <c r="LLR2" s="975"/>
      <c r="LLS2" s="975"/>
      <c r="LLT2" s="975"/>
      <c r="LLU2" s="975"/>
      <c r="LLV2" s="975"/>
      <c r="LLW2" s="975"/>
      <c r="LLX2" s="975"/>
      <c r="LLY2" s="975"/>
      <c r="LLZ2" s="975"/>
      <c r="LMA2" s="975"/>
      <c r="LMB2" s="975"/>
      <c r="LMC2" s="975"/>
      <c r="LMD2" s="975"/>
      <c r="LME2" s="975"/>
      <c r="LMF2" s="975"/>
      <c r="LMG2" s="975"/>
      <c r="LMH2" s="975"/>
      <c r="LMI2" s="975"/>
      <c r="LMJ2" s="975"/>
      <c r="LMK2" s="975"/>
      <c r="LML2" s="975"/>
      <c r="LMM2" s="975"/>
      <c r="LMN2" s="975"/>
      <c r="LMO2" s="975"/>
      <c r="LMP2" s="975"/>
      <c r="LMQ2" s="975"/>
      <c r="LMR2" s="975"/>
      <c r="LMS2" s="975"/>
      <c r="LMT2" s="975"/>
      <c r="LMU2" s="975"/>
      <c r="LMV2" s="975"/>
      <c r="LMW2" s="975"/>
      <c r="LMX2" s="975"/>
      <c r="LMY2" s="975"/>
      <c r="LMZ2" s="975"/>
      <c r="LNA2" s="975"/>
      <c r="LNB2" s="975"/>
      <c r="LNC2" s="975"/>
      <c r="LND2" s="975"/>
      <c r="LNE2" s="975"/>
      <c r="LNF2" s="975"/>
      <c r="LNG2" s="975"/>
      <c r="LNH2" s="975"/>
      <c r="LNI2" s="975"/>
      <c r="LNJ2" s="975"/>
      <c r="LNK2" s="975"/>
      <c r="LNL2" s="975"/>
      <c r="LNM2" s="975"/>
      <c r="LNN2" s="975"/>
      <c r="LNO2" s="975"/>
      <c r="LNP2" s="975"/>
      <c r="LNQ2" s="975"/>
      <c r="LNR2" s="975"/>
      <c r="LNS2" s="975"/>
      <c r="LNT2" s="975"/>
      <c r="LNU2" s="975"/>
      <c r="LNV2" s="975"/>
      <c r="LNW2" s="975"/>
      <c r="LNX2" s="975"/>
      <c r="LNY2" s="975"/>
      <c r="LNZ2" s="975"/>
      <c r="LOA2" s="975"/>
      <c r="LOB2" s="975"/>
      <c r="LOC2" s="975"/>
      <c r="LOD2" s="975"/>
      <c r="LOE2" s="975"/>
      <c r="LOF2" s="975"/>
      <c r="LOG2" s="975"/>
      <c r="LOH2" s="975"/>
      <c r="LOI2" s="975"/>
      <c r="LOJ2" s="975"/>
      <c r="LOK2" s="975"/>
      <c r="LOL2" s="975"/>
      <c r="LOM2" s="975"/>
      <c r="LON2" s="975"/>
      <c r="LOO2" s="975"/>
      <c r="LOP2" s="975"/>
      <c r="LOQ2" s="975"/>
      <c r="LOR2" s="975"/>
      <c r="LOS2" s="975"/>
      <c r="LOT2" s="975"/>
      <c r="LOU2" s="975"/>
      <c r="LOV2" s="975"/>
      <c r="LOW2" s="975"/>
      <c r="LOX2" s="975"/>
      <c r="LOY2" s="975"/>
      <c r="LOZ2" s="975"/>
      <c r="LPA2" s="975"/>
      <c r="LPB2" s="975"/>
      <c r="LPC2" s="975"/>
      <c r="LPD2" s="975"/>
      <c r="LPE2" s="975"/>
      <c r="LPF2" s="975"/>
      <c r="LPG2" s="975"/>
      <c r="LPH2" s="975"/>
      <c r="LPI2" s="975"/>
      <c r="LPJ2" s="975"/>
      <c r="LPK2" s="975"/>
      <c r="LPL2" s="975"/>
      <c r="LPM2" s="975"/>
      <c r="LPN2" s="975"/>
      <c r="LPO2" s="975"/>
      <c r="LPP2" s="975"/>
      <c r="LPQ2" s="975"/>
      <c r="LPR2" s="975"/>
      <c r="LPS2" s="975"/>
      <c r="LPT2" s="975"/>
      <c r="LPU2" s="975"/>
      <c r="LPV2" s="975"/>
      <c r="LPW2" s="975"/>
      <c r="LPX2" s="975"/>
      <c r="LPY2" s="975"/>
      <c r="LPZ2" s="975"/>
      <c r="LQA2" s="975"/>
      <c r="LQB2" s="975"/>
      <c r="LQC2" s="975"/>
      <c r="LQD2" s="975"/>
      <c r="LQE2" s="975"/>
      <c r="LQF2" s="975"/>
      <c r="LQG2" s="975"/>
      <c r="LQH2" s="975"/>
      <c r="LQI2" s="975"/>
      <c r="LQJ2" s="975"/>
      <c r="LQK2" s="975"/>
      <c r="LQL2" s="975"/>
      <c r="LQM2" s="975"/>
      <c r="LQN2" s="975"/>
      <c r="LQO2" s="975"/>
      <c r="LQP2" s="975"/>
      <c r="LQQ2" s="975"/>
      <c r="LQR2" s="975"/>
      <c r="LQS2" s="975"/>
      <c r="LQT2" s="975"/>
      <c r="LQU2" s="975"/>
      <c r="LQV2" s="975"/>
      <c r="LQW2" s="975"/>
      <c r="LQX2" s="975"/>
      <c r="LQY2" s="975"/>
      <c r="LQZ2" s="975"/>
      <c r="LRA2" s="975"/>
      <c r="LRB2" s="975"/>
      <c r="LRC2" s="975"/>
      <c r="LRD2" s="975"/>
      <c r="LRE2" s="975"/>
      <c r="LRF2" s="975"/>
      <c r="LRG2" s="975"/>
      <c r="LRH2" s="975"/>
      <c r="LRI2" s="975"/>
      <c r="LRJ2" s="975"/>
      <c r="LRK2" s="975"/>
      <c r="LRL2" s="975"/>
      <c r="LRM2" s="975"/>
      <c r="LRN2" s="975"/>
      <c r="LRO2" s="975"/>
      <c r="LRP2" s="975"/>
      <c r="LRQ2" s="975"/>
      <c r="LRR2" s="975"/>
      <c r="LRS2" s="975"/>
      <c r="LRT2" s="975"/>
      <c r="LRU2" s="975"/>
      <c r="LRV2" s="975"/>
      <c r="LRW2" s="975"/>
      <c r="LRX2" s="975"/>
      <c r="LRY2" s="975"/>
      <c r="LRZ2" s="975"/>
      <c r="LSA2" s="975"/>
      <c r="LSB2" s="975"/>
      <c r="LSC2" s="975"/>
      <c r="LSD2" s="975"/>
      <c r="LSE2" s="975"/>
      <c r="LSF2" s="975"/>
      <c r="LSG2" s="975"/>
      <c r="LSH2" s="975"/>
      <c r="LSI2" s="975"/>
      <c r="LSJ2" s="975"/>
      <c r="LSK2" s="975"/>
      <c r="LSL2" s="975"/>
      <c r="LSM2" s="975"/>
      <c r="LSN2" s="975"/>
      <c r="LSO2" s="975"/>
      <c r="LSP2" s="975"/>
      <c r="LSQ2" s="975"/>
      <c r="LSR2" s="975"/>
      <c r="LSS2" s="975"/>
      <c r="LST2" s="975"/>
      <c r="LSU2" s="975"/>
      <c r="LSV2" s="975"/>
      <c r="LSW2" s="975"/>
      <c r="LSX2" s="975"/>
      <c r="LSY2" s="975"/>
      <c r="LSZ2" s="975"/>
      <c r="LTA2" s="975"/>
      <c r="LTB2" s="975"/>
      <c r="LTC2" s="975"/>
      <c r="LTD2" s="975"/>
      <c r="LTE2" s="975"/>
      <c r="LTF2" s="975"/>
      <c r="LTG2" s="975"/>
      <c r="LTH2" s="975"/>
      <c r="LTI2" s="975"/>
      <c r="LTJ2" s="975"/>
      <c r="LTK2" s="975"/>
      <c r="LTL2" s="975"/>
      <c r="LTM2" s="975"/>
      <c r="LTN2" s="975"/>
      <c r="LTO2" s="975"/>
      <c r="LTP2" s="975"/>
      <c r="LTQ2" s="975"/>
      <c r="LTR2" s="975"/>
      <c r="LTS2" s="975"/>
      <c r="LTT2" s="975"/>
      <c r="LTU2" s="975"/>
      <c r="LTV2" s="975"/>
      <c r="LTW2" s="975"/>
      <c r="LTX2" s="975"/>
      <c r="LTY2" s="975"/>
      <c r="LTZ2" s="975"/>
      <c r="LUA2" s="975"/>
      <c r="LUB2" s="975"/>
      <c r="LUC2" s="975"/>
      <c r="LUD2" s="975"/>
      <c r="LUE2" s="975"/>
      <c r="LUF2" s="975"/>
      <c r="LUG2" s="975"/>
      <c r="LUH2" s="975"/>
      <c r="LUI2" s="975"/>
      <c r="LUJ2" s="975"/>
      <c r="LUK2" s="975"/>
      <c r="LUL2" s="975"/>
      <c r="LUM2" s="975"/>
      <c r="LUN2" s="975"/>
      <c r="LUO2" s="975"/>
      <c r="LUP2" s="975"/>
      <c r="LUQ2" s="975"/>
      <c r="LUR2" s="975"/>
      <c r="LUS2" s="975"/>
      <c r="LUT2" s="975"/>
      <c r="LUU2" s="975"/>
      <c r="LUV2" s="975"/>
      <c r="LUW2" s="975"/>
      <c r="LUX2" s="975"/>
      <c r="LUY2" s="975"/>
      <c r="LUZ2" s="975"/>
      <c r="LVA2" s="975"/>
      <c r="LVB2" s="975"/>
      <c r="LVC2" s="975"/>
      <c r="LVD2" s="975"/>
      <c r="LVE2" s="975"/>
      <c r="LVF2" s="975"/>
      <c r="LVG2" s="975"/>
      <c r="LVH2" s="975"/>
      <c r="LVI2" s="975"/>
      <c r="LVJ2" s="975"/>
      <c r="LVK2" s="975"/>
      <c r="LVL2" s="975"/>
      <c r="LVM2" s="975"/>
      <c r="LVN2" s="975"/>
      <c r="LVO2" s="975"/>
      <c r="LVP2" s="975"/>
      <c r="LVQ2" s="975"/>
      <c r="LVR2" s="975"/>
      <c r="LVS2" s="975"/>
      <c r="LVT2" s="975"/>
      <c r="LVU2" s="975"/>
      <c r="LVV2" s="975"/>
      <c r="LVW2" s="975"/>
      <c r="LVX2" s="975"/>
      <c r="LVY2" s="975"/>
      <c r="LVZ2" s="975"/>
      <c r="LWA2" s="975"/>
      <c r="LWB2" s="975"/>
      <c r="LWC2" s="975"/>
      <c r="LWD2" s="975"/>
      <c r="LWE2" s="975"/>
      <c r="LWF2" s="975"/>
      <c r="LWG2" s="975"/>
      <c r="LWH2" s="975"/>
      <c r="LWI2" s="975"/>
      <c r="LWJ2" s="975"/>
      <c r="LWK2" s="975"/>
      <c r="LWL2" s="975"/>
      <c r="LWM2" s="975"/>
      <c r="LWN2" s="975"/>
      <c r="LWO2" s="975"/>
      <c r="LWP2" s="975"/>
      <c r="LWQ2" s="975"/>
      <c r="LWR2" s="975"/>
      <c r="LWS2" s="975"/>
      <c r="LWT2" s="975"/>
      <c r="LWU2" s="975"/>
      <c r="LWV2" s="975"/>
      <c r="LWW2" s="975"/>
      <c r="LWX2" s="975"/>
      <c r="LWY2" s="975"/>
      <c r="LWZ2" s="975"/>
      <c r="LXA2" s="975"/>
      <c r="LXB2" s="975"/>
      <c r="LXC2" s="975"/>
      <c r="LXD2" s="975"/>
      <c r="LXE2" s="975"/>
      <c r="LXF2" s="975"/>
      <c r="LXG2" s="975"/>
      <c r="LXH2" s="975"/>
      <c r="LXI2" s="975"/>
      <c r="LXJ2" s="975"/>
      <c r="LXK2" s="975"/>
      <c r="LXL2" s="975"/>
      <c r="LXM2" s="975"/>
      <c r="LXN2" s="975"/>
      <c r="LXO2" s="975"/>
      <c r="LXP2" s="975"/>
      <c r="LXQ2" s="975"/>
      <c r="LXR2" s="975"/>
      <c r="LXS2" s="975"/>
      <c r="LXT2" s="975"/>
      <c r="LXU2" s="975"/>
      <c r="LXV2" s="975"/>
      <c r="LXW2" s="975"/>
      <c r="LXX2" s="975"/>
      <c r="LXY2" s="975"/>
      <c r="LXZ2" s="975"/>
      <c r="LYA2" s="975"/>
      <c r="LYB2" s="975"/>
      <c r="LYC2" s="975"/>
      <c r="LYD2" s="975"/>
      <c r="LYE2" s="975"/>
      <c r="LYF2" s="975"/>
      <c r="LYG2" s="975"/>
      <c r="LYH2" s="975"/>
      <c r="LYI2" s="975"/>
      <c r="LYJ2" s="975"/>
      <c r="LYK2" s="975"/>
      <c r="LYL2" s="975"/>
      <c r="LYM2" s="975"/>
      <c r="LYN2" s="975"/>
      <c r="LYO2" s="975"/>
      <c r="LYP2" s="975"/>
      <c r="LYQ2" s="975"/>
      <c r="LYR2" s="975"/>
      <c r="LYS2" s="975"/>
      <c r="LYT2" s="975"/>
      <c r="LYU2" s="975"/>
      <c r="LYV2" s="975"/>
      <c r="LYW2" s="975"/>
      <c r="LYX2" s="975"/>
      <c r="LYY2" s="975"/>
      <c r="LYZ2" s="975"/>
      <c r="LZA2" s="975"/>
      <c r="LZB2" s="975"/>
      <c r="LZC2" s="975"/>
      <c r="LZD2" s="975"/>
      <c r="LZE2" s="975"/>
      <c r="LZF2" s="975"/>
      <c r="LZG2" s="975"/>
      <c r="LZH2" s="975"/>
      <c r="LZI2" s="975"/>
      <c r="LZJ2" s="975"/>
      <c r="LZK2" s="975"/>
      <c r="LZL2" s="975"/>
      <c r="LZM2" s="975"/>
      <c r="LZN2" s="975"/>
      <c r="LZO2" s="975"/>
      <c r="LZP2" s="975"/>
      <c r="LZQ2" s="975"/>
      <c r="LZR2" s="975"/>
      <c r="LZS2" s="975"/>
      <c r="LZT2" s="975"/>
      <c r="LZU2" s="975"/>
      <c r="LZV2" s="975"/>
      <c r="LZW2" s="975"/>
      <c r="LZX2" s="975"/>
      <c r="LZY2" s="975"/>
      <c r="LZZ2" s="975"/>
      <c r="MAA2" s="975"/>
      <c r="MAB2" s="975"/>
      <c r="MAC2" s="975"/>
      <c r="MAD2" s="975"/>
      <c r="MAE2" s="975"/>
      <c r="MAF2" s="975"/>
      <c r="MAG2" s="975"/>
      <c r="MAH2" s="975"/>
      <c r="MAI2" s="975"/>
      <c r="MAJ2" s="975"/>
      <c r="MAK2" s="975"/>
      <c r="MAL2" s="975"/>
      <c r="MAM2" s="975"/>
      <c r="MAN2" s="975"/>
      <c r="MAO2" s="975"/>
      <c r="MAP2" s="975"/>
      <c r="MAQ2" s="975"/>
      <c r="MAR2" s="975"/>
      <c r="MAS2" s="975"/>
      <c r="MAT2" s="975"/>
      <c r="MAU2" s="975"/>
      <c r="MAV2" s="975"/>
      <c r="MAW2" s="975"/>
      <c r="MAX2" s="975"/>
      <c r="MAY2" s="975"/>
      <c r="MAZ2" s="975"/>
      <c r="MBA2" s="975"/>
      <c r="MBB2" s="975"/>
      <c r="MBC2" s="975"/>
      <c r="MBD2" s="975"/>
      <c r="MBE2" s="975"/>
      <c r="MBF2" s="975"/>
      <c r="MBG2" s="975"/>
      <c r="MBH2" s="975"/>
      <c r="MBI2" s="975"/>
      <c r="MBJ2" s="975"/>
      <c r="MBK2" s="975"/>
      <c r="MBL2" s="975"/>
      <c r="MBM2" s="975"/>
      <c r="MBN2" s="975"/>
      <c r="MBO2" s="975"/>
      <c r="MBP2" s="975"/>
      <c r="MBQ2" s="975"/>
      <c r="MBR2" s="975"/>
      <c r="MBS2" s="975"/>
      <c r="MBT2" s="975"/>
      <c r="MBU2" s="975"/>
      <c r="MBV2" s="975"/>
      <c r="MBW2" s="975"/>
      <c r="MBX2" s="975"/>
      <c r="MBY2" s="975"/>
      <c r="MBZ2" s="975"/>
      <c r="MCA2" s="975"/>
      <c r="MCB2" s="975"/>
      <c r="MCC2" s="975"/>
      <c r="MCD2" s="975"/>
      <c r="MCE2" s="975"/>
      <c r="MCF2" s="975"/>
      <c r="MCG2" s="975"/>
      <c r="MCH2" s="975"/>
      <c r="MCI2" s="975"/>
      <c r="MCJ2" s="975"/>
      <c r="MCK2" s="975"/>
      <c r="MCL2" s="975"/>
      <c r="MCM2" s="975"/>
      <c r="MCN2" s="975"/>
      <c r="MCO2" s="975"/>
      <c r="MCP2" s="975"/>
      <c r="MCQ2" s="975"/>
      <c r="MCR2" s="975"/>
      <c r="MCS2" s="975"/>
      <c r="MCT2" s="975"/>
      <c r="MCU2" s="975"/>
      <c r="MCV2" s="975"/>
      <c r="MCW2" s="975"/>
      <c r="MCX2" s="975"/>
      <c r="MCY2" s="975"/>
      <c r="MCZ2" s="975"/>
      <c r="MDA2" s="975"/>
      <c r="MDB2" s="975"/>
      <c r="MDC2" s="975"/>
      <c r="MDD2" s="975"/>
      <c r="MDE2" s="975"/>
      <c r="MDF2" s="975"/>
      <c r="MDG2" s="975"/>
      <c r="MDH2" s="975"/>
      <c r="MDI2" s="975"/>
      <c r="MDJ2" s="975"/>
      <c r="MDK2" s="975"/>
      <c r="MDL2" s="975"/>
      <c r="MDM2" s="975"/>
      <c r="MDN2" s="975"/>
      <c r="MDO2" s="975"/>
      <c r="MDP2" s="975"/>
      <c r="MDQ2" s="975"/>
      <c r="MDR2" s="975"/>
      <c r="MDS2" s="975"/>
      <c r="MDT2" s="975"/>
      <c r="MDU2" s="975"/>
      <c r="MDV2" s="975"/>
      <c r="MDW2" s="975"/>
      <c r="MDX2" s="975"/>
      <c r="MDY2" s="975"/>
      <c r="MDZ2" s="975"/>
      <c r="MEA2" s="975"/>
      <c r="MEB2" s="975"/>
      <c r="MEC2" s="975"/>
      <c r="MED2" s="975"/>
      <c r="MEE2" s="975"/>
      <c r="MEF2" s="975"/>
      <c r="MEG2" s="975"/>
      <c r="MEH2" s="975"/>
      <c r="MEI2" s="975"/>
      <c r="MEJ2" s="975"/>
      <c r="MEK2" s="975"/>
      <c r="MEL2" s="975"/>
      <c r="MEM2" s="975"/>
      <c r="MEN2" s="975"/>
      <c r="MEO2" s="975"/>
      <c r="MEP2" s="975"/>
      <c r="MEQ2" s="975"/>
      <c r="MER2" s="975"/>
      <c r="MES2" s="975"/>
      <c r="MET2" s="975"/>
      <c r="MEU2" s="975"/>
      <c r="MEV2" s="975"/>
      <c r="MEW2" s="975"/>
      <c r="MEX2" s="975"/>
      <c r="MEY2" s="975"/>
      <c r="MEZ2" s="975"/>
      <c r="MFA2" s="975"/>
      <c r="MFB2" s="975"/>
      <c r="MFC2" s="975"/>
      <c r="MFD2" s="975"/>
      <c r="MFE2" s="975"/>
      <c r="MFF2" s="975"/>
      <c r="MFG2" s="975"/>
      <c r="MFH2" s="975"/>
      <c r="MFI2" s="975"/>
      <c r="MFJ2" s="975"/>
      <c r="MFK2" s="975"/>
      <c r="MFL2" s="975"/>
      <c r="MFM2" s="975"/>
      <c r="MFN2" s="975"/>
      <c r="MFO2" s="975"/>
      <c r="MFP2" s="975"/>
      <c r="MFQ2" s="975"/>
      <c r="MFR2" s="975"/>
      <c r="MFS2" s="975"/>
      <c r="MFT2" s="975"/>
      <c r="MFU2" s="975"/>
      <c r="MFV2" s="975"/>
      <c r="MFW2" s="975"/>
      <c r="MFX2" s="975"/>
      <c r="MFY2" s="975"/>
      <c r="MFZ2" s="975"/>
      <c r="MGA2" s="975"/>
      <c r="MGB2" s="975"/>
      <c r="MGC2" s="975"/>
      <c r="MGD2" s="975"/>
      <c r="MGE2" s="975"/>
      <c r="MGF2" s="975"/>
      <c r="MGG2" s="975"/>
      <c r="MGH2" s="975"/>
      <c r="MGI2" s="975"/>
      <c r="MGJ2" s="975"/>
      <c r="MGK2" s="975"/>
      <c r="MGL2" s="975"/>
      <c r="MGM2" s="975"/>
      <c r="MGN2" s="975"/>
      <c r="MGO2" s="975"/>
      <c r="MGP2" s="975"/>
      <c r="MGQ2" s="975"/>
      <c r="MGR2" s="975"/>
      <c r="MGS2" s="975"/>
      <c r="MGT2" s="975"/>
      <c r="MGU2" s="975"/>
      <c r="MGV2" s="975"/>
      <c r="MGW2" s="975"/>
      <c r="MGX2" s="975"/>
      <c r="MGY2" s="975"/>
      <c r="MGZ2" s="975"/>
      <c r="MHA2" s="975"/>
      <c r="MHB2" s="975"/>
      <c r="MHC2" s="975"/>
      <c r="MHD2" s="975"/>
      <c r="MHE2" s="975"/>
      <c r="MHF2" s="975"/>
      <c r="MHG2" s="975"/>
      <c r="MHH2" s="975"/>
      <c r="MHI2" s="975"/>
      <c r="MHJ2" s="975"/>
      <c r="MHK2" s="975"/>
      <c r="MHL2" s="975"/>
      <c r="MHM2" s="975"/>
      <c r="MHN2" s="975"/>
      <c r="MHO2" s="975"/>
      <c r="MHP2" s="975"/>
      <c r="MHQ2" s="975"/>
      <c r="MHR2" s="975"/>
      <c r="MHS2" s="975"/>
      <c r="MHT2" s="975"/>
      <c r="MHU2" s="975"/>
      <c r="MHV2" s="975"/>
      <c r="MHW2" s="975"/>
      <c r="MHX2" s="975"/>
      <c r="MHY2" s="975"/>
      <c r="MHZ2" s="975"/>
      <c r="MIA2" s="975"/>
      <c r="MIB2" s="975"/>
      <c r="MIC2" s="975"/>
      <c r="MID2" s="975"/>
      <c r="MIE2" s="975"/>
      <c r="MIF2" s="975"/>
      <c r="MIG2" s="975"/>
      <c r="MIH2" s="975"/>
      <c r="MII2" s="975"/>
      <c r="MIJ2" s="975"/>
      <c r="MIK2" s="975"/>
      <c r="MIL2" s="975"/>
      <c r="MIM2" s="975"/>
      <c r="MIN2" s="975"/>
      <c r="MIO2" s="975"/>
      <c r="MIP2" s="975"/>
      <c r="MIQ2" s="975"/>
      <c r="MIR2" s="975"/>
      <c r="MIS2" s="975"/>
      <c r="MIT2" s="975"/>
      <c r="MIU2" s="975"/>
      <c r="MIV2" s="975"/>
      <c r="MIW2" s="975"/>
      <c r="MIX2" s="975"/>
      <c r="MIY2" s="975"/>
      <c r="MIZ2" s="975"/>
      <c r="MJA2" s="975"/>
      <c r="MJB2" s="975"/>
      <c r="MJC2" s="975"/>
      <c r="MJD2" s="975"/>
      <c r="MJE2" s="975"/>
      <c r="MJF2" s="975"/>
      <c r="MJG2" s="975"/>
      <c r="MJH2" s="975"/>
      <c r="MJI2" s="975"/>
      <c r="MJJ2" s="975"/>
      <c r="MJK2" s="975"/>
      <c r="MJL2" s="975"/>
      <c r="MJM2" s="975"/>
      <c r="MJN2" s="975"/>
      <c r="MJO2" s="975"/>
      <c r="MJP2" s="975"/>
      <c r="MJQ2" s="975"/>
      <c r="MJR2" s="975"/>
      <c r="MJS2" s="975"/>
      <c r="MJT2" s="975"/>
      <c r="MJU2" s="975"/>
      <c r="MJV2" s="975"/>
      <c r="MJW2" s="975"/>
      <c r="MJX2" s="975"/>
      <c r="MJY2" s="975"/>
      <c r="MJZ2" s="975"/>
      <c r="MKA2" s="975"/>
      <c r="MKB2" s="975"/>
      <c r="MKC2" s="975"/>
      <c r="MKD2" s="975"/>
      <c r="MKE2" s="975"/>
      <c r="MKF2" s="975"/>
      <c r="MKG2" s="975"/>
      <c r="MKH2" s="975"/>
      <c r="MKI2" s="975"/>
      <c r="MKJ2" s="975"/>
      <c r="MKK2" s="975"/>
      <c r="MKL2" s="975"/>
      <c r="MKM2" s="975"/>
      <c r="MKN2" s="975"/>
      <c r="MKO2" s="975"/>
      <c r="MKP2" s="975"/>
      <c r="MKQ2" s="975"/>
      <c r="MKR2" s="975"/>
      <c r="MKS2" s="975"/>
      <c r="MKT2" s="975"/>
      <c r="MKU2" s="975"/>
      <c r="MKV2" s="975"/>
      <c r="MKW2" s="975"/>
      <c r="MKX2" s="975"/>
      <c r="MKY2" s="975"/>
      <c r="MKZ2" s="975"/>
      <c r="MLA2" s="975"/>
      <c r="MLB2" s="975"/>
      <c r="MLC2" s="975"/>
      <c r="MLD2" s="975"/>
      <c r="MLE2" s="975"/>
      <c r="MLF2" s="975"/>
      <c r="MLG2" s="975"/>
      <c r="MLH2" s="975"/>
      <c r="MLI2" s="975"/>
      <c r="MLJ2" s="975"/>
      <c r="MLK2" s="975"/>
      <c r="MLL2" s="975"/>
      <c r="MLM2" s="975"/>
      <c r="MLN2" s="975"/>
      <c r="MLO2" s="975"/>
      <c r="MLP2" s="975"/>
      <c r="MLQ2" s="975"/>
      <c r="MLR2" s="975"/>
      <c r="MLS2" s="975"/>
      <c r="MLT2" s="975"/>
      <c r="MLU2" s="975"/>
      <c r="MLV2" s="975"/>
      <c r="MLW2" s="975"/>
      <c r="MLX2" s="975"/>
      <c r="MLY2" s="975"/>
      <c r="MLZ2" s="975"/>
      <c r="MMA2" s="975"/>
      <c r="MMB2" s="975"/>
      <c r="MMC2" s="975"/>
      <c r="MMD2" s="975"/>
      <c r="MME2" s="975"/>
      <c r="MMF2" s="975"/>
      <c r="MMG2" s="975"/>
      <c r="MMH2" s="975"/>
      <c r="MMI2" s="975"/>
      <c r="MMJ2" s="975"/>
      <c r="MMK2" s="975"/>
      <c r="MML2" s="975"/>
      <c r="MMM2" s="975"/>
      <c r="MMN2" s="975"/>
      <c r="MMO2" s="975"/>
      <c r="MMP2" s="975"/>
      <c r="MMQ2" s="975"/>
      <c r="MMR2" s="975"/>
      <c r="MMS2" s="975"/>
      <c r="MMT2" s="975"/>
      <c r="MMU2" s="975"/>
      <c r="MMV2" s="975"/>
      <c r="MMW2" s="975"/>
      <c r="MMX2" s="975"/>
      <c r="MMY2" s="975"/>
      <c r="MMZ2" s="975"/>
      <c r="MNA2" s="975"/>
      <c r="MNB2" s="975"/>
      <c r="MNC2" s="975"/>
      <c r="MND2" s="975"/>
      <c r="MNE2" s="975"/>
      <c r="MNF2" s="975"/>
      <c r="MNG2" s="975"/>
      <c r="MNH2" s="975"/>
      <c r="MNI2" s="975"/>
      <c r="MNJ2" s="975"/>
      <c r="MNK2" s="975"/>
      <c r="MNL2" s="975"/>
      <c r="MNM2" s="975"/>
      <c r="MNN2" s="975"/>
      <c r="MNO2" s="975"/>
      <c r="MNP2" s="975"/>
      <c r="MNQ2" s="975"/>
      <c r="MNR2" s="975"/>
      <c r="MNS2" s="975"/>
      <c r="MNT2" s="975"/>
      <c r="MNU2" s="975"/>
      <c r="MNV2" s="975"/>
      <c r="MNW2" s="975"/>
      <c r="MNX2" s="975"/>
      <c r="MNY2" s="975"/>
      <c r="MNZ2" s="975"/>
      <c r="MOA2" s="975"/>
      <c r="MOB2" s="975"/>
      <c r="MOC2" s="975"/>
      <c r="MOD2" s="975"/>
      <c r="MOE2" s="975"/>
      <c r="MOF2" s="975"/>
      <c r="MOG2" s="975"/>
      <c r="MOH2" s="975"/>
      <c r="MOI2" s="975"/>
      <c r="MOJ2" s="975"/>
      <c r="MOK2" s="975"/>
      <c r="MOL2" s="975"/>
      <c r="MOM2" s="975"/>
      <c r="MON2" s="975"/>
      <c r="MOO2" s="975"/>
      <c r="MOP2" s="975"/>
      <c r="MOQ2" s="975"/>
      <c r="MOR2" s="975"/>
      <c r="MOS2" s="975"/>
      <c r="MOT2" s="975"/>
      <c r="MOU2" s="975"/>
      <c r="MOV2" s="975"/>
      <c r="MOW2" s="975"/>
      <c r="MOX2" s="975"/>
      <c r="MOY2" s="975"/>
      <c r="MOZ2" s="975"/>
      <c r="MPA2" s="975"/>
      <c r="MPB2" s="975"/>
      <c r="MPC2" s="975"/>
      <c r="MPD2" s="975"/>
      <c r="MPE2" s="975"/>
      <c r="MPF2" s="975"/>
      <c r="MPG2" s="975"/>
      <c r="MPH2" s="975"/>
      <c r="MPI2" s="975"/>
      <c r="MPJ2" s="975"/>
      <c r="MPK2" s="975"/>
      <c r="MPL2" s="975"/>
      <c r="MPM2" s="975"/>
      <c r="MPN2" s="975"/>
      <c r="MPO2" s="975"/>
      <c r="MPP2" s="975"/>
      <c r="MPQ2" s="975"/>
      <c r="MPR2" s="975"/>
      <c r="MPS2" s="975"/>
      <c r="MPT2" s="975"/>
      <c r="MPU2" s="975"/>
      <c r="MPV2" s="975"/>
      <c r="MPW2" s="975"/>
      <c r="MPX2" s="975"/>
      <c r="MPY2" s="975"/>
      <c r="MPZ2" s="975"/>
      <c r="MQA2" s="975"/>
      <c r="MQB2" s="975"/>
      <c r="MQC2" s="975"/>
      <c r="MQD2" s="975"/>
      <c r="MQE2" s="975"/>
      <c r="MQF2" s="975"/>
      <c r="MQG2" s="975"/>
      <c r="MQH2" s="975"/>
      <c r="MQI2" s="975"/>
      <c r="MQJ2" s="975"/>
      <c r="MQK2" s="975"/>
      <c r="MQL2" s="975"/>
      <c r="MQM2" s="975"/>
      <c r="MQN2" s="975"/>
      <c r="MQO2" s="975"/>
      <c r="MQP2" s="975"/>
      <c r="MQQ2" s="975"/>
      <c r="MQR2" s="975"/>
      <c r="MQS2" s="975"/>
      <c r="MQT2" s="975"/>
      <c r="MQU2" s="975"/>
      <c r="MQV2" s="975"/>
      <c r="MQW2" s="975"/>
      <c r="MQX2" s="975"/>
      <c r="MQY2" s="975"/>
      <c r="MQZ2" s="975"/>
      <c r="MRA2" s="975"/>
      <c r="MRB2" s="975"/>
      <c r="MRC2" s="975"/>
      <c r="MRD2" s="975"/>
      <c r="MRE2" s="975"/>
      <c r="MRF2" s="975"/>
      <c r="MRG2" s="975"/>
      <c r="MRH2" s="975"/>
      <c r="MRI2" s="975"/>
      <c r="MRJ2" s="975"/>
      <c r="MRK2" s="975"/>
      <c r="MRL2" s="975"/>
      <c r="MRM2" s="975"/>
      <c r="MRN2" s="975"/>
      <c r="MRO2" s="975"/>
      <c r="MRP2" s="975"/>
      <c r="MRQ2" s="975"/>
      <c r="MRR2" s="975"/>
      <c r="MRS2" s="975"/>
      <c r="MRT2" s="975"/>
      <c r="MRU2" s="975"/>
      <c r="MRV2" s="975"/>
      <c r="MRW2" s="975"/>
      <c r="MRX2" s="975"/>
      <c r="MRY2" s="975"/>
      <c r="MRZ2" s="975"/>
      <c r="MSA2" s="975"/>
      <c r="MSB2" s="975"/>
      <c r="MSC2" s="975"/>
      <c r="MSD2" s="975"/>
      <c r="MSE2" s="975"/>
      <c r="MSF2" s="975"/>
      <c r="MSG2" s="975"/>
      <c r="MSH2" s="975"/>
      <c r="MSI2" s="975"/>
      <c r="MSJ2" s="975"/>
      <c r="MSK2" s="975"/>
      <c r="MSL2" s="975"/>
      <c r="MSM2" s="975"/>
      <c r="MSN2" s="975"/>
      <c r="MSO2" s="975"/>
      <c r="MSP2" s="975"/>
      <c r="MSQ2" s="975"/>
      <c r="MSR2" s="975"/>
      <c r="MSS2" s="975"/>
      <c r="MST2" s="975"/>
      <c r="MSU2" s="975"/>
      <c r="MSV2" s="975"/>
      <c r="MSW2" s="975"/>
      <c r="MSX2" s="975"/>
      <c r="MSY2" s="975"/>
      <c r="MSZ2" s="975"/>
      <c r="MTA2" s="975"/>
      <c r="MTB2" s="975"/>
      <c r="MTC2" s="975"/>
      <c r="MTD2" s="975"/>
      <c r="MTE2" s="975"/>
      <c r="MTF2" s="975"/>
      <c r="MTG2" s="975"/>
      <c r="MTH2" s="975"/>
      <c r="MTI2" s="975"/>
      <c r="MTJ2" s="975"/>
      <c r="MTK2" s="975"/>
      <c r="MTL2" s="975"/>
      <c r="MTM2" s="975"/>
      <c r="MTN2" s="975"/>
      <c r="MTO2" s="975"/>
      <c r="MTP2" s="975"/>
      <c r="MTQ2" s="975"/>
      <c r="MTR2" s="975"/>
      <c r="MTS2" s="975"/>
      <c r="MTT2" s="975"/>
      <c r="MTU2" s="975"/>
      <c r="MTV2" s="975"/>
      <c r="MTW2" s="975"/>
      <c r="MTX2" s="975"/>
      <c r="MTY2" s="975"/>
      <c r="MTZ2" s="975"/>
      <c r="MUA2" s="975"/>
      <c r="MUB2" s="975"/>
      <c r="MUC2" s="975"/>
      <c r="MUD2" s="975"/>
      <c r="MUE2" s="975"/>
      <c r="MUF2" s="975"/>
      <c r="MUG2" s="975"/>
      <c r="MUH2" s="975"/>
      <c r="MUI2" s="975"/>
      <c r="MUJ2" s="975"/>
      <c r="MUK2" s="975"/>
      <c r="MUL2" s="975"/>
      <c r="MUM2" s="975"/>
      <c r="MUN2" s="975"/>
      <c r="MUO2" s="975"/>
      <c r="MUP2" s="975"/>
      <c r="MUQ2" s="975"/>
      <c r="MUR2" s="975"/>
      <c r="MUS2" s="975"/>
      <c r="MUT2" s="975"/>
      <c r="MUU2" s="975"/>
      <c r="MUV2" s="975"/>
      <c r="MUW2" s="975"/>
      <c r="MUX2" s="975"/>
      <c r="MUY2" s="975"/>
      <c r="MUZ2" s="975"/>
      <c r="MVA2" s="975"/>
      <c r="MVB2" s="975"/>
      <c r="MVC2" s="975"/>
      <c r="MVD2" s="975"/>
      <c r="MVE2" s="975"/>
      <c r="MVF2" s="975"/>
      <c r="MVG2" s="975"/>
      <c r="MVH2" s="975"/>
      <c r="MVI2" s="975"/>
      <c r="MVJ2" s="975"/>
      <c r="MVK2" s="975"/>
      <c r="MVL2" s="975"/>
      <c r="MVM2" s="975"/>
      <c r="MVN2" s="975"/>
      <c r="MVO2" s="975"/>
      <c r="MVP2" s="975"/>
      <c r="MVQ2" s="975"/>
      <c r="MVR2" s="975"/>
      <c r="MVS2" s="975"/>
      <c r="MVT2" s="975"/>
      <c r="MVU2" s="975"/>
      <c r="MVV2" s="975"/>
      <c r="MVW2" s="975"/>
      <c r="MVX2" s="975"/>
      <c r="MVY2" s="975"/>
      <c r="MVZ2" s="975"/>
      <c r="MWA2" s="975"/>
      <c r="MWB2" s="975"/>
      <c r="MWC2" s="975"/>
      <c r="MWD2" s="975"/>
      <c r="MWE2" s="975"/>
      <c r="MWF2" s="975"/>
      <c r="MWG2" s="975"/>
      <c r="MWH2" s="975"/>
      <c r="MWI2" s="975"/>
      <c r="MWJ2" s="975"/>
      <c r="MWK2" s="975"/>
      <c r="MWL2" s="975"/>
      <c r="MWM2" s="975"/>
      <c r="MWN2" s="975"/>
      <c r="MWO2" s="975"/>
      <c r="MWP2" s="975"/>
      <c r="MWQ2" s="975"/>
      <c r="MWR2" s="975"/>
      <c r="MWS2" s="975"/>
      <c r="MWT2" s="975"/>
      <c r="MWU2" s="975"/>
      <c r="MWV2" s="975"/>
      <c r="MWW2" s="975"/>
      <c r="MWX2" s="975"/>
      <c r="MWY2" s="975"/>
      <c r="MWZ2" s="975"/>
      <c r="MXA2" s="975"/>
      <c r="MXB2" s="975"/>
      <c r="MXC2" s="975"/>
      <c r="MXD2" s="975"/>
      <c r="MXE2" s="975"/>
      <c r="MXF2" s="975"/>
      <c r="MXG2" s="975"/>
      <c r="MXH2" s="975"/>
      <c r="MXI2" s="975"/>
      <c r="MXJ2" s="975"/>
      <c r="MXK2" s="975"/>
      <c r="MXL2" s="975"/>
      <c r="MXM2" s="975"/>
      <c r="MXN2" s="975"/>
      <c r="MXO2" s="975"/>
      <c r="MXP2" s="975"/>
      <c r="MXQ2" s="975"/>
      <c r="MXR2" s="975"/>
      <c r="MXS2" s="975"/>
      <c r="MXT2" s="975"/>
      <c r="MXU2" s="975"/>
      <c r="MXV2" s="975"/>
      <c r="MXW2" s="975"/>
      <c r="MXX2" s="975"/>
      <c r="MXY2" s="975"/>
      <c r="MXZ2" s="975"/>
      <c r="MYA2" s="975"/>
      <c r="MYB2" s="975"/>
      <c r="MYC2" s="975"/>
      <c r="MYD2" s="975"/>
      <c r="MYE2" s="975"/>
      <c r="MYF2" s="975"/>
      <c r="MYG2" s="975"/>
      <c r="MYH2" s="975"/>
      <c r="MYI2" s="975"/>
      <c r="MYJ2" s="975"/>
      <c r="MYK2" s="975"/>
      <c r="MYL2" s="975"/>
      <c r="MYM2" s="975"/>
      <c r="MYN2" s="975"/>
      <c r="MYO2" s="975"/>
      <c r="MYP2" s="975"/>
      <c r="MYQ2" s="975"/>
      <c r="MYR2" s="975"/>
      <c r="MYS2" s="975"/>
      <c r="MYT2" s="975"/>
      <c r="MYU2" s="975"/>
      <c r="MYV2" s="975"/>
      <c r="MYW2" s="975"/>
      <c r="MYX2" s="975"/>
      <c r="MYY2" s="975"/>
      <c r="MYZ2" s="975"/>
      <c r="MZA2" s="975"/>
      <c r="MZB2" s="975"/>
      <c r="MZC2" s="975"/>
      <c r="MZD2" s="975"/>
      <c r="MZE2" s="975"/>
      <c r="MZF2" s="975"/>
      <c r="MZG2" s="975"/>
      <c r="MZH2" s="975"/>
      <c r="MZI2" s="975"/>
      <c r="MZJ2" s="975"/>
      <c r="MZK2" s="975"/>
      <c r="MZL2" s="975"/>
      <c r="MZM2" s="975"/>
      <c r="MZN2" s="975"/>
      <c r="MZO2" s="975"/>
      <c r="MZP2" s="975"/>
      <c r="MZQ2" s="975"/>
      <c r="MZR2" s="975"/>
      <c r="MZS2" s="975"/>
      <c r="MZT2" s="975"/>
      <c r="MZU2" s="975"/>
      <c r="MZV2" s="975"/>
      <c r="MZW2" s="975"/>
      <c r="MZX2" s="975"/>
      <c r="MZY2" s="975"/>
      <c r="MZZ2" s="975"/>
      <c r="NAA2" s="975"/>
      <c r="NAB2" s="975"/>
      <c r="NAC2" s="975"/>
      <c r="NAD2" s="975"/>
      <c r="NAE2" s="975"/>
      <c r="NAF2" s="975"/>
      <c r="NAG2" s="975"/>
      <c r="NAH2" s="975"/>
      <c r="NAI2" s="975"/>
      <c r="NAJ2" s="975"/>
      <c r="NAK2" s="975"/>
      <c r="NAL2" s="975"/>
      <c r="NAM2" s="975"/>
      <c r="NAN2" s="975"/>
      <c r="NAO2" s="975"/>
      <c r="NAP2" s="975"/>
      <c r="NAQ2" s="975"/>
      <c r="NAR2" s="975"/>
      <c r="NAS2" s="975"/>
      <c r="NAT2" s="975"/>
      <c r="NAU2" s="975"/>
      <c r="NAV2" s="975"/>
      <c r="NAW2" s="975"/>
      <c r="NAX2" s="975"/>
      <c r="NAY2" s="975"/>
      <c r="NAZ2" s="975"/>
      <c r="NBA2" s="975"/>
      <c r="NBB2" s="975"/>
      <c r="NBC2" s="975"/>
      <c r="NBD2" s="975"/>
      <c r="NBE2" s="975"/>
      <c r="NBF2" s="975"/>
      <c r="NBG2" s="975"/>
      <c r="NBH2" s="975"/>
      <c r="NBI2" s="975"/>
      <c r="NBJ2" s="975"/>
      <c r="NBK2" s="975"/>
      <c r="NBL2" s="975"/>
      <c r="NBM2" s="975"/>
      <c r="NBN2" s="975"/>
      <c r="NBO2" s="975"/>
      <c r="NBP2" s="975"/>
      <c r="NBQ2" s="975"/>
      <c r="NBR2" s="975"/>
      <c r="NBS2" s="975"/>
      <c r="NBT2" s="975"/>
      <c r="NBU2" s="975"/>
      <c r="NBV2" s="975"/>
      <c r="NBW2" s="975"/>
      <c r="NBX2" s="975"/>
      <c r="NBY2" s="975"/>
      <c r="NBZ2" s="975"/>
      <c r="NCA2" s="975"/>
      <c r="NCB2" s="975"/>
      <c r="NCC2" s="975"/>
      <c r="NCD2" s="975"/>
      <c r="NCE2" s="975"/>
      <c r="NCF2" s="975"/>
      <c r="NCG2" s="975"/>
      <c r="NCH2" s="975"/>
      <c r="NCI2" s="975"/>
      <c r="NCJ2" s="975"/>
      <c r="NCK2" s="975"/>
      <c r="NCL2" s="975"/>
      <c r="NCM2" s="975"/>
      <c r="NCN2" s="975"/>
      <c r="NCO2" s="975"/>
      <c r="NCP2" s="975"/>
      <c r="NCQ2" s="975"/>
      <c r="NCR2" s="975"/>
      <c r="NCS2" s="975"/>
      <c r="NCT2" s="975"/>
      <c r="NCU2" s="975"/>
      <c r="NCV2" s="975"/>
      <c r="NCW2" s="975"/>
      <c r="NCX2" s="975"/>
      <c r="NCY2" s="975"/>
      <c r="NCZ2" s="975"/>
      <c r="NDA2" s="975"/>
      <c r="NDB2" s="975"/>
      <c r="NDC2" s="975"/>
      <c r="NDD2" s="975"/>
      <c r="NDE2" s="975"/>
      <c r="NDF2" s="975"/>
      <c r="NDG2" s="975"/>
      <c r="NDH2" s="975"/>
      <c r="NDI2" s="975"/>
      <c r="NDJ2" s="975"/>
      <c r="NDK2" s="975"/>
      <c r="NDL2" s="975"/>
      <c r="NDM2" s="975"/>
      <c r="NDN2" s="975"/>
      <c r="NDO2" s="975"/>
      <c r="NDP2" s="975"/>
      <c r="NDQ2" s="975"/>
      <c r="NDR2" s="975"/>
      <c r="NDS2" s="975"/>
      <c r="NDT2" s="975"/>
      <c r="NDU2" s="975"/>
      <c r="NDV2" s="975"/>
      <c r="NDW2" s="975"/>
      <c r="NDX2" s="975"/>
      <c r="NDY2" s="975"/>
      <c r="NDZ2" s="975"/>
      <c r="NEA2" s="975"/>
      <c r="NEB2" s="975"/>
      <c r="NEC2" s="975"/>
      <c r="NED2" s="975"/>
      <c r="NEE2" s="975"/>
      <c r="NEF2" s="975"/>
      <c r="NEG2" s="975"/>
      <c r="NEH2" s="975"/>
      <c r="NEI2" s="975"/>
      <c r="NEJ2" s="975"/>
      <c r="NEK2" s="975"/>
      <c r="NEL2" s="975"/>
      <c r="NEM2" s="975"/>
      <c r="NEN2" s="975"/>
      <c r="NEO2" s="975"/>
      <c r="NEP2" s="975"/>
      <c r="NEQ2" s="975"/>
      <c r="NER2" s="975"/>
      <c r="NES2" s="975"/>
      <c r="NET2" s="975"/>
      <c r="NEU2" s="975"/>
      <c r="NEV2" s="975"/>
      <c r="NEW2" s="975"/>
      <c r="NEX2" s="975"/>
      <c r="NEY2" s="975"/>
      <c r="NEZ2" s="975"/>
      <c r="NFA2" s="975"/>
      <c r="NFB2" s="975"/>
      <c r="NFC2" s="975"/>
      <c r="NFD2" s="975"/>
      <c r="NFE2" s="975"/>
      <c r="NFF2" s="975"/>
      <c r="NFG2" s="975"/>
      <c r="NFH2" s="975"/>
      <c r="NFI2" s="975"/>
      <c r="NFJ2" s="975"/>
      <c r="NFK2" s="975"/>
      <c r="NFL2" s="975"/>
      <c r="NFM2" s="975"/>
      <c r="NFN2" s="975"/>
      <c r="NFO2" s="975"/>
      <c r="NFP2" s="975"/>
      <c r="NFQ2" s="975"/>
      <c r="NFR2" s="975"/>
      <c r="NFS2" s="975"/>
      <c r="NFT2" s="975"/>
      <c r="NFU2" s="975"/>
      <c r="NFV2" s="975"/>
      <c r="NFW2" s="975"/>
      <c r="NFX2" s="975"/>
      <c r="NFY2" s="975"/>
      <c r="NFZ2" s="975"/>
      <c r="NGA2" s="975"/>
      <c r="NGB2" s="975"/>
      <c r="NGC2" s="975"/>
      <c r="NGD2" s="975"/>
      <c r="NGE2" s="975"/>
      <c r="NGF2" s="975"/>
      <c r="NGG2" s="975"/>
      <c r="NGH2" s="975"/>
      <c r="NGI2" s="975"/>
      <c r="NGJ2" s="975"/>
      <c r="NGK2" s="975"/>
      <c r="NGL2" s="975"/>
      <c r="NGM2" s="975"/>
      <c r="NGN2" s="975"/>
      <c r="NGO2" s="975"/>
      <c r="NGP2" s="975"/>
      <c r="NGQ2" s="975"/>
      <c r="NGR2" s="975"/>
      <c r="NGS2" s="975"/>
      <c r="NGT2" s="975"/>
      <c r="NGU2" s="975"/>
      <c r="NGV2" s="975"/>
      <c r="NGW2" s="975"/>
      <c r="NGX2" s="975"/>
      <c r="NGY2" s="975"/>
      <c r="NGZ2" s="975"/>
      <c r="NHA2" s="975"/>
      <c r="NHB2" s="975"/>
      <c r="NHC2" s="975"/>
      <c r="NHD2" s="975"/>
      <c r="NHE2" s="975"/>
      <c r="NHF2" s="975"/>
      <c r="NHG2" s="975"/>
      <c r="NHH2" s="975"/>
      <c r="NHI2" s="975"/>
      <c r="NHJ2" s="975"/>
      <c r="NHK2" s="975"/>
      <c r="NHL2" s="975"/>
      <c r="NHM2" s="975"/>
      <c r="NHN2" s="975"/>
      <c r="NHO2" s="975"/>
      <c r="NHP2" s="975"/>
      <c r="NHQ2" s="975"/>
      <c r="NHR2" s="975"/>
      <c r="NHS2" s="975"/>
      <c r="NHT2" s="975"/>
      <c r="NHU2" s="975"/>
      <c r="NHV2" s="975"/>
      <c r="NHW2" s="975"/>
      <c r="NHX2" s="975"/>
      <c r="NHY2" s="975"/>
      <c r="NHZ2" s="975"/>
      <c r="NIA2" s="975"/>
      <c r="NIB2" s="975"/>
      <c r="NIC2" s="975"/>
      <c r="NID2" s="975"/>
      <c r="NIE2" s="975"/>
      <c r="NIF2" s="975"/>
      <c r="NIG2" s="975"/>
      <c r="NIH2" s="975"/>
      <c r="NII2" s="975"/>
      <c r="NIJ2" s="975"/>
      <c r="NIK2" s="975"/>
      <c r="NIL2" s="975"/>
      <c r="NIM2" s="975"/>
      <c r="NIN2" s="975"/>
      <c r="NIO2" s="975"/>
      <c r="NIP2" s="975"/>
      <c r="NIQ2" s="975"/>
      <c r="NIR2" s="975"/>
      <c r="NIS2" s="975"/>
      <c r="NIT2" s="975"/>
      <c r="NIU2" s="975"/>
      <c r="NIV2" s="975"/>
      <c r="NIW2" s="975"/>
      <c r="NIX2" s="975"/>
      <c r="NIY2" s="975"/>
      <c r="NIZ2" s="975"/>
      <c r="NJA2" s="975"/>
      <c r="NJB2" s="975"/>
      <c r="NJC2" s="975"/>
      <c r="NJD2" s="975"/>
      <c r="NJE2" s="975"/>
      <c r="NJF2" s="975"/>
      <c r="NJG2" s="975"/>
      <c r="NJH2" s="975"/>
      <c r="NJI2" s="975"/>
      <c r="NJJ2" s="975"/>
      <c r="NJK2" s="975"/>
      <c r="NJL2" s="975"/>
      <c r="NJM2" s="975"/>
      <c r="NJN2" s="975"/>
      <c r="NJO2" s="975"/>
      <c r="NJP2" s="975"/>
      <c r="NJQ2" s="975"/>
      <c r="NJR2" s="975"/>
      <c r="NJS2" s="975"/>
      <c r="NJT2" s="975"/>
      <c r="NJU2" s="975"/>
      <c r="NJV2" s="975"/>
      <c r="NJW2" s="975"/>
      <c r="NJX2" s="975"/>
      <c r="NJY2" s="975"/>
      <c r="NJZ2" s="975"/>
      <c r="NKA2" s="975"/>
      <c r="NKB2" s="975"/>
      <c r="NKC2" s="975"/>
      <c r="NKD2" s="975"/>
      <c r="NKE2" s="975"/>
      <c r="NKF2" s="975"/>
      <c r="NKG2" s="975"/>
      <c r="NKH2" s="975"/>
      <c r="NKI2" s="975"/>
      <c r="NKJ2" s="975"/>
      <c r="NKK2" s="975"/>
      <c r="NKL2" s="975"/>
      <c r="NKM2" s="975"/>
      <c r="NKN2" s="975"/>
      <c r="NKO2" s="975"/>
      <c r="NKP2" s="975"/>
      <c r="NKQ2" s="975"/>
      <c r="NKR2" s="975"/>
      <c r="NKS2" s="975"/>
      <c r="NKT2" s="975"/>
      <c r="NKU2" s="975"/>
      <c r="NKV2" s="975"/>
      <c r="NKW2" s="975"/>
      <c r="NKX2" s="975"/>
      <c r="NKY2" s="975"/>
      <c r="NKZ2" s="975"/>
      <c r="NLA2" s="975"/>
      <c r="NLB2" s="975"/>
      <c r="NLC2" s="975"/>
      <c r="NLD2" s="975"/>
      <c r="NLE2" s="975"/>
      <c r="NLF2" s="975"/>
      <c r="NLG2" s="975"/>
      <c r="NLH2" s="975"/>
      <c r="NLI2" s="975"/>
      <c r="NLJ2" s="975"/>
      <c r="NLK2" s="975"/>
      <c r="NLL2" s="975"/>
      <c r="NLM2" s="975"/>
      <c r="NLN2" s="975"/>
      <c r="NLO2" s="975"/>
      <c r="NLP2" s="975"/>
      <c r="NLQ2" s="975"/>
      <c r="NLR2" s="975"/>
      <c r="NLS2" s="975"/>
      <c r="NLT2" s="975"/>
      <c r="NLU2" s="975"/>
      <c r="NLV2" s="975"/>
      <c r="NLW2" s="975"/>
      <c r="NLX2" s="975"/>
      <c r="NLY2" s="975"/>
      <c r="NLZ2" s="975"/>
      <c r="NMA2" s="975"/>
      <c r="NMB2" s="975"/>
      <c r="NMC2" s="975"/>
      <c r="NMD2" s="975"/>
      <c r="NME2" s="975"/>
      <c r="NMF2" s="975"/>
      <c r="NMG2" s="975"/>
      <c r="NMH2" s="975"/>
      <c r="NMI2" s="975"/>
      <c r="NMJ2" s="975"/>
      <c r="NMK2" s="975"/>
      <c r="NML2" s="975"/>
      <c r="NMM2" s="975"/>
      <c r="NMN2" s="975"/>
      <c r="NMO2" s="975"/>
      <c r="NMP2" s="975"/>
      <c r="NMQ2" s="975"/>
      <c r="NMR2" s="975"/>
      <c r="NMS2" s="975"/>
      <c r="NMT2" s="975"/>
      <c r="NMU2" s="975"/>
      <c r="NMV2" s="975"/>
      <c r="NMW2" s="975"/>
      <c r="NMX2" s="975"/>
      <c r="NMY2" s="975"/>
      <c r="NMZ2" s="975"/>
      <c r="NNA2" s="975"/>
      <c r="NNB2" s="975"/>
      <c r="NNC2" s="975"/>
      <c r="NND2" s="975"/>
      <c r="NNE2" s="975"/>
      <c r="NNF2" s="975"/>
      <c r="NNG2" s="975"/>
      <c r="NNH2" s="975"/>
      <c r="NNI2" s="975"/>
      <c r="NNJ2" s="975"/>
      <c r="NNK2" s="975"/>
      <c r="NNL2" s="975"/>
      <c r="NNM2" s="975"/>
      <c r="NNN2" s="975"/>
      <c r="NNO2" s="975"/>
      <c r="NNP2" s="975"/>
      <c r="NNQ2" s="975"/>
      <c r="NNR2" s="975"/>
      <c r="NNS2" s="975"/>
      <c r="NNT2" s="975"/>
      <c r="NNU2" s="975"/>
      <c r="NNV2" s="975"/>
      <c r="NNW2" s="975"/>
      <c r="NNX2" s="975"/>
      <c r="NNY2" s="975"/>
      <c r="NNZ2" s="975"/>
      <c r="NOA2" s="975"/>
      <c r="NOB2" s="975"/>
      <c r="NOC2" s="975"/>
      <c r="NOD2" s="975"/>
      <c r="NOE2" s="975"/>
      <c r="NOF2" s="975"/>
      <c r="NOG2" s="975"/>
      <c r="NOH2" s="975"/>
      <c r="NOI2" s="975"/>
      <c r="NOJ2" s="975"/>
      <c r="NOK2" s="975"/>
      <c r="NOL2" s="975"/>
      <c r="NOM2" s="975"/>
      <c r="NON2" s="975"/>
      <c r="NOO2" s="975"/>
      <c r="NOP2" s="975"/>
      <c r="NOQ2" s="975"/>
      <c r="NOR2" s="975"/>
      <c r="NOS2" s="975"/>
      <c r="NOT2" s="975"/>
      <c r="NOU2" s="975"/>
      <c r="NOV2" s="975"/>
      <c r="NOW2" s="975"/>
      <c r="NOX2" s="975"/>
      <c r="NOY2" s="975"/>
      <c r="NOZ2" s="975"/>
      <c r="NPA2" s="975"/>
      <c r="NPB2" s="975"/>
      <c r="NPC2" s="975"/>
      <c r="NPD2" s="975"/>
      <c r="NPE2" s="975"/>
      <c r="NPF2" s="975"/>
      <c r="NPG2" s="975"/>
      <c r="NPH2" s="975"/>
      <c r="NPI2" s="975"/>
      <c r="NPJ2" s="975"/>
      <c r="NPK2" s="975"/>
      <c r="NPL2" s="975"/>
      <c r="NPM2" s="975"/>
      <c r="NPN2" s="975"/>
      <c r="NPO2" s="975"/>
      <c r="NPP2" s="975"/>
      <c r="NPQ2" s="975"/>
      <c r="NPR2" s="975"/>
      <c r="NPS2" s="975"/>
      <c r="NPT2" s="975"/>
      <c r="NPU2" s="975"/>
      <c r="NPV2" s="975"/>
      <c r="NPW2" s="975"/>
      <c r="NPX2" s="975"/>
      <c r="NPY2" s="975"/>
      <c r="NPZ2" s="975"/>
      <c r="NQA2" s="975"/>
      <c r="NQB2" s="975"/>
      <c r="NQC2" s="975"/>
      <c r="NQD2" s="975"/>
      <c r="NQE2" s="975"/>
      <c r="NQF2" s="975"/>
      <c r="NQG2" s="975"/>
      <c r="NQH2" s="975"/>
      <c r="NQI2" s="975"/>
      <c r="NQJ2" s="975"/>
      <c r="NQK2" s="975"/>
      <c r="NQL2" s="975"/>
      <c r="NQM2" s="975"/>
      <c r="NQN2" s="975"/>
      <c r="NQO2" s="975"/>
      <c r="NQP2" s="975"/>
      <c r="NQQ2" s="975"/>
      <c r="NQR2" s="975"/>
      <c r="NQS2" s="975"/>
      <c r="NQT2" s="975"/>
      <c r="NQU2" s="975"/>
      <c r="NQV2" s="975"/>
      <c r="NQW2" s="975"/>
      <c r="NQX2" s="975"/>
      <c r="NQY2" s="975"/>
      <c r="NQZ2" s="975"/>
      <c r="NRA2" s="975"/>
      <c r="NRB2" s="975"/>
      <c r="NRC2" s="975"/>
      <c r="NRD2" s="975"/>
      <c r="NRE2" s="975"/>
      <c r="NRF2" s="975"/>
      <c r="NRG2" s="975"/>
      <c r="NRH2" s="975"/>
      <c r="NRI2" s="975"/>
      <c r="NRJ2" s="975"/>
      <c r="NRK2" s="975"/>
      <c r="NRL2" s="975"/>
      <c r="NRM2" s="975"/>
      <c r="NRN2" s="975"/>
      <c r="NRO2" s="975"/>
      <c r="NRP2" s="975"/>
      <c r="NRQ2" s="975"/>
      <c r="NRR2" s="975"/>
      <c r="NRS2" s="975"/>
      <c r="NRT2" s="975"/>
      <c r="NRU2" s="975"/>
      <c r="NRV2" s="975"/>
      <c r="NRW2" s="975"/>
      <c r="NRX2" s="975"/>
      <c r="NRY2" s="975"/>
      <c r="NRZ2" s="975"/>
      <c r="NSA2" s="975"/>
      <c r="NSB2" s="975"/>
      <c r="NSC2" s="975"/>
      <c r="NSD2" s="975"/>
      <c r="NSE2" s="975"/>
      <c r="NSF2" s="975"/>
      <c r="NSG2" s="975"/>
      <c r="NSH2" s="975"/>
      <c r="NSI2" s="975"/>
      <c r="NSJ2" s="975"/>
      <c r="NSK2" s="975"/>
      <c r="NSL2" s="975"/>
      <c r="NSM2" s="975"/>
      <c r="NSN2" s="975"/>
      <c r="NSO2" s="975"/>
      <c r="NSP2" s="975"/>
      <c r="NSQ2" s="975"/>
      <c r="NSR2" s="975"/>
      <c r="NSS2" s="975"/>
      <c r="NST2" s="975"/>
      <c r="NSU2" s="975"/>
      <c r="NSV2" s="975"/>
      <c r="NSW2" s="975"/>
      <c r="NSX2" s="975"/>
      <c r="NSY2" s="975"/>
      <c r="NSZ2" s="975"/>
      <c r="NTA2" s="975"/>
      <c r="NTB2" s="975"/>
      <c r="NTC2" s="975"/>
      <c r="NTD2" s="975"/>
      <c r="NTE2" s="975"/>
      <c r="NTF2" s="975"/>
      <c r="NTG2" s="975"/>
      <c r="NTH2" s="975"/>
      <c r="NTI2" s="975"/>
      <c r="NTJ2" s="975"/>
      <c r="NTK2" s="975"/>
      <c r="NTL2" s="975"/>
      <c r="NTM2" s="975"/>
      <c r="NTN2" s="975"/>
      <c r="NTO2" s="975"/>
      <c r="NTP2" s="975"/>
      <c r="NTQ2" s="975"/>
      <c r="NTR2" s="975"/>
      <c r="NTS2" s="975"/>
      <c r="NTT2" s="975"/>
      <c r="NTU2" s="975"/>
      <c r="NTV2" s="975"/>
      <c r="NTW2" s="975"/>
      <c r="NTX2" s="975"/>
      <c r="NTY2" s="975"/>
      <c r="NTZ2" s="975"/>
      <c r="NUA2" s="975"/>
      <c r="NUB2" s="975"/>
      <c r="NUC2" s="975"/>
      <c r="NUD2" s="975"/>
      <c r="NUE2" s="975"/>
      <c r="NUF2" s="975"/>
      <c r="NUG2" s="975"/>
      <c r="NUH2" s="975"/>
      <c r="NUI2" s="975"/>
      <c r="NUJ2" s="975"/>
      <c r="NUK2" s="975"/>
      <c r="NUL2" s="975"/>
      <c r="NUM2" s="975"/>
      <c r="NUN2" s="975"/>
      <c r="NUO2" s="975"/>
      <c r="NUP2" s="975"/>
      <c r="NUQ2" s="975"/>
      <c r="NUR2" s="975"/>
      <c r="NUS2" s="975"/>
      <c r="NUT2" s="975"/>
      <c r="NUU2" s="975"/>
      <c r="NUV2" s="975"/>
      <c r="NUW2" s="975"/>
      <c r="NUX2" s="975"/>
      <c r="NUY2" s="975"/>
      <c r="NUZ2" s="975"/>
      <c r="NVA2" s="975"/>
      <c r="NVB2" s="975"/>
      <c r="NVC2" s="975"/>
      <c r="NVD2" s="975"/>
      <c r="NVE2" s="975"/>
      <c r="NVF2" s="975"/>
      <c r="NVG2" s="975"/>
      <c r="NVH2" s="975"/>
      <c r="NVI2" s="975"/>
      <c r="NVJ2" s="975"/>
      <c r="NVK2" s="975"/>
      <c r="NVL2" s="975"/>
      <c r="NVM2" s="975"/>
      <c r="NVN2" s="975"/>
      <c r="NVO2" s="975"/>
      <c r="NVP2" s="975"/>
      <c r="NVQ2" s="975"/>
      <c r="NVR2" s="975"/>
      <c r="NVS2" s="975"/>
      <c r="NVT2" s="975"/>
      <c r="NVU2" s="975"/>
      <c r="NVV2" s="975"/>
      <c r="NVW2" s="975"/>
      <c r="NVX2" s="975"/>
      <c r="NVY2" s="975"/>
      <c r="NVZ2" s="975"/>
      <c r="NWA2" s="975"/>
      <c r="NWB2" s="975"/>
      <c r="NWC2" s="975"/>
      <c r="NWD2" s="975"/>
      <c r="NWE2" s="975"/>
      <c r="NWF2" s="975"/>
      <c r="NWG2" s="975"/>
      <c r="NWH2" s="975"/>
      <c r="NWI2" s="975"/>
      <c r="NWJ2" s="975"/>
      <c r="NWK2" s="975"/>
      <c r="NWL2" s="975"/>
      <c r="NWM2" s="975"/>
      <c r="NWN2" s="975"/>
      <c r="NWO2" s="975"/>
      <c r="NWP2" s="975"/>
      <c r="NWQ2" s="975"/>
      <c r="NWR2" s="975"/>
      <c r="NWS2" s="975"/>
      <c r="NWT2" s="975"/>
      <c r="NWU2" s="975"/>
      <c r="NWV2" s="975"/>
      <c r="NWW2" s="975"/>
      <c r="NWX2" s="975"/>
      <c r="NWY2" s="975"/>
      <c r="NWZ2" s="975"/>
      <c r="NXA2" s="975"/>
      <c r="NXB2" s="975"/>
      <c r="NXC2" s="975"/>
      <c r="NXD2" s="975"/>
      <c r="NXE2" s="975"/>
      <c r="NXF2" s="975"/>
      <c r="NXG2" s="975"/>
      <c r="NXH2" s="975"/>
      <c r="NXI2" s="975"/>
      <c r="NXJ2" s="975"/>
      <c r="NXK2" s="975"/>
      <c r="NXL2" s="975"/>
      <c r="NXM2" s="975"/>
      <c r="NXN2" s="975"/>
      <c r="NXO2" s="975"/>
      <c r="NXP2" s="975"/>
      <c r="NXQ2" s="975"/>
      <c r="NXR2" s="975"/>
      <c r="NXS2" s="975"/>
      <c r="NXT2" s="975"/>
      <c r="NXU2" s="975"/>
      <c r="NXV2" s="975"/>
      <c r="NXW2" s="975"/>
      <c r="NXX2" s="975"/>
      <c r="NXY2" s="975"/>
      <c r="NXZ2" s="975"/>
      <c r="NYA2" s="975"/>
      <c r="NYB2" s="975"/>
      <c r="NYC2" s="975"/>
      <c r="NYD2" s="975"/>
      <c r="NYE2" s="975"/>
      <c r="NYF2" s="975"/>
      <c r="NYG2" s="975"/>
      <c r="NYH2" s="975"/>
      <c r="NYI2" s="975"/>
      <c r="NYJ2" s="975"/>
      <c r="NYK2" s="975"/>
      <c r="NYL2" s="975"/>
      <c r="NYM2" s="975"/>
      <c r="NYN2" s="975"/>
      <c r="NYO2" s="975"/>
      <c r="NYP2" s="975"/>
      <c r="NYQ2" s="975"/>
      <c r="NYR2" s="975"/>
      <c r="NYS2" s="975"/>
      <c r="NYT2" s="975"/>
      <c r="NYU2" s="975"/>
      <c r="NYV2" s="975"/>
      <c r="NYW2" s="975"/>
      <c r="NYX2" s="975"/>
      <c r="NYY2" s="975"/>
      <c r="NYZ2" s="975"/>
      <c r="NZA2" s="975"/>
      <c r="NZB2" s="975"/>
      <c r="NZC2" s="975"/>
      <c r="NZD2" s="975"/>
      <c r="NZE2" s="975"/>
      <c r="NZF2" s="975"/>
      <c r="NZG2" s="975"/>
      <c r="NZH2" s="975"/>
      <c r="NZI2" s="975"/>
      <c r="NZJ2" s="975"/>
      <c r="NZK2" s="975"/>
      <c r="NZL2" s="975"/>
      <c r="NZM2" s="975"/>
      <c r="NZN2" s="975"/>
      <c r="NZO2" s="975"/>
      <c r="NZP2" s="975"/>
      <c r="NZQ2" s="975"/>
      <c r="NZR2" s="975"/>
      <c r="NZS2" s="975"/>
      <c r="NZT2" s="975"/>
      <c r="NZU2" s="975"/>
      <c r="NZV2" s="975"/>
      <c r="NZW2" s="975"/>
      <c r="NZX2" s="975"/>
      <c r="NZY2" s="975"/>
      <c r="NZZ2" s="975"/>
      <c r="OAA2" s="975"/>
      <c r="OAB2" s="975"/>
      <c r="OAC2" s="975"/>
      <c r="OAD2" s="975"/>
      <c r="OAE2" s="975"/>
      <c r="OAF2" s="975"/>
      <c r="OAG2" s="975"/>
      <c r="OAH2" s="975"/>
      <c r="OAI2" s="975"/>
      <c r="OAJ2" s="975"/>
      <c r="OAK2" s="975"/>
      <c r="OAL2" s="975"/>
      <c r="OAM2" s="975"/>
      <c r="OAN2" s="975"/>
      <c r="OAO2" s="975"/>
      <c r="OAP2" s="975"/>
      <c r="OAQ2" s="975"/>
      <c r="OAR2" s="975"/>
      <c r="OAS2" s="975"/>
      <c r="OAT2" s="975"/>
      <c r="OAU2" s="975"/>
      <c r="OAV2" s="975"/>
      <c r="OAW2" s="975"/>
      <c r="OAX2" s="975"/>
      <c r="OAY2" s="975"/>
      <c r="OAZ2" s="975"/>
      <c r="OBA2" s="975"/>
      <c r="OBB2" s="975"/>
      <c r="OBC2" s="975"/>
      <c r="OBD2" s="975"/>
      <c r="OBE2" s="975"/>
      <c r="OBF2" s="975"/>
      <c r="OBG2" s="975"/>
      <c r="OBH2" s="975"/>
      <c r="OBI2" s="975"/>
      <c r="OBJ2" s="975"/>
      <c r="OBK2" s="975"/>
      <c r="OBL2" s="975"/>
      <c r="OBM2" s="975"/>
      <c r="OBN2" s="975"/>
      <c r="OBO2" s="975"/>
      <c r="OBP2" s="975"/>
      <c r="OBQ2" s="975"/>
      <c r="OBR2" s="975"/>
      <c r="OBS2" s="975"/>
      <c r="OBT2" s="975"/>
      <c r="OBU2" s="975"/>
      <c r="OBV2" s="975"/>
      <c r="OBW2" s="975"/>
      <c r="OBX2" s="975"/>
      <c r="OBY2" s="975"/>
      <c r="OBZ2" s="975"/>
      <c r="OCA2" s="975"/>
      <c r="OCB2" s="975"/>
      <c r="OCC2" s="975"/>
      <c r="OCD2" s="975"/>
      <c r="OCE2" s="975"/>
      <c r="OCF2" s="975"/>
      <c r="OCG2" s="975"/>
      <c r="OCH2" s="975"/>
      <c r="OCI2" s="975"/>
      <c r="OCJ2" s="975"/>
      <c r="OCK2" s="975"/>
      <c r="OCL2" s="975"/>
      <c r="OCM2" s="975"/>
      <c r="OCN2" s="975"/>
      <c r="OCO2" s="975"/>
      <c r="OCP2" s="975"/>
      <c r="OCQ2" s="975"/>
      <c r="OCR2" s="975"/>
      <c r="OCS2" s="975"/>
      <c r="OCT2" s="975"/>
      <c r="OCU2" s="975"/>
      <c r="OCV2" s="975"/>
      <c r="OCW2" s="975"/>
      <c r="OCX2" s="975"/>
      <c r="OCY2" s="975"/>
      <c r="OCZ2" s="975"/>
      <c r="ODA2" s="975"/>
      <c r="ODB2" s="975"/>
      <c r="ODC2" s="975"/>
      <c r="ODD2" s="975"/>
      <c r="ODE2" s="975"/>
      <c r="ODF2" s="975"/>
      <c r="ODG2" s="975"/>
      <c r="ODH2" s="975"/>
      <c r="ODI2" s="975"/>
      <c r="ODJ2" s="975"/>
      <c r="ODK2" s="975"/>
      <c r="ODL2" s="975"/>
      <c r="ODM2" s="975"/>
      <c r="ODN2" s="975"/>
      <c r="ODO2" s="975"/>
      <c r="ODP2" s="975"/>
      <c r="ODQ2" s="975"/>
      <c r="ODR2" s="975"/>
      <c r="ODS2" s="975"/>
      <c r="ODT2" s="975"/>
      <c r="ODU2" s="975"/>
      <c r="ODV2" s="975"/>
      <c r="ODW2" s="975"/>
      <c r="ODX2" s="975"/>
      <c r="ODY2" s="975"/>
      <c r="ODZ2" s="975"/>
      <c r="OEA2" s="975"/>
      <c r="OEB2" s="975"/>
      <c r="OEC2" s="975"/>
      <c r="OED2" s="975"/>
      <c r="OEE2" s="975"/>
      <c r="OEF2" s="975"/>
      <c r="OEG2" s="975"/>
      <c r="OEH2" s="975"/>
      <c r="OEI2" s="975"/>
      <c r="OEJ2" s="975"/>
      <c r="OEK2" s="975"/>
      <c r="OEL2" s="975"/>
      <c r="OEM2" s="975"/>
      <c r="OEN2" s="975"/>
      <c r="OEO2" s="975"/>
      <c r="OEP2" s="975"/>
      <c r="OEQ2" s="975"/>
      <c r="OER2" s="975"/>
      <c r="OES2" s="975"/>
      <c r="OET2" s="975"/>
      <c r="OEU2" s="975"/>
      <c r="OEV2" s="975"/>
      <c r="OEW2" s="975"/>
      <c r="OEX2" s="975"/>
      <c r="OEY2" s="975"/>
      <c r="OEZ2" s="975"/>
      <c r="OFA2" s="975"/>
      <c r="OFB2" s="975"/>
      <c r="OFC2" s="975"/>
      <c r="OFD2" s="975"/>
      <c r="OFE2" s="975"/>
      <c r="OFF2" s="975"/>
      <c r="OFG2" s="975"/>
      <c r="OFH2" s="975"/>
      <c r="OFI2" s="975"/>
      <c r="OFJ2" s="975"/>
      <c r="OFK2" s="975"/>
      <c r="OFL2" s="975"/>
      <c r="OFM2" s="975"/>
      <c r="OFN2" s="975"/>
      <c r="OFO2" s="975"/>
      <c r="OFP2" s="975"/>
      <c r="OFQ2" s="975"/>
      <c r="OFR2" s="975"/>
      <c r="OFS2" s="975"/>
      <c r="OFT2" s="975"/>
      <c r="OFU2" s="975"/>
      <c r="OFV2" s="975"/>
      <c r="OFW2" s="975"/>
      <c r="OFX2" s="975"/>
      <c r="OFY2" s="975"/>
      <c r="OFZ2" s="975"/>
      <c r="OGA2" s="975"/>
      <c r="OGB2" s="975"/>
      <c r="OGC2" s="975"/>
      <c r="OGD2" s="975"/>
      <c r="OGE2" s="975"/>
      <c r="OGF2" s="975"/>
      <c r="OGG2" s="975"/>
      <c r="OGH2" s="975"/>
      <c r="OGI2" s="975"/>
      <c r="OGJ2" s="975"/>
      <c r="OGK2" s="975"/>
      <c r="OGL2" s="975"/>
      <c r="OGM2" s="975"/>
      <c r="OGN2" s="975"/>
      <c r="OGO2" s="975"/>
      <c r="OGP2" s="975"/>
      <c r="OGQ2" s="975"/>
      <c r="OGR2" s="975"/>
      <c r="OGS2" s="975"/>
      <c r="OGT2" s="975"/>
      <c r="OGU2" s="975"/>
      <c r="OGV2" s="975"/>
      <c r="OGW2" s="975"/>
      <c r="OGX2" s="975"/>
      <c r="OGY2" s="975"/>
      <c r="OGZ2" s="975"/>
      <c r="OHA2" s="975"/>
      <c r="OHB2" s="975"/>
      <c r="OHC2" s="975"/>
      <c r="OHD2" s="975"/>
      <c r="OHE2" s="975"/>
      <c r="OHF2" s="975"/>
      <c r="OHG2" s="975"/>
      <c r="OHH2" s="975"/>
      <c r="OHI2" s="975"/>
      <c r="OHJ2" s="975"/>
      <c r="OHK2" s="975"/>
      <c r="OHL2" s="975"/>
      <c r="OHM2" s="975"/>
      <c r="OHN2" s="975"/>
      <c r="OHO2" s="975"/>
      <c r="OHP2" s="975"/>
      <c r="OHQ2" s="975"/>
      <c r="OHR2" s="975"/>
      <c r="OHS2" s="975"/>
      <c r="OHT2" s="975"/>
      <c r="OHU2" s="975"/>
      <c r="OHV2" s="975"/>
      <c r="OHW2" s="975"/>
      <c r="OHX2" s="975"/>
      <c r="OHY2" s="975"/>
      <c r="OHZ2" s="975"/>
      <c r="OIA2" s="975"/>
      <c r="OIB2" s="975"/>
      <c r="OIC2" s="975"/>
      <c r="OID2" s="975"/>
      <c r="OIE2" s="975"/>
      <c r="OIF2" s="975"/>
      <c r="OIG2" s="975"/>
      <c r="OIH2" s="975"/>
      <c r="OII2" s="975"/>
      <c r="OIJ2" s="975"/>
      <c r="OIK2" s="975"/>
      <c r="OIL2" s="975"/>
      <c r="OIM2" s="975"/>
      <c r="OIN2" s="975"/>
      <c r="OIO2" s="975"/>
      <c r="OIP2" s="975"/>
      <c r="OIQ2" s="975"/>
      <c r="OIR2" s="975"/>
      <c r="OIS2" s="975"/>
      <c r="OIT2" s="975"/>
      <c r="OIU2" s="975"/>
      <c r="OIV2" s="975"/>
      <c r="OIW2" s="975"/>
      <c r="OIX2" s="975"/>
      <c r="OIY2" s="975"/>
      <c r="OIZ2" s="975"/>
      <c r="OJA2" s="975"/>
      <c r="OJB2" s="975"/>
      <c r="OJC2" s="975"/>
      <c r="OJD2" s="975"/>
      <c r="OJE2" s="975"/>
      <c r="OJF2" s="975"/>
      <c r="OJG2" s="975"/>
      <c r="OJH2" s="975"/>
      <c r="OJI2" s="975"/>
      <c r="OJJ2" s="975"/>
      <c r="OJK2" s="975"/>
      <c r="OJL2" s="975"/>
      <c r="OJM2" s="975"/>
      <c r="OJN2" s="975"/>
      <c r="OJO2" s="975"/>
      <c r="OJP2" s="975"/>
      <c r="OJQ2" s="975"/>
      <c r="OJR2" s="975"/>
      <c r="OJS2" s="975"/>
      <c r="OJT2" s="975"/>
      <c r="OJU2" s="975"/>
      <c r="OJV2" s="975"/>
      <c r="OJW2" s="975"/>
      <c r="OJX2" s="975"/>
      <c r="OJY2" s="975"/>
      <c r="OJZ2" s="975"/>
      <c r="OKA2" s="975"/>
      <c r="OKB2" s="975"/>
      <c r="OKC2" s="975"/>
      <c r="OKD2" s="975"/>
      <c r="OKE2" s="975"/>
      <c r="OKF2" s="975"/>
      <c r="OKG2" s="975"/>
      <c r="OKH2" s="975"/>
      <c r="OKI2" s="975"/>
      <c r="OKJ2" s="975"/>
      <c r="OKK2" s="975"/>
      <c r="OKL2" s="975"/>
      <c r="OKM2" s="975"/>
      <c r="OKN2" s="975"/>
      <c r="OKO2" s="975"/>
      <c r="OKP2" s="975"/>
      <c r="OKQ2" s="975"/>
      <c r="OKR2" s="975"/>
      <c r="OKS2" s="975"/>
      <c r="OKT2" s="975"/>
      <c r="OKU2" s="975"/>
      <c r="OKV2" s="975"/>
      <c r="OKW2" s="975"/>
      <c r="OKX2" s="975"/>
      <c r="OKY2" s="975"/>
      <c r="OKZ2" s="975"/>
      <c r="OLA2" s="975"/>
      <c r="OLB2" s="975"/>
      <c r="OLC2" s="975"/>
      <c r="OLD2" s="975"/>
      <c r="OLE2" s="975"/>
      <c r="OLF2" s="975"/>
      <c r="OLG2" s="975"/>
      <c r="OLH2" s="975"/>
      <c r="OLI2" s="975"/>
      <c r="OLJ2" s="975"/>
      <c r="OLK2" s="975"/>
      <c r="OLL2" s="975"/>
      <c r="OLM2" s="975"/>
      <c r="OLN2" s="975"/>
      <c r="OLO2" s="975"/>
      <c r="OLP2" s="975"/>
      <c r="OLQ2" s="975"/>
      <c r="OLR2" s="975"/>
      <c r="OLS2" s="975"/>
      <c r="OLT2" s="975"/>
      <c r="OLU2" s="975"/>
      <c r="OLV2" s="975"/>
      <c r="OLW2" s="975"/>
      <c r="OLX2" s="975"/>
      <c r="OLY2" s="975"/>
      <c r="OLZ2" s="975"/>
      <c r="OMA2" s="975"/>
      <c r="OMB2" s="975"/>
      <c r="OMC2" s="975"/>
      <c r="OMD2" s="975"/>
      <c r="OME2" s="975"/>
      <c r="OMF2" s="975"/>
      <c r="OMG2" s="975"/>
      <c r="OMH2" s="975"/>
      <c r="OMI2" s="975"/>
      <c r="OMJ2" s="975"/>
      <c r="OMK2" s="975"/>
      <c r="OML2" s="975"/>
      <c r="OMM2" s="975"/>
      <c r="OMN2" s="975"/>
      <c r="OMO2" s="975"/>
      <c r="OMP2" s="975"/>
      <c r="OMQ2" s="975"/>
      <c r="OMR2" s="975"/>
      <c r="OMS2" s="975"/>
      <c r="OMT2" s="975"/>
      <c r="OMU2" s="975"/>
      <c r="OMV2" s="975"/>
      <c r="OMW2" s="975"/>
      <c r="OMX2" s="975"/>
      <c r="OMY2" s="975"/>
      <c r="OMZ2" s="975"/>
      <c r="ONA2" s="975"/>
      <c r="ONB2" s="975"/>
      <c r="ONC2" s="975"/>
      <c r="OND2" s="975"/>
      <c r="ONE2" s="975"/>
      <c r="ONF2" s="975"/>
      <c r="ONG2" s="975"/>
      <c r="ONH2" s="975"/>
      <c r="ONI2" s="975"/>
      <c r="ONJ2" s="975"/>
      <c r="ONK2" s="975"/>
      <c r="ONL2" s="975"/>
      <c r="ONM2" s="975"/>
      <c r="ONN2" s="975"/>
      <c r="ONO2" s="975"/>
      <c r="ONP2" s="975"/>
      <c r="ONQ2" s="975"/>
      <c r="ONR2" s="975"/>
      <c r="ONS2" s="975"/>
      <c r="ONT2" s="975"/>
      <c r="ONU2" s="975"/>
      <c r="ONV2" s="975"/>
      <c r="ONW2" s="975"/>
      <c r="ONX2" s="975"/>
      <c r="ONY2" s="975"/>
      <c r="ONZ2" s="975"/>
      <c r="OOA2" s="975"/>
      <c r="OOB2" s="975"/>
      <c r="OOC2" s="975"/>
      <c r="OOD2" s="975"/>
      <c r="OOE2" s="975"/>
      <c r="OOF2" s="975"/>
      <c r="OOG2" s="975"/>
      <c r="OOH2" s="975"/>
      <c r="OOI2" s="975"/>
      <c r="OOJ2" s="975"/>
      <c r="OOK2" s="975"/>
      <c r="OOL2" s="975"/>
      <c r="OOM2" s="975"/>
      <c r="OON2" s="975"/>
      <c r="OOO2" s="975"/>
      <c r="OOP2" s="975"/>
      <c r="OOQ2" s="975"/>
      <c r="OOR2" s="975"/>
      <c r="OOS2" s="975"/>
      <c r="OOT2" s="975"/>
      <c r="OOU2" s="975"/>
      <c r="OOV2" s="975"/>
      <c r="OOW2" s="975"/>
      <c r="OOX2" s="975"/>
      <c r="OOY2" s="975"/>
      <c r="OOZ2" s="975"/>
      <c r="OPA2" s="975"/>
      <c r="OPB2" s="975"/>
      <c r="OPC2" s="975"/>
      <c r="OPD2" s="975"/>
      <c r="OPE2" s="975"/>
      <c r="OPF2" s="975"/>
      <c r="OPG2" s="975"/>
      <c r="OPH2" s="975"/>
      <c r="OPI2" s="975"/>
      <c r="OPJ2" s="975"/>
      <c r="OPK2" s="975"/>
      <c r="OPL2" s="975"/>
      <c r="OPM2" s="975"/>
      <c r="OPN2" s="975"/>
      <c r="OPO2" s="975"/>
      <c r="OPP2" s="975"/>
      <c r="OPQ2" s="975"/>
      <c r="OPR2" s="975"/>
      <c r="OPS2" s="975"/>
      <c r="OPT2" s="975"/>
      <c r="OPU2" s="975"/>
      <c r="OPV2" s="975"/>
      <c r="OPW2" s="975"/>
      <c r="OPX2" s="975"/>
      <c r="OPY2" s="975"/>
      <c r="OPZ2" s="975"/>
      <c r="OQA2" s="975"/>
      <c r="OQB2" s="975"/>
      <c r="OQC2" s="975"/>
      <c r="OQD2" s="975"/>
      <c r="OQE2" s="975"/>
      <c r="OQF2" s="975"/>
      <c r="OQG2" s="975"/>
      <c r="OQH2" s="975"/>
      <c r="OQI2" s="975"/>
      <c r="OQJ2" s="975"/>
      <c r="OQK2" s="975"/>
      <c r="OQL2" s="975"/>
      <c r="OQM2" s="975"/>
      <c r="OQN2" s="975"/>
      <c r="OQO2" s="975"/>
      <c r="OQP2" s="975"/>
      <c r="OQQ2" s="975"/>
      <c r="OQR2" s="975"/>
      <c r="OQS2" s="975"/>
      <c r="OQT2" s="975"/>
      <c r="OQU2" s="975"/>
      <c r="OQV2" s="975"/>
      <c r="OQW2" s="975"/>
      <c r="OQX2" s="975"/>
      <c r="OQY2" s="975"/>
      <c r="OQZ2" s="975"/>
      <c r="ORA2" s="975"/>
      <c r="ORB2" s="975"/>
      <c r="ORC2" s="975"/>
      <c r="ORD2" s="975"/>
      <c r="ORE2" s="975"/>
      <c r="ORF2" s="975"/>
      <c r="ORG2" s="975"/>
      <c r="ORH2" s="975"/>
      <c r="ORI2" s="975"/>
      <c r="ORJ2" s="975"/>
      <c r="ORK2" s="975"/>
      <c r="ORL2" s="975"/>
      <c r="ORM2" s="975"/>
      <c r="ORN2" s="975"/>
      <c r="ORO2" s="975"/>
      <c r="ORP2" s="975"/>
      <c r="ORQ2" s="975"/>
      <c r="ORR2" s="975"/>
      <c r="ORS2" s="975"/>
      <c r="ORT2" s="975"/>
      <c r="ORU2" s="975"/>
      <c r="ORV2" s="975"/>
      <c r="ORW2" s="975"/>
      <c r="ORX2" s="975"/>
      <c r="ORY2" s="975"/>
      <c r="ORZ2" s="975"/>
      <c r="OSA2" s="975"/>
      <c r="OSB2" s="975"/>
      <c r="OSC2" s="975"/>
      <c r="OSD2" s="975"/>
      <c r="OSE2" s="975"/>
      <c r="OSF2" s="975"/>
      <c r="OSG2" s="975"/>
      <c r="OSH2" s="975"/>
      <c r="OSI2" s="975"/>
      <c r="OSJ2" s="975"/>
      <c r="OSK2" s="975"/>
      <c r="OSL2" s="975"/>
      <c r="OSM2" s="975"/>
      <c r="OSN2" s="975"/>
      <c r="OSO2" s="975"/>
      <c r="OSP2" s="975"/>
      <c r="OSQ2" s="975"/>
      <c r="OSR2" s="975"/>
      <c r="OSS2" s="975"/>
      <c r="OST2" s="975"/>
      <c r="OSU2" s="975"/>
      <c r="OSV2" s="975"/>
      <c r="OSW2" s="975"/>
      <c r="OSX2" s="975"/>
      <c r="OSY2" s="975"/>
      <c r="OSZ2" s="975"/>
      <c r="OTA2" s="975"/>
      <c r="OTB2" s="975"/>
      <c r="OTC2" s="975"/>
      <c r="OTD2" s="975"/>
      <c r="OTE2" s="975"/>
      <c r="OTF2" s="975"/>
      <c r="OTG2" s="975"/>
      <c r="OTH2" s="975"/>
      <c r="OTI2" s="975"/>
      <c r="OTJ2" s="975"/>
      <c r="OTK2" s="975"/>
      <c r="OTL2" s="975"/>
      <c r="OTM2" s="975"/>
      <c r="OTN2" s="975"/>
      <c r="OTO2" s="975"/>
      <c r="OTP2" s="975"/>
      <c r="OTQ2" s="975"/>
      <c r="OTR2" s="975"/>
      <c r="OTS2" s="975"/>
      <c r="OTT2" s="975"/>
      <c r="OTU2" s="975"/>
      <c r="OTV2" s="975"/>
      <c r="OTW2" s="975"/>
      <c r="OTX2" s="975"/>
      <c r="OTY2" s="975"/>
      <c r="OTZ2" s="975"/>
      <c r="OUA2" s="975"/>
      <c r="OUB2" s="975"/>
      <c r="OUC2" s="975"/>
      <c r="OUD2" s="975"/>
      <c r="OUE2" s="975"/>
      <c r="OUF2" s="975"/>
      <c r="OUG2" s="975"/>
      <c r="OUH2" s="975"/>
      <c r="OUI2" s="975"/>
      <c r="OUJ2" s="975"/>
      <c r="OUK2" s="975"/>
      <c r="OUL2" s="975"/>
      <c r="OUM2" s="975"/>
      <c r="OUN2" s="975"/>
      <c r="OUO2" s="975"/>
      <c r="OUP2" s="975"/>
      <c r="OUQ2" s="975"/>
      <c r="OUR2" s="975"/>
      <c r="OUS2" s="975"/>
      <c r="OUT2" s="975"/>
      <c r="OUU2" s="975"/>
      <c r="OUV2" s="975"/>
      <c r="OUW2" s="975"/>
      <c r="OUX2" s="975"/>
      <c r="OUY2" s="975"/>
      <c r="OUZ2" s="975"/>
      <c r="OVA2" s="975"/>
      <c r="OVB2" s="975"/>
      <c r="OVC2" s="975"/>
      <c r="OVD2" s="975"/>
      <c r="OVE2" s="975"/>
      <c r="OVF2" s="975"/>
      <c r="OVG2" s="975"/>
      <c r="OVH2" s="975"/>
      <c r="OVI2" s="975"/>
      <c r="OVJ2" s="975"/>
      <c r="OVK2" s="975"/>
      <c r="OVL2" s="975"/>
      <c r="OVM2" s="975"/>
      <c r="OVN2" s="975"/>
      <c r="OVO2" s="975"/>
      <c r="OVP2" s="975"/>
      <c r="OVQ2" s="975"/>
      <c r="OVR2" s="975"/>
      <c r="OVS2" s="975"/>
      <c r="OVT2" s="975"/>
      <c r="OVU2" s="975"/>
      <c r="OVV2" s="975"/>
      <c r="OVW2" s="975"/>
      <c r="OVX2" s="975"/>
      <c r="OVY2" s="975"/>
      <c r="OVZ2" s="975"/>
      <c r="OWA2" s="975"/>
      <c r="OWB2" s="975"/>
      <c r="OWC2" s="975"/>
      <c r="OWD2" s="975"/>
      <c r="OWE2" s="975"/>
      <c r="OWF2" s="975"/>
      <c r="OWG2" s="975"/>
      <c r="OWH2" s="975"/>
      <c r="OWI2" s="975"/>
      <c r="OWJ2" s="975"/>
      <c r="OWK2" s="975"/>
      <c r="OWL2" s="975"/>
      <c r="OWM2" s="975"/>
      <c r="OWN2" s="975"/>
      <c r="OWO2" s="975"/>
      <c r="OWP2" s="975"/>
      <c r="OWQ2" s="975"/>
      <c r="OWR2" s="975"/>
      <c r="OWS2" s="975"/>
      <c r="OWT2" s="975"/>
      <c r="OWU2" s="975"/>
      <c r="OWV2" s="975"/>
      <c r="OWW2" s="975"/>
      <c r="OWX2" s="975"/>
      <c r="OWY2" s="975"/>
      <c r="OWZ2" s="975"/>
      <c r="OXA2" s="975"/>
      <c r="OXB2" s="975"/>
      <c r="OXC2" s="975"/>
      <c r="OXD2" s="975"/>
      <c r="OXE2" s="975"/>
      <c r="OXF2" s="975"/>
      <c r="OXG2" s="975"/>
      <c r="OXH2" s="975"/>
      <c r="OXI2" s="975"/>
      <c r="OXJ2" s="975"/>
      <c r="OXK2" s="975"/>
      <c r="OXL2" s="975"/>
      <c r="OXM2" s="975"/>
      <c r="OXN2" s="975"/>
      <c r="OXO2" s="975"/>
      <c r="OXP2" s="975"/>
      <c r="OXQ2" s="975"/>
      <c r="OXR2" s="975"/>
      <c r="OXS2" s="975"/>
      <c r="OXT2" s="975"/>
      <c r="OXU2" s="975"/>
      <c r="OXV2" s="975"/>
      <c r="OXW2" s="975"/>
      <c r="OXX2" s="975"/>
      <c r="OXY2" s="975"/>
      <c r="OXZ2" s="975"/>
      <c r="OYA2" s="975"/>
      <c r="OYB2" s="975"/>
      <c r="OYC2" s="975"/>
      <c r="OYD2" s="975"/>
      <c r="OYE2" s="975"/>
      <c r="OYF2" s="975"/>
      <c r="OYG2" s="975"/>
      <c r="OYH2" s="975"/>
      <c r="OYI2" s="975"/>
      <c r="OYJ2" s="975"/>
      <c r="OYK2" s="975"/>
      <c r="OYL2" s="975"/>
      <c r="OYM2" s="975"/>
      <c r="OYN2" s="975"/>
      <c r="OYO2" s="975"/>
      <c r="OYP2" s="975"/>
      <c r="OYQ2" s="975"/>
      <c r="OYR2" s="975"/>
      <c r="OYS2" s="975"/>
      <c r="OYT2" s="975"/>
      <c r="OYU2" s="975"/>
      <c r="OYV2" s="975"/>
      <c r="OYW2" s="975"/>
      <c r="OYX2" s="975"/>
      <c r="OYY2" s="975"/>
      <c r="OYZ2" s="975"/>
      <c r="OZA2" s="975"/>
      <c r="OZB2" s="975"/>
      <c r="OZC2" s="975"/>
      <c r="OZD2" s="975"/>
      <c r="OZE2" s="975"/>
      <c r="OZF2" s="975"/>
      <c r="OZG2" s="975"/>
      <c r="OZH2" s="975"/>
      <c r="OZI2" s="975"/>
      <c r="OZJ2" s="975"/>
      <c r="OZK2" s="975"/>
      <c r="OZL2" s="975"/>
      <c r="OZM2" s="975"/>
      <c r="OZN2" s="975"/>
      <c r="OZO2" s="975"/>
      <c r="OZP2" s="975"/>
      <c r="OZQ2" s="975"/>
      <c r="OZR2" s="975"/>
      <c r="OZS2" s="975"/>
      <c r="OZT2" s="975"/>
      <c r="OZU2" s="975"/>
      <c r="OZV2" s="975"/>
      <c r="OZW2" s="975"/>
      <c r="OZX2" s="975"/>
      <c r="OZY2" s="975"/>
      <c r="OZZ2" s="975"/>
      <c r="PAA2" s="975"/>
      <c r="PAB2" s="975"/>
      <c r="PAC2" s="975"/>
      <c r="PAD2" s="975"/>
      <c r="PAE2" s="975"/>
      <c r="PAF2" s="975"/>
      <c r="PAG2" s="975"/>
      <c r="PAH2" s="975"/>
      <c r="PAI2" s="975"/>
      <c r="PAJ2" s="975"/>
      <c r="PAK2" s="975"/>
      <c r="PAL2" s="975"/>
      <c r="PAM2" s="975"/>
      <c r="PAN2" s="975"/>
      <c r="PAO2" s="975"/>
      <c r="PAP2" s="975"/>
      <c r="PAQ2" s="975"/>
      <c r="PAR2" s="975"/>
      <c r="PAS2" s="975"/>
      <c r="PAT2" s="975"/>
      <c r="PAU2" s="975"/>
      <c r="PAV2" s="975"/>
      <c r="PAW2" s="975"/>
      <c r="PAX2" s="975"/>
      <c r="PAY2" s="975"/>
      <c r="PAZ2" s="975"/>
      <c r="PBA2" s="975"/>
      <c r="PBB2" s="975"/>
      <c r="PBC2" s="975"/>
      <c r="PBD2" s="975"/>
      <c r="PBE2" s="975"/>
      <c r="PBF2" s="975"/>
      <c r="PBG2" s="975"/>
      <c r="PBH2" s="975"/>
      <c r="PBI2" s="975"/>
      <c r="PBJ2" s="975"/>
      <c r="PBK2" s="975"/>
      <c r="PBL2" s="975"/>
      <c r="PBM2" s="975"/>
      <c r="PBN2" s="975"/>
      <c r="PBO2" s="975"/>
      <c r="PBP2" s="975"/>
      <c r="PBQ2" s="975"/>
      <c r="PBR2" s="975"/>
      <c r="PBS2" s="975"/>
      <c r="PBT2" s="975"/>
      <c r="PBU2" s="975"/>
      <c r="PBV2" s="975"/>
      <c r="PBW2" s="975"/>
      <c r="PBX2" s="975"/>
      <c r="PBY2" s="975"/>
      <c r="PBZ2" s="975"/>
      <c r="PCA2" s="975"/>
      <c r="PCB2" s="975"/>
      <c r="PCC2" s="975"/>
      <c r="PCD2" s="975"/>
      <c r="PCE2" s="975"/>
      <c r="PCF2" s="975"/>
      <c r="PCG2" s="975"/>
      <c r="PCH2" s="975"/>
      <c r="PCI2" s="975"/>
      <c r="PCJ2" s="975"/>
      <c r="PCK2" s="975"/>
      <c r="PCL2" s="975"/>
      <c r="PCM2" s="975"/>
      <c r="PCN2" s="975"/>
      <c r="PCO2" s="975"/>
      <c r="PCP2" s="975"/>
      <c r="PCQ2" s="975"/>
      <c r="PCR2" s="975"/>
      <c r="PCS2" s="975"/>
      <c r="PCT2" s="975"/>
      <c r="PCU2" s="975"/>
      <c r="PCV2" s="975"/>
      <c r="PCW2" s="975"/>
      <c r="PCX2" s="975"/>
      <c r="PCY2" s="975"/>
      <c r="PCZ2" s="975"/>
      <c r="PDA2" s="975"/>
      <c r="PDB2" s="975"/>
      <c r="PDC2" s="975"/>
      <c r="PDD2" s="975"/>
      <c r="PDE2" s="975"/>
      <c r="PDF2" s="975"/>
      <c r="PDG2" s="975"/>
      <c r="PDH2" s="975"/>
      <c r="PDI2" s="975"/>
      <c r="PDJ2" s="975"/>
      <c r="PDK2" s="975"/>
      <c r="PDL2" s="975"/>
      <c r="PDM2" s="975"/>
      <c r="PDN2" s="975"/>
      <c r="PDO2" s="975"/>
      <c r="PDP2" s="975"/>
      <c r="PDQ2" s="975"/>
      <c r="PDR2" s="975"/>
      <c r="PDS2" s="975"/>
      <c r="PDT2" s="975"/>
      <c r="PDU2" s="975"/>
      <c r="PDV2" s="975"/>
      <c r="PDW2" s="975"/>
      <c r="PDX2" s="975"/>
      <c r="PDY2" s="975"/>
      <c r="PDZ2" s="975"/>
      <c r="PEA2" s="975"/>
      <c r="PEB2" s="975"/>
      <c r="PEC2" s="975"/>
      <c r="PED2" s="975"/>
      <c r="PEE2" s="975"/>
      <c r="PEF2" s="975"/>
      <c r="PEG2" s="975"/>
      <c r="PEH2" s="975"/>
      <c r="PEI2" s="975"/>
      <c r="PEJ2" s="975"/>
      <c r="PEK2" s="975"/>
      <c r="PEL2" s="975"/>
      <c r="PEM2" s="975"/>
      <c r="PEN2" s="975"/>
      <c r="PEO2" s="975"/>
      <c r="PEP2" s="975"/>
      <c r="PEQ2" s="975"/>
      <c r="PER2" s="975"/>
      <c r="PES2" s="975"/>
      <c r="PET2" s="975"/>
      <c r="PEU2" s="975"/>
      <c r="PEV2" s="975"/>
      <c r="PEW2" s="975"/>
      <c r="PEX2" s="975"/>
      <c r="PEY2" s="975"/>
      <c r="PEZ2" s="975"/>
      <c r="PFA2" s="975"/>
      <c r="PFB2" s="975"/>
      <c r="PFC2" s="975"/>
      <c r="PFD2" s="975"/>
      <c r="PFE2" s="975"/>
      <c r="PFF2" s="975"/>
      <c r="PFG2" s="975"/>
      <c r="PFH2" s="975"/>
      <c r="PFI2" s="975"/>
      <c r="PFJ2" s="975"/>
      <c r="PFK2" s="975"/>
      <c r="PFL2" s="975"/>
      <c r="PFM2" s="975"/>
      <c r="PFN2" s="975"/>
      <c r="PFO2" s="975"/>
      <c r="PFP2" s="975"/>
      <c r="PFQ2" s="975"/>
      <c r="PFR2" s="975"/>
      <c r="PFS2" s="975"/>
      <c r="PFT2" s="975"/>
      <c r="PFU2" s="975"/>
      <c r="PFV2" s="975"/>
      <c r="PFW2" s="975"/>
      <c r="PFX2" s="975"/>
      <c r="PFY2" s="975"/>
      <c r="PFZ2" s="975"/>
      <c r="PGA2" s="975"/>
      <c r="PGB2" s="975"/>
      <c r="PGC2" s="975"/>
      <c r="PGD2" s="975"/>
      <c r="PGE2" s="975"/>
      <c r="PGF2" s="975"/>
      <c r="PGG2" s="975"/>
      <c r="PGH2" s="975"/>
      <c r="PGI2" s="975"/>
      <c r="PGJ2" s="975"/>
      <c r="PGK2" s="975"/>
      <c r="PGL2" s="975"/>
      <c r="PGM2" s="975"/>
      <c r="PGN2" s="975"/>
      <c r="PGO2" s="975"/>
      <c r="PGP2" s="975"/>
      <c r="PGQ2" s="975"/>
      <c r="PGR2" s="975"/>
      <c r="PGS2" s="975"/>
      <c r="PGT2" s="975"/>
      <c r="PGU2" s="975"/>
      <c r="PGV2" s="975"/>
      <c r="PGW2" s="975"/>
      <c r="PGX2" s="975"/>
      <c r="PGY2" s="975"/>
      <c r="PGZ2" s="975"/>
      <c r="PHA2" s="975"/>
      <c r="PHB2" s="975"/>
      <c r="PHC2" s="975"/>
      <c r="PHD2" s="975"/>
      <c r="PHE2" s="975"/>
      <c r="PHF2" s="975"/>
      <c r="PHG2" s="975"/>
      <c r="PHH2" s="975"/>
      <c r="PHI2" s="975"/>
      <c r="PHJ2" s="975"/>
      <c r="PHK2" s="975"/>
      <c r="PHL2" s="975"/>
      <c r="PHM2" s="975"/>
      <c r="PHN2" s="975"/>
      <c r="PHO2" s="975"/>
      <c r="PHP2" s="975"/>
      <c r="PHQ2" s="975"/>
      <c r="PHR2" s="975"/>
      <c r="PHS2" s="975"/>
      <c r="PHT2" s="975"/>
      <c r="PHU2" s="975"/>
      <c r="PHV2" s="975"/>
      <c r="PHW2" s="975"/>
      <c r="PHX2" s="975"/>
      <c r="PHY2" s="975"/>
      <c r="PHZ2" s="975"/>
      <c r="PIA2" s="975"/>
      <c r="PIB2" s="975"/>
      <c r="PIC2" s="975"/>
      <c r="PID2" s="975"/>
      <c r="PIE2" s="975"/>
      <c r="PIF2" s="975"/>
      <c r="PIG2" s="975"/>
      <c r="PIH2" s="975"/>
      <c r="PII2" s="975"/>
      <c r="PIJ2" s="975"/>
      <c r="PIK2" s="975"/>
      <c r="PIL2" s="975"/>
      <c r="PIM2" s="975"/>
      <c r="PIN2" s="975"/>
      <c r="PIO2" s="975"/>
      <c r="PIP2" s="975"/>
      <c r="PIQ2" s="975"/>
      <c r="PIR2" s="975"/>
      <c r="PIS2" s="975"/>
      <c r="PIT2" s="975"/>
      <c r="PIU2" s="975"/>
      <c r="PIV2" s="975"/>
      <c r="PIW2" s="975"/>
      <c r="PIX2" s="975"/>
      <c r="PIY2" s="975"/>
      <c r="PIZ2" s="975"/>
      <c r="PJA2" s="975"/>
      <c r="PJB2" s="975"/>
      <c r="PJC2" s="975"/>
      <c r="PJD2" s="975"/>
      <c r="PJE2" s="975"/>
      <c r="PJF2" s="975"/>
      <c r="PJG2" s="975"/>
      <c r="PJH2" s="975"/>
      <c r="PJI2" s="975"/>
      <c r="PJJ2" s="975"/>
      <c r="PJK2" s="975"/>
      <c r="PJL2" s="975"/>
      <c r="PJM2" s="975"/>
      <c r="PJN2" s="975"/>
      <c r="PJO2" s="975"/>
      <c r="PJP2" s="975"/>
      <c r="PJQ2" s="975"/>
      <c r="PJR2" s="975"/>
      <c r="PJS2" s="975"/>
      <c r="PJT2" s="975"/>
      <c r="PJU2" s="975"/>
      <c r="PJV2" s="975"/>
      <c r="PJW2" s="975"/>
      <c r="PJX2" s="975"/>
      <c r="PJY2" s="975"/>
      <c r="PJZ2" s="975"/>
      <c r="PKA2" s="975"/>
      <c r="PKB2" s="975"/>
      <c r="PKC2" s="975"/>
      <c r="PKD2" s="975"/>
      <c r="PKE2" s="975"/>
      <c r="PKF2" s="975"/>
      <c r="PKG2" s="975"/>
      <c r="PKH2" s="975"/>
      <c r="PKI2" s="975"/>
      <c r="PKJ2" s="975"/>
      <c r="PKK2" s="975"/>
      <c r="PKL2" s="975"/>
      <c r="PKM2" s="975"/>
      <c r="PKN2" s="975"/>
      <c r="PKO2" s="975"/>
      <c r="PKP2" s="975"/>
      <c r="PKQ2" s="975"/>
      <c r="PKR2" s="975"/>
      <c r="PKS2" s="975"/>
      <c r="PKT2" s="975"/>
      <c r="PKU2" s="975"/>
      <c r="PKV2" s="975"/>
      <c r="PKW2" s="975"/>
      <c r="PKX2" s="975"/>
      <c r="PKY2" s="975"/>
      <c r="PKZ2" s="975"/>
      <c r="PLA2" s="975"/>
      <c r="PLB2" s="975"/>
      <c r="PLC2" s="975"/>
      <c r="PLD2" s="975"/>
      <c r="PLE2" s="975"/>
      <c r="PLF2" s="975"/>
      <c r="PLG2" s="975"/>
      <c r="PLH2" s="975"/>
      <c r="PLI2" s="975"/>
      <c r="PLJ2" s="975"/>
      <c r="PLK2" s="975"/>
      <c r="PLL2" s="975"/>
      <c r="PLM2" s="975"/>
      <c r="PLN2" s="975"/>
      <c r="PLO2" s="975"/>
      <c r="PLP2" s="975"/>
      <c r="PLQ2" s="975"/>
      <c r="PLR2" s="975"/>
      <c r="PLS2" s="975"/>
      <c r="PLT2" s="975"/>
      <c r="PLU2" s="975"/>
      <c r="PLV2" s="975"/>
      <c r="PLW2" s="975"/>
      <c r="PLX2" s="975"/>
      <c r="PLY2" s="975"/>
      <c r="PLZ2" s="975"/>
      <c r="PMA2" s="975"/>
      <c r="PMB2" s="975"/>
      <c r="PMC2" s="975"/>
      <c r="PMD2" s="975"/>
      <c r="PME2" s="975"/>
      <c r="PMF2" s="975"/>
      <c r="PMG2" s="975"/>
      <c r="PMH2" s="975"/>
      <c r="PMI2" s="975"/>
      <c r="PMJ2" s="975"/>
      <c r="PMK2" s="975"/>
      <c r="PML2" s="975"/>
      <c r="PMM2" s="975"/>
      <c r="PMN2" s="975"/>
      <c r="PMO2" s="975"/>
      <c r="PMP2" s="975"/>
      <c r="PMQ2" s="975"/>
      <c r="PMR2" s="975"/>
      <c r="PMS2" s="975"/>
      <c r="PMT2" s="975"/>
      <c r="PMU2" s="975"/>
      <c r="PMV2" s="975"/>
      <c r="PMW2" s="975"/>
      <c r="PMX2" s="975"/>
      <c r="PMY2" s="975"/>
      <c r="PMZ2" s="975"/>
      <c r="PNA2" s="975"/>
      <c r="PNB2" s="975"/>
      <c r="PNC2" s="975"/>
      <c r="PND2" s="975"/>
      <c r="PNE2" s="975"/>
      <c r="PNF2" s="975"/>
      <c r="PNG2" s="975"/>
      <c r="PNH2" s="975"/>
      <c r="PNI2" s="975"/>
      <c r="PNJ2" s="975"/>
      <c r="PNK2" s="975"/>
      <c r="PNL2" s="975"/>
      <c r="PNM2" s="975"/>
      <c r="PNN2" s="975"/>
      <c r="PNO2" s="975"/>
      <c r="PNP2" s="975"/>
      <c r="PNQ2" s="975"/>
      <c r="PNR2" s="975"/>
      <c r="PNS2" s="975"/>
      <c r="PNT2" s="975"/>
      <c r="PNU2" s="975"/>
      <c r="PNV2" s="975"/>
      <c r="PNW2" s="975"/>
      <c r="PNX2" s="975"/>
      <c r="PNY2" s="975"/>
      <c r="PNZ2" s="975"/>
      <c r="POA2" s="975"/>
      <c r="POB2" s="975"/>
      <c r="POC2" s="975"/>
      <c r="POD2" s="975"/>
      <c r="POE2" s="975"/>
      <c r="POF2" s="975"/>
      <c r="POG2" s="975"/>
      <c r="POH2" s="975"/>
      <c r="POI2" s="975"/>
      <c r="POJ2" s="975"/>
      <c r="POK2" s="975"/>
      <c r="POL2" s="975"/>
      <c r="POM2" s="975"/>
      <c r="PON2" s="975"/>
      <c r="POO2" s="975"/>
      <c r="POP2" s="975"/>
      <c r="POQ2" s="975"/>
      <c r="POR2" s="975"/>
      <c r="POS2" s="975"/>
      <c r="POT2" s="975"/>
      <c r="POU2" s="975"/>
      <c r="POV2" s="975"/>
      <c r="POW2" s="975"/>
      <c r="POX2" s="975"/>
      <c r="POY2" s="975"/>
      <c r="POZ2" s="975"/>
      <c r="PPA2" s="975"/>
      <c r="PPB2" s="975"/>
      <c r="PPC2" s="975"/>
      <c r="PPD2" s="975"/>
      <c r="PPE2" s="975"/>
      <c r="PPF2" s="975"/>
      <c r="PPG2" s="975"/>
      <c r="PPH2" s="975"/>
      <c r="PPI2" s="975"/>
      <c r="PPJ2" s="975"/>
      <c r="PPK2" s="975"/>
      <c r="PPL2" s="975"/>
      <c r="PPM2" s="975"/>
      <c r="PPN2" s="975"/>
      <c r="PPO2" s="975"/>
      <c r="PPP2" s="975"/>
      <c r="PPQ2" s="975"/>
      <c r="PPR2" s="975"/>
      <c r="PPS2" s="975"/>
      <c r="PPT2" s="975"/>
      <c r="PPU2" s="975"/>
      <c r="PPV2" s="975"/>
      <c r="PPW2" s="975"/>
      <c r="PPX2" s="975"/>
      <c r="PPY2" s="975"/>
      <c r="PPZ2" s="975"/>
      <c r="PQA2" s="975"/>
      <c r="PQB2" s="975"/>
      <c r="PQC2" s="975"/>
      <c r="PQD2" s="975"/>
      <c r="PQE2" s="975"/>
      <c r="PQF2" s="975"/>
      <c r="PQG2" s="975"/>
      <c r="PQH2" s="975"/>
      <c r="PQI2" s="975"/>
      <c r="PQJ2" s="975"/>
      <c r="PQK2" s="975"/>
      <c r="PQL2" s="975"/>
      <c r="PQM2" s="975"/>
      <c r="PQN2" s="975"/>
      <c r="PQO2" s="975"/>
      <c r="PQP2" s="975"/>
      <c r="PQQ2" s="975"/>
      <c r="PQR2" s="975"/>
      <c r="PQS2" s="975"/>
      <c r="PQT2" s="975"/>
      <c r="PQU2" s="975"/>
      <c r="PQV2" s="975"/>
      <c r="PQW2" s="975"/>
      <c r="PQX2" s="975"/>
      <c r="PQY2" s="975"/>
      <c r="PQZ2" s="975"/>
      <c r="PRA2" s="975"/>
      <c r="PRB2" s="975"/>
      <c r="PRC2" s="975"/>
      <c r="PRD2" s="975"/>
      <c r="PRE2" s="975"/>
      <c r="PRF2" s="975"/>
      <c r="PRG2" s="975"/>
      <c r="PRH2" s="975"/>
      <c r="PRI2" s="975"/>
      <c r="PRJ2" s="975"/>
      <c r="PRK2" s="975"/>
      <c r="PRL2" s="975"/>
      <c r="PRM2" s="975"/>
      <c r="PRN2" s="975"/>
      <c r="PRO2" s="975"/>
      <c r="PRP2" s="975"/>
      <c r="PRQ2" s="975"/>
      <c r="PRR2" s="975"/>
      <c r="PRS2" s="975"/>
      <c r="PRT2" s="975"/>
      <c r="PRU2" s="975"/>
      <c r="PRV2" s="975"/>
      <c r="PRW2" s="975"/>
      <c r="PRX2" s="975"/>
      <c r="PRY2" s="975"/>
      <c r="PRZ2" s="975"/>
      <c r="PSA2" s="975"/>
      <c r="PSB2" s="975"/>
      <c r="PSC2" s="975"/>
      <c r="PSD2" s="975"/>
      <c r="PSE2" s="975"/>
      <c r="PSF2" s="975"/>
      <c r="PSG2" s="975"/>
      <c r="PSH2" s="975"/>
      <c r="PSI2" s="975"/>
      <c r="PSJ2" s="975"/>
      <c r="PSK2" s="975"/>
      <c r="PSL2" s="975"/>
      <c r="PSM2" s="975"/>
      <c r="PSN2" s="975"/>
      <c r="PSO2" s="975"/>
      <c r="PSP2" s="975"/>
      <c r="PSQ2" s="975"/>
      <c r="PSR2" s="975"/>
      <c r="PSS2" s="975"/>
      <c r="PST2" s="975"/>
      <c r="PSU2" s="975"/>
      <c r="PSV2" s="975"/>
      <c r="PSW2" s="975"/>
      <c r="PSX2" s="975"/>
      <c r="PSY2" s="975"/>
      <c r="PSZ2" s="975"/>
      <c r="PTA2" s="975"/>
      <c r="PTB2" s="975"/>
      <c r="PTC2" s="975"/>
      <c r="PTD2" s="975"/>
      <c r="PTE2" s="975"/>
      <c r="PTF2" s="975"/>
      <c r="PTG2" s="975"/>
      <c r="PTH2" s="975"/>
      <c r="PTI2" s="975"/>
      <c r="PTJ2" s="975"/>
      <c r="PTK2" s="975"/>
      <c r="PTL2" s="975"/>
      <c r="PTM2" s="975"/>
      <c r="PTN2" s="975"/>
      <c r="PTO2" s="975"/>
      <c r="PTP2" s="975"/>
      <c r="PTQ2" s="975"/>
      <c r="PTR2" s="975"/>
      <c r="PTS2" s="975"/>
      <c r="PTT2" s="975"/>
      <c r="PTU2" s="975"/>
      <c r="PTV2" s="975"/>
      <c r="PTW2" s="975"/>
      <c r="PTX2" s="975"/>
      <c r="PTY2" s="975"/>
      <c r="PTZ2" s="975"/>
      <c r="PUA2" s="975"/>
      <c r="PUB2" s="975"/>
      <c r="PUC2" s="975"/>
      <c r="PUD2" s="975"/>
      <c r="PUE2" s="975"/>
      <c r="PUF2" s="975"/>
      <c r="PUG2" s="975"/>
      <c r="PUH2" s="975"/>
      <c r="PUI2" s="975"/>
      <c r="PUJ2" s="975"/>
      <c r="PUK2" s="975"/>
      <c r="PUL2" s="975"/>
      <c r="PUM2" s="975"/>
      <c r="PUN2" s="975"/>
      <c r="PUO2" s="975"/>
      <c r="PUP2" s="975"/>
      <c r="PUQ2" s="975"/>
      <c r="PUR2" s="975"/>
      <c r="PUS2" s="975"/>
      <c r="PUT2" s="975"/>
      <c r="PUU2" s="975"/>
      <c r="PUV2" s="975"/>
      <c r="PUW2" s="975"/>
      <c r="PUX2" s="975"/>
      <c r="PUY2" s="975"/>
      <c r="PUZ2" s="975"/>
      <c r="PVA2" s="975"/>
      <c r="PVB2" s="975"/>
      <c r="PVC2" s="975"/>
      <c r="PVD2" s="975"/>
      <c r="PVE2" s="975"/>
      <c r="PVF2" s="975"/>
      <c r="PVG2" s="975"/>
      <c r="PVH2" s="975"/>
      <c r="PVI2" s="975"/>
      <c r="PVJ2" s="975"/>
      <c r="PVK2" s="975"/>
      <c r="PVL2" s="975"/>
      <c r="PVM2" s="975"/>
      <c r="PVN2" s="975"/>
      <c r="PVO2" s="975"/>
      <c r="PVP2" s="975"/>
      <c r="PVQ2" s="975"/>
      <c r="PVR2" s="975"/>
      <c r="PVS2" s="975"/>
      <c r="PVT2" s="975"/>
      <c r="PVU2" s="975"/>
      <c r="PVV2" s="975"/>
      <c r="PVW2" s="975"/>
      <c r="PVX2" s="975"/>
      <c r="PVY2" s="975"/>
      <c r="PVZ2" s="975"/>
      <c r="PWA2" s="975"/>
      <c r="PWB2" s="975"/>
      <c r="PWC2" s="975"/>
      <c r="PWD2" s="975"/>
      <c r="PWE2" s="975"/>
      <c r="PWF2" s="975"/>
      <c r="PWG2" s="975"/>
      <c r="PWH2" s="975"/>
      <c r="PWI2" s="975"/>
      <c r="PWJ2" s="975"/>
      <c r="PWK2" s="975"/>
      <c r="PWL2" s="975"/>
      <c r="PWM2" s="975"/>
      <c r="PWN2" s="975"/>
      <c r="PWO2" s="975"/>
      <c r="PWP2" s="975"/>
      <c r="PWQ2" s="975"/>
      <c r="PWR2" s="975"/>
      <c r="PWS2" s="975"/>
      <c r="PWT2" s="975"/>
      <c r="PWU2" s="975"/>
      <c r="PWV2" s="975"/>
      <c r="PWW2" s="975"/>
      <c r="PWX2" s="975"/>
      <c r="PWY2" s="975"/>
      <c r="PWZ2" s="975"/>
      <c r="PXA2" s="975"/>
      <c r="PXB2" s="975"/>
      <c r="PXC2" s="975"/>
      <c r="PXD2" s="975"/>
      <c r="PXE2" s="975"/>
      <c r="PXF2" s="975"/>
      <c r="PXG2" s="975"/>
      <c r="PXH2" s="975"/>
      <c r="PXI2" s="975"/>
      <c r="PXJ2" s="975"/>
      <c r="PXK2" s="975"/>
      <c r="PXL2" s="975"/>
      <c r="PXM2" s="975"/>
      <c r="PXN2" s="975"/>
      <c r="PXO2" s="975"/>
      <c r="PXP2" s="975"/>
      <c r="PXQ2" s="975"/>
      <c r="PXR2" s="975"/>
      <c r="PXS2" s="975"/>
      <c r="PXT2" s="975"/>
      <c r="PXU2" s="975"/>
      <c r="PXV2" s="975"/>
      <c r="PXW2" s="975"/>
      <c r="PXX2" s="975"/>
      <c r="PXY2" s="975"/>
      <c r="PXZ2" s="975"/>
      <c r="PYA2" s="975"/>
      <c r="PYB2" s="975"/>
      <c r="PYC2" s="975"/>
      <c r="PYD2" s="975"/>
      <c r="PYE2" s="975"/>
      <c r="PYF2" s="975"/>
      <c r="PYG2" s="975"/>
      <c r="PYH2" s="975"/>
      <c r="PYI2" s="975"/>
      <c r="PYJ2" s="975"/>
      <c r="PYK2" s="975"/>
      <c r="PYL2" s="975"/>
      <c r="PYM2" s="975"/>
      <c r="PYN2" s="975"/>
      <c r="PYO2" s="975"/>
      <c r="PYP2" s="975"/>
      <c r="PYQ2" s="975"/>
      <c r="PYR2" s="975"/>
      <c r="PYS2" s="975"/>
      <c r="PYT2" s="975"/>
      <c r="PYU2" s="975"/>
      <c r="PYV2" s="975"/>
      <c r="PYW2" s="975"/>
      <c r="PYX2" s="975"/>
      <c r="PYY2" s="975"/>
      <c r="PYZ2" s="975"/>
      <c r="PZA2" s="975"/>
      <c r="PZB2" s="975"/>
      <c r="PZC2" s="975"/>
      <c r="PZD2" s="975"/>
      <c r="PZE2" s="975"/>
      <c r="PZF2" s="975"/>
      <c r="PZG2" s="975"/>
      <c r="PZH2" s="975"/>
      <c r="PZI2" s="975"/>
      <c r="PZJ2" s="975"/>
      <c r="PZK2" s="975"/>
      <c r="PZL2" s="975"/>
      <c r="PZM2" s="975"/>
      <c r="PZN2" s="975"/>
      <c r="PZO2" s="975"/>
      <c r="PZP2" s="975"/>
      <c r="PZQ2" s="975"/>
      <c r="PZR2" s="975"/>
      <c r="PZS2" s="975"/>
      <c r="PZT2" s="975"/>
      <c r="PZU2" s="975"/>
      <c r="PZV2" s="975"/>
      <c r="PZW2" s="975"/>
      <c r="PZX2" s="975"/>
      <c r="PZY2" s="975"/>
      <c r="PZZ2" s="975"/>
      <c r="QAA2" s="975"/>
      <c r="QAB2" s="975"/>
      <c r="QAC2" s="975"/>
      <c r="QAD2" s="975"/>
      <c r="QAE2" s="975"/>
      <c r="QAF2" s="975"/>
      <c r="QAG2" s="975"/>
      <c r="QAH2" s="975"/>
      <c r="QAI2" s="975"/>
      <c r="QAJ2" s="975"/>
      <c r="QAK2" s="975"/>
      <c r="QAL2" s="975"/>
      <c r="QAM2" s="975"/>
      <c r="QAN2" s="975"/>
      <c r="QAO2" s="975"/>
      <c r="QAP2" s="975"/>
      <c r="QAQ2" s="975"/>
      <c r="QAR2" s="975"/>
      <c r="QAS2" s="975"/>
      <c r="QAT2" s="975"/>
      <c r="QAU2" s="975"/>
      <c r="QAV2" s="975"/>
      <c r="QAW2" s="975"/>
      <c r="QAX2" s="975"/>
      <c r="QAY2" s="975"/>
      <c r="QAZ2" s="975"/>
      <c r="QBA2" s="975"/>
      <c r="QBB2" s="975"/>
      <c r="QBC2" s="975"/>
      <c r="QBD2" s="975"/>
      <c r="QBE2" s="975"/>
      <c r="QBF2" s="975"/>
      <c r="QBG2" s="975"/>
      <c r="QBH2" s="975"/>
      <c r="QBI2" s="975"/>
      <c r="QBJ2" s="975"/>
      <c r="QBK2" s="975"/>
      <c r="QBL2" s="975"/>
      <c r="QBM2" s="975"/>
      <c r="QBN2" s="975"/>
      <c r="QBO2" s="975"/>
      <c r="QBP2" s="975"/>
      <c r="QBQ2" s="975"/>
      <c r="QBR2" s="975"/>
      <c r="QBS2" s="975"/>
      <c r="QBT2" s="975"/>
      <c r="QBU2" s="975"/>
      <c r="QBV2" s="975"/>
      <c r="QBW2" s="975"/>
      <c r="QBX2" s="975"/>
      <c r="QBY2" s="975"/>
      <c r="QBZ2" s="975"/>
      <c r="QCA2" s="975"/>
      <c r="QCB2" s="975"/>
      <c r="QCC2" s="975"/>
      <c r="QCD2" s="975"/>
      <c r="QCE2" s="975"/>
      <c r="QCF2" s="975"/>
      <c r="QCG2" s="975"/>
      <c r="QCH2" s="975"/>
      <c r="QCI2" s="975"/>
      <c r="QCJ2" s="975"/>
      <c r="QCK2" s="975"/>
      <c r="QCL2" s="975"/>
      <c r="QCM2" s="975"/>
      <c r="QCN2" s="975"/>
      <c r="QCO2" s="975"/>
      <c r="QCP2" s="975"/>
      <c r="QCQ2" s="975"/>
      <c r="QCR2" s="975"/>
      <c r="QCS2" s="975"/>
      <c r="QCT2" s="975"/>
      <c r="QCU2" s="975"/>
      <c r="QCV2" s="975"/>
      <c r="QCW2" s="975"/>
      <c r="QCX2" s="975"/>
      <c r="QCY2" s="975"/>
      <c r="QCZ2" s="975"/>
      <c r="QDA2" s="975"/>
      <c r="QDB2" s="975"/>
      <c r="QDC2" s="975"/>
      <c r="QDD2" s="975"/>
      <c r="QDE2" s="975"/>
      <c r="QDF2" s="975"/>
      <c r="QDG2" s="975"/>
      <c r="QDH2" s="975"/>
      <c r="QDI2" s="975"/>
      <c r="QDJ2" s="975"/>
      <c r="QDK2" s="975"/>
      <c r="QDL2" s="975"/>
      <c r="QDM2" s="975"/>
      <c r="QDN2" s="975"/>
      <c r="QDO2" s="975"/>
      <c r="QDP2" s="975"/>
      <c r="QDQ2" s="975"/>
      <c r="QDR2" s="975"/>
      <c r="QDS2" s="975"/>
      <c r="QDT2" s="975"/>
      <c r="QDU2" s="975"/>
      <c r="QDV2" s="975"/>
      <c r="QDW2" s="975"/>
      <c r="QDX2" s="975"/>
      <c r="QDY2" s="975"/>
      <c r="QDZ2" s="975"/>
      <c r="QEA2" s="975"/>
      <c r="QEB2" s="975"/>
      <c r="QEC2" s="975"/>
      <c r="QED2" s="975"/>
      <c r="QEE2" s="975"/>
      <c r="QEF2" s="975"/>
      <c r="QEG2" s="975"/>
      <c r="QEH2" s="975"/>
      <c r="QEI2" s="975"/>
      <c r="QEJ2" s="975"/>
      <c r="QEK2" s="975"/>
      <c r="QEL2" s="975"/>
      <c r="QEM2" s="975"/>
      <c r="QEN2" s="975"/>
      <c r="QEO2" s="975"/>
      <c r="QEP2" s="975"/>
      <c r="QEQ2" s="975"/>
      <c r="QER2" s="975"/>
      <c r="QES2" s="975"/>
      <c r="QET2" s="975"/>
      <c r="QEU2" s="975"/>
      <c r="QEV2" s="975"/>
      <c r="QEW2" s="975"/>
      <c r="QEX2" s="975"/>
      <c r="QEY2" s="975"/>
      <c r="QEZ2" s="975"/>
      <c r="QFA2" s="975"/>
      <c r="QFB2" s="975"/>
      <c r="QFC2" s="975"/>
      <c r="QFD2" s="975"/>
      <c r="QFE2" s="975"/>
      <c r="QFF2" s="975"/>
      <c r="QFG2" s="975"/>
      <c r="QFH2" s="975"/>
      <c r="QFI2" s="975"/>
      <c r="QFJ2" s="975"/>
      <c r="QFK2" s="975"/>
      <c r="QFL2" s="975"/>
      <c r="QFM2" s="975"/>
      <c r="QFN2" s="975"/>
      <c r="QFO2" s="975"/>
      <c r="QFP2" s="975"/>
      <c r="QFQ2" s="975"/>
      <c r="QFR2" s="975"/>
      <c r="QFS2" s="975"/>
      <c r="QFT2" s="975"/>
      <c r="QFU2" s="975"/>
      <c r="QFV2" s="975"/>
      <c r="QFW2" s="975"/>
      <c r="QFX2" s="975"/>
      <c r="QFY2" s="975"/>
      <c r="QFZ2" s="975"/>
      <c r="QGA2" s="975"/>
      <c r="QGB2" s="975"/>
      <c r="QGC2" s="975"/>
      <c r="QGD2" s="975"/>
      <c r="QGE2" s="975"/>
      <c r="QGF2" s="975"/>
      <c r="QGG2" s="975"/>
      <c r="QGH2" s="975"/>
      <c r="QGI2" s="975"/>
      <c r="QGJ2" s="975"/>
      <c r="QGK2" s="975"/>
      <c r="QGL2" s="975"/>
      <c r="QGM2" s="975"/>
      <c r="QGN2" s="975"/>
      <c r="QGO2" s="975"/>
      <c r="QGP2" s="975"/>
      <c r="QGQ2" s="975"/>
      <c r="QGR2" s="975"/>
      <c r="QGS2" s="975"/>
      <c r="QGT2" s="975"/>
      <c r="QGU2" s="975"/>
      <c r="QGV2" s="975"/>
      <c r="QGW2" s="975"/>
      <c r="QGX2" s="975"/>
      <c r="QGY2" s="975"/>
      <c r="QGZ2" s="975"/>
      <c r="QHA2" s="975"/>
      <c r="QHB2" s="975"/>
      <c r="QHC2" s="975"/>
      <c r="QHD2" s="975"/>
      <c r="QHE2" s="975"/>
      <c r="QHF2" s="975"/>
      <c r="QHG2" s="975"/>
      <c r="QHH2" s="975"/>
      <c r="QHI2" s="975"/>
      <c r="QHJ2" s="975"/>
      <c r="QHK2" s="975"/>
      <c r="QHL2" s="975"/>
      <c r="QHM2" s="975"/>
      <c r="QHN2" s="975"/>
      <c r="QHO2" s="975"/>
      <c r="QHP2" s="975"/>
      <c r="QHQ2" s="975"/>
      <c r="QHR2" s="975"/>
      <c r="QHS2" s="975"/>
      <c r="QHT2" s="975"/>
      <c r="QHU2" s="975"/>
      <c r="QHV2" s="975"/>
      <c r="QHW2" s="975"/>
      <c r="QHX2" s="975"/>
      <c r="QHY2" s="975"/>
      <c r="QHZ2" s="975"/>
      <c r="QIA2" s="975"/>
      <c r="QIB2" s="975"/>
      <c r="QIC2" s="975"/>
      <c r="QID2" s="975"/>
      <c r="QIE2" s="975"/>
      <c r="QIF2" s="975"/>
      <c r="QIG2" s="975"/>
      <c r="QIH2" s="975"/>
      <c r="QII2" s="975"/>
      <c r="QIJ2" s="975"/>
      <c r="QIK2" s="975"/>
      <c r="QIL2" s="975"/>
      <c r="QIM2" s="975"/>
      <c r="QIN2" s="975"/>
      <c r="QIO2" s="975"/>
      <c r="QIP2" s="975"/>
      <c r="QIQ2" s="975"/>
      <c r="QIR2" s="975"/>
      <c r="QIS2" s="975"/>
      <c r="QIT2" s="975"/>
      <c r="QIU2" s="975"/>
      <c r="QIV2" s="975"/>
      <c r="QIW2" s="975"/>
      <c r="QIX2" s="975"/>
      <c r="QIY2" s="975"/>
      <c r="QIZ2" s="975"/>
      <c r="QJA2" s="975"/>
      <c r="QJB2" s="975"/>
      <c r="QJC2" s="975"/>
      <c r="QJD2" s="975"/>
      <c r="QJE2" s="975"/>
      <c r="QJF2" s="975"/>
      <c r="QJG2" s="975"/>
      <c r="QJH2" s="975"/>
      <c r="QJI2" s="975"/>
      <c r="QJJ2" s="975"/>
      <c r="QJK2" s="975"/>
      <c r="QJL2" s="975"/>
      <c r="QJM2" s="975"/>
      <c r="QJN2" s="975"/>
      <c r="QJO2" s="975"/>
      <c r="QJP2" s="975"/>
      <c r="QJQ2" s="975"/>
      <c r="QJR2" s="975"/>
      <c r="QJS2" s="975"/>
      <c r="QJT2" s="975"/>
      <c r="QJU2" s="975"/>
      <c r="QJV2" s="975"/>
      <c r="QJW2" s="975"/>
      <c r="QJX2" s="975"/>
      <c r="QJY2" s="975"/>
      <c r="QJZ2" s="975"/>
      <c r="QKA2" s="975"/>
      <c r="QKB2" s="975"/>
      <c r="QKC2" s="975"/>
      <c r="QKD2" s="975"/>
      <c r="QKE2" s="975"/>
      <c r="QKF2" s="975"/>
      <c r="QKG2" s="975"/>
      <c r="QKH2" s="975"/>
      <c r="QKI2" s="975"/>
      <c r="QKJ2" s="975"/>
      <c r="QKK2" s="975"/>
      <c r="QKL2" s="975"/>
      <c r="QKM2" s="975"/>
      <c r="QKN2" s="975"/>
      <c r="QKO2" s="975"/>
      <c r="QKP2" s="975"/>
      <c r="QKQ2" s="975"/>
      <c r="QKR2" s="975"/>
      <c r="QKS2" s="975"/>
      <c r="QKT2" s="975"/>
      <c r="QKU2" s="975"/>
      <c r="QKV2" s="975"/>
      <c r="QKW2" s="975"/>
      <c r="QKX2" s="975"/>
      <c r="QKY2" s="975"/>
      <c r="QKZ2" s="975"/>
      <c r="QLA2" s="975"/>
      <c r="QLB2" s="975"/>
      <c r="QLC2" s="975"/>
      <c r="QLD2" s="975"/>
      <c r="QLE2" s="975"/>
      <c r="QLF2" s="975"/>
      <c r="QLG2" s="975"/>
      <c r="QLH2" s="975"/>
      <c r="QLI2" s="975"/>
      <c r="QLJ2" s="975"/>
      <c r="QLK2" s="975"/>
      <c r="QLL2" s="975"/>
      <c r="QLM2" s="975"/>
      <c r="QLN2" s="975"/>
      <c r="QLO2" s="975"/>
      <c r="QLP2" s="975"/>
      <c r="QLQ2" s="975"/>
      <c r="QLR2" s="975"/>
      <c r="QLS2" s="975"/>
      <c r="QLT2" s="975"/>
      <c r="QLU2" s="975"/>
      <c r="QLV2" s="975"/>
      <c r="QLW2" s="975"/>
      <c r="QLX2" s="975"/>
      <c r="QLY2" s="975"/>
      <c r="QLZ2" s="975"/>
      <c r="QMA2" s="975"/>
      <c r="QMB2" s="975"/>
      <c r="QMC2" s="975"/>
      <c r="QMD2" s="975"/>
      <c r="QME2" s="975"/>
      <c r="QMF2" s="975"/>
      <c r="QMG2" s="975"/>
      <c r="QMH2" s="975"/>
      <c r="QMI2" s="975"/>
      <c r="QMJ2" s="975"/>
      <c r="QMK2" s="975"/>
      <c r="QML2" s="975"/>
      <c r="QMM2" s="975"/>
      <c r="QMN2" s="975"/>
      <c r="QMO2" s="975"/>
      <c r="QMP2" s="975"/>
      <c r="QMQ2" s="975"/>
      <c r="QMR2" s="975"/>
      <c r="QMS2" s="975"/>
      <c r="QMT2" s="975"/>
      <c r="QMU2" s="975"/>
      <c r="QMV2" s="975"/>
      <c r="QMW2" s="975"/>
      <c r="QMX2" s="975"/>
      <c r="QMY2" s="975"/>
      <c r="QMZ2" s="975"/>
      <c r="QNA2" s="975"/>
      <c r="QNB2" s="975"/>
      <c r="QNC2" s="975"/>
      <c r="QND2" s="975"/>
      <c r="QNE2" s="975"/>
      <c r="QNF2" s="975"/>
      <c r="QNG2" s="975"/>
      <c r="QNH2" s="975"/>
      <c r="QNI2" s="975"/>
      <c r="QNJ2" s="975"/>
      <c r="QNK2" s="975"/>
      <c r="QNL2" s="975"/>
      <c r="QNM2" s="975"/>
      <c r="QNN2" s="975"/>
      <c r="QNO2" s="975"/>
      <c r="QNP2" s="975"/>
      <c r="QNQ2" s="975"/>
      <c r="QNR2" s="975"/>
      <c r="QNS2" s="975"/>
      <c r="QNT2" s="975"/>
      <c r="QNU2" s="975"/>
      <c r="QNV2" s="975"/>
      <c r="QNW2" s="975"/>
      <c r="QNX2" s="975"/>
      <c r="QNY2" s="975"/>
      <c r="QNZ2" s="975"/>
      <c r="QOA2" s="975"/>
      <c r="QOB2" s="975"/>
      <c r="QOC2" s="975"/>
      <c r="QOD2" s="975"/>
      <c r="QOE2" s="975"/>
      <c r="QOF2" s="975"/>
      <c r="QOG2" s="975"/>
      <c r="QOH2" s="975"/>
      <c r="QOI2" s="975"/>
      <c r="QOJ2" s="975"/>
      <c r="QOK2" s="975"/>
      <c r="QOL2" s="975"/>
      <c r="QOM2" s="975"/>
      <c r="QON2" s="975"/>
      <c r="QOO2" s="975"/>
      <c r="QOP2" s="975"/>
      <c r="QOQ2" s="975"/>
      <c r="QOR2" s="975"/>
      <c r="QOS2" s="975"/>
      <c r="QOT2" s="975"/>
      <c r="QOU2" s="975"/>
      <c r="QOV2" s="975"/>
      <c r="QOW2" s="975"/>
      <c r="QOX2" s="975"/>
      <c r="QOY2" s="975"/>
      <c r="QOZ2" s="975"/>
      <c r="QPA2" s="975"/>
      <c r="QPB2" s="975"/>
      <c r="QPC2" s="975"/>
      <c r="QPD2" s="975"/>
      <c r="QPE2" s="975"/>
      <c r="QPF2" s="975"/>
      <c r="QPG2" s="975"/>
      <c r="QPH2" s="975"/>
      <c r="QPI2" s="975"/>
      <c r="QPJ2" s="975"/>
      <c r="QPK2" s="975"/>
      <c r="QPL2" s="975"/>
      <c r="QPM2" s="975"/>
      <c r="QPN2" s="975"/>
      <c r="QPO2" s="975"/>
      <c r="QPP2" s="975"/>
      <c r="QPQ2" s="975"/>
      <c r="QPR2" s="975"/>
      <c r="QPS2" s="975"/>
      <c r="QPT2" s="975"/>
      <c r="QPU2" s="975"/>
      <c r="QPV2" s="975"/>
      <c r="QPW2" s="975"/>
      <c r="QPX2" s="975"/>
      <c r="QPY2" s="975"/>
      <c r="QPZ2" s="975"/>
      <c r="QQA2" s="975"/>
      <c r="QQB2" s="975"/>
      <c r="QQC2" s="975"/>
      <c r="QQD2" s="975"/>
      <c r="QQE2" s="975"/>
      <c r="QQF2" s="975"/>
      <c r="QQG2" s="975"/>
      <c r="QQH2" s="975"/>
      <c r="QQI2" s="975"/>
      <c r="QQJ2" s="975"/>
      <c r="QQK2" s="975"/>
      <c r="QQL2" s="975"/>
      <c r="QQM2" s="975"/>
      <c r="QQN2" s="975"/>
      <c r="QQO2" s="975"/>
      <c r="QQP2" s="975"/>
      <c r="QQQ2" s="975"/>
      <c r="QQR2" s="975"/>
      <c r="QQS2" s="975"/>
      <c r="QQT2" s="975"/>
      <c r="QQU2" s="975"/>
      <c r="QQV2" s="975"/>
      <c r="QQW2" s="975"/>
      <c r="QQX2" s="975"/>
      <c r="QQY2" s="975"/>
      <c r="QQZ2" s="975"/>
      <c r="QRA2" s="975"/>
      <c r="QRB2" s="975"/>
      <c r="QRC2" s="975"/>
      <c r="QRD2" s="975"/>
      <c r="QRE2" s="975"/>
      <c r="QRF2" s="975"/>
      <c r="QRG2" s="975"/>
      <c r="QRH2" s="975"/>
      <c r="QRI2" s="975"/>
      <c r="QRJ2" s="975"/>
      <c r="QRK2" s="975"/>
      <c r="QRL2" s="975"/>
      <c r="QRM2" s="975"/>
      <c r="QRN2" s="975"/>
      <c r="QRO2" s="975"/>
      <c r="QRP2" s="975"/>
      <c r="QRQ2" s="975"/>
      <c r="QRR2" s="975"/>
      <c r="QRS2" s="975"/>
      <c r="QRT2" s="975"/>
      <c r="QRU2" s="975"/>
      <c r="QRV2" s="975"/>
      <c r="QRW2" s="975"/>
      <c r="QRX2" s="975"/>
      <c r="QRY2" s="975"/>
      <c r="QRZ2" s="975"/>
      <c r="QSA2" s="975"/>
      <c r="QSB2" s="975"/>
      <c r="QSC2" s="975"/>
      <c r="QSD2" s="975"/>
      <c r="QSE2" s="975"/>
      <c r="QSF2" s="975"/>
      <c r="QSG2" s="975"/>
      <c r="QSH2" s="975"/>
      <c r="QSI2" s="975"/>
      <c r="QSJ2" s="975"/>
      <c r="QSK2" s="975"/>
      <c r="QSL2" s="975"/>
      <c r="QSM2" s="975"/>
      <c r="QSN2" s="975"/>
      <c r="QSO2" s="975"/>
      <c r="QSP2" s="975"/>
      <c r="QSQ2" s="975"/>
      <c r="QSR2" s="975"/>
      <c r="QSS2" s="975"/>
      <c r="QST2" s="975"/>
      <c r="QSU2" s="975"/>
      <c r="QSV2" s="975"/>
      <c r="QSW2" s="975"/>
      <c r="QSX2" s="975"/>
      <c r="QSY2" s="975"/>
      <c r="QSZ2" s="975"/>
      <c r="QTA2" s="975"/>
      <c r="QTB2" s="975"/>
      <c r="QTC2" s="975"/>
      <c r="QTD2" s="975"/>
      <c r="QTE2" s="975"/>
      <c r="QTF2" s="975"/>
      <c r="QTG2" s="975"/>
      <c r="QTH2" s="975"/>
      <c r="QTI2" s="975"/>
      <c r="QTJ2" s="975"/>
      <c r="QTK2" s="975"/>
      <c r="QTL2" s="975"/>
      <c r="QTM2" s="975"/>
      <c r="QTN2" s="975"/>
      <c r="QTO2" s="975"/>
      <c r="QTP2" s="975"/>
      <c r="QTQ2" s="975"/>
      <c r="QTR2" s="975"/>
      <c r="QTS2" s="975"/>
      <c r="QTT2" s="975"/>
      <c r="QTU2" s="975"/>
      <c r="QTV2" s="975"/>
      <c r="QTW2" s="975"/>
      <c r="QTX2" s="975"/>
      <c r="QTY2" s="975"/>
      <c r="QTZ2" s="975"/>
      <c r="QUA2" s="975"/>
      <c r="QUB2" s="975"/>
      <c r="QUC2" s="975"/>
      <c r="QUD2" s="975"/>
      <c r="QUE2" s="975"/>
      <c r="QUF2" s="975"/>
      <c r="QUG2" s="975"/>
      <c r="QUH2" s="975"/>
      <c r="QUI2" s="975"/>
      <c r="QUJ2" s="975"/>
      <c r="QUK2" s="975"/>
      <c r="QUL2" s="975"/>
      <c r="QUM2" s="975"/>
      <c r="QUN2" s="975"/>
      <c r="QUO2" s="975"/>
      <c r="QUP2" s="975"/>
      <c r="QUQ2" s="975"/>
      <c r="QUR2" s="975"/>
      <c r="QUS2" s="975"/>
      <c r="QUT2" s="975"/>
      <c r="QUU2" s="975"/>
      <c r="QUV2" s="975"/>
      <c r="QUW2" s="975"/>
      <c r="QUX2" s="975"/>
      <c r="QUY2" s="975"/>
      <c r="QUZ2" s="975"/>
      <c r="QVA2" s="975"/>
      <c r="QVB2" s="975"/>
      <c r="QVC2" s="975"/>
      <c r="QVD2" s="975"/>
      <c r="QVE2" s="975"/>
      <c r="QVF2" s="975"/>
      <c r="QVG2" s="975"/>
      <c r="QVH2" s="975"/>
      <c r="QVI2" s="975"/>
      <c r="QVJ2" s="975"/>
      <c r="QVK2" s="975"/>
      <c r="QVL2" s="975"/>
      <c r="QVM2" s="975"/>
      <c r="QVN2" s="975"/>
      <c r="QVO2" s="975"/>
      <c r="QVP2" s="975"/>
      <c r="QVQ2" s="975"/>
      <c r="QVR2" s="975"/>
      <c r="QVS2" s="975"/>
      <c r="QVT2" s="975"/>
      <c r="QVU2" s="975"/>
      <c r="QVV2" s="975"/>
      <c r="QVW2" s="975"/>
      <c r="QVX2" s="975"/>
      <c r="QVY2" s="975"/>
      <c r="QVZ2" s="975"/>
      <c r="QWA2" s="975"/>
      <c r="QWB2" s="975"/>
      <c r="QWC2" s="975"/>
      <c r="QWD2" s="975"/>
      <c r="QWE2" s="975"/>
      <c r="QWF2" s="975"/>
      <c r="QWG2" s="975"/>
      <c r="QWH2" s="975"/>
      <c r="QWI2" s="975"/>
      <c r="QWJ2" s="975"/>
      <c r="QWK2" s="975"/>
      <c r="QWL2" s="975"/>
      <c r="QWM2" s="975"/>
      <c r="QWN2" s="975"/>
      <c r="QWO2" s="975"/>
      <c r="QWP2" s="975"/>
      <c r="QWQ2" s="975"/>
      <c r="QWR2" s="975"/>
      <c r="QWS2" s="975"/>
      <c r="QWT2" s="975"/>
      <c r="QWU2" s="975"/>
      <c r="QWV2" s="975"/>
      <c r="QWW2" s="975"/>
      <c r="QWX2" s="975"/>
      <c r="QWY2" s="975"/>
      <c r="QWZ2" s="975"/>
      <c r="QXA2" s="975"/>
      <c r="QXB2" s="975"/>
      <c r="QXC2" s="975"/>
      <c r="QXD2" s="975"/>
      <c r="QXE2" s="975"/>
      <c r="QXF2" s="975"/>
      <c r="QXG2" s="975"/>
      <c r="QXH2" s="975"/>
      <c r="QXI2" s="975"/>
      <c r="QXJ2" s="975"/>
      <c r="QXK2" s="975"/>
      <c r="QXL2" s="975"/>
      <c r="QXM2" s="975"/>
      <c r="QXN2" s="975"/>
      <c r="QXO2" s="975"/>
      <c r="QXP2" s="975"/>
      <c r="QXQ2" s="975"/>
      <c r="QXR2" s="975"/>
      <c r="QXS2" s="975"/>
      <c r="QXT2" s="975"/>
      <c r="QXU2" s="975"/>
      <c r="QXV2" s="975"/>
      <c r="QXW2" s="975"/>
      <c r="QXX2" s="975"/>
      <c r="QXY2" s="975"/>
      <c r="QXZ2" s="975"/>
      <c r="QYA2" s="975"/>
      <c r="QYB2" s="975"/>
      <c r="QYC2" s="975"/>
      <c r="QYD2" s="975"/>
      <c r="QYE2" s="975"/>
      <c r="QYF2" s="975"/>
      <c r="QYG2" s="975"/>
      <c r="QYH2" s="975"/>
      <c r="QYI2" s="975"/>
      <c r="QYJ2" s="975"/>
      <c r="QYK2" s="975"/>
      <c r="QYL2" s="975"/>
      <c r="QYM2" s="975"/>
      <c r="QYN2" s="975"/>
      <c r="QYO2" s="975"/>
      <c r="QYP2" s="975"/>
      <c r="QYQ2" s="975"/>
      <c r="QYR2" s="975"/>
      <c r="QYS2" s="975"/>
      <c r="QYT2" s="975"/>
      <c r="QYU2" s="975"/>
      <c r="QYV2" s="975"/>
      <c r="QYW2" s="975"/>
      <c r="QYX2" s="975"/>
      <c r="QYY2" s="975"/>
      <c r="QYZ2" s="975"/>
      <c r="QZA2" s="975"/>
      <c r="QZB2" s="975"/>
      <c r="QZC2" s="975"/>
      <c r="QZD2" s="975"/>
      <c r="QZE2" s="975"/>
      <c r="QZF2" s="975"/>
      <c r="QZG2" s="975"/>
      <c r="QZH2" s="975"/>
      <c r="QZI2" s="975"/>
      <c r="QZJ2" s="975"/>
      <c r="QZK2" s="975"/>
      <c r="QZL2" s="975"/>
      <c r="QZM2" s="975"/>
      <c r="QZN2" s="975"/>
      <c r="QZO2" s="975"/>
      <c r="QZP2" s="975"/>
      <c r="QZQ2" s="975"/>
      <c r="QZR2" s="975"/>
      <c r="QZS2" s="975"/>
      <c r="QZT2" s="975"/>
      <c r="QZU2" s="975"/>
      <c r="QZV2" s="975"/>
      <c r="QZW2" s="975"/>
      <c r="QZX2" s="975"/>
      <c r="QZY2" s="975"/>
      <c r="QZZ2" s="975"/>
      <c r="RAA2" s="975"/>
      <c r="RAB2" s="975"/>
      <c r="RAC2" s="975"/>
      <c r="RAD2" s="975"/>
      <c r="RAE2" s="975"/>
      <c r="RAF2" s="975"/>
      <c r="RAG2" s="975"/>
      <c r="RAH2" s="975"/>
      <c r="RAI2" s="975"/>
      <c r="RAJ2" s="975"/>
      <c r="RAK2" s="975"/>
      <c r="RAL2" s="975"/>
      <c r="RAM2" s="975"/>
      <c r="RAN2" s="975"/>
      <c r="RAO2" s="975"/>
      <c r="RAP2" s="975"/>
      <c r="RAQ2" s="975"/>
      <c r="RAR2" s="975"/>
      <c r="RAS2" s="975"/>
      <c r="RAT2" s="975"/>
      <c r="RAU2" s="975"/>
      <c r="RAV2" s="975"/>
      <c r="RAW2" s="975"/>
      <c r="RAX2" s="975"/>
      <c r="RAY2" s="975"/>
      <c r="RAZ2" s="975"/>
      <c r="RBA2" s="975"/>
      <c r="RBB2" s="975"/>
      <c r="RBC2" s="975"/>
      <c r="RBD2" s="975"/>
      <c r="RBE2" s="975"/>
      <c r="RBF2" s="975"/>
      <c r="RBG2" s="975"/>
      <c r="RBH2" s="975"/>
      <c r="RBI2" s="975"/>
      <c r="RBJ2" s="975"/>
      <c r="RBK2" s="975"/>
      <c r="RBL2" s="975"/>
      <c r="RBM2" s="975"/>
      <c r="RBN2" s="975"/>
      <c r="RBO2" s="975"/>
      <c r="RBP2" s="975"/>
      <c r="RBQ2" s="975"/>
      <c r="RBR2" s="975"/>
      <c r="RBS2" s="975"/>
      <c r="RBT2" s="975"/>
      <c r="RBU2" s="975"/>
      <c r="RBV2" s="975"/>
      <c r="RBW2" s="975"/>
      <c r="RBX2" s="975"/>
      <c r="RBY2" s="975"/>
      <c r="RBZ2" s="975"/>
      <c r="RCA2" s="975"/>
      <c r="RCB2" s="975"/>
      <c r="RCC2" s="975"/>
      <c r="RCD2" s="975"/>
      <c r="RCE2" s="975"/>
      <c r="RCF2" s="975"/>
      <c r="RCG2" s="975"/>
      <c r="RCH2" s="975"/>
      <c r="RCI2" s="975"/>
      <c r="RCJ2" s="975"/>
      <c r="RCK2" s="975"/>
      <c r="RCL2" s="975"/>
      <c r="RCM2" s="975"/>
      <c r="RCN2" s="975"/>
      <c r="RCO2" s="975"/>
      <c r="RCP2" s="975"/>
      <c r="RCQ2" s="975"/>
      <c r="RCR2" s="975"/>
      <c r="RCS2" s="975"/>
      <c r="RCT2" s="975"/>
      <c r="RCU2" s="975"/>
      <c r="RCV2" s="975"/>
      <c r="RCW2" s="975"/>
      <c r="RCX2" s="975"/>
      <c r="RCY2" s="975"/>
      <c r="RCZ2" s="975"/>
      <c r="RDA2" s="975"/>
      <c r="RDB2" s="975"/>
      <c r="RDC2" s="975"/>
      <c r="RDD2" s="975"/>
      <c r="RDE2" s="975"/>
      <c r="RDF2" s="975"/>
      <c r="RDG2" s="975"/>
      <c r="RDH2" s="975"/>
      <c r="RDI2" s="975"/>
      <c r="RDJ2" s="975"/>
      <c r="RDK2" s="975"/>
      <c r="RDL2" s="975"/>
      <c r="RDM2" s="975"/>
      <c r="RDN2" s="975"/>
      <c r="RDO2" s="975"/>
      <c r="RDP2" s="975"/>
      <c r="RDQ2" s="975"/>
      <c r="RDR2" s="975"/>
      <c r="RDS2" s="975"/>
      <c r="RDT2" s="975"/>
      <c r="RDU2" s="975"/>
      <c r="RDV2" s="975"/>
      <c r="RDW2" s="975"/>
      <c r="RDX2" s="975"/>
      <c r="RDY2" s="975"/>
      <c r="RDZ2" s="975"/>
      <c r="REA2" s="975"/>
      <c r="REB2" s="975"/>
      <c r="REC2" s="975"/>
      <c r="RED2" s="975"/>
      <c r="REE2" s="975"/>
      <c r="REF2" s="975"/>
      <c r="REG2" s="975"/>
      <c r="REH2" s="975"/>
      <c r="REI2" s="975"/>
      <c r="REJ2" s="975"/>
      <c r="REK2" s="975"/>
      <c r="REL2" s="975"/>
      <c r="REM2" s="975"/>
      <c r="REN2" s="975"/>
      <c r="REO2" s="975"/>
      <c r="REP2" s="975"/>
      <c r="REQ2" s="975"/>
      <c r="RER2" s="975"/>
      <c r="RES2" s="975"/>
      <c r="RET2" s="975"/>
      <c r="REU2" s="975"/>
      <c r="REV2" s="975"/>
      <c r="REW2" s="975"/>
      <c r="REX2" s="975"/>
      <c r="REY2" s="975"/>
      <c r="REZ2" s="975"/>
      <c r="RFA2" s="975"/>
      <c r="RFB2" s="975"/>
      <c r="RFC2" s="975"/>
      <c r="RFD2" s="975"/>
      <c r="RFE2" s="975"/>
      <c r="RFF2" s="975"/>
      <c r="RFG2" s="975"/>
      <c r="RFH2" s="975"/>
      <c r="RFI2" s="975"/>
      <c r="RFJ2" s="975"/>
      <c r="RFK2" s="975"/>
      <c r="RFL2" s="975"/>
      <c r="RFM2" s="975"/>
      <c r="RFN2" s="975"/>
      <c r="RFO2" s="975"/>
      <c r="RFP2" s="975"/>
      <c r="RFQ2" s="975"/>
      <c r="RFR2" s="975"/>
      <c r="RFS2" s="975"/>
      <c r="RFT2" s="975"/>
      <c r="RFU2" s="975"/>
      <c r="RFV2" s="975"/>
      <c r="RFW2" s="975"/>
      <c r="RFX2" s="975"/>
      <c r="RFY2" s="975"/>
      <c r="RFZ2" s="975"/>
      <c r="RGA2" s="975"/>
      <c r="RGB2" s="975"/>
      <c r="RGC2" s="975"/>
      <c r="RGD2" s="975"/>
      <c r="RGE2" s="975"/>
      <c r="RGF2" s="975"/>
      <c r="RGG2" s="975"/>
      <c r="RGH2" s="975"/>
      <c r="RGI2" s="975"/>
      <c r="RGJ2" s="975"/>
      <c r="RGK2" s="975"/>
      <c r="RGL2" s="975"/>
      <c r="RGM2" s="975"/>
      <c r="RGN2" s="975"/>
      <c r="RGO2" s="975"/>
      <c r="RGP2" s="975"/>
      <c r="RGQ2" s="975"/>
      <c r="RGR2" s="975"/>
      <c r="RGS2" s="975"/>
      <c r="RGT2" s="975"/>
      <c r="RGU2" s="975"/>
      <c r="RGV2" s="975"/>
      <c r="RGW2" s="975"/>
      <c r="RGX2" s="975"/>
      <c r="RGY2" s="975"/>
      <c r="RGZ2" s="975"/>
      <c r="RHA2" s="975"/>
      <c r="RHB2" s="975"/>
      <c r="RHC2" s="975"/>
      <c r="RHD2" s="975"/>
      <c r="RHE2" s="975"/>
      <c r="RHF2" s="975"/>
      <c r="RHG2" s="975"/>
      <c r="RHH2" s="975"/>
      <c r="RHI2" s="975"/>
      <c r="RHJ2" s="975"/>
      <c r="RHK2" s="975"/>
      <c r="RHL2" s="975"/>
      <c r="RHM2" s="975"/>
      <c r="RHN2" s="975"/>
      <c r="RHO2" s="975"/>
      <c r="RHP2" s="975"/>
      <c r="RHQ2" s="975"/>
      <c r="RHR2" s="975"/>
      <c r="RHS2" s="975"/>
      <c r="RHT2" s="975"/>
      <c r="RHU2" s="975"/>
      <c r="RHV2" s="975"/>
      <c r="RHW2" s="975"/>
      <c r="RHX2" s="975"/>
      <c r="RHY2" s="975"/>
      <c r="RHZ2" s="975"/>
      <c r="RIA2" s="975"/>
      <c r="RIB2" s="975"/>
      <c r="RIC2" s="975"/>
      <c r="RID2" s="975"/>
      <c r="RIE2" s="975"/>
      <c r="RIF2" s="975"/>
      <c r="RIG2" s="975"/>
      <c r="RIH2" s="975"/>
      <c r="RII2" s="975"/>
      <c r="RIJ2" s="975"/>
      <c r="RIK2" s="975"/>
      <c r="RIL2" s="975"/>
      <c r="RIM2" s="975"/>
      <c r="RIN2" s="975"/>
      <c r="RIO2" s="975"/>
      <c r="RIP2" s="975"/>
      <c r="RIQ2" s="975"/>
      <c r="RIR2" s="975"/>
      <c r="RIS2" s="975"/>
      <c r="RIT2" s="975"/>
      <c r="RIU2" s="975"/>
      <c r="RIV2" s="975"/>
      <c r="RIW2" s="975"/>
      <c r="RIX2" s="975"/>
      <c r="RIY2" s="975"/>
      <c r="RIZ2" s="975"/>
      <c r="RJA2" s="975"/>
      <c r="RJB2" s="975"/>
      <c r="RJC2" s="975"/>
      <c r="RJD2" s="975"/>
      <c r="RJE2" s="975"/>
      <c r="RJF2" s="975"/>
      <c r="RJG2" s="975"/>
      <c r="RJH2" s="975"/>
      <c r="RJI2" s="975"/>
      <c r="RJJ2" s="975"/>
      <c r="RJK2" s="975"/>
      <c r="RJL2" s="975"/>
      <c r="RJM2" s="975"/>
      <c r="RJN2" s="975"/>
      <c r="RJO2" s="975"/>
      <c r="RJP2" s="975"/>
      <c r="RJQ2" s="975"/>
      <c r="RJR2" s="975"/>
      <c r="RJS2" s="975"/>
      <c r="RJT2" s="975"/>
      <c r="RJU2" s="975"/>
      <c r="RJV2" s="975"/>
      <c r="RJW2" s="975"/>
      <c r="RJX2" s="975"/>
      <c r="RJY2" s="975"/>
      <c r="RJZ2" s="975"/>
      <c r="RKA2" s="975"/>
      <c r="RKB2" s="975"/>
      <c r="RKC2" s="975"/>
      <c r="RKD2" s="975"/>
      <c r="RKE2" s="975"/>
      <c r="RKF2" s="975"/>
      <c r="RKG2" s="975"/>
      <c r="RKH2" s="975"/>
      <c r="RKI2" s="975"/>
      <c r="RKJ2" s="975"/>
      <c r="RKK2" s="975"/>
      <c r="RKL2" s="975"/>
      <c r="RKM2" s="975"/>
      <c r="RKN2" s="975"/>
      <c r="RKO2" s="975"/>
      <c r="RKP2" s="975"/>
      <c r="RKQ2" s="975"/>
      <c r="RKR2" s="975"/>
      <c r="RKS2" s="975"/>
      <c r="RKT2" s="975"/>
      <c r="RKU2" s="975"/>
      <c r="RKV2" s="975"/>
      <c r="RKW2" s="975"/>
      <c r="RKX2" s="975"/>
      <c r="RKY2" s="975"/>
      <c r="RKZ2" s="975"/>
      <c r="RLA2" s="975"/>
      <c r="RLB2" s="975"/>
      <c r="RLC2" s="975"/>
      <c r="RLD2" s="975"/>
      <c r="RLE2" s="975"/>
      <c r="RLF2" s="975"/>
      <c r="RLG2" s="975"/>
      <c r="RLH2" s="975"/>
      <c r="RLI2" s="975"/>
      <c r="RLJ2" s="975"/>
      <c r="RLK2" s="975"/>
      <c r="RLL2" s="975"/>
      <c r="RLM2" s="975"/>
      <c r="RLN2" s="975"/>
      <c r="RLO2" s="975"/>
      <c r="RLP2" s="975"/>
      <c r="RLQ2" s="975"/>
      <c r="RLR2" s="975"/>
      <c r="RLS2" s="975"/>
      <c r="RLT2" s="975"/>
      <c r="RLU2" s="975"/>
      <c r="RLV2" s="975"/>
      <c r="RLW2" s="975"/>
      <c r="RLX2" s="975"/>
      <c r="RLY2" s="975"/>
      <c r="RLZ2" s="975"/>
      <c r="RMA2" s="975"/>
      <c r="RMB2" s="975"/>
      <c r="RMC2" s="975"/>
      <c r="RMD2" s="975"/>
      <c r="RME2" s="975"/>
      <c r="RMF2" s="975"/>
      <c r="RMG2" s="975"/>
      <c r="RMH2" s="975"/>
      <c r="RMI2" s="975"/>
      <c r="RMJ2" s="975"/>
      <c r="RMK2" s="975"/>
      <c r="RML2" s="975"/>
      <c r="RMM2" s="975"/>
      <c r="RMN2" s="975"/>
      <c r="RMO2" s="975"/>
      <c r="RMP2" s="975"/>
      <c r="RMQ2" s="975"/>
      <c r="RMR2" s="975"/>
      <c r="RMS2" s="975"/>
      <c r="RMT2" s="975"/>
      <c r="RMU2" s="975"/>
      <c r="RMV2" s="975"/>
      <c r="RMW2" s="975"/>
      <c r="RMX2" s="975"/>
      <c r="RMY2" s="975"/>
      <c r="RMZ2" s="975"/>
      <c r="RNA2" s="975"/>
      <c r="RNB2" s="975"/>
      <c r="RNC2" s="975"/>
      <c r="RND2" s="975"/>
      <c r="RNE2" s="975"/>
      <c r="RNF2" s="975"/>
      <c r="RNG2" s="975"/>
      <c r="RNH2" s="975"/>
      <c r="RNI2" s="975"/>
      <c r="RNJ2" s="975"/>
      <c r="RNK2" s="975"/>
      <c r="RNL2" s="975"/>
      <c r="RNM2" s="975"/>
      <c r="RNN2" s="975"/>
      <c r="RNO2" s="975"/>
      <c r="RNP2" s="975"/>
      <c r="RNQ2" s="975"/>
      <c r="RNR2" s="975"/>
      <c r="RNS2" s="975"/>
      <c r="RNT2" s="975"/>
      <c r="RNU2" s="975"/>
      <c r="RNV2" s="975"/>
      <c r="RNW2" s="975"/>
      <c r="RNX2" s="975"/>
      <c r="RNY2" s="975"/>
      <c r="RNZ2" s="975"/>
      <c r="ROA2" s="975"/>
      <c r="ROB2" s="975"/>
      <c r="ROC2" s="975"/>
      <c r="ROD2" s="975"/>
      <c r="ROE2" s="975"/>
      <c r="ROF2" s="975"/>
      <c r="ROG2" s="975"/>
      <c r="ROH2" s="975"/>
      <c r="ROI2" s="975"/>
      <c r="ROJ2" s="975"/>
      <c r="ROK2" s="975"/>
      <c r="ROL2" s="975"/>
      <c r="ROM2" s="975"/>
      <c r="RON2" s="975"/>
      <c r="ROO2" s="975"/>
      <c r="ROP2" s="975"/>
      <c r="ROQ2" s="975"/>
      <c r="ROR2" s="975"/>
      <c r="ROS2" s="975"/>
      <c r="ROT2" s="975"/>
      <c r="ROU2" s="975"/>
      <c r="ROV2" s="975"/>
      <c r="ROW2" s="975"/>
      <c r="ROX2" s="975"/>
      <c r="ROY2" s="975"/>
      <c r="ROZ2" s="975"/>
      <c r="RPA2" s="975"/>
      <c r="RPB2" s="975"/>
      <c r="RPC2" s="975"/>
      <c r="RPD2" s="975"/>
      <c r="RPE2" s="975"/>
      <c r="RPF2" s="975"/>
      <c r="RPG2" s="975"/>
      <c r="RPH2" s="975"/>
      <c r="RPI2" s="975"/>
      <c r="RPJ2" s="975"/>
      <c r="RPK2" s="975"/>
      <c r="RPL2" s="975"/>
      <c r="RPM2" s="975"/>
      <c r="RPN2" s="975"/>
      <c r="RPO2" s="975"/>
      <c r="RPP2" s="975"/>
      <c r="RPQ2" s="975"/>
      <c r="RPR2" s="975"/>
      <c r="RPS2" s="975"/>
      <c r="RPT2" s="975"/>
      <c r="RPU2" s="975"/>
      <c r="RPV2" s="975"/>
      <c r="RPW2" s="975"/>
      <c r="RPX2" s="975"/>
      <c r="RPY2" s="975"/>
      <c r="RPZ2" s="975"/>
      <c r="RQA2" s="975"/>
      <c r="RQB2" s="975"/>
      <c r="RQC2" s="975"/>
      <c r="RQD2" s="975"/>
      <c r="RQE2" s="975"/>
      <c r="RQF2" s="975"/>
      <c r="RQG2" s="975"/>
      <c r="RQH2" s="975"/>
      <c r="RQI2" s="975"/>
      <c r="RQJ2" s="975"/>
      <c r="RQK2" s="975"/>
      <c r="RQL2" s="975"/>
      <c r="RQM2" s="975"/>
      <c r="RQN2" s="975"/>
      <c r="RQO2" s="975"/>
      <c r="RQP2" s="975"/>
      <c r="RQQ2" s="975"/>
      <c r="RQR2" s="975"/>
      <c r="RQS2" s="975"/>
      <c r="RQT2" s="975"/>
      <c r="RQU2" s="975"/>
      <c r="RQV2" s="975"/>
      <c r="RQW2" s="975"/>
      <c r="RQX2" s="975"/>
      <c r="RQY2" s="975"/>
      <c r="RQZ2" s="975"/>
      <c r="RRA2" s="975"/>
      <c r="RRB2" s="975"/>
      <c r="RRC2" s="975"/>
      <c r="RRD2" s="975"/>
      <c r="RRE2" s="975"/>
      <c r="RRF2" s="975"/>
      <c r="RRG2" s="975"/>
      <c r="RRH2" s="975"/>
      <c r="RRI2" s="975"/>
      <c r="RRJ2" s="975"/>
      <c r="RRK2" s="975"/>
      <c r="RRL2" s="975"/>
      <c r="RRM2" s="975"/>
      <c r="RRN2" s="975"/>
      <c r="RRO2" s="975"/>
      <c r="RRP2" s="975"/>
      <c r="RRQ2" s="975"/>
      <c r="RRR2" s="975"/>
      <c r="RRS2" s="975"/>
      <c r="RRT2" s="975"/>
      <c r="RRU2" s="975"/>
      <c r="RRV2" s="975"/>
      <c r="RRW2" s="975"/>
      <c r="RRX2" s="975"/>
      <c r="RRY2" s="975"/>
      <c r="RRZ2" s="975"/>
      <c r="RSA2" s="975"/>
      <c r="RSB2" s="975"/>
      <c r="RSC2" s="975"/>
      <c r="RSD2" s="975"/>
      <c r="RSE2" s="975"/>
      <c r="RSF2" s="975"/>
      <c r="RSG2" s="975"/>
      <c r="RSH2" s="975"/>
      <c r="RSI2" s="975"/>
      <c r="RSJ2" s="975"/>
      <c r="RSK2" s="975"/>
      <c r="RSL2" s="975"/>
      <c r="RSM2" s="975"/>
      <c r="RSN2" s="975"/>
      <c r="RSO2" s="975"/>
      <c r="RSP2" s="975"/>
      <c r="RSQ2" s="975"/>
      <c r="RSR2" s="975"/>
      <c r="RSS2" s="975"/>
      <c r="RST2" s="975"/>
      <c r="RSU2" s="975"/>
      <c r="RSV2" s="975"/>
      <c r="RSW2" s="975"/>
      <c r="RSX2" s="975"/>
      <c r="RSY2" s="975"/>
      <c r="RSZ2" s="975"/>
      <c r="RTA2" s="975"/>
      <c r="RTB2" s="975"/>
      <c r="RTC2" s="975"/>
      <c r="RTD2" s="975"/>
      <c r="RTE2" s="975"/>
      <c r="RTF2" s="975"/>
      <c r="RTG2" s="975"/>
      <c r="RTH2" s="975"/>
      <c r="RTI2" s="975"/>
      <c r="RTJ2" s="975"/>
      <c r="RTK2" s="975"/>
      <c r="RTL2" s="975"/>
      <c r="RTM2" s="975"/>
      <c r="RTN2" s="975"/>
      <c r="RTO2" s="975"/>
      <c r="RTP2" s="975"/>
      <c r="RTQ2" s="975"/>
      <c r="RTR2" s="975"/>
      <c r="RTS2" s="975"/>
      <c r="RTT2" s="975"/>
      <c r="RTU2" s="975"/>
      <c r="RTV2" s="975"/>
      <c r="RTW2" s="975"/>
      <c r="RTX2" s="975"/>
      <c r="RTY2" s="975"/>
      <c r="RTZ2" s="975"/>
      <c r="RUA2" s="975"/>
      <c r="RUB2" s="975"/>
      <c r="RUC2" s="975"/>
      <c r="RUD2" s="975"/>
      <c r="RUE2" s="975"/>
      <c r="RUF2" s="975"/>
      <c r="RUG2" s="975"/>
      <c r="RUH2" s="975"/>
      <c r="RUI2" s="975"/>
      <c r="RUJ2" s="975"/>
      <c r="RUK2" s="975"/>
      <c r="RUL2" s="975"/>
      <c r="RUM2" s="975"/>
      <c r="RUN2" s="975"/>
      <c r="RUO2" s="975"/>
      <c r="RUP2" s="975"/>
      <c r="RUQ2" s="975"/>
      <c r="RUR2" s="975"/>
      <c r="RUS2" s="975"/>
      <c r="RUT2" s="975"/>
      <c r="RUU2" s="975"/>
      <c r="RUV2" s="975"/>
      <c r="RUW2" s="975"/>
      <c r="RUX2" s="975"/>
      <c r="RUY2" s="975"/>
      <c r="RUZ2" s="975"/>
      <c r="RVA2" s="975"/>
      <c r="RVB2" s="975"/>
      <c r="RVC2" s="975"/>
      <c r="RVD2" s="975"/>
      <c r="RVE2" s="975"/>
      <c r="RVF2" s="975"/>
      <c r="RVG2" s="975"/>
      <c r="RVH2" s="975"/>
      <c r="RVI2" s="975"/>
      <c r="RVJ2" s="975"/>
      <c r="RVK2" s="975"/>
      <c r="RVL2" s="975"/>
      <c r="RVM2" s="975"/>
      <c r="RVN2" s="975"/>
      <c r="RVO2" s="975"/>
      <c r="RVP2" s="975"/>
      <c r="RVQ2" s="975"/>
      <c r="RVR2" s="975"/>
      <c r="RVS2" s="975"/>
      <c r="RVT2" s="975"/>
      <c r="RVU2" s="975"/>
      <c r="RVV2" s="975"/>
      <c r="RVW2" s="975"/>
      <c r="RVX2" s="975"/>
      <c r="RVY2" s="975"/>
      <c r="RVZ2" s="975"/>
      <c r="RWA2" s="975"/>
      <c r="RWB2" s="975"/>
      <c r="RWC2" s="975"/>
      <c r="RWD2" s="975"/>
      <c r="RWE2" s="975"/>
      <c r="RWF2" s="975"/>
      <c r="RWG2" s="975"/>
      <c r="RWH2" s="975"/>
      <c r="RWI2" s="975"/>
      <c r="RWJ2" s="975"/>
      <c r="RWK2" s="975"/>
      <c r="RWL2" s="975"/>
      <c r="RWM2" s="975"/>
      <c r="RWN2" s="975"/>
      <c r="RWO2" s="975"/>
      <c r="RWP2" s="975"/>
      <c r="RWQ2" s="975"/>
      <c r="RWR2" s="975"/>
      <c r="RWS2" s="975"/>
      <c r="RWT2" s="975"/>
      <c r="RWU2" s="975"/>
      <c r="RWV2" s="975"/>
      <c r="RWW2" s="975"/>
      <c r="RWX2" s="975"/>
      <c r="RWY2" s="975"/>
      <c r="RWZ2" s="975"/>
      <c r="RXA2" s="975"/>
      <c r="RXB2" s="975"/>
      <c r="RXC2" s="975"/>
      <c r="RXD2" s="975"/>
      <c r="RXE2" s="975"/>
      <c r="RXF2" s="975"/>
      <c r="RXG2" s="975"/>
      <c r="RXH2" s="975"/>
      <c r="RXI2" s="975"/>
      <c r="RXJ2" s="975"/>
      <c r="RXK2" s="975"/>
      <c r="RXL2" s="975"/>
      <c r="RXM2" s="975"/>
      <c r="RXN2" s="975"/>
      <c r="RXO2" s="975"/>
      <c r="RXP2" s="975"/>
      <c r="RXQ2" s="975"/>
      <c r="RXR2" s="975"/>
      <c r="RXS2" s="975"/>
      <c r="RXT2" s="975"/>
      <c r="RXU2" s="975"/>
      <c r="RXV2" s="975"/>
      <c r="RXW2" s="975"/>
      <c r="RXX2" s="975"/>
      <c r="RXY2" s="975"/>
      <c r="RXZ2" s="975"/>
      <c r="RYA2" s="975"/>
      <c r="RYB2" s="975"/>
      <c r="RYC2" s="975"/>
      <c r="RYD2" s="975"/>
      <c r="RYE2" s="975"/>
      <c r="RYF2" s="975"/>
      <c r="RYG2" s="975"/>
      <c r="RYH2" s="975"/>
      <c r="RYI2" s="975"/>
      <c r="RYJ2" s="975"/>
      <c r="RYK2" s="975"/>
      <c r="RYL2" s="975"/>
      <c r="RYM2" s="975"/>
      <c r="RYN2" s="975"/>
      <c r="RYO2" s="975"/>
      <c r="RYP2" s="975"/>
      <c r="RYQ2" s="975"/>
      <c r="RYR2" s="975"/>
      <c r="RYS2" s="975"/>
      <c r="RYT2" s="975"/>
      <c r="RYU2" s="975"/>
      <c r="RYV2" s="975"/>
      <c r="RYW2" s="975"/>
      <c r="RYX2" s="975"/>
      <c r="RYY2" s="975"/>
      <c r="RYZ2" s="975"/>
      <c r="RZA2" s="975"/>
      <c r="RZB2" s="975"/>
      <c r="RZC2" s="975"/>
      <c r="RZD2" s="975"/>
      <c r="RZE2" s="975"/>
      <c r="RZF2" s="975"/>
      <c r="RZG2" s="975"/>
      <c r="RZH2" s="975"/>
      <c r="RZI2" s="975"/>
      <c r="RZJ2" s="975"/>
      <c r="RZK2" s="975"/>
      <c r="RZL2" s="975"/>
      <c r="RZM2" s="975"/>
      <c r="RZN2" s="975"/>
      <c r="RZO2" s="975"/>
      <c r="RZP2" s="975"/>
      <c r="RZQ2" s="975"/>
      <c r="RZR2" s="975"/>
      <c r="RZS2" s="975"/>
      <c r="RZT2" s="975"/>
      <c r="RZU2" s="975"/>
      <c r="RZV2" s="975"/>
      <c r="RZW2" s="975"/>
      <c r="RZX2" s="975"/>
      <c r="RZY2" s="975"/>
      <c r="RZZ2" s="975"/>
      <c r="SAA2" s="975"/>
      <c r="SAB2" s="975"/>
      <c r="SAC2" s="975"/>
      <c r="SAD2" s="975"/>
      <c r="SAE2" s="975"/>
      <c r="SAF2" s="975"/>
      <c r="SAG2" s="975"/>
      <c r="SAH2" s="975"/>
      <c r="SAI2" s="975"/>
      <c r="SAJ2" s="975"/>
      <c r="SAK2" s="975"/>
      <c r="SAL2" s="975"/>
      <c r="SAM2" s="975"/>
      <c r="SAN2" s="975"/>
      <c r="SAO2" s="975"/>
      <c r="SAP2" s="975"/>
      <c r="SAQ2" s="975"/>
      <c r="SAR2" s="975"/>
      <c r="SAS2" s="975"/>
      <c r="SAT2" s="975"/>
      <c r="SAU2" s="975"/>
      <c r="SAV2" s="975"/>
      <c r="SAW2" s="975"/>
      <c r="SAX2" s="975"/>
      <c r="SAY2" s="975"/>
      <c r="SAZ2" s="975"/>
      <c r="SBA2" s="975"/>
      <c r="SBB2" s="975"/>
      <c r="SBC2" s="975"/>
      <c r="SBD2" s="975"/>
      <c r="SBE2" s="975"/>
      <c r="SBF2" s="975"/>
      <c r="SBG2" s="975"/>
      <c r="SBH2" s="975"/>
      <c r="SBI2" s="975"/>
      <c r="SBJ2" s="975"/>
      <c r="SBK2" s="975"/>
      <c r="SBL2" s="975"/>
      <c r="SBM2" s="975"/>
      <c r="SBN2" s="975"/>
      <c r="SBO2" s="975"/>
      <c r="SBP2" s="975"/>
      <c r="SBQ2" s="975"/>
      <c r="SBR2" s="975"/>
      <c r="SBS2" s="975"/>
      <c r="SBT2" s="975"/>
      <c r="SBU2" s="975"/>
      <c r="SBV2" s="975"/>
      <c r="SBW2" s="975"/>
      <c r="SBX2" s="975"/>
      <c r="SBY2" s="975"/>
      <c r="SBZ2" s="975"/>
      <c r="SCA2" s="975"/>
      <c r="SCB2" s="975"/>
      <c r="SCC2" s="975"/>
      <c r="SCD2" s="975"/>
      <c r="SCE2" s="975"/>
      <c r="SCF2" s="975"/>
      <c r="SCG2" s="975"/>
      <c r="SCH2" s="975"/>
      <c r="SCI2" s="975"/>
      <c r="SCJ2" s="975"/>
      <c r="SCK2" s="975"/>
      <c r="SCL2" s="975"/>
      <c r="SCM2" s="975"/>
      <c r="SCN2" s="975"/>
      <c r="SCO2" s="975"/>
      <c r="SCP2" s="975"/>
      <c r="SCQ2" s="975"/>
      <c r="SCR2" s="975"/>
      <c r="SCS2" s="975"/>
      <c r="SCT2" s="975"/>
      <c r="SCU2" s="975"/>
      <c r="SCV2" s="975"/>
      <c r="SCW2" s="975"/>
      <c r="SCX2" s="975"/>
      <c r="SCY2" s="975"/>
      <c r="SCZ2" s="975"/>
      <c r="SDA2" s="975"/>
      <c r="SDB2" s="975"/>
      <c r="SDC2" s="975"/>
      <c r="SDD2" s="975"/>
      <c r="SDE2" s="975"/>
      <c r="SDF2" s="975"/>
      <c r="SDG2" s="975"/>
      <c r="SDH2" s="975"/>
      <c r="SDI2" s="975"/>
      <c r="SDJ2" s="975"/>
      <c r="SDK2" s="975"/>
      <c r="SDL2" s="975"/>
      <c r="SDM2" s="975"/>
      <c r="SDN2" s="975"/>
      <c r="SDO2" s="975"/>
      <c r="SDP2" s="975"/>
      <c r="SDQ2" s="975"/>
      <c r="SDR2" s="975"/>
      <c r="SDS2" s="975"/>
      <c r="SDT2" s="975"/>
      <c r="SDU2" s="975"/>
      <c r="SDV2" s="975"/>
      <c r="SDW2" s="975"/>
      <c r="SDX2" s="975"/>
      <c r="SDY2" s="975"/>
      <c r="SDZ2" s="975"/>
      <c r="SEA2" s="975"/>
      <c r="SEB2" s="975"/>
      <c r="SEC2" s="975"/>
      <c r="SED2" s="975"/>
      <c r="SEE2" s="975"/>
      <c r="SEF2" s="975"/>
      <c r="SEG2" s="975"/>
      <c r="SEH2" s="975"/>
      <c r="SEI2" s="975"/>
      <c r="SEJ2" s="975"/>
      <c r="SEK2" s="975"/>
      <c r="SEL2" s="975"/>
      <c r="SEM2" s="975"/>
      <c r="SEN2" s="975"/>
      <c r="SEO2" s="975"/>
      <c r="SEP2" s="975"/>
      <c r="SEQ2" s="975"/>
      <c r="SER2" s="975"/>
      <c r="SES2" s="975"/>
      <c r="SET2" s="975"/>
      <c r="SEU2" s="975"/>
      <c r="SEV2" s="975"/>
      <c r="SEW2" s="975"/>
      <c r="SEX2" s="975"/>
      <c r="SEY2" s="975"/>
      <c r="SEZ2" s="975"/>
      <c r="SFA2" s="975"/>
      <c r="SFB2" s="975"/>
      <c r="SFC2" s="975"/>
      <c r="SFD2" s="975"/>
      <c r="SFE2" s="975"/>
      <c r="SFF2" s="975"/>
      <c r="SFG2" s="975"/>
      <c r="SFH2" s="975"/>
      <c r="SFI2" s="975"/>
      <c r="SFJ2" s="975"/>
      <c r="SFK2" s="975"/>
      <c r="SFL2" s="975"/>
      <c r="SFM2" s="975"/>
      <c r="SFN2" s="975"/>
      <c r="SFO2" s="975"/>
      <c r="SFP2" s="975"/>
      <c r="SFQ2" s="975"/>
      <c r="SFR2" s="975"/>
      <c r="SFS2" s="975"/>
      <c r="SFT2" s="975"/>
      <c r="SFU2" s="975"/>
      <c r="SFV2" s="975"/>
      <c r="SFW2" s="975"/>
      <c r="SFX2" s="975"/>
      <c r="SFY2" s="975"/>
      <c r="SFZ2" s="975"/>
      <c r="SGA2" s="975"/>
      <c r="SGB2" s="975"/>
      <c r="SGC2" s="975"/>
      <c r="SGD2" s="975"/>
      <c r="SGE2" s="975"/>
      <c r="SGF2" s="975"/>
      <c r="SGG2" s="975"/>
      <c r="SGH2" s="975"/>
      <c r="SGI2" s="975"/>
      <c r="SGJ2" s="975"/>
      <c r="SGK2" s="975"/>
      <c r="SGL2" s="975"/>
      <c r="SGM2" s="975"/>
      <c r="SGN2" s="975"/>
      <c r="SGO2" s="975"/>
      <c r="SGP2" s="975"/>
      <c r="SGQ2" s="975"/>
      <c r="SGR2" s="975"/>
      <c r="SGS2" s="975"/>
      <c r="SGT2" s="975"/>
      <c r="SGU2" s="975"/>
      <c r="SGV2" s="975"/>
      <c r="SGW2" s="975"/>
      <c r="SGX2" s="975"/>
      <c r="SGY2" s="975"/>
      <c r="SGZ2" s="975"/>
      <c r="SHA2" s="975"/>
      <c r="SHB2" s="975"/>
      <c r="SHC2" s="975"/>
      <c r="SHD2" s="975"/>
      <c r="SHE2" s="975"/>
      <c r="SHF2" s="975"/>
      <c r="SHG2" s="975"/>
      <c r="SHH2" s="975"/>
      <c r="SHI2" s="975"/>
      <c r="SHJ2" s="975"/>
      <c r="SHK2" s="975"/>
      <c r="SHL2" s="975"/>
      <c r="SHM2" s="975"/>
      <c r="SHN2" s="975"/>
      <c r="SHO2" s="975"/>
      <c r="SHP2" s="975"/>
      <c r="SHQ2" s="975"/>
      <c r="SHR2" s="975"/>
      <c r="SHS2" s="975"/>
      <c r="SHT2" s="975"/>
      <c r="SHU2" s="975"/>
      <c r="SHV2" s="975"/>
      <c r="SHW2" s="975"/>
      <c r="SHX2" s="975"/>
      <c r="SHY2" s="975"/>
      <c r="SHZ2" s="975"/>
      <c r="SIA2" s="975"/>
      <c r="SIB2" s="975"/>
      <c r="SIC2" s="975"/>
      <c r="SID2" s="975"/>
      <c r="SIE2" s="975"/>
      <c r="SIF2" s="975"/>
      <c r="SIG2" s="975"/>
      <c r="SIH2" s="975"/>
      <c r="SII2" s="975"/>
      <c r="SIJ2" s="975"/>
      <c r="SIK2" s="975"/>
      <c r="SIL2" s="975"/>
      <c r="SIM2" s="975"/>
      <c r="SIN2" s="975"/>
      <c r="SIO2" s="975"/>
      <c r="SIP2" s="975"/>
      <c r="SIQ2" s="975"/>
      <c r="SIR2" s="975"/>
      <c r="SIS2" s="975"/>
      <c r="SIT2" s="975"/>
      <c r="SIU2" s="975"/>
      <c r="SIV2" s="975"/>
      <c r="SIW2" s="975"/>
      <c r="SIX2" s="975"/>
      <c r="SIY2" s="975"/>
      <c r="SIZ2" s="975"/>
      <c r="SJA2" s="975"/>
      <c r="SJB2" s="975"/>
      <c r="SJC2" s="975"/>
      <c r="SJD2" s="975"/>
      <c r="SJE2" s="975"/>
      <c r="SJF2" s="975"/>
      <c r="SJG2" s="975"/>
      <c r="SJH2" s="975"/>
      <c r="SJI2" s="975"/>
      <c r="SJJ2" s="975"/>
      <c r="SJK2" s="975"/>
      <c r="SJL2" s="975"/>
      <c r="SJM2" s="975"/>
      <c r="SJN2" s="975"/>
      <c r="SJO2" s="975"/>
      <c r="SJP2" s="975"/>
      <c r="SJQ2" s="975"/>
      <c r="SJR2" s="975"/>
      <c r="SJS2" s="975"/>
      <c r="SJT2" s="975"/>
      <c r="SJU2" s="975"/>
      <c r="SJV2" s="975"/>
      <c r="SJW2" s="975"/>
      <c r="SJX2" s="975"/>
      <c r="SJY2" s="975"/>
      <c r="SJZ2" s="975"/>
      <c r="SKA2" s="975"/>
      <c r="SKB2" s="975"/>
      <c r="SKC2" s="975"/>
      <c r="SKD2" s="975"/>
      <c r="SKE2" s="975"/>
      <c r="SKF2" s="975"/>
      <c r="SKG2" s="975"/>
      <c r="SKH2" s="975"/>
      <c r="SKI2" s="975"/>
      <c r="SKJ2" s="975"/>
      <c r="SKK2" s="975"/>
      <c r="SKL2" s="975"/>
      <c r="SKM2" s="975"/>
      <c r="SKN2" s="975"/>
      <c r="SKO2" s="975"/>
      <c r="SKP2" s="975"/>
      <c r="SKQ2" s="975"/>
      <c r="SKR2" s="975"/>
      <c r="SKS2" s="975"/>
      <c r="SKT2" s="975"/>
      <c r="SKU2" s="975"/>
      <c r="SKV2" s="975"/>
      <c r="SKW2" s="975"/>
      <c r="SKX2" s="975"/>
      <c r="SKY2" s="975"/>
      <c r="SKZ2" s="975"/>
      <c r="SLA2" s="975"/>
      <c r="SLB2" s="975"/>
      <c r="SLC2" s="975"/>
      <c r="SLD2" s="975"/>
      <c r="SLE2" s="975"/>
      <c r="SLF2" s="975"/>
      <c r="SLG2" s="975"/>
      <c r="SLH2" s="975"/>
      <c r="SLI2" s="975"/>
      <c r="SLJ2" s="975"/>
      <c r="SLK2" s="975"/>
      <c r="SLL2" s="975"/>
      <c r="SLM2" s="975"/>
      <c r="SLN2" s="975"/>
      <c r="SLO2" s="975"/>
      <c r="SLP2" s="975"/>
      <c r="SLQ2" s="975"/>
      <c r="SLR2" s="975"/>
      <c r="SLS2" s="975"/>
      <c r="SLT2" s="975"/>
      <c r="SLU2" s="975"/>
      <c r="SLV2" s="975"/>
      <c r="SLW2" s="975"/>
      <c r="SLX2" s="975"/>
      <c r="SLY2" s="975"/>
      <c r="SLZ2" s="975"/>
      <c r="SMA2" s="975"/>
      <c r="SMB2" s="975"/>
      <c r="SMC2" s="975"/>
      <c r="SMD2" s="975"/>
      <c r="SME2" s="975"/>
      <c r="SMF2" s="975"/>
      <c r="SMG2" s="975"/>
      <c r="SMH2" s="975"/>
      <c r="SMI2" s="975"/>
      <c r="SMJ2" s="975"/>
      <c r="SMK2" s="975"/>
      <c r="SML2" s="975"/>
      <c r="SMM2" s="975"/>
      <c r="SMN2" s="975"/>
      <c r="SMO2" s="975"/>
      <c r="SMP2" s="975"/>
      <c r="SMQ2" s="975"/>
      <c r="SMR2" s="975"/>
      <c r="SMS2" s="975"/>
      <c r="SMT2" s="975"/>
      <c r="SMU2" s="975"/>
      <c r="SMV2" s="975"/>
      <c r="SMW2" s="975"/>
      <c r="SMX2" s="975"/>
      <c r="SMY2" s="975"/>
      <c r="SMZ2" s="975"/>
      <c r="SNA2" s="975"/>
      <c r="SNB2" s="975"/>
      <c r="SNC2" s="975"/>
      <c r="SND2" s="975"/>
      <c r="SNE2" s="975"/>
      <c r="SNF2" s="975"/>
      <c r="SNG2" s="975"/>
      <c r="SNH2" s="975"/>
      <c r="SNI2" s="975"/>
      <c r="SNJ2" s="975"/>
      <c r="SNK2" s="975"/>
      <c r="SNL2" s="975"/>
      <c r="SNM2" s="975"/>
      <c r="SNN2" s="975"/>
      <c r="SNO2" s="975"/>
      <c r="SNP2" s="975"/>
      <c r="SNQ2" s="975"/>
      <c r="SNR2" s="975"/>
      <c r="SNS2" s="975"/>
      <c r="SNT2" s="975"/>
      <c r="SNU2" s="975"/>
      <c r="SNV2" s="975"/>
      <c r="SNW2" s="975"/>
      <c r="SNX2" s="975"/>
      <c r="SNY2" s="975"/>
      <c r="SNZ2" s="975"/>
      <c r="SOA2" s="975"/>
      <c r="SOB2" s="975"/>
      <c r="SOC2" s="975"/>
      <c r="SOD2" s="975"/>
      <c r="SOE2" s="975"/>
      <c r="SOF2" s="975"/>
      <c r="SOG2" s="975"/>
      <c r="SOH2" s="975"/>
      <c r="SOI2" s="975"/>
      <c r="SOJ2" s="975"/>
      <c r="SOK2" s="975"/>
      <c r="SOL2" s="975"/>
      <c r="SOM2" s="975"/>
      <c r="SON2" s="975"/>
      <c r="SOO2" s="975"/>
      <c r="SOP2" s="975"/>
      <c r="SOQ2" s="975"/>
      <c r="SOR2" s="975"/>
      <c r="SOS2" s="975"/>
      <c r="SOT2" s="975"/>
      <c r="SOU2" s="975"/>
      <c r="SOV2" s="975"/>
      <c r="SOW2" s="975"/>
      <c r="SOX2" s="975"/>
      <c r="SOY2" s="975"/>
      <c r="SOZ2" s="975"/>
      <c r="SPA2" s="975"/>
      <c r="SPB2" s="975"/>
      <c r="SPC2" s="975"/>
      <c r="SPD2" s="975"/>
      <c r="SPE2" s="975"/>
      <c r="SPF2" s="975"/>
      <c r="SPG2" s="975"/>
      <c r="SPH2" s="975"/>
      <c r="SPI2" s="975"/>
      <c r="SPJ2" s="975"/>
      <c r="SPK2" s="975"/>
      <c r="SPL2" s="975"/>
      <c r="SPM2" s="975"/>
      <c r="SPN2" s="975"/>
      <c r="SPO2" s="975"/>
      <c r="SPP2" s="975"/>
      <c r="SPQ2" s="975"/>
      <c r="SPR2" s="975"/>
      <c r="SPS2" s="975"/>
      <c r="SPT2" s="975"/>
      <c r="SPU2" s="975"/>
      <c r="SPV2" s="975"/>
      <c r="SPW2" s="975"/>
      <c r="SPX2" s="975"/>
      <c r="SPY2" s="975"/>
      <c r="SPZ2" s="975"/>
      <c r="SQA2" s="975"/>
      <c r="SQB2" s="975"/>
      <c r="SQC2" s="975"/>
      <c r="SQD2" s="975"/>
      <c r="SQE2" s="975"/>
      <c r="SQF2" s="975"/>
      <c r="SQG2" s="975"/>
      <c r="SQH2" s="975"/>
      <c r="SQI2" s="975"/>
      <c r="SQJ2" s="975"/>
      <c r="SQK2" s="975"/>
      <c r="SQL2" s="975"/>
      <c r="SQM2" s="975"/>
      <c r="SQN2" s="975"/>
      <c r="SQO2" s="975"/>
      <c r="SQP2" s="975"/>
      <c r="SQQ2" s="975"/>
      <c r="SQR2" s="975"/>
      <c r="SQS2" s="975"/>
      <c r="SQT2" s="975"/>
      <c r="SQU2" s="975"/>
      <c r="SQV2" s="975"/>
      <c r="SQW2" s="975"/>
      <c r="SQX2" s="975"/>
      <c r="SQY2" s="975"/>
      <c r="SQZ2" s="975"/>
      <c r="SRA2" s="975"/>
      <c r="SRB2" s="975"/>
      <c r="SRC2" s="975"/>
      <c r="SRD2" s="975"/>
      <c r="SRE2" s="975"/>
      <c r="SRF2" s="975"/>
      <c r="SRG2" s="975"/>
      <c r="SRH2" s="975"/>
      <c r="SRI2" s="975"/>
      <c r="SRJ2" s="975"/>
      <c r="SRK2" s="975"/>
      <c r="SRL2" s="975"/>
      <c r="SRM2" s="975"/>
      <c r="SRN2" s="975"/>
      <c r="SRO2" s="975"/>
      <c r="SRP2" s="975"/>
      <c r="SRQ2" s="975"/>
      <c r="SRR2" s="975"/>
      <c r="SRS2" s="975"/>
      <c r="SRT2" s="975"/>
      <c r="SRU2" s="975"/>
      <c r="SRV2" s="975"/>
      <c r="SRW2" s="975"/>
      <c r="SRX2" s="975"/>
      <c r="SRY2" s="975"/>
      <c r="SRZ2" s="975"/>
      <c r="SSA2" s="975"/>
      <c r="SSB2" s="975"/>
      <c r="SSC2" s="975"/>
      <c r="SSD2" s="975"/>
      <c r="SSE2" s="975"/>
      <c r="SSF2" s="975"/>
      <c r="SSG2" s="975"/>
      <c r="SSH2" s="975"/>
      <c r="SSI2" s="975"/>
      <c r="SSJ2" s="975"/>
      <c r="SSK2" s="975"/>
      <c r="SSL2" s="975"/>
      <c r="SSM2" s="975"/>
      <c r="SSN2" s="975"/>
      <c r="SSO2" s="975"/>
      <c r="SSP2" s="975"/>
      <c r="SSQ2" s="975"/>
      <c r="SSR2" s="975"/>
      <c r="SSS2" s="975"/>
      <c r="SST2" s="975"/>
      <c r="SSU2" s="975"/>
      <c r="SSV2" s="975"/>
      <c r="SSW2" s="975"/>
      <c r="SSX2" s="975"/>
      <c r="SSY2" s="975"/>
      <c r="SSZ2" s="975"/>
      <c r="STA2" s="975"/>
      <c r="STB2" s="975"/>
      <c r="STC2" s="975"/>
      <c r="STD2" s="975"/>
      <c r="STE2" s="975"/>
      <c r="STF2" s="975"/>
      <c r="STG2" s="975"/>
      <c r="STH2" s="975"/>
      <c r="STI2" s="975"/>
      <c r="STJ2" s="975"/>
      <c r="STK2" s="975"/>
      <c r="STL2" s="975"/>
      <c r="STM2" s="975"/>
      <c r="STN2" s="975"/>
      <c r="STO2" s="975"/>
      <c r="STP2" s="975"/>
      <c r="STQ2" s="975"/>
      <c r="STR2" s="975"/>
      <c r="STS2" s="975"/>
      <c r="STT2" s="975"/>
      <c r="STU2" s="975"/>
      <c r="STV2" s="975"/>
      <c r="STW2" s="975"/>
      <c r="STX2" s="975"/>
      <c r="STY2" s="975"/>
      <c r="STZ2" s="975"/>
      <c r="SUA2" s="975"/>
      <c r="SUB2" s="975"/>
      <c r="SUC2" s="975"/>
      <c r="SUD2" s="975"/>
      <c r="SUE2" s="975"/>
      <c r="SUF2" s="975"/>
      <c r="SUG2" s="975"/>
      <c r="SUH2" s="975"/>
      <c r="SUI2" s="975"/>
      <c r="SUJ2" s="975"/>
      <c r="SUK2" s="975"/>
      <c r="SUL2" s="975"/>
      <c r="SUM2" s="975"/>
      <c r="SUN2" s="975"/>
      <c r="SUO2" s="975"/>
      <c r="SUP2" s="975"/>
      <c r="SUQ2" s="975"/>
      <c r="SUR2" s="975"/>
      <c r="SUS2" s="975"/>
      <c r="SUT2" s="975"/>
      <c r="SUU2" s="975"/>
      <c r="SUV2" s="975"/>
      <c r="SUW2" s="975"/>
      <c r="SUX2" s="975"/>
      <c r="SUY2" s="975"/>
      <c r="SUZ2" s="975"/>
      <c r="SVA2" s="975"/>
      <c r="SVB2" s="975"/>
      <c r="SVC2" s="975"/>
      <c r="SVD2" s="975"/>
      <c r="SVE2" s="975"/>
      <c r="SVF2" s="975"/>
      <c r="SVG2" s="975"/>
      <c r="SVH2" s="975"/>
      <c r="SVI2" s="975"/>
      <c r="SVJ2" s="975"/>
      <c r="SVK2" s="975"/>
      <c r="SVL2" s="975"/>
      <c r="SVM2" s="975"/>
      <c r="SVN2" s="975"/>
      <c r="SVO2" s="975"/>
      <c r="SVP2" s="975"/>
      <c r="SVQ2" s="975"/>
      <c r="SVR2" s="975"/>
      <c r="SVS2" s="975"/>
      <c r="SVT2" s="975"/>
      <c r="SVU2" s="975"/>
      <c r="SVV2" s="975"/>
      <c r="SVW2" s="975"/>
      <c r="SVX2" s="975"/>
      <c r="SVY2" s="975"/>
      <c r="SVZ2" s="975"/>
      <c r="SWA2" s="975"/>
      <c r="SWB2" s="975"/>
      <c r="SWC2" s="975"/>
      <c r="SWD2" s="975"/>
      <c r="SWE2" s="975"/>
      <c r="SWF2" s="975"/>
      <c r="SWG2" s="975"/>
      <c r="SWH2" s="975"/>
      <c r="SWI2" s="975"/>
      <c r="SWJ2" s="975"/>
      <c r="SWK2" s="975"/>
      <c r="SWL2" s="975"/>
      <c r="SWM2" s="975"/>
      <c r="SWN2" s="975"/>
      <c r="SWO2" s="975"/>
      <c r="SWP2" s="975"/>
      <c r="SWQ2" s="975"/>
      <c r="SWR2" s="975"/>
      <c r="SWS2" s="975"/>
      <c r="SWT2" s="975"/>
      <c r="SWU2" s="975"/>
      <c r="SWV2" s="975"/>
      <c r="SWW2" s="975"/>
      <c r="SWX2" s="975"/>
      <c r="SWY2" s="975"/>
      <c r="SWZ2" s="975"/>
      <c r="SXA2" s="975"/>
      <c r="SXB2" s="975"/>
      <c r="SXC2" s="975"/>
      <c r="SXD2" s="975"/>
      <c r="SXE2" s="975"/>
      <c r="SXF2" s="975"/>
      <c r="SXG2" s="975"/>
      <c r="SXH2" s="975"/>
      <c r="SXI2" s="975"/>
      <c r="SXJ2" s="975"/>
      <c r="SXK2" s="975"/>
      <c r="SXL2" s="975"/>
      <c r="SXM2" s="975"/>
      <c r="SXN2" s="975"/>
      <c r="SXO2" s="975"/>
      <c r="SXP2" s="975"/>
      <c r="SXQ2" s="975"/>
      <c r="SXR2" s="975"/>
      <c r="SXS2" s="975"/>
      <c r="SXT2" s="975"/>
      <c r="SXU2" s="975"/>
      <c r="SXV2" s="975"/>
      <c r="SXW2" s="975"/>
      <c r="SXX2" s="975"/>
      <c r="SXY2" s="975"/>
      <c r="SXZ2" s="975"/>
      <c r="SYA2" s="975"/>
      <c r="SYB2" s="975"/>
      <c r="SYC2" s="975"/>
      <c r="SYD2" s="975"/>
      <c r="SYE2" s="975"/>
      <c r="SYF2" s="975"/>
      <c r="SYG2" s="975"/>
      <c r="SYH2" s="975"/>
      <c r="SYI2" s="975"/>
      <c r="SYJ2" s="975"/>
      <c r="SYK2" s="975"/>
      <c r="SYL2" s="975"/>
      <c r="SYM2" s="975"/>
      <c r="SYN2" s="975"/>
      <c r="SYO2" s="975"/>
      <c r="SYP2" s="975"/>
      <c r="SYQ2" s="975"/>
      <c r="SYR2" s="975"/>
      <c r="SYS2" s="975"/>
      <c r="SYT2" s="975"/>
      <c r="SYU2" s="975"/>
      <c r="SYV2" s="975"/>
      <c r="SYW2" s="975"/>
      <c r="SYX2" s="975"/>
      <c r="SYY2" s="975"/>
      <c r="SYZ2" s="975"/>
      <c r="SZA2" s="975"/>
      <c r="SZB2" s="975"/>
      <c r="SZC2" s="975"/>
      <c r="SZD2" s="975"/>
      <c r="SZE2" s="975"/>
      <c r="SZF2" s="975"/>
      <c r="SZG2" s="975"/>
      <c r="SZH2" s="975"/>
      <c r="SZI2" s="975"/>
      <c r="SZJ2" s="975"/>
      <c r="SZK2" s="975"/>
      <c r="SZL2" s="975"/>
      <c r="SZM2" s="975"/>
      <c r="SZN2" s="975"/>
      <c r="SZO2" s="975"/>
      <c r="SZP2" s="975"/>
      <c r="SZQ2" s="975"/>
      <c r="SZR2" s="975"/>
      <c r="SZS2" s="975"/>
      <c r="SZT2" s="975"/>
      <c r="SZU2" s="975"/>
      <c r="SZV2" s="975"/>
      <c r="SZW2" s="975"/>
      <c r="SZX2" s="975"/>
      <c r="SZY2" s="975"/>
      <c r="SZZ2" s="975"/>
      <c r="TAA2" s="975"/>
      <c r="TAB2" s="975"/>
      <c r="TAC2" s="975"/>
      <c r="TAD2" s="975"/>
      <c r="TAE2" s="975"/>
      <c r="TAF2" s="975"/>
      <c r="TAG2" s="975"/>
      <c r="TAH2" s="975"/>
      <c r="TAI2" s="975"/>
      <c r="TAJ2" s="975"/>
      <c r="TAK2" s="975"/>
      <c r="TAL2" s="975"/>
      <c r="TAM2" s="975"/>
      <c r="TAN2" s="975"/>
      <c r="TAO2" s="975"/>
      <c r="TAP2" s="975"/>
      <c r="TAQ2" s="975"/>
      <c r="TAR2" s="975"/>
      <c r="TAS2" s="975"/>
      <c r="TAT2" s="975"/>
      <c r="TAU2" s="975"/>
      <c r="TAV2" s="975"/>
      <c r="TAW2" s="975"/>
      <c r="TAX2" s="975"/>
      <c r="TAY2" s="975"/>
      <c r="TAZ2" s="975"/>
      <c r="TBA2" s="975"/>
      <c r="TBB2" s="975"/>
      <c r="TBC2" s="975"/>
      <c r="TBD2" s="975"/>
      <c r="TBE2" s="975"/>
      <c r="TBF2" s="975"/>
      <c r="TBG2" s="975"/>
      <c r="TBH2" s="975"/>
      <c r="TBI2" s="975"/>
      <c r="TBJ2" s="975"/>
      <c r="TBK2" s="975"/>
      <c r="TBL2" s="975"/>
      <c r="TBM2" s="975"/>
      <c r="TBN2" s="975"/>
      <c r="TBO2" s="975"/>
      <c r="TBP2" s="975"/>
      <c r="TBQ2" s="975"/>
      <c r="TBR2" s="975"/>
      <c r="TBS2" s="975"/>
      <c r="TBT2" s="975"/>
      <c r="TBU2" s="975"/>
      <c r="TBV2" s="975"/>
      <c r="TBW2" s="975"/>
      <c r="TBX2" s="975"/>
      <c r="TBY2" s="975"/>
      <c r="TBZ2" s="975"/>
      <c r="TCA2" s="975"/>
      <c r="TCB2" s="975"/>
      <c r="TCC2" s="975"/>
      <c r="TCD2" s="975"/>
      <c r="TCE2" s="975"/>
      <c r="TCF2" s="975"/>
      <c r="TCG2" s="975"/>
      <c r="TCH2" s="975"/>
      <c r="TCI2" s="975"/>
      <c r="TCJ2" s="975"/>
      <c r="TCK2" s="975"/>
      <c r="TCL2" s="975"/>
      <c r="TCM2" s="975"/>
      <c r="TCN2" s="975"/>
      <c r="TCO2" s="975"/>
      <c r="TCP2" s="975"/>
      <c r="TCQ2" s="975"/>
      <c r="TCR2" s="975"/>
      <c r="TCS2" s="975"/>
      <c r="TCT2" s="975"/>
      <c r="TCU2" s="975"/>
      <c r="TCV2" s="975"/>
      <c r="TCW2" s="975"/>
      <c r="TCX2" s="975"/>
      <c r="TCY2" s="975"/>
      <c r="TCZ2" s="975"/>
      <c r="TDA2" s="975"/>
      <c r="TDB2" s="975"/>
      <c r="TDC2" s="975"/>
      <c r="TDD2" s="975"/>
      <c r="TDE2" s="975"/>
      <c r="TDF2" s="975"/>
      <c r="TDG2" s="975"/>
      <c r="TDH2" s="975"/>
      <c r="TDI2" s="975"/>
      <c r="TDJ2" s="975"/>
      <c r="TDK2" s="975"/>
      <c r="TDL2" s="975"/>
      <c r="TDM2" s="975"/>
      <c r="TDN2" s="975"/>
      <c r="TDO2" s="975"/>
      <c r="TDP2" s="975"/>
      <c r="TDQ2" s="975"/>
      <c r="TDR2" s="975"/>
      <c r="TDS2" s="975"/>
      <c r="TDT2" s="975"/>
      <c r="TDU2" s="975"/>
      <c r="TDV2" s="975"/>
      <c r="TDW2" s="975"/>
      <c r="TDX2" s="975"/>
      <c r="TDY2" s="975"/>
      <c r="TDZ2" s="975"/>
      <c r="TEA2" s="975"/>
      <c r="TEB2" s="975"/>
      <c r="TEC2" s="975"/>
      <c r="TED2" s="975"/>
      <c r="TEE2" s="975"/>
      <c r="TEF2" s="975"/>
      <c r="TEG2" s="975"/>
      <c r="TEH2" s="975"/>
      <c r="TEI2" s="975"/>
      <c r="TEJ2" s="975"/>
      <c r="TEK2" s="975"/>
      <c r="TEL2" s="975"/>
      <c r="TEM2" s="975"/>
      <c r="TEN2" s="975"/>
      <c r="TEO2" s="975"/>
      <c r="TEP2" s="975"/>
      <c r="TEQ2" s="975"/>
      <c r="TER2" s="975"/>
      <c r="TES2" s="975"/>
      <c r="TET2" s="975"/>
      <c r="TEU2" s="975"/>
      <c r="TEV2" s="975"/>
      <c r="TEW2" s="975"/>
      <c r="TEX2" s="975"/>
      <c r="TEY2" s="975"/>
      <c r="TEZ2" s="975"/>
      <c r="TFA2" s="975"/>
      <c r="TFB2" s="975"/>
      <c r="TFC2" s="975"/>
      <c r="TFD2" s="975"/>
      <c r="TFE2" s="975"/>
      <c r="TFF2" s="975"/>
      <c r="TFG2" s="975"/>
      <c r="TFH2" s="975"/>
      <c r="TFI2" s="975"/>
      <c r="TFJ2" s="975"/>
      <c r="TFK2" s="975"/>
      <c r="TFL2" s="975"/>
      <c r="TFM2" s="975"/>
      <c r="TFN2" s="975"/>
      <c r="TFO2" s="975"/>
      <c r="TFP2" s="975"/>
      <c r="TFQ2" s="975"/>
      <c r="TFR2" s="975"/>
      <c r="TFS2" s="975"/>
      <c r="TFT2" s="975"/>
      <c r="TFU2" s="975"/>
      <c r="TFV2" s="975"/>
      <c r="TFW2" s="975"/>
      <c r="TFX2" s="975"/>
      <c r="TFY2" s="975"/>
      <c r="TFZ2" s="975"/>
      <c r="TGA2" s="975"/>
      <c r="TGB2" s="975"/>
      <c r="TGC2" s="975"/>
      <c r="TGD2" s="975"/>
      <c r="TGE2" s="975"/>
      <c r="TGF2" s="975"/>
      <c r="TGG2" s="975"/>
      <c r="TGH2" s="975"/>
      <c r="TGI2" s="975"/>
      <c r="TGJ2" s="975"/>
      <c r="TGK2" s="975"/>
      <c r="TGL2" s="975"/>
      <c r="TGM2" s="975"/>
      <c r="TGN2" s="975"/>
      <c r="TGO2" s="975"/>
      <c r="TGP2" s="975"/>
      <c r="TGQ2" s="975"/>
      <c r="TGR2" s="975"/>
      <c r="TGS2" s="975"/>
      <c r="TGT2" s="975"/>
      <c r="TGU2" s="975"/>
      <c r="TGV2" s="975"/>
      <c r="TGW2" s="975"/>
      <c r="TGX2" s="975"/>
      <c r="TGY2" s="975"/>
      <c r="TGZ2" s="975"/>
      <c r="THA2" s="975"/>
      <c r="THB2" s="975"/>
      <c r="THC2" s="975"/>
      <c r="THD2" s="975"/>
      <c r="THE2" s="975"/>
      <c r="THF2" s="975"/>
      <c r="THG2" s="975"/>
      <c r="THH2" s="975"/>
      <c r="THI2" s="975"/>
      <c r="THJ2" s="975"/>
      <c r="THK2" s="975"/>
      <c r="THL2" s="975"/>
      <c r="THM2" s="975"/>
      <c r="THN2" s="975"/>
      <c r="THO2" s="975"/>
      <c r="THP2" s="975"/>
      <c r="THQ2" s="975"/>
      <c r="THR2" s="975"/>
      <c r="THS2" s="975"/>
      <c r="THT2" s="975"/>
      <c r="THU2" s="975"/>
      <c r="THV2" s="975"/>
      <c r="THW2" s="975"/>
      <c r="THX2" s="975"/>
      <c r="THY2" s="975"/>
      <c r="THZ2" s="975"/>
      <c r="TIA2" s="975"/>
      <c r="TIB2" s="975"/>
      <c r="TIC2" s="975"/>
      <c r="TID2" s="975"/>
      <c r="TIE2" s="975"/>
      <c r="TIF2" s="975"/>
      <c r="TIG2" s="975"/>
      <c r="TIH2" s="975"/>
      <c r="TII2" s="975"/>
      <c r="TIJ2" s="975"/>
      <c r="TIK2" s="975"/>
      <c r="TIL2" s="975"/>
      <c r="TIM2" s="975"/>
      <c r="TIN2" s="975"/>
      <c r="TIO2" s="975"/>
      <c r="TIP2" s="975"/>
      <c r="TIQ2" s="975"/>
      <c r="TIR2" s="975"/>
      <c r="TIS2" s="975"/>
      <c r="TIT2" s="975"/>
      <c r="TIU2" s="975"/>
      <c r="TIV2" s="975"/>
      <c r="TIW2" s="975"/>
      <c r="TIX2" s="975"/>
      <c r="TIY2" s="975"/>
      <c r="TIZ2" s="975"/>
      <c r="TJA2" s="975"/>
      <c r="TJB2" s="975"/>
      <c r="TJC2" s="975"/>
      <c r="TJD2" s="975"/>
      <c r="TJE2" s="975"/>
      <c r="TJF2" s="975"/>
      <c r="TJG2" s="975"/>
      <c r="TJH2" s="975"/>
      <c r="TJI2" s="975"/>
      <c r="TJJ2" s="975"/>
      <c r="TJK2" s="975"/>
      <c r="TJL2" s="975"/>
      <c r="TJM2" s="975"/>
      <c r="TJN2" s="975"/>
      <c r="TJO2" s="975"/>
      <c r="TJP2" s="975"/>
      <c r="TJQ2" s="975"/>
      <c r="TJR2" s="975"/>
      <c r="TJS2" s="975"/>
      <c r="TJT2" s="975"/>
      <c r="TJU2" s="975"/>
      <c r="TJV2" s="975"/>
      <c r="TJW2" s="975"/>
      <c r="TJX2" s="975"/>
      <c r="TJY2" s="975"/>
      <c r="TJZ2" s="975"/>
      <c r="TKA2" s="975"/>
      <c r="TKB2" s="975"/>
      <c r="TKC2" s="975"/>
      <c r="TKD2" s="975"/>
      <c r="TKE2" s="975"/>
      <c r="TKF2" s="975"/>
      <c r="TKG2" s="975"/>
      <c r="TKH2" s="975"/>
      <c r="TKI2" s="975"/>
      <c r="TKJ2" s="975"/>
      <c r="TKK2" s="975"/>
      <c r="TKL2" s="975"/>
      <c r="TKM2" s="975"/>
      <c r="TKN2" s="975"/>
      <c r="TKO2" s="975"/>
      <c r="TKP2" s="975"/>
      <c r="TKQ2" s="975"/>
      <c r="TKR2" s="975"/>
      <c r="TKS2" s="975"/>
      <c r="TKT2" s="975"/>
      <c r="TKU2" s="975"/>
      <c r="TKV2" s="975"/>
      <c r="TKW2" s="975"/>
      <c r="TKX2" s="975"/>
      <c r="TKY2" s="975"/>
      <c r="TKZ2" s="975"/>
      <c r="TLA2" s="975"/>
      <c r="TLB2" s="975"/>
      <c r="TLC2" s="975"/>
      <c r="TLD2" s="975"/>
      <c r="TLE2" s="975"/>
      <c r="TLF2" s="975"/>
      <c r="TLG2" s="975"/>
      <c r="TLH2" s="975"/>
      <c r="TLI2" s="975"/>
      <c r="TLJ2" s="975"/>
      <c r="TLK2" s="975"/>
      <c r="TLL2" s="975"/>
      <c r="TLM2" s="975"/>
      <c r="TLN2" s="975"/>
      <c r="TLO2" s="975"/>
      <c r="TLP2" s="975"/>
      <c r="TLQ2" s="975"/>
      <c r="TLR2" s="975"/>
      <c r="TLS2" s="975"/>
      <c r="TLT2" s="975"/>
      <c r="TLU2" s="975"/>
      <c r="TLV2" s="975"/>
      <c r="TLW2" s="975"/>
      <c r="TLX2" s="975"/>
      <c r="TLY2" s="975"/>
      <c r="TLZ2" s="975"/>
      <c r="TMA2" s="975"/>
      <c r="TMB2" s="975"/>
      <c r="TMC2" s="975"/>
      <c r="TMD2" s="975"/>
      <c r="TME2" s="975"/>
      <c r="TMF2" s="975"/>
      <c r="TMG2" s="975"/>
      <c r="TMH2" s="975"/>
      <c r="TMI2" s="975"/>
      <c r="TMJ2" s="975"/>
      <c r="TMK2" s="975"/>
      <c r="TML2" s="975"/>
      <c r="TMM2" s="975"/>
      <c r="TMN2" s="975"/>
      <c r="TMO2" s="975"/>
      <c r="TMP2" s="975"/>
      <c r="TMQ2" s="975"/>
      <c r="TMR2" s="975"/>
      <c r="TMS2" s="975"/>
      <c r="TMT2" s="975"/>
      <c r="TMU2" s="975"/>
      <c r="TMV2" s="975"/>
      <c r="TMW2" s="975"/>
      <c r="TMX2" s="975"/>
      <c r="TMY2" s="975"/>
      <c r="TMZ2" s="975"/>
      <c r="TNA2" s="975"/>
      <c r="TNB2" s="975"/>
      <c r="TNC2" s="975"/>
      <c r="TND2" s="975"/>
      <c r="TNE2" s="975"/>
      <c r="TNF2" s="975"/>
      <c r="TNG2" s="975"/>
      <c r="TNH2" s="975"/>
      <c r="TNI2" s="975"/>
      <c r="TNJ2" s="975"/>
      <c r="TNK2" s="975"/>
      <c r="TNL2" s="975"/>
      <c r="TNM2" s="975"/>
      <c r="TNN2" s="975"/>
      <c r="TNO2" s="975"/>
      <c r="TNP2" s="975"/>
      <c r="TNQ2" s="975"/>
      <c r="TNR2" s="975"/>
      <c r="TNS2" s="975"/>
      <c r="TNT2" s="975"/>
      <c r="TNU2" s="975"/>
      <c r="TNV2" s="975"/>
      <c r="TNW2" s="975"/>
      <c r="TNX2" s="975"/>
      <c r="TNY2" s="975"/>
      <c r="TNZ2" s="975"/>
      <c r="TOA2" s="975"/>
      <c r="TOB2" s="975"/>
      <c r="TOC2" s="975"/>
      <c r="TOD2" s="975"/>
      <c r="TOE2" s="975"/>
      <c r="TOF2" s="975"/>
      <c r="TOG2" s="975"/>
      <c r="TOH2" s="975"/>
      <c r="TOI2" s="975"/>
      <c r="TOJ2" s="975"/>
      <c r="TOK2" s="975"/>
      <c r="TOL2" s="975"/>
      <c r="TOM2" s="975"/>
      <c r="TON2" s="975"/>
      <c r="TOO2" s="975"/>
      <c r="TOP2" s="975"/>
      <c r="TOQ2" s="975"/>
      <c r="TOR2" s="975"/>
      <c r="TOS2" s="975"/>
      <c r="TOT2" s="975"/>
      <c r="TOU2" s="975"/>
      <c r="TOV2" s="975"/>
      <c r="TOW2" s="975"/>
      <c r="TOX2" s="975"/>
      <c r="TOY2" s="975"/>
      <c r="TOZ2" s="975"/>
      <c r="TPA2" s="975"/>
      <c r="TPB2" s="975"/>
      <c r="TPC2" s="975"/>
      <c r="TPD2" s="975"/>
      <c r="TPE2" s="975"/>
      <c r="TPF2" s="975"/>
      <c r="TPG2" s="975"/>
      <c r="TPH2" s="975"/>
      <c r="TPI2" s="975"/>
      <c r="TPJ2" s="975"/>
      <c r="TPK2" s="975"/>
      <c r="TPL2" s="975"/>
      <c r="TPM2" s="975"/>
      <c r="TPN2" s="975"/>
      <c r="TPO2" s="975"/>
      <c r="TPP2" s="975"/>
      <c r="TPQ2" s="975"/>
      <c r="TPR2" s="975"/>
      <c r="TPS2" s="975"/>
      <c r="TPT2" s="975"/>
      <c r="TPU2" s="975"/>
      <c r="TPV2" s="975"/>
      <c r="TPW2" s="975"/>
      <c r="TPX2" s="975"/>
      <c r="TPY2" s="975"/>
      <c r="TPZ2" s="975"/>
      <c r="TQA2" s="975"/>
      <c r="TQB2" s="975"/>
      <c r="TQC2" s="975"/>
      <c r="TQD2" s="975"/>
      <c r="TQE2" s="975"/>
      <c r="TQF2" s="975"/>
      <c r="TQG2" s="975"/>
      <c r="TQH2" s="975"/>
      <c r="TQI2" s="975"/>
      <c r="TQJ2" s="975"/>
      <c r="TQK2" s="975"/>
      <c r="TQL2" s="975"/>
      <c r="TQM2" s="975"/>
      <c r="TQN2" s="975"/>
      <c r="TQO2" s="975"/>
      <c r="TQP2" s="975"/>
      <c r="TQQ2" s="975"/>
      <c r="TQR2" s="975"/>
      <c r="TQS2" s="975"/>
      <c r="TQT2" s="975"/>
      <c r="TQU2" s="975"/>
      <c r="TQV2" s="975"/>
      <c r="TQW2" s="975"/>
      <c r="TQX2" s="975"/>
      <c r="TQY2" s="975"/>
      <c r="TQZ2" s="975"/>
      <c r="TRA2" s="975"/>
      <c r="TRB2" s="975"/>
      <c r="TRC2" s="975"/>
      <c r="TRD2" s="975"/>
      <c r="TRE2" s="975"/>
      <c r="TRF2" s="975"/>
      <c r="TRG2" s="975"/>
      <c r="TRH2" s="975"/>
      <c r="TRI2" s="975"/>
      <c r="TRJ2" s="975"/>
      <c r="TRK2" s="975"/>
      <c r="TRL2" s="975"/>
      <c r="TRM2" s="975"/>
      <c r="TRN2" s="975"/>
      <c r="TRO2" s="975"/>
      <c r="TRP2" s="975"/>
      <c r="TRQ2" s="975"/>
      <c r="TRR2" s="975"/>
      <c r="TRS2" s="975"/>
      <c r="TRT2" s="975"/>
      <c r="TRU2" s="975"/>
      <c r="TRV2" s="975"/>
      <c r="TRW2" s="975"/>
      <c r="TRX2" s="975"/>
      <c r="TRY2" s="975"/>
      <c r="TRZ2" s="975"/>
      <c r="TSA2" s="975"/>
      <c r="TSB2" s="975"/>
      <c r="TSC2" s="975"/>
      <c r="TSD2" s="975"/>
      <c r="TSE2" s="975"/>
      <c r="TSF2" s="975"/>
      <c r="TSG2" s="975"/>
      <c r="TSH2" s="975"/>
      <c r="TSI2" s="975"/>
      <c r="TSJ2" s="975"/>
      <c r="TSK2" s="975"/>
      <c r="TSL2" s="975"/>
      <c r="TSM2" s="975"/>
      <c r="TSN2" s="975"/>
      <c r="TSO2" s="975"/>
      <c r="TSP2" s="975"/>
      <c r="TSQ2" s="975"/>
      <c r="TSR2" s="975"/>
      <c r="TSS2" s="975"/>
      <c r="TST2" s="975"/>
      <c r="TSU2" s="975"/>
      <c r="TSV2" s="975"/>
      <c r="TSW2" s="975"/>
      <c r="TSX2" s="975"/>
      <c r="TSY2" s="975"/>
      <c r="TSZ2" s="975"/>
      <c r="TTA2" s="975"/>
      <c r="TTB2" s="975"/>
      <c r="TTC2" s="975"/>
      <c r="TTD2" s="975"/>
      <c r="TTE2" s="975"/>
      <c r="TTF2" s="975"/>
      <c r="TTG2" s="975"/>
      <c r="TTH2" s="975"/>
      <c r="TTI2" s="975"/>
      <c r="TTJ2" s="975"/>
      <c r="TTK2" s="975"/>
      <c r="TTL2" s="975"/>
      <c r="TTM2" s="975"/>
      <c r="TTN2" s="975"/>
      <c r="TTO2" s="975"/>
      <c r="TTP2" s="975"/>
      <c r="TTQ2" s="975"/>
      <c r="TTR2" s="975"/>
      <c r="TTS2" s="975"/>
      <c r="TTT2" s="975"/>
      <c r="TTU2" s="975"/>
      <c r="TTV2" s="975"/>
      <c r="TTW2" s="975"/>
      <c r="TTX2" s="975"/>
      <c r="TTY2" s="975"/>
      <c r="TTZ2" s="975"/>
      <c r="TUA2" s="975"/>
      <c r="TUB2" s="975"/>
      <c r="TUC2" s="975"/>
      <c r="TUD2" s="975"/>
      <c r="TUE2" s="975"/>
      <c r="TUF2" s="975"/>
      <c r="TUG2" s="975"/>
      <c r="TUH2" s="975"/>
      <c r="TUI2" s="975"/>
      <c r="TUJ2" s="975"/>
      <c r="TUK2" s="975"/>
      <c r="TUL2" s="975"/>
      <c r="TUM2" s="975"/>
      <c r="TUN2" s="975"/>
      <c r="TUO2" s="975"/>
      <c r="TUP2" s="975"/>
      <c r="TUQ2" s="975"/>
      <c r="TUR2" s="975"/>
      <c r="TUS2" s="975"/>
      <c r="TUT2" s="975"/>
      <c r="TUU2" s="975"/>
      <c r="TUV2" s="975"/>
      <c r="TUW2" s="975"/>
      <c r="TUX2" s="975"/>
      <c r="TUY2" s="975"/>
      <c r="TUZ2" s="975"/>
      <c r="TVA2" s="975"/>
      <c r="TVB2" s="975"/>
      <c r="TVC2" s="975"/>
      <c r="TVD2" s="975"/>
      <c r="TVE2" s="975"/>
      <c r="TVF2" s="975"/>
      <c r="TVG2" s="975"/>
      <c r="TVH2" s="975"/>
      <c r="TVI2" s="975"/>
      <c r="TVJ2" s="975"/>
      <c r="TVK2" s="975"/>
      <c r="TVL2" s="975"/>
      <c r="TVM2" s="975"/>
      <c r="TVN2" s="975"/>
      <c r="TVO2" s="975"/>
      <c r="TVP2" s="975"/>
      <c r="TVQ2" s="975"/>
      <c r="TVR2" s="975"/>
      <c r="TVS2" s="975"/>
      <c r="TVT2" s="975"/>
      <c r="TVU2" s="975"/>
      <c r="TVV2" s="975"/>
      <c r="TVW2" s="975"/>
      <c r="TVX2" s="975"/>
      <c r="TVY2" s="975"/>
      <c r="TVZ2" s="975"/>
      <c r="TWA2" s="975"/>
      <c r="TWB2" s="975"/>
      <c r="TWC2" s="975"/>
      <c r="TWD2" s="975"/>
      <c r="TWE2" s="975"/>
      <c r="TWF2" s="975"/>
      <c r="TWG2" s="975"/>
      <c r="TWH2" s="975"/>
      <c r="TWI2" s="975"/>
      <c r="TWJ2" s="975"/>
      <c r="TWK2" s="975"/>
      <c r="TWL2" s="975"/>
      <c r="TWM2" s="975"/>
      <c r="TWN2" s="975"/>
      <c r="TWO2" s="975"/>
      <c r="TWP2" s="975"/>
      <c r="TWQ2" s="975"/>
      <c r="TWR2" s="975"/>
      <c r="TWS2" s="975"/>
      <c r="TWT2" s="975"/>
      <c r="TWU2" s="975"/>
      <c r="TWV2" s="975"/>
      <c r="TWW2" s="975"/>
      <c r="TWX2" s="975"/>
      <c r="TWY2" s="975"/>
      <c r="TWZ2" s="975"/>
      <c r="TXA2" s="975"/>
      <c r="TXB2" s="975"/>
      <c r="TXC2" s="975"/>
      <c r="TXD2" s="975"/>
      <c r="TXE2" s="975"/>
      <c r="TXF2" s="975"/>
      <c r="TXG2" s="975"/>
      <c r="TXH2" s="975"/>
      <c r="TXI2" s="975"/>
      <c r="TXJ2" s="975"/>
      <c r="TXK2" s="975"/>
      <c r="TXL2" s="975"/>
      <c r="TXM2" s="975"/>
      <c r="TXN2" s="975"/>
      <c r="TXO2" s="975"/>
      <c r="TXP2" s="975"/>
      <c r="TXQ2" s="975"/>
      <c r="TXR2" s="975"/>
      <c r="TXS2" s="975"/>
      <c r="TXT2" s="975"/>
      <c r="TXU2" s="975"/>
      <c r="TXV2" s="975"/>
      <c r="TXW2" s="975"/>
      <c r="TXX2" s="975"/>
      <c r="TXY2" s="975"/>
      <c r="TXZ2" s="975"/>
      <c r="TYA2" s="975"/>
      <c r="TYB2" s="975"/>
      <c r="TYC2" s="975"/>
      <c r="TYD2" s="975"/>
      <c r="TYE2" s="975"/>
      <c r="TYF2" s="975"/>
      <c r="TYG2" s="975"/>
      <c r="TYH2" s="975"/>
      <c r="TYI2" s="975"/>
      <c r="TYJ2" s="975"/>
      <c r="TYK2" s="975"/>
      <c r="TYL2" s="975"/>
      <c r="TYM2" s="975"/>
      <c r="TYN2" s="975"/>
      <c r="TYO2" s="975"/>
      <c r="TYP2" s="975"/>
      <c r="TYQ2" s="975"/>
      <c r="TYR2" s="975"/>
      <c r="TYS2" s="975"/>
      <c r="TYT2" s="975"/>
      <c r="TYU2" s="975"/>
      <c r="TYV2" s="975"/>
      <c r="TYW2" s="975"/>
      <c r="TYX2" s="975"/>
      <c r="TYY2" s="975"/>
      <c r="TYZ2" s="975"/>
      <c r="TZA2" s="975"/>
      <c r="TZB2" s="975"/>
      <c r="TZC2" s="975"/>
      <c r="TZD2" s="975"/>
      <c r="TZE2" s="975"/>
      <c r="TZF2" s="975"/>
      <c r="TZG2" s="975"/>
      <c r="TZH2" s="975"/>
      <c r="TZI2" s="975"/>
      <c r="TZJ2" s="975"/>
      <c r="TZK2" s="975"/>
      <c r="TZL2" s="975"/>
      <c r="TZM2" s="975"/>
      <c r="TZN2" s="975"/>
      <c r="TZO2" s="975"/>
      <c r="TZP2" s="975"/>
      <c r="TZQ2" s="975"/>
      <c r="TZR2" s="975"/>
      <c r="TZS2" s="975"/>
      <c r="TZT2" s="975"/>
      <c r="TZU2" s="975"/>
      <c r="TZV2" s="975"/>
      <c r="TZW2" s="975"/>
      <c r="TZX2" s="975"/>
      <c r="TZY2" s="975"/>
      <c r="TZZ2" s="975"/>
      <c r="UAA2" s="975"/>
      <c r="UAB2" s="975"/>
      <c r="UAC2" s="975"/>
      <c r="UAD2" s="975"/>
      <c r="UAE2" s="975"/>
      <c r="UAF2" s="975"/>
      <c r="UAG2" s="975"/>
      <c r="UAH2" s="975"/>
      <c r="UAI2" s="975"/>
      <c r="UAJ2" s="975"/>
      <c r="UAK2" s="975"/>
      <c r="UAL2" s="975"/>
      <c r="UAM2" s="975"/>
      <c r="UAN2" s="975"/>
      <c r="UAO2" s="975"/>
      <c r="UAP2" s="975"/>
      <c r="UAQ2" s="975"/>
      <c r="UAR2" s="975"/>
      <c r="UAS2" s="975"/>
      <c r="UAT2" s="975"/>
      <c r="UAU2" s="975"/>
      <c r="UAV2" s="975"/>
      <c r="UAW2" s="975"/>
      <c r="UAX2" s="975"/>
      <c r="UAY2" s="975"/>
      <c r="UAZ2" s="975"/>
      <c r="UBA2" s="975"/>
      <c r="UBB2" s="975"/>
      <c r="UBC2" s="975"/>
      <c r="UBD2" s="975"/>
      <c r="UBE2" s="975"/>
      <c r="UBF2" s="975"/>
      <c r="UBG2" s="975"/>
      <c r="UBH2" s="975"/>
      <c r="UBI2" s="975"/>
      <c r="UBJ2" s="975"/>
      <c r="UBK2" s="975"/>
      <c r="UBL2" s="975"/>
      <c r="UBM2" s="975"/>
      <c r="UBN2" s="975"/>
      <c r="UBO2" s="975"/>
      <c r="UBP2" s="975"/>
      <c r="UBQ2" s="975"/>
      <c r="UBR2" s="975"/>
      <c r="UBS2" s="975"/>
      <c r="UBT2" s="975"/>
      <c r="UBU2" s="975"/>
      <c r="UBV2" s="975"/>
      <c r="UBW2" s="975"/>
      <c r="UBX2" s="975"/>
      <c r="UBY2" s="975"/>
      <c r="UBZ2" s="975"/>
      <c r="UCA2" s="975"/>
      <c r="UCB2" s="975"/>
      <c r="UCC2" s="975"/>
      <c r="UCD2" s="975"/>
      <c r="UCE2" s="975"/>
      <c r="UCF2" s="975"/>
      <c r="UCG2" s="975"/>
      <c r="UCH2" s="975"/>
      <c r="UCI2" s="975"/>
      <c r="UCJ2" s="975"/>
      <c r="UCK2" s="975"/>
      <c r="UCL2" s="975"/>
      <c r="UCM2" s="975"/>
      <c r="UCN2" s="975"/>
      <c r="UCO2" s="975"/>
      <c r="UCP2" s="975"/>
      <c r="UCQ2" s="975"/>
      <c r="UCR2" s="975"/>
      <c r="UCS2" s="975"/>
      <c r="UCT2" s="975"/>
      <c r="UCU2" s="975"/>
      <c r="UCV2" s="975"/>
      <c r="UCW2" s="975"/>
      <c r="UCX2" s="975"/>
      <c r="UCY2" s="975"/>
      <c r="UCZ2" s="975"/>
      <c r="UDA2" s="975"/>
      <c r="UDB2" s="975"/>
      <c r="UDC2" s="975"/>
      <c r="UDD2" s="975"/>
      <c r="UDE2" s="975"/>
      <c r="UDF2" s="975"/>
      <c r="UDG2" s="975"/>
      <c r="UDH2" s="975"/>
      <c r="UDI2" s="975"/>
      <c r="UDJ2" s="975"/>
      <c r="UDK2" s="975"/>
      <c r="UDL2" s="975"/>
      <c r="UDM2" s="975"/>
      <c r="UDN2" s="975"/>
      <c r="UDO2" s="975"/>
      <c r="UDP2" s="975"/>
      <c r="UDQ2" s="975"/>
      <c r="UDR2" s="975"/>
      <c r="UDS2" s="975"/>
      <c r="UDT2" s="975"/>
      <c r="UDU2" s="975"/>
      <c r="UDV2" s="975"/>
      <c r="UDW2" s="975"/>
      <c r="UDX2" s="975"/>
      <c r="UDY2" s="975"/>
      <c r="UDZ2" s="975"/>
      <c r="UEA2" s="975"/>
      <c r="UEB2" s="975"/>
      <c r="UEC2" s="975"/>
      <c r="UED2" s="975"/>
      <c r="UEE2" s="975"/>
      <c r="UEF2" s="975"/>
      <c r="UEG2" s="975"/>
      <c r="UEH2" s="975"/>
      <c r="UEI2" s="975"/>
      <c r="UEJ2" s="975"/>
      <c r="UEK2" s="975"/>
      <c r="UEL2" s="975"/>
      <c r="UEM2" s="975"/>
      <c r="UEN2" s="975"/>
      <c r="UEO2" s="975"/>
      <c r="UEP2" s="975"/>
      <c r="UEQ2" s="975"/>
      <c r="UER2" s="975"/>
      <c r="UES2" s="975"/>
      <c r="UET2" s="975"/>
      <c r="UEU2" s="975"/>
      <c r="UEV2" s="975"/>
      <c r="UEW2" s="975"/>
      <c r="UEX2" s="975"/>
      <c r="UEY2" s="975"/>
      <c r="UEZ2" s="975"/>
      <c r="UFA2" s="975"/>
      <c r="UFB2" s="975"/>
      <c r="UFC2" s="975"/>
      <c r="UFD2" s="975"/>
      <c r="UFE2" s="975"/>
      <c r="UFF2" s="975"/>
      <c r="UFG2" s="975"/>
      <c r="UFH2" s="975"/>
      <c r="UFI2" s="975"/>
      <c r="UFJ2" s="975"/>
      <c r="UFK2" s="975"/>
      <c r="UFL2" s="975"/>
      <c r="UFM2" s="975"/>
      <c r="UFN2" s="975"/>
      <c r="UFO2" s="975"/>
      <c r="UFP2" s="975"/>
      <c r="UFQ2" s="975"/>
      <c r="UFR2" s="975"/>
      <c r="UFS2" s="975"/>
      <c r="UFT2" s="975"/>
      <c r="UFU2" s="975"/>
      <c r="UFV2" s="975"/>
      <c r="UFW2" s="975"/>
      <c r="UFX2" s="975"/>
      <c r="UFY2" s="975"/>
      <c r="UFZ2" s="975"/>
      <c r="UGA2" s="975"/>
      <c r="UGB2" s="975"/>
      <c r="UGC2" s="975"/>
      <c r="UGD2" s="975"/>
      <c r="UGE2" s="975"/>
      <c r="UGF2" s="975"/>
      <c r="UGG2" s="975"/>
      <c r="UGH2" s="975"/>
      <c r="UGI2" s="975"/>
      <c r="UGJ2" s="975"/>
      <c r="UGK2" s="975"/>
      <c r="UGL2" s="975"/>
      <c r="UGM2" s="975"/>
      <c r="UGN2" s="975"/>
      <c r="UGO2" s="975"/>
      <c r="UGP2" s="975"/>
      <c r="UGQ2" s="975"/>
      <c r="UGR2" s="975"/>
      <c r="UGS2" s="975"/>
      <c r="UGT2" s="975"/>
      <c r="UGU2" s="975"/>
      <c r="UGV2" s="975"/>
      <c r="UGW2" s="975"/>
      <c r="UGX2" s="975"/>
      <c r="UGY2" s="975"/>
      <c r="UGZ2" s="975"/>
      <c r="UHA2" s="975"/>
      <c r="UHB2" s="975"/>
      <c r="UHC2" s="975"/>
      <c r="UHD2" s="975"/>
      <c r="UHE2" s="975"/>
      <c r="UHF2" s="975"/>
      <c r="UHG2" s="975"/>
      <c r="UHH2" s="975"/>
      <c r="UHI2" s="975"/>
      <c r="UHJ2" s="975"/>
      <c r="UHK2" s="975"/>
      <c r="UHL2" s="975"/>
      <c r="UHM2" s="975"/>
      <c r="UHN2" s="975"/>
      <c r="UHO2" s="975"/>
      <c r="UHP2" s="975"/>
      <c r="UHQ2" s="975"/>
      <c r="UHR2" s="975"/>
      <c r="UHS2" s="975"/>
      <c r="UHT2" s="975"/>
      <c r="UHU2" s="975"/>
      <c r="UHV2" s="975"/>
      <c r="UHW2" s="975"/>
      <c r="UHX2" s="975"/>
      <c r="UHY2" s="975"/>
      <c r="UHZ2" s="975"/>
      <c r="UIA2" s="975"/>
      <c r="UIB2" s="975"/>
      <c r="UIC2" s="975"/>
      <c r="UID2" s="975"/>
      <c r="UIE2" s="975"/>
      <c r="UIF2" s="975"/>
      <c r="UIG2" s="975"/>
      <c r="UIH2" s="975"/>
      <c r="UII2" s="975"/>
      <c r="UIJ2" s="975"/>
      <c r="UIK2" s="975"/>
      <c r="UIL2" s="975"/>
      <c r="UIM2" s="975"/>
      <c r="UIN2" s="975"/>
      <c r="UIO2" s="975"/>
      <c r="UIP2" s="975"/>
      <c r="UIQ2" s="975"/>
      <c r="UIR2" s="975"/>
      <c r="UIS2" s="975"/>
      <c r="UIT2" s="975"/>
      <c r="UIU2" s="975"/>
      <c r="UIV2" s="975"/>
      <c r="UIW2" s="975"/>
      <c r="UIX2" s="975"/>
      <c r="UIY2" s="975"/>
      <c r="UIZ2" s="975"/>
      <c r="UJA2" s="975"/>
      <c r="UJB2" s="975"/>
      <c r="UJC2" s="975"/>
      <c r="UJD2" s="975"/>
      <c r="UJE2" s="975"/>
      <c r="UJF2" s="975"/>
      <c r="UJG2" s="975"/>
      <c r="UJH2" s="975"/>
      <c r="UJI2" s="975"/>
      <c r="UJJ2" s="975"/>
      <c r="UJK2" s="975"/>
      <c r="UJL2" s="975"/>
      <c r="UJM2" s="975"/>
      <c r="UJN2" s="975"/>
      <c r="UJO2" s="975"/>
      <c r="UJP2" s="975"/>
      <c r="UJQ2" s="975"/>
      <c r="UJR2" s="975"/>
      <c r="UJS2" s="975"/>
      <c r="UJT2" s="975"/>
      <c r="UJU2" s="975"/>
      <c r="UJV2" s="975"/>
      <c r="UJW2" s="975"/>
      <c r="UJX2" s="975"/>
      <c r="UJY2" s="975"/>
      <c r="UJZ2" s="975"/>
      <c r="UKA2" s="975"/>
      <c r="UKB2" s="975"/>
      <c r="UKC2" s="975"/>
      <c r="UKD2" s="975"/>
      <c r="UKE2" s="975"/>
      <c r="UKF2" s="975"/>
      <c r="UKG2" s="975"/>
      <c r="UKH2" s="975"/>
      <c r="UKI2" s="975"/>
      <c r="UKJ2" s="975"/>
      <c r="UKK2" s="975"/>
      <c r="UKL2" s="975"/>
      <c r="UKM2" s="975"/>
      <c r="UKN2" s="975"/>
      <c r="UKO2" s="975"/>
      <c r="UKP2" s="975"/>
      <c r="UKQ2" s="975"/>
      <c r="UKR2" s="975"/>
      <c r="UKS2" s="975"/>
      <c r="UKT2" s="975"/>
      <c r="UKU2" s="975"/>
      <c r="UKV2" s="975"/>
      <c r="UKW2" s="975"/>
      <c r="UKX2" s="975"/>
      <c r="UKY2" s="975"/>
      <c r="UKZ2" s="975"/>
      <c r="ULA2" s="975"/>
      <c r="ULB2" s="975"/>
      <c r="ULC2" s="975"/>
      <c r="ULD2" s="975"/>
      <c r="ULE2" s="975"/>
      <c r="ULF2" s="975"/>
      <c r="ULG2" s="975"/>
      <c r="ULH2" s="975"/>
      <c r="ULI2" s="975"/>
      <c r="ULJ2" s="975"/>
      <c r="ULK2" s="975"/>
      <c r="ULL2" s="975"/>
      <c r="ULM2" s="975"/>
      <c r="ULN2" s="975"/>
      <c r="ULO2" s="975"/>
      <c r="ULP2" s="975"/>
      <c r="ULQ2" s="975"/>
      <c r="ULR2" s="975"/>
      <c r="ULS2" s="975"/>
      <c r="ULT2" s="975"/>
      <c r="ULU2" s="975"/>
      <c r="ULV2" s="975"/>
      <c r="ULW2" s="975"/>
      <c r="ULX2" s="975"/>
      <c r="ULY2" s="975"/>
      <c r="ULZ2" s="975"/>
      <c r="UMA2" s="975"/>
      <c r="UMB2" s="975"/>
      <c r="UMC2" s="975"/>
      <c r="UMD2" s="975"/>
      <c r="UME2" s="975"/>
      <c r="UMF2" s="975"/>
      <c r="UMG2" s="975"/>
      <c r="UMH2" s="975"/>
      <c r="UMI2" s="975"/>
      <c r="UMJ2" s="975"/>
      <c r="UMK2" s="975"/>
      <c r="UML2" s="975"/>
      <c r="UMM2" s="975"/>
      <c r="UMN2" s="975"/>
      <c r="UMO2" s="975"/>
      <c r="UMP2" s="975"/>
      <c r="UMQ2" s="975"/>
      <c r="UMR2" s="975"/>
      <c r="UMS2" s="975"/>
      <c r="UMT2" s="975"/>
      <c r="UMU2" s="975"/>
      <c r="UMV2" s="975"/>
      <c r="UMW2" s="975"/>
      <c r="UMX2" s="975"/>
      <c r="UMY2" s="975"/>
      <c r="UMZ2" s="975"/>
      <c r="UNA2" s="975"/>
      <c r="UNB2" s="975"/>
      <c r="UNC2" s="975"/>
      <c r="UND2" s="975"/>
      <c r="UNE2" s="975"/>
      <c r="UNF2" s="975"/>
      <c r="UNG2" s="975"/>
      <c r="UNH2" s="975"/>
      <c r="UNI2" s="975"/>
      <c r="UNJ2" s="975"/>
      <c r="UNK2" s="975"/>
      <c r="UNL2" s="975"/>
      <c r="UNM2" s="975"/>
      <c r="UNN2" s="975"/>
      <c r="UNO2" s="975"/>
      <c r="UNP2" s="975"/>
      <c r="UNQ2" s="975"/>
      <c r="UNR2" s="975"/>
      <c r="UNS2" s="975"/>
      <c r="UNT2" s="975"/>
      <c r="UNU2" s="975"/>
      <c r="UNV2" s="975"/>
      <c r="UNW2" s="975"/>
      <c r="UNX2" s="975"/>
      <c r="UNY2" s="975"/>
      <c r="UNZ2" s="975"/>
      <c r="UOA2" s="975"/>
      <c r="UOB2" s="975"/>
      <c r="UOC2" s="975"/>
      <c r="UOD2" s="975"/>
      <c r="UOE2" s="975"/>
      <c r="UOF2" s="975"/>
      <c r="UOG2" s="975"/>
      <c r="UOH2" s="975"/>
      <c r="UOI2" s="975"/>
      <c r="UOJ2" s="975"/>
      <c r="UOK2" s="975"/>
      <c r="UOL2" s="975"/>
      <c r="UOM2" s="975"/>
      <c r="UON2" s="975"/>
      <c r="UOO2" s="975"/>
      <c r="UOP2" s="975"/>
      <c r="UOQ2" s="975"/>
      <c r="UOR2" s="975"/>
      <c r="UOS2" s="975"/>
      <c r="UOT2" s="975"/>
      <c r="UOU2" s="975"/>
      <c r="UOV2" s="975"/>
      <c r="UOW2" s="975"/>
      <c r="UOX2" s="975"/>
      <c r="UOY2" s="975"/>
      <c r="UOZ2" s="975"/>
      <c r="UPA2" s="975"/>
      <c r="UPB2" s="975"/>
      <c r="UPC2" s="975"/>
      <c r="UPD2" s="975"/>
      <c r="UPE2" s="975"/>
      <c r="UPF2" s="975"/>
      <c r="UPG2" s="975"/>
      <c r="UPH2" s="975"/>
      <c r="UPI2" s="975"/>
      <c r="UPJ2" s="975"/>
      <c r="UPK2" s="975"/>
      <c r="UPL2" s="975"/>
      <c r="UPM2" s="975"/>
      <c r="UPN2" s="975"/>
      <c r="UPO2" s="975"/>
      <c r="UPP2" s="975"/>
      <c r="UPQ2" s="975"/>
      <c r="UPR2" s="975"/>
      <c r="UPS2" s="975"/>
      <c r="UPT2" s="975"/>
      <c r="UPU2" s="975"/>
      <c r="UPV2" s="975"/>
      <c r="UPW2" s="975"/>
      <c r="UPX2" s="975"/>
      <c r="UPY2" s="975"/>
      <c r="UPZ2" s="975"/>
      <c r="UQA2" s="975"/>
      <c r="UQB2" s="975"/>
      <c r="UQC2" s="975"/>
      <c r="UQD2" s="975"/>
      <c r="UQE2" s="975"/>
      <c r="UQF2" s="975"/>
      <c r="UQG2" s="975"/>
      <c r="UQH2" s="975"/>
      <c r="UQI2" s="975"/>
      <c r="UQJ2" s="975"/>
      <c r="UQK2" s="975"/>
      <c r="UQL2" s="975"/>
      <c r="UQM2" s="975"/>
      <c r="UQN2" s="975"/>
      <c r="UQO2" s="975"/>
      <c r="UQP2" s="975"/>
      <c r="UQQ2" s="975"/>
      <c r="UQR2" s="975"/>
      <c r="UQS2" s="975"/>
      <c r="UQT2" s="975"/>
      <c r="UQU2" s="975"/>
      <c r="UQV2" s="975"/>
      <c r="UQW2" s="975"/>
      <c r="UQX2" s="975"/>
      <c r="UQY2" s="975"/>
      <c r="UQZ2" s="975"/>
      <c r="URA2" s="975"/>
      <c r="URB2" s="975"/>
      <c r="URC2" s="975"/>
      <c r="URD2" s="975"/>
      <c r="URE2" s="975"/>
      <c r="URF2" s="975"/>
      <c r="URG2" s="975"/>
      <c r="URH2" s="975"/>
      <c r="URI2" s="975"/>
      <c r="URJ2" s="975"/>
      <c r="URK2" s="975"/>
      <c r="URL2" s="975"/>
      <c r="URM2" s="975"/>
      <c r="URN2" s="975"/>
      <c r="URO2" s="975"/>
      <c r="URP2" s="975"/>
      <c r="URQ2" s="975"/>
      <c r="URR2" s="975"/>
      <c r="URS2" s="975"/>
      <c r="URT2" s="975"/>
      <c r="URU2" s="975"/>
      <c r="URV2" s="975"/>
      <c r="URW2" s="975"/>
      <c r="URX2" s="975"/>
      <c r="URY2" s="975"/>
      <c r="URZ2" s="975"/>
      <c r="USA2" s="975"/>
      <c r="USB2" s="975"/>
      <c r="USC2" s="975"/>
      <c r="USD2" s="975"/>
      <c r="USE2" s="975"/>
      <c r="USF2" s="975"/>
      <c r="USG2" s="975"/>
      <c r="USH2" s="975"/>
      <c r="USI2" s="975"/>
      <c r="USJ2" s="975"/>
      <c r="USK2" s="975"/>
      <c r="USL2" s="975"/>
      <c r="USM2" s="975"/>
      <c r="USN2" s="975"/>
      <c r="USO2" s="975"/>
      <c r="USP2" s="975"/>
      <c r="USQ2" s="975"/>
      <c r="USR2" s="975"/>
      <c r="USS2" s="975"/>
      <c r="UST2" s="975"/>
      <c r="USU2" s="975"/>
      <c r="USV2" s="975"/>
      <c r="USW2" s="975"/>
      <c r="USX2" s="975"/>
      <c r="USY2" s="975"/>
      <c r="USZ2" s="975"/>
      <c r="UTA2" s="975"/>
      <c r="UTB2" s="975"/>
      <c r="UTC2" s="975"/>
      <c r="UTD2" s="975"/>
      <c r="UTE2" s="975"/>
      <c r="UTF2" s="975"/>
      <c r="UTG2" s="975"/>
      <c r="UTH2" s="975"/>
      <c r="UTI2" s="975"/>
      <c r="UTJ2" s="975"/>
      <c r="UTK2" s="975"/>
      <c r="UTL2" s="975"/>
      <c r="UTM2" s="975"/>
      <c r="UTN2" s="975"/>
      <c r="UTO2" s="975"/>
      <c r="UTP2" s="975"/>
      <c r="UTQ2" s="975"/>
      <c r="UTR2" s="975"/>
      <c r="UTS2" s="975"/>
      <c r="UTT2" s="975"/>
      <c r="UTU2" s="975"/>
      <c r="UTV2" s="975"/>
      <c r="UTW2" s="975"/>
      <c r="UTX2" s="975"/>
      <c r="UTY2" s="975"/>
      <c r="UTZ2" s="975"/>
      <c r="UUA2" s="975"/>
      <c r="UUB2" s="975"/>
      <c r="UUC2" s="975"/>
      <c r="UUD2" s="975"/>
      <c r="UUE2" s="975"/>
      <c r="UUF2" s="975"/>
      <c r="UUG2" s="975"/>
      <c r="UUH2" s="975"/>
      <c r="UUI2" s="975"/>
      <c r="UUJ2" s="975"/>
      <c r="UUK2" s="975"/>
      <c r="UUL2" s="975"/>
      <c r="UUM2" s="975"/>
      <c r="UUN2" s="975"/>
      <c r="UUO2" s="975"/>
      <c r="UUP2" s="975"/>
      <c r="UUQ2" s="975"/>
      <c r="UUR2" s="975"/>
      <c r="UUS2" s="975"/>
      <c r="UUT2" s="975"/>
      <c r="UUU2" s="975"/>
      <c r="UUV2" s="975"/>
      <c r="UUW2" s="975"/>
      <c r="UUX2" s="975"/>
      <c r="UUY2" s="975"/>
      <c r="UUZ2" s="975"/>
      <c r="UVA2" s="975"/>
      <c r="UVB2" s="975"/>
      <c r="UVC2" s="975"/>
      <c r="UVD2" s="975"/>
      <c r="UVE2" s="975"/>
      <c r="UVF2" s="975"/>
      <c r="UVG2" s="975"/>
      <c r="UVH2" s="975"/>
      <c r="UVI2" s="975"/>
      <c r="UVJ2" s="975"/>
      <c r="UVK2" s="975"/>
      <c r="UVL2" s="975"/>
      <c r="UVM2" s="975"/>
      <c r="UVN2" s="975"/>
      <c r="UVO2" s="975"/>
      <c r="UVP2" s="975"/>
      <c r="UVQ2" s="975"/>
      <c r="UVR2" s="975"/>
      <c r="UVS2" s="975"/>
      <c r="UVT2" s="975"/>
      <c r="UVU2" s="975"/>
      <c r="UVV2" s="975"/>
      <c r="UVW2" s="975"/>
      <c r="UVX2" s="975"/>
      <c r="UVY2" s="975"/>
      <c r="UVZ2" s="975"/>
      <c r="UWA2" s="975"/>
      <c r="UWB2" s="975"/>
      <c r="UWC2" s="975"/>
      <c r="UWD2" s="975"/>
      <c r="UWE2" s="975"/>
      <c r="UWF2" s="975"/>
      <c r="UWG2" s="975"/>
      <c r="UWH2" s="975"/>
      <c r="UWI2" s="975"/>
      <c r="UWJ2" s="975"/>
      <c r="UWK2" s="975"/>
      <c r="UWL2" s="975"/>
      <c r="UWM2" s="975"/>
      <c r="UWN2" s="975"/>
      <c r="UWO2" s="975"/>
      <c r="UWP2" s="975"/>
      <c r="UWQ2" s="975"/>
      <c r="UWR2" s="975"/>
      <c r="UWS2" s="975"/>
      <c r="UWT2" s="975"/>
      <c r="UWU2" s="975"/>
      <c r="UWV2" s="975"/>
      <c r="UWW2" s="975"/>
      <c r="UWX2" s="975"/>
      <c r="UWY2" s="975"/>
      <c r="UWZ2" s="975"/>
      <c r="UXA2" s="975"/>
      <c r="UXB2" s="975"/>
      <c r="UXC2" s="975"/>
      <c r="UXD2" s="975"/>
      <c r="UXE2" s="975"/>
      <c r="UXF2" s="975"/>
      <c r="UXG2" s="975"/>
      <c r="UXH2" s="975"/>
      <c r="UXI2" s="975"/>
      <c r="UXJ2" s="975"/>
      <c r="UXK2" s="975"/>
      <c r="UXL2" s="975"/>
      <c r="UXM2" s="975"/>
      <c r="UXN2" s="975"/>
      <c r="UXO2" s="975"/>
      <c r="UXP2" s="975"/>
      <c r="UXQ2" s="975"/>
      <c r="UXR2" s="975"/>
      <c r="UXS2" s="975"/>
      <c r="UXT2" s="975"/>
      <c r="UXU2" s="975"/>
      <c r="UXV2" s="975"/>
      <c r="UXW2" s="975"/>
      <c r="UXX2" s="975"/>
      <c r="UXY2" s="975"/>
      <c r="UXZ2" s="975"/>
      <c r="UYA2" s="975"/>
      <c r="UYB2" s="975"/>
      <c r="UYC2" s="975"/>
      <c r="UYD2" s="975"/>
      <c r="UYE2" s="975"/>
      <c r="UYF2" s="975"/>
      <c r="UYG2" s="975"/>
      <c r="UYH2" s="975"/>
      <c r="UYI2" s="975"/>
      <c r="UYJ2" s="975"/>
      <c r="UYK2" s="975"/>
      <c r="UYL2" s="975"/>
      <c r="UYM2" s="975"/>
      <c r="UYN2" s="975"/>
      <c r="UYO2" s="975"/>
      <c r="UYP2" s="975"/>
      <c r="UYQ2" s="975"/>
      <c r="UYR2" s="975"/>
      <c r="UYS2" s="975"/>
      <c r="UYT2" s="975"/>
      <c r="UYU2" s="975"/>
      <c r="UYV2" s="975"/>
      <c r="UYW2" s="975"/>
      <c r="UYX2" s="975"/>
      <c r="UYY2" s="975"/>
      <c r="UYZ2" s="975"/>
      <c r="UZA2" s="975"/>
      <c r="UZB2" s="975"/>
      <c r="UZC2" s="975"/>
      <c r="UZD2" s="975"/>
      <c r="UZE2" s="975"/>
      <c r="UZF2" s="975"/>
      <c r="UZG2" s="975"/>
      <c r="UZH2" s="975"/>
      <c r="UZI2" s="975"/>
      <c r="UZJ2" s="975"/>
      <c r="UZK2" s="975"/>
      <c r="UZL2" s="975"/>
      <c r="UZM2" s="975"/>
      <c r="UZN2" s="975"/>
      <c r="UZO2" s="975"/>
      <c r="UZP2" s="975"/>
      <c r="UZQ2" s="975"/>
      <c r="UZR2" s="975"/>
      <c r="UZS2" s="975"/>
      <c r="UZT2" s="975"/>
      <c r="UZU2" s="975"/>
      <c r="UZV2" s="975"/>
      <c r="UZW2" s="975"/>
      <c r="UZX2" s="975"/>
      <c r="UZY2" s="975"/>
      <c r="UZZ2" s="975"/>
      <c r="VAA2" s="975"/>
      <c r="VAB2" s="975"/>
      <c r="VAC2" s="975"/>
      <c r="VAD2" s="975"/>
      <c r="VAE2" s="975"/>
      <c r="VAF2" s="975"/>
      <c r="VAG2" s="975"/>
      <c r="VAH2" s="975"/>
      <c r="VAI2" s="975"/>
      <c r="VAJ2" s="975"/>
      <c r="VAK2" s="975"/>
      <c r="VAL2" s="975"/>
      <c r="VAM2" s="975"/>
      <c r="VAN2" s="975"/>
      <c r="VAO2" s="975"/>
      <c r="VAP2" s="975"/>
      <c r="VAQ2" s="975"/>
      <c r="VAR2" s="975"/>
      <c r="VAS2" s="975"/>
      <c r="VAT2" s="975"/>
      <c r="VAU2" s="975"/>
      <c r="VAV2" s="975"/>
      <c r="VAW2" s="975"/>
      <c r="VAX2" s="975"/>
      <c r="VAY2" s="975"/>
      <c r="VAZ2" s="975"/>
      <c r="VBA2" s="975"/>
      <c r="VBB2" s="975"/>
      <c r="VBC2" s="975"/>
      <c r="VBD2" s="975"/>
      <c r="VBE2" s="975"/>
      <c r="VBF2" s="975"/>
      <c r="VBG2" s="975"/>
      <c r="VBH2" s="975"/>
      <c r="VBI2" s="975"/>
      <c r="VBJ2" s="975"/>
      <c r="VBK2" s="975"/>
      <c r="VBL2" s="975"/>
      <c r="VBM2" s="975"/>
      <c r="VBN2" s="975"/>
      <c r="VBO2" s="975"/>
      <c r="VBP2" s="975"/>
      <c r="VBQ2" s="975"/>
      <c r="VBR2" s="975"/>
      <c r="VBS2" s="975"/>
      <c r="VBT2" s="975"/>
      <c r="VBU2" s="975"/>
      <c r="VBV2" s="975"/>
      <c r="VBW2" s="975"/>
      <c r="VBX2" s="975"/>
      <c r="VBY2" s="975"/>
      <c r="VBZ2" s="975"/>
      <c r="VCA2" s="975"/>
      <c r="VCB2" s="975"/>
      <c r="VCC2" s="975"/>
      <c r="VCD2" s="975"/>
      <c r="VCE2" s="975"/>
      <c r="VCF2" s="975"/>
      <c r="VCG2" s="975"/>
      <c r="VCH2" s="975"/>
      <c r="VCI2" s="975"/>
      <c r="VCJ2" s="975"/>
      <c r="VCK2" s="975"/>
      <c r="VCL2" s="975"/>
      <c r="VCM2" s="975"/>
      <c r="VCN2" s="975"/>
      <c r="VCO2" s="975"/>
      <c r="VCP2" s="975"/>
      <c r="VCQ2" s="975"/>
      <c r="VCR2" s="975"/>
      <c r="VCS2" s="975"/>
      <c r="VCT2" s="975"/>
      <c r="VCU2" s="975"/>
      <c r="VCV2" s="975"/>
      <c r="VCW2" s="975"/>
      <c r="VCX2" s="975"/>
      <c r="VCY2" s="975"/>
      <c r="VCZ2" s="975"/>
      <c r="VDA2" s="975"/>
      <c r="VDB2" s="975"/>
      <c r="VDC2" s="975"/>
      <c r="VDD2" s="975"/>
      <c r="VDE2" s="975"/>
      <c r="VDF2" s="975"/>
      <c r="VDG2" s="975"/>
      <c r="VDH2" s="975"/>
      <c r="VDI2" s="975"/>
      <c r="VDJ2" s="975"/>
      <c r="VDK2" s="975"/>
      <c r="VDL2" s="975"/>
      <c r="VDM2" s="975"/>
      <c r="VDN2" s="975"/>
      <c r="VDO2" s="975"/>
      <c r="VDP2" s="975"/>
      <c r="VDQ2" s="975"/>
      <c r="VDR2" s="975"/>
      <c r="VDS2" s="975"/>
      <c r="VDT2" s="975"/>
      <c r="VDU2" s="975"/>
      <c r="VDV2" s="975"/>
      <c r="VDW2" s="975"/>
      <c r="VDX2" s="975"/>
      <c r="VDY2" s="975"/>
      <c r="VDZ2" s="975"/>
      <c r="VEA2" s="975"/>
      <c r="VEB2" s="975"/>
      <c r="VEC2" s="975"/>
      <c r="VED2" s="975"/>
      <c r="VEE2" s="975"/>
      <c r="VEF2" s="975"/>
      <c r="VEG2" s="975"/>
      <c r="VEH2" s="975"/>
      <c r="VEI2" s="975"/>
      <c r="VEJ2" s="975"/>
      <c r="VEK2" s="975"/>
      <c r="VEL2" s="975"/>
      <c r="VEM2" s="975"/>
      <c r="VEN2" s="975"/>
      <c r="VEO2" s="975"/>
      <c r="VEP2" s="975"/>
      <c r="VEQ2" s="975"/>
      <c r="VER2" s="975"/>
      <c r="VES2" s="975"/>
      <c r="VET2" s="975"/>
      <c r="VEU2" s="975"/>
      <c r="VEV2" s="975"/>
      <c r="VEW2" s="975"/>
      <c r="VEX2" s="975"/>
      <c r="VEY2" s="975"/>
      <c r="VEZ2" s="975"/>
      <c r="VFA2" s="975"/>
      <c r="VFB2" s="975"/>
      <c r="VFC2" s="975"/>
      <c r="VFD2" s="975"/>
      <c r="VFE2" s="975"/>
      <c r="VFF2" s="975"/>
      <c r="VFG2" s="975"/>
      <c r="VFH2" s="975"/>
      <c r="VFI2" s="975"/>
      <c r="VFJ2" s="975"/>
      <c r="VFK2" s="975"/>
      <c r="VFL2" s="975"/>
      <c r="VFM2" s="975"/>
      <c r="VFN2" s="975"/>
      <c r="VFO2" s="975"/>
      <c r="VFP2" s="975"/>
      <c r="VFQ2" s="975"/>
      <c r="VFR2" s="975"/>
      <c r="VFS2" s="975"/>
      <c r="VFT2" s="975"/>
      <c r="VFU2" s="975"/>
      <c r="VFV2" s="975"/>
      <c r="VFW2" s="975"/>
      <c r="VFX2" s="975"/>
      <c r="VFY2" s="975"/>
      <c r="VFZ2" s="975"/>
      <c r="VGA2" s="975"/>
      <c r="VGB2" s="975"/>
      <c r="VGC2" s="975"/>
      <c r="VGD2" s="975"/>
      <c r="VGE2" s="975"/>
      <c r="VGF2" s="975"/>
      <c r="VGG2" s="975"/>
      <c r="VGH2" s="975"/>
      <c r="VGI2" s="975"/>
      <c r="VGJ2" s="975"/>
      <c r="VGK2" s="975"/>
      <c r="VGL2" s="975"/>
      <c r="VGM2" s="975"/>
      <c r="VGN2" s="975"/>
      <c r="VGO2" s="975"/>
      <c r="VGP2" s="975"/>
      <c r="VGQ2" s="975"/>
      <c r="VGR2" s="975"/>
      <c r="VGS2" s="975"/>
      <c r="VGT2" s="975"/>
      <c r="VGU2" s="975"/>
      <c r="VGV2" s="975"/>
      <c r="VGW2" s="975"/>
      <c r="VGX2" s="975"/>
      <c r="VGY2" s="975"/>
      <c r="VGZ2" s="975"/>
      <c r="VHA2" s="975"/>
      <c r="VHB2" s="975"/>
      <c r="VHC2" s="975"/>
      <c r="VHD2" s="975"/>
      <c r="VHE2" s="975"/>
      <c r="VHF2" s="975"/>
      <c r="VHG2" s="975"/>
      <c r="VHH2" s="975"/>
      <c r="VHI2" s="975"/>
      <c r="VHJ2" s="975"/>
      <c r="VHK2" s="975"/>
      <c r="VHL2" s="975"/>
      <c r="VHM2" s="975"/>
      <c r="VHN2" s="975"/>
      <c r="VHO2" s="975"/>
      <c r="VHP2" s="975"/>
      <c r="VHQ2" s="975"/>
      <c r="VHR2" s="975"/>
      <c r="VHS2" s="975"/>
      <c r="VHT2" s="975"/>
      <c r="VHU2" s="975"/>
      <c r="VHV2" s="975"/>
      <c r="VHW2" s="975"/>
      <c r="VHX2" s="975"/>
      <c r="VHY2" s="975"/>
      <c r="VHZ2" s="975"/>
      <c r="VIA2" s="975"/>
      <c r="VIB2" s="975"/>
      <c r="VIC2" s="975"/>
      <c r="VID2" s="975"/>
      <c r="VIE2" s="975"/>
      <c r="VIF2" s="975"/>
      <c r="VIG2" s="975"/>
      <c r="VIH2" s="975"/>
      <c r="VII2" s="975"/>
      <c r="VIJ2" s="975"/>
      <c r="VIK2" s="975"/>
      <c r="VIL2" s="975"/>
      <c r="VIM2" s="975"/>
      <c r="VIN2" s="975"/>
      <c r="VIO2" s="975"/>
      <c r="VIP2" s="975"/>
      <c r="VIQ2" s="975"/>
      <c r="VIR2" s="975"/>
      <c r="VIS2" s="975"/>
      <c r="VIT2" s="975"/>
      <c r="VIU2" s="975"/>
      <c r="VIV2" s="975"/>
      <c r="VIW2" s="975"/>
      <c r="VIX2" s="975"/>
      <c r="VIY2" s="975"/>
      <c r="VIZ2" s="975"/>
      <c r="VJA2" s="975"/>
      <c r="VJB2" s="975"/>
      <c r="VJC2" s="975"/>
      <c r="VJD2" s="975"/>
      <c r="VJE2" s="975"/>
      <c r="VJF2" s="975"/>
      <c r="VJG2" s="975"/>
      <c r="VJH2" s="975"/>
      <c r="VJI2" s="975"/>
      <c r="VJJ2" s="975"/>
      <c r="VJK2" s="975"/>
      <c r="VJL2" s="975"/>
      <c r="VJM2" s="975"/>
      <c r="VJN2" s="975"/>
      <c r="VJO2" s="975"/>
      <c r="VJP2" s="975"/>
      <c r="VJQ2" s="975"/>
      <c r="VJR2" s="975"/>
      <c r="VJS2" s="975"/>
      <c r="VJT2" s="975"/>
      <c r="VJU2" s="975"/>
      <c r="VJV2" s="975"/>
      <c r="VJW2" s="975"/>
      <c r="VJX2" s="975"/>
      <c r="VJY2" s="975"/>
      <c r="VJZ2" s="975"/>
      <c r="VKA2" s="975"/>
      <c r="VKB2" s="975"/>
      <c r="VKC2" s="975"/>
      <c r="VKD2" s="975"/>
      <c r="VKE2" s="975"/>
      <c r="VKF2" s="975"/>
      <c r="VKG2" s="975"/>
      <c r="VKH2" s="975"/>
      <c r="VKI2" s="975"/>
      <c r="VKJ2" s="975"/>
      <c r="VKK2" s="975"/>
      <c r="VKL2" s="975"/>
      <c r="VKM2" s="975"/>
      <c r="VKN2" s="975"/>
      <c r="VKO2" s="975"/>
      <c r="VKP2" s="975"/>
      <c r="VKQ2" s="975"/>
      <c r="VKR2" s="975"/>
      <c r="VKS2" s="975"/>
      <c r="VKT2" s="975"/>
      <c r="VKU2" s="975"/>
      <c r="VKV2" s="975"/>
      <c r="VKW2" s="975"/>
      <c r="VKX2" s="975"/>
      <c r="VKY2" s="975"/>
      <c r="VKZ2" s="975"/>
      <c r="VLA2" s="975"/>
      <c r="VLB2" s="975"/>
      <c r="VLC2" s="975"/>
      <c r="VLD2" s="975"/>
      <c r="VLE2" s="975"/>
      <c r="VLF2" s="975"/>
      <c r="VLG2" s="975"/>
      <c r="VLH2" s="975"/>
      <c r="VLI2" s="975"/>
      <c r="VLJ2" s="975"/>
      <c r="VLK2" s="975"/>
      <c r="VLL2" s="975"/>
      <c r="VLM2" s="975"/>
      <c r="VLN2" s="975"/>
      <c r="VLO2" s="975"/>
      <c r="VLP2" s="975"/>
      <c r="VLQ2" s="975"/>
      <c r="VLR2" s="975"/>
      <c r="VLS2" s="975"/>
      <c r="VLT2" s="975"/>
      <c r="VLU2" s="975"/>
      <c r="VLV2" s="975"/>
      <c r="VLW2" s="975"/>
      <c r="VLX2" s="975"/>
      <c r="VLY2" s="975"/>
      <c r="VLZ2" s="975"/>
      <c r="VMA2" s="975"/>
      <c r="VMB2" s="975"/>
      <c r="VMC2" s="975"/>
      <c r="VMD2" s="975"/>
      <c r="VME2" s="975"/>
      <c r="VMF2" s="975"/>
      <c r="VMG2" s="975"/>
      <c r="VMH2" s="975"/>
      <c r="VMI2" s="975"/>
      <c r="VMJ2" s="975"/>
      <c r="VMK2" s="975"/>
      <c r="VML2" s="975"/>
      <c r="VMM2" s="975"/>
      <c r="VMN2" s="975"/>
      <c r="VMO2" s="975"/>
      <c r="VMP2" s="975"/>
      <c r="VMQ2" s="975"/>
      <c r="VMR2" s="975"/>
      <c r="VMS2" s="975"/>
      <c r="VMT2" s="975"/>
      <c r="VMU2" s="975"/>
      <c r="VMV2" s="975"/>
      <c r="VMW2" s="975"/>
      <c r="VMX2" s="975"/>
      <c r="VMY2" s="975"/>
      <c r="VMZ2" s="975"/>
      <c r="VNA2" s="975"/>
      <c r="VNB2" s="975"/>
      <c r="VNC2" s="975"/>
      <c r="VND2" s="975"/>
      <c r="VNE2" s="975"/>
      <c r="VNF2" s="975"/>
      <c r="VNG2" s="975"/>
      <c r="VNH2" s="975"/>
      <c r="VNI2" s="975"/>
      <c r="VNJ2" s="975"/>
      <c r="VNK2" s="975"/>
      <c r="VNL2" s="975"/>
      <c r="VNM2" s="975"/>
      <c r="VNN2" s="975"/>
      <c r="VNO2" s="975"/>
      <c r="VNP2" s="975"/>
      <c r="VNQ2" s="975"/>
      <c r="VNR2" s="975"/>
      <c r="VNS2" s="975"/>
      <c r="VNT2" s="975"/>
      <c r="VNU2" s="975"/>
      <c r="VNV2" s="975"/>
      <c r="VNW2" s="975"/>
      <c r="VNX2" s="975"/>
      <c r="VNY2" s="975"/>
      <c r="VNZ2" s="975"/>
      <c r="VOA2" s="975"/>
      <c r="VOB2" s="975"/>
      <c r="VOC2" s="975"/>
      <c r="VOD2" s="975"/>
      <c r="VOE2" s="975"/>
      <c r="VOF2" s="975"/>
      <c r="VOG2" s="975"/>
      <c r="VOH2" s="975"/>
      <c r="VOI2" s="975"/>
      <c r="VOJ2" s="975"/>
      <c r="VOK2" s="975"/>
      <c r="VOL2" s="975"/>
      <c r="VOM2" s="975"/>
      <c r="VON2" s="975"/>
      <c r="VOO2" s="975"/>
      <c r="VOP2" s="975"/>
      <c r="VOQ2" s="975"/>
      <c r="VOR2" s="975"/>
      <c r="VOS2" s="975"/>
      <c r="VOT2" s="975"/>
      <c r="VOU2" s="975"/>
      <c r="VOV2" s="975"/>
      <c r="VOW2" s="975"/>
      <c r="VOX2" s="975"/>
      <c r="VOY2" s="975"/>
      <c r="VOZ2" s="975"/>
      <c r="VPA2" s="975"/>
      <c r="VPB2" s="975"/>
      <c r="VPC2" s="975"/>
      <c r="VPD2" s="975"/>
      <c r="VPE2" s="975"/>
      <c r="VPF2" s="975"/>
      <c r="VPG2" s="975"/>
      <c r="VPH2" s="975"/>
      <c r="VPI2" s="975"/>
      <c r="VPJ2" s="975"/>
      <c r="VPK2" s="975"/>
      <c r="VPL2" s="975"/>
      <c r="VPM2" s="975"/>
      <c r="VPN2" s="975"/>
      <c r="VPO2" s="975"/>
      <c r="VPP2" s="975"/>
      <c r="VPQ2" s="975"/>
      <c r="VPR2" s="975"/>
      <c r="VPS2" s="975"/>
      <c r="VPT2" s="975"/>
      <c r="VPU2" s="975"/>
      <c r="VPV2" s="975"/>
      <c r="VPW2" s="975"/>
      <c r="VPX2" s="975"/>
      <c r="VPY2" s="975"/>
      <c r="VPZ2" s="975"/>
      <c r="VQA2" s="975"/>
      <c r="VQB2" s="975"/>
      <c r="VQC2" s="975"/>
      <c r="VQD2" s="975"/>
      <c r="VQE2" s="975"/>
      <c r="VQF2" s="975"/>
      <c r="VQG2" s="975"/>
      <c r="VQH2" s="975"/>
      <c r="VQI2" s="975"/>
      <c r="VQJ2" s="975"/>
      <c r="VQK2" s="975"/>
      <c r="VQL2" s="975"/>
      <c r="VQM2" s="975"/>
      <c r="VQN2" s="975"/>
      <c r="VQO2" s="975"/>
      <c r="VQP2" s="975"/>
      <c r="VQQ2" s="975"/>
      <c r="VQR2" s="975"/>
      <c r="VQS2" s="975"/>
      <c r="VQT2" s="975"/>
      <c r="VQU2" s="975"/>
      <c r="VQV2" s="975"/>
      <c r="VQW2" s="975"/>
      <c r="VQX2" s="975"/>
      <c r="VQY2" s="975"/>
      <c r="VQZ2" s="975"/>
      <c r="VRA2" s="975"/>
      <c r="VRB2" s="975"/>
      <c r="VRC2" s="975"/>
      <c r="VRD2" s="975"/>
      <c r="VRE2" s="975"/>
      <c r="VRF2" s="975"/>
      <c r="VRG2" s="975"/>
      <c r="VRH2" s="975"/>
      <c r="VRI2" s="975"/>
      <c r="VRJ2" s="975"/>
      <c r="VRK2" s="975"/>
      <c r="VRL2" s="975"/>
      <c r="VRM2" s="975"/>
      <c r="VRN2" s="975"/>
      <c r="VRO2" s="975"/>
      <c r="VRP2" s="975"/>
      <c r="VRQ2" s="975"/>
      <c r="VRR2" s="975"/>
      <c r="VRS2" s="975"/>
      <c r="VRT2" s="975"/>
      <c r="VRU2" s="975"/>
      <c r="VRV2" s="975"/>
      <c r="VRW2" s="975"/>
      <c r="VRX2" s="975"/>
      <c r="VRY2" s="975"/>
      <c r="VRZ2" s="975"/>
      <c r="VSA2" s="975"/>
      <c r="VSB2" s="975"/>
      <c r="VSC2" s="975"/>
      <c r="VSD2" s="975"/>
      <c r="VSE2" s="975"/>
      <c r="VSF2" s="975"/>
      <c r="VSG2" s="975"/>
      <c r="VSH2" s="975"/>
      <c r="VSI2" s="975"/>
      <c r="VSJ2" s="975"/>
      <c r="VSK2" s="975"/>
      <c r="VSL2" s="975"/>
      <c r="VSM2" s="975"/>
      <c r="VSN2" s="975"/>
      <c r="VSO2" s="975"/>
      <c r="VSP2" s="975"/>
      <c r="VSQ2" s="975"/>
      <c r="VSR2" s="975"/>
      <c r="VSS2" s="975"/>
      <c r="VST2" s="975"/>
      <c r="VSU2" s="975"/>
      <c r="VSV2" s="975"/>
      <c r="VSW2" s="975"/>
      <c r="VSX2" s="975"/>
      <c r="VSY2" s="975"/>
      <c r="VSZ2" s="975"/>
      <c r="VTA2" s="975"/>
      <c r="VTB2" s="975"/>
      <c r="VTC2" s="975"/>
      <c r="VTD2" s="975"/>
      <c r="VTE2" s="975"/>
      <c r="VTF2" s="975"/>
      <c r="VTG2" s="975"/>
      <c r="VTH2" s="975"/>
      <c r="VTI2" s="975"/>
      <c r="VTJ2" s="975"/>
      <c r="VTK2" s="975"/>
      <c r="VTL2" s="975"/>
      <c r="VTM2" s="975"/>
      <c r="VTN2" s="975"/>
      <c r="VTO2" s="975"/>
      <c r="VTP2" s="975"/>
      <c r="VTQ2" s="975"/>
      <c r="VTR2" s="975"/>
      <c r="VTS2" s="975"/>
      <c r="VTT2" s="975"/>
      <c r="VTU2" s="975"/>
      <c r="VTV2" s="975"/>
      <c r="VTW2" s="975"/>
      <c r="VTX2" s="975"/>
      <c r="VTY2" s="975"/>
      <c r="VTZ2" s="975"/>
      <c r="VUA2" s="975"/>
      <c r="VUB2" s="975"/>
      <c r="VUC2" s="975"/>
      <c r="VUD2" s="975"/>
      <c r="VUE2" s="975"/>
      <c r="VUF2" s="975"/>
      <c r="VUG2" s="975"/>
      <c r="VUH2" s="975"/>
      <c r="VUI2" s="975"/>
      <c r="VUJ2" s="975"/>
      <c r="VUK2" s="975"/>
      <c r="VUL2" s="975"/>
      <c r="VUM2" s="975"/>
      <c r="VUN2" s="975"/>
      <c r="VUO2" s="975"/>
      <c r="VUP2" s="975"/>
      <c r="VUQ2" s="975"/>
      <c r="VUR2" s="975"/>
      <c r="VUS2" s="975"/>
      <c r="VUT2" s="975"/>
      <c r="VUU2" s="975"/>
      <c r="VUV2" s="975"/>
      <c r="VUW2" s="975"/>
      <c r="VUX2" s="975"/>
      <c r="VUY2" s="975"/>
      <c r="VUZ2" s="975"/>
      <c r="VVA2" s="975"/>
      <c r="VVB2" s="975"/>
      <c r="VVC2" s="975"/>
      <c r="VVD2" s="975"/>
      <c r="VVE2" s="975"/>
      <c r="VVF2" s="975"/>
      <c r="VVG2" s="975"/>
      <c r="VVH2" s="975"/>
      <c r="VVI2" s="975"/>
      <c r="VVJ2" s="975"/>
      <c r="VVK2" s="975"/>
      <c r="VVL2" s="975"/>
      <c r="VVM2" s="975"/>
      <c r="VVN2" s="975"/>
      <c r="VVO2" s="975"/>
      <c r="VVP2" s="975"/>
      <c r="VVQ2" s="975"/>
      <c r="VVR2" s="975"/>
      <c r="VVS2" s="975"/>
      <c r="VVT2" s="975"/>
      <c r="VVU2" s="975"/>
      <c r="VVV2" s="975"/>
      <c r="VVW2" s="975"/>
      <c r="VVX2" s="975"/>
      <c r="VVY2" s="975"/>
      <c r="VVZ2" s="975"/>
      <c r="VWA2" s="975"/>
      <c r="VWB2" s="975"/>
      <c r="VWC2" s="975"/>
      <c r="VWD2" s="975"/>
      <c r="VWE2" s="975"/>
      <c r="VWF2" s="975"/>
      <c r="VWG2" s="975"/>
      <c r="VWH2" s="975"/>
      <c r="VWI2" s="975"/>
      <c r="VWJ2" s="975"/>
      <c r="VWK2" s="975"/>
      <c r="VWL2" s="975"/>
      <c r="VWM2" s="975"/>
      <c r="VWN2" s="975"/>
      <c r="VWO2" s="975"/>
      <c r="VWP2" s="975"/>
      <c r="VWQ2" s="975"/>
      <c r="VWR2" s="975"/>
      <c r="VWS2" s="975"/>
      <c r="VWT2" s="975"/>
      <c r="VWU2" s="975"/>
      <c r="VWV2" s="975"/>
      <c r="VWW2" s="975"/>
      <c r="VWX2" s="975"/>
      <c r="VWY2" s="975"/>
      <c r="VWZ2" s="975"/>
      <c r="VXA2" s="975"/>
      <c r="VXB2" s="975"/>
      <c r="VXC2" s="975"/>
      <c r="VXD2" s="975"/>
      <c r="VXE2" s="975"/>
      <c r="VXF2" s="975"/>
      <c r="VXG2" s="975"/>
      <c r="VXH2" s="975"/>
      <c r="VXI2" s="975"/>
      <c r="VXJ2" s="975"/>
      <c r="VXK2" s="975"/>
      <c r="VXL2" s="975"/>
      <c r="VXM2" s="975"/>
      <c r="VXN2" s="975"/>
      <c r="VXO2" s="975"/>
      <c r="VXP2" s="975"/>
      <c r="VXQ2" s="975"/>
      <c r="VXR2" s="975"/>
      <c r="VXS2" s="975"/>
      <c r="VXT2" s="975"/>
      <c r="VXU2" s="975"/>
      <c r="VXV2" s="975"/>
      <c r="VXW2" s="975"/>
      <c r="VXX2" s="975"/>
      <c r="VXY2" s="975"/>
      <c r="VXZ2" s="975"/>
      <c r="VYA2" s="975"/>
      <c r="VYB2" s="975"/>
      <c r="VYC2" s="975"/>
      <c r="VYD2" s="975"/>
      <c r="VYE2" s="975"/>
      <c r="VYF2" s="975"/>
      <c r="VYG2" s="975"/>
      <c r="VYH2" s="975"/>
      <c r="VYI2" s="975"/>
      <c r="VYJ2" s="975"/>
      <c r="VYK2" s="975"/>
      <c r="VYL2" s="975"/>
      <c r="VYM2" s="975"/>
      <c r="VYN2" s="975"/>
      <c r="VYO2" s="975"/>
      <c r="VYP2" s="975"/>
      <c r="VYQ2" s="975"/>
      <c r="VYR2" s="975"/>
      <c r="VYS2" s="975"/>
      <c r="VYT2" s="975"/>
      <c r="VYU2" s="975"/>
      <c r="VYV2" s="975"/>
      <c r="VYW2" s="975"/>
      <c r="VYX2" s="975"/>
      <c r="VYY2" s="975"/>
      <c r="VYZ2" s="975"/>
      <c r="VZA2" s="975"/>
      <c r="VZB2" s="975"/>
      <c r="VZC2" s="975"/>
      <c r="VZD2" s="975"/>
      <c r="VZE2" s="975"/>
      <c r="VZF2" s="975"/>
      <c r="VZG2" s="975"/>
      <c r="VZH2" s="975"/>
      <c r="VZI2" s="975"/>
      <c r="VZJ2" s="975"/>
      <c r="VZK2" s="975"/>
      <c r="VZL2" s="975"/>
      <c r="VZM2" s="975"/>
      <c r="VZN2" s="975"/>
      <c r="VZO2" s="975"/>
      <c r="VZP2" s="975"/>
      <c r="VZQ2" s="975"/>
      <c r="VZR2" s="975"/>
      <c r="VZS2" s="975"/>
      <c r="VZT2" s="975"/>
      <c r="VZU2" s="975"/>
      <c r="VZV2" s="975"/>
      <c r="VZW2" s="975"/>
      <c r="VZX2" s="975"/>
      <c r="VZY2" s="975"/>
      <c r="VZZ2" s="975"/>
      <c r="WAA2" s="975"/>
      <c r="WAB2" s="975"/>
      <c r="WAC2" s="975"/>
      <c r="WAD2" s="975"/>
      <c r="WAE2" s="975"/>
      <c r="WAF2" s="975"/>
      <c r="WAG2" s="975"/>
      <c r="WAH2" s="975"/>
      <c r="WAI2" s="975"/>
      <c r="WAJ2" s="975"/>
      <c r="WAK2" s="975"/>
      <c r="WAL2" s="975"/>
      <c r="WAM2" s="975"/>
      <c r="WAN2" s="975"/>
      <c r="WAO2" s="975"/>
      <c r="WAP2" s="975"/>
      <c r="WAQ2" s="975"/>
      <c r="WAR2" s="975"/>
      <c r="WAS2" s="975"/>
      <c r="WAT2" s="975"/>
      <c r="WAU2" s="975"/>
      <c r="WAV2" s="975"/>
      <c r="WAW2" s="975"/>
      <c r="WAX2" s="975"/>
      <c r="WAY2" s="975"/>
      <c r="WAZ2" s="975"/>
      <c r="WBA2" s="975"/>
      <c r="WBB2" s="975"/>
      <c r="WBC2" s="975"/>
      <c r="WBD2" s="975"/>
      <c r="WBE2" s="975"/>
      <c r="WBF2" s="975"/>
      <c r="WBG2" s="975"/>
      <c r="WBH2" s="975"/>
      <c r="WBI2" s="975"/>
      <c r="WBJ2" s="975"/>
      <c r="WBK2" s="975"/>
      <c r="WBL2" s="975"/>
      <c r="WBM2" s="975"/>
      <c r="WBN2" s="975"/>
      <c r="WBO2" s="975"/>
      <c r="WBP2" s="975"/>
      <c r="WBQ2" s="975"/>
      <c r="WBR2" s="975"/>
      <c r="WBS2" s="975"/>
      <c r="WBT2" s="975"/>
      <c r="WBU2" s="975"/>
      <c r="WBV2" s="975"/>
      <c r="WBW2" s="975"/>
      <c r="WBX2" s="975"/>
      <c r="WBY2" s="975"/>
      <c r="WBZ2" s="975"/>
      <c r="WCA2" s="975"/>
      <c r="WCB2" s="975"/>
      <c r="WCC2" s="975"/>
      <c r="WCD2" s="975"/>
      <c r="WCE2" s="975"/>
      <c r="WCF2" s="975"/>
      <c r="WCG2" s="975"/>
      <c r="WCH2" s="975"/>
      <c r="WCI2" s="975"/>
      <c r="WCJ2" s="975"/>
      <c r="WCK2" s="975"/>
      <c r="WCL2" s="975"/>
      <c r="WCM2" s="975"/>
      <c r="WCN2" s="975"/>
      <c r="WCO2" s="975"/>
      <c r="WCP2" s="975"/>
      <c r="WCQ2" s="975"/>
      <c r="WCR2" s="975"/>
      <c r="WCS2" s="975"/>
      <c r="WCT2" s="975"/>
      <c r="WCU2" s="975"/>
      <c r="WCV2" s="975"/>
      <c r="WCW2" s="975"/>
      <c r="WCX2" s="975"/>
      <c r="WCY2" s="975"/>
      <c r="WCZ2" s="975"/>
      <c r="WDA2" s="975"/>
      <c r="WDB2" s="975"/>
      <c r="WDC2" s="975"/>
      <c r="WDD2" s="975"/>
      <c r="WDE2" s="975"/>
      <c r="WDF2" s="975"/>
      <c r="WDG2" s="975"/>
      <c r="WDH2" s="975"/>
      <c r="WDI2" s="975"/>
      <c r="WDJ2" s="975"/>
      <c r="WDK2" s="975"/>
      <c r="WDL2" s="975"/>
      <c r="WDM2" s="975"/>
      <c r="WDN2" s="975"/>
      <c r="WDO2" s="975"/>
      <c r="WDP2" s="975"/>
      <c r="WDQ2" s="975"/>
      <c r="WDR2" s="975"/>
      <c r="WDS2" s="975"/>
      <c r="WDT2" s="975"/>
      <c r="WDU2" s="975"/>
      <c r="WDV2" s="975"/>
      <c r="WDW2" s="975"/>
      <c r="WDX2" s="975"/>
      <c r="WDY2" s="975"/>
      <c r="WDZ2" s="975"/>
      <c r="WEA2" s="975"/>
      <c r="WEB2" s="975"/>
      <c r="WEC2" s="975"/>
      <c r="WED2" s="975"/>
      <c r="WEE2" s="975"/>
      <c r="WEF2" s="975"/>
      <c r="WEG2" s="975"/>
      <c r="WEH2" s="975"/>
      <c r="WEI2" s="975"/>
      <c r="WEJ2" s="975"/>
      <c r="WEK2" s="975"/>
      <c r="WEL2" s="975"/>
      <c r="WEM2" s="975"/>
      <c r="WEN2" s="975"/>
      <c r="WEO2" s="975"/>
      <c r="WEP2" s="975"/>
      <c r="WEQ2" s="975"/>
      <c r="WER2" s="975"/>
      <c r="WES2" s="975"/>
      <c r="WET2" s="975"/>
      <c r="WEU2" s="975"/>
      <c r="WEV2" s="975"/>
      <c r="WEW2" s="975"/>
      <c r="WEX2" s="975"/>
      <c r="WEY2" s="975"/>
      <c r="WEZ2" s="975"/>
      <c r="WFA2" s="975"/>
      <c r="WFB2" s="975"/>
      <c r="WFC2" s="975"/>
      <c r="WFD2" s="975"/>
      <c r="WFE2" s="975"/>
      <c r="WFF2" s="975"/>
      <c r="WFG2" s="975"/>
      <c r="WFH2" s="975"/>
      <c r="WFI2" s="975"/>
      <c r="WFJ2" s="975"/>
      <c r="WFK2" s="975"/>
      <c r="WFL2" s="975"/>
      <c r="WFM2" s="975"/>
      <c r="WFN2" s="975"/>
      <c r="WFO2" s="975"/>
      <c r="WFP2" s="975"/>
      <c r="WFQ2" s="975"/>
      <c r="WFR2" s="975"/>
      <c r="WFS2" s="975"/>
      <c r="WFT2" s="975"/>
      <c r="WFU2" s="975"/>
      <c r="WFV2" s="975"/>
      <c r="WFW2" s="975"/>
      <c r="WFX2" s="975"/>
      <c r="WFY2" s="975"/>
      <c r="WFZ2" s="975"/>
      <c r="WGA2" s="975"/>
      <c r="WGB2" s="975"/>
      <c r="WGC2" s="975"/>
      <c r="WGD2" s="975"/>
      <c r="WGE2" s="975"/>
      <c r="WGF2" s="975"/>
      <c r="WGG2" s="975"/>
      <c r="WGH2" s="975"/>
      <c r="WGI2" s="975"/>
      <c r="WGJ2" s="975"/>
      <c r="WGK2" s="975"/>
      <c r="WGL2" s="975"/>
      <c r="WGM2" s="975"/>
      <c r="WGN2" s="975"/>
      <c r="WGO2" s="975"/>
      <c r="WGP2" s="975"/>
      <c r="WGQ2" s="975"/>
      <c r="WGR2" s="975"/>
      <c r="WGS2" s="975"/>
      <c r="WGT2" s="975"/>
      <c r="WGU2" s="975"/>
      <c r="WGV2" s="975"/>
      <c r="WGW2" s="975"/>
      <c r="WGX2" s="975"/>
      <c r="WGY2" s="975"/>
      <c r="WGZ2" s="975"/>
      <c r="WHA2" s="975"/>
      <c r="WHB2" s="975"/>
      <c r="WHC2" s="975"/>
      <c r="WHD2" s="975"/>
      <c r="WHE2" s="975"/>
      <c r="WHF2" s="975"/>
      <c r="WHG2" s="975"/>
      <c r="WHH2" s="975"/>
      <c r="WHI2" s="975"/>
      <c r="WHJ2" s="975"/>
      <c r="WHK2" s="975"/>
      <c r="WHL2" s="975"/>
      <c r="WHM2" s="975"/>
      <c r="WHN2" s="975"/>
      <c r="WHO2" s="975"/>
      <c r="WHP2" s="975"/>
      <c r="WHQ2" s="975"/>
      <c r="WHR2" s="975"/>
      <c r="WHS2" s="975"/>
      <c r="WHT2" s="975"/>
      <c r="WHU2" s="975"/>
      <c r="WHV2" s="975"/>
      <c r="WHW2" s="975"/>
      <c r="WHX2" s="975"/>
      <c r="WHY2" s="975"/>
      <c r="WHZ2" s="975"/>
      <c r="WIA2" s="975"/>
      <c r="WIB2" s="975"/>
      <c r="WIC2" s="975"/>
      <c r="WID2" s="975"/>
      <c r="WIE2" s="975"/>
      <c r="WIF2" s="975"/>
      <c r="WIG2" s="975"/>
      <c r="WIH2" s="975"/>
      <c r="WII2" s="975"/>
      <c r="WIJ2" s="975"/>
      <c r="WIK2" s="975"/>
      <c r="WIL2" s="975"/>
      <c r="WIM2" s="975"/>
      <c r="WIN2" s="975"/>
      <c r="WIO2" s="975"/>
      <c r="WIP2" s="975"/>
      <c r="WIQ2" s="975"/>
      <c r="WIR2" s="975"/>
      <c r="WIS2" s="975"/>
      <c r="WIT2" s="975"/>
      <c r="WIU2" s="975"/>
      <c r="WIV2" s="975"/>
      <c r="WIW2" s="975"/>
      <c r="WIX2" s="975"/>
      <c r="WIY2" s="975"/>
      <c r="WIZ2" s="975"/>
      <c r="WJA2" s="975"/>
      <c r="WJB2" s="975"/>
      <c r="WJC2" s="975"/>
      <c r="WJD2" s="975"/>
      <c r="WJE2" s="975"/>
      <c r="WJF2" s="975"/>
      <c r="WJG2" s="975"/>
      <c r="WJH2" s="975"/>
      <c r="WJI2" s="975"/>
      <c r="WJJ2" s="975"/>
      <c r="WJK2" s="975"/>
      <c r="WJL2" s="975"/>
      <c r="WJM2" s="975"/>
      <c r="WJN2" s="975"/>
      <c r="WJO2" s="975"/>
      <c r="WJP2" s="975"/>
      <c r="WJQ2" s="975"/>
      <c r="WJR2" s="975"/>
      <c r="WJS2" s="975"/>
      <c r="WJT2" s="975"/>
      <c r="WJU2" s="975"/>
      <c r="WJV2" s="975"/>
      <c r="WJW2" s="975"/>
      <c r="WJX2" s="975"/>
      <c r="WJY2" s="975"/>
      <c r="WJZ2" s="975"/>
      <c r="WKA2" s="975"/>
      <c r="WKB2" s="975"/>
      <c r="WKC2" s="975"/>
      <c r="WKD2" s="975"/>
      <c r="WKE2" s="975"/>
      <c r="WKF2" s="975"/>
      <c r="WKG2" s="975"/>
      <c r="WKH2" s="975"/>
      <c r="WKI2" s="975"/>
      <c r="WKJ2" s="975"/>
      <c r="WKK2" s="975"/>
      <c r="WKL2" s="975"/>
      <c r="WKM2" s="975"/>
      <c r="WKN2" s="975"/>
      <c r="WKO2" s="975"/>
      <c r="WKP2" s="975"/>
      <c r="WKQ2" s="975"/>
      <c r="WKR2" s="975"/>
      <c r="WKS2" s="975"/>
      <c r="WKT2" s="975"/>
      <c r="WKU2" s="975"/>
      <c r="WKV2" s="975"/>
      <c r="WKW2" s="975"/>
      <c r="WKX2" s="975"/>
      <c r="WKY2" s="975"/>
      <c r="WKZ2" s="975"/>
      <c r="WLA2" s="975"/>
      <c r="WLB2" s="975"/>
      <c r="WLC2" s="975"/>
      <c r="WLD2" s="975"/>
      <c r="WLE2" s="975"/>
      <c r="WLF2" s="975"/>
      <c r="WLG2" s="975"/>
      <c r="WLH2" s="975"/>
      <c r="WLI2" s="975"/>
      <c r="WLJ2" s="975"/>
      <c r="WLK2" s="975"/>
      <c r="WLL2" s="975"/>
      <c r="WLM2" s="975"/>
      <c r="WLN2" s="975"/>
      <c r="WLO2" s="975"/>
      <c r="WLP2" s="975"/>
      <c r="WLQ2" s="975"/>
      <c r="WLR2" s="975"/>
      <c r="WLS2" s="975"/>
      <c r="WLT2" s="975"/>
      <c r="WLU2" s="975"/>
      <c r="WLV2" s="975"/>
      <c r="WLW2" s="975"/>
      <c r="WLX2" s="975"/>
      <c r="WLY2" s="975"/>
      <c r="WLZ2" s="975"/>
      <c r="WMA2" s="975"/>
      <c r="WMB2" s="975"/>
      <c r="WMC2" s="975"/>
      <c r="WMD2" s="975"/>
      <c r="WME2" s="975"/>
      <c r="WMF2" s="975"/>
      <c r="WMG2" s="975"/>
      <c r="WMH2" s="975"/>
      <c r="WMI2" s="975"/>
      <c r="WMJ2" s="975"/>
      <c r="WMK2" s="975"/>
      <c r="WML2" s="975"/>
      <c r="WMM2" s="975"/>
      <c r="WMN2" s="975"/>
      <c r="WMO2" s="975"/>
      <c r="WMP2" s="975"/>
      <c r="WMQ2" s="975"/>
      <c r="WMR2" s="975"/>
      <c r="WMS2" s="975"/>
      <c r="WMT2" s="975"/>
      <c r="WMU2" s="975"/>
      <c r="WMV2" s="975"/>
      <c r="WMW2" s="975"/>
      <c r="WMX2" s="975"/>
      <c r="WMY2" s="975"/>
      <c r="WMZ2" s="975"/>
      <c r="WNA2" s="975"/>
      <c r="WNB2" s="975"/>
      <c r="WNC2" s="975"/>
      <c r="WND2" s="975"/>
      <c r="WNE2" s="975"/>
      <c r="WNF2" s="975"/>
      <c r="WNG2" s="975"/>
      <c r="WNH2" s="975"/>
      <c r="WNI2" s="975"/>
      <c r="WNJ2" s="975"/>
      <c r="WNK2" s="975"/>
      <c r="WNL2" s="975"/>
      <c r="WNM2" s="975"/>
      <c r="WNN2" s="975"/>
      <c r="WNO2" s="975"/>
      <c r="WNP2" s="975"/>
      <c r="WNQ2" s="975"/>
      <c r="WNR2" s="975"/>
      <c r="WNS2" s="975"/>
      <c r="WNT2" s="975"/>
      <c r="WNU2" s="975"/>
      <c r="WNV2" s="975"/>
      <c r="WNW2" s="975"/>
      <c r="WNX2" s="975"/>
      <c r="WNY2" s="975"/>
      <c r="WNZ2" s="975"/>
      <c r="WOA2" s="975"/>
      <c r="WOB2" s="975"/>
      <c r="WOC2" s="975"/>
      <c r="WOD2" s="975"/>
      <c r="WOE2" s="975"/>
      <c r="WOF2" s="975"/>
      <c r="WOG2" s="975"/>
      <c r="WOH2" s="975"/>
      <c r="WOI2" s="975"/>
      <c r="WOJ2" s="975"/>
      <c r="WOK2" s="975"/>
      <c r="WOL2" s="975"/>
      <c r="WOM2" s="975"/>
      <c r="WON2" s="975"/>
      <c r="WOO2" s="975"/>
      <c r="WOP2" s="975"/>
      <c r="WOQ2" s="975"/>
      <c r="WOR2" s="975"/>
      <c r="WOS2" s="975"/>
      <c r="WOT2" s="975"/>
      <c r="WOU2" s="975"/>
      <c r="WOV2" s="975"/>
      <c r="WOW2" s="975"/>
      <c r="WOX2" s="975"/>
      <c r="WOY2" s="975"/>
      <c r="WOZ2" s="975"/>
      <c r="WPA2" s="975"/>
      <c r="WPB2" s="975"/>
      <c r="WPC2" s="975"/>
      <c r="WPD2" s="975"/>
      <c r="WPE2" s="975"/>
      <c r="WPF2" s="975"/>
      <c r="WPG2" s="975"/>
      <c r="WPH2" s="975"/>
      <c r="WPI2" s="975"/>
      <c r="WPJ2" s="975"/>
      <c r="WPK2" s="975"/>
      <c r="WPL2" s="975"/>
      <c r="WPM2" s="975"/>
      <c r="WPN2" s="975"/>
      <c r="WPO2" s="975"/>
      <c r="WPP2" s="975"/>
      <c r="WPQ2" s="975"/>
      <c r="WPR2" s="975"/>
      <c r="WPS2" s="975"/>
      <c r="WPT2" s="975"/>
      <c r="WPU2" s="975"/>
      <c r="WPV2" s="975"/>
      <c r="WPW2" s="975"/>
      <c r="WPX2" s="975"/>
      <c r="WPY2" s="975"/>
      <c r="WPZ2" s="975"/>
      <c r="WQA2" s="975"/>
      <c r="WQB2" s="975"/>
      <c r="WQC2" s="975"/>
      <c r="WQD2" s="975"/>
      <c r="WQE2" s="975"/>
      <c r="WQF2" s="975"/>
      <c r="WQG2" s="975"/>
      <c r="WQH2" s="975"/>
      <c r="WQI2" s="975"/>
      <c r="WQJ2" s="975"/>
      <c r="WQK2" s="975"/>
      <c r="WQL2" s="975"/>
      <c r="WQM2" s="975"/>
      <c r="WQN2" s="975"/>
      <c r="WQO2" s="975"/>
      <c r="WQP2" s="975"/>
      <c r="WQQ2" s="975"/>
      <c r="WQR2" s="975"/>
      <c r="WQS2" s="975"/>
      <c r="WQT2" s="975"/>
      <c r="WQU2" s="975"/>
      <c r="WQV2" s="975"/>
      <c r="WQW2" s="975"/>
      <c r="WQX2" s="975"/>
      <c r="WQY2" s="975"/>
      <c r="WQZ2" s="975"/>
      <c r="WRA2" s="975"/>
      <c r="WRB2" s="975"/>
      <c r="WRC2" s="975"/>
      <c r="WRD2" s="975"/>
      <c r="WRE2" s="975"/>
      <c r="WRF2" s="975"/>
      <c r="WRG2" s="975"/>
      <c r="WRH2" s="975"/>
      <c r="WRI2" s="975"/>
      <c r="WRJ2" s="975"/>
      <c r="WRK2" s="975"/>
      <c r="WRL2" s="975"/>
      <c r="WRM2" s="975"/>
      <c r="WRN2" s="975"/>
      <c r="WRO2" s="975"/>
      <c r="WRP2" s="975"/>
      <c r="WRQ2" s="975"/>
      <c r="WRR2" s="975"/>
      <c r="WRS2" s="975"/>
      <c r="WRT2" s="975"/>
      <c r="WRU2" s="975"/>
      <c r="WRV2" s="975"/>
      <c r="WRW2" s="975"/>
      <c r="WRX2" s="975"/>
      <c r="WRY2" s="975"/>
      <c r="WRZ2" s="975"/>
      <c r="WSA2" s="975"/>
      <c r="WSB2" s="975"/>
      <c r="WSC2" s="975"/>
      <c r="WSD2" s="975"/>
      <c r="WSE2" s="975"/>
      <c r="WSF2" s="975"/>
      <c r="WSG2" s="975"/>
      <c r="WSH2" s="975"/>
      <c r="WSI2" s="975"/>
      <c r="WSJ2" s="975"/>
      <c r="WSK2" s="975"/>
      <c r="WSL2" s="975"/>
      <c r="WSM2" s="975"/>
      <c r="WSN2" s="975"/>
      <c r="WSO2" s="975"/>
      <c r="WSP2" s="975"/>
      <c r="WSQ2" s="975"/>
      <c r="WSR2" s="975"/>
      <c r="WSS2" s="975"/>
      <c r="WST2" s="975"/>
      <c r="WSU2" s="975"/>
      <c r="WSV2" s="975"/>
      <c r="WSW2" s="975"/>
      <c r="WSX2" s="975"/>
      <c r="WSY2" s="975"/>
      <c r="WSZ2" s="975"/>
      <c r="WTA2" s="975"/>
      <c r="WTB2" s="975"/>
      <c r="WTC2" s="975"/>
      <c r="WTD2" s="975"/>
      <c r="WTE2" s="975"/>
      <c r="WTF2" s="975"/>
      <c r="WTG2" s="975"/>
      <c r="WTH2" s="975"/>
      <c r="WTI2" s="975"/>
      <c r="WTJ2" s="975"/>
      <c r="WTK2" s="975"/>
      <c r="WTL2" s="975"/>
      <c r="WTM2" s="975"/>
      <c r="WTN2" s="975"/>
      <c r="WTO2" s="975"/>
      <c r="WTP2" s="975"/>
      <c r="WTQ2" s="975"/>
      <c r="WTR2" s="975"/>
      <c r="WTS2" s="975"/>
      <c r="WTT2" s="975"/>
      <c r="WTU2" s="975"/>
      <c r="WTV2" s="975"/>
      <c r="WTW2" s="975"/>
      <c r="WTX2" s="975"/>
      <c r="WTY2" s="975"/>
      <c r="WTZ2" s="975"/>
      <c r="WUA2" s="975"/>
      <c r="WUB2" s="975"/>
      <c r="WUC2" s="975"/>
      <c r="WUD2" s="975"/>
      <c r="WUE2" s="975"/>
      <c r="WUF2" s="975"/>
      <c r="WUG2" s="975"/>
      <c r="WUH2" s="975"/>
      <c r="WUI2" s="975"/>
      <c r="WUJ2" s="975"/>
      <c r="WUK2" s="975"/>
      <c r="WUL2" s="975"/>
      <c r="WUM2" s="975"/>
      <c r="WUN2" s="975"/>
      <c r="WUO2" s="975"/>
      <c r="WUP2" s="975"/>
      <c r="WUQ2" s="975"/>
      <c r="WUR2" s="975"/>
      <c r="WUS2" s="975"/>
      <c r="WUT2" s="975"/>
      <c r="WUU2" s="975"/>
      <c r="WUV2" s="975"/>
      <c r="WUW2" s="975"/>
      <c r="WUX2" s="975"/>
      <c r="WUY2" s="975"/>
      <c r="WUZ2" s="975"/>
      <c r="WVA2" s="975"/>
      <c r="WVB2" s="975"/>
      <c r="WVC2" s="975"/>
      <c r="WVD2" s="975"/>
      <c r="WVE2" s="975"/>
      <c r="WVF2" s="975"/>
      <c r="WVG2" s="975"/>
      <c r="WVH2" s="975"/>
      <c r="WVI2" s="975"/>
      <c r="WVJ2" s="975"/>
      <c r="WVK2" s="975"/>
      <c r="WVL2" s="975"/>
      <c r="WVM2" s="975"/>
      <c r="WVN2" s="975"/>
      <c r="WVO2" s="975"/>
      <c r="WVP2" s="975"/>
      <c r="WVQ2" s="975"/>
      <c r="WVR2" s="975"/>
      <c r="WVS2" s="975"/>
      <c r="WVT2" s="975"/>
      <c r="WVU2" s="975"/>
      <c r="WVV2" s="975"/>
      <c r="WVW2" s="975"/>
      <c r="WVX2" s="975"/>
      <c r="WVY2" s="975"/>
      <c r="WVZ2" s="975"/>
      <c r="WWA2" s="975"/>
      <c r="WWB2" s="975"/>
      <c r="WWC2" s="975"/>
      <c r="WWD2" s="975"/>
      <c r="WWE2" s="975"/>
      <c r="WWF2" s="975"/>
      <c r="WWG2" s="975"/>
      <c r="WWH2" s="975"/>
      <c r="WWI2" s="975"/>
      <c r="WWJ2" s="975"/>
      <c r="WWK2" s="975"/>
      <c r="WWL2" s="975"/>
      <c r="WWM2" s="975"/>
      <c r="WWN2" s="975"/>
      <c r="WWO2" s="975"/>
      <c r="WWP2" s="975"/>
      <c r="WWQ2" s="975"/>
      <c r="WWR2" s="975"/>
      <c r="WWS2" s="975"/>
      <c r="WWT2" s="975"/>
      <c r="WWU2" s="975"/>
      <c r="WWV2" s="975"/>
      <c r="WWW2" s="975"/>
      <c r="WWX2" s="975"/>
      <c r="WWY2" s="975"/>
      <c r="WWZ2" s="975"/>
      <c r="WXA2" s="975"/>
      <c r="WXB2" s="975"/>
      <c r="WXC2" s="975"/>
      <c r="WXD2" s="975"/>
      <c r="WXE2" s="975"/>
      <c r="WXF2" s="975"/>
      <c r="WXG2" s="975"/>
      <c r="WXH2" s="975"/>
      <c r="WXI2" s="975"/>
      <c r="WXJ2" s="975"/>
      <c r="WXK2" s="975"/>
      <c r="WXL2" s="975"/>
      <c r="WXM2" s="975"/>
      <c r="WXN2" s="975"/>
      <c r="WXO2" s="975"/>
      <c r="WXP2" s="975"/>
      <c r="WXQ2" s="975"/>
      <c r="WXR2" s="975"/>
      <c r="WXS2" s="975"/>
      <c r="WXT2" s="975"/>
      <c r="WXU2" s="975"/>
      <c r="WXV2" s="975"/>
      <c r="WXW2" s="975"/>
      <c r="WXX2" s="975"/>
      <c r="WXY2" s="975"/>
      <c r="WXZ2" s="975"/>
      <c r="WYA2" s="975"/>
      <c r="WYB2" s="975"/>
      <c r="WYC2" s="975"/>
      <c r="WYD2" s="975"/>
      <c r="WYE2" s="975"/>
      <c r="WYF2" s="975"/>
      <c r="WYG2" s="975"/>
      <c r="WYH2" s="975"/>
      <c r="WYI2" s="975"/>
      <c r="WYJ2" s="975"/>
      <c r="WYK2" s="975"/>
      <c r="WYL2" s="975"/>
      <c r="WYM2" s="975"/>
      <c r="WYN2" s="975"/>
      <c r="WYO2" s="975"/>
      <c r="WYP2" s="975"/>
      <c r="WYQ2" s="975"/>
      <c r="WYR2" s="975"/>
      <c r="WYS2" s="975"/>
      <c r="WYT2" s="975"/>
      <c r="WYU2" s="975"/>
      <c r="WYV2" s="975"/>
      <c r="WYW2" s="975"/>
      <c r="WYX2" s="975"/>
      <c r="WYY2" s="975"/>
      <c r="WYZ2" s="975"/>
      <c r="WZA2" s="975"/>
      <c r="WZB2" s="975"/>
      <c r="WZC2" s="975"/>
      <c r="WZD2" s="975"/>
      <c r="WZE2" s="975"/>
      <c r="WZF2" s="975"/>
      <c r="WZG2" s="975"/>
      <c r="WZH2" s="975"/>
      <c r="WZI2" s="975"/>
      <c r="WZJ2" s="975"/>
      <c r="WZK2" s="975"/>
      <c r="WZL2" s="975"/>
      <c r="WZM2" s="975"/>
      <c r="WZN2" s="975"/>
      <c r="WZO2" s="975"/>
      <c r="WZP2" s="975"/>
      <c r="WZQ2" s="975"/>
      <c r="WZR2" s="975"/>
      <c r="WZS2" s="975"/>
      <c r="WZT2" s="975"/>
      <c r="WZU2" s="975"/>
      <c r="WZV2" s="975"/>
      <c r="WZW2" s="975"/>
      <c r="WZX2" s="975"/>
      <c r="WZY2" s="975"/>
      <c r="WZZ2" s="975"/>
      <c r="XAA2" s="975"/>
      <c r="XAB2" s="975"/>
      <c r="XAC2" s="975"/>
      <c r="XAD2" s="975"/>
      <c r="XAE2" s="975"/>
      <c r="XAF2" s="975"/>
      <c r="XAG2" s="975"/>
      <c r="XAH2" s="975"/>
      <c r="XAI2" s="975"/>
      <c r="XAJ2" s="975"/>
      <c r="XAK2" s="975"/>
      <c r="XAL2" s="975"/>
      <c r="XAM2" s="975"/>
      <c r="XAN2" s="975"/>
      <c r="XAO2" s="975"/>
      <c r="XAP2" s="975"/>
      <c r="XAQ2" s="975"/>
      <c r="XAR2" s="975"/>
      <c r="XAS2" s="975"/>
      <c r="XAT2" s="975"/>
      <c r="XAU2" s="975"/>
      <c r="XAV2" s="975"/>
      <c r="XAW2" s="975"/>
      <c r="XAX2" s="975"/>
      <c r="XAY2" s="975"/>
      <c r="XAZ2" s="975"/>
      <c r="XBA2" s="975"/>
      <c r="XBB2" s="975"/>
      <c r="XBC2" s="975"/>
      <c r="XBD2" s="975"/>
      <c r="XBE2" s="975"/>
      <c r="XBF2" s="975"/>
      <c r="XBG2" s="975"/>
      <c r="XBH2" s="975"/>
      <c r="XBI2" s="975"/>
      <c r="XBJ2" s="975"/>
      <c r="XBK2" s="975"/>
      <c r="XBL2" s="975"/>
      <c r="XBM2" s="975"/>
      <c r="XBN2" s="975"/>
      <c r="XBO2" s="975"/>
      <c r="XBP2" s="975"/>
      <c r="XBQ2" s="975"/>
      <c r="XBR2" s="975"/>
      <c r="XBS2" s="975"/>
      <c r="XBT2" s="975"/>
      <c r="XBU2" s="975"/>
      <c r="XBV2" s="975"/>
      <c r="XBW2" s="975"/>
      <c r="XBX2" s="975"/>
      <c r="XBY2" s="975"/>
      <c r="XBZ2" s="975"/>
      <c r="XCA2" s="975"/>
      <c r="XCB2" s="975"/>
      <c r="XCC2" s="975"/>
      <c r="XCD2" s="975"/>
      <c r="XCE2" s="975"/>
      <c r="XCF2" s="975"/>
      <c r="XCG2" s="975"/>
      <c r="XCH2" s="975"/>
      <c r="XCI2" s="975"/>
      <c r="XCJ2" s="975"/>
      <c r="XCK2" s="975"/>
      <c r="XCL2" s="975"/>
      <c r="XCM2" s="975"/>
      <c r="XCN2" s="975"/>
      <c r="XCO2" s="975"/>
      <c r="XCP2" s="975"/>
      <c r="XCQ2" s="975"/>
      <c r="XCR2" s="975"/>
      <c r="XCS2" s="975"/>
      <c r="XCT2" s="975"/>
      <c r="XCU2" s="975"/>
      <c r="XCV2" s="975"/>
      <c r="XCW2" s="975"/>
      <c r="XCX2" s="975"/>
      <c r="XCY2" s="975"/>
      <c r="XCZ2" s="975"/>
      <c r="XDA2" s="975"/>
      <c r="XDB2" s="975"/>
      <c r="XDC2" s="975"/>
      <c r="XDD2" s="975"/>
      <c r="XDE2" s="975"/>
      <c r="XDF2" s="975"/>
      <c r="XDG2" s="975"/>
      <c r="XDH2" s="975"/>
      <c r="XDI2" s="975"/>
      <c r="XDJ2" s="975"/>
      <c r="XDK2" s="975"/>
      <c r="XDL2" s="975"/>
      <c r="XDM2" s="975"/>
      <c r="XDN2" s="975"/>
      <c r="XDO2" s="975"/>
      <c r="XDP2" s="975"/>
      <c r="XDQ2" s="975"/>
      <c r="XDR2" s="975"/>
      <c r="XDS2" s="975"/>
      <c r="XDT2" s="975"/>
      <c r="XDU2" s="975"/>
      <c r="XDV2" s="975"/>
      <c r="XDW2" s="975"/>
      <c r="XDX2" s="975"/>
      <c r="XDY2" s="975"/>
      <c r="XDZ2" s="975"/>
      <c r="XEA2" s="975"/>
      <c r="XEB2" s="975"/>
      <c r="XEC2" s="975"/>
      <c r="XED2" s="975"/>
      <c r="XEE2" s="975"/>
      <c r="XEF2" s="975"/>
      <c r="XEG2" s="975"/>
      <c r="XEH2" s="975"/>
      <c r="XEI2" s="975"/>
      <c r="XEJ2" s="975"/>
      <c r="XEK2" s="975"/>
      <c r="XEL2" s="975"/>
      <c r="XEM2" s="975"/>
      <c r="XEN2" s="975"/>
    </row>
    <row r="3" spans="1:16368" x14ac:dyDescent="0.3">
      <c r="A3" s="703" t="s">
        <v>48</v>
      </c>
      <c r="B3" s="703"/>
      <c r="C3" s="703"/>
      <c r="D3" s="703"/>
      <c r="E3" s="703"/>
      <c r="F3" s="703"/>
    </row>
    <row r="4" spans="1:16368" x14ac:dyDescent="0.3">
      <c r="A4" s="703" t="s">
        <v>4262</v>
      </c>
      <c r="B4" s="703"/>
      <c r="C4" s="703"/>
      <c r="D4" s="703"/>
      <c r="E4" s="703"/>
      <c r="F4" s="703"/>
    </row>
    <row r="5" spans="1:16368" x14ac:dyDescent="0.3">
      <c r="A5" s="703" t="s">
        <v>4228</v>
      </c>
      <c r="B5" s="703"/>
      <c r="C5" s="703"/>
      <c r="D5" s="703"/>
      <c r="E5" s="703"/>
      <c r="F5" s="703"/>
      <c r="G5" s="594"/>
      <c r="H5" s="594"/>
    </row>
    <row r="6" spans="1:16368" ht="15.65" customHeight="1" x14ac:dyDescent="0.3">
      <c r="A6" s="704" t="s">
        <v>4229</v>
      </c>
      <c r="B6" s="704" t="s">
        <v>4229</v>
      </c>
      <c r="C6" s="704" t="s">
        <v>4229</v>
      </c>
      <c r="D6" s="704"/>
      <c r="E6" s="704" t="s">
        <v>4229</v>
      </c>
      <c r="F6" s="704" t="s">
        <v>4229</v>
      </c>
      <c r="G6" s="594"/>
      <c r="H6" s="594"/>
    </row>
    <row r="7" spans="1:16368" x14ac:dyDescent="0.3">
      <c r="A7" s="1877"/>
      <c r="B7" s="1878"/>
      <c r="C7" s="1879"/>
      <c r="D7" s="1880"/>
      <c r="E7" s="1880"/>
      <c r="F7" s="594"/>
      <c r="G7" s="594"/>
      <c r="H7" s="594"/>
    </row>
    <row r="8" spans="1:16368" s="1748" customFormat="1" ht="15" customHeight="1" x14ac:dyDescent="0.25">
      <c r="A8" s="734" t="s">
        <v>4230</v>
      </c>
      <c r="B8" s="734" t="s">
        <v>4231</v>
      </c>
      <c r="C8" s="734" t="s">
        <v>4232</v>
      </c>
      <c r="D8" s="734" t="s">
        <v>6632</v>
      </c>
      <c r="E8" s="750" t="s">
        <v>4233</v>
      </c>
      <c r="F8" s="751" t="s">
        <v>4233</v>
      </c>
      <c r="G8" s="1881"/>
      <c r="H8" s="1881"/>
    </row>
    <row r="9" spans="1:16368" s="1748" customFormat="1" ht="15" customHeight="1" x14ac:dyDescent="0.25">
      <c r="A9" s="734" t="s">
        <v>4230</v>
      </c>
      <c r="B9" s="734" t="s">
        <v>4231</v>
      </c>
      <c r="C9" s="734" t="s">
        <v>4232</v>
      </c>
      <c r="D9" s="734"/>
      <c r="E9" s="495" t="s">
        <v>4234</v>
      </c>
      <c r="F9" s="495" t="s">
        <v>4235</v>
      </c>
      <c r="G9" s="1881"/>
      <c r="H9" s="1881"/>
    </row>
    <row r="10" spans="1:16368" s="1819" customFormat="1" ht="15" customHeight="1" x14ac:dyDescent="0.25">
      <c r="A10" s="595"/>
      <c r="B10" s="595"/>
      <c r="C10" s="595"/>
      <c r="D10" s="595"/>
      <c r="E10" s="1818"/>
      <c r="F10" s="1818"/>
      <c r="G10" s="1882"/>
      <c r="H10" s="1882"/>
    </row>
    <row r="11" spans="1:16368" x14ac:dyDescent="0.3">
      <c r="A11" s="730" t="s">
        <v>4167</v>
      </c>
      <c r="B11" s="730" t="s">
        <v>4167</v>
      </c>
      <c r="C11" s="1733"/>
      <c r="D11" s="1733"/>
      <c r="E11" s="1734"/>
      <c r="F11" s="1734"/>
      <c r="G11" s="594"/>
      <c r="H11" s="594"/>
    </row>
    <row r="12" spans="1:16368" s="876" customFormat="1" ht="12.5" x14ac:dyDescent="0.35">
      <c r="A12" s="596" t="s">
        <v>7337</v>
      </c>
      <c r="B12" s="596" t="s">
        <v>7074</v>
      </c>
      <c r="C12" s="597">
        <v>1</v>
      </c>
      <c r="D12" s="597">
        <v>0</v>
      </c>
      <c r="E12" s="1849">
        <v>72522</v>
      </c>
      <c r="F12" s="1849">
        <v>72522</v>
      </c>
      <c r="G12" s="1883"/>
      <c r="H12" s="1883"/>
      <c r="I12" s="875"/>
      <c r="J12" s="875"/>
      <c r="K12" s="875"/>
      <c r="L12" s="875"/>
      <c r="M12" s="875"/>
      <c r="N12" s="875"/>
      <c r="O12" s="875"/>
      <c r="P12" s="875"/>
      <c r="Q12" s="875"/>
      <c r="R12" s="875"/>
      <c r="S12" s="875"/>
      <c r="T12" s="875"/>
      <c r="U12" s="875"/>
      <c r="V12" s="875"/>
      <c r="W12" s="875"/>
      <c r="X12" s="875"/>
      <c r="Y12" s="875"/>
      <c r="Z12" s="875"/>
      <c r="AA12" s="875"/>
      <c r="AB12" s="875"/>
      <c r="AC12" s="875"/>
      <c r="AD12" s="875"/>
      <c r="AE12" s="875"/>
      <c r="AF12" s="875"/>
      <c r="AG12" s="875"/>
      <c r="AH12" s="875"/>
      <c r="AI12" s="875"/>
      <c r="AJ12" s="875"/>
      <c r="AK12" s="875"/>
      <c r="AL12" s="875"/>
      <c r="AM12" s="875"/>
      <c r="AN12" s="875"/>
      <c r="AO12" s="875"/>
      <c r="AP12" s="875"/>
      <c r="AQ12" s="875"/>
      <c r="AR12" s="875"/>
      <c r="AS12" s="875"/>
      <c r="AT12" s="875"/>
      <c r="AU12" s="875"/>
      <c r="AV12" s="875"/>
      <c r="AW12" s="875"/>
      <c r="AX12" s="875"/>
      <c r="AY12" s="875"/>
      <c r="AZ12" s="875"/>
      <c r="BA12" s="875"/>
      <c r="BB12" s="875"/>
      <c r="BC12" s="875"/>
      <c r="BD12" s="875"/>
      <c r="BE12" s="875"/>
      <c r="BF12" s="875"/>
      <c r="BG12" s="875"/>
      <c r="BH12" s="875"/>
      <c r="BI12" s="875"/>
      <c r="BJ12" s="875"/>
      <c r="BK12" s="875"/>
      <c r="BL12" s="875"/>
      <c r="BM12" s="875"/>
      <c r="BN12" s="875"/>
      <c r="BO12" s="875"/>
      <c r="BP12" s="875"/>
      <c r="BQ12" s="875"/>
      <c r="BR12" s="875"/>
      <c r="BS12" s="875"/>
      <c r="BT12" s="875"/>
      <c r="BU12" s="875"/>
      <c r="BV12" s="875"/>
      <c r="BW12" s="875"/>
      <c r="BX12" s="875"/>
      <c r="BY12" s="875"/>
      <c r="BZ12" s="875"/>
      <c r="CA12" s="875"/>
      <c r="CB12" s="875"/>
      <c r="CC12" s="875"/>
      <c r="CD12" s="875"/>
      <c r="CE12" s="875"/>
      <c r="CF12" s="875"/>
      <c r="CG12" s="875"/>
      <c r="CH12" s="875"/>
      <c r="CI12" s="875"/>
      <c r="CJ12" s="875"/>
      <c r="CK12" s="875"/>
      <c r="CL12" s="875"/>
      <c r="CM12" s="875"/>
      <c r="CN12" s="875"/>
      <c r="CO12" s="875"/>
      <c r="CP12" s="875"/>
      <c r="CQ12" s="875"/>
      <c r="CR12" s="875"/>
      <c r="CS12" s="875"/>
      <c r="CT12" s="875"/>
      <c r="CU12" s="875"/>
      <c r="CV12" s="875"/>
      <c r="CW12" s="875"/>
      <c r="CX12" s="875"/>
      <c r="CY12" s="875"/>
      <c r="CZ12" s="875"/>
      <c r="DA12" s="875"/>
      <c r="DB12" s="875"/>
      <c r="DC12" s="875"/>
      <c r="DD12" s="875"/>
      <c r="DE12" s="875"/>
      <c r="DF12" s="875"/>
      <c r="DG12" s="875"/>
      <c r="DH12" s="875"/>
      <c r="DI12" s="875"/>
      <c r="DJ12" s="875"/>
      <c r="DK12" s="875"/>
      <c r="DL12" s="875"/>
      <c r="DM12" s="875"/>
      <c r="DN12" s="875"/>
      <c r="DO12" s="875"/>
      <c r="DP12" s="875"/>
      <c r="DQ12" s="875"/>
      <c r="DR12" s="875"/>
      <c r="DS12" s="875"/>
      <c r="DT12" s="875"/>
      <c r="DU12" s="875"/>
      <c r="DV12" s="875"/>
      <c r="DW12" s="875"/>
      <c r="DX12" s="875"/>
      <c r="DY12" s="875"/>
      <c r="DZ12" s="875"/>
      <c r="EA12" s="875"/>
      <c r="EB12" s="875"/>
      <c r="EC12" s="875"/>
      <c r="ED12" s="875"/>
      <c r="EE12" s="875"/>
      <c r="EF12" s="875"/>
      <c r="EG12" s="875"/>
      <c r="EH12" s="875"/>
      <c r="EI12" s="875"/>
      <c r="EJ12" s="875"/>
      <c r="EK12" s="875"/>
      <c r="EL12" s="875"/>
      <c r="EM12" s="875"/>
      <c r="EN12" s="875"/>
      <c r="EO12" s="875"/>
      <c r="EP12" s="875"/>
      <c r="EQ12" s="875"/>
      <c r="ER12" s="875"/>
      <c r="ES12" s="875"/>
      <c r="ET12" s="875"/>
      <c r="EU12" s="875"/>
      <c r="EV12" s="875"/>
      <c r="EW12" s="875"/>
      <c r="EX12" s="875"/>
      <c r="EY12" s="875"/>
      <c r="EZ12" s="875"/>
      <c r="FA12" s="875"/>
      <c r="FB12" s="875"/>
      <c r="FC12" s="875"/>
      <c r="FD12" s="875"/>
      <c r="FE12" s="875"/>
      <c r="FF12" s="875"/>
      <c r="FG12" s="875"/>
      <c r="FH12" s="875"/>
    </row>
    <row r="13" spans="1:16368" s="876" customFormat="1" ht="12.5" x14ac:dyDescent="0.35">
      <c r="A13" s="596" t="s">
        <v>7338</v>
      </c>
      <c r="B13" s="598" t="s">
        <v>4531</v>
      </c>
      <c r="C13" s="597">
        <v>3</v>
      </c>
      <c r="D13" s="597">
        <v>0</v>
      </c>
      <c r="E13" s="1849">
        <v>54399.199999999997</v>
      </c>
      <c r="F13" s="1849">
        <v>54399.199999999997</v>
      </c>
      <c r="G13" s="1883"/>
      <c r="H13" s="1883"/>
      <c r="I13" s="875"/>
      <c r="J13" s="875"/>
      <c r="K13" s="875"/>
      <c r="L13" s="875"/>
      <c r="M13" s="875"/>
      <c r="N13" s="875"/>
      <c r="O13" s="875"/>
      <c r="P13" s="875"/>
      <c r="Q13" s="875"/>
      <c r="R13" s="875"/>
      <c r="S13" s="875"/>
      <c r="T13" s="875"/>
      <c r="U13" s="875"/>
      <c r="V13" s="875"/>
      <c r="W13" s="875"/>
      <c r="X13" s="875"/>
      <c r="Y13" s="875"/>
      <c r="Z13" s="875"/>
      <c r="AA13" s="875"/>
      <c r="AB13" s="875"/>
      <c r="AC13" s="875"/>
      <c r="AD13" s="875"/>
      <c r="AE13" s="875"/>
      <c r="AF13" s="875"/>
      <c r="AG13" s="875"/>
      <c r="AH13" s="875"/>
      <c r="AI13" s="875"/>
      <c r="AJ13" s="875"/>
      <c r="AK13" s="875"/>
      <c r="AL13" s="875"/>
      <c r="AM13" s="875"/>
      <c r="AN13" s="875"/>
      <c r="AO13" s="875"/>
      <c r="AP13" s="875"/>
      <c r="AQ13" s="875"/>
      <c r="AR13" s="875"/>
      <c r="AS13" s="875"/>
      <c r="AT13" s="875"/>
      <c r="AU13" s="875"/>
      <c r="AV13" s="875"/>
      <c r="AW13" s="875"/>
      <c r="AX13" s="875"/>
      <c r="AY13" s="875"/>
      <c r="AZ13" s="875"/>
      <c r="BA13" s="875"/>
      <c r="BB13" s="875"/>
      <c r="BC13" s="875"/>
      <c r="BD13" s="875"/>
      <c r="BE13" s="875"/>
      <c r="BF13" s="875"/>
      <c r="BG13" s="875"/>
      <c r="BH13" s="875"/>
      <c r="BI13" s="875"/>
      <c r="BJ13" s="875"/>
      <c r="BK13" s="875"/>
      <c r="BL13" s="875"/>
      <c r="BM13" s="875"/>
      <c r="BN13" s="875"/>
      <c r="BO13" s="875"/>
      <c r="BP13" s="875"/>
      <c r="BQ13" s="875"/>
      <c r="BR13" s="875"/>
      <c r="BS13" s="875"/>
      <c r="BT13" s="875"/>
      <c r="BU13" s="875"/>
      <c r="BV13" s="875"/>
      <c r="BW13" s="875"/>
      <c r="BX13" s="875"/>
      <c r="BY13" s="875"/>
      <c r="BZ13" s="875"/>
      <c r="CA13" s="875"/>
      <c r="CB13" s="875"/>
      <c r="CC13" s="875"/>
      <c r="CD13" s="875"/>
      <c r="CE13" s="875"/>
      <c r="CF13" s="875"/>
      <c r="CG13" s="875"/>
      <c r="CH13" s="875"/>
      <c r="CI13" s="875"/>
      <c r="CJ13" s="875"/>
      <c r="CK13" s="875"/>
      <c r="CL13" s="875"/>
      <c r="CM13" s="875"/>
      <c r="CN13" s="875"/>
      <c r="CO13" s="875"/>
      <c r="CP13" s="875"/>
      <c r="CQ13" s="875"/>
      <c r="CR13" s="875"/>
      <c r="CS13" s="875"/>
      <c r="CT13" s="875"/>
      <c r="CU13" s="875"/>
      <c r="CV13" s="875"/>
      <c r="CW13" s="875"/>
      <c r="CX13" s="875"/>
      <c r="CY13" s="875"/>
      <c r="CZ13" s="875"/>
      <c r="DA13" s="875"/>
      <c r="DB13" s="875"/>
      <c r="DC13" s="875"/>
      <c r="DD13" s="875"/>
      <c r="DE13" s="875"/>
      <c r="DF13" s="875"/>
      <c r="DG13" s="875"/>
      <c r="DH13" s="875"/>
      <c r="DI13" s="875"/>
      <c r="DJ13" s="875"/>
      <c r="DK13" s="875"/>
      <c r="DL13" s="875"/>
      <c r="DM13" s="875"/>
      <c r="DN13" s="875"/>
      <c r="DO13" s="875"/>
      <c r="DP13" s="875"/>
      <c r="DQ13" s="875"/>
      <c r="DR13" s="875"/>
      <c r="DS13" s="875"/>
      <c r="DT13" s="875"/>
      <c r="DU13" s="875"/>
      <c r="DV13" s="875"/>
      <c r="DW13" s="875"/>
      <c r="DX13" s="875"/>
      <c r="DY13" s="875"/>
      <c r="DZ13" s="875"/>
      <c r="EA13" s="875"/>
      <c r="EB13" s="875"/>
      <c r="EC13" s="875"/>
      <c r="ED13" s="875"/>
      <c r="EE13" s="875"/>
      <c r="EF13" s="875"/>
      <c r="EG13" s="875"/>
      <c r="EH13" s="875"/>
      <c r="EI13" s="875"/>
      <c r="EJ13" s="875"/>
      <c r="EK13" s="875"/>
      <c r="EL13" s="875"/>
      <c r="EM13" s="875"/>
      <c r="EN13" s="875"/>
      <c r="EO13" s="875"/>
      <c r="EP13" s="875"/>
      <c r="EQ13" s="875"/>
      <c r="ER13" s="875"/>
      <c r="ES13" s="875"/>
      <c r="ET13" s="875"/>
      <c r="EU13" s="875"/>
      <c r="EV13" s="875"/>
      <c r="EW13" s="875"/>
      <c r="EX13" s="875"/>
      <c r="EY13" s="875"/>
      <c r="EZ13" s="875"/>
      <c r="FA13" s="875"/>
      <c r="FB13" s="875"/>
      <c r="FC13" s="875"/>
      <c r="FD13" s="875"/>
      <c r="FE13" s="875"/>
      <c r="FF13" s="875"/>
      <c r="FG13" s="875"/>
      <c r="FH13" s="875"/>
    </row>
    <row r="14" spans="1:16368" s="876" customFormat="1" ht="12.5" x14ac:dyDescent="0.35">
      <c r="A14" s="596" t="s">
        <v>7339</v>
      </c>
      <c r="B14" s="598" t="s">
        <v>4286</v>
      </c>
      <c r="C14" s="597">
        <v>3</v>
      </c>
      <c r="D14" s="597">
        <v>0</v>
      </c>
      <c r="E14" s="1849">
        <v>28035.85</v>
      </c>
      <c r="F14" s="1849">
        <v>28035.85</v>
      </c>
      <c r="G14" s="1883"/>
      <c r="H14" s="1883"/>
      <c r="I14" s="875"/>
      <c r="J14" s="875"/>
      <c r="K14" s="875"/>
      <c r="L14" s="875"/>
      <c r="M14" s="875"/>
      <c r="N14" s="875"/>
      <c r="O14" s="875"/>
      <c r="P14" s="875"/>
      <c r="Q14" s="875"/>
      <c r="R14" s="875"/>
      <c r="S14" s="875"/>
      <c r="T14" s="875"/>
      <c r="U14" s="875"/>
      <c r="V14" s="875"/>
      <c r="W14" s="875"/>
      <c r="X14" s="875"/>
      <c r="Y14" s="875"/>
      <c r="Z14" s="875"/>
      <c r="AA14" s="875"/>
      <c r="AB14" s="875"/>
      <c r="AC14" s="875"/>
      <c r="AD14" s="875"/>
      <c r="AE14" s="875"/>
      <c r="AF14" s="875"/>
      <c r="AG14" s="875"/>
      <c r="AH14" s="875"/>
      <c r="AI14" s="875"/>
      <c r="AJ14" s="875"/>
      <c r="AK14" s="875"/>
      <c r="AL14" s="875"/>
      <c r="AM14" s="875"/>
      <c r="AN14" s="875"/>
      <c r="AO14" s="875"/>
      <c r="AP14" s="875"/>
      <c r="AQ14" s="875"/>
      <c r="AR14" s="875"/>
      <c r="AS14" s="875"/>
      <c r="AT14" s="875"/>
      <c r="AU14" s="875"/>
      <c r="AV14" s="875"/>
      <c r="AW14" s="875"/>
      <c r="AX14" s="875"/>
      <c r="AY14" s="875"/>
      <c r="AZ14" s="875"/>
      <c r="BA14" s="875"/>
      <c r="BB14" s="875"/>
      <c r="BC14" s="875"/>
      <c r="BD14" s="875"/>
      <c r="BE14" s="875"/>
      <c r="BF14" s="875"/>
      <c r="BG14" s="875"/>
      <c r="BH14" s="875"/>
      <c r="BI14" s="875"/>
      <c r="BJ14" s="875"/>
      <c r="BK14" s="875"/>
      <c r="BL14" s="875"/>
      <c r="BM14" s="875"/>
      <c r="BN14" s="875"/>
      <c r="BO14" s="875"/>
      <c r="BP14" s="875"/>
      <c r="BQ14" s="875"/>
      <c r="BR14" s="875"/>
      <c r="BS14" s="875"/>
      <c r="BT14" s="875"/>
      <c r="BU14" s="875"/>
      <c r="BV14" s="875"/>
      <c r="BW14" s="875"/>
      <c r="BX14" s="875"/>
      <c r="BY14" s="875"/>
      <c r="BZ14" s="875"/>
      <c r="CA14" s="875"/>
      <c r="CB14" s="875"/>
      <c r="CC14" s="875"/>
      <c r="CD14" s="875"/>
      <c r="CE14" s="875"/>
      <c r="CF14" s="875"/>
      <c r="CG14" s="875"/>
      <c r="CH14" s="875"/>
      <c r="CI14" s="875"/>
      <c r="CJ14" s="875"/>
      <c r="CK14" s="875"/>
      <c r="CL14" s="875"/>
      <c r="CM14" s="875"/>
      <c r="CN14" s="875"/>
      <c r="CO14" s="875"/>
      <c r="CP14" s="875"/>
      <c r="CQ14" s="875"/>
      <c r="CR14" s="875"/>
      <c r="CS14" s="875"/>
      <c r="CT14" s="875"/>
      <c r="CU14" s="875"/>
      <c r="CV14" s="875"/>
      <c r="CW14" s="875"/>
      <c r="CX14" s="875"/>
      <c r="CY14" s="875"/>
      <c r="CZ14" s="875"/>
      <c r="DA14" s="875"/>
      <c r="DB14" s="875"/>
      <c r="DC14" s="875"/>
      <c r="DD14" s="875"/>
      <c r="DE14" s="875"/>
      <c r="DF14" s="875"/>
      <c r="DG14" s="875"/>
      <c r="DH14" s="875"/>
      <c r="DI14" s="875"/>
      <c r="DJ14" s="875"/>
      <c r="DK14" s="875"/>
      <c r="DL14" s="875"/>
      <c r="DM14" s="875"/>
      <c r="DN14" s="875"/>
      <c r="DO14" s="875"/>
      <c r="DP14" s="875"/>
      <c r="DQ14" s="875"/>
      <c r="DR14" s="875"/>
      <c r="DS14" s="875"/>
      <c r="DT14" s="875"/>
      <c r="DU14" s="875"/>
      <c r="DV14" s="875"/>
      <c r="DW14" s="875"/>
      <c r="DX14" s="875"/>
      <c r="DY14" s="875"/>
      <c r="DZ14" s="875"/>
      <c r="EA14" s="875"/>
      <c r="EB14" s="875"/>
      <c r="EC14" s="875"/>
      <c r="ED14" s="875"/>
      <c r="EE14" s="875"/>
      <c r="EF14" s="875"/>
      <c r="EG14" s="875"/>
      <c r="EH14" s="875"/>
      <c r="EI14" s="875"/>
      <c r="EJ14" s="875"/>
      <c r="EK14" s="875"/>
      <c r="EL14" s="875"/>
      <c r="EM14" s="875"/>
      <c r="EN14" s="875"/>
      <c r="EO14" s="875"/>
      <c r="EP14" s="875"/>
      <c r="EQ14" s="875"/>
      <c r="ER14" s="875"/>
      <c r="ES14" s="875"/>
      <c r="ET14" s="875"/>
      <c r="EU14" s="875"/>
      <c r="EV14" s="875"/>
      <c r="EW14" s="875"/>
      <c r="EX14" s="875"/>
      <c r="EY14" s="875"/>
      <c r="EZ14" s="875"/>
      <c r="FA14" s="875"/>
      <c r="FB14" s="875"/>
      <c r="FC14" s="875"/>
      <c r="FD14" s="875"/>
      <c r="FE14" s="875"/>
      <c r="FF14" s="875"/>
      <c r="FG14" s="875"/>
      <c r="FH14" s="875"/>
    </row>
    <row r="15" spans="1:16368" s="876" customFormat="1" ht="12.5" x14ac:dyDescent="0.25">
      <c r="A15" s="596" t="s">
        <v>7340</v>
      </c>
      <c r="B15" s="598" t="s">
        <v>4299</v>
      </c>
      <c r="C15" s="597">
        <v>5</v>
      </c>
      <c r="D15" s="597">
        <v>0</v>
      </c>
      <c r="E15" s="1884">
        <v>17880.400000000001</v>
      </c>
      <c r="F15" s="1884">
        <v>17880.400000000001</v>
      </c>
      <c r="G15" s="1883"/>
      <c r="H15" s="1883"/>
      <c r="I15" s="875"/>
      <c r="J15" s="875"/>
      <c r="K15" s="875"/>
      <c r="L15" s="875"/>
      <c r="M15" s="875"/>
      <c r="N15" s="875"/>
      <c r="O15" s="875"/>
      <c r="P15" s="875"/>
      <c r="Q15" s="875"/>
      <c r="R15" s="875"/>
      <c r="S15" s="875"/>
      <c r="T15" s="875"/>
      <c r="U15" s="875"/>
      <c r="V15" s="875"/>
      <c r="W15" s="875"/>
      <c r="X15" s="875"/>
      <c r="Y15" s="875"/>
      <c r="Z15" s="875"/>
      <c r="AA15" s="875"/>
      <c r="AB15" s="875"/>
      <c r="AC15" s="875"/>
      <c r="AD15" s="875"/>
      <c r="AE15" s="875"/>
      <c r="AF15" s="875"/>
      <c r="AG15" s="875"/>
      <c r="AH15" s="875"/>
      <c r="AI15" s="875"/>
      <c r="AJ15" s="875"/>
      <c r="AK15" s="875"/>
      <c r="AL15" s="875"/>
      <c r="AM15" s="875"/>
      <c r="AN15" s="875"/>
      <c r="AO15" s="875"/>
      <c r="AP15" s="875"/>
      <c r="AQ15" s="875"/>
      <c r="AR15" s="875"/>
      <c r="AS15" s="875"/>
      <c r="AT15" s="875"/>
      <c r="AU15" s="875"/>
      <c r="AV15" s="875"/>
      <c r="AW15" s="875"/>
      <c r="AX15" s="875"/>
      <c r="AY15" s="875"/>
      <c r="AZ15" s="875"/>
      <c r="BA15" s="875"/>
      <c r="BB15" s="875"/>
      <c r="BC15" s="875"/>
      <c r="BD15" s="875"/>
      <c r="BE15" s="875"/>
      <c r="BF15" s="875"/>
      <c r="BG15" s="875"/>
      <c r="BH15" s="875"/>
      <c r="BI15" s="875"/>
      <c r="BJ15" s="875"/>
      <c r="BK15" s="875"/>
      <c r="BL15" s="875"/>
      <c r="BM15" s="875"/>
      <c r="BN15" s="875"/>
      <c r="BO15" s="875"/>
      <c r="BP15" s="875"/>
      <c r="BQ15" s="875"/>
      <c r="BR15" s="875"/>
      <c r="BS15" s="875"/>
      <c r="BT15" s="875"/>
      <c r="BU15" s="875"/>
      <c r="BV15" s="875"/>
      <c r="BW15" s="875"/>
      <c r="BX15" s="875"/>
      <c r="BY15" s="875"/>
      <c r="BZ15" s="875"/>
      <c r="CA15" s="875"/>
      <c r="CB15" s="875"/>
      <c r="CC15" s="875"/>
      <c r="CD15" s="875"/>
      <c r="CE15" s="875"/>
      <c r="CF15" s="875"/>
      <c r="CG15" s="875"/>
      <c r="CH15" s="875"/>
      <c r="CI15" s="875"/>
      <c r="CJ15" s="875"/>
      <c r="CK15" s="875"/>
      <c r="CL15" s="875"/>
      <c r="CM15" s="875"/>
      <c r="CN15" s="875"/>
      <c r="CO15" s="875"/>
      <c r="CP15" s="875"/>
      <c r="CQ15" s="875"/>
      <c r="CR15" s="875"/>
      <c r="CS15" s="875"/>
      <c r="CT15" s="875"/>
      <c r="CU15" s="875"/>
      <c r="CV15" s="875"/>
      <c r="CW15" s="875"/>
      <c r="CX15" s="875"/>
      <c r="CY15" s="875"/>
      <c r="CZ15" s="875"/>
      <c r="DA15" s="875"/>
      <c r="DB15" s="875"/>
      <c r="DC15" s="875"/>
      <c r="DD15" s="875"/>
      <c r="DE15" s="875"/>
      <c r="DF15" s="875"/>
      <c r="DG15" s="875"/>
      <c r="DH15" s="875"/>
      <c r="DI15" s="875"/>
      <c r="DJ15" s="875"/>
      <c r="DK15" s="875"/>
      <c r="DL15" s="875"/>
      <c r="DM15" s="875"/>
      <c r="DN15" s="875"/>
      <c r="DO15" s="875"/>
      <c r="DP15" s="875"/>
      <c r="DQ15" s="875"/>
      <c r="DR15" s="875"/>
      <c r="DS15" s="875"/>
      <c r="DT15" s="875"/>
      <c r="DU15" s="875"/>
      <c r="DV15" s="875"/>
      <c r="DW15" s="875"/>
      <c r="DX15" s="875"/>
      <c r="DY15" s="875"/>
      <c r="DZ15" s="875"/>
      <c r="EA15" s="875"/>
      <c r="EB15" s="875"/>
      <c r="EC15" s="875"/>
      <c r="ED15" s="875"/>
      <c r="EE15" s="875"/>
      <c r="EF15" s="875"/>
      <c r="EG15" s="875"/>
      <c r="EH15" s="875"/>
      <c r="EI15" s="875"/>
      <c r="EJ15" s="875"/>
      <c r="EK15" s="875"/>
      <c r="EL15" s="875"/>
      <c r="EM15" s="875"/>
      <c r="EN15" s="875"/>
      <c r="EO15" s="875"/>
      <c r="EP15" s="875"/>
      <c r="EQ15" s="875"/>
      <c r="ER15" s="875"/>
      <c r="ES15" s="875"/>
      <c r="ET15" s="875"/>
      <c r="EU15" s="875"/>
      <c r="EV15" s="875"/>
      <c r="EW15" s="875"/>
      <c r="EX15" s="875"/>
      <c r="EY15" s="875"/>
      <c r="EZ15" s="875"/>
      <c r="FA15" s="875"/>
      <c r="FB15" s="875"/>
      <c r="FC15" s="875"/>
      <c r="FD15" s="875"/>
      <c r="FE15" s="875"/>
      <c r="FF15" s="875"/>
      <c r="FG15" s="875"/>
      <c r="FH15" s="875"/>
    </row>
    <row r="16" spans="1:16368" s="876" customFormat="1" ht="12.5" x14ac:dyDescent="0.25">
      <c r="A16" s="596" t="s">
        <v>7341</v>
      </c>
      <c r="B16" s="598" t="s">
        <v>6664</v>
      </c>
      <c r="C16" s="597">
        <v>1</v>
      </c>
      <c r="D16" s="597">
        <v>0</v>
      </c>
      <c r="E16" s="1884">
        <v>14066.15</v>
      </c>
      <c r="F16" s="1849">
        <v>14066.15</v>
      </c>
      <c r="G16" s="1883"/>
      <c r="H16" s="1883"/>
      <c r="I16" s="875"/>
      <c r="J16" s="875"/>
      <c r="K16" s="875"/>
      <c r="L16" s="875"/>
      <c r="M16" s="875"/>
      <c r="N16" s="875"/>
      <c r="O16" s="875"/>
      <c r="P16" s="875"/>
      <c r="Q16" s="875"/>
      <c r="R16" s="875"/>
      <c r="S16" s="875"/>
      <c r="T16" s="875"/>
      <c r="U16" s="875"/>
      <c r="V16" s="875"/>
      <c r="W16" s="875"/>
      <c r="X16" s="875"/>
      <c r="Y16" s="875"/>
      <c r="Z16" s="875"/>
      <c r="AA16" s="875"/>
      <c r="AB16" s="875"/>
      <c r="AC16" s="875"/>
      <c r="AD16" s="875"/>
      <c r="AE16" s="875"/>
      <c r="AF16" s="875"/>
      <c r="AG16" s="875"/>
      <c r="AH16" s="875"/>
      <c r="AI16" s="875"/>
      <c r="AJ16" s="875"/>
      <c r="AK16" s="875"/>
      <c r="AL16" s="875"/>
      <c r="AM16" s="875"/>
      <c r="AN16" s="875"/>
      <c r="AO16" s="875"/>
      <c r="AP16" s="875"/>
      <c r="AQ16" s="875"/>
      <c r="AR16" s="875"/>
      <c r="AS16" s="875"/>
      <c r="AT16" s="875"/>
      <c r="AU16" s="875"/>
      <c r="AV16" s="875"/>
      <c r="AW16" s="875"/>
      <c r="AX16" s="875"/>
      <c r="AY16" s="875"/>
      <c r="AZ16" s="875"/>
      <c r="BA16" s="875"/>
      <c r="BB16" s="875"/>
      <c r="BC16" s="875"/>
      <c r="BD16" s="875"/>
      <c r="BE16" s="875"/>
      <c r="BF16" s="875"/>
      <c r="BG16" s="875"/>
      <c r="BH16" s="875"/>
      <c r="BI16" s="875"/>
      <c r="BJ16" s="875"/>
      <c r="BK16" s="875"/>
      <c r="BL16" s="875"/>
      <c r="BM16" s="875"/>
      <c r="BN16" s="875"/>
      <c r="BO16" s="875"/>
      <c r="BP16" s="875"/>
      <c r="BQ16" s="875"/>
      <c r="BR16" s="875"/>
      <c r="BS16" s="875"/>
      <c r="BT16" s="875"/>
      <c r="BU16" s="875"/>
      <c r="BV16" s="875"/>
      <c r="BW16" s="875"/>
      <c r="BX16" s="875"/>
      <c r="BY16" s="875"/>
      <c r="BZ16" s="875"/>
      <c r="CA16" s="875"/>
      <c r="CB16" s="875"/>
      <c r="CC16" s="875"/>
      <c r="CD16" s="875"/>
      <c r="CE16" s="875"/>
      <c r="CF16" s="875"/>
      <c r="CG16" s="875"/>
      <c r="CH16" s="875"/>
      <c r="CI16" s="875"/>
      <c r="CJ16" s="875"/>
      <c r="CK16" s="875"/>
      <c r="CL16" s="875"/>
      <c r="CM16" s="875"/>
      <c r="CN16" s="875"/>
      <c r="CO16" s="875"/>
      <c r="CP16" s="875"/>
      <c r="CQ16" s="875"/>
      <c r="CR16" s="875"/>
      <c r="CS16" s="875"/>
      <c r="CT16" s="875"/>
      <c r="CU16" s="875"/>
      <c r="CV16" s="875"/>
      <c r="CW16" s="875"/>
      <c r="CX16" s="875"/>
      <c r="CY16" s="875"/>
      <c r="CZ16" s="875"/>
      <c r="DA16" s="875"/>
      <c r="DB16" s="875"/>
      <c r="DC16" s="875"/>
      <c r="DD16" s="875"/>
      <c r="DE16" s="875"/>
      <c r="DF16" s="875"/>
      <c r="DG16" s="875"/>
      <c r="DH16" s="875"/>
      <c r="DI16" s="875"/>
      <c r="DJ16" s="875"/>
      <c r="DK16" s="875"/>
      <c r="DL16" s="875"/>
      <c r="DM16" s="875"/>
      <c r="DN16" s="875"/>
      <c r="DO16" s="875"/>
      <c r="DP16" s="875"/>
      <c r="DQ16" s="875"/>
      <c r="DR16" s="875"/>
      <c r="DS16" s="875"/>
      <c r="DT16" s="875"/>
      <c r="DU16" s="875"/>
      <c r="DV16" s="875"/>
      <c r="DW16" s="875"/>
      <c r="DX16" s="875"/>
      <c r="DY16" s="875"/>
      <c r="DZ16" s="875"/>
      <c r="EA16" s="875"/>
      <c r="EB16" s="875"/>
      <c r="EC16" s="875"/>
      <c r="ED16" s="875"/>
      <c r="EE16" s="875"/>
      <c r="EF16" s="875"/>
      <c r="EG16" s="875"/>
      <c r="EH16" s="875"/>
      <c r="EI16" s="875"/>
      <c r="EJ16" s="875"/>
      <c r="EK16" s="875"/>
      <c r="EL16" s="875"/>
      <c r="EM16" s="875"/>
      <c r="EN16" s="875"/>
      <c r="EO16" s="875"/>
      <c r="EP16" s="875"/>
      <c r="EQ16" s="875"/>
      <c r="ER16" s="875"/>
      <c r="ES16" s="875"/>
      <c r="ET16" s="875"/>
      <c r="EU16" s="875"/>
      <c r="EV16" s="875"/>
      <c r="EW16" s="875"/>
      <c r="EX16" s="875"/>
      <c r="EY16" s="875"/>
      <c r="EZ16" s="875"/>
      <c r="FA16" s="875"/>
      <c r="FB16" s="875"/>
      <c r="FC16" s="875"/>
      <c r="FD16" s="875"/>
      <c r="FE16" s="875"/>
      <c r="FF16" s="875"/>
      <c r="FG16" s="875"/>
      <c r="FH16" s="875"/>
    </row>
    <row r="17" spans="1:169" s="170" customFormat="1" ht="12.5" x14ac:dyDescent="0.25">
      <c r="A17" s="596" t="s">
        <v>7342</v>
      </c>
      <c r="B17" s="598" t="s">
        <v>4543</v>
      </c>
      <c r="C17" s="597">
        <v>5</v>
      </c>
      <c r="D17" s="597">
        <v>0</v>
      </c>
      <c r="E17" s="1884">
        <v>11178.95</v>
      </c>
      <c r="F17" s="1849">
        <v>11178.95</v>
      </c>
      <c r="G17" s="594"/>
      <c r="H17" s="594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167"/>
      <c r="DH17" s="167"/>
      <c r="DI17" s="167"/>
      <c r="DJ17" s="167"/>
      <c r="DK17" s="167"/>
      <c r="DL17" s="167"/>
      <c r="DM17" s="167"/>
      <c r="DN17" s="167"/>
      <c r="DO17" s="167"/>
      <c r="DP17" s="167"/>
      <c r="DQ17" s="167"/>
      <c r="DR17" s="167"/>
      <c r="DS17" s="167"/>
      <c r="DT17" s="167"/>
      <c r="DU17" s="167"/>
      <c r="DV17" s="167"/>
      <c r="DW17" s="167"/>
      <c r="DX17" s="167"/>
      <c r="DY17" s="167"/>
      <c r="DZ17" s="167"/>
      <c r="EA17" s="167"/>
      <c r="EB17" s="167"/>
      <c r="EC17" s="167"/>
      <c r="ED17" s="167"/>
      <c r="EE17" s="167"/>
      <c r="EF17" s="167"/>
      <c r="EG17" s="167"/>
      <c r="EH17" s="167"/>
      <c r="EI17" s="167"/>
      <c r="EJ17" s="167"/>
      <c r="EK17" s="167"/>
      <c r="EL17" s="167"/>
      <c r="EM17" s="167"/>
      <c r="EN17" s="167"/>
      <c r="EO17" s="167"/>
      <c r="EP17" s="167"/>
      <c r="EQ17" s="167"/>
      <c r="ER17" s="167"/>
      <c r="ES17" s="167"/>
      <c r="ET17" s="167"/>
      <c r="EU17" s="167"/>
      <c r="EV17" s="167"/>
      <c r="EW17" s="167"/>
      <c r="EX17" s="167"/>
      <c r="EY17" s="167"/>
      <c r="EZ17" s="167"/>
      <c r="FA17" s="167"/>
      <c r="FB17" s="167"/>
      <c r="FC17" s="167"/>
      <c r="FD17" s="167"/>
      <c r="FE17" s="167"/>
      <c r="FF17" s="167"/>
      <c r="FG17" s="167"/>
      <c r="FH17" s="167"/>
    </row>
    <row r="18" spans="1:169" s="170" customFormat="1" ht="12.5" x14ac:dyDescent="0.25">
      <c r="A18" s="596" t="s">
        <v>7343</v>
      </c>
      <c r="B18" s="598" t="s">
        <v>4415</v>
      </c>
      <c r="C18" s="597">
        <v>3</v>
      </c>
      <c r="D18" s="597">
        <v>0</v>
      </c>
      <c r="E18" s="1884">
        <v>9359.9</v>
      </c>
      <c r="F18" s="1884">
        <v>9359.9</v>
      </c>
      <c r="G18" s="594"/>
      <c r="H18" s="594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167"/>
      <c r="DH18" s="167"/>
      <c r="DI18" s="167"/>
      <c r="DJ18" s="167"/>
      <c r="DK18" s="167"/>
      <c r="DL18" s="167"/>
      <c r="DM18" s="167"/>
      <c r="DN18" s="167"/>
      <c r="DO18" s="167"/>
      <c r="DP18" s="167"/>
      <c r="DQ18" s="167"/>
      <c r="DR18" s="167"/>
      <c r="DS18" s="167"/>
      <c r="DT18" s="167"/>
      <c r="DU18" s="167"/>
      <c r="DV18" s="167"/>
      <c r="DW18" s="167"/>
      <c r="DX18" s="167"/>
      <c r="DY18" s="167"/>
      <c r="DZ18" s="167"/>
      <c r="EA18" s="167"/>
      <c r="EB18" s="167"/>
      <c r="EC18" s="167"/>
      <c r="ED18" s="167"/>
      <c r="EE18" s="167"/>
      <c r="EF18" s="167"/>
      <c r="EG18" s="167"/>
      <c r="EH18" s="167"/>
      <c r="EI18" s="167"/>
      <c r="EJ18" s="167"/>
      <c r="EK18" s="167"/>
      <c r="EL18" s="167"/>
      <c r="EM18" s="167"/>
      <c r="EN18" s="167"/>
      <c r="EO18" s="167"/>
      <c r="EP18" s="167"/>
      <c r="EQ18" s="167"/>
      <c r="ER18" s="167"/>
      <c r="ES18" s="167"/>
      <c r="ET18" s="167"/>
      <c r="EU18" s="167"/>
      <c r="EV18" s="167"/>
      <c r="EW18" s="167"/>
      <c r="EX18" s="167"/>
      <c r="EY18" s="167"/>
      <c r="EZ18" s="167"/>
      <c r="FA18" s="167"/>
      <c r="FB18" s="167"/>
      <c r="FC18" s="167"/>
      <c r="FD18" s="167"/>
      <c r="FE18" s="167"/>
      <c r="FF18" s="167"/>
      <c r="FG18" s="167"/>
      <c r="FH18" s="167"/>
    </row>
    <row r="19" spans="1:169" s="170" customFormat="1" ht="12.5" x14ac:dyDescent="0.25">
      <c r="A19" s="596" t="s">
        <v>7344</v>
      </c>
      <c r="B19" s="596" t="s">
        <v>7345</v>
      </c>
      <c r="C19" s="597">
        <v>3</v>
      </c>
      <c r="D19" s="597">
        <v>0</v>
      </c>
      <c r="E19" s="1884">
        <v>8503.4</v>
      </c>
      <c r="F19" s="1884">
        <v>8503.4</v>
      </c>
      <c r="G19" s="594"/>
      <c r="H19" s="594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167"/>
      <c r="DH19" s="167"/>
      <c r="DI19" s="167"/>
      <c r="DJ19" s="167"/>
      <c r="DK19" s="167"/>
      <c r="DL19" s="167"/>
      <c r="DM19" s="167"/>
      <c r="DN19" s="167"/>
      <c r="DO19" s="167"/>
      <c r="DP19" s="167"/>
      <c r="DQ19" s="167"/>
      <c r="DR19" s="167"/>
      <c r="DS19" s="167"/>
      <c r="DT19" s="167"/>
      <c r="DU19" s="167"/>
      <c r="DV19" s="167"/>
      <c r="DW19" s="167"/>
      <c r="DX19" s="167"/>
      <c r="DY19" s="167"/>
      <c r="DZ19" s="167"/>
      <c r="EA19" s="167"/>
      <c r="EB19" s="167"/>
      <c r="EC19" s="167"/>
      <c r="ED19" s="167"/>
      <c r="EE19" s="167"/>
      <c r="EF19" s="167"/>
      <c r="EG19" s="167"/>
      <c r="EH19" s="167"/>
      <c r="EI19" s="167"/>
      <c r="EJ19" s="167"/>
      <c r="EK19" s="167"/>
      <c r="EL19" s="167"/>
      <c r="EM19" s="167"/>
      <c r="EN19" s="167"/>
      <c r="EO19" s="167"/>
      <c r="EP19" s="167"/>
      <c r="EQ19" s="167"/>
      <c r="ER19" s="167"/>
      <c r="ES19" s="167"/>
      <c r="ET19" s="167"/>
      <c r="EU19" s="167"/>
      <c r="EV19" s="167"/>
      <c r="EW19" s="167"/>
      <c r="EX19" s="167"/>
      <c r="EY19" s="167"/>
      <c r="EZ19" s="167"/>
      <c r="FA19" s="167"/>
      <c r="FB19" s="167"/>
      <c r="FC19" s="167"/>
      <c r="FD19" s="167"/>
      <c r="FE19" s="167"/>
      <c r="FF19" s="167"/>
      <c r="FG19" s="167"/>
      <c r="FH19" s="167"/>
    </row>
    <row r="20" spans="1:169" s="170" customFormat="1" ht="12.5" x14ac:dyDescent="0.25">
      <c r="A20" s="596" t="s">
        <v>7346</v>
      </c>
      <c r="B20" s="598" t="s">
        <v>7169</v>
      </c>
      <c r="C20" s="597">
        <v>1</v>
      </c>
      <c r="D20" s="597">
        <v>0</v>
      </c>
      <c r="E20" s="1884">
        <v>9620.25</v>
      </c>
      <c r="F20" s="1884">
        <v>9620.25</v>
      </c>
      <c r="G20" s="594"/>
      <c r="H20" s="594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167"/>
      <c r="DH20" s="167"/>
      <c r="DI20" s="167"/>
      <c r="DJ20" s="167"/>
      <c r="DK20" s="167"/>
      <c r="DL20" s="167"/>
      <c r="DM20" s="167"/>
      <c r="DN20" s="167"/>
      <c r="DO20" s="167"/>
      <c r="DP20" s="167"/>
      <c r="DQ20" s="167"/>
      <c r="DR20" s="167"/>
      <c r="DS20" s="167"/>
      <c r="DT20" s="167"/>
      <c r="DU20" s="167"/>
      <c r="DV20" s="167"/>
      <c r="DW20" s="167"/>
      <c r="DX20" s="167"/>
      <c r="DY20" s="167"/>
      <c r="DZ20" s="167"/>
      <c r="EA20" s="167"/>
      <c r="EB20" s="167"/>
      <c r="EC20" s="167"/>
      <c r="ED20" s="167"/>
      <c r="EE20" s="167"/>
      <c r="EF20" s="167"/>
      <c r="EG20" s="167"/>
      <c r="EH20" s="167"/>
      <c r="EI20" s="167"/>
      <c r="EJ20" s="167"/>
      <c r="EK20" s="167"/>
      <c r="EL20" s="167"/>
      <c r="EM20" s="167"/>
      <c r="EN20" s="167"/>
      <c r="EO20" s="167"/>
      <c r="EP20" s="167"/>
      <c r="EQ20" s="167"/>
      <c r="ER20" s="167"/>
      <c r="ES20" s="167"/>
      <c r="ET20" s="167"/>
      <c r="EU20" s="167"/>
      <c r="EV20" s="167"/>
      <c r="EW20" s="167"/>
      <c r="EX20" s="167"/>
      <c r="EY20" s="167"/>
      <c r="EZ20" s="167"/>
      <c r="FA20" s="167"/>
      <c r="FB20" s="167"/>
      <c r="FC20" s="167"/>
      <c r="FD20" s="167"/>
      <c r="FE20" s="167"/>
      <c r="FF20" s="167"/>
      <c r="FG20" s="167"/>
      <c r="FH20" s="167"/>
    </row>
    <row r="21" spans="1:169" s="170" customFormat="1" ht="12.5" x14ac:dyDescent="0.25">
      <c r="A21" s="596" t="s">
        <v>7347</v>
      </c>
      <c r="B21" s="598" t="s">
        <v>7265</v>
      </c>
      <c r="C21" s="597">
        <v>4</v>
      </c>
      <c r="D21" s="597">
        <v>0</v>
      </c>
      <c r="E21" s="1884">
        <v>20067.75</v>
      </c>
      <c r="F21" s="1884">
        <v>20067.75</v>
      </c>
      <c r="G21" s="594"/>
      <c r="H21" s="594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167"/>
      <c r="DH21" s="167"/>
      <c r="DI21" s="167"/>
      <c r="DJ21" s="167"/>
      <c r="DK21" s="167"/>
      <c r="DL21" s="167"/>
      <c r="DM21" s="167"/>
      <c r="DN21" s="167"/>
      <c r="DO21" s="167"/>
      <c r="DP21" s="167"/>
      <c r="DQ21" s="167"/>
      <c r="DR21" s="167"/>
      <c r="DS21" s="167"/>
      <c r="DT21" s="167"/>
      <c r="DU21" s="167"/>
      <c r="DV21" s="167"/>
      <c r="DW21" s="167"/>
      <c r="DX21" s="167"/>
      <c r="DY21" s="167"/>
      <c r="DZ21" s="167"/>
      <c r="EA21" s="167"/>
      <c r="EB21" s="167"/>
      <c r="EC21" s="167"/>
      <c r="ED21" s="167"/>
      <c r="EE21" s="167"/>
      <c r="EF21" s="167"/>
      <c r="EG21" s="167"/>
      <c r="EH21" s="167"/>
      <c r="EI21" s="167"/>
      <c r="EJ21" s="167"/>
      <c r="EK21" s="167"/>
      <c r="EL21" s="167"/>
      <c r="EM21" s="167"/>
      <c r="EN21" s="167"/>
      <c r="EO21" s="167"/>
      <c r="EP21" s="167"/>
      <c r="EQ21" s="167"/>
      <c r="ER21" s="167"/>
      <c r="ES21" s="167"/>
      <c r="ET21" s="167"/>
      <c r="EU21" s="167"/>
      <c r="EV21" s="167"/>
      <c r="EW21" s="167"/>
      <c r="EX21" s="167"/>
      <c r="EY21" s="167"/>
      <c r="EZ21" s="167"/>
      <c r="FA21" s="167"/>
      <c r="FB21" s="167"/>
      <c r="FC21" s="167"/>
      <c r="FD21" s="167"/>
      <c r="FE21" s="167"/>
      <c r="FF21" s="167"/>
      <c r="FG21" s="167"/>
      <c r="FH21" s="167"/>
    </row>
    <row r="22" spans="1:169" s="170" customFormat="1" ht="12.5" x14ac:dyDescent="0.25">
      <c r="A22" s="596" t="s">
        <v>7348</v>
      </c>
      <c r="B22" s="598" t="s">
        <v>7160</v>
      </c>
      <c r="C22" s="597">
        <v>2</v>
      </c>
      <c r="D22" s="597">
        <v>0</v>
      </c>
      <c r="E22" s="1884">
        <v>22505.35</v>
      </c>
      <c r="F22" s="1884">
        <v>22505.35</v>
      </c>
      <c r="G22" s="594"/>
      <c r="H22" s="594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167"/>
      <c r="DH22" s="167"/>
      <c r="DI22" s="167"/>
      <c r="DJ22" s="167"/>
      <c r="DK22" s="167"/>
      <c r="DL22" s="167"/>
      <c r="DM22" s="167"/>
      <c r="DN22" s="167"/>
      <c r="DO22" s="167"/>
      <c r="DP22" s="167"/>
      <c r="DQ22" s="167"/>
      <c r="DR22" s="167"/>
      <c r="DS22" s="167"/>
      <c r="DT22" s="167"/>
      <c r="DU22" s="167"/>
      <c r="DV22" s="167"/>
      <c r="DW22" s="167"/>
      <c r="DX22" s="167"/>
      <c r="DY22" s="167"/>
      <c r="DZ22" s="167"/>
      <c r="EA22" s="167"/>
      <c r="EB22" s="167"/>
      <c r="EC22" s="167"/>
      <c r="ED22" s="167"/>
      <c r="EE22" s="167"/>
      <c r="EF22" s="167"/>
      <c r="EG22" s="167"/>
      <c r="EH22" s="167"/>
      <c r="EI22" s="167"/>
      <c r="EJ22" s="167"/>
      <c r="EK22" s="167"/>
      <c r="EL22" s="167"/>
      <c r="EM22" s="167"/>
      <c r="EN22" s="167"/>
      <c r="EO22" s="167"/>
      <c r="EP22" s="167"/>
      <c r="EQ22" s="167"/>
      <c r="ER22" s="167"/>
      <c r="ES22" s="167"/>
      <c r="ET22" s="167"/>
      <c r="EU22" s="167"/>
      <c r="EV22" s="167"/>
      <c r="EW22" s="167"/>
      <c r="EX22" s="167"/>
      <c r="EY22" s="167"/>
      <c r="EZ22" s="167"/>
      <c r="FA22" s="167"/>
      <c r="FB22" s="167"/>
      <c r="FC22" s="167"/>
      <c r="FD22" s="167"/>
      <c r="FE22" s="167"/>
      <c r="FF22" s="167"/>
      <c r="FG22" s="167"/>
      <c r="FH22" s="167"/>
    </row>
    <row r="23" spans="1:169" s="170" customFormat="1" ht="12.5" x14ac:dyDescent="0.25">
      <c r="A23" s="596" t="s">
        <v>7349</v>
      </c>
      <c r="B23" s="598" t="s">
        <v>7158</v>
      </c>
      <c r="C23" s="597">
        <v>6</v>
      </c>
      <c r="D23" s="597">
        <v>0</v>
      </c>
      <c r="E23" s="1884">
        <v>25220.95</v>
      </c>
      <c r="F23" s="1884">
        <v>25220.95</v>
      </c>
      <c r="G23" s="594"/>
      <c r="H23" s="594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167"/>
      <c r="DH23" s="167"/>
      <c r="DI23" s="167"/>
      <c r="DJ23" s="167"/>
      <c r="DK23" s="167"/>
      <c r="DL23" s="167"/>
      <c r="DM23" s="167"/>
      <c r="DN23" s="167"/>
      <c r="DO23" s="167"/>
      <c r="DP23" s="167"/>
      <c r="DQ23" s="167"/>
      <c r="DR23" s="167"/>
      <c r="DS23" s="167"/>
      <c r="DT23" s="167"/>
      <c r="DU23" s="167"/>
      <c r="DV23" s="167"/>
      <c r="DW23" s="167"/>
      <c r="DX23" s="167"/>
      <c r="DY23" s="167"/>
      <c r="DZ23" s="167"/>
      <c r="EA23" s="167"/>
      <c r="EB23" s="167"/>
      <c r="EC23" s="167"/>
      <c r="ED23" s="167"/>
      <c r="EE23" s="167"/>
      <c r="EF23" s="167"/>
      <c r="EG23" s="167"/>
      <c r="EH23" s="167"/>
      <c r="EI23" s="167"/>
      <c r="EJ23" s="167"/>
      <c r="EK23" s="167"/>
      <c r="EL23" s="167"/>
      <c r="EM23" s="167"/>
      <c r="EN23" s="167"/>
      <c r="EO23" s="167"/>
      <c r="EP23" s="167"/>
      <c r="EQ23" s="167"/>
      <c r="ER23" s="167"/>
      <c r="ES23" s="167"/>
      <c r="ET23" s="167"/>
      <c r="EU23" s="167"/>
      <c r="EV23" s="167"/>
      <c r="EW23" s="167"/>
      <c r="EX23" s="167"/>
      <c r="EY23" s="167"/>
      <c r="EZ23" s="167"/>
      <c r="FA23" s="167"/>
      <c r="FB23" s="167"/>
      <c r="FC23" s="167"/>
      <c r="FD23" s="167"/>
      <c r="FE23" s="167"/>
      <c r="FF23" s="167"/>
      <c r="FG23" s="167"/>
      <c r="FH23" s="167"/>
    </row>
    <row r="24" spans="1:169" s="1748" customFormat="1" ht="15" customHeight="1" x14ac:dyDescent="0.25">
      <c r="A24" s="1756" t="s">
        <v>533</v>
      </c>
      <c r="B24" s="517" t="s">
        <v>4238</v>
      </c>
      <c r="C24" s="519">
        <f>SUM(C12:C23)</f>
        <v>37</v>
      </c>
      <c r="D24" s="519">
        <f>SUM(D8:D23)</f>
        <v>0</v>
      </c>
      <c r="E24" s="1777" t="s">
        <v>533</v>
      </c>
      <c r="F24" s="1777" t="s">
        <v>533</v>
      </c>
      <c r="G24" s="1881"/>
      <c r="H24" s="1881"/>
    </row>
    <row r="25" spans="1:169" x14ac:dyDescent="0.3">
      <c r="A25" s="915"/>
      <c r="B25" s="916"/>
      <c r="C25" s="1731"/>
      <c r="D25" s="1731"/>
      <c r="E25" s="1738"/>
      <c r="F25" s="1738"/>
      <c r="G25" s="594"/>
      <c r="H25" s="594"/>
    </row>
    <row r="26" spans="1:169" x14ac:dyDescent="0.3">
      <c r="A26" s="915"/>
      <c r="B26" s="916"/>
      <c r="C26" s="1731"/>
      <c r="D26" s="1731"/>
      <c r="E26" s="1738"/>
      <c r="F26" s="1738"/>
      <c r="G26" s="594"/>
      <c r="H26" s="594"/>
    </row>
    <row r="27" spans="1:169" s="1761" customFormat="1" x14ac:dyDescent="0.25">
      <c r="A27" s="731" t="s">
        <v>4168</v>
      </c>
      <c r="B27" s="731" t="s">
        <v>4168</v>
      </c>
      <c r="C27" s="1731"/>
      <c r="D27" s="1731"/>
      <c r="E27" s="1738"/>
      <c r="F27" s="1738"/>
      <c r="G27" s="1885"/>
      <c r="H27" s="1885"/>
      <c r="I27" s="1760"/>
      <c r="J27" s="1760"/>
      <c r="K27" s="1760"/>
      <c r="L27" s="1760"/>
      <c r="M27" s="1760"/>
      <c r="N27" s="1760"/>
      <c r="O27" s="1760"/>
      <c r="P27" s="1760"/>
      <c r="Q27" s="1760"/>
      <c r="R27" s="1760"/>
      <c r="S27" s="1760"/>
      <c r="T27" s="1760"/>
      <c r="U27" s="1760"/>
      <c r="V27" s="1760"/>
      <c r="W27" s="1760"/>
      <c r="X27" s="1760"/>
      <c r="Y27" s="1760"/>
      <c r="Z27" s="1760"/>
      <c r="AA27" s="1760"/>
      <c r="AB27" s="1760"/>
      <c r="AC27" s="1760"/>
      <c r="AD27" s="1760"/>
      <c r="AE27" s="1760"/>
      <c r="AF27" s="1760"/>
      <c r="AG27" s="1760"/>
      <c r="AH27" s="1760"/>
      <c r="AI27" s="1760"/>
      <c r="AJ27" s="1760"/>
      <c r="AK27" s="1760"/>
      <c r="AL27" s="1760"/>
      <c r="AM27" s="1760"/>
      <c r="AN27" s="1760"/>
      <c r="AO27" s="1760"/>
      <c r="AP27" s="1760"/>
      <c r="AQ27" s="1760"/>
      <c r="AR27" s="1760"/>
      <c r="AS27" s="1760"/>
      <c r="AT27" s="1760"/>
      <c r="AU27" s="1760"/>
      <c r="AV27" s="1760"/>
      <c r="AW27" s="1760"/>
      <c r="AX27" s="1760"/>
      <c r="AY27" s="1760"/>
      <c r="AZ27" s="1760"/>
      <c r="BA27" s="1760"/>
      <c r="BB27" s="1760"/>
      <c r="BC27" s="1760"/>
      <c r="BD27" s="1760"/>
      <c r="BE27" s="1760"/>
      <c r="BF27" s="1760"/>
      <c r="BG27" s="1760"/>
      <c r="BH27" s="1760"/>
      <c r="BI27" s="1760"/>
      <c r="BJ27" s="1760"/>
      <c r="BK27" s="1760"/>
      <c r="BL27" s="1760"/>
      <c r="BM27" s="1760"/>
      <c r="BN27" s="1760"/>
      <c r="BO27" s="1760"/>
      <c r="BP27" s="1760"/>
      <c r="BQ27" s="1760"/>
      <c r="BR27" s="1760"/>
      <c r="BS27" s="1760"/>
      <c r="BT27" s="1760"/>
      <c r="BU27" s="1760"/>
      <c r="BV27" s="1760"/>
      <c r="BW27" s="1760"/>
      <c r="BX27" s="1760"/>
      <c r="BY27" s="1760"/>
      <c r="BZ27" s="1760"/>
      <c r="CA27" s="1760"/>
      <c r="CB27" s="1760"/>
      <c r="CC27" s="1760"/>
      <c r="CD27" s="1760"/>
      <c r="CE27" s="1760"/>
      <c r="CF27" s="1760"/>
      <c r="CG27" s="1760"/>
      <c r="CH27" s="1760"/>
      <c r="CI27" s="1760"/>
      <c r="CJ27" s="1760"/>
      <c r="CK27" s="1760"/>
      <c r="CL27" s="1760"/>
      <c r="CM27" s="1760"/>
      <c r="CN27" s="1760"/>
      <c r="CO27" s="1760"/>
      <c r="CP27" s="1760"/>
      <c r="CQ27" s="1760"/>
      <c r="CR27" s="1760"/>
      <c r="CS27" s="1760"/>
      <c r="CT27" s="1760"/>
      <c r="CU27" s="1760"/>
      <c r="CV27" s="1760"/>
      <c r="CW27" s="1760"/>
      <c r="CX27" s="1760"/>
      <c r="CY27" s="1760"/>
      <c r="CZ27" s="1760"/>
      <c r="DA27" s="1760"/>
      <c r="DB27" s="1760"/>
      <c r="DC27" s="1760"/>
      <c r="DD27" s="1760"/>
      <c r="DE27" s="1760"/>
      <c r="DF27" s="1760"/>
      <c r="DG27" s="1760"/>
      <c r="DH27" s="1760"/>
      <c r="DI27" s="1760"/>
      <c r="DJ27" s="1760"/>
      <c r="DK27" s="1760"/>
      <c r="DL27" s="1760"/>
      <c r="DM27" s="1760"/>
      <c r="DN27" s="1760"/>
      <c r="DO27" s="1760"/>
      <c r="DP27" s="1760"/>
      <c r="DQ27" s="1760"/>
      <c r="DR27" s="1760"/>
      <c r="DS27" s="1760"/>
      <c r="DT27" s="1760"/>
      <c r="DU27" s="1760"/>
      <c r="DV27" s="1760"/>
      <c r="DW27" s="1760"/>
      <c r="DX27" s="1760"/>
      <c r="DY27" s="1760"/>
      <c r="DZ27" s="1760"/>
      <c r="EA27" s="1760"/>
      <c r="EB27" s="1760"/>
      <c r="EC27" s="1760"/>
      <c r="ED27" s="1760"/>
      <c r="EE27" s="1760"/>
      <c r="EF27" s="1760"/>
      <c r="EG27" s="1760"/>
      <c r="EH27" s="1760"/>
      <c r="EI27" s="1760"/>
      <c r="EJ27" s="1760"/>
      <c r="EK27" s="1760"/>
      <c r="EL27" s="1760"/>
      <c r="EM27" s="1760"/>
      <c r="EN27" s="1760"/>
      <c r="EO27" s="1760"/>
      <c r="EP27" s="1760"/>
      <c r="EQ27" s="1760"/>
      <c r="ER27" s="1760"/>
      <c r="ES27" s="1760"/>
      <c r="ET27" s="1760"/>
      <c r="EU27" s="1760"/>
      <c r="EV27" s="1760"/>
      <c r="EW27" s="1760"/>
      <c r="EX27" s="1760"/>
      <c r="EY27" s="1760"/>
      <c r="EZ27" s="1760"/>
      <c r="FA27" s="1760"/>
      <c r="FB27" s="1760"/>
      <c r="FC27" s="1760"/>
      <c r="FD27" s="1760"/>
      <c r="FE27" s="1760"/>
      <c r="FF27" s="1760"/>
      <c r="FG27" s="1760"/>
      <c r="FH27" s="1760"/>
      <c r="FI27" s="1760"/>
      <c r="FJ27" s="1760"/>
      <c r="FK27" s="1760"/>
      <c r="FL27" s="1760"/>
      <c r="FM27" s="1760"/>
    </row>
    <row r="28" spans="1:169" s="222" customFormat="1" ht="12.5" x14ac:dyDescent="0.25">
      <c r="A28" s="924" t="s">
        <v>4242</v>
      </c>
      <c r="B28" s="924" t="s">
        <v>4242</v>
      </c>
      <c r="C28" s="874">
        <v>0</v>
      </c>
      <c r="D28" s="874">
        <v>0</v>
      </c>
      <c r="E28" s="101">
        <v>0</v>
      </c>
      <c r="F28" s="101">
        <v>0</v>
      </c>
      <c r="G28" s="599"/>
      <c r="H28" s="599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  <c r="AO28" s="105"/>
      <c r="AP28" s="105"/>
      <c r="AQ28" s="105"/>
      <c r="AR28" s="105"/>
      <c r="AS28" s="105"/>
      <c r="AT28" s="105"/>
      <c r="AU28" s="105"/>
      <c r="AV28" s="105"/>
      <c r="AW28" s="105"/>
      <c r="AX28" s="105"/>
      <c r="AY28" s="105"/>
      <c r="AZ28" s="105"/>
      <c r="BA28" s="105"/>
      <c r="BB28" s="105"/>
      <c r="BC28" s="105"/>
      <c r="BD28" s="105"/>
      <c r="BE28" s="105"/>
      <c r="BF28" s="105"/>
      <c r="BG28" s="105"/>
      <c r="BH28" s="105"/>
      <c r="BI28" s="105"/>
      <c r="BJ28" s="105"/>
      <c r="BK28" s="105"/>
      <c r="BL28" s="105"/>
      <c r="BM28" s="105"/>
      <c r="BN28" s="105"/>
      <c r="BO28" s="105"/>
      <c r="BP28" s="105"/>
      <c r="BQ28" s="105"/>
      <c r="BR28" s="105"/>
      <c r="BS28" s="105"/>
      <c r="BT28" s="105"/>
      <c r="BU28" s="105"/>
      <c r="BV28" s="105"/>
      <c r="BW28" s="105"/>
      <c r="BX28" s="105"/>
      <c r="BY28" s="105"/>
      <c r="BZ28" s="105"/>
      <c r="CA28" s="105"/>
      <c r="CB28" s="105"/>
      <c r="CC28" s="105"/>
      <c r="CD28" s="105"/>
      <c r="CE28" s="105"/>
      <c r="CF28" s="105"/>
      <c r="CG28" s="105"/>
      <c r="CH28" s="105"/>
      <c r="CI28" s="105"/>
      <c r="CJ28" s="105"/>
      <c r="CK28" s="105"/>
      <c r="CL28" s="105"/>
      <c r="CM28" s="105"/>
      <c r="CN28" s="105"/>
      <c r="CO28" s="105"/>
      <c r="CP28" s="105"/>
      <c r="CQ28" s="105"/>
      <c r="CR28" s="105"/>
      <c r="CS28" s="105"/>
      <c r="CT28" s="105"/>
      <c r="CU28" s="105"/>
      <c r="CV28" s="105"/>
      <c r="CW28" s="105"/>
      <c r="CX28" s="105"/>
      <c r="CY28" s="105"/>
      <c r="CZ28" s="105"/>
      <c r="DA28" s="105"/>
      <c r="DB28" s="105"/>
      <c r="DC28" s="105"/>
      <c r="DD28" s="105"/>
      <c r="DE28" s="105"/>
      <c r="DF28" s="105"/>
      <c r="DG28" s="105"/>
      <c r="DH28" s="105"/>
      <c r="DI28" s="105"/>
      <c r="DJ28" s="105"/>
      <c r="DK28" s="105"/>
      <c r="DL28" s="105"/>
      <c r="DM28" s="105"/>
      <c r="DN28" s="105"/>
      <c r="DO28" s="105"/>
      <c r="DP28" s="105"/>
      <c r="DQ28" s="105"/>
      <c r="DR28" s="105"/>
      <c r="DS28" s="105"/>
      <c r="DT28" s="105"/>
      <c r="DU28" s="105"/>
      <c r="DV28" s="105"/>
      <c r="DW28" s="105"/>
      <c r="DX28" s="105"/>
      <c r="DY28" s="105"/>
      <c r="DZ28" s="105"/>
      <c r="EA28" s="105"/>
      <c r="EB28" s="105"/>
      <c r="EC28" s="105"/>
      <c r="ED28" s="105"/>
      <c r="EE28" s="105"/>
      <c r="EF28" s="105"/>
      <c r="EG28" s="105"/>
      <c r="EH28" s="105"/>
      <c r="EI28" s="105"/>
      <c r="EJ28" s="105"/>
      <c r="EK28" s="105"/>
      <c r="EL28" s="105"/>
      <c r="EM28" s="105"/>
      <c r="EN28" s="105"/>
      <c r="EO28" s="105"/>
      <c r="EP28" s="105"/>
      <c r="EQ28" s="105"/>
      <c r="ER28" s="105"/>
      <c r="ES28" s="105"/>
      <c r="ET28" s="105"/>
      <c r="EU28" s="105"/>
      <c r="EV28" s="105"/>
      <c r="EW28" s="105"/>
      <c r="EX28" s="105"/>
      <c r="EY28" s="105"/>
      <c r="EZ28" s="105"/>
      <c r="FA28" s="105"/>
      <c r="FB28" s="105"/>
      <c r="FC28" s="105"/>
      <c r="FD28" s="105"/>
      <c r="FE28" s="105"/>
      <c r="FF28" s="105"/>
      <c r="FG28" s="105"/>
      <c r="FH28" s="105"/>
      <c r="FI28" s="105"/>
      <c r="FJ28" s="105"/>
      <c r="FK28" s="105"/>
      <c r="FL28" s="105"/>
      <c r="FM28" s="105"/>
    </row>
    <row r="29" spans="1:169" s="1748" customFormat="1" ht="15" customHeight="1" x14ac:dyDescent="0.25">
      <c r="A29" s="1756" t="s">
        <v>533</v>
      </c>
      <c r="B29" s="509" t="s">
        <v>4241</v>
      </c>
      <c r="C29" s="510">
        <v>0</v>
      </c>
      <c r="D29" s="511">
        <v>0</v>
      </c>
      <c r="E29" s="1777" t="s">
        <v>533</v>
      </c>
      <c r="F29" s="1777" t="s">
        <v>533</v>
      </c>
      <c r="G29" s="1881"/>
      <c r="H29" s="1881"/>
    </row>
    <row r="30" spans="1:169" s="214" customFormat="1" x14ac:dyDescent="0.3">
      <c r="A30" s="1742"/>
      <c r="B30" s="1743"/>
      <c r="C30" s="1742"/>
      <c r="D30" s="1742"/>
      <c r="E30" s="1744"/>
      <c r="F30" s="1744"/>
      <c r="G30" s="599"/>
      <c r="H30" s="599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  <c r="BN30" s="116"/>
      <c r="BO30" s="116"/>
      <c r="BP30" s="116"/>
      <c r="BQ30" s="116"/>
      <c r="BR30" s="116"/>
      <c r="BS30" s="116"/>
      <c r="BT30" s="116"/>
      <c r="BU30" s="116"/>
      <c r="BV30" s="116"/>
      <c r="BW30" s="116"/>
      <c r="BX30" s="116"/>
      <c r="BY30" s="116"/>
      <c r="BZ30" s="116"/>
      <c r="CA30" s="116"/>
      <c r="CB30" s="116"/>
      <c r="CC30" s="116"/>
      <c r="CD30" s="116"/>
      <c r="CE30" s="116"/>
      <c r="CF30" s="116"/>
      <c r="CG30" s="116"/>
      <c r="CH30" s="116"/>
      <c r="CI30" s="116"/>
      <c r="CJ30" s="116"/>
      <c r="CK30" s="116"/>
      <c r="CL30" s="116"/>
      <c r="CM30" s="116"/>
      <c r="CN30" s="116"/>
      <c r="CO30" s="116"/>
      <c r="CP30" s="116"/>
      <c r="CQ30" s="116"/>
      <c r="CR30" s="116"/>
      <c r="CS30" s="116"/>
      <c r="CT30" s="116"/>
      <c r="CU30" s="116"/>
      <c r="CV30" s="116"/>
      <c r="CW30" s="116"/>
      <c r="CX30" s="116"/>
      <c r="CY30" s="116"/>
      <c r="CZ30" s="116"/>
      <c r="DA30" s="116"/>
      <c r="DB30" s="116"/>
      <c r="DC30" s="116"/>
      <c r="DD30" s="116"/>
      <c r="DE30" s="116"/>
      <c r="DF30" s="116"/>
      <c r="DG30" s="116"/>
      <c r="DH30" s="116"/>
      <c r="DI30" s="116"/>
      <c r="DJ30" s="116"/>
      <c r="DK30" s="116"/>
      <c r="DL30" s="116"/>
      <c r="DM30" s="116"/>
      <c r="DN30" s="116"/>
      <c r="DO30" s="116"/>
      <c r="DP30" s="116"/>
      <c r="DQ30" s="116"/>
      <c r="DR30" s="116"/>
      <c r="DS30" s="116"/>
      <c r="DT30" s="116"/>
      <c r="DU30" s="116"/>
      <c r="DV30" s="116"/>
      <c r="DW30" s="116"/>
      <c r="DX30" s="116"/>
      <c r="DY30" s="116"/>
      <c r="DZ30" s="116"/>
      <c r="EA30" s="116"/>
      <c r="EB30" s="116"/>
      <c r="EC30" s="116"/>
      <c r="ED30" s="116"/>
      <c r="EE30" s="116"/>
      <c r="EF30" s="116"/>
      <c r="EG30" s="116"/>
      <c r="EH30" s="116"/>
      <c r="EI30" s="116"/>
      <c r="EJ30" s="116"/>
      <c r="EK30" s="116"/>
      <c r="EL30" s="116"/>
      <c r="EM30" s="116"/>
      <c r="EN30" s="116"/>
      <c r="EO30" s="116"/>
      <c r="EP30" s="116"/>
      <c r="EQ30" s="116"/>
      <c r="ER30" s="116"/>
      <c r="ES30" s="116"/>
      <c r="ET30" s="116"/>
      <c r="EU30" s="116"/>
      <c r="EV30" s="116"/>
      <c r="EW30" s="116"/>
      <c r="EX30" s="116"/>
      <c r="EY30" s="116"/>
      <c r="EZ30" s="116"/>
      <c r="FA30" s="116"/>
      <c r="FB30" s="116"/>
      <c r="FC30" s="116"/>
      <c r="FD30" s="116"/>
      <c r="FE30" s="116"/>
      <c r="FF30" s="116"/>
      <c r="FG30" s="116"/>
      <c r="FH30" s="116"/>
      <c r="FI30" s="116"/>
      <c r="FJ30" s="116"/>
      <c r="FK30" s="116"/>
      <c r="FL30" s="116"/>
      <c r="FM30" s="116"/>
    </row>
    <row r="31" spans="1:169" s="214" customFormat="1" x14ac:dyDescent="0.3">
      <c r="A31" s="1742"/>
      <c r="B31" s="1743"/>
      <c r="C31" s="1742"/>
      <c r="D31" s="1742"/>
      <c r="E31" s="1744"/>
      <c r="F31" s="1744"/>
      <c r="G31" s="599"/>
      <c r="H31" s="599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116"/>
      <c r="BV31" s="116"/>
      <c r="BW31" s="116"/>
      <c r="BX31" s="116"/>
      <c r="BY31" s="116"/>
      <c r="BZ31" s="116"/>
      <c r="CA31" s="116"/>
      <c r="CB31" s="116"/>
      <c r="CC31" s="116"/>
      <c r="CD31" s="116"/>
      <c r="CE31" s="116"/>
      <c r="CF31" s="116"/>
      <c r="CG31" s="116"/>
      <c r="CH31" s="116"/>
      <c r="CI31" s="116"/>
      <c r="CJ31" s="116"/>
      <c r="CK31" s="116"/>
      <c r="CL31" s="116"/>
      <c r="CM31" s="116"/>
      <c r="CN31" s="116"/>
      <c r="CO31" s="116"/>
      <c r="CP31" s="116"/>
      <c r="CQ31" s="116"/>
      <c r="CR31" s="116"/>
      <c r="CS31" s="116"/>
      <c r="CT31" s="116"/>
      <c r="CU31" s="116"/>
      <c r="CV31" s="116"/>
      <c r="CW31" s="116"/>
      <c r="CX31" s="116"/>
      <c r="CY31" s="116"/>
      <c r="CZ31" s="116"/>
      <c r="DA31" s="116"/>
      <c r="DB31" s="116"/>
      <c r="DC31" s="116"/>
      <c r="DD31" s="116"/>
      <c r="DE31" s="116"/>
      <c r="DF31" s="116"/>
      <c r="DG31" s="116"/>
      <c r="DH31" s="116"/>
      <c r="DI31" s="116"/>
      <c r="DJ31" s="116"/>
      <c r="DK31" s="116"/>
      <c r="DL31" s="116"/>
      <c r="DM31" s="116"/>
      <c r="DN31" s="116"/>
      <c r="DO31" s="116"/>
      <c r="DP31" s="116"/>
      <c r="DQ31" s="116"/>
      <c r="DR31" s="116"/>
      <c r="DS31" s="116"/>
      <c r="DT31" s="116"/>
      <c r="DU31" s="116"/>
      <c r="DV31" s="116"/>
      <c r="DW31" s="116"/>
      <c r="DX31" s="116"/>
      <c r="DY31" s="116"/>
      <c r="DZ31" s="116"/>
      <c r="EA31" s="116"/>
      <c r="EB31" s="116"/>
      <c r="EC31" s="116"/>
      <c r="ED31" s="116"/>
      <c r="EE31" s="116"/>
      <c r="EF31" s="116"/>
      <c r="EG31" s="116"/>
      <c r="EH31" s="116"/>
      <c r="EI31" s="116"/>
      <c r="EJ31" s="116"/>
      <c r="EK31" s="116"/>
      <c r="EL31" s="116"/>
      <c r="EM31" s="116"/>
      <c r="EN31" s="116"/>
      <c r="EO31" s="116"/>
      <c r="EP31" s="116"/>
      <c r="EQ31" s="116"/>
      <c r="ER31" s="116"/>
      <c r="ES31" s="116"/>
      <c r="ET31" s="116"/>
      <c r="EU31" s="116"/>
      <c r="EV31" s="116"/>
      <c r="EW31" s="116"/>
      <c r="EX31" s="116"/>
      <c r="EY31" s="116"/>
      <c r="EZ31" s="116"/>
      <c r="FA31" s="116"/>
      <c r="FB31" s="116"/>
      <c r="FC31" s="116"/>
      <c r="FD31" s="116"/>
      <c r="FE31" s="116"/>
      <c r="FF31" s="116"/>
      <c r="FG31" s="116"/>
      <c r="FH31" s="116"/>
      <c r="FI31" s="116"/>
      <c r="FJ31" s="116"/>
      <c r="FK31" s="116"/>
      <c r="FL31" s="116"/>
      <c r="FM31" s="116"/>
    </row>
    <row r="32" spans="1:169" s="214" customFormat="1" x14ac:dyDescent="0.3">
      <c r="A32" s="731" t="s">
        <v>4169</v>
      </c>
      <c r="B32" s="731" t="s">
        <v>4168</v>
      </c>
      <c r="C32" s="1730"/>
      <c r="D32" s="1730"/>
      <c r="E32" s="1738"/>
      <c r="F32" s="1738"/>
      <c r="G32" s="599"/>
      <c r="H32" s="599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  <c r="BW32" s="116"/>
      <c r="BX32" s="116"/>
      <c r="BY32" s="116"/>
      <c r="BZ32" s="116"/>
      <c r="CA32" s="116"/>
      <c r="CB32" s="116"/>
      <c r="CC32" s="116"/>
      <c r="CD32" s="116"/>
      <c r="CE32" s="116"/>
      <c r="CF32" s="116"/>
      <c r="CG32" s="116"/>
      <c r="CH32" s="116"/>
      <c r="CI32" s="116"/>
      <c r="CJ32" s="116"/>
      <c r="CK32" s="116"/>
      <c r="CL32" s="116"/>
      <c r="CM32" s="116"/>
      <c r="CN32" s="116"/>
      <c r="CO32" s="116"/>
      <c r="CP32" s="116"/>
      <c r="CQ32" s="116"/>
      <c r="CR32" s="116"/>
      <c r="CS32" s="116"/>
      <c r="CT32" s="116"/>
      <c r="CU32" s="116"/>
      <c r="CV32" s="116"/>
      <c r="CW32" s="116"/>
      <c r="CX32" s="116"/>
      <c r="CY32" s="116"/>
      <c r="CZ32" s="116"/>
      <c r="DA32" s="116"/>
      <c r="DB32" s="116"/>
      <c r="DC32" s="116"/>
      <c r="DD32" s="116"/>
      <c r="DE32" s="116"/>
      <c r="DF32" s="116"/>
      <c r="DG32" s="116"/>
      <c r="DH32" s="116"/>
      <c r="DI32" s="116"/>
      <c r="DJ32" s="116"/>
      <c r="DK32" s="116"/>
      <c r="DL32" s="116"/>
      <c r="DM32" s="116"/>
      <c r="DN32" s="116"/>
      <c r="DO32" s="116"/>
      <c r="DP32" s="116"/>
      <c r="DQ32" s="116"/>
      <c r="DR32" s="116"/>
      <c r="DS32" s="116"/>
      <c r="DT32" s="116"/>
      <c r="DU32" s="116"/>
      <c r="DV32" s="116"/>
      <c r="DW32" s="116"/>
      <c r="DX32" s="116"/>
      <c r="DY32" s="116"/>
      <c r="DZ32" s="116"/>
      <c r="EA32" s="116"/>
      <c r="EB32" s="116"/>
      <c r="EC32" s="116"/>
      <c r="ED32" s="116"/>
      <c r="EE32" s="116"/>
      <c r="EF32" s="116"/>
      <c r="EG32" s="116"/>
      <c r="EH32" s="116"/>
      <c r="EI32" s="116"/>
      <c r="EJ32" s="116"/>
      <c r="EK32" s="116"/>
      <c r="EL32" s="116"/>
      <c r="EM32" s="116"/>
      <c r="EN32" s="116"/>
      <c r="EO32" s="116"/>
      <c r="EP32" s="116"/>
      <c r="EQ32" s="116"/>
      <c r="ER32" s="116"/>
      <c r="ES32" s="116"/>
      <c r="ET32" s="116"/>
      <c r="EU32" s="116"/>
      <c r="EV32" s="116"/>
      <c r="EW32" s="116"/>
      <c r="EX32" s="116"/>
      <c r="EY32" s="116"/>
      <c r="EZ32" s="116"/>
      <c r="FA32" s="116"/>
      <c r="FB32" s="116"/>
      <c r="FC32" s="116"/>
      <c r="FD32" s="116"/>
      <c r="FE32" s="116"/>
      <c r="FF32" s="116"/>
      <c r="FG32" s="116"/>
      <c r="FH32" s="116"/>
      <c r="FI32" s="116"/>
      <c r="FJ32" s="116"/>
      <c r="FK32" s="116"/>
      <c r="FL32" s="116"/>
      <c r="FM32" s="116"/>
    </row>
    <row r="33" spans="1:169" s="222" customFormat="1" ht="12.5" x14ac:dyDescent="0.25">
      <c r="A33" s="596" t="s">
        <v>7350</v>
      </c>
      <c r="B33" s="600" t="s">
        <v>7335</v>
      </c>
      <c r="C33" s="1774">
        <v>0</v>
      </c>
      <c r="D33" s="889">
        <v>23424</v>
      </c>
      <c r="E33" s="889">
        <v>141</v>
      </c>
      <c r="F33" s="889">
        <v>141</v>
      </c>
      <c r="G33" s="599" t="s">
        <v>5522</v>
      </c>
      <c r="I33" s="107"/>
      <c r="J33" s="1886"/>
      <c r="K33" s="105"/>
      <c r="L33" s="105"/>
      <c r="M33" s="105"/>
      <c r="N33" s="105"/>
      <c r="O33" s="105"/>
      <c r="P33" s="105"/>
      <c r="Q33" s="105"/>
      <c r="R33" s="105"/>
      <c r="S33" s="105"/>
      <c r="T33" s="105"/>
      <c r="U33" s="105"/>
      <c r="V33" s="105"/>
      <c r="W33" s="105"/>
      <c r="X33" s="105"/>
      <c r="Y33" s="105"/>
      <c r="Z33" s="105"/>
      <c r="AA33" s="105"/>
      <c r="AB33" s="105"/>
      <c r="AC33" s="105"/>
      <c r="AD33" s="105"/>
      <c r="AE33" s="105"/>
      <c r="AF33" s="105"/>
      <c r="AG33" s="105"/>
      <c r="AH33" s="105"/>
      <c r="AI33" s="105"/>
      <c r="AJ33" s="105"/>
      <c r="AK33" s="105"/>
      <c r="AL33" s="105"/>
      <c r="AM33" s="105"/>
      <c r="AN33" s="105"/>
      <c r="AO33" s="105"/>
      <c r="AP33" s="105"/>
      <c r="AQ33" s="105"/>
      <c r="AR33" s="105"/>
      <c r="AS33" s="105"/>
      <c r="AT33" s="105"/>
      <c r="AU33" s="105"/>
      <c r="AV33" s="105"/>
      <c r="AW33" s="105"/>
      <c r="AX33" s="105"/>
      <c r="AY33" s="105"/>
      <c r="AZ33" s="105"/>
      <c r="BA33" s="105"/>
      <c r="BB33" s="105"/>
      <c r="BC33" s="105"/>
      <c r="BD33" s="105"/>
      <c r="BE33" s="105"/>
      <c r="BF33" s="105"/>
      <c r="BG33" s="105"/>
      <c r="BH33" s="105"/>
      <c r="BI33" s="105"/>
      <c r="BJ33" s="105"/>
      <c r="BK33" s="105"/>
      <c r="BL33" s="105"/>
      <c r="BM33" s="105"/>
      <c r="BN33" s="105"/>
      <c r="BO33" s="105"/>
      <c r="BP33" s="105"/>
      <c r="BQ33" s="105"/>
      <c r="BR33" s="105"/>
      <c r="BS33" s="105"/>
      <c r="BT33" s="105"/>
      <c r="BU33" s="105"/>
      <c r="BV33" s="105"/>
      <c r="BW33" s="105"/>
      <c r="BX33" s="105"/>
      <c r="BY33" s="105"/>
      <c r="BZ33" s="105"/>
      <c r="CA33" s="105"/>
      <c r="CB33" s="105"/>
      <c r="CC33" s="105"/>
      <c r="CD33" s="105"/>
      <c r="CE33" s="105"/>
      <c r="CF33" s="105"/>
      <c r="CG33" s="105"/>
      <c r="CH33" s="105"/>
      <c r="CI33" s="105"/>
      <c r="CJ33" s="105"/>
      <c r="CK33" s="105"/>
      <c r="CL33" s="105"/>
      <c r="CM33" s="105"/>
      <c r="CN33" s="105"/>
      <c r="CO33" s="105"/>
      <c r="CP33" s="105"/>
      <c r="CQ33" s="105"/>
      <c r="CR33" s="105"/>
      <c r="CS33" s="105"/>
      <c r="CT33" s="105"/>
      <c r="CU33" s="105"/>
      <c r="CV33" s="105"/>
      <c r="CW33" s="105"/>
      <c r="CX33" s="105"/>
      <c r="CY33" s="105"/>
      <c r="CZ33" s="105"/>
      <c r="DA33" s="105"/>
      <c r="DB33" s="105"/>
      <c r="DC33" s="105"/>
      <c r="DD33" s="105"/>
      <c r="DE33" s="105"/>
      <c r="DF33" s="105"/>
      <c r="DG33" s="105"/>
      <c r="DH33" s="105"/>
      <c r="DI33" s="105"/>
      <c r="DJ33" s="105"/>
      <c r="DK33" s="105"/>
      <c r="DL33" s="105"/>
      <c r="DM33" s="105"/>
      <c r="DN33" s="105"/>
      <c r="DO33" s="105"/>
      <c r="DP33" s="105"/>
      <c r="DQ33" s="105"/>
      <c r="DR33" s="105"/>
      <c r="DS33" s="105"/>
      <c r="DT33" s="105"/>
      <c r="DU33" s="105"/>
      <c r="DV33" s="105"/>
      <c r="DW33" s="105"/>
      <c r="DX33" s="105"/>
      <c r="DY33" s="105"/>
      <c r="DZ33" s="105"/>
      <c r="EA33" s="105"/>
      <c r="EB33" s="105"/>
      <c r="EC33" s="105"/>
      <c r="ED33" s="105"/>
      <c r="EE33" s="105"/>
      <c r="EF33" s="105"/>
      <c r="EG33" s="105"/>
      <c r="EH33" s="105"/>
      <c r="EI33" s="105"/>
      <c r="EJ33" s="105"/>
      <c r="EK33" s="105"/>
      <c r="EL33" s="105"/>
      <c r="EM33" s="105"/>
      <c r="EN33" s="105"/>
      <c r="EO33" s="105"/>
      <c r="EP33" s="105"/>
      <c r="EQ33" s="105"/>
      <c r="ER33" s="105"/>
      <c r="ES33" s="105"/>
      <c r="ET33" s="105"/>
      <c r="EU33" s="105"/>
      <c r="EV33" s="105"/>
      <c r="EW33" s="105"/>
      <c r="EX33" s="105"/>
      <c r="EY33" s="105"/>
      <c r="EZ33" s="105"/>
      <c r="FA33" s="105"/>
      <c r="FB33" s="105"/>
      <c r="FC33" s="105"/>
      <c r="FD33" s="105"/>
      <c r="FE33" s="105"/>
      <c r="FF33" s="105"/>
      <c r="FG33" s="105"/>
      <c r="FH33" s="105"/>
      <c r="FI33" s="105"/>
      <c r="FJ33" s="105"/>
      <c r="FK33" s="105"/>
      <c r="FL33" s="105"/>
      <c r="FM33" s="105"/>
    </row>
    <row r="34" spans="1:169" s="1748" customFormat="1" ht="15" customHeight="1" x14ac:dyDescent="0.25">
      <c r="A34" s="1756" t="s">
        <v>533</v>
      </c>
      <c r="B34" s="484" t="s">
        <v>4243</v>
      </c>
      <c r="C34" s="523">
        <f>SUM(C33)</f>
        <v>0</v>
      </c>
      <c r="D34" s="498">
        <f>SUM(D33)</f>
        <v>23424</v>
      </c>
      <c r="E34" s="1777" t="s">
        <v>533</v>
      </c>
      <c r="F34" s="1777" t="s">
        <v>533</v>
      </c>
      <c r="G34" s="1881"/>
      <c r="H34" s="1881"/>
    </row>
    <row r="35" spans="1:169" s="1748" customFormat="1" ht="15" customHeight="1" x14ac:dyDescent="0.25">
      <c r="A35" s="1804"/>
      <c r="B35" s="1829"/>
      <c r="C35" s="1830"/>
      <c r="D35" s="1830"/>
      <c r="E35" s="1805"/>
      <c r="F35" s="1805"/>
      <c r="G35" s="1881"/>
      <c r="H35" s="1881"/>
    </row>
    <row r="36" spans="1:169" s="1748" customFormat="1" ht="15" customHeight="1" x14ac:dyDescent="0.25">
      <c r="A36" s="1804"/>
      <c r="B36" s="458" t="s">
        <v>4170</v>
      </c>
      <c r="C36" s="459">
        <f>C24+C29+C34</f>
        <v>37</v>
      </c>
      <c r="D36" s="459">
        <f>D24+D29+D34</f>
        <v>23424</v>
      </c>
      <c r="E36" s="1805"/>
      <c r="F36" s="1805"/>
      <c r="G36" s="1881"/>
      <c r="H36" s="1881"/>
    </row>
    <row r="37" spans="1:169" x14ac:dyDescent="0.3">
      <c r="A37" s="915"/>
      <c r="B37" s="916"/>
      <c r="C37" s="1731"/>
      <c r="D37" s="1731"/>
      <c r="E37" s="1738"/>
      <c r="F37" s="1738"/>
      <c r="G37" s="594"/>
      <c r="H37" s="594"/>
    </row>
    <row r="38" spans="1:169" x14ac:dyDescent="0.3">
      <c r="A38" s="915"/>
      <c r="B38" s="916"/>
      <c r="C38" s="1731"/>
      <c r="D38" s="1731"/>
      <c r="E38" s="1738"/>
      <c r="F38" s="1738"/>
      <c r="G38" s="594"/>
      <c r="H38" s="594"/>
    </row>
    <row r="39" spans="1:169" s="1748" customFormat="1" ht="15" customHeight="1" x14ac:dyDescent="0.25">
      <c r="A39" s="999" t="s">
        <v>4166</v>
      </c>
      <c r="B39" s="1000"/>
      <c r="C39" s="1808" t="s">
        <v>533</v>
      </c>
      <c r="D39" s="1808"/>
      <c r="E39" s="1809" t="s">
        <v>533</v>
      </c>
      <c r="F39" s="1809" t="s">
        <v>533</v>
      </c>
      <c r="G39" s="1881"/>
      <c r="H39" s="1881"/>
    </row>
    <row r="40" spans="1:169" s="1748" customFormat="1" ht="15" customHeight="1" x14ac:dyDescent="0.25">
      <c r="A40" s="731" t="s">
        <v>4244</v>
      </c>
      <c r="B40" s="731"/>
      <c r="C40" s="1810"/>
      <c r="D40" s="1810"/>
      <c r="E40" s="1810"/>
      <c r="F40" s="1810"/>
      <c r="G40" s="1881"/>
      <c r="H40" s="1881"/>
    </row>
    <row r="41" spans="1:169" s="170" customFormat="1" ht="12.5" x14ac:dyDescent="0.25">
      <c r="A41" s="601" t="s">
        <v>4242</v>
      </c>
      <c r="B41" s="598" t="s">
        <v>7351</v>
      </c>
      <c r="C41" s="888">
        <v>4</v>
      </c>
      <c r="D41" s="888">
        <v>0</v>
      </c>
      <c r="E41" s="889">
        <v>7049.92</v>
      </c>
      <c r="F41" s="889">
        <v>7049.92</v>
      </c>
      <c r="G41" s="594"/>
      <c r="H41" s="599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167"/>
      <c r="DH41" s="167"/>
      <c r="DI41" s="167"/>
      <c r="DJ41" s="167"/>
      <c r="DK41" s="167"/>
      <c r="DL41" s="167"/>
      <c r="DM41" s="167"/>
      <c r="DN41" s="167"/>
      <c r="DO41" s="167"/>
      <c r="DP41" s="167"/>
      <c r="DQ41" s="167"/>
      <c r="DR41" s="167"/>
      <c r="DS41" s="167"/>
      <c r="DT41" s="167"/>
      <c r="DU41" s="167"/>
      <c r="DV41" s="167"/>
      <c r="DW41" s="167"/>
      <c r="DX41" s="167"/>
      <c r="DY41" s="167"/>
      <c r="DZ41" s="167"/>
      <c r="EA41" s="167"/>
      <c r="EB41" s="167"/>
      <c r="EC41" s="167"/>
      <c r="ED41" s="167"/>
      <c r="EE41" s="167"/>
      <c r="EF41" s="167"/>
      <c r="EG41" s="167"/>
      <c r="EH41" s="167"/>
      <c r="EI41" s="167"/>
      <c r="EJ41" s="167"/>
      <c r="EK41" s="167"/>
      <c r="EL41" s="167"/>
      <c r="EM41" s="167"/>
      <c r="EN41" s="167"/>
      <c r="EO41" s="167"/>
      <c r="EP41" s="167"/>
      <c r="EQ41" s="167"/>
      <c r="ER41" s="167"/>
      <c r="ES41" s="167"/>
      <c r="ET41" s="167"/>
      <c r="EU41" s="167"/>
      <c r="EV41" s="167"/>
      <c r="EW41" s="167"/>
      <c r="EX41" s="167"/>
      <c r="EY41" s="167"/>
      <c r="EZ41" s="167"/>
      <c r="FA41" s="167"/>
      <c r="FB41" s="167"/>
      <c r="FC41" s="167"/>
      <c r="FD41" s="167"/>
      <c r="FE41" s="167"/>
      <c r="FF41" s="167"/>
      <c r="FG41" s="167"/>
      <c r="FH41" s="167"/>
    </row>
    <row r="42" spans="1:169" s="1748" customFormat="1" ht="15" customHeight="1" x14ac:dyDescent="0.25">
      <c r="A42" s="1756" t="s">
        <v>533</v>
      </c>
      <c r="B42" s="484" t="s">
        <v>4245</v>
      </c>
      <c r="C42" s="485">
        <f>SUM(C37:C41)</f>
        <v>4</v>
      </c>
      <c r="D42" s="485">
        <v>0</v>
      </c>
      <c r="E42" s="1777" t="s">
        <v>533</v>
      </c>
      <c r="F42" s="1777" t="s">
        <v>533</v>
      </c>
      <c r="G42" s="1881"/>
      <c r="H42" s="1881"/>
    </row>
    <row r="43" spans="1:169" x14ac:dyDescent="0.3">
      <c r="A43" s="915"/>
      <c r="B43" s="916"/>
      <c r="C43" s="1731"/>
      <c r="D43" s="1731"/>
      <c r="E43" s="1738"/>
      <c r="F43" s="1738"/>
      <c r="G43" s="594"/>
      <c r="H43" s="594"/>
    </row>
    <row r="44" spans="1:169" s="1748" customFormat="1" ht="13.5" customHeight="1" x14ac:dyDescent="0.25">
      <c r="A44" s="732" t="s">
        <v>4172</v>
      </c>
      <c r="B44" s="733"/>
      <c r="C44" s="1782"/>
      <c r="D44" s="1782"/>
      <c r="G44" s="1881"/>
      <c r="H44" s="1881"/>
    </row>
    <row r="45" spans="1:169" s="222" customFormat="1" ht="12.5" x14ac:dyDescent="0.25">
      <c r="A45" s="924" t="s">
        <v>4242</v>
      </c>
      <c r="B45" s="924" t="s">
        <v>4242</v>
      </c>
      <c r="C45" s="874">
        <v>0</v>
      </c>
      <c r="D45" s="874">
        <v>0</v>
      </c>
      <c r="E45" s="101">
        <v>0</v>
      </c>
      <c r="F45" s="101">
        <v>0</v>
      </c>
      <c r="G45" s="599"/>
      <c r="H45" s="599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5"/>
      <c r="BN45" s="105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5"/>
      <c r="BZ45" s="105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5"/>
      <c r="CM45" s="105"/>
      <c r="CN45" s="105"/>
      <c r="CO45" s="105"/>
      <c r="CP45" s="105"/>
      <c r="CQ45" s="105"/>
      <c r="CR45" s="105"/>
      <c r="CS45" s="105"/>
      <c r="CT45" s="105"/>
      <c r="CU45" s="105"/>
      <c r="CV45" s="105"/>
      <c r="CW45" s="105"/>
      <c r="CX45" s="105"/>
      <c r="CY45" s="105"/>
      <c r="CZ45" s="105"/>
      <c r="DA45" s="105"/>
      <c r="DB45" s="105"/>
      <c r="DC45" s="105"/>
      <c r="DD45" s="105"/>
      <c r="DE45" s="105"/>
      <c r="DF45" s="105"/>
      <c r="DG45" s="105"/>
      <c r="DH45" s="105"/>
      <c r="DI45" s="105"/>
      <c r="DJ45" s="105"/>
      <c r="DK45" s="105"/>
      <c r="DL45" s="105"/>
      <c r="DM45" s="105"/>
      <c r="DN45" s="105"/>
      <c r="DO45" s="105"/>
      <c r="DP45" s="105"/>
      <c r="DQ45" s="105"/>
      <c r="DR45" s="105"/>
      <c r="DS45" s="105"/>
      <c r="DT45" s="105"/>
      <c r="DU45" s="105"/>
      <c r="DV45" s="105"/>
      <c r="DW45" s="105"/>
      <c r="DX45" s="105"/>
      <c r="DY45" s="105"/>
      <c r="DZ45" s="105"/>
      <c r="EA45" s="105"/>
      <c r="EB45" s="105"/>
      <c r="EC45" s="105"/>
      <c r="ED45" s="105"/>
      <c r="EE45" s="105"/>
      <c r="EF45" s="105"/>
      <c r="EG45" s="105"/>
      <c r="EH45" s="105"/>
      <c r="EI45" s="105"/>
      <c r="EJ45" s="105"/>
      <c r="EK45" s="105"/>
      <c r="EL45" s="105"/>
      <c r="EM45" s="105"/>
      <c r="EN45" s="105"/>
      <c r="EO45" s="105"/>
      <c r="EP45" s="105"/>
      <c r="EQ45" s="105"/>
      <c r="ER45" s="105"/>
      <c r="ES45" s="105"/>
      <c r="ET45" s="105"/>
      <c r="EU45" s="105"/>
      <c r="EV45" s="105"/>
      <c r="EW45" s="105"/>
      <c r="EX45" s="105"/>
      <c r="EY45" s="105"/>
      <c r="EZ45" s="105"/>
      <c r="FA45" s="105"/>
      <c r="FB45" s="105"/>
      <c r="FC45" s="105"/>
      <c r="FD45" s="105"/>
      <c r="FE45" s="105"/>
      <c r="FF45" s="105"/>
      <c r="FG45" s="105"/>
      <c r="FH45" s="105"/>
      <c r="FI45" s="105"/>
      <c r="FJ45" s="105"/>
      <c r="FK45" s="105"/>
      <c r="FL45" s="105"/>
      <c r="FM45" s="105"/>
    </row>
    <row r="46" spans="1:169" s="1748" customFormat="1" ht="12.5" x14ac:dyDescent="0.25">
      <c r="A46" s="1766" t="s">
        <v>533</v>
      </c>
      <c r="B46" s="512" t="s">
        <v>4246</v>
      </c>
      <c r="C46" s="513">
        <v>0</v>
      </c>
      <c r="D46" s="485">
        <f>SUM(D41:D45)</f>
        <v>0</v>
      </c>
      <c r="E46" s="1777" t="s">
        <v>533</v>
      </c>
      <c r="F46" s="1777" t="s">
        <v>533</v>
      </c>
      <c r="G46" s="1881"/>
      <c r="H46" s="1881"/>
    </row>
    <row r="47" spans="1:169" x14ac:dyDescent="0.3">
      <c r="A47" s="105"/>
      <c r="B47" s="105"/>
      <c r="C47" s="105"/>
      <c r="D47" s="105"/>
      <c r="E47" s="105"/>
      <c r="F47" s="167"/>
      <c r="G47" s="594"/>
      <c r="H47" s="594"/>
    </row>
    <row r="48" spans="1:169" x14ac:dyDescent="0.3">
      <c r="A48" s="385" t="s">
        <v>6702</v>
      </c>
      <c r="B48" s="105"/>
      <c r="C48" s="105"/>
      <c r="D48" s="105"/>
      <c r="E48" s="105"/>
      <c r="F48" s="167"/>
      <c r="G48" s="594"/>
      <c r="H48" s="594"/>
    </row>
    <row r="49" spans="1:16368" x14ac:dyDescent="0.3">
      <c r="A49" s="105"/>
      <c r="B49" s="105"/>
      <c r="C49" s="105"/>
      <c r="D49" s="105"/>
      <c r="E49" s="105"/>
      <c r="F49" s="167"/>
      <c r="G49" s="594"/>
      <c r="H49" s="594"/>
    </row>
    <row r="50" spans="1:16368" x14ac:dyDescent="0.3">
      <c r="A50" s="599"/>
      <c r="B50" s="602"/>
      <c r="C50" s="599"/>
      <c r="D50" s="599"/>
      <c r="E50" s="599"/>
      <c r="F50" s="594"/>
      <c r="G50" s="594"/>
      <c r="H50" s="594"/>
    </row>
    <row r="51" spans="1:16368" x14ac:dyDescent="0.3">
      <c r="A51" s="599"/>
      <c r="B51" s="599"/>
      <c r="C51" s="599"/>
      <c r="D51" s="599"/>
      <c r="E51" s="599"/>
      <c r="F51" s="594"/>
      <c r="G51" s="594"/>
      <c r="H51" s="594"/>
    </row>
    <row r="52" spans="1:16368" s="162" customFormat="1" x14ac:dyDescent="0.3">
      <c r="A52" s="599"/>
      <c r="B52" s="599"/>
      <c r="C52" s="599"/>
      <c r="D52" s="599"/>
      <c r="E52" s="599"/>
      <c r="F52" s="594"/>
      <c r="G52" s="594"/>
      <c r="H52" s="594"/>
      <c r="FI52" s="163"/>
      <c r="FJ52" s="163"/>
      <c r="FK52" s="163"/>
      <c r="FL52" s="163"/>
      <c r="FM52" s="163"/>
      <c r="FN52" s="163"/>
      <c r="FO52" s="163"/>
      <c r="FP52" s="163"/>
      <c r="FQ52" s="163"/>
      <c r="FR52" s="163"/>
      <c r="FS52" s="163"/>
      <c r="FT52" s="163"/>
      <c r="FU52" s="163"/>
      <c r="FV52" s="163"/>
      <c r="FW52" s="163"/>
      <c r="FX52" s="163"/>
      <c r="FY52" s="163"/>
      <c r="FZ52" s="163"/>
      <c r="GA52" s="163"/>
      <c r="GB52" s="163"/>
      <c r="GC52" s="163"/>
      <c r="GD52" s="163"/>
      <c r="GE52" s="163"/>
      <c r="GF52" s="163"/>
      <c r="GG52" s="163"/>
      <c r="GH52" s="163"/>
      <c r="GI52" s="163"/>
      <c r="GJ52" s="163"/>
      <c r="GK52" s="163"/>
      <c r="GL52" s="163"/>
      <c r="GM52" s="163"/>
      <c r="GN52" s="163"/>
      <c r="GO52" s="163"/>
      <c r="GP52" s="163"/>
      <c r="GQ52" s="163"/>
      <c r="GR52" s="163"/>
      <c r="GS52" s="163"/>
      <c r="GT52" s="163"/>
      <c r="GU52" s="163"/>
      <c r="GV52" s="163"/>
      <c r="GW52" s="163"/>
      <c r="GX52" s="163"/>
      <c r="GY52" s="163"/>
      <c r="GZ52" s="163"/>
      <c r="HA52" s="163"/>
      <c r="HB52" s="163"/>
      <c r="HC52" s="163"/>
      <c r="HD52" s="163"/>
      <c r="HE52" s="163"/>
      <c r="HF52" s="163"/>
      <c r="HG52" s="163"/>
      <c r="HH52" s="163"/>
      <c r="HI52" s="163"/>
      <c r="HJ52" s="163"/>
      <c r="HK52" s="163"/>
      <c r="HL52" s="163"/>
      <c r="HM52" s="163"/>
      <c r="HN52" s="163"/>
      <c r="HO52" s="163"/>
      <c r="HP52" s="163"/>
      <c r="HQ52" s="163"/>
      <c r="HR52" s="163"/>
      <c r="HS52" s="163"/>
      <c r="HT52" s="163"/>
      <c r="HU52" s="163"/>
      <c r="HV52" s="163"/>
      <c r="HW52" s="163"/>
      <c r="HX52" s="163"/>
      <c r="HY52" s="163"/>
      <c r="HZ52" s="163"/>
      <c r="IA52" s="163"/>
      <c r="IB52" s="163"/>
      <c r="IC52" s="163"/>
      <c r="ID52" s="163"/>
      <c r="IE52" s="163"/>
      <c r="IF52" s="163"/>
      <c r="IG52" s="163"/>
      <c r="IH52" s="163"/>
      <c r="II52" s="163"/>
      <c r="IJ52" s="163"/>
      <c r="IK52" s="163"/>
      <c r="IL52" s="163"/>
      <c r="IM52" s="163"/>
      <c r="IN52" s="163"/>
      <c r="IO52" s="163"/>
      <c r="IP52" s="163"/>
      <c r="IQ52" s="163"/>
      <c r="IR52" s="163"/>
      <c r="IS52" s="163"/>
      <c r="IT52" s="163"/>
      <c r="IU52" s="163"/>
      <c r="IV52" s="163"/>
      <c r="IW52" s="163"/>
      <c r="IX52" s="163"/>
      <c r="IY52" s="163"/>
      <c r="IZ52" s="163"/>
      <c r="JA52" s="163"/>
      <c r="JB52" s="163"/>
      <c r="JC52" s="163"/>
      <c r="JD52" s="163"/>
      <c r="JE52" s="163"/>
      <c r="JF52" s="163"/>
      <c r="JG52" s="163"/>
      <c r="JH52" s="163"/>
      <c r="JI52" s="163"/>
      <c r="JJ52" s="163"/>
      <c r="JK52" s="163"/>
      <c r="JL52" s="163"/>
      <c r="JM52" s="163"/>
      <c r="JN52" s="163"/>
      <c r="JO52" s="163"/>
      <c r="JP52" s="163"/>
      <c r="JQ52" s="163"/>
      <c r="JR52" s="163"/>
      <c r="JS52" s="163"/>
      <c r="JT52" s="163"/>
      <c r="JU52" s="163"/>
      <c r="JV52" s="163"/>
      <c r="JW52" s="163"/>
      <c r="JX52" s="163"/>
      <c r="JY52" s="163"/>
      <c r="JZ52" s="163"/>
      <c r="KA52" s="163"/>
      <c r="KB52" s="163"/>
      <c r="KC52" s="163"/>
      <c r="KD52" s="163"/>
      <c r="KE52" s="163"/>
      <c r="KF52" s="163"/>
      <c r="KG52" s="163"/>
      <c r="KH52" s="163"/>
      <c r="KI52" s="163"/>
      <c r="KJ52" s="163"/>
      <c r="KK52" s="163"/>
      <c r="KL52" s="163"/>
      <c r="KM52" s="163"/>
      <c r="KN52" s="163"/>
      <c r="KO52" s="163"/>
      <c r="KP52" s="163"/>
      <c r="KQ52" s="163"/>
      <c r="KR52" s="163"/>
      <c r="KS52" s="163"/>
      <c r="KT52" s="163"/>
      <c r="KU52" s="163"/>
      <c r="KV52" s="163"/>
      <c r="KW52" s="163"/>
      <c r="KX52" s="163"/>
      <c r="KY52" s="163"/>
      <c r="KZ52" s="163"/>
      <c r="LA52" s="163"/>
      <c r="LB52" s="163"/>
      <c r="LC52" s="163"/>
      <c r="LD52" s="163"/>
      <c r="LE52" s="163"/>
      <c r="LF52" s="163"/>
      <c r="LG52" s="163"/>
      <c r="LH52" s="163"/>
      <c r="LI52" s="163"/>
      <c r="LJ52" s="163"/>
      <c r="LK52" s="163"/>
      <c r="LL52" s="163"/>
      <c r="LM52" s="163"/>
      <c r="LN52" s="163"/>
      <c r="LO52" s="163"/>
      <c r="LP52" s="163"/>
      <c r="LQ52" s="163"/>
      <c r="LR52" s="163"/>
      <c r="LS52" s="163"/>
      <c r="LT52" s="163"/>
      <c r="LU52" s="163"/>
      <c r="LV52" s="163"/>
      <c r="LW52" s="163"/>
      <c r="LX52" s="163"/>
      <c r="LY52" s="163"/>
      <c r="LZ52" s="163"/>
      <c r="MA52" s="163"/>
      <c r="MB52" s="163"/>
      <c r="MC52" s="163"/>
      <c r="MD52" s="163"/>
      <c r="ME52" s="163"/>
      <c r="MF52" s="163"/>
      <c r="MG52" s="163"/>
      <c r="MH52" s="163"/>
      <c r="MI52" s="163"/>
      <c r="MJ52" s="163"/>
      <c r="MK52" s="163"/>
      <c r="ML52" s="163"/>
      <c r="MM52" s="163"/>
      <c r="MN52" s="163"/>
      <c r="MO52" s="163"/>
      <c r="MP52" s="163"/>
      <c r="MQ52" s="163"/>
      <c r="MR52" s="163"/>
      <c r="MS52" s="163"/>
      <c r="MT52" s="163"/>
      <c r="MU52" s="163"/>
      <c r="MV52" s="163"/>
      <c r="MW52" s="163"/>
      <c r="MX52" s="163"/>
      <c r="MY52" s="163"/>
      <c r="MZ52" s="163"/>
      <c r="NA52" s="163"/>
      <c r="NB52" s="163"/>
      <c r="NC52" s="163"/>
      <c r="ND52" s="163"/>
      <c r="NE52" s="163"/>
      <c r="NF52" s="163"/>
      <c r="NG52" s="163"/>
      <c r="NH52" s="163"/>
      <c r="NI52" s="163"/>
      <c r="NJ52" s="163"/>
      <c r="NK52" s="163"/>
      <c r="NL52" s="163"/>
      <c r="NM52" s="163"/>
      <c r="NN52" s="163"/>
      <c r="NO52" s="163"/>
      <c r="NP52" s="163"/>
      <c r="NQ52" s="163"/>
      <c r="NR52" s="163"/>
      <c r="NS52" s="163"/>
      <c r="NT52" s="163"/>
      <c r="NU52" s="163"/>
      <c r="NV52" s="163"/>
      <c r="NW52" s="163"/>
      <c r="NX52" s="163"/>
      <c r="NY52" s="163"/>
      <c r="NZ52" s="163"/>
      <c r="OA52" s="163"/>
      <c r="OB52" s="163"/>
      <c r="OC52" s="163"/>
      <c r="OD52" s="163"/>
      <c r="OE52" s="163"/>
      <c r="OF52" s="163"/>
      <c r="OG52" s="163"/>
      <c r="OH52" s="163"/>
      <c r="OI52" s="163"/>
      <c r="OJ52" s="163"/>
      <c r="OK52" s="163"/>
      <c r="OL52" s="163"/>
      <c r="OM52" s="163"/>
      <c r="ON52" s="163"/>
      <c r="OO52" s="163"/>
      <c r="OP52" s="163"/>
      <c r="OQ52" s="163"/>
      <c r="OR52" s="163"/>
      <c r="OS52" s="163"/>
      <c r="OT52" s="163"/>
      <c r="OU52" s="163"/>
      <c r="OV52" s="163"/>
      <c r="OW52" s="163"/>
      <c r="OX52" s="163"/>
      <c r="OY52" s="163"/>
      <c r="OZ52" s="163"/>
      <c r="PA52" s="163"/>
      <c r="PB52" s="163"/>
      <c r="PC52" s="163"/>
      <c r="PD52" s="163"/>
      <c r="PE52" s="163"/>
      <c r="PF52" s="163"/>
      <c r="PG52" s="163"/>
      <c r="PH52" s="163"/>
      <c r="PI52" s="163"/>
      <c r="PJ52" s="163"/>
      <c r="PK52" s="163"/>
      <c r="PL52" s="163"/>
      <c r="PM52" s="163"/>
      <c r="PN52" s="163"/>
      <c r="PO52" s="163"/>
      <c r="PP52" s="163"/>
      <c r="PQ52" s="163"/>
      <c r="PR52" s="163"/>
      <c r="PS52" s="163"/>
      <c r="PT52" s="163"/>
      <c r="PU52" s="163"/>
      <c r="PV52" s="163"/>
      <c r="PW52" s="163"/>
      <c r="PX52" s="163"/>
      <c r="PY52" s="163"/>
      <c r="PZ52" s="163"/>
      <c r="QA52" s="163"/>
      <c r="QB52" s="163"/>
      <c r="QC52" s="163"/>
      <c r="QD52" s="163"/>
      <c r="QE52" s="163"/>
      <c r="QF52" s="163"/>
      <c r="QG52" s="163"/>
      <c r="QH52" s="163"/>
      <c r="QI52" s="163"/>
      <c r="QJ52" s="163"/>
      <c r="QK52" s="163"/>
      <c r="QL52" s="163"/>
      <c r="QM52" s="163"/>
      <c r="QN52" s="163"/>
      <c r="QO52" s="163"/>
      <c r="QP52" s="163"/>
      <c r="QQ52" s="163"/>
      <c r="QR52" s="163"/>
      <c r="QS52" s="163"/>
      <c r="QT52" s="163"/>
      <c r="QU52" s="163"/>
      <c r="QV52" s="163"/>
      <c r="QW52" s="163"/>
      <c r="QX52" s="163"/>
      <c r="QY52" s="163"/>
      <c r="QZ52" s="163"/>
      <c r="RA52" s="163"/>
      <c r="RB52" s="163"/>
      <c r="RC52" s="163"/>
      <c r="RD52" s="163"/>
      <c r="RE52" s="163"/>
      <c r="RF52" s="163"/>
      <c r="RG52" s="163"/>
      <c r="RH52" s="163"/>
      <c r="RI52" s="163"/>
      <c r="RJ52" s="163"/>
      <c r="RK52" s="163"/>
      <c r="RL52" s="163"/>
      <c r="RM52" s="163"/>
      <c r="RN52" s="163"/>
      <c r="RO52" s="163"/>
      <c r="RP52" s="163"/>
      <c r="RQ52" s="163"/>
      <c r="RR52" s="163"/>
      <c r="RS52" s="163"/>
      <c r="RT52" s="163"/>
      <c r="RU52" s="163"/>
      <c r="RV52" s="163"/>
      <c r="RW52" s="163"/>
      <c r="RX52" s="163"/>
      <c r="RY52" s="163"/>
      <c r="RZ52" s="163"/>
      <c r="SA52" s="163"/>
      <c r="SB52" s="163"/>
      <c r="SC52" s="163"/>
      <c r="SD52" s="163"/>
      <c r="SE52" s="163"/>
      <c r="SF52" s="163"/>
      <c r="SG52" s="163"/>
      <c r="SH52" s="163"/>
      <c r="SI52" s="163"/>
      <c r="SJ52" s="163"/>
      <c r="SK52" s="163"/>
      <c r="SL52" s="163"/>
      <c r="SM52" s="163"/>
      <c r="SN52" s="163"/>
      <c r="SO52" s="163"/>
      <c r="SP52" s="163"/>
      <c r="SQ52" s="163"/>
      <c r="SR52" s="163"/>
      <c r="SS52" s="163"/>
      <c r="ST52" s="163"/>
      <c r="SU52" s="163"/>
      <c r="SV52" s="163"/>
      <c r="SW52" s="163"/>
      <c r="SX52" s="163"/>
      <c r="SY52" s="163"/>
      <c r="SZ52" s="163"/>
      <c r="TA52" s="163"/>
      <c r="TB52" s="163"/>
      <c r="TC52" s="163"/>
      <c r="TD52" s="163"/>
      <c r="TE52" s="163"/>
      <c r="TF52" s="163"/>
      <c r="TG52" s="163"/>
      <c r="TH52" s="163"/>
      <c r="TI52" s="163"/>
      <c r="TJ52" s="163"/>
      <c r="TK52" s="163"/>
      <c r="TL52" s="163"/>
      <c r="TM52" s="163"/>
      <c r="TN52" s="163"/>
      <c r="TO52" s="163"/>
      <c r="TP52" s="163"/>
      <c r="TQ52" s="163"/>
      <c r="TR52" s="163"/>
      <c r="TS52" s="163"/>
      <c r="TT52" s="163"/>
      <c r="TU52" s="163"/>
      <c r="TV52" s="163"/>
      <c r="TW52" s="163"/>
      <c r="TX52" s="163"/>
      <c r="TY52" s="163"/>
      <c r="TZ52" s="163"/>
      <c r="UA52" s="163"/>
      <c r="UB52" s="163"/>
      <c r="UC52" s="163"/>
      <c r="UD52" s="163"/>
      <c r="UE52" s="163"/>
      <c r="UF52" s="163"/>
      <c r="UG52" s="163"/>
      <c r="UH52" s="163"/>
      <c r="UI52" s="163"/>
      <c r="UJ52" s="163"/>
      <c r="UK52" s="163"/>
      <c r="UL52" s="163"/>
      <c r="UM52" s="163"/>
      <c r="UN52" s="163"/>
      <c r="UO52" s="163"/>
      <c r="UP52" s="163"/>
      <c r="UQ52" s="163"/>
      <c r="UR52" s="163"/>
      <c r="US52" s="163"/>
      <c r="UT52" s="163"/>
      <c r="UU52" s="163"/>
      <c r="UV52" s="163"/>
      <c r="UW52" s="163"/>
      <c r="UX52" s="163"/>
      <c r="UY52" s="163"/>
      <c r="UZ52" s="163"/>
      <c r="VA52" s="163"/>
      <c r="VB52" s="163"/>
      <c r="VC52" s="163"/>
      <c r="VD52" s="163"/>
      <c r="VE52" s="163"/>
      <c r="VF52" s="163"/>
      <c r="VG52" s="163"/>
      <c r="VH52" s="163"/>
      <c r="VI52" s="163"/>
      <c r="VJ52" s="163"/>
      <c r="VK52" s="163"/>
      <c r="VL52" s="163"/>
      <c r="VM52" s="163"/>
      <c r="VN52" s="163"/>
      <c r="VO52" s="163"/>
      <c r="VP52" s="163"/>
      <c r="VQ52" s="163"/>
      <c r="VR52" s="163"/>
      <c r="VS52" s="163"/>
      <c r="VT52" s="163"/>
      <c r="VU52" s="163"/>
      <c r="VV52" s="163"/>
      <c r="VW52" s="163"/>
      <c r="VX52" s="163"/>
      <c r="VY52" s="163"/>
      <c r="VZ52" s="163"/>
      <c r="WA52" s="163"/>
      <c r="WB52" s="163"/>
      <c r="WC52" s="163"/>
      <c r="WD52" s="163"/>
      <c r="WE52" s="163"/>
      <c r="WF52" s="163"/>
      <c r="WG52" s="163"/>
      <c r="WH52" s="163"/>
      <c r="WI52" s="163"/>
      <c r="WJ52" s="163"/>
      <c r="WK52" s="163"/>
      <c r="WL52" s="163"/>
      <c r="WM52" s="163"/>
      <c r="WN52" s="163"/>
      <c r="WO52" s="163"/>
      <c r="WP52" s="163"/>
      <c r="WQ52" s="163"/>
      <c r="WR52" s="163"/>
      <c r="WS52" s="163"/>
      <c r="WT52" s="163"/>
      <c r="WU52" s="163"/>
      <c r="WV52" s="163"/>
      <c r="WW52" s="163"/>
      <c r="WX52" s="163"/>
      <c r="WY52" s="163"/>
      <c r="WZ52" s="163"/>
      <c r="XA52" s="163"/>
      <c r="XB52" s="163"/>
      <c r="XC52" s="163"/>
      <c r="XD52" s="163"/>
      <c r="XE52" s="163"/>
      <c r="XF52" s="163"/>
      <c r="XG52" s="163"/>
      <c r="XH52" s="163"/>
      <c r="XI52" s="163"/>
      <c r="XJ52" s="163"/>
      <c r="XK52" s="163"/>
      <c r="XL52" s="163"/>
      <c r="XM52" s="163"/>
      <c r="XN52" s="163"/>
      <c r="XO52" s="163"/>
      <c r="XP52" s="163"/>
      <c r="XQ52" s="163"/>
      <c r="XR52" s="163"/>
      <c r="XS52" s="163"/>
      <c r="XT52" s="163"/>
      <c r="XU52" s="163"/>
      <c r="XV52" s="163"/>
      <c r="XW52" s="163"/>
      <c r="XX52" s="163"/>
      <c r="XY52" s="163"/>
      <c r="XZ52" s="163"/>
      <c r="YA52" s="163"/>
      <c r="YB52" s="163"/>
      <c r="YC52" s="163"/>
      <c r="YD52" s="163"/>
      <c r="YE52" s="163"/>
      <c r="YF52" s="163"/>
      <c r="YG52" s="163"/>
      <c r="YH52" s="163"/>
      <c r="YI52" s="163"/>
      <c r="YJ52" s="163"/>
      <c r="YK52" s="163"/>
      <c r="YL52" s="163"/>
      <c r="YM52" s="163"/>
      <c r="YN52" s="163"/>
      <c r="YO52" s="163"/>
      <c r="YP52" s="163"/>
      <c r="YQ52" s="163"/>
      <c r="YR52" s="163"/>
      <c r="YS52" s="163"/>
      <c r="YT52" s="163"/>
      <c r="YU52" s="163"/>
      <c r="YV52" s="163"/>
      <c r="YW52" s="163"/>
      <c r="YX52" s="163"/>
      <c r="YY52" s="163"/>
      <c r="YZ52" s="163"/>
      <c r="ZA52" s="163"/>
      <c r="ZB52" s="163"/>
      <c r="ZC52" s="163"/>
      <c r="ZD52" s="163"/>
      <c r="ZE52" s="163"/>
      <c r="ZF52" s="163"/>
      <c r="ZG52" s="163"/>
      <c r="ZH52" s="163"/>
      <c r="ZI52" s="163"/>
      <c r="ZJ52" s="163"/>
      <c r="ZK52" s="163"/>
      <c r="ZL52" s="163"/>
      <c r="ZM52" s="163"/>
      <c r="ZN52" s="163"/>
      <c r="ZO52" s="163"/>
      <c r="ZP52" s="163"/>
      <c r="ZQ52" s="163"/>
      <c r="ZR52" s="163"/>
      <c r="ZS52" s="163"/>
      <c r="ZT52" s="163"/>
      <c r="ZU52" s="163"/>
      <c r="ZV52" s="163"/>
      <c r="ZW52" s="163"/>
      <c r="ZX52" s="163"/>
      <c r="ZY52" s="163"/>
      <c r="ZZ52" s="163"/>
      <c r="AAA52" s="163"/>
      <c r="AAB52" s="163"/>
      <c r="AAC52" s="163"/>
      <c r="AAD52" s="163"/>
      <c r="AAE52" s="163"/>
      <c r="AAF52" s="163"/>
      <c r="AAG52" s="163"/>
      <c r="AAH52" s="163"/>
      <c r="AAI52" s="163"/>
      <c r="AAJ52" s="163"/>
      <c r="AAK52" s="163"/>
      <c r="AAL52" s="163"/>
      <c r="AAM52" s="163"/>
      <c r="AAN52" s="163"/>
      <c r="AAO52" s="163"/>
      <c r="AAP52" s="163"/>
      <c r="AAQ52" s="163"/>
      <c r="AAR52" s="163"/>
      <c r="AAS52" s="163"/>
      <c r="AAT52" s="163"/>
      <c r="AAU52" s="163"/>
      <c r="AAV52" s="163"/>
      <c r="AAW52" s="163"/>
      <c r="AAX52" s="163"/>
      <c r="AAY52" s="163"/>
      <c r="AAZ52" s="163"/>
      <c r="ABA52" s="163"/>
      <c r="ABB52" s="163"/>
      <c r="ABC52" s="163"/>
      <c r="ABD52" s="163"/>
      <c r="ABE52" s="163"/>
      <c r="ABF52" s="163"/>
      <c r="ABG52" s="163"/>
      <c r="ABH52" s="163"/>
      <c r="ABI52" s="163"/>
      <c r="ABJ52" s="163"/>
      <c r="ABK52" s="163"/>
      <c r="ABL52" s="163"/>
      <c r="ABM52" s="163"/>
      <c r="ABN52" s="163"/>
      <c r="ABO52" s="163"/>
      <c r="ABP52" s="163"/>
      <c r="ABQ52" s="163"/>
      <c r="ABR52" s="163"/>
      <c r="ABS52" s="163"/>
      <c r="ABT52" s="163"/>
      <c r="ABU52" s="163"/>
      <c r="ABV52" s="163"/>
      <c r="ABW52" s="163"/>
      <c r="ABX52" s="163"/>
      <c r="ABY52" s="163"/>
      <c r="ABZ52" s="163"/>
      <c r="ACA52" s="163"/>
      <c r="ACB52" s="163"/>
      <c r="ACC52" s="163"/>
      <c r="ACD52" s="163"/>
      <c r="ACE52" s="163"/>
      <c r="ACF52" s="163"/>
      <c r="ACG52" s="163"/>
      <c r="ACH52" s="163"/>
      <c r="ACI52" s="163"/>
      <c r="ACJ52" s="163"/>
      <c r="ACK52" s="163"/>
      <c r="ACL52" s="163"/>
      <c r="ACM52" s="163"/>
      <c r="ACN52" s="163"/>
      <c r="ACO52" s="163"/>
      <c r="ACP52" s="163"/>
      <c r="ACQ52" s="163"/>
      <c r="ACR52" s="163"/>
      <c r="ACS52" s="163"/>
      <c r="ACT52" s="163"/>
      <c r="ACU52" s="163"/>
      <c r="ACV52" s="163"/>
      <c r="ACW52" s="163"/>
      <c r="ACX52" s="163"/>
      <c r="ACY52" s="163"/>
      <c r="ACZ52" s="163"/>
      <c r="ADA52" s="163"/>
      <c r="ADB52" s="163"/>
      <c r="ADC52" s="163"/>
      <c r="ADD52" s="163"/>
      <c r="ADE52" s="163"/>
      <c r="ADF52" s="163"/>
      <c r="ADG52" s="163"/>
      <c r="ADH52" s="163"/>
      <c r="ADI52" s="163"/>
      <c r="ADJ52" s="163"/>
      <c r="ADK52" s="163"/>
      <c r="ADL52" s="163"/>
      <c r="ADM52" s="163"/>
      <c r="ADN52" s="163"/>
      <c r="ADO52" s="163"/>
      <c r="ADP52" s="163"/>
      <c r="ADQ52" s="163"/>
      <c r="ADR52" s="163"/>
      <c r="ADS52" s="163"/>
      <c r="ADT52" s="163"/>
      <c r="ADU52" s="163"/>
      <c r="ADV52" s="163"/>
      <c r="ADW52" s="163"/>
      <c r="ADX52" s="163"/>
      <c r="ADY52" s="163"/>
      <c r="ADZ52" s="163"/>
      <c r="AEA52" s="163"/>
      <c r="AEB52" s="163"/>
      <c r="AEC52" s="163"/>
      <c r="AED52" s="163"/>
      <c r="AEE52" s="163"/>
      <c r="AEF52" s="163"/>
      <c r="AEG52" s="163"/>
      <c r="AEH52" s="163"/>
      <c r="AEI52" s="163"/>
      <c r="AEJ52" s="163"/>
      <c r="AEK52" s="163"/>
      <c r="AEL52" s="163"/>
      <c r="AEM52" s="163"/>
      <c r="AEN52" s="163"/>
      <c r="AEO52" s="163"/>
      <c r="AEP52" s="163"/>
      <c r="AEQ52" s="163"/>
      <c r="AER52" s="163"/>
      <c r="AES52" s="163"/>
      <c r="AET52" s="163"/>
      <c r="AEU52" s="163"/>
      <c r="AEV52" s="163"/>
      <c r="AEW52" s="163"/>
      <c r="AEX52" s="163"/>
      <c r="AEY52" s="163"/>
      <c r="AEZ52" s="163"/>
      <c r="AFA52" s="163"/>
      <c r="AFB52" s="163"/>
      <c r="AFC52" s="163"/>
      <c r="AFD52" s="163"/>
      <c r="AFE52" s="163"/>
      <c r="AFF52" s="163"/>
      <c r="AFG52" s="163"/>
      <c r="AFH52" s="163"/>
      <c r="AFI52" s="163"/>
      <c r="AFJ52" s="163"/>
      <c r="AFK52" s="163"/>
      <c r="AFL52" s="163"/>
      <c r="AFM52" s="163"/>
      <c r="AFN52" s="163"/>
      <c r="AFO52" s="163"/>
      <c r="AFP52" s="163"/>
      <c r="AFQ52" s="163"/>
      <c r="AFR52" s="163"/>
      <c r="AFS52" s="163"/>
      <c r="AFT52" s="163"/>
      <c r="AFU52" s="163"/>
      <c r="AFV52" s="163"/>
      <c r="AFW52" s="163"/>
      <c r="AFX52" s="163"/>
      <c r="AFY52" s="163"/>
      <c r="AFZ52" s="163"/>
      <c r="AGA52" s="163"/>
      <c r="AGB52" s="163"/>
      <c r="AGC52" s="163"/>
      <c r="AGD52" s="163"/>
      <c r="AGE52" s="163"/>
      <c r="AGF52" s="163"/>
      <c r="AGG52" s="163"/>
      <c r="AGH52" s="163"/>
      <c r="AGI52" s="163"/>
      <c r="AGJ52" s="163"/>
      <c r="AGK52" s="163"/>
      <c r="AGL52" s="163"/>
      <c r="AGM52" s="163"/>
      <c r="AGN52" s="163"/>
      <c r="AGO52" s="163"/>
      <c r="AGP52" s="163"/>
      <c r="AGQ52" s="163"/>
      <c r="AGR52" s="163"/>
      <c r="AGS52" s="163"/>
      <c r="AGT52" s="163"/>
      <c r="AGU52" s="163"/>
      <c r="AGV52" s="163"/>
      <c r="AGW52" s="163"/>
      <c r="AGX52" s="163"/>
      <c r="AGY52" s="163"/>
      <c r="AGZ52" s="163"/>
      <c r="AHA52" s="163"/>
      <c r="AHB52" s="163"/>
      <c r="AHC52" s="163"/>
      <c r="AHD52" s="163"/>
      <c r="AHE52" s="163"/>
      <c r="AHF52" s="163"/>
      <c r="AHG52" s="163"/>
      <c r="AHH52" s="163"/>
      <c r="AHI52" s="163"/>
      <c r="AHJ52" s="163"/>
      <c r="AHK52" s="163"/>
      <c r="AHL52" s="163"/>
      <c r="AHM52" s="163"/>
      <c r="AHN52" s="163"/>
      <c r="AHO52" s="163"/>
      <c r="AHP52" s="163"/>
      <c r="AHQ52" s="163"/>
      <c r="AHR52" s="163"/>
      <c r="AHS52" s="163"/>
      <c r="AHT52" s="163"/>
      <c r="AHU52" s="163"/>
      <c r="AHV52" s="163"/>
      <c r="AHW52" s="163"/>
      <c r="AHX52" s="163"/>
      <c r="AHY52" s="163"/>
      <c r="AHZ52" s="163"/>
      <c r="AIA52" s="163"/>
      <c r="AIB52" s="163"/>
      <c r="AIC52" s="163"/>
      <c r="AID52" s="163"/>
      <c r="AIE52" s="163"/>
      <c r="AIF52" s="163"/>
      <c r="AIG52" s="163"/>
      <c r="AIH52" s="163"/>
      <c r="AII52" s="163"/>
      <c r="AIJ52" s="163"/>
      <c r="AIK52" s="163"/>
      <c r="AIL52" s="163"/>
      <c r="AIM52" s="163"/>
      <c r="AIN52" s="163"/>
      <c r="AIO52" s="163"/>
      <c r="AIP52" s="163"/>
      <c r="AIQ52" s="163"/>
      <c r="AIR52" s="163"/>
      <c r="AIS52" s="163"/>
      <c r="AIT52" s="163"/>
      <c r="AIU52" s="163"/>
      <c r="AIV52" s="163"/>
      <c r="AIW52" s="163"/>
      <c r="AIX52" s="163"/>
      <c r="AIY52" s="163"/>
      <c r="AIZ52" s="163"/>
      <c r="AJA52" s="163"/>
      <c r="AJB52" s="163"/>
      <c r="AJC52" s="163"/>
      <c r="AJD52" s="163"/>
      <c r="AJE52" s="163"/>
      <c r="AJF52" s="163"/>
      <c r="AJG52" s="163"/>
      <c r="AJH52" s="163"/>
      <c r="AJI52" s="163"/>
      <c r="AJJ52" s="163"/>
      <c r="AJK52" s="163"/>
      <c r="AJL52" s="163"/>
      <c r="AJM52" s="163"/>
      <c r="AJN52" s="163"/>
      <c r="AJO52" s="163"/>
      <c r="AJP52" s="163"/>
      <c r="AJQ52" s="163"/>
      <c r="AJR52" s="163"/>
      <c r="AJS52" s="163"/>
      <c r="AJT52" s="163"/>
      <c r="AJU52" s="163"/>
      <c r="AJV52" s="163"/>
      <c r="AJW52" s="163"/>
      <c r="AJX52" s="163"/>
      <c r="AJY52" s="163"/>
      <c r="AJZ52" s="163"/>
      <c r="AKA52" s="163"/>
      <c r="AKB52" s="163"/>
      <c r="AKC52" s="163"/>
      <c r="AKD52" s="163"/>
      <c r="AKE52" s="163"/>
      <c r="AKF52" s="163"/>
      <c r="AKG52" s="163"/>
      <c r="AKH52" s="163"/>
      <c r="AKI52" s="163"/>
      <c r="AKJ52" s="163"/>
      <c r="AKK52" s="163"/>
      <c r="AKL52" s="163"/>
      <c r="AKM52" s="163"/>
      <c r="AKN52" s="163"/>
      <c r="AKO52" s="163"/>
      <c r="AKP52" s="163"/>
      <c r="AKQ52" s="163"/>
      <c r="AKR52" s="163"/>
      <c r="AKS52" s="163"/>
      <c r="AKT52" s="163"/>
      <c r="AKU52" s="163"/>
      <c r="AKV52" s="163"/>
      <c r="AKW52" s="163"/>
      <c r="AKX52" s="163"/>
      <c r="AKY52" s="163"/>
      <c r="AKZ52" s="163"/>
      <c r="ALA52" s="163"/>
      <c r="ALB52" s="163"/>
      <c r="ALC52" s="163"/>
      <c r="ALD52" s="163"/>
      <c r="ALE52" s="163"/>
      <c r="ALF52" s="163"/>
      <c r="ALG52" s="163"/>
      <c r="ALH52" s="163"/>
      <c r="ALI52" s="163"/>
      <c r="ALJ52" s="163"/>
      <c r="ALK52" s="163"/>
      <c r="ALL52" s="163"/>
      <c r="ALM52" s="163"/>
      <c r="ALN52" s="163"/>
      <c r="ALO52" s="163"/>
      <c r="ALP52" s="163"/>
      <c r="ALQ52" s="163"/>
      <c r="ALR52" s="163"/>
      <c r="ALS52" s="163"/>
      <c r="ALT52" s="163"/>
      <c r="ALU52" s="163"/>
      <c r="ALV52" s="163"/>
      <c r="ALW52" s="163"/>
      <c r="ALX52" s="163"/>
      <c r="ALY52" s="163"/>
      <c r="ALZ52" s="163"/>
      <c r="AMA52" s="163"/>
      <c r="AMB52" s="163"/>
      <c r="AMC52" s="163"/>
      <c r="AMD52" s="163"/>
      <c r="AME52" s="163"/>
      <c r="AMF52" s="163"/>
      <c r="AMG52" s="163"/>
      <c r="AMH52" s="163"/>
      <c r="AMI52" s="163"/>
      <c r="AMJ52" s="163"/>
      <c r="AMK52" s="163"/>
      <c r="AML52" s="163"/>
      <c r="AMM52" s="163"/>
      <c r="AMN52" s="163"/>
      <c r="AMO52" s="163"/>
      <c r="AMP52" s="163"/>
      <c r="AMQ52" s="163"/>
      <c r="AMR52" s="163"/>
      <c r="AMS52" s="163"/>
      <c r="AMT52" s="163"/>
      <c r="AMU52" s="163"/>
      <c r="AMV52" s="163"/>
      <c r="AMW52" s="163"/>
      <c r="AMX52" s="163"/>
      <c r="AMY52" s="163"/>
      <c r="AMZ52" s="163"/>
      <c r="ANA52" s="163"/>
      <c r="ANB52" s="163"/>
      <c r="ANC52" s="163"/>
      <c r="AND52" s="163"/>
      <c r="ANE52" s="163"/>
      <c r="ANF52" s="163"/>
      <c r="ANG52" s="163"/>
      <c r="ANH52" s="163"/>
      <c r="ANI52" s="163"/>
      <c r="ANJ52" s="163"/>
      <c r="ANK52" s="163"/>
      <c r="ANL52" s="163"/>
      <c r="ANM52" s="163"/>
      <c r="ANN52" s="163"/>
      <c r="ANO52" s="163"/>
      <c r="ANP52" s="163"/>
      <c r="ANQ52" s="163"/>
      <c r="ANR52" s="163"/>
      <c r="ANS52" s="163"/>
      <c r="ANT52" s="163"/>
      <c r="ANU52" s="163"/>
      <c r="ANV52" s="163"/>
      <c r="ANW52" s="163"/>
      <c r="ANX52" s="163"/>
      <c r="ANY52" s="163"/>
      <c r="ANZ52" s="163"/>
      <c r="AOA52" s="163"/>
      <c r="AOB52" s="163"/>
      <c r="AOC52" s="163"/>
      <c r="AOD52" s="163"/>
      <c r="AOE52" s="163"/>
      <c r="AOF52" s="163"/>
      <c r="AOG52" s="163"/>
      <c r="AOH52" s="163"/>
      <c r="AOI52" s="163"/>
      <c r="AOJ52" s="163"/>
      <c r="AOK52" s="163"/>
      <c r="AOL52" s="163"/>
      <c r="AOM52" s="163"/>
      <c r="AON52" s="163"/>
      <c r="AOO52" s="163"/>
      <c r="AOP52" s="163"/>
      <c r="AOQ52" s="163"/>
      <c r="AOR52" s="163"/>
      <c r="AOS52" s="163"/>
      <c r="AOT52" s="163"/>
      <c r="AOU52" s="163"/>
      <c r="AOV52" s="163"/>
      <c r="AOW52" s="163"/>
      <c r="AOX52" s="163"/>
      <c r="AOY52" s="163"/>
      <c r="AOZ52" s="163"/>
      <c r="APA52" s="163"/>
      <c r="APB52" s="163"/>
      <c r="APC52" s="163"/>
      <c r="APD52" s="163"/>
      <c r="APE52" s="163"/>
      <c r="APF52" s="163"/>
      <c r="APG52" s="163"/>
      <c r="APH52" s="163"/>
      <c r="API52" s="163"/>
      <c r="APJ52" s="163"/>
      <c r="APK52" s="163"/>
      <c r="APL52" s="163"/>
      <c r="APM52" s="163"/>
      <c r="APN52" s="163"/>
      <c r="APO52" s="163"/>
      <c r="APP52" s="163"/>
      <c r="APQ52" s="163"/>
      <c r="APR52" s="163"/>
      <c r="APS52" s="163"/>
      <c r="APT52" s="163"/>
      <c r="APU52" s="163"/>
      <c r="APV52" s="163"/>
      <c r="APW52" s="163"/>
      <c r="APX52" s="163"/>
      <c r="APY52" s="163"/>
      <c r="APZ52" s="163"/>
      <c r="AQA52" s="163"/>
      <c r="AQB52" s="163"/>
      <c r="AQC52" s="163"/>
      <c r="AQD52" s="163"/>
      <c r="AQE52" s="163"/>
      <c r="AQF52" s="163"/>
      <c r="AQG52" s="163"/>
      <c r="AQH52" s="163"/>
      <c r="AQI52" s="163"/>
      <c r="AQJ52" s="163"/>
      <c r="AQK52" s="163"/>
      <c r="AQL52" s="163"/>
      <c r="AQM52" s="163"/>
      <c r="AQN52" s="163"/>
      <c r="AQO52" s="163"/>
      <c r="AQP52" s="163"/>
      <c r="AQQ52" s="163"/>
      <c r="AQR52" s="163"/>
      <c r="AQS52" s="163"/>
      <c r="AQT52" s="163"/>
      <c r="AQU52" s="163"/>
      <c r="AQV52" s="163"/>
      <c r="AQW52" s="163"/>
      <c r="AQX52" s="163"/>
      <c r="AQY52" s="163"/>
      <c r="AQZ52" s="163"/>
      <c r="ARA52" s="163"/>
      <c r="ARB52" s="163"/>
      <c r="ARC52" s="163"/>
      <c r="ARD52" s="163"/>
      <c r="ARE52" s="163"/>
      <c r="ARF52" s="163"/>
      <c r="ARG52" s="163"/>
      <c r="ARH52" s="163"/>
      <c r="ARI52" s="163"/>
      <c r="ARJ52" s="163"/>
      <c r="ARK52" s="163"/>
      <c r="ARL52" s="163"/>
      <c r="ARM52" s="163"/>
      <c r="ARN52" s="163"/>
      <c r="ARO52" s="163"/>
      <c r="ARP52" s="163"/>
      <c r="ARQ52" s="163"/>
      <c r="ARR52" s="163"/>
      <c r="ARS52" s="163"/>
      <c r="ART52" s="163"/>
      <c r="ARU52" s="163"/>
      <c r="ARV52" s="163"/>
      <c r="ARW52" s="163"/>
      <c r="ARX52" s="163"/>
      <c r="ARY52" s="163"/>
      <c r="ARZ52" s="163"/>
      <c r="ASA52" s="163"/>
      <c r="ASB52" s="163"/>
      <c r="ASC52" s="163"/>
      <c r="ASD52" s="163"/>
      <c r="ASE52" s="163"/>
      <c r="ASF52" s="163"/>
      <c r="ASG52" s="163"/>
      <c r="ASH52" s="163"/>
      <c r="ASI52" s="163"/>
      <c r="ASJ52" s="163"/>
      <c r="ASK52" s="163"/>
      <c r="ASL52" s="163"/>
      <c r="ASM52" s="163"/>
      <c r="ASN52" s="163"/>
      <c r="ASO52" s="163"/>
      <c r="ASP52" s="163"/>
      <c r="ASQ52" s="163"/>
      <c r="ASR52" s="163"/>
      <c r="ASS52" s="163"/>
      <c r="AST52" s="163"/>
      <c r="ASU52" s="163"/>
      <c r="ASV52" s="163"/>
      <c r="ASW52" s="163"/>
      <c r="ASX52" s="163"/>
      <c r="ASY52" s="163"/>
      <c r="ASZ52" s="163"/>
      <c r="ATA52" s="163"/>
      <c r="ATB52" s="163"/>
      <c r="ATC52" s="163"/>
      <c r="ATD52" s="163"/>
      <c r="ATE52" s="163"/>
      <c r="ATF52" s="163"/>
      <c r="ATG52" s="163"/>
      <c r="ATH52" s="163"/>
      <c r="ATI52" s="163"/>
      <c r="ATJ52" s="163"/>
      <c r="ATK52" s="163"/>
      <c r="ATL52" s="163"/>
      <c r="ATM52" s="163"/>
      <c r="ATN52" s="163"/>
      <c r="ATO52" s="163"/>
      <c r="ATP52" s="163"/>
      <c r="ATQ52" s="163"/>
      <c r="ATR52" s="163"/>
      <c r="ATS52" s="163"/>
      <c r="ATT52" s="163"/>
      <c r="ATU52" s="163"/>
      <c r="ATV52" s="163"/>
      <c r="ATW52" s="163"/>
      <c r="ATX52" s="163"/>
      <c r="ATY52" s="163"/>
      <c r="ATZ52" s="163"/>
      <c r="AUA52" s="163"/>
      <c r="AUB52" s="163"/>
      <c r="AUC52" s="163"/>
      <c r="AUD52" s="163"/>
      <c r="AUE52" s="163"/>
      <c r="AUF52" s="163"/>
      <c r="AUG52" s="163"/>
      <c r="AUH52" s="163"/>
      <c r="AUI52" s="163"/>
      <c r="AUJ52" s="163"/>
      <c r="AUK52" s="163"/>
      <c r="AUL52" s="163"/>
      <c r="AUM52" s="163"/>
      <c r="AUN52" s="163"/>
      <c r="AUO52" s="163"/>
      <c r="AUP52" s="163"/>
      <c r="AUQ52" s="163"/>
      <c r="AUR52" s="163"/>
      <c r="AUS52" s="163"/>
      <c r="AUT52" s="163"/>
      <c r="AUU52" s="163"/>
      <c r="AUV52" s="163"/>
      <c r="AUW52" s="163"/>
      <c r="AUX52" s="163"/>
      <c r="AUY52" s="163"/>
      <c r="AUZ52" s="163"/>
      <c r="AVA52" s="163"/>
      <c r="AVB52" s="163"/>
      <c r="AVC52" s="163"/>
      <c r="AVD52" s="163"/>
      <c r="AVE52" s="163"/>
      <c r="AVF52" s="163"/>
      <c r="AVG52" s="163"/>
      <c r="AVH52" s="163"/>
      <c r="AVI52" s="163"/>
      <c r="AVJ52" s="163"/>
      <c r="AVK52" s="163"/>
      <c r="AVL52" s="163"/>
      <c r="AVM52" s="163"/>
      <c r="AVN52" s="163"/>
      <c r="AVO52" s="163"/>
      <c r="AVP52" s="163"/>
      <c r="AVQ52" s="163"/>
      <c r="AVR52" s="163"/>
      <c r="AVS52" s="163"/>
      <c r="AVT52" s="163"/>
      <c r="AVU52" s="163"/>
      <c r="AVV52" s="163"/>
      <c r="AVW52" s="163"/>
      <c r="AVX52" s="163"/>
      <c r="AVY52" s="163"/>
      <c r="AVZ52" s="163"/>
      <c r="AWA52" s="163"/>
      <c r="AWB52" s="163"/>
      <c r="AWC52" s="163"/>
      <c r="AWD52" s="163"/>
      <c r="AWE52" s="163"/>
      <c r="AWF52" s="163"/>
      <c r="AWG52" s="163"/>
      <c r="AWH52" s="163"/>
      <c r="AWI52" s="163"/>
      <c r="AWJ52" s="163"/>
      <c r="AWK52" s="163"/>
      <c r="AWL52" s="163"/>
      <c r="AWM52" s="163"/>
      <c r="AWN52" s="163"/>
      <c r="AWO52" s="163"/>
      <c r="AWP52" s="163"/>
      <c r="AWQ52" s="163"/>
      <c r="AWR52" s="163"/>
      <c r="AWS52" s="163"/>
      <c r="AWT52" s="163"/>
      <c r="AWU52" s="163"/>
      <c r="AWV52" s="163"/>
      <c r="AWW52" s="163"/>
      <c r="AWX52" s="163"/>
      <c r="AWY52" s="163"/>
      <c r="AWZ52" s="163"/>
      <c r="AXA52" s="163"/>
      <c r="AXB52" s="163"/>
      <c r="AXC52" s="163"/>
      <c r="AXD52" s="163"/>
      <c r="AXE52" s="163"/>
      <c r="AXF52" s="163"/>
      <c r="AXG52" s="163"/>
      <c r="AXH52" s="163"/>
      <c r="AXI52" s="163"/>
      <c r="AXJ52" s="163"/>
      <c r="AXK52" s="163"/>
      <c r="AXL52" s="163"/>
      <c r="AXM52" s="163"/>
      <c r="AXN52" s="163"/>
      <c r="AXO52" s="163"/>
      <c r="AXP52" s="163"/>
      <c r="AXQ52" s="163"/>
      <c r="AXR52" s="163"/>
      <c r="AXS52" s="163"/>
      <c r="AXT52" s="163"/>
      <c r="AXU52" s="163"/>
      <c r="AXV52" s="163"/>
      <c r="AXW52" s="163"/>
      <c r="AXX52" s="163"/>
      <c r="AXY52" s="163"/>
      <c r="AXZ52" s="163"/>
      <c r="AYA52" s="163"/>
      <c r="AYB52" s="163"/>
      <c r="AYC52" s="163"/>
      <c r="AYD52" s="163"/>
      <c r="AYE52" s="163"/>
      <c r="AYF52" s="163"/>
      <c r="AYG52" s="163"/>
      <c r="AYH52" s="163"/>
      <c r="AYI52" s="163"/>
      <c r="AYJ52" s="163"/>
      <c r="AYK52" s="163"/>
      <c r="AYL52" s="163"/>
      <c r="AYM52" s="163"/>
      <c r="AYN52" s="163"/>
      <c r="AYO52" s="163"/>
      <c r="AYP52" s="163"/>
      <c r="AYQ52" s="163"/>
      <c r="AYR52" s="163"/>
      <c r="AYS52" s="163"/>
      <c r="AYT52" s="163"/>
      <c r="AYU52" s="163"/>
      <c r="AYV52" s="163"/>
      <c r="AYW52" s="163"/>
      <c r="AYX52" s="163"/>
      <c r="AYY52" s="163"/>
      <c r="AYZ52" s="163"/>
      <c r="AZA52" s="163"/>
      <c r="AZB52" s="163"/>
      <c r="AZC52" s="163"/>
      <c r="AZD52" s="163"/>
      <c r="AZE52" s="163"/>
      <c r="AZF52" s="163"/>
      <c r="AZG52" s="163"/>
      <c r="AZH52" s="163"/>
      <c r="AZI52" s="163"/>
      <c r="AZJ52" s="163"/>
      <c r="AZK52" s="163"/>
      <c r="AZL52" s="163"/>
      <c r="AZM52" s="163"/>
      <c r="AZN52" s="163"/>
      <c r="AZO52" s="163"/>
      <c r="AZP52" s="163"/>
      <c r="AZQ52" s="163"/>
      <c r="AZR52" s="163"/>
      <c r="AZS52" s="163"/>
      <c r="AZT52" s="163"/>
      <c r="AZU52" s="163"/>
      <c r="AZV52" s="163"/>
      <c r="AZW52" s="163"/>
      <c r="AZX52" s="163"/>
      <c r="AZY52" s="163"/>
      <c r="AZZ52" s="163"/>
      <c r="BAA52" s="163"/>
      <c r="BAB52" s="163"/>
      <c r="BAC52" s="163"/>
      <c r="BAD52" s="163"/>
      <c r="BAE52" s="163"/>
      <c r="BAF52" s="163"/>
      <c r="BAG52" s="163"/>
      <c r="BAH52" s="163"/>
      <c r="BAI52" s="163"/>
      <c r="BAJ52" s="163"/>
      <c r="BAK52" s="163"/>
      <c r="BAL52" s="163"/>
      <c r="BAM52" s="163"/>
      <c r="BAN52" s="163"/>
      <c r="BAO52" s="163"/>
      <c r="BAP52" s="163"/>
      <c r="BAQ52" s="163"/>
      <c r="BAR52" s="163"/>
      <c r="BAS52" s="163"/>
      <c r="BAT52" s="163"/>
      <c r="BAU52" s="163"/>
      <c r="BAV52" s="163"/>
      <c r="BAW52" s="163"/>
      <c r="BAX52" s="163"/>
      <c r="BAY52" s="163"/>
      <c r="BAZ52" s="163"/>
      <c r="BBA52" s="163"/>
      <c r="BBB52" s="163"/>
      <c r="BBC52" s="163"/>
      <c r="BBD52" s="163"/>
      <c r="BBE52" s="163"/>
      <c r="BBF52" s="163"/>
      <c r="BBG52" s="163"/>
      <c r="BBH52" s="163"/>
      <c r="BBI52" s="163"/>
      <c r="BBJ52" s="163"/>
      <c r="BBK52" s="163"/>
      <c r="BBL52" s="163"/>
      <c r="BBM52" s="163"/>
      <c r="BBN52" s="163"/>
      <c r="BBO52" s="163"/>
      <c r="BBP52" s="163"/>
      <c r="BBQ52" s="163"/>
      <c r="BBR52" s="163"/>
      <c r="BBS52" s="163"/>
      <c r="BBT52" s="163"/>
      <c r="BBU52" s="163"/>
      <c r="BBV52" s="163"/>
      <c r="BBW52" s="163"/>
      <c r="BBX52" s="163"/>
      <c r="BBY52" s="163"/>
      <c r="BBZ52" s="163"/>
      <c r="BCA52" s="163"/>
      <c r="BCB52" s="163"/>
      <c r="BCC52" s="163"/>
      <c r="BCD52" s="163"/>
      <c r="BCE52" s="163"/>
      <c r="BCF52" s="163"/>
      <c r="BCG52" s="163"/>
      <c r="BCH52" s="163"/>
      <c r="BCI52" s="163"/>
      <c r="BCJ52" s="163"/>
      <c r="BCK52" s="163"/>
      <c r="BCL52" s="163"/>
      <c r="BCM52" s="163"/>
      <c r="BCN52" s="163"/>
      <c r="BCO52" s="163"/>
      <c r="BCP52" s="163"/>
      <c r="BCQ52" s="163"/>
      <c r="BCR52" s="163"/>
      <c r="BCS52" s="163"/>
      <c r="BCT52" s="163"/>
      <c r="BCU52" s="163"/>
      <c r="BCV52" s="163"/>
      <c r="BCW52" s="163"/>
      <c r="BCX52" s="163"/>
      <c r="BCY52" s="163"/>
      <c r="BCZ52" s="163"/>
      <c r="BDA52" s="163"/>
      <c r="BDB52" s="163"/>
      <c r="BDC52" s="163"/>
      <c r="BDD52" s="163"/>
      <c r="BDE52" s="163"/>
      <c r="BDF52" s="163"/>
      <c r="BDG52" s="163"/>
      <c r="BDH52" s="163"/>
      <c r="BDI52" s="163"/>
      <c r="BDJ52" s="163"/>
      <c r="BDK52" s="163"/>
      <c r="BDL52" s="163"/>
      <c r="BDM52" s="163"/>
      <c r="BDN52" s="163"/>
      <c r="BDO52" s="163"/>
      <c r="BDP52" s="163"/>
      <c r="BDQ52" s="163"/>
      <c r="BDR52" s="163"/>
      <c r="BDS52" s="163"/>
      <c r="BDT52" s="163"/>
      <c r="BDU52" s="163"/>
      <c r="BDV52" s="163"/>
      <c r="BDW52" s="163"/>
      <c r="BDX52" s="163"/>
      <c r="BDY52" s="163"/>
      <c r="BDZ52" s="163"/>
      <c r="BEA52" s="163"/>
      <c r="BEB52" s="163"/>
      <c r="BEC52" s="163"/>
      <c r="BED52" s="163"/>
      <c r="BEE52" s="163"/>
      <c r="BEF52" s="163"/>
      <c r="BEG52" s="163"/>
      <c r="BEH52" s="163"/>
      <c r="BEI52" s="163"/>
      <c r="BEJ52" s="163"/>
      <c r="BEK52" s="163"/>
      <c r="BEL52" s="163"/>
      <c r="BEM52" s="163"/>
      <c r="BEN52" s="163"/>
      <c r="BEO52" s="163"/>
      <c r="BEP52" s="163"/>
      <c r="BEQ52" s="163"/>
      <c r="BER52" s="163"/>
      <c r="BES52" s="163"/>
      <c r="BET52" s="163"/>
      <c r="BEU52" s="163"/>
      <c r="BEV52" s="163"/>
      <c r="BEW52" s="163"/>
      <c r="BEX52" s="163"/>
      <c r="BEY52" s="163"/>
      <c r="BEZ52" s="163"/>
      <c r="BFA52" s="163"/>
      <c r="BFB52" s="163"/>
      <c r="BFC52" s="163"/>
      <c r="BFD52" s="163"/>
      <c r="BFE52" s="163"/>
      <c r="BFF52" s="163"/>
      <c r="BFG52" s="163"/>
      <c r="BFH52" s="163"/>
      <c r="BFI52" s="163"/>
      <c r="BFJ52" s="163"/>
      <c r="BFK52" s="163"/>
      <c r="BFL52" s="163"/>
      <c r="BFM52" s="163"/>
      <c r="BFN52" s="163"/>
      <c r="BFO52" s="163"/>
      <c r="BFP52" s="163"/>
      <c r="BFQ52" s="163"/>
      <c r="BFR52" s="163"/>
      <c r="BFS52" s="163"/>
      <c r="BFT52" s="163"/>
      <c r="BFU52" s="163"/>
      <c r="BFV52" s="163"/>
      <c r="BFW52" s="163"/>
      <c r="BFX52" s="163"/>
      <c r="BFY52" s="163"/>
      <c r="BFZ52" s="163"/>
      <c r="BGA52" s="163"/>
      <c r="BGB52" s="163"/>
      <c r="BGC52" s="163"/>
      <c r="BGD52" s="163"/>
      <c r="BGE52" s="163"/>
      <c r="BGF52" s="163"/>
      <c r="BGG52" s="163"/>
      <c r="BGH52" s="163"/>
      <c r="BGI52" s="163"/>
      <c r="BGJ52" s="163"/>
      <c r="BGK52" s="163"/>
      <c r="BGL52" s="163"/>
      <c r="BGM52" s="163"/>
      <c r="BGN52" s="163"/>
      <c r="BGO52" s="163"/>
      <c r="BGP52" s="163"/>
      <c r="BGQ52" s="163"/>
      <c r="BGR52" s="163"/>
      <c r="BGS52" s="163"/>
      <c r="BGT52" s="163"/>
      <c r="BGU52" s="163"/>
      <c r="BGV52" s="163"/>
      <c r="BGW52" s="163"/>
      <c r="BGX52" s="163"/>
      <c r="BGY52" s="163"/>
      <c r="BGZ52" s="163"/>
      <c r="BHA52" s="163"/>
      <c r="BHB52" s="163"/>
      <c r="BHC52" s="163"/>
      <c r="BHD52" s="163"/>
      <c r="BHE52" s="163"/>
      <c r="BHF52" s="163"/>
      <c r="BHG52" s="163"/>
      <c r="BHH52" s="163"/>
      <c r="BHI52" s="163"/>
      <c r="BHJ52" s="163"/>
      <c r="BHK52" s="163"/>
      <c r="BHL52" s="163"/>
      <c r="BHM52" s="163"/>
      <c r="BHN52" s="163"/>
      <c r="BHO52" s="163"/>
      <c r="BHP52" s="163"/>
      <c r="BHQ52" s="163"/>
      <c r="BHR52" s="163"/>
      <c r="BHS52" s="163"/>
      <c r="BHT52" s="163"/>
      <c r="BHU52" s="163"/>
      <c r="BHV52" s="163"/>
      <c r="BHW52" s="163"/>
      <c r="BHX52" s="163"/>
      <c r="BHY52" s="163"/>
      <c r="BHZ52" s="163"/>
      <c r="BIA52" s="163"/>
      <c r="BIB52" s="163"/>
      <c r="BIC52" s="163"/>
      <c r="BID52" s="163"/>
      <c r="BIE52" s="163"/>
      <c r="BIF52" s="163"/>
      <c r="BIG52" s="163"/>
      <c r="BIH52" s="163"/>
      <c r="BII52" s="163"/>
      <c r="BIJ52" s="163"/>
      <c r="BIK52" s="163"/>
      <c r="BIL52" s="163"/>
      <c r="BIM52" s="163"/>
      <c r="BIN52" s="163"/>
      <c r="BIO52" s="163"/>
      <c r="BIP52" s="163"/>
      <c r="BIQ52" s="163"/>
      <c r="BIR52" s="163"/>
      <c r="BIS52" s="163"/>
      <c r="BIT52" s="163"/>
      <c r="BIU52" s="163"/>
      <c r="BIV52" s="163"/>
      <c r="BIW52" s="163"/>
      <c r="BIX52" s="163"/>
      <c r="BIY52" s="163"/>
      <c r="BIZ52" s="163"/>
      <c r="BJA52" s="163"/>
      <c r="BJB52" s="163"/>
      <c r="BJC52" s="163"/>
      <c r="BJD52" s="163"/>
      <c r="BJE52" s="163"/>
      <c r="BJF52" s="163"/>
      <c r="BJG52" s="163"/>
      <c r="BJH52" s="163"/>
      <c r="BJI52" s="163"/>
      <c r="BJJ52" s="163"/>
      <c r="BJK52" s="163"/>
      <c r="BJL52" s="163"/>
      <c r="BJM52" s="163"/>
      <c r="BJN52" s="163"/>
      <c r="BJO52" s="163"/>
      <c r="BJP52" s="163"/>
      <c r="BJQ52" s="163"/>
      <c r="BJR52" s="163"/>
      <c r="BJS52" s="163"/>
      <c r="BJT52" s="163"/>
      <c r="BJU52" s="163"/>
      <c r="BJV52" s="163"/>
      <c r="BJW52" s="163"/>
      <c r="BJX52" s="163"/>
      <c r="BJY52" s="163"/>
      <c r="BJZ52" s="163"/>
      <c r="BKA52" s="163"/>
      <c r="BKB52" s="163"/>
      <c r="BKC52" s="163"/>
      <c r="BKD52" s="163"/>
      <c r="BKE52" s="163"/>
      <c r="BKF52" s="163"/>
      <c r="BKG52" s="163"/>
      <c r="BKH52" s="163"/>
      <c r="BKI52" s="163"/>
      <c r="BKJ52" s="163"/>
      <c r="BKK52" s="163"/>
      <c r="BKL52" s="163"/>
      <c r="BKM52" s="163"/>
      <c r="BKN52" s="163"/>
      <c r="BKO52" s="163"/>
      <c r="BKP52" s="163"/>
      <c r="BKQ52" s="163"/>
      <c r="BKR52" s="163"/>
      <c r="BKS52" s="163"/>
      <c r="BKT52" s="163"/>
      <c r="BKU52" s="163"/>
      <c r="BKV52" s="163"/>
      <c r="BKW52" s="163"/>
      <c r="BKX52" s="163"/>
      <c r="BKY52" s="163"/>
      <c r="BKZ52" s="163"/>
      <c r="BLA52" s="163"/>
      <c r="BLB52" s="163"/>
      <c r="BLC52" s="163"/>
      <c r="BLD52" s="163"/>
      <c r="BLE52" s="163"/>
      <c r="BLF52" s="163"/>
      <c r="BLG52" s="163"/>
      <c r="BLH52" s="163"/>
      <c r="BLI52" s="163"/>
      <c r="BLJ52" s="163"/>
      <c r="BLK52" s="163"/>
      <c r="BLL52" s="163"/>
      <c r="BLM52" s="163"/>
      <c r="BLN52" s="163"/>
      <c r="BLO52" s="163"/>
      <c r="BLP52" s="163"/>
      <c r="BLQ52" s="163"/>
      <c r="BLR52" s="163"/>
      <c r="BLS52" s="163"/>
      <c r="BLT52" s="163"/>
      <c r="BLU52" s="163"/>
      <c r="BLV52" s="163"/>
      <c r="BLW52" s="163"/>
      <c r="BLX52" s="163"/>
      <c r="BLY52" s="163"/>
      <c r="BLZ52" s="163"/>
      <c r="BMA52" s="163"/>
      <c r="BMB52" s="163"/>
      <c r="BMC52" s="163"/>
      <c r="BMD52" s="163"/>
      <c r="BME52" s="163"/>
      <c r="BMF52" s="163"/>
      <c r="BMG52" s="163"/>
      <c r="BMH52" s="163"/>
      <c r="BMI52" s="163"/>
      <c r="BMJ52" s="163"/>
      <c r="BMK52" s="163"/>
      <c r="BML52" s="163"/>
      <c r="BMM52" s="163"/>
      <c r="BMN52" s="163"/>
      <c r="BMO52" s="163"/>
      <c r="BMP52" s="163"/>
      <c r="BMQ52" s="163"/>
      <c r="BMR52" s="163"/>
      <c r="BMS52" s="163"/>
      <c r="BMT52" s="163"/>
      <c r="BMU52" s="163"/>
      <c r="BMV52" s="163"/>
      <c r="BMW52" s="163"/>
      <c r="BMX52" s="163"/>
      <c r="BMY52" s="163"/>
      <c r="BMZ52" s="163"/>
      <c r="BNA52" s="163"/>
      <c r="BNB52" s="163"/>
      <c r="BNC52" s="163"/>
      <c r="BND52" s="163"/>
      <c r="BNE52" s="163"/>
      <c r="BNF52" s="163"/>
      <c r="BNG52" s="163"/>
      <c r="BNH52" s="163"/>
      <c r="BNI52" s="163"/>
      <c r="BNJ52" s="163"/>
      <c r="BNK52" s="163"/>
      <c r="BNL52" s="163"/>
      <c r="BNM52" s="163"/>
      <c r="BNN52" s="163"/>
      <c r="BNO52" s="163"/>
      <c r="BNP52" s="163"/>
      <c r="BNQ52" s="163"/>
      <c r="BNR52" s="163"/>
      <c r="BNS52" s="163"/>
      <c r="BNT52" s="163"/>
      <c r="BNU52" s="163"/>
      <c r="BNV52" s="163"/>
      <c r="BNW52" s="163"/>
      <c r="BNX52" s="163"/>
      <c r="BNY52" s="163"/>
      <c r="BNZ52" s="163"/>
      <c r="BOA52" s="163"/>
      <c r="BOB52" s="163"/>
      <c r="BOC52" s="163"/>
      <c r="BOD52" s="163"/>
      <c r="BOE52" s="163"/>
      <c r="BOF52" s="163"/>
      <c r="BOG52" s="163"/>
      <c r="BOH52" s="163"/>
      <c r="BOI52" s="163"/>
      <c r="BOJ52" s="163"/>
      <c r="BOK52" s="163"/>
      <c r="BOL52" s="163"/>
      <c r="BOM52" s="163"/>
      <c r="BON52" s="163"/>
      <c r="BOO52" s="163"/>
      <c r="BOP52" s="163"/>
      <c r="BOQ52" s="163"/>
      <c r="BOR52" s="163"/>
      <c r="BOS52" s="163"/>
      <c r="BOT52" s="163"/>
      <c r="BOU52" s="163"/>
      <c r="BOV52" s="163"/>
      <c r="BOW52" s="163"/>
      <c r="BOX52" s="163"/>
      <c r="BOY52" s="163"/>
      <c r="BOZ52" s="163"/>
      <c r="BPA52" s="163"/>
      <c r="BPB52" s="163"/>
      <c r="BPC52" s="163"/>
      <c r="BPD52" s="163"/>
      <c r="BPE52" s="163"/>
      <c r="BPF52" s="163"/>
      <c r="BPG52" s="163"/>
      <c r="BPH52" s="163"/>
      <c r="BPI52" s="163"/>
      <c r="BPJ52" s="163"/>
      <c r="BPK52" s="163"/>
      <c r="BPL52" s="163"/>
      <c r="BPM52" s="163"/>
      <c r="BPN52" s="163"/>
      <c r="BPO52" s="163"/>
      <c r="BPP52" s="163"/>
      <c r="BPQ52" s="163"/>
      <c r="BPR52" s="163"/>
      <c r="BPS52" s="163"/>
      <c r="BPT52" s="163"/>
      <c r="BPU52" s="163"/>
      <c r="BPV52" s="163"/>
      <c r="BPW52" s="163"/>
      <c r="BPX52" s="163"/>
      <c r="BPY52" s="163"/>
      <c r="BPZ52" s="163"/>
      <c r="BQA52" s="163"/>
      <c r="BQB52" s="163"/>
      <c r="BQC52" s="163"/>
      <c r="BQD52" s="163"/>
      <c r="BQE52" s="163"/>
      <c r="BQF52" s="163"/>
      <c r="BQG52" s="163"/>
      <c r="BQH52" s="163"/>
      <c r="BQI52" s="163"/>
      <c r="BQJ52" s="163"/>
      <c r="BQK52" s="163"/>
      <c r="BQL52" s="163"/>
      <c r="BQM52" s="163"/>
      <c r="BQN52" s="163"/>
      <c r="BQO52" s="163"/>
      <c r="BQP52" s="163"/>
      <c r="BQQ52" s="163"/>
      <c r="BQR52" s="163"/>
      <c r="BQS52" s="163"/>
      <c r="BQT52" s="163"/>
      <c r="BQU52" s="163"/>
      <c r="BQV52" s="163"/>
      <c r="BQW52" s="163"/>
      <c r="BQX52" s="163"/>
      <c r="BQY52" s="163"/>
      <c r="BQZ52" s="163"/>
      <c r="BRA52" s="163"/>
      <c r="BRB52" s="163"/>
      <c r="BRC52" s="163"/>
      <c r="BRD52" s="163"/>
      <c r="BRE52" s="163"/>
      <c r="BRF52" s="163"/>
      <c r="BRG52" s="163"/>
      <c r="BRH52" s="163"/>
      <c r="BRI52" s="163"/>
      <c r="BRJ52" s="163"/>
      <c r="BRK52" s="163"/>
      <c r="BRL52" s="163"/>
      <c r="BRM52" s="163"/>
      <c r="BRN52" s="163"/>
      <c r="BRO52" s="163"/>
      <c r="BRP52" s="163"/>
      <c r="BRQ52" s="163"/>
      <c r="BRR52" s="163"/>
      <c r="BRS52" s="163"/>
      <c r="BRT52" s="163"/>
      <c r="BRU52" s="163"/>
      <c r="BRV52" s="163"/>
      <c r="BRW52" s="163"/>
      <c r="BRX52" s="163"/>
      <c r="BRY52" s="163"/>
      <c r="BRZ52" s="163"/>
      <c r="BSA52" s="163"/>
      <c r="BSB52" s="163"/>
      <c r="BSC52" s="163"/>
      <c r="BSD52" s="163"/>
      <c r="BSE52" s="163"/>
      <c r="BSF52" s="163"/>
      <c r="BSG52" s="163"/>
      <c r="BSH52" s="163"/>
      <c r="BSI52" s="163"/>
      <c r="BSJ52" s="163"/>
      <c r="BSK52" s="163"/>
      <c r="BSL52" s="163"/>
      <c r="BSM52" s="163"/>
      <c r="BSN52" s="163"/>
      <c r="BSO52" s="163"/>
      <c r="BSP52" s="163"/>
      <c r="BSQ52" s="163"/>
      <c r="BSR52" s="163"/>
      <c r="BSS52" s="163"/>
      <c r="BST52" s="163"/>
      <c r="BSU52" s="163"/>
      <c r="BSV52" s="163"/>
      <c r="BSW52" s="163"/>
      <c r="BSX52" s="163"/>
      <c r="BSY52" s="163"/>
      <c r="BSZ52" s="163"/>
      <c r="BTA52" s="163"/>
      <c r="BTB52" s="163"/>
      <c r="BTC52" s="163"/>
      <c r="BTD52" s="163"/>
      <c r="BTE52" s="163"/>
      <c r="BTF52" s="163"/>
      <c r="BTG52" s="163"/>
      <c r="BTH52" s="163"/>
      <c r="BTI52" s="163"/>
      <c r="BTJ52" s="163"/>
      <c r="BTK52" s="163"/>
      <c r="BTL52" s="163"/>
      <c r="BTM52" s="163"/>
      <c r="BTN52" s="163"/>
      <c r="BTO52" s="163"/>
      <c r="BTP52" s="163"/>
      <c r="BTQ52" s="163"/>
      <c r="BTR52" s="163"/>
      <c r="BTS52" s="163"/>
      <c r="BTT52" s="163"/>
      <c r="BTU52" s="163"/>
      <c r="BTV52" s="163"/>
      <c r="BTW52" s="163"/>
      <c r="BTX52" s="163"/>
      <c r="BTY52" s="163"/>
      <c r="BTZ52" s="163"/>
      <c r="BUA52" s="163"/>
      <c r="BUB52" s="163"/>
      <c r="BUC52" s="163"/>
      <c r="BUD52" s="163"/>
      <c r="BUE52" s="163"/>
      <c r="BUF52" s="163"/>
      <c r="BUG52" s="163"/>
      <c r="BUH52" s="163"/>
      <c r="BUI52" s="163"/>
      <c r="BUJ52" s="163"/>
      <c r="BUK52" s="163"/>
      <c r="BUL52" s="163"/>
      <c r="BUM52" s="163"/>
      <c r="BUN52" s="163"/>
      <c r="BUO52" s="163"/>
      <c r="BUP52" s="163"/>
      <c r="BUQ52" s="163"/>
      <c r="BUR52" s="163"/>
      <c r="BUS52" s="163"/>
      <c r="BUT52" s="163"/>
      <c r="BUU52" s="163"/>
      <c r="BUV52" s="163"/>
      <c r="BUW52" s="163"/>
      <c r="BUX52" s="163"/>
      <c r="BUY52" s="163"/>
      <c r="BUZ52" s="163"/>
      <c r="BVA52" s="163"/>
      <c r="BVB52" s="163"/>
      <c r="BVC52" s="163"/>
      <c r="BVD52" s="163"/>
      <c r="BVE52" s="163"/>
      <c r="BVF52" s="163"/>
      <c r="BVG52" s="163"/>
      <c r="BVH52" s="163"/>
      <c r="BVI52" s="163"/>
      <c r="BVJ52" s="163"/>
      <c r="BVK52" s="163"/>
      <c r="BVL52" s="163"/>
      <c r="BVM52" s="163"/>
      <c r="BVN52" s="163"/>
      <c r="BVO52" s="163"/>
      <c r="BVP52" s="163"/>
      <c r="BVQ52" s="163"/>
      <c r="BVR52" s="163"/>
      <c r="BVS52" s="163"/>
      <c r="BVT52" s="163"/>
      <c r="BVU52" s="163"/>
      <c r="BVV52" s="163"/>
      <c r="BVW52" s="163"/>
      <c r="BVX52" s="163"/>
      <c r="BVY52" s="163"/>
      <c r="BVZ52" s="163"/>
      <c r="BWA52" s="163"/>
      <c r="BWB52" s="163"/>
      <c r="BWC52" s="163"/>
      <c r="BWD52" s="163"/>
      <c r="BWE52" s="163"/>
      <c r="BWF52" s="163"/>
      <c r="BWG52" s="163"/>
      <c r="BWH52" s="163"/>
      <c r="BWI52" s="163"/>
      <c r="BWJ52" s="163"/>
      <c r="BWK52" s="163"/>
      <c r="BWL52" s="163"/>
      <c r="BWM52" s="163"/>
      <c r="BWN52" s="163"/>
      <c r="BWO52" s="163"/>
      <c r="BWP52" s="163"/>
      <c r="BWQ52" s="163"/>
      <c r="BWR52" s="163"/>
      <c r="BWS52" s="163"/>
      <c r="BWT52" s="163"/>
      <c r="BWU52" s="163"/>
      <c r="BWV52" s="163"/>
      <c r="BWW52" s="163"/>
      <c r="BWX52" s="163"/>
      <c r="BWY52" s="163"/>
      <c r="BWZ52" s="163"/>
      <c r="BXA52" s="163"/>
      <c r="BXB52" s="163"/>
      <c r="BXC52" s="163"/>
      <c r="BXD52" s="163"/>
      <c r="BXE52" s="163"/>
      <c r="BXF52" s="163"/>
      <c r="BXG52" s="163"/>
      <c r="BXH52" s="163"/>
      <c r="BXI52" s="163"/>
      <c r="BXJ52" s="163"/>
      <c r="BXK52" s="163"/>
      <c r="BXL52" s="163"/>
      <c r="BXM52" s="163"/>
      <c r="BXN52" s="163"/>
      <c r="BXO52" s="163"/>
      <c r="BXP52" s="163"/>
      <c r="BXQ52" s="163"/>
      <c r="BXR52" s="163"/>
      <c r="BXS52" s="163"/>
      <c r="BXT52" s="163"/>
      <c r="BXU52" s="163"/>
      <c r="BXV52" s="163"/>
      <c r="BXW52" s="163"/>
      <c r="BXX52" s="163"/>
      <c r="BXY52" s="163"/>
      <c r="BXZ52" s="163"/>
      <c r="BYA52" s="163"/>
      <c r="BYB52" s="163"/>
      <c r="BYC52" s="163"/>
      <c r="BYD52" s="163"/>
      <c r="BYE52" s="163"/>
      <c r="BYF52" s="163"/>
      <c r="BYG52" s="163"/>
      <c r="BYH52" s="163"/>
      <c r="BYI52" s="163"/>
      <c r="BYJ52" s="163"/>
      <c r="BYK52" s="163"/>
      <c r="BYL52" s="163"/>
      <c r="BYM52" s="163"/>
      <c r="BYN52" s="163"/>
      <c r="BYO52" s="163"/>
      <c r="BYP52" s="163"/>
      <c r="BYQ52" s="163"/>
      <c r="BYR52" s="163"/>
      <c r="BYS52" s="163"/>
      <c r="BYT52" s="163"/>
      <c r="BYU52" s="163"/>
      <c r="BYV52" s="163"/>
      <c r="BYW52" s="163"/>
      <c r="BYX52" s="163"/>
      <c r="BYY52" s="163"/>
      <c r="BYZ52" s="163"/>
      <c r="BZA52" s="163"/>
      <c r="BZB52" s="163"/>
      <c r="BZC52" s="163"/>
      <c r="BZD52" s="163"/>
      <c r="BZE52" s="163"/>
      <c r="BZF52" s="163"/>
      <c r="BZG52" s="163"/>
      <c r="BZH52" s="163"/>
      <c r="BZI52" s="163"/>
      <c r="BZJ52" s="163"/>
      <c r="BZK52" s="163"/>
      <c r="BZL52" s="163"/>
      <c r="BZM52" s="163"/>
      <c r="BZN52" s="163"/>
      <c r="BZO52" s="163"/>
      <c r="BZP52" s="163"/>
      <c r="BZQ52" s="163"/>
      <c r="BZR52" s="163"/>
      <c r="BZS52" s="163"/>
      <c r="BZT52" s="163"/>
      <c r="BZU52" s="163"/>
      <c r="BZV52" s="163"/>
      <c r="BZW52" s="163"/>
      <c r="BZX52" s="163"/>
      <c r="BZY52" s="163"/>
      <c r="BZZ52" s="163"/>
      <c r="CAA52" s="163"/>
      <c r="CAB52" s="163"/>
      <c r="CAC52" s="163"/>
      <c r="CAD52" s="163"/>
      <c r="CAE52" s="163"/>
      <c r="CAF52" s="163"/>
      <c r="CAG52" s="163"/>
      <c r="CAH52" s="163"/>
      <c r="CAI52" s="163"/>
      <c r="CAJ52" s="163"/>
      <c r="CAK52" s="163"/>
      <c r="CAL52" s="163"/>
      <c r="CAM52" s="163"/>
      <c r="CAN52" s="163"/>
      <c r="CAO52" s="163"/>
      <c r="CAP52" s="163"/>
      <c r="CAQ52" s="163"/>
      <c r="CAR52" s="163"/>
      <c r="CAS52" s="163"/>
      <c r="CAT52" s="163"/>
      <c r="CAU52" s="163"/>
      <c r="CAV52" s="163"/>
      <c r="CAW52" s="163"/>
      <c r="CAX52" s="163"/>
      <c r="CAY52" s="163"/>
      <c r="CAZ52" s="163"/>
      <c r="CBA52" s="163"/>
      <c r="CBB52" s="163"/>
      <c r="CBC52" s="163"/>
      <c r="CBD52" s="163"/>
      <c r="CBE52" s="163"/>
      <c r="CBF52" s="163"/>
      <c r="CBG52" s="163"/>
      <c r="CBH52" s="163"/>
      <c r="CBI52" s="163"/>
      <c r="CBJ52" s="163"/>
      <c r="CBK52" s="163"/>
      <c r="CBL52" s="163"/>
      <c r="CBM52" s="163"/>
      <c r="CBN52" s="163"/>
      <c r="CBO52" s="163"/>
      <c r="CBP52" s="163"/>
      <c r="CBQ52" s="163"/>
      <c r="CBR52" s="163"/>
      <c r="CBS52" s="163"/>
      <c r="CBT52" s="163"/>
      <c r="CBU52" s="163"/>
      <c r="CBV52" s="163"/>
      <c r="CBW52" s="163"/>
      <c r="CBX52" s="163"/>
      <c r="CBY52" s="163"/>
      <c r="CBZ52" s="163"/>
      <c r="CCA52" s="163"/>
      <c r="CCB52" s="163"/>
      <c r="CCC52" s="163"/>
      <c r="CCD52" s="163"/>
      <c r="CCE52" s="163"/>
      <c r="CCF52" s="163"/>
      <c r="CCG52" s="163"/>
      <c r="CCH52" s="163"/>
      <c r="CCI52" s="163"/>
      <c r="CCJ52" s="163"/>
      <c r="CCK52" s="163"/>
      <c r="CCL52" s="163"/>
      <c r="CCM52" s="163"/>
      <c r="CCN52" s="163"/>
      <c r="CCO52" s="163"/>
      <c r="CCP52" s="163"/>
      <c r="CCQ52" s="163"/>
      <c r="CCR52" s="163"/>
      <c r="CCS52" s="163"/>
      <c r="CCT52" s="163"/>
      <c r="CCU52" s="163"/>
      <c r="CCV52" s="163"/>
      <c r="CCW52" s="163"/>
      <c r="CCX52" s="163"/>
      <c r="CCY52" s="163"/>
      <c r="CCZ52" s="163"/>
      <c r="CDA52" s="163"/>
      <c r="CDB52" s="163"/>
      <c r="CDC52" s="163"/>
      <c r="CDD52" s="163"/>
      <c r="CDE52" s="163"/>
      <c r="CDF52" s="163"/>
      <c r="CDG52" s="163"/>
      <c r="CDH52" s="163"/>
      <c r="CDI52" s="163"/>
      <c r="CDJ52" s="163"/>
      <c r="CDK52" s="163"/>
      <c r="CDL52" s="163"/>
      <c r="CDM52" s="163"/>
      <c r="CDN52" s="163"/>
      <c r="CDO52" s="163"/>
      <c r="CDP52" s="163"/>
      <c r="CDQ52" s="163"/>
      <c r="CDR52" s="163"/>
      <c r="CDS52" s="163"/>
      <c r="CDT52" s="163"/>
      <c r="CDU52" s="163"/>
      <c r="CDV52" s="163"/>
      <c r="CDW52" s="163"/>
      <c r="CDX52" s="163"/>
      <c r="CDY52" s="163"/>
      <c r="CDZ52" s="163"/>
      <c r="CEA52" s="163"/>
      <c r="CEB52" s="163"/>
      <c r="CEC52" s="163"/>
      <c r="CED52" s="163"/>
      <c r="CEE52" s="163"/>
      <c r="CEF52" s="163"/>
      <c r="CEG52" s="163"/>
      <c r="CEH52" s="163"/>
      <c r="CEI52" s="163"/>
      <c r="CEJ52" s="163"/>
      <c r="CEK52" s="163"/>
      <c r="CEL52" s="163"/>
      <c r="CEM52" s="163"/>
      <c r="CEN52" s="163"/>
      <c r="CEO52" s="163"/>
      <c r="CEP52" s="163"/>
      <c r="CEQ52" s="163"/>
      <c r="CER52" s="163"/>
      <c r="CES52" s="163"/>
      <c r="CET52" s="163"/>
      <c r="CEU52" s="163"/>
      <c r="CEV52" s="163"/>
      <c r="CEW52" s="163"/>
      <c r="CEX52" s="163"/>
      <c r="CEY52" s="163"/>
      <c r="CEZ52" s="163"/>
      <c r="CFA52" s="163"/>
      <c r="CFB52" s="163"/>
      <c r="CFC52" s="163"/>
      <c r="CFD52" s="163"/>
      <c r="CFE52" s="163"/>
      <c r="CFF52" s="163"/>
      <c r="CFG52" s="163"/>
      <c r="CFH52" s="163"/>
      <c r="CFI52" s="163"/>
      <c r="CFJ52" s="163"/>
      <c r="CFK52" s="163"/>
      <c r="CFL52" s="163"/>
      <c r="CFM52" s="163"/>
      <c r="CFN52" s="163"/>
      <c r="CFO52" s="163"/>
      <c r="CFP52" s="163"/>
      <c r="CFQ52" s="163"/>
      <c r="CFR52" s="163"/>
      <c r="CFS52" s="163"/>
      <c r="CFT52" s="163"/>
      <c r="CFU52" s="163"/>
      <c r="CFV52" s="163"/>
      <c r="CFW52" s="163"/>
      <c r="CFX52" s="163"/>
      <c r="CFY52" s="163"/>
      <c r="CFZ52" s="163"/>
      <c r="CGA52" s="163"/>
      <c r="CGB52" s="163"/>
      <c r="CGC52" s="163"/>
      <c r="CGD52" s="163"/>
      <c r="CGE52" s="163"/>
      <c r="CGF52" s="163"/>
      <c r="CGG52" s="163"/>
      <c r="CGH52" s="163"/>
      <c r="CGI52" s="163"/>
      <c r="CGJ52" s="163"/>
      <c r="CGK52" s="163"/>
      <c r="CGL52" s="163"/>
      <c r="CGM52" s="163"/>
      <c r="CGN52" s="163"/>
      <c r="CGO52" s="163"/>
      <c r="CGP52" s="163"/>
      <c r="CGQ52" s="163"/>
      <c r="CGR52" s="163"/>
      <c r="CGS52" s="163"/>
      <c r="CGT52" s="163"/>
      <c r="CGU52" s="163"/>
      <c r="CGV52" s="163"/>
      <c r="CGW52" s="163"/>
      <c r="CGX52" s="163"/>
      <c r="CGY52" s="163"/>
      <c r="CGZ52" s="163"/>
      <c r="CHA52" s="163"/>
      <c r="CHB52" s="163"/>
      <c r="CHC52" s="163"/>
      <c r="CHD52" s="163"/>
      <c r="CHE52" s="163"/>
      <c r="CHF52" s="163"/>
      <c r="CHG52" s="163"/>
      <c r="CHH52" s="163"/>
      <c r="CHI52" s="163"/>
      <c r="CHJ52" s="163"/>
      <c r="CHK52" s="163"/>
      <c r="CHL52" s="163"/>
      <c r="CHM52" s="163"/>
      <c r="CHN52" s="163"/>
      <c r="CHO52" s="163"/>
      <c r="CHP52" s="163"/>
      <c r="CHQ52" s="163"/>
      <c r="CHR52" s="163"/>
      <c r="CHS52" s="163"/>
      <c r="CHT52" s="163"/>
      <c r="CHU52" s="163"/>
      <c r="CHV52" s="163"/>
      <c r="CHW52" s="163"/>
      <c r="CHX52" s="163"/>
      <c r="CHY52" s="163"/>
      <c r="CHZ52" s="163"/>
      <c r="CIA52" s="163"/>
      <c r="CIB52" s="163"/>
      <c r="CIC52" s="163"/>
      <c r="CID52" s="163"/>
      <c r="CIE52" s="163"/>
      <c r="CIF52" s="163"/>
      <c r="CIG52" s="163"/>
      <c r="CIH52" s="163"/>
      <c r="CII52" s="163"/>
      <c r="CIJ52" s="163"/>
      <c r="CIK52" s="163"/>
      <c r="CIL52" s="163"/>
      <c r="CIM52" s="163"/>
      <c r="CIN52" s="163"/>
      <c r="CIO52" s="163"/>
      <c r="CIP52" s="163"/>
      <c r="CIQ52" s="163"/>
      <c r="CIR52" s="163"/>
      <c r="CIS52" s="163"/>
      <c r="CIT52" s="163"/>
      <c r="CIU52" s="163"/>
      <c r="CIV52" s="163"/>
      <c r="CIW52" s="163"/>
      <c r="CIX52" s="163"/>
      <c r="CIY52" s="163"/>
      <c r="CIZ52" s="163"/>
      <c r="CJA52" s="163"/>
      <c r="CJB52" s="163"/>
      <c r="CJC52" s="163"/>
      <c r="CJD52" s="163"/>
      <c r="CJE52" s="163"/>
      <c r="CJF52" s="163"/>
      <c r="CJG52" s="163"/>
      <c r="CJH52" s="163"/>
      <c r="CJI52" s="163"/>
      <c r="CJJ52" s="163"/>
      <c r="CJK52" s="163"/>
      <c r="CJL52" s="163"/>
      <c r="CJM52" s="163"/>
      <c r="CJN52" s="163"/>
      <c r="CJO52" s="163"/>
      <c r="CJP52" s="163"/>
      <c r="CJQ52" s="163"/>
      <c r="CJR52" s="163"/>
      <c r="CJS52" s="163"/>
      <c r="CJT52" s="163"/>
      <c r="CJU52" s="163"/>
      <c r="CJV52" s="163"/>
      <c r="CJW52" s="163"/>
      <c r="CJX52" s="163"/>
      <c r="CJY52" s="163"/>
      <c r="CJZ52" s="163"/>
      <c r="CKA52" s="163"/>
      <c r="CKB52" s="163"/>
      <c r="CKC52" s="163"/>
      <c r="CKD52" s="163"/>
      <c r="CKE52" s="163"/>
      <c r="CKF52" s="163"/>
      <c r="CKG52" s="163"/>
      <c r="CKH52" s="163"/>
      <c r="CKI52" s="163"/>
      <c r="CKJ52" s="163"/>
      <c r="CKK52" s="163"/>
      <c r="CKL52" s="163"/>
      <c r="CKM52" s="163"/>
      <c r="CKN52" s="163"/>
      <c r="CKO52" s="163"/>
      <c r="CKP52" s="163"/>
      <c r="CKQ52" s="163"/>
      <c r="CKR52" s="163"/>
      <c r="CKS52" s="163"/>
      <c r="CKT52" s="163"/>
      <c r="CKU52" s="163"/>
      <c r="CKV52" s="163"/>
      <c r="CKW52" s="163"/>
      <c r="CKX52" s="163"/>
      <c r="CKY52" s="163"/>
      <c r="CKZ52" s="163"/>
      <c r="CLA52" s="163"/>
      <c r="CLB52" s="163"/>
      <c r="CLC52" s="163"/>
      <c r="CLD52" s="163"/>
      <c r="CLE52" s="163"/>
      <c r="CLF52" s="163"/>
      <c r="CLG52" s="163"/>
      <c r="CLH52" s="163"/>
      <c r="CLI52" s="163"/>
      <c r="CLJ52" s="163"/>
      <c r="CLK52" s="163"/>
      <c r="CLL52" s="163"/>
      <c r="CLM52" s="163"/>
      <c r="CLN52" s="163"/>
      <c r="CLO52" s="163"/>
      <c r="CLP52" s="163"/>
      <c r="CLQ52" s="163"/>
      <c r="CLR52" s="163"/>
      <c r="CLS52" s="163"/>
      <c r="CLT52" s="163"/>
      <c r="CLU52" s="163"/>
      <c r="CLV52" s="163"/>
      <c r="CLW52" s="163"/>
      <c r="CLX52" s="163"/>
      <c r="CLY52" s="163"/>
      <c r="CLZ52" s="163"/>
      <c r="CMA52" s="163"/>
      <c r="CMB52" s="163"/>
      <c r="CMC52" s="163"/>
      <c r="CMD52" s="163"/>
      <c r="CME52" s="163"/>
      <c r="CMF52" s="163"/>
      <c r="CMG52" s="163"/>
      <c r="CMH52" s="163"/>
      <c r="CMI52" s="163"/>
      <c r="CMJ52" s="163"/>
      <c r="CMK52" s="163"/>
      <c r="CML52" s="163"/>
      <c r="CMM52" s="163"/>
      <c r="CMN52" s="163"/>
      <c r="CMO52" s="163"/>
      <c r="CMP52" s="163"/>
      <c r="CMQ52" s="163"/>
      <c r="CMR52" s="163"/>
      <c r="CMS52" s="163"/>
      <c r="CMT52" s="163"/>
      <c r="CMU52" s="163"/>
      <c r="CMV52" s="163"/>
      <c r="CMW52" s="163"/>
      <c r="CMX52" s="163"/>
      <c r="CMY52" s="163"/>
      <c r="CMZ52" s="163"/>
      <c r="CNA52" s="163"/>
      <c r="CNB52" s="163"/>
      <c r="CNC52" s="163"/>
      <c r="CND52" s="163"/>
      <c r="CNE52" s="163"/>
      <c r="CNF52" s="163"/>
      <c r="CNG52" s="163"/>
      <c r="CNH52" s="163"/>
      <c r="CNI52" s="163"/>
      <c r="CNJ52" s="163"/>
      <c r="CNK52" s="163"/>
      <c r="CNL52" s="163"/>
      <c r="CNM52" s="163"/>
      <c r="CNN52" s="163"/>
      <c r="CNO52" s="163"/>
      <c r="CNP52" s="163"/>
      <c r="CNQ52" s="163"/>
      <c r="CNR52" s="163"/>
      <c r="CNS52" s="163"/>
      <c r="CNT52" s="163"/>
      <c r="CNU52" s="163"/>
      <c r="CNV52" s="163"/>
      <c r="CNW52" s="163"/>
      <c r="CNX52" s="163"/>
      <c r="CNY52" s="163"/>
      <c r="CNZ52" s="163"/>
      <c r="COA52" s="163"/>
      <c r="COB52" s="163"/>
      <c r="COC52" s="163"/>
      <c r="COD52" s="163"/>
      <c r="COE52" s="163"/>
      <c r="COF52" s="163"/>
      <c r="COG52" s="163"/>
      <c r="COH52" s="163"/>
      <c r="COI52" s="163"/>
      <c r="COJ52" s="163"/>
      <c r="COK52" s="163"/>
      <c r="COL52" s="163"/>
      <c r="COM52" s="163"/>
      <c r="CON52" s="163"/>
      <c r="COO52" s="163"/>
      <c r="COP52" s="163"/>
      <c r="COQ52" s="163"/>
      <c r="COR52" s="163"/>
      <c r="COS52" s="163"/>
      <c r="COT52" s="163"/>
      <c r="COU52" s="163"/>
      <c r="COV52" s="163"/>
      <c r="COW52" s="163"/>
      <c r="COX52" s="163"/>
      <c r="COY52" s="163"/>
      <c r="COZ52" s="163"/>
      <c r="CPA52" s="163"/>
      <c r="CPB52" s="163"/>
      <c r="CPC52" s="163"/>
      <c r="CPD52" s="163"/>
      <c r="CPE52" s="163"/>
      <c r="CPF52" s="163"/>
      <c r="CPG52" s="163"/>
      <c r="CPH52" s="163"/>
      <c r="CPI52" s="163"/>
      <c r="CPJ52" s="163"/>
      <c r="CPK52" s="163"/>
      <c r="CPL52" s="163"/>
      <c r="CPM52" s="163"/>
      <c r="CPN52" s="163"/>
      <c r="CPO52" s="163"/>
      <c r="CPP52" s="163"/>
      <c r="CPQ52" s="163"/>
      <c r="CPR52" s="163"/>
      <c r="CPS52" s="163"/>
      <c r="CPT52" s="163"/>
      <c r="CPU52" s="163"/>
      <c r="CPV52" s="163"/>
      <c r="CPW52" s="163"/>
      <c r="CPX52" s="163"/>
      <c r="CPY52" s="163"/>
      <c r="CPZ52" s="163"/>
      <c r="CQA52" s="163"/>
      <c r="CQB52" s="163"/>
      <c r="CQC52" s="163"/>
      <c r="CQD52" s="163"/>
      <c r="CQE52" s="163"/>
      <c r="CQF52" s="163"/>
      <c r="CQG52" s="163"/>
      <c r="CQH52" s="163"/>
      <c r="CQI52" s="163"/>
      <c r="CQJ52" s="163"/>
      <c r="CQK52" s="163"/>
      <c r="CQL52" s="163"/>
      <c r="CQM52" s="163"/>
      <c r="CQN52" s="163"/>
      <c r="CQO52" s="163"/>
      <c r="CQP52" s="163"/>
      <c r="CQQ52" s="163"/>
      <c r="CQR52" s="163"/>
      <c r="CQS52" s="163"/>
      <c r="CQT52" s="163"/>
      <c r="CQU52" s="163"/>
      <c r="CQV52" s="163"/>
      <c r="CQW52" s="163"/>
      <c r="CQX52" s="163"/>
      <c r="CQY52" s="163"/>
      <c r="CQZ52" s="163"/>
      <c r="CRA52" s="163"/>
      <c r="CRB52" s="163"/>
      <c r="CRC52" s="163"/>
      <c r="CRD52" s="163"/>
      <c r="CRE52" s="163"/>
      <c r="CRF52" s="163"/>
      <c r="CRG52" s="163"/>
      <c r="CRH52" s="163"/>
      <c r="CRI52" s="163"/>
      <c r="CRJ52" s="163"/>
      <c r="CRK52" s="163"/>
      <c r="CRL52" s="163"/>
      <c r="CRM52" s="163"/>
      <c r="CRN52" s="163"/>
      <c r="CRO52" s="163"/>
      <c r="CRP52" s="163"/>
      <c r="CRQ52" s="163"/>
      <c r="CRR52" s="163"/>
      <c r="CRS52" s="163"/>
      <c r="CRT52" s="163"/>
      <c r="CRU52" s="163"/>
      <c r="CRV52" s="163"/>
      <c r="CRW52" s="163"/>
      <c r="CRX52" s="163"/>
      <c r="CRY52" s="163"/>
      <c r="CRZ52" s="163"/>
      <c r="CSA52" s="163"/>
      <c r="CSB52" s="163"/>
      <c r="CSC52" s="163"/>
      <c r="CSD52" s="163"/>
      <c r="CSE52" s="163"/>
      <c r="CSF52" s="163"/>
      <c r="CSG52" s="163"/>
      <c r="CSH52" s="163"/>
      <c r="CSI52" s="163"/>
      <c r="CSJ52" s="163"/>
      <c r="CSK52" s="163"/>
      <c r="CSL52" s="163"/>
      <c r="CSM52" s="163"/>
      <c r="CSN52" s="163"/>
      <c r="CSO52" s="163"/>
      <c r="CSP52" s="163"/>
      <c r="CSQ52" s="163"/>
      <c r="CSR52" s="163"/>
      <c r="CSS52" s="163"/>
      <c r="CST52" s="163"/>
      <c r="CSU52" s="163"/>
      <c r="CSV52" s="163"/>
      <c r="CSW52" s="163"/>
      <c r="CSX52" s="163"/>
      <c r="CSY52" s="163"/>
      <c r="CSZ52" s="163"/>
      <c r="CTA52" s="163"/>
      <c r="CTB52" s="163"/>
      <c r="CTC52" s="163"/>
      <c r="CTD52" s="163"/>
      <c r="CTE52" s="163"/>
      <c r="CTF52" s="163"/>
      <c r="CTG52" s="163"/>
      <c r="CTH52" s="163"/>
      <c r="CTI52" s="163"/>
      <c r="CTJ52" s="163"/>
      <c r="CTK52" s="163"/>
      <c r="CTL52" s="163"/>
      <c r="CTM52" s="163"/>
      <c r="CTN52" s="163"/>
      <c r="CTO52" s="163"/>
      <c r="CTP52" s="163"/>
      <c r="CTQ52" s="163"/>
      <c r="CTR52" s="163"/>
      <c r="CTS52" s="163"/>
      <c r="CTT52" s="163"/>
      <c r="CTU52" s="163"/>
      <c r="CTV52" s="163"/>
      <c r="CTW52" s="163"/>
      <c r="CTX52" s="163"/>
      <c r="CTY52" s="163"/>
      <c r="CTZ52" s="163"/>
      <c r="CUA52" s="163"/>
      <c r="CUB52" s="163"/>
      <c r="CUC52" s="163"/>
      <c r="CUD52" s="163"/>
      <c r="CUE52" s="163"/>
      <c r="CUF52" s="163"/>
      <c r="CUG52" s="163"/>
      <c r="CUH52" s="163"/>
      <c r="CUI52" s="163"/>
      <c r="CUJ52" s="163"/>
      <c r="CUK52" s="163"/>
      <c r="CUL52" s="163"/>
      <c r="CUM52" s="163"/>
      <c r="CUN52" s="163"/>
      <c r="CUO52" s="163"/>
      <c r="CUP52" s="163"/>
      <c r="CUQ52" s="163"/>
      <c r="CUR52" s="163"/>
      <c r="CUS52" s="163"/>
      <c r="CUT52" s="163"/>
      <c r="CUU52" s="163"/>
      <c r="CUV52" s="163"/>
      <c r="CUW52" s="163"/>
      <c r="CUX52" s="163"/>
      <c r="CUY52" s="163"/>
      <c r="CUZ52" s="163"/>
      <c r="CVA52" s="163"/>
      <c r="CVB52" s="163"/>
      <c r="CVC52" s="163"/>
      <c r="CVD52" s="163"/>
      <c r="CVE52" s="163"/>
      <c r="CVF52" s="163"/>
      <c r="CVG52" s="163"/>
      <c r="CVH52" s="163"/>
      <c r="CVI52" s="163"/>
      <c r="CVJ52" s="163"/>
      <c r="CVK52" s="163"/>
      <c r="CVL52" s="163"/>
      <c r="CVM52" s="163"/>
      <c r="CVN52" s="163"/>
      <c r="CVO52" s="163"/>
      <c r="CVP52" s="163"/>
      <c r="CVQ52" s="163"/>
      <c r="CVR52" s="163"/>
      <c r="CVS52" s="163"/>
      <c r="CVT52" s="163"/>
      <c r="CVU52" s="163"/>
      <c r="CVV52" s="163"/>
      <c r="CVW52" s="163"/>
      <c r="CVX52" s="163"/>
      <c r="CVY52" s="163"/>
      <c r="CVZ52" s="163"/>
      <c r="CWA52" s="163"/>
      <c r="CWB52" s="163"/>
      <c r="CWC52" s="163"/>
      <c r="CWD52" s="163"/>
      <c r="CWE52" s="163"/>
      <c r="CWF52" s="163"/>
      <c r="CWG52" s="163"/>
      <c r="CWH52" s="163"/>
      <c r="CWI52" s="163"/>
      <c r="CWJ52" s="163"/>
      <c r="CWK52" s="163"/>
      <c r="CWL52" s="163"/>
      <c r="CWM52" s="163"/>
      <c r="CWN52" s="163"/>
      <c r="CWO52" s="163"/>
      <c r="CWP52" s="163"/>
      <c r="CWQ52" s="163"/>
      <c r="CWR52" s="163"/>
      <c r="CWS52" s="163"/>
      <c r="CWT52" s="163"/>
      <c r="CWU52" s="163"/>
      <c r="CWV52" s="163"/>
      <c r="CWW52" s="163"/>
      <c r="CWX52" s="163"/>
      <c r="CWY52" s="163"/>
      <c r="CWZ52" s="163"/>
      <c r="CXA52" s="163"/>
      <c r="CXB52" s="163"/>
      <c r="CXC52" s="163"/>
      <c r="CXD52" s="163"/>
      <c r="CXE52" s="163"/>
      <c r="CXF52" s="163"/>
      <c r="CXG52" s="163"/>
      <c r="CXH52" s="163"/>
      <c r="CXI52" s="163"/>
      <c r="CXJ52" s="163"/>
      <c r="CXK52" s="163"/>
      <c r="CXL52" s="163"/>
      <c r="CXM52" s="163"/>
      <c r="CXN52" s="163"/>
      <c r="CXO52" s="163"/>
      <c r="CXP52" s="163"/>
      <c r="CXQ52" s="163"/>
      <c r="CXR52" s="163"/>
      <c r="CXS52" s="163"/>
      <c r="CXT52" s="163"/>
      <c r="CXU52" s="163"/>
      <c r="CXV52" s="163"/>
      <c r="CXW52" s="163"/>
      <c r="CXX52" s="163"/>
      <c r="CXY52" s="163"/>
      <c r="CXZ52" s="163"/>
      <c r="CYA52" s="163"/>
      <c r="CYB52" s="163"/>
      <c r="CYC52" s="163"/>
      <c r="CYD52" s="163"/>
      <c r="CYE52" s="163"/>
      <c r="CYF52" s="163"/>
      <c r="CYG52" s="163"/>
      <c r="CYH52" s="163"/>
      <c r="CYI52" s="163"/>
      <c r="CYJ52" s="163"/>
      <c r="CYK52" s="163"/>
      <c r="CYL52" s="163"/>
      <c r="CYM52" s="163"/>
      <c r="CYN52" s="163"/>
      <c r="CYO52" s="163"/>
      <c r="CYP52" s="163"/>
      <c r="CYQ52" s="163"/>
      <c r="CYR52" s="163"/>
      <c r="CYS52" s="163"/>
      <c r="CYT52" s="163"/>
      <c r="CYU52" s="163"/>
      <c r="CYV52" s="163"/>
      <c r="CYW52" s="163"/>
      <c r="CYX52" s="163"/>
      <c r="CYY52" s="163"/>
      <c r="CYZ52" s="163"/>
      <c r="CZA52" s="163"/>
      <c r="CZB52" s="163"/>
      <c r="CZC52" s="163"/>
      <c r="CZD52" s="163"/>
      <c r="CZE52" s="163"/>
      <c r="CZF52" s="163"/>
      <c r="CZG52" s="163"/>
      <c r="CZH52" s="163"/>
      <c r="CZI52" s="163"/>
      <c r="CZJ52" s="163"/>
      <c r="CZK52" s="163"/>
      <c r="CZL52" s="163"/>
      <c r="CZM52" s="163"/>
      <c r="CZN52" s="163"/>
      <c r="CZO52" s="163"/>
      <c r="CZP52" s="163"/>
      <c r="CZQ52" s="163"/>
      <c r="CZR52" s="163"/>
      <c r="CZS52" s="163"/>
      <c r="CZT52" s="163"/>
      <c r="CZU52" s="163"/>
      <c r="CZV52" s="163"/>
      <c r="CZW52" s="163"/>
      <c r="CZX52" s="163"/>
      <c r="CZY52" s="163"/>
      <c r="CZZ52" s="163"/>
      <c r="DAA52" s="163"/>
      <c r="DAB52" s="163"/>
      <c r="DAC52" s="163"/>
      <c r="DAD52" s="163"/>
      <c r="DAE52" s="163"/>
      <c r="DAF52" s="163"/>
      <c r="DAG52" s="163"/>
      <c r="DAH52" s="163"/>
      <c r="DAI52" s="163"/>
      <c r="DAJ52" s="163"/>
      <c r="DAK52" s="163"/>
      <c r="DAL52" s="163"/>
      <c r="DAM52" s="163"/>
      <c r="DAN52" s="163"/>
      <c r="DAO52" s="163"/>
      <c r="DAP52" s="163"/>
      <c r="DAQ52" s="163"/>
      <c r="DAR52" s="163"/>
      <c r="DAS52" s="163"/>
      <c r="DAT52" s="163"/>
      <c r="DAU52" s="163"/>
      <c r="DAV52" s="163"/>
      <c r="DAW52" s="163"/>
      <c r="DAX52" s="163"/>
      <c r="DAY52" s="163"/>
      <c r="DAZ52" s="163"/>
      <c r="DBA52" s="163"/>
      <c r="DBB52" s="163"/>
      <c r="DBC52" s="163"/>
      <c r="DBD52" s="163"/>
      <c r="DBE52" s="163"/>
      <c r="DBF52" s="163"/>
      <c r="DBG52" s="163"/>
      <c r="DBH52" s="163"/>
      <c r="DBI52" s="163"/>
      <c r="DBJ52" s="163"/>
      <c r="DBK52" s="163"/>
      <c r="DBL52" s="163"/>
      <c r="DBM52" s="163"/>
      <c r="DBN52" s="163"/>
      <c r="DBO52" s="163"/>
      <c r="DBP52" s="163"/>
      <c r="DBQ52" s="163"/>
      <c r="DBR52" s="163"/>
      <c r="DBS52" s="163"/>
      <c r="DBT52" s="163"/>
      <c r="DBU52" s="163"/>
      <c r="DBV52" s="163"/>
      <c r="DBW52" s="163"/>
      <c r="DBX52" s="163"/>
      <c r="DBY52" s="163"/>
      <c r="DBZ52" s="163"/>
      <c r="DCA52" s="163"/>
      <c r="DCB52" s="163"/>
      <c r="DCC52" s="163"/>
      <c r="DCD52" s="163"/>
      <c r="DCE52" s="163"/>
      <c r="DCF52" s="163"/>
      <c r="DCG52" s="163"/>
      <c r="DCH52" s="163"/>
      <c r="DCI52" s="163"/>
      <c r="DCJ52" s="163"/>
      <c r="DCK52" s="163"/>
      <c r="DCL52" s="163"/>
      <c r="DCM52" s="163"/>
      <c r="DCN52" s="163"/>
      <c r="DCO52" s="163"/>
      <c r="DCP52" s="163"/>
      <c r="DCQ52" s="163"/>
      <c r="DCR52" s="163"/>
      <c r="DCS52" s="163"/>
      <c r="DCT52" s="163"/>
      <c r="DCU52" s="163"/>
      <c r="DCV52" s="163"/>
      <c r="DCW52" s="163"/>
      <c r="DCX52" s="163"/>
      <c r="DCY52" s="163"/>
      <c r="DCZ52" s="163"/>
      <c r="DDA52" s="163"/>
      <c r="DDB52" s="163"/>
      <c r="DDC52" s="163"/>
      <c r="DDD52" s="163"/>
      <c r="DDE52" s="163"/>
      <c r="DDF52" s="163"/>
      <c r="DDG52" s="163"/>
      <c r="DDH52" s="163"/>
      <c r="DDI52" s="163"/>
      <c r="DDJ52" s="163"/>
      <c r="DDK52" s="163"/>
      <c r="DDL52" s="163"/>
      <c r="DDM52" s="163"/>
      <c r="DDN52" s="163"/>
      <c r="DDO52" s="163"/>
      <c r="DDP52" s="163"/>
      <c r="DDQ52" s="163"/>
      <c r="DDR52" s="163"/>
      <c r="DDS52" s="163"/>
      <c r="DDT52" s="163"/>
      <c r="DDU52" s="163"/>
      <c r="DDV52" s="163"/>
      <c r="DDW52" s="163"/>
      <c r="DDX52" s="163"/>
      <c r="DDY52" s="163"/>
      <c r="DDZ52" s="163"/>
      <c r="DEA52" s="163"/>
      <c r="DEB52" s="163"/>
      <c r="DEC52" s="163"/>
      <c r="DED52" s="163"/>
      <c r="DEE52" s="163"/>
      <c r="DEF52" s="163"/>
      <c r="DEG52" s="163"/>
      <c r="DEH52" s="163"/>
      <c r="DEI52" s="163"/>
      <c r="DEJ52" s="163"/>
      <c r="DEK52" s="163"/>
      <c r="DEL52" s="163"/>
      <c r="DEM52" s="163"/>
      <c r="DEN52" s="163"/>
      <c r="DEO52" s="163"/>
      <c r="DEP52" s="163"/>
      <c r="DEQ52" s="163"/>
      <c r="DER52" s="163"/>
      <c r="DES52" s="163"/>
      <c r="DET52" s="163"/>
      <c r="DEU52" s="163"/>
      <c r="DEV52" s="163"/>
      <c r="DEW52" s="163"/>
      <c r="DEX52" s="163"/>
      <c r="DEY52" s="163"/>
      <c r="DEZ52" s="163"/>
      <c r="DFA52" s="163"/>
      <c r="DFB52" s="163"/>
      <c r="DFC52" s="163"/>
      <c r="DFD52" s="163"/>
      <c r="DFE52" s="163"/>
      <c r="DFF52" s="163"/>
      <c r="DFG52" s="163"/>
      <c r="DFH52" s="163"/>
      <c r="DFI52" s="163"/>
      <c r="DFJ52" s="163"/>
      <c r="DFK52" s="163"/>
      <c r="DFL52" s="163"/>
      <c r="DFM52" s="163"/>
      <c r="DFN52" s="163"/>
      <c r="DFO52" s="163"/>
      <c r="DFP52" s="163"/>
      <c r="DFQ52" s="163"/>
      <c r="DFR52" s="163"/>
      <c r="DFS52" s="163"/>
      <c r="DFT52" s="163"/>
      <c r="DFU52" s="163"/>
      <c r="DFV52" s="163"/>
      <c r="DFW52" s="163"/>
      <c r="DFX52" s="163"/>
      <c r="DFY52" s="163"/>
      <c r="DFZ52" s="163"/>
      <c r="DGA52" s="163"/>
      <c r="DGB52" s="163"/>
      <c r="DGC52" s="163"/>
      <c r="DGD52" s="163"/>
      <c r="DGE52" s="163"/>
      <c r="DGF52" s="163"/>
      <c r="DGG52" s="163"/>
      <c r="DGH52" s="163"/>
      <c r="DGI52" s="163"/>
      <c r="DGJ52" s="163"/>
      <c r="DGK52" s="163"/>
      <c r="DGL52" s="163"/>
      <c r="DGM52" s="163"/>
      <c r="DGN52" s="163"/>
      <c r="DGO52" s="163"/>
      <c r="DGP52" s="163"/>
      <c r="DGQ52" s="163"/>
      <c r="DGR52" s="163"/>
      <c r="DGS52" s="163"/>
      <c r="DGT52" s="163"/>
      <c r="DGU52" s="163"/>
      <c r="DGV52" s="163"/>
      <c r="DGW52" s="163"/>
      <c r="DGX52" s="163"/>
      <c r="DGY52" s="163"/>
      <c r="DGZ52" s="163"/>
      <c r="DHA52" s="163"/>
      <c r="DHB52" s="163"/>
      <c r="DHC52" s="163"/>
      <c r="DHD52" s="163"/>
      <c r="DHE52" s="163"/>
      <c r="DHF52" s="163"/>
      <c r="DHG52" s="163"/>
      <c r="DHH52" s="163"/>
      <c r="DHI52" s="163"/>
      <c r="DHJ52" s="163"/>
      <c r="DHK52" s="163"/>
      <c r="DHL52" s="163"/>
      <c r="DHM52" s="163"/>
      <c r="DHN52" s="163"/>
      <c r="DHO52" s="163"/>
      <c r="DHP52" s="163"/>
      <c r="DHQ52" s="163"/>
      <c r="DHR52" s="163"/>
      <c r="DHS52" s="163"/>
      <c r="DHT52" s="163"/>
      <c r="DHU52" s="163"/>
      <c r="DHV52" s="163"/>
      <c r="DHW52" s="163"/>
      <c r="DHX52" s="163"/>
      <c r="DHY52" s="163"/>
      <c r="DHZ52" s="163"/>
      <c r="DIA52" s="163"/>
      <c r="DIB52" s="163"/>
      <c r="DIC52" s="163"/>
      <c r="DID52" s="163"/>
      <c r="DIE52" s="163"/>
      <c r="DIF52" s="163"/>
      <c r="DIG52" s="163"/>
      <c r="DIH52" s="163"/>
      <c r="DII52" s="163"/>
      <c r="DIJ52" s="163"/>
      <c r="DIK52" s="163"/>
      <c r="DIL52" s="163"/>
      <c r="DIM52" s="163"/>
      <c r="DIN52" s="163"/>
      <c r="DIO52" s="163"/>
      <c r="DIP52" s="163"/>
      <c r="DIQ52" s="163"/>
      <c r="DIR52" s="163"/>
      <c r="DIS52" s="163"/>
      <c r="DIT52" s="163"/>
      <c r="DIU52" s="163"/>
      <c r="DIV52" s="163"/>
      <c r="DIW52" s="163"/>
      <c r="DIX52" s="163"/>
      <c r="DIY52" s="163"/>
      <c r="DIZ52" s="163"/>
      <c r="DJA52" s="163"/>
      <c r="DJB52" s="163"/>
      <c r="DJC52" s="163"/>
      <c r="DJD52" s="163"/>
      <c r="DJE52" s="163"/>
      <c r="DJF52" s="163"/>
      <c r="DJG52" s="163"/>
      <c r="DJH52" s="163"/>
      <c r="DJI52" s="163"/>
      <c r="DJJ52" s="163"/>
      <c r="DJK52" s="163"/>
      <c r="DJL52" s="163"/>
      <c r="DJM52" s="163"/>
      <c r="DJN52" s="163"/>
      <c r="DJO52" s="163"/>
      <c r="DJP52" s="163"/>
      <c r="DJQ52" s="163"/>
      <c r="DJR52" s="163"/>
      <c r="DJS52" s="163"/>
      <c r="DJT52" s="163"/>
      <c r="DJU52" s="163"/>
      <c r="DJV52" s="163"/>
      <c r="DJW52" s="163"/>
      <c r="DJX52" s="163"/>
      <c r="DJY52" s="163"/>
      <c r="DJZ52" s="163"/>
      <c r="DKA52" s="163"/>
      <c r="DKB52" s="163"/>
      <c r="DKC52" s="163"/>
      <c r="DKD52" s="163"/>
      <c r="DKE52" s="163"/>
      <c r="DKF52" s="163"/>
      <c r="DKG52" s="163"/>
      <c r="DKH52" s="163"/>
      <c r="DKI52" s="163"/>
      <c r="DKJ52" s="163"/>
      <c r="DKK52" s="163"/>
      <c r="DKL52" s="163"/>
      <c r="DKM52" s="163"/>
      <c r="DKN52" s="163"/>
      <c r="DKO52" s="163"/>
      <c r="DKP52" s="163"/>
      <c r="DKQ52" s="163"/>
      <c r="DKR52" s="163"/>
      <c r="DKS52" s="163"/>
      <c r="DKT52" s="163"/>
      <c r="DKU52" s="163"/>
      <c r="DKV52" s="163"/>
      <c r="DKW52" s="163"/>
      <c r="DKX52" s="163"/>
      <c r="DKY52" s="163"/>
      <c r="DKZ52" s="163"/>
      <c r="DLA52" s="163"/>
      <c r="DLB52" s="163"/>
      <c r="DLC52" s="163"/>
      <c r="DLD52" s="163"/>
      <c r="DLE52" s="163"/>
      <c r="DLF52" s="163"/>
      <c r="DLG52" s="163"/>
      <c r="DLH52" s="163"/>
      <c r="DLI52" s="163"/>
      <c r="DLJ52" s="163"/>
      <c r="DLK52" s="163"/>
      <c r="DLL52" s="163"/>
      <c r="DLM52" s="163"/>
      <c r="DLN52" s="163"/>
      <c r="DLO52" s="163"/>
      <c r="DLP52" s="163"/>
      <c r="DLQ52" s="163"/>
      <c r="DLR52" s="163"/>
      <c r="DLS52" s="163"/>
      <c r="DLT52" s="163"/>
      <c r="DLU52" s="163"/>
      <c r="DLV52" s="163"/>
      <c r="DLW52" s="163"/>
      <c r="DLX52" s="163"/>
      <c r="DLY52" s="163"/>
      <c r="DLZ52" s="163"/>
      <c r="DMA52" s="163"/>
      <c r="DMB52" s="163"/>
      <c r="DMC52" s="163"/>
      <c r="DMD52" s="163"/>
      <c r="DME52" s="163"/>
      <c r="DMF52" s="163"/>
      <c r="DMG52" s="163"/>
      <c r="DMH52" s="163"/>
      <c r="DMI52" s="163"/>
      <c r="DMJ52" s="163"/>
      <c r="DMK52" s="163"/>
      <c r="DML52" s="163"/>
      <c r="DMM52" s="163"/>
      <c r="DMN52" s="163"/>
      <c r="DMO52" s="163"/>
      <c r="DMP52" s="163"/>
      <c r="DMQ52" s="163"/>
      <c r="DMR52" s="163"/>
      <c r="DMS52" s="163"/>
      <c r="DMT52" s="163"/>
      <c r="DMU52" s="163"/>
      <c r="DMV52" s="163"/>
      <c r="DMW52" s="163"/>
      <c r="DMX52" s="163"/>
      <c r="DMY52" s="163"/>
      <c r="DMZ52" s="163"/>
      <c r="DNA52" s="163"/>
      <c r="DNB52" s="163"/>
      <c r="DNC52" s="163"/>
      <c r="DND52" s="163"/>
      <c r="DNE52" s="163"/>
      <c r="DNF52" s="163"/>
      <c r="DNG52" s="163"/>
      <c r="DNH52" s="163"/>
      <c r="DNI52" s="163"/>
      <c r="DNJ52" s="163"/>
      <c r="DNK52" s="163"/>
      <c r="DNL52" s="163"/>
      <c r="DNM52" s="163"/>
      <c r="DNN52" s="163"/>
      <c r="DNO52" s="163"/>
      <c r="DNP52" s="163"/>
      <c r="DNQ52" s="163"/>
      <c r="DNR52" s="163"/>
      <c r="DNS52" s="163"/>
      <c r="DNT52" s="163"/>
      <c r="DNU52" s="163"/>
      <c r="DNV52" s="163"/>
      <c r="DNW52" s="163"/>
      <c r="DNX52" s="163"/>
      <c r="DNY52" s="163"/>
      <c r="DNZ52" s="163"/>
      <c r="DOA52" s="163"/>
      <c r="DOB52" s="163"/>
      <c r="DOC52" s="163"/>
      <c r="DOD52" s="163"/>
      <c r="DOE52" s="163"/>
      <c r="DOF52" s="163"/>
      <c r="DOG52" s="163"/>
      <c r="DOH52" s="163"/>
      <c r="DOI52" s="163"/>
      <c r="DOJ52" s="163"/>
      <c r="DOK52" s="163"/>
      <c r="DOL52" s="163"/>
      <c r="DOM52" s="163"/>
      <c r="DON52" s="163"/>
      <c r="DOO52" s="163"/>
      <c r="DOP52" s="163"/>
      <c r="DOQ52" s="163"/>
      <c r="DOR52" s="163"/>
      <c r="DOS52" s="163"/>
      <c r="DOT52" s="163"/>
      <c r="DOU52" s="163"/>
      <c r="DOV52" s="163"/>
      <c r="DOW52" s="163"/>
      <c r="DOX52" s="163"/>
      <c r="DOY52" s="163"/>
      <c r="DOZ52" s="163"/>
      <c r="DPA52" s="163"/>
      <c r="DPB52" s="163"/>
      <c r="DPC52" s="163"/>
      <c r="DPD52" s="163"/>
      <c r="DPE52" s="163"/>
      <c r="DPF52" s="163"/>
      <c r="DPG52" s="163"/>
      <c r="DPH52" s="163"/>
      <c r="DPI52" s="163"/>
      <c r="DPJ52" s="163"/>
      <c r="DPK52" s="163"/>
      <c r="DPL52" s="163"/>
      <c r="DPM52" s="163"/>
      <c r="DPN52" s="163"/>
      <c r="DPO52" s="163"/>
      <c r="DPP52" s="163"/>
      <c r="DPQ52" s="163"/>
      <c r="DPR52" s="163"/>
      <c r="DPS52" s="163"/>
      <c r="DPT52" s="163"/>
      <c r="DPU52" s="163"/>
      <c r="DPV52" s="163"/>
      <c r="DPW52" s="163"/>
      <c r="DPX52" s="163"/>
      <c r="DPY52" s="163"/>
      <c r="DPZ52" s="163"/>
      <c r="DQA52" s="163"/>
      <c r="DQB52" s="163"/>
      <c r="DQC52" s="163"/>
      <c r="DQD52" s="163"/>
      <c r="DQE52" s="163"/>
      <c r="DQF52" s="163"/>
      <c r="DQG52" s="163"/>
      <c r="DQH52" s="163"/>
      <c r="DQI52" s="163"/>
      <c r="DQJ52" s="163"/>
      <c r="DQK52" s="163"/>
      <c r="DQL52" s="163"/>
      <c r="DQM52" s="163"/>
      <c r="DQN52" s="163"/>
      <c r="DQO52" s="163"/>
      <c r="DQP52" s="163"/>
      <c r="DQQ52" s="163"/>
      <c r="DQR52" s="163"/>
      <c r="DQS52" s="163"/>
      <c r="DQT52" s="163"/>
      <c r="DQU52" s="163"/>
      <c r="DQV52" s="163"/>
      <c r="DQW52" s="163"/>
      <c r="DQX52" s="163"/>
      <c r="DQY52" s="163"/>
      <c r="DQZ52" s="163"/>
      <c r="DRA52" s="163"/>
      <c r="DRB52" s="163"/>
      <c r="DRC52" s="163"/>
      <c r="DRD52" s="163"/>
      <c r="DRE52" s="163"/>
      <c r="DRF52" s="163"/>
      <c r="DRG52" s="163"/>
      <c r="DRH52" s="163"/>
      <c r="DRI52" s="163"/>
      <c r="DRJ52" s="163"/>
      <c r="DRK52" s="163"/>
      <c r="DRL52" s="163"/>
      <c r="DRM52" s="163"/>
      <c r="DRN52" s="163"/>
      <c r="DRO52" s="163"/>
      <c r="DRP52" s="163"/>
      <c r="DRQ52" s="163"/>
      <c r="DRR52" s="163"/>
      <c r="DRS52" s="163"/>
      <c r="DRT52" s="163"/>
      <c r="DRU52" s="163"/>
      <c r="DRV52" s="163"/>
      <c r="DRW52" s="163"/>
      <c r="DRX52" s="163"/>
      <c r="DRY52" s="163"/>
      <c r="DRZ52" s="163"/>
      <c r="DSA52" s="163"/>
      <c r="DSB52" s="163"/>
      <c r="DSC52" s="163"/>
      <c r="DSD52" s="163"/>
      <c r="DSE52" s="163"/>
      <c r="DSF52" s="163"/>
      <c r="DSG52" s="163"/>
      <c r="DSH52" s="163"/>
      <c r="DSI52" s="163"/>
      <c r="DSJ52" s="163"/>
      <c r="DSK52" s="163"/>
      <c r="DSL52" s="163"/>
      <c r="DSM52" s="163"/>
      <c r="DSN52" s="163"/>
      <c r="DSO52" s="163"/>
      <c r="DSP52" s="163"/>
      <c r="DSQ52" s="163"/>
      <c r="DSR52" s="163"/>
      <c r="DSS52" s="163"/>
      <c r="DST52" s="163"/>
      <c r="DSU52" s="163"/>
      <c r="DSV52" s="163"/>
      <c r="DSW52" s="163"/>
      <c r="DSX52" s="163"/>
      <c r="DSY52" s="163"/>
      <c r="DSZ52" s="163"/>
      <c r="DTA52" s="163"/>
      <c r="DTB52" s="163"/>
      <c r="DTC52" s="163"/>
      <c r="DTD52" s="163"/>
      <c r="DTE52" s="163"/>
      <c r="DTF52" s="163"/>
      <c r="DTG52" s="163"/>
      <c r="DTH52" s="163"/>
      <c r="DTI52" s="163"/>
      <c r="DTJ52" s="163"/>
      <c r="DTK52" s="163"/>
      <c r="DTL52" s="163"/>
      <c r="DTM52" s="163"/>
      <c r="DTN52" s="163"/>
      <c r="DTO52" s="163"/>
      <c r="DTP52" s="163"/>
      <c r="DTQ52" s="163"/>
      <c r="DTR52" s="163"/>
      <c r="DTS52" s="163"/>
      <c r="DTT52" s="163"/>
      <c r="DTU52" s="163"/>
      <c r="DTV52" s="163"/>
      <c r="DTW52" s="163"/>
      <c r="DTX52" s="163"/>
      <c r="DTY52" s="163"/>
      <c r="DTZ52" s="163"/>
      <c r="DUA52" s="163"/>
      <c r="DUB52" s="163"/>
      <c r="DUC52" s="163"/>
      <c r="DUD52" s="163"/>
      <c r="DUE52" s="163"/>
      <c r="DUF52" s="163"/>
      <c r="DUG52" s="163"/>
      <c r="DUH52" s="163"/>
      <c r="DUI52" s="163"/>
      <c r="DUJ52" s="163"/>
      <c r="DUK52" s="163"/>
      <c r="DUL52" s="163"/>
      <c r="DUM52" s="163"/>
      <c r="DUN52" s="163"/>
      <c r="DUO52" s="163"/>
      <c r="DUP52" s="163"/>
      <c r="DUQ52" s="163"/>
      <c r="DUR52" s="163"/>
      <c r="DUS52" s="163"/>
      <c r="DUT52" s="163"/>
      <c r="DUU52" s="163"/>
      <c r="DUV52" s="163"/>
      <c r="DUW52" s="163"/>
      <c r="DUX52" s="163"/>
      <c r="DUY52" s="163"/>
      <c r="DUZ52" s="163"/>
      <c r="DVA52" s="163"/>
      <c r="DVB52" s="163"/>
      <c r="DVC52" s="163"/>
      <c r="DVD52" s="163"/>
      <c r="DVE52" s="163"/>
      <c r="DVF52" s="163"/>
      <c r="DVG52" s="163"/>
      <c r="DVH52" s="163"/>
      <c r="DVI52" s="163"/>
      <c r="DVJ52" s="163"/>
      <c r="DVK52" s="163"/>
      <c r="DVL52" s="163"/>
      <c r="DVM52" s="163"/>
      <c r="DVN52" s="163"/>
      <c r="DVO52" s="163"/>
      <c r="DVP52" s="163"/>
      <c r="DVQ52" s="163"/>
      <c r="DVR52" s="163"/>
      <c r="DVS52" s="163"/>
      <c r="DVT52" s="163"/>
      <c r="DVU52" s="163"/>
      <c r="DVV52" s="163"/>
      <c r="DVW52" s="163"/>
      <c r="DVX52" s="163"/>
      <c r="DVY52" s="163"/>
      <c r="DVZ52" s="163"/>
      <c r="DWA52" s="163"/>
      <c r="DWB52" s="163"/>
      <c r="DWC52" s="163"/>
      <c r="DWD52" s="163"/>
      <c r="DWE52" s="163"/>
      <c r="DWF52" s="163"/>
      <c r="DWG52" s="163"/>
      <c r="DWH52" s="163"/>
      <c r="DWI52" s="163"/>
      <c r="DWJ52" s="163"/>
      <c r="DWK52" s="163"/>
      <c r="DWL52" s="163"/>
      <c r="DWM52" s="163"/>
      <c r="DWN52" s="163"/>
      <c r="DWO52" s="163"/>
      <c r="DWP52" s="163"/>
      <c r="DWQ52" s="163"/>
      <c r="DWR52" s="163"/>
      <c r="DWS52" s="163"/>
      <c r="DWT52" s="163"/>
      <c r="DWU52" s="163"/>
      <c r="DWV52" s="163"/>
      <c r="DWW52" s="163"/>
      <c r="DWX52" s="163"/>
      <c r="DWY52" s="163"/>
      <c r="DWZ52" s="163"/>
      <c r="DXA52" s="163"/>
      <c r="DXB52" s="163"/>
      <c r="DXC52" s="163"/>
      <c r="DXD52" s="163"/>
      <c r="DXE52" s="163"/>
      <c r="DXF52" s="163"/>
      <c r="DXG52" s="163"/>
      <c r="DXH52" s="163"/>
      <c r="DXI52" s="163"/>
      <c r="DXJ52" s="163"/>
      <c r="DXK52" s="163"/>
      <c r="DXL52" s="163"/>
      <c r="DXM52" s="163"/>
      <c r="DXN52" s="163"/>
      <c r="DXO52" s="163"/>
      <c r="DXP52" s="163"/>
      <c r="DXQ52" s="163"/>
      <c r="DXR52" s="163"/>
      <c r="DXS52" s="163"/>
      <c r="DXT52" s="163"/>
      <c r="DXU52" s="163"/>
      <c r="DXV52" s="163"/>
      <c r="DXW52" s="163"/>
      <c r="DXX52" s="163"/>
      <c r="DXY52" s="163"/>
      <c r="DXZ52" s="163"/>
      <c r="DYA52" s="163"/>
      <c r="DYB52" s="163"/>
      <c r="DYC52" s="163"/>
      <c r="DYD52" s="163"/>
      <c r="DYE52" s="163"/>
      <c r="DYF52" s="163"/>
      <c r="DYG52" s="163"/>
      <c r="DYH52" s="163"/>
      <c r="DYI52" s="163"/>
      <c r="DYJ52" s="163"/>
      <c r="DYK52" s="163"/>
      <c r="DYL52" s="163"/>
      <c r="DYM52" s="163"/>
      <c r="DYN52" s="163"/>
      <c r="DYO52" s="163"/>
      <c r="DYP52" s="163"/>
      <c r="DYQ52" s="163"/>
      <c r="DYR52" s="163"/>
      <c r="DYS52" s="163"/>
      <c r="DYT52" s="163"/>
      <c r="DYU52" s="163"/>
      <c r="DYV52" s="163"/>
      <c r="DYW52" s="163"/>
      <c r="DYX52" s="163"/>
      <c r="DYY52" s="163"/>
      <c r="DYZ52" s="163"/>
      <c r="DZA52" s="163"/>
      <c r="DZB52" s="163"/>
      <c r="DZC52" s="163"/>
      <c r="DZD52" s="163"/>
      <c r="DZE52" s="163"/>
      <c r="DZF52" s="163"/>
      <c r="DZG52" s="163"/>
      <c r="DZH52" s="163"/>
      <c r="DZI52" s="163"/>
      <c r="DZJ52" s="163"/>
      <c r="DZK52" s="163"/>
      <c r="DZL52" s="163"/>
      <c r="DZM52" s="163"/>
      <c r="DZN52" s="163"/>
      <c r="DZO52" s="163"/>
      <c r="DZP52" s="163"/>
      <c r="DZQ52" s="163"/>
      <c r="DZR52" s="163"/>
      <c r="DZS52" s="163"/>
      <c r="DZT52" s="163"/>
      <c r="DZU52" s="163"/>
      <c r="DZV52" s="163"/>
      <c r="DZW52" s="163"/>
      <c r="DZX52" s="163"/>
      <c r="DZY52" s="163"/>
      <c r="DZZ52" s="163"/>
      <c r="EAA52" s="163"/>
      <c r="EAB52" s="163"/>
      <c r="EAC52" s="163"/>
      <c r="EAD52" s="163"/>
      <c r="EAE52" s="163"/>
      <c r="EAF52" s="163"/>
      <c r="EAG52" s="163"/>
      <c r="EAH52" s="163"/>
      <c r="EAI52" s="163"/>
      <c r="EAJ52" s="163"/>
      <c r="EAK52" s="163"/>
      <c r="EAL52" s="163"/>
      <c r="EAM52" s="163"/>
      <c r="EAN52" s="163"/>
      <c r="EAO52" s="163"/>
      <c r="EAP52" s="163"/>
      <c r="EAQ52" s="163"/>
      <c r="EAR52" s="163"/>
      <c r="EAS52" s="163"/>
      <c r="EAT52" s="163"/>
      <c r="EAU52" s="163"/>
      <c r="EAV52" s="163"/>
      <c r="EAW52" s="163"/>
      <c r="EAX52" s="163"/>
      <c r="EAY52" s="163"/>
      <c r="EAZ52" s="163"/>
      <c r="EBA52" s="163"/>
      <c r="EBB52" s="163"/>
      <c r="EBC52" s="163"/>
      <c r="EBD52" s="163"/>
      <c r="EBE52" s="163"/>
      <c r="EBF52" s="163"/>
      <c r="EBG52" s="163"/>
      <c r="EBH52" s="163"/>
      <c r="EBI52" s="163"/>
      <c r="EBJ52" s="163"/>
      <c r="EBK52" s="163"/>
      <c r="EBL52" s="163"/>
      <c r="EBM52" s="163"/>
      <c r="EBN52" s="163"/>
      <c r="EBO52" s="163"/>
      <c r="EBP52" s="163"/>
      <c r="EBQ52" s="163"/>
      <c r="EBR52" s="163"/>
      <c r="EBS52" s="163"/>
      <c r="EBT52" s="163"/>
      <c r="EBU52" s="163"/>
      <c r="EBV52" s="163"/>
      <c r="EBW52" s="163"/>
      <c r="EBX52" s="163"/>
      <c r="EBY52" s="163"/>
      <c r="EBZ52" s="163"/>
      <c r="ECA52" s="163"/>
      <c r="ECB52" s="163"/>
      <c r="ECC52" s="163"/>
      <c r="ECD52" s="163"/>
      <c r="ECE52" s="163"/>
      <c r="ECF52" s="163"/>
      <c r="ECG52" s="163"/>
      <c r="ECH52" s="163"/>
      <c r="ECI52" s="163"/>
      <c r="ECJ52" s="163"/>
      <c r="ECK52" s="163"/>
      <c r="ECL52" s="163"/>
      <c r="ECM52" s="163"/>
      <c r="ECN52" s="163"/>
      <c r="ECO52" s="163"/>
      <c r="ECP52" s="163"/>
      <c r="ECQ52" s="163"/>
      <c r="ECR52" s="163"/>
      <c r="ECS52" s="163"/>
      <c r="ECT52" s="163"/>
      <c r="ECU52" s="163"/>
      <c r="ECV52" s="163"/>
      <c r="ECW52" s="163"/>
      <c r="ECX52" s="163"/>
      <c r="ECY52" s="163"/>
      <c r="ECZ52" s="163"/>
      <c r="EDA52" s="163"/>
      <c r="EDB52" s="163"/>
      <c r="EDC52" s="163"/>
      <c r="EDD52" s="163"/>
      <c r="EDE52" s="163"/>
      <c r="EDF52" s="163"/>
      <c r="EDG52" s="163"/>
      <c r="EDH52" s="163"/>
      <c r="EDI52" s="163"/>
      <c r="EDJ52" s="163"/>
      <c r="EDK52" s="163"/>
      <c r="EDL52" s="163"/>
      <c r="EDM52" s="163"/>
      <c r="EDN52" s="163"/>
      <c r="EDO52" s="163"/>
      <c r="EDP52" s="163"/>
      <c r="EDQ52" s="163"/>
      <c r="EDR52" s="163"/>
      <c r="EDS52" s="163"/>
      <c r="EDT52" s="163"/>
      <c r="EDU52" s="163"/>
      <c r="EDV52" s="163"/>
      <c r="EDW52" s="163"/>
      <c r="EDX52" s="163"/>
      <c r="EDY52" s="163"/>
      <c r="EDZ52" s="163"/>
      <c r="EEA52" s="163"/>
      <c r="EEB52" s="163"/>
      <c r="EEC52" s="163"/>
      <c r="EED52" s="163"/>
      <c r="EEE52" s="163"/>
      <c r="EEF52" s="163"/>
      <c r="EEG52" s="163"/>
      <c r="EEH52" s="163"/>
      <c r="EEI52" s="163"/>
      <c r="EEJ52" s="163"/>
      <c r="EEK52" s="163"/>
      <c r="EEL52" s="163"/>
      <c r="EEM52" s="163"/>
      <c r="EEN52" s="163"/>
      <c r="EEO52" s="163"/>
      <c r="EEP52" s="163"/>
      <c r="EEQ52" s="163"/>
      <c r="EER52" s="163"/>
      <c r="EES52" s="163"/>
      <c r="EET52" s="163"/>
      <c r="EEU52" s="163"/>
      <c r="EEV52" s="163"/>
      <c r="EEW52" s="163"/>
      <c r="EEX52" s="163"/>
      <c r="EEY52" s="163"/>
      <c r="EEZ52" s="163"/>
      <c r="EFA52" s="163"/>
      <c r="EFB52" s="163"/>
      <c r="EFC52" s="163"/>
      <c r="EFD52" s="163"/>
      <c r="EFE52" s="163"/>
      <c r="EFF52" s="163"/>
      <c r="EFG52" s="163"/>
      <c r="EFH52" s="163"/>
      <c r="EFI52" s="163"/>
      <c r="EFJ52" s="163"/>
      <c r="EFK52" s="163"/>
      <c r="EFL52" s="163"/>
      <c r="EFM52" s="163"/>
      <c r="EFN52" s="163"/>
      <c r="EFO52" s="163"/>
      <c r="EFP52" s="163"/>
      <c r="EFQ52" s="163"/>
      <c r="EFR52" s="163"/>
      <c r="EFS52" s="163"/>
      <c r="EFT52" s="163"/>
      <c r="EFU52" s="163"/>
      <c r="EFV52" s="163"/>
      <c r="EFW52" s="163"/>
      <c r="EFX52" s="163"/>
      <c r="EFY52" s="163"/>
      <c r="EFZ52" s="163"/>
      <c r="EGA52" s="163"/>
      <c r="EGB52" s="163"/>
      <c r="EGC52" s="163"/>
      <c r="EGD52" s="163"/>
      <c r="EGE52" s="163"/>
      <c r="EGF52" s="163"/>
      <c r="EGG52" s="163"/>
      <c r="EGH52" s="163"/>
      <c r="EGI52" s="163"/>
      <c r="EGJ52" s="163"/>
      <c r="EGK52" s="163"/>
      <c r="EGL52" s="163"/>
      <c r="EGM52" s="163"/>
      <c r="EGN52" s="163"/>
      <c r="EGO52" s="163"/>
      <c r="EGP52" s="163"/>
      <c r="EGQ52" s="163"/>
      <c r="EGR52" s="163"/>
      <c r="EGS52" s="163"/>
      <c r="EGT52" s="163"/>
      <c r="EGU52" s="163"/>
      <c r="EGV52" s="163"/>
      <c r="EGW52" s="163"/>
      <c r="EGX52" s="163"/>
      <c r="EGY52" s="163"/>
      <c r="EGZ52" s="163"/>
      <c r="EHA52" s="163"/>
      <c r="EHB52" s="163"/>
      <c r="EHC52" s="163"/>
      <c r="EHD52" s="163"/>
      <c r="EHE52" s="163"/>
      <c r="EHF52" s="163"/>
      <c r="EHG52" s="163"/>
      <c r="EHH52" s="163"/>
      <c r="EHI52" s="163"/>
      <c r="EHJ52" s="163"/>
      <c r="EHK52" s="163"/>
      <c r="EHL52" s="163"/>
      <c r="EHM52" s="163"/>
      <c r="EHN52" s="163"/>
      <c r="EHO52" s="163"/>
      <c r="EHP52" s="163"/>
      <c r="EHQ52" s="163"/>
      <c r="EHR52" s="163"/>
      <c r="EHS52" s="163"/>
      <c r="EHT52" s="163"/>
      <c r="EHU52" s="163"/>
      <c r="EHV52" s="163"/>
      <c r="EHW52" s="163"/>
      <c r="EHX52" s="163"/>
      <c r="EHY52" s="163"/>
      <c r="EHZ52" s="163"/>
      <c r="EIA52" s="163"/>
      <c r="EIB52" s="163"/>
      <c r="EIC52" s="163"/>
      <c r="EID52" s="163"/>
      <c r="EIE52" s="163"/>
      <c r="EIF52" s="163"/>
      <c r="EIG52" s="163"/>
      <c r="EIH52" s="163"/>
      <c r="EII52" s="163"/>
      <c r="EIJ52" s="163"/>
      <c r="EIK52" s="163"/>
      <c r="EIL52" s="163"/>
      <c r="EIM52" s="163"/>
      <c r="EIN52" s="163"/>
      <c r="EIO52" s="163"/>
      <c r="EIP52" s="163"/>
      <c r="EIQ52" s="163"/>
      <c r="EIR52" s="163"/>
      <c r="EIS52" s="163"/>
      <c r="EIT52" s="163"/>
      <c r="EIU52" s="163"/>
      <c r="EIV52" s="163"/>
      <c r="EIW52" s="163"/>
      <c r="EIX52" s="163"/>
      <c r="EIY52" s="163"/>
      <c r="EIZ52" s="163"/>
      <c r="EJA52" s="163"/>
      <c r="EJB52" s="163"/>
      <c r="EJC52" s="163"/>
      <c r="EJD52" s="163"/>
      <c r="EJE52" s="163"/>
      <c r="EJF52" s="163"/>
      <c r="EJG52" s="163"/>
      <c r="EJH52" s="163"/>
      <c r="EJI52" s="163"/>
      <c r="EJJ52" s="163"/>
      <c r="EJK52" s="163"/>
      <c r="EJL52" s="163"/>
      <c r="EJM52" s="163"/>
      <c r="EJN52" s="163"/>
      <c r="EJO52" s="163"/>
      <c r="EJP52" s="163"/>
      <c r="EJQ52" s="163"/>
      <c r="EJR52" s="163"/>
      <c r="EJS52" s="163"/>
      <c r="EJT52" s="163"/>
      <c r="EJU52" s="163"/>
      <c r="EJV52" s="163"/>
      <c r="EJW52" s="163"/>
      <c r="EJX52" s="163"/>
      <c r="EJY52" s="163"/>
      <c r="EJZ52" s="163"/>
      <c r="EKA52" s="163"/>
      <c r="EKB52" s="163"/>
      <c r="EKC52" s="163"/>
      <c r="EKD52" s="163"/>
      <c r="EKE52" s="163"/>
      <c r="EKF52" s="163"/>
      <c r="EKG52" s="163"/>
      <c r="EKH52" s="163"/>
      <c r="EKI52" s="163"/>
      <c r="EKJ52" s="163"/>
      <c r="EKK52" s="163"/>
      <c r="EKL52" s="163"/>
      <c r="EKM52" s="163"/>
      <c r="EKN52" s="163"/>
      <c r="EKO52" s="163"/>
      <c r="EKP52" s="163"/>
      <c r="EKQ52" s="163"/>
      <c r="EKR52" s="163"/>
      <c r="EKS52" s="163"/>
      <c r="EKT52" s="163"/>
      <c r="EKU52" s="163"/>
      <c r="EKV52" s="163"/>
      <c r="EKW52" s="163"/>
      <c r="EKX52" s="163"/>
      <c r="EKY52" s="163"/>
      <c r="EKZ52" s="163"/>
      <c r="ELA52" s="163"/>
      <c r="ELB52" s="163"/>
      <c r="ELC52" s="163"/>
      <c r="ELD52" s="163"/>
      <c r="ELE52" s="163"/>
      <c r="ELF52" s="163"/>
      <c r="ELG52" s="163"/>
      <c r="ELH52" s="163"/>
      <c r="ELI52" s="163"/>
      <c r="ELJ52" s="163"/>
      <c r="ELK52" s="163"/>
      <c r="ELL52" s="163"/>
      <c r="ELM52" s="163"/>
      <c r="ELN52" s="163"/>
      <c r="ELO52" s="163"/>
      <c r="ELP52" s="163"/>
      <c r="ELQ52" s="163"/>
      <c r="ELR52" s="163"/>
      <c r="ELS52" s="163"/>
      <c r="ELT52" s="163"/>
      <c r="ELU52" s="163"/>
      <c r="ELV52" s="163"/>
      <c r="ELW52" s="163"/>
      <c r="ELX52" s="163"/>
      <c r="ELY52" s="163"/>
      <c r="ELZ52" s="163"/>
      <c r="EMA52" s="163"/>
      <c r="EMB52" s="163"/>
      <c r="EMC52" s="163"/>
      <c r="EMD52" s="163"/>
      <c r="EME52" s="163"/>
      <c r="EMF52" s="163"/>
      <c r="EMG52" s="163"/>
      <c r="EMH52" s="163"/>
      <c r="EMI52" s="163"/>
      <c r="EMJ52" s="163"/>
      <c r="EMK52" s="163"/>
      <c r="EML52" s="163"/>
      <c r="EMM52" s="163"/>
      <c r="EMN52" s="163"/>
      <c r="EMO52" s="163"/>
      <c r="EMP52" s="163"/>
      <c r="EMQ52" s="163"/>
      <c r="EMR52" s="163"/>
      <c r="EMS52" s="163"/>
      <c r="EMT52" s="163"/>
      <c r="EMU52" s="163"/>
      <c r="EMV52" s="163"/>
      <c r="EMW52" s="163"/>
      <c r="EMX52" s="163"/>
      <c r="EMY52" s="163"/>
      <c r="EMZ52" s="163"/>
      <c r="ENA52" s="163"/>
      <c r="ENB52" s="163"/>
      <c r="ENC52" s="163"/>
      <c r="END52" s="163"/>
      <c r="ENE52" s="163"/>
      <c r="ENF52" s="163"/>
      <c r="ENG52" s="163"/>
      <c r="ENH52" s="163"/>
      <c r="ENI52" s="163"/>
      <c r="ENJ52" s="163"/>
      <c r="ENK52" s="163"/>
      <c r="ENL52" s="163"/>
      <c r="ENM52" s="163"/>
      <c r="ENN52" s="163"/>
      <c r="ENO52" s="163"/>
      <c r="ENP52" s="163"/>
      <c r="ENQ52" s="163"/>
      <c r="ENR52" s="163"/>
      <c r="ENS52" s="163"/>
      <c r="ENT52" s="163"/>
      <c r="ENU52" s="163"/>
      <c r="ENV52" s="163"/>
      <c r="ENW52" s="163"/>
      <c r="ENX52" s="163"/>
      <c r="ENY52" s="163"/>
      <c r="ENZ52" s="163"/>
      <c r="EOA52" s="163"/>
      <c r="EOB52" s="163"/>
      <c r="EOC52" s="163"/>
      <c r="EOD52" s="163"/>
      <c r="EOE52" s="163"/>
      <c r="EOF52" s="163"/>
      <c r="EOG52" s="163"/>
      <c r="EOH52" s="163"/>
      <c r="EOI52" s="163"/>
      <c r="EOJ52" s="163"/>
      <c r="EOK52" s="163"/>
      <c r="EOL52" s="163"/>
      <c r="EOM52" s="163"/>
      <c r="EON52" s="163"/>
      <c r="EOO52" s="163"/>
      <c r="EOP52" s="163"/>
      <c r="EOQ52" s="163"/>
      <c r="EOR52" s="163"/>
      <c r="EOS52" s="163"/>
      <c r="EOT52" s="163"/>
      <c r="EOU52" s="163"/>
      <c r="EOV52" s="163"/>
      <c r="EOW52" s="163"/>
      <c r="EOX52" s="163"/>
      <c r="EOY52" s="163"/>
      <c r="EOZ52" s="163"/>
      <c r="EPA52" s="163"/>
      <c r="EPB52" s="163"/>
      <c r="EPC52" s="163"/>
      <c r="EPD52" s="163"/>
      <c r="EPE52" s="163"/>
      <c r="EPF52" s="163"/>
      <c r="EPG52" s="163"/>
      <c r="EPH52" s="163"/>
      <c r="EPI52" s="163"/>
      <c r="EPJ52" s="163"/>
      <c r="EPK52" s="163"/>
      <c r="EPL52" s="163"/>
      <c r="EPM52" s="163"/>
      <c r="EPN52" s="163"/>
      <c r="EPO52" s="163"/>
      <c r="EPP52" s="163"/>
      <c r="EPQ52" s="163"/>
      <c r="EPR52" s="163"/>
      <c r="EPS52" s="163"/>
      <c r="EPT52" s="163"/>
      <c r="EPU52" s="163"/>
      <c r="EPV52" s="163"/>
      <c r="EPW52" s="163"/>
      <c r="EPX52" s="163"/>
      <c r="EPY52" s="163"/>
      <c r="EPZ52" s="163"/>
      <c r="EQA52" s="163"/>
      <c r="EQB52" s="163"/>
      <c r="EQC52" s="163"/>
      <c r="EQD52" s="163"/>
      <c r="EQE52" s="163"/>
      <c r="EQF52" s="163"/>
      <c r="EQG52" s="163"/>
      <c r="EQH52" s="163"/>
      <c r="EQI52" s="163"/>
      <c r="EQJ52" s="163"/>
      <c r="EQK52" s="163"/>
      <c r="EQL52" s="163"/>
      <c r="EQM52" s="163"/>
      <c r="EQN52" s="163"/>
      <c r="EQO52" s="163"/>
      <c r="EQP52" s="163"/>
      <c r="EQQ52" s="163"/>
      <c r="EQR52" s="163"/>
      <c r="EQS52" s="163"/>
      <c r="EQT52" s="163"/>
      <c r="EQU52" s="163"/>
      <c r="EQV52" s="163"/>
      <c r="EQW52" s="163"/>
      <c r="EQX52" s="163"/>
      <c r="EQY52" s="163"/>
      <c r="EQZ52" s="163"/>
      <c r="ERA52" s="163"/>
      <c r="ERB52" s="163"/>
      <c r="ERC52" s="163"/>
      <c r="ERD52" s="163"/>
      <c r="ERE52" s="163"/>
      <c r="ERF52" s="163"/>
      <c r="ERG52" s="163"/>
      <c r="ERH52" s="163"/>
      <c r="ERI52" s="163"/>
      <c r="ERJ52" s="163"/>
      <c r="ERK52" s="163"/>
      <c r="ERL52" s="163"/>
      <c r="ERM52" s="163"/>
      <c r="ERN52" s="163"/>
      <c r="ERO52" s="163"/>
      <c r="ERP52" s="163"/>
      <c r="ERQ52" s="163"/>
      <c r="ERR52" s="163"/>
      <c r="ERS52" s="163"/>
      <c r="ERT52" s="163"/>
      <c r="ERU52" s="163"/>
      <c r="ERV52" s="163"/>
      <c r="ERW52" s="163"/>
      <c r="ERX52" s="163"/>
      <c r="ERY52" s="163"/>
      <c r="ERZ52" s="163"/>
      <c r="ESA52" s="163"/>
      <c r="ESB52" s="163"/>
      <c r="ESC52" s="163"/>
      <c r="ESD52" s="163"/>
      <c r="ESE52" s="163"/>
      <c r="ESF52" s="163"/>
      <c r="ESG52" s="163"/>
      <c r="ESH52" s="163"/>
      <c r="ESI52" s="163"/>
      <c r="ESJ52" s="163"/>
      <c r="ESK52" s="163"/>
      <c r="ESL52" s="163"/>
      <c r="ESM52" s="163"/>
      <c r="ESN52" s="163"/>
      <c r="ESO52" s="163"/>
      <c r="ESP52" s="163"/>
      <c r="ESQ52" s="163"/>
      <c r="ESR52" s="163"/>
      <c r="ESS52" s="163"/>
      <c r="EST52" s="163"/>
      <c r="ESU52" s="163"/>
      <c r="ESV52" s="163"/>
      <c r="ESW52" s="163"/>
      <c r="ESX52" s="163"/>
      <c r="ESY52" s="163"/>
      <c r="ESZ52" s="163"/>
      <c r="ETA52" s="163"/>
      <c r="ETB52" s="163"/>
      <c r="ETC52" s="163"/>
      <c r="ETD52" s="163"/>
      <c r="ETE52" s="163"/>
      <c r="ETF52" s="163"/>
      <c r="ETG52" s="163"/>
      <c r="ETH52" s="163"/>
      <c r="ETI52" s="163"/>
      <c r="ETJ52" s="163"/>
      <c r="ETK52" s="163"/>
      <c r="ETL52" s="163"/>
      <c r="ETM52" s="163"/>
      <c r="ETN52" s="163"/>
      <c r="ETO52" s="163"/>
      <c r="ETP52" s="163"/>
      <c r="ETQ52" s="163"/>
      <c r="ETR52" s="163"/>
      <c r="ETS52" s="163"/>
      <c r="ETT52" s="163"/>
      <c r="ETU52" s="163"/>
      <c r="ETV52" s="163"/>
      <c r="ETW52" s="163"/>
      <c r="ETX52" s="163"/>
      <c r="ETY52" s="163"/>
      <c r="ETZ52" s="163"/>
      <c r="EUA52" s="163"/>
      <c r="EUB52" s="163"/>
      <c r="EUC52" s="163"/>
      <c r="EUD52" s="163"/>
      <c r="EUE52" s="163"/>
      <c r="EUF52" s="163"/>
      <c r="EUG52" s="163"/>
      <c r="EUH52" s="163"/>
      <c r="EUI52" s="163"/>
      <c r="EUJ52" s="163"/>
      <c r="EUK52" s="163"/>
      <c r="EUL52" s="163"/>
      <c r="EUM52" s="163"/>
      <c r="EUN52" s="163"/>
      <c r="EUO52" s="163"/>
      <c r="EUP52" s="163"/>
      <c r="EUQ52" s="163"/>
      <c r="EUR52" s="163"/>
      <c r="EUS52" s="163"/>
      <c r="EUT52" s="163"/>
      <c r="EUU52" s="163"/>
      <c r="EUV52" s="163"/>
      <c r="EUW52" s="163"/>
      <c r="EUX52" s="163"/>
      <c r="EUY52" s="163"/>
      <c r="EUZ52" s="163"/>
      <c r="EVA52" s="163"/>
      <c r="EVB52" s="163"/>
      <c r="EVC52" s="163"/>
      <c r="EVD52" s="163"/>
      <c r="EVE52" s="163"/>
      <c r="EVF52" s="163"/>
      <c r="EVG52" s="163"/>
      <c r="EVH52" s="163"/>
      <c r="EVI52" s="163"/>
      <c r="EVJ52" s="163"/>
      <c r="EVK52" s="163"/>
      <c r="EVL52" s="163"/>
      <c r="EVM52" s="163"/>
      <c r="EVN52" s="163"/>
      <c r="EVO52" s="163"/>
      <c r="EVP52" s="163"/>
      <c r="EVQ52" s="163"/>
      <c r="EVR52" s="163"/>
      <c r="EVS52" s="163"/>
      <c r="EVT52" s="163"/>
      <c r="EVU52" s="163"/>
      <c r="EVV52" s="163"/>
      <c r="EVW52" s="163"/>
      <c r="EVX52" s="163"/>
      <c r="EVY52" s="163"/>
      <c r="EVZ52" s="163"/>
      <c r="EWA52" s="163"/>
      <c r="EWB52" s="163"/>
      <c r="EWC52" s="163"/>
      <c r="EWD52" s="163"/>
      <c r="EWE52" s="163"/>
      <c r="EWF52" s="163"/>
      <c r="EWG52" s="163"/>
      <c r="EWH52" s="163"/>
      <c r="EWI52" s="163"/>
      <c r="EWJ52" s="163"/>
      <c r="EWK52" s="163"/>
      <c r="EWL52" s="163"/>
      <c r="EWM52" s="163"/>
      <c r="EWN52" s="163"/>
      <c r="EWO52" s="163"/>
      <c r="EWP52" s="163"/>
      <c r="EWQ52" s="163"/>
      <c r="EWR52" s="163"/>
      <c r="EWS52" s="163"/>
      <c r="EWT52" s="163"/>
      <c r="EWU52" s="163"/>
      <c r="EWV52" s="163"/>
      <c r="EWW52" s="163"/>
      <c r="EWX52" s="163"/>
      <c r="EWY52" s="163"/>
      <c r="EWZ52" s="163"/>
      <c r="EXA52" s="163"/>
      <c r="EXB52" s="163"/>
      <c r="EXC52" s="163"/>
      <c r="EXD52" s="163"/>
      <c r="EXE52" s="163"/>
      <c r="EXF52" s="163"/>
      <c r="EXG52" s="163"/>
      <c r="EXH52" s="163"/>
      <c r="EXI52" s="163"/>
      <c r="EXJ52" s="163"/>
      <c r="EXK52" s="163"/>
      <c r="EXL52" s="163"/>
      <c r="EXM52" s="163"/>
      <c r="EXN52" s="163"/>
      <c r="EXO52" s="163"/>
      <c r="EXP52" s="163"/>
      <c r="EXQ52" s="163"/>
      <c r="EXR52" s="163"/>
      <c r="EXS52" s="163"/>
      <c r="EXT52" s="163"/>
      <c r="EXU52" s="163"/>
      <c r="EXV52" s="163"/>
      <c r="EXW52" s="163"/>
      <c r="EXX52" s="163"/>
      <c r="EXY52" s="163"/>
      <c r="EXZ52" s="163"/>
      <c r="EYA52" s="163"/>
      <c r="EYB52" s="163"/>
      <c r="EYC52" s="163"/>
      <c r="EYD52" s="163"/>
      <c r="EYE52" s="163"/>
      <c r="EYF52" s="163"/>
      <c r="EYG52" s="163"/>
      <c r="EYH52" s="163"/>
      <c r="EYI52" s="163"/>
      <c r="EYJ52" s="163"/>
      <c r="EYK52" s="163"/>
      <c r="EYL52" s="163"/>
      <c r="EYM52" s="163"/>
      <c r="EYN52" s="163"/>
      <c r="EYO52" s="163"/>
      <c r="EYP52" s="163"/>
      <c r="EYQ52" s="163"/>
      <c r="EYR52" s="163"/>
      <c r="EYS52" s="163"/>
      <c r="EYT52" s="163"/>
      <c r="EYU52" s="163"/>
      <c r="EYV52" s="163"/>
      <c r="EYW52" s="163"/>
      <c r="EYX52" s="163"/>
      <c r="EYY52" s="163"/>
      <c r="EYZ52" s="163"/>
      <c r="EZA52" s="163"/>
      <c r="EZB52" s="163"/>
      <c r="EZC52" s="163"/>
      <c r="EZD52" s="163"/>
      <c r="EZE52" s="163"/>
      <c r="EZF52" s="163"/>
      <c r="EZG52" s="163"/>
      <c r="EZH52" s="163"/>
      <c r="EZI52" s="163"/>
      <c r="EZJ52" s="163"/>
      <c r="EZK52" s="163"/>
      <c r="EZL52" s="163"/>
      <c r="EZM52" s="163"/>
      <c r="EZN52" s="163"/>
      <c r="EZO52" s="163"/>
      <c r="EZP52" s="163"/>
      <c r="EZQ52" s="163"/>
      <c r="EZR52" s="163"/>
      <c r="EZS52" s="163"/>
      <c r="EZT52" s="163"/>
      <c r="EZU52" s="163"/>
      <c r="EZV52" s="163"/>
      <c r="EZW52" s="163"/>
      <c r="EZX52" s="163"/>
      <c r="EZY52" s="163"/>
      <c r="EZZ52" s="163"/>
      <c r="FAA52" s="163"/>
      <c r="FAB52" s="163"/>
      <c r="FAC52" s="163"/>
      <c r="FAD52" s="163"/>
      <c r="FAE52" s="163"/>
      <c r="FAF52" s="163"/>
      <c r="FAG52" s="163"/>
      <c r="FAH52" s="163"/>
      <c r="FAI52" s="163"/>
      <c r="FAJ52" s="163"/>
      <c r="FAK52" s="163"/>
      <c r="FAL52" s="163"/>
      <c r="FAM52" s="163"/>
      <c r="FAN52" s="163"/>
      <c r="FAO52" s="163"/>
      <c r="FAP52" s="163"/>
      <c r="FAQ52" s="163"/>
      <c r="FAR52" s="163"/>
      <c r="FAS52" s="163"/>
      <c r="FAT52" s="163"/>
      <c r="FAU52" s="163"/>
      <c r="FAV52" s="163"/>
      <c r="FAW52" s="163"/>
      <c r="FAX52" s="163"/>
      <c r="FAY52" s="163"/>
      <c r="FAZ52" s="163"/>
      <c r="FBA52" s="163"/>
      <c r="FBB52" s="163"/>
      <c r="FBC52" s="163"/>
      <c r="FBD52" s="163"/>
      <c r="FBE52" s="163"/>
      <c r="FBF52" s="163"/>
      <c r="FBG52" s="163"/>
      <c r="FBH52" s="163"/>
      <c r="FBI52" s="163"/>
      <c r="FBJ52" s="163"/>
      <c r="FBK52" s="163"/>
      <c r="FBL52" s="163"/>
      <c r="FBM52" s="163"/>
      <c r="FBN52" s="163"/>
      <c r="FBO52" s="163"/>
      <c r="FBP52" s="163"/>
      <c r="FBQ52" s="163"/>
      <c r="FBR52" s="163"/>
      <c r="FBS52" s="163"/>
      <c r="FBT52" s="163"/>
      <c r="FBU52" s="163"/>
      <c r="FBV52" s="163"/>
      <c r="FBW52" s="163"/>
      <c r="FBX52" s="163"/>
      <c r="FBY52" s="163"/>
      <c r="FBZ52" s="163"/>
      <c r="FCA52" s="163"/>
      <c r="FCB52" s="163"/>
      <c r="FCC52" s="163"/>
      <c r="FCD52" s="163"/>
      <c r="FCE52" s="163"/>
      <c r="FCF52" s="163"/>
      <c r="FCG52" s="163"/>
      <c r="FCH52" s="163"/>
      <c r="FCI52" s="163"/>
      <c r="FCJ52" s="163"/>
      <c r="FCK52" s="163"/>
      <c r="FCL52" s="163"/>
      <c r="FCM52" s="163"/>
      <c r="FCN52" s="163"/>
      <c r="FCO52" s="163"/>
      <c r="FCP52" s="163"/>
      <c r="FCQ52" s="163"/>
      <c r="FCR52" s="163"/>
      <c r="FCS52" s="163"/>
      <c r="FCT52" s="163"/>
      <c r="FCU52" s="163"/>
      <c r="FCV52" s="163"/>
      <c r="FCW52" s="163"/>
      <c r="FCX52" s="163"/>
      <c r="FCY52" s="163"/>
      <c r="FCZ52" s="163"/>
      <c r="FDA52" s="163"/>
      <c r="FDB52" s="163"/>
      <c r="FDC52" s="163"/>
      <c r="FDD52" s="163"/>
      <c r="FDE52" s="163"/>
      <c r="FDF52" s="163"/>
      <c r="FDG52" s="163"/>
      <c r="FDH52" s="163"/>
      <c r="FDI52" s="163"/>
      <c r="FDJ52" s="163"/>
      <c r="FDK52" s="163"/>
      <c r="FDL52" s="163"/>
      <c r="FDM52" s="163"/>
      <c r="FDN52" s="163"/>
      <c r="FDO52" s="163"/>
      <c r="FDP52" s="163"/>
      <c r="FDQ52" s="163"/>
      <c r="FDR52" s="163"/>
      <c r="FDS52" s="163"/>
      <c r="FDT52" s="163"/>
      <c r="FDU52" s="163"/>
      <c r="FDV52" s="163"/>
      <c r="FDW52" s="163"/>
      <c r="FDX52" s="163"/>
      <c r="FDY52" s="163"/>
      <c r="FDZ52" s="163"/>
      <c r="FEA52" s="163"/>
      <c r="FEB52" s="163"/>
      <c r="FEC52" s="163"/>
      <c r="FED52" s="163"/>
      <c r="FEE52" s="163"/>
      <c r="FEF52" s="163"/>
      <c r="FEG52" s="163"/>
      <c r="FEH52" s="163"/>
      <c r="FEI52" s="163"/>
      <c r="FEJ52" s="163"/>
      <c r="FEK52" s="163"/>
      <c r="FEL52" s="163"/>
      <c r="FEM52" s="163"/>
      <c r="FEN52" s="163"/>
      <c r="FEO52" s="163"/>
      <c r="FEP52" s="163"/>
      <c r="FEQ52" s="163"/>
      <c r="FER52" s="163"/>
      <c r="FES52" s="163"/>
      <c r="FET52" s="163"/>
      <c r="FEU52" s="163"/>
      <c r="FEV52" s="163"/>
      <c r="FEW52" s="163"/>
      <c r="FEX52" s="163"/>
      <c r="FEY52" s="163"/>
      <c r="FEZ52" s="163"/>
      <c r="FFA52" s="163"/>
      <c r="FFB52" s="163"/>
      <c r="FFC52" s="163"/>
      <c r="FFD52" s="163"/>
      <c r="FFE52" s="163"/>
      <c r="FFF52" s="163"/>
      <c r="FFG52" s="163"/>
      <c r="FFH52" s="163"/>
      <c r="FFI52" s="163"/>
      <c r="FFJ52" s="163"/>
      <c r="FFK52" s="163"/>
      <c r="FFL52" s="163"/>
      <c r="FFM52" s="163"/>
      <c r="FFN52" s="163"/>
      <c r="FFO52" s="163"/>
      <c r="FFP52" s="163"/>
      <c r="FFQ52" s="163"/>
      <c r="FFR52" s="163"/>
      <c r="FFS52" s="163"/>
      <c r="FFT52" s="163"/>
      <c r="FFU52" s="163"/>
      <c r="FFV52" s="163"/>
      <c r="FFW52" s="163"/>
      <c r="FFX52" s="163"/>
      <c r="FFY52" s="163"/>
      <c r="FFZ52" s="163"/>
      <c r="FGA52" s="163"/>
      <c r="FGB52" s="163"/>
      <c r="FGC52" s="163"/>
      <c r="FGD52" s="163"/>
      <c r="FGE52" s="163"/>
      <c r="FGF52" s="163"/>
      <c r="FGG52" s="163"/>
      <c r="FGH52" s="163"/>
      <c r="FGI52" s="163"/>
      <c r="FGJ52" s="163"/>
      <c r="FGK52" s="163"/>
      <c r="FGL52" s="163"/>
      <c r="FGM52" s="163"/>
      <c r="FGN52" s="163"/>
      <c r="FGO52" s="163"/>
      <c r="FGP52" s="163"/>
      <c r="FGQ52" s="163"/>
      <c r="FGR52" s="163"/>
      <c r="FGS52" s="163"/>
      <c r="FGT52" s="163"/>
      <c r="FGU52" s="163"/>
      <c r="FGV52" s="163"/>
      <c r="FGW52" s="163"/>
      <c r="FGX52" s="163"/>
      <c r="FGY52" s="163"/>
      <c r="FGZ52" s="163"/>
      <c r="FHA52" s="163"/>
      <c r="FHB52" s="163"/>
      <c r="FHC52" s="163"/>
      <c r="FHD52" s="163"/>
      <c r="FHE52" s="163"/>
      <c r="FHF52" s="163"/>
      <c r="FHG52" s="163"/>
      <c r="FHH52" s="163"/>
      <c r="FHI52" s="163"/>
      <c r="FHJ52" s="163"/>
      <c r="FHK52" s="163"/>
      <c r="FHL52" s="163"/>
      <c r="FHM52" s="163"/>
      <c r="FHN52" s="163"/>
      <c r="FHO52" s="163"/>
      <c r="FHP52" s="163"/>
      <c r="FHQ52" s="163"/>
      <c r="FHR52" s="163"/>
      <c r="FHS52" s="163"/>
      <c r="FHT52" s="163"/>
      <c r="FHU52" s="163"/>
      <c r="FHV52" s="163"/>
      <c r="FHW52" s="163"/>
      <c r="FHX52" s="163"/>
      <c r="FHY52" s="163"/>
      <c r="FHZ52" s="163"/>
      <c r="FIA52" s="163"/>
      <c r="FIB52" s="163"/>
      <c r="FIC52" s="163"/>
      <c r="FID52" s="163"/>
      <c r="FIE52" s="163"/>
      <c r="FIF52" s="163"/>
      <c r="FIG52" s="163"/>
      <c r="FIH52" s="163"/>
      <c r="FII52" s="163"/>
      <c r="FIJ52" s="163"/>
      <c r="FIK52" s="163"/>
      <c r="FIL52" s="163"/>
      <c r="FIM52" s="163"/>
      <c r="FIN52" s="163"/>
      <c r="FIO52" s="163"/>
      <c r="FIP52" s="163"/>
      <c r="FIQ52" s="163"/>
      <c r="FIR52" s="163"/>
      <c r="FIS52" s="163"/>
      <c r="FIT52" s="163"/>
      <c r="FIU52" s="163"/>
      <c r="FIV52" s="163"/>
      <c r="FIW52" s="163"/>
      <c r="FIX52" s="163"/>
      <c r="FIY52" s="163"/>
      <c r="FIZ52" s="163"/>
      <c r="FJA52" s="163"/>
      <c r="FJB52" s="163"/>
      <c r="FJC52" s="163"/>
      <c r="FJD52" s="163"/>
      <c r="FJE52" s="163"/>
      <c r="FJF52" s="163"/>
      <c r="FJG52" s="163"/>
      <c r="FJH52" s="163"/>
      <c r="FJI52" s="163"/>
      <c r="FJJ52" s="163"/>
      <c r="FJK52" s="163"/>
      <c r="FJL52" s="163"/>
      <c r="FJM52" s="163"/>
      <c r="FJN52" s="163"/>
      <c r="FJO52" s="163"/>
      <c r="FJP52" s="163"/>
      <c r="FJQ52" s="163"/>
      <c r="FJR52" s="163"/>
      <c r="FJS52" s="163"/>
      <c r="FJT52" s="163"/>
      <c r="FJU52" s="163"/>
      <c r="FJV52" s="163"/>
      <c r="FJW52" s="163"/>
      <c r="FJX52" s="163"/>
      <c r="FJY52" s="163"/>
      <c r="FJZ52" s="163"/>
      <c r="FKA52" s="163"/>
      <c r="FKB52" s="163"/>
      <c r="FKC52" s="163"/>
      <c r="FKD52" s="163"/>
      <c r="FKE52" s="163"/>
      <c r="FKF52" s="163"/>
      <c r="FKG52" s="163"/>
      <c r="FKH52" s="163"/>
      <c r="FKI52" s="163"/>
      <c r="FKJ52" s="163"/>
      <c r="FKK52" s="163"/>
      <c r="FKL52" s="163"/>
      <c r="FKM52" s="163"/>
      <c r="FKN52" s="163"/>
      <c r="FKO52" s="163"/>
      <c r="FKP52" s="163"/>
      <c r="FKQ52" s="163"/>
      <c r="FKR52" s="163"/>
      <c r="FKS52" s="163"/>
      <c r="FKT52" s="163"/>
      <c r="FKU52" s="163"/>
      <c r="FKV52" s="163"/>
      <c r="FKW52" s="163"/>
      <c r="FKX52" s="163"/>
      <c r="FKY52" s="163"/>
      <c r="FKZ52" s="163"/>
      <c r="FLA52" s="163"/>
      <c r="FLB52" s="163"/>
      <c r="FLC52" s="163"/>
      <c r="FLD52" s="163"/>
      <c r="FLE52" s="163"/>
      <c r="FLF52" s="163"/>
      <c r="FLG52" s="163"/>
      <c r="FLH52" s="163"/>
      <c r="FLI52" s="163"/>
      <c r="FLJ52" s="163"/>
      <c r="FLK52" s="163"/>
      <c r="FLL52" s="163"/>
      <c r="FLM52" s="163"/>
      <c r="FLN52" s="163"/>
      <c r="FLO52" s="163"/>
      <c r="FLP52" s="163"/>
      <c r="FLQ52" s="163"/>
      <c r="FLR52" s="163"/>
      <c r="FLS52" s="163"/>
      <c r="FLT52" s="163"/>
      <c r="FLU52" s="163"/>
      <c r="FLV52" s="163"/>
      <c r="FLW52" s="163"/>
      <c r="FLX52" s="163"/>
      <c r="FLY52" s="163"/>
      <c r="FLZ52" s="163"/>
      <c r="FMA52" s="163"/>
      <c r="FMB52" s="163"/>
      <c r="FMC52" s="163"/>
      <c r="FMD52" s="163"/>
      <c r="FME52" s="163"/>
      <c r="FMF52" s="163"/>
      <c r="FMG52" s="163"/>
      <c r="FMH52" s="163"/>
      <c r="FMI52" s="163"/>
      <c r="FMJ52" s="163"/>
      <c r="FMK52" s="163"/>
      <c r="FML52" s="163"/>
      <c r="FMM52" s="163"/>
      <c r="FMN52" s="163"/>
      <c r="FMO52" s="163"/>
      <c r="FMP52" s="163"/>
      <c r="FMQ52" s="163"/>
      <c r="FMR52" s="163"/>
      <c r="FMS52" s="163"/>
      <c r="FMT52" s="163"/>
      <c r="FMU52" s="163"/>
      <c r="FMV52" s="163"/>
      <c r="FMW52" s="163"/>
      <c r="FMX52" s="163"/>
      <c r="FMY52" s="163"/>
      <c r="FMZ52" s="163"/>
      <c r="FNA52" s="163"/>
      <c r="FNB52" s="163"/>
      <c r="FNC52" s="163"/>
      <c r="FND52" s="163"/>
      <c r="FNE52" s="163"/>
      <c r="FNF52" s="163"/>
      <c r="FNG52" s="163"/>
      <c r="FNH52" s="163"/>
      <c r="FNI52" s="163"/>
      <c r="FNJ52" s="163"/>
      <c r="FNK52" s="163"/>
      <c r="FNL52" s="163"/>
      <c r="FNM52" s="163"/>
      <c r="FNN52" s="163"/>
      <c r="FNO52" s="163"/>
      <c r="FNP52" s="163"/>
      <c r="FNQ52" s="163"/>
      <c r="FNR52" s="163"/>
      <c r="FNS52" s="163"/>
      <c r="FNT52" s="163"/>
      <c r="FNU52" s="163"/>
      <c r="FNV52" s="163"/>
      <c r="FNW52" s="163"/>
      <c r="FNX52" s="163"/>
      <c r="FNY52" s="163"/>
      <c r="FNZ52" s="163"/>
      <c r="FOA52" s="163"/>
      <c r="FOB52" s="163"/>
      <c r="FOC52" s="163"/>
      <c r="FOD52" s="163"/>
      <c r="FOE52" s="163"/>
      <c r="FOF52" s="163"/>
      <c r="FOG52" s="163"/>
      <c r="FOH52" s="163"/>
      <c r="FOI52" s="163"/>
      <c r="FOJ52" s="163"/>
      <c r="FOK52" s="163"/>
      <c r="FOL52" s="163"/>
      <c r="FOM52" s="163"/>
      <c r="FON52" s="163"/>
      <c r="FOO52" s="163"/>
      <c r="FOP52" s="163"/>
      <c r="FOQ52" s="163"/>
      <c r="FOR52" s="163"/>
      <c r="FOS52" s="163"/>
      <c r="FOT52" s="163"/>
      <c r="FOU52" s="163"/>
      <c r="FOV52" s="163"/>
      <c r="FOW52" s="163"/>
      <c r="FOX52" s="163"/>
      <c r="FOY52" s="163"/>
      <c r="FOZ52" s="163"/>
      <c r="FPA52" s="163"/>
      <c r="FPB52" s="163"/>
      <c r="FPC52" s="163"/>
      <c r="FPD52" s="163"/>
      <c r="FPE52" s="163"/>
      <c r="FPF52" s="163"/>
      <c r="FPG52" s="163"/>
      <c r="FPH52" s="163"/>
      <c r="FPI52" s="163"/>
      <c r="FPJ52" s="163"/>
      <c r="FPK52" s="163"/>
      <c r="FPL52" s="163"/>
      <c r="FPM52" s="163"/>
      <c r="FPN52" s="163"/>
      <c r="FPO52" s="163"/>
      <c r="FPP52" s="163"/>
      <c r="FPQ52" s="163"/>
      <c r="FPR52" s="163"/>
      <c r="FPS52" s="163"/>
      <c r="FPT52" s="163"/>
      <c r="FPU52" s="163"/>
      <c r="FPV52" s="163"/>
      <c r="FPW52" s="163"/>
      <c r="FPX52" s="163"/>
      <c r="FPY52" s="163"/>
      <c r="FPZ52" s="163"/>
      <c r="FQA52" s="163"/>
      <c r="FQB52" s="163"/>
      <c r="FQC52" s="163"/>
      <c r="FQD52" s="163"/>
      <c r="FQE52" s="163"/>
      <c r="FQF52" s="163"/>
      <c r="FQG52" s="163"/>
      <c r="FQH52" s="163"/>
      <c r="FQI52" s="163"/>
      <c r="FQJ52" s="163"/>
      <c r="FQK52" s="163"/>
      <c r="FQL52" s="163"/>
      <c r="FQM52" s="163"/>
      <c r="FQN52" s="163"/>
      <c r="FQO52" s="163"/>
      <c r="FQP52" s="163"/>
      <c r="FQQ52" s="163"/>
      <c r="FQR52" s="163"/>
      <c r="FQS52" s="163"/>
      <c r="FQT52" s="163"/>
      <c r="FQU52" s="163"/>
      <c r="FQV52" s="163"/>
      <c r="FQW52" s="163"/>
      <c r="FQX52" s="163"/>
      <c r="FQY52" s="163"/>
      <c r="FQZ52" s="163"/>
      <c r="FRA52" s="163"/>
      <c r="FRB52" s="163"/>
      <c r="FRC52" s="163"/>
      <c r="FRD52" s="163"/>
      <c r="FRE52" s="163"/>
      <c r="FRF52" s="163"/>
      <c r="FRG52" s="163"/>
      <c r="FRH52" s="163"/>
      <c r="FRI52" s="163"/>
      <c r="FRJ52" s="163"/>
      <c r="FRK52" s="163"/>
      <c r="FRL52" s="163"/>
      <c r="FRM52" s="163"/>
      <c r="FRN52" s="163"/>
      <c r="FRO52" s="163"/>
      <c r="FRP52" s="163"/>
      <c r="FRQ52" s="163"/>
      <c r="FRR52" s="163"/>
      <c r="FRS52" s="163"/>
      <c r="FRT52" s="163"/>
      <c r="FRU52" s="163"/>
      <c r="FRV52" s="163"/>
      <c r="FRW52" s="163"/>
      <c r="FRX52" s="163"/>
      <c r="FRY52" s="163"/>
      <c r="FRZ52" s="163"/>
      <c r="FSA52" s="163"/>
      <c r="FSB52" s="163"/>
      <c r="FSC52" s="163"/>
      <c r="FSD52" s="163"/>
      <c r="FSE52" s="163"/>
      <c r="FSF52" s="163"/>
      <c r="FSG52" s="163"/>
      <c r="FSH52" s="163"/>
      <c r="FSI52" s="163"/>
      <c r="FSJ52" s="163"/>
      <c r="FSK52" s="163"/>
      <c r="FSL52" s="163"/>
      <c r="FSM52" s="163"/>
      <c r="FSN52" s="163"/>
      <c r="FSO52" s="163"/>
      <c r="FSP52" s="163"/>
      <c r="FSQ52" s="163"/>
      <c r="FSR52" s="163"/>
      <c r="FSS52" s="163"/>
      <c r="FST52" s="163"/>
      <c r="FSU52" s="163"/>
      <c r="FSV52" s="163"/>
      <c r="FSW52" s="163"/>
      <c r="FSX52" s="163"/>
      <c r="FSY52" s="163"/>
      <c r="FSZ52" s="163"/>
      <c r="FTA52" s="163"/>
      <c r="FTB52" s="163"/>
      <c r="FTC52" s="163"/>
      <c r="FTD52" s="163"/>
      <c r="FTE52" s="163"/>
      <c r="FTF52" s="163"/>
      <c r="FTG52" s="163"/>
      <c r="FTH52" s="163"/>
      <c r="FTI52" s="163"/>
      <c r="FTJ52" s="163"/>
      <c r="FTK52" s="163"/>
      <c r="FTL52" s="163"/>
      <c r="FTM52" s="163"/>
      <c r="FTN52" s="163"/>
      <c r="FTO52" s="163"/>
      <c r="FTP52" s="163"/>
      <c r="FTQ52" s="163"/>
      <c r="FTR52" s="163"/>
      <c r="FTS52" s="163"/>
      <c r="FTT52" s="163"/>
      <c r="FTU52" s="163"/>
      <c r="FTV52" s="163"/>
      <c r="FTW52" s="163"/>
      <c r="FTX52" s="163"/>
      <c r="FTY52" s="163"/>
      <c r="FTZ52" s="163"/>
      <c r="FUA52" s="163"/>
      <c r="FUB52" s="163"/>
      <c r="FUC52" s="163"/>
      <c r="FUD52" s="163"/>
      <c r="FUE52" s="163"/>
      <c r="FUF52" s="163"/>
      <c r="FUG52" s="163"/>
      <c r="FUH52" s="163"/>
      <c r="FUI52" s="163"/>
      <c r="FUJ52" s="163"/>
      <c r="FUK52" s="163"/>
      <c r="FUL52" s="163"/>
      <c r="FUM52" s="163"/>
      <c r="FUN52" s="163"/>
      <c r="FUO52" s="163"/>
      <c r="FUP52" s="163"/>
      <c r="FUQ52" s="163"/>
      <c r="FUR52" s="163"/>
      <c r="FUS52" s="163"/>
      <c r="FUT52" s="163"/>
      <c r="FUU52" s="163"/>
      <c r="FUV52" s="163"/>
      <c r="FUW52" s="163"/>
      <c r="FUX52" s="163"/>
      <c r="FUY52" s="163"/>
      <c r="FUZ52" s="163"/>
      <c r="FVA52" s="163"/>
      <c r="FVB52" s="163"/>
      <c r="FVC52" s="163"/>
      <c r="FVD52" s="163"/>
      <c r="FVE52" s="163"/>
      <c r="FVF52" s="163"/>
      <c r="FVG52" s="163"/>
      <c r="FVH52" s="163"/>
      <c r="FVI52" s="163"/>
      <c r="FVJ52" s="163"/>
      <c r="FVK52" s="163"/>
      <c r="FVL52" s="163"/>
      <c r="FVM52" s="163"/>
      <c r="FVN52" s="163"/>
      <c r="FVO52" s="163"/>
      <c r="FVP52" s="163"/>
      <c r="FVQ52" s="163"/>
      <c r="FVR52" s="163"/>
      <c r="FVS52" s="163"/>
      <c r="FVT52" s="163"/>
      <c r="FVU52" s="163"/>
      <c r="FVV52" s="163"/>
      <c r="FVW52" s="163"/>
      <c r="FVX52" s="163"/>
      <c r="FVY52" s="163"/>
      <c r="FVZ52" s="163"/>
      <c r="FWA52" s="163"/>
      <c r="FWB52" s="163"/>
      <c r="FWC52" s="163"/>
      <c r="FWD52" s="163"/>
      <c r="FWE52" s="163"/>
      <c r="FWF52" s="163"/>
      <c r="FWG52" s="163"/>
      <c r="FWH52" s="163"/>
      <c r="FWI52" s="163"/>
      <c r="FWJ52" s="163"/>
      <c r="FWK52" s="163"/>
      <c r="FWL52" s="163"/>
      <c r="FWM52" s="163"/>
      <c r="FWN52" s="163"/>
      <c r="FWO52" s="163"/>
      <c r="FWP52" s="163"/>
      <c r="FWQ52" s="163"/>
      <c r="FWR52" s="163"/>
      <c r="FWS52" s="163"/>
      <c r="FWT52" s="163"/>
      <c r="FWU52" s="163"/>
      <c r="FWV52" s="163"/>
      <c r="FWW52" s="163"/>
      <c r="FWX52" s="163"/>
      <c r="FWY52" s="163"/>
      <c r="FWZ52" s="163"/>
      <c r="FXA52" s="163"/>
      <c r="FXB52" s="163"/>
      <c r="FXC52" s="163"/>
      <c r="FXD52" s="163"/>
      <c r="FXE52" s="163"/>
      <c r="FXF52" s="163"/>
      <c r="FXG52" s="163"/>
      <c r="FXH52" s="163"/>
      <c r="FXI52" s="163"/>
      <c r="FXJ52" s="163"/>
      <c r="FXK52" s="163"/>
      <c r="FXL52" s="163"/>
      <c r="FXM52" s="163"/>
      <c r="FXN52" s="163"/>
      <c r="FXO52" s="163"/>
      <c r="FXP52" s="163"/>
      <c r="FXQ52" s="163"/>
      <c r="FXR52" s="163"/>
      <c r="FXS52" s="163"/>
      <c r="FXT52" s="163"/>
      <c r="FXU52" s="163"/>
      <c r="FXV52" s="163"/>
      <c r="FXW52" s="163"/>
      <c r="FXX52" s="163"/>
      <c r="FXY52" s="163"/>
      <c r="FXZ52" s="163"/>
      <c r="FYA52" s="163"/>
      <c r="FYB52" s="163"/>
      <c r="FYC52" s="163"/>
      <c r="FYD52" s="163"/>
      <c r="FYE52" s="163"/>
      <c r="FYF52" s="163"/>
      <c r="FYG52" s="163"/>
      <c r="FYH52" s="163"/>
      <c r="FYI52" s="163"/>
      <c r="FYJ52" s="163"/>
      <c r="FYK52" s="163"/>
      <c r="FYL52" s="163"/>
      <c r="FYM52" s="163"/>
      <c r="FYN52" s="163"/>
      <c r="FYO52" s="163"/>
      <c r="FYP52" s="163"/>
      <c r="FYQ52" s="163"/>
      <c r="FYR52" s="163"/>
      <c r="FYS52" s="163"/>
      <c r="FYT52" s="163"/>
      <c r="FYU52" s="163"/>
      <c r="FYV52" s="163"/>
      <c r="FYW52" s="163"/>
      <c r="FYX52" s="163"/>
      <c r="FYY52" s="163"/>
      <c r="FYZ52" s="163"/>
      <c r="FZA52" s="163"/>
      <c r="FZB52" s="163"/>
      <c r="FZC52" s="163"/>
      <c r="FZD52" s="163"/>
      <c r="FZE52" s="163"/>
      <c r="FZF52" s="163"/>
      <c r="FZG52" s="163"/>
      <c r="FZH52" s="163"/>
      <c r="FZI52" s="163"/>
      <c r="FZJ52" s="163"/>
      <c r="FZK52" s="163"/>
      <c r="FZL52" s="163"/>
      <c r="FZM52" s="163"/>
      <c r="FZN52" s="163"/>
      <c r="FZO52" s="163"/>
      <c r="FZP52" s="163"/>
      <c r="FZQ52" s="163"/>
      <c r="FZR52" s="163"/>
      <c r="FZS52" s="163"/>
      <c r="FZT52" s="163"/>
      <c r="FZU52" s="163"/>
      <c r="FZV52" s="163"/>
      <c r="FZW52" s="163"/>
      <c r="FZX52" s="163"/>
      <c r="FZY52" s="163"/>
      <c r="FZZ52" s="163"/>
      <c r="GAA52" s="163"/>
      <c r="GAB52" s="163"/>
      <c r="GAC52" s="163"/>
      <c r="GAD52" s="163"/>
      <c r="GAE52" s="163"/>
      <c r="GAF52" s="163"/>
      <c r="GAG52" s="163"/>
      <c r="GAH52" s="163"/>
      <c r="GAI52" s="163"/>
      <c r="GAJ52" s="163"/>
      <c r="GAK52" s="163"/>
      <c r="GAL52" s="163"/>
      <c r="GAM52" s="163"/>
      <c r="GAN52" s="163"/>
      <c r="GAO52" s="163"/>
      <c r="GAP52" s="163"/>
      <c r="GAQ52" s="163"/>
      <c r="GAR52" s="163"/>
      <c r="GAS52" s="163"/>
      <c r="GAT52" s="163"/>
      <c r="GAU52" s="163"/>
      <c r="GAV52" s="163"/>
      <c r="GAW52" s="163"/>
      <c r="GAX52" s="163"/>
      <c r="GAY52" s="163"/>
      <c r="GAZ52" s="163"/>
      <c r="GBA52" s="163"/>
      <c r="GBB52" s="163"/>
      <c r="GBC52" s="163"/>
      <c r="GBD52" s="163"/>
      <c r="GBE52" s="163"/>
      <c r="GBF52" s="163"/>
      <c r="GBG52" s="163"/>
      <c r="GBH52" s="163"/>
      <c r="GBI52" s="163"/>
      <c r="GBJ52" s="163"/>
      <c r="GBK52" s="163"/>
      <c r="GBL52" s="163"/>
      <c r="GBM52" s="163"/>
      <c r="GBN52" s="163"/>
      <c r="GBO52" s="163"/>
      <c r="GBP52" s="163"/>
      <c r="GBQ52" s="163"/>
      <c r="GBR52" s="163"/>
      <c r="GBS52" s="163"/>
      <c r="GBT52" s="163"/>
      <c r="GBU52" s="163"/>
      <c r="GBV52" s="163"/>
      <c r="GBW52" s="163"/>
      <c r="GBX52" s="163"/>
      <c r="GBY52" s="163"/>
      <c r="GBZ52" s="163"/>
      <c r="GCA52" s="163"/>
      <c r="GCB52" s="163"/>
      <c r="GCC52" s="163"/>
      <c r="GCD52" s="163"/>
      <c r="GCE52" s="163"/>
      <c r="GCF52" s="163"/>
      <c r="GCG52" s="163"/>
      <c r="GCH52" s="163"/>
      <c r="GCI52" s="163"/>
      <c r="GCJ52" s="163"/>
      <c r="GCK52" s="163"/>
      <c r="GCL52" s="163"/>
      <c r="GCM52" s="163"/>
      <c r="GCN52" s="163"/>
      <c r="GCO52" s="163"/>
      <c r="GCP52" s="163"/>
      <c r="GCQ52" s="163"/>
      <c r="GCR52" s="163"/>
      <c r="GCS52" s="163"/>
      <c r="GCT52" s="163"/>
      <c r="GCU52" s="163"/>
      <c r="GCV52" s="163"/>
      <c r="GCW52" s="163"/>
      <c r="GCX52" s="163"/>
      <c r="GCY52" s="163"/>
      <c r="GCZ52" s="163"/>
      <c r="GDA52" s="163"/>
      <c r="GDB52" s="163"/>
      <c r="GDC52" s="163"/>
      <c r="GDD52" s="163"/>
      <c r="GDE52" s="163"/>
      <c r="GDF52" s="163"/>
      <c r="GDG52" s="163"/>
      <c r="GDH52" s="163"/>
      <c r="GDI52" s="163"/>
      <c r="GDJ52" s="163"/>
      <c r="GDK52" s="163"/>
      <c r="GDL52" s="163"/>
      <c r="GDM52" s="163"/>
      <c r="GDN52" s="163"/>
      <c r="GDO52" s="163"/>
      <c r="GDP52" s="163"/>
      <c r="GDQ52" s="163"/>
      <c r="GDR52" s="163"/>
      <c r="GDS52" s="163"/>
      <c r="GDT52" s="163"/>
      <c r="GDU52" s="163"/>
      <c r="GDV52" s="163"/>
      <c r="GDW52" s="163"/>
      <c r="GDX52" s="163"/>
      <c r="GDY52" s="163"/>
      <c r="GDZ52" s="163"/>
      <c r="GEA52" s="163"/>
      <c r="GEB52" s="163"/>
      <c r="GEC52" s="163"/>
      <c r="GED52" s="163"/>
      <c r="GEE52" s="163"/>
      <c r="GEF52" s="163"/>
      <c r="GEG52" s="163"/>
      <c r="GEH52" s="163"/>
      <c r="GEI52" s="163"/>
      <c r="GEJ52" s="163"/>
      <c r="GEK52" s="163"/>
      <c r="GEL52" s="163"/>
      <c r="GEM52" s="163"/>
      <c r="GEN52" s="163"/>
      <c r="GEO52" s="163"/>
      <c r="GEP52" s="163"/>
      <c r="GEQ52" s="163"/>
      <c r="GER52" s="163"/>
      <c r="GES52" s="163"/>
      <c r="GET52" s="163"/>
      <c r="GEU52" s="163"/>
      <c r="GEV52" s="163"/>
      <c r="GEW52" s="163"/>
      <c r="GEX52" s="163"/>
      <c r="GEY52" s="163"/>
      <c r="GEZ52" s="163"/>
      <c r="GFA52" s="163"/>
      <c r="GFB52" s="163"/>
      <c r="GFC52" s="163"/>
      <c r="GFD52" s="163"/>
      <c r="GFE52" s="163"/>
      <c r="GFF52" s="163"/>
      <c r="GFG52" s="163"/>
      <c r="GFH52" s="163"/>
      <c r="GFI52" s="163"/>
      <c r="GFJ52" s="163"/>
      <c r="GFK52" s="163"/>
      <c r="GFL52" s="163"/>
      <c r="GFM52" s="163"/>
      <c r="GFN52" s="163"/>
      <c r="GFO52" s="163"/>
      <c r="GFP52" s="163"/>
      <c r="GFQ52" s="163"/>
      <c r="GFR52" s="163"/>
      <c r="GFS52" s="163"/>
      <c r="GFT52" s="163"/>
      <c r="GFU52" s="163"/>
      <c r="GFV52" s="163"/>
      <c r="GFW52" s="163"/>
      <c r="GFX52" s="163"/>
      <c r="GFY52" s="163"/>
      <c r="GFZ52" s="163"/>
      <c r="GGA52" s="163"/>
      <c r="GGB52" s="163"/>
      <c r="GGC52" s="163"/>
      <c r="GGD52" s="163"/>
      <c r="GGE52" s="163"/>
      <c r="GGF52" s="163"/>
      <c r="GGG52" s="163"/>
      <c r="GGH52" s="163"/>
      <c r="GGI52" s="163"/>
      <c r="GGJ52" s="163"/>
      <c r="GGK52" s="163"/>
      <c r="GGL52" s="163"/>
      <c r="GGM52" s="163"/>
      <c r="GGN52" s="163"/>
      <c r="GGO52" s="163"/>
      <c r="GGP52" s="163"/>
      <c r="GGQ52" s="163"/>
      <c r="GGR52" s="163"/>
      <c r="GGS52" s="163"/>
      <c r="GGT52" s="163"/>
      <c r="GGU52" s="163"/>
      <c r="GGV52" s="163"/>
      <c r="GGW52" s="163"/>
      <c r="GGX52" s="163"/>
      <c r="GGY52" s="163"/>
      <c r="GGZ52" s="163"/>
      <c r="GHA52" s="163"/>
      <c r="GHB52" s="163"/>
      <c r="GHC52" s="163"/>
      <c r="GHD52" s="163"/>
      <c r="GHE52" s="163"/>
      <c r="GHF52" s="163"/>
      <c r="GHG52" s="163"/>
      <c r="GHH52" s="163"/>
      <c r="GHI52" s="163"/>
      <c r="GHJ52" s="163"/>
      <c r="GHK52" s="163"/>
      <c r="GHL52" s="163"/>
      <c r="GHM52" s="163"/>
      <c r="GHN52" s="163"/>
      <c r="GHO52" s="163"/>
      <c r="GHP52" s="163"/>
      <c r="GHQ52" s="163"/>
      <c r="GHR52" s="163"/>
      <c r="GHS52" s="163"/>
      <c r="GHT52" s="163"/>
      <c r="GHU52" s="163"/>
      <c r="GHV52" s="163"/>
      <c r="GHW52" s="163"/>
      <c r="GHX52" s="163"/>
      <c r="GHY52" s="163"/>
      <c r="GHZ52" s="163"/>
      <c r="GIA52" s="163"/>
      <c r="GIB52" s="163"/>
      <c r="GIC52" s="163"/>
      <c r="GID52" s="163"/>
      <c r="GIE52" s="163"/>
      <c r="GIF52" s="163"/>
      <c r="GIG52" s="163"/>
      <c r="GIH52" s="163"/>
      <c r="GII52" s="163"/>
      <c r="GIJ52" s="163"/>
      <c r="GIK52" s="163"/>
      <c r="GIL52" s="163"/>
      <c r="GIM52" s="163"/>
      <c r="GIN52" s="163"/>
      <c r="GIO52" s="163"/>
      <c r="GIP52" s="163"/>
      <c r="GIQ52" s="163"/>
      <c r="GIR52" s="163"/>
      <c r="GIS52" s="163"/>
      <c r="GIT52" s="163"/>
      <c r="GIU52" s="163"/>
      <c r="GIV52" s="163"/>
      <c r="GIW52" s="163"/>
      <c r="GIX52" s="163"/>
      <c r="GIY52" s="163"/>
      <c r="GIZ52" s="163"/>
      <c r="GJA52" s="163"/>
      <c r="GJB52" s="163"/>
      <c r="GJC52" s="163"/>
      <c r="GJD52" s="163"/>
      <c r="GJE52" s="163"/>
      <c r="GJF52" s="163"/>
      <c r="GJG52" s="163"/>
      <c r="GJH52" s="163"/>
      <c r="GJI52" s="163"/>
      <c r="GJJ52" s="163"/>
      <c r="GJK52" s="163"/>
      <c r="GJL52" s="163"/>
      <c r="GJM52" s="163"/>
      <c r="GJN52" s="163"/>
      <c r="GJO52" s="163"/>
      <c r="GJP52" s="163"/>
      <c r="GJQ52" s="163"/>
      <c r="GJR52" s="163"/>
      <c r="GJS52" s="163"/>
      <c r="GJT52" s="163"/>
      <c r="GJU52" s="163"/>
      <c r="GJV52" s="163"/>
      <c r="GJW52" s="163"/>
      <c r="GJX52" s="163"/>
      <c r="GJY52" s="163"/>
      <c r="GJZ52" s="163"/>
      <c r="GKA52" s="163"/>
      <c r="GKB52" s="163"/>
      <c r="GKC52" s="163"/>
      <c r="GKD52" s="163"/>
      <c r="GKE52" s="163"/>
      <c r="GKF52" s="163"/>
      <c r="GKG52" s="163"/>
      <c r="GKH52" s="163"/>
      <c r="GKI52" s="163"/>
      <c r="GKJ52" s="163"/>
      <c r="GKK52" s="163"/>
      <c r="GKL52" s="163"/>
      <c r="GKM52" s="163"/>
      <c r="GKN52" s="163"/>
      <c r="GKO52" s="163"/>
      <c r="GKP52" s="163"/>
      <c r="GKQ52" s="163"/>
      <c r="GKR52" s="163"/>
      <c r="GKS52" s="163"/>
      <c r="GKT52" s="163"/>
      <c r="GKU52" s="163"/>
      <c r="GKV52" s="163"/>
      <c r="GKW52" s="163"/>
      <c r="GKX52" s="163"/>
      <c r="GKY52" s="163"/>
      <c r="GKZ52" s="163"/>
      <c r="GLA52" s="163"/>
      <c r="GLB52" s="163"/>
      <c r="GLC52" s="163"/>
      <c r="GLD52" s="163"/>
      <c r="GLE52" s="163"/>
      <c r="GLF52" s="163"/>
      <c r="GLG52" s="163"/>
      <c r="GLH52" s="163"/>
      <c r="GLI52" s="163"/>
      <c r="GLJ52" s="163"/>
      <c r="GLK52" s="163"/>
      <c r="GLL52" s="163"/>
      <c r="GLM52" s="163"/>
      <c r="GLN52" s="163"/>
      <c r="GLO52" s="163"/>
      <c r="GLP52" s="163"/>
      <c r="GLQ52" s="163"/>
      <c r="GLR52" s="163"/>
      <c r="GLS52" s="163"/>
      <c r="GLT52" s="163"/>
      <c r="GLU52" s="163"/>
      <c r="GLV52" s="163"/>
      <c r="GLW52" s="163"/>
      <c r="GLX52" s="163"/>
      <c r="GLY52" s="163"/>
      <c r="GLZ52" s="163"/>
      <c r="GMA52" s="163"/>
      <c r="GMB52" s="163"/>
      <c r="GMC52" s="163"/>
      <c r="GMD52" s="163"/>
      <c r="GME52" s="163"/>
      <c r="GMF52" s="163"/>
      <c r="GMG52" s="163"/>
      <c r="GMH52" s="163"/>
      <c r="GMI52" s="163"/>
      <c r="GMJ52" s="163"/>
      <c r="GMK52" s="163"/>
      <c r="GML52" s="163"/>
      <c r="GMM52" s="163"/>
      <c r="GMN52" s="163"/>
      <c r="GMO52" s="163"/>
      <c r="GMP52" s="163"/>
      <c r="GMQ52" s="163"/>
      <c r="GMR52" s="163"/>
      <c r="GMS52" s="163"/>
      <c r="GMT52" s="163"/>
      <c r="GMU52" s="163"/>
      <c r="GMV52" s="163"/>
      <c r="GMW52" s="163"/>
      <c r="GMX52" s="163"/>
      <c r="GMY52" s="163"/>
      <c r="GMZ52" s="163"/>
      <c r="GNA52" s="163"/>
      <c r="GNB52" s="163"/>
      <c r="GNC52" s="163"/>
      <c r="GND52" s="163"/>
      <c r="GNE52" s="163"/>
      <c r="GNF52" s="163"/>
      <c r="GNG52" s="163"/>
      <c r="GNH52" s="163"/>
      <c r="GNI52" s="163"/>
      <c r="GNJ52" s="163"/>
      <c r="GNK52" s="163"/>
      <c r="GNL52" s="163"/>
      <c r="GNM52" s="163"/>
      <c r="GNN52" s="163"/>
      <c r="GNO52" s="163"/>
      <c r="GNP52" s="163"/>
      <c r="GNQ52" s="163"/>
      <c r="GNR52" s="163"/>
      <c r="GNS52" s="163"/>
      <c r="GNT52" s="163"/>
      <c r="GNU52" s="163"/>
      <c r="GNV52" s="163"/>
      <c r="GNW52" s="163"/>
      <c r="GNX52" s="163"/>
      <c r="GNY52" s="163"/>
      <c r="GNZ52" s="163"/>
      <c r="GOA52" s="163"/>
      <c r="GOB52" s="163"/>
      <c r="GOC52" s="163"/>
      <c r="GOD52" s="163"/>
      <c r="GOE52" s="163"/>
      <c r="GOF52" s="163"/>
      <c r="GOG52" s="163"/>
      <c r="GOH52" s="163"/>
      <c r="GOI52" s="163"/>
      <c r="GOJ52" s="163"/>
      <c r="GOK52" s="163"/>
      <c r="GOL52" s="163"/>
      <c r="GOM52" s="163"/>
      <c r="GON52" s="163"/>
      <c r="GOO52" s="163"/>
      <c r="GOP52" s="163"/>
      <c r="GOQ52" s="163"/>
      <c r="GOR52" s="163"/>
      <c r="GOS52" s="163"/>
      <c r="GOT52" s="163"/>
      <c r="GOU52" s="163"/>
      <c r="GOV52" s="163"/>
      <c r="GOW52" s="163"/>
      <c r="GOX52" s="163"/>
      <c r="GOY52" s="163"/>
      <c r="GOZ52" s="163"/>
      <c r="GPA52" s="163"/>
      <c r="GPB52" s="163"/>
      <c r="GPC52" s="163"/>
      <c r="GPD52" s="163"/>
      <c r="GPE52" s="163"/>
      <c r="GPF52" s="163"/>
      <c r="GPG52" s="163"/>
      <c r="GPH52" s="163"/>
      <c r="GPI52" s="163"/>
      <c r="GPJ52" s="163"/>
      <c r="GPK52" s="163"/>
      <c r="GPL52" s="163"/>
      <c r="GPM52" s="163"/>
      <c r="GPN52" s="163"/>
      <c r="GPO52" s="163"/>
      <c r="GPP52" s="163"/>
      <c r="GPQ52" s="163"/>
      <c r="GPR52" s="163"/>
      <c r="GPS52" s="163"/>
      <c r="GPT52" s="163"/>
      <c r="GPU52" s="163"/>
      <c r="GPV52" s="163"/>
      <c r="GPW52" s="163"/>
      <c r="GPX52" s="163"/>
      <c r="GPY52" s="163"/>
      <c r="GPZ52" s="163"/>
      <c r="GQA52" s="163"/>
      <c r="GQB52" s="163"/>
      <c r="GQC52" s="163"/>
      <c r="GQD52" s="163"/>
      <c r="GQE52" s="163"/>
      <c r="GQF52" s="163"/>
      <c r="GQG52" s="163"/>
      <c r="GQH52" s="163"/>
      <c r="GQI52" s="163"/>
      <c r="GQJ52" s="163"/>
      <c r="GQK52" s="163"/>
      <c r="GQL52" s="163"/>
      <c r="GQM52" s="163"/>
      <c r="GQN52" s="163"/>
      <c r="GQO52" s="163"/>
      <c r="GQP52" s="163"/>
      <c r="GQQ52" s="163"/>
      <c r="GQR52" s="163"/>
      <c r="GQS52" s="163"/>
      <c r="GQT52" s="163"/>
      <c r="GQU52" s="163"/>
      <c r="GQV52" s="163"/>
      <c r="GQW52" s="163"/>
      <c r="GQX52" s="163"/>
      <c r="GQY52" s="163"/>
      <c r="GQZ52" s="163"/>
      <c r="GRA52" s="163"/>
      <c r="GRB52" s="163"/>
      <c r="GRC52" s="163"/>
      <c r="GRD52" s="163"/>
      <c r="GRE52" s="163"/>
      <c r="GRF52" s="163"/>
      <c r="GRG52" s="163"/>
      <c r="GRH52" s="163"/>
      <c r="GRI52" s="163"/>
      <c r="GRJ52" s="163"/>
      <c r="GRK52" s="163"/>
      <c r="GRL52" s="163"/>
      <c r="GRM52" s="163"/>
      <c r="GRN52" s="163"/>
      <c r="GRO52" s="163"/>
      <c r="GRP52" s="163"/>
      <c r="GRQ52" s="163"/>
      <c r="GRR52" s="163"/>
      <c r="GRS52" s="163"/>
      <c r="GRT52" s="163"/>
      <c r="GRU52" s="163"/>
      <c r="GRV52" s="163"/>
      <c r="GRW52" s="163"/>
      <c r="GRX52" s="163"/>
      <c r="GRY52" s="163"/>
      <c r="GRZ52" s="163"/>
      <c r="GSA52" s="163"/>
      <c r="GSB52" s="163"/>
      <c r="GSC52" s="163"/>
      <c r="GSD52" s="163"/>
      <c r="GSE52" s="163"/>
      <c r="GSF52" s="163"/>
      <c r="GSG52" s="163"/>
      <c r="GSH52" s="163"/>
      <c r="GSI52" s="163"/>
      <c r="GSJ52" s="163"/>
      <c r="GSK52" s="163"/>
      <c r="GSL52" s="163"/>
      <c r="GSM52" s="163"/>
      <c r="GSN52" s="163"/>
      <c r="GSO52" s="163"/>
      <c r="GSP52" s="163"/>
      <c r="GSQ52" s="163"/>
      <c r="GSR52" s="163"/>
      <c r="GSS52" s="163"/>
      <c r="GST52" s="163"/>
      <c r="GSU52" s="163"/>
      <c r="GSV52" s="163"/>
      <c r="GSW52" s="163"/>
      <c r="GSX52" s="163"/>
      <c r="GSY52" s="163"/>
      <c r="GSZ52" s="163"/>
      <c r="GTA52" s="163"/>
      <c r="GTB52" s="163"/>
      <c r="GTC52" s="163"/>
      <c r="GTD52" s="163"/>
      <c r="GTE52" s="163"/>
      <c r="GTF52" s="163"/>
      <c r="GTG52" s="163"/>
      <c r="GTH52" s="163"/>
      <c r="GTI52" s="163"/>
      <c r="GTJ52" s="163"/>
      <c r="GTK52" s="163"/>
      <c r="GTL52" s="163"/>
      <c r="GTM52" s="163"/>
      <c r="GTN52" s="163"/>
      <c r="GTO52" s="163"/>
      <c r="GTP52" s="163"/>
      <c r="GTQ52" s="163"/>
      <c r="GTR52" s="163"/>
      <c r="GTS52" s="163"/>
      <c r="GTT52" s="163"/>
      <c r="GTU52" s="163"/>
      <c r="GTV52" s="163"/>
      <c r="GTW52" s="163"/>
      <c r="GTX52" s="163"/>
      <c r="GTY52" s="163"/>
      <c r="GTZ52" s="163"/>
      <c r="GUA52" s="163"/>
      <c r="GUB52" s="163"/>
      <c r="GUC52" s="163"/>
      <c r="GUD52" s="163"/>
      <c r="GUE52" s="163"/>
      <c r="GUF52" s="163"/>
      <c r="GUG52" s="163"/>
      <c r="GUH52" s="163"/>
      <c r="GUI52" s="163"/>
      <c r="GUJ52" s="163"/>
      <c r="GUK52" s="163"/>
      <c r="GUL52" s="163"/>
      <c r="GUM52" s="163"/>
      <c r="GUN52" s="163"/>
      <c r="GUO52" s="163"/>
      <c r="GUP52" s="163"/>
      <c r="GUQ52" s="163"/>
      <c r="GUR52" s="163"/>
      <c r="GUS52" s="163"/>
      <c r="GUT52" s="163"/>
      <c r="GUU52" s="163"/>
      <c r="GUV52" s="163"/>
      <c r="GUW52" s="163"/>
      <c r="GUX52" s="163"/>
      <c r="GUY52" s="163"/>
      <c r="GUZ52" s="163"/>
      <c r="GVA52" s="163"/>
      <c r="GVB52" s="163"/>
      <c r="GVC52" s="163"/>
      <c r="GVD52" s="163"/>
      <c r="GVE52" s="163"/>
      <c r="GVF52" s="163"/>
      <c r="GVG52" s="163"/>
      <c r="GVH52" s="163"/>
      <c r="GVI52" s="163"/>
      <c r="GVJ52" s="163"/>
      <c r="GVK52" s="163"/>
      <c r="GVL52" s="163"/>
      <c r="GVM52" s="163"/>
      <c r="GVN52" s="163"/>
      <c r="GVO52" s="163"/>
      <c r="GVP52" s="163"/>
      <c r="GVQ52" s="163"/>
      <c r="GVR52" s="163"/>
      <c r="GVS52" s="163"/>
      <c r="GVT52" s="163"/>
      <c r="GVU52" s="163"/>
      <c r="GVV52" s="163"/>
      <c r="GVW52" s="163"/>
      <c r="GVX52" s="163"/>
      <c r="GVY52" s="163"/>
      <c r="GVZ52" s="163"/>
      <c r="GWA52" s="163"/>
      <c r="GWB52" s="163"/>
      <c r="GWC52" s="163"/>
      <c r="GWD52" s="163"/>
      <c r="GWE52" s="163"/>
      <c r="GWF52" s="163"/>
      <c r="GWG52" s="163"/>
      <c r="GWH52" s="163"/>
      <c r="GWI52" s="163"/>
      <c r="GWJ52" s="163"/>
      <c r="GWK52" s="163"/>
      <c r="GWL52" s="163"/>
      <c r="GWM52" s="163"/>
      <c r="GWN52" s="163"/>
      <c r="GWO52" s="163"/>
      <c r="GWP52" s="163"/>
      <c r="GWQ52" s="163"/>
      <c r="GWR52" s="163"/>
      <c r="GWS52" s="163"/>
      <c r="GWT52" s="163"/>
      <c r="GWU52" s="163"/>
      <c r="GWV52" s="163"/>
      <c r="GWW52" s="163"/>
      <c r="GWX52" s="163"/>
      <c r="GWY52" s="163"/>
      <c r="GWZ52" s="163"/>
      <c r="GXA52" s="163"/>
      <c r="GXB52" s="163"/>
      <c r="GXC52" s="163"/>
      <c r="GXD52" s="163"/>
      <c r="GXE52" s="163"/>
      <c r="GXF52" s="163"/>
      <c r="GXG52" s="163"/>
      <c r="GXH52" s="163"/>
      <c r="GXI52" s="163"/>
      <c r="GXJ52" s="163"/>
      <c r="GXK52" s="163"/>
      <c r="GXL52" s="163"/>
      <c r="GXM52" s="163"/>
      <c r="GXN52" s="163"/>
      <c r="GXO52" s="163"/>
      <c r="GXP52" s="163"/>
      <c r="GXQ52" s="163"/>
      <c r="GXR52" s="163"/>
      <c r="GXS52" s="163"/>
      <c r="GXT52" s="163"/>
      <c r="GXU52" s="163"/>
      <c r="GXV52" s="163"/>
      <c r="GXW52" s="163"/>
      <c r="GXX52" s="163"/>
      <c r="GXY52" s="163"/>
      <c r="GXZ52" s="163"/>
      <c r="GYA52" s="163"/>
      <c r="GYB52" s="163"/>
      <c r="GYC52" s="163"/>
      <c r="GYD52" s="163"/>
      <c r="GYE52" s="163"/>
      <c r="GYF52" s="163"/>
      <c r="GYG52" s="163"/>
      <c r="GYH52" s="163"/>
      <c r="GYI52" s="163"/>
      <c r="GYJ52" s="163"/>
      <c r="GYK52" s="163"/>
      <c r="GYL52" s="163"/>
      <c r="GYM52" s="163"/>
      <c r="GYN52" s="163"/>
      <c r="GYO52" s="163"/>
      <c r="GYP52" s="163"/>
      <c r="GYQ52" s="163"/>
      <c r="GYR52" s="163"/>
      <c r="GYS52" s="163"/>
      <c r="GYT52" s="163"/>
      <c r="GYU52" s="163"/>
      <c r="GYV52" s="163"/>
      <c r="GYW52" s="163"/>
      <c r="GYX52" s="163"/>
      <c r="GYY52" s="163"/>
      <c r="GYZ52" s="163"/>
      <c r="GZA52" s="163"/>
      <c r="GZB52" s="163"/>
      <c r="GZC52" s="163"/>
      <c r="GZD52" s="163"/>
      <c r="GZE52" s="163"/>
      <c r="GZF52" s="163"/>
      <c r="GZG52" s="163"/>
      <c r="GZH52" s="163"/>
      <c r="GZI52" s="163"/>
      <c r="GZJ52" s="163"/>
      <c r="GZK52" s="163"/>
      <c r="GZL52" s="163"/>
      <c r="GZM52" s="163"/>
      <c r="GZN52" s="163"/>
      <c r="GZO52" s="163"/>
      <c r="GZP52" s="163"/>
      <c r="GZQ52" s="163"/>
      <c r="GZR52" s="163"/>
      <c r="GZS52" s="163"/>
      <c r="GZT52" s="163"/>
      <c r="GZU52" s="163"/>
      <c r="GZV52" s="163"/>
      <c r="GZW52" s="163"/>
      <c r="GZX52" s="163"/>
      <c r="GZY52" s="163"/>
      <c r="GZZ52" s="163"/>
      <c r="HAA52" s="163"/>
      <c r="HAB52" s="163"/>
      <c r="HAC52" s="163"/>
      <c r="HAD52" s="163"/>
      <c r="HAE52" s="163"/>
      <c r="HAF52" s="163"/>
      <c r="HAG52" s="163"/>
      <c r="HAH52" s="163"/>
      <c r="HAI52" s="163"/>
      <c r="HAJ52" s="163"/>
      <c r="HAK52" s="163"/>
      <c r="HAL52" s="163"/>
      <c r="HAM52" s="163"/>
      <c r="HAN52" s="163"/>
      <c r="HAO52" s="163"/>
      <c r="HAP52" s="163"/>
      <c r="HAQ52" s="163"/>
      <c r="HAR52" s="163"/>
      <c r="HAS52" s="163"/>
      <c r="HAT52" s="163"/>
      <c r="HAU52" s="163"/>
      <c r="HAV52" s="163"/>
      <c r="HAW52" s="163"/>
      <c r="HAX52" s="163"/>
      <c r="HAY52" s="163"/>
      <c r="HAZ52" s="163"/>
      <c r="HBA52" s="163"/>
      <c r="HBB52" s="163"/>
      <c r="HBC52" s="163"/>
      <c r="HBD52" s="163"/>
      <c r="HBE52" s="163"/>
      <c r="HBF52" s="163"/>
      <c r="HBG52" s="163"/>
      <c r="HBH52" s="163"/>
      <c r="HBI52" s="163"/>
      <c r="HBJ52" s="163"/>
      <c r="HBK52" s="163"/>
      <c r="HBL52" s="163"/>
      <c r="HBM52" s="163"/>
      <c r="HBN52" s="163"/>
      <c r="HBO52" s="163"/>
      <c r="HBP52" s="163"/>
      <c r="HBQ52" s="163"/>
      <c r="HBR52" s="163"/>
      <c r="HBS52" s="163"/>
      <c r="HBT52" s="163"/>
      <c r="HBU52" s="163"/>
      <c r="HBV52" s="163"/>
      <c r="HBW52" s="163"/>
      <c r="HBX52" s="163"/>
      <c r="HBY52" s="163"/>
      <c r="HBZ52" s="163"/>
      <c r="HCA52" s="163"/>
      <c r="HCB52" s="163"/>
      <c r="HCC52" s="163"/>
      <c r="HCD52" s="163"/>
      <c r="HCE52" s="163"/>
      <c r="HCF52" s="163"/>
      <c r="HCG52" s="163"/>
      <c r="HCH52" s="163"/>
      <c r="HCI52" s="163"/>
      <c r="HCJ52" s="163"/>
      <c r="HCK52" s="163"/>
      <c r="HCL52" s="163"/>
      <c r="HCM52" s="163"/>
      <c r="HCN52" s="163"/>
      <c r="HCO52" s="163"/>
      <c r="HCP52" s="163"/>
      <c r="HCQ52" s="163"/>
      <c r="HCR52" s="163"/>
      <c r="HCS52" s="163"/>
      <c r="HCT52" s="163"/>
      <c r="HCU52" s="163"/>
      <c r="HCV52" s="163"/>
      <c r="HCW52" s="163"/>
      <c r="HCX52" s="163"/>
      <c r="HCY52" s="163"/>
      <c r="HCZ52" s="163"/>
      <c r="HDA52" s="163"/>
      <c r="HDB52" s="163"/>
      <c r="HDC52" s="163"/>
      <c r="HDD52" s="163"/>
      <c r="HDE52" s="163"/>
      <c r="HDF52" s="163"/>
      <c r="HDG52" s="163"/>
      <c r="HDH52" s="163"/>
      <c r="HDI52" s="163"/>
      <c r="HDJ52" s="163"/>
      <c r="HDK52" s="163"/>
      <c r="HDL52" s="163"/>
      <c r="HDM52" s="163"/>
      <c r="HDN52" s="163"/>
      <c r="HDO52" s="163"/>
      <c r="HDP52" s="163"/>
      <c r="HDQ52" s="163"/>
      <c r="HDR52" s="163"/>
      <c r="HDS52" s="163"/>
      <c r="HDT52" s="163"/>
      <c r="HDU52" s="163"/>
      <c r="HDV52" s="163"/>
      <c r="HDW52" s="163"/>
      <c r="HDX52" s="163"/>
      <c r="HDY52" s="163"/>
      <c r="HDZ52" s="163"/>
      <c r="HEA52" s="163"/>
      <c r="HEB52" s="163"/>
      <c r="HEC52" s="163"/>
      <c r="HED52" s="163"/>
      <c r="HEE52" s="163"/>
      <c r="HEF52" s="163"/>
      <c r="HEG52" s="163"/>
      <c r="HEH52" s="163"/>
      <c r="HEI52" s="163"/>
      <c r="HEJ52" s="163"/>
      <c r="HEK52" s="163"/>
      <c r="HEL52" s="163"/>
      <c r="HEM52" s="163"/>
      <c r="HEN52" s="163"/>
      <c r="HEO52" s="163"/>
      <c r="HEP52" s="163"/>
      <c r="HEQ52" s="163"/>
      <c r="HER52" s="163"/>
      <c r="HES52" s="163"/>
      <c r="HET52" s="163"/>
      <c r="HEU52" s="163"/>
      <c r="HEV52" s="163"/>
      <c r="HEW52" s="163"/>
      <c r="HEX52" s="163"/>
      <c r="HEY52" s="163"/>
      <c r="HEZ52" s="163"/>
      <c r="HFA52" s="163"/>
      <c r="HFB52" s="163"/>
      <c r="HFC52" s="163"/>
      <c r="HFD52" s="163"/>
      <c r="HFE52" s="163"/>
      <c r="HFF52" s="163"/>
      <c r="HFG52" s="163"/>
      <c r="HFH52" s="163"/>
      <c r="HFI52" s="163"/>
      <c r="HFJ52" s="163"/>
      <c r="HFK52" s="163"/>
      <c r="HFL52" s="163"/>
      <c r="HFM52" s="163"/>
      <c r="HFN52" s="163"/>
      <c r="HFO52" s="163"/>
      <c r="HFP52" s="163"/>
      <c r="HFQ52" s="163"/>
      <c r="HFR52" s="163"/>
      <c r="HFS52" s="163"/>
      <c r="HFT52" s="163"/>
      <c r="HFU52" s="163"/>
      <c r="HFV52" s="163"/>
      <c r="HFW52" s="163"/>
      <c r="HFX52" s="163"/>
      <c r="HFY52" s="163"/>
      <c r="HFZ52" s="163"/>
      <c r="HGA52" s="163"/>
      <c r="HGB52" s="163"/>
      <c r="HGC52" s="163"/>
      <c r="HGD52" s="163"/>
      <c r="HGE52" s="163"/>
      <c r="HGF52" s="163"/>
      <c r="HGG52" s="163"/>
      <c r="HGH52" s="163"/>
      <c r="HGI52" s="163"/>
      <c r="HGJ52" s="163"/>
      <c r="HGK52" s="163"/>
      <c r="HGL52" s="163"/>
      <c r="HGM52" s="163"/>
      <c r="HGN52" s="163"/>
      <c r="HGO52" s="163"/>
      <c r="HGP52" s="163"/>
      <c r="HGQ52" s="163"/>
      <c r="HGR52" s="163"/>
      <c r="HGS52" s="163"/>
      <c r="HGT52" s="163"/>
      <c r="HGU52" s="163"/>
      <c r="HGV52" s="163"/>
      <c r="HGW52" s="163"/>
      <c r="HGX52" s="163"/>
      <c r="HGY52" s="163"/>
      <c r="HGZ52" s="163"/>
      <c r="HHA52" s="163"/>
      <c r="HHB52" s="163"/>
      <c r="HHC52" s="163"/>
      <c r="HHD52" s="163"/>
      <c r="HHE52" s="163"/>
      <c r="HHF52" s="163"/>
      <c r="HHG52" s="163"/>
      <c r="HHH52" s="163"/>
      <c r="HHI52" s="163"/>
      <c r="HHJ52" s="163"/>
      <c r="HHK52" s="163"/>
      <c r="HHL52" s="163"/>
      <c r="HHM52" s="163"/>
      <c r="HHN52" s="163"/>
      <c r="HHO52" s="163"/>
      <c r="HHP52" s="163"/>
      <c r="HHQ52" s="163"/>
      <c r="HHR52" s="163"/>
      <c r="HHS52" s="163"/>
      <c r="HHT52" s="163"/>
      <c r="HHU52" s="163"/>
      <c r="HHV52" s="163"/>
      <c r="HHW52" s="163"/>
      <c r="HHX52" s="163"/>
      <c r="HHY52" s="163"/>
      <c r="HHZ52" s="163"/>
      <c r="HIA52" s="163"/>
      <c r="HIB52" s="163"/>
      <c r="HIC52" s="163"/>
      <c r="HID52" s="163"/>
      <c r="HIE52" s="163"/>
      <c r="HIF52" s="163"/>
      <c r="HIG52" s="163"/>
      <c r="HIH52" s="163"/>
      <c r="HII52" s="163"/>
      <c r="HIJ52" s="163"/>
      <c r="HIK52" s="163"/>
      <c r="HIL52" s="163"/>
      <c r="HIM52" s="163"/>
      <c r="HIN52" s="163"/>
      <c r="HIO52" s="163"/>
      <c r="HIP52" s="163"/>
      <c r="HIQ52" s="163"/>
      <c r="HIR52" s="163"/>
      <c r="HIS52" s="163"/>
      <c r="HIT52" s="163"/>
      <c r="HIU52" s="163"/>
      <c r="HIV52" s="163"/>
      <c r="HIW52" s="163"/>
      <c r="HIX52" s="163"/>
      <c r="HIY52" s="163"/>
      <c r="HIZ52" s="163"/>
      <c r="HJA52" s="163"/>
      <c r="HJB52" s="163"/>
      <c r="HJC52" s="163"/>
      <c r="HJD52" s="163"/>
      <c r="HJE52" s="163"/>
      <c r="HJF52" s="163"/>
      <c r="HJG52" s="163"/>
      <c r="HJH52" s="163"/>
      <c r="HJI52" s="163"/>
      <c r="HJJ52" s="163"/>
      <c r="HJK52" s="163"/>
      <c r="HJL52" s="163"/>
      <c r="HJM52" s="163"/>
      <c r="HJN52" s="163"/>
      <c r="HJO52" s="163"/>
      <c r="HJP52" s="163"/>
      <c r="HJQ52" s="163"/>
      <c r="HJR52" s="163"/>
      <c r="HJS52" s="163"/>
      <c r="HJT52" s="163"/>
      <c r="HJU52" s="163"/>
      <c r="HJV52" s="163"/>
      <c r="HJW52" s="163"/>
      <c r="HJX52" s="163"/>
      <c r="HJY52" s="163"/>
      <c r="HJZ52" s="163"/>
      <c r="HKA52" s="163"/>
      <c r="HKB52" s="163"/>
      <c r="HKC52" s="163"/>
      <c r="HKD52" s="163"/>
      <c r="HKE52" s="163"/>
      <c r="HKF52" s="163"/>
      <c r="HKG52" s="163"/>
      <c r="HKH52" s="163"/>
      <c r="HKI52" s="163"/>
      <c r="HKJ52" s="163"/>
      <c r="HKK52" s="163"/>
      <c r="HKL52" s="163"/>
      <c r="HKM52" s="163"/>
      <c r="HKN52" s="163"/>
      <c r="HKO52" s="163"/>
      <c r="HKP52" s="163"/>
      <c r="HKQ52" s="163"/>
      <c r="HKR52" s="163"/>
      <c r="HKS52" s="163"/>
      <c r="HKT52" s="163"/>
      <c r="HKU52" s="163"/>
      <c r="HKV52" s="163"/>
      <c r="HKW52" s="163"/>
      <c r="HKX52" s="163"/>
      <c r="HKY52" s="163"/>
      <c r="HKZ52" s="163"/>
      <c r="HLA52" s="163"/>
      <c r="HLB52" s="163"/>
      <c r="HLC52" s="163"/>
      <c r="HLD52" s="163"/>
      <c r="HLE52" s="163"/>
      <c r="HLF52" s="163"/>
      <c r="HLG52" s="163"/>
      <c r="HLH52" s="163"/>
      <c r="HLI52" s="163"/>
      <c r="HLJ52" s="163"/>
      <c r="HLK52" s="163"/>
      <c r="HLL52" s="163"/>
      <c r="HLM52" s="163"/>
      <c r="HLN52" s="163"/>
      <c r="HLO52" s="163"/>
      <c r="HLP52" s="163"/>
      <c r="HLQ52" s="163"/>
      <c r="HLR52" s="163"/>
      <c r="HLS52" s="163"/>
      <c r="HLT52" s="163"/>
      <c r="HLU52" s="163"/>
      <c r="HLV52" s="163"/>
      <c r="HLW52" s="163"/>
      <c r="HLX52" s="163"/>
      <c r="HLY52" s="163"/>
      <c r="HLZ52" s="163"/>
      <c r="HMA52" s="163"/>
      <c r="HMB52" s="163"/>
      <c r="HMC52" s="163"/>
      <c r="HMD52" s="163"/>
      <c r="HME52" s="163"/>
      <c r="HMF52" s="163"/>
      <c r="HMG52" s="163"/>
      <c r="HMH52" s="163"/>
      <c r="HMI52" s="163"/>
      <c r="HMJ52" s="163"/>
      <c r="HMK52" s="163"/>
      <c r="HML52" s="163"/>
      <c r="HMM52" s="163"/>
      <c r="HMN52" s="163"/>
      <c r="HMO52" s="163"/>
      <c r="HMP52" s="163"/>
      <c r="HMQ52" s="163"/>
      <c r="HMR52" s="163"/>
      <c r="HMS52" s="163"/>
      <c r="HMT52" s="163"/>
      <c r="HMU52" s="163"/>
      <c r="HMV52" s="163"/>
      <c r="HMW52" s="163"/>
      <c r="HMX52" s="163"/>
      <c r="HMY52" s="163"/>
      <c r="HMZ52" s="163"/>
      <c r="HNA52" s="163"/>
      <c r="HNB52" s="163"/>
      <c r="HNC52" s="163"/>
      <c r="HND52" s="163"/>
      <c r="HNE52" s="163"/>
      <c r="HNF52" s="163"/>
      <c r="HNG52" s="163"/>
      <c r="HNH52" s="163"/>
      <c r="HNI52" s="163"/>
      <c r="HNJ52" s="163"/>
      <c r="HNK52" s="163"/>
      <c r="HNL52" s="163"/>
      <c r="HNM52" s="163"/>
      <c r="HNN52" s="163"/>
      <c r="HNO52" s="163"/>
      <c r="HNP52" s="163"/>
      <c r="HNQ52" s="163"/>
      <c r="HNR52" s="163"/>
      <c r="HNS52" s="163"/>
      <c r="HNT52" s="163"/>
      <c r="HNU52" s="163"/>
      <c r="HNV52" s="163"/>
      <c r="HNW52" s="163"/>
      <c r="HNX52" s="163"/>
      <c r="HNY52" s="163"/>
      <c r="HNZ52" s="163"/>
      <c r="HOA52" s="163"/>
      <c r="HOB52" s="163"/>
      <c r="HOC52" s="163"/>
      <c r="HOD52" s="163"/>
      <c r="HOE52" s="163"/>
      <c r="HOF52" s="163"/>
      <c r="HOG52" s="163"/>
      <c r="HOH52" s="163"/>
      <c r="HOI52" s="163"/>
      <c r="HOJ52" s="163"/>
      <c r="HOK52" s="163"/>
      <c r="HOL52" s="163"/>
      <c r="HOM52" s="163"/>
      <c r="HON52" s="163"/>
      <c r="HOO52" s="163"/>
      <c r="HOP52" s="163"/>
      <c r="HOQ52" s="163"/>
      <c r="HOR52" s="163"/>
      <c r="HOS52" s="163"/>
      <c r="HOT52" s="163"/>
      <c r="HOU52" s="163"/>
      <c r="HOV52" s="163"/>
      <c r="HOW52" s="163"/>
      <c r="HOX52" s="163"/>
      <c r="HOY52" s="163"/>
      <c r="HOZ52" s="163"/>
      <c r="HPA52" s="163"/>
      <c r="HPB52" s="163"/>
      <c r="HPC52" s="163"/>
      <c r="HPD52" s="163"/>
      <c r="HPE52" s="163"/>
      <c r="HPF52" s="163"/>
      <c r="HPG52" s="163"/>
      <c r="HPH52" s="163"/>
      <c r="HPI52" s="163"/>
      <c r="HPJ52" s="163"/>
      <c r="HPK52" s="163"/>
      <c r="HPL52" s="163"/>
      <c r="HPM52" s="163"/>
      <c r="HPN52" s="163"/>
      <c r="HPO52" s="163"/>
      <c r="HPP52" s="163"/>
      <c r="HPQ52" s="163"/>
      <c r="HPR52" s="163"/>
      <c r="HPS52" s="163"/>
      <c r="HPT52" s="163"/>
      <c r="HPU52" s="163"/>
      <c r="HPV52" s="163"/>
      <c r="HPW52" s="163"/>
      <c r="HPX52" s="163"/>
      <c r="HPY52" s="163"/>
      <c r="HPZ52" s="163"/>
      <c r="HQA52" s="163"/>
      <c r="HQB52" s="163"/>
      <c r="HQC52" s="163"/>
      <c r="HQD52" s="163"/>
      <c r="HQE52" s="163"/>
      <c r="HQF52" s="163"/>
      <c r="HQG52" s="163"/>
      <c r="HQH52" s="163"/>
      <c r="HQI52" s="163"/>
      <c r="HQJ52" s="163"/>
      <c r="HQK52" s="163"/>
      <c r="HQL52" s="163"/>
      <c r="HQM52" s="163"/>
      <c r="HQN52" s="163"/>
      <c r="HQO52" s="163"/>
      <c r="HQP52" s="163"/>
      <c r="HQQ52" s="163"/>
      <c r="HQR52" s="163"/>
      <c r="HQS52" s="163"/>
      <c r="HQT52" s="163"/>
      <c r="HQU52" s="163"/>
      <c r="HQV52" s="163"/>
      <c r="HQW52" s="163"/>
      <c r="HQX52" s="163"/>
      <c r="HQY52" s="163"/>
      <c r="HQZ52" s="163"/>
      <c r="HRA52" s="163"/>
      <c r="HRB52" s="163"/>
      <c r="HRC52" s="163"/>
      <c r="HRD52" s="163"/>
      <c r="HRE52" s="163"/>
      <c r="HRF52" s="163"/>
      <c r="HRG52" s="163"/>
      <c r="HRH52" s="163"/>
      <c r="HRI52" s="163"/>
      <c r="HRJ52" s="163"/>
      <c r="HRK52" s="163"/>
      <c r="HRL52" s="163"/>
      <c r="HRM52" s="163"/>
      <c r="HRN52" s="163"/>
      <c r="HRO52" s="163"/>
      <c r="HRP52" s="163"/>
      <c r="HRQ52" s="163"/>
      <c r="HRR52" s="163"/>
      <c r="HRS52" s="163"/>
      <c r="HRT52" s="163"/>
      <c r="HRU52" s="163"/>
      <c r="HRV52" s="163"/>
      <c r="HRW52" s="163"/>
      <c r="HRX52" s="163"/>
      <c r="HRY52" s="163"/>
      <c r="HRZ52" s="163"/>
      <c r="HSA52" s="163"/>
      <c r="HSB52" s="163"/>
      <c r="HSC52" s="163"/>
      <c r="HSD52" s="163"/>
      <c r="HSE52" s="163"/>
      <c r="HSF52" s="163"/>
      <c r="HSG52" s="163"/>
      <c r="HSH52" s="163"/>
      <c r="HSI52" s="163"/>
      <c r="HSJ52" s="163"/>
      <c r="HSK52" s="163"/>
      <c r="HSL52" s="163"/>
      <c r="HSM52" s="163"/>
      <c r="HSN52" s="163"/>
      <c r="HSO52" s="163"/>
      <c r="HSP52" s="163"/>
      <c r="HSQ52" s="163"/>
      <c r="HSR52" s="163"/>
      <c r="HSS52" s="163"/>
      <c r="HST52" s="163"/>
      <c r="HSU52" s="163"/>
      <c r="HSV52" s="163"/>
      <c r="HSW52" s="163"/>
      <c r="HSX52" s="163"/>
      <c r="HSY52" s="163"/>
      <c r="HSZ52" s="163"/>
      <c r="HTA52" s="163"/>
      <c r="HTB52" s="163"/>
      <c r="HTC52" s="163"/>
      <c r="HTD52" s="163"/>
      <c r="HTE52" s="163"/>
      <c r="HTF52" s="163"/>
      <c r="HTG52" s="163"/>
      <c r="HTH52" s="163"/>
      <c r="HTI52" s="163"/>
      <c r="HTJ52" s="163"/>
      <c r="HTK52" s="163"/>
      <c r="HTL52" s="163"/>
      <c r="HTM52" s="163"/>
      <c r="HTN52" s="163"/>
      <c r="HTO52" s="163"/>
      <c r="HTP52" s="163"/>
      <c r="HTQ52" s="163"/>
      <c r="HTR52" s="163"/>
      <c r="HTS52" s="163"/>
      <c r="HTT52" s="163"/>
      <c r="HTU52" s="163"/>
      <c r="HTV52" s="163"/>
      <c r="HTW52" s="163"/>
      <c r="HTX52" s="163"/>
      <c r="HTY52" s="163"/>
      <c r="HTZ52" s="163"/>
      <c r="HUA52" s="163"/>
      <c r="HUB52" s="163"/>
      <c r="HUC52" s="163"/>
      <c r="HUD52" s="163"/>
      <c r="HUE52" s="163"/>
      <c r="HUF52" s="163"/>
      <c r="HUG52" s="163"/>
      <c r="HUH52" s="163"/>
      <c r="HUI52" s="163"/>
      <c r="HUJ52" s="163"/>
      <c r="HUK52" s="163"/>
      <c r="HUL52" s="163"/>
      <c r="HUM52" s="163"/>
      <c r="HUN52" s="163"/>
      <c r="HUO52" s="163"/>
      <c r="HUP52" s="163"/>
      <c r="HUQ52" s="163"/>
      <c r="HUR52" s="163"/>
      <c r="HUS52" s="163"/>
      <c r="HUT52" s="163"/>
      <c r="HUU52" s="163"/>
      <c r="HUV52" s="163"/>
      <c r="HUW52" s="163"/>
      <c r="HUX52" s="163"/>
      <c r="HUY52" s="163"/>
      <c r="HUZ52" s="163"/>
      <c r="HVA52" s="163"/>
      <c r="HVB52" s="163"/>
      <c r="HVC52" s="163"/>
      <c r="HVD52" s="163"/>
      <c r="HVE52" s="163"/>
      <c r="HVF52" s="163"/>
      <c r="HVG52" s="163"/>
      <c r="HVH52" s="163"/>
      <c r="HVI52" s="163"/>
      <c r="HVJ52" s="163"/>
      <c r="HVK52" s="163"/>
      <c r="HVL52" s="163"/>
      <c r="HVM52" s="163"/>
      <c r="HVN52" s="163"/>
      <c r="HVO52" s="163"/>
      <c r="HVP52" s="163"/>
      <c r="HVQ52" s="163"/>
      <c r="HVR52" s="163"/>
      <c r="HVS52" s="163"/>
      <c r="HVT52" s="163"/>
      <c r="HVU52" s="163"/>
      <c r="HVV52" s="163"/>
      <c r="HVW52" s="163"/>
      <c r="HVX52" s="163"/>
      <c r="HVY52" s="163"/>
      <c r="HVZ52" s="163"/>
      <c r="HWA52" s="163"/>
      <c r="HWB52" s="163"/>
      <c r="HWC52" s="163"/>
      <c r="HWD52" s="163"/>
      <c r="HWE52" s="163"/>
      <c r="HWF52" s="163"/>
      <c r="HWG52" s="163"/>
      <c r="HWH52" s="163"/>
      <c r="HWI52" s="163"/>
      <c r="HWJ52" s="163"/>
      <c r="HWK52" s="163"/>
      <c r="HWL52" s="163"/>
      <c r="HWM52" s="163"/>
      <c r="HWN52" s="163"/>
      <c r="HWO52" s="163"/>
      <c r="HWP52" s="163"/>
      <c r="HWQ52" s="163"/>
      <c r="HWR52" s="163"/>
      <c r="HWS52" s="163"/>
      <c r="HWT52" s="163"/>
      <c r="HWU52" s="163"/>
      <c r="HWV52" s="163"/>
      <c r="HWW52" s="163"/>
      <c r="HWX52" s="163"/>
      <c r="HWY52" s="163"/>
      <c r="HWZ52" s="163"/>
      <c r="HXA52" s="163"/>
      <c r="HXB52" s="163"/>
      <c r="HXC52" s="163"/>
      <c r="HXD52" s="163"/>
      <c r="HXE52" s="163"/>
      <c r="HXF52" s="163"/>
      <c r="HXG52" s="163"/>
      <c r="HXH52" s="163"/>
      <c r="HXI52" s="163"/>
      <c r="HXJ52" s="163"/>
      <c r="HXK52" s="163"/>
      <c r="HXL52" s="163"/>
      <c r="HXM52" s="163"/>
      <c r="HXN52" s="163"/>
      <c r="HXO52" s="163"/>
      <c r="HXP52" s="163"/>
      <c r="HXQ52" s="163"/>
      <c r="HXR52" s="163"/>
      <c r="HXS52" s="163"/>
      <c r="HXT52" s="163"/>
      <c r="HXU52" s="163"/>
      <c r="HXV52" s="163"/>
      <c r="HXW52" s="163"/>
      <c r="HXX52" s="163"/>
      <c r="HXY52" s="163"/>
      <c r="HXZ52" s="163"/>
      <c r="HYA52" s="163"/>
      <c r="HYB52" s="163"/>
      <c r="HYC52" s="163"/>
      <c r="HYD52" s="163"/>
      <c r="HYE52" s="163"/>
      <c r="HYF52" s="163"/>
      <c r="HYG52" s="163"/>
      <c r="HYH52" s="163"/>
      <c r="HYI52" s="163"/>
      <c r="HYJ52" s="163"/>
      <c r="HYK52" s="163"/>
      <c r="HYL52" s="163"/>
      <c r="HYM52" s="163"/>
      <c r="HYN52" s="163"/>
      <c r="HYO52" s="163"/>
      <c r="HYP52" s="163"/>
      <c r="HYQ52" s="163"/>
      <c r="HYR52" s="163"/>
      <c r="HYS52" s="163"/>
      <c r="HYT52" s="163"/>
      <c r="HYU52" s="163"/>
      <c r="HYV52" s="163"/>
      <c r="HYW52" s="163"/>
      <c r="HYX52" s="163"/>
      <c r="HYY52" s="163"/>
      <c r="HYZ52" s="163"/>
      <c r="HZA52" s="163"/>
      <c r="HZB52" s="163"/>
      <c r="HZC52" s="163"/>
      <c r="HZD52" s="163"/>
      <c r="HZE52" s="163"/>
      <c r="HZF52" s="163"/>
      <c r="HZG52" s="163"/>
      <c r="HZH52" s="163"/>
      <c r="HZI52" s="163"/>
      <c r="HZJ52" s="163"/>
      <c r="HZK52" s="163"/>
      <c r="HZL52" s="163"/>
      <c r="HZM52" s="163"/>
      <c r="HZN52" s="163"/>
      <c r="HZO52" s="163"/>
      <c r="HZP52" s="163"/>
      <c r="HZQ52" s="163"/>
      <c r="HZR52" s="163"/>
      <c r="HZS52" s="163"/>
      <c r="HZT52" s="163"/>
      <c r="HZU52" s="163"/>
      <c r="HZV52" s="163"/>
      <c r="HZW52" s="163"/>
      <c r="HZX52" s="163"/>
      <c r="HZY52" s="163"/>
      <c r="HZZ52" s="163"/>
      <c r="IAA52" s="163"/>
      <c r="IAB52" s="163"/>
      <c r="IAC52" s="163"/>
      <c r="IAD52" s="163"/>
      <c r="IAE52" s="163"/>
      <c r="IAF52" s="163"/>
      <c r="IAG52" s="163"/>
      <c r="IAH52" s="163"/>
      <c r="IAI52" s="163"/>
      <c r="IAJ52" s="163"/>
      <c r="IAK52" s="163"/>
      <c r="IAL52" s="163"/>
      <c r="IAM52" s="163"/>
      <c r="IAN52" s="163"/>
      <c r="IAO52" s="163"/>
      <c r="IAP52" s="163"/>
      <c r="IAQ52" s="163"/>
      <c r="IAR52" s="163"/>
      <c r="IAS52" s="163"/>
      <c r="IAT52" s="163"/>
      <c r="IAU52" s="163"/>
      <c r="IAV52" s="163"/>
      <c r="IAW52" s="163"/>
      <c r="IAX52" s="163"/>
      <c r="IAY52" s="163"/>
      <c r="IAZ52" s="163"/>
      <c r="IBA52" s="163"/>
      <c r="IBB52" s="163"/>
      <c r="IBC52" s="163"/>
      <c r="IBD52" s="163"/>
      <c r="IBE52" s="163"/>
      <c r="IBF52" s="163"/>
      <c r="IBG52" s="163"/>
      <c r="IBH52" s="163"/>
      <c r="IBI52" s="163"/>
      <c r="IBJ52" s="163"/>
      <c r="IBK52" s="163"/>
      <c r="IBL52" s="163"/>
      <c r="IBM52" s="163"/>
      <c r="IBN52" s="163"/>
      <c r="IBO52" s="163"/>
      <c r="IBP52" s="163"/>
      <c r="IBQ52" s="163"/>
      <c r="IBR52" s="163"/>
      <c r="IBS52" s="163"/>
      <c r="IBT52" s="163"/>
      <c r="IBU52" s="163"/>
      <c r="IBV52" s="163"/>
      <c r="IBW52" s="163"/>
      <c r="IBX52" s="163"/>
      <c r="IBY52" s="163"/>
      <c r="IBZ52" s="163"/>
      <c r="ICA52" s="163"/>
      <c r="ICB52" s="163"/>
      <c r="ICC52" s="163"/>
      <c r="ICD52" s="163"/>
      <c r="ICE52" s="163"/>
      <c r="ICF52" s="163"/>
      <c r="ICG52" s="163"/>
      <c r="ICH52" s="163"/>
      <c r="ICI52" s="163"/>
      <c r="ICJ52" s="163"/>
      <c r="ICK52" s="163"/>
      <c r="ICL52" s="163"/>
      <c r="ICM52" s="163"/>
      <c r="ICN52" s="163"/>
      <c r="ICO52" s="163"/>
      <c r="ICP52" s="163"/>
      <c r="ICQ52" s="163"/>
      <c r="ICR52" s="163"/>
      <c r="ICS52" s="163"/>
      <c r="ICT52" s="163"/>
      <c r="ICU52" s="163"/>
      <c r="ICV52" s="163"/>
      <c r="ICW52" s="163"/>
      <c r="ICX52" s="163"/>
      <c r="ICY52" s="163"/>
      <c r="ICZ52" s="163"/>
      <c r="IDA52" s="163"/>
      <c r="IDB52" s="163"/>
      <c r="IDC52" s="163"/>
      <c r="IDD52" s="163"/>
      <c r="IDE52" s="163"/>
      <c r="IDF52" s="163"/>
      <c r="IDG52" s="163"/>
      <c r="IDH52" s="163"/>
      <c r="IDI52" s="163"/>
      <c r="IDJ52" s="163"/>
      <c r="IDK52" s="163"/>
      <c r="IDL52" s="163"/>
      <c r="IDM52" s="163"/>
      <c r="IDN52" s="163"/>
      <c r="IDO52" s="163"/>
      <c r="IDP52" s="163"/>
      <c r="IDQ52" s="163"/>
      <c r="IDR52" s="163"/>
      <c r="IDS52" s="163"/>
      <c r="IDT52" s="163"/>
      <c r="IDU52" s="163"/>
      <c r="IDV52" s="163"/>
      <c r="IDW52" s="163"/>
      <c r="IDX52" s="163"/>
      <c r="IDY52" s="163"/>
      <c r="IDZ52" s="163"/>
      <c r="IEA52" s="163"/>
      <c r="IEB52" s="163"/>
      <c r="IEC52" s="163"/>
      <c r="IED52" s="163"/>
      <c r="IEE52" s="163"/>
      <c r="IEF52" s="163"/>
      <c r="IEG52" s="163"/>
      <c r="IEH52" s="163"/>
      <c r="IEI52" s="163"/>
      <c r="IEJ52" s="163"/>
      <c r="IEK52" s="163"/>
      <c r="IEL52" s="163"/>
      <c r="IEM52" s="163"/>
      <c r="IEN52" s="163"/>
      <c r="IEO52" s="163"/>
      <c r="IEP52" s="163"/>
      <c r="IEQ52" s="163"/>
      <c r="IER52" s="163"/>
      <c r="IES52" s="163"/>
      <c r="IET52" s="163"/>
      <c r="IEU52" s="163"/>
      <c r="IEV52" s="163"/>
      <c r="IEW52" s="163"/>
      <c r="IEX52" s="163"/>
      <c r="IEY52" s="163"/>
      <c r="IEZ52" s="163"/>
      <c r="IFA52" s="163"/>
      <c r="IFB52" s="163"/>
      <c r="IFC52" s="163"/>
      <c r="IFD52" s="163"/>
      <c r="IFE52" s="163"/>
      <c r="IFF52" s="163"/>
      <c r="IFG52" s="163"/>
      <c r="IFH52" s="163"/>
      <c r="IFI52" s="163"/>
      <c r="IFJ52" s="163"/>
      <c r="IFK52" s="163"/>
      <c r="IFL52" s="163"/>
      <c r="IFM52" s="163"/>
      <c r="IFN52" s="163"/>
      <c r="IFO52" s="163"/>
      <c r="IFP52" s="163"/>
      <c r="IFQ52" s="163"/>
      <c r="IFR52" s="163"/>
      <c r="IFS52" s="163"/>
      <c r="IFT52" s="163"/>
      <c r="IFU52" s="163"/>
      <c r="IFV52" s="163"/>
      <c r="IFW52" s="163"/>
      <c r="IFX52" s="163"/>
      <c r="IFY52" s="163"/>
      <c r="IFZ52" s="163"/>
      <c r="IGA52" s="163"/>
      <c r="IGB52" s="163"/>
      <c r="IGC52" s="163"/>
      <c r="IGD52" s="163"/>
      <c r="IGE52" s="163"/>
      <c r="IGF52" s="163"/>
      <c r="IGG52" s="163"/>
      <c r="IGH52" s="163"/>
      <c r="IGI52" s="163"/>
      <c r="IGJ52" s="163"/>
      <c r="IGK52" s="163"/>
      <c r="IGL52" s="163"/>
      <c r="IGM52" s="163"/>
      <c r="IGN52" s="163"/>
      <c r="IGO52" s="163"/>
      <c r="IGP52" s="163"/>
      <c r="IGQ52" s="163"/>
      <c r="IGR52" s="163"/>
      <c r="IGS52" s="163"/>
      <c r="IGT52" s="163"/>
      <c r="IGU52" s="163"/>
      <c r="IGV52" s="163"/>
      <c r="IGW52" s="163"/>
      <c r="IGX52" s="163"/>
      <c r="IGY52" s="163"/>
      <c r="IGZ52" s="163"/>
      <c r="IHA52" s="163"/>
      <c r="IHB52" s="163"/>
      <c r="IHC52" s="163"/>
      <c r="IHD52" s="163"/>
      <c r="IHE52" s="163"/>
      <c r="IHF52" s="163"/>
      <c r="IHG52" s="163"/>
      <c r="IHH52" s="163"/>
      <c r="IHI52" s="163"/>
      <c r="IHJ52" s="163"/>
      <c r="IHK52" s="163"/>
      <c r="IHL52" s="163"/>
      <c r="IHM52" s="163"/>
      <c r="IHN52" s="163"/>
      <c r="IHO52" s="163"/>
      <c r="IHP52" s="163"/>
      <c r="IHQ52" s="163"/>
      <c r="IHR52" s="163"/>
      <c r="IHS52" s="163"/>
      <c r="IHT52" s="163"/>
      <c r="IHU52" s="163"/>
      <c r="IHV52" s="163"/>
      <c r="IHW52" s="163"/>
      <c r="IHX52" s="163"/>
      <c r="IHY52" s="163"/>
      <c r="IHZ52" s="163"/>
      <c r="IIA52" s="163"/>
      <c r="IIB52" s="163"/>
      <c r="IIC52" s="163"/>
      <c r="IID52" s="163"/>
      <c r="IIE52" s="163"/>
      <c r="IIF52" s="163"/>
      <c r="IIG52" s="163"/>
      <c r="IIH52" s="163"/>
      <c r="III52" s="163"/>
      <c r="IIJ52" s="163"/>
      <c r="IIK52" s="163"/>
      <c r="IIL52" s="163"/>
      <c r="IIM52" s="163"/>
      <c r="IIN52" s="163"/>
      <c r="IIO52" s="163"/>
      <c r="IIP52" s="163"/>
      <c r="IIQ52" s="163"/>
      <c r="IIR52" s="163"/>
      <c r="IIS52" s="163"/>
      <c r="IIT52" s="163"/>
      <c r="IIU52" s="163"/>
      <c r="IIV52" s="163"/>
      <c r="IIW52" s="163"/>
      <c r="IIX52" s="163"/>
      <c r="IIY52" s="163"/>
      <c r="IIZ52" s="163"/>
      <c r="IJA52" s="163"/>
      <c r="IJB52" s="163"/>
      <c r="IJC52" s="163"/>
      <c r="IJD52" s="163"/>
      <c r="IJE52" s="163"/>
      <c r="IJF52" s="163"/>
      <c r="IJG52" s="163"/>
      <c r="IJH52" s="163"/>
      <c r="IJI52" s="163"/>
      <c r="IJJ52" s="163"/>
      <c r="IJK52" s="163"/>
      <c r="IJL52" s="163"/>
      <c r="IJM52" s="163"/>
      <c r="IJN52" s="163"/>
      <c r="IJO52" s="163"/>
      <c r="IJP52" s="163"/>
      <c r="IJQ52" s="163"/>
      <c r="IJR52" s="163"/>
      <c r="IJS52" s="163"/>
      <c r="IJT52" s="163"/>
      <c r="IJU52" s="163"/>
      <c r="IJV52" s="163"/>
      <c r="IJW52" s="163"/>
      <c r="IJX52" s="163"/>
      <c r="IJY52" s="163"/>
      <c r="IJZ52" s="163"/>
      <c r="IKA52" s="163"/>
      <c r="IKB52" s="163"/>
      <c r="IKC52" s="163"/>
      <c r="IKD52" s="163"/>
      <c r="IKE52" s="163"/>
      <c r="IKF52" s="163"/>
      <c r="IKG52" s="163"/>
      <c r="IKH52" s="163"/>
      <c r="IKI52" s="163"/>
      <c r="IKJ52" s="163"/>
      <c r="IKK52" s="163"/>
      <c r="IKL52" s="163"/>
      <c r="IKM52" s="163"/>
      <c r="IKN52" s="163"/>
      <c r="IKO52" s="163"/>
      <c r="IKP52" s="163"/>
      <c r="IKQ52" s="163"/>
      <c r="IKR52" s="163"/>
      <c r="IKS52" s="163"/>
      <c r="IKT52" s="163"/>
      <c r="IKU52" s="163"/>
      <c r="IKV52" s="163"/>
      <c r="IKW52" s="163"/>
      <c r="IKX52" s="163"/>
      <c r="IKY52" s="163"/>
      <c r="IKZ52" s="163"/>
      <c r="ILA52" s="163"/>
      <c r="ILB52" s="163"/>
      <c r="ILC52" s="163"/>
      <c r="ILD52" s="163"/>
      <c r="ILE52" s="163"/>
      <c r="ILF52" s="163"/>
      <c r="ILG52" s="163"/>
      <c r="ILH52" s="163"/>
      <c r="ILI52" s="163"/>
      <c r="ILJ52" s="163"/>
      <c r="ILK52" s="163"/>
      <c r="ILL52" s="163"/>
      <c r="ILM52" s="163"/>
      <c r="ILN52" s="163"/>
      <c r="ILO52" s="163"/>
      <c r="ILP52" s="163"/>
      <c r="ILQ52" s="163"/>
      <c r="ILR52" s="163"/>
      <c r="ILS52" s="163"/>
      <c r="ILT52" s="163"/>
      <c r="ILU52" s="163"/>
      <c r="ILV52" s="163"/>
      <c r="ILW52" s="163"/>
      <c r="ILX52" s="163"/>
      <c r="ILY52" s="163"/>
      <c r="ILZ52" s="163"/>
      <c r="IMA52" s="163"/>
      <c r="IMB52" s="163"/>
      <c r="IMC52" s="163"/>
      <c r="IMD52" s="163"/>
      <c r="IME52" s="163"/>
      <c r="IMF52" s="163"/>
      <c r="IMG52" s="163"/>
      <c r="IMH52" s="163"/>
      <c r="IMI52" s="163"/>
      <c r="IMJ52" s="163"/>
      <c r="IMK52" s="163"/>
      <c r="IML52" s="163"/>
      <c r="IMM52" s="163"/>
      <c r="IMN52" s="163"/>
      <c r="IMO52" s="163"/>
      <c r="IMP52" s="163"/>
      <c r="IMQ52" s="163"/>
      <c r="IMR52" s="163"/>
      <c r="IMS52" s="163"/>
      <c r="IMT52" s="163"/>
      <c r="IMU52" s="163"/>
      <c r="IMV52" s="163"/>
      <c r="IMW52" s="163"/>
      <c r="IMX52" s="163"/>
      <c r="IMY52" s="163"/>
      <c r="IMZ52" s="163"/>
      <c r="INA52" s="163"/>
      <c r="INB52" s="163"/>
      <c r="INC52" s="163"/>
      <c r="IND52" s="163"/>
      <c r="INE52" s="163"/>
      <c r="INF52" s="163"/>
      <c r="ING52" s="163"/>
      <c r="INH52" s="163"/>
      <c r="INI52" s="163"/>
      <c r="INJ52" s="163"/>
      <c r="INK52" s="163"/>
      <c r="INL52" s="163"/>
      <c r="INM52" s="163"/>
      <c r="INN52" s="163"/>
      <c r="INO52" s="163"/>
      <c r="INP52" s="163"/>
      <c r="INQ52" s="163"/>
      <c r="INR52" s="163"/>
      <c r="INS52" s="163"/>
      <c r="INT52" s="163"/>
      <c r="INU52" s="163"/>
      <c r="INV52" s="163"/>
      <c r="INW52" s="163"/>
      <c r="INX52" s="163"/>
      <c r="INY52" s="163"/>
      <c r="INZ52" s="163"/>
      <c r="IOA52" s="163"/>
      <c r="IOB52" s="163"/>
      <c r="IOC52" s="163"/>
      <c r="IOD52" s="163"/>
      <c r="IOE52" s="163"/>
      <c r="IOF52" s="163"/>
      <c r="IOG52" s="163"/>
      <c r="IOH52" s="163"/>
      <c r="IOI52" s="163"/>
      <c r="IOJ52" s="163"/>
      <c r="IOK52" s="163"/>
      <c r="IOL52" s="163"/>
      <c r="IOM52" s="163"/>
      <c r="ION52" s="163"/>
      <c r="IOO52" s="163"/>
      <c r="IOP52" s="163"/>
      <c r="IOQ52" s="163"/>
      <c r="IOR52" s="163"/>
      <c r="IOS52" s="163"/>
      <c r="IOT52" s="163"/>
      <c r="IOU52" s="163"/>
      <c r="IOV52" s="163"/>
      <c r="IOW52" s="163"/>
      <c r="IOX52" s="163"/>
      <c r="IOY52" s="163"/>
      <c r="IOZ52" s="163"/>
      <c r="IPA52" s="163"/>
      <c r="IPB52" s="163"/>
      <c r="IPC52" s="163"/>
      <c r="IPD52" s="163"/>
      <c r="IPE52" s="163"/>
      <c r="IPF52" s="163"/>
      <c r="IPG52" s="163"/>
      <c r="IPH52" s="163"/>
      <c r="IPI52" s="163"/>
      <c r="IPJ52" s="163"/>
      <c r="IPK52" s="163"/>
      <c r="IPL52" s="163"/>
      <c r="IPM52" s="163"/>
      <c r="IPN52" s="163"/>
      <c r="IPO52" s="163"/>
      <c r="IPP52" s="163"/>
      <c r="IPQ52" s="163"/>
      <c r="IPR52" s="163"/>
      <c r="IPS52" s="163"/>
      <c r="IPT52" s="163"/>
      <c r="IPU52" s="163"/>
      <c r="IPV52" s="163"/>
      <c r="IPW52" s="163"/>
      <c r="IPX52" s="163"/>
      <c r="IPY52" s="163"/>
      <c r="IPZ52" s="163"/>
      <c r="IQA52" s="163"/>
      <c r="IQB52" s="163"/>
      <c r="IQC52" s="163"/>
      <c r="IQD52" s="163"/>
      <c r="IQE52" s="163"/>
      <c r="IQF52" s="163"/>
      <c r="IQG52" s="163"/>
      <c r="IQH52" s="163"/>
      <c r="IQI52" s="163"/>
      <c r="IQJ52" s="163"/>
      <c r="IQK52" s="163"/>
      <c r="IQL52" s="163"/>
      <c r="IQM52" s="163"/>
      <c r="IQN52" s="163"/>
      <c r="IQO52" s="163"/>
      <c r="IQP52" s="163"/>
      <c r="IQQ52" s="163"/>
      <c r="IQR52" s="163"/>
      <c r="IQS52" s="163"/>
      <c r="IQT52" s="163"/>
      <c r="IQU52" s="163"/>
      <c r="IQV52" s="163"/>
      <c r="IQW52" s="163"/>
      <c r="IQX52" s="163"/>
      <c r="IQY52" s="163"/>
      <c r="IQZ52" s="163"/>
      <c r="IRA52" s="163"/>
      <c r="IRB52" s="163"/>
      <c r="IRC52" s="163"/>
      <c r="IRD52" s="163"/>
      <c r="IRE52" s="163"/>
      <c r="IRF52" s="163"/>
      <c r="IRG52" s="163"/>
      <c r="IRH52" s="163"/>
      <c r="IRI52" s="163"/>
      <c r="IRJ52" s="163"/>
      <c r="IRK52" s="163"/>
      <c r="IRL52" s="163"/>
      <c r="IRM52" s="163"/>
      <c r="IRN52" s="163"/>
      <c r="IRO52" s="163"/>
      <c r="IRP52" s="163"/>
      <c r="IRQ52" s="163"/>
      <c r="IRR52" s="163"/>
      <c r="IRS52" s="163"/>
      <c r="IRT52" s="163"/>
      <c r="IRU52" s="163"/>
      <c r="IRV52" s="163"/>
      <c r="IRW52" s="163"/>
      <c r="IRX52" s="163"/>
      <c r="IRY52" s="163"/>
      <c r="IRZ52" s="163"/>
      <c r="ISA52" s="163"/>
      <c r="ISB52" s="163"/>
      <c r="ISC52" s="163"/>
      <c r="ISD52" s="163"/>
      <c r="ISE52" s="163"/>
      <c r="ISF52" s="163"/>
      <c r="ISG52" s="163"/>
      <c r="ISH52" s="163"/>
      <c r="ISI52" s="163"/>
      <c r="ISJ52" s="163"/>
      <c r="ISK52" s="163"/>
      <c r="ISL52" s="163"/>
      <c r="ISM52" s="163"/>
      <c r="ISN52" s="163"/>
      <c r="ISO52" s="163"/>
      <c r="ISP52" s="163"/>
      <c r="ISQ52" s="163"/>
      <c r="ISR52" s="163"/>
      <c r="ISS52" s="163"/>
      <c r="IST52" s="163"/>
      <c r="ISU52" s="163"/>
      <c r="ISV52" s="163"/>
      <c r="ISW52" s="163"/>
      <c r="ISX52" s="163"/>
      <c r="ISY52" s="163"/>
      <c r="ISZ52" s="163"/>
      <c r="ITA52" s="163"/>
      <c r="ITB52" s="163"/>
      <c r="ITC52" s="163"/>
      <c r="ITD52" s="163"/>
      <c r="ITE52" s="163"/>
      <c r="ITF52" s="163"/>
      <c r="ITG52" s="163"/>
      <c r="ITH52" s="163"/>
      <c r="ITI52" s="163"/>
      <c r="ITJ52" s="163"/>
      <c r="ITK52" s="163"/>
      <c r="ITL52" s="163"/>
      <c r="ITM52" s="163"/>
      <c r="ITN52" s="163"/>
      <c r="ITO52" s="163"/>
      <c r="ITP52" s="163"/>
      <c r="ITQ52" s="163"/>
      <c r="ITR52" s="163"/>
      <c r="ITS52" s="163"/>
      <c r="ITT52" s="163"/>
      <c r="ITU52" s="163"/>
      <c r="ITV52" s="163"/>
      <c r="ITW52" s="163"/>
      <c r="ITX52" s="163"/>
      <c r="ITY52" s="163"/>
      <c r="ITZ52" s="163"/>
      <c r="IUA52" s="163"/>
      <c r="IUB52" s="163"/>
      <c r="IUC52" s="163"/>
      <c r="IUD52" s="163"/>
      <c r="IUE52" s="163"/>
      <c r="IUF52" s="163"/>
      <c r="IUG52" s="163"/>
      <c r="IUH52" s="163"/>
      <c r="IUI52" s="163"/>
      <c r="IUJ52" s="163"/>
      <c r="IUK52" s="163"/>
      <c r="IUL52" s="163"/>
      <c r="IUM52" s="163"/>
      <c r="IUN52" s="163"/>
      <c r="IUO52" s="163"/>
      <c r="IUP52" s="163"/>
      <c r="IUQ52" s="163"/>
      <c r="IUR52" s="163"/>
      <c r="IUS52" s="163"/>
      <c r="IUT52" s="163"/>
      <c r="IUU52" s="163"/>
      <c r="IUV52" s="163"/>
      <c r="IUW52" s="163"/>
      <c r="IUX52" s="163"/>
      <c r="IUY52" s="163"/>
      <c r="IUZ52" s="163"/>
      <c r="IVA52" s="163"/>
      <c r="IVB52" s="163"/>
      <c r="IVC52" s="163"/>
      <c r="IVD52" s="163"/>
      <c r="IVE52" s="163"/>
      <c r="IVF52" s="163"/>
      <c r="IVG52" s="163"/>
      <c r="IVH52" s="163"/>
      <c r="IVI52" s="163"/>
      <c r="IVJ52" s="163"/>
      <c r="IVK52" s="163"/>
      <c r="IVL52" s="163"/>
      <c r="IVM52" s="163"/>
      <c r="IVN52" s="163"/>
      <c r="IVO52" s="163"/>
      <c r="IVP52" s="163"/>
      <c r="IVQ52" s="163"/>
      <c r="IVR52" s="163"/>
      <c r="IVS52" s="163"/>
      <c r="IVT52" s="163"/>
      <c r="IVU52" s="163"/>
      <c r="IVV52" s="163"/>
      <c r="IVW52" s="163"/>
      <c r="IVX52" s="163"/>
      <c r="IVY52" s="163"/>
      <c r="IVZ52" s="163"/>
      <c r="IWA52" s="163"/>
      <c r="IWB52" s="163"/>
      <c r="IWC52" s="163"/>
      <c r="IWD52" s="163"/>
      <c r="IWE52" s="163"/>
      <c r="IWF52" s="163"/>
      <c r="IWG52" s="163"/>
      <c r="IWH52" s="163"/>
      <c r="IWI52" s="163"/>
      <c r="IWJ52" s="163"/>
      <c r="IWK52" s="163"/>
      <c r="IWL52" s="163"/>
      <c r="IWM52" s="163"/>
      <c r="IWN52" s="163"/>
      <c r="IWO52" s="163"/>
      <c r="IWP52" s="163"/>
      <c r="IWQ52" s="163"/>
      <c r="IWR52" s="163"/>
      <c r="IWS52" s="163"/>
      <c r="IWT52" s="163"/>
      <c r="IWU52" s="163"/>
      <c r="IWV52" s="163"/>
      <c r="IWW52" s="163"/>
      <c r="IWX52" s="163"/>
      <c r="IWY52" s="163"/>
      <c r="IWZ52" s="163"/>
      <c r="IXA52" s="163"/>
      <c r="IXB52" s="163"/>
      <c r="IXC52" s="163"/>
      <c r="IXD52" s="163"/>
      <c r="IXE52" s="163"/>
      <c r="IXF52" s="163"/>
      <c r="IXG52" s="163"/>
      <c r="IXH52" s="163"/>
      <c r="IXI52" s="163"/>
      <c r="IXJ52" s="163"/>
      <c r="IXK52" s="163"/>
      <c r="IXL52" s="163"/>
      <c r="IXM52" s="163"/>
      <c r="IXN52" s="163"/>
      <c r="IXO52" s="163"/>
      <c r="IXP52" s="163"/>
      <c r="IXQ52" s="163"/>
      <c r="IXR52" s="163"/>
      <c r="IXS52" s="163"/>
      <c r="IXT52" s="163"/>
      <c r="IXU52" s="163"/>
      <c r="IXV52" s="163"/>
      <c r="IXW52" s="163"/>
      <c r="IXX52" s="163"/>
      <c r="IXY52" s="163"/>
      <c r="IXZ52" s="163"/>
      <c r="IYA52" s="163"/>
      <c r="IYB52" s="163"/>
      <c r="IYC52" s="163"/>
      <c r="IYD52" s="163"/>
      <c r="IYE52" s="163"/>
      <c r="IYF52" s="163"/>
      <c r="IYG52" s="163"/>
      <c r="IYH52" s="163"/>
      <c r="IYI52" s="163"/>
      <c r="IYJ52" s="163"/>
      <c r="IYK52" s="163"/>
      <c r="IYL52" s="163"/>
      <c r="IYM52" s="163"/>
      <c r="IYN52" s="163"/>
      <c r="IYO52" s="163"/>
      <c r="IYP52" s="163"/>
      <c r="IYQ52" s="163"/>
      <c r="IYR52" s="163"/>
      <c r="IYS52" s="163"/>
      <c r="IYT52" s="163"/>
      <c r="IYU52" s="163"/>
      <c r="IYV52" s="163"/>
      <c r="IYW52" s="163"/>
      <c r="IYX52" s="163"/>
      <c r="IYY52" s="163"/>
      <c r="IYZ52" s="163"/>
      <c r="IZA52" s="163"/>
      <c r="IZB52" s="163"/>
      <c r="IZC52" s="163"/>
      <c r="IZD52" s="163"/>
      <c r="IZE52" s="163"/>
      <c r="IZF52" s="163"/>
      <c r="IZG52" s="163"/>
      <c r="IZH52" s="163"/>
      <c r="IZI52" s="163"/>
      <c r="IZJ52" s="163"/>
      <c r="IZK52" s="163"/>
      <c r="IZL52" s="163"/>
      <c r="IZM52" s="163"/>
      <c r="IZN52" s="163"/>
      <c r="IZO52" s="163"/>
      <c r="IZP52" s="163"/>
      <c r="IZQ52" s="163"/>
      <c r="IZR52" s="163"/>
      <c r="IZS52" s="163"/>
      <c r="IZT52" s="163"/>
      <c r="IZU52" s="163"/>
      <c r="IZV52" s="163"/>
      <c r="IZW52" s="163"/>
      <c r="IZX52" s="163"/>
      <c r="IZY52" s="163"/>
      <c r="IZZ52" s="163"/>
      <c r="JAA52" s="163"/>
      <c r="JAB52" s="163"/>
      <c r="JAC52" s="163"/>
      <c r="JAD52" s="163"/>
      <c r="JAE52" s="163"/>
      <c r="JAF52" s="163"/>
      <c r="JAG52" s="163"/>
      <c r="JAH52" s="163"/>
      <c r="JAI52" s="163"/>
      <c r="JAJ52" s="163"/>
      <c r="JAK52" s="163"/>
      <c r="JAL52" s="163"/>
      <c r="JAM52" s="163"/>
      <c r="JAN52" s="163"/>
      <c r="JAO52" s="163"/>
      <c r="JAP52" s="163"/>
      <c r="JAQ52" s="163"/>
      <c r="JAR52" s="163"/>
      <c r="JAS52" s="163"/>
      <c r="JAT52" s="163"/>
      <c r="JAU52" s="163"/>
      <c r="JAV52" s="163"/>
      <c r="JAW52" s="163"/>
      <c r="JAX52" s="163"/>
      <c r="JAY52" s="163"/>
      <c r="JAZ52" s="163"/>
      <c r="JBA52" s="163"/>
      <c r="JBB52" s="163"/>
      <c r="JBC52" s="163"/>
      <c r="JBD52" s="163"/>
      <c r="JBE52" s="163"/>
      <c r="JBF52" s="163"/>
      <c r="JBG52" s="163"/>
      <c r="JBH52" s="163"/>
      <c r="JBI52" s="163"/>
      <c r="JBJ52" s="163"/>
      <c r="JBK52" s="163"/>
      <c r="JBL52" s="163"/>
      <c r="JBM52" s="163"/>
      <c r="JBN52" s="163"/>
      <c r="JBO52" s="163"/>
      <c r="JBP52" s="163"/>
      <c r="JBQ52" s="163"/>
      <c r="JBR52" s="163"/>
      <c r="JBS52" s="163"/>
      <c r="JBT52" s="163"/>
      <c r="JBU52" s="163"/>
      <c r="JBV52" s="163"/>
      <c r="JBW52" s="163"/>
      <c r="JBX52" s="163"/>
      <c r="JBY52" s="163"/>
      <c r="JBZ52" s="163"/>
      <c r="JCA52" s="163"/>
      <c r="JCB52" s="163"/>
      <c r="JCC52" s="163"/>
      <c r="JCD52" s="163"/>
      <c r="JCE52" s="163"/>
      <c r="JCF52" s="163"/>
      <c r="JCG52" s="163"/>
      <c r="JCH52" s="163"/>
      <c r="JCI52" s="163"/>
      <c r="JCJ52" s="163"/>
      <c r="JCK52" s="163"/>
      <c r="JCL52" s="163"/>
      <c r="JCM52" s="163"/>
      <c r="JCN52" s="163"/>
      <c r="JCO52" s="163"/>
      <c r="JCP52" s="163"/>
      <c r="JCQ52" s="163"/>
      <c r="JCR52" s="163"/>
      <c r="JCS52" s="163"/>
      <c r="JCT52" s="163"/>
      <c r="JCU52" s="163"/>
      <c r="JCV52" s="163"/>
      <c r="JCW52" s="163"/>
      <c r="JCX52" s="163"/>
      <c r="JCY52" s="163"/>
      <c r="JCZ52" s="163"/>
      <c r="JDA52" s="163"/>
      <c r="JDB52" s="163"/>
      <c r="JDC52" s="163"/>
      <c r="JDD52" s="163"/>
      <c r="JDE52" s="163"/>
      <c r="JDF52" s="163"/>
      <c r="JDG52" s="163"/>
      <c r="JDH52" s="163"/>
      <c r="JDI52" s="163"/>
      <c r="JDJ52" s="163"/>
      <c r="JDK52" s="163"/>
      <c r="JDL52" s="163"/>
      <c r="JDM52" s="163"/>
      <c r="JDN52" s="163"/>
      <c r="JDO52" s="163"/>
      <c r="JDP52" s="163"/>
      <c r="JDQ52" s="163"/>
      <c r="JDR52" s="163"/>
      <c r="JDS52" s="163"/>
      <c r="JDT52" s="163"/>
      <c r="JDU52" s="163"/>
      <c r="JDV52" s="163"/>
      <c r="JDW52" s="163"/>
      <c r="JDX52" s="163"/>
      <c r="JDY52" s="163"/>
      <c r="JDZ52" s="163"/>
      <c r="JEA52" s="163"/>
      <c r="JEB52" s="163"/>
      <c r="JEC52" s="163"/>
      <c r="JED52" s="163"/>
      <c r="JEE52" s="163"/>
      <c r="JEF52" s="163"/>
      <c r="JEG52" s="163"/>
      <c r="JEH52" s="163"/>
      <c r="JEI52" s="163"/>
      <c r="JEJ52" s="163"/>
      <c r="JEK52" s="163"/>
      <c r="JEL52" s="163"/>
      <c r="JEM52" s="163"/>
      <c r="JEN52" s="163"/>
      <c r="JEO52" s="163"/>
      <c r="JEP52" s="163"/>
      <c r="JEQ52" s="163"/>
      <c r="JER52" s="163"/>
      <c r="JES52" s="163"/>
      <c r="JET52" s="163"/>
      <c r="JEU52" s="163"/>
      <c r="JEV52" s="163"/>
      <c r="JEW52" s="163"/>
      <c r="JEX52" s="163"/>
      <c r="JEY52" s="163"/>
      <c r="JEZ52" s="163"/>
      <c r="JFA52" s="163"/>
      <c r="JFB52" s="163"/>
      <c r="JFC52" s="163"/>
      <c r="JFD52" s="163"/>
      <c r="JFE52" s="163"/>
      <c r="JFF52" s="163"/>
      <c r="JFG52" s="163"/>
      <c r="JFH52" s="163"/>
      <c r="JFI52" s="163"/>
      <c r="JFJ52" s="163"/>
      <c r="JFK52" s="163"/>
      <c r="JFL52" s="163"/>
      <c r="JFM52" s="163"/>
      <c r="JFN52" s="163"/>
      <c r="JFO52" s="163"/>
      <c r="JFP52" s="163"/>
      <c r="JFQ52" s="163"/>
      <c r="JFR52" s="163"/>
      <c r="JFS52" s="163"/>
      <c r="JFT52" s="163"/>
      <c r="JFU52" s="163"/>
      <c r="JFV52" s="163"/>
      <c r="JFW52" s="163"/>
      <c r="JFX52" s="163"/>
      <c r="JFY52" s="163"/>
      <c r="JFZ52" s="163"/>
      <c r="JGA52" s="163"/>
      <c r="JGB52" s="163"/>
      <c r="JGC52" s="163"/>
      <c r="JGD52" s="163"/>
      <c r="JGE52" s="163"/>
      <c r="JGF52" s="163"/>
      <c r="JGG52" s="163"/>
      <c r="JGH52" s="163"/>
      <c r="JGI52" s="163"/>
      <c r="JGJ52" s="163"/>
      <c r="JGK52" s="163"/>
      <c r="JGL52" s="163"/>
      <c r="JGM52" s="163"/>
      <c r="JGN52" s="163"/>
      <c r="JGO52" s="163"/>
      <c r="JGP52" s="163"/>
      <c r="JGQ52" s="163"/>
      <c r="JGR52" s="163"/>
      <c r="JGS52" s="163"/>
      <c r="JGT52" s="163"/>
      <c r="JGU52" s="163"/>
      <c r="JGV52" s="163"/>
      <c r="JGW52" s="163"/>
      <c r="JGX52" s="163"/>
      <c r="JGY52" s="163"/>
      <c r="JGZ52" s="163"/>
      <c r="JHA52" s="163"/>
      <c r="JHB52" s="163"/>
      <c r="JHC52" s="163"/>
      <c r="JHD52" s="163"/>
      <c r="JHE52" s="163"/>
      <c r="JHF52" s="163"/>
      <c r="JHG52" s="163"/>
      <c r="JHH52" s="163"/>
      <c r="JHI52" s="163"/>
      <c r="JHJ52" s="163"/>
      <c r="JHK52" s="163"/>
      <c r="JHL52" s="163"/>
      <c r="JHM52" s="163"/>
      <c r="JHN52" s="163"/>
      <c r="JHO52" s="163"/>
      <c r="JHP52" s="163"/>
      <c r="JHQ52" s="163"/>
      <c r="JHR52" s="163"/>
      <c r="JHS52" s="163"/>
      <c r="JHT52" s="163"/>
      <c r="JHU52" s="163"/>
      <c r="JHV52" s="163"/>
      <c r="JHW52" s="163"/>
      <c r="JHX52" s="163"/>
      <c r="JHY52" s="163"/>
      <c r="JHZ52" s="163"/>
      <c r="JIA52" s="163"/>
      <c r="JIB52" s="163"/>
      <c r="JIC52" s="163"/>
      <c r="JID52" s="163"/>
      <c r="JIE52" s="163"/>
      <c r="JIF52" s="163"/>
      <c r="JIG52" s="163"/>
      <c r="JIH52" s="163"/>
      <c r="JII52" s="163"/>
      <c r="JIJ52" s="163"/>
      <c r="JIK52" s="163"/>
      <c r="JIL52" s="163"/>
      <c r="JIM52" s="163"/>
      <c r="JIN52" s="163"/>
      <c r="JIO52" s="163"/>
      <c r="JIP52" s="163"/>
      <c r="JIQ52" s="163"/>
      <c r="JIR52" s="163"/>
      <c r="JIS52" s="163"/>
      <c r="JIT52" s="163"/>
      <c r="JIU52" s="163"/>
      <c r="JIV52" s="163"/>
      <c r="JIW52" s="163"/>
      <c r="JIX52" s="163"/>
      <c r="JIY52" s="163"/>
      <c r="JIZ52" s="163"/>
      <c r="JJA52" s="163"/>
      <c r="JJB52" s="163"/>
      <c r="JJC52" s="163"/>
      <c r="JJD52" s="163"/>
      <c r="JJE52" s="163"/>
      <c r="JJF52" s="163"/>
      <c r="JJG52" s="163"/>
      <c r="JJH52" s="163"/>
      <c r="JJI52" s="163"/>
      <c r="JJJ52" s="163"/>
      <c r="JJK52" s="163"/>
      <c r="JJL52" s="163"/>
      <c r="JJM52" s="163"/>
      <c r="JJN52" s="163"/>
      <c r="JJO52" s="163"/>
      <c r="JJP52" s="163"/>
      <c r="JJQ52" s="163"/>
      <c r="JJR52" s="163"/>
      <c r="JJS52" s="163"/>
      <c r="JJT52" s="163"/>
      <c r="JJU52" s="163"/>
      <c r="JJV52" s="163"/>
      <c r="JJW52" s="163"/>
      <c r="JJX52" s="163"/>
      <c r="JJY52" s="163"/>
      <c r="JJZ52" s="163"/>
      <c r="JKA52" s="163"/>
      <c r="JKB52" s="163"/>
      <c r="JKC52" s="163"/>
      <c r="JKD52" s="163"/>
      <c r="JKE52" s="163"/>
      <c r="JKF52" s="163"/>
      <c r="JKG52" s="163"/>
      <c r="JKH52" s="163"/>
      <c r="JKI52" s="163"/>
      <c r="JKJ52" s="163"/>
      <c r="JKK52" s="163"/>
      <c r="JKL52" s="163"/>
      <c r="JKM52" s="163"/>
      <c r="JKN52" s="163"/>
      <c r="JKO52" s="163"/>
      <c r="JKP52" s="163"/>
      <c r="JKQ52" s="163"/>
      <c r="JKR52" s="163"/>
      <c r="JKS52" s="163"/>
      <c r="JKT52" s="163"/>
      <c r="JKU52" s="163"/>
      <c r="JKV52" s="163"/>
      <c r="JKW52" s="163"/>
      <c r="JKX52" s="163"/>
      <c r="JKY52" s="163"/>
      <c r="JKZ52" s="163"/>
      <c r="JLA52" s="163"/>
      <c r="JLB52" s="163"/>
      <c r="JLC52" s="163"/>
      <c r="JLD52" s="163"/>
      <c r="JLE52" s="163"/>
      <c r="JLF52" s="163"/>
      <c r="JLG52" s="163"/>
      <c r="JLH52" s="163"/>
      <c r="JLI52" s="163"/>
      <c r="JLJ52" s="163"/>
      <c r="JLK52" s="163"/>
      <c r="JLL52" s="163"/>
      <c r="JLM52" s="163"/>
      <c r="JLN52" s="163"/>
      <c r="JLO52" s="163"/>
      <c r="JLP52" s="163"/>
      <c r="JLQ52" s="163"/>
      <c r="JLR52" s="163"/>
      <c r="JLS52" s="163"/>
      <c r="JLT52" s="163"/>
      <c r="JLU52" s="163"/>
      <c r="JLV52" s="163"/>
      <c r="JLW52" s="163"/>
      <c r="JLX52" s="163"/>
      <c r="JLY52" s="163"/>
      <c r="JLZ52" s="163"/>
      <c r="JMA52" s="163"/>
      <c r="JMB52" s="163"/>
      <c r="JMC52" s="163"/>
      <c r="JMD52" s="163"/>
      <c r="JME52" s="163"/>
      <c r="JMF52" s="163"/>
      <c r="JMG52" s="163"/>
      <c r="JMH52" s="163"/>
      <c r="JMI52" s="163"/>
      <c r="JMJ52" s="163"/>
      <c r="JMK52" s="163"/>
      <c r="JML52" s="163"/>
      <c r="JMM52" s="163"/>
      <c r="JMN52" s="163"/>
      <c r="JMO52" s="163"/>
      <c r="JMP52" s="163"/>
      <c r="JMQ52" s="163"/>
      <c r="JMR52" s="163"/>
      <c r="JMS52" s="163"/>
      <c r="JMT52" s="163"/>
      <c r="JMU52" s="163"/>
      <c r="JMV52" s="163"/>
      <c r="JMW52" s="163"/>
      <c r="JMX52" s="163"/>
      <c r="JMY52" s="163"/>
      <c r="JMZ52" s="163"/>
      <c r="JNA52" s="163"/>
      <c r="JNB52" s="163"/>
      <c r="JNC52" s="163"/>
      <c r="JND52" s="163"/>
      <c r="JNE52" s="163"/>
      <c r="JNF52" s="163"/>
      <c r="JNG52" s="163"/>
      <c r="JNH52" s="163"/>
      <c r="JNI52" s="163"/>
      <c r="JNJ52" s="163"/>
      <c r="JNK52" s="163"/>
      <c r="JNL52" s="163"/>
      <c r="JNM52" s="163"/>
      <c r="JNN52" s="163"/>
      <c r="JNO52" s="163"/>
      <c r="JNP52" s="163"/>
      <c r="JNQ52" s="163"/>
      <c r="JNR52" s="163"/>
      <c r="JNS52" s="163"/>
      <c r="JNT52" s="163"/>
      <c r="JNU52" s="163"/>
      <c r="JNV52" s="163"/>
      <c r="JNW52" s="163"/>
      <c r="JNX52" s="163"/>
      <c r="JNY52" s="163"/>
      <c r="JNZ52" s="163"/>
      <c r="JOA52" s="163"/>
      <c r="JOB52" s="163"/>
      <c r="JOC52" s="163"/>
      <c r="JOD52" s="163"/>
      <c r="JOE52" s="163"/>
      <c r="JOF52" s="163"/>
      <c r="JOG52" s="163"/>
      <c r="JOH52" s="163"/>
      <c r="JOI52" s="163"/>
      <c r="JOJ52" s="163"/>
      <c r="JOK52" s="163"/>
      <c r="JOL52" s="163"/>
      <c r="JOM52" s="163"/>
      <c r="JON52" s="163"/>
      <c r="JOO52" s="163"/>
      <c r="JOP52" s="163"/>
      <c r="JOQ52" s="163"/>
      <c r="JOR52" s="163"/>
      <c r="JOS52" s="163"/>
      <c r="JOT52" s="163"/>
      <c r="JOU52" s="163"/>
      <c r="JOV52" s="163"/>
      <c r="JOW52" s="163"/>
      <c r="JOX52" s="163"/>
      <c r="JOY52" s="163"/>
      <c r="JOZ52" s="163"/>
      <c r="JPA52" s="163"/>
      <c r="JPB52" s="163"/>
      <c r="JPC52" s="163"/>
      <c r="JPD52" s="163"/>
      <c r="JPE52" s="163"/>
      <c r="JPF52" s="163"/>
      <c r="JPG52" s="163"/>
      <c r="JPH52" s="163"/>
      <c r="JPI52" s="163"/>
      <c r="JPJ52" s="163"/>
      <c r="JPK52" s="163"/>
      <c r="JPL52" s="163"/>
      <c r="JPM52" s="163"/>
      <c r="JPN52" s="163"/>
      <c r="JPO52" s="163"/>
      <c r="JPP52" s="163"/>
      <c r="JPQ52" s="163"/>
      <c r="JPR52" s="163"/>
      <c r="JPS52" s="163"/>
      <c r="JPT52" s="163"/>
      <c r="JPU52" s="163"/>
      <c r="JPV52" s="163"/>
      <c r="JPW52" s="163"/>
      <c r="JPX52" s="163"/>
      <c r="JPY52" s="163"/>
      <c r="JPZ52" s="163"/>
      <c r="JQA52" s="163"/>
      <c r="JQB52" s="163"/>
      <c r="JQC52" s="163"/>
      <c r="JQD52" s="163"/>
      <c r="JQE52" s="163"/>
      <c r="JQF52" s="163"/>
      <c r="JQG52" s="163"/>
      <c r="JQH52" s="163"/>
      <c r="JQI52" s="163"/>
      <c r="JQJ52" s="163"/>
      <c r="JQK52" s="163"/>
      <c r="JQL52" s="163"/>
      <c r="JQM52" s="163"/>
      <c r="JQN52" s="163"/>
      <c r="JQO52" s="163"/>
      <c r="JQP52" s="163"/>
      <c r="JQQ52" s="163"/>
      <c r="JQR52" s="163"/>
      <c r="JQS52" s="163"/>
      <c r="JQT52" s="163"/>
      <c r="JQU52" s="163"/>
      <c r="JQV52" s="163"/>
      <c r="JQW52" s="163"/>
      <c r="JQX52" s="163"/>
      <c r="JQY52" s="163"/>
      <c r="JQZ52" s="163"/>
      <c r="JRA52" s="163"/>
      <c r="JRB52" s="163"/>
      <c r="JRC52" s="163"/>
      <c r="JRD52" s="163"/>
      <c r="JRE52" s="163"/>
      <c r="JRF52" s="163"/>
      <c r="JRG52" s="163"/>
      <c r="JRH52" s="163"/>
      <c r="JRI52" s="163"/>
      <c r="JRJ52" s="163"/>
      <c r="JRK52" s="163"/>
      <c r="JRL52" s="163"/>
      <c r="JRM52" s="163"/>
      <c r="JRN52" s="163"/>
      <c r="JRO52" s="163"/>
      <c r="JRP52" s="163"/>
      <c r="JRQ52" s="163"/>
      <c r="JRR52" s="163"/>
      <c r="JRS52" s="163"/>
      <c r="JRT52" s="163"/>
      <c r="JRU52" s="163"/>
      <c r="JRV52" s="163"/>
      <c r="JRW52" s="163"/>
      <c r="JRX52" s="163"/>
      <c r="JRY52" s="163"/>
      <c r="JRZ52" s="163"/>
      <c r="JSA52" s="163"/>
      <c r="JSB52" s="163"/>
      <c r="JSC52" s="163"/>
      <c r="JSD52" s="163"/>
      <c r="JSE52" s="163"/>
      <c r="JSF52" s="163"/>
      <c r="JSG52" s="163"/>
      <c r="JSH52" s="163"/>
      <c r="JSI52" s="163"/>
      <c r="JSJ52" s="163"/>
      <c r="JSK52" s="163"/>
      <c r="JSL52" s="163"/>
      <c r="JSM52" s="163"/>
      <c r="JSN52" s="163"/>
      <c r="JSO52" s="163"/>
      <c r="JSP52" s="163"/>
      <c r="JSQ52" s="163"/>
      <c r="JSR52" s="163"/>
      <c r="JSS52" s="163"/>
      <c r="JST52" s="163"/>
      <c r="JSU52" s="163"/>
      <c r="JSV52" s="163"/>
      <c r="JSW52" s="163"/>
      <c r="JSX52" s="163"/>
      <c r="JSY52" s="163"/>
      <c r="JSZ52" s="163"/>
      <c r="JTA52" s="163"/>
      <c r="JTB52" s="163"/>
      <c r="JTC52" s="163"/>
      <c r="JTD52" s="163"/>
      <c r="JTE52" s="163"/>
      <c r="JTF52" s="163"/>
      <c r="JTG52" s="163"/>
      <c r="JTH52" s="163"/>
      <c r="JTI52" s="163"/>
      <c r="JTJ52" s="163"/>
      <c r="JTK52" s="163"/>
      <c r="JTL52" s="163"/>
      <c r="JTM52" s="163"/>
      <c r="JTN52" s="163"/>
      <c r="JTO52" s="163"/>
      <c r="JTP52" s="163"/>
      <c r="JTQ52" s="163"/>
      <c r="JTR52" s="163"/>
      <c r="JTS52" s="163"/>
      <c r="JTT52" s="163"/>
      <c r="JTU52" s="163"/>
      <c r="JTV52" s="163"/>
      <c r="JTW52" s="163"/>
      <c r="JTX52" s="163"/>
      <c r="JTY52" s="163"/>
      <c r="JTZ52" s="163"/>
      <c r="JUA52" s="163"/>
      <c r="JUB52" s="163"/>
      <c r="JUC52" s="163"/>
      <c r="JUD52" s="163"/>
      <c r="JUE52" s="163"/>
      <c r="JUF52" s="163"/>
      <c r="JUG52" s="163"/>
      <c r="JUH52" s="163"/>
      <c r="JUI52" s="163"/>
      <c r="JUJ52" s="163"/>
      <c r="JUK52" s="163"/>
      <c r="JUL52" s="163"/>
      <c r="JUM52" s="163"/>
      <c r="JUN52" s="163"/>
      <c r="JUO52" s="163"/>
      <c r="JUP52" s="163"/>
      <c r="JUQ52" s="163"/>
      <c r="JUR52" s="163"/>
      <c r="JUS52" s="163"/>
      <c r="JUT52" s="163"/>
      <c r="JUU52" s="163"/>
      <c r="JUV52" s="163"/>
      <c r="JUW52" s="163"/>
      <c r="JUX52" s="163"/>
      <c r="JUY52" s="163"/>
      <c r="JUZ52" s="163"/>
      <c r="JVA52" s="163"/>
      <c r="JVB52" s="163"/>
      <c r="JVC52" s="163"/>
      <c r="JVD52" s="163"/>
      <c r="JVE52" s="163"/>
      <c r="JVF52" s="163"/>
      <c r="JVG52" s="163"/>
      <c r="JVH52" s="163"/>
      <c r="JVI52" s="163"/>
      <c r="JVJ52" s="163"/>
      <c r="JVK52" s="163"/>
      <c r="JVL52" s="163"/>
      <c r="JVM52" s="163"/>
      <c r="JVN52" s="163"/>
      <c r="JVO52" s="163"/>
      <c r="JVP52" s="163"/>
      <c r="JVQ52" s="163"/>
      <c r="JVR52" s="163"/>
      <c r="JVS52" s="163"/>
      <c r="JVT52" s="163"/>
      <c r="JVU52" s="163"/>
      <c r="JVV52" s="163"/>
      <c r="JVW52" s="163"/>
      <c r="JVX52" s="163"/>
      <c r="JVY52" s="163"/>
      <c r="JVZ52" s="163"/>
      <c r="JWA52" s="163"/>
      <c r="JWB52" s="163"/>
      <c r="JWC52" s="163"/>
      <c r="JWD52" s="163"/>
      <c r="JWE52" s="163"/>
      <c r="JWF52" s="163"/>
      <c r="JWG52" s="163"/>
      <c r="JWH52" s="163"/>
      <c r="JWI52" s="163"/>
      <c r="JWJ52" s="163"/>
      <c r="JWK52" s="163"/>
      <c r="JWL52" s="163"/>
      <c r="JWM52" s="163"/>
      <c r="JWN52" s="163"/>
      <c r="JWO52" s="163"/>
      <c r="JWP52" s="163"/>
      <c r="JWQ52" s="163"/>
      <c r="JWR52" s="163"/>
      <c r="JWS52" s="163"/>
      <c r="JWT52" s="163"/>
      <c r="JWU52" s="163"/>
      <c r="JWV52" s="163"/>
      <c r="JWW52" s="163"/>
      <c r="JWX52" s="163"/>
      <c r="JWY52" s="163"/>
      <c r="JWZ52" s="163"/>
      <c r="JXA52" s="163"/>
      <c r="JXB52" s="163"/>
      <c r="JXC52" s="163"/>
      <c r="JXD52" s="163"/>
      <c r="JXE52" s="163"/>
      <c r="JXF52" s="163"/>
      <c r="JXG52" s="163"/>
      <c r="JXH52" s="163"/>
      <c r="JXI52" s="163"/>
      <c r="JXJ52" s="163"/>
      <c r="JXK52" s="163"/>
      <c r="JXL52" s="163"/>
      <c r="JXM52" s="163"/>
      <c r="JXN52" s="163"/>
      <c r="JXO52" s="163"/>
      <c r="JXP52" s="163"/>
      <c r="JXQ52" s="163"/>
      <c r="JXR52" s="163"/>
      <c r="JXS52" s="163"/>
      <c r="JXT52" s="163"/>
      <c r="JXU52" s="163"/>
      <c r="JXV52" s="163"/>
      <c r="JXW52" s="163"/>
      <c r="JXX52" s="163"/>
      <c r="JXY52" s="163"/>
      <c r="JXZ52" s="163"/>
      <c r="JYA52" s="163"/>
      <c r="JYB52" s="163"/>
      <c r="JYC52" s="163"/>
      <c r="JYD52" s="163"/>
      <c r="JYE52" s="163"/>
      <c r="JYF52" s="163"/>
      <c r="JYG52" s="163"/>
      <c r="JYH52" s="163"/>
      <c r="JYI52" s="163"/>
      <c r="JYJ52" s="163"/>
      <c r="JYK52" s="163"/>
      <c r="JYL52" s="163"/>
      <c r="JYM52" s="163"/>
      <c r="JYN52" s="163"/>
      <c r="JYO52" s="163"/>
      <c r="JYP52" s="163"/>
      <c r="JYQ52" s="163"/>
      <c r="JYR52" s="163"/>
      <c r="JYS52" s="163"/>
      <c r="JYT52" s="163"/>
      <c r="JYU52" s="163"/>
      <c r="JYV52" s="163"/>
      <c r="JYW52" s="163"/>
      <c r="JYX52" s="163"/>
      <c r="JYY52" s="163"/>
      <c r="JYZ52" s="163"/>
      <c r="JZA52" s="163"/>
      <c r="JZB52" s="163"/>
      <c r="JZC52" s="163"/>
      <c r="JZD52" s="163"/>
      <c r="JZE52" s="163"/>
      <c r="JZF52" s="163"/>
      <c r="JZG52" s="163"/>
      <c r="JZH52" s="163"/>
      <c r="JZI52" s="163"/>
      <c r="JZJ52" s="163"/>
      <c r="JZK52" s="163"/>
      <c r="JZL52" s="163"/>
      <c r="JZM52" s="163"/>
      <c r="JZN52" s="163"/>
      <c r="JZO52" s="163"/>
      <c r="JZP52" s="163"/>
      <c r="JZQ52" s="163"/>
      <c r="JZR52" s="163"/>
      <c r="JZS52" s="163"/>
      <c r="JZT52" s="163"/>
      <c r="JZU52" s="163"/>
      <c r="JZV52" s="163"/>
      <c r="JZW52" s="163"/>
      <c r="JZX52" s="163"/>
      <c r="JZY52" s="163"/>
      <c r="JZZ52" s="163"/>
      <c r="KAA52" s="163"/>
      <c r="KAB52" s="163"/>
      <c r="KAC52" s="163"/>
      <c r="KAD52" s="163"/>
      <c r="KAE52" s="163"/>
      <c r="KAF52" s="163"/>
      <c r="KAG52" s="163"/>
      <c r="KAH52" s="163"/>
      <c r="KAI52" s="163"/>
      <c r="KAJ52" s="163"/>
      <c r="KAK52" s="163"/>
      <c r="KAL52" s="163"/>
      <c r="KAM52" s="163"/>
      <c r="KAN52" s="163"/>
      <c r="KAO52" s="163"/>
      <c r="KAP52" s="163"/>
      <c r="KAQ52" s="163"/>
      <c r="KAR52" s="163"/>
      <c r="KAS52" s="163"/>
      <c r="KAT52" s="163"/>
      <c r="KAU52" s="163"/>
      <c r="KAV52" s="163"/>
      <c r="KAW52" s="163"/>
      <c r="KAX52" s="163"/>
      <c r="KAY52" s="163"/>
      <c r="KAZ52" s="163"/>
      <c r="KBA52" s="163"/>
      <c r="KBB52" s="163"/>
      <c r="KBC52" s="163"/>
      <c r="KBD52" s="163"/>
      <c r="KBE52" s="163"/>
      <c r="KBF52" s="163"/>
      <c r="KBG52" s="163"/>
      <c r="KBH52" s="163"/>
      <c r="KBI52" s="163"/>
      <c r="KBJ52" s="163"/>
      <c r="KBK52" s="163"/>
      <c r="KBL52" s="163"/>
      <c r="KBM52" s="163"/>
      <c r="KBN52" s="163"/>
      <c r="KBO52" s="163"/>
      <c r="KBP52" s="163"/>
      <c r="KBQ52" s="163"/>
      <c r="KBR52" s="163"/>
      <c r="KBS52" s="163"/>
      <c r="KBT52" s="163"/>
      <c r="KBU52" s="163"/>
      <c r="KBV52" s="163"/>
      <c r="KBW52" s="163"/>
      <c r="KBX52" s="163"/>
      <c r="KBY52" s="163"/>
      <c r="KBZ52" s="163"/>
      <c r="KCA52" s="163"/>
      <c r="KCB52" s="163"/>
      <c r="KCC52" s="163"/>
      <c r="KCD52" s="163"/>
      <c r="KCE52" s="163"/>
      <c r="KCF52" s="163"/>
      <c r="KCG52" s="163"/>
      <c r="KCH52" s="163"/>
      <c r="KCI52" s="163"/>
      <c r="KCJ52" s="163"/>
      <c r="KCK52" s="163"/>
      <c r="KCL52" s="163"/>
      <c r="KCM52" s="163"/>
      <c r="KCN52" s="163"/>
      <c r="KCO52" s="163"/>
      <c r="KCP52" s="163"/>
      <c r="KCQ52" s="163"/>
      <c r="KCR52" s="163"/>
      <c r="KCS52" s="163"/>
      <c r="KCT52" s="163"/>
      <c r="KCU52" s="163"/>
      <c r="KCV52" s="163"/>
      <c r="KCW52" s="163"/>
      <c r="KCX52" s="163"/>
      <c r="KCY52" s="163"/>
      <c r="KCZ52" s="163"/>
      <c r="KDA52" s="163"/>
      <c r="KDB52" s="163"/>
      <c r="KDC52" s="163"/>
      <c r="KDD52" s="163"/>
      <c r="KDE52" s="163"/>
      <c r="KDF52" s="163"/>
      <c r="KDG52" s="163"/>
      <c r="KDH52" s="163"/>
      <c r="KDI52" s="163"/>
      <c r="KDJ52" s="163"/>
      <c r="KDK52" s="163"/>
      <c r="KDL52" s="163"/>
      <c r="KDM52" s="163"/>
      <c r="KDN52" s="163"/>
      <c r="KDO52" s="163"/>
      <c r="KDP52" s="163"/>
      <c r="KDQ52" s="163"/>
      <c r="KDR52" s="163"/>
      <c r="KDS52" s="163"/>
      <c r="KDT52" s="163"/>
      <c r="KDU52" s="163"/>
      <c r="KDV52" s="163"/>
      <c r="KDW52" s="163"/>
      <c r="KDX52" s="163"/>
      <c r="KDY52" s="163"/>
      <c r="KDZ52" s="163"/>
      <c r="KEA52" s="163"/>
      <c r="KEB52" s="163"/>
      <c r="KEC52" s="163"/>
      <c r="KED52" s="163"/>
      <c r="KEE52" s="163"/>
      <c r="KEF52" s="163"/>
      <c r="KEG52" s="163"/>
      <c r="KEH52" s="163"/>
      <c r="KEI52" s="163"/>
      <c r="KEJ52" s="163"/>
      <c r="KEK52" s="163"/>
      <c r="KEL52" s="163"/>
      <c r="KEM52" s="163"/>
      <c r="KEN52" s="163"/>
      <c r="KEO52" s="163"/>
      <c r="KEP52" s="163"/>
      <c r="KEQ52" s="163"/>
      <c r="KER52" s="163"/>
      <c r="KES52" s="163"/>
      <c r="KET52" s="163"/>
      <c r="KEU52" s="163"/>
      <c r="KEV52" s="163"/>
      <c r="KEW52" s="163"/>
      <c r="KEX52" s="163"/>
      <c r="KEY52" s="163"/>
      <c r="KEZ52" s="163"/>
      <c r="KFA52" s="163"/>
      <c r="KFB52" s="163"/>
      <c r="KFC52" s="163"/>
      <c r="KFD52" s="163"/>
      <c r="KFE52" s="163"/>
      <c r="KFF52" s="163"/>
      <c r="KFG52" s="163"/>
      <c r="KFH52" s="163"/>
      <c r="KFI52" s="163"/>
      <c r="KFJ52" s="163"/>
      <c r="KFK52" s="163"/>
      <c r="KFL52" s="163"/>
      <c r="KFM52" s="163"/>
      <c r="KFN52" s="163"/>
      <c r="KFO52" s="163"/>
      <c r="KFP52" s="163"/>
      <c r="KFQ52" s="163"/>
      <c r="KFR52" s="163"/>
      <c r="KFS52" s="163"/>
      <c r="KFT52" s="163"/>
      <c r="KFU52" s="163"/>
      <c r="KFV52" s="163"/>
      <c r="KFW52" s="163"/>
      <c r="KFX52" s="163"/>
      <c r="KFY52" s="163"/>
      <c r="KFZ52" s="163"/>
      <c r="KGA52" s="163"/>
      <c r="KGB52" s="163"/>
      <c r="KGC52" s="163"/>
      <c r="KGD52" s="163"/>
      <c r="KGE52" s="163"/>
      <c r="KGF52" s="163"/>
      <c r="KGG52" s="163"/>
      <c r="KGH52" s="163"/>
      <c r="KGI52" s="163"/>
      <c r="KGJ52" s="163"/>
      <c r="KGK52" s="163"/>
      <c r="KGL52" s="163"/>
      <c r="KGM52" s="163"/>
      <c r="KGN52" s="163"/>
      <c r="KGO52" s="163"/>
      <c r="KGP52" s="163"/>
      <c r="KGQ52" s="163"/>
      <c r="KGR52" s="163"/>
      <c r="KGS52" s="163"/>
      <c r="KGT52" s="163"/>
      <c r="KGU52" s="163"/>
      <c r="KGV52" s="163"/>
      <c r="KGW52" s="163"/>
      <c r="KGX52" s="163"/>
      <c r="KGY52" s="163"/>
      <c r="KGZ52" s="163"/>
      <c r="KHA52" s="163"/>
      <c r="KHB52" s="163"/>
      <c r="KHC52" s="163"/>
      <c r="KHD52" s="163"/>
      <c r="KHE52" s="163"/>
      <c r="KHF52" s="163"/>
      <c r="KHG52" s="163"/>
      <c r="KHH52" s="163"/>
      <c r="KHI52" s="163"/>
      <c r="KHJ52" s="163"/>
      <c r="KHK52" s="163"/>
      <c r="KHL52" s="163"/>
      <c r="KHM52" s="163"/>
      <c r="KHN52" s="163"/>
      <c r="KHO52" s="163"/>
      <c r="KHP52" s="163"/>
      <c r="KHQ52" s="163"/>
      <c r="KHR52" s="163"/>
      <c r="KHS52" s="163"/>
      <c r="KHT52" s="163"/>
      <c r="KHU52" s="163"/>
      <c r="KHV52" s="163"/>
      <c r="KHW52" s="163"/>
      <c r="KHX52" s="163"/>
      <c r="KHY52" s="163"/>
      <c r="KHZ52" s="163"/>
      <c r="KIA52" s="163"/>
      <c r="KIB52" s="163"/>
      <c r="KIC52" s="163"/>
      <c r="KID52" s="163"/>
      <c r="KIE52" s="163"/>
      <c r="KIF52" s="163"/>
      <c r="KIG52" s="163"/>
      <c r="KIH52" s="163"/>
      <c r="KII52" s="163"/>
      <c r="KIJ52" s="163"/>
      <c r="KIK52" s="163"/>
      <c r="KIL52" s="163"/>
      <c r="KIM52" s="163"/>
      <c r="KIN52" s="163"/>
      <c r="KIO52" s="163"/>
      <c r="KIP52" s="163"/>
      <c r="KIQ52" s="163"/>
      <c r="KIR52" s="163"/>
      <c r="KIS52" s="163"/>
      <c r="KIT52" s="163"/>
      <c r="KIU52" s="163"/>
      <c r="KIV52" s="163"/>
      <c r="KIW52" s="163"/>
      <c r="KIX52" s="163"/>
      <c r="KIY52" s="163"/>
      <c r="KIZ52" s="163"/>
      <c r="KJA52" s="163"/>
      <c r="KJB52" s="163"/>
      <c r="KJC52" s="163"/>
      <c r="KJD52" s="163"/>
      <c r="KJE52" s="163"/>
      <c r="KJF52" s="163"/>
      <c r="KJG52" s="163"/>
      <c r="KJH52" s="163"/>
      <c r="KJI52" s="163"/>
      <c r="KJJ52" s="163"/>
      <c r="KJK52" s="163"/>
      <c r="KJL52" s="163"/>
      <c r="KJM52" s="163"/>
      <c r="KJN52" s="163"/>
      <c r="KJO52" s="163"/>
      <c r="KJP52" s="163"/>
      <c r="KJQ52" s="163"/>
      <c r="KJR52" s="163"/>
      <c r="KJS52" s="163"/>
      <c r="KJT52" s="163"/>
      <c r="KJU52" s="163"/>
      <c r="KJV52" s="163"/>
      <c r="KJW52" s="163"/>
      <c r="KJX52" s="163"/>
      <c r="KJY52" s="163"/>
      <c r="KJZ52" s="163"/>
      <c r="KKA52" s="163"/>
      <c r="KKB52" s="163"/>
      <c r="KKC52" s="163"/>
      <c r="KKD52" s="163"/>
      <c r="KKE52" s="163"/>
      <c r="KKF52" s="163"/>
      <c r="KKG52" s="163"/>
      <c r="KKH52" s="163"/>
      <c r="KKI52" s="163"/>
      <c r="KKJ52" s="163"/>
      <c r="KKK52" s="163"/>
      <c r="KKL52" s="163"/>
      <c r="KKM52" s="163"/>
      <c r="KKN52" s="163"/>
      <c r="KKO52" s="163"/>
      <c r="KKP52" s="163"/>
      <c r="KKQ52" s="163"/>
      <c r="KKR52" s="163"/>
      <c r="KKS52" s="163"/>
      <c r="KKT52" s="163"/>
      <c r="KKU52" s="163"/>
      <c r="KKV52" s="163"/>
      <c r="KKW52" s="163"/>
      <c r="KKX52" s="163"/>
      <c r="KKY52" s="163"/>
      <c r="KKZ52" s="163"/>
      <c r="KLA52" s="163"/>
      <c r="KLB52" s="163"/>
      <c r="KLC52" s="163"/>
      <c r="KLD52" s="163"/>
      <c r="KLE52" s="163"/>
      <c r="KLF52" s="163"/>
      <c r="KLG52" s="163"/>
      <c r="KLH52" s="163"/>
      <c r="KLI52" s="163"/>
      <c r="KLJ52" s="163"/>
      <c r="KLK52" s="163"/>
      <c r="KLL52" s="163"/>
      <c r="KLM52" s="163"/>
      <c r="KLN52" s="163"/>
      <c r="KLO52" s="163"/>
      <c r="KLP52" s="163"/>
      <c r="KLQ52" s="163"/>
      <c r="KLR52" s="163"/>
      <c r="KLS52" s="163"/>
      <c r="KLT52" s="163"/>
      <c r="KLU52" s="163"/>
      <c r="KLV52" s="163"/>
      <c r="KLW52" s="163"/>
      <c r="KLX52" s="163"/>
      <c r="KLY52" s="163"/>
      <c r="KLZ52" s="163"/>
      <c r="KMA52" s="163"/>
      <c r="KMB52" s="163"/>
      <c r="KMC52" s="163"/>
      <c r="KMD52" s="163"/>
      <c r="KME52" s="163"/>
      <c r="KMF52" s="163"/>
      <c r="KMG52" s="163"/>
      <c r="KMH52" s="163"/>
      <c r="KMI52" s="163"/>
      <c r="KMJ52" s="163"/>
      <c r="KMK52" s="163"/>
      <c r="KML52" s="163"/>
      <c r="KMM52" s="163"/>
      <c r="KMN52" s="163"/>
      <c r="KMO52" s="163"/>
      <c r="KMP52" s="163"/>
      <c r="KMQ52" s="163"/>
      <c r="KMR52" s="163"/>
      <c r="KMS52" s="163"/>
      <c r="KMT52" s="163"/>
      <c r="KMU52" s="163"/>
      <c r="KMV52" s="163"/>
      <c r="KMW52" s="163"/>
      <c r="KMX52" s="163"/>
      <c r="KMY52" s="163"/>
      <c r="KMZ52" s="163"/>
      <c r="KNA52" s="163"/>
      <c r="KNB52" s="163"/>
      <c r="KNC52" s="163"/>
      <c r="KND52" s="163"/>
      <c r="KNE52" s="163"/>
      <c r="KNF52" s="163"/>
      <c r="KNG52" s="163"/>
      <c r="KNH52" s="163"/>
      <c r="KNI52" s="163"/>
      <c r="KNJ52" s="163"/>
      <c r="KNK52" s="163"/>
      <c r="KNL52" s="163"/>
      <c r="KNM52" s="163"/>
      <c r="KNN52" s="163"/>
      <c r="KNO52" s="163"/>
      <c r="KNP52" s="163"/>
      <c r="KNQ52" s="163"/>
      <c r="KNR52" s="163"/>
      <c r="KNS52" s="163"/>
      <c r="KNT52" s="163"/>
      <c r="KNU52" s="163"/>
      <c r="KNV52" s="163"/>
      <c r="KNW52" s="163"/>
      <c r="KNX52" s="163"/>
      <c r="KNY52" s="163"/>
      <c r="KNZ52" s="163"/>
      <c r="KOA52" s="163"/>
      <c r="KOB52" s="163"/>
      <c r="KOC52" s="163"/>
      <c r="KOD52" s="163"/>
      <c r="KOE52" s="163"/>
      <c r="KOF52" s="163"/>
      <c r="KOG52" s="163"/>
      <c r="KOH52" s="163"/>
      <c r="KOI52" s="163"/>
      <c r="KOJ52" s="163"/>
      <c r="KOK52" s="163"/>
      <c r="KOL52" s="163"/>
      <c r="KOM52" s="163"/>
      <c r="KON52" s="163"/>
      <c r="KOO52" s="163"/>
      <c r="KOP52" s="163"/>
      <c r="KOQ52" s="163"/>
      <c r="KOR52" s="163"/>
      <c r="KOS52" s="163"/>
      <c r="KOT52" s="163"/>
      <c r="KOU52" s="163"/>
      <c r="KOV52" s="163"/>
      <c r="KOW52" s="163"/>
      <c r="KOX52" s="163"/>
      <c r="KOY52" s="163"/>
      <c r="KOZ52" s="163"/>
      <c r="KPA52" s="163"/>
      <c r="KPB52" s="163"/>
      <c r="KPC52" s="163"/>
      <c r="KPD52" s="163"/>
      <c r="KPE52" s="163"/>
      <c r="KPF52" s="163"/>
      <c r="KPG52" s="163"/>
      <c r="KPH52" s="163"/>
      <c r="KPI52" s="163"/>
      <c r="KPJ52" s="163"/>
      <c r="KPK52" s="163"/>
      <c r="KPL52" s="163"/>
      <c r="KPM52" s="163"/>
      <c r="KPN52" s="163"/>
      <c r="KPO52" s="163"/>
      <c r="KPP52" s="163"/>
      <c r="KPQ52" s="163"/>
      <c r="KPR52" s="163"/>
      <c r="KPS52" s="163"/>
      <c r="KPT52" s="163"/>
      <c r="KPU52" s="163"/>
      <c r="KPV52" s="163"/>
      <c r="KPW52" s="163"/>
      <c r="KPX52" s="163"/>
      <c r="KPY52" s="163"/>
      <c r="KPZ52" s="163"/>
      <c r="KQA52" s="163"/>
      <c r="KQB52" s="163"/>
      <c r="KQC52" s="163"/>
      <c r="KQD52" s="163"/>
      <c r="KQE52" s="163"/>
      <c r="KQF52" s="163"/>
      <c r="KQG52" s="163"/>
      <c r="KQH52" s="163"/>
      <c r="KQI52" s="163"/>
      <c r="KQJ52" s="163"/>
      <c r="KQK52" s="163"/>
      <c r="KQL52" s="163"/>
      <c r="KQM52" s="163"/>
      <c r="KQN52" s="163"/>
      <c r="KQO52" s="163"/>
      <c r="KQP52" s="163"/>
      <c r="KQQ52" s="163"/>
      <c r="KQR52" s="163"/>
      <c r="KQS52" s="163"/>
      <c r="KQT52" s="163"/>
      <c r="KQU52" s="163"/>
      <c r="KQV52" s="163"/>
      <c r="KQW52" s="163"/>
      <c r="KQX52" s="163"/>
      <c r="KQY52" s="163"/>
      <c r="KQZ52" s="163"/>
      <c r="KRA52" s="163"/>
      <c r="KRB52" s="163"/>
      <c r="KRC52" s="163"/>
      <c r="KRD52" s="163"/>
      <c r="KRE52" s="163"/>
      <c r="KRF52" s="163"/>
      <c r="KRG52" s="163"/>
      <c r="KRH52" s="163"/>
      <c r="KRI52" s="163"/>
      <c r="KRJ52" s="163"/>
      <c r="KRK52" s="163"/>
      <c r="KRL52" s="163"/>
      <c r="KRM52" s="163"/>
      <c r="KRN52" s="163"/>
      <c r="KRO52" s="163"/>
      <c r="KRP52" s="163"/>
      <c r="KRQ52" s="163"/>
      <c r="KRR52" s="163"/>
      <c r="KRS52" s="163"/>
      <c r="KRT52" s="163"/>
      <c r="KRU52" s="163"/>
      <c r="KRV52" s="163"/>
      <c r="KRW52" s="163"/>
      <c r="KRX52" s="163"/>
      <c r="KRY52" s="163"/>
      <c r="KRZ52" s="163"/>
      <c r="KSA52" s="163"/>
      <c r="KSB52" s="163"/>
      <c r="KSC52" s="163"/>
      <c r="KSD52" s="163"/>
      <c r="KSE52" s="163"/>
      <c r="KSF52" s="163"/>
      <c r="KSG52" s="163"/>
      <c r="KSH52" s="163"/>
      <c r="KSI52" s="163"/>
      <c r="KSJ52" s="163"/>
      <c r="KSK52" s="163"/>
      <c r="KSL52" s="163"/>
      <c r="KSM52" s="163"/>
      <c r="KSN52" s="163"/>
      <c r="KSO52" s="163"/>
      <c r="KSP52" s="163"/>
      <c r="KSQ52" s="163"/>
      <c r="KSR52" s="163"/>
      <c r="KSS52" s="163"/>
      <c r="KST52" s="163"/>
      <c r="KSU52" s="163"/>
      <c r="KSV52" s="163"/>
      <c r="KSW52" s="163"/>
      <c r="KSX52" s="163"/>
      <c r="KSY52" s="163"/>
      <c r="KSZ52" s="163"/>
      <c r="KTA52" s="163"/>
      <c r="KTB52" s="163"/>
      <c r="KTC52" s="163"/>
      <c r="KTD52" s="163"/>
      <c r="KTE52" s="163"/>
      <c r="KTF52" s="163"/>
      <c r="KTG52" s="163"/>
      <c r="KTH52" s="163"/>
      <c r="KTI52" s="163"/>
      <c r="KTJ52" s="163"/>
      <c r="KTK52" s="163"/>
      <c r="KTL52" s="163"/>
      <c r="KTM52" s="163"/>
      <c r="KTN52" s="163"/>
      <c r="KTO52" s="163"/>
      <c r="KTP52" s="163"/>
      <c r="KTQ52" s="163"/>
      <c r="KTR52" s="163"/>
      <c r="KTS52" s="163"/>
      <c r="KTT52" s="163"/>
      <c r="KTU52" s="163"/>
      <c r="KTV52" s="163"/>
      <c r="KTW52" s="163"/>
      <c r="KTX52" s="163"/>
      <c r="KTY52" s="163"/>
      <c r="KTZ52" s="163"/>
      <c r="KUA52" s="163"/>
      <c r="KUB52" s="163"/>
      <c r="KUC52" s="163"/>
      <c r="KUD52" s="163"/>
      <c r="KUE52" s="163"/>
      <c r="KUF52" s="163"/>
      <c r="KUG52" s="163"/>
      <c r="KUH52" s="163"/>
      <c r="KUI52" s="163"/>
      <c r="KUJ52" s="163"/>
      <c r="KUK52" s="163"/>
      <c r="KUL52" s="163"/>
      <c r="KUM52" s="163"/>
      <c r="KUN52" s="163"/>
      <c r="KUO52" s="163"/>
      <c r="KUP52" s="163"/>
      <c r="KUQ52" s="163"/>
      <c r="KUR52" s="163"/>
      <c r="KUS52" s="163"/>
      <c r="KUT52" s="163"/>
      <c r="KUU52" s="163"/>
      <c r="KUV52" s="163"/>
      <c r="KUW52" s="163"/>
      <c r="KUX52" s="163"/>
      <c r="KUY52" s="163"/>
      <c r="KUZ52" s="163"/>
      <c r="KVA52" s="163"/>
      <c r="KVB52" s="163"/>
      <c r="KVC52" s="163"/>
      <c r="KVD52" s="163"/>
      <c r="KVE52" s="163"/>
      <c r="KVF52" s="163"/>
      <c r="KVG52" s="163"/>
      <c r="KVH52" s="163"/>
      <c r="KVI52" s="163"/>
      <c r="KVJ52" s="163"/>
      <c r="KVK52" s="163"/>
      <c r="KVL52" s="163"/>
      <c r="KVM52" s="163"/>
      <c r="KVN52" s="163"/>
      <c r="KVO52" s="163"/>
      <c r="KVP52" s="163"/>
      <c r="KVQ52" s="163"/>
      <c r="KVR52" s="163"/>
      <c r="KVS52" s="163"/>
      <c r="KVT52" s="163"/>
      <c r="KVU52" s="163"/>
      <c r="KVV52" s="163"/>
      <c r="KVW52" s="163"/>
      <c r="KVX52" s="163"/>
      <c r="KVY52" s="163"/>
      <c r="KVZ52" s="163"/>
      <c r="KWA52" s="163"/>
      <c r="KWB52" s="163"/>
      <c r="KWC52" s="163"/>
      <c r="KWD52" s="163"/>
      <c r="KWE52" s="163"/>
      <c r="KWF52" s="163"/>
      <c r="KWG52" s="163"/>
      <c r="KWH52" s="163"/>
      <c r="KWI52" s="163"/>
      <c r="KWJ52" s="163"/>
      <c r="KWK52" s="163"/>
      <c r="KWL52" s="163"/>
      <c r="KWM52" s="163"/>
      <c r="KWN52" s="163"/>
      <c r="KWO52" s="163"/>
      <c r="KWP52" s="163"/>
      <c r="KWQ52" s="163"/>
      <c r="KWR52" s="163"/>
      <c r="KWS52" s="163"/>
      <c r="KWT52" s="163"/>
      <c r="KWU52" s="163"/>
      <c r="KWV52" s="163"/>
      <c r="KWW52" s="163"/>
      <c r="KWX52" s="163"/>
      <c r="KWY52" s="163"/>
      <c r="KWZ52" s="163"/>
      <c r="KXA52" s="163"/>
      <c r="KXB52" s="163"/>
      <c r="KXC52" s="163"/>
      <c r="KXD52" s="163"/>
      <c r="KXE52" s="163"/>
      <c r="KXF52" s="163"/>
      <c r="KXG52" s="163"/>
      <c r="KXH52" s="163"/>
      <c r="KXI52" s="163"/>
      <c r="KXJ52" s="163"/>
      <c r="KXK52" s="163"/>
      <c r="KXL52" s="163"/>
      <c r="KXM52" s="163"/>
      <c r="KXN52" s="163"/>
      <c r="KXO52" s="163"/>
      <c r="KXP52" s="163"/>
      <c r="KXQ52" s="163"/>
      <c r="KXR52" s="163"/>
      <c r="KXS52" s="163"/>
      <c r="KXT52" s="163"/>
      <c r="KXU52" s="163"/>
      <c r="KXV52" s="163"/>
      <c r="KXW52" s="163"/>
      <c r="KXX52" s="163"/>
      <c r="KXY52" s="163"/>
      <c r="KXZ52" s="163"/>
      <c r="KYA52" s="163"/>
      <c r="KYB52" s="163"/>
      <c r="KYC52" s="163"/>
      <c r="KYD52" s="163"/>
      <c r="KYE52" s="163"/>
      <c r="KYF52" s="163"/>
      <c r="KYG52" s="163"/>
      <c r="KYH52" s="163"/>
      <c r="KYI52" s="163"/>
      <c r="KYJ52" s="163"/>
      <c r="KYK52" s="163"/>
      <c r="KYL52" s="163"/>
      <c r="KYM52" s="163"/>
      <c r="KYN52" s="163"/>
      <c r="KYO52" s="163"/>
      <c r="KYP52" s="163"/>
      <c r="KYQ52" s="163"/>
      <c r="KYR52" s="163"/>
      <c r="KYS52" s="163"/>
      <c r="KYT52" s="163"/>
      <c r="KYU52" s="163"/>
      <c r="KYV52" s="163"/>
      <c r="KYW52" s="163"/>
      <c r="KYX52" s="163"/>
      <c r="KYY52" s="163"/>
      <c r="KYZ52" s="163"/>
      <c r="KZA52" s="163"/>
      <c r="KZB52" s="163"/>
      <c r="KZC52" s="163"/>
      <c r="KZD52" s="163"/>
      <c r="KZE52" s="163"/>
      <c r="KZF52" s="163"/>
      <c r="KZG52" s="163"/>
      <c r="KZH52" s="163"/>
      <c r="KZI52" s="163"/>
      <c r="KZJ52" s="163"/>
      <c r="KZK52" s="163"/>
      <c r="KZL52" s="163"/>
      <c r="KZM52" s="163"/>
      <c r="KZN52" s="163"/>
      <c r="KZO52" s="163"/>
      <c r="KZP52" s="163"/>
      <c r="KZQ52" s="163"/>
      <c r="KZR52" s="163"/>
      <c r="KZS52" s="163"/>
      <c r="KZT52" s="163"/>
      <c r="KZU52" s="163"/>
      <c r="KZV52" s="163"/>
      <c r="KZW52" s="163"/>
      <c r="KZX52" s="163"/>
      <c r="KZY52" s="163"/>
      <c r="KZZ52" s="163"/>
      <c r="LAA52" s="163"/>
      <c r="LAB52" s="163"/>
      <c r="LAC52" s="163"/>
      <c r="LAD52" s="163"/>
      <c r="LAE52" s="163"/>
      <c r="LAF52" s="163"/>
      <c r="LAG52" s="163"/>
      <c r="LAH52" s="163"/>
      <c r="LAI52" s="163"/>
      <c r="LAJ52" s="163"/>
      <c r="LAK52" s="163"/>
      <c r="LAL52" s="163"/>
      <c r="LAM52" s="163"/>
      <c r="LAN52" s="163"/>
      <c r="LAO52" s="163"/>
      <c r="LAP52" s="163"/>
      <c r="LAQ52" s="163"/>
      <c r="LAR52" s="163"/>
      <c r="LAS52" s="163"/>
      <c r="LAT52" s="163"/>
      <c r="LAU52" s="163"/>
      <c r="LAV52" s="163"/>
      <c r="LAW52" s="163"/>
      <c r="LAX52" s="163"/>
      <c r="LAY52" s="163"/>
      <c r="LAZ52" s="163"/>
      <c r="LBA52" s="163"/>
      <c r="LBB52" s="163"/>
      <c r="LBC52" s="163"/>
      <c r="LBD52" s="163"/>
      <c r="LBE52" s="163"/>
      <c r="LBF52" s="163"/>
      <c r="LBG52" s="163"/>
      <c r="LBH52" s="163"/>
      <c r="LBI52" s="163"/>
      <c r="LBJ52" s="163"/>
      <c r="LBK52" s="163"/>
      <c r="LBL52" s="163"/>
      <c r="LBM52" s="163"/>
      <c r="LBN52" s="163"/>
      <c r="LBO52" s="163"/>
      <c r="LBP52" s="163"/>
      <c r="LBQ52" s="163"/>
      <c r="LBR52" s="163"/>
      <c r="LBS52" s="163"/>
      <c r="LBT52" s="163"/>
      <c r="LBU52" s="163"/>
      <c r="LBV52" s="163"/>
      <c r="LBW52" s="163"/>
      <c r="LBX52" s="163"/>
      <c r="LBY52" s="163"/>
      <c r="LBZ52" s="163"/>
      <c r="LCA52" s="163"/>
      <c r="LCB52" s="163"/>
      <c r="LCC52" s="163"/>
      <c r="LCD52" s="163"/>
      <c r="LCE52" s="163"/>
      <c r="LCF52" s="163"/>
      <c r="LCG52" s="163"/>
      <c r="LCH52" s="163"/>
      <c r="LCI52" s="163"/>
      <c r="LCJ52" s="163"/>
      <c r="LCK52" s="163"/>
      <c r="LCL52" s="163"/>
      <c r="LCM52" s="163"/>
      <c r="LCN52" s="163"/>
      <c r="LCO52" s="163"/>
      <c r="LCP52" s="163"/>
      <c r="LCQ52" s="163"/>
      <c r="LCR52" s="163"/>
      <c r="LCS52" s="163"/>
      <c r="LCT52" s="163"/>
      <c r="LCU52" s="163"/>
      <c r="LCV52" s="163"/>
      <c r="LCW52" s="163"/>
      <c r="LCX52" s="163"/>
      <c r="LCY52" s="163"/>
      <c r="LCZ52" s="163"/>
      <c r="LDA52" s="163"/>
      <c r="LDB52" s="163"/>
      <c r="LDC52" s="163"/>
      <c r="LDD52" s="163"/>
      <c r="LDE52" s="163"/>
      <c r="LDF52" s="163"/>
      <c r="LDG52" s="163"/>
      <c r="LDH52" s="163"/>
      <c r="LDI52" s="163"/>
      <c r="LDJ52" s="163"/>
      <c r="LDK52" s="163"/>
      <c r="LDL52" s="163"/>
      <c r="LDM52" s="163"/>
      <c r="LDN52" s="163"/>
      <c r="LDO52" s="163"/>
      <c r="LDP52" s="163"/>
      <c r="LDQ52" s="163"/>
      <c r="LDR52" s="163"/>
      <c r="LDS52" s="163"/>
      <c r="LDT52" s="163"/>
      <c r="LDU52" s="163"/>
      <c r="LDV52" s="163"/>
      <c r="LDW52" s="163"/>
      <c r="LDX52" s="163"/>
      <c r="LDY52" s="163"/>
      <c r="LDZ52" s="163"/>
      <c r="LEA52" s="163"/>
      <c r="LEB52" s="163"/>
      <c r="LEC52" s="163"/>
      <c r="LED52" s="163"/>
      <c r="LEE52" s="163"/>
      <c r="LEF52" s="163"/>
      <c r="LEG52" s="163"/>
      <c r="LEH52" s="163"/>
      <c r="LEI52" s="163"/>
      <c r="LEJ52" s="163"/>
      <c r="LEK52" s="163"/>
      <c r="LEL52" s="163"/>
      <c r="LEM52" s="163"/>
      <c r="LEN52" s="163"/>
      <c r="LEO52" s="163"/>
      <c r="LEP52" s="163"/>
      <c r="LEQ52" s="163"/>
      <c r="LER52" s="163"/>
      <c r="LES52" s="163"/>
      <c r="LET52" s="163"/>
      <c r="LEU52" s="163"/>
      <c r="LEV52" s="163"/>
      <c r="LEW52" s="163"/>
      <c r="LEX52" s="163"/>
      <c r="LEY52" s="163"/>
      <c r="LEZ52" s="163"/>
      <c r="LFA52" s="163"/>
      <c r="LFB52" s="163"/>
      <c r="LFC52" s="163"/>
      <c r="LFD52" s="163"/>
      <c r="LFE52" s="163"/>
      <c r="LFF52" s="163"/>
      <c r="LFG52" s="163"/>
      <c r="LFH52" s="163"/>
      <c r="LFI52" s="163"/>
      <c r="LFJ52" s="163"/>
      <c r="LFK52" s="163"/>
      <c r="LFL52" s="163"/>
      <c r="LFM52" s="163"/>
      <c r="LFN52" s="163"/>
      <c r="LFO52" s="163"/>
      <c r="LFP52" s="163"/>
      <c r="LFQ52" s="163"/>
      <c r="LFR52" s="163"/>
      <c r="LFS52" s="163"/>
      <c r="LFT52" s="163"/>
      <c r="LFU52" s="163"/>
      <c r="LFV52" s="163"/>
      <c r="LFW52" s="163"/>
      <c r="LFX52" s="163"/>
      <c r="LFY52" s="163"/>
      <c r="LFZ52" s="163"/>
      <c r="LGA52" s="163"/>
      <c r="LGB52" s="163"/>
      <c r="LGC52" s="163"/>
      <c r="LGD52" s="163"/>
      <c r="LGE52" s="163"/>
      <c r="LGF52" s="163"/>
      <c r="LGG52" s="163"/>
      <c r="LGH52" s="163"/>
      <c r="LGI52" s="163"/>
      <c r="LGJ52" s="163"/>
      <c r="LGK52" s="163"/>
      <c r="LGL52" s="163"/>
      <c r="LGM52" s="163"/>
      <c r="LGN52" s="163"/>
      <c r="LGO52" s="163"/>
      <c r="LGP52" s="163"/>
      <c r="LGQ52" s="163"/>
      <c r="LGR52" s="163"/>
      <c r="LGS52" s="163"/>
      <c r="LGT52" s="163"/>
      <c r="LGU52" s="163"/>
      <c r="LGV52" s="163"/>
      <c r="LGW52" s="163"/>
      <c r="LGX52" s="163"/>
      <c r="LGY52" s="163"/>
      <c r="LGZ52" s="163"/>
      <c r="LHA52" s="163"/>
      <c r="LHB52" s="163"/>
      <c r="LHC52" s="163"/>
      <c r="LHD52" s="163"/>
      <c r="LHE52" s="163"/>
      <c r="LHF52" s="163"/>
      <c r="LHG52" s="163"/>
      <c r="LHH52" s="163"/>
      <c r="LHI52" s="163"/>
      <c r="LHJ52" s="163"/>
      <c r="LHK52" s="163"/>
      <c r="LHL52" s="163"/>
      <c r="LHM52" s="163"/>
      <c r="LHN52" s="163"/>
      <c r="LHO52" s="163"/>
      <c r="LHP52" s="163"/>
      <c r="LHQ52" s="163"/>
      <c r="LHR52" s="163"/>
      <c r="LHS52" s="163"/>
      <c r="LHT52" s="163"/>
      <c r="LHU52" s="163"/>
      <c r="LHV52" s="163"/>
      <c r="LHW52" s="163"/>
      <c r="LHX52" s="163"/>
      <c r="LHY52" s="163"/>
      <c r="LHZ52" s="163"/>
      <c r="LIA52" s="163"/>
      <c r="LIB52" s="163"/>
      <c r="LIC52" s="163"/>
      <c r="LID52" s="163"/>
      <c r="LIE52" s="163"/>
      <c r="LIF52" s="163"/>
      <c r="LIG52" s="163"/>
      <c r="LIH52" s="163"/>
      <c r="LII52" s="163"/>
      <c r="LIJ52" s="163"/>
      <c r="LIK52" s="163"/>
      <c r="LIL52" s="163"/>
      <c r="LIM52" s="163"/>
      <c r="LIN52" s="163"/>
      <c r="LIO52" s="163"/>
      <c r="LIP52" s="163"/>
      <c r="LIQ52" s="163"/>
      <c r="LIR52" s="163"/>
      <c r="LIS52" s="163"/>
      <c r="LIT52" s="163"/>
      <c r="LIU52" s="163"/>
      <c r="LIV52" s="163"/>
      <c r="LIW52" s="163"/>
      <c r="LIX52" s="163"/>
      <c r="LIY52" s="163"/>
      <c r="LIZ52" s="163"/>
      <c r="LJA52" s="163"/>
      <c r="LJB52" s="163"/>
      <c r="LJC52" s="163"/>
      <c r="LJD52" s="163"/>
      <c r="LJE52" s="163"/>
      <c r="LJF52" s="163"/>
      <c r="LJG52" s="163"/>
      <c r="LJH52" s="163"/>
      <c r="LJI52" s="163"/>
      <c r="LJJ52" s="163"/>
      <c r="LJK52" s="163"/>
      <c r="LJL52" s="163"/>
      <c r="LJM52" s="163"/>
      <c r="LJN52" s="163"/>
      <c r="LJO52" s="163"/>
      <c r="LJP52" s="163"/>
      <c r="LJQ52" s="163"/>
      <c r="LJR52" s="163"/>
      <c r="LJS52" s="163"/>
      <c r="LJT52" s="163"/>
      <c r="LJU52" s="163"/>
      <c r="LJV52" s="163"/>
      <c r="LJW52" s="163"/>
      <c r="LJX52" s="163"/>
      <c r="LJY52" s="163"/>
      <c r="LJZ52" s="163"/>
      <c r="LKA52" s="163"/>
      <c r="LKB52" s="163"/>
      <c r="LKC52" s="163"/>
      <c r="LKD52" s="163"/>
      <c r="LKE52" s="163"/>
      <c r="LKF52" s="163"/>
      <c r="LKG52" s="163"/>
      <c r="LKH52" s="163"/>
      <c r="LKI52" s="163"/>
      <c r="LKJ52" s="163"/>
      <c r="LKK52" s="163"/>
      <c r="LKL52" s="163"/>
      <c r="LKM52" s="163"/>
      <c r="LKN52" s="163"/>
      <c r="LKO52" s="163"/>
      <c r="LKP52" s="163"/>
      <c r="LKQ52" s="163"/>
      <c r="LKR52" s="163"/>
      <c r="LKS52" s="163"/>
      <c r="LKT52" s="163"/>
      <c r="LKU52" s="163"/>
      <c r="LKV52" s="163"/>
      <c r="LKW52" s="163"/>
      <c r="LKX52" s="163"/>
      <c r="LKY52" s="163"/>
      <c r="LKZ52" s="163"/>
      <c r="LLA52" s="163"/>
      <c r="LLB52" s="163"/>
      <c r="LLC52" s="163"/>
      <c r="LLD52" s="163"/>
      <c r="LLE52" s="163"/>
      <c r="LLF52" s="163"/>
      <c r="LLG52" s="163"/>
      <c r="LLH52" s="163"/>
      <c r="LLI52" s="163"/>
      <c r="LLJ52" s="163"/>
      <c r="LLK52" s="163"/>
      <c r="LLL52" s="163"/>
      <c r="LLM52" s="163"/>
      <c r="LLN52" s="163"/>
      <c r="LLO52" s="163"/>
      <c r="LLP52" s="163"/>
      <c r="LLQ52" s="163"/>
      <c r="LLR52" s="163"/>
      <c r="LLS52" s="163"/>
      <c r="LLT52" s="163"/>
      <c r="LLU52" s="163"/>
      <c r="LLV52" s="163"/>
      <c r="LLW52" s="163"/>
      <c r="LLX52" s="163"/>
      <c r="LLY52" s="163"/>
      <c r="LLZ52" s="163"/>
      <c r="LMA52" s="163"/>
      <c r="LMB52" s="163"/>
      <c r="LMC52" s="163"/>
      <c r="LMD52" s="163"/>
      <c r="LME52" s="163"/>
      <c r="LMF52" s="163"/>
      <c r="LMG52" s="163"/>
      <c r="LMH52" s="163"/>
      <c r="LMI52" s="163"/>
      <c r="LMJ52" s="163"/>
      <c r="LMK52" s="163"/>
      <c r="LML52" s="163"/>
      <c r="LMM52" s="163"/>
      <c r="LMN52" s="163"/>
      <c r="LMO52" s="163"/>
      <c r="LMP52" s="163"/>
      <c r="LMQ52" s="163"/>
      <c r="LMR52" s="163"/>
      <c r="LMS52" s="163"/>
      <c r="LMT52" s="163"/>
      <c r="LMU52" s="163"/>
      <c r="LMV52" s="163"/>
      <c r="LMW52" s="163"/>
      <c r="LMX52" s="163"/>
      <c r="LMY52" s="163"/>
      <c r="LMZ52" s="163"/>
      <c r="LNA52" s="163"/>
      <c r="LNB52" s="163"/>
      <c r="LNC52" s="163"/>
      <c r="LND52" s="163"/>
      <c r="LNE52" s="163"/>
      <c r="LNF52" s="163"/>
      <c r="LNG52" s="163"/>
      <c r="LNH52" s="163"/>
      <c r="LNI52" s="163"/>
      <c r="LNJ52" s="163"/>
      <c r="LNK52" s="163"/>
      <c r="LNL52" s="163"/>
      <c r="LNM52" s="163"/>
      <c r="LNN52" s="163"/>
      <c r="LNO52" s="163"/>
      <c r="LNP52" s="163"/>
      <c r="LNQ52" s="163"/>
      <c r="LNR52" s="163"/>
      <c r="LNS52" s="163"/>
      <c r="LNT52" s="163"/>
      <c r="LNU52" s="163"/>
      <c r="LNV52" s="163"/>
      <c r="LNW52" s="163"/>
      <c r="LNX52" s="163"/>
      <c r="LNY52" s="163"/>
      <c r="LNZ52" s="163"/>
      <c r="LOA52" s="163"/>
      <c r="LOB52" s="163"/>
      <c r="LOC52" s="163"/>
      <c r="LOD52" s="163"/>
      <c r="LOE52" s="163"/>
      <c r="LOF52" s="163"/>
      <c r="LOG52" s="163"/>
      <c r="LOH52" s="163"/>
      <c r="LOI52" s="163"/>
      <c r="LOJ52" s="163"/>
      <c r="LOK52" s="163"/>
      <c r="LOL52" s="163"/>
      <c r="LOM52" s="163"/>
      <c r="LON52" s="163"/>
      <c r="LOO52" s="163"/>
      <c r="LOP52" s="163"/>
      <c r="LOQ52" s="163"/>
      <c r="LOR52" s="163"/>
      <c r="LOS52" s="163"/>
      <c r="LOT52" s="163"/>
      <c r="LOU52" s="163"/>
      <c r="LOV52" s="163"/>
      <c r="LOW52" s="163"/>
      <c r="LOX52" s="163"/>
      <c r="LOY52" s="163"/>
      <c r="LOZ52" s="163"/>
      <c r="LPA52" s="163"/>
      <c r="LPB52" s="163"/>
      <c r="LPC52" s="163"/>
      <c r="LPD52" s="163"/>
      <c r="LPE52" s="163"/>
      <c r="LPF52" s="163"/>
      <c r="LPG52" s="163"/>
      <c r="LPH52" s="163"/>
      <c r="LPI52" s="163"/>
      <c r="LPJ52" s="163"/>
      <c r="LPK52" s="163"/>
      <c r="LPL52" s="163"/>
      <c r="LPM52" s="163"/>
      <c r="LPN52" s="163"/>
      <c r="LPO52" s="163"/>
      <c r="LPP52" s="163"/>
      <c r="LPQ52" s="163"/>
      <c r="LPR52" s="163"/>
      <c r="LPS52" s="163"/>
      <c r="LPT52" s="163"/>
      <c r="LPU52" s="163"/>
      <c r="LPV52" s="163"/>
      <c r="LPW52" s="163"/>
      <c r="LPX52" s="163"/>
      <c r="LPY52" s="163"/>
      <c r="LPZ52" s="163"/>
      <c r="LQA52" s="163"/>
      <c r="LQB52" s="163"/>
      <c r="LQC52" s="163"/>
      <c r="LQD52" s="163"/>
      <c r="LQE52" s="163"/>
      <c r="LQF52" s="163"/>
      <c r="LQG52" s="163"/>
      <c r="LQH52" s="163"/>
      <c r="LQI52" s="163"/>
      <c r="LQJ52" s="163"/>
      <c r="LQK52" s="163"/>
      <c r="LQL52" s="163"/>
      <c r="LQM52" s="163"/>
      <c r="LQN52" s="163"/>
      <c r="LQO52" s="163"/>
      <c r="LQP52" s="163"/>
      <c r="LQQ52" s="163"/>
      <c r="LQR52" s="163"/>
      <c r="LQS52" s="163"/>
      <c r="LQT52" s="163"/>
      <c r="LQU52" s="163"/>
      <c r="LQV52" s="163"/>
      <c r="LQW52" s="163"/>
      <c r="LQX52" s="163"/>
      <c r="LQY52" s="163"/>
      <c r="LQZ52" s="163"/>
      <c r="LRA52" s="163"/>
      <c r="LRB52" s="163"/>
      <c r="LRC52" s="163"/>
      <c r="LRD52" s="163"/>
      <c r="LRE52" s="163"/>
      <c r="LRF52" s="163"/>
      <c r="LRG52" s="163"/>
      <c r="LRH52" s="163"/>
      <c r="LRI52" s="163"/>
      <c r="LRJ52" s="163"/>
      <c r="LRK52" s="163"/>
      <c r="LRL52" s="163"/>
      <c r="LRM52" s="163"/>
      <c r="LRN52" s="163"/>
      <c r="LRO52" s="163"/>
      <c r="LRP52" s="163"/>
      <c r="LRQ52" s="163"/>
      <c r="LRR52" s="163"/>
      <c r="LRS52" s="163"/>
      <c r="LRT52" s="163"/>
      <c r="LRU52" s="163"/>
      <c r="LRV52" s="163"/>
      <c r="LRW52" s="163"/>
      <c r="LRX52" s="163"/>
      <c r="LRY52" s="163"/>
      <c r="LRZ52" s="163"/>
      <c r="LSA52" s="163"/>
      <c r="LSB52" s="163"/>
      <c r="LSC52" s="163"/>
      <c r="LSD52" s="163"/>
      <c r="LSE52" s="163"/>
      <c r="LSF52" s="163"/>
      <c r="LSG52" s="163"/>
      <c r="LSH52" s="163"/>
      <c r="LSI52" s="163"/>
      <c r="LSJ52" s="163"/>
      <c r="LSK52" s="163"/>
      <c r="LSL52" s="163"/>
      <c r="LSM52" s="163"/>
      <c r="LSN52" s="163"/>
      <c r="LSO52" s="163"/>
      <c r="LSP52" s="163"/>
      <c r="LSQ52" s="163"/>
      <c r="LSR52" s="163"/>
      <c r="LSS52" s="163"/>
      <c r="LST52" s="163"/>
      <c r="LSU52" s="163"/>
      <c r="LSV52" s="163"/>
      <c r="LSW52" s="163"/>
      <c r="LSX52" s="163"/>
      <c r="LSY52" s="163"/>
      <c r="LSZ52" s="163"/>
      <c r="LTA52" s="163"/>
      <c r="LTB52" s="163"/>
      <c r="LTC52" s="163"/>
      <c r="LTD52" s="163"/>
      <c r="LTE52" s="163"/>
      <c r="LTF52" s="163"/>
      <c r="LTG52" s="163"/>
      <c r="LTH52" s="163"/>
      <c r="LTI52" s="163"/>
      <c r="LTJ52" s="163"/>
      <c r="LTK52" s="163"/>
      <c r="LTL52" s="163"/>
      <c r="LTM52" s="163"/>
      <c r="LTN52" s="163"/>
      <c r="LTO52" s="163"/>
      <c r="LTP52" s="163"/>
      <c r="LTQ52" s="163"/>
      <c r="LTR52" s="163"/>
      <c r="LTS52" s="163"/>
      <c r="LTT52" s="163"/>
      <c r="LTU52" s="163"/>
      <c r="LTV52" s="163"/>
      <c r="LTW52" s="163"/>
      <c r="LTX52" s="163"/>
      <c r="LTY52" s="163"/>
      <c r="LTZ52" s="163"/>
      <c r="LUA52" s="163"/>
      <c r="LUB52" s="163"/>
      <c r="LUC52" s="163"/>
      <c r="LUD52" s="163"/>
      <c r="LUE52" s="163"/>
      <c r="LUF52" s="163"/>
      <c r="LUG52" s="163"/>
      <c r="LUH52" s="163"/>
      <c r="LUI52" s="163"/>
      <c r="LUJ52" s="163"/>
      <c r="LUK52" s="163"/>
      <c r="LUL52" s="163"/>
      <c r="LUM52" s="163"/>
      <c r="LUN52" s="163"/>
      <c r="LUO52" s="163"/>
      <c r="LUP52" s="163"/>
      <c r="LUQ52" s="163"/>
      <c r="LUR52" s="163"/>
      <c r="LUS52" s="163"/>
      <c r="LUT52" s="163"/>
      <c r="LUU52" s="163"/>
      <c r="LUV52" s="163"/>
      <c r="LUW52" s="163"/>
      <c r="LUX52" s="163"/>
      <c r="LUY52" s="163"/>
      <c r="LUZ52" s="163"/>
      <c r="LVA52" s="163"/>
      <c r="LVB52" s="163"/>
      <c r="LVC52" s="163"/>
      <c r="LVD52" s="163"/>
      <c r="LVE52" s="163"/>
      <c r="LVF52" s="163"/>
      <c r="LVG52" s="163"/>
      <c r="LVH52" s="163"/>
      <c r="LVI52" s="163"/>
      <c r="LVJ52" s="163"/>
      <c r="LVK52" s="163"/>
      <c r="LVL52" s="163"/>
      <c r="LVM52" s="163"/>
      <c r="LVN52" s="163"/>
      <c r="LVO52" s="163"/>
      <c r="LVP52" s="163"/>
      <c r="LVQ52" s="163"/>
      <c r="LVR52" s="163"/>
      <c r="LVS52" s="163"/>
      <c r="LVT52" s="163"/>
      <c r="LVU52" s="163"/>
      <c r="LVV52" s="163"/>
      <c r="LVW52" s="163"/>
      <c r="LVX52" s="163"/>
      <c r="LVY52" s="163"/>
      <c r="LVZ52" s="163"/>
      <c r="LWA52" s="163"/>
      <c r="LWB52" s="163"/>
      <c r="LWC52" s="163"/>
      <c r="LWD52" s="163"/>
      <c r="LWE52" s="163"/>
      <c r="LWF52" s="163"/>
      <c r="LWG52" s="163"/>
      <c r="LWH52" s="163"/>
      <c r="LWI52" s="163"/>
      <c r="LWJ52" s="163"/>
      <c r="LWK52" s="163"/>
      <c r="LWL52" s="163"/>
      <c r="LWM52" s="163"/>
      <c r="LWN52" s="163"/>
      <c r="LWO52" s="163"/>
      <c r="LWP52" s="163"/>
      <c r="LWQ52" s="163"/>
      <c r="LWR52" s="163"/>
      <c r="LWS52" s="163"/>
      <c r="LWT52" s="163"/>
      <c r="LWU52" s="163"/>
      <c r="LWV52" s="163"/>
      <c r="LWW52" s="163"/>
      <c r="LWX52" s="163"/>
      <c r="LWY52" s="163"/>
      <c r="LWZ52" s="163"/>
      <c r="LXA52" s="163"/>
      <c r="LXB52" s="163"/>
      <c r="LXC52" s="163"/>
      <c r="LXD52" s="163"/>
      <c r="LXE52" s="163"/>
      <c r="LXF52" s="163"/>
      <c r="LXG52" s="163"/>
      <c r="LXH52" s="163"/>
      <c r="LXI52" s="163"/>
      <c r="LXJ52" s="163"/>
      <c r="LXK52" s="163"/>
      <c r="LXL52" s="163"/>
      <c r="LXM52" s="163"/>
      <c r="LXN52" s="163"/>
      <c r="LXO52" s="163"/>
      <c r="LXP52" s="163"/>
      <c r="LXQ52" s="163"/>
      <c r="LXR52" s="163"/>
      <c r="LXS52" s="163"/>
      <c r="LXT52" s="163"/>
      <c r="LXU52" s="163"/>
      <c r="LXV52" s="163"/>
      <c r="LXW52" s="163"/>
      <c r="LXX52" s="163"/>
      <c r="LXY52" s="163"/>
      <c r="LXZ52" s="163"/>
      <c r="LYA52" s="163"/>
      <c r="LYB52" s="163"/>
      <c r="LYC52" s="163"/>
      <c r="LYD52" s="163"/>
      <c r="LYE52" s="163"/>
      <c r="LYF52" s="163"/>
      <c r="LYG52" s="163"/>
      <c r="LYH52" s="163"/>
      <c r="LYI52" s="163"/>
      <c r="LYJ52" s="163"/>
      <c r="LYK52" s="163"/>
      <c r="LYL52" s="163"/>
      <c r="LYM52" s="163"/>
      <c r="LYN52" s="163"/>
      <c r="LYO52" s="163"/>
      <c r="LYP52" s="163"/>
      <c r="LYQ52" s="163"/>
      <c r="LYR52" s="163"/>
      <c r="LYS52" s="163"/>
      <c r="LYT52" s="163"/>
      <c r="LYU52" s="163"/>
      <c r="LYV52" s="163"/>
      <c r="LYW52" s="163"/>
      <c r="LYX52" s="163"/>
      <c r="LYY52" s="163"/>
      <c r="LYZ52" s="163"/>
      <c r="LZA52" s="163"/>
      <c r="LZB52" s="163"/>
      <c r="LZC52" s="163"/>
      <c r="LZD52" s="163"/>
      <c r="LZE52" s="163"/>
      <c r="LZF52" s="163"/>
      <c r="LZG52" s="163"/>
      <c r="LZH52" s="163"/>
      <c r="LZI52" s="163"/>
      <c r="LZJ52" s="163"/>
      <c r="LZK52" s="163"/>
      <c r="LZL52" s="163"/>
      <c r="LZM52" s="163"/>
      <c r="LZN52" s="163"/>
      <c r="LZO52" s="163"/>
      <c r="LZP52" s="163"/>
      <c r="LZQ52" s="163"/>
      <c r="LZR52" s="163"/>
      <c r="LZS52" s="163"/>
      <c r="LZT52" s="163"/>
      <c r="LZU52" s="163"/>
      <c r="LZV52" s="163"/>
      <c r="LZW52" s="163"/>
      <c r="LZX52" s="163"/>
      <c r="LZY52" s="163"/>
      <c r="LZZ52" s="163"/>
      <c r="MAA52" s="163"/>
      <c r="MAB52" s="163"/>
      <c r="MAC52" s="163"/>
      <c r="MAD52" s="163"/>
      <c r="MAE52" s="163"/>
      <c r="MAF52" s="163"/>
      <c r="MAG52" s="163"/>
      <c r="MAH52" s="163"/>
      <c r="MAI52" s="163"/>
      <c r="MAJ52" s="163"/>
      <c r="MAK52" s="163"/>
      <c r="MAL52" s="163"/>
      <c r="MAM52" s="163"/>
      <c r="MAN52" s="163"/>
      <c r="MAO52" s="163"/>
      <c r="MAP52" s="163"/>
      <c r="MAQ52" s="163"/>
      <c r="MAR52" s="163"/>
      <c r="MAS52" s="163"/>
      <c r="MAT52" s="163"/>
      <c r="MAU52" s="163"/>
      <c r="MAV52" s="163"/>
      <c r="MAW52" s="163"/>
      <c r="MAX52" s="163"/>
      <c r="MAY52" s="163"/>
      <c r="MAZ52" s="163"/>
      <c r="MBA52" s="163"/>
      <c r="MBB52" s="163"/>
      <c r="MBC52" s="163"/>
      <c r="MBD52" s="163"/>
      <c r="MBE52" s="163"/>
      <c r="MBF52" s="163"/>
      <c r="MBG52" s="163"/>
      <c r="MBH52" s="163"/>
      <c r="MBI52" s="163"/>
      <c r="MBJ52" s="163"/>
      <c r="MBK52" s="163"/>
      <c r="MBL52" s="163"/>
      <c r="MBM52" s="163"/>
      <c r="MBN52" s="163"/>
      <c r="MBO52" s="163"/>
      <c r="MBP52" s="163"/>
      <c r="MBQ52" s="163"/>
      <c r="MBR52" s="163"/>
      <c r="MBS52" s="163"/>
      <c r="MBT52" s="163"/>
      <c r="MBU52" s="163"/>
      <c r="MBV52" s="163"/>
      <c r="MBW52" s="163"/>
      <c r="MBX52" s="163"/>
      <c r="MBY52" s="163"/>
      <c r="MBZ52" s="163"/>
      <c r="MCA52" s="163"/>
      <c r="MCB52" s="163"/>
      <c r="MCC52" s="163"/>
      <c r="MCD52" s="163"/>
      <c r="MCE52" s="163"/>
      <c r="MCF52" s="163"/>
      <c r="MCG52" s="163"/>
      <c r="MCH52" s="163"/>
      <c r="MCI52" s="163"/>
      <c r="MCJ52" s="163"/>
      <c r="MCK52" s="163"/>
      <c r="MCL52" s="163"/>
      <c r="MCM52" s="163"/>
      <c r="MCN52" s="163"/>
      <c r="MCO52" s="163"/>
      <c r="MCP52" s="163"/>
      <c r="MCQ52" s="163"/>
      <c r="MCR52" s="163"/>
      <c r="MCS52" s="163"/>
      <c r="MCT52" s="163"/>
      <c r="MCU52" s="163"/>
      <c r="MCV52" s="163"/>
      <c r="MCW52" s="163"/>
      <c r="MCX52" s="163"/>
      <c r="MCY52" s="163"/>
      <c r="MCZ52" s="163"/>
      <c r="MDA52" s="163"/>
      <c r="MDB52" s="163"/>
      <c r="MDC52" s="163"/>
      <c r="MDD52" s="163"/>
      <c r="MDE52" s="163"/>
      <c r="MDF52" s="163"/>
      <c r="MDG52" s="163"/>
      <c r="MDH52" s="163"/>
      <c r="MDI52" s="163"/>
      <c r="MDJ52" s="163"/>
      <c r="MDK52" s="163"/>
      <c r="MDL52" s="163"/>
      <c r="MDM52" s="163"/>
      <c r="MDN52" s="163"/>
      <c r="MDO52" s="163"/>
      <c r="MDP52" s="163"/>
      <c r="MDQ52" s="163"/>
      <c r="MDR52" s="163"/>
      <c r="MDS52" s="163"/>
      <c r="MDT52" s="163"/>
      <c r="MDU52" s="163"/>
      <c r="MDV52" s="163"/>
      <c r="MDW52" s="163"/>
      <c r="MDX52" s="163"/>
      <c r="MDY52" s="163"/>
      <c r="MDZ52" s="163"/>
      <c r="MEA52" s="163"/>
      <c r="MEB52" s="163"/>
      <c r="MEC52" s="163"/>
      <c r="MED52" s="163"/>
      <c r="MEE52" s="163"/>
      <c r="MEF52" s="163"/>
      <c r="MEG52" s="163"/>
      <c r="MEH52" s="163"/>
      <c r="MEI52" s="163"/>
      <c r="MEJ52" s="163"/>
      <c r="MEK52" s="163"/>
      <c r="MEL52" s="163"/>
      <c r="MEM52" s="163"/>
      <c r="MEN52" s="163"/>
      <c r="MEO52" s="163"/>
      <c r="MEP52" s="163"/>
      <c r="MEQ52" s="163"/>
      <c r="MER52" s="163"/>
      <c r="MES52" s="163"/>
      <c r="MET52" s="163"/>
      <c r="MEU52" s="163"/>
      <c r="MEV52" s="163"/>
      <c r="MEW52" s="163"/>
      <c r="MEX52" s="163"/>
      <c r="MEY52" s="163"/>
      <c r="MEZ52" s="163"/>
      <c r="MFA52" s="163"/>
      <c r="MFB52" s="163"/>
      <c r="MFC52" s="163"/>
      <c r="MFD52" s="163"/>
      <c r="MFE52" s="163"/>
      <c r="MFF52" s="163"/>
      <c r="MFG52" s="163"/>
      <c r="MFH52" s="163"/>
      <c r="MFI52" s="163"/>
      <c r="MFJ52" s="163"/>
      <c r="MFK52" s="163"/>
      <c r="MFL52" s="163"/>
      <c r="MFM52" s="163"/>
      <c r="MFN52" s="163"/>
      <c r="MFO52" s="163"/>
      <c r="MFP52" s="163"/>
      <c r="MFQ52" s="163"/>
      <c r="MFR52" s="163"/>
      <c r="MFS52" s="163"/>
      <c r="MFT52" s="163"/>
      <c r="MFU52" s="163"/>
      <c r="MFV52" s="163"/>
      <c r="MFW52" s="163"/>
      <c r="MFX52" s="163"/>
      <c r="MFY52" s="163"/>
      <c r="MFZ52" s="163"/>
      <c r="MGA52" s="163"/>
      <c r="MGB52" s="163"/>
      <c r="MGC52" s="163"/>
      <c r="MGD52" s="163"/>
      <c r="MGE52" s="163"/>
      <c r="MGF52" s="163"/>
      <c r="MGG52" s="163"/>
      <c r="MGH52" s="163"/>
      <c r="MGI52" s="163"/>
      <c r="MGJ52" s="163"/>
      <c r="MGK52" s="163"/>
      <c r="MGL52" s="163"/>
      <c r="MGM52" s="163"/>
      <c r="MGN52" s="163"/>
      <c r="MGO52" s="163"/>
      <c r="MGP52" s="163"/>
      <c r="MGQ52" s="163"/>
      <c r="MGR52" s="163"/>
      <c r="MGS52" s="163"/>
      <c r="MGT52" s="163"/>
      <c r="MGU52" s="163"/>
      <c r="MGV52" s="163"/>
      <c r="MGW52" s="163"/>
      <c r="MGX52" s="163"/>
      <c r="MGY52" s="163"/>
      <c r="MGZ52" s="163"/>
      <c r="MHA52" s="163"/>
      <c r="MHB52" s="163"/>
      <c r="MHC52" s="163"/>
      <c r="MHD52" s="163"/>
      <c r="MHE52" s="163"/>
      <c r="MHF52" s="163"/>
      <c r="MHG52" s="163"/>
      <c r="MHH52" s="163"/>
      <c r="MHI52" s="163"/>
      <c r="MHJ52" s="163"/>
      <c r="MHK52" s="163"/>
      <c r="MHL52" s="163"/>
      <c r="MHM52" s="163"/>
      <c r="MHN52" s="163"/>
      <c r="MHO52" s="163"/>
      <c r="MHP52" s="163"/>
      <c r="MHQ52" s="163"/>
      <c r="MHR52" s="163"/>
      <c r="MHS52" s="163"/>
      <c r="MHT52" s="163"/>
      <c r="MHU52" s="163"/>
      <c r="MHV52" s="163"/>
      <c r="MHW52" s="163"/>
      <c r="MHX52" s="163"/>
      <c r="MHY52" s="163"/>
      <c r="MHZ52" s="163"/>
      <c r="MIA52" s="163"/>
      <c r="MIB52" s="163"/>
      <c r="MIC52" s="163"/>
      <c r="MID52" s="163"/>
      <c r="MIE52" s="163"/>
      <c r="MIF52" s="163"/>
      <c r="MIG52" s="163"/>
      <c r="MIH52" s="163"/>
      <c r="MII52" s="163"/>
      <c r="MIJ52" s="163"/>
      <c r="MIK52" s="163"/>
      <c r="MIL52" s="163"/>
      <c r="MIM52" s="163"/>
      <c r="MIN52" s="163"/>
      <c r="MIO52" s="163"/>
      <c r="MIP52" s="163"/>
      <c r="MIQ52" s="163"/>
      <c r="MIR52" s="163"/>
      <c r="MIS52" s="163"/>
      <c r="MIT52" s="163"/>
      <c r="MIU52" s="163"/>
      <c r="MIV52" s="163"/>
      <c r="MIW52" s="163"/>
      <c r="MIX52" s="163"/>
      <c r="MIY52" s="163"/>
      <c r="MIZ52" s="163"/>
      <c r="MJA52" s="163"/>
      <c r="MJB52" s="163"/>
      <c r="MJC52" s="163"/>
      <c r="MJD52" s="163"/>
      <c r="MJE52" s="163"/>
      <c r="MJF52" s="163"/>
      <c r="MJG52" s="163"/>
      <c r="MJH52" s="163"/>
      <c r="MJI52" s="163"/>
      <c r="MJJ52" s="163"/>
      <c r="MJK52" s="163"/>
      <c r="MJL52" s="163"/>
      <c r="MJM52" s="163"/>
      <c r="MJN52" s="163"/>
      <c r="MJO52" s="163"/>
      <c r="MJP52" s="163"/>
      <c r="MJQ52" s="163"/>
      <c r="MJR52" s="163"/>
      <c r="MJS52" s="163"/>
      <c r="MJT52" s="163"/>
      <c r="MJU52" s="163"/>
      <c r="MJV52" s="163"/>
      <c r="MJW52" s="163"/>
      <c r="MJX52" s="163"/>
      <c r="MJY52" s="163"/>
      <c r="MJZ52" s="163"/>
      <c r="MKA52" s="163"/>
      <c r="MKB52" s="163"/>
      <c r="MKC52" s="163"/>
      <c r="MKD52" s="163"/>
      <c r="MKE52" s="163"/>
      <c r="MKF52" s="163"/>
      <c r="MKG52" s="163"/>
      <c r="MKH52" s="163"/>
      <c r="MKI52" s="163"/>
      <c r="MKJ52" s="163"/>
      <c r="MKK52" s="163"/>
      <c r="MKL52" s="163"/>
      <c r="MKM52" s="163"/>
      <c r="MKN52" s="163"/>
      <c r="MKO52" s="163"/>
      <c r="MKP52" s="163"/>
      <c r="MKQ52" s="163"/>
      <c r="MKR52" s="163"/>
      <c r="MKS52" s="163"/>
      <c r="MKT52" s="163"/>
      <c r="MKU52" s="163"/>
      <c r="MKV52" s="163"/>
      <c r="MKW52" s="163"/>
      <c r="MKX52" s="163"/>
      <c r="MKY52" s="163"/>
      <c r="MKZ52" s="163"/>
      <c r="MLA52" s="163"/>
      <c r="MLB52" s="163"/>
      <c r="MLC52" s="163"/>
      <c r="MLD52" s="163"/>
      <c r="MLE52" s="163"/>
      <c r="MLF52" s="163"/>
      <c r="MLG52" s="163"/>
      <c r="MLH52" s="163"/>
      <c r="MLI52" s="163"/>
      <c r="MLJ52" s="163"/>
      <c r="MLK52" s="163"/>
      <c r="MLL52" s="163"/>
      <c r="MLM52" s="163"/>
      <c r="MLN52" s="163"/>
      <c r="MLO52" s="163"/>
      <c r="MLP52" s="163"/>
      <c r="MLQ52" s="163"/>
      <c r="MLR52" s="163"/>
      <c r="MLS52" s="163"/>
      <c r="MLT52" s="163"/>
      <c r="MLU52" s="163"/>
      <c r="MLV52" s="163"/>
      <c r="MLW52" s="163"/>
      <c r="MLX52" s="163"/>
      <c r="MLY52" s="163"/>
      <c r="MLZ52" s="163"/>
      <c r="MMA52" s="163"/>
      <c r="MMB52" s="163"/>
      <c r="MMC52" s="163"/>
      <c r="MMD52" s="163"/>
      <c r="MME52" s="163"/>
      <c r="MMF52" s="163"/>
      <c r="MMG52" s="163"/>
      <c r="MMH52" s="163"/>
      <c r="MMI52" s="163"/>
      <c r="MMJ52" s="163"/>
      <c r="MMK52" s="163"/>
      <c r="MML52" s="163"/>
      <c r="MMM52" s="163"/>
      <c r="MMN52" s="163"/>
      <c r="MMO52" s="163"/>
      <c r="MMP52" s="163"/>
      <c r="MMQ52" s="163"/>
      <c r="MMR52" s="163"/>
      <c r="MMS52" s="163"/>
      <c r="MMT52" s="163"/>
      <c r="MMU52" s="163"/>
      <c r="MMV52" s="163"/>
      <c r="MMW52" s="163"/>
      <c r="MMX52" s="163"/>
      <c r="MMY52" s="163"/>
      <c r="MMZ52" s="163"/>
      <c r="MNA52" s="163"/>
      <c r="MNB52" s="163"/>
      <c r="MNC52" s="163"/>
      <c r="MND52" s="163"/>
      <c r="MNE52" s="163"/>
      <c r="MNF52" s="163"/>
      <c r="MNG52" s="163"/>
      <c r="MNH52" s="163"/>
      <c r="MNI52" s="163"/>
      <c r="MNJ52" s="163"/>
      <c r="MNK52" s="163"/>
      <c r="MNL52" s="163"/>
      <c r="MNM52" s="163"/>
      <c r="MNN52" s="163"/>
      <c r="MNO52" s="163"/>
      <c r="MNP52" s="163"/>
      <c r="MNQ52" s="163"/>
      <c r="MNR52" s="163"/>
      <c r="MNS52" s="163"/>
      <c r="MNT52" s="163"/>
      <c r="MNU52" s="163"/>
      <c r="MNV52" s="163"/>
      <c r="MNW52" s="163"/>
      <c r="MNX52" s="163"/>
      <c r="MNY52" s="163"/>
      <c r="MNZ52" s="163"/>
      <c r="MOA52" s="163"/>
      <c r="MOB52" s="163"/>
      <c r="MOC52" s="163"/>
      <c r="MOD52" s="163"/>
      <c r="MOE52" s="163"/>
      <c r="MOF52" s="163"/>
      <c r="MOG52" s="163"/>
      <c r="MOH52" s="163"/>
      <c r="MOI52" s="163"/>
      <c r="MOJ52" s="163"/>
      <c r="MOK52" s="163"/>
      <c r="MOL52" s="163"/>
      <c r="MOM52" s="163"/>
      <c r="MON52" s="163"/>
      <c r="MOO52" s="163"/>
      <c r="MOP52" s="163"/>
      <c r="MOQ52" s="163"/>
      <c r="MOR52" s="163"/>
      <c r="MOS52" s="163"/>
      <c r="MOT52" s="163"/>
      <c r="MOU52" s="163"/>
      <c r="MOV52" s="163"/>
      <c r="MOW52" s="163"/>
      <c r="MOX52" s="163"/>
      <c r="MOY52" s="163"/>
      <c r="MOZ52" s="163"/>
      <c r="MPA52" s="163"/>
      <c r="MPB52" s="163"/>
      <c r="MPC52" s="163"/>
      <c r="MPD52" s="163"/>
      <c r="MPE52" s="163"/>
      <c r="MPF52" s="163"/>
      <c r="MPG52" s="163"/>
      <c r="MPH52" s="163"/>
      <c r="MPI52" s="163"/>
      <c r="MPJ52" s="163"/>
      <c r="MPK52" s="163"/>
      <c r="MPL52" s="163"/>
      <c r="MPM52" s="163"/>
      <c r="MPN52" s="163"/>
      <c r="MPO52" s="163"/>
      <c r="MPP52" s="163"/>
      <c r="MPQ52" s="163"/>
      <c r="MPR52" s="163"/>
      <c r="MPS52" s="163"/>
      <c r="MPT52" s="163"/>
      <c r="MPU52" s="163"/>
      <c r="MPV52" s="163"/>
      <c r="MPW52" s="163"/>
      <c r="MPX52" s="163"/>
      <c r="MPY52" s="163"/>
      <c r="MPZ52" s="163"/>
      <c r="MQA52" s="163"/>
      <c r="MQB52" s="163"/>
      <c r="MQC52" s="163"/>
      <c r="MQD52" s="163"/>
      <c r="MQE52" s="163"/>
      <c r="MQF52" s="163"/>
      <c r="MQG52" s="163"/>
      <c r="MQH52" s="163"/>
      <c r="MQI52" s="163"/>
      <c r="MQJ52" s="163"/>
      <c r="MQK52" s="163"/>
      <c r="MQL52" s="163"/>
      <c r="MQM52" s="163"/>
      <c r="MQN52" s="163"/>
      <c r="MQO52" s="163"/>
      <c r="MQP52" s="163"/>
      <c r="MQQ52" s="163"/>
      <c r="MQR52" s="163"/>
      <c r="MQS52" s="163"/>
      <c r="MQT52" s="163"/>
      <c r="MQU52" s="163"/>
      <c r="MQV52" s="163"/>
      <c r="MQW52" s="163"/>
      <c r="MQX52" s="163"/>
      <c r="MQY52" s="163"/>
      <c r="MQZ52" s="163"/>
      <c r="MRA52" s="163"/>
      <c r="MRB52" s="163"/>
      <c r="MRC52" s="163"/>
      <c r="MRD52" s="163"/>
      <c r="MRE52" s="163"/>
      <c r="MRF52" s="163"/>
      <c r="MRG52" s="163"/>
      <c r="MRH52" s="163"/>
      <c r="MRI52" s="163"/>
      <c r="MRJ52" s="163"/>
      <c r="MRK52" s="163"/>
      <c r="MRL52" s="163"/>
      <c r="MRM52" s="163"/>
      <c r="MRN52" s="163"/>
      <c r="MRO52" s="163"/>
      <c r="MRP52" s="163"/>
      <c r="MRQ52" s="163"/>
      <c r="MRR52" s="163"/>
      <c r="MRS52" s="163"/>
      <c r="MRT52" s="163"/>
      <c r="MRU52" s="163"/>
      <c r="MRV52" s="163"/>
      <c r="MRW52" s="163"/>
      <c r="MRX52" s="163"/>
      <c r="MRY52" s="163"/>
      <c r="MRZ52" s="163"/>
      <c r="MSA52" s="163"/>
      <c r="MSB52" s="163"/>
      <c r="MSC52" s="163"/>
      <c r="MSD52" s="163"/>
      <c r="MSE52" s="163"/>
      <c r="MSF52" s="163"/>
      <c r="MSG52" s="163"/>
      <c r="MSH52" s="163"/>
      <c r="MSI52" s="163"/>
      <c r="MSJ52" s="163"/>
      <c r="MSK52" s="163"/>
      <c r="MSL52" s="163"/>
      <c r="MSM52" s="163"/>
      <c r="MSN52" s="163"/>
      <c r="MSO52" s="163"/>
      <c r="MSP52" s="163"/>
      <c r="MSQ52" s="163"/>
      <c r="MSR52" s="163"/>
      <c r="MSS52" s="163"/>
      <c r="MST52" s="163"/>
      <c r="MSU52" s="163"/>
      <c r="MSV52" s="163"/>
      <c r="MSW52" s="163"/>
      <c r="MSX52" s="163"/>
      <c r="MSY52" s="163"/>
      <c r="MSZ52" s="163"/>
      <c r="MTA52" s="163"/>
      <c r="MTB52" s="163"/>
      <c r="MTC52" s="163"/>
      <c r="MTD52" s="163"/>
      <c r="MTE52" s="163"/>
      <c r="MTF52" s="163"/>
      <c r="MTG52" s="163"/>
      <c r="MTH52" s="163"/>
      <c r="MTI52" s="163"/>
      <c r="MTJ52" s="163"/>
      <c r="MTK52" s="163"/>
      <c r="MTL52" s="163"/>
      <c r="MTM52" s="163"/>
      <c r="MTN52" s="163"/>
      <c r="MTO52" s="163"/>
      <c r="MTP52" s="163"/>
      <c r="MTQ52" s="163"/>
      <c r="MTR52" s="163"/>
      <c r="MTS52" s="163"/>
      <c r="MTT52" s="163"/>
      <c r="MTU52" s="163"/>
      <c r="MTV52" s="163"/>
      <c r="MTW52" s="163"/>
      <c r="MTX52" s="163"/>
      <c r="MTY52" s="163"/>
      <c r="MTZ52" s="163"/>
      <c r="MUA52" s="163"/>
      <c r="MUB52" s="163"/>
      <c r="MUC52" s="163"/>
      <c r="MUD52" s="163"/>
      <c r="MUE52" s="163"/>
      <c r="MUF52" s="163"/>
      <c r="MUG52" s="163"/>
      <c r="MUH52" s="163"/>
      <c r="MUI52" s="163"/>
      <c r="MUJ52" s="163"/>
      <c r="MUK52" s="163"/>
      <c r="MUL52" s="163"/>
      <c r="MUM52" s="163"/>
      <c r="MUN52" s="163"/>
      <c r="MUO52" s="163"/>
      <c r="MUP52" s="163"/>
      <c r="MUQ52" s="163"/>
      <c r="MUR52" s="163"/>
      <c r="MUS52" s="163"/>
      <c r="MUT52" s="163"/>
      <c r="MUU52" s="163"/>
      <c r="MUV52" s="163"/>
      <c r="MUW52" s="163"/>
      <c r="MUX52" s="163"/>
      <c r="MUY52" s="163"/>
      <c r="MUZ52" s="163"/>
      <c r="MVA52" s="163"/>
      <c r="MVB52" s="163"/>
      <c r="MVC52" s="163"/>
      <c r="MVD52" s="163"/>
      <c r="MVE52" s="163"/>
      <c r="MVF52" s="163"/>
      <c r="MVG52" s="163"/>
      <c r="MVH52" s="163"/>
      <c r="MVI52" s="163"/>
      <c r="MVJ52" s="163"/>
      <c r="MVK52" s="163"/>
      <c r="MVL52" s="163"/>
      <c r="MVM52" s="163"/>
      <c r="MVN52" s="163"/>
      <c r="MVO52" s="163"/>
      <c r="MVP52" s="163"/>
      <c r="MVQ52" s="163"/>
      <c r="MVR52" s="163"/>
      <c r="MVS52" s="163"/>
      <c r="MVT52" s="163"/>
      <c r="MVU52" s="163"/>
      <c r="MVV52" s="163"/>
      <c r="MVW52" s="163"/>
      <c r="MVX52" s="163"/>
      <c r="MVY52" s="163"/>
      <c r="MVZ52" s="163"/>
      <c r="MWA52" s="163"/>
      <c r="MWB52" s="163"/>
      <c r="MWC52" s="163"/>
      <c r="MWD52" s="163"/>
      <c r="MWE52" s="163"/>
      <c r="MWF52" s="163"/>
      <c r="MWG52" s="163"/>
      <c r="MWH52" s="163"/>
      <c r="MWI52" s="163"/>
      <c r="MWJ52" s="163"/>
      <c r="MWK52" s="163"/>
      <c r="MWL52" s="163"/>
      <c r="MWM52" s="163"/>
      <c r="MWN52" s="163"/>
      <c r="MWO52" s="163"/>
      <c r="MWP52" s="163"/>
      <c r="MWQ52" s="163"/>
      <c r="MWR52" s="163"/>
      <c r="MWS52" s="163"/>
      <c r="MWT52" s="163"/>
      <c r="MWU52" s="163"/>
      <c r="MWV52" s="163"/>
      <c r="MWW52" s="163"/>
      <c r="MWX52" s="163"/>
      <c r="MWY52" s="163"/>
      <c r="MWZ52" s="163"/>
      <c r="MXA52" s="163"/>
      <c r="MXB52" s="163"/>
      <c r="MXC52" s="163"/>
      <c r="MXD52" s="163"/>
      <c r="MXE52" s="163"/>
      <c r="MXF52" s="163"/>
      <c r="MXG52" s="163"/>
      <c r="MXH52" s="163"/>
      <c r="MXI52" s="163"/>
      <c r="MXJ52" s="163"/>
      <c r="MXK52" s="163"/>
      <c r="MXL52" s="163"/>
      <c r="MXM52" s="163"/>
      <c r="MXN52" s="163"/>
      <c r="MXO52" s="163"/>
      <c r="MXP52" s="163"/>
      <c r="MXQ52" s="163"/>
      <c r="MXR52" s="163"/>
      <c r="MXS52" s="163"/>
      <c r="MXT52" s="163"/>
      <c r="MXU52" s="163"/>
      <c r="MXV52" s="163"/>
      <c r="MXW52" s="163"/>
      <c r="MXX52" s="163"/>
      <c r="MXY52" s="163"/>
      <c r="MXZ52" s="163"/>
      <c r="MYA52" s="163"/>
      <c r="MYB52" s="163"/>
      <c r="MYC52" s="163"/>
      <c r="MYD52" s="163"/>
      <c r="MYE52" s="163"/>
      <c r="MYF52" s="163"/>
      <c r="MYG52" s="163"/>
      <c r="MYH52" s="163"/>
      <c r="MYI52" s="163"/>
      <c r="MYJ52" s="163"/>
      <c r="MYK52" s="163"/>
      <c r="MYL52" s="163"/>
      <c r="MYM52" s="163"/>
      <c r="MYN52" s="163"/>
      <c r="MYO52" s="163"/>
      <c r="MYP52" s="163"/>
      <c r="MYQ52" s="163"/>
      <c r="MYR52" s="163"/>
      <c r="MYS52" s="163"/>
      <c r="MYT52" s="163"/>
      <c r="MYU52" s="163"/>
      <c r="MYV52" s="163"/>
      <c r="MYW52" s="163"/>
      <c r="MYX52" s="163"/>
      <c r="MYY52" s="163"/>
      <c r="MYZ52" s="163"/>
      <c r="MZA52" s="163"/>
      <c r="MZB52" s="163"/>
      <c r="MZC52" s="163"/>
      <c r="MZD52" s="163"/>
      <c r="MZE52" s="163"/>
      <c r="MZF52" s="163"/>
      <c r="MZG52" s="163"/>
      <c r="MZH52" s="163"/>
      <c r="MZI52" s="163"/>
      <c r="MZJ52" s="163"/>
      <c r="MZK52" s="163"/>
      <c r="MZL52" s="163"/>
      <c r="MZM52" s="163"/>
      <c r="MZN52" s="163"/>
      <c r="MZO52" s="163"/>
      <c r="MZP52" s="163"/>
      <c r="MZQ52" s="163"/>
      <c r="MZR52" s="163"/>
      <c r="MZS52" s="163"/>
      <c r="MZT52" s="163"/>
      <c r="MZU52" s="163"/>
      <c r="MZV52" s="163"/>
      <c r="MZW52" s="163"/>
      <c r="MZX52" s="163"/>
      <c r="MZY52" s="163"/>
      <c r="MZZ52" s="163"/>
      <c r="NAA52" s="163"/>
      <c r="NAB52" s="163"/>
      <c r="NAC52" s="163"/>
      <c r="NAD52" s="163"/>
      <c r="NAE52" s="163"/>
      <c r="NAF52" s="163"/>
      <c r="NAG52" s="163"/>
      <c r="NAH52" s="163"/>
      <c r="NAI52" s="163"/>
      <c r="NAJ52" s="163"/>
      <c r="NAK52" s="163"/>
      <c r="NAL52" s="163"/>
      <c r="NAM52" s="163"/>
      <c r="NAN52" s="163"/>
      <c r="NAO52" s="163"/>
      <c r="NAP52" s="163"/>
      <c r="NAQ52" s="163"/>
      <c r="NAR52" s="163"/>
      <c r="NAS52" s="163"/>
      <c r="NAT52" s="163"/>
      <c r="NAU52" s="163"/>
      <c r="NAV52" s="163"/>
      <c r="NAW52" s="163"/>
      <c r="NAX52" s="163"/>
      <c r="NAY52" s="163"/>
      <c r="NAZ52" s="163"/>
      <c r="NBA52" s="163"/>
      <c r="NBB52" s="163"/>
      <c r="NBC52" s="163"/>
      <c r="NBD52" s="163"/>
      <c r="NBE52" s="163"/>
      <c r="NBF52" s="163"/>
      <c r="NBG52" s="163"/>
      <c r="NBH52" s="163"/>
      <c r="NBI52" s="163"/>
      <c r="NBJ52" s="163"/>
      <c r="NBK52" s="163"/>
      <c r="NBL52" s="163"/>
      <c r="NBM52" s="163"/>
      <c r="NBN52" s="163"/>
      <c r="NBO52" s="163"/>
      <c r="NBP52" s="163"/>
      <c r="NBQ52" s="163"/>
      <c r="NBR52" s="163"/>
      <c r="NBS52" s="163"/>
      <c r="NBT52" s="163"/>
      <c r="NBU52" s="163"/>
      <c r="NBV52" s="163"/>
      <c r="NBW52" s="163"/>
      <c r="NBX52" s="163"/>
      <c r="NBY52" s="163"/>
      <c r="NBZ52" s="163"/>
      <c r="NCA52" s="163"/>
      <c r="NCB52" s="163"/>
      <c r="NCC52" s="163"/>
      <c r="NCD52" s="163"/>
      <c r="NCE52" s="163"/>
      <c r="NCF52" s="163"/>
      <c r="NCG52" s="163"/>
      <c r="NCH52" s="163"/>
      <c r="NCI52" s="163"/>
      <c r="NCJ52" s="163"/>
      <c r="NCK52" s="163"/>
      <c r="NCL52" s="163"/>
      <c r="NCM52" s="163"/>
      <c r="NCN52" s="163"/>
      <c r="NCO52" s="163"/>
      <c r="NCP52" s="163"/>
      <c r="NCQ52" s="163"/>
      <c r="NCR52" s="163"/>
      <c r="NCS52" s="163"/>
      <c r="NCT52" s="163"/>
      <c r="NCU52" s="163"/>
      <c r="NCV52" s="163"/>
      <c r="NCW52" s="163"/>
      <c r="NCX52" s="163"/>
      <c r="NCY52" s="163"/>
      <c r="NCZ52" s="163"/>
      <c r="NDA52" s="163"/>
      <c r="NDB52" s="163"/>
      <c r="NDC52" s="163"/>
      <c r="NDD52" s="163"/>
      <c r="NDE52" s="163"/>
      <c r="NDF52" s="163"/>
      <c r="NDG52" s="163"/>
      <c r="NDH52" s="163"/>
      <c r="NDI52" s="163"/>
      <c r="NDJ52" s="163"/>
      <c r="NDK52" s="163"/>
      <c r="NDL52" s="163"/>
      <c r="NDM52" s="163"/>
      <c r="NDN52" s="163"/>
      <c r="NDO52" s="163"/>
      <c r="NDP52" s="163"/>
      <c r="NDQ52" s="163"/>
      <c r="NDR52" s="163"/>
      <c r="NDS52" s="163"/>
      <c r="NDT52" s="163"/>
      <c r="NDU52" s="163"/>
      <c r="NDV52" s="163"/>
      <c r="NDW52" s="163"/>
      <c r="NDX52" s="163"/>
      <c r="NDY52" s="163"/>
      <c r="NDZ52" s="163"/>
      <c r="NEA52" s="163"/>
      <c r="NEB52" s="163"/>
      <c r="NEC52" s="163"/>
      <c r="NED52" s="163"/>
      <c r="NEE52" s="163"/>
      <c r="NEF52" s="163"/>
      <c r="NEG52" s="163"/>
      <c r="NEH52" s="163"/>
      <c r="NEI52" s="163"/>
      <c r="NEJ52" s="163"/>
      <c r="NEK52" s="163"/>
      <c r="NEL52" s="163"/>
      <c r="NEM52" s="163"/>
      <c r="NEN52" s="163"/>
      <c r="NEO52" s="163"/>
      <c r="NEP52" s="163"/>
      <c r="NEQ52" s="163"/>
      <c r="NER52" s="163"/>
      <c r="NES52" s="163"/>
      <c r="NET52" s="163"/>
      <c r="NEU52" s="163"/>
      <c r="NEV52" s="163"/>
      <c r="NEW52" s="163"/>
      <c r="NEX52" s="163"/>
      <c r="NEY52" s="163"/>
      <c r="NEZ52" s="163"/>
      <c r="NFA52" s="163"/>
      <c r="NFB52" s="163"/>
      <c r="NFC52" s="163"/>
      <c r="NFD52" s="163"/>
      <c r="NFE52" s="163"/>
      <c r="NFF52" s="163"/>
      <c r="NFG52" s="163"/>
      <c r="NFH52" s="163"/>
      <c r="NFI52" s="163"/>
      <c r="NFJ52" s="163"/>
      <c r="NFK52" s="163"/>
      <c r="NFL52" s="163"/>
      <c r="NFM52" s="163"/>
      <c r="NFN52" s="163"/>
      <c r="NFO52" s="163"/>
      <c r="NFP52" s="163"/>
      <c r="NFQ52" s="163"/>
      <c r="NFR52" s="163"/>
      <c r="NFS52" s="163"/>
      <c r="NFT52" s="163"/>
      <c r="NFU52" s="163"/>
      <c r="NFV52" s="163"/>
      <c r="NFW52" s="163"/>
      <c r="NFX52" s="163"/>
      <c r="NFY52" s="163"/>
      <c r="NFZ52" s="163"/>
      <c r="NGA52" s="163"/>
      <c r="NGB52" s="163"/>
      <c r="NGC52" s="163"/>
      <c r="NGD52" s="163"/>
      <c r="NGE52" s="163"/>
      <c r="NGF52" s="163"/>
      <c r="NGG52" s="163"/>
      <c r="NGH52" s="163"/>
      <c r="NGI52" s="163"/>
      <c r="NGJ52" s="163"/>
      <c r="NGK52" s="163"/>
      <c r="NGL52" s="163"/>
      <c r="NGM52" s="163"/>
      <c r="NGN52" s="163"/>
      <c r="NGO52" s="163"/>
      <c r="NGP52" s="163"/>
      <c r="NGQ52" s="163"/>
      <c r="NGR52" s="163"/>
      <c r="NGS52" s="163"/>
      <c r="NGT52" s="163"/>
      <c r="NGU52" s="163"/>
      <c r="NGV52" s="163"/>
      <c r="NGW52" s="163"/>
      <c r="NGX52" s="163"/>
      <c r="NGY52" s="163"/>
      <c r="NGZ52" s="163"/>
      <c r="NHA52" s="163"/>
      <c r="NHB52" s="163"/>
      <c r="NHC52" s="163"/>
      <c r="NHD52" s="163"/>
      <c r="NHE52" s="163"/>
      <c r="NHF52" s="163"/>
      <c r="NHG52" s="163"/>
      <c r="NHH52" s="163"/>
      <c r="NHI52" s="163"/>
      <c r="NHJ52" s="163"/>
      <c r="NHK52" s="163"/>
      <c r="NHL52" s="163"/>
      <c r="NHM52" s="163"/>
      <c r="NHN52" s="163"/>
      <c r="NHO52" s="163"/>
      <c r="NHP52" s="163"/>
      <c r="NHQ52" s="163"/>
      <c r="NHR52" s="163"/>
      <c r="NHS52" s="163"/>
      <c r="NHT52" s="163"/>
      <c r="NHU52" s="163"/>
      <c r="NHV52" s="163"/>
      <c r="NHW52" s="163"/>
      <c r="NHX52" s="163"/>
      <c r="NHY52" s="163"/>
      <c r="NHZ52" s="163"/>
      <c r="NIA52" s="163"/>
      <c r="NIB52" s="163"/>
      <c r="NIC52" s="163"/>
      <c r="NID52" s="163"/>
      <c r="NIE52" s="163"/>
      <c r="NIF52" s="163"/>
      <c r="NIG52" s="163"/>
      <c r="NIH52" s="163"/>
      <c r="NII52" s="163"/>
      <c r="NIJ52" s="163"/>
      <c r="NIK52" s="163"/>
      <c r="NIL52" s="163"/>
      <c r="NIM52" s="163"/>
      <c r="NIN52" s="163"/>
      <c r="NIO52" s="163"/>
      <c r="NIP52" s="163"/>
      <c r="NIQ52" s="163"/>
      <c r="NIR52" s="163"/>
      <c r="NIS52" s="163"/>
      <c r="NIT52" s="163"/>
      <c r="NIU52" s="163"/>
      <c r="NIV52" s="163"/>
      <c r="NIW52" s="163"/>
      <c r="NIX52" s="163"/>
      <c r="NIY52" s="163"/>
      <c r="NIZ52" s="163"/>
      <c r="NJA52" s="163"/>
      <c r="NJB52" s="163"/>
      <c r="NJC52" s="163"/>
      <c r="NJD52" s="163"/>
      <c r="NJE52" s="163"/>
      <c r="NJF52" s="163"/>
      <c r="NJG52" s="163"/>
      <c r="NJH52" s="163"/>
      <c r="NJI52" s="163"/>
      <c r="NJJ52" s="163"/>
      <c r="NJK52" s="163"/>
      <c r="NJL52" s="163"/>
      <c r="NJM52" s="163"/>
      <c r="NJN52" s="163"/>
      <c r="NJO52" s="163"/>
      <c r="NJP52" s="163"/>
      <c r="NJQ52" s="163"/>
      <c r="NJR52" s="163"/>
      <c r="NJS52" s="163"/>
      <c r="NJT52" s="163"/>
      <c r="NJU52" s="163"/>
      <c r="NJV52" s="163"/>
      <c r="NJW52" s="163"/>
      <c r="NJX52" s="163"/>
      <c r="NJY52" s="163"/>
      <c r="NJZ52" s="163"/>
      <c r="NKA52" s="163"/>
      <c r="NKB52" s="163"/>
      <c r="NKC52" s="163"/>
      <c r="NKD52" s="163"/>
      <c r="NKE52" s="163"/>
      <c r="NKF52" s="163"/>
      <c r="NKG52" s="163"/>
      <c r="NKH52" s="163"/>
      <c r="NKI52" s="163"/>
      <c r="NKJ52" s="163"/>
      <c r="NKK52" s="163"/>
      <c r="NKL52" s="163"/>
      <c r="NKM52" s="163"/>
      <c r="NKN52" s="163"/>
      <c r="NKO52" s="163"/>
      <c r="NKP52" s="163"/>
      <c r="NKQ52" s="163"/>
      <c r="NKR52" s="163"/>
      <c r="NKS52" s="163"/>
      <c r="NKT52" s="163"/>
      <c r="NKU52" s="163"/>
      <c r="NKV52" s="163"/>
      <c r="NKW52" s="163"/>
      <c r="NKX52" s="163"/>
      <c r="NKY52" s="163"/>
      <c r="NKZ52" s="163"/>
      <c r="NLA52" s="163"/>
      <c r="NLB52" s="163"/>
      <c r="NLC52" s="163"/>
      <c r="NLD52" s="163"/>
      <c r="NLE52" s="163"/>
      <c r="NLF52" s="163"/>
      <c r="NLG52" s="163"/>
      <c r="NLH52" s="163"/>
      <c r="NLI52" s="163"/>
      <c r="NLJ52" s="163"/>
      <c r="NLK52" s="163"/>
      <c r="NLL52" s="163"/>
      <c r="NLM52" s="163"/>
      <c r="NLN52" s="163"/>
      <c r="NLO52" s="163"/>
      <c r="NLP52" s="163"/>
      <c r="NLQ52" s="163"/>
      <c r="NLR52" s="163"/>
      <c r="NLS52" s="163"/>
      <c r="NLT52" s="163"/>
      <c r="NLU52" s="163"/>
      <c r="NLV52" s="163"/>
      <c r="NLW52" s="163"/>
      <c r="NLX52" s="163"/>
      <c r="NLY52" s="163"/>
      <c r="NLZ52" s="163"/>
      <c r="NMA52" s="163"/>
      <c r="NMB52" s="163"/>
      <c r="NMC52" s="163"/>
      <c r="NMD52" s="163"/>
      <c r="NME52" s="163"/>
      <c r="NMF52" s="163"/>
      <c r="NMG52" s="163"/>
      <c r="NMH52" s="163"/>
      <c r="NMI52" s="163"/>
      <c r="NMJ52" s="163"/>
      <c r="NMK52" s="163"/>
      <c r="NML52" s="163"/>
      <c r="NMM52" s="163"/>
      <c r="NMN52" s="163"/>
      <c r="NMO52" s="163"/>
      <c r="NMP52" s="163"/>
      <c r="NMQ52" s="163"/>
      <c r="NMR52" s="163"/>
      <c r="NMS52" s="163"/>
      <c r="NMT52" s="163"/>
      <c r="NMU52" s="163"/>
      <c r="NMV52" s="163"/>
      <c r="NMW52" s="163"/>
      <c r="NMX52" s="163"/>
      <c r="NMY52" s="163"/>
      <c r="NMZ52" s="163"/>
      <c r="NNA52" s="163"/>
      <c r="NNB52" s="163"/>
      <c r="NNC52" s="163"/>
      <c r="NND52" s="163"/>
      <c r="NNE52" s="163"/>
      <c r="NNF52" s="163"/>
      <c r="NNG52" s="163"/>
      <c r="NNH52" s="163"/>
      <c r="NNI52" s="163"/>
      <c r="NNJ52" s="163"/>
      <c r="NNK52" s="163"/>
      <c r="NNL52" s="163"/>
      <c r="NNM52" s="163"/>
      <c r="NNN52" s="163"/>
      <c r="NNO52" s="163"/>
      <c r="NNP52" s="163"/>
      <c r="NNQ52" s="163"/>
      <c r="NNR52" s="163"/>
      <c r="NNS52" s="163"/>
      <c r="NNT52" s="163"/>
      <c r="NNU52" s="163"/>
      <c r="NNV52" s="163"/>
      <c r="NNW52" s="163"/>
      <c r="NNX52" s="163"/>
      <c r="NNY52" s="163"/>
      <c r="NNZ52" s="163"/>
      <c r="NOA52" s="163"/>
      <c r="NOB52" s="163"/>
      <c r="NOC52" s="163"/>
      <c r="NOD52" s="163"/>
      <c r="NOE52" s="163"/>
      <c r="NOF52" s="163"/>
      <c r="NOG52" s="163"/>
      <c r="NOH52" s="163"/>
      <c r="NOI52" s="163"/>
      <c r="NOJ52" s="163"/>
      <c r="NOK52" s="163"/>
      <c r="NOL52" s="163"/>
      <c r="NOM52" s="163"/>
      <c r="NON52" s="163"/>
      <c r="NOO52" s="163"/>
      <c r="NOP52" s="163"/>
      <c r="NOQ52" s="163"/>
      <c r="NOR52" s="163"/>
      <c r="NOS52" s="163"/>
      <c r="NOT52" s="163"/>
      <c r="NOU52" s="163"/>
      <c r="NOV52" s="163"/>
      <c r="NOW52" s="163"/>
      <c r="NOX52" s="163"/>
      <c r="NOY52" s="163"/>
      <c r="NOZ52" s="163"/>
      <c r="NPA52" s="163"/>
      <c r="NPB52" s="163"/>
      <c r="NPC52" s="163"/>
      <c r="NPD52" s="163"/>
      <c r="NPE52" s="163"/>
      <c r="NPF52" s="163"/>
      <c r="NPG52" s="163"/>
      <c r="NPH52" s="163"/>
      <c r="NPI52" s="163"/>
      <c r="NPJ52" s="163"/>
      <c r="NPK52" s="163"/>
      <c r="NPL52" s="163"/>
      <c r="NPM52" s="163"/>
      <c r="NPN52" s="163"/>
      <c r="NPO52" s="163"/>
      <c r="NPP52" s="163"/>
      <c r="NPQ52" s="163"/>
      <c r="NPR52" s="163"/>
      <c r="NPS52" s="163"/>
      <c r="NPT52" s="163"/>
      <c r="NPU52" s="163"/>
      <c r="NPV52" s="163"/>
      <c r="NPW52" s="163"/>
      <c r="NPX52" s="163"/>
      <c r="NPY52" s="163"/>
      <c r="NPZ52" s="163"/>
      <c r="NQA52" s="163"/>
      <c r="NQB52" s="163"/>
      <c r="NQC52" s="163"/>
      <c r="NQD52" s="163"/>
      <c r="NQE52" s="163"/>
      <c r="NQF52" s="163"/>
      <c r="NQG52" s="163"/>
      <c r="NQH52" s="163"/>
      <c r="NQI52" s="163"/>
      <c r="NQJ52" s="163"/>
      <c r="NQK52" s="163"/>
      <c r="NQL52" s="163"/>
      <c r="NQM52" s="163"/>
      <c r="NQN52" s="163"/>
      <c r="NQO52" s="163"/>
      <c r="NQP52" s="163"/>
      <c r="NQQ52" s="163"/>
      <c r="NQR52" s="163"/>
      <c r="NQS52" s="163"/>
      <c r="NQT52" s="163"/>
      <c r="NQU52" s="163"/>
      <c r="NQV52" s="163"/>
      <c r="NQW52" s="163"/>
      <c r="NQX52" s="163"/>
      <c r="NQY52" s="163"/>
      <c r="NQZ52" s="163"/>
      <c r="NRA52" s="163"/>
      <c r="NRB52" s="163"/>
      <c r="NRC52" s="163"/>
      <c r="NRD52" s="163"/>
      <c r="NRE52" s="163"/>
      <c r="NRF52" s="163"/>
      <c r="NRG52" s="163"/>
      <c r="NRH52" s="163"/>
      <c r="NRI52" s="163"/>
      <c r="NRJ52" s="163"/>
      <c r="NRK52" s="163"/>
      <c r="NRL52" s="163"/>
      <c r="NRM52" s="163"/>
      <c r="NRN52" s="163"/>
      <c r="NRO52" s="163"/>
      <c r="NRP52" s="163"/>
      <c r="NRQ52" s="163"/>
      <c r="NRR52" s="163"/>
      <c r="NRS52" s="163"/>
      <c r="NRT52" s="163"/>
      <c r="NRU52" s="163"/>
      <c r="NRV52" s="163"/>
      <c r="NRW52" s="163"/>
      <c r="NRX52" s="163"/>
      <c r="NRY52" s="163"/>
      <c r="NRZ52" s="163"/>
      <c r="NSA52" s="163"/>
      <c r="NSB52" s="163"/>
      <c r="NSC52" s="163"/>
      <c r="NSD52" s="163"/>
      <c r="NSE52" s="163"/>
      <c r="NSF52" s="163"/>
      <c r="NSG52" s="163"/>
      <c r="NSH52" s="163"/>
      <c r="NSI52" s="163"/>
      <c r="NSJ52" s="163"/>
      <c r="NSK52" s="163"/>
      <c r="NSL52" s="163"/>
      <c r="NSM52" s="163"/>
      <c r="NSN52" s="163"/>
      <c r="NSO52" s="163"/>
      <c r="NSP52" s="163"/>
      <c r="NSQ52" s="163"/>
      <c r="NSR52" s="163"/>
      <c r="NSS52" s="163"/>
      <c r="NST52" s="163"/>
      <c r="NSU52" s="163"/>
      <c r="NSV52" s="163"/>
      <c r="NSW52" s="163"/>
      <c r="NSX52" s="163"/>
      <c r="NSY52" s="163"/>
      <c r="NSZ52" s="163"/>
      <c r="NTA52" s="163"/>
      <c r="NTB52" s="163"/>
      <c r="NTC52" s="163"/>
      <c r="NTD52" s="163"/>
      <c r="NTE52" s="163"/>
      <c r="NTF52" s="163"/>
      <c r="NTG52" s="163"/>
      <c r="NTH52" s="163"/>
      <c r="NTI52" s="163"/>
      <c r="NTJ52" s="163"/>
      <c r="NTK52" s="163"/>
      <c r="NTL52" s="163"/>
      <c r="NTM52" s="163"/>
      <c r="NTN52" s="163"/>
      <c r="NTO52" s="163"/>
      <c r="NTP52" s="163"/>
      <c r="NTQ52" s="163"/>
      <c r="NTR52" s="163"/>
      <c r="NTS52" s="163"/>
      <c r="NTT52" s="163"/>
      <c r="NTU52" s="163"/>
      <c r="NTV52" s="163"/>
      <c r="NTW52" s="163"/>
      <c r="NTX52" s="163"/>
      <c r="NTY52" s="163"/>
      <c r="NTZ52" s="163"/>
      <c r="NUA52" s="163"/>
      <c r="NUB52" s="163"/>
      <c r="NUC52" s="163"/>
      <c r="NUD52" s="163"/>
      <c r="NUE52" s="163"/>
      <c r="NUF52" s="163"/>
      <c r="NUG52" s="163"/>
      <c r="NUH52" s="163"/>
      <c r="NUI52" s="163"/>
      <c r="NUJ52" s="163"/>
      <c r="NUK52" s="163"/>
      <c r="NUL52" s="163"/>
      <c r="NUM52" s="163"/>
      <c r="NUN52" s="163"/>
      <c r="NUO52" s="163"/>
      <c r="NUP52" s="163"/>
      <c r="NUQ52" s="163"/>
      <c r="NUR52" s="163"/>
      <c r="NUS52" s="163"/>
      <c r="NUT52" s="163"/>
      <c r="NUU52" s="163"/>
      <c r="NUV52" s="163"/>
      <c r="NUW52" s="163"/>
      <c r="NUX52" s="163"/>
      <c r="NUY52" s="163"/>
      <c r="NUZ52" s="163"/>
      <c r="NVA52" s="163"/>
      <c r="NVB52" s="163"/>
      <c r="NVC52" s="163"/>
      <c r="NVD52" s="163"/>
      <c r="NVE52" s="163"/>
      <c r="NVF52" s="163"/>
      <c r="NVG52" s="163"/>
      <c r="NVH52" s="163"/>
      <c r="NVI52" s="163"/>
      <c r="NVJ52" s="163"/>
      <c r="NVK52" s="163"/>
      <c r="NVL52" s="163"/>
      <c r="NVM52" s="163"/>
      <c r="NVN52" s="163"/>
      <c r="NVO52" s="163"/>
      <c r="NVP52" s="163"/>
      <c r="NVQ52" s="163"/>
      <c r="NVR52" s="163"/>
      <c r="NVS52" s="163"/>
      <c r="NVT52" s="163"/>
      <c r="NVU52" s="163"/>
      <c r="NVV52" s="163"/>
      <c r="NVW52" s="163"/>
      <c r="NVX52" s="163"/>
      <c r="NVY52" s="163"/>
      <c r="NVZ52" s="163"/>
      <c r="NWA52" s="163"/>
      <c r="NWB52" s="163"/>
      <c r="NWC52" s="163"/>
      <c r="NWD52" s="163"/>
      <c r="NWE52" s="163"/>
      <c r="NWF52" s="163"/>
      <c r="NWG52" s="163"/>
      <c r="NWH52" s="163"/>
      <c r="NWI52" s="163"/>
      <c r="NWJ52" s="163"/>
      <c r="NWK52" s="163"/>
      <c r="NWL52" s="163"/>
      <c r="NWM52" s="163"/>
      <c r="NWN52" s="163"/>
      <c r="NWO52" s="163"/>
      <c r="NWP52" s="163"/>
      <c r="NWQ52" s="163"/>
      <c r="NWR52" s="163"/>
      <c r="NWS52" s="163"/>
      <c r="NWT52" s="163"/>
      <c r="NWU52" s="163"/>
      <c r="NWV52" s="163"/>
      <c r="NWW52" s="163"/>
      <c r="NWX52" s="163"/>
      <c r="NWY52" s="163"/>
      <c r="NWZ52" s="163"/>
      <c r="NXA52" s="163"/>
      <c r="NXB52" s="163"/>
      <c r="NXC52" s="163"/>
      <c r="NXD52" s="163"/>
      <c r="NXE52" s="163"/>
      <c r="NXF52" s="163"/>
      <c r="NXG52" s="163"/>
      <c r="NXH52" s="163"/>
      <c r="NXI52" s="163"/>
      <c r="NXJ52" s="163"/>
      <c r="NXK52" s="163"/>
      <c r="NXL52" s="163"/>
      <c r="NXM52" s="163"/>
      <c r="NXN52" s="163"/>
      <c r="NXO52" s="163"/>
      <c r="NXP52" s="163"/>
      <c r="NXQ52" s="163"/>
      <c r="NXR52" s="163"/>
      <c r="NXS52" s="163"/>
      <c r="NXT52" s="163"/>
      <c r="NXU52" s="163"/>
      <c r="NXV52" s="163"/>
      <c r="NXW52" s="163"/>
      <c r="NXX52" s="163"/>
      <c r="NXY52" s="163"/>
      <c r="NXZ52" s="163"/>
      <c r="NYA52" s="163"/>
      <c r="NYB52" s="163"/>
      <c r="NYC52" s="163"/>
      <c r="NYD52" s="163"/>
      <c r="NYE52" s="163"/>
      <c r="NYF52" s="163"/>
      <c r="NYG52" s="163"/>
      <c r="NYH52" s="163"/>
      <c r="NYI52" s="163"/>
      <c r="NYJ52" s="163"/>
      <c r="NYK52" s="163"/>
      <c r="NYL52" s="163"/>
      <c r="NYM52" s="163"/>
      <c r="NYN52" s="163"/>
      <c r="NYO52" s="163"/>
      <c r="NYP52" s="163"/>
      <c r="NYQ52" s="163"/>
      <c r="NYR52" s="163"/>
      <c r="NYS52" s="163"/>
      <c r="NYT52" s="163"/>
      <c r="NYU52" s="163"/>
      <c r="NYV52" s="163"/>
      <c r="NYW52" s="163"/>
      <c r="NYX52" s="163"/>
      <c r="NYY52" s="163"/>
      <c r="NYZ52" s="163"/>
      <c r="NZA52" s="163"/>
      <c r="NZB52" s="163"/>
      <c r="NZC52" s="163"/>
      <c r="NZD52" s="163"/>
      <c r="NZE52" s="163"/>
      <c r="NZF52" s="163"/>
      <c r="NZG52" s="163"/>
      <c r="NZH52" s="163"/>
      <c r="NZI52" s="163"/>
      <c r="NZJ52" s="163"/>
      <c r="NZK52" s="163"/>
      <c r="NZL52" s="163"/>
      <c r="NZM52" s="163"/>
      <c r="NZN52" s="163"/>
      <c r="NZO52" s="163"/>
      <c r="NZP52" s="163"/>
      <c r="NZQ52" s="163"/>
      <c r="NZR52" s="163"/>
      <c r="NZS52" s="163"/>
      <c r="NZT52" s="163"/>
      <c r="NZU52" s="163"/>
      <c r="NZV52" s="163"/>
      <c r="NZW52" s="163"/>
      <c r="NZX52" s="163"/>
      <c r="NZY52" s="163"/>
      <c r="NZZ52" s="163"/>
      <c r="OAA52" s="163"/>
      <c r="OAB52" s="163"/>
      <c r="OAC52" s="163"/>
      <c r="OAD52" s="163"/>
      <c r="OAE52" s="163"/>
      <c r="OAF52" s="163"/>
      <c r="OAG52" s="163"/>
      <c r="OAH52" s="163"/>
      <c r="OAI52" s="163"/>
      <c r="OAJ52" s="163"/>
      <c r="OAK52" s="163"/>
      <c r="OAL52" s="163"/>
      <c r="OAM52" s="163"/>
      <c r="OAN52" s="163"/>
      <c r="OAO52" s="163"/>
      <c r="OAP52" s="163"/>
      <c r="OAQ52" s="163"/>
      <c r="OAR52" s="163"/>
      <c r="OAS52" s="163"/>
      <c r="OAT52" s="163"/>
      <c r="OAU52" s="163"/>
      <c r="OAV52" s="163"/>
      <c r="OAW52" s="163"/>
      <c r="OAX52" s="163"/>
      <c r="OAY52" s="163"/>
      <c r="OAZ52" s="163"/>
      <c r="OBA52" s="163"/>
      <c r="OBB52" s="163"/>
      <c r="OBC52" s="163"/>
      <c r="OBD52" s="163"/>
      <c r="OBE52" s="163"/>
      <c r="OBF52" s="163"/>
      <c r="OBG52" s="163"/>
      <c r="OBH52" s="163"/>
      <c r="OBI52" s="163"/>
      <c r="OBJ52" s="163"/>
      <c r="OBK52" s="163"/>
      <c r="OBL52" s="163"/>
      <c r="OBM52" s="163"/>
      <c r="OBN52" s="163"/>
      <c r="OBO52" s="163"/>
      <c r="OBP52" s="163"/>
      <c r="OBQ52" s="163"/>
      <c r="OBR52" s="163"/>
      <c r="OBS52" s="163"/>
      <c r="OBT52" s="163"/>
      <c r="OBU52" s="163"/>
      <c r="OBV52" s="163"/>
      <c r="OBW52" s="163"/>
      <c r="OBX52" s="163"/>
      <c r="OBY52" s="163"/>
      <c r="OBZ52" s="163"/>
      <c r="OCA52" s="163"/>
      <c r="OCB52" s="163"/>
      <c r="OCC52" s="163"/>
      <c r="OCD52" s="163"/>
      <c r="OCE52" s="163"/>
      <c r="OCF52" s="163"/>
      <c r="OCG52" s="163"/>
      <c r="OCH52" s="163"/>
      <c r="OCI52" s="163"/>
      <c r="OCJ52" s="163"/>
      <c r="OCK52" s="163"/>
      <c r="OCL52" s="163"/>
      <c r="OCM52" s="163"/>
      <c r="OCN52" s="163"/>
      <c r="OCO52" s="163"/>
      <c r="OCP52" s="163"/>
      <c r="OCQ52" s="163"/>
      <c r="OCR52" s="163"/>
      <c r="OCS52" s="163"/>
      <c r="OCT52" s="163"/>
      <c r="OCU52" s="163"/>
      <c r="OCV52" s="163"/>
      <c r="OCW52" s="163"/>
      <c r="OCX52" s="163"/>
      <c r="OCY52" s="163"/>
      <c r="OCZ52" s="163"/>
      <c r="ODA52" s="163"/>
      <c r="ODB52" s="163"/>
      <c r="ODC52" s="163"/>
      <c r="ODD52" s="163"/>
      <c r="ODE52" s="163"/>
      <c r="ODF52" s="163"/>
      <c r="ODG52" s="163"/>
      <c r="ODH52" s="163"/>
      <c r="ODI52" s="163"/>
      <c r="ODJ52" s="163"/>
      <c r="ODK52" s="163"/>
      <c r="ODL52" s="163"/>
      <c r="ODM52" s="163"/>
      <c r="ODN52" s="163"/>
      <c r="ODO52" s="163"/>
      <c r="ODP52" s="163"/>
      <c r="ODQ52" s="163"/>
      <c r="ODR52" s="163"/>
      <c r="ODS52" s="163"/>
      <c r="ODT52" s="163"/>
      <c r="ODU52" s="163"/>
      <c r="ODV52" s="163"/>
      <c r="ODW52" s="163"/>
      <c r="ODX52" s="163"/>
      <c r="ODY52" s="163"/>
      <c r="ODZ52" s="163"/>
      <c r="OEA52" s="163"/>
      <c r="OEB52" s="163"/>
      <c r="OEC52" s="163"/>
      <c r="OED52" s="163"/>
      <c r="OEE52" s="163"/>
      <c r="OEF52" s="163"/>
      <c r="OEG52" s="163"/>
      <c r="OEH52" s="163"/>
      <c r="OEI52" s="163"/>
      <c r="OEJ52" s="163"/>
      <c r="OEK52" s="163"/>
      <c r="OEL52" s="163"/>
      <c r="OEM52" s="163"/>
      <c r="OEN52" s="163"/>
      <c r="OEO52" s="163"/>
      <c r="OEP52" s="163"/>
      <c r="OEQ52" s="163"/>
      <c r="OER52" s="163"/>
      <c r="OES52" s="163"/>
      <c r="OET52" s="163"/>
      <c r="OEU52" s="163"/>
      <c r="OEV52" s="163"/>
      <c r="OEW52" s="163"/>
      <c r="OEX52" s="163"/>
      <c r="OEY52" s="163"/>
      <c r="OEZ52" s="163"/>
      <c r="OFA52" s="163"/>
      <c r="OFB52" s="163"/>
      <c r="OFC52" s="163"/>
      <c r="OFD52" s="163"/>
      <c r="OFE52" s="163"/>
      <c r="OFF52" s="163"/>
      <c r="OFG52" s="163"/>
      <c r="OFH52" s="163"/>
      <c r="OFI52" s="163"/>
      <c r="OFJ52" s="163"/>
      <c r="OFK52" s="163"/>
      <c r="OFL52" s="163"/>
      <c r="OFM52" s="163"/>
      <c r="OFN52" s="163"/>
      <c r="OFO52" s="163"/>
      <c r="OFP52" s="163"/>
      <c r="OFQ52" s="163"/>
      <c r="OFR52" s="163"/>
      <c r="OFS52" s="163"/>
      <c r="OFT52" s="163"/>
      <c r="OFU52" s="163"/>
      <c r="OFV52" s="163"/>
      <c r="OFW52" s="163"/>
      <c r="OFX52" s="163"/>
      <c r="OFY52" s="163"/>
      <c r="OFZ52" s="163"/>
      <c r="OGA52" s="163"/>
      <c r="OGB52" s="163"/>
      <c r="OGC52" s="163"/>
      <c r="OGD52" s="163"/>
      <c r="OGE52" s="163"/>
      <c r="OGF52" s="163"/>
      <c r="OGG52" s="163"/>
      <c r="OGH52" s="163"/>
      <c r="OGI52" s="163"/>
      <c r="OGJ52" s="163"/>
      <c r="OGK52" s="163"/>
      <c r="OGL52" s="163"/>
      <c r="OGM52" s="163"/>
      <c r="OGN52" s="163"/>
      <c r="OGO52" s="163"/>
      <c r="OGP52" s="163"/>
      <c r="OGQ52" s="163"/>
      <c r="OGR52" s="163"/>
      <c r="OGS52" s="163"/>
      <c r="OGT52" s="163"/>
      <c r="OGU52" s="163"/>
      <c r="OGV52" s="163"/>
      <c r="OGW52" s="163"/>
      <c r="OGX52" s="163"/>
      <c r="OGY52" s="163"/>
      <c r="OGZ52" s="163"/>
      <c r="OHA52" s="163"/>
      <c r="OHB52" s="163"/>
      <c r="OHC52" s="163"/>
      <c r="OHD52" s="163"/>
      <c r="OHE52" s="163"/>
      <c r="OHF52" s="163"/>
      <c r="OHG52" s="163"/>
      <c r="OHH52" s="163"/>
      <c r="OHI52" s="163"/>
      <c r="OHJ52" s="163"/>
      <c r="OHK52" s="163"/>
      <c r="OHL52" s="163"/>
      <c r="OHM52" s="163"/>
      <c r="OHN52" s="163"/>
      <c r="OHO52" s="163"/>
      <c r="OHP52" s="163"/>
      <c r="OHQ52" s="163"/>
      <c r="OHR52" s="163"/>
      <c r="OHS52" s="163"/>
      <c r="OHT52" s="163"/>
      <c r="OHU52" s="163"/>
      <c r="OHV52" s="163"/>
      <c r="OHW52" s="163"/>
      <c r="OHX52" s="163"/>
      <c r="OHY52" s="163"/>
      <c r="OHZ52" s="163"/>
      <c r="OIA52" s="163"/>
      <c r="OIB52" s="163"/>
      <c r="OIC52" s="163"/>
      <c r="OID52" s="163"/>
      <c r="OIE52" s="163"/>
      <c r="OIF52" s="163"/>
      <c r="OIG52" s="163"/>
      <c r="OIH52" s="163"/>
      <c r="OII52" s="163"/>
      <c r="OIJ52" s="163"/>
      <c r="OIK52" s="163"/>
      <c r="OIL52" s="163"/>
      <c r="OIM52" s="163"/>
      <c r="OIN52" s="163"/>
      <c r="OIO52" s="163"/>
      <c r="OIP52" s="163"/>
      <c r="OIQ52" s="163"/>
      <c r="OIR52" s="163"/>
      <c r="OIS52" s="163"/>
      <c r="OIT52" s="163"/>
      <c r="OIU52" s="163"/>
      <c r="OIV52" s="163"/>
      <c r="OIW52" s="163"/>
      <c r="OIX52" s="163"/>
      <c r="OIY52" s="163"/>
      <c r="OIZ52" s="163"/>
      <c r="OJA52" s="163"/>
      <c r="OJB52" s="163"/>
      <c r="OJC52" s="163"/>
      <c r="OJD52" s="163"/>
      <c r="OJE52" s="163"/>
      <c r="OJF52" s="163"/>
      <c r="OJG52" s="163"/>
      <c r="OJH52" s="163"/>
      <c r="OJI52" s="163"/>
      <c r="OJJ52" s="163"/>
      <c r="OJK52" s="163"/>
      <c r="OJL52" s="163"/>
      <c r="OJM52" s="163"/>
      <c r="OJN52" s="163"/>
      <c r="OJO52" s="163"/>
      <c r="OJP52" s="163"/>
      <c r="OJQ52" s="163"/>
      <c r="OJR52" s="163"/>
      <c r="OJS52" s="163"/>
      <c r="OJT52" s="163"/>
      <c r="OJU52" s="163"/>
      <c r="OJV52" s="163"/>
      <c r="OJW52" s="163"/>
      <c r="OJX52" s="163"/>
      <c r="OJY52" s="163"/>
      <c r="OJZ52" s="163"/>
      <c r="OKA52" s="163"/>
      <c r="OKB52" s="163"/>
      <c r="OKC52" s="163"/>
      <c r="OKD52" s="163"/>
      <c r="OKE52" s="163"/>
      <c r="OKF52" s="163"/>
      <c r="OKG52" s="163"/>
      <c r="OKH52" s="163"/>
      <c r="OKI52" s="163"/>
      <c r="OKJ52" s="163"/>
      <c r="OKK52" s="163"/>
      <c r="OKL52" s="163"/>
      <c r="OKM52" s="163"/>
      <c r="OKN52" s="163"/>
      <c r="OKO52" s="163"/>
      <c r="OKP52" s="163"/>
      <c r="OKQ52" s="163"/>
      <c r="OKR52" s="163"/>
      <c r="OKS52" s="163"/>
      <c r="OKT52" s="163"/>
      <c r="OKU52" s="163"/>
      <c r="OKV52" s="163"/>
      <c r="OKW52" s="163"/>
      <c r="OKX52" s="163"/>
      <c r="OKY52" s="163"/>
      <c r="OKZ52" s="163"/>
      <c r="OLA52" s="163"/>
      <c r="OLB52" s="163"/>
      <c r="OLC52" s="163"/>
      <c r="OLD52" s="163"/>
      <c r="OLE52" s="163"/>
      <c r="OLF52" s="163"/>
      <c r="OLG52" s="163"/>
      <c r="OLH52" s="163"/>
      <c r="OLI52" s="163"/>
      <c r="OLJ52" s="163"/>
      <c r="OLK52" s="163"/>
      <c r="OLL52" s="163"/>
      <c r="OLM52" s="163"/>
      <c r="OLN52" s="163"/>
      <c r="OLO52" s="163"/>
      <c r="OLP52" s="163"/>
      <c r="OLQ52" s="163"/>
      <c r="OLR52" s="163"/>
      <c r="OLS52" s="163"/>
      <c r="OLT52" s="163"/>
      <c r="OLU52" s="163"/>
      <c r="OLV52" s="163"/>
      <c r="OLW52" s="163"/>
      <c r="OLX52" s="163"/>
      <c r="OLY52" s="163"/>
      <c r="OLZ52" s="163"/>
      <c r="OMA52" s="163"/>
      <c r="OMB52" s="163"/>
      <c r="OMC52" s="163"/>
      <c r="OMD52" s="163"/>
      <c r="OME52" s="163"/>
      <c r="OMF52" s="163"/>
      <c r="OMG52" s="163"/>
      <c r="OMH52" s="163"/>
      <c r="OMI52" s="163"/>
      <c r="OMJ52" s="163"/>
      <c r="OMK52" s="163"/>
      <c r="OML52" s="163"/>
      <c r="OMM52" s="163"/>
      <c r="OMN52" s="163"/>
      <c r="OMO52" s="163"/>
      <c r="OMP52" s="163"/>
      <c r="OMQ52" s="163"/>
      <c r="OMR52" s="163"/>
      <c r="OMS52" s="163"/>
      <c r="OMT52" s="163"/>
      <c r="OMU52" s="163"/>
      <c r="OMV52" s="163"/>
      <c r="OMW52" s="163"/>
      <c r="OMX52" s="163"/>
      <c r="OMY52" s="163"/>
      <c r="OMZ52" s="163"/>
      <c r="ONA52" s="163"/>
      <c r="ONB52" s="163"/>
      <c r="ONC52" s="163"/>
      <c r="OND52" s="163"/>
      <c r="ONE52" s="163"/>
      <c r="ONF52" s="163"/>
      <c r="ONG52" s="163"/>
      <c r="ONH52" s="163"/>
      <c r="ONI52" s="163"/>
      <c r="ONJ52" s="163"/>
      <c r="ONK52" s="163"/>
      <c r="ONL52" s="163"/>
      <c r="ONM52" s="163"/>
      <c r="ONN52" s="163"/>
      <c r="ONO52" s="163"/>
      <c r="ONP52" s="163"/>
      <c r="ONQ52" s="163"/>
      <c r="ONR52" s="163"/>
      <c r="ONS52" s="163"/>
      <c r="ONT52" s="163"/>
      <c r="ONU52" s="163"/>
      <c r="ONV52" s="163"/>
      <c r="ONW52" s="163"/>
      <c r="ONX52" s="163"/>
      <c r="ONY52" s="163"/>
      <c r="ONZ52" s="163"/>
      <c r="OOA52" s="163"/>
      <c r="OOB52" s="163"/>
      <c r="OOC52" s="163"/>
      <c r="OOD52" s="163"/>
      <c r="OOE52" s="163"/>
      <c r="OOF52" s="163"/>
      <c r="OOG52" s="163"/>
      <c r="OOH52" s="163"/>
      <c r="OOI52" s="163"/>
      <c r="OOJ52" s="163"/>
      <c r="OOK52" s="163"/>
      <c r="OOL52" s="163"/>
      <c r="OOM52" s="163"/>
      <c r="OON52" s="163"/>
      <c r="OOO52" s="163"/>
      <c r="OOP52" s="163"/>
      <c r="OOQ52" s="163"/>
      <c r="OOR52" s="163"/>
      <c r="OOS52" s="163"/>
      <c r="OOT52" s="163"/>
      <c r="OOU52" s="163"/>
      <c r="OOV52" s="163"/>
      <c r="OOW52" s="163"/>
      <c r="OOX52" s="163"/>
      <c r="OOY52" s="163"/>
      <c r="OOZ52" s="163"/>
      <c r="OPA52" s="163"/>
      <c r="OPB52" s="163"/>
      <c r="OPC52" s="163"/>
      <c r="OPD52" s="163"/>
      <c r="OPE52" s="163"/>
      <c r="OPF52" s="163"/>
      <c r="OPG52" s="163"/>
      <c r="OPH52" s="163"/>
      <c r="OPI52" s="163"/>
      <c r="OPJ52" s="163"/>
      <c r="OPK52" s="163"/>
      <c r="OPL52" s="163"/>
      <c r="OPM52" s="163"/>
      <c r="OPN52" s="163"/>
      <c r="OPO52" s="163"/>
      <c r="OPP52" s="163"/>
      <c r="OPQ52" s="163"/>
      <c r="OPR52" s="163"/>
      <c r="OPS52" s="163"/>
      <c r="OPT52" s="163"/>
      <c r="OPU52" s="163"/>
      <c r="OPV52" s="163"/>
      <c r="OPW52" s="163"/>
      <c r="OPX52" s="163"/>
      <c r="OPY52" s="163"/>
      <c r="OPZ52" s="163"/>
      <c r="OQA52" s="163"/>
      <c r="OQB52" s="163"/>
      <c r="OQC52" s="163"/>
      <c r="OQD52" s="163"/>
      <c r="OQE52" s="163"/>
      <c r="OQF52" s="163"/>
      <c r="OQG52" s="163"/>
      <c r="OQH52" s="163"/>
      <c r="OQI52" s="163"/>
      <c r="OQJ52" s="163"/>
      <c r="OQK52" s="163"/>
      <c r="OQL52" s="163"/>
      <c r="OQM52" s="163"/>
      <c r="OQN52" s="163"/>
      <c r="OQO52" s="163"/>
      <c r="OQP52" s="163"/>
      <c r="OQQ52" s="163"/>
      <c r="OQR52" s="163"/>
      <c r="OQS52" s="163"/>
      <c r="OQT52" s="163"/>
      <c r="OQU52" s="163"/>
      <c r="OQV52" s="163"/>
      <c r="OQW52" s="163"/>
      <c r="OQX52" s="163"/>
      <c r="OQY52" s="163"/>
      <c r="OQZ52" s="163"/>
      <c r="ORA52" s="163"/>
      <c r="ORB52" s="163"/>
      <c r="ORC52" s="163"/>
      <c r="ORD52" s="163"/>
      <c r="ORE52" s="163"/>
      <c r="ORF52" s="163"/>
      <c r="ORG52" s="163"/>
      <c r="ORH52" s="163"/>
      <c r="ORI52" s="163"/>
      <c r="ORJ52" s="163"/>
      <c r="ORK52" s="163"/>
      <c r="ORL52" s="163"/>
      <c r="ORM52" s="163"/>
      <c r="ORN52" s="163"/>
      <c r="ORO52" s="163"/>
      <c r="ORP52" s="163"/>
      <c r="ORQ52" s="163"/>
      <c r="ORR52" s="163"/>
      <c r="ORS52" s="163"/>
      <c r="ORT52" s="163"/>
      <c r="ORU52" s="163"/>
      <c r="ORV52" s="163"/>
      <c r="ORW52" s="163"/>
      <c r="ORX52" s="163"/>
      <c r="ORY52" s="163"/>
      <c r="ORZ52" s="163"/>
      <c r="OSA52" s="163"/>
      <c r="OSB52" s="163"/>
      <c r="OSC52" s="163"/>
      <c r="OSD52" s="163"/>
      <c r="OSE52" s="163"/>
      <c r="OSF52" s="163"/>
      <c r="OSG52" s="163"/>
      <c r="OSH52" s="163"/>
      <c r="OSI52" s="163"/>
      <c r="OSJ52" s="163"/>
      <c r="OSK52" s="163"/>
      <c r="OSL52" s="163"/>
      <c r="OSM52" s="163"/>
      <c r="OSN52" s="163"/>
      <c r="OSO52" s="163"/>
      <c r="OSP52" s="163"/>
      <c r="OSQ52" s="163"/>
      <c r="OSR52" s="163"/>
      <c r="OSS52" s="163"/>
      <c r="OST52" s="163"/>
      <c r="OSU52" s="163"/>
      <c r="OSV52" s="163"/>
      <c r="OSW52" s="163"/>
      <c r="OSX52" s="163"/>
      <c r="OSY52" s="163"/>
      <c r="OSZ52" s="163"/>
      <c r="OTA52" s="163"/>
      <c r="OTB52" s="163"/>
      <c r="OTC52" s="163"/>
      <c r="OTD52" s="163"/>
      <c r="OTE52" s="163"/>
      <c r="OTF52" s="163"/>
      <c r="OTG52" s="163"/>
      <c r="OTH52" s="163"/>
      <c r="OTI52" s="163"/>
      <c r="OTJ52" s="163"/>
      <c r="OTK52" s="163"/>
      <c r="OTL52" s="163"/>
      <c r="OTM52" s="163"/>
      <c r="OTN52" s="163"/>
      <c r="OTO52" s="163"/>
      <c r="OTP52" s="163"/>
      <c r="OTQ52" s="163"/>
      <c r="OTR52" s="163"/>
      <c r="OTS52" s="163"/>
      <c r="OTT52" s="163"/>
      <c r="OTU52" s="163"/>
      <c r="OTV52" s="163"/>
      <c r="OTW52" s="163"/>
      <c r="OTX52" s="163"/>
      <c r="OTY52" s="163"/>
      <c r="OTZ52" s="163"/>
      <c r="OUA52" s="163"/>
      <c r="OUB52" s="163"/>
      <c r="OUC52" s="163"/>
      <c r="OUD52" s="163"/>
      <c r="OUE52" s="163"/>
      <c r="OUF52" s="163"/>
      <c r="OUG52" s="163"/>
      <c r="OUH52" s="163"/>
      <c r="OUI52" s="163"/>
      <c r="OUJ52" s="163"/>
      <c r="OUK52" s="163"/>
      <c r="OUL52" s="163"/>
      <c r="OUM52" s="163"/>
      <c r="OUN52" s="163"/>
      <c r="OUO52" s="163"/>
      <c r="OUP52" s="163"/>
      <c r="OUQ52" s="163"/>
      <c r="OUR52" s="163"/>
      <c r="OUS52" s="163"/>
      <c r="OUT52" s="163"/>
      <c r="OUU52" s="163"/>
      <c r="OUV52" s="163"/>
      <c r="OUW52" s="163"/>
      <c r="OUX52" s="163"/>
      <c r="OUY52" s="163"/>
      <c r="OUZ52" s="163"/>
      <c r="OVA52" s="163"/>
      <c r="OVB52" s="163"/>
      <c r="OVC52" s="163"/>
      <c r="OVD52" s="163"/>
      <c r="OVE52" s="163"/>
      <c r="OVF52" s="163"/>
      <c r="OVG52" s="163"/>
      <c r="OVH52" s="163"/>
      <c r="OVI52" s="163"/>
      <c r="OVJ52" s="163"/>
      <c r="OVK52" s="163"/>
      <c r="OVL52" s="163"/>
      <c r="OVM52" s="163"/>
      <c r="OVN52" s="163"/>
      <c r="OVO52" s="163"/>
      <c r="OVP52" s="163"/>
      <c r="OVQ52" s="163"/>
      <c r="OVR52" s="163"/>
      <c r="OVS52" s="163"/>
      <c r="OVT52" s="163"/>
      <c r="OVU52" s="163"/>
      <c r="OVV52" s="163"/>
      <c r="OVW52" s="163"/>
      <c r="OVX52" s="163"/>
      <c r="OVY52" s="163"/>
      <c r="OVZ52" s="163"/>
      <c r="OWA52" s="163"/>
      <c r="OWB52" s="163"/>
      <c r="OWC52" s="163"/>
      <c r="OWD52" s="163"/>
      <c r="OWE52" s="163"/>
      <c r="OWF52" s="163"/>
      <c r="OWG52" s="163"/>
      <c r="OWH52" s="163"/>
      <c r="OWI52" s="163"/>
      <c r="OWJ52" s="163"/>
      <c r="OWK52" s="163"/>
      <c r="OWL52" s="163"/>
      <c r="OWM52" s="163"/>
      <c r="OWN52" s="163"/>
      <c r="OWO52" s="163"/>
      <c r="OWP52" s="163"/>
      <c r="OWQ52" s="163"/>
      <c r="OWR52" s="163"/>
      <c r="OWS52" s="163"/>
      <c r="OWT52" s="163"/>
      <c r="OWU52" s="163"/>
      <c r="OWV52" s="163"/>
      <c r="OWW52" s="163"/>
      <c r="OWX52" s="163"/>
      <c r="OWY52" s="163"/>
      <c r="OWZ52" s="163"/>
      <c r="OXA52" s="163"/>
      <c r="OXB52" s="163"/>
      <c r="OXC52" s="163"/>
      <c r="OXD52" s="163"/>
      <c r="OXE52" s="163"/>
      <c r="OXF52" s="163"/>
      <c r="OXG52" s="163"/>
      <c r="OXH52" s="163"/>
      <c r="OXI52" s="163"/>
      <c r="OXJ52" s="163"/>
      <c r="OXK52" s="163"/>
      <c r="OXL52" s="163"/>
      <c r="OXM52" s="163"/>
      <c r="OXN52" s="163"/>
      <c r="OXO52" s="163"/>
      <c r="OXP52" s="163"/>
      <c r="OXQ52" s="163"/>
      <c r="OXR52" s="163"/>
      <c r="OXS52" s="163"/>
      <c r="OXT52" s="163"/>
      <c r="OXU52" s="163"/>
      <c r="OXV52" s="163"/>
      <c r="OXW52" s="163"/>
      <c r="OXX52" s="163"/>
      <c r="OXY52" s="163"/>
      <c r="OXZ52" s="163"/>
      <c r="OYA52" s="163"/>
      <c r="OYB52" s="163"/>
      <c r="OYC52" s="163"/>
      <c r="OYD52" s="163"/>
      <c r="OYE52" s="163"/>
      <c r="OYF52" s="163"/>
      <c r="OYG52" s="163"/>
      <c r="OYH52" s="163"/>
      <c r="OYI52" s="163"/>
      <c r="OYJ52" s="163"/>
      <c r="OYK52" s="163"/>
      <c r="OYL52" s="163"/>
      <c r="OYM52" s="163"/>
      <c r="OYN52" s="163"/>
      <c r="OYO52" s="163"/>
      <c r="OYP52" s="163"/>
      <c r="OYQ52" s="163"/>
      <c r="OYR52" s="163"/>
      <c r="OYS52" s="163"/>
      <c r="OYT52" s="163"/>
      <c r="OYU52" s="163"/>
      <c r="OYV52" s="163"/>
      <c r="OYW52" s="163"/>
      <c r="OYX52" s="163"/>
      <c r="OYY52" s="163"/>
      <c r="OYZ52" s="163"/>
      <c r="OZA52" s="163"/>
      <c r="OZB52" s="163"/>
      <c r="OZC52" s="163"/>
      <c r="OZD52" s="163"/>
      <c r="OZE52" s="163"/>
      <c r="OZF52" s="163"/>
      <c r="OZG52" s="163"/>
      <c r="OZH52" s="163"/>
      <c r="OZI52" s="163"/>
      <c r="OZJ52" s="163"/>
      <c r="OZK52" s="163"/>
      <c r="OZL52" s="163"/>
      <c r="OZM52" s="163"/>
      <c r="OZN52" s="163"/>
      <c r="OZO52" s="163"/>
      <c r="OZP52" s="163"/>
      <c r="OZQ52" s="163"/>
      <c r="OZR52" s="163"/>
      <c r="OZS52" s="163"/>
      <c r="OZT52" s="163"/>
      <c r="OZU52" s="163"/>
      <c r="OZV52" s="163"/>
      <c r="OZW52" s="163"/>
      <c r="OZX52" s="163"/>
      <c r="OZY52" s="163"/>
      <c r="OZZ52" s="163"/>
      <c r="PAA52" s="163"/>
      <c r="PAB52" s="163"/>
      <c r="PAC52" s="163"/>
      <c r="PAD52" s="163"/>
      <c r="PAE52" s="163"/>
      <c r="PAF52" s="163"/>
      <c r="PAG52" s="163"/>
      <c r="PAH52" s="163"/>
      <c r="PAI52" s="163"/>
      <c r="PAJ52" s="163"/>
      <c r="PAK52" s="163"/>
      <c r="PAL52" s="163"/>
      <c r="PAM52" s="163"/>
      <c r="PAN52" s="163"/>
      <c r="PAO52" s="163"/>
      <c r="PAP52" s="163"/>
      <c r="PAQ52" s="163"/>
      <c r="PAR52" s="163"/>
      <c r="PAS52" s="163"/>
      <c r="PAT52" s="163"/>
      <c r="PAU52" s="163"/>
      <c r="PAV52" s="163"/>
      <c r="PAW52" s="163"/>
      <c r="PAX52" s="163"/>
      <c r="PAY52" s="163"/>
      <c r="PAZ52" s="163"/>
      <c r="PBA52" s="163"/>
      <c r="PBB52" s="163"/>
      <c r="PBC52" s="163"/>
      <c r="PBD52" s="163"/>
      <c r="PBE52" s="163"/>
      <c r="PBF52" s="163"/>
      <c r="PBG52" s="163"/>
      <c r="PBH52" s="163"/>
      <c r="PBI52" s="163"/>
      <c r="PBJ52" s="163"/>
      <c r="PBK52" s="163"/>
      <c r="PBL52" s="163"/>
      <c r="PBM52" s="163"/>
      <c r="PBN52" s="163"/>
      <c r="PBO52" s="163"/>
      <c r="PBP52" s="163"/>
      <c r="PBQ52" s="163"/>
      <c r="PBR52" s="163"/>
      <c r="PBS52" s="163"/>
      <c r="PBT52" s="163"/>
      <c r="PBU52" s="163"/>
      <c r="PBV52" s="163"/>
      <c r="PBW52" s="163"/>
      <c r="PBX52" s="163"/>
      <c r="PBY52" s="163"/>
      <c r="PBZ52" s="163"/>
      <c r="PCA52" s="163"/>
      <c r="PCB52" s="163"/>
      <c r="PCC52" s="163"/>
      <c r="PCD52" s="163"/>
      <c r="PCE52" s="163"/>
      <c r="PCF52" s="163"/>
      <c r="PCG52" s="163"/>
      <c r="PCH52" s="163"/>
      <c r="PCI52" s="163"/>
      <c r="PCJ52" s="163"/>
      <c r="PCK52" s="163"/>
      <c r="PCL52" s="163"/>
      <c r="PCM52" s="163"/>
      <c r="PCN52" s="163"/>
      <c r="PCO52" s="163"/>
      <c r="PCP52" s="163"/>
      <c r="PCQ52" s="163"/>
      <c r="PCR52" s="163"/>
      <c r="PCS52" s="163"/>
      <c r="PCT52" s="163"/>
      <c r="PCU52" s="163"/>
      <c r="PCV52" s="163"/>
      <c r="PCW52" s="163"/>
      <c r="PCX52" s="163"/>
      <c r="PCY52" s="163"/>
      <c r="PCZ52" s="163"/>
      <c r="PDA52" s="163"/>
      <c r="PDB52" s="163"/>
      <c r="PDC52" s="163"/>
      <c r="PDD52" s="163"/>
      <c r="PDE52" s="163"/>
      <c r="PDF52" s="163"/>
      <c r="PDG52" s="163"/>
      <c r="PDH52" s="163"/>
      <c r="PDI52" s="163"/>
      <c r="PDJ52" s="163"/>
      <c r="PDK52" s="163"/>
      <c r="PDL52" s="163"/>
      <c r="PDM52" s="163"/>
      <c r="PDN52" s="163"/>
      <c r="PDO52" s="163"/>
      <c r="PDP52" s="163"/>
      <c r="PDQ52" s="163"/>
      <c r="PDR52" s="163"/>
      <c r="PDS52" s="163"/>
      <c r="PDT52" s="163"/>
      <c r="PDU52" s="163"/>
      <c r="PDV52" s="163"/>
      <c r="PDW52" s="163"/>
      <c r="PDX52" s="163"/>
      <c r="PDY52" s="163"/>
      <c r="PDZ52" s="163"/>
      <c r="PEA52" s="163"/>
      <c r="PEB52" s="163"/>
      <c r="PEC52" s="163"/>
      <c r="PED52" s="163"/>
      <c r="PEE52" s="163"/>
      <c r="PEF52" s="163"/>
      <c r="PEG52" s="163"/>
      <c r="PEH52" s="163"/>
      <c r="PEI52" s="163"/>
      <c r="PEJ52" s="163"/>
      <c r="PEK52" s="163"/>
      <c r="PEL52" s="163"/>
      <c r="PEM52" s="163"/>
      <c r="PEN52" s="163"/>
      <c r="PEO52" s="163"/>
      <c r="PEP52" s="163"/>
      <c r="PEQ52" s="163"/>
      <c r="PER52" s="163"/>
      <c r="PES52" s="163"/>
      <c r="PET52" s="163"/>
      <c r="PEU52" s="163"/>
      <c r="PEV52" s="163"/>
      <c r="PEW52" s="163"/>
      <c r="PEX52" s="163"/>
      <c r="PEY52" s="163"/>
      <c r="PEZ52" s="163"/>
      <c r="PFA52" s="163"/>
      <c r="PFB52" s="163"/>
      <c r="PFC52" s="163"/>
      <c r="PFD52" s="163"/>
      <c r="PFE52" s="163"/>
      <c r="PFF52" s="163"/>
      <c r="PFG52" s="163"/>
      <c r="PFH52" s="163"/>
      <c r="PFI52" s="163"/>
      <c r="PFJ52" s="163"/>
      <c r="PFK52" s="163"/>
      <c r="PFL52" s="163"/>
      <c r="PFM52" s="163"/>
      <c r="PFN52" s="163"/>
      <c r="PFO52" s="163"/>
      <c r="PFP52" s="163"/>
      <c r="PFQ52" s="163"/>
      <c r="PFR52" s="163"/>
      <c r="PFS52" s="163"/>
      <c r="PFT52" s="163"/>
      <c r="PFU52" s="163"/>
      <c r="PFV52" s="163"/>
      <c r="PFW52" s="163"/>
      <c r="PFX52" s="163"/>
      <c r="PFY52" s="163"/>
      <c r="PFZ52" s="163"/>
      <c r="PGA52" s="163"/>
      <c r="PGB52" s="163"/>
      <c r="PGC52" s="163"/>
      <c r="PGD52" s="163"/>
      <c r="PGE52" s="163"/>
      <c r="PGF52" s="163"/>
      <c r="PGG52" s="163"/>
      <c r="PGH52" s="163"/>
      <c r="PGI52" s="163"/>
      <c r="PGJ52" s="163"/>
      <c r="PGK52" s="163"/>
      <c r="PGL52" s="163"/>
      <c r="PGM52" s="163"/>
      <c r="PGN52" s="163"/>
      <c r="PGO52" s="163"/>
      <c r="PGP52" s="163"/>
      <c r="PGQ52" s="163"/>
      <c r="PGR52" s="163"/>
      <c r="PGS52" s="163"/>
      <c r="PGT52" s="163"/>
      <c r="PGU52" s="163"/>
      <c r="PGV52" s="163"/>
      <c r="PGW52" s="163"/>
      <c r="PGX52" s="163"/>
      <c r="PGY52" s="163"/>
      <c r="PGZ52" s="163"/>
      <c r="PHA52" s="163"/>
      <c r="PHB52" s="163"/>
      <c r="PHC52" s="163"/>
      <c r="PHD52" s="163"/>
      <c r="PHE52" s="163"/>
      <c r="PHF52" s="163"/>
      <c r="PHG52" s="163"/>
      <c r="PHH52" s="163"/>
      <c r="PHI52" s="163"/>
      <c r="PHJ52" s="163"/>
      <c r="PHK52" s="163"/>
      <c r="PHL52" s="163"/>
      <c r="PHM52" s="163"/>
      <c r="PHN52" s="163"/>
      <c r="PHO52" s="163"/>
      <c r="PHP52" s="163"/>
      <c r="PHQ52" s="163"/>
      <c r="PHR52" s="163"/>
      <c r="PHS52" s="163"/>
      <c r="PHT52" s="163"/>
      <c r="PHU52" s="163"/>
      <c r="PHV52" s="163"/>
      <c r="PHW52" s="163"/>
      <c r="PHX52" s="163"/>
      <c r="PHY52" s="163"/>
      <c r="PHZ52" s="163"/>
      <c r="PIA52" s="163"/>
      <c r="PIB52" s="163"/>
      <c r="PIC52" s="163"/>
      <c r="PID52" s="163"/>
      <c r="PIE52" s="163"/>
      <c r="PIF52" s="163"/>
      <c r="PIG52" s="163"/>
      <c r="PIH52" s="163"/>
      <c r="PII52" s="163"/>
      <c r="PIJ52" s="163"/>
      <c r="PIK52" s="163"/>
      <c r="PIL52" s="163"/>
      <c r="PIM52" s="163"/>
      <c r="PIN52" s="163"/>
      <c r="PIO52" s="163"/>
      <c r="PIP52" s="163"/>
      <c r="PIQ52" s="163"/>
      <c r="PIR52" s="163"/>
      <c r="PIS52" s="163"/>
      <c r="PIT52" s="163"/>
      <c r="PIU52" s="163"/>
      <c r="PIV52" s="163"/>
      <c r="PIW52" s="163"/>
      <c r="PIX52" s="163"/>
      <c r="PIY52" s="163"/>
      <c r="PIZ52" s="163"/>
      <c r="PJA52" s="163"/>
      <c r="PJB52" s="163"/>
      <c r="PJC52" s="163"/>
      <c r="PJD52" s="163"/>
      <c r="PJE52" s="163"/>
      <c r="PJF52" s="163"/>
      <c r="PJG52" s="163"/>
      <c r="PJH52" s="163"/>
      <c r="PJI52" s="163"/>
      <c r="PJJ52" s="163"/>
      <c r="PJK52" s="163"/>
      <c r="PJL52" s="163"/>
      <c r="PJM52" s="163"/>
      <c r="PJN52" s="163"/>
      <c r="PJO52" s="163"/>
      <c r="PJP52" s="163"/>
      <c r="PJQ52" s="163"/>
      <c r="PJR52" s="163"/>
      <c r="PJS52" s="163"/>
      <c r="PJT52" s="163"/>
      <c r="PJU52" s="163"/>
      <c r="PJV52" s="163"/>
      <c r="PJW52" s="163"/>
      <c r="PJX52" s="163"/>
      <c r="PJY52" s="163"/>
      <c r="PJZ52" s="163"/>
      <c r="PKA52" s="163"/>
      <c r="PKB52" s="163"/>
      <c r="PKC52" s="163"/>
      <c r="PKD52" s="163"/>
      <c r="PKE52" s="163"/>
      <c r="PKF52" s="163"/>
      <c r="PKG52" s="163"/>
      <c r="PKH52" s="163"/>
      <c r="PKI52" s="163"/>
      <c r="PKJ52" s="163"/>
      <c r="PKK52" s="163"/>
      <c r="PKL52" s="163"/>
      <c r="PKM52" s="163"/>
      <c r="PKN52" s="163"/>
      <c r="PKO52" s="163"/>
      <c r="PKP52" s="163"/>
      <c r="PKQ52" s="163"/>
      <c r="PKR52" s="163"/>
      <c r="PKS52" s="163"/>
      <c r="PKT52" s="163"/>
      <c r="PKU52" s="163"/>
      <c r="PKV52" s="163"/>
      <c r="PKW52" s="163"/>
      <c r="PKX52" s="163"/>
      <c r="PKY52" s="163"/>
      <c r="PKZ52" s="163"/>
      <c r="PLA52" s="163"/>
      <c r="PLB52" s="163"/>
      <c r="PLC52" s="163"/>
      <c r="PLD52" s="163"/>
      <c r="PLE52" s="163"/>
      <c r="PLF52" s="163"/>
      <c r="PLG52" s="163"/>
      <c r="PLH52" s="163"/>
      <c r="PLI52" s="163"/>
      <c r="PLJ52" s="163"/>
      <c r="PLK52" s="163"/>
      <c r="PLL52" s="163"/>
      <c r="PLM52" s="163"/>
      <c r="PLN52" s="163"/>
      <c r="PLO52" s="163"/>
      <c r="PLP52" s="163"/>
      <c r="PLQ52" s="163"/>
      <c r="PLR52" s="163"/>
      <c r="PLS52" s="163"/>
      <c r="PLT52" s="163"/>
      <c r="PLU52" s="163"/>
      <c r="PLV52" s="163"/>
      <c r="PLW52" s="163"/>
      <c r="PLX52" s="163"/>
      <c r="PLY52" s="163"/>
      <c r="PLZ52" s="163"/>
      <c r="PMA52" s="163"/>
      <c r="PMB52" s="163"/>
      <c r="PMC52" s="163"/>
      <c r="PMD52" s="163"/>
      <c r="PME52" s="163"/>
      <c r="PMF52" s="163"/>
      <c r="PMG52" s="163"/>
      <c r="PMH52" s="163"/>
      <c r="PMI52" s="163"/>
      <c r="PMJ52" s="163"/>
      <c r="PMK52" s="163"/>
      <c r="PML52" s="163"/>
      <c r="PMM52" s="163"/>
      <c r="PMN52" s="163"/>
      <c r="PMO52" s="163"/>
      <c r="PMP52" s="163"/>
      <c r="PMQ52" s="163"/>
      <c r="PMR52" s="163"/>
      <c r="PMS52" s="163"/>
      <c r="PMT52" s="163"/>
      <c r="PMU52" s="163"/>
      <c r="PMV52" s="163"/>
      <c r="PMW52" s="163"/>
      <c r="PMX52" s="163"/>
      <c r="PMY52" s="163"/>
      <c r="PMZ52" s="163"/>
      <c r="PNA52" s="163"/>
      <c r="PNB52" s="163"/>
      <c r="PNC52" s="163"/>
      <c r="PND52" s="163"/>
      <c r="PNE52" s="163"/>
      <c r="PNF52" s="163"/>
      <c r="PNG52" s="163"/>
      <c r="PNH52" s="163"/>
      <c r="PNI52" s="163"/>
      <c r="PNJ52" s="163"/>
      <c r="PNK52" s="163"/>
      <c r="PNL52" s="163"/>
      <c r="PNM52" s="163"/>
      <c r="PNN52" s="163"/>
      <c r="PNO52" s="163"/>
      <c r="PNP52" s="163"/>
      <c r="PNQ52" s="163"/>
      <c r="PNR52" s="163"/>
      <c r="PNS52" s="163"/>
      <c r="PNT52" s="163"/>
      <c r="PNU52" s="163"/>
      <c r="PNV52" s="163"/>
      <c r="PNW52" s="163"/>
      <c r="PNX52" s="163"/>
      <c r="PNY52" s="163"/>
      <c r="PNZ52" s="163"/>
      <c r="POA52" s="163"/>
      <c r="POB52" s="163"/>
      <c r="POC52" s="163"/>
      <c r="POD52" s="163"/>
      <c r="POE52" s="163"/>
      <c r="POF52" s="163"/>
      <c r="POG52" s="163"/>
      <c r="POH52" s="163"/>
      <c r="POI52" s="163"/>
      <c r="POJ52" s="163"/>
      <c r="POK52" s="163"/>
      <c r="POL52" s="163"/>
      <c r="POM52" s="163"/>
      <c r="PON52" s="163"/>
      <c r="POO52" s="163"/>
      <c r="POP52" s="163"/>
      <c r="POQ52" s="163"/>
      <c r="POR52" s="163"/>
      <c r="POS52" s="163"/>
      <c r="POT52" s="163"/>
      <c r="POU52" s="163"/>
      <c r="POV52" s="163"/>
      <c r="POW52" s="163"/>
      <c r="POX52" s="163"/>
      <c r="POY52" s="163"/>
      <c r="POZ52" s="163"/>
      <c r="PPA52" s="163"/>
      <c r="PPB52" s="163"/>
      <c r="PPC52" s="163"/>
      <c r="PPD52" s="163"/>
      <c r="PPE52" s="163"/>
      <c r="PPF52" s="163"/>
      <c r="PPG52" s="163"/>
      <c r="PPH52" s="163"/>
      <c r="PPI52" s="163"/>
      <c r="PPJ52" s="163"/>
      <c r="PPK52" s="163"/>
      <c r="PPL52" s="163"/>
      <c r="PPM52" s="163"/>
      <c r="PPN52" s="163"/>
      <c r="PPO52" s="163"/>
      <c r="PPP52" s="163"/>
      <c r="PPQ52" s="163"/>
      <c r="PPR52" s="163"/>
      <c r="PPS52" s="163"/>
      <c r="PPT52" s="163"/>
      <c r="PPU52" s="163"/>
      <c r="PPV52" s="163"/>
      <c r="PPW52" s="163"/>
      <c r="PPX52" s="163"/>
      <c r="PPY52" s="163"/>
      <c r="PPZ52" s="163"/>
      <c r="PQA52" s="163"/>
      <c r="PQB52" s="163"/>
      <c r="PQC52" s="163"/>
      <c r="PQD52" s="163"/>
      <c r="PQE52" s="163"/>
      <c r="PQF52" s="163"/>
      <c r="PQG52" s="163"/>
      <c r="PQH52" s="163"/>
      <c r="PQI52" s="163"/>
      <c r="PQJ52" s="163"/>
      <c r="PQK52" s="163"/>
      <c r="PQL52" s="163"/>
      <c r="PQM52" s="163"/>
      <c r="PQN52" s="163"/>
      <c r="PQO52" s="163"/>
      <c r="PQP52" s="163"/>
      <c r="PQQ52" s="163"/>
      <c r="PQR52" s="163"/>
      <c r="PQS52" s="163"/>
      <c r="PQT52" s="163"/>
      <c r="PQU52" s="163"/>
      <c r="PQV52" s="163"/>
      <c r="PQW52" s="163"/>
      <c r="PQX52" s="163"/>
      <c r="PQY52" s="163"/>
      <c r="PQZ52" s="163"/>
      <c r="PRA52" s="163"/>
      <c r="PRB52" s="163"/>
      <c r="PRC52" s="163"/>
      <c r="PRD52" s="163"/>
      <c r="PRE52" s="163"/>
      <c r="PRF52" s="163"/>
      <c r="PRG52" s="163"/>
      <c r="PRH52" s="163"/>
      <c r="PRI52" s="163"/>
      <c r="PRJ52" s="163"/>
      <c r="PRK52" s="163"/>
      <c r="PRL52" s="163"/>
      <c r="PRM52" s="163"/>
      <c r="PRN52" s="163"/>
      <c r="PRO52" s="163"/>
      <c r="PRP52" s="163"/>
      <c r="PRQ52" s="163"/>
      <c r="PRR52" s="163"/>
      <c r="PRS52" s="163"/>
      <c r="PRT52" s="163"/>
      <c r="PRU52" s="163"/>
      <c r="PRV52" s="163"/>
      <c r="PRW52" s="163"/>
      <c r="PRX52" s="163"/>
      <c r="PRY52" s="163"/>
      <c r="PRZ52" s="163"/>
      <c r="PSA52" s="163"/>
      <c r="PSB52" s="163"/>
      <c r="PSC52" s="163"/>
      <c r="PSD52" s="163"/>
      <c r="PSE52" s="163"/>
      <c r="PSF52" s="163"/>
      <c r="PSG52" s="163"/>
      <c r="PSH52" s="163"/>
      <c r="PSI52" s="163"/>
      <c r="PSJ52" s="163"/>
      <c r="PSK52" s="163"/>
      <c r="PSL52" s="163"/>
      <c r="PSM52" s="163"/>
      <c r="PSN52" s="163"/>
      <c r="PSO52" s="163"/>
      <c r="PSP52" s="163"/>
      <c r="PSQ52" s="163"/>
      <c r="PSR52" s="163"/>
      <c r="PSS52" s="163"/>
      <c r="PST52" s="163"/>
      <c r="PSU52" s="163"/>
      <c r="PSV52" s="163"/>
      <c r="PSW52" s="163"/>
      <c r="PSX52" s="163"/>
      <c r="PSY52" s="163"/>
      <c r="PSZ52" s="163"/>
      <c r="PTA52" s="163"/>
      <c r="PTB52" s="163"/>
      <c r="PTC52" s="163"/>
      <c r="PTD52" s="163"/>
      <c r="PTE52" s="163"/>
      <c r="PTF52" s="163"/>
      <c r="PTG52" s="163"/>
      <c r="PTH52" s="163"/>
      <c r="PTI52" s="163"/>
      <c r="PTJ52" s="163"/>
      <c r="PTK52" s="163"/>
      <c r="PTL52" s="163"/>
      <c r="PTM52" s="163"/>
      <c r="PTN52" s="163"/>
      <c r="PTO52" s="163"/>
      <c r="PTP52" s="163"/>
      <c r="PTQ52" s="163"/>
      <c r="PTR52" s="163"/>
      <c r="PTS52" s="163"/>
      <c r="PTT52" s="163"/>
      <c r="PTU52" s="163"/>
      <c r="PTV52" s="163"/>
      <c r="PTW52" s="163"/>
      <c r="PTX52" s="163"/>
      <c r="PTY52" s="163"/>
      <c r="PTZ52" s="163"/>
      <c r="PUA52" s="163"/>
      <c r="PUB52" s="163"/>
      <c r="PUC52" s="163"/>
      <c r="PUD52" s="163"/>
      <c r="PUE52" s="163"/>
      <c r="PUF52" s="163"/>
      <c r="PUG52" s="163"/>
      <c r="PUH52" s="163"/>
      <c r="PUI52" s="163"/>
      <c r="PUJ52" s="163"/>
      <c r="PUK52" s="163"/>
      <c r="PUL52" s="163"/>
      <c r="PUM52" s="163"/>
      <c r="PUN52" s="163"/>
      <c r="PUO52" s="163"/>
      <c r="PUP52" s="163"/>
      <c r="PUQ52" s="163"/>
      <c r="PUR52" s="163"/>
      <c r="PUS52" s="163"/>
      <c r="PUT52" s="163"/>
      <c r="PUU52" s="163"/>
      <c r="PUV52" s="163"/>
      <c r="PUW52" s="163"/>
      <c r="PUX52" s="163"/>
      <c r="PUY52" s="163"/>
      <c r="PUZ52" s="163"/>
      <c r="PVA52" s="163"/>
      <c r="PVB52" s="163"/>
      <c r="PVC52" s="163"/>
      <c r="PVD52" s="163"/>
      <c r="PVE52" s="163"/>
      <c r="PVF52" s="163"/>
      <c r="PVG52" s="163"/>
      <c r="PVH52" s="163"/>
      <c r="PVI52" s="163"/>
      <c r="PVJ52" s="163"/>
      <c r="PVK52" s="163"/>
      <c r="PVL52" s="163"/>
      <c r="PVM52" s="163"/>
      <c r="PVN52" s="163"/>
      <c r="PVO52" s="163"/>
      <c r="PVP52" s="163"/>
      <c r="PVQ52" s="163"/>
      <c r="PVR52" s="163"/>
      <c r="PVS52" s="163"/>
      <c r="PVT52" s="163"/>
      <c r="PVU52" s="163"/>
      <c r="PVV52" s="163"/>
      <c r="PVW52" s="163"/>
      <c r="PVX52" s="163"/>
      <c r="PVY52" s="163"/>
      <c r="PVZ52" s="163"/>
      <c r="PWA52" s="163"/>
      <c r="PWB52" s="163"/>
      <c r="PWC52" s="163"/>
      <c r="PWD52" s="163"/>
      <c r="PWE52" s="163"/>
      <c r="PWF52" s="163"/>
      <c r="PWG52" s="163"/>
      <c r="PWH52" s="163"/>
      <c r="PWI52" s="163"/>
      <c r="PWJ52" s="163"/>
      <c r="PWK52" s="163"/>
      <c r="PWL52" s="163"/>
      <c r="PWM52" s="163"/>
      <c r="PWN52" s="163"/>
      <c r="PWO52" s="163"/>
      <c r="PWP52" s="163"/>
      <c r="PWQ52" s="163"/>
      <c r="PWR52" s="163"/>
      <c r="PWS52" s="163"/>
      <c r="PWT52" s="163"/>
      <c r="PWU52" s="163"/>
      <c r="PWV52" s="163"/>
      <c r="PWW52" s="163"/>
      <c r="PWX52" s="163"/>
      <c r="PWY52" s="163"/>
      <c r="PWZ52" s="163"/>
      <c r="PXA52" s="163"/>
      <c r="PXB52" s="163"/>
      <c r="PXC52" s="163"/>
      <c r="PXD52" s="163"/>
      <c r="PXE52" s="163"/>
      <c r="PXF52" s="163"/>
      <c r="PXG52" s="163"/>
      <c r="PXH52" s="163"/>
      <c r="PXI52" s="163"/>
      <c r="PXJ52" s="163"/>
      <c r="PXK52" s="163"/>
      <c r="PXL52" s="163"/>
      <c r="PXM52" s="163"/>
      <c r="PXN52" s="163"/>
      <c r="PXO52" s="163"/>
      <c r="PXP52" s="163"/>
      <c r="PXQ52" s="163"/>
      <c r="PXR52" s="163"/>
      <c r="PXS52" s="163"/>
      <c r="PXT52" s="163"/>
      <c r="PXU52" s="163"/>
      <c r="PXV52" s="163"/>
      <c r="PXW52" s="163"/>
      <c r="PXX52" s="163"/>
      <c r="PXY52" s="163"/>
      <c r="PXZ52" s="163"/>
      <c r="PYA52" s="163"/>
      <c r="PYB52" s="163"/>
      <c r="PYC52" s="163"/>
      <c r="PYD52" s="163"/>
      <c r="PYE52" s="163"/>
      <c r="PYF52" s="163"/>
      <c r="PYG52" s="163"/>
      <c r="PYH52" s="163"/>
      <c r="PYI52" s="163"/>
      <c r="PYJ52" s="163"/>
      <c r="PYK52" s="163"/>
      <c r="PYL52" s="163"/>
      <c r="PYM52" s="163"/>
      <c r="PYN52" s="163"/>
      <c r="PYO52" s="163"/>
      <c r="PYP52" s="163"/>
      <c r="PYQ52" s="163"/>
      <c r="PYR52" s="163"/>
      <c r="PYS52" s="163"/>
      <c r="PYT52" s="163"/>
      <c r="PYU52" s="163"/>
      <c r="PYV52" s="163"/>
      <c r="PYW52" s="163"/>
      <c r="PYX52" s="163"/>
      <c r="PYY52" s="163"/>
      <c r="PYZ52" s="163"/>
      <c r="PZA52" s="163"/>
      <c r="PZB52" s="163"/>
      <c r="PZC52" s="163"/>
      <c r="PZD52" s="163"/>
      <c r="PZE52" s="163"/>
      <c r="PZF52" s="163"/>
      <c r="PZG52" s="163"/>
      <c r="PZH52" s="163"/>
      <c r="PZI52" s="163"/>
      <c r="PZJ52" s="163"/>
      <c r="PZK52" s="163"/>
      <c r="PZL52" s="163"/>
      <c r="PZM52" s="163"/>
      <c r="PZN52" s="163"/>
      <c r="PZO52" s="163"/>
      <c r="PZP52" s="163"/>
      <c r="PZQ52" s="163"/>
      <c r="PZR52" s="163"/>
      <c r="PZS52" s="163"/>
      <c r="PZT52" s="163"/>
      <c r="PZU52" s="163"/>
      <c r="PZV52" s="163"/>
      <c r="PZW52" s="163"/>
      <c r="PZX52" s="163"/>
      <c r="PZY52" s="163"/>
      <c r="PZZ52" s="163"/>
      <c r="QAA52" s="163"/>
      <c r="QAB52" s="163"/>
      <c r="QAC52" s="163"/>
      <c r="QAD52" s="163"/>
      <c r="QAE52" s="163"/>
      <c r="QAF52" s="163"/>
      <c r="QAG52" s="163"/>
      <c r="QAH52" s="163"/>
      <c r="QAI52" s="163"/>
      <c r="QAJ52" s="163"/>
      <c r="QAK52" s="163"/>
      <c r="QAL52" s="163"/>
      <c r="QAM52" s="163"/>
      <c r="QAN52" s="163"/>
      <c r="QAO52" s="163"/>
      <c r="QAP52" s="163"/>
      <c r="QAQ52" s="163"/>
      <c r="QAR52" s="163"/>
      <c r="QAS52" s="163"/>
      <c r="QAT52" s="163"/>
      <c r="QAU52" s="163"/>
      <c r="QAV52" s="163"/>
      <c r="QAW52" s="163"/>
      <c r="QAX52" s="163"/>
      <c r="QAY52" s="163"/>
      <c r="QAZ52" s="163"/>
      <c r="QBA52" s="163"/>
      <c r="QBB52" s="163"/>
      <c r="QBC52" s="163"/>
      <c r="QBD52" s="163"/>
      <c r="QBE52" s="163"/>
      <c r="QBF52" s="163"/>
      <c r="QBG52" s="163"/>
      <c r="QBH52" s="163"/>
      <c r="QBI52" s="163"/>
      <c r="QBJ52" s="163"/>
      <c r="QBK52" s="163"/>
      <c r="QBL52" s="163"/>
      <c r="QBM52" s="163"/>
      <c r="QBN52" s="163"/>
      <c r="QBO52" s="163"/>
      <c r="QBP52" s="163"/>
      <c r="QBQ52" s="163"/>
      <c r="QBR52" s="163"/>
      <c r="QBS52" s="163"/>
      <c r="QBT52" s="163"/>
      <c r="QBU52" s="163"/>
      <c r="QBV52" s="163"/>
      <c r="QBW52" s="163"/>
      <c r="QBX52" s="163"/>
      <c r="QBY52" s="163"/>
      <c r="QBZ52" s="163"/>
      <c r="QCA52" s="163"/>
      <c r="QCB52" s="163"/>
      <c r="QCC52" s="163"/>
      <c r="QCD52" s="163"/>
      <c r="QCE52" s="163"/>
      <c r="QCF52" s="163"/>
      <c r="QCG52" s="163"/>
      <c r="QCH52" s="163"/>
      <c r="QCI52" s="163"/>
      <c r="QCJ52" s="163"/>
      <c r="QCK52" s="163"/>
      <c r="QCL52" s="163"/>
      <c r="QCM52" s="163"/>
      <c r="QCN52" s="163"/>
      <c r="QCO52" s="163"/>
      <c r="QCP52" s="163"/>
      <c r="QCQ52" s="163"/>
      <c r="QCR52" s="163"/>
      <c r="QCS52" s="163"/>
      <c r="QCT52" s="163"/>
      <c r="QCU52" s="163"/>
      <c r="QCV52" s="163"/>
      <c r="QCW52" s="163"/>
      <c r="QCX52" s="163"/>
      <c r="QCY52" s="163"/>
      <c r="QCZ52" s="163"/>
      <c r="QDA52" s="163"/>
      <c r="QDB52" s="163"/>
      <c r="QDC52" s="163"/>
      <c r="QDD52" s="163"/>
      <c r="QDE52" s="163"/>
      <c r="QDF52" s="163"/>
      <c r="QDG52" s="163"/>
      <c r="QDH52" s="163"/>
      <c r="QDI52" s="163"/>
      <c r="QDJ52" s="163"/>
      <c r="QDK52" s="163"/>
      <c r="QDL52" s="163"/>
      <c r="QDM52" s="163"/>
      <c r="QDN52" s="163"/>
      <c r="QDO52" s="163"/>
      <c r="QDP52" s="163"/>
      <c r="QDQ52" s="163"/>
      <c r="QDR52" s="163"/>
      <c r="QDS52" s="163"/>
      <c r="QDT52" s="163"/>
      <c r="QDU52" s="163"/>
      <c r="QDV52" s="163"/>
      <c r="QDW52" s="163"/>
      <c r="QDX52" s="163"/>
      <c r="QDY52" s="163"/>
      <c r="QDZ52" s="163"/>
      <c r="QEA52" s="163"/>
      <c r="QEB52" s="163"/>
      <c r="QEC52" s="163"/>
      <c r="QED52" s="163"/>
      <c r="QEE52" s="163"/>
      <c r="QEF52" s="163"/>
      <c r="QEG52" s="163"/>
      <c r="QEH52" s="163"/>
      <c r="QEI52" s="163"/>
      <c r="QEJ52" s="163"/>
      <c r="QEK52" s="163"/>
      <c r="QEL52" s="163"/>
      <c r="QEM52" s="163"/>
      <c r="QEN52" s="163"/>
      <c r="QEO52" s="163"/>
      <c r="QEP52" s="163"/>
      <c r="QEQ52" s="163"/>
      <c r="QER52" s="163"/>
      <c r="QES52" s="163"/>
      <c r="QET52" s="163"/>
      <c r="QEU52" s="163"/>
      <c r="QEV52" s="163"/>
      <c r="QEW52" s="163"/>
      <c r="QEX52" s="163"/>
      <c r="QEY52" s="163"/>
      <c r="QEZ52" s="163"/>
      <c r="QFA52" s="163"/>
      <c r="QFB52" s="163"/>
      <c r="QFC52" s="163"/>
      <c r="QFD52" s="163"/>
      <c r="QFE52" s="163"/>
      <c r="QFF52" s="163"/>
      <c r="QFG52" s="163"/>
      <c r="QFH52" s="163"/>
      <c r="QFI52" s="163"/>
      <c r="QFJ52" s="163"/>
      <c r="QFK52" s="163"/>
      <c r="QFL52" s="163"/>
      <c r="QFM52" s="163"/>
      <c r="QFN52" s="163"/>
      <c r="QFO52" s="163"/>
      <c r="QFP52" s="163"/>
      <c r="QFQ52" s="163"/>
      <c r="QFR52" s="163"/>
      <c r="QFS52" s="163"/>
      <c r="QFT52" s="163"/>
      <c r="QFU52" s="163"/>
      <c r="QFV52" s="163"/>
      <c r="QFW52" s="163"/>
      <c r="QFX52" s="163"/>
      <c r="QFY52" s="163"/>
      <c r="QFZ52" s="163"/>
      <c r="QGA52" s="163"/>
      <c r="QGB52" s="163"/>
      <c r="QGC52" s="163"/>
      <c r="QGD52" s="163"/>
      <c r="QGE52" s="163"/>
      <c r="QGF52" s="163"/>
      <c r="QGG52" s="163"/>
      <c r="QGH52" s="163"/>
      <c r="QGI52" s="163"/>
      <c r="QGJ52" s="163"/>
      <c r="QGK52" s="163"/>
      <c r="QGL52" s="163"/>
      <c r="QGM52" s="163"/>
      <c r="QGN52" s="163"/>
      <c r="QGO52" s="163"/>
      <c r="QGP52" s="163"/>
      <c r="QGQ52" s="163"/>
      <c r="QGR52" s="163"/>
      <c r="QGS52" s="163"/>
      <c r="QGT52" s="163"/>
      <c r="QGU52" s="163"/>
      <c r="QGV52" s="163"/>
      <c r="QGW52" s="163"/>
      <c r="QGX52" s="163"/>
      <c r="QGY52" s="163"/>
      <c r="QGZ52" s="163"/>
      <c r="QHA52" s="163"/>
      <c r="QHB52" s="163"/>
      <c r="QHC52" s="163"/>
      <c r="QHD52" s="163"/>
      <c r="QHE52" s="163"/>
      <c r="QHF52" s="163"/>
      <c r="QHG52" s="163"/>
      <c r="QHH52" s="163"/>
      <c r="QHI52" s="163"/>
      <c r="QHJ52" s="163"/>
      <c r="QHK52" s="163"/>
      <c r="QHL52" s="163"/>
      <c r="QHM52" s="163"/>
      <c r="QHN52" s="163"/>
      <c r="QHO52" s="163"/>
      <c r="QHP52" s="163"/>
      <c r="QHQ52" s="163"/>
      <c r="QHR52" s="163"/>
      <c r="QHS52" s="163"/>
      <c r="QHT52" s="163"/>
      <c r="QHU52" s="163"/>
      <c r="QHV52" s="163"/>
      <c r="QHW52" s="163"/>
      <c r="QHX52" s="163"/>
      <c r="QHY52" s="163"/>
      <c r="QHZ52" s="163"/>
      <c r="QIA52" s="163"/>
      <c r="QIB52" s="163"/>
      <c r="QIC52" s="163"/>
      <c r="QID52" s="163"/>
      <c r="QIE52" s="163"/>
      <c r="QIF52" s="163"/>
      <c r="QIG52" s="163"/>
      <c r="QIH52" s="163"/>
      <c r="QII52" s="163"/>
      <c r="QIJ52" s="163"/>
      <c r="QIK52" s="163"/>
      <c r="QIL52" s="163"/>
      <c r="QIM52" s="163"/>
      <c r="QIN52" s="163"/>
      <c r="QIO52" s="163"/>
      <c r="QIP52" s="163"/>
      <c r="QIQ52" s="163"/>
      <c r="QIR52" s="163"/>
      <c r="QIS52" s="163"/>
      <c r="QIT52" s="163"/>
      <c r="QIU52" s="163"/>
      <c r="QIV52" s="163"/>
      <c r="QIW52" s="163"/>
      <c r="QIX52" s="163"/>
      <c r="QIY52" s="163"/>
      <c r="QIZ52" s="163"/>
      <c r="QJA52" s="163"/>
      <c r="QJB52" s="163"/>
      <c r="QJC52" s="163"/>
      <c r="QJD52" s="163"/>
      <c r="QJE52" s="163"/>
      <c r="QJF52" s="163"/>
      <c r="QJG52" s="163"/>
      <c r="QJH52" s="163"/>
      <c r="QJI52" s="163"/>
      <c r="QJJ52" s="163"/>
      <c r="QJK52" s="163"/>
      <c r="QJL52" s="163"/>
      <c r="QJM52" s="163"/>
      <c r="QJN52" s="163"/>
      <c r="QJO52" s="163"/>
      <c r="QJP52" s="163"/>
      <c r="QJQ52" s="163"/>
      <c r="QJR52" s="163"/>
      <c r="QJS52" s="163"/>
      <c r="QJT52" s="163"/>
      <c r="QJU52" s="163"/>
      <c r="QJV52" s="163"/>
      <c r="QJW52" s="163"/>
      <c r="QJX52" s="163"/>
      <c r="QJY52" s="163"/>
      <c r="QJZ52" s="163"/>
      <c r="QKA52" s="163"/>
      <c r="QKB52" s="163"/>
      <c r="QKC52" s="163"/>
      <c r="QKD52" s="163"/>
      <c r="QKE52" s="163"/>
      <c r="QKF52" s="163"/>
      <c r="QKG52" s="163"/>
      <c r="QKH52" s="163"/>
      <c r="QKI52" s="163"/>
      <c r="QKJ52" s="163"/>
      <c r="QKK52" s="163"/>
      <c r="QKL52" s="163"/>
      <c r="QKM52" s="163"/>
      <c r="QKN52" s="163"/>
      <c r="QKO52" s="163"/>
      <c r="QKP52" s="163"/>
      <c r="QKQ52" s="163"/>
      <c r="QKR52" s="163"/>
      <c r="QKS52" s="163"/>
      <c r="QKT52" s="163"/>
      <c r="QKU52" s="163"/>
      <c r="QKV52" s="163"/>
      <c r="QKW52" s="163"/>
      <c r="QKX52" s="163"/>
      <c r="QKY52" s="163"/>
      <c r="QKZ52" s="163"/>
      <c r="QLA52" s="163"/>
      <c r="QLB52" s="163"/>
      <c r="QLC52" s="163"/>
      <c r="QLD52" s="163"/>
      <c r="QLE52" s="163"/>
      <c r="QLF52" s="163"/>
      <c r="QLG52" s="163"/>
      <c r="QLH52" s="163"/>
      <c r="QLI52" s="163"/>
      <c r="QLJ52" s="163"/>
      <c r="QLK52" s="163"/>
      <c r="QLL52" s="163"/>
      <c r="QLM52" s="163"/>
      <c r="QLN52" s="163"/>
      <c r="QLO52" s="163"/>
      <c r="QLP52" s="163"/>
      <c r="QLQ52" s="163"/>
      <c r="QLR52" s="163"/>
      <c r="QLS52" s="163"/>
      <c r="QLT52" s="163"/>
      <c r="QLU52" s="163"/>
      <c r="QLV52" s="163"/>
      <c r="QLW52" s="163"/>
      <c r="QLX52" s="163"/>
      <c r="QLY52" s="163"/>
      <c r="QLZ52" s="163"/>
      <c r="QMA52" s="163"/>
      <c r="QMB52" s="163"/>
      <c r="QMC52" s="163"/>
      <c r="QMD52" s="163"/>
      <c r="QME52" s="163"/>
      <c r="QMF52" s="163"/>
      <c r="QMG52" s="163"/>
      <c r="QMH52" s="163"/>
      <c r="QMI52" s="163"/>
      <c r="QMJ52" s="163"/>
      <c r="QMK52" s="163"/>
      <c r="QML52" s="163"/>
      <c r="QMM52" s="163"/>
      <c r="QMN52" s="163"/>
      <c r="QMO52" s="163"/>
      <c r="QMP52" s="163"/>
      <c r="QMQ52" s="163"/>
      <c r="QMR52" s="163"/>
      <c r="QMS52" s="163"/>
      <c r="QMT52" s="163"/>
      <c r="QMU52" s="163"/>
      <c r="QMV52" s="163"/>
      <c r="QMW52" s="163"/>
      <c r="QMX52" s="163"/>
      <c r="QMY52" s="163"/>
      <c r="QMZ52" s="163"/>
      <c r="QNA52" s="163"/>
      <c r="QNB52" s="163"/>
      <c r="QNC52" s="163"/>
      <c r="QND52" s="163"/>
      <c r="QNE52" s="163"/>
      <c r="QNF52" s="163"/>
      <c r="QNG52" s="163"/>
      <c r="QNH52" s="163"/>
      <c r="QNI52" s="163"/>
      <c r="QNJ52" s="163"/>
      <c r="QNK52" s="163"/>
      <c r="QNL52" s="163"/>
      <c r="QNM52" s="163"/>
      <c r="QNN52" s="163"/>
      <c r="QNO52" s="163"/>
      <c r="QNP52" s="163"/>
      <c r="QNQ52" s="163"/>
      <c r="QNR52" s="163"/>
      <c r="QNS52" s="163"/>
      <c r="QNT52" s="163"/>
      <c r="QNU52" s="163"/>
      <c r="QNV52" s="163"/>
      <c r="QNW52" s="163"/>
      <c r="QNX52" s="163"/>
      <c r="QNY52" s="163"/>
      <c r="QNZ52" s="163"/>
      <c r="QOA52" s="163"/>
      <c r="QOB52" s="163"/>
      <c r="QOC52" s="163"/>
      <c r="QOD52" s="163"/>
      <c r="QOE52" s="163"/>
      <c r="QOF52" s="163"/>
      <c r="QOG52" s="163"/>
      <c r="QOH52" s="163"/>
      <c r="QOI52" s="163"/>
      <c r="QOJ52" s="163"/>
      <c r="QOK52" s="163"/>
      <c r="QOL52" s="163"/>
      <c r="QOM52" s="163"/>
      <c r="QON52" s="163"/>
      <c r="QOO52" s="163"/>
      <c r="QOP52" s="163"/>
      <c r="QOQ52" s="163"/>
      <c r="QOR52" s="163"/>
      <c r="QOS52" s="163"/>
      <c r="QOT52" s="163"/>
      <c r="QOU52" s="163"/>
      <c r="QOV52" s="163"/>
      <c r="QOW52" s="163"/>
      <c r="QOX52" s="163"/>
      <c r="QOY52" s="163"/>
      <c r="QOZ52" s="163"/>
      <c r="QPA52" s="163"/>
      <c r="QPB52" s="163"/>
      <c r="QPC52" s="163"/>
      <c r="QPD52" s="163"/>
      <c r="QPE52" s="163"/>
      <c r="QPF52" s="163"/>
      <c r="QPG52" s="163"/>
      <c r="QPH52" s="163"/>
      <c r="QPI52" s="163"/>
      <c r="QPJ52" s="163"/>
      <c r="QPK52" s="163"/>
      <c r="QPL52" s="163"/>
      <c r="QPM52" s="163"/>
      <c r="QPN52" s="163"/>
      <c r="QPO52" s="163"/>
      <c r="QPP52" s="163"/>
      <c r="QPQ52" s="163"/>
      <c r="QPR52" s="163"/>
      <c r="QPS52" s="163"/>
      <c r="QPT52" s="163"/>
      <c r="QPU52" s="163"/>
      <c r="QPV52" s="163"/>
      <c r="QPW52" s="163"/>
      <c r="QPX52" s="163"/>
      <c r="QPY52" s="163"/>
      <c r="QPZ52" s="163"/>
      <c r="QQA52" s="163"/>
      <c r="QQB52" s="163"/>
      <c r="QQC52" s="163"/>
      <c r="QQD52" s="163"/>
      <c r="QQE52" s="163"/>
      <c r="QQF52" s="163"/>
      <c r="QQG52" s="163"/>
      <c r="QQH52" s="163"/>
      <c r="QQI52" s="163"/>
      <c r="QQJ52" s="163"/>
      <c r="QQK52" s="163"/>
      <c r="QQL52" s="163"/>
      <c r="QQM52" s="163"/>
      <c r="QQN52" s="163"/>
      <c r="QQO52" s="163"/>
      <c r="QQP52" s="163"/>
      <c r="QQQ52" s="163"/>
      <c r="QQR52" s="163"/>
      <c r="QQS52" s="163"/>
      <c r="QQT52" s="163"/>
      <c r="QQU52" s="163"/>
      <c r="QQV52" s="163"/>
      <c r="QQW52" s="163"/>
      <c r="QQX52" s="163"/>
      <c r="QQY52" s="163"/>
      <c r="QQZ52" s="163"/>
      <c r="QRA52" s="163"/>
      <c r="QRB52" s="163"/>
      <c r="QRC52" s="163"/>
      <c r="QRD52" s="163"/>
      <c r="QRE52" s="163"/>
      <c r="QRF52" s="163"/>
      <c r="QRG52" s="163"/>
      <c r="QRH52" s="163"/>
      <c r="QRI52" s="163"/>
      <c r="QRJ52" s="163"/>
      <c r="QRK52" s="163"/>
      <c r="QRL52" s="163"/>
      <c r="QRM52" s="163"/>
      <c r="QRN52" s="163"/>
      <c r="QRO52" s="163"/>
      <c r="QRP52" s="163"/>
      <c r="QRQ52" s="163"/>
      <c r="QRR52" s="163"/>
      <c r="QRS52" s="163"/>
      <c r="QRT52" s="163"/>
      <c r="QRU52" s="163"/>
      <c r="QRV52" s="163"/>
      <c r="QRW52" s="163"/>
      <c r="QRX52" s="163"/>
      <c r="QRY52" s="163"/>
      <c r="QRZ52" s="163"/>
      <c r="QSA52" s="163"/>
      <c r="QSB52" s="163"/>
      <c r="QSC52" s="163"/>
      <c r="QSD52" s="163"/>
      <c r="QSE52" s="163"/>
      <c r="QSF52" s="163"/>
      <c r="QSG52" s="163"/>
      <c r="QSH52" s="163"/>
      <c r="QSI52" s="163"/>
      <c r="QSJ52" s="163"/>
      <c r="QSK52" s="163"/>
      <c r="QSL52" s="163"/>
      <c r="QSM52" s="163"/>
      <c r="QSN52" s="163"/>
      <c r="QSO52" s="163"/>
      <c r="QSP52" s="163"/>
      <c r="QSQ52" s="163"/>
      <c r="QSR52" s="163"/>
      <c r="QSS52" s="163"/>
      <c r="QST52" s="163"/>
      <c r="QSU52" s="163"/>
      <c r="QSV52" s="163"/>
      <c r="QSW52" s="163"/>
      <c r="QSX52" s="163"/>
      <c r="QSY52" s="163"/>
      <c r="QSZ52" s="163"/>
      <c r="QTA52" s="163"/>
      <c r="QTB52" s="163"/>
      <c r="QTC52" s="163"/>
      <c r="QTD52" s="163"/>
      <c r="QTE52" s="163"/>
      <c r="QTF52" s="163"/>
      <c r="QTG52" s="163"/>
      <c r="QTH52" s="163"/>
      <c r="QTI52" s="163"/>
      <c r="QTJ52" s="163"/>
      <c r="QTK52" s="163"/>
      <c r="QTL52" s="163"/>
      <c r="QTM52" s="163"/>
      <c r="QTN52" s="163"/>
      <c r="QTO52" s="163"/>
      <c r="QTP52" s="163"/>
      <c r="QTQ52" s="163"/>
      <c r="QTR52" s="163"/>
      <c r="QTS52" s="163"/>
      <c r="QTT52" s="163"/>
      <c r="QTU52" s="163"/>
      <c r="QTV52" s="163"/>
      <c r="QTW52" s="163"/>
      <c r="QTX52" s="163"/>
      <c r="QTY52" s="163"/>
      <c r="QTZ52" s="163"/>
      <c r="QUA52" s="163"/>
      <c r="QUB52" s="163"/>
      <c r="QUC52" s="163"/>
      <c r="QUD52" s="163"/>
      <c r="QUE52" s="163"/>
      <c r="QUF52" s="163"/>
      <c r="QUG52" s="163"/>
      <c r="QUH52" s="163"/>
      <c r="QUI52" s="163"/>
      <c r="QUJ52" s="163"/>
      <c r="QUK52" s="163"/>
      <c r="QUL52" s="163"/>
      <c r="QUM52" s="163"/>
      <c r="QUN52" s="163"/>
      <c r="QUO52" s="163"/>
      <c r="QUP52" s="163"/>
      <c r="QUQ52" s="163"/>
      <c r="QUR52" s="163"/>
      <c r="QUS52" s="163"/>
      <c r="QUT52" s="163"/>
      <c r="QUU52" s="163"/>
      <c r="QUV52" s="163"/>
      <c r="QUW52" s="163"/>
      <c r="QUX52" s="163"/>
      <c r="QUY52" s="163"/>
      <c r="QUZ52" s="163"/>
      <c r="QVA52" s="163"/>
      <c r="QVB52" s="163"/>
      <c r="QVC52" s="163"/>
      <c r="QVD52" s="163"/>
      <c r="QVE52" s="163"/>
      <c r="QVF52" s="163"/>
      <c r="QVG52" s="163"/>
      <c r="QVH52" s="163"/>
      <c r="QVI52" s="163"/>
      <c r="QVJ52" s="163"/>
      <c r="QVK52" s="163"/>
      <c r="QVL52" s="163"/>
      <c r="QVM52" s="163"/>
      <c r="QVN52" s="163"/>
      <c r="QVO52" s="163"/>
      <c r="QVP52" s="163"/>
      <c r="QVQ52" s="163"/>
      <c r="QVR52" s="163"/>
      <c r="QVS52" s="163"/>
      <c r="QVT52" s="163"/>
      <c r="QVU52" s="163"/>
      <c r="QVV52" s="163"/>
      <c r="QVW52" s="163"/>
      <c r="QVX52" s="163"/>
      <c r="QVY52" s="163"/>
      <c r="QVZ52" s="163"/>
      <c r="QWA52" s="163"/>
      <c r="QWB52" s="163"/>
      <c r="QWC52" s="163"/>
      <c r="QWD52" s="163"/>
      <c r="QWE52" s="163"/>
      <c r="QWF52" s="163"/>
      <c r="QWG52" s="163"/>
      <c r="QWH52" s="163"/>
      <c r="QWI52" s="163"/>
      <c r="QWJ52" s="163"/>
      <c r="QWK52" s="163"/>
      <c r="QWL52" s="163"/>
      <c r="QWM52" s="163"/>
      <c r="QWN52" s="163"/>
      <c r="QWO52" s="163"/>
      <c r="QWP52" s="163"/>
      <c r="QWQ52" s="163"/>
      <c r="QWR52" s="163"/>
      <c r="QWS52" s="163"/>
      <c r="QWT52" s="163"/>
      <c r="QWU52" s="163"/>
      <c r="QWV52" s="163"/>
      <c r="QWW52" s="163"/>
      <c r="QWX52" s="163"/>
      <c r="QWY52" s="163"/>
      <c r="QWZ52" s="163"/>
      <c r="QXA52" s="163"/>
      <c r="QXB52" s="163"/>
      <c r="QXC52" s="163"/>
      <c r="QXD52" s="163"/>
      <c r="QXE52" s="163"/>
      <c r="QXF52" s="163"/>
      <c r="QXG52" s="163"/>
      <c r="QXH52" s="163"/>
      <c r="QXI52" s="163"/>
      <c r="QXJ52" s="163"/>
      <c r="QXK52" s="163"/>
      <c r="QXL52" s="163"/>
      <c r="QXM52" s="163"/>
      <c r="QXN52" s="163"/>
      <c r="QXO52" s="163"/>
      <c r="QXP52" s="163"/>
      <c r="QXQ52" s="163"/>
      <c r="QXR52" s="163"/>
      <c r="QXS52" s="163"/>
      <c r="QXT52" s="163"/>
      <c r="QXU52" s="163"/>
      <c r="QXV52" s="163"/>
      <c r="QXW52" s="163"/>
      <c r="QXX52" s="163"/>
      <c r="QXY52" s="163"/>
      <c r="QXZ52" s="163"/>
      <c r="QYA52" s="163"/>
      <c r="QYB52" s="163"/>
      <c r="QYC52" s="163"/>
      <c r="QYD52" s="163"/>
      <c r="QYE52" s="163"/>
      <c r="QYF52" s="163"/>
      <c r="QYG52" s="163"/>
      <c r="QYH52" s="163"/>
      <c r="QYI52" s="163"/>
      <c r="QYJ52" s="163"/>
      <c r="QYK52" s="163"/>
      <c r="QYL52" s="163"/>
      <c r="QYM52" s="163"/>
      <c r="QYN52" s="163"/>
      <c r="QYO52" s="163"/>
      <c r="QYP52" s="163"/>
      <c r="QYQ52" s="163"/>
      <c r="QYR52" s="163"/>
      <c r="QYS52" s="163"/>
      <c r="QYT52" s="163"/>
      <c r="QYU52" s="163"/>
      <c r="QYV52" s="163"/>
      <c r="QYW52" s="163"/>
      <c r="QYX52" s="163"/>
      <c r="QYY52" s="163"/>
      <c r="QYZ52" s="163"/>
      <c r="QZA52" s="163"/>
      <c r="QZB52" s="163"/>
      <c r="QZC52" s="163"/>
      <c r="QZD52" s="163"/>
      <c r="QZE52" s="163"/>
      <c r="QZF52" s="163"/>
      <c r="QZG52" s="163"/>
      <c r="QZH52" s="163"/>
      <c r="QZI52" s="163"/>
      <c r="QZJ52" s="163"/>
      <c r="QZK52" s="163"/>
      <c r="QZL52" s="163"/>
      <c r="QZM52" s="163"/>
      <c r="QZN52" s="163"/>
      <c r="QZO52" s="163"/>
      <c r="QZP52" s="163"/>
      <c r="QZQ52" s="163"/>
      <c r="QZR52" s="163"/>
      <c r="QZS52" s="163"/>
      <c r="QZT52" s="163"/>
      <c r="QZU52" s="163"/>
      <c r="QZV52" s="163"/>
      <c r="QZW52" s="163"/>
      <c r="QZX52" s="163"/>
      <c r="QZY52" s="163"/>
      <c r="QZZ52" s="163"/>
      <c r="RAA52" s="163"/>
      <c r="RAB52" s="163"/>
      <c r="RAC52" s="163"/>
      <c r="RAD52" s="163"/>
      <c r="RAE52" s="163"/>
      <c r="RAF52" s="163"/>
      <c r="RAG52" s="163"/>
      <c r="RAH52" s="163"/>
      <c r="RAI52" s="163"/>
      <c r="RAJ52" s="163"/>
      <c r="RAK52" s="163"/>
      <c r="RAL52" s="163"/>
      <c r="RAM52" s="163"/>
      <c r="RAN52" s="163"/>
      <c r="RAO52" s="163"/>
      <c r="RAP52" s="163"/>
      <c r="RAQ52" s="163"/>
      <c r="RAR52" s="163"/>
      <c r="RAS52" s="163"/>
      <c r="RAT52" s="163"/>
      <c r="RAU52" s="163"/>
      <c r="RAV52" s="163"/>
      <c r="RAW52" s="163"/>
      <c r="RAX52" s="163"/>
      <c r="RAY52" s="163"/>
      <c r="RAZ52" s="163"/>
      <c r="RBA52" s="163"/>
      <c r="RBB52" s="163"/>
      <c r="RBC52" s="163"/>
      <c r="RBD52" s="163"/>
      <c r="RBE52" s="163"/>
      <c r="RBF52" s="163"/>
      <c r="RBG52" s="163"/>
      <c r="RBH52" s="163"/>
      <c r="RBI52" s="163"/>
      <c r="RBJ52" s="163"/>
      <c r="RBK52" s="163"/>
      <c r="RBL52" s="163"/>
      <c r="RBM52" s="163"/>
      <c r="RBN52" s="163"/>
      <c r="RBO52" s="163"/>
      <c r="RBP52" s="163"/>
      <c r="RBQ52" s="163"/>
      <c r="RBR52" s="163"/>
      <c r="RBS52" s="163"/>
      <c r="RBT52" s="163"/>
      <c r="RBU52" s="163"/>
      <c r="RBV52" s="163"/>
      <c r="RBW52" s="163"/>
      <c r="RBX52" s="163"/>
      <c r="RBY52" s="163"/>
      <c r="RBZ52" s="163"/>
      <c r="RCA52" s="163"/>
      <c r="RCB52" s="163"/>
      <c r="RCC52" s="163"/>
      <c r="RCD52" s="163"/>
      <c r="RCE52" s="163"/>
      <c r="RCF52" s="163"/>
      <c r="RCG52" s="163"/>
      <c r="RCH52" s="163"/>
      <c r="RCI52" s="163"/>
      <c r="RCJ52" s="163"/>
      <c r="RCK52" s="163"/>
      <c r="RCL52" s="163"/>
      <c r="RCM52" s="163"/>
      <c r="RCN52" s="163"/>
      <c r="RCO52" s="163"/>
      <c r="RCP52" s="163"/>
      <c r="RCQ52" s="163"/>
      <c r="RCR52" s="163"/>
      <c r="RCS52" s="163"/>
      <c r="RCT52" s="163"/>
      <c r="RCU52" s="163"/>
      <c r="RCV52" s="163"/>
      <c r="RCW52" s="163"/>
      <c r="RCX52" s="163"/>
      <c r="RCY52" s="163"/>
      <c r="RCZ52" s="163"/>
      <c r="RDA52" s="163"/>
      <c r="RDB52" s="163"/>
      <c r="RDC52" s="163"/>
      <c r="RDD52" s="163"/>
      <c r="RDE52" s="163"/>
      <c r="RDF52" s="163"/>
      <c r="RDG52" s="163"/>
      <c r="RDH52" s="163"/>
      <c r="RDI52" s="163"/>
      <c r="RDJ52" s="163"/>
      <c r="RDK52" s="163"/>
      <c r="RDL52" s="163"/>
      <c r="RDM52" s="163"/>
      <c r="RDN52" s="163"/>
      <c r="RDO52" s="163"/>
      <c r="RDP52" s="163"/>
      <c r="RDQ52" s="163"/>
      <c r="RDR52" s="163"/>
      <c r="RDS52" s="163"/>
      <c r="RDT52" s="163"/>
      <c r="RDU52" s="163"/>
      <c r="RDV52" s="163"/>
      <c r="RDW52" s="163"/>
      <c r="RDX52" s="163"/>
      <c r="RDY52" s="163"/>
      <c r="RDZ52" s="163"/>
      <c r="REA52" s="163"/>
      <c r="REB52" s="163"/>
      <c r="REC52" s="163"/>
      <c r="RED52" s="163"/>
      <c r="REE52" s="163"/>
      <c r="REF52" s="163"/>
      <c r="REG52" s="163"/>
      <c r="REH52" s="163"/>
      <c r="REI52" s="163"/>
      <c r="REJ52" s="163"/>
      <c r="REK52" s="163"/>
      <c r="REL52" s="163"/>
      <c r="REM52" s="163"/>
      <c r="REN52" s="163"/>
      <c r="REO52" s="163"/>
      <c r="REP52" s="163"/>
      <c r="REQ52" s="163"/>
      <c r="RER52" s="163"/>
      <c r="RES52" s="163"/>
      <c r="RET52" s="163"/>
      <c r="REU52" s="163"/>
      <c r="REV52" s="163"/>
      <c r="REW52" s="163"/>
      <c r="REX52" s="163"/>
      <c r="REY52" s="163"/>
      <c r="REZ52" s="163"/>
      <c r="RFA52" s="163"/>
      <c r="RFB52" s="163"/>
      <c r="RFC52" s="163"/>
      <c r="RFD52" s="163"/>
      <c r="RFE52" s="163"/>
      <c r="RFF52" s="163"/>
      <c r="RFG52" s="163"/>
      <c r="RFH52" s="163"/>
      <c r="RFI52" s="163"/>
      <c r="RFJ52" s="163"/>
      <c r="RFK52" s="163"/>
      <c r="RFL52" s="163"/>
      <c r="RFM52" s="163"/>
      <c r="RFN52" s="163"/>
      <c r="RFO52" s="163"/>
      <c r="RFP52" s="163"/>
      <c r="RFQ52" s="163"/>
      <c r="RFR52" s="163"/>
      <c r="RFS52" s="163"/>
      <c r="RFT52" s="163"/>
      <c r="RFU52" s="163"/>
      <c r="RFV52" s="163"/>
      <c r="RFW52" s="163"/>
      <c r="RFX52" s="163"/>
      <c r="RFY52" s="163"/>
      <c r="RFZ52" s="163"/>
      <c r="RGA52" s="163"/>
      <c r="RGB52" s="163"/>
      <c r="RGC52" s="163"/>
      <c r="RGD52" s="163"/>
      <c r="RGE52" s="163"/>
      <c r="RGF52" s="163"/>
      <c r="RGG52" s="163"/>
      <c r="RGH52" s="163"/>
      <c r="RGI52" s="163"/>
      <c r="RGJ52" s="163"/>
      <c r="RGK52" s="163"/>
      <c r="RGL52" s="163"/>
      <c r="RGM52" s="163"/>
      <c r="RGN52" s="163"/>
      <c r="RGO52" s="163"/>
      <c r="RGP52" s="163"/>
      <c r="RGQ52" s="163"/>
      <c r="RGR52" s="163"/>
      <c r="RGS52" s="163"/>
      <c r="RGT52" s="163"/>
      <c r="RGU52" s="163"/>
      <c r="RGV52" s="163"/>
      <c r="RGW52" s="163"/>
      <c r="RGX52" s="163"/>
      <c r="RGY52" s="163"/>
      <c r="RGZ52" s="163"/>
      <c r="RHA52" s="163"/>
      <c r="RHB52" s="163"/>
      <c r="RHC52" s="163"/>
      <c r="RHD52" s="163"/>
      <c r="RHE52" s="163"/>
      <c r="RHF52" s="163"/>
      <c r="RHG52" s="163"/>
      <c r="RHH52" s="163"/>
      <c r="RHI52" s="163"/>
      <c r="RHJ52" s="163"/>
      <c r="RHK52" s="163"/>
      <c r="RHL52" s="163"/>
      <c r="RHM52" s="163"/>
      <c r="RHN52" s="163"/>
      <c r="RHO52" s="163"/>
      <c r="RHP52" s="163"/>
      <c r="RHQ52" s="163"/>
      <c r="RHR52" s="163"/>
      <c r="RHS52" s="163"/>
      <c r="RHT52" s="163"/>
      <c r="RHU52" s="163"/>
      <c r="RHV52" s="163"/>
      <c r="RHW52" s="163"/>
      <c r="RHX52" s="163"/>
      <c r="RHY52" s="163"/>
      <c r="RHZ52" s="163"/>
      <c r="RIA52" s="163"/>
      <c r="RIB52" s="163"/>
      <c r="RIC52" s="163"/>
      <c r="RID52" s="163"/>
      <c r="RIE52" s="163"/>
      <c r="RIF52" s="163"/>
      <c r="RIG52" s="163"/>
      <c r="RIH52" s="163"/>
      <c r="RII52" s="163"/>
      <c r="RIJ52" s="163"/>
      <c r="RIK52" s="163"/>
      <c r="RIL52" s="163"/>
      <c r="RIM52" s="163"/>
      <c r="RIN52" s="163"/>
      <c r="RIO52" s="163"/>
      <c r="RIP52" s="163"/>
      <c r="RIQ52" s="163"/>
      <c r="RIR52" s="163"/>
      <c r="RIS52" s="163"/>
      <c r="RIT52" s="163"/>
      <c r="RIU52" s="163"/>
      <c r="RIV52" s="163"/>
      <c r="RIW52" s="163"/>
      <c r="RIX52" s="163"/>
      <c r="RIY52" s="163"/>
      <c r="RIZ52" s="163"/>
      <c r="RJA52" s="163"/>
      <c r="RJB52" s="163"/>
      <c r="RJC52" s="163"/>
      <c r="RJD52" s="163"/>
      <c r="RJE52" s="163"/>
      <c r="RJF52" s="163"/>
      <c r="RJG52" s="163"/>
      <c r="RJH52" s="163"/>
      <c r="RJI52" s="163"/>
      <c r="RJJ52" s="163"/>
      <c r="RJK52" s="163"/>
      <c r="RJL52" s="163"/>
      <c r="RJM52" s="163"/>
      <c r="RJN52" s="163"/>
      <c r="RJO52" s="163"/>
      <c r="RJP52" s="163"/>
      <c r="RJQ52" s="163"/>
      <c r="RJR52" s="163"/>
      <c r="RJS52" s="163"/>
      <c r="RJT52" s="163"/>
      <c r="RJU52" s="163"/>
      <c r="RJV52" s="163"/>
      <c r="RJW52" s="163"/>
      <c r="RJX52" s="163"/>
      <c r="RJY52" s="163"/>
      <c r="RJZ52" s="163"/>
      <c r="RKA52" s="163"/>
      <c r="RKB52" s="163"/>
      <c r="RKC52" s="163"/>
      <c r="RKD52" s="163"/>
      <c r="RKE52" s="163"/>
      <c r="RKF52" s="163"/>
      <c r="RKG52" s="163"/>
      <c r="RKH52" s="163"/>
      <c r="RKI52" s="163"/>
      <c r="RKJ52" s="163"/>
      <c r="RKK52" s="163"/>
      <c r="RKL52" s="163"/>
      <c r="RKM52" s="163"/>
      <c r="RKN52" s="163"/>
      <c r="RKO52" s="163"/>
      <c r="RKP52" s="163"/>
      <c r="RKQ52" s="163"/>
      <c r="RKR52" s="163"/>
      <c r="RKS52" s="163"/>
      <c r="RKT52" s="163"/>
      <c r="RKU52" s="163"/>
      <c r="RKV52" s="163"/>
      <c r="RKW52" s="163"/>
      <c r="RKX52" s="163"/>
      <c r="RKY52" s="163"/>
      <c r="RKZ52" s="163"/>
      <c r="RLA52" s="163"/>
      <c r="RLB52" s="163"/>
      <c r="RLC52" s="163"/>
      <c r="RLD52" s="163"/>
      <c r="RLE52" s="163"/>
      <c r="RLF52" s="163"/>
      <c r="RLG52" s="163"/>
      <c r="RLH52" s="163"/>
      <c r="RLI52" s="163"/>
      <c r="RLJ52" s="163"/>
      <c r="RLK52" s="163"/>
      <c r="RLL52" s="163"/>
      <c r="RLM52" s="163"/>
      <c r="RLN52" s="163"/>
      <c r="RLO52" s="163"/>
      <c r="RLP52" s="163"/>
      <c r="RLQ52" s="163"/>
      <c r="RLR52" s="163"/>
      <c r="RLS52" s="163"/>
      <c r="RLT52" s="163"/>
      <c r="RLU52" s="163"/>
      <c r="RLV52" s="163"/>
      <c r="RLW52" s="163"/>
      <c r="RLX52" s="163"/>
      <c r="RLY52" s="163"/>
      <c r="RLZ52" s="163"/>
      <c r="RMA52" s="163"/>
      <c r="RMB52" s="163"/>
      <c r="RMC52" s="163"/>
      <c r="RMD52" s="163"/>
      <c r="RME52" s="163"/>
      <c r="RMF52" s="163"/>
      <c r="RMG52" s="163"/>
      <c r="RMH52" s="163"/>
      <c r="RMI52" s="163"/>
      <c r="RMJ52" s="163"/>
      <c r="RMK52" s="163"/>
      <c r="RML52" s="163"/>
      <c r="RMM52" s="163"/>
      <c r="RMN52" s="163"/>
      <c r="RMO52" s="163"/>
      <c r="RMP52" s="163"/>
      <c r="RMQ52" s="163"/>
      <c r="RMR52" s="163"/>
      <c r="RMS52" s="163"/>
      <c r="RMT52" s="163"/>
      <c r="RMU52" s="163"/>
      <c r="RMV52" s="163"/>
      <c r="RMW52" s="163"/>
      <c r="RMX52" s="163"/>
      <c r="RMY52" s="163"/>
      <c r="RMZ52" s="163"/>
      <c r="RNA52" s="163"/>
      <c r="RNB52" s="163"/>
      <c r="RNC52" s="163"/>
      <c r="RND52" s="163"/>
      <c r="RNE52" s="163"/>
      <c r="RNF52" s="163"/>
      <c r="RNG52" s="163"/>
      <c r="RNH52" s="163"/>
      <c r="RNI52" s="163"/>
      <c r="RNJ52" s="163"/>
      <c r="RNK52" s="163"/>
      <c r="RNL52" s="163"/>
      <c r="RNM52" s="163"/>
      <c r="RNN52" s="163"/>
      <c r="RNO52" s="163"/>
      <c r="RNP52" s="163"/>
      <c r="RNQ52" s="163"/>
      <c r="RNR52" s="163"/>
      <c r="RNS52" s="163"/>
      <c r="RNT52" s="163"/>
      <c r="RNU52" s="163"/>
      <c r="RNV52" s="163"/>
      <c r="RNW52" s="163"/>
      <c r="RNX52" s="163"/>
      <c r="RNY52" s="163"/>
      <c r="RNZ52" s="163"/>
      <c r="ROA52" s="163"/>
      <c r="ROB52" s="163"/>
      <c r="ROC52" s="163"/>
      <c r="ROD52" s="163"/>
      <c r="ROE52" s="163"/>
      <c r="ROF52" s="163"/>
      <c r="ROG52" s="163"/>
      <c r="ROH52" s="163"/>
      <c r="ROI52" s="163"/>
      <c r="ROJ52" s="163"/>
      <c r="ROK52" s="163"/>
      <c r="ROL52" s="163"/>
      <c r="ROM52" s="163"/>
      <c r="RON52" s="163"/>
      <c r="ROO52" s="163"/>
      <c r="ROP52" s="163"/>
      <c r="ROQ52" s="163"/>
      <c r="ROR52" s="163"/>
      <c r="ROS52" s="163"/>
      <c r="ROT52" s="163"/>
      <c r="ROU52" s="163"/>
      <c r="ROV52" s="163"/>
      <c r="ROW52" s="163"/>
      <c r="ROX52" s="163"/>
      <c r="ROY52" s="163"/>
      <c r="ROZ52" s="163"/>
      <c r="RPA52" s="163"/>
      <c r="RPB52" s="163"/>
      <c r="RPC52" s="163"/>
      <c r="RPD52" s="163"/>
      <c r="RPE52" s="163"/>
      <c r="RPF52" s="163"/>
      <c r="RPG52" s="163"/>
      <c r="RPH52" s="163"/>
      <c r="RPI52" s="163"/>
      <c r="RPJ52" s="163"/>
      <c r="RPK52" s="163"/>
      <c r="RPL52" s="163"/>
      <c r="RPM52" s="163"/>
      <c r="RPN52" s="163"/>
      <c r="RPO52" s="163"/>
      <c r="RPP52" s="163"/>
      <c r="RPQ52" s="163"/>
      <c r="RPR52" s="163"/>
      <c r="RPS52" s="163"/>
      <c r="RPT52" s="163"/>
      <c r="RPU52" s="163"/>
      <c r="RPV52" s="163"/>
      <c r="RPW52" s="163"/>
      <c r="RPX52" s="163"/>
      <c r="RPY52" s="163"/>
      <c r="RPZ52" s="163"/>
      <c r="RQA52" s="163"/>
      <c r="RQB52" s="163"/>
      <c r="RQC52" s="163"/>
      <c r="RQD52" s="163"/>
      <c r="RQE52" s="163"/>
      <c r="RQF52" s="163"/>
      <c r="RQG52" s="163"/>
      <c r="RQH52" s="163"/>
      <c r="RQI52" s="163"/>
      <c r="RQJ52" s="163"/>
      <c r="RQK52" s="163"/>
      <c r="RQL52" s="163"/>
      <c r="RQM52" s="163"/>
      <c r="RQN52" s="163"/>
      <c r="RQO52" s="163"/>
      <c r="RQP52" s="163"/>
      <c r="RQQ52" s="163"/>
      <c r="RQR52" s="163"/>
      <c r="RQS52" s="163"/>
      <c r="RQT52" s="163"/>
      <c r="RQU52" s="163"/>
      <c r="RQV52" s="163"/>
      <c r="RQW52" s="163"/>
      <c r="RQX52" s="163"/>
      <c r="RQY52" s="163"/>
      <c r="RQZ52" s="163"/>
      <c r="RRA52" s="163"/>
      <c r="RRB52" s="163"/>
      <c r="RRC52" s="163"/>
      <c r="RRD52" s="163"/>
      <c r="RRE52" s="163"/>
      <c r="RRF52" s="163"/>
      <c r="RRG52" s="163"/>
      <c r="RRH52" s="163"/>
      <c r="RRI52" s="163"/>
      <c r="RRJ52" s="163"/>
      <c r="RRK52" s="163"/>
      <c r="RRL52" s="163"/>
      <c r="RRM52" s="163"/>
      <c r="RRN52" s="163"/>
      <c r="RRO52" s="163"/>
      <c r="RRP52" s="163"/>
      <c r="RRQ52" s="163"/>
      <c r="RRR52" s="163"/>
      <c r="RRS52" s="163"/>
      <c r="RRT52" s="163"/>
      <c r="RRU52" s="163"/>
      <c r="RRV52" s="163"/>
      <c r="RRW52" s="163"/>
      <c r="RRX52" s="163"/>
      <c r="RRY52" s="163"/>
      <c r="RRZ52" s="163"/>
      <c r="RSA52" s="163"/>
      <c r="RSB52" s="163"/>
      <c r="RSC52" s="163"/>
      <c r="RSD52" s="163"/>
      <c r="RSE52" s="163"/>
      <c r="RSF52" s="163"/>
      <c r="RSG52" s="163"/>
      <c r="RSH52" s="163"/>
      <c r="RSI52" s="163"/>
      <c r="RSJ52" s="163"/>
      <c r="RSK52" s="163"/>
      <c r="RSL52" s="163"/>
      <c r="RSM52" s="163"/>
      <c r="RSN52" s="163"/>
      <c r="RSO52" s="163"/>
      <c r="RSP52" s="163"/>
      <c r="RSQ52" s="163"/>
      <c r="RSR52" s="163"/>
      <c r="RSS52" s="163"/>
      <c r="RST52" s="163"/>
      <c r="RSU52" s="163"/>
      <c r="RSV52" s="163"/>
      <c r="RSW52" s="163"/>
      <c r="RSX52" s="163"/>
      <c r="RSY52" s="163"/>
      <c r="RSZ52" s="163"/>
      <c r="RTA52" s="163"/>
      <c r="RTB52" s="163"/>
      <c r="RTC52" s="163"/>
      <c r="RTD52" s="163"/>
      <c r="RTE52" s="163"/>
      <c r="RTF52" s="163"/>
      <c r="RTG52" s="163"/>
      <c r="RTH52" s="163"/>
      <c r="RTI52" s="163"/>
      <c r="RTJ52" s="163"/>
      <c r="RTK52" s="163"/>
      <c r="RTL52" s="163"/>
      <c r="RTM52" s="163"/>
      <c r="RTN52" s="163"/>
      <c r="RTO52" s="163"/>
      <c r="RTP52" s="163"/>
      <c r="RTQ52" s="163"/>
      <c r="RTR52" s="163"/>
      <c r="RTS52" s="163"/>
      <c r="RTT52" s="163"/>
      <c r="RTU52" s="163"/>
      <c r="RTV52" s="163"/>
      <c r="RTW52" s="163"/>
      <c r="RTX52" s="163"/>
      <c r="RTY52" s="163"/>
      <c r="RTZ52" s="163"/>
      <c r="RUA52" s="163"/>
      <c r="RUB52" s="163"/>
      <c r="RUC52" s="163"/>
      <c r="RUD52" s="163"/>
      <c r="RUE52" s="163"/>
      <c r="RUF52" s="163"/>
      <c r="RUG52" s="163"/>
      <c r="RUH52" s="163"/>
      <c r="RUI52" s="163"/>
      <c r="RUJ52" s="163"/>
      <c r="RUK52" s="163"/>
      <c r="RUL52" s="163"/>
      <c r="RUM52" s="163"/>
      <c r="RUN52" s="163"/>
      <c r="RUO52" s="163"/>
      <c r="RUP52" s="163"/>
      <c r="RUQ52" s="163"/>
      <c r="RUR52" s="163"/>
      <c r="RUS52" s="163"/>
      <c r="RUT52" s="163"/>
      <c r="RUU52" s="163"/>
      <c r="RUV52" s="163"/>
      <c r="RUW52" s="163"/>
      <c r="RUX52" s="163"/>
      <c r="RUY52" s="163"/>
      <c r="RUZ52" s="163"/>
      <c r="RVA52" s="163"/>
      <c r="RVB52" s="163"/>
      <c r="RVC52" s="163"/>
      <c r="RVD52" s="163"/>
      <c r="RVE52" s="163"/>
      <c r="RVF52" s="163"/>
      <c r="RVG52" s="163"/>
      <c r="RVH52" s="163"/>
      <c r="RVI52" s="163"/>
      <c r="RVJ52" s="163"/>
      <c r="RVK52" s="163"/>
      <c r="RVL52" s="163"/>
      <c r="RVM52" s="163"/>
      <c r="RVN52" s="163"/>
      <c r="RVO52" s="163"/>
      <c r="RVP52" s="163"/>
      <c r="RVQ52" s="163"/>
      <c r="RVR52" s="163"/>
      <c r="RVS52" s="163"/>
      <c r="RVT52" s="163"/>
      <c r="RVU52" s="163"/>
      <c r="RVV52" s="163"/>
      <c r="RVW52" s="163"/>
      <c r="RVX52" s="163"/>
      <c r="RVY52" s="163"/>
      <c r="RVZ52" s="163"/>
      <c r="RWA52" s="163"/>
      <c r="RWB52" s="163"/>
      <c r="RWC52" s="163"/>
      <c r="RWD52" s="163"/>
      <c r="RWE52" s="163"/>
      <c r="RWF52" s="163"/>
      <c r="RWG52" s="163"/>
      <c r="RWH52" s="163"/>
      <c r="RWI52" s="163"/>
      <c r="RWJ52" s="163"/>
      <c r="RWK52" s="163"/>
      <c r="RWL52" s="163"/>
      <c r="RWM52" s="163"/>
      <c r="RWN52" s="163"/>
      <c r="RWO52" s="163"/>
      <c r="RWP52" s="163"/>
      <c r="RWQ52" s="163"/>
      <c r="RWR52" s="163"/>
      <c r="RWS52" s="163"/>
      <c r="RWT52" s="163"/>
      <c r="RWU52" s="163"/>
      <c r="RWV52" s="163"/>
      <c r="RWW52" s="163"/>
      <c r="RWX52" s="163"/>
      <c r="RWY52" s="163"/>
      <c r="RWZ52" s="163"/>
      <c r="RXA52" s="163"/>
      <c r="RXB52" s="163"/>
      <c r="RXC52" s="163"/>
      <c r="RXD52" s="163"/>
      <c r="RXE52" s="163"/>
      <c r="RXF52" s="163"/>
      <c r="RXG52" s="163"/>
      <c r="RXH52" s="163"/>
      <c r="RXI52" s="163"/>
      <c r="RXJ52" s="163"/>
      <c r="RXK52" s="163"/>
      <c r="RXL52" s="163"/>
      <c r="RXM52" s="163"/>
      <c r="RXN52" s="163"/>
      <c r="RXO52" s="163"/>
      <c r="RXP52" s="163"/>
      <c r="RXQ52" s="163"/>
      <c r="RXR52" s="163"/>
      <c r="RXS52" s="163"/>
      <c r="RXT52" s="163"/>
      <c r="RXU52" s="163"/>
      <c r="RXV52" s="163"/>
      <c r="RXW52" s="163"/>
      <c r="RXX52" s="163"/>
      <c r="RXY52" s="163"/>
      <c r="RXZ52" s="163"/>
      <c r="RYA52" s="163"/>
      <c r="RYB52" s="163"/>
      <c r="RYC52" s="163"/>
      <c r="RYD52" s="163"/>
      <c r="RYE52" s="163"/>
      <c r="RYF52" s="163"/>
      <c r="RYG52" s="163"/>
      <c r="RYH52" s="163"/>
      <c r="RYI52" s="163"/>
      <c r="RYJ52" s="163"/>
      <c r="RYK52" s="163"/>
      <c r="RYL52" s="163"/>
      <c r="RYM52" s="163"/>
      <c r="RYN52" s="163"/>
      <c r="RYO52" s="163"/>
      <c r="RYP52" s="163"/>
      <c r="RYQ52" s="163"/>
      <c r="RYR52" s="163"/>
      <c r="RYS52" s="163"/>
      <c r="RYT52" s="163"/>
      <c r="RYU52" s="163"/>
      <c r="RYV52" s="163"/>
      <c r="RYW52" s="163"/>
      <c r="RYX52" s="163"/>
      <c r="RYY52" s="163"/>
      <c r="RYZ52" s="163"/>
      <c r="RZA52" s="163"/>
      <c r="RZB52" s="163"/>
      <c r="RZC52" s="163"/>
      <c r="RZD52" s="163"/>
      <c r="RZE52" s="163"/>
      <c r="RZF52" s="163"/>
      <c r="RZG52" s="163"/>
      <c r="RZH52" s="163"/>
      <c r="RZI52" s="163"/>
      <c r="RZJ52" s="163"/>
      <c r="RZK52" s="163"/>
      <c r="RZL52" s="163"/>
      <c r="RZM52" s="163"/>
      <c r="RZN52" s="163"/>
      <c r="RZO52" s="163"/>
      <c r="RZP52" s="163"/>
      <c r="RZQ52" s="163"/>
      <c r="RZR52" s="163"/>
      <c r="RZS52" s="163"/>
      <c r="RZT52" s="163"/>
      <c r="RZU52" s="163"/>
      <c r="RZV52" s="163"/>
      <c r="RZW52" s="163"/>
      <c r="RZX52" s="163"/>
      <c r="RZY52" s="163"/>
      <c r="RZZ52" s="163"/>
      <c r="SAA52" s="163"/>
      <c r="SAB52" s="163"/>
      <c r="SAC52" s="163"/>
      <c r="SAD52" s="163"/>
      <c r="SAE52" s="163"/>
      <c r="SAF52" s="163"/>
      <c r="SAG52" s="163"/>
      <c r="SAH52" s="163"/>
      <c r="SAI52" s="163"/>
      <c r="SAJ52" s="163"/>
      <c r="SAK52" s="163"/>
      <c r="SAL52" s="163"/>
      <c r="SAM52" s="163"/>
      <c r="SAN52" s="163"/>
      <c r="SAO52" s="163"/>
      <c r="SAP52" s="163"/>
      <c r="SAQ52" s="163"/>
      <c r="SAR52" s="163"/>
      <c r="SAS52" s="163"/>
      <c r="SAT52" s="163"/>
      <c r="SAU52" s="163"/>
      <c r="SAV52" s="163"/>
      <c r="SAW52" s="163"/>
      <c r="SAX52" s="163"/>
      <c r="SAY52" s="163"/>
      <c r="SAZ52" s="163"/>
      <c r="SBA52" s="163"/>
      <c r="SBB52" s="163"/>
      <c r="SBC52" s="163"/>
      <c r="SBD52" s="163"/>
      <c r="SBE52" s="163"/>
      <c r="SBF52" s="163"/>
      <c r="SBG52" s="163"/>
      <c r="SBH52" s="163"/>
      <c r="SBI52" s="163"/>
      <c r="SBJ52" s="163"/>
      <c r="SBK52" s="163"/>
      <c r="SBL52" s="163"/>
      <c r="SBM52" s="163"/>
      <c r="SBN52" s="163"/>
      <c r="SBO52" s="163"/>
      <c r="SBP52" s="163"/>
      <c r="SBQ52" s="163"/>
      <c r="SBR52" s="163"/>
      <c r="SBS52" s="163"/>
      <c r="SBT52" s="163"/>
      <c r="SBU52" s="163"/>
      <c r="SBV52" s="163"/>
      <c r="SBW52" s="163"/>
      <c r="SBX52" s="163"/>
      <c r="SBY52" s="163"/>
      <c r="SBZ52" s="163"/>
      <c r="SCA52" s="163"/>
      <c r="SCB52" s="163"/>
      <c r="SCC52" s="163"/>
      <c r="SCD52" s="163"/>
      <c r="SCE52" s="163"/>
      <c r="SCF52" s="163"/>
      <c r="SCG52" s="163"/>
      <c r="SCH52" s="163"/>
      <c r="SCI52" s="163"/>
      <c r="SCJ52" s="163"/>
      <c r="SCK52" s="163"/>
      <c r="SCL52" s="163"/>
      <c r="SCM52" s="163"/>
      <c r="SCN52" s="163"/>
      <c r="SCO52" s="163"/>
      <c r="SCP52" s="163"/>
      <c r="SCQ52" s="163"/>
      <c r="SCR52" s="163"/>
      <c r="SCS52" s="163"/>
      <c r="SCT52" s="163"/>
      <c r="SCU52" s="163"/>
      <c r="SCV52" s="163"/>
      <c r="SCW52" s="163"/>
      <c r="SCX52" s="163"/>
      <c r="SCY52" s="163"/>
      <c r="SCZ52" s="163"/>
      <c r="SDA52" s="163"/>
      <c r="SDB52" s="163"/>
      <c r="SDC52" s="163"/>
      <c r="SDD52" s="163"/>
      <c r="SDE52" s="163"/>
      <c r="SDF52" s="163"/>
      <c r="SDG52" s="163"/>
      <c r="SDH52" s="163"/>
      <c r="SDI52" s="163"/>
      <c r="SDJ52" s="163"/>
      <c r="SDK52" s="163"/>
      <c r="SDL52" s="163"/>
      <c r="SDM52" s="163"/>
      <c r="SDN52" s="163"/>
      <c r="SDO52" s="163"/>
      <c r="SDP52" s="163"/>
      <c r="SDQ52" s="163"/>
      <c r="SDR52" s="163"/>
      <c r="SDS52" s="163"/>
      <c r="SDT52" s="163"/>
      <c r="SDU52" s="163"/>
      <c r="SDV52" s="163"/>
      <c r="SDW52" s="163"/>
      <c r="SDX52" s="163"/>
      <c r="SDY52" s="163"/>
      <c r="SDZ52" s="163"/>
      <c r="SEA52" s="163"/>
      <c r="SEB52" s="163"/>
      <c r="SEC52" s="163"/>
      <c r="SED52" s="163"/>
      <c r="SEE52" s="163"/>
      <c r="SEF52" s="163"/>
      <c r="SEG52" s="163"/>
      <c r="SEH52" s="163"/>
      <c r="SEI52" s="163"/>
      <c r="SEJ52" s="163"/>
      <c r="SEK52" s="163"/>
      <c r="SEL52" s="163"/>
      <c r="SEM52" s="163"/>
      <c r="SEN52" s="163"/>
      <c r="SEO52" s="163"/>
      <c r="SEP52" s="163"/>
      <c r="SEQ52" s="163"/>
      <c r="SER52" s="163"/>
      <c r="SES52" s="163"/>
      <c r="SET52" s="163"/>
      <c r="SEU52" s="163"/>
      <c r="SEV52" s="163"/>
      <c r="SEW52" s="163"/>
      <c r="SEX52" s="163"/>
      <c r="SEY52" s="163"/>
      <c r="SEZ52" s="163"/>
      <c r="SFA52" s="163"/>
      <c r="SFB52" s="163"/>
      <c r="SFC52" s="163"/>
      <c r="SFD52" s="163"/>
      <c r="SFE52" s="163"/>
      <c r="SFF52" s="163"/>
      <c r="SFG52" s="163"/>
      <c r="SFH52" s="163"/>
      <c r="SFI52" s="163"/>
      <c r="SFJ52" s="163"/>
      <c r="SFK52" s="163"/>
      <c r="SFL52" s="163"/>
      <c r="SFM52" s="163"/>
      <c r="SFN52" s="163"/>
      <c r="SFO52" s="163"/>
      <c r="SFP52" s="163"/>
      <c r="SFQ52" s="163"/>
      <c r="SFR52" s="163"/>
      <c r="SFS52" s="163"/>
      <c r="SFT52" s="163"/>
      <c r="SFU52" s="163"/>
      <c r="SFV52" s="163"/>
      <c r="SFW52" s="163"/>
      <c r="SFX52" s="163"/>
      <c r="SFY52" s="163"/>
      <c r="SFZ52" s="163"/>
      <c r="SGA52" s="163"/>
      <c r="SGB52" s="163"/>
      <c r="SGC52" s="163"/>
      <c r="SGD52" s="163"/>
      <c r="SGE52" s="163"/>
      <c r="SGF52" s="163"/>
      <c r="SGG52" s="163"/>
      <c r="SGH52" s="163"/>
      <c r="SGI52" s="163"/>
      <c r="SGJ52" s="163"/>
      <c r="SGK52" s="163"/>
      <c r="SGL52" s="163"/>
      <c r="SGM52" s="163"/>
      <c r="SGN52" s="163"/>
      <c r="SGO52" s="163"/>
      <c r="SGP52" s="163"/>
      <c r="SGQ52" s="163"/>
      <c r="SGR52" s="163"/>
      <c r="SGS52" s="163"/>
      <c r="SGT52" s="163"/>
      <c r="SGU52" s="163"/>
      <c r="SGV52" s="163"/>
      <c r="SGW52" s="163"/>
      <c r="SGX52" s="163"/>
      <c r="SGY52" s="163"/>
      <c r="SGZ52" s="163"/>
      <c r="SHA52" s="163"/>
      <c r="SHB52" s="163"/>
      <c r="SHC52" s="163"/>
      <c r="SHD52" s="163"/>
      <c r="SHE52" s="163"/>
      <c r="SHF52" s="163"/>
      <c r="SHG52" s="163"/>
      <c r="SHH52" s="163"/>
      <c r="SHI52" s="163"/>
      <c r="SHJ52" s="163"/>
      <c r="SHK52" s="163"/>
      <c r="SHL52" s="163"/>
      <c r="SHM52" s="163"/>
      <c r="SHN52" s="163"/>
      <c r="SHO52" s="163"/>
      <c r="SHP52" s="163"/>
      <c r="SHQ52" s="163"/>
      <c r="SHR52" s="163"/>
      <c r="SHS52" s="163"/>
      <c r="SHT52" s="163"/>
      <c r="SHU52" s="163"/>
      <c r="SHV52" s="163"/>
      <c r="SHW52" s="163"/>
      <c r="SHX52" s="163"/>
      <c r="SHY52" s="163"/>
      <c r="SHZ52" s="163"/>
      <c r="SIA52" s="163"/>
      <c r="SIB52" s="163"/>
      <c r="SIC52" s="163"/>
      <c r="SID52" s="163"/>
      <c r="SIE52" s="163"/>
      <c r="SIF52" s="163"/>
      <c r="SIG52" s="163"/>
      <c r="SIH52" s="163"/>
      <c r="SII52" s="163"/>
      <c r="SIJ52" s="163"/>
      <c r="SIK52" s="163"/>
      <c r="SIL52" s="163"/>
      <c r="SIM52" s="163"/>
      <c r="SIN52" s="163"/>
      <c r="SIO52" s="163"/>
      <c r="SIP52" s="163"/>
      <c r="SIQ52" s="163"/>
      <c r="SIR52" s="163"/>
      <c r="SIS52" s="163"/>
      <c r="SIT52" s="163"/>
      <c r="SIU52" s="163"/>
      <c r="SIV52" s="163"/>
      <c r="SIW52" s="163"/>
      <c r="SIX52" s="163"/>
      <c r="SIY52" s="163"/>
      <c r="SIZ52" s="163"/>
      <c r="SJA52" s="163"/>
      <c r="SJB52" s="163"/>
      <c r="SJC52" s="163"/>
      <c r="SJD52" s="163"/>
      <c r="SJE52" s="163"/>
      <c r="SJF52" s="163"/>
      <c r="SJG52" s="163"/>
      <c r="SJH52" s="163"/>
      <c r="SJI52" s="163"/>
      <c r="SJJ52" s="163"/>
      <c r="SJK52" s="163"/>
      <c r="SJL52" s="163"/>
      <c r="SJM52" s="163"/>
      <c r="SJN52" s="163"/>
      <c r="SJO52" s="163"/>
      <c r="SJP52" s="163"/>
      <c r="SJQ52" s="163"/>
      <c r="SJR52" s="163"/>
      <c r="SJS52" s="163"/>
      <c r="SJT52" s="163"/>
      <c r="SJU52" s="163"/>
      <c r="SJV52" s="163"/>
      <c r="SJW52" s="163"/>
      <c r="SJX52" s="163"/>
      <c r="SJY52" s="163"/>
      <c r="SJZ52" s="163"/>
      <c r="SKA52" s="163"/>
      <c r="SKB52" s="163"/>
      <c r="SKC52" s="163"/>
      <c r="SKD52" s="163"/>
      <c r="SKE52" s="163"/>
      <c r="SKF52" s="163"/>
      <c r="SKG52" s="163"/>
      <c r="SKH52" s="163"/>
      <c r="SKI52" s="163"/>
      <c r="SKJ52" s="163"/>
      <c r="SKK52" s="163"/>
      <c r="SKL52" s="163"/>
      <c r="SKM52" s="163"/>
      <c r="SKN52" s="163"/>
      <c r="SKO52" s="163"/>
      <c r="SKP52" s="163"/>
      <c r="SKQ52" s="163"/>
      <c r="SKR52" s="163"/>
      <c r="SKS52" s="163"/>
      <c r="SKT52" s="163"/>
      <c r="SKU52" s="163"/>
      <c r="SKV52" s="163"/>
      <c r="SKW52" s="163"/>
      <c r="SKX52" s="163"/>
      <c r="SKY52" s="163"/>
      <c r="SKZ52" s="163"/>
      <c r="SLA52" s="163"/>
      <c r="SLB52" s="163"/>
      <c r="SLC52" s="163"/>
      <c r="SLD52" s="163"/>
      <c r="SLE52" s="163"/>
      <c r="SLF52" s="163"/>
      <c r="SLG52" s="163"/>
      <c r="SLH52" s="163"/>
      <c r="SLI52" s="163"/>
      <c r="SLJ52" s="163"/>
      <c r="SLK52" s="163"/>
      <c r="SLL52" s="163"/>
      <c r="SLM52" s="163"/>
      <c r="SLN52" s="163"/>
      <c r="SLO52" s="163"/>
      <c r="SLP52" s="163"/>
      <c r="SLQ52" s="163"/>
      <c r="SLR52" s="163"/>
      <c r="SLS52" s="163"/>
      <c r="SLT52" s="163"/>
      <c r="SLU52" s="163"/>
      <c r="SLV52" s="163"/>
      <c r="SLW52" s="163"/>
      <c r="SLX52" s="163"/>
      <c r="SLY52" s="163"/>
      <c r="SLZ52" s="163"/>
      <c r="SMA52" s="163"/>
      <c r="SMB52" s="163"/>
      <c r="SMC52" s="163"/>
      <c r="SMD52" s="163"/>
      <c r="SME52" s="163"/>
      <c r="SMF52" s="163"/>
      <c r="SMG52" s="163"/>
      <c r="SMH52" s="163"/>
      <c r="SMI52" s="163"/>
      <c r="SMJ52" s="163"/>
      <c r="SMK52" s="163"/>
      <c r="SML52" s="163"/>
      <c r="SMM52" s="163"/>
      <c r="SMN52" s="163"/>
      <c r="SMO52" s="163"/>
      <c r="SMP52" s="163"/>
      <c r="SMQ52" s="163"/>
      <c r="SMR52" s="163"/>
      <c r="SMS52" s="163"/>
      <c r="SMT52" s="163"/>
      <c r="SMU52" s="163"/>
      <c r="SMV52" s="163"/>
      <c r="SMW52" s="163"/>
      <c r="SMX52" s="163"/>
      <c r="SMY52" s="163"/>
      <c r="SMZ52" s="163"/>
      <c r="SNA52" s="163"/>
      <c r="SNB52" s="163"/>
      <c r="SNC52" s="163"/>
      <c r="SND52" s="163"/>
      <c r="SNE52" s="163"/>
      <c r="SNF52" s="163"/>
      <c r="SNG52" s="163"/>
      <c r="SNH52" s="163"/>
      <c r="SNI52" s="163"/>
      <c r="SNJ52" s="163"/>
      <c r="SNK52" s="163"/>
      <c r="SNL52" s="163"/>
      <c r="SNM52" s="163"/>
      <c r="SNN52" s="163"/>
      <c r="SNO52" s="163"/>
      <c r="SNP52" s="163"/>
      <c r="SNQ52" s="163"/>
      <c r="SNR52" s="163"/>
      <c r="SNS52" s="163"/>
      <c r="SNT52" s="163"/>
      <c r="SNU52" s="163"/>
      <c r="SNV52" s="163"/>
      <c r="SNW52" s="163"/>
      <c r="SNX52" s="163"/>
      <c r="SNY52" s="163"/>
      <c r="SNZ52" s="163"/>
      <c r="SOA52" s="163"/>
      <c r="SOB52" s="163"/>
      <c r="SOC52" s="163"/>
      <c r="SOD52" s="163"/>
      <c r="SOE52" s="163"/>
      <c r="SOF52" s="163"/>
      <c r="SOG52" s="163"/>
      <c r="SOH52" s="163"/>
      <c r="SOI52" s="163"/>
      <c r="SOJ52" s="163"/>
      <c r="SOK52" s="163"/>
      <c r="SOL52" s="163"/>
      <c r="SOM52" s="163"/>
      <c r="SON52" s="163"/>
      <c r="SOO52" s="163"/>
      <c r="SOP52" s="163"/>
      <c r="SOQ52" s="163"/>
      <c r="SOR52" s="163"/>
      <c r="SOS52" s="163"/>
      <c r="SOT52" s="163"/>
      <c r="SOU52" s="163"/>
      <c r="SOV52" s="163"/>
      <c r="SOW52" s="163"/>
      <c r="SOX52" s="163"/>
      <c r="SOY52" s="163"/>
      <c r="SOZ52" s="163"/>
      <c r="SPA52" s="163"/>
      <c r="SPB52" s="163"/>
      <c r="SPC52" s="163"/>
      <c r="SPD52" s="163"/>
      <c r="SPE52" s="163"/>
      <c r="SPF52" s="163"/>
      <c r="SPG52" s="163"/>
      <c r="SPH52" s="163"/>
      <c r="SPI52" s="163"/>
      <c r="SPJ52" s="163"/>
      <c r="SPK52" s="163"/>
      <c r="SPL52" s="163"/>
      <c r="SPM52" s="163"/>
      <c r="SPN52" s="163"/>
      <c r="SPO52" s="163"/>
      <c r="SPP52" s="163"/>
      <c r="SPQ52" s="163"/>
      <c r="SPR52" s="163"/>
      <c r="SPS52" s="163"/>
      <c r="SPT52" s="163"/>
      <c r="SPU52" s="163"/>
      <c r="SPV52" s="163"/>
      <c r="SPW52" s="163"/>
      <c r="SPX52" s="163"/>
      <c r="SPY52" s="163"/>
      <c r="SPZ52" s="163"/>
      <c r="SQA52" s="163"/>
      <c r="SQB52" s="163"/>
      <c r="SQC52" s="163"/>
      <c r="SQD52" s="163"/>
      <c r="SQE52" s="163"/>
      <c r="SQF52" s="163"/>
      <c r="SQG52" s="163"/>
      <c r="SQH52" s="163"/>
      <c r="SQI52" s="163"/>
      <c r="SQJ52" s="163"/>
      <c r="SQK52" s="163"/>
      <c r="SQL52" s="163"/>
      <c r="SQM52" s="163"/>
      <c r="SQN52" s="163"/>
      <c r="SQO52" s="163"/>
      <c r="SQP52" s="163"/>
      <c r="SQQ52" s="163"/>
      <c r="SQR52" s="163"/>
      <c r="SQS52" s="163"/>
      <c r="SQT52" s="163"/>
      <c r="SQU52" s="163"/>
      <c r="SQV52" s="163"/>
      <c r="SQW52" s="163"/>
      <c r="SQX52" s="163"/>
      <c r="SQY52" s="163"/>
      <c r="SQZ52" s="163"/>
      <c r="SRA52" s="163"/>
      <c r="SRB52" s="163"/>
      <c r="SRC52" s="163"/>
      <c r="SRD52" s="163"/>
      <c r="SRE52" s="163"/>
      <c r="SRF52" s="163"/>
      <c r="SRG52" s="163"/>
      <c r="SRH52" s="163"/>
      <c r="SRI52" s="163"/>
      <c r="SRJ52" s="163"/>
      <c r="SRK52" s="163"/>
      <c r="SRL52" s="163"/>
      <c r="SRM52" s="163"/>
      <c r="SRN52" s="163"/>
      <c r="SRO52" s="163"/>
      <c r="SRP52" s="163"/>
      <c r="SRQ52" s="163"/>
      <c r="SRR52" s="163"/>
      <c r="SRS52" s="163"/>
      <c r="SRT52" s="163"/>
      <c r="SRU52" s="163"/>
      <c r="SRV52" s="163"/>
      <c r="SRW52" s="163"/>
      <c r="SRX52" s="163"/>
      <c r="SRY52" s="163"/>
      <c r="SRZ52" s="163"/>
      <c r="SSA52" s="163"/>
      <c r="SSB52" s="163"/>
      <c r="SSC52" s="163"/>
      <c r="SSD52" s="163"/>
      <c r="SSE52" s="163"/>
      <c r="SSF52" s="163"/>
      <c r="SSG52" s="163"/>
      <c r="SSH52" s="163"/>
      <c r="SSI52" s="163"/>
      <c r="SSJ52" s="163"/>
      <c r="SSK52" s="163"/>
      <c r="SSL52" s="163"/>
      <c r="SSM52" s="163"/>
      <c r="SSN52" s="163"/>
      <c r="SSO52" s="163"/>
      <c r="SSP52" s="163"/>
      <c r="SSQ52" s="163"/>
      <c r="SSR52" s="163"/>
      <c r="SSS52" s="163"/>
      <c r="SST52" s="163"/>
      <c r="SSU52" s="163"/>
      <c r="SSV52" s="163"/>
      <c r="SSW52" s="163"/>
      <c r="SSX52" s="163"/>
      <c r="SSY52" s="163"/>
      <c r="SSZ52" s="163"/>
      <c r="STA52" s="163"/>
      <c r="STB52" s="163"/>
      <c r="STC52" s="163"/>
      <c r="STD52" s="163"/>
      <c r="STE52" s="163"/>
      <c r="STF52" s="163"/>
      <c r="STG52" s="163"/>
      <c r="STH52" s="163"/>
      <c r="STI52" s="163"/>
      <c r="STJ52" s="163"/>
      <c r="STK52" s="163"/>
      <c r="STL52" s="163"/>
      <c r="STM52" s="163"/>
      <c r="STN52" s="163"/>
      <c r="STO52" s="163"/>
      <c r="STP52" s="163"/>
      <c r="STQ52" s="163"/>
      <c r="STR52" s="163"/>
      <c r="STS52" s="163"/>
      <c r="STT52" s="163"/>
      <c r="STU52" s="163"/>
      <c r="STV52" s="163"/>
      <c r="STW52" s="163"/>
      <c r="STX52" s="163"/>
      <c r="STY52" s="163"/>
      <c r="STZ52" s="163"/>
      <c r="SUA52" s="163"/>
      <c r="SUB52" s="163"/>
      <c r="SUC52" s="163"/>
      <c r="SUD52" s="163"/>
      <c r="SUE52" s="163"/>
      <c r="SUF52" s="163"/>
      <c r="SUG52" s="163"/>
      <c r="SUH52" s="163"/>
      <c r="SUI52" s="163"/>
      <c r="SUJ52" s="163"/>
      <c r="SUK52" s="163"/>
      <c r="SUL52" s="163"/>
      <c r="SUM52" s="163"/>
      <c r="SUN52" s="163"/>
      <c r="SUO52" s="163"/>
      <c r="SUP52" s="163"/>
      <c r="SUQ52" s="163"/>
      <c r="SUR52" s="163"/>
      <c r="SUS52" s="163"/>
      <c r="SUT52" s="163"/>
      <c r="SUU52" s="163"/>
      <c r="SUV52" s="163"/>
      <c r="SUW52" s="163"/>
      <c r="SUX52" s="163"/>
      <c r="SUY52" s="163"/>
      <c r="SUZ52" s="163"/>
      <c r="SVA52" s="163"/>
      <c r="SVB52" s="163"/>
      <c r="SVC52" s="163"/>
      <c r="SVD52" s="163"/>
      <c r="SVE52" s="163"/>
      <c r="SVF52" s="163"/>
      <c r="SVG52" s="163"/>
      <c r="SVH52" s="163"/>
      <c r="SVI52" s="163"/>
      <c r="SVJ52" s="163"/>
      <c r="SVK52" s="163"/>
      <c r="SVL52" s="163"/>
      <c r="SVM52" s="163"/>
      <c r="SVN52" s="163"/>
      <c r="SVO52" s="163"/>
      <c r="SVP52" s="163"/>
      <c r="SVQ52" s="163"/>
      <c r="SVR52" s="163"/>
      <c r="SVS52" s="163"/>
      <c r="SVT52" s="163"/>
      <c r="SVU52" s="163"/>
      <c r="SVV52" s="163"/>
      <c r="SVW52" s="163"/>
      <c r="SVX52" s="163"/>
      <c r="SVY52" s="163"/>
      <c r="SVZ52" s="163"/>
      <c r="SWA52" s="163"/>
      <c r="SWB52" s="163"/>
      <c r="SWC52" s="163"/>
      <c r="SWD52" s="163"/>
      <c r="SWE52" s="163"/>
      <c r="SWF52" s="163"/>
      <c r="SWG52" s="163"/>
      <c r="SWH52" s="163"/>
      <c r="SWI52" s="163"/>
      <c r="SWJ52" s="163"/>
      <c r="SWK52" s="163"/>
      <c r="SWL52" s="163"/>
      <c r="SWM52" s="163"/>
      <c r="SWN52" s="163"/>
      <c r="SWO52" s="163"/>
      <c r="SWP52" s="163"/>
      <c r="SWQ52" s="163"/>
      <c r="SWR52" s="163"/>
      <c r="SWS52" s="163"/>
      <c r="SWT52" s="163"/>
      <c r="SWU52" s="163"/>
      <c r="SWV52" s="163"/>
      <c r="SWW52" s="163"/>
      <c r="SWX52" s="163"/>
      <c r="SWY52" s="163"/>
      <c r="SWZ52" s="163"/>
      <c r="SXA52" s="163"/>
      <c r="SXB52" s="163"/>
      <c r="SXC52" s="163"/>
      <c r="SXD52" s="163"/>
      <c r="SXE52" s="163"/>
      <c r="SXF52" s="163"/>
      <c r="SXG52" s="163"/>
      <c r="SXH52" s="163"/>
      <c r="SXI52" s="163"/>
      <c r="SXJ52" s="163"/>
      <c r="SXK52" s="163"/>
      <c r="SXL52" s="163"/>
      <c r="SXM52" s="163"/>
      <c r="SXN52" s="163"/>
      <c r="SXO52" s="163"/>
      <c r="SXP52" s="163"/>
      <c r="SXQ52" s="163"/>
      <c r="SXR52" s="163"/>
      <c r="SXS52" s="163"/>
      <c r="SXT52" s="163"/>
      <c r="SXU52" s="163"/>
      <c r="SXV52" s="163"/>
      <c r="SXW52" s="163"/>
      <c r="SXX52" s="163"/>
      <c r="SXY52" s="163"/>
      <c r="SXZ52" s="163"/>
      <c r="SYA52" s="163"/>
      <c r="SYB52" s="163"/>
      <c r="SYC52" s="163"/>
      <c r="SYD52" s="163"/>
      <c r="SYE52" s="163"/>
      <c r="SYF52" s="163"/>
      <c r="SYG52" s="163"/>
      <c r="SYH52" s="163"/>
      <c r="SYI52" s="163"/>
      <c r="SYJ52" s="163"/>
      <c r="SYK52" s="163"/>
      <c r="SYL52" s="163"/>
      <c r="SYM52" s="163"/>
      <c r="SYN52" s="163"/>
      <c r="SYO52" s="163"/>
      <c r="SYP52" s="163"/>
      <c r="SYQ52" s="163"/>
      <c r="SYR52" s="163"/>
      <c r="SYS52" s="163"/>
      <c r="SYT52" s="163"/>
      <c r="SYU52" s="163"/>
      <c r="SYV52" s="163"/>
      <c r="SYW52" s="163"/>
      <c r="SYX52" s="163"/>
      <c r="SYY52" s="163"/>
      <c r="SYZ52" s="163"/>
      <c r="SZA52" s="163"/>
      <c r="SZB52" s="163"/>
      <c r="SZC52" s="163"/>
      <c r="SZD52" s="163"/>
      <c r="SZE52" s="163"/>
      <c r="SZF52" s="163"/>
      <c r="SZG52" s="163"/>
      <c r="SZH52" s="163"/>
      <c r="SZI52" s="163"/>
      <c r="SZJ52" s="163"/>
      <c r="SZK52" s="163"/>
      <c r="SZL52" s="163"/>
      <c r="SZM52" s="163"/>
      <c r="SZN52" s="163"/>
      <c r="SZO52" s="163"/>
      <c r="SZP52" s="163"/>
      <c r="SZQ52" s="163"/>
      <c r="SZR52" s="163"/>
      <c r="SZS52" s="163"/>
      <c r="SZT52" s="163"/>
      <c r="SZU52" s="163"/>
      <c r="SZV52" s="163"/>
      <c r="SZW52" s="163"/>
      <c r="SZX52" s="163"/>
      <c r="SZY52" s="163"/>
      <c r="SZZ52" s="163"/>
      <c r="TAA52" s="163"/>
      <c r="TAB52" s="163"/>
      <c r="TAC52" s="163"/>
      <c r="TAD52" s="163"/>
      <c r="TAE52" s="163"/>
      <c r="TAF52" s="163"/>
      <c r="TAG52" s="163"/>
      <c r="TAH52" s="163"/>
      <c r="TAI52" s="163"/>
      <c r="TAJ52" s="163"/>
      <c r="TAK52" s="163"/>
      <c r="TAL52" s="163"/>
      <c r="TAM52" s="163"/>
      <c r="TAN52" s="163"/>
      <c r="TAO52" s="163"/>
      <c r="TAP52" s="163"/>
      <c r="TAQ52" s="163"/>
      <c r="TAR52" s="163"/>
      <c r="TAS52" s="163"/>
      <c r="TAT52" s="163"/>
      <c r="TAU52" s="163"/>
      <c r="TAV52" s="163"/>
      <c r="TAW52" s="163"/>
      <c r="TAX52" s="163"/>
      <c r="TAY52" s="163"/>
      <c r="TAZ52" s="163"/>
      <c r="TBA52" s="163"/>
      <c r="TBB52" s="163"/>
      <c r="TBC52" s="163"/>
      <c r="TBD52" s="163"/>
      <c r="TBE52" s="163"/>
      <c r="TBF52" s="163"/>
      <c r="TBG52" s="163"/>
      <c r="TBH52" s="163"/>
      <c r="TBI52" s="163"/>
      <c r="TBJ52" s="163"/>
      <c r="TBK52" s="163"/>
      <c r="TBL52" s="163"/>
      <c r="TBM52" s="163"/>
      <c r="TBN52" s="163"/>
      <c r="TBO52" s="163"/>
      <c r="TBP52" s="163"/>
      <c r="TBQ52" s="163"/>
      <c r="TBR52" s="163"/>
      <c r="TBS52" s="163"/>
      <c r="TBT52" s="163"/>
      <c r="TBU52" s="163"/>
      <c r="TBV52" s="163"/>
      <c r="TBW52" s="163"/>
      <c r="TBX52" s="163"/>
      <c r="TBY52" s="163"/>
      <c r="TBZ52" s="163"/>
      <c r="TCA52" s="163"/>
      <c r="TCB52" s="163"/>
      <c r="TCC52" s="163"/>
      <c r="TCD52" s="163"/>
      <c r="TCE52" s="163"/>
      <c r="TCF52" s="163"/>
      <c r="TCG52" s="163"/>
      <c r="TCH52" s="163"/>
      <c r="TCI52" s="163"/>
      <c r="TCJ52" s="163"/>
      <c r="TCK52" s="163"/>
      <c r="TCL52" s="163"/>
      <c r="TCM52" s="163"/>
      <c r="TCN52" s="163"/>
      <c r="TCO52" s="163"/>
      <c r="TCP52" s="163"/>
      <c r="TCQ52" s="163"/>
      <c r="TCR52" s="163"/>
      <c r="TCS52" s="163"/>
      <c r="TCT52" s="163"/>
      <c r="TCU52" s="163"/>
      <c r="TCV52" s="163"/>
      <c r="TCW52" s="163"/>
      <c r="TCX52" s="163"/>
      <c r="TCY52" s="163"/>
      <c r="TCZ52" s="163"/>
      <c r="TDA52" s="163"/>
      <c r="TDB52" s="163"/>
      <c r="TDC52" s="163"/>
      <c r="TDD52" s="163"/>
      <c r="TDE52" s="163"/>
      <c r="TDF52" s="163"/>
      <c r="TDG52" s="163"/>
      <c r="TDH52" s="163"/>
      <c r="TDI52" s="163"/>
      <c r="TDJ52" s="163"/>
      <c r="TDK52" s="163"/>
      <c r="TDL52" s="163"/>
      <c r="TDM52" s="163"/>
      <c r="TDN52" s="163"/>
      <c r="TDO52" s="163"/>
      <c r="TDP52" s="163"/>
      <c r="TDQ52" s="163"/>
      <c r="TDR52" s="163"/>
      <c r="TDS52" s="163"/>
      <c r="TDT52" s="163"/>
      <c r="TDU52" s="163"/>
      <c r="TDV52" s="163"/>
      <c r="TDW52" s="163"/>
      <c r="TDX52" s="163"/>
      <c r="TDY52" s="163"/>
      <c r="TDZ52" s="163"/>
      <c r="TEA52" s="163"/>
      <c r="TEB52" s="163"/>
      <c r="TEC52" s="163"/>
      <c r="TED52" s="163"/>
      <c r="TEE52" s="163"/>
      <c r="TEF52" s="163"/>
      <c r="TEG52" s="163"/>
      <c r="TEH52" s="163"/>
      <c r="TEI52" s="163"/>
      <c r="TEJ52" s="163"/>
      <c r="TEK52" s="163"/>
      <c r="TEL52" s="163"/>
      <c r="TEM52" s="163"/>
      <c r="TEN52" s="163"/>
      <c r="TEO52" s="163"/>
      <c r="TEP52" s="163"/>
      <c r="TEQ52" s="163"/>
      <c r="TER52" s="163"/>
      <c r="TES52" s="163"/>
      <c r="TET52" s="163"/>
      <c r="TEU52" s="163"/>
      <c r="TEV52" s="163"/>
      <c r="TEW52" s="163"/>
      <c r="TEX52" s="163"/>
      <c r="TEY52" s="163"/>
      <c r="TEZ52" s="163"/>
      <c r="TFA52" s="163"/>
      <c r="TFB52" s="163"/>
      <c r="TFC52" s="163"/>
      <c r="TFD52" s="163"/>
      <c r="TFE52" s="163"/>
      <c r="TFF52" s="163"/>
      <c r="TFG52" s="163"/>
      <c r="TFH52" s="163"/>
      <c r="TFI52" s="163"/>
      <c r="TFJ52" s="163"/>
      <c r="TFK52" s="163"/>
      <c r="TFL52" s="163"/>
      <c r="TFM52" s="163"/>
      <c r="TFN52" s="163"/>
      <c r="TFO52" s="163"/>
      <c r="TFP52" s="163"/>
      <c r="TFQ52" s="163"/>
      <c r="TFR52" s="163"/>
      <c r="TFS52" s="163"/>
      <c r="TFT52" s="163"/>
      <c r="TFU52" s="163"/>
      <c r="TFV52" s="163"/>
      <c r="TFW52" s="163"/>
      <c r="TFX52" s="163"/>
      <c r="TFY52" s="163"/>
      <c r="TFZ52" s="163"/>
      <c r="TGA52" s="163"/>
      <c r="TGB52" s="163"/>
      <c r="TGC52" s="163"/>
      <c r="TGD52" s="163"/>
      <c r="TGE52" s="163"/>
      <c r="TGF52" s="163"/>
      <c r="TGG52" s="163"/>
      <c r="TGH52" s="163"/>
      <c r="TGI52" s="163"/>
      <c r="TGJ52" s="163"/>
      <c r="TGK52" s="163"/>
      <c r="TGL52" s="163"/>
      <c r="TGM52" s="163"/>
      <c r="TGN52" s="163"/>
      <c r="TGO52" s="163"/>
      <c r="TGP52" s="163"/>
      <c r="TGQ52" s="163"/>
      <c r="TGR52" s="163"/>
      <c r="TGS52" s="163"/>
      <c r="TGT52" s="163"/>
      <c r="TGU52" s="163"/>
      <c r="TGV52" s="163"/>
      <c r="TGW52" s="163"/>
      <c r="TGX52" s="163"/>
      <c r="TGY52" s="163"/>
      <c r="TGZ52" s="163"/>
      <c r="THA52" s="163"/>
      <c r="THB52" s="163"/>
      <c r="THC52" s="163"/>
      <c r="THD52" s="163"/>
      <c r="THE52" s="163"/>
      <c r="THF52" s="163"/>
      <c r="THG52" s="163"/>
      <c r="THH52" s="163"/>
      <c r="THI52" s="163"/>
      <c r="THJ52" s="163"/>
      <c r="THK52" s="163"/>
      <c r="THL52" s="163"/>
      <c r="THM52" s="163"/>
      <c r="THN52" s="163"/>
      <c r="THO52" s="163"/>
      <c r="THP52" s="163"/>
      <c r="THQ52" s="163"/>
      <c r="THR52" s="163"/>
      <c r="THS52" s="163"/>
      <c r="THT52" s="163"/>
      <c r="THU52" s="163"/>
      <c r="THV52" s="163"/>
      <c r="THW52" s="163"/>
      <c r="THX52" s="163"/>
      <c r="THY52" s="163"/>
      <c r="THZ52" s="163"/>
      <c r="TIA52" s="163"/>
      <c r="TIB52" s="163"/>
      <c r="TIC52" s="163"/>
      <c r="TID52" s="163"/>
      <c r="TIE52" s="163"/>
      <c r="TIF52" s="163"/>
      <c r="TIG52" s="163"/>
      <c r="TIH52" s="163"/>
      <c r="TII52" s="163"/>
      <c r="TIJ52" s="163"/>
      <c r="TIK52" s="163"/>
      <c r="TIL52" s="163"/>
      <c r="TIM52" s="163"/>
      <c r="TIN52" s="163"/>
      <c r="TIO52" s="163"/>
      <c r="TIP52" s="163"/>
      <c r="TIQ52" s="163"/>
      <c r="TIR52" s="163"/>
      <c r="TIS52" s="163"/>
      <c r="TIT52" s="163"/>
      <c r="TIU52" s="163"/>
      <c r="TIV52" s="163"/>
      <c r="TIW52" s="163"/>
      <c r="TIX52" s="163"/>
      <c r="TIY52" s="163"/>
      <c r="TIZ52" s="163"/>
      <c r="TJA52" s="163"/>
      <c r="TJB52" s="163"/>
      <c r="TJC52" s="163"/>
      <c r="TJD52" s="163"/>
      <c r="TJE52" s="163"/>
      <c r="TJF52" s="163"/>
      <c r="TJG52" s="163"/>
      <c r="TJH52" s="163"/>
      <c r="TJI52" s="163"/>
      <c r="TJJ52" s="163"/>
      <c r="TJK52" s="163"/>
      <c r="TJL52" s="163"/>
      <c r="TJM52" s="163"/>
      <c r="TJN52" s="163"/>
      <c r="TJO52" s="163"/>
      <c r="TJP52" s="163"/>
      <c r="TJQ52" s="163"/>
      <c r="TJR52" s="163"/>
      <c r="TJS52" s="163"/>
      <c r="TJT52" s="163"/>
      <c r="TJU52" s="163"/>
      <c r="TJV52" s="163"/>
      <c r="TJW52" s="163"/>
      <c r="TJX52" s="163"/>
      <c r="TJY52" s="163"/>
      <c r="TJZ52" s="163"/>
      <c r="TKA52" s="163"/>
      <c r="TKB52" s="163"/>
      <c r="TKC52" s="163"/>
      <c r="TKD52" s="163"/>
      <c r="TKE52" s="163"/>
      <c r="TKF52" s="163"/>
      <c r="TKG52" s="163"/>
      <c r="TKH52" s="163"/>
      <c r="TKI52" s="163"/>
      <c r="TKJ52" s="163"/>
      <c r="TKK52" s="163"/>
      <c r="TKL52" s="163"/>
      <c r="TKM52" s="163"/>
      <c r="TKN52" s="163"/>
      <c r="TKO52" s="163"/>
      <c r="TKP52" s="163"/>
      <c r="TKQ52" s="163"/>
      <c r="TKR52" s="163"/>
      <c r="TKS52" s="163"/>
      <c r="TKT52" s="163"/>
      <c r="TKU52" s="163"/>
      <c r="TKV52" s="163"/>
      <c r="TKW52" s="163"/>
      <c r="TKX52" s="163"/>
      <c r="TKY52" s="163"/>
      <c r="TKZ52" s="163"/>
      <c r="TLA52" s="163"/>
      <c r="TLB52" s="163"/>
      <c r="TLC52" s="163"/>
      <c r="TLD52" s="163"/>
      <c r="TLE52" s="163"/>
      <c r="TLF52" s="163"/>
      <c r="TLG52" s="163"/>
      <c r="TLH52" s="163"/>
      <c r="TLI52" s="163"/>
      <c r="TLJ52" s="163"/>
      <c r="TLK52" s="163"/>
      <c r="TLL52" s="163"/>
      <c r="TLM52" s="163"/>
      <c r="TLN52" s="163"/>
      <c r="TLO52" s="163"/>
      <c r="TLP52" s="163"/>
      <c r="TLQ52" s="163"/>
      <c r="TLR52" s="163"/>
      <c r="TLS52" s="163"/>
      <c r="TLT52" s="163"/>
      <c r="TLU52" s="163"/>
      <c r="TLV52" s="163"/>
      <c r="TLW52" s="163"/>
      <c r="TLX52" s="163"/>
      <c r="TLY52" s="163"/>
      <c r="TLZ52" s="163"/>
      <c r="TMA52" s="163"/>
      <c r="TMB52" s="163"/>
      <c r="TMC52" s="163"/>
      <c r="TMD52" s="163"/>
      <c r="TME52" s="163"/>
      <c r="TMF52" s="163"/>
      <c r="TMG52" s="163"/>
      <c r="TMH52" s="163"/>
      <c r="TMI52" s="163"/>
      <c r="TMJ52" s="163"/>
      <c r="TMK52" s="163"/>
      <c r="TML52" s="163"/>
      <c r="TMM52" s="163"/>
      <c r="TMN52" s="163"/>
      <c r="TMO52" s="163"/>
      <c r="TMP52" s="163"/>
      <c r="TMQ52" s="163"/>
      <c r="TMR52" s="163"/>
      <c r="TMS52" s="163"/>
      <c r="TMT52" s="163"/>
      <c r="TMU52" s="163"/>
      <c r="TMV52" s="163"/>
      <c r="TMW52" s="163"/>
      <c r="TMX52" s="163"/>
      <c r="TMY52" s="163"/>
      <c r="TMZ52" s="163"/>
      <c r="TNA52" s="163"/>
      <c r="TNB52" s="163"/>
      <c r="TNC52" s="163"/>
      <c r="TND52" s="163"/>
      <c r="TNE52" s="163"/>
      <c r="TNF52" s="163"/>
      <c r="TNG52" s="163"/>
      <c r="TNH52" s="163"/>
      <c r="TNI52" s="163"/>
      <c r="TNJ52" s="163"/>
      <c r="TNK52" s="163"/>
      <c r="TNL52" s="163"/>
      <c r="TNM52" s="163"/>
      <c r="TNN52" s="163"/>
      <c r="TNO52" s="163"/>
      <c r="TNP52" s="163"/>
      <c r="TNQ52" s="163"/>
      <c r="TNR52" s="163"/>
      <c r="TNS52" s="163"/>
      <c r="TNT52" s="163"/>
      <c r="TNU52" s="163"/>
      <c r="TNV52" s="163"/>
      <c r="TNW52" s="163"/>
      <c r="TNX52" s="163"/>
      <c r="TNY52" s="163"/>
      <c r="TNZ52" s="163"/>
      <c r="TOA52" s="163"/>
      <c r="TOB52" s="163"/>
      <c r="TOC52" s="163"/>
      <c r="TOD52" s="163"/>
      <c r="TOE52" s="163"/>
      <c r="TOF52" s="163"/>
      <c r="TOG52" s="163"/>
      <c r="TOH52" s="163"/>
      <c r="TOI52" s="163"/>
      <c r="TOJ52" s="163"/>
      <c r="TOK52" s="163"/>
      <c r="TOL52" s="163"/>
      <c r="TOM52" s="163"/>
      <c r="TON52" s="163"/>
      <c r="TOO52" s="163"/>
      <c r="TOP52" s="163"/>
      <c r="TOQ52" s="163"/>
      <c r="TOR52" s="163"/>
      <c r="TOS52" s="163"/>
      <c r="TOT52" s="163"/>
      <c r="TOU52" s="163"/>
      <c r="TOV52" s="163"/>
      <c r="TOW52" s="163"/>
      <c r="TOX52" s="163"/>
      <c r="TOY52" s="163"/>
      <c r="TOZ52" s="163"/>
      <c r="TPA52" s="163"/>
      <c r="TPB52" s="163"/>
      <c r="TPC52" s="163"/>
      <c r="TPD52" s="163"/>
      <c r="TPE52" s="163"/>
      <c r="TPF52" s="163"/>
      <c r="TPG52" s="163"/>
      <c r="TPH52" s="163"/>
      <c r="TPI52" s="163"/>
      <c r="TPJ52" s="163"/>
      <c r="TPK52" s="163"/>
      <c r="TPL52" s="163"/>
      <c r="TPM52" s="163"/>
      <c r="TPN52" s="163"/>
      <c r="TPO52" s="163"/>
      <c r="TPP52" s="163"/>
      <c r="TPQ52" s="163"/>
      <c r="TPR52" s="163"/>
      <c r="TPS52" s="163"/>
      <c r="TPT52" s="163"/>
      <c r="TPU52" s="163"/>
      <c r="TPV52" s="163"/>
      <c r="TPW52" s="163"/>
      <c r="TPX52" s="163"/>
      <c r="TPY52" s="163"/>
      <c r="TPZ52" s="163"/>
      <c r="TQA52" s="163"/>
      <c r="TQB52" s="163"/>
      <c r="TQC52" s="163"/>
      <c r="TQD52" s="163"/>
      <c r="TQE52" s="163"/>
      <c r="TQF52" s="163"/>
      <c r="TQG52" s="163"/>
      <c r="TQH52" s="163"/>
      <c r="TQI52" s="163"/>
      <c r="TQJ52" s="163"/>
      <c r="TQK52" s="163"/>
      <c r="TQL52" s="163"/>
      <c r="TQM52" s="163"/>
      <c r="TQN52" s="163"/>
      <c r="TQO52" s="163"/>
      <c r="TQP52" s="163"/>
      <c r="TQQ52" s="163"/>
      <c r="TQR52" s="163"/>
      <c r="TQS52" s="163"/>
      <c r="TQT52" s="163"/>
      <c r="TQU52" s="163"/>
      <c r="TQV52" s="163"/>
      <c r="TQW52" s="163"/>
      <c r="TQX52" s="163"/>
      <c r="TQY52" s="163"/>
      <c r="TQZ52" s="163"/>
      <c r="TRA52" s="163"/>
      <c r="TRB52" s="163"/>
      <c r="TRC52" s="163"/>
      <c r="TRD52" s="163"/>
      <c r="TRE52" s="163"/>
      <c r="TRF52" s="163"/>
      <c r="TRG52" s="163"/>
      <c r="TRH52" s="163"/>
      <c r="TRI52" s="163"/>
      <c r="TRJ52" s="163"/>
      <c r="TRK52" s="163"/>
      <c r="TRL52" s="163"/>
      <c r="TRM52" s="163"/>
      <c r="TRN52" s="163"/>
      <c r="TRO52" s="163"/>
      <c r="TRP52" s="163"/>
      <c r="TRQ52" s="163"/>
      <c r="TRR52" s="163"/>
      <c r="TRS52" s="163"/>
      <c r="TRT52" s="163"/>
      <c r="TRU52" s="163"/>
      <c r="TRV52" s="163"/>
      <c r="TRW52" s="163"/>
      <c r="TRX52" s="163"/>
      <c r="TRY52" s="163"/>
      <c r="TRZ52" s="163"/>
      <c r="TSA52" s="163"/>
      <c r="TSB52" s="163"/>
      <c r="TSC52" s="163"/>
      <c r="TSD52" s="163"/>
      <c r="TSE52" s="163"/>
      <c r="TSF52" s="163"/>
      <c r="TSG52" s="163"/>
      <c r="TSH52" s="163"/>
      <c r="TSI52" s="163"/>
      <c r="TSJ52" s="163"/>
      <c r="TSK52" s="163"/>
      <c r="TSL52" s="163"/>
      <c r="TSM52" s="163"/>
      <c r="TSN52" s="163"/>
      <c r="TSO52" s="163"/>
      <c r="TSP52" s="163"/>
      <c r="TSQ52" s="163"/>
      <c r="TSR52" s="163"/>
      <c r="TSS52" s="163"/>
      <c r="TST52" s="163"/>
      <c r="TSU52" s="163"/>
      <c r="TSV52" s="163"/>
      <c r="TSW52" s="163"/>
      <c r="TSX52" s="163"/>
      <c r="TSY52" s="163"/>
      <c r="TSZ52" s="163"/>
      <c r="TTA52" s="163"/>
      <c r="TTB52" s="163"/>
      <c r="TTC52" s="163"/>
      <c r="TTD52" s="163"/>
      <c r="TTE52" s="163"/>
      <c r="TTF52" s="163"/>
      <c r="TTG52" s="163"/>
      <c r="TTH52" s="163"/>
      <c r="TTI52" s="163"/>
      <c r="TTJ52" s="163"/>
      <c r="TTK52" s="163"/>
      <c r="TTL52" s="163"/>
      <c r="TTM52" s="163"/>
      <c r="TTN52" s="163"/>
      <c r="TTO52" s="163"/>
      <c r="TTP52" s="163"/>
      <c r="TTQ52" s="163"/>
      <c r="TTR52" s="163"/>
      <c r="TTS52" s="163"/>
      <c r="TTT52" s="163"/>
      <c r="TTU52" s="163"/>
      <c r="TTV52" s="163"/>
      <c r="TTW52" s="163"/>
      <c r="TTX52" s="163"/>
      <c r="TTY52" s="163"/>
      <c r="TTZ52" s="163"/>
      <c r="TUA52" s="163"/>
      <c r="TUB52" s="163"/>
      <c r="TUC52" s="163"/>
      <c r="TUD52" s="163"/>
      <c r="TUE52" s="163"/>
      <c r="TUF52" s="163"/>
      <c r="TUG52" s="163"/>
      <c r="TUH52" s="163"/>
      <c r="TUI52" s="163"/>
      <c r="TUJ52" s="163"/>
      <c r="TUK52" s="163"/>
      <c r="TUL52" s="163"/>
      <c r="TUM52" s="163"/>
      <c r="TUN52" s="163"/>
      <c r="TUO52" s="163"/>
      <c r="TUP52" s="163"/>
      <c r="TUQ52" s="163"/>
      <c r="TUR52" s="163"/>
      <c r="TUS52" s="163"/>
      <c r="TUT52" s="163"/>
      <c r="TUU52" s="163"/>
      <c r="TUV52" s="163"/>
      <c r="TUW52" s="163"/>
      <c r="TUX52" s="163"/>
      <c r="TUY52" s="163"/>
      <c r="TUZ52" s="163"/>
      <c r="TVA52" s="163"/>
      <c r="TVB52" s="163"/>
      <c r="TVC52" s="163"/>
      <c r="TVD52" s="163"/>
      <c r="TVE52" s="163"/>
      <c r="TVF52" s="163"/>
      <c r="TVG52" s="163"/>
      <c r="TVH52" s="163"/>
      <c r="TVI52" s="163"/>
      <c r="TVJ52" s="163"/>
      <c r="TVK52" s="163"/>
      <c r="TVL52" s="163"/>
      <c r="TVM52" s="163"/>
      <c r="TVN52" s="163"/>
      <c r="TVO52" s="163"/>
      <c r="TVP52" s="163"/>
      <c r="TVQ52" s="163"/>
      <c r="TVR52" s="163"/>
      <c r="TVS52" s="163"/>
      <c r="TVT52" s="163"/>
      <c r="TVU52" s="163"/>
      <c r="TVV52" s="163"/>
      <c r="TVW52" s="163"/>
      <c r="TVX52" s="163"/>
      <c r="TVY52" s="163"/>
      <c r="TVZ52" s="163"/>
      <c r="TWA52" s="163"/>
      <c r="TWB52" s="163"/>
      <c r="TWC52" s="163"/>
      <c r="TWD52" s="163"/>
      <c r="TWE52" s="163"/>
      <c r="TWF52" s="163"/>
      <c r="TWG52" s="163"/>
      <c r="TWH52" s="163"/>
      <c r="TWI52" s="163"/>
      <c r="TWJ52" s="163"/>
      <c r="TWK52" s="163"/>
      <c r="TWL52" s="163"/>
      <c r="TWM52" s="163"/>
      <c r="TWN52" s="163"/>
      <c r="TWO52" s="163"/>
      <c r="TWP52" s="163"/>
      <c r="TWQ52" s="163"/>
      <c r="TWR52" s="163"/>
      <c r="TWS52" s="163"/>
      <c r="TWT52" s="163"/>
      <c r="TWU52" s="163"/>
      <c r="TWV52" s="163"/>
      <c r="TWW52" s="163"/>
      <c r="TWX52" s="163"/>
      <c r="TWY52" s="163"/>
      <c r="TWZ52" s="163"/>
      <c r="TXA52" s="163"/>
      <c r="TXB52" s="163"/>
      <c r="TXC52" s="163"/>
      <c r="TXD52" s="163"/>
      <c r="TXE52" s="163"/>
      <c r="TXF52" s="163"/>
      <c r="TXG52" s="163"/>
      <c r="TXH52" s="163"/>
      <c r="TXI52" s="163"/>
      <c r="TXJ52" s="163"/>
      <c r="TXK52" s="163"/>
      <c r="TXL52" s="163"/>
      <c r="TXM52" s="163"/>
      <c r="TXN52" s="163"/>
      <c r="TXO52" s="163"/>
      <c r="TXP52" s="163"/>
      <c r="TXQ52" s="163"/>
      <c r="TXR52" s="163"/>
      <c r="TXS52" s="163"/>
      <c r="TXT52" s="163"/>
      <c r="TXU52" s="163"/>
      <c r="TXV52" s="163"/>
      <c r="TXW52" s="163"/>
      <c r="TXX52" s="163"/>
      <c r="TXY52" s="163"/>
      <c r="TXZ52" s="163"/>
      <c r="TYA52" s="163"/>
      <c r="TYB52" s="163"/>
      <c r="TYC52" s="163"/>
      <c r="TYD52" s="163"/>
      <c r="TYE52" s="163"/>
      <c r="TYF52" s="163"/>
      <c r="TYG52" s="163"/>
      <c r="TYH52" s="163"/>
      <c r="TYI52" s="163"/>
      <c r="TYJ52" s="163"/>
      <c r="TYK52" s="163"/>
      <c r="TYL52" s="163"/>
      <c r="TYM52" s="163"/>
      <c r="TYN52" s="163"/>
      <c r="TYO52" s="163"/>
      <c r="TYP52" s="163"/>
      <c r="TYQ52" s="163"/>
      <c r="TYR52" s="163"/>
      <c r="TYS52" s="163"/>
      <c r="TYT52" s="163"/>
      <c r="TYU52" s="163"/>
      <c r="TYV52" s="163"/>
      <c r="TYW52" s="163"/>
      <c r="TYX52" s="163"/>
      <c r="TYY52" s="163"/>
      <c r="TYZ52" s="163"/>
      <c r="TZA52" s="163"/>
      <c r="TZB52" s="163"/>
      <c r="TZC52" s="163"/>
      <c r="TZD52" s="163"/>
      <c r="TZE52" s="163"/>
      <c r="TZF52" s="163"/>
      <c r="TZG52" s="163"/>
      <c r="TZH52" s="163"/>
      <c r="TZI52" s="163"/>
      <c r="TZJ52" s="163"/>
      <c r="TZK52" s="163"/>
      <c r="TZL52" s="163"/>
      <c r="TZM52" s="163"/>
      <c r="TZN52" s="163"/>
      <c r="TZO52" s="163"/>
      <c r="TZP52" s="163"/>
      <c r="TZQ52" s="163"/>
      <c r="TZR52" s="163"/>
      <c r="TZS52" s="163"/>
      <c r="TZT52" s="163"/>
      <c r="TZU52" s="163"/>
      <c r="TZV52" s="163"/>
      <c r="TZW52" s="163"/>
      <c r="TZX52" s="163"/>
      <c r="TZY52" s="163"/>
      <c r="TZZ52" s="163"/>
      <c r="UAA52" s="163"/>
      <c r="UAB52" s="163"/>
      <c r="UAC52" s="163"/>
      <c r="UAD52" s="163"/>
      <c r="UAE52" s="163"/>
      <c r="UAF52" s="163"/>
      <c r="UAG52" s="163"/>
      <c r="UAH52" s="163"/>
      <c r="UAI52" s="163"/>
      <c r="UAJ52" s="163"/>
      <c r="UAK52" s="163"/>
      <c r="UAL52" s="163"/>
      <c r="UAM52" s="163"/>
      <c r="UAN52" s="163"/>
      <c r="UAO52" s="163"/>
      <c r="UAP52" s="163"/>
      <c r="UAQ52" s="163"/>
      <c r="UAR52" s="163"/>
      <c r="UAS52" s="163"/>
      <c r="UAT52" s="163"/>
      <c r="UAU52" s="163"/>
      <c r="UAV52" s="163"/>
      <c r="UAW52" s="163"/>
      <c r="UAX52" s="163"/>
      <c r="UAY52" s="163"/>
      <c r="UAZ52" s="163"/>
      <c r="UBA52" s="163"/>
      <c r="UBB52" s="163"/>
      <c r="UBC52" s="163"/>
      <c r="UBD52" s="163"/>
      <c r="UBE52" s="163"/>
      <c r="UBF52" s="163"/>
      <c r="UBG52" s="163"/>
      <c r="UBH52" s="163"/>
      <c r="UBI52" s="163"/>
      <c r="UBJ52" s="163"/>
      <c r="UBK52" s="163"/>
      <c r="UBL52" s="163"/>
      <c r="UBM52" s="163"/>
      <c r="UBN52" s="163"/>
      <c r="UBO52" s="163"/>
      <c r="UBP52" s="163"/>
      <c r="UBQ52" s="163"/>
      <c r="UBR52" s="163"/>
      <c r="UBS52" s="163"/>
      <c r="UBT52" s="163"/>
      <c r="UBU52" s="163"/>
      <c r="UBV52" s="163"/>
      <c r="UBW52" s="163"/>
      <c r="UBX52" s="163"/>
      <c r="UBY52" s="163"/>
      <c r="UBZ52" s="163"/>
      <c r="UCA52" s="163"/>
      <c r="UCB52" s="163"/>
      <c r="UCC52" s="163"/>
      <c r="UCD52" s="163"/>
      <c r="UCE52" s="163"/>
      <c r="UCF52" s="163"/>
      <c r="UCG52" s="163"/>
      <c r="UCH52" s="163"/>
      <c r="UCI52" s="163"/>
      <c r="UCJ52" s="163"/>
      <c r="UCK52" s="163"/>
      <c r="UCL52" s="163"/>
      <c r="UCM52" s="163"/>
      <c r="UCN52" s="163"/>
      <c r="UCO52" s="163"/>
      <c r="UCP52" s="163"/>
      <c r="UCQ52" s="163"/>
      <c r="UCR52" s="163"/>
      <c r="UCS52" s="163"/>
      <c r="UCT52" s="163"/>
      <c r="UCU52" s="163"/>
      <c r="UCV52" s="163"/>
      <c r="UCW52" s="163"/>
      <c r="UCX52" s="163"/>
      <c r="UCY52" s="163"/>
      <c r="UCZ52" s="163"/>
      <c r="UDA52" s="163"/>
      <c r="UDB52" s="163"/>
      <c r="UDC52" s="163"/>
      <c r="UDD52" s="163"/>
      <c r="UDE52" s="163"/>
      <c r="UDF52" s="163"/>
      <c r="UDG52" s="163"/>
      <c r="UDH52" s="163"/>
      <c r="UDI52" s="163"/>
      <c r="UDJ52" s="163"/>
      <c r="UDK52" s="163"/>
      <c r="UDL52" s="163"/>
      <c r="UDM52" s="163"/>
      <c r="UDN52" s="163"/>
      <c r="UDO52" s="163"/>
      <c r="UDP52" s="163"/>
      <c r="UDQ52" s="163"/>
      <c r="UDR52" s="163"/>
      <c r="UDS52" s="163"/>
      <c r="UDT52" s="163"/>
      <c r="UDU52" s="163"/>
      <c r="UDV52" s="163"/>
      <c r="UDW52" s="163"/>
      <c r="UDX52" s="163"/>
      <c r="UDY52" s="163"/>
      <c r="UDZ52" s="163"/>
      <c r="UEA52" s="163"/>
      <c r="UEB52" s="163"/>
      <c r="UEC52" s="163"/>
      <c r="UED52" s="163"/>
      <c r="UEE52" s="163"/>
      <c r="UEF52" s="163"/>
      <c r="UEG52" s="163"/>
      <c r="UEH52" s="163"/>
      <c r="UEI52" s="163"/>
      <c r="UEJ52" s="163"/>
      <c r="UEK52" s="163"/>
      <c r="UEL52" s="163"/>
      <c r="UEM52" s="163"/>
      <c r="UEN52" s="163"/>
      <c r="UEO52" s="163"/>
      <c r="UEP52" s="163"/>
      <c r="UEQ52" s="163"/>
      <c r="UER52" s="163"/>
      <c r="UES52" s="163"/>
      <c r="UET52" s="163"/>
      <c r="UEU52" s="163"/>
      <c r="UEV52" s="163"/>
      <c r="UEW52" s="163"/>
      <c r="UEX52" s="163"/>
      <c r="UEY52" s="163"/>
      <c r="UEZ52" s="163"/>
      <c r="UFA52" s="163"/>
      <c r="UFB52" s="163"/>
      <c r="UFC52" s="163"/>
      <c r="UFD52" s="163"/>
      <c r="UFE52" s="163"/>
      <c r="UFF52" s="163"/>
      <c r="UFG52" s="163"/>
      <c r="UFH52" s="163"/>
      <c r="UFI52" s="163"/>
      <c r="UFJ52" s="163"/>
      <c r="UFK52" s="163"/>
      <c r="UFL52" s="163"/>
      <c r="UFM52" s="163"/>
      <c r="UFN52" s="163"/>
      <c r="UFO52" s="163"/>
      <c r="UFP52" s="163"/>
      <c r="UFQ52" s="163"/>
      <c r="UFR52" s="163"/>
      <c r="UFS52" s="163"/>
      <c r="UFT52" s="163"/>
      <c r="UFU52" s="163"/>
      <c r="UFV52" s="163"/>
      <c r="UFW52" s="163"/>
      <c r="UFX52" s="163"/>
      <c r="UFY52" s="163"/>
      <c r="UFZ52" s="163"/>
      <c r="UGA52" s="163"/>
      <c r="UGB52" s="163"/>
      <c r="UGC52" s="163"/>
      <c r="UGD52" s="163"/>
      <c r="UGE52" s="163"/>
      <c r="UGF52" s="163"/>
      <c r="UGG52" s="163"/>
      <c r="UGH52" s="163"/>
      <c r="UGI52" s="163"/>
      <c r="UGJ52" s="163"/>
      <c r="UGK52" s="163"/>
      <c r="UGL52" s="163"/>
      <c r="UGM52" s="163"/>
      <c r="UGN52" s="163"/>
      <c r="UGO52" s="163"/>
      <c r="UGP52" s="163"/>
      <c r="UGQ52" s="163"/>
      <c r="UGR52" s="163"/>
      <c r="UGS52" s="163"/>
      <c r="UGT52" s="163"/>
      <c r="UGU52" s="163"/>
      <c r="UGV52" s="163"/>
      <c r="UGW52" s="163"/>
      <c r="UGX52" s="163"/>
      <c r="UGY52" s="163"/>
      <c r="UGZ52" s="163"/>
      <c r="UHA52" s="163"/>
      <c r="UHB52" s="163"/>
      <c r="UHC52" s="163"/>
      <c r="UHD52" s="163"/>
      <c r="UHE52" s="163"/>
      <c r="UHF52" s="163"/>
      <c r="UHG52" s="163"/>
      <c r="UHH52" s="163"/>
      <c r="UHI52" s="163"/>
      <c r="UHJ52" s="163"/>
      <c r="UHK52" s="163"/>
      <c r="UHL52" s="163"/>
      <c r="UHM52" s="163"/>
      <c r="UHN52" s="163"/>
      <c r="UHO52" s="163"/>
      <c r="UHP52" s="163"/>
      <c r="UHQ52" s="163"/>
      <c r="UHR52" s="163"/>
      <c r="UHS52" s="163"/>
      <c r="UHT52" s="163"/>
      <c r="UHU52" s="163"/>
      <c r="UHV52" s="163"/>
      <c r="UHW52" s="163"/>
      <c r="UHX52" s="163"/>
      <c r="UHY52" s="163"/>
      <c r="UHZ52" s="163"/>
      <c r="UIA52" s="163"/>
      <c r="UIB52" s="163"/>
      <c r="UIC52" s="163"/>
      <c r="UID52" s="163"/>
      <c r="UIE52" s="163"/>
      <c r="UIF52" s="163"/>
      <c r="UIG52" s="163"/>
      <c r="UIH52" s="163"/>
      <c r="UII52" s="163"/>
      <c r="UIJ52" s="163"/>
      <c r="UIK52" s="163"/>
      <c r="UIL52" s="163"/>
      <c r="UIM52" s="163"/>
      <c r="UIN52" s="163"/>
      <c r="UIO52" s="163"/>
      <c r="UIP52" s="163"/>
      <c r="UIQ52" s="163"/>
      <c r="UIR52" s="163"/>
      <c r="UIS52" s="163"/>
      <c r="UIT52" s="163"/>
      <c r="UIU52" s="163"/>
      <c r="UIV52" s="163"/>
      <c r="UIW52" s="163"/>
      <c r="UIX52" s="163"/>
      <c r="UIY52" s="163"/>
      <c r="UIZ52" s="163"/>
      <c r="UJA52" s="163"/>
      <c r="UJB52" s="163"/>
      <c r="UJC52" s="163"/>
      <c r="UJD52" s="163"/>
      <c r="UJE52" s="163"/>
      <c r="UJF52" s="163"/>
      <c r="UJG52" s="163"/>
      <c r="UJH52" s="163"/>
      <c r="UJI52" s="163"/>
      <c r="UJJ52" s="163"/>
      <c r="UJK52" s="163"/>
      <c r="UJL52" s="163"/>
      <c r="UJM52" s="163"/>
      <c r="UJN52" s="163"/>
      <c r="UJO52" s="163"/>
      <c r="UJP52" s="163"/>
      <c r="UJQ52" s="163"/>
      <c r="UJR52" s="163"/>
      <c r="UJS52" s="163"/>
      <c r="UJT52" s="163"/>
      <c r="UJU52" s="163"/>
      <c r="UJV52" s="163"/>
      <c r="UJW52" s="163"/>
      <c r="UJX52" s="163"/>
      <c r="UJY52" s="163"/>
      <c r="UJZ52" s="163"/>
      <c r="UKA52" s="163"/>
      <c r="UKB52" s="163"/>
      <c r="UKC52" s="163"/>
      <c r="UKD52" s="163"/>
      <c r="UKE52" s="163"/>
      <c r="UKF52" s="163"/>
      <c r="UKG52" s="163"/>
      <c r="UKH52" s="163"/>
      <c r="UKI52" s="163"/>
      <c r="UKJ52" s="163"/>
      <c r="UKK52" s="163"/>
      <c r="UKL52" s="163"/>
      <c r="UKM52" s="163"/>
      <c r="UKN52" s="163"/>
      <c r="UKO52" s="163"/>
      <c r="UKP52" s="163"/>
      <c r="UKQ52" s="163"/>
      <c r="UKR52" s="163"/>
      <c r="UKS52" s="163"/>
      <c r="UKT52" s="163"/>
      <c r="UKU52" s="163"/>
      <c r="UKV52" s="163"/>
      <c r="UKW52" s="163"/>
      <c r="UKX52" s="163"/>
      <c r="UKY52" s="163"/>
      <c r="UKZ52" s="163"/>
      <c r="ULA52" s="163"/>
      <c r="ULB52" s="163"/>
      <c r="ULC52" s="163"/>
      <c r="ULD52" s="163"/>
      <c r="ULE52" s="163"/>
      <c r="ULF52" s="163"/>
      <c r="ULG52" s="163"/>
      <c r="ULH52" s="163"/>
      <c r="ULI52" s="163"/>
      <c r="ULJ52" s="163"/>
      <c r="ULK52" s="163"/>
      <c r="ULL52" s="163"/>
      <c r="ULM52" s="163"/>
      <c r="ULN52" s="163"/>
      <c r="ULO52" s="163"/>
      <c r="ULP52" s="163"/>
      <c r="ULQ52" s="163"/>
      <c r="ULR52" s="163"/>
      <c r="ULS52" s="163"/>
      <c r="ULT52" s="163"/>
      <c r="ULU52" s="163"/>
      <c r="ULV52" s="163"/>
      <c r="ULW52" s="163"/>
      <c r="ULX52" s="163"/>
      <c r="ULY52" s="163"/>
      <c r="ULZ52" s="163"/>
      <c r="UMA52" s="163"/>
      <c r="UMB52" s="163"/>
      <c r="UMC52" s="163"/>
      <c r="UMD52" s="163"/>
      <c r="UME52" s="163"/>
      <c r="UMF52" s="163"/>
      <c r="UMG52" s="163"/>
      <c r="UMH52" s="163"/>
      <c r="UMI52" s="163"/>
      <c r="UMJ52" s="163"/>
      <c r="UMK52" s="163"/>
      <c r="UML52" s="163"/>
      <c r="UMM52" s="163"/>
      <c r="UMN52" s="163"/>
      <c r="UMO52" s="163"/>
      <c r="UMP52" s="163"/>
      <c r="UMQ52" s="163"/>
      <c r="UMR52" s="163"/>
      <c r="UMS52" s="163"/>
      <c r="UMT52" s="163"/>
      <c r="UMU52" s="163"/>
      <c r="UMV52" s="163"/>
      <c r="UMW52" s="163"/>
      <c r="UMX52" s="163"/>
      <c r="UMY52" s="163"/>
      <c r="UMZ52" s="163"/>
      <c r="UNA52" s="163"/>
      <c r="UNB52" s="163"/>
      <c r="UNC52" s="163"/>
      <c r="UND52" s="163"/>
      <c r="UNE52" s="163"/>
      <c r="UNF52" s="163"/>
      <c r="UNG52" s="163"/>
      <c r="UNH52" s="163"/>
      <c r="UNI52" s="163"/>
      <c r="UNJ52" s="163"/>
      <c r="UNK52" s="163"/>
      <c r="UNL52" s="163"/>
      <c r="UNM52" s="163"/>
      <c r="UNN52" s="163"/>
      <c r="UNO52" s="163"/>
      <c r="UNP52" s="163"/>
      <c r="UNQ52" s="163"/>
      <c r="UNR52" s="163"/>
      <c r="UNS52" s="163"/>
      <c r="UNT52" s="163"/>
      <c r="UNU52" s="163"/>
      <c r="UNV52" s="163"/>
      <c r="UNW52" s="163"/>
      <c r="UNX52" s="163"/>
      <c r="UNY52" s="163"/>
      <c r="UNZ52" s="163"/>
      <c r="UOA52" s="163"/>
      <c r="UOB52" s="163"/>
      <c r="UOC52" s="163"/>
      <c r="UOD52" s="163"/>
      <c r="UOE52" s="163"/>
      <c r="UOF52" s="163"/>
      <c r="UOG52" s="163"/>
      <c r="UOH52" s="163"/>
      <c r="UOI52" s="163"/>
      <c r="UOJ52" s="163"/>
      <c r="UOK52" s="163"/>
      <c r="UOL52" s="163"/>
      <c r="UOM52" s="163"/>
      <c r="UON52" s="163"/>
      <c r="UOO52" s="163"/>
      <c r="UOP52" s="163"/>
      <c r="UOQ52" s="163"/>
      <c r="UOR52" s="163"/>
      <c r="UOS52" s="163"/>
      <c r="UOT52" s="163"/>
      <c r="UOU52" s="163"/>
      <c r="UOV52" s="163"/>
      <c r="UOW52" s="163"/>
      <c r="UOX52" s="163"/>
      <c r="UOY52" s="163"/>
      <c r="UOZ52" s="163"/>
      <c r="UPA52" s="163"/>
      <c r="UPB52" s="163"/>
      <c r="UPC52" s="163"/>
      <c r="UPD52" s="163"/>
      <c r="UPE52" s="163"/>
      <c r="UPF52" s="163"/>
      <c r="UPG52" s="163"/>
      <c r="UPH52" s="163"/>
      <c r="UPI52" s="163"/>
      <c r="UPJ52" s="163"/>
      <c r="UPK52" s="163"/>
      <c r="UPL52" s="163"/>
      <c r="UPM52" s="163"/>
      <c r="UPN52" s="163"/>
      <c r="UPO52" s="163"/>
      <c r="UPP52" s="163"/>
      <c r="UPQ52" s="163"/>
      <c r="UPR52" s="163"/>
      <c r="UPS52" s="163"/>
      <c r="UPT52" s="163"/>
      <c r="UPU52" s="163"/>
      <c r="UPV52" s="163"/>
      <c r="UPW52" s="163"/>
      <c r="UPX52" s="163"/>
      <c r="UPY52" s="163"/>
      <c r="UPZ52" s="163"/>
      <c r="UQA52" s="163"/>
      <c r="UQB52" s="163"/>
      <c r="UQC52" s="163"/>
      <c r="UQD52" s="163"/>
      <c r="UQE52" s="163"/>
      <c r="UQF52" s="163"/>
      <c r="UQG52" s="163"/>
      <c r="UQH52" s="163"/>
      <c r="UQI52" s="163"/>
      <c r="UQJ52" s="163"/>
      <c r="UQK52" s="163"/>
      <c r="UQL52" s="163"/>
      <c r="UQM52" s="163"/>
      <c r="UQN52" s="163"/>
      <c r="UQO52" s="163"/>
      <c r="UQP52" s="163"/>
      <c r="UQQ52" s="163"/>
      <c r="UQR52" s="163"/>
      <c r="UQS52" s="163"/>
      <c r="UQT52" s="163"/>
      <c r="UQU52" s="163"/>
      <c r="UQV52" s="163"/>
      <c r="UQW52" s="163"/>
      <c r="UQX52" s="163"/>
      <c r="UQY52" s="163"/>
      <c r="UQZ52" s="163"/>
      <c r="URA52" s="163"/>
      <c r="URB52" s="163"/>
      <c r="URC52" s="163"/>
      <c r="URD52" s="163"/>
      <c r="URE52" s="163"/>
      <c r="URF52" s="163"/>
      <c r="URG52" s="163"/>
      <c r="URH52" s="163"/>
      <c r="URI52" s="163"/>
      <c r="URJ52" s="163"/>
      <c r="URK52" s="163"/>
      <c r="URL52" s="163"/>
      <c r="URM52" s="163"/>
      <c r="URN52" s="163"/>
      <c r="URO52" s="163"/>
      <c r="URP52" s="163"/>
      <c r="URQ52" s="163"/>
      <c r="URR52" s="163"/>
      <c r="URS52" s="163"/>
      <c r="URT52" s="163"/>
      <c r="URU52" s="163"/>
      <c r="URV52" s="163"/>
      <c r="URW52" s="163"/>
      <c r="URX52" s="163"/>
      <c r="URY52" s="163"/>
      <c r="URZ52" s="163"/>
      <c r="USA52" s="163"/>
      <c r="USB52" s="163"/>
      <c r="USC52" s="163"/>
      <c r="USD52" s="163"/>
      <c r="USE52" s="163"/>
      <c r="USF52" s="163"/>
      <c r="USG52" s="163"/>
      <c r="USH52" s="163"/>
      <c r="USI52" s="163"/>
      <c r="USJ52" s="163"/>
      <c r="USK52" s="163"/>
      <c r="USL52" s="163"/>
      <c r="USM52" s="163"/>
      <c r="USN52" s="163"/>
      <c r="USO52" s="163"/>
      <c r="USP52" s="163"/>
      <c r="USQ52" s="163"/>
      <c r="USR52" s="163"/>
      <c r="USS52" s="163"/>
      <c r="UST52" s="163"/>
      <c r="USU52" s="163"/>
      <c r="USV52" s="163"/>
      <c r="USW52" s="163"/>
      <c r="USX52" s="163"/>
      <c r="USY52" s="163"/>
      <c r="USZ52" s="163"/>
      <c r="UTA52" s="163"/>
      <c r="UTB52" s="163"/>
      <c r="UTC52" s="163"/>
      <c r="UTD52" s="163"/>
      <c r="UTE52" s="163"/>
      <c r="UTF52" s="163"/>
      <c r="UTG52" s="163"/>
      <c r="UTH52" s="163"/>
      <c r="UTI52" s="163"/>
      <c r="UTJ52" s="163"/>
      <c r="UTK52" s="163"/>
      <c r="UTL52" s="163"/>
      <c r="UTM52" s="163"/>
      <c r="UTN52" s="163"/>
      <c r="UTO52" s="163"/>
      <c r="UTP52" s="163"/>
      <c r="UTQ52" s="163"/>
      <c r="UTR52" s="163"/>
      <c r="UTS52" s="163"/>
      <c r="UTT52" s="163"/>
      <c r="UTU52" s="163"/>
      <c r="UTV52" s="163"/>
      <c r="UTW52" s="163"/>
      <c r="UTX52" s="163"/>
      <c r="UTY52" s="163"/>
      <c r="UTZ52" s="163"/>
      <c r="UUA52" s="163"/>
      <c r="UUB52" s="163"/>
      <c r="UUC52" s="163"/>
      <c r="UUD52" s="163"/>
      <c r="UUE52" s="163"/>
      <c r="UUF52" s="163"/>
      <c r="UUG52" s="163"/>
      <c r="UUH52" s="163"/>
      <c r="UUI52" s="163"/>
      <c r="UUJ52" s="163"/>
      <c r="UUK52" s="163"/>
      <c r="UUL52" s="163"/>
      <c r="UUM52" s="163"/>
      <c r="UUN52" s="163"/>
      <c r="UUO52" s="163"/>
      <c r="UUP52" s="163"/>
      <c r="UUQ52" s="163"/>
      <c r="UUR52" s="163"/>
      <c r="UUS52" s="163"/>
      <c r="UUT52" s="163"/>
      <c r="UUU52" s="163"/>
      <c r="UUV52" s="163"/>
      <c r="UUW52" s="163"/>
      <c r="UUX52" s="163"/>
      <c r="UUY52" s="163"/>
      <c r="UUZ52" s="163"/>
      <c r="UVA52" s="163"/>
      <c r="UVB52" s="163"/>
      <c r="UVC52" s="163"/>
      <c r="UVD52" s="163"/>
      <c r="UVE52" s="163"/>
      <c r="UVF52" s="163"/>
      <c r="UVG52" s="163"/>
      <c r="UVH52" s="163"/>
      <c r="UVI52" s="163"/>
      <c r="UVJ52" s="163"/>
      <c r="UVK52" s="163"/>
      <c r="UVL52" s="163"/>
      <c r="UVM52" s="163"/>
      <c r="UVN52" s="163"/>
      <c r="UVO52" s="163"/>
      <c r="UVP52" s="163"/>
      <c r="UVQ52" s="163"/>
      <c r="UVR52" s="163"/>
      <c r="UVS52" s="163"/>
      <c r="UVT52" s="163"/>
      <c r="UVU52" s="163"/>
      <c r="UVV52" s="163"/>
      <c r="UVW52" s="163"/>
      <c r="UVX52" s="163"/>
      <c r="UVY52" s="163"/>
      <c r="UVZ52" s="163"/>
      <c r="UWA52" s="163"/>
      <c r="UWB52" s="163"/>
      <c r="UWC52" s="163"/>
      <c r="UWD52" s="163"/>
      <c r="UWE52" s="163"/>
      <c r="UWF52" s="163"/>
      <c r="UWG52" s="163"/>
      <c r="UWH52" s="163"/>
      <c r="UWI52" s="163"/>
      <c r="UWJ52" s="163"/>
      <c r="UWK52" s="163"/>
      <c r="UWL52" s="163"/>
      <c r="UWM52" s="163"/>
      <c r="UWN52" s="163"/>
      <c r="UWO52" s="163"/>
      <c r="UWP52" s="163"/>
      <c r="UWQ52" s="163"/>
      <c r="UWR52" s="163"/>
      <c r="UWS52" s="163"/>
      <c r="UWT52" s="163"/>
      <c r="UWU52" s="163"/>
      <c r="UWV52" s="163"/>
      <c r="UWW52" s="163"/>
      <c r="UWX52" s="163"/>
      <c r="UWY52" s="163"/>
      <c r="UWZ52" s="163"/>
      <c r="UXA52" s="163"/>
      <c r="UXB52" s="163"/>
      <c r="UXC52" s="163"/>
      <c r="UXD52" s="163"/>
      <c r="UXE52" s="163"/>
      <c r="UXF52" s="163"/>
      <c r="UXG52" s="163"/>
      <c r="UXH52" s="163"/>
      <c r="UXI52" s="163"/>
      <c r="UXJ52" s="163"/>
      <c r="UXK52" s="163"/>
      <c r="UXL52" s="163"/>
      <c r="UXM52" s="163"/>
      <c r="UXN52" s="163"/>
      <c r="UXO52" s="163"/>
      <c r="UXP52" s="163"/>
      <c r="UXQ52" s="163"/>
      <c r="UXR52" s="163"/>
      <c r="UXS52" s="163"/>
      <c r="UXT52" s="163"/>
      <c r="UXU52" s="163"/>
      <c r="UXV52" s="163"/>
      <c r="UXW52" s="163"/>
      <c r="UXX52" s="163"/>
      <c r="UXY52" s="163"/>
      <c r="UXZ52" s="163"/>
      <c r="UYA52" s="163"/>
      <c r="UYB52" s="163"/>
      <c r="UYC52" s="163"/>
      <c r="UYD52" s="163"/>
      <c r="UYE52" s="163"/>
      <c r="UYF52" s="163"/>
      <c r="UYG52" s="163"/>
      <c r="UYH52" s="163"/>
      <c r="UYI52" s="163"/>
      <c r="UYJ52" s="163"/>
      <c r="UYK52" s="163"/>
      <c r="UYL52" s="163"/>
      <c r="UYM52" s="163"/>
      <c r="UYN52" s="163"/>
      <c r="UYO52" s="163"/>
      <c r="UYP52" s="163"/>
      <c r="UYQ52" s="163"/>
      <c r="UYR52" s="163"/>
      <c r="UYS52" s="163"/>
      <c r="UYT52" s="163"/>
      <c r="UYU52" s="163"/>
      <c r="UYV52" s="163"/>
      <c r="UYW52" s="163"/>
      <c r="UYX52" s="163"/>
      <c r="UYY52" s="163"/>
      <c r="UYZ52" s="163"/>
      <c r="UZA52" s="163"/>
      <c r="UZB52" s="163"/>
      <c r="UZC52" s="163"/>
      <c r="UZD52" s="163"/>
      <c r="UZE52" s="163"/>
      <c r="UZF52" s="163"/>
      <c r="UZG52" s="163"/>
      <c r="UZH52" s="163"/>
      <c r="UZI52" s="163"/>
      <c r="UZJ52" s="163"/>
      <c r="UZK52" s="163"/>
      <c r="UZL52" s="163"/>
      <c r="UZM52" s="163"/>
      <c r="UZN52" s="163"/>
      <c r="UZO52" s="163"/>
      <c r="UZP52" s="163"/>
      <c r="UZQ52" s="163"/>
      <c r="UZR52" s="163"/>
      <c r="UZS52" s="163"/>
      <c r="UZT52" s="163"/>
      <c r="UZU52" s="163"/>
      <c r="UZV52" s="163"/>
      <c r="UZW52" s="163"/>
      <c r="UZX52" s="163"/>
      <c r="UZY52" s="163"/>
      <c r="UZZ52" s="163"/>
      <c r="VAA52" s="163"/>
      <c r="VAB52" s="163"/>
      <c r="VAC52" s="163"/>
      <c r="VAD52" s="163"/>
      <c r="VAE52" s="163"/>
      <c r="VAF52" s="163"/>
      <c r="VAG52" s="163"/>
      <c r="VAH52" s="163"/>
      <c r="VAI52" s="163"/>
      <c r="VAJ52" s="163"/>
      <c r="VAK52" s="163"/>
      <c r="VAL52" s="163"/>
      <c r="VAM52" s="163"/>
      <c r="VAN52" s="163"/>
      <c r="VAO52" s="163"/>
      <c r="VAP52" s="163"/>
      <c r="VAQ52" s="163"/>
      <c r="VAR52" s="163"/>
      <c r="VAS52" s="163"/>
      <c r="VAT52" s="163"/>
      <c r="VAU52" s="163"/>
      <c r="VAV52" s="163"/>
      <c r="VAW52" s="163"/>
      <c r="VAX52" s="163"/>
      <c r="VAY52" s="163"/>
      <c r="VAZ52" s="163"/>
      <c r="VBA52" s="163"/>
      <c r="VBB52" s="163"/>
      <c r="VBC52" s="163"/>
      <c r="VBD52" s="163"/>
      <c r="VBE52" s="163"/>
      <c r="VBF52" s="163"/>
      <c r="VBG52" s="163"/>
      <c r="VBH52" s="163"/>
      <c r="VBI52" s="163"/>
      <c r="VBJ52" s="163"/>
      <c r="VBK52" s="163"/>
      <c r="VBL52" s="163"/>
      <c r="VBM52" s="163"/>
      <c r="VBN52" s="163"/>
      <c r="VBO52" s="163"/>
      <c r="VBP52" s="163"/>
      <c r="VBQ52" s="163"/>
      <c r="VBR52" s="163"/>
      <c r="VBS52" s="163"/>
      <c r="VBT52" s="163"/>
      <c r="VBU52" s="163"/>
      <c r="VBV52" s="163"/>
      <c r="VBW52" s="163"/>
      <c r="VBX52" s="163"/>
      <c r="VBY52" s="163"/>
      <c r="VBZ52" s="163"/>
      <c r="VCA52" s="163"/>
      <c r="VCB52" s="163"/>
      <c r="VCC52" s="163"/>
      <c r="VCD52" s="163"/>
      <c r="VCE52" s="163"/>
      <c r="VCF52" s="163"/>
      <c r="VCG52" s="163"/>
      <c r="VCH52" s="163"/>
      <c r="VCI52" s="163"/>
      <c r="VCJ52" s="163"/>
      <c r="VCK52" s="163"/>
      <c r="VCL52" s="163"/>
      <c r="VCM52" s="163"/>
      <c r="VCN52" s="163"/>
      <c r="VCO52" s="163"/>
      <c r="VCP52" s="163"/>
      <c r="VCQ52" s="163"/>
      <c r="VCR52" s="163"/>
      <c r="VCS52" s="163"/>
      <c r="VCT52" s="163"/>
      <c r="VCU52" s="163"/>
      <c r="VCV52" s="163"/>
      <c r="VCW52" s="163"/>
      <c r="VCX52" s="163"/>
      <c r="VCY52" s="163"/>
      <c r="VCZ52" s="163"/>
      <c r="VDA52" s="163"/>
      <c r="VDB52" s="163"/>
      <c r="VDC52" s="163"/>
      <c r="VDD52" s="163"/>
      <c r="VDE52" s="163"/>
      <c r="VDF52" s="163"/>
      <c r="VDG52" s="163"/>
      <c r="VDH52" s="163"/>
      <c r="VDI52" s="163"/>
      <c r="VDJ52" s="163"/>
      <c r="VDK52" s="163"/>
      <c r="VDL52" s="163"/>
      <c r="VDM52" s="163"/>
      <c r="VDN52" s="163"/>
      <c r="VDO52" s="163"/>
      <c r="VDP52" s="163"/>
      <c r="VDQ52" s="163"/>
      <c r="VDR52" s="163"/>
      <c r="VDS52" s="163"/>
      <c r="VDT52" s="163"/>
      <c r="VDU52" s="163"/>
      <c r="VDV52" s="163"/>
      <c r="VDW52" s="163"/>
      <c r="VDX52" s="163"/>
      <c r="VDY52" s="163"/>
      <c r="VDZ52" s="163"/>
      <c r="VEA52" s="163"/>
      <c r="VEB52" s="163"/>
      <c r="VEC52" s="163"/>
      <c r="VED52" s="163"/>
      <c r="VEE52" s="163"/>
      <c r="VEF52" s="163"/>
      <c r="VEG52" s="163"/>
      <c r="VEH52" s="163"/>
      <c r="VEI52" s="163"/>
      <c r="VEJ52" s="163"/>
      <c r="VEK52" s="163"/>
      <c r="VEL52" s="163"/>
      <c r="VEM52" s="163"/>
      <c r="VEN52" s="163"/>
      <c r="VEO52" s="163"/>
      <c r="VEP52" s="163"/>
      <c r="VEQ52" s="163"/>
      <c r="VER52" s="163"/>
      <c r="VES52" s="163"/>
      <c r="VET52" s="163"/>
      <c r="VEU52" s="163"/>
      <c r="VEV52" s="163"/>
      <c r="VEW52" s="163"/>
      <c r="VEX52" s="163"/>
      <c r="VEY52" s="163"/>
      <c r="VEZ52" s="163"/>
      <c r="VFA52" s="163"/>
      <c r="VFB52" s="163"/>
      <c r="VFC52" s="163"/>
      <c r="VFD52" s="163"/>
      <c r="VFE52" s="163"/>
      <c r="VFF52" s="163"/>
      <c r="VFG52" s="163"/>
      <c r="VFH52" s="163"/>
      <c r="VFI52" s="163"/>
      <c r="VFJ52" s="163"/>
      <c r="VFK52" s="163"/>
      <c r="VFL52" s="163"/>
      <c r="VFM52" s="163"/>
      <c r="VFN52" s="163"/>
      <c r="VFO52" s="163"/>
      <c r="VFP52" s="163"/>
      <c r="VFQ52" s="163"/>
      <c r="VFR52" s="163"/>
      <c r="VFS52" s="163"/>
      <c r="VFT52" s="163"/>
      <c r="VFU52" s="163"/>
      <c r="VFV52" s="163"/>
      <c r="VFW52" s="163"/>
      <c r="VFX52" s="163"/>
      <c r="VFY52" s="163"/>
      <c r="VFZ52" s="163"/>
      <c r="VGA52" s="163"/>
      <c r="VGB52" s="163"/>
      <c r="VGC52" s="163"/>
      <c r="VGD52" s="163"/>
      <c r="VGE52" s="163"/>
      <c r="VGF52" s="163"/>
      <c r="VGG52" s="163"/>
      <c r="VGH52" s="163"/>
      <c r="VGI52" s="163"/>
      <c r="VGJ52" s="163"/>
      <c r="VGK52" s="163"/>
      <c r="VGL52" s="163"/>
      <c r="VGM52" s="163"/>
      <c r="VGN52" s="163"/>
      <c r="VGO52" s="163"/>
      <c r="VGP52" s="163"/>
      <c r="VGQ52" s="163"/>
      <c r="VGR52" s="163"/>
      <c r="VGS52" s="163"/>
      <c r="VGT52" s="163"/>
      <c r="VGU52" s="163"/>
      <c r="VGV52" s="163"/>
      <c r="VGW52" s="163"/>
      <c r="VGX52" s="163"/>
      <c r="VGY52" s="163"/>
      <c r="VGZ52" s="163"/>
      <c r="VHA52" s="163"/>
      <c r="VHB52" s="163"/>
      <c r="VHC52" s="163"/>
      <c r="VHD52" s="163"/>
      <c r="VHE52" s="163"/>
      <c r="VHF52" s="163"/>
      <c r="VHG52" s="163"/>
      <c r="VHH52" s="163"/>
      <c r="VHI52" s="163"/>
      <c r="VHJ52" s="163"/>
      <c r="VHK52" s="163"/>
      <c r="VHL52" s="163"/>
      <c r="VHM52" s="163"/>
      <c r="VHN52" s="163"/>
      <c r="VHO52" s="163"/>
      <c r="VHP52" s="163"/>
      <c r="VHQ52" s="163"/>
      <c r="VHR52" s="163"/>
      <c r="VHS52" s="163"/>
      <c r="VHT52" s="163"/>
      <c r="VHU52" s="163"/>
      <c r="VHV52" s="163"/>
      <c r="VHW52" s="163"/>
      <c r="VHX52" s="163"/>
      <c r="VHY52" s="163"/>
      <c r="VHZ52" s="163"/>
      <c r="VIA52" s="163"/>
      <c r="VIB52" s="163"/>
      <c r="VIC52" s="163"/>
      <c r="VID52" s="163"/>
      <c r="VIE52" s="163"/>
      <c r="VIF52" s="163"/>
      <c r="VIG52" s="163"/>
      <c r="VIH52" s="163"/>
      <c r="VII52" s="163"/>
      <c r="VIJ52" s="163"/>
      <c r="VIK52" s="163"/>
      <c r="VIL52" s="163"/>
      <c r="VIM52" s="163"/>
      <c r="VIN52" s="163"/>
      <c r="VIO52" s="163"/>
      <c r="VIP52" s="163"/>
      <c r="VIQ52" s="163"/>
      <c r="VIR52" s="163"/>
      <c r="VIS52" s="163"/>
      <c r="VIT52" s="163"/>
      <c r="VIU52" s="163"/>
      <c r="VIV52" s="163"/>
      <c r="VIW52" s="163"/>
      <c r="VIX52" s="163"/>
      <c r="VIY52" s="163"/>
      <c r="VIZ52" s="163"/>
      <c r="VJA52" s="163"/>
      <c r="VJB52" s="163"/>
      <c r="VJC52" s="163"/>
      <c r="VJD52" s="163"/>
      <c r="VJE52" s="163"/>
      <c r="VJF52" s="163"/>
      <c r="VJG52" s="163"/>
      <c r="VJH52" s="163"/>
      <c r="VJI52" s="163"/>
      <c r="VJJ52" s="163"/>
      <c r="VJK52" s="163"/>
      <c r="VJL52" s="163"/>
      <c r="VJM52" s="163"/>
      <c r="VJN52" s="163"/>
      <c r="VJO52" s="163"/>
      <c r="VJP52" s="163"/>
      <c r="VJQ52" s="163"/>
      <c r="VJR52" s="163"/>
      <c r="VJS52" s="163"/>
      <c r="VJT52" s="163"/>
      <c r="VJU52" s="163"/>
      <c r="VJV52" s="163"/>
      <c r="VJW52" s="163"/>
      <c r="VJX52" s="163"/>
      <c r="VJY52" s="163"/>
      <c r="VJZ52" s="163"/>
      <c r="VKA52" s="163"/>
      <c r="VKB52" s="163"/>
      <c r="VKC52" s="163"/>
      <c r="VKD52" s="163"/>
      <c r="VKE52" s="163"/>
      <c r="VKF52" s="163"/>
      <c r="VKG52" s="163"/>
      <c r="VKH52" s="163"/>
      <c r="VKI52" s="163"/>
      <c r="VKJ52" s="163"/>
      <c r="VKK52" s="163"/>
      <c r="VKL52" s="163"/>
      <c r="VKM52" s="163"/>
      <c r="VKN52" s="163"/>
      <c r="VKO52" s="163"/>
      <c r="VKP52" s="163"/>
      <c r="VKQ52" s="163"/>
      <c r="VKR52" s="163"/>
      <c r="VKS52" s="163"/>
      <c r="VKT52" s="163"/>
      <c r="VKU52" s="163"/>
      <c r="VKV52" s="163"/>
      <c r="VKW52" s="163"/>
      <c r="VKX52" s="163"/>
      <c r="VKY52" s="163"/>
      <c r="VKZ52" s="163"/>
      <c r="VLA52" s="163"/>
      <c r="VLB52" s="163"/>
      <c r="VLC52" s="163"/>
      <c r="VLD52" s="163"/>
      <c r="VLE52" s="163"/>
      <c r="VLF52" s="163"/>
      <c r="VLG52" s="163"/>
      <c r="VLH52" s="163"/>
      <c r="VLI52" s="163"/>
      <c r="VLJ52" s="163"/>
      <c r="VLK52" s="163"/>
      <c r="VLL52" s="163"/>
      <c r="VLM52" s="163"/>
      <c r="VLN52" s="163"/>
      <c r="VLO52" s="163"/>
      <c r="VLP52" s="163"/>
      <c r="VLQ52" s="163"/>
      <c r="VLR52" s="163"/>
      <c r="VLS52" s="163"/>
      <c r="VLT52" s="163"/>
      <c r="VLU52" s="163"/>
      <c r="VLV52" s="163"/>
      <c r="VLW52" s="163"/>
      <c r="VLX52" s="163"/>
      <c r="VLY52" s="163"/>
      <c r="VLZ52" s="163"/>
      <c r="VMA52" s="163"/>
      <c r="VMB52" s="163"/>
      <c r="VMC52" s="163"/>
      <c r="VMD52" s="163"/>
      <c r="VME52" s="163"/>
      <c r="VMF52" s="163"/>
      <c r="VMG52" s="163"/>
      <c r="VMH52" s="163"/>
      <c r="VMI52" s="163"/>
      <c r="VMJ52" s="163"/>
      <c r="VMK52" s="163"/>
      <c r="VML52" s="163"/>
      <c r="VMM52" s="163"/>
      <c r="VMN52" s="163"/>
      <c r="VMO52" s="163"/>
      <c r="VMP52" s="163"/>
      <c r="VMQ52" s="163"/>
      <c r="VMR52" s="163"/>
      <c r="VMS52" s="163"/>
      <c r="VMT52" s="163"/>
      <c r="VMU52" s="163"/>
      <c r="VMV52" s="163"/>
      <c r="VMW52" s="163"/>
      <c r="VMX52" s="163"/>
      <c r="VMY52" s="163"/>
      <c r="VMZ52" s="163"/>
      <c r="VNA52" s="163"/>
      <c r="VNB52" s="163"/>
      <c r="VNC52" s="163"/>
      <c r="VND52" s="163"/>
      <c r="VNE52" s="163"/>
      <c r="VNF52" s="163"/>
      <c r="VNG52" s="163"/>
      <c r="VNH52" s="163"/>
      <c r="VNI52" s="163"/>
      <c r="VNJ52" s="163"/>
      <c r="VNK52" s="163"/>
      <c r="VNL52" s="163"/>
      <c r="VNM52" s="163"/>
      <c r="VNN52" s="163"/>
      <c r="VNO52" s="163"/>
      <c r="VNP52" s="163"/>
      <c r="VNQ52" s="163"/>
      <c r="VNR52" s="163"/>
      <c r="VNS52" s="163"/>
      <c r="VNT52" s="163"/>
      <c r="VNU52" s="163"/>
      <c r="VNV52" s="163"/>
      <c r="VNW52" s="163"/>
      <c r="VNX52" s="163"/>
      <c r="VNY52" s="163"/>
      <c r="VNZ52" s="163"/>
      <c r="VOA52" s="163"/>
      <c r="VOB52" s="163"/>
      <c r="VOC52" s="163"/>
      <c r="VOD52" s="163"/>
      <c r="VOE52" s="163"/>
      <c r="VOF52" s="163"/>
      <c r="VOG52" s="163"/>
      <c r="VOH52" s="163"/>
      <c r="VOI52" s="163"/>
      <c r="VOJ52" s="163"/>
      <c r="VOK52" s="163"/>
      <c r="VOL52" s="163"/>
      <c r="VOM52" s="163"/>
      <c r="VON52" s="163"/>
      <c r="VOO52" s="163"/>
      <c r="VOP52" s="163"/>
      <c r="VOQ52" s="163"/>
      <c r="VOR52" s="163"/>
      <c r="VOS52" s="163"/>
      <c r="VOT52" s="163"/>
      <c r="VOU52" s="163"/>
      <c r="VOV52" s="163"/>
      <c r="VOW52" s="163"/>
      <c r="VOX52" s="163"/>
      <c r="VOY52" s="163"/>
      <c r="VOZ52" s="163"/>
      <c r="VPA52" s="163"/>
      <c r="VPB52" s="163"/>
      <c r="VPC52" s="163"/>
      <c r="VPD52" s="163"/>
      <c r="VPE52" s="163"/>
      <c r="VPF52" s="163"/>
      <c r="VPG52" s="163"/>
      <c r="VPH52" s="163"/>
      <c r="VPI52" s="163"/>
      <c r="VPJ52" s="163"/>
      <c r="VPK52" s="163"/>
      <c r="VPL52" s="163"/>
      <c r="VPM52" s="163"/>
      <c r="VPN52" s="163"/>
      <c r="VPO52" s="163"/>
      <c r="VPP52" s="163"/>
      <c r="VPQ52" s="163"/>
      <c r="VPR52" s="163"/>
      <c r="VPS52" s="163"/>
      <c r="VPT52" s="163"/>
      <c r="VPU52" s="163"/>
      <c r="VPV52" s="163"/>
      <c r="VPW52" s="163"/>
      <c r="VPX52" s="163"/>
      <c r="VPY52" s="163"/>
      <c r="VPZ52" s="163"/>
      <c r="VQA52" s="163"/>
      <c r="VQB52" s="163"/>
      <c r="VQC52" s="163"/>
      <c r="VQD52" s="163"/>
      <c r="VQE52" s="163"/>
      <c r="VQF52" s="163"/>
      <c r="VQG52" s="163"/>
      <c r="VQH52" s="163"/>
      <c r="VQI52" s="163"/>
      <c r="VQJ52" s="163"/>
      <c r="VQK52" s="163"/>
      <c r="VQL52" s="163"/>
      <c r="VQM52" s="163"/>
      <c r="VQN52" s="163"/>
      <c r="VQO52" s="163"/>
      <c r="VQP52" s="163"/>
      <c r="VQQ52" s="163"/>
      <c r="VQR52" s="163"/>
      <c r="VQS52" s="163"/>
      <c r="VQT52" s="163"/>
      <c r="VQU52" s="163"/>
      <c r="VQV52" s="163"/>
      <c r="VQW52" s="163"/>
      <c r="VQX52" s="163"/>
      <c r="VQY52" s="163"/>
      <c r="VQZ52" s="163"/>
      <c r="VRA52" s="163"/>
      <c r="VRB52" s="163"/>
      <c r="VRC52" s="163"/>
      <c r="VRD52" s="163"/>
      <c r="VRE52" s="163"/>
      <c r="VRF52" s="163"/>
      <c r="VRG52" s="163"/>
      <c r="VRH52" s="163"/>
      <c r="VRI52" s="163"/>
      <c r="VRJ52" s="163"/>
      <c r="VRK52" s="163"/>
      <c r="VRL52" s="163"/>
      <c r="VRM52" s="163"/>
      <c r="VRN52" s="163"/>
      <c r="VRO52" s="163"/>
      <c r="VRP52" s="163"/>
      <c r="VRQ52" s="163"/>
      <c r="VRR52" s="163"/>
      <c r="VRS52" s="163"/>
      <c r="VRT52" s="163"/>
      <c r="VRU52" s="163"/>
      <c r="VRV52" s="163"/>
      <c r="VRW52" s="163"/>
      <c r="VRX52" s="163"/>
      <c r="VRY52" s="163"/>
      <c r="VRZ52" s="163"/>
      <c r="VSA52" s="163"/>
      <c r="VSB52" s="163"/>
      <c r="VSC52" s="163"/>
      <c r="VSD52" s="163"/>
      <c r="VSE52" s="163"/>
      <c r="VSF52" s="163"/>
      <c r="VSG52" s="163"/>
      <c r="VSH52" s="163"/>
      <c r="VSI52" s="163"/>
      <c r="VSJ52" s="163"/>
      <c r="VSK52" s="163"/>
      <c r="VSL52" s="163"/>
      <c r="VSM52" s="163"/>
      <c r="VSN52" s="163"/>
      <c r="VSO52" s="163"/>
      <c r="VSP52" s="163"/>
      <c r="VSQ52" s="163"/>
      <c r="VSR52" s="163"/>
      <c r="VSS52" s="163"/>
      <c r="VST52" s="163"/>
      <c r="VSU52" s="163"/>
      <c r="VSV52" s="163"/>
      <c r="VSW52" s="163"/>
      <c r="VSX52" s="163"/>
      <c r="VSY52" s="163"/>
      <c r="VSZ52" s="163"/>
      <c r="VTA52" s="163"/>
      <c r="VTB52" s="163"/>
      <c r="VTC52" s="163"/>
      <c r="VTD52" s="163"/>
      <c r="VTE52" s="163"/>
      <c r="VTF52" s="163"/>
      <c r="VTG52" s="163"/>
      <c r="VTH52" s="163"/>
      <c r="VTI52" s="163"/>
      <c r="VTJ52" s="163"/>
      <c r="VTK52" s="163"/>
      <c r="VTL52" s="163"/>
      <c r="VTM52" s="163"/>
      <c r="VTN52" s="163"/>
      <c r="VTO52" s="163"/>
      <c r="VTP52" s="163"/>
      <c r="VTQ52" s="163"/>
      <c r="VTR52" s="163"/>
      <c r="VTS52" s="163"/>
      <c r="VTT52" s="163"/>
      <c r="VTU52" s="163"/>
      <c r="VTV52" s="163"/>
      <c r="VTW52" s="163"/>
      <c r="VTX52" s="163"/>
      <c r="VTY52" s="163"/>
      <c r="VTZ52" s="163"/>
      <c r="VUA52" s="163"/>
      <c r="VUB52" s="163"/>
      <c r="VUC52" s="163"/>
      <c r="VUD52" s="163"/>
      <c r="VUE52" s="163"/>
      <c r="VUF52" s="163"/>
      <c r="VUG52" s="163"/>
      <c r="VUH52" s="163"/>
      <c r="VUI52" s="163"/>
      <c r="VUJ52" s="163"/>
      <c r="VUK52" s="163"/>
      <c r="VUL52" s="163"/>
      <c r="VUM52" s="163"/>
      <c r="VUN52" s="163"/>
      <c r="VUO52" s="163"/>
      <c r="VUP52" s="163"/>
      <c r="VUQ52" s="163"/>
      <c r="VUR52" s="163"/>
      <c r="VUS52" s="163"/>
      <c r="VUT52" s="163"/>
      <c r="VUU52" s="163"/>
      <c r="VUV52" s="163"/>
      <c r="VUW52" s="163"/>
      <c r="VUX52" s="163"/>
      <c r="VUY52" s="163"/>
      <c r="VUZ52" s="163"/>
      <c r="VVA52" s="163"/>
      <c r="VVB52" s="163"/>
      <c r="VVC52" s="163"/>
      <c r="VVD52" s="163"/>
      <c r="VVE52" s="163"/>
      <c r="VVF52" s="163"/>
      <c r="VVG52" s="163"/>
      <c r="VVH52" s="163"/>
      <c r="VVI52" s="163"/>
      <c r="VVJ52" s="163"/>
      <c r="VVK52" s="163"/>
      <c r="VVL52" s="163"/>
      <c r="VVM52" s="163"/>
      <c r="VVN52" s="163"/>
      <c r="VVO52" s="163"/>
      <c r="VVP52" s="163"/>
      <c r="VVQ52" s="163"/>
      <c r="VVR52" s="163"/>
      <c r="VVS52" s="163"/>
      <c r="VVT52" s="163"/>
      <c r="VVU52" s="163"/>
      <c r="VVV52" s="163"/>
      <c r="VVW52" s="163"/>
      <c r="VVX52" s="163"/>
      <c r="VVY52" s="163"/>
      <c r="VVZ52" s="163"/>
      <c r="VWA52" s="163"/>
      <c r="VWB52" s="163"/>
      <c r="VWC52" s="163"/>
      <c r="VWD52" s="163"/>
      <c r="VWE52" s="163"/>
      <c r="VWF52" s="163"/>
      <c r="VWG52" s="163"/>
      <c r="VWH52" s="163"/>
      <c r="VWI52" s="163"/>
      <c r="VWJ52" s="163"/>
      <c r="VWK52" s="163"/>
      <c r="VWL52" s="163"/>
      <c r="VWM52" s="163"/>
      <c r="VWN52" s="163"/>
      <c r="VWO52" s="163"/>
      <c r="VWP52" s="163"/>
      <c r="VWQ52" s="163"/>
      <c r="VWR52" s="163"/>
      <c r="VWS52" s="163"/>
      <c r="VWT52" s="163"/>
      <c r="VWU52" s="163"/>
      <c r="VWV52" s="163"/>
      <c r="VWW52" s="163"/>
      <c r="VWX52" s="163"/>
      <c r="VWY52" s="163"/>
      <c r="VWZ52" s="163"/>
      <c r="VXA52" s="163"/>
      <c r="VXB52" s="163"/>
      <c r="VXC52" s="163"/>
      <c r="VXD52" s="163"/>
      <c r="VXE52" s="163"/>
      <c r="VXF52" s="163"/>
      <c r="VXG52" s="163"/>
      <c r="VXH52" s="163"/>
      <c r="VXI52" s="163"/>
      <c r="VXJ52" s="163"/>
      <c r="VXK52" s="163"/>
      <c r="VXL52" s="163"/>
      <c r="VXM52" s="163"/>
      <c r="VXN52" s="163"/>
      <c r="VXO52" s="163"/>
      <c r="VXP52" s="163"/>
      <c r="VXQ52" s="163"/>
      <c r="VXR52" s="163"/>
      <c r="VXS52" s="163"/>
      <c r="VXT52" s="163"/>
      <c r="VXU52" s="163"/>
      <c r="VXV52" s="163"/>
      <c r="VXW52" s="163"/>
      <c r="VXX52" s="163"/>
      <c r="VXY52" s="163"/>
      <c r="VXZ52" s="163"/>
      <c r="VYA52" s="163"/>
      <c r="VYB52" s="163"/>
      <c r="VYC52" s="163"/>
      <c r="VYD52" s="163"/>
      <c r="VYE52" s="163"/>
      <c r="VYF52" s="163"/>
      <c r="VYG52" s="163"/>
      <c r="VYH52" s="163"/>
      <c r="VYI52" s="163"/>
      <c r="VYJ52" s="163"/>
      <c r="VYK52" s="163"/>
      <c r="VYL52" s="163"/>
      <c r="VYM52" s="163"/>
      <c r="VYN52" s="163"/>
      <c r="VYO52" s="163"/>
      <c r="VYP52" s="163"/>
      <c r="VYQ52" s="163"/>
      <c r="VYR52" s="163"/>
      <c r="VYS52" s="163"/>
      <c r="VYT52" s="163"/>
      <c r="VYU52" s="163"/>
      <c r="VYV52" s="163"/>
      <c r="VYW52" s="163"/>
      <c r="VYX52" s="163"/>
      <c r="VYY52" s="163"/>
      <c r="VYZ52" s="163"/>
      <c r="VZA52" s="163"/>
      <c r="VZB52" s="163"/>
      <c r="VZC52" s="163"/>
      <c r="VZD52" s="163"/>
      <c r="VZE52" s="163"/>
      <c r="VZF52" s="163"/>
      <c r="VZG52" s="163"/>
      <c r="VZH52" s="163"/>
      <c r="VZI52" s="163"/>
      <c r="VZJ52" s="163"/>
      <c r="VZK52" s="163"/>
      <c r="VZL52" s="163"/>
      <c r="VZM52" s="163"/>
      <c r="VZN52" s="163"/>
      <c r="VZO52" s="163"/>
      <c r="VZP52" s="163"/>
      <c r="VZQ52" s="163"/>
      <c r="VZR52" s="163"/>
      <c r="VZS52" s="163"/>
      <c r="VZT52" s="163"/>
      <c r="VZU52" s="163"/>
      <c r="VZV52" s="163"/>
      <c r="VZW52" s="163"/>
      <c r="VZX52" s="163"/>
      <c r="VZY52" s="163"/>
      <c r="VZZ52" s="163"/>
      <c r="WAA52" s="163"/>
      <c r="WAB52" s="163"/>
      <c r="WAC52" s="163"/>
      <c r="WAD52" s="163"/>
      <c r="WAE52" s="163"/>
      <c r="WAF52" s="163"/>
      <c r="WAG52" s="163"/>
      <c r="WAH52" s="163"/>
      <c r="WAI52" s="163"/>
      <c r="WAJ52" s="163"/>
      <c r="WAK52" s="163"/>
      <c r="WAL52" s="163"/>
      <c r="WAM52" s="163"/>
      <c r="WAN52" s="163"/>
      <c r="WAO52" s="163"/>
      <c r="WAP52" s="163"/>
      <c r="WAQ52" s="163"/>
      <c r="WAR52" s="163"/>
      <c r="WAS52" s="163"/>
      <c r="WAT52" s="163"/>
      <c r="WAU52" s="163"/>
      <c r="WAV52" s="163"/>
      <c r="WAW52" s="163"/>
      <c r="WAX52" s="163"/>
      <c r="WAY52" s="163"/>
      <c r="WAZ52" s="163"/>
      <c r="WBA52" s="163"/>
      <c r="WBB52" s="163"/>
      <c r="WBC52" s="163"/>
      <c r="WBD52" s="163"/>
      <c r="WBE52" s="163"/>
      <c r="WBF52" s="163"/>
      <c r="WBG52" s="163"/>
      <c r="WBH52" s="163"/>
      <c r="WBI52" s="163"/>
      <c r="WBJ52" s="163"/>
      <c r="WBK52" s="163"/>
      <c r="WBL52" s="163"/>
      <c r="WBM52" s="163"/>
      <c r="WBN52" s="163"/>
      <c r="WBO52" s="163"/>
      <c r="WBP52" s="163"/>
      <c r="WBQ52" s="163"/>
      <c r="WBR52" s="163"/>
      <c r="WBS52" s="163"/>
      <c r="WBT52" s="163"/>
      <c r="WBU52" s="163"/>
      <c r="WBV52" s="163"/>
      <c r="WBW52" s="163"/>
      <c r="WBX52" s="163"/>
      <c r="WBY52" s="163"/>
      <c r="WBZ52" s="163"/>
      <c r="WCA52" s="163"/>
      <c r="WCB52" s="163"/>
      <c r="WCC52" s="163"/>
      <c r="WCD52" s="163"/>
      <c r="WCE52" s="163"/>
      <c r="WCF52" s="163"/>
      <c r="WCG52" s="163"/>
      <c r="WCH52" s="163"/>
      <c r="WCI52" s="163"/>
      <c r="WCJ52" s="163"/>
      <c r="WCK52" s="163"/>
      <c r="WCL52" s="163"/>
      <c r="WCM52" s="163"/>
      <c r="WCN52" s="163"/>
      <c r="WCO52" s="163"/>
      <c r="WCP52" s="163"/>
      <c r="WCQ52" s="163"/>
      <c r="WCR52" s="163"/>
      <c r="WCS52" s="163"/>
      <c r="WCT52" s="163"/>
      <c r="WCU52" s="163"/>
      <c r="WCV52" s="163"/>
      <c r="WCW52" s="163"/>
      <c r="WCX52" s="163"/>
      <c r="WCY52" s="163"/>
      <c r="WCZ52" s="163"/>
      <c r="WDA52" s="163"/>
      <c r="WDB52" s="163"/>
      <c r="WDC52" s="163"/>
      <c r="WDD52" s="163"/>
      <c r="WDE52" s="163"/>
      <c r="WDF52" s="163"/>
      <c r="WDG52" s="163"/>
      <c r="WDH52" s="163"/>
      <c r="WDI52" s="163"/>
      <c r="WDJ52" s="163"/>
      <c r="WDK52" s="163"/>
      <c r="WDL52" s="163"/>
      <c r="WDM52" s="163"/>
      <c r="WDN52" s="163"/>
      <c r="WDO52" s="163"/>
      <c r="WDP52" s="163"/>
      <c r="WDQ52" s="163"/>
      <c r="WDR52" s="163"/>
      <c r="WDS52" s="163"/>
      <c r="WDT52" s="163"/>
      <c r="WDU52" s="163"/>
      <c r="WDV52" s="163"/>
      <c r="WDW52" s="163"/>
      <c r="WDX52" s="163"/>
      <c r="WDY52" s="163"/>
      <c r="WDZ52" s="163"/>
      <c r="WEA52" s="163"/>
      <c r="WEB52" s="163"/>
      <c r="WEC52" s="163"/>
      <c r="WED52" s="163"/>
      <c r="WEE52" s="163"/>
      <c r="WEF52" s="163"/>
      <c r="WEG52" s="163"/>
      <c r="WEH52" s="163"/>
      <c r="WEI52" s="163"/>
      <c r="WEJ52" s="163"/>
      <c r="WEK52" s="163"/>
      <c r="WEL52" s="163"/>
      <c r="WEM52" s="163"/>
      <c r="WEN52" s="163"/>
      <c r="WEO52" s="163"/>
      <c r="WEP52" s="163"/>
      <c r="WEQ52" s="163"/>
      <c r="WER52" s="163"/>
      <c r="WES52" s="163"/>
      <c r="WET52" s="163"/>
      <c r="WEU52" s="163"/>
      <c r="WEV52" s="163"/>
      <c r="WEW52" s="163"/>
      <c r="WEX52" s="163"/>
      <c r="WEY52" s="163"/>
      <c r="WEZ52" s="163"/>
      <c r="WFA52" s="163"/>
      <c r="WFB52" s="163"/>
      <c r="WFC52" s="163"/>
      <c r="WFD52" s="163"/>
      <c r="WFE52" s="163"/>
      <c r="WFF52" s="163"/>
      <c r="WFG52" s="163"/>
      <c r="WFH52" s="163"/>
      <c r="WFI52" s="163"/>
      <c r="WFJ52" s="163"/>
      <c r="WFK52" s="163"/>
      <c r="WFL52" s="163"/>
      <c r="WFM52" s="163"/>
      <c r="WFN52" s="163"/>
      <c r="WFO52" s="163"/>
      <c r="WFP52" s="163"/>
      <c r="WFQ52" s="163"/>
      <c r="WFR52" s="163"/>
      <c r="WFS52" s="163"/>
      <c r="WFT52" s="163"/>
      <c r="WFU52" s="163"/>
      <c r="WFV52" s="163"/>
      <c r="WFW52" s="163"/>
      <c r="WFX52" s="163"/>
      <c r="WFY52" s="163"/>
      <c r="WFZ52" s="163"/>
      <c r="WGA52" s="163"/>
      <c r="WGB52" s="163"/>
      <c r="WGC52" s="163"/>
      <c r="WGD52" s="163"/>
      <c r="WGE52" s="163"/>
      <c r="WGF52" s="163"/>
      <c r="WGG52" s="163"/>
      <c r="WGH52" s="163"/>
      <c r="WGI52" s="163"/>
      <c r="WGJ52" s="163"/>
      <c r="WGK52" s="163"/>
      <c r="WGL52" s="163"/>
      <c r="WGM52" s="163"/>
      <c r="WGN52" s="163"/>
      <c r="WGO52" s="163"/>
      <c r="WGP52" s="163"/>
      <c r="WGQ52" s="163"/>
      <c r="WGR52" s="163"/>
      <c r="WGS52" s="163"/>
      <c r="WGT52" s="163"/>
      <c r="WGU52" s="163"/>
      <c r="WGV52" s="163"/>
      <c r="WGW52" s="163"/>
      <c r="WGX52" s="163"/>
      <c r="WGY52" s="163"/>
      <c r="WGZ52" s="163"/>
      <c r="WHA52" s="163"/>
      <c r="WHB52" s="163"/>
      <c r="WHC52" s="163"/>
      <c r="WHD52" s="163"/>
      <c r="WHE52" s="163"/>
      <c r="WHF52" s="163"/>
      <c r="WHG52" s="163"/>
      <c r="WHH52" s="163"/>
      <c r="WHI52" s="163"/>
      <c r="WHJ52" s="163"/>
      <c r="WHK52" s="163"/>
      <c r="WHL52" s="163"/>
      <c r="WHM52" s="163"/>
      <c r="WHN52" s="163"/>
      <c r="WHO52" s="163"/>
      <c r="WHP52" s="163"/>
      <c r="WHQ52" s="163"/>
      <c r="WHR52" s="163"/>
      <c r="WHS52" s="163"/>
      <c r="WHT52" s="163"/>
      <c r="WHU52" s="163"/>
      <c r="WHV52" s="163"/>
      <c r="WHW52" s="163"/>
      <c r="WHX52" s="163"/>
      <c r="WHY52" s="163"/>
      <c r="WHZ52" s="163"/>
      <c r="WIA52" s="163"/>
      <c r="WIB52" s="163"/>
      <c r="WIC52" s="163"/>
      <c r="WID52" s="163"/>
      <c r="WIE52" s="163"/>
      <c r="WIF52" s="163"/>
      <c r="WIG52" s="163"/>
      <c r="WIH52" s="163"/>
      <c r="WII52" s="163"/>
      <c r="WIJ52" s="163"/>
      <c r="WIK52" s="163"/>
      <c r="WIL52" s="163"/>
      <c r="WIM52" s="163"/>
      <c r="WIN52" s="163"/>
      <c r="WIO52" s="163"/>
      <c r="WIP52" s="163"/>
      <c r="WIQ52" s="163"/>
      <c r="WIR52" s="163"/>
      <c r="WIS52" s="163"/>
      <c r="WIT52" s="163"/>
      <c r="WIU52" s="163"/>
      <c r="WIV52" s="163"/>
      <c r="WIW52" s="163"/>
      <c r="WIX52" s="163"/>
      <c r="WIY52" s="163"/>
      <c r="WIZ52" s="163"/>
      <c r="WJA52" s="163"/>
      <c r="WJB52" s="163"/>
      <c r="WJC52" s="163"/>
      <c r="WJD52" s="163"/>
      <c r="WJE52" s="163"/>
      <c r="WJF52" s="163"/>
      <c r="WJG52" s="163"/>
      <c r="WJH52" s="163"/>
      <c r="WJI52" s="163"/>
      <c r="WJJ52" s="163"/>
      <c r="WJK52" s="163"/>
      <c r="WJL52" s="163"/>
      <c r="WJM52" s="163"/>
      <c r="WJN52" s="163"/>
      <c r="WJO52" s="163"/>
      <c r="WJP52" s="163"/>
      <c r="WJQ52" s="163"/>
      <c r="WJR52" s="163"/>
      <c r="WJS52" s="163"/>
      <c r="WJT52" s="163"/>
      <c r="WJU52" s="163"/>
      <c r="WJV52" s="163"/>
      <c r="WJW52" s="163"/>
      <c r="WJX52" s="163"/>
      <c r="WJY52" s="163"/>
      <c r="WJZ52" s="163"/>
      <c r="WKA52" s="163"/>
      <c r="WKB52" s="163"/>
      <c r="WKC52" s="163"/>
      <c r="WKD52" s="163"/>
      <c r="WKE52" s="163"/>
      <c r="WKF52" s="163"/>
      <c r="WKG52" s="163"/>
      <c r="WKH52" s="163"/>
      <c r="WKI52" s="163"/>
      <c r="WKJ52" s="163"/>
      <c r="WKK52" s="163"/>
      <c r="WKL52" s="163"/>
      <c r="WKM52" s="163"/>
      <c r="WKN52" s="163"/>
      <c r="WKO52" s="163"/>
      <c r="WKP52" s="163"/>
      <c r="WKQ52" s="163"/>
      <c r="WKR52" s="163"/>
      <c r="WKS52" s="163"/>
      <c r="WKT52" s="163"/>
      <c r="WKU52" s="163"/>
      <c r="WKV52" s="163"/>
      <c r="WKW52" s="163"/>
      <c r="WKX52" s="163"/>
      <c r="WKY52" s="163"/>
      <c r="WKZ52" s="163"/>
      <c r="WLA52" s="163"/>
      <c r="WLB52" s="163"/>
      <c r="WLC52" s="163"/>
      <c r="WLD52" s="163"/>
      <c r="WLE52" s="163"/>
      <c r="WLF52" s="163"/>
      <c r="WLG52" s="163"/>
      <c r="WLH52" s="163"/>
      <c r="WLI52" s="163"/>
      <c r="WLJ52" s="163"/>
      <c r="WLK52" s="163"/>
      <c r="WLL52" s="163"/>
      <c r="WLM52" s="163"/>
      <c r="WLN52" s="163"/>
      <c r="WLO52" s="163"/>
      <c r="WLP52" s="163"/>
      <c r="WLQ52" s="163"/>
      <c r="WLR52" s="163"/>
      <c r="WLS52" s="163"/>
      <c r="WLT52" s="163"/>
      <c r="WLU52" s="163"/>
      <c r="WLV52" s="163"/>
      <c r="WLW52" s="163"/>
      <c r="WLX52" s="163"/>
      <c r="WLY52" s="163"/>
      <c r="WLZ52" s="163"/>
      <c r="WMA52" s="163"/>
      <c r="WMB52" s="163"/>
      <c r="WMC52" s="163"/>
      <c r="WMD52" s="163"/>
      <c r="WME52" s="163"/>
      <c r="WMF52" s="163"/>
      <c r="WMG52" s="163"/>
      <c r="WMH52" s="163"/>
      <c r="WMI52" s="163"/>
      <c r="WMJ52" s="163"/>
      <c r="WMK52" s="163"/>
      <c r="WML52" s="163"/>
      <c r="WMM52" s="163"/>
      <c r="WMN52" s="163"/>
      <c r="WMO52" s="163"/>
      <c r="WMP52" s="163"/>
      <c r="WMQ52" s="163"/>
      <c r="WMR52" s="163"/>
      <c r="WMS52" s="163"/>
      <c r="WMT52" s="163"/>
      <c r="WMU52" s="163"/>
      <c r="WMV52" s="163"/>
      <c r="WMW52" s="163"/>
      <c r="WMX52" s="163"/>
      <c r="WMY52" s="163"/>
      <c r="WMZ52" s="163"/>
      <c r="WNA52" s="163"/>
      <c r="WNB52" s="163"/>
      <c r="WNC52" s="163"/>
      <c r="WND52" s="163"/>
      <c r="WNE52" s="163"/>
      <c r="WNF52" s="163"/>
      <c r="WNG52" s="163"/>
      <c r="WNH52" s="163"/>
      <c r="WNI52" s="163"/>
      <c r="WNJ52" s="163"/>
      <c r="WNK52" s="163"/>
      <c r="WNL52" s="163"/>
      <c r="WNM52" s="163"/>
      <c r="WNN52" s="163"/>
      <c r="WNO52" s="163"/>
      <c r="WNP52" s="163"/>
      <c r="WNQ52" s="163"/>
      <c r="WNR52" s="163"/>
      <c r="WNS52" s="163"/>
      <c r="WNT52" s="163"/>
      <c r="WNU52" s="163"/>
      <c r="WNV52" s="163"/>
      <c r="WNW52" s="163"/>
      <c r="WNX52" s="163"/>
      <c r="WNY52" s="163"/>
      <c r="WNZ52" s="163"/>
      <c r="WOA52" s="163"/>
      <c r="WOB52" s="163"/>
      <c r="WOC52" s="163"/>
      <c r="WOD52" s="163"/>
      <c r="WOE52" s="163"/>
      <c r="WOF52" s="163"/>
      <c r="WOG52" s="163"/>
      <c r="WOH52" s="163"/>
      <c r="WOI52" s="163"/>
      <c r="WOJ52" s="163"/>
      <c r="WOK52" s="163"/>
      <c r="WOL52" s="163"/>
      <c r="WOM52" s="163"/>
      <c r="WON52" s="163"/>
      <c r="WOO52" s="163"/>
      <c r="WOP52" s="163"/>
      <c r="WOQ52" s="163"/>
      <c r="WOR52" s="163"/>
      <c r="WOS52" s="163"/>
      <c r="WOT52" s="163"/>
      <c r="WOU52" s="163"/>
      <c r="WOV52" s="163"/>
      <c r="WOW52" s="163"/>
      <c r="WOX52" s="163"/>
      <c r="WOY52" s="163"/>
      <c r="WOZ52" s="163"/>
      <c r="WPA52" s="163"/>
      <c r="WPB52" s="163"/>
      <c r="WPC52" s="163"/>
      <c r="WPD52" s="163"/>
      <c r="WPE52" s="163"/>
      <c r="WPF52" s="163"/>
      <c r="WPG52" s="163"/>
      <c r="WPH52" s="163"/>
      <c r="WPI52" s="163"/>
      <c r="WPJ52" s="163"/>
      <c r="WPK52" s="163"/>
      <c r="WPL52" s="163"/>
      <c r="WPM52" s="163"/>
      <c r="WPN52" s="163"/>
      <c r="WPO52" s="163"/>
      <c r="WPP52" s="163"/>
      <c r="WPQ52" s="163"/>
      <c r="WPR52" s="163"/>
      <c r="WPS52" s="163"/>
      <c r="WPT52" s="163"/>
      <c r="WPU52" s="163"/>
      <c r="WPV52" s="163"/>
      <c r="WPW52" s="163"/>
      <c r="WPX52" s="163"/>
      <c r="WPY52" s="163"/>
      <c r="WPZ52" s="163"/>
      <c r="WQA52" s="163"/>
      <c r="WQB52" s="163"/>
      <c r="WQC52" s="163"/>
      <c r="WQD52" s="163"/>
      <c r="WQE52" s="163"/>
      <c r="WQF52" s="163"/>
      <c r="WQG52" s="163"/>
      <c r="WQH52" s="163"/>
      <c r="WQI52" s="163"/>
      <c r="WQJ52" s="163"/>
      <c r="WQK52" s="163"/>
      <c r="WQL52" s="163"/>
      <c r="WQM52" s="163"/>
      <c r="WQN52" s="163"/>
      <c r="WQO52" s="163"/>
      <c r="WQP52" s="163"/>
      <c r="WQQ52" s="163"/>
      <c r="WQR52" s="163"/>
      <c r="WQS52" s="163"/>
      <c r="WQT52" s="163"/>
      <c r="WQU52" s="163"/>
      <c r="WQV52" s="163"/>
      <c r="WQW52" s="163"/>
      <c r="WQX52" s="163"/>
      <c r="WQY52" s="163"/>
      <c r="WQZ52" s="163"/>
      <c r="WRA52" s="163"/>
      <c r="WRB52" s="163"/>
      <c r="WRC52" s="163"/>
      <c r="WRD52" s="163"/>
      <c r="WRE52" s="163"/>
      <c r="WRF52" s="163"/>
      <c r="WRG52" s="163"/>
      <c r="WRH52" s="163"/>
      <c r="WRI52" s="163"/>
      <c r="WRJ52" s="163"/>
      <c r="WRK52" s="163"/>
      <c r="WRL52" s="163"/>
      <c r="WRM52" s="163"/>
      <c r="WRN52" s="163"/>
      <c r="WRO52" s="163"/>
      <c r="WRP52" s="163"/>
      <c r="WRQ52" s="163"/>
      <c r="WRR52" s="163"/>
      <c r="WRS52" s="163"/>
      <c r="WRT52" s="163"/>
      <c r="WRU52" s="163"/>
      <c r="WRV52" s="163"/>
      <c r="WRW52" s="163"/>
      <c r="WRX52" s="163"/>
      <c r="WRY52" s="163"/>
      <c r="WRZ52" s="163"/>
      <c r="WSA52" s="163"/>
      <c r="WSB52" s="163"/>
      <c r="WSC52" s="163"/>
      <c r="WSD52" s="163"/>
      <c r="WSE52" s="163"/>
      <c r="WSF52" s="163"/>
      <c r="WSG52" s="163"/>
      <c r="WSH52" s="163"/>
      <c r="WSI52" s="163"/>
      <c r="WSJ52" s="163"/>
      <c r="WSK52" s="163"/>
      <c r="WSL52" s="163"/>
      <c r="WSM52" s="163"/>
      <c r="WSN52" s="163"/>
      <c r="WSO52" s="163"/>
      <c r="WSP52" s="163"/>
      <c r="WSQ52" s="163"/>
      <c r="WSR52" s="163"/>
      <c r="WSS52" s="163"/>
      <c r="WST52" s="163"/>
      <c r="WSU52" s="163"/>
      <c r="WSV52" s="163"/>
      <c r="WSW52" s="163"/>
      <c r="WSX52" s="163"/>
      <c r="WSY52" s="163"/>
      <c r="WSZ52" s="163"/>
      <c r="WTA52" s="163"/>
      <c r="WTB52" s="163"/>
      <c r="WTC52" s="163"/>
      <c r="WTD52" s="163"/>
      <c r="WTE52" s="163"/>
      <c r="WTF52" s="163"/>
      <c r="WTG52" s="163"/>
      <c r="WTH52" s="163"/>
      <c r="WTI52" s="163"/>
      <c r="WTJ52" s="163"/>
      <c r="WTK52" s="163"/>
      <c r="WTL52" s="163"/>
      <c r="WTM52" s="163"/>
      <c r="WTN52" s="163"/>
      <c r="WTO52" s="163"/>
      <c r="WTP52" s="163"/>
      <c r="WTQ52" s="163"/>
      <c r="WTR52" s="163"/>
      <c r="WTS52" s="163"/>
      <c r="WTT52" s="163"/>
      <c r="WTU52" s="163"/>
      <c r="WTV52" s="163"/>
      <c r="WTW52" s="163"/>
      <c r="WTX52" s="163"/>
      <c r="WTY52" s="163"/>
      <c r="WTZ52" s="163"/>
      <c r="WUA52" s="163"/>
      <c r="WUB52" s="163"/>
      <c r="WUC52" s="163"/>
      <c r="WUD52" s="163"/>
      <c r="WUE52" s="163"/>
      <c r="WUF52" s="163"/>
      <c r="WUG52" s="163"/>
      <c r="WUH52" s="163"/>
      <c r="WUI52" s="163"/>
      <c r="WUJ52" s="163"/>
      <c r="WUK52" s="163"/>
      <c r="WUL52" s="163"/>
      <c r="WUM52" s="163"/>
      <c r="WUN52" s="163"/>
      <c r="WUO52" s="163"/>
      <c r="WUP52" s="163"/>
      <c r="WUQ52" s="163"/>
      <c r="WUR52" s="163"/>
      <c r="WUS52" s="163"/>
      <c r="WUT52" s="163"/>
      <c r="WUU52" s="163"/>
      <c r="WUV52" s="163"/>
      <c r="WUW52" s="163"/>
      <c r="WUX52" s="163"/>
      <c r="WUY52" s="163"/>
      <c r="WUZ52" s="163"/>
      <c r="WVA52" s="163"/>
      <c r="WVB52" s="163"/>
      <c r="WVC52" s="163"/>
      <c r="WVD52" s="163"/>
      <c r="WVE52" s="163"/>
      <c r="WVF52" s="163"/>
      <c r="WVG52" s="163"/>
      <c r="WVH52" s="163"/>
      <c r="WVI52" s="163"/>
      <c r="WVJ52" s="163"/>
      <c r="WVK52" s="163"/>
      <c r="WVL52" s="163"/>
      <c r="WVM52" s="163"/>
      <c r="WVN52" s="163"/>
      <c r="WVO52" s="163"/>
      <c r="WVP52" s="163"/>
      <c r="WVQ52" s="163"/>
      <c r="WVR52" s="163"/>
      <c r="WVS52" s="163"/>
      <c r="WVT52" s="163"/>
      <c r="WVU52" s="163"/>
      <c r="WVV52" s="163"/>
      <c r="WVW52" s="163"/>
      <c r="WVX52" s="163"/>
      <c r="WVY52" s="163"/>
      <c r="WVZ52" s="163"/>
      <c r="WWA52" s="163"/>
      <c r="WWB52" s="163"/>
      <c r="WWC52" s="163"/>
      <c r="WWD52" s="163"/>
      <c r="WWE52" s="163"/>
      <c r="WWF52" s="163"/>
      <c r="WWG52" s="163"/>
      <c r="WWH52" s="163"/>
      <c r="WWI52" s="163"/>
      <c r="WWJ52" s="163"/>
      <c r="WWK52" s="163"/>
      <c r="WWL52" s="163"/>
      <c r="WWM52" s="163"/>
      <c r="WWN52" s="163"/>
      <c r="WWO52" s="163"/>
      <c r="WWP52" s="163"/>
      <c r="WWQ52" s="163"/>
      <c r="WWR52" s="163"/>
      <c r="WWS52" s="163"/>
      <c r="WWT52" s="163"/>
      <c r="WWU52" s="163"/>
      <c r="WWV52" s="163"/>
      <c r="WWW52" s="163"/>
      <c r="WWX52" s="163"/>
      <c r="WWY52" s="163"/>
      <c r="WWZ52" s="163"/>
      <c r="WXA52" s="163"/>
      <c r="WXB52" s="163"/>
      <c r="WXC52" s="163"/>
      <c r="WXD52" s="163"/>
      <c r="WXE52" s="163"/>
      <c r="WXF52" s="163"/>
      <c r="WXG52" s="163"/>
      <c r="WXH52" s="163"/>
      <c r="WXI52" s="163"/>
      <c r="WXJ52" s="163"/>
      <c r="WXK52" s="163"/>
      <c r="WXL52" s="163"/>
      <c r="WXM52" s="163"/>
      <c r="WXN52" s="163"/>
      <c r="WXO52" s="163"/>
      <c r="WXP52" s="163"/>
      <c r="WXQ52" s="163"/>
      <c r="WXR52" s="163"/>
      <c r="WXS52" s="163"/>
      <c r="WXT52" s="163"/>
      <c r="WXU52" s="163"/>
      <c r="WXV52" s="163"/>
      <c r="WXW52" s="163"/>
      <c r="WXX52" s="163"/>
      <c r="WXY52" s="163"/>
      <c r="WXZ52" s="163"/>
      <c r="WYA52" s="163"/>
      <c r="WYB52" s="163"/>
      <c r="WYC52" s="163"/>
      <c r="WYD52" s="163"/>
      <c r="WYE52" s="163"/>
      <c r="WYF52" s="163"/>
      <c r="WYG52" s="163"/>
      <c r="WYH52" s="163"/>
      <c r="WYI52" s="163"/>
      <c r="WYJ52" s="163"/>
      <c r="WYK52" s="163"/>
      <c r="WYL52" s="163"/>
      <c r="WYM52" s="163"/>
      <c r="WYN52" s="163"/>
      <c r="WYO52" s="163"/>
      <c r="WYP52" s="163"/>
      <c r="WYQ52" s="163"/>
      <c r="WYR52" s="163"/>
      <c r="WYS52" s="163"/>
      <c r="WYT52" s="163"/>
      <c r="WYU52" s="163"/>
      <c r="WYV52" s="163"/>
      <c r="WYW52" s="163"/>
      <c r="WYX52" s="163"/>
      <c r="WYY52" s="163"/>
      <c r="WYZ52" s="163"/>
      <c r="WZA52" s="163"/>
      <c r="WZB52" s="163"/>
      <c r="WZC52" s="163"/>
      <c r="WZD52" s="163"/>
      <c r="WZE52" s="163"/>
      <c r="WZF52" s="163"/>
      <c r="WZG52" s="163"/>
      <c r="WZH52" s="163"/>
      <c r="WZI52" s="163"/>
      <c r="WZJ52" s="163"/>
      <c r="WZK52" s="163"/>
      <c r="WZL52" s="163"/>
      <c r="WZM52" s="163"/>
      <c r="WZN52" s="163"/>
      <c r="WZO52" s="163"/>
      <c r="WZP52" s="163"/>
      <c r="WZQ52" s="163"/>
      <c r="WZR52" s="163"/>
      <c r="WZS52" s="163"/>
      <c r="WZT52" s="163"/>
      <c r="WZU52" s="163"/>
      <c r="WZV52" s="163"/>
      <c r="WZW52" s="163"/>
      <c r="WZX52" s="163"/>
      <c r="WZY52" s="163"/>
      <c r="WZZ52" s="163"/>
      <c r="XAA52" s="163"/>
      <c r="XAB52" s="163"/>
      <c r="XAC52" s="163"/>
      <c r="XAD52" s="163"/>
      <c r="XAE52" s="163"/>
      <c r="XAF52" s="163"/>
      <c r="XAG52" s="163"/>
      <c r="XAH52" s="163"/>
      <c r="XAI52" s="163"/>
      <c r="XAJ52" s="163"/>
      <c r="XAK52" s="163"/>
      <c r="XAL52" s="163"/>
      <c r="XAM52" s="163"/>
      <c r="XAN52" s="163"/>
      <c r="XAO52" s="163"/>
      <c r="XAP52" s="163"/>
      <c r="XAQ52" s="163"/>
      <c r="XAR52" s="163"/>
      <c r="XAS52" s="163"/>
      <c r="XAT52" s="163"/>
      <c r="XAU52" s="163"/>
      <c r="XAV52" s="163"/>
      <c r="XAW52" s="163"/>
      <c r="XAX52" s="163"/>
      <c r="XAY52" s="163"/>
      <c r="XAZ52" s="163"/>
      <c r="XBA52" s="163"/>
      <c r="XBB52" s="163"/>
      <c r="XBC52" s="163"/>
      <c r="XBD52" s="163"/>
      <c r="XBE52" s="163"/>
      <c r="XBF52" s="163"/>
      <c r="XBG52" s="163"/>
      <c r="XBH52" s="163"/>
      <c r="XBI52" s="163"/>
      <c r="XBJ52" s="163"/>
      <c r="XBK52" s="163"/>
      <c r="XBL52" s="163"/>
      <c r="XBM52" s="163"/>
      <c r="XBN52" s="163"/>
      <c r="XBO52" s="163"/>
      <c r="XBP52" s="163"/>
      <c r="XBQ52" s="163"/>
      <c r="XBR52" s="163"/>
      <c r="XBS52" s="163"/>
      <c r="XBT52" s="163"/>
      <c r="XBU52" s="163"/>
      <c r="XBV52" s="163"/>
      <c r="XBW52" s="163"/>
      <c r="XBX52" s="163"/>
      <c r="XBY52" s="163"/>
      <c r="XBZ52" s="163"/>
      <c r="XCA52" s="163"/>
      <c r="XCB52" s="163"/>
      <c r="XCC52" s="163"/>
      <c r="XCD52" s="163"/>
      <c r="XCE52" s="163"/>
      <c r="XCF52" s="163"/>
      <c r="XCG52" s="163"/>
      <c r="XCH52" s="163"/>
      <c r="XCI52" s="163"/>
      <c r="XCJ52" s="163"/>
      <c r="XCK52" s="163"/>
      <c r="XCL52" s="163"/>
      <c r="XCM52" s="163"/>
      <c r="XCN52" s="163"/>
      <c r="XCO52" s="163"/>
      <c r="XCP52" s="163"/>
      <c r="XCQ52" s="163"/>
      <c r="XCR52" s="163"/>
      <c r="XCS52" s="163"/>
      <c r="XCT52" s="163"/>
      <c r="XCU52" s="163"/>
      <c r="XCV52" s="163"/>
      <c r="XCW52" s="163"/>
      <c r="XCX52" s="163"/>
      <c r="XCY52" s="163"/>
      <c r="XCZ52" s="163"/>
      <c r="XDA52" s="163"/>
      <c r="XDB52" s="163"/>
      <c r="XDC52" s="163"/>
      <c r="XDD52" s="163"/>
      <c r="XDE52" s="163"/>
      <c r="XDF52" s="163"/>
      <c r="XDG52" s="163"/>
      <c r="XDH52" s="163"/>
      <c r="XDI52" s="163"/>
      <c r="XDJ52" s="163"/>
      <c r="XDK52" s="163"/>
      <c r="XDL52" s="163"/>
      <c r="XDM52" s="163"/>
      <c r="XDN52" s="163"/>
      <c r="XDO52" s="163"/>
      <c r="XDP52" s="163"/>
      <c r="XDQ52" s="163"/>
      <c r="XDR52" s="163"/>
      <c r="XDS52" s="163"/>
      <c r="XDT52" s="163"/>
      <c r="XDU52" s="163"/>
      <c r="XDV52" s="163"/>
      <c r="XDW52" s="163"/>
      <c r="XDX52" s="163"/>
      <c r="XDY52" s="163"/>
      <c r="XDZ52" s="163"/>
      <c r="XEA52" s="163"/>
      <c r="XEB52" s="163"/>
      <c r="XEC52" s="163"/>
      <c r="XED52" s="163"/>
      <c r="XEE52" s="163"/>
      <c r="XEF52" s="163"/>
      <c r="XEG52" s="163"/>
      <c r="XEH52" s="163"/>
      <c r="XEI52" s="163"/>
      <c r="XEJ52" s="163"/>
      <c r="XEK52" s="163"/>
      <c r="XEL52" s="163"/>
      <c r="XEM52" s="163"/>
      <c r="XEN52" s="163"/>
    </row>
  </sheetData>
  <mergeCells count="2744">
    <mergeCell ref="A11:B11"/>
    <mergeCell ref="A27:B27"/>
    <mergeCell ref="A32:B32"/>
    <mergeCell ref="A39:B39"/>
    <mergeCell ref="A40:B40"/>
    <mergeCell ref="A44:B44"/>
    <mergeCell ref="A4:F4"/>
    <mergeCell ref="A5:F5"/>
    <mergeCell ref="A6:F6"/>
    <mergeCell ref="A8:A9"/>
    <mergeCell ref="B8:B9"/>
    <mergeCell ref="C8:C9"/>
    <mergeCell ref="D8:D9"/>
    <mergeCell ref="E8:F8"/>
    <mergeCell ref="XDM2:XDR2"/>
    <mergeCell ref="XDS2:XDX2"/>
    <mergeCell ref="XDY2:XED2"/>
    <mergeCell ref="XEE2:XEJ2"/>
    <mergeCell ref="XEK2:XEN2"/>
    <mergeCell ref="A3:F3"/>
    <mergeCell ref="XCC2:XCH2"/>
    <mergeCell ref="XCI2:XCN2"/>
    <mergeCell ref="XCO2:XCT2"/>
    <mergeCell ref="XCU2:XCZ2"/>
    <mergeCell ref="XDA2:XDF2"/>
    <mergeCell ref="XDG2:XDL2"/>
    <mergeCell ref="XAS2:XAX2"/>
    <mergeCell ref="XAY2:XBD2"/>
    <mergeCell ref="XBE2:XBJ2"/>
    <mergeCell ref="XBK2:XBP2"/>
    <mergeCell ref="XBQ2:XBV2"/>
    <mergeCell ref="XBW2:XCB2"/>
    <mergeCell ref="WZI2:WZN2"/>
    <mergeCell ref="WZO2:WZT2"/>
    <mergeCell ref="WZU2:WZZ2"/>
    <mergeCell ref="XAA2:XAF2"/>
    <mergeCell ref="XAG2:XAL2"/>
    <mergeCell ref="XAM2:XAR2"/>
    <mergeCell ref="WXY2:WYD2"/>
    <mergeCell ref="WYE2:WYJ2"/>
    <mergeCell ref="WYK2:WYP2"/>
    <mergeCell ref="WYQ2:WYV2"/>
    <mergeCell ref="WYW2:WZB2"/>
    <mergeCell ref="WZC2:WZH2"/>
    <mergeCell ref="WWO2:WWT2"/>
    <mergeCell ref="WWU2:WWZ2"/>
    <mergeCell ref="WXA2:WXF2"/>
    <mergeCell ref="WXG2:WXL2"/>
    <mergeCell ref="WXM2:WXR2"/>
    <mergeCell ref="WXS2:WXX2"/>
    <mergeCell ref="WVE2:WVJ2"/>
    <mergeCell ref="WVK2:WVP2"/>
    <mergeCell ref="WVQ2:WVV2"/>
    <mergeCell ref="WVW2:WWB2"/>
    <mergeCell ref="WWC2:WWH2"/>
    <mergeCell ref="WWI2:WWN2"/>
    <mergeCell ref="WTU2:WTZ2"/>
    <mergeCell ref="WUA2:WUF2"/>
    <mergeCell ref="WUG2:WUL2"/>
    <mergeCell ref="WUM2:WUR2"/>
    <mergeCell ref="WUS2:WUX2"/>
    <mergeCell ref="WUY2:WVD2"/>
    <mergeCell ref="WSK2:WSP2"/>
    <mergeCell ref="WSQ2:WSV2"/>
    <mergeCell ref="WSW2:WTB2"/>
    <mergeCell ref="WTC2:WTH2"/>
    <mergeCell ref="WTI2:WTN2"/>
    <mergeCell ref="WTO2:WTT2"/>
    <mergeCell ref="WRA2:WRF2"/>
    <mergeCell ref="WRG2:WRL2"/>
    <mergeCell ref="WRM2:WRR2"/>
    <mergeCell ref="WRS2:WRX2"/>
    <mergeCell ref="WRY2:WSD2"/>
    <mergeCell ref="WSE2:WSJ2"/>
    <mergeCell ref="WPQ2:WPV2"/>
    <mergeCell ref="WPW2:WQB2"/>
    <mergeCell ref="WQC2:WQH2"/>
    <mergeCell ref="WQI2:WQN2"/>
    <mergeCell ref="WQO2:WQT2"/>
    <mergeCell ref="WQU2:WQZ2"/>
    <mergeCell ref="WOG2:WOL2"/>
    <mergeCell ref="WOM2:WOR2"/>
    <mergeCell ref="WOS2:WOX2"/>
    <mergeCell ref="WOY2:WPD2"/>
    <mergeCell ref="WPE2:WPJ2"/>
    <mergeCell ref="WPK2:WPP2"/>
    <mergeCell ref="WMW2:WNB2"/>
    <mergeCell ref="WNC2:WNH2"/>
    <mergeCell ref="WNI2:WNN2"/>
    <mergeCell ref="WNO2:WNT2"/>
    <mergeCell ref="WNU2:WNZ2"/>
    <mergeCell ref="WOA2:WOF2"/>
    <mergeCell ref="WLM2:WLR2"/>
    <mergeCell ref="WLS2:WLX2"/>
    <mergeCell ref="WLY2:WMD2"/>
    <mergeCell ref="WME2:WMJ2"/>
    <mergeCell ref="WMK2:WMP2"/>
    <mergeCell ref="WMQ2:WMV2"/>
    <mergeCell ref="WKC2:WKH2"/>
    <mergeCell ref="WKI2:WKN2"/>
    <mergeCell ref="WKO2:WKT2"/>
    <mergeCell ref="WKU2:WKZ2"/>
    <mergeCell ref="WLA2:WLF2"/>
    <mergeCell ref="WLG2:WLL2"/>
    <mergeCell ref="WIS2:WIX2"/>
    <mergeCell ref="WIY2:WJD2"/>
    <mergeCell ref="WJE2:WJJ2"/>
    <mergeCell ref="WJK2:WJP2"/>
    <mergeCell ref="WJQ2:WJV2"/>
    <mergeCell ref="WJW2:WKB2"/>
    <mergeCell ref="WHI2:WHN2"/>
    <mergeCell ref="WHO2:WHT2"/>
    <mergeCell ref="WHU2:WHZ2"/>
    <mergeCell ref="WIA2:WIF2"/>
    <mergeCell ref="WIG2:WIL2"/>
    <mergeCell ref="WIM2:WIR2"/>
    <mergeCell ref="WFY2:WGD2"/>
    <mergeCell ref="WGE2:WGJ2"/>
    <mergeCell ref="WGK2:WGP2"/>
    <mergeCell ref="WGQ2:WGV2"/>
    <mergeCell ref="WGW2:WHB2"/>
    <mergeCell ref="WHC2:WHH2"/>
    <mergeCell ref="WEO2:WET2"/>
    <mergeCell ref="WEU2:WEZ2"/>
    <mergeCell ref="WFA2:WFF2"/>
    <mergeCell ref="WFG2:WFL2"/>
    <mergeCell ref="WFM2:WFR2"/>
    <mergeCell ref="WFS2:WFX2"/>
    <mergeCell ref="WDE2:WDJ2"/>
    <mergeCell ref="WDK2:WDP2"/>
    <mergeCell ref="WDQ2:WDV2"/>
    <mergeCell ref="WDW2:WEB2"/>
    <mergeCell ref="WEC2:WEH2"/>
    <mergeCell ref="WEI2:WEN2"/>
    <mergeCell ref="WBU2:WBZ2"/>
    <mergeCell ref="WCA2:WCF2"/>
    <mergeCell ref="WCG2:WCL2"/>
    <mergeCell ref="WCM2:WCR2"/>
    <mergeCell ref="WCS2:WCX2"/>
    <mergeCell ref="WCY2:WDD2"/>
    <mergeCell ref="WAK2:WAP2"/>
    <mergeCell ref="WAQ2:WAV2"/>
    <mergeCell ref="WAW2:WBB2"/>
    <mergeCell ref="WBC2:WBH2"/>
    <mergeCell ref="WBI2:WBN2"/>
    <mergeCell ref="WBO2:WBT2"/>
    <mergeCell ref="VZA2:VZF2"/>
    <mergeCell ref="VZG2:VZL2"/>
    <mergeCell ref="VZM2:VZR2"/>
    <mergeCell ref="VZS2:VZX2"/>
    <mergeCell ref="VZY2:WAD2"/>
    <mergeCell ref="WAE2:WAJ2"/>
    <mergeCell ref="VXQ2:VXV2"/>
    <mergeCell ref="VXW2:VYB2"/>
    <mergeCell ref="VYC2:VYH2"/>
    <mergeCell ref="VYI2:VYN2"/>
    <mergeCell ref="VYO2:VYT2"/>
    <mergeCell ref="VYU2:VYZ2"/>
    <mergeCell ref="VWG2:VWL2"/>
    <mergeCell ref="VWM2:VWR2"/>
    <mergeCell ref="VWS2:VWX2"/>
    <mergeCell ref="VWY2:VXD2"/>
    <mergeCell ref="VXE2:VXJ2"/>
    <mergeCell ref="VXK2:VXP2"/>
    <mergeCell ref="VUW2:VVB2"/>
    <mergeCell ref="VVC2:VVH2"/>
    <mergeCell ref="VVI2:VVN2"/>
    <mergeCell ref="VVO2:VVT2"/>
    <mergeCell ref="VVU2:VVZ2"/>
    <mergeCell ref="VWA2:VWF2"/>
    <mergeCell ref="VTM2:VTR2"/>
    <mergeCell ref="VTS2:VTX2"/>
    <mergeCell ref="VTY2:VUD2"/>
    <mergeCell ref="VUE2:VUJ2"/>
    <mergeCell ref="VUK2:VUP2"/>
    <mergeCell ref="VUQ2:VUV2"/>
    <mergeCell ref="VSC2:VSH2"/>
    <mergeCell ref="VSI2:VSN2"/>
    <mergeCell ref="VSO2:VST2"/>
    <mergeCell ref="VSU2:VSZ2"/>
    <mergeCell ref="VTA2:VTF2"/>
    <mergeCell ref="VTG2:VTL2"/>
    <mergeCell ref="VQS2:VQX2"/>
    <mergeCell ref="VQY2:VRD2"/>
    <mergeCell ref="VRE2:VRJ2"/>
    <mergeCell ref="VRK2:VRP2"/>
    <mergeCell ref="VRQ2:VRV2"/>
    <mergeCell ref="VRW2:VSB2"/>
    <mergeCell ref="VPI2:VPN2"/>
    <mergeCell ref="VPO2:VPT2"/>
    <mergeCell ref="VPU2:VPZ2"/>
    <mergeCell ref="VQA2:VQF2"/>
    <mergeCell ref="VQG2:VQL2"/>
    <mergeCell ref="VQM2:VQR2"/>
    <mergeCell ref="VNY2:VOD2"/>
    <mergeCell ref="VOE2:VOJ2"/>
    <mergeCell ref="VOK2:VOP2"/>
    <mergeCell ref="VOQ2:VOV2"/>
    <mergeCell ref="VOW2:VPB2"/>
    <mergeCell ref="VPC2:VPH2"/>
    <mergeCell ref="VMO2:VMT2"/>
    <mergeCell ref="VMU2:VMZ2"/>
    <mergeCell ref="VNA2:VNF2"/>
    <mergeCell ref="VNG2:VNL2"/>
    <mergeCell ref="VNM2:VNR2"/>
    <mergeCell ref="VNS2:VNX2"/>
    <mergeCell ref="VLE2:VLJ2"/>
    <mergeCell ref="VLK2:VLP2"/>
    <mergeCell ref="VLQ2:VLV2"/>
    <mergeCell ref="VLW2:VMB2"/>
    <mergeCell ref="VMC2:VMH2"/>
    <mergeCell ref="VMI2:VMN2"/>
    <mergeCell ref="VJU2:VJZ2"/>
    <mergeCell ref="VKA2:VKF2"/>
    <mergeCell ref="VKG2:VKL2"/>
    <mergeCell ref="VKM2:VKR2"/>
    <mergeCell ref="VKS2:VKX2"/>
    <mergeCell ref="VKY2:VLD2"/>
    <mergeCell ref="VIK2:VIP2"/>
    <mergeCell ref="VIQ2:VIV2"/>
    <mergeCell ref="VIW2:VJB2"/>
    <mergeCell ref="VJC2:VJH2"/>
    <mergeCell ref="VJI2:VJN2"/>
    <mergeCell ref="VJO2:VJT2"/>
    <mergeCell ref="VHA2:VHF2"/>
    <mergeCell ref="VHG2:VHL2"/>
    <mergeCell ref="VHM2:VHR2"/>
    <mergeCell ref="VHS2:VHX2"/>
    <mergeCell ref="VHY2:VID2"/>
    <mergeCell ref="VIE2:VIJ2"/>
    <mergeCell ref="VFQ2:VFV2"/>
    <mergeCell ref="VFW2:VGB2"/>
    <mergeCell ref="VGC2:VGH2"/>
    <mergeCell ref="VGI2:VGN2"/>
    <mergeCell ref="VGO2:VGT2"/>
    <mergeCell ref="VGU2:VGZ2"/>
    <mergeCell ref="VEG2:VEL2"/>
    <mergeCell ref="VEM2:VER2"/>
    <mergeCell ref="VES2:VEX2"/>
    <mergeCell ref="VEY2:VFD2"/>
    <mergeCell ref="VFE2:VFJ2"/>
    <mergeCell ref="VFK2:VFP2"/>
    <mergeCell ref="VCW2:VDB2"/>
    <mergeCell ref="VDC2:VDH2"/>
    <mergeCell ref="VDI2:VDN2"/>
    <mergeCell ref="VDO2:VDT2"/>
    <mergeCell ref="VDU2:VDZ2"/>
    <mergeCell ref="VEA2:VEF2"/>
    <mergeCell ref="VBM2:VBR2"/>
    <mergeCell ref="VBS2:VBX2"/>
    <mergeCell ref="VBY2:VCD2"/>
    <mergeCell ref="VCE2:VCJ2"/>
    <mergeCell ref="VCK2:VCP2"/>
    <mergeCell ref="VCQ2:VCV2"/>
    <mergeCell ref="VAC2:VAH2"/>
    <mergeCell ref="VAI2:VAN2"/>
    <mergeCell ref="VAO2:VAT2"/>
    <mergeCell ref="VAU2:VAZ2"/>
    <mergeCell ref="VBA2:VBF2"/>
    <mergeCell ref="VBG2:VBL2"/>
    <mergeCell ref="UYS2:UYX2"/>
    <mergeCell ref="UYY2:UZD2"/>
    <mergeCell ref="UZE2:UZJ2"/>
    <mergeCell ref="UZK2:UZP2"/>
    <mergeCell ref="UZQ2:UZV2"/>
    <mergeCell ref="UZW2:VAB2"/>
    <mergeCell ref="UXI2:UXN2"/>
    <mergeCell ref="UXO2:UXT2"/>
    <mergeCell ref="UXU2:UXZ2"/>
    <mergeCell ref="UYA2:UYF2"/>
    <mergeCell ref="UYG2:UYL2"/>
    <mergeCell ref="UYM2:UYR2"/>
    <mergeCell ref="UVY2:UWD2"/>
    <mergeCell ref="UWE2:UWJ2"/>
    <mergeCell ref="UWK2:UWP2"/>
    <mergeCell ref="UWQ2:UWV2"/>
    <mergeCell ref="UWW2:UXB2"/>
    <mergeCell ref="UXC2:UXH2"/>
    <mergeCell ref="UUO2:UUT2"/>
    <mergeCell ref="UUU2:UUZ2"/>
    <mergeCell ref="UVA2:UVF2"/>
    <mergeCell ref="UVG2:UVL2"/>
    <mergeCell ref="UVM2:UVR2"/>
    <mergeCell ref="UVS2:UVX2"/>
    <mergeCell ref="UTE2:UTJ2"/>
    <mergeCell ref="UTK2:UTP2"/>
    <mergeCell ref="UTQ2:UTV2"/>
    <mergeCell ref="UTW2:UUB2"/>
    <mergeCell ref="UUC2:UUH2"/>
    <mergeCell ref="UUI2:UUN2"/>
    <mergeCell ref="URU2:URZ2"/>
    <mergeCell ref="USA2:USF2"/>
    <mergeCell ref="USG2:USL2"/>
    <mergeCell ref="USM2:USR2"/>
    <mergeCell ref="USS2:USX2"/>
    <mergeCell ref="USY2:UTD2"/>
    <mergeCell ref="UQK2:UQP2"/>
    <mergeCell ref="UQQ2:UQV2"/>
    <mergeCell ref="UQW2:URB2"/>
    <mergeCell ref="URC2:URH2"/>
    <mergeCell ref="URI2:URN2"/>
    <mergeCell ref="URO2:URT2"/>
    <mergeCell ref="UPA2:UPF2"/>
    <mergeCell ref="UPG2:UPL2"/>
    <mergeCell ref="UPM2:UPR2"/>
    <mergeCell ref="UPS2:UPX2"/>
    <mergeCell ref="UPY2:UQD2"/>
    <mergeCell ref="UQE2:UQJ2"/>
    <mergeCell ref="UNQ2:UNV2"/>
    <mergeCell ref="UNW2:UOB2"/>
    <mergeCell ref="UOC2:UOH2"/>
    <mergeCell ref="UOI2:UON2"/>
    <mergeCell ref="UOO2:UOT2"/>
    <mergeCell ref="UOU2:UOZ2"/>
    <mergeCell ref="UMG2:UML2"/>
    <mergeCell ref="UMM2:UMR2"/>
    <mergeCell ref="UMS2:UMX2"/>
    <mergeCell ref="UMY2:UND2"/>
    <mergeCell ref="UNE2:UNJ2"/>
    <mergeCell ref="UNK2:UNP2"/>
    <mergeCell ref="UKW2:ULB2"/>
    <mergeCell ref="ULC2:ULH2"/>
    <mergeCell ref="ULI2:ULN2"/>
    <mergeCell ref="ULO2:ULT2"/>
    <mergeCell ref="ULU2:ULZ2"/>
    <mergeCell ref="UMA2:UMF2"/>
    <mergeCell ref="UJM2:UJR2"/>
    <mergeCell ref="UJS2:UJX2"/>
    <mergeCell ref="UJY2:UKD2"/>
    <mergeCell ref="UKE2:UKJ2"/>
    <mergeCell ref="UKK2:UKP2"/>
    <mergeCell ref="UKQ2:UKV2"/>
    <mergeCell ref="UIC2:UIH2"/>
    <mergeCell ref="UII2:UIN2"/>
    <mergeCell ref="UIO2:UIT2"/>
    <mergeCell ref="UIU2:UIZ2"/>
    <mergeCell ref="UJA2:UJF2"/>
    <mergeCell ref="UJG2:UJL2"/>
    <mergeCell ref="UGS2:UGX2"/>
    <mergeCell ref="UGY2:UHD2"/>
    <mergeCell ref="UHE2:UHJ2"/>
    <mergeCell ref="UHK2:UHP2"/>
    <mergeCell ref="UHQ2:UHV2"/>
    <mergeCell ref="UHW2:UIB2"/>
    <mergeCell ref="UFI2:UFN2"/>
    <mergeCell ref="UFO2:UFT2"/>
    <mergeCell ref="UFU2:UFZ2"/>
    <mergeCell ref="UGA2:UGF2"/>
    <mergeCell ref="UGG2:UGL2"/>
    <mergeCell ref="UGM2:UGR2"/>
    <mergeCell ref="UDY2:UED2"/>
    <mergeCell ref="UEE2:UEJ2"/>
    <mergeCell ref="UEK2:UEP2"/>
    <mergeCell ref="UEQ2:UEV2"/>
    <mergeCell ref="UEW2:UFB2"/>
    <mergeCell ref="UFC2:UFH2"/>
    <mergeCell ref="UCO2:UCT2"/>
    <mergeCell ref="UCU2:UCZ2"/>
    <mergeCell ref="UDA2:UDF2"/>
    <mergeCell ref="UDG2:UDL2"/>
    <mergeCell ref="UDM2:UDR2"/>
    <mergeCell ref="UDS2:UDX2"/>
    <mergeCell ref="UBE2:UBJ2"/>
    <mergeCell ref="UBK2:UBP2"/>
    <mergeCell ref="UBQ2:UBV2"/>
    <mergeCell ref="UBW2:UCB2"/>
    <mergeCell ref="UCC2:UCH2"/>
    <mergeCell ref="UCI2:UCN2"/>
    <mergeCell ref="TZU2:TZZ2"/>
    <mergeCell ref="UAA2:UAF2"/>
    <mergeCell ref="UAG2:UAL2"/>
    <mergeCell ref="UAM2:UAR2"/>
    <mergeCell ref="UAS2:UAX2"/>
    <mergeCell ref="UAY2:UBD2"/>
    <mergeCell ref="TYK2:TYP2"/>
    <mergeCell ref="TYQ2:TYV2"/>
    <mergeCell ref="TYW2:TZB2"/>
    <mergeCell ref="TZC2:TZH2"/>
    <mergeCell ref="TZI2:TZN2"/>
    <mergeCell ref="TZO2:TZT2"/>
    <mergeCell ref="TXA2:TXF2"/>
    <mergeCell ref="TXG2:TXL2"/>
    <mergeCell ref="TXM2:TXR2"/>
    <mergeCell ref="TXS2:TXX2"/>
    <mergeCell ref="TXY2:TYD2"/>
    <mergeCell ref="TYE2:TYJ2"/>
    <mergeCell ref="TVQ2:TVV2"/>
    <mergeCell ref="TVW2:TWB2"/>
    <mergeCell ref="TWC2:TWH2"/>
    <mergeCell ref="TWI2:TWN2"/>
    <mergeCell ref="TWO2:TWT2"/>
    <mergeCell ref="TWU2:TWZ2"/>
    <mergeCell ref="TUG2:TUL2"/>
    <mergeCell ref="TUM2:TUR2"/>
    <mergeCell ref="TUS2:TUX2"/>
    <mergeCell ref="TUY2:TVD2"/>
    <mergeCell ref="TVE2:TVJ2"/>
    <mergeCell ref="TVK2:TVP2"/>
    <mergeCell ref="TSW2:TTB2"/>
    <mergeCell ref="TTC2:TTH2"/>
    <mergeCell ref="TTI2:TTN2"/>
    <mergeCell ref="TTO2:TTT2"/>
    <mergeCell ref="TTU2:TTZ2"/>
    <mergeCell ref="TUA2:TUF2"/>
    <mergeCell ref="TRM2:TRR2"/>
    <mergeCell ref="TRS2:TRX2"/>
    <mergeCell ref="TRY2:TSD2"/>
    <mergeCell ref="TSE2:TSJ2"/>
    <mergeCell ref="TSK2:TSP2"/>
    <mergeCell ref="TSQ2:TSV2"/>
    <mergeCell ref="TQC2:TQH2"/>
    <mergeCell ref="TQI2:TQN2"/>
    <mergeCell ref="TQO2:TQT2"/>
    <mergeCell ref="TQU2:TQZ2"/>
    <mergeCell ref="TRA2:TRF2"/>
    <mergeCell ref="TRG2:TRL2"/>
    <mergeCell ref="TOS2:TOX2"/>
    <mergeCell ref="TOY2:TPD2"/>
    <mergeCell ref="TPE2:TPJ2"/>
    <mergeCell ref="TPK2:TPP2"/>
    <mergeCell ref="TPQ2:TPV2"/>
    <mergeCell ref="TPW2:TQB2"/>
    <mergeCell ref="TNI2:TNN2"/>
    <mergeCell ref="TNO2:TNT2"/>
    <mergeCell ref="TNU2:TNZ2"/>
    <mergeCell ref="TOA2:TOF2"/>
    <mergeCell ref="TOG2:TOL2"/>
    <mergeCell ref="TOM2:TOR2"/>
    <mergeCell ref="TLY2:TMD2"/>
    <mergeCell ref="TME2:TMJ2"/>
    <mergeCell ref="TMK2:TMP2"/>
    <mergeCell ref="TMQ2:TMV2"/>
    <mergeCell ref="TMW2:TNB2"/>
    <mergeCell ref="TNC2:TNH2"/>
    <mergeCell ref="TKO2:TKT2"/>
    <mergeCell ref="TKU2:TKZ2"/>
    <mergeCell ref="TLA2:TLF2"/>
    <mergeCell ref="TLG2:TLL2"/>
    <mergeCell ref="TLM2:TLR2"/>
    <mergeCell ref="TLS2:TLX2"/>
    <mergeCell ref="TJE2:TJJ2"/>
    <mergeCell ref="TJK2:TJP2"/>
    <mergeCell ref="TJQ2:TJV2"/>
    <mergeCell ref="TJW2:TKB2"/>
    <mergeCell ref="TKC2:TKH2"/>
    <mergeCell ref="TKI2:TKN2"/>
    <mergeCell ref="THU2:THZ2"/>
    <mergeCell ref="TIA2:TIF2"/>
    <mergeCell ref="TIG2:TIL2"/>
    <mergeCell ref="TIM2:TIR2"/>
    <mergeCell ref="TIS2:TIX2"/>
    <mergeCell ref="TIY2:TJD2"/>
    <mergeCell ref="TGK2:TGP2"/>
    <mergeCell ref="TGQ2:TGV2"/>
    <mergeCell ref="TGW2:THB2"/>
    <mergeCell ref="THC2:THH2"/>
    <mergeCell ref="THI2:THN2"/>
    <mergeCell ref="THO2:THT2"/>
    <mergeCell ref="TFA2:TFF2"/>
    <mergeCell ref="TFG2:TFL2"/>
    <mergeCell ref="TFM2:TFR2"/>
    <mergeCell ref="TFS2:TFX2"/>
    <mergeCell ref="TFY2:TGD2"/>
    <mergeCell ref="TGE2:TGJ2"/>
    <mergeCell ref="TDQ2:TDV2"/>
    <mergeCell ref="TDW2:TEB2"/>
    <mergeCell ref="TEC2:TEH2"/>
    <mergeCell ref="TEI2:TEN2"/>
    <mergeCell ref="TEO2:TET2"/>
    <mergeCell ref="TEU2:TEZ2"/>
    <mergeCell ref="TCG2:TCL2"/>
    <mergeCell ref="TCM2:TCR2"/>
    <mergeCell ref="TCS2:TCX2"/>
    <mergeCell ref="TCY2:TDD2"/>
    <mergeCell ref="TDE2:TDJ2"/>
    <mergeCell ref="TDK2:TDP2"/>
    <mergeCell ref="TAW2:TBB2"/>
    <mergeCell ref="TBC2:TBH2"/>
    <mergeCell ref="TBI2:TBN2"/>
    <mergeCell ref="TBO2:TBT2"/>
    <mergeCell ref="TBU2:TBZ2"/>
    <mergeCell ref="TCA2:TCF2"/>
    <mergeCell ref="SZM2:SZR2"/>
    <mergeCell ref="SZS2:SZX2"/>
    <mergeCell ref="SZY2:TAD2"/>
    <mergeCell ref="TAE2:TAJ2"/>
    <mergeCell ref="TAK2:TAP2"/>
    <mergeCell ref="TAQ2:TAV2"/>
    <mergeCell ref="SYC2:SYH2"/>
    <mergeCell ref="SYI2:SYN2"/>
    <mergeCell ref="SYO2:SYT2"/>
    <mergeCell ref="SYU2:SYZ2"/>
    <mergeCell ref="SZA2:SZF2"/>
    <mergeCell ref="SZG2:SZL2"/>
    <mergeCell ref="SWS2:SWX2"/>
    <mergeCell ref="SWY2:SXD2"/>
    <mergeCell ref="SXE2:SXJ2"/>
    <mergeCell ref="SXK2:SXP2"/>
    <mergeCell ref="SXQ2:SXV2"/>
    <mergeCell ref="SXW2:SYB2"/>
    <mergeCell ref="SVI2:SVN2"/>
    <mergeCell ref="SVO2:SVT2"/>
    <mergeCell ref="SVU2:SVZ2"/>
    <mergeCell ref="SWA2:SWF2"/>
    <mergeCell ref="SWG2:SWL2"/>
    <mergeCell ref="SWM2:SWR2"/>
    <mergeCell ref="STY2:SUD2"/>
    <mergeCell ref="SUE2:SUJ2"/>
    <mergeCell ref="SUK2:SUP2"/>
    <mergeCell ref="SUQ2:SUV2"/>
    <mergeCell ref="SUW2:SVB2"/>
    <mergeCell ref="SVC2:SVH2"/>
    <mergeCell ref="SSO2:SST2"/>
    <mergeCell ref="SSU2:SSZ2"/>
    <mergeCell ref="STA2:STF2"/>
    <mergeCell ref="STG2:STL2"/>
    <mergeCell ref="STM2:STR2"/>
    <mergeCell ref="STS2:STX2"/>
    <mergeCell ref="SRE2:SRJ2"/>
    <mergeCell ref="SRK2:SRP2"/>
    <mergeCell ref="SRQ2:SRV2"/>
    <mergeCell ref="SRW2:SSB2"/>
    <mergeCell ref="SSC2:SSH2"/>
    <mergeCell ref="SSI2:SSN2"/>
    <mergeCell ref="SPU2:SPZ2"/>
    <mergeCell ref="SQA2:SQF2"/>
    <mergeCell ref="SQG2:SQL2"/>
    <mergeCell ref="SQM2:SQR2"/>
    <mergeCell ref="SQS2:SQX2"/>
    <mergeCell ref="SQY2:SRD2"/>
    <mergeCell ref="SOK2:SOP2"/>
    <mergeCell ref="SOQ2:SOV2"/>
    <mergeCell ref="SOW2:SPB2"/>
    <mergeCell ref="SPC2:SPH2"/>
    <mergeCell ref="SPI2:SPN2"/>
    <mergeCell ref="SPO2:SPT2"/>
    <mergeCell ref="SNA2:SNF2"/>
    <mergeCell ref="SNG2:SNL2"/>
    <mergeCell ref="SNM2:SNR2"/>
    <mergeCell ref="SNS2:SNX2"/>
    <mergeCell ref="SNY2:SOD2"/>
    <mergeCell ref="SOE2:SOJ2"/>
    <mergeCell ref="SLQ2:SLV2"/>
    <mergeCell ref="SLW2:SMB2"/>
    <mergeCell ref="SMC2:SMH2"/>
    <mergeCell ref="SMI2:SMN2"/>
    <mergeCell ref="SMO2:SMT2"/>
    <mergeCell ref="SMU2:SMZ2"/>
    <mergeCell ref="SKG2:SKL2"/>
    <mergeCell ref="SKM2:SKR2"/>
    <mergeCell ref="SKS2:SKX2"/>
    <mergeCell ref="SKY2:SLD2"/>
    <mergeCell ref="SLE2:SLJ2"/>
    <mergeCell ref="SLK2:SLP2"/>
    <mergeCell ref="SIW2:SJB2"/>
    <mergeCell ref="SJC2:SJH2"/>
    <mergeCell ref="SJI2:SJN2"/>
    <mergeCell ref="SJO2:SJT2"/>
    <mergeCell ref="SJU2:SJZ2"/>
    <mergeCell ref="SKA2:SKF2"/>
    <mergeCell ref="SHM2:SHR2"/>
    <mergeCell ref="SHS2:SHX2"/>
    <mergeCell ref="SHY2:SID2"/>
    <mergeCell ref="SIE2:SIJ2"/>
    <mergeCell ref="SIK2:SIP2"/>
    <mergeCell ref="SIQ2:SIV2"/>
    <mergeCell ref="SGC2:SGH2"/>
    <mergeCell ref="SGI2:SGN2"/>
    <mergeCell ref="SGO2:SGT2"/>
    <mergeCell ref="SGU2:SGZ2"/>
    <mergeCell ref="SHA2:SHF2"/>
    <mergeCell ref="SHG2:SHL2"/>
    <mergeCell ref="SES2:SEX2"/>
    <mergeCell ref="SEY2:SFD2"/>
    <mergeCell ref="SFE2:SFJ2"/>
    <mergeCell ref="SFK2:SFP2"/>
    <mergeCell ref="SFQ2:SFV2"/>
    <mergeCell ref="SFW2:SGB2"/>
    <mergeCell ref="SDI2:SDN2"/>
    <mergeCell ref="SDO2:SDT2"/>
    <mergeCell ref="SDU2:SDZ2"/>
    <mergeCell ref="SEA2:SEF2"/>
    <mergeCell ref="SEG2:SEL2"/>
    <mergeCell ref="SEM2:SER2"/>
    <mergeCell ref="SBY2:SCD2"/>
    <mergeCell ref="SCE2:SCJ2"/>
    <mergeCell ref="SCK2:SCP2"/>
    <mergeCell ref="SCQ2:SCV2"/>
    <mergeCell ref="SCW2:SDB2"/>
    <mergeCell ref="SDC2:SDH2"/>
    <mergeCell ref="SAO2:SAT2"/>
    <mergeCell ref="SAU2:SAZ2"/>
    <mergeCell ref="SBA2:SBF2"/>
    <mergeCell ref="SBG2:SBL2"/>
    <mergeCell ref="SBM2:SBR2"/>
    <mergeCell ref="SBS2:SBX2"/>
    <mergeCell ref="RZE2:RZJ2"/>
    <mergeCell ref="RZK2:RZP2"/>
    <mergeCell ref="RZQ2:RZV2"/>
    <mergeCell ref="RZW2:SAB2"/>
    <mergeCell ref="SAC2:SAH2"/>
    <mergeCell ref="SAI2:SAN2"/>
    <mergeCell ref="RXU2:RXZ2"/>
    <mergeCell ref="RYA2:RYF2"/>
    <mergeCell ref="RYG2:RYL2"/>
    <mergeCell ref="RYM2:RYR2"/>
    <mergeCell ref="RYS2:RYX2"/>
    <mergeCell ref="RYY2:RZD2"/>
    <mergeCell ref="RWK2:RWP2"/>
    <mergeCell ref="RWQ2:RWV2"/>
    <mergeCell ref="RWW2:RXB2"/>
    <mergeCell ref="RXC2:RXH2"/>
    <mergeCell ref="RXI2:RXN2"/>
    <mergeCell ref="RXO2:RXT2"/>
    <mergeCell ref="RVA2:RVF2"/>
    <mergeCell ref="RVG2:RVL2"/>
    <mergeCell ref="RVM2:RVR2"/>
    <mergeCell ref="RVS2:RVX2"/>
    <mergeCell ref="RVY2:RWD2"/>
    <mergeCell ref="RWE2:RWJ2"/>
    <mergeCell ref="RTQ2:RTV2"/>
    <mergeCell ref="RTW2:RUB2"/>
    <mergeCell ref="RUC2:RUH2"/>
    <mergeCell ref="RUI2:RUN2"/>
    <mergeCell ref="RUO2:RUT2"/>
    <mergeCell ref="RUU2:RUZ2"/>
    <mergeCell ref="RSG2:RSL2"/>
    <mergeCell ref="RSM2:RSR2"/>
    <mergeCell ref="RSS2:RSX2"/>
    <mergeCell ref="RSY2:RTD2"/>
    <mergeCell ref="RTE2:RTJ2"/>
    <mergeCell ref="RTK2:RTP2"/>
    <mergeCell ref="RQW2:RRB2"/>
    <mergeCell ref="RRC2:RRH2"/>
    <mergeCell ref="RRI2:RRN2"/>
    <mergeCell ref="RRO2:RRT2"/>
    <mergeCell ref="RRU2:RRZ2"/>
    <mergeCell ref="RSA2:RSF2"/>
    <mergeCell ref="RPM2:RPR2"/>
    <mergeCell ref="RPS2:RPX2"/>
    <mergeCell ref="RPY2:RQD2"/>
    <mergeCell ref="RQE2:RQJ2"/>
    <mergeCell ref="RQK2:RQP2"/>
    <mergeCell ref="RQQ2:RQV2"/>
    <mergeCell ref="ROC2:ROH2"/>
    <mergeCell ref="ROI2:RON2"/>
    <mergeCell ref="ROO2:ROT2"/>
    <mergeCell ref="ROU2:ROZ2"/>
    <mergeCell ref="RPA2:RPF2"/>
    <mergeCell ref="RPG2:RPL2"/>
    <mergeCell ref="RMS2:RMX2"/>
    <mergeCell ref="RMY2:RND2"/>
    <mergeCell ref="RNE2:RNJ2"/>
    <mergeCell ref="RNK2:RNP2"/>
    <mergeCell ref="RNQ2:RNV2"/>
    <mergeCell ref="RNW2:ROB2"/>
    <mergeCell ref="RLI2:RLN2"/>
    <mergeCell ref="RLO2:RLT2"/>
    <mergeCell ref="RLU2:RLZ2"/>
    <mergeCell ref="RMA2:RMF2"/>
    <mergeCell ref="RMG2:RML2"/>
    <mergeCell ref="RMM2:RMR2"/>
    <mergeCell ref="RJY2:RKD2"/>
    <mergeCell ref="RKE2:RKJ2"/>
    <mergeCell ref="RKK2:RKP2"/>
    <mergeCell ref="RKQ2:RKV2"/>
    <mergeCell ref="RKW2:RLB2"/>
    <mergeCell ref="RLC2:RLH2"/>
    <mergeCell ref="RIO2:RIT2"/>
    <mergeCell ref="RIU2:RIZ2"/>
    <mergeCell ref="RJA2:RJF2"/>
    <mergeCell ref="RJG2:RJL2"/>
    <mergeCell ref="RJM2:RJR2"/>
    <mergeCell ref="RJS2:RJX2"/>
    <mergeCell ref="RHE2:RHJ2"/>
    <mergeCell ref="RHK2:RHP2"/>
    <mergeCell ref="RHQ2:RHV2"/>
    <mergeCell ref="RHW2:RIB2"/>
    <mergeCell ref="RIC2:RIH2"/>
    <mergeCell ref="RII2:RIN2"/>
    <mergeCell ref="RFU2:RFZ2"/>
    <mergeCell ref="RGA2:RGF2"/>
    <mergeCell ref="RGG2:RGL2"/>
    <mergeCell ref="RGM2:RGR2"/>
    <mergeCell ref="RGS2:RGX2"/>
    <mergeCell ref="RGY2:RHD2"/>
    <mergeCell ref="REK2:REP2"/>
    <mergeCell ref="REQ2:REV2"/>
    <mergeCell ref="REW2:RFB2"/>
    <mergeCell ref="RFC2:RFH2"/>
    <mergeCell ref="RFI2:RFN2"/>
    <mergeCell ref="RFO2:RFT2"/>
    <mergeCell ref="RDA2:RDF2"/>
    <mergeCell ref="RDG2:RDL2"/>
    <mergeCell ref="RDM2:RDR2"/>
    <mergeCell ref="RDS2:RDX2"/>
    <mergeCell ref="RDY2:RED2"/>
    <mergeCell ref="REE2:REJ2"/>
    <mergeCell ref="RBQ2:RBV2"/>
    <mergeCell ref="RBW2:RCB2"/>
    <mergeCell ref="RCC2:RCH2"/>
    <mergeCell ref="RCI2:RCN2"/>
    <mergeCell ref="RCO2:RCT2"/>
    <mergeCell ref="RCU2:RCZ2"/>
    <mergeCell ref="RAG2:RAL2"/>
    <mergeCell ref="RAM2:RAR2"/>
    <mergeCell ref="RAS2:RAX2"/>
    <mergeCell ref="RAY2:RBD2"/>
    <mergeCell ref="RBE2:RBJ2"/>
    <mergeCell ref="RBK2:RBP2"/>
    <mergeCell ref="QYW2:QZB2"/>
    <mergeCell ref="QZC2:QZH2"/>
    <mergeCell ref="QZI2:QZN2"/>
    <mergeCell ref="QZO2:QZT2"/>
    <mergeCell ref="QZU2:QZZ2"/>
    <mergeCell ref="RAA2:RAF2"/>
    <mergeCell ref="QXM2:QXR2"/>
    <mergeCell ref="QXS2:QXX2"/>
    <mergeCell ref="QXY2:QYD2"/>
    <mergeCell ref="QYE2:QYJ2"/>
    <mergeCell ref="QYK2:QYP2"/>
    <mergeCell ref="QYQ2:QYV2"/>
    <mergeCell ref="QWC2:QWH2"/>
    <mergeCell ref="QWI2:QWN2"/>
    <mergeCell ref="QWO2:QWT2"/>
    <mergeCell ref="QWU2:QWZ2"/>
    <mergeCell ref="QXA2:QXF2"/>
    <mergeCell ref="QXG2:QXL2"/>
    <mergeCell ref="QUS2:QUX2"/>
    <mergeCell ref="QUY2:QVD2"/>
    <mergeCell ref="QVE2:QVJ2"/>
    <mergeCell ref="QVK2:QVP2"/>
    <mergeCell ref="QVQ2:QVV2"/>
    <mergeCell ref="QVW2:QWB2"/>
    <mergeCell ref="QTI2:QTN2"/>
    <mergeCell ref="QTO2:QTT2"/>
    <mergeCell ref="QTU2:QTZ2"/>
    <mergeCell ref="QUA2:QUF2"/>
    <mergeCell ref="QUG2:QUL2"/>
    <mergeCell ref="QUM2:QUR2"/>
    <mergeCell ref="QRY2:QSD2"/>
    <mergeCell ref="QSE2:QSJ2"/>
    <mergeCell ref="QSK2:QSP2"/>
    <mergeCell ref="QSQ2:QSV2"/>
    <mergeCell ref="QSW2:QTB2"/>
    <mergeCell ref="QTC2:QTH2"/>
    <mergeCell ref="QQO2:QQT2"/>
    <mergeCell ref="QQU2:QQZ2"/>
    <mergeCell ref="QRA2:QRF2"/>
    <mergeCell ref="QRG2:QRL2"/>
    <mergeCell ref="QRM2:QRR2"/>
    <mergeCell ref="QRS2:QRX2"/>
    <mergeCell ref="QPE2:QPJ2"/>
    <mergeCell ref="QPK2:QPP2"/>
    <mergeCell ref="QPQ2:QPV2"/>
    <mergeCell ref="QPW2:QQB2"/>
    <mergeCell ref="QQC2:QQH2"/>
    <mergeCell ref="QQI2:QQN2"/>
    <mergeCell ref="QNU2:QNZ2"/>
    <mergeCell ref="QOA2:QOF2"/>
    <mergeCell ref="QOG2:QOL2"/>
    <mergeCell ref="QOM2:QOR2"/>
    <mergeCell ref="QOS2:QOX2"/>
    <mergeCell ref="QOY2:QPD2"/>
    <mergeCell ref="QMK2:QMP2"/>
    <mergeCell ref="QMQ2:QMV2"/>
    <mergeCell ref="QMW2:QNB2"/>
    <mergeCell ref="QNC2:QNH2"/>
    <mergeCell ref="QNI2:QNN2"/>
    <mergeCell ref="QNO2:QNT2"/>
    <mergeCell ref="QLA2:QLF2"/>
    <mergeCell ref="QLG2:QLL2"/>
    <mergeCell ref="QLM2:QLR2"/>
    <mergeCell ref="QLS2:QLX2"/>
    <mergeCell ref="QLY2:QMD2"/>
    <mergeCell ref="QME2:QMJ2"/>
    <mergeCell ref="QJQ2:QJV2"/>
    <mergeCell ref="QJW2:QKB2"/>
    <mergeCell ref="QKC2:QKH2"/>
    <mergeCell ref="QKI2:QKN2"/>
    <mergeCell ref="QKO2:QKT2"/>
    <mergeCell ref="QKU2:QKZ2"/>
    <mergeCell ref="QIG2:QIL2"/>
    <mergeCell ref="QIM2:QIR2"/>
    <mergeCell ref="QIS2:QIX2"/>
    <mergeCell ref="QIY2:QJD2"/>
    <mergeCell ref="QJE2:QJJ2"/>
    <mergeCell ref="QJK2:QJP2"/>
    <mergeCell ref="QGW2:QHB2"/>
    <mergeCell ref="QHC2:QHH2"/>
    <mergeCell ref="QHI2:QHN2"/>
    <mergeCell ref="QHO2:QHT2"/>
    <mergeCell ref="QHU2:QHZ2"/>
    <mergeCell ref="QIA2:QIF2"/>
    <mergeCell ref="QFM2:QFR2"/>
    <mergeCell ref="QFS2:QFX2"/>
    <mergeCell ref="QFY2:QGD2"/>
    <mergeCell ref="QGE2:QGJ2"/>
    <mergeCell ref="QGK2:QGP2"/>
    <mergeCell ref="QGQ2:QGV2"/>
    <mergeCell ref="QEC2:QEH2"/>
    <mergeCell ref="QEI2:QEN2"/>
    <mergeCell ref="QEO2:QET2"/>
    <mergeCell ref="QEU2:QEZ2"/>
    <mergeCell ref="QFA2:QFF2"/>
    <mergeCell ref="QFG2:QFL2"/>
    <mergeCell ref="QCS2:QCX2"/>
    <mergeCell ref="QCY2:QDD2"/>
    <mergeCell ref="QDE2:QDJ2"/>
    <mergeCell ref="QDK2:QDP2"/>
    <mergeCell ref="QDQ2:QDV2"/>
    <mergeCell ref="QDW2:QEB2"/>
    <mergeCell ref="QBI2:QBN2"/>
    <mergeCell ref="QBO2:QBT2"/>
    <mergeCell ref="QBU2:QBZ2"/>
    <mergeCell ref="QCA2:QCF2"/>
    <mergeCell ref="QCG2:QCL2"/>
    <mergeCell ref="QCM2:QCR2"/>
    <mergeCell ref="PZY2:QAD2"/>
    <mergeCell ref="QAE2:QAJ2"/>
    <mergeCell ref="QAK2:QAP2"/>
    <mergeCell ref="QAQ2:QAV2"/>
    <mergeCell ref="QAW2:QBB2"/>
    <mergeCell ref="QBC2:QBH2"/>
    <mergeCell ref="PYO2:PYT2"/>
    <mergeCell ref="PYU2:PYZ2"/>
    <mergeCell ref="PZA2:PZF2"/>
    <mergeCell ref="PZG2:PZL2"/>
    <mergeCell ref="PZM2:PZR2"/>
    <mergeCell ref="PZS2:PZX2"/>
    <mergeCell ref="PXE2:PXJ2"/>
    <mergeCell ref="PXK2:PXP2"/>
    <mergeCell ref="PXQ2:PXV2"/>
    <mergeCell ref="PXW2:PYB2"/>
    <mergeCell ref="PYC2:PYH2"/>
    <mergeCell ref="PYI2:PYN2"/>
    <mergeCell ref="PVU2:PVZ2"/>
    <mergeCell ref="PWA2:PWF2"/>
    <mergeCell ref="PWG2:PWL2"/>
    <mergeCell ref="PWM2:PWR2"/>
    <mergeCell ref="PWS2:PWX2"/>
    <mergeCell ref="PWY2:PXD2"/>
    <mergeCell ref="PUK2:PUP2"/>
    <mergeCell ref="PUQ2:PUV2"/>
    <mergeCell ref="PUW2:PVB2"/>
    <mergeCell ref="PVC2:PVH2"/>
    <mergeCell ref="PVI2:PVN2"/>
    <mergeCell ref="PVO2:PVT2"/>
    <mergeCell ref="PTA2:PTF2"/>
    <mergeCell ref="PTG2:PTL2"/>
    <mergeCell ref="PTM2:PTR2"/>
    <mergeCell ref="PTS2:PTX2"/>
    <mergeCell ref="PTY2:PUD2"/>
    <mergeCell ref="PUE2:PUJ2"/>
    <mergeCell ref="PRQ2:PRV2"/>
    <mergeCell ref="PRW2:PSB2"/>
    <mergeCell ref="PSC2:PSH2"/>
    <mergeCell ref="PSI2:PSN2"/>
    <mergeCell ref="PSO2:PST2"/>
    <mergeCell ref="PSU2:PSZ2"/>
    <mergeCell ref="PQG2:PQL2"/>
    <mergeCell ref="PQM2:PQR2"/>
    <mergeCell ref="PQS2:PQX2"/>
    <mergeCell ref="PQY2:PRD2"/>
    <mergeCell ref="PRE2:PRJ2"/>
    <mergeCell ref="PRK2:PRP2"/>
    <mergeCell ref="POW2:PPB2"/>
    <mergeCell ref="PPC2:PPH2"/>
    <mergeCell ref="PPI2:PPN2"/>
    <mergeCell ref="PPO2:PPT2"/>
    <mergeCell ref="PPU2:PPZ2"/>
    <mergeCell ref="PQA2:PQF2"/>
    <mergeCell ref="PNM2:PNR2"/>
    <mergeCell ref="PNS2:PNX2"/>
    <mergeCell ref="PNY2:POD2"/>
    <mergeCell ref="POE2:POJ2"/>
    <mergeCell ref="POK2:POP2"/>
    <mergeCell ref="POQ2:POV2"/>
    <mergeCell ref="PMC2:PMH2"/>
    <mergeCell ref="PMI2:PMN2"/>
    <mergeCell ref="PMO2:PMT2"/>
    <mergeCell ref="PMU2:PMZ2"/>
    <mergeCell ref="PNA2:PNF2"/>
    <mergeCell ref="PNG2:PNL2"/>
    <mergeCell ref="PKS2:PKX2"/>
    <mergeCell ref="PKY2:PLD2"/>
    <mergeCell ref="PLE2:PLJ2"/>
    <mergeCell ref="PLK2:PLP2"/>
    <mergeCell ref="PLQ2:PLV2"/>
    <mergeCell ref="PLW2:PMB2"/>
    <mergeCell ref="PJI2:PJN2"/>
    <mergeCell ref="PJO2:PJT2"/>
    <mergeCell ref="PJU2:PJZ2"/>
    <mergeCell ref="PKA2:PKF2"/>
    <mergeCell ref="PKG2:PKL2"/>
    <mergeCell ref="PKM2:PKR2"/>
    <mergeCell ref="PHY2:PID2"/>
    <mergeCell ref="PIE2:PIJ2"/>
    <mergeCell ref="PIK2:PIP2"/>
    <mergeCell ref="PIQ2:PIV2"/>
    <mergeCell ref="PIW2:PJB2"/>
    <mergeCell ref="PJC2:PJH2"/>
    <mergeCell ref="PGO2:PGT2"/>
    <mergeCell ref="PGU2:PGZ2"/>
    <mergeCell ref="PHA2:PHF2"/>
    <mergeCell ref="PHG2:PHL2"/>
    <mergeCell ref="PHM2:PHR2"/>
    <mergeCell ref="PHS2:PHX2"/>
    <mergeCell ref="PFE2:PFJ2"/>
    <mergeCell ref="PFK2:PFP2"/>
    <mergeCell ref="PFQ2:PFV2"/>
    <mergeCell ref="PFW2:PGB2"/>
    <mergeCell ref="PGC2:PGH2"/>
    <mergeCell ref="PGI2:PGN2"/>
    <mergeCell ref="PDU2:PDZ2"/>
    <mergeCell ref="PEA2:PEF2"/>
    <mergeCell ref="PEG2:PEL2"/>
    <mergeCell ref="PEM2:PER2"/>
    <mergeCell ref="PES2:PEX2"/>
    <mergeCell ref="PEY2:PFD2"/>
    <mergeCell ref="PCK2:PCP2"/>
    <mergeCell ref="PCQ2:PCV2"/>
    <mergeCell ref="PCW2:PDB2"/>
    <mergeCell ref="PDC2:PDH2"/>
    <mergeCell ref="PDI2:PDN2"/>
    <mergeCell ref="PDO2:PDT2"/>
    <mergeCell ref="PBA2:PBF2"/>
    <mergeCell ref="PBG2:PBL2"/>
    <mergeCell ref="PBM2:PBR2"/>
    <mergeCell ref="PBS2:PBX2"/>
    <mergeCell ref="PBY2:PCD2"/>
    <mergeCell ref="PCE2:PCJ2"/>
    <mergeCell ref="OZQ2:OZV2"/>
    <mergeCell ref="OZW2:PAB2"/>
    <mergeCell ref="PAC2:PAH2"/>
    <mergeCell ref="PAI2:PAN2"/>
    <mergeCell ref="PAO2:PAT2"/>
    <mergeCell ref="PAU2:PAZ2"/>
    <mergeCell ref="OYG2:OYL2"/>
    <mergeCell ref="OYM2:OYR2"/>
    <mergeCell ref="OYS2:OYX2"/>
    <mergeCell ref="OYY2:OZD2"/>
    <mergeCell ref="OZE2:OZJ2"/>
    <mergeCell ref="OZK2:OZP2"/>
    <mergeCell ref="OWW2:OXB2"/>
    <mergeCell ref="OXC2:OXH2"/>
    <mergeCell ref="OXI2:OXN2"/>
    <mergeCell ref="OXO2:OXT2"/>
    <mergeCell ref="OXU2:OXZ2"/>
    <mergeCell ref="OYA2:OYF2"/>
    <mergeCell ref="OVM2:OVR2"/>
    <mergeCell ref="OVS2:OVX2"/>
    <mergeCell ref="OVY2:OWD2"/>
    <mergeCell ref="OWE2:OWJ2"/>
    <mergeCell ref="OWK2:OWP2"/>
    <mergeCell ref="OWQ2:OWV2"/>
    <mergeCell ref="OUC2:OUH2"/>
    <mergeCell ref="OUI2:OUN2"/>
    <mergeCell ref="OUO2:OUT2"/>
    <mergeCell ref="OUU2:OUZ2"/>
    <mergeCell ref="OVA2:OVF2"/>
    <mergeCell ref="OVG2:OVL2"/>
    <mergeCell ref="OSS2:OSX2"/>
    <mergeCell ref="OSY2:OTD2"/>
    <mergeCell ref="OTE2:OTJ2"/>
    <mergeCell ref="OTK2:OTP2"/>
    <mergeCell ref="OTQ2:OTV2"/>
    <mergeCell ref="OTW2:OUB2"/>
    <mergeCell ref="ORI2:ORN2"/>
    <mergeCell ref="ORO2:ORT2"/>
    <mergeCell ref="ORU2:ORZ2"/>
    <mergeCell ref="OSA2:OSF2"/>
    <mergeCell ref="OSG2:OSL2"/>
    <mergeCell ref="OSM2:OSR2"/>
    <mergeCell ref="OPY2:OQD2"/>
    <mergeCell ref="OQE2:OQJ2"/>
    <mergeCell ref="OQK2:OQP2"/>
    <mergeCell ref="OQQ2:OQV2"/>
    <mergeCell ref="OQW2:ORB2"/>
    <mergeCell ref="ORC2:ORH2"/>
    <mergeCell ref="OOO2:OOT2"/>
    <mergeCell ref="OOU2:OOZ2"/>
    <mergeCell ref="OPA2:OPF2"/>
    <mergeCell ref="OPG2:OPL2"/>
    <mergeCell ref="OPM2:OPR2"/>
    <mergeCell ref="OPS2:OPX2"/>
    <mergeCell ref="ONE2:ONJ2"/>
    <mergeCell ref="ONK2:ONP2"/>
    <mergeCell ref="ONQ2:ONV2"/>
    <mergeCell ref="ONW2:OOB2"/>
    <mergeCell ref="OOC2:OOH2"/>
    <mergeCell ref="OOI2:OON2"/>
    <mergeCell ref="OLU2:OLZ2"/>
    <mergeCell ref="OMA2:OMF2"/>
    <mergeCell ref="OMG2:OML2"/>
    <mergeCell ref="OMM2:OMR2"/>
    <mergeCell ref="OMS2:OMX2"/>
    <mergeCell ref="OMY2:OND2"/>
    <mergeCell ref="OKK2:OKP2"/>
    <mergeCell ref="OKQ2:OKV2"/>
    <mergeCell ref="OKW2:OLB2"/>
    <mergeCell ref="OLC2:OLH2"/>
    <mergeCell ref="OLI2:OLN2"/>
    <mergeCell ref="OLO2:OLT2"/>
    <mergeCell ref="OJA2:OJF2"/>
    <mergeCell ref="OJG2:OJL2"/>
    <mergeCell ref="OJM2:OJR2"/>
    <mergeCell ref="OJS2:OJX2"/>
    <mergeCell ref="OJY2:OKD2"/>
    <mergeCell ref="OKE2:OKJ2"/>
    <mergeCell ref="OHQ2:OHV2"/>
    <mergeCell ref="OHW2:OIB2"/>
    <mergeCell ref="OIC2:OIH2"/>
    <mergeCell ref="OII2:OIN2"/>
    <mergeCell ref="OIO2:OIT2"/>
    <mergeCell ref="OIU2:OIZ2"/>
    <mergeCell ref="OGG2:OGL2"/>
    <mergeCell ref="OGM2:OGR2"/>
    <mergeCell ref="OGS2:OGX2"/>
    <mergeCell ref="OGY2:OHD2"/>
    <mergeCell ref="OHE2:OHJ2"/>
    <mergeCell ref="OHK2:OHP2"/>
    <mergeCell ref="OEW2:OFB2"/>
    <mergeCell ref="OFC2:OFH2"/>
    <mergeCell ref="OFI2:OFN2"/>
    <mergeCell ref="OFO2:OFT2"/>
    <mergeCell ref="OFU2:OFZ2"/>
    <mergeCell ref="OGA2:OGF2"/>
    <mergeCell ref="ODM2:ODR2"/>
    <mergeCell ref="ODS2:ODX2"/>
    <mergeCell ref="ODY2:OED2"/>
    <mergeCell ref="OEE2:OEJ2"/>
    <mergeCell ref="OEK2:OEP2"/>
    <mergeCell ref="OEQ2:OEV2"/>
    <mergeCell ref="OCC2:OCH2"/>
    <mergeCell ref="OCI2:OCN2"/>
    <mergeCell ref="OCO2:OCT2"/>
    <mergeCell ref="OCU2:OCZ2"/>
    <mergeCell ref="ODA2:ODF2"/>
    <mergeCell ref="ODG2:ODL2"/>
    <mergeCell ref="OAS2:OAX2"/>
    <mergeCell ref="OAY2:OBD2"/>
    <mergeCell ref="OBE2:OBJ2"/>
    <mergeCell ref="OBK2:OBP2"/>
    <mergeCell ref="OBQ2:OBV2"/>
    <mergeCell ref="OBW2:OCB2"/>
    <mergeCell ref="NZI2:NZN2"/>
    <mergeCell ref="NZO2:NZT2"/>
    <mergeCell ref="NZU2:NZZ2"/>
    <mergeCell ref="OAA2:OAF2"/>
    <mergeCell ref="OAG2:OAL2"/>
    <mergeCell ref="OAM2:OAR2"/>
    <mergeCell ref="NXY2:NYD2"/>
    <mergeCell ref="NYE2:NYJ2"/>
    <mergeCell ref="NYK2:NYP2"/>
    <mergeCell ref="NYQ2:NYV2"/>
    <mergeCell ref="NYW2:NZB2"/>
    <mergeCell ref="NZC2:NZH2"/>
    <mergeCell ref="NWO2:NWT2"/>
    <mergeCell ref="NWU2:NWZ2"/>
    <mergeCell ref="NXA2:NXF2"/>
    <mergeCell ref="NXG2:NXL2"/>
    <mergeCell ref="NXM2:NXR2"/>
    <mergeCell ref="NXS2:NXX2"/>
    <mergeCell ref="NVE2:NVJ2"/>
    <mergeCell ref="NVK2:NVP2"/>
    <mergeCell ref="NVQ2:NVV2"/>
    <mergeCell ref="NVW2:NWB2"/>
    <mergeCell ref="NWC2:NWH2"/>
    <mergeCell ref="NWI2:NWN2"/>
    <mergeCell ref="NTU2:NTZ2"/>
    <mergeCell ref="NUA2:NUF2"/>
    <mergeCell ref="NUG2:NUL2"/>
    <mergeCell ref="NUM2:NUR2"/>
    <mergeCell ref="NUS2:NUX2"/>
    <mergeCell ref="NUY2:NVD2"/>
    <mergeCell ref="NSK2:NSP2"/>
    <mergeCell ref="NSQ2:NSV2"/>
    <mergeCell ref="NSW2:NTB2"/>
    <mergeCell ref="NTC2:NTH2"/>
    <mergeCell ref="NTI2:NTN2"/>
    <mergeCell ref="NTO2:NTT2"/>
    <mergeCell ref="NRA2:NRF2"/>
    <mergeCell ref="NRG2:NRL2"/>
    <mergeCell ref="NRM2:NRR2"/>
    <mergeCell ref="NRS2:NRX2"/>
    <mergeCell ref="NRY2:NSD2"/>
    <mergeCell ref="NSE2:NSJ2"/>
    <mergeCell ref="NPQ2:NPV2"/>
    <mergeCell ref="NPW2:NQB2"/>
    <mergeCell ref="NQC2:NQH2"/>
    <mergeCell ref="NQI2:NQN2"/>
    <mergeCell ref="NQO2:NQT2"/>
    <mergeCell ref="NQU2:NQZ2"/>
    <mergeCell ref="NOG2:NOL2"/>
    <mergeCell ref="NOM2:NOR2"/>
    <mergeCell ref="NOS2:NOX2"/>
    <mergeCell ref="NOY2:NPD2"/>
    <mergeCell ref="NPE2:NPJ2"/>
    <mergeCell ref="NPK2:NPP2"/>
    <mergeCell ref="NMW2:NNB2"/>
    <mergeCell ref="NNC2:NNH2"/>
    <mergeCell ref="NNI2:NNN2"/>
    <mergeCell ref="NNO2:NNT2"/>
    <mergeCell ref="NNU2:NNZ2"/>
    <mergeCell ref="NOA2:NOF2"/>
    <mergeCell ref="NLM2:NLR2"/>
    <mergeCell ref="NLS2:NLX2"/>
    <mergeCell ref="NLY2:NMD2"/>
    <mergeCell ref="NME2:NMJ2"/>
    <mergeCell ref="NMK2:NMP2"/>
    <mergeCell ref="NMQ2:NMV2"/>
    <mergeCell ref="NKC2:NKH2"/>
    <mergeCell ref="NKI2:NKN2"/>
    <mergeCell ref="NKO2:NKT2"/>
    <mergeCell ref="NKU2:NKZ2"/>
    <mergeCell ref="NLA2:NLF2"/>
    <mergeCell ref="NLG2:NLL2"/>
    <mergeCell ref="NIS2:NIX2"/>
    <mergeCell ref="NIY2:NJD2"/>
    <mergeCell ref="NJE2:NJJ2"/>
    <mergeCell ref="NJK2:NJP2"/>
    <mergeCell ref="NJQ2:NJV2"/>
    <mergeCell ref="NJW2:NKB2"/>
    <mergeCell ref="NHI2:NHN2"/>
    <mergeCell ref="NHO2:NHT2"/>
    <mergeCell ref="NHU2:NHZ2"/>
    <mergeCell ref="NIA2:NIF2"/>
    <mergeCell ref="NIG2:NIL2"/>
    <mergeCell ref="NIM2:NIR2"/>
    <mergeCell ref="NFY2:NGD2"/>
    <mergeCell ref="NGE2:NGJ2"/>
    <mergeCell ref="NGK2:NGP2"/>
    <mergeCell ref="NGQ2:NGV2"/>
    <mergeCell ref="NGW2:NHB2"/>
    <mergeCell ref="NHC2:NHH2"/>
    <mergeCell ref="NEO2:NET2"/>
    <mergeCell ref="NEU2:NEZ2"/>
    <mergeCell ref="NFA2:NFF2"/>
    <mergeCell ref="NFG2:NFL2"/>
    <mergeCell ref="NFM2:NFR2"/>
    <mergeCell ref="NFS2:NFX2"/>
    <mergeCell ref="NDE2:NDJ2"/>
    <mergeCell ref="NDK2:NDP2"/>
    <mergeCell ref="NDQ2:NDV2"/>
    <mergeCell ref="NDW2:NEB2"/>
    <mergeCell ref="NEC2:NEH2"/>
    <mergeCell ref="NEI2:NEN2"/>
    <mergeCell ref="NBU2:NBZ2"/>
    <mergeCell ref="NCA2:NCF2"/>
    <mergeCell ref="NCG2:NCL2"/>
    <mergeCell ref="NCM2:NCR2"/>
    <mergeCell ref="NCS2:NCX2"/>
    <mergeCell ref="NCY2:NDD2"/>
    <mergeCell ref="NAK2:NAP2"/>
    <mergeCell ref="NAQ2:NAV2"/>
    <mergeCell ref="NAW2:NBB2"/>
    <mergeCell ref="NBC2:NBH2"/>
    <mergeCell ref="NBI2:NBN2"/>
    <mergeCell ref="NBO2:NBT2"/>
    <mergeCell ref="MZA2:MZF2"/>
    <mergeCell ref="MZG2:MZL2"/>
    <mergeCell ref="MZM2:MZR2"/>
    <mergeCell ref="MZS2:MZX2"/>
    <mergeCell ref="MZY2:NAD2"/>
    <mergeCell ref="NAE2:NAJ2"/>
    <mergeCell ref="MXQ2:MXV2"/>
    <mergeCell ref="MXW2:MYB2"/>
    <mergeCell ref="MYC2:MYH2"/>
    <mergeCell ref="MYI2:MYN2"/>
    <mergeCell ref="MYO2:MYT2"/>
    <mergeCell ref="MYU2:MYZ2"/>
    <mergeCell ref="MWG2:MWL2"/>
    <mergeCell ref="MWM2:MWR2"/>
    <mergeCell ref="MWS2:MWX2"/>
    <mergeCell ref="MWY2:MXD2"/>
    <mergeCell ref="MXE2:MXJ2"/>
    <mergeCell ref="MXK2:MXP2"/>
    <mergeCell ref="MUW2:MVB2"/>
    <mergeCell ref="MVC2:MVH2"/>
    <mergeCell ref="MVI2:MVN2"/>
    <mergeCell ref="MVO2:MVT2"/>
    <mergeCell ref="MVU2:MVZ2"/>
    <mergeCell ref="MWA2:MWF2"/>
    <mergeCell ref="MTM2:MTR2"/>
    <mergeCell ref="MTS2:MTX2"/>
    <mergeCell ref="MTY2:MUD2"/>
    <mergeCell ref="MUE2:MUJ2"/>
    <mergeCell ref="MUK2:MUP2"/>
    <mergeCell ref="MUQ2:MUV2"/>
    <mergeCell ref="MSC2:MSH2"/>
    <mergeCell ref="MSI2:MSN2"/>
    <mergeCell ref="MSO2:MST2"/>
    <mergeCell ref="MSU2:MSZ2"/>
    <mergeCell ref="MTA2:MTF2"/>
    <mergeCell ref="MTG2:MTL2"/>
    <mergeCell ref="MQS2:MQX2"/>
    <mergeCell ref="MQY2:MRD2"/>
    <mergeCell ref="MRE2:MRJ2"/>
    <mergeCell ref="MRK2:MRP2"/>
    <mergeCell ref="MRQ2:MRV2"/>
    <mergeCell ref="MRW2:MSB2"/>
    <mergeCell ref="MPI2:MPN2"/>
    <mergeCell ref="MPO2:MPT2"/>
    <mergeCell ref="MPU2:MPZ2"/>
    <mergeCell ref="MQA2:MQF2"/>
    <mergeCell ref="MQG2:MQL2"/>
    <mergeCell ref="MQM2:MQR2"/>
    <mergeCell ref="MNY2:MOD2"/>
    <mergeCell ref="MOE2:MOJ2"/>
    <mergeCell ref="MOK2:MOP2"/>
    <mergeCell ref="MOQ2:MOV2"/>
    <mergeCell ref="MOW2:MPB2"/>
    <mergeCell ref="MPC2:MPH2"/>
    <mergeCell ref="MMO2:MMT2"/>
    <mergeCell ref="MMU2:MMZ2"/>
    <mergeCell ref="MNA2:MNF2"/>
    <mergeCell ref="MNG2:MNL2"/>
    <mergeCell ref="MNM2:MNR2"/>
    <mergeCell ref="MNS2:MNX2"/>
    <mergeCell ref="MLE2:MLJ2"/>
    <mergeCell ref="MLK2:MLP2"/>
    <mergeCell ref="MLQ2:MLV2"/>
    <mergeCell ref="MLW2:MMB2"/>
    <mergeCell ref="MMC2:MMH2"/>
    <mergeCell ref="MMI2:MMN2"/>
    <mergeCell ref="MJU2:MJZ2"/>
    <mergeCell ref="MKA2:MKF2"/>
    <mergeCell ref="MKG2:MKL2"/>
    <mergeCell ref="MKM2:MKR2"/>
    <mergeCell ref="MKS2:MKX2"/>
    <mergeCell ref="MKY2:MLD2"/>
    <mergeCell ref="MIK2:MIP2"/>
    <mergeCell ref="MIQ2:MIV2"/>
    <mergeCell ref="MIW2:MJB2"/>
    <mergeCell ref="MJC2:MJH2"/>
    <mergeCell ref="MJI2:MJN2"/>
    <mergeCell ref="MJO2:MJT2"/>
    <mergeCell ref="MHA2:MHF2"/>
    <mergeCell ref="MHG2:MHL2"/>
    <mergeCell ref="MHM2:MHR2"/>
    <mergeCell ref="MHS2:MHX2"/>
    <mergeCell ref="MHY2:MID2"/>
    <mergeCell ref="MIE2:MIJ2"/>
    <mergeCell ref="MFQ2:MFV2"/>
    <mergeCell ref="MFW2:MGB2"/>
    <mergeCell ref="MGC2:MGH2"/>
    <mergeCell ref="MGI2:MGN2"/>
    <mergeCell ref="MGO2:MGT2"/>
    <mergeCell ref="MGU2:MGZ2"/>
    <mergeCell ref="MEG2:MEL2"/>
    <mergeCell ref="MEM2:MER2"/>
    <mergeCell ref="MES2:MEX2"/>
    <mergeCell ref="MEY2:MFD2"/>
    <mergeCell ref="MFE2:MFJ2"/>
    <mergeCell ref="MFK2:MFP2"/>
    <mergeCell ref="MCW2:MDB2"/>
    <mergeCell ref="MDC2:MDH2"/>
    <mergeCell ref="MDI2:MDN2"/>
    <mergeCell ref="MDO2:MDT2"/>
    <mergeCell ref="MDU2:MDZ2"/>
    <mergeCell ref="MEA2:MEF2"/>
    <mergeCell ref="MBM2:MBR2"/>
    <mergeCell ref="MBS2:MBX2"/>
    <mergeCell ref="MBY2:MCD2"/>
    <mergeCell ref="MCE2:MCJ2"/>
    <mergeCell ref="MCK2:MCP2"/>
    <mergeCell ref="MCQ2:MCV2"/>
    <mergeCell ref="MAC2:MAH2"/>
    <mergeCell ref="MAI2:MAN2"/>
    <mergeCell ref="MAO2:MAT2"/>
    <mergeCell ref="MAU2:MAZ2"/>
    <mergeCell ref="MBA2:MBF2"/>
    <mergeCell ref="MBG2:MBL2"/>
    <mergeCell ref="LYS2:LYX2"/>
    <mergeCell ref="LYY2:LZD2"/>
    <mergeCell ref="LZE2:LZJ2"/>
    <mergeCell ref="LZK2:LZP2"/>
    <mergeCell ref="LZQ2:LZV2"/>
    <mergeCell ref="LZW2:MAB2"/>
    <mergeCell ref="LXI2:LXN2"/>
    <mergeCell ref="LXO2:LXT2"/>
    <mergeCell ref="LXU2:LXZ2"/>
    <mergeCell ref="LYA2:LYF2"/>
    <mergeCell ref="LYG2:LYL2"/>
    <mergeCell ref="LYM2:LYR2"/>
    <mergeCell ref="LVY2:LWD2"/>
    <mergeCell ref="LWE2:LWJ2"/>
    <mergeCell ref="LWK2:LWP2"/>
    <mergeCell ref="LWQ2:LWV2"/>
    <mergeCell ref="LWW2:LXB2"/>
    <mergeCell ref="LXC2:LXH2"/>
    <mergeCell ref="LUO2:LUT2"/>
    <mergeCell ref="LUU2:LUZ2"/>
    <mergeCell ref="LVA2:LVF2"/>
    <mergeCell ref="LVG2:LVL2"/>
    <mergeCell ref="LVM2:LVR2"/>
    <mergeCell ref="LVS2:LVX2"/>
    <mergeCell ref="LTE2:LTJ2"/>
    <mergeCell ref="LTK2:LTP2"/>
    <mergeCell ref="LTQ2:LTV2"/>
    <mergeCell ref="LTW2:LUB2"/>
    <mergeCell ref="LUC2:LUH2"/>
    <mergeCell ref="LUI2:LUN2"/>
    <mergeCell ref="LRU2:LRZ2"/>
    <mergeCell ref="LSA2:LSF2"/>
    <mergeCell ref="LSG2:LSL2"/>
    <mergeCell ref="LSM2:LSR2"/>
    <mergeCell ref="LSS2:LSX2"/>
    <mergeCell ref="LSY2:LTD2"/>
    <mergeCell ref="LQK2:LQP2"/>
    <mergeCell ref="LQQ2:LQV2"/>
    <mergeCell ref="LQW2:LRB2"/>
    <mergeCell ref="LRC2:LRH2"/>
    <mergeCell ref="LRI2:LRN2"/>
    <mergeCell ref="LRO2:LRT2"/>
    <mergeCell ref="LPA2:LPF2"/>
    <mergeCell ref="LPG2:LPL2"/>
    <mergeCell ref="LPM2:LPR2"/>
    <mergeCell ref="LPS2:LPX2"/>
    <mergeCell ref="LPY2:LQD2"/>
    <mergeCell ref="LQE2:LQJ2"/>
    <mergeCell ref="LNQ2:LNV2"/>
    <mergeCell ref="LNW2:LOB2"/>
    <mergeCell ref="LOC2:LOH2"/>
    <mergeCell ref="LOI2:LON2"/>
    <mergeCell ref="LOO2:LOT2"/>
    <mergeCell ref="LOU2:LOZ2"/>
    <mergeCell ref="LMG2:LML2"/>
    <mergeCell ref="LMM2:LMR2"/>
    <mergeCell ref="LMS2:LMX2"/>
    <mergeCell ref="LMY2:LND2"/>
    <mergeCell ref="LNE2:LNJ2"/>
    <mergeCell ref="LNK2:LNP2"/>
    <mergeCell ref="LKW2:LLB2"/>
    <mergeCell ref="LLC2:LLH2"/>
    <mergeCell ref="LLI2:LLN2"/>
    <mergeCell ref="LLO2:LLT2"/>
    <mergeCell ref="LLU2:LLZ2"/>
    <mergeCell ref="LMA2:LMF2"/>
    <mergeCell ref="LJM2:LJR2"/>
    <mergeCell ref="LJS2:LJX2"/>
    <mergeCell ref="LJY2:LKD2"/>
    <mergeCell ref="LKE2:LKJ2"/>
    <mergeCell ref="LKK2:LKP2"/>
    <mergeCell ref="LKQ2:LKV2"/>
    <mergeCell ref="LIC2:LIH2"/>
    <mergeCell ref="LII2:LIN2"/>
    <mergeCell ref="LIO2:LIT2"/>
    <mergeCell ref="LIU2:LIZ2"/>
    <mergeCell ref="LJA2:LJF2"/>
    <mergeCell ref="LJG2:LJL2"/>
    <mergeCell ref="LGS2:LGX2"/>
    <mergeCell ref="LGY2:LHD2"/>
    <mergeCell ref="LHE2:LHJ2"/>
    <mergeCell ref="LHK2:LHP2"/>
    <mergeCell ref="LHQ2:LHV2"/>
    <mergeCell ref="LHW2:LIB2"/>
    <mergeCell ref="LFI2:LFN2"/>
    <mergeCell ref="LFO2:LFT2"/>
    <mergeCell ref="LFU2:LFZ2"/>
    <mergeCell ref="LGA2:LGF2"/>
    <mergeCell ref="LGG2:LGL2"/>
    <mergeCell ref="LGM2:LGR2"/>
    <mergeCell ref="LDY2:LED2"/>
    <mergeCell ref="LEE2:LEJ2"/>
    <mergeCell ref="LEK2:LEP2"/>
    <mergeCell ref="LEQ2:LEV2"/>
    <mergeCell ref="LEW2:LFB2"/>
    <mergeCell ref="LFC2:LFH2"/>
    <mergeCell ref="LCO2:LCT2"/>
    <mergeCell ref="LCU2:LCZ2"/>
    <mergeCell ref="LDA2:LDF2"/>
    <mergeCell ref="LDG2:LDL2"/>
    <mergeCell ref="LDM2:LDR2"/>
    <mergeCell ref="LDS2:LDX2"/>
    <mergeCell ref="LBE2:LBJ2"/>
    <mergeCell ref="LBK2:LBP2"/>
    <mergeCell ref="LBQ2:LBV2"/>
    <mergeCell ref="LBW2:LCB2"/>
    <mergeCell ref="LCC2:LCH2"/>
    <mergeCell ref="LCI2:LCN2"/>
    <mergeCell ref="KZU2:KZZ2"/>
    <mergeCell ref="LAA2:LAF2"/>
    <mergeCell ref="LAG2:LAL2"/>
    <mergeCell ref="LAM2:LAR2"/>
    <mergeCell ref="LAS2:LAX2"/>
    <mergeCell ref="LAY2:LBD2"/>
    <mergeCell ref="KYK2:KYP2"/>
    <mergeCell ref="KYQ2:KYV2"/>
    <mergeCell ref="KYW2:KZB2"/>
    <mergeCell ref="KZC2:KZH2"/>
    <mergeCell ref="KZI2:KZN2"/>
    <mergeCell ref="KZO2:KZT2"/>
    <mergeCell ref="KXA2:KXF2"/>
    <mergeCell ref="KXG2:KXL2"/>
    <mergeCell ref="KXM2:KXR2"/>
    <mergeCell ref="KXS2:KXX2"/>
    <mergeCell ref="KXY2:KYD2"/>
    <mergeCell ref="KYE2:KYJ2"/>
    <mergeCell ref="KVQ2:KVV2"/>
    <mergeCell ref="KVW2:KWB2"/>
    <mergeCell ref="KWC2:KWH2"/>
    <mergeCell ref="KWI2:KWN2"/>
    <mergeCell ref="KWO2:KWT2"/>
    <mergeCell ref="KWU2:KWZ2"/>
    <mergeCell ref="KUG2:KUL2"/>
    <mergeCell ref="KUM2:KUR2"/>
    <mergeCell ref="KUS2:KUX2"/>
    <mergeCell ref="KUY2:KVD2"/>
    <mergeCell ref="KVE2:KVJ2"/>
    <mergeCell ref="KVK2:KVP2"/>
    <mergeCell ref="KSW2:KTB2"/>
    <mergeCell ref="KTC2:KTH2"/>
    <mergeCell ref="KTI2:KTN2"/>
    <mergeCell ref="KTO2:KTT2"/>
    <mergeCell ref="KTU2:KTZ2"/>
    <mergeCell ref="KUA2:KUF2"/>
    <mergeCell ref="KRM2:KRR2"/>
    <mergeCell ref="KRS2:KRX2"/>
    <mergeCell ref="KRY2:KSD2"/>
    <mergeCell ref="KSE2:KSJ2"/>
    <mergeCell ref="KSK2:KSP2"/>
    <mergeCell ref="KSQ2:KSV2"/>
    <mergeCell ref="KQC2:KQH2"/>
    <mergeCell ref="KQI2:KQN2"/>
    <mergeCell ref="KQO2:KQT2"/>
    <mergeCell ref="KQU2:KQZ2"/>
    <mergeCell ref="KRA2:KRF2"/>
    <mergeCell ref="KRG2:KRL2"/>
    <mergeCell ref="KOS2:KOX2"/>
    <mergeCell ref="KOY2:KPD2"/>
    <mergeCell ref="KPE2:KPJ2"/>
    <mergeCell ref="KPK2:KPP2"/>
    <mergeCell ref="KPQ2:KPV2"/>
    <mergeCell ref="KPW2:KQB2"/>
    <mergeCell ref="KNI2:KNN2"/>
    <mergeCell ref="KNO2:KNT2"/>
    <mergeCell ref="KNU2:KNZ2"/>
    <mergeCell ref="KOA2:KOF2"/>
    <mergeCell ref="KOG2:KOL2"/>
    <mergeCell ref="KOM2:KOR2"/>
    <mergeCell ref="KLY2:KMD2"/>
    <mergeCell ref="KME2:KMJ2"/>
    <mergeCell ref="KMK2:KMP2"/>
    <mergeCell ref="KMQ2:KMV2"/>
    <mergeCell ref="KMW2:KNB2"/>
    <mergeCell ref="KNC2:KNH2"/>
    <mergeCell ref="KKO2:KKT2"/>
    <mergeCell ref="KKU2:KKZ2"/>
    <mergeCell ref="KLA2:KLF2"/>
    <mergeCell ref="KLG2:KLL2"/>
    <mergeCell ref="KLM2:KLR2"/>
    <mergeCell ref="KLS2:KLX2"/>
    <mergeCell ref="KJE2:KJJ2"/>
    <mergeCell ref="KJK2:KJP2"/>
    <mergeCell ref="KJQ2:KJV2"/>
    <mergeCell ref="KJW2:KKB2"/>
    <mergeCell ref="KKC2:KKH2"/>
    <mergeCell ref="KKI2:KKN2"/>
    <mergeCell ref="KHU2:KHZ2"/>
    <mergeCell ref="KIA2:KIF2"/>
    <mergeCell ref="KIG2:KIL2"/>
    <mergeCell ref="KIM2:KIR2"/>
    <mergeCell ref="KIS2:KIX2"/>
    <mergeCell ref="KIY2:KJD2"/>
    <mergeCell ref="KGK2:KGP2"/>
    <mergeCell ref="KGQ2:KGV2"/>
    <mergeCell ref="KGW2:KHB2"/>
    <mergeCell ref="KHC2:KHH2"/>
    <mergeCell ref="KHI2:KHN2"/>
    <mergeCell ref="KHO2:KHT2"/>
    <mergeCell ref="KFA2:KFF2"/>
    <mergeCell ref="KFG2:KFL2"/>
    <mergeCell ref="KFM2:KFR2"/>
    <mergeCell ref="KFS2:KFX2"/>
    <mergeCell ref="KFY2:KGD2"/>
    <mergeCell ref="KGE2:KGJ2"/>
    <mergeCell ref="KDQ2:KDV2"/>
    <mergeCell ref="KDW2:KEB2"/>
    <mergeCell ref="KEC2:KEH2"/>
    <mergeCell ref="KEI2:KEN2"/>
    <mergeCell ref="KEO2:KET2"/>
    <mergeCell ref="KEU2:KEZ2"/>
    <mergeCell ref="KCG2:KCL2"/>
    <mergeCell ref="KCM2:KCR2"/>
    <mergeCell ref="KCS2:KCX2"/>
    <mergeCell ref="KCY2:KDD2"/>
    <mergeCell ref="KDE2:KDJ2"/>
    <mergeCell ref="KDK2:KDP2"/>
    <mergeCell ref="KAW2:KBB2"/>
    <mergeCell ref="KBC2:KBH2"/>
    <mergeCell ref="KBI2:KBN2"/>
    <mergeCell ref="KBO2:KBT2"/>
    <mergeCell ref="KBU2:KBZ2"/>
    <mergeCell ref="KCA2:KCF2"/>
    <mergeCell ref="JZM2:JZR2"/>
    <mergeCell ref="JZS2:JZX2"/>
    <mergeCell ref="JZY2:KAD2"/>
    <mergeCell ref="KAE2:KAJ2"/>
    <mergeCell ref="KAK2:KAP2"/>
    <mergeCell ref="KAQ2:KAV2"/>
    <mergeCell ref="JYC2:JYH2"/>
    <mergeCell ref="JYI2:JYN2"/>
    <mergeCell ref="JYO2:JYT2"/>
    <mergeCell ref="JYU2:JYZ2"/>
    <mergeCell ref="JZA2:JZF2"/>
    <mergeCell ref="JZG2:JZL2"/>
    <mergeCell ref="JWS2:JWX2"/>
    <mergeCell ref="JWY2:JXD2"/>
    <mergeCell ref="JXE2:JXJ2"/>
    <mergeCell ref="JXK2:JXP2"/>
    <mergeCell ref="JXQ2:JXV2"/>
    <mergeCell ref="JXW2:JYB2"/>
    <mergeCell ref="JVI2:JVN2"/>
    <mergeCell ref="JVO2:JVT2"/>
    <mergeCell ref="JVU2:JVZ2"/>
    <mergeCell ref="JWA2:JWF2"/>
    <mergeCell ref="JWG2:JWL2"/>
    <mergeCell ref="JWM2:JWR2"/>
    <mergeCell ref="JTY2:JUD2"/>
    <mergeCell ref="JUE2:JUJ2"/>
    <mergeCell ref="JUK2:JUP2"/>
    <mergeCell ref="JUQ2:JUV2"/>
    <mergeCell ref="JUW2:JVB2"/>
    <mergeCell ref="JVC2:JVH2"/>
    <mergeCell ref="JSO2:JST2"/>
    <mergeCell ref="JSU2:JSZ2"/>
    <mergeCell ref="JTA2:JTF2"/>
    <mergeCell ref="JTG2:JTL2"/>
    <mergeCell ref="JTM2:JTR2"/>
    <mergeCell ref="JTS2:JTX2"/>
    <mergeCell ref="JRE2:JRJ2"/>
    <mergeCell ref="JRK2:JRP2"/>
    <mergeCell ref="JRQ2:JRV2"/>
    <mergeCell ref="JRW2:JSB2"/>
    <mergeCell ref="JSC2:JSH2"/>
    <mergeCell ref="JSI2:JSN2"/>
    <mergeCell ref="JPU2:JPZ2"/>
    <mergeCell ref="JQA2:JQF2"/>
    <mergeCell ref="JQG2:JQL2"/>
    <mergeCell ref="JQM2:JQR2"/>
    <mergeCell ref="JQS2:JQX2"/>
    <mergeCell ref="JQY2:JRD2"/>
    <mergeCell ref="JOK2:JOP2"/>
    <mergeCell ref="JOQ2:JOV2"/>
    <mergeCell ref="JOW2:JPB2"/>
    <mergeCell ref="JPC2:JPH2"/>
    <mergeCell ref="JPI2:JPN2"/>
    <mergeCell ref="JPO2:JPT2"/>
    <mergeCell ref="JNA2:JNF2"/>
    <mergeCell ref="JNG2:JNL2"/>
    <mergeCell ref="JNM2:JNR2"/>
    <mergeCell ref="JNS2:JNX2"/>
    <mergeCell ref="JNY2:JOD2"/>
    <mergeCell ref="JOE2:JOJ2"/>
    <mergeCell ref="JLQ2:JLV2"/>
    <mergeCell ref="JLW2:JMB2"/>
    <mergeCell ref="JMC2:JMH2"/>
    <mergeCell ref="JMI2:JMN2"/>
    <mergeCell ref="JMO2:JMT2"/>
    <mergeCell ref="JMU2:JMZ2"/>
    <mergeCell ref="JKG2:JKL2"/>
    <mergeCell ref="JKM2:JKR2"/>
    <mergeCell ref="JKS2:JKX2"/>
    <mergeCell ref="JKY2:JLD2"/>
    <mergeCell ref="JLE2:JLJ2"/>
    <mergeCell ref="JLK2:JLP2"/>
    <mergeCell ref="JIW2:JJB2"/>
    <mergeCell ref="JJC2:JJH2"/>
    <mergeCell ref="JJI2:JJN2"/>
    <mergeCell ref="JJO2:JJT2"/>
    <mergeCell ref="JJU2:JJZ2"/>
    <mergeCell ref="JKA2:JKF2"/>
    <mergeCell ref="JHM2:JHR2"/>
    <mergeCell ref="JHS2:JHX2"/>
    <mergeCell ref="JHY2:JID2"/>
    <mergeCell ref="JIE2:JIJ2"/>
    <mergeCell ref="JIK2:JIP2"/>
    <mergeCell ref="JIQ2:JIV2"/>
    <mergeCell ref="JGC2:JGH2"/>
    <mergeCell ref="JGI2:JGN2"/>
    <mergeCell ref="JGO2:JGT2"/>
    <mergeCell ref="JGU2:JGZ2"/>
    <mergeCell ref="JHA2:JHF2"/>
    <mergeCell ref="JHG2:JHL2"/>
    <mergeCell ref="JES2:JEX2"/>
    <mergeCell ref="JEY2:JFD2"/>
    <mergeCell ref="JFE2:JFJ2"/>
    <mergeCell ref="JFK2:JFP2"/>
    <mergeCell ref="JFQ2:JFV2"/>
    <mergeCell ref="JFW2:JGB2"/>
    <mergeCell ref="JDI2:JDN2"/>
    <mergeCell ref="JDO2:JDT2"/>
    <mergeCell ref="JDU2:JDZ2"/>
    <mergeCell ref="JEA2:JEF2"/>
    <mergeCell ref="JEG2:JEL2"/>
    <mergeCell ref="JEM2:JER2"/>
    <mergeCell ref="JBY2:JCD2"/>
    <mergeCell ref="JCE2:JCJ2"/>
    <mergeCell ref="JCK2:JCP2"/>
    <mergeCell ref="JCQ2:JCV2"/>
    <mergeCell ref="JCW2:JDB2"/>
    <mergeCell ref="JDC2:JDH2"/>
    <mergeCell ref="JAO2:JAT2"/>
    <mergeCell ref="JAU2:JAZ2"/>
    <mergeCell ref="JBA2:JBF2"/>
    <mergeCell ref="JBG2:JBL2"/>
    <mergeCell ref="JBM2:JBR2"/>
    <mergeCell ref="JBS2:JBX2"/>
    <mergeCell ref="IZE2:IZJ2"/>
    <mergeCell ref="IZK2:IZP2"/>
    <mergeCell ref="IZQ2:IZV2"/>
    <mergeCell ref="IZW2:JAB2"/>
    <mergeCell ref="JAC2:JAH2"/>
    <mergeCell ref="JAI2:JAN2"/>
    <mergeCell ref="IXU2:IXZ2"/>
    <mergeCell ref="IYA2:IYF2"/>
    <mergeCell ref="IYG2:IYL2"/>
    <mergeCell ref="IYM2:IYR2"/>
    <mergeCell ref="IYS2:IYX2"/>
    <mergeCell ref="IYY2:IZD2"/>
    <mergeCell ref="IWK2:IWP2"/>
    <mergeCell ref="IWQ2:IWV2"/>
    <mergeCell ref="IWW2:IXB2"/>
    <mergeCell ref="IXC2:IXH2"/>
    <mergeCell ref="IXI2:IXN2"/>
    <mergeCell ref="IXO2:IXT2"/>
    <mergeCell ref="IVA2:IVF2"/>
    <mergeCell ref="IVG2:IVL2"/>
    <mergeCell ref="IVM2:IVR2"/>
    <mergeCell ref="IVS2:IVX2"/>
    <mergeCell ref="IVY2:IWD2"/>
    <mergeCell ref="IWE2:IWJ2"/>
    <mergeCell ref="ITQ2:ITV2"/>
    <mergeCell ref="ITW2:IUB2"/>
    <mergeCell ref="IUC2:IUH2"/>
    <mergeCell ref="IUI2:IUN2"/>
    <mergeCell ref="IUO2:IUT2"/>
    <mergeCell ref="IUU2:IUZ2"/>
    <mergeCell ref="ISG2:ISL2"/>
    <mergeCell ref="ISM2:ISR2"/>
    <mergeCell ref="ISS2:ISX2"/>
    <mergeCell ref="ISY2:ITD2"/>
    <mergeCell ref="ITE2:ITJ2"/>
    <mergeCell ref="ITK2:ITP2"/>
    <mergeCell ref="IQW2:IRB2"/>
    <mergeCell ref="IRC2:IRH2"/>
    <mergeCell ref="IRI2:IRN2"/>
    <mergeCell ref="IRO2:IRT2"/>
    <mergeCell ref="IRU2:IRZ2"/>
    <mergeCell ref="ISA2:ISF2"/>
    <mergeCell ref="IPM2:IPR2"/>
    <mergeCell ref="IPS2:IPX2"/>
    <mergeCell ref="IPY2:IQD2"/>
    <mergeCell ref="IQE2:IQJ2"/>
    <mergeCell ref="IQK2:IQP2"/>
    <mergeCell ref="IQQ2:IQV2"/>
    <mergeCell ref="IOC2:IOH2"/>
    <mergeCell ref="IOI2:ION2"/>
    <mergeCell ref="IOO2:IOT2"/>
    <mergeCell ref="IOU2:IOZ2"/>
    <mergeCell ref="IPA2:IPF2"/>
    <mergeCell ref="IPG2:IPL2"/>
    <mergeCell ref="IMS2:IMX2"/>
    <mergeCell ref="IMY2:IND2"/>
    <mergeCell ref="INE2:INJ2"/>
    <mergeCell ref="INK2:INP2"/>
    <mergeCell ref="INQ2:INV2"/>
    <mergeCell ref="INW2:IOB2"/>
    <mergeCell ref="ILI2:ILN2"/>
    <mergeCell ref="ILO2:ILT2"/>
    <mergeCell ref="ILU2:ILZ2"/>
    <mergeCell ref="IMA2:IMF2"/>
    <mergeCell ref="IMG2:IML2"/>
    <mergeCell ref="IMM2:IMR2"/>
    <mergeCell ref="IJY2:IKD2"/>
    <mergeCell ref="IKE2:IKJ2"/>
    <mergeCell ref="IKK2:IKP2"/>
    <mergeCell ref="IKQ2:IKV2"/>
    <mergeCell ref="IKW2:ILB2"/>
    <mergeCell ref="ILC2:ILH2"/>
    <mergeCell ref="IIO2:IIT2"/>
    <mergeCell ref="IIU2:IIZ2"/>
    <mergeCell ref="IJA2:IJF2"/>
    <mergeCell ref="IJG2:IJL2"/>
    <mergeCell ref="IJM2:IJR2"/>
    <mergeCell ref="IJS2:IJX2"/>
    <mergeCell ref="IHE2:IHJ2"/>
    <mergeCell ref="IHK2:IHP2"/>
    <mergeCell ref="IHQ2:IHV2"/>
    <mergeCell ref="IHW2:IIB2"/>
    <mergeCell ref="IIC2:IIH2"/>
    <mergeCell ref="III2:IIN2"/>
    <mergeCell ref="IFU2:IFZ2"/>
    <mergeCell ref="IGA2:IGF2"/>
    <mergeCell ref="IGG2:IGL2"/>
    <mergeCell ref="IGM2:IGR2"/>
    <mergeCell ref="IGS2:IGX2"/>
    <mergeCell ref="IGY2:IHD2"/>
    <mergeCell ref="IEK2:IEP2"/>
    <mergeCell ref="IEQ2:IEV2"/>
    <mergeCell ref="IEW2:IFB2"/>
    <mergeCell ref="IFC2:IFH2"/>
    <mergeCell ref="IFI2:IFN2"/>
    <mergeCell ref="IFO2:IFT2"/>
    <mergeCell ref="IDA2:IDF2"/>
    <mergeCell ref="IDG2:IDL2"/>
    <mergeCell ref="IDM2:IDR2"/>
    <mergeCell ref="IDS2:IDX2"/>
    <mergeCell ref="IDY2:IED2"/>
    <mergeCell ref="IEE2:IEJ2"/>
    <mergeCell ref="IBQ2:IBV2"/>
    <mergeCell ref="IBW2:ICB2"/>
    <mergeCell ref="ICC2:ICH2"/>
    <mergeCell ref="ICI2:ICN2"/>
    <mergeCell ref="ICO2:ICT2"/>
    <mergeCell ref="ICU2:ICZ2"/>
    <mergeCell ref="IAG2:IAL2"/>
    <mergeCell ref="IAM2:IAR2"/>
    <mergeCell ref="IAS2:IAX2"/>
    <mergeCell ref="IAY2:IBD2"/>
    <mergeCell ref="IBE2:IBJ2"/>
    <mergeCell ref="IBK2:IBP2"/>
    <mergeCell ref="HYW2:HZB2"/>
    <mergeCell ref="HZC2:HZH2"/>
    <mergeCell ref="HZI2:HZN2"/>
    <mergeCell ref="HZO2:HZT2"/>
    <mergeCell ref="HZU2:HZZ2"/>
    <mergeCell ref="IAA2:IAF2"/>
    <mergeCell ref="HXM2:HXR2"/>
    <mergeCell ref="HXS2:HXX2"/>
    <mergeCell ref="HXY2:HYD2"/>
    <mergeCell ref="HYE2:HYJ2"/>
    <mergeCell ref="HYK2:HYP2"/>
    <mergeCell ref="HYQ2:HYV2"/>
    <mergeCell ref="HWC2:HWH2"/>
    <mergeCell ref="HWI2:HWN2"/>
    <mergeCell ref="HWO2:HWT2"/>
    <mergeCell ref="HWU2:HWZ2"/>
    <mergeCell ref="HXA2:HXF2"/>
    <mergeCell ref="HXG2:HXL2"/>
    <mergeCell ref="HUS2:HUX2"/>
    <mergeCell ref="HUY2:HVD2"/>
    <mergeCell ref="HVE2:HVJ2"/>
    <mergeCell ref="HVK2:HVP2"/>
    <mergeCell ref="HVQ2:HVV2"/>
    <mergeCell ref="HVW2:HWB2"/>
    <mergeCell ref="HTI2:HTN2"/>
    <mergeCell ref="HTO2:HTT2"/>
    <mergeCell ref="HTU2:HTZ2"/>
    <mergeCell ref="HUA2:HUF2"/>
    <mergeCell ref="HUG2:HUL2"/>
    <mergeCell ref="HUM2:HUR2"/>
    <mergeCell ref="HRY2:HSD2"/>
    <mergeCell ref="HSE2:HSJ2"/>
    <mergeCell ref="HSK2:HSP2"/>
    <mergeCell ref="HSQ2:HSV2"/>
    <mergeCell ref="HSW2:HTB2"/>
    <mergeCell ref="HTC2:HTH2"/>
    <mergeCell ref="HQO2:HQT2"/>
    <mergeCell ref="HQU2:HQZ2"/>
    <mergeCell ref="HRA2:HRF2"/>
    <mergeCell ref="HRG2:HRL2"/>
    <mergeCell ref="HRM2:HRR2"/>
    <mergeCell ref="HRS2:HRX2"/>
    <mergeCell ref="HPE2:HPJ2"/>
    <mergeCell ref="HPK2:HPP2"/>
    <mergeCell ref="HPQ2:HPV2"/>
    <mergeCell ref="HPW2:HQB2"/>
    <mergeCell ref="HQC2:HQH2"/>
    <mergeCell ref="HQI2:HQN2"/>
    <mergeCell ref="HNU2:HNZ2"/>
    <mergeCell ref="HOA2:HOF2"/>
    <mergeCell ref="HOG2:HOL2"/>
    <mergeCell ref="HOM2:HOR2"/>
    <mergeCell ref="HOS2:HOX2"/>
    <mergeCell ref="HOY2:HPD2"/>
    <mergeCell ref="HMK2:HMP2"/>
    <mergeCell ref="HMQ2:HMV2"/>
    <mergeCell ref="HMW2:HNB2"/>
    <mergeCell ref="HNC2:HNH2"/>
    <mergeCell ref="HNI2:HNN2"/>
    <mergeCell ref="HNO2:HNT2"/>
    <mergeCell ref="HLA2:HLF2"/>
    <mergeCell ref="HLG2:HLL2"/>
    <mergeCell ref="HLM2:HLR2"/>
    <mergeCell ref="HLS2:HLX2"/>
    <mergeCell ref="HLY2:HMD2"/>
    <mergeCell ref="HME2:HMJ2"/>
    <mergeCell ref="HJQ2:HJV2"/>
    <mergeCell ref="HJW2:HKB2"/>
    <mergeCell ref="HKC2:HKH2"/>
    <mergeCell ref="HKI2:HKN2"/>
    <mergeCell ref="HKO2:HKT2"/>
    <mergeCell ref="HKU2:HKZ2"/>
    <mergeCell ref="HIG2:HIL2"/>
    <mergeCell ref="HIM2:HIR2"/>
    <mergeCell ref="HIS2:HIX2"/>
    <mergeCell ref="HIY2:HJD2"/>
    <mergeCell ref="HJE2:HJJ2"/>
    <mergeCell ref="HJK2:HJP2"/>
    <mergeCell ref="HGW2:HHB2"/>
    <mergeCell ref="HHC2:HHH2"/>
    <mergeCell ref="HHI2:HHN2"/>
    <mergeCell ref="HHO2:HHT2"/>
    <mergeCell ref="HHU2:HHZ2"/>
    <mergeCell ref="HIA2:HIF2"/>
    <mergeCell ref="HFM2:HFR2"/>
    <mergeCell ref="HFS2:HFX2"/>
    <mergeCell ref="HFY2:HGD2"/>
    <mergeCell ref="HGE2:HGJ2"/>
    <mergeCell ref="HGK2:HGP2"/>
    <mergeCell ref="HGQ2:HGV2"/>
    <mergeCell ref="HEC2:HEH2"/>
    <mergeCell ref="HEI2:HEN2"/>
    <mergeCell ref="HEO2:HET2"/>
    <mergeCell ref="HEU2:HEZ2"/>
    <mergeCell ref="HFA2:HFF2"/>
    <mergeCell ref="HFG2:HFL2"/>
    <mergeCell ref="HCS2:HCX2"/>
    <mergeCell ref="HCY2:HDD2"/>
    <mergeCell ref="HDE2:HDJ2"/>
    <mergeCell ref="HDK2:HDP2"/>
    <mergeCell ref="HDQ2:HDV2"/>
    <mergeCell ref="HDW2:HEB2"/>
    <mergeCell ref="HBI2:HBN2"/>
    <mergeCell ref="HBO2:HBT2"/>
    <mergeCell ref="HBU2:HBZ2"/>
    <mergeCell ref="HCA2:HCF2"/>
    <mergeCell ref="HCG2:HCL2"/>
    <mergeCell ref="HCM2:HCR2"/>
    <mergeCell ref="GZY2:HAD2"/>
    <mergeCell ref="HAE2:HAJ2"/>
    <mergeCell ref="HAK2:HAP2"/>
    <mergeCell ref="HAQ2:HAV2"/>
    <mergeCell ref="HAW2:HBB2"/>
    <mergeCell ref="HBC2:HBH2"/>
    <mergeCell ref="GYO2:GYT2"/>
    <mergeCell ref="GYU2:GYZ2"/>
    <mergeCell ref="GZA2:GZF2"/>
    <mergeCell ref="GZG2:GZL2"/>
    <mergeCell ref="GZM2:GZR2"/>
    <mergeCell ref="GZS2:GZX2"/>
    <mergeCell ref="GXE2:GXJ2"/>
    <mergeCell ref="GXK2:GXP2"/>
    <mergeCell ref="GXQ2:GXV2"/>
    <mergeCell ref="GXW2:GYB2"/>
    <mergeCell ref="GYC2:GYH2"/>
    <mergeCell ref="GYI2:GYN2"/>
    <mergeCell ref="GVU2:GVZ2"/>
    <mergeCell ref="GWA2:GWF2"/>
    <mergeCell ref="GWG2:GWL2"/>
    <mergeCell ref="GWM2:GWR2"/>
    <mergeCell ref="GWS2:GWX2"/>
    <mergeCell ref="GWY2:GXD2"/>
    <mergeCell ref="GUK2:GUP2"/>
    <mergeCell ref="GUQ2:GUV2"/>
    <mergeCell ref="GUW2:GVB2"/>
    <mergeCell ref="GVC2:GVH2"/>
    <mergeCell ref="GVI2:GVN2"/>
    <mergeCell ref="GVO2:GVT2"/>
    <mergeCell ref="GTA2:GTF2"/>
    <mergeCell ref="GTG2:GTL2"/>
    <mergeCell ref="GTM2:GTR2"/>
    <mergeCell ref="GTS2:GTX2"/>
    <mergeCell ref="GTY2:GUD2"/>
    <mergeCell ref="GUE2:GUJ2"/>
    <mergeCell ref="GRQ2:GRV2"/>
    <mergeCell ref="GRW2:GSB2"/>
    <mergeCell ref="GSC2:GSH2"/>
    <mergeCell ref="GSI2:GSN2"/>
    <mergeCell ref="GSO2:GST2"/>
    <mergeCell ref="GSU2:GSZ2"/>
    <mergeCell ref="GQG2:GQL2"/>
    <mergeCell ref="GQM2:GQR2"/>
    <mergeCell ref="GQS2:GQX2"/>
    <mergeCell ref="GQY2:GRD2"/>
    <mergeCell ref="GRE2:GRJ2"/>
    <mergeCell ref="GRK2:GRP2"/>
    <mergeCell ref="GOW2:GPB2"/>
    <mergeCell ref="GPC2:GPH2"/>
    <mergeCell ref="GPI2:GPN2"/>
    <mergeCell ref="GPO2:GPT2"/>
    <mergeCell ref="GPU2:GPZ2"/>
    <mergeCell ref="GQA2:GQF2"/>
    <mergeCell ref="GNM2:GNR2"/>
    <mergeCell ref="GNS2:GNX2"/>
    <mergeCell ref="GNY2:GOD2"/>
    <mergeCell ref="GOE2:GOJ2"/>
    <mergeCell ref="GOK2:GOP2"/>
    <mergeCell ref="GOQ2:GOV2"/>
    <mergeCell ref="GMC2:GMH2"/>
    <mergeCell ref="GMI2:GMN2"/>
    <mergeCell ref="GMO2:GMT2"/>
    <mergeCell ref="GMU2:GMZ2"/>
    <mergeCell ref="GNA2:GNF2"/>
    <mergeCell ref="GNG2:GNL2"/>
    <mergeCell ref="GKS2:GKX2"/>
    <mergeCell ref="GKY2:GLD2"/>
    <mergeCell ref="GLE2:GLJ2"/>
    <mergeCell ref="GLK2:GLP2"/>
    <mergeCell ref="GLQ2:GLV2"/>
    <mergeCell ref="GLW2:GMB2"/>
    <mergeCell ref="GJI2:GJN2"/>
    <mergeCell ref="GJO2:GJT2"/>
    <mergeCell ref="GJU2:GJZ2"/>
    <mergeCell ref="GKA2:GKF2"/>
    <mergeCell ref="GKG2:GKL2"/>
    <mergeCell ref="GKM2:GKR2"/>
    <mergeCell ref="GHY2:GID2"/>
    <mergeCell ref="GIE2:GIJ2"/>
    <mergeCell ref="GIK2:GIP2"/>
    <mergeCell ref="GIQ2:GIV2"/>
    <mergeCell ref="GIW2:GJB2"/>
    <mergeCell ref="GJC2:GJH2"/>
    <mergeCell ref="GGO2:GGT2"/>
    <mergeCell ref="GGU2:GGZ2"/>
    <mergeCell ref="GHA2:GHF2"/>
    <mergeCell ref="GHG2:GHL2"/>
    <mergeCell ref="GHM2:GHR2"/>
    <mergeCell ref="GHS2:GHX2"/>
    <mergeCell ref="GFE2:GFJ2"/>
    <mergeCell ref="GFK2:GFP2"/>
    <mergeCell ref="GFQ2:GFV2"/>
    <mergeCell ref="GFW2:GGB2"/>
    <mergeCell ref="GGC2:GGH2"/>
    <mergeCell ref="GGI2:GGN2"/>
    <mergeCell ref="GDU2:GDZ2"/>
    <mergeCell ref="GEA2:GEF2"/>
    <mergeCell ref="GEG2:GEL2"/>
    <mergeCell ref="GEM2:GER2"/>
    <mergeCell ref="GES2:GEX2"/>
    <mergeCell ref="GEY2:GFD2"/>
    <mergeCell ref="GCK2:GCP2"/>
    <mergeCell ref="GCQ2:GCV2"/>
    <mergeCell ref="GCW2:GDB2"/>
    <mergeCell ref="GDC2:GDH2"/>
    <mergeCell ref="GDI2:GDN2"/>
    <mergeCell ref="GDO2:GDT2"/>
    <mergeCell ref="GBA2:GBF2"/>
    <mergeCell ref="GBG2:GBL2"/>
    <mergeCell ref="GBM2:GBR2"/>
    <mergeCell ref="GBS2:GBX2"/>
    <mergeCell ref="GBY2:GCD2"/>
    <mergeCell ref="GCE2:GCJ2"/>
    <mergeCell ref="FZQ2:FZV2"/>
    <mergeCell ref="FZW2:GAB2"/>
    <mergeCell ref="GAC2:GAH2"/>
    <mergeCell ref="GAI2:GAN2"/>
    <mergeCell ref="GAO2:GAT2"/>
    <mergeCell ref="GAU2:GAZ2"/>
    <mergeCell ref="FYG2:FYL2"/>
    <mergeCell ref="FYM2:FYR2"/>
    <mergeCell ref="FYS2:FYX2"/>
    <mergeCell ref="FYY2:FZD2"/>
    <mergeCell ref="FZE2:FZJ2"/>
    <mergeCell ref="FZK2:FZP2"/>
    <mergeCell ref="FWW2:FXB2"/>
    <mergeCell ref="FXC2:FXH2"/>
    <mergeCell ref="FXI2:FXN2"/>
    <mergeCell ref="FXO2:FXT2"/>
    <mergeCell ref="FXU2:FXZ2"/>
    <mergeCell ref="FYA2:FYF2"/>
    <mergeCell ref="FVM2:FVR2"/>
    <mergeCell ref="FVS2:FVX2"/>
    <mergeCell ref="FVY2:FWD2"/>
    <mergeCell ref="FWE2:FWJ2"/>
    <mergeCell ref="FWK2:FWP2"/>
    <mergeCell ref="FWQ2:FWV2"/>
    <mergeCell ref="FUC2:FUH2"/>
    <mergeCell ref="FUI2:FUN2"/>
    <mergeCell ref="FUO2:FUT2"/>
    <mergeCell ref="FUU2:FUZ2"/>
    <mergeCell ref="FVA2:FVF2"/>
    <mergeCell ref="FVG2:FVL2"/>
    <mergeCell ref="FSS2:FSX2"/>
    <mergeCell ref="FSY2:FTD2"/>
    <mergeCell ref="FTE2:FTJ2"/>
    <mergeCell ref="FTK2:FTP2"/>
    <mergeCell ref="FTQ2:FTV2"/>
    <mergeCell ref="FTW2:FUB2"/>
    <mergeCell ref="FRI2:FRN2"/>
    <mergeCell ref="FRO2:FRT2"/>
    <mergeCell ref="FRU2:FRZ2"/>
    <mergeCell ref="FSA2:FSF2"/>
    <mergeCell ref="FSG2:FSL2"/>
    <mergeCell ref="FSM2:FSR2"/>
    <mergeCell ref="FPY2:FQD2"/>
    <mergeCell ref="FQE2:FQJ2"/>
    <mergeCell ref="FQK2:FQP2"/>
    <mergeCell ref="FQQ2:FQV2"/>
    <mergeCell ref="FQW2:FRB2"/>
    <mergeCell ref="FRC2:FRH2"/>
    <mergeCell ref="FOO2:FOT2"/>
    <mergeCell ref="FOU2:FOZ2"/>
    <mergeCell ref="FPA2:FPF2"/>
    <mergeCell ref="FPG2:FPL2"/>
    <mergeCell ref="FPM2:FPR2"/>
    <mergeCell ref="FPS2:FPX2"/>
    <mergeCell ref="FNE2:FNJ2"/>
    <mergeCell ref="FNK2:FNP2"/>
    <mergeCell ref="FNQ2:FNV2"/>
    <mergeCell ref="FNW2:FOB2"/>
    <mergeCell ref="FOC2:FOH2"/>
    <mergeCell ref="FOI2:FON2"/>
    <mergeCell ref="FLU2:FLZ2"/>
    <mergeCell ref="FMA2:FMF2"/>
    <mergeCell ref="FMG2:FML2"/>
    <mergeCell ref="FMM2:FMR2"/>
    <mergeCell ref="FMS2:FMX2"/>
    <mergeCell ref="FMY2:FND2"/>
    <mergeCell ref="FKK2:FKP2"/>
    <mergeCell ref="FKQ2:FKV2"/>
    <mergeCell ref="FKW2:FLB2"/>
    <mergeCell ref="FLC2:FLH2"/>
    <mergeCell ref="FLI2:FLN2"/>
    <mergeCell ref="FLO2:FLT2"/>
    <mergeCell ref="FJA2:FJF2"/>
    <mergeCell ref="FJG2:FJL2"/>
    <mergeCell ref="FJM2:FJR2"/>
    <mergeCell ref="FJS2:FJX2"/>
    <mergeCell ref="FJY2:FKD2"/>
    <mergeCell ref="FKE2:FKJ2"/>
    <mergeCell ref="FHQ2:FHV2"/>
    <mergeCell ref="FHW2:FIB2"/>
    <mergeCell ref="FIC2:FIH2"/>
    <mergeCell ref="FII2:FIN2"/>
    <mergeCell ref="FIO2:FIT2"/>
    <mergeCell ref="FIU2:FIZ2"/>
    <mergeCell ref="FGG2:FGL2"/>
    <mergeCell ref="FGM2:FGR2"/>
    <mergeCell ref="FGS2:FGX2"/>
    <mergeCell ref="FGY2:FHD2"/>
    <mergeCell ref="FHE2:FHJ2"/>
    <mergeCell ref="FHK2:FHP2"/>
    <mergeCell ref="FEW2:FFB2"/>
    <mergeCell ref="FFC2:FFH2"/>
    <mergeCell ref="FFI2:FFN2"/>
    <mergeCell ref="FFO2:FFT2"/>
    <mergeCell ref="FFU2:FFZ2"/>
    <mergeCell ref="FGA2:FGF2"/>
    <mergeCell ref="FDM2:FDR2"/>
    <mergeCell ref="FDS2:FDX2"/>
    <mergeCell ref="FDY2:FED2"/>
    <mergeCell ref="FEE2:FEJ2"/>
    <mergeCell ref="FEK2:FEP2"/>
    <mergeCell ref="FEQ2:FEV2"/>
    <mergeCell ref="FCC2:FCH2"/>
    <mergeCell ref="FCI2:FCN2"/>
    <mergeCell ref="FCO2:FCT2"/>
    <mergeCell ref="FCU2:FCZ2"/>
    <mergeCell ref="FDA2:FDF2"/>
    <mergeCell ref="FDG2:FDL2"/>
    <mergeCell ref="FAS2:FAX2"/>
    <mergeCell ref="FAY2:FBD2"/>
    <mergeCell ref="FBE2:FBJ2"/>
    <mergeCell ref="FBK2:FBP2"/>
    <mergeCell ref="FBQ2:FBV2"/>
    <mergeCell ref="FBW2:FCB2"/>
    <mergeCell ref="EZI2:EZN2"/>
    <mergeCell ref="EZO2:EZT2"/>
    <mergeCell ref="EZU2:EZZ2"/>
    <mergeCell ref="FAA2:FAF2"/>
    <mergeCell ref="FAG2:FAL2"/>
    <mergeCell ref="FAM2:FAR2"/>
    <mergeCell ref="EXY2:EYD2"/>
    <mergeCell ref="EYE2:EYJ2"/>
    <mergeCell ref="EYK2:EYP2"/>
    <mergeCell ref="EYQ2:EYV2"/>
    <mergeCell ref="EYW2:EZB2"/>
    <mergeCell ref="EZC2:EZH2"/>
    <mergeCell ref="EWO2:EWT2"/>
    <mergeCell ref="EWU2:EWZ2"/>
    <mergeCell ref="EXA2:EXF2"/>
    <mergeCell ref="EXG2:EXL2"/>
    <mergeCell ref="EXM2:EXR2"/>
    <mergeCell ref="EXS2:EXX2"/>
    <mergeCell ref="EVE2:EVJ2"/>
    <mergeCell ref="EVK2:EVP2"/>
    <mergeCell ref="EVQ2:EVV2"/>
    <mergeCell ref="EVW2:EWB2"/>
    <mergeCell ref="EWC2:EWH2"/>
    <mergeCell ref="EWI2:EWN2"/>
    <mergeCell ref="ETU2:ETZ2"/>
    <mergeCell ref="EUA2:EUF2"/>
    <mergeCell ref="EUG2:EUL2"/>
    <mergeCell ref="EUM2:EUR2"/>
    <mergeCell ref="EUS2:EUX2"/>
    <mergeCell ref="EUY2:EVD2"/>
    <mergeCell ref="ESK2:ESP2"/>
    <mergeCell ref="ESQ2:ESV2"/>
    <mergeCell ref="ESW2:ETB2"/>
    <mergeCell ref="ETC2:ETH2"/>
    <mergeCell ref="ETI2:ETN2"/>
    <mergeCell ref="ETO2:ETT2"/>
    <mergeCell ref="ERA2:ERF2"/>
    <mergeCell ref="ERG2:ERL2"/>
    <mergeCell ref="ERM2:ERR2"/>
    <mergeCell ref="ERS2:ERX2"/>
    <mergeCell ref="ERY2:ESD2"/>
    <mergeCell ref="ESE2:ESJ2"/>
    <mergeCell ref="EPQ2:EPV2"/>
    <mergeCell ref="EPW2:EQB2"/>
    <mergeCell ref="EQC2:EQH2"/>
    <mergeCell ref="EQI2:EQN2"/>
    <mergeCell ref="EQO2:EQT2"/>
    <mergeCell ref="EQU2:EQZ2"/>
    <mergeCell ref="EOG2:EOL2"/>
    <mergeCell ref="EOM2:EOR2"/>
    <mergeCell ref="EOS2:EOX2"/>
    <mergeCell ref="EOY2:EPD2"/>
    <mergeCell ref="EPE2:EPJ2"/>
    <mergeCell ref="EPK2:EPP2"/>
    <mergeCell ref="EMW2:ENB2"/>
    <mergeCell ref="ENC2:ENH2"/>
    <mergeCell ref="ENI2:ENN2"/>
    <mergeCell ref="ENO2:ENT2"/>
    <mergeCell ref="ENU2:ENZ2"/>
    <mergeCell ref="EOA2:EOF2"/>
    <mergeCell ref="ELM2:ELR2"/>
    <mergeCell ref="ELS2:ELX2"/>
    <mergeCell ref="ELY2:EMD2"/>
    <mergeCell ref="EME2:EMJ2"/>
    <mergeCell ref="EMK2:EMP2"/>
    <mergeCell ref="EMQ2:EMV2"/>
    <mergeCell ref="EKC2:EKH2"/>
    <mergeCell ref="EKI2:EKN2"/>
    <mergeCell ref="EKO2:EKT2"/>
    <mergeCell ref="EKU2:EKZ2"/>
    <mergeCell ref="ELA2:ELF2"/>
    <mergeCell ref="ELG2:ELL2"/>
    <mergeCell ref="EIS2:EIX2"/>
    <mergeCell ref="EIY2:EJD2"/>
    <mergeCell ref="EJE2:EJJ2"/>
    <mergeCell ref="EJK2:EJP2"/>
    <mergeCell ref="EJQ2:EJV2"/>
    <mergeCell ref="EJW2:EKB2"/>
    <mergeCell ref="EHI2:EHN2"/>
    <mergeCell ref="EHO2:EHT2"/>
    <mergeCell ref="EHU2:EHZ2"/>
    <mergeCell ref="EIA2:EIF2"/>
    <mergeCell ref="EIG2:EIL2"/>
    <mergeCell ref="EIM2:EIR2"/>
    <mergeCell ref="EFY2:EGD2"/>
    <mergeCell ref="EGE2:EGJ2"/>
    <mergeCell ref="EGK2:EGP2"/>
    <mergeCell ref="EGQ2:EGV2"/>
    <mergeCell ref="EGW2:EHB2"/>
    <mergeCell ref="EHC2:EHH2"/>
    <mergeCell ref="EEO2:EET2"/>
    <mergeCell ref="EEU2:EEZ2"/>
    <mergeCell ref="EFA2:EFF2"/>
    <mergeCell ref="EFG2:EFL2"/>
    <mergeCell ref="EFM2:EFR2"/>
    <mergeCell ref="EFS2:EFX2"/>
    <mergeCell ref="EDE2:EDJ2"/>
    <mergeCell ref="EDK2:EDP2"/>
    <mergeCell ref="EDQ2:EDV2"/>
    <mergeCell ref="EDW2:EEB2"/>
    <mergeCell ref="EEC2:EEH2"/>
    <mergeCell ref="EEI2:EEN2"/>
    <mergeCell ref="EBU2:EBZ2"/>
    <mergeCell ref="ECA2:ECF2"/>
    <mergeCell ref="ECG2:ECL2"/>
    <mergeCell ref="ECM2:ECR2"/>
    <mergeCell ref="ECS2:ECX2"/>
    <mergeCell ref="ECY2:EDD2"/>
    <mergeCell ref="EAK2:EAP2"/>
    <mergeCell ref="EAQ2:EAV2"/>
    <mergeCell ref="EAW2:EBB2"/>
    <mergeCell ref="EBC2:EBH2"/>
    <mergeCell ref="EBI2:EBN2"/>
    <mergeCell ref="EBO2:EBT2"/>
    <mergeCell ref="DZA2:DZF2"/>
    <mergeCell ref="DZG2:DZL2"/>
    <mergeCell ref="DZM2:DZR2"/>
    <mergeCell ref="DZS2:DZX2"/>
    <mergeCell ref="DZY2:EAD2"/>
    <mergeCell ref="EAE2:EAJ2"/>
    <mergeCell ref="DXQ2:DXV2"/>
    <mergeCell ref="DXW2:DYB2"/>
    <mergeCell ref="DYC2:DYH2"/>
    <mergeCell ref="DYI2:DYN2"/>
    <mergeCell ref="DYO2:DYT2"/>
    <mergeCell ref="DYU2:DYZ2"/>
    <mergeCell ref="DWG2:DWL2"/>
    <mergeCell ref="DWM2:DWR2"/>
    <mergeCell ref="DWS2:DWX2"/>
    <mergeCell ref="DWY2:DXD2"/>
    <mergeCell ref="DXE2:DXJ2"/>
    <mergeCell ref="DXK2:DXP2"/>
    <mergeCell ref="DUW2:DVB2"/>
    <mergeCell ref="DVC2:DVH2"/>
    <mergeCell ref="DVI2:DVN2"/>
    <mergeCell ref="DVO2:DVT2"/>
    <mergeCell ref="DVU2:DVZ2"/>
    <mergeCell ref="DWA2:DWF2"/>
    <mergeCell ref="DTM2:DTR2"/>
    <mergeCell ref="DTS2:DTX2"/>
    <mergeCell ref="DTY2:DUD2"/>
    <mergeCell ref="DUE2:DUJ2"/>
    <mergeCell ref="DUK2:DUP2"/>
    <mergeCell ref="DUQ2:DUV2"/>
    <mergeCell ref="DSC2:DSH2"/>
    <mergeCell ref="DSI2:DSN2"/>
    <mergeCell ref="DSO2:DST2"/>
    <mergeCell ref="DSU2:DSZ2"/>
    <mergeCell ref="DTA2:DTF2"/>
    <mergeCell ref="DTG2:DTL2"/>
    <mergeCell ref="DQS2:DQX2"/>
    <mergeCell ref="DQY2:DRD2"/>
    <mergeCell ref="DRE2:DRJ2"/>
    <mergeCell ref="DRK2:DRP2"/>
    <mergeCell ref="DRQ2:DRV2"/>
    <mergeCell ref="DRW2:DSB2"/>
    <mergeCell ref="DPI2:DPN2"/>
    <mergeCell ref="DPO2:DPT2"/>
    <mergeCell ref="DPU2:DPZ2"/>
    <mergeCell ref="DQA2:DQF2"/>
    <mergeCell ref="DQG2:DQL2"/>
    <mergeCell ref="DQM2:DQR2"/>
    <mergeCell ref="DNY2:DOD2"/>
    <mergeCell ref="DOE2:DOJ2"/>
    <mergeCell ref="DOK2:DOP2"/>
    <mergeCell ref="DOQ2:DOV2"/>
    <mergeCell ref="DOW2:DPB2"/>
    <mergeCell ref="DPC2:DPH2"/>
    <mergeCell ref="DMO2:DMT2"/>
    <mergeCell ref="DMU2:DMZ2"/>
    <mergeCell ref="DNA2:DNF2"/>
    <mergeCell ref="DNG2:DNL2"/>
    <mergeCell ref="DNM2:DNR2"/>
    <mergeCell ref="DNS2:DNX2"/>
    <mergeCell ref="DLE2:DLJ2"/>
    <mergeCell ref="DLK2:DLP2"/>
    <mergeCell ref="DLQ2:DLV2"/>
    <mergeCell ref="DLW2:DMB2"/>
    <mergeCell ref="DMC2:DMH2"/>
    <mergeCell ref="DMI2:DMN2"/>
    <mergeCell ref="DJU2:DJZ2"/>
    <mergeCell ref="DKA2:DKF2"/>
    <mergeCell ref="DKG2:DKL2"/>
    <mergeCell ref="DKM2:DKR2"/>
    <mergeCell ref="DKS2:DKX2"/>
    <mergeCell ref="DKY2:DLD2"/>
    <mergeCell ref="DIK2:DIP2"/>
    <mergeCell ref="DIQ2:DIV2"/>
    <mergeCell ref="DIW2:DJB2"/>
    <mergeCell ref="DJC2:DJH2"/>
    <mergeCell ref="DJI2:DJN2"/>
    <mergeCell ref="DJO2:DJT2"/>
    <mergeCell ref="DHA2:DHF2"/>
    <mergeCell ref="DHG2:DHL2"/>
    <mergeCell ref="DHM2:DHR2"/>
    <mergeCell ref="DHS2:DHX2"/>
    <mergeCell ref="DHY2:DID2"/>
    <mergeCell ref="DIE2:DIJ2"/>
    <mergeCell ref="DFQ2:DFV2"/>
    <mergeCell ref="DFW2:DGB2"/>
    <mergeCell ref="DGC2:DGH2"/>
    <mergeCell ref="DGI2:DGN2"/>
    <mergeCell ref="DGO2:DGT2"/>
    <mergeCell ref="DGU2:DGZ2"/>
    <mergeCell ref="DEG2:DEL2"/>
    <mergeCell ref="DEM2:DER2"/>
    <mergeCell ref="DES2:DEX2"/>
    <mergeCell ref="DEY2:DFD2"/>
    <mergeCell ref="DFE2:DFJ2"/>
    <mergeCell ref="DFK2:DFP2"/>
    <mergeCell ref="DCW2:DDB2"/>
    <mergeCell ref="DDC2:DDH2"/>
    <mergeCell ref="DDI2:DDN2"/>
    <mergeCell ref="DDO2:DDT2"/>
    <mergeCell ref="DDU2:DDZ2"/>
    <mergeCell ref="DEA2:DEF2"/>
    <mergeCell ref="DBM2:DBR2"/>
    <mergeCell ref="DBS2:DBX2"/>
    <mergeCell ref="DBY2:DCD2"/>
    <mergeCell ref="DCE2:DCJ2"/>
    <mergeCell ref="DCK2:DCP2"/>
    <mergeCell ref="DCQ2:DCV2"/>
    <mergeCell ref="DAC2:DAH2"/>
    <mergeCell ref="DAI2:DAN2"/>
    <mergeCell ref="DAO2:DAT2"/>
    <mergeCell ref="DAU2:DAZ2"/>
    <mergeCell ref="DBA2:DBF2"/>
    <mergeCell ref="DBG2:DBL2"/>
    <mergeCell ref="CYS2:CYX2"/>
    <mergeCell ref="CYY2:CZD2"/>
    <mergeCell ref="CZE2:CZJ2"/>
    <mergeCell ref="CZK2:CZP2"/>
    <mergeCell ref="CZQ2:CZV2"/>
    <mergeCell ref="CZW2:DAB2"/>
    <mergeCell ref="CXI2:CXN2"/>
    <mergeCell ref="CXO2:CXT2"/>
    <mergeCell ref="CXU2:CXZ2"/>
    <mergeCell ref="CYA2:CYF2"/>
    <mergeCell ref="CYG2:CYL2"/>
    <mergeCell ref="CYM2:CYR2"/>
    <mergeCell ref="CVY2:CWD2"/>
    <mergeCell ref="CWE2:CWJ2"/>
    <mergeCell ref="CWK2:CWP2"/>
    <mergeCell ref="CWQ2:CWV2"/>
    <mergeCell ref="CWW2:CXB2"/>
    <mergeCell ref="CXC2:CXH2"/>
    <mergeCell ref="CUO2:CUT2"/>
    <mergeCell ref="CUU2:CUZ2"/>
    <mergeCell ref="CVA2:CVF2"/>
    <mergeCell ref="CVG2:CVL2"/>
    <mergeCell ref="CVM2:CVR2"/>
    <mergeCell ref="CVS2:CVX2"/>
    <mergeCell ref="CTE2:CTJ2"/>
    <mergeCell ref="CTK2:CTP2"/>
    <mergeCell ref="CTQ2:CTV2"/>
    <mergeCell ref="CTW2:CUB2"/>
    <mergeCell ref="CUC2:CUH2"/>
    <mergeCell ref="CUI2:CUN2"/>
    <mergeCell ref="CRU2:CRZ2"/>
    <mergeCell ref="CSA2:CSF2"/>
    <mergeCell ref="CSG2:CSL2"/>
    <mergeCell ref="CSM2:CSR2"/>
    <mergeCell ref="CSS2:CSX2"/>
    <mergeCell ref="CSY2:CTD2"/>
    <mergeCell ref="CQK2:CQP2"/>
    <mergeCell ref="CQQ2:CQV2"/>
    <mergeCell ref="CQW2:CRB2"/>
    <mergeCell ref="CRC2:CRH2"/>
    <mergeCell ref="CRI2:CRN2"/>
    <mergeCell ref="CRO2:CRT2"/>
    <mergeCell ref="CPA2:CPF2"/>
    <mergeCell ref="CPG2:CPL2"/>
    <mergeCell ref="CPM2:CPR2"/>
    <mergeCell ref="CPS2:CPX2"/>
    <mergeCell ref="CPY2:CQD2"/>
    <mergeCell ref="CQE2:CQJ2"/>
    <mergeCell ref="CNQ2:CNV2"/>
    <mergeCell ref="CNW2:COB2"/>
    <mergeCell ref="COC2:COH2"/>
    <mergeCell ref="COI2:CON2"/>
    <mergeCell ref="COO2:COT2"/>
    <mergeCell ref="COU2:COZ2"/>
    <mergeCell ref="CMG2:CML2"/>
    <mergeCell ref="CMM2:CMR2"/>
    <mergeCell ref="CMS2:CMX2"/>
    <mergeCell ref="CMY2:CND2"/>
    <mergeCell ref="CNE2:CNJ2"/>
    <mergeCell ref="CNK2:CNP2"/>
    <mergeCell ref="CKW2:CLB2"/>
    <mergeCell ref="CLC2:CLH2"/>
    <mergeCell ref="CLI2:CLN2"/>
    <mergeCell ref="CLO2:CLT2"/>
    <mergeCell ref="CLU2:CLZ2"/>
    <mergeCell ref="CMA2:CMF2"/>
    <mergeCell ref="CJM2:CJR2"/>
    <mergeCell ref="CJS2:CJX2"/>
    <mergeCell ref="CJY2:CKD2"/>
    <mergeCell ref="CKE2:CKJ2"/>
    <mergeCell ref="CKK2:CKP2"/>
    <mergeCell ref="CKQ2:CKV2"/>
    <mergeCell ref="CIC2:CIH2"/>
    <mergeCell ref="CII2:CIN2"/>
    <mergeCell ref="CIO2:CIT2"/>
    <mergeCell ref="CIU2:CIZ2"/>
    <mergeCell ref="CJA2:CJF2"/>
    <mergeCell ref="CJG2:CJL2"/>
    <mergeCell ref="CGS2:CGX2"/>
    <mergeCell ref="CGY2:CHD2"/>
    <mergeCell ref="CHE2:CHJ2"/>
    <mergeCell ref="CHK2:CHP2"/>
    <mergeCell ref="CHQ2:CHV2"/>
    <mergeCell ref="CHW2:CIB2"/>
    <mergeCell ref="CFI2:CFN2"/>
    <mergeCell ref="CFO2:CFT2"/>
    <mergeCell ref="CFU2:CFZ2"/>
    <mergeCell ref="CGA2:CGF2"/>
    <mergeCell ref="CGG2:CGL2"/>
    <mergeCell ref="CGM2:CGR2"/>
    <mergeCell ref="CDY2:CED2"/>
    <mergeCell ref="CEE2:CEJ2"/>
    <mergeCell ref="CEK2:CEP2"/>
    <mergeCell ref="CEQ2:CEV2"/>
    <mergeCell ref="CEW2:CFB2"/>
    <mergeCell ref="CFC2:CFH2"/>
    <mergeCell ref="CCO2:CCT2"/>
    <mergeCell ref="CCU2:CCZ2"/>
    <mergeCell ref="CDA2:CDF2"/>
    <mergeCell ref="CDG2:CDL2"/>
    <mergeCell ref="CDM2:CDR2"/>
    <mergeCell ref="CDS2:CDX2"/>
    <mergeCell ref="CBE2:CBJ2"/>
    <mergeCell ref="CBK2:CBP2"/>
    <mergeCell ref="CBQ2:CBV2"/>
    <mergeCell ref="CBW2:CCB2"/>
    <mergeCell ref="CCC2:CCH2"/>
    <mergeCell ref="CCI2:CCN2"/>
    <mergeCell ref="BZU2:BZZ2"/>
    <mergeCell ref="CAA2:CAF2"/>
    <mergeCell ref="CAG2:CAL2"/>
    <mergeCell ref="CAM2:CAR2"/>
    <mergeCell ref="CAS2:CAX2"/>
    <mergeCell ref="CAY2:CBD2"/>
    <mergeCell ref="BYK2:BYP2"/>
    <mergeCell ref="BYQ2:BYV2"/>
    <mergeCell ref="BYW2:BZB2"/>
    <mergeCell ref="BZC2:BZH2"/>
    <mergeCell ref="BZI2:BZN2"/>
    <mergeCell ref="BZO2:BZT2"/>
    <mergeCell ref="BXA2:BXF2"/>
    <mergeCell ref="BXG2:BXL2"/>
    <mergeCell ref="BXM2:BXR2"/>
    <mergeCell ref="BXS2:BXX2"/>
    <mergeCell ref="BXY2:BYD2"/>
    <mergeCell ref="BYE2:BYJ2"/>
    <mergeCell ref="BVQ2:BVV2"/>
    <mergeCell ref="BVW2:BWB2"/>
    <mergeCell ref="BWC2:BWH2"/>
    <mergeCell ref="BWI2:BWN2"/>
    <mergeCell ref="BWO2:BWT2"/>
    <mergeCell ref="BWU2:BWZ2"/>
    <mergeCell ref="BUG2:BUL2"/>
    <mergeCell ref="BUM2:BUR2"/>
    <mergeCell ref="BUS2:BUX2"/>
    <mergeCell ref="BUY2:BVD2"/>
    <mergeCell ref="BVE2:BVJ2"/>
    <mergeCell ref="BVK2:BVP2"/>
    <mergeCell ref="BSW2:BTB2"/>
    <mergeCell ref="BTC2:BTH2"/>
    <mergeCell ref="BTI2:BTN2"/>
    <mergeCell ref="BTO2:BTT2"/>
    <mergeCell ref="BTU2:BTZ2"/>
    <mergeCell ref="BUA2:BUF2"/>
    <mergeCell ref="BRM2:BRR2"/>
    <mergeCell ref="BRS2:BRX2"/>
    <mergeCell ref="BRY2:BSD2"/>
    <mergeCell ref="BSE2:BSJ2"/>
    <mergeCell ref="BSK2:BSP2"/>
    <mergeCell ref="BSQ2:BSV2"/>
    <mergeCell ref="BQC2:BQH2"/>
    <mergeCell ref="BQI2:BQN2"/>
    <mergeCell ref="BQO2:BQT2"/>
    <mergeCell ref="BQU2:BQZ2"/>
    <mergeCell ref="BRA2:BRF2"/>
    <mergeCell ref="BRG2:BRL2"/>
    <mergeCell ref="BOS2:BOX2"/>
    <mergeCell ref="BOY2:BPD2"/>
    <mergeCell ref="BPE2:BPJ2"/>
    <mergeCell ref="BPK2:BPP2"/>
    <mergeCell ref="BPQ2:BPV2"/>
    <mergeCell ref="BPW2:BQB2"/>
    <mergeCell ref="BNI2:BNN2"/>
    <mergeCell ref="BNO2:BNT2"/>
    <mergeCell ref="BNU2:BNZ2"/>
    <mergeCell ref="BOA2:BOF2"/>
    <mergeCell ref="BOG2:BOL2"/>
    <mergeCell ref="BOM2:BOR2"/>
    <mergeCell ref="BLY2:BMD2"/>
    <mergeCell ref="BME2:BMJ2"/>
    <mergeCell ref="BMK2:BMP2"/>
    <mergeCell ref="BMQ2:BMV2"/>
    <mergeCell ref="BMW2:BNB2"/>
    <mergeCell ref="BNC2:BNH2"/>
    <mergeCell ref="BKO2:BKT2"/>
    <mergeCell ref="BKU2:BKZ2"/>
    <mergeCell ref="BLA2:BLF2"/>
    <mergeCell ref="BLG2:BLL2"/>
    <mergeCell ref="BLM2:BLR2"/>
    <mergeCell ref="BLS2:BLX2"/>
    <mergeCell ref="BJE2:BJJ2"/>
    <mergeCell ref="BJK2:BJP2"/>
    <mergeCell ref="BJQ2:BJV2"/>
    <mergeCell ref="BJW2:BKB2"/>
    <mergeCell ref="BKC2:BKH2"/>
    <mergeCell ref="BKI2:BKN2"/>
    <mergeCell ref="BHU2:BHZ2"/>
    <mergeCell ref="BIA2:BIF2"/>
    <mergeCell ref="BIG2:BIL2"/>
    <mergeCell ref="BIM2:BIR2"/>
    <mergeCell ref="BIS2:BIX2"/>
    <mergeCell ref="BIY2:BJD2"/>
    <mergeCell ref="BGK2:BGP2"/>
    <mergeCell ref="BGQ2:BGV2"/>
    <mergeCell ref="BGW2:BHB2"/>
    <mergeCell ref="BHC2:BHH2"/>
    <mergeCell ref="BHI2:BHN2"/>
    <mergeCell ref="BHO2:BHT2"/>
    <mergeCell ref="BFA2:BFF2"/>
    <mergeCell ref="BFG2:BFL2"/>
    <mergeCell ref="BFM2:BFR2"/>
    <mergeCell ref="BFS2:BFX2"/>
    <mergeCell ref="BFY2:BGD2"/>
    <mergeCell ref="BGE2:BGJ2"/>
    <mergeCell ref="BDQ2:BDV2"/>
    <mergeCell ref="BDW2:BEB2"/>
    <mergeCell ref="BEC2:BEH2"/>
    <mergeCell ref="BEI2:BEN2"/>
    <mergeCell ref="BEO2:BET2"/>
    <mergeCell ref="BEU2:BEZ2"/>
    <mergeCell ref="BCG2:BCL2"/>
    <mergeCell ref="BCM2:BCR2"/>
    <mergeCell ref="BCS2:BCX2"/>
    <mergeCell ref="BCY2:BDD2"/>
    <mergeCell ref="BDE2:BDJ2"/>
    <mergeCell ref="BDK2:BDP2"/>
    <mergeCell ref="BAW2:BBB2"/>
    <mergeCell ref="BBC2:BBH2"/>
    <mergeCell ref="BBI2:BBN2"/>
    <mergeCell ref="BBO2:BBT2"/>
    <mergeCell ref="BBU2:BBZ2"/>
    <mergeCell ref="BCA2:BCF2"/>
    <mergeCell ref="AZM2:AZR2"/>
    <mergeCell ref="AZS2:AZX2"/>
    <mergeCell ref="AZY2:BAD2"/>
    <mergeCell ref="BAE2:BAJ2"/>
    <mergeCell ref="BAK2:BAP2"/>
    <mergeCell ref="BAQ2:BAV2"/>
    <mergeCell ref="AYC2:AYH2"/>
    <mergeCell ref="AYI2:AYN2"/>
    <mergeCell ref="AYO2:AYT2"/>
    <mergeCell ref="AYU2:AYZ2"/>
    <mergeCell ref="AZA2:AZF2"/>
    <mergeCell ref="AZG2:AZL2"/>
    <mergeCell ref="AWS2:AWX2"/>
    <mergeCell ref="AWY2:AXD2"/>
    <mergeCell ref="AXE2:AXJ2"/>
    <mergeCell ref="AXK2:AXP2"/>
    <mergeCell ref="AXQ2:AXV2"/>
    <mergeCell ref="AXW2:AYB2"/>
    <mergeCell ref="AVI2:AVN2"/>
    <mergeCell ref="AVO2:AVT2"/>
    <mergeCell ref="AVU2:AVZ2"/>
    <mergeCell ref="AWA2:AWF2"/>
    <mergeCell ref="AWG2:AWL2"/>
    <mergeCell ref="AWM2:AWR2"/>
    <mergeCell ref="ATY2:AUD2"/>
    <mergeCell ref="AUE2:AUJ2"/>
    <mergeCell ref="AUK2:AUP2"/>
    <mergeCell ref="AUQ2:AUV2"/>
    <mergeCell ref="AUW2:AVB2"/>
    <mergeCell ref="AVC2:AVH2"/>
    <mergeCell ref="ASO2:AST2"/>
    <mergeCell ref="ASU2:ASZ2"/>
    <mergeCell ref="ATA2:ATF2"/>
    <mergeCell ref="ATG2:ATL2"/>
    <mergeCell ref="ATM2:ATR2"/>
    <mergeCell ref="ATS2:ATX2"/>
    <mergeCell ref="ARE2:ARJ2"/>
    <mergeCell ref="ARK2:ARP2"/>
    <mergeCell ref="ARQ2:ARV2"/>
    <mergeCell ref="ARW2:ASB2"/>
    <mergeCell ref="ASC2:ASH2"/>
    <mergeCell ref="ASI2:ASN2"/>
    <mergeCell ref="APU2:APZ2"/>
    <mergeCell ref="AQA2:AQF2"/>
    <mergeCell ref="AQG2:AQL2"/>
    <mergeCell ref="AQM2:AQR2"/>
    <mergeCell ref="AQS2:AQX2"/>
    <mergeCell ref="AQY2:ARD2"/>
    <mergeCell ref="AOK2:AOP2"/>
    <mergeCell ref="AOQ2:AOV2"/>
    <mergeCell ref="AOW2:APB2"/>
    <mergeCell ref="APC2:APH2"/>
    <mergeCell ref="API2:APN2"/>
    <mergeCell ref="APO2:APT2"/>
    <mergeCell ref="ANA2:ANF2"/>
    <mergeCell ref="ANG2:ANL2"/>
    <mergeCell ref="ANM2:ANR2"/>
    <mergeCell ref="ANS2:ANX2"/>
    <mergeCell ref="ANY2:AOD2"/>
    <mergeCell ref="AOE2:AOJ2"/>
    <mergeCell ref="ALQ2:ALV2"/>
    <mergeCell ref="ALW2:AMB2"/>
    <mergeCell ref="AMC2:AMH2"/>
    <mergeCell ref="AMI2:AMN2"/>
    <mergeCell ref="AMO2:AMT2"/>
    <mergeCell ref="AMU2:AMZ2"/>
    <mergeCell ref="AKG2:AKL2"/>
    <mergeCell ref="AKM2:AKR2"/>
    <mergeCell ref="AKS2:AKX2"/>
    <mergeCell ref="AKY2:ALD2"/>
    <mergeCell ref="ALE2:ALJ2"/>
    <mergeCell ref="ALK2:ALP2"/>
    <mergeCell ref="AIW2:AJB2"/>
    <mergeCell ref="AJC2:AJH2"/>
    <mergeCell ref="AJI2:AJN2"/>
    <mergeCell ref="AJO2:AJT2"/>
    <mergeCell ref="AJU2:AJZ2"/>
    <mergeCell ref="AKA2:AKF2"/>
    <mergeCell ref="AHM2:AHR2"/>
    <mergeCell ref="AHS2:AHX2"/>
    <mergeCell ref="AHY2:AID2"/>
    <mergeCell ref="AIE2:AIJ2"/>
    <mergeCell ref="AIK2:AIP2"/>
    <mergeCell ref="AIQ2:AIV2"/>
    <mergeCell ref="AGC2:AGH2"/>
    <mergeCell ref="AGI2:AGN2"/>
    <mergeCell ref="AGO2:AGT2"/>
    <mergeCell ref="AGU2:AGZ2"/>
    <mergeCell ref="AHA2:AHF2"/>
    <mergeCell ref="AHG2:AHL2"/>
    <mergeCell ref="AES2:AEX2"/>
    <mergeCell ref="AEY2:AFD2"/>
    <mergeCell ref="AFE2:AFJ2"/>
    <mergeCell ref="AFK2:AFP2"/>
    <mergeCell ref="AFQ2:AFV2"/>
    <mergeCell ref="AFW2:AGB2"/>
    <mergeCell ref="ADI2:ADN2"/>
    <mergeCell ref="ADO2:ADT2"/>
    <mergeCell ref="ADU2:ADZ2"/>
    <mergeCell ref="AEA2:AEF2"/>
    <mergeCell ref="AEG2:AEL2"/>
    <mergeCell ref="AEM2:AER2"/>
    <mergeCell ref="ABY2:ACD2"/>
    <mergeCell ref="ACE2:ACJ2"/>
    <mergeCell ref="ACK2:ACP2"/>
    <mergeCell ref="ACQ2:ACV2"/>
    <mergeCell ref="ACW2:ADB2"/>
    <mergeCell ref="ADC2:ADH2"/>
    <mergeCell ref="AAO2:AAT2"/>
    <mergeCell ref="AAU2:AAZ2"/>
    <mergeCell ref="ABA2:ABF2"/>
    <mergeCell ref="ABG2:ABL2"/>
    <mergeCell ref="ABM2:ABR2"/>
    <mergeCell ref="ABS2:ABX2"/>
    <mergeCell ref="ZE2:ZJ2"/>
    <mergeCell ref="ZK2:ZP2"/>
    <mergeCell ref="ZQ2:ZV2"/>
    <mergeCell ref="ZW2:AAB2"/>
    <mergeCell ref="AAC2:AAH2"/>
    <mergeCell ref="AAI2:AAN2"/>
    <mergeCell ref="XU2:XZ2"/>
    <mergeCell ref="YA2:YF2"/>
    <mergeCell ref="YG2:YL2"/>
    <mergeCell ref="YM2:YR2"/>
    <mergeCell ref="YS2:YX2"/>
    <mergeCell ref="YY2:ZD2"/>
    <mergeCell ref="WK2:WP2"/>
    <mergeCell ref="WQ2:WV2"/>
    <mergeCell ref="WW2:XB2"/>
    <mergeCell ref="XC2:XH2"/>
    <mergeCell ref="XI2:XN2"/>
    <mergeCell ref="XO2:XT2"/>
    <mergeCell ref="VA2:VF2"/>
    <mergeCell ref="VG2:VL2"/>
    <mergeCell ref="VM2:VR2"/>
    <mergeCell ref="VS2:VX2"/>
    <mergeCell ref="VY2:WD2"/>
    <mergeCell ref="WE2:WJ2"/>
    <mergeCell ref="TQ2:TV2"/>
    <mergeCell ref="TW2:UB2"/>
    <mergeCell ref="UC2:UH2"/>
    <mergeCell ref="UI2:UN2"/>
    <mergeCell ref="UO2:UT2"/>
    <mergeCell ref="UU2:UZ2"/>
    <mergeCell ref="SG2:SL2"/>
    <mergeCell ref="SM2:SR2"/>
    <mergeCell ref="SS2:SX2"/>
    <mergeCell ref="SY2:TD2"/>
    <mergeCell ref="TE2:TJ2"/>
    <mergeCell ref="TK2:TP2"/>
    <mergeCell ref="QW2:RB2"/>
    <mergeCell ref="RC2:RH2"/>
    <mergeCell ref="RI2:RN2"/>
    <mergeCell ref="RO2:RT2"/>
    <mergeCell ref="RU2:RZ2"/>
    <mergeCell ref="SA2:SF2"/>
    <mergeCell ref="PM2:PR2"/>
    <mergeCell ref="PS2:PX2"/>
    <mergeCell ref="PY2:QD2"/>
    <mergeCell ref="QE2:QJ2"/>
    <mergeCell ref="QK2:QP2"/>
    <mergeCell ref="QQ2:QV2"/>
    <mergeCell ref="OC2:OH2"/>
    <mergeCell ref="OI2:ON2"/>
    <mergeCell ref="OO2:OT2"/>
    <mergeCell ref="OU2:OZ2"/>
    <mergeCell ref="PA2:PF2"/>
    <mergeCell ref="PG2:PL2"/>
    <mergeCell ref="MS2:MX2"/>
    <mergeCell ref="MY2:ND2"/>
    <mergeCell ref="NE2:NJ2"/>
    <mergeCell ref="NK2:NP2"/>
    <mergeCell ref="NQ2:NV2"/>
    <mergeCell ref="NW2:OB2"/>
    <mergeCell ref="LI2:LN2"/>
    <mergeCell ref="LO2:LT2"/>
    <mergeCell ref="LU2:LZ2"/>
    <mergeCell ref="MA2:MF2"/>
    <mergeCell ref="MG2:ML2"/>
    <mergeCell ref="MM2:MR2"/>
    <mergeCell ref="JY2:KD2"/>
    <mergeCell ref="KE2:KJ2"/>
    <mergeCell ref="KK2:KP2"/>
    <mergeCell ref="KQ2:KV2"/>
    <mergeCell ref="KW2:LB2"/>
    <mergeCell ref="LC2:LH2"/>
    <mergeCell ref="IO2:IT2"/>
    <mergeCell ref="IU2:IZ2"/>
    <mergeCell ref="JA2:JF2"/>
    <mergeCell ref="JG2:JL2"/>
    <mergeCell ref="JM2:JR2"/>
    <mergeCell ref="JS2:JX2"/>
    <mergeCell ref="HE2:HJ2"/>
    <mergeCell ref="HK2:HP2"/>
    <mergeCell ref="HQ2:HV2"/>
    <mergeCell ref="HW2:IB2"/>
    <mergeCell ref="IC2:IH2"/>
    <mergeCell ref="II2:IN2"/>
    <mergeCell ref="FU2:FZ2"/>
    <mergeCell ref="GA2:GF2"/>
    <mergeCell ref="GG2:GL2"/>
    <mergeCell ref="GM2:GR2"/>
    <mergeCell ref="GS2:GX2"/>
    <mergeCell ref="GY2:HD2"/>
    <mergeCell ref="EK2:EP2"/>
    <mergeCell ref="EQ2:EV2"/>
    <mergeCell ref="EW2:FB2"/>
    <mergeCell ref="FC2:FH2"/>
    <mergeCell ref="FI2:FN2"/>
    <mergeCell ref="FO2:FT2"/>
    <mergeCell ref="DA2:DF2"/>
    <mergeCell ref="DG2:DL2"/>
    <mergeCell ref="DM2:DR2"/>
    <mergeCell ref="DS2:DX2"/>
    <mergeCell ref="DY2:ED2"/>
    <mergeCell ref="EE2:EJ2"/>
    <mergeCell ref="BQ2:BV2"/>
    <mergeCell ref="BW2:CB2"/>
    <mergeCell ref="CC2:CH2"/>
    <mergeCell ref="CI2:CN2"/>
    <mergeCell ref="CO2:CT2"/>
    <mergeCell ref="CU2:CZ2"/>
    <mergeCell ref="AG2:AL2"/>
    <mergeCell ref="AM2:AR2"/>
    <mergeCell ref="AS2:AX2"/>
    <mergeCell ref="AY2:BD2"/>
    <mergeCell ref="BE2:BJ2"/>
    <mergeCell ref="BK2:BP2"/>
    <mergeCell ref="A2:F2"/>
    <mergeCell ref="G2:H2"/>
    <mergeCell ref="I2:N2"/>
    <mergeCell ref="O2:T2"/>
    <mergeCell ref="U2:Z2"/>
    <mergeCell ref="AA2:AF2"/>
  </mergeCells>
  <pageMargins left="0.70866141732283472" right="0.70866141732283472" top="0.15748031496062992" bottom="0.15748031496062992" header="0.15748031496062992" footer="0.15748031496062992"/>
  <pageSetup scale="82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3"/>
  <sheetViews>
    <sheetView showGridLines="0" zoomScaleSheetLayoutView="90" workbookViewId="0">
      <selection sqref="A1:H1"/>
    </sheetView>
  </sheetViews>
  <sheetFormatPr baseColWidth="10" defaultColWidth="11.453125" defaultRowHeight="15" x14ac:dyDescent="0.3"/>
  <cols>
    <col min="1" max="1" width="14.81640625" style="187" customWidth="1"/>
    <col min="2" max="2" width="44" style="187" bestFit="1" customWidth="1"/>
    <col min="3" max="3" width="12.1796875" style="187" customWidth="1"/>
    <col min="4" max="4" width="17" style="187" bestFit="1" customWidth="1"/>
    <col min="5" max="5" width="13.81640625" style="187" bestFit="1" customWidth="1"/>
    <col min="6" max="6" width="12.81640625" style="187" bestFit="1" customWidth="1"/>
    <col min="7" max="7" width="13" style="187" customWidth="1"/>
    <col min="8" max="8" width="13.26953125" style="187" customWidth="1"/>
    <col min="9" max="9" width="11.81640625" style="187" customWidth="1"/>
    <col min="10" max="10" width="12.7265625" style="187" customWidth="1"/>
    <col min="11" max="11" width="11.54296875" style="187" bestFit="1" customWidth="1"/>
    <col min="12" max="12" width="11.453125" style="174"/>
    <col min="13" max="16384" width="11.453125" style="187"/>
  </cols>
  <sheetData>
    <row r="2" spans="1:11" ht="15.65" customHeight="1" x14ac:dyDescent="0.3">
      <c r="A2" s="760" t="s">
        <v>4160</v>
      </c>
      <c r="B2" s="760"/>
      <c r="C2" s="760"/>
      <c r="D2" s="760"/>
      <c r="E2" s="760"/>
      <c r="F2" s="760"/>
      <c r="G2" s="760"/>
      <c r="H2" s="760"/>
      <c r="I2" s="760"/>
      <c r="J2" s="760"/>
      <c r="K2" s="760"/>
    </row>
    <row r="3" spans="1:11" s="174" customFormat="1" x14ac:dyDescent="0.3">
      <c r="A3" s="660" t="s">
        <v>48</v>
      </c>
      <c r="B3" s="660"/>
      <c r="C3" s="660"/>
      <c r="D3" s="660"/>
      <c r="E3" s="660"/>
      <c r="F3" s="660"/>
      <c r="G3" s="660"/>
      <c r="H3" s="660"/>
      <c r="I3" s="660"/>
      <c r="J3" s="660"/>
      <c r="K3" s="660"/>
    </row>
    <row r="4" spans="1:11" s="174" customFormat="1" x14ac:dyDescent="0.3">
      <c r="A4" s="660" t="s">
        <v>4161</v>
      </c>
      <c r="B4" s="660"/>
      <c r="C4" s="660"/>
      <c r="D4" s="660"/>
      <c r="E4" s="660"/>
      <c r="F4" s="660"/>
      <c r="G4" s="660"/>
      <c r="H4" s="660"/>
      <c r="I4" s="660"/>
      <c r="J4" s="660"/>
      <c r="K4" s="660"/>
    </row>
    <row r="5" spans="1:11" s="174" customFormat="1" x14ac:dyDescent="0.3">
      <c r="A5" s="660" t="s">
        <v>4274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</row>
    <row r="6" spans="1:11" s="174" customFormat="1" x14ac:dyDescent="0.3">
      <c r="A6" s="661" t="s">
        <v>4229</v>
      </c>
      <c r="B6" s="661"/>
      <c r="C6" s="661"/>
      <c r="D6" s="661"/>
      <c r="E6" s="661"/>
      <c r="F6" s="661"/>
      <c r="G6" s="661"/>
      <c r="H6" s="661"/>
      <c r="I6" s="661"/>
      <c r="J6" s="661"/>
      <c r="K6" s="661"/>
    </row>
    <row r="7" spans="1:11" s="116" customFormat="1" ht="15" customHeight="1" x14ac:dyDescent="0.3">
      <c r="A7" s="715" t="s">
        <v>4248</v>
      </c>
      <c r="B7" s="715"/>
      <c r="C7" s="715"/>
      <c r="D7" s="115"/>
      <c r="E7" s="115"/>
      <c r="F7" s="115"/>
      <c r="G7" s="115"/>
      <c r="H7" s="115"/>
      <c r="I7" s="115"/>
      <c r="J7" s="115"/>
      <c r="K7" s="115"/>
    </row>
    <row r="8" spans="1:11" s="116" customFormat="1" ht="16.5" customHeight="1" x14ac:dyDescent="0.3">
      <c r="A8" s="761" t="s">
        <v>4249</v>
      </c>
      <c r="B8" s="763" t="s">
        <v>4231</v>
      </c>
      <c r="C8" s="712" t="s">
        <v>4250</v>
      </c>
      <c r="D8" s="713" t="s">
        <v>4250</v>
      </c>
      <c r="E8" s="713" t="s">
        <v>4250</v>
      </c>
      <c r="F8" s="714" t="s">
        <v>4250</v>
      </c>
      <c r="G8" s="725" t="s">
        <v>4251</v>
      </c>
      <c r="H8" s="726" t="s">
        <v>4251</v>
      </c>
      <c r="I8" s="726" t="s">
        <v>4251</v>
      </c>
      <c r="J8" s="726" t="s">
        <v>4251</v>
      </c>
      <c r="K8" s="726" t="s">
        <v>4251</v>
      </c>
    </row>
    <row r="9" spans="1:11" s="116" customFormat="1" ht="25" x14ac:dyDescent="0.3">
      <c r="A9" s="762"/>
      <c r="B9" s="764"/>
      <c r="C9" s="465" t="s">
        <v>4253</v>
      </c>
      <c r="D9" s="465" t="s">
        <v>4254</v>
      </c>
      <c r="E9" s="465" t="s">
        <v>4255</v>
      </c>
      <c r="F9" s="345" t="s">
        <v>4256</v>
      </c>
      <c r="G9" s="345" t="s">
        <v>4257</v>
      </c>
      <c r="H9" s="345" t="s">
        <v>4258</v>
      </c>
      <c r="I9" s="345" t="s">
        <v>4259</v>
      </c>
      <c r="J9" s="465" t="s">
        <v>4260</v>
      </c>
      <c r="K9" s="527" t="s">
        <v>4256</v>
      </c>
    </row>
    <row r="10" spans="1:11" s="105" customFormat="1" ht="12.5" x14ac:dyDescent="0.25">
      <c r="A10" s="596" t="s">
        <v>7337</v>
      </c>
      <c r="B10" s="596" t="s">
        <v>7074</v>
      </c>
      <c r="C10" s="603">
        <v>72522</v>
      </c>
      <c r="D10" s="603">
        <v>0</v>
      </c>
      <c r="E10" s="108">
        <v>0</v>
      </c>
      <c r="F10" s="603">
        <f>+C10+D10+E10</f>
        <v>72522</v>
      </c>
      <c r="G10" s="603">
        <f>+(C10/30)*10</f>
        <v>24174</v>
      </c>
      <c r="H10" s="108">
        <f>+(C10/30)*5</f>
        <v>12087</v>
      </c>
      <c r="I10" s="603">
        <f>+(C10/30)*40</f>
        <v>96696</v>
      </c>
      <c r="J10" s="108">
        <v>0</v>
      </c>
      <c r="K10" s="603">
        <f>+G10+H10+I10+J10</f>
        <v>132957</v>
      </c>
    </row>
    <row r="11" spans="1:11" s="105" customFormat="1" ht="12.5" x14ac:dyDescent="0.25">
      <c r="A11" s="596" t="s">
        <v>7338</v>
      </c>
      <c r="B11" s="598" t="s">
        <v>4531</v>
      </c>
      <c r="C11" s="603">
        <v>54399.199999999997</v>
      </c>
      <c r="D11" s="603">
        <v>0</v>
      </c>
      <c r="E11" s="108">
        <v>0</v>
      </c>
      <c r="F11" s="603">
        <f t="shared" ref="F11:F12" si="0">+C11+D11+E11</f>
        <v>54399.199999999997</v>
      </c>
      <c r="G11" s="603">
        <f t="shared" ref="G11:G12" si="1">+(C11/30)*10</f>
        <v>18133.066666666666</v>
      </c>
      <c r="H11" s="108">
        <f t="shared" ref="H11:H12" si="2">+(C11/30)*5</f>
        <v>9066.5333333333328</v>
      </c>
      <c r="I11" s="603">
        <f t="shared" ref="I11:I12" si="3">+(C11/30)*40</f>
        <v>72532.266666666663</v>
      </c>
      <c r="J11" s="108">
        <v>0</v>
      </c>
      <c r="K11" s="603">
        <f>+G11+H11+I11+J11</f>
        <v>99731.866666666669</v>
      </c>
    </row>
    <row r="12" spans="1:11" s="105" customFormat="1" ht="12.5" x14ac:dyDescent="0.25">
      <c r="A12" s="596" t="s">
        <v>7339</v>
      </c>
      <c r="B12" s="598" t="s">
        <v>4286</v>
      </c>
      <c r="C12" s="603">
        <v>28035.85</v>
      </c>
      <c r="D12" s="603">
        <v>0</v>
      </c>
      <c r="E12" s="108">
        <v>0</v>
      </c>
      <c r="F12" s="603">
        <f t="shared" si="0"/>
        <v>28035.85</v>
      </c>
      <c r="G12" s="603">
        <f t="shared" si="1"/>
        <v>9345.2833333333328</v>
      </c>
      <c r="H12" s="108">
        <f t="shared" si="2"/>
        <v>4672.6416666666664</v>
      </c>
      <c r="I12" s="603">
        <f t="shared" si="3"/>
        <v>37381.133333333331</v>
      </c>
      <c r="J12" s="108">
        <v>0</v>
      </c>
      <c r="K12" s="603">
        <f>+G12+H12+I12+J12</f>
        <v>51399.058333333334</v>
      </c>
    </row>
    <row r="13" spans="1:11" s="116" customFormat="1" x14ac:dyDescent="0.3">
      <c r="A13" s="604"/>
      <c r="B13" s="604"/>
      <c r="C13" s="605"/>
      <c r="D13" s="606"/>
      <c r="E13" s="606"/>
      <c r="F13" s="605"/>
      <c r="G13" s="605"/>
      <c r="H13" s="605"/>
      <c r="I13" s="605"/>
      <c r="J13" s="605"/>
      <c r="K13" s="605"/>
    </row>
    <row r="14" spans="1:11" s="116" customFormat="1" x14ac:dyDescent="0.3">
      <c r="A14" s="607"/>
      <c r="B14" s="608"/>
      <c r="C14" s="609"/>
      <c r="D14" s="609"/>
      <c r="E14" s="609"/>
      <c r="F14" s="609"/>
      <c r="G14" s="609"/>
      <c r="H14" s="609"/>
      <c r="I14" s="609"/>
      <c r="J14" s="609"/>
      <c r="K14" s="609"/>
    </row>
    <row r="15" spans="1:11" s="116" customFormat="1" ht="15.75" customHeight="1" x14ac:dyDescent="0.3">
      <c r="A15" s="715" t="s">
        <v>4261</v>
      </c>
      <c r="B15" s="715"/>
      <c r="C15" s="715"/>
      <c r="D15" s="609"/>
      <c r="E15" s="609"/>
      <c r="F15" s="609"/>
      <c r="G15" s="609"/>
      <c r="H15" s="609"/>
      <c r="I15" s="609"/>
      <c r="J15" s="609"/>
      <c r="K15" s="609"/>
    </row>
    <row r="16" spans="1:11" s="116" customFormat="1" ht="16.5" customHeight="1" x14ac:dyDescent="0.3">
      <c r="A16" s="738" t="s">
        <v>4249</v>
      </c>
      <c r="B16" s="708" t="s">
        <v>4231</v>
      </c>
      <c r="C16" s="724" t="s">
        <v>4250</v>
      </c>
      <c r="D16" s="724" t="s">
        <v>4250</v>
      </c>
      <c r="E16" s="724" t="s">
        <v>4250</v>
      </c>
      <c r="F16" s="724" t="s">
        <v>4250</v>
      </c>
      <c r="G16" s="725" t="s">
        <v>4251</v>
      </c>
      <c r="H16" s="726" t="s">
        <v>4251</v>
      </c>
      <c r="I16" s="726" t="s">
        <v>4251</v>
      </c>
      <c r="J16" s="726" t="s">
        <v>4251</v>
      </c>
      <c r="K16" s="726" t="s">
        <v>4251</v>
      </c>
    </row>
    <row r="17" spans="1:12" s="116" customFormat="1" ht="25" x14ac:dyDescent="0.3">
      <c r="A17" s="753" t="s">
        <v>4249</v>
      </c>
      <c r="B17" s="724" t="s">
        <v>4252</v>
      </c>
      <c r="C17" s="465" t="s">
        <v>4253</v>
      </c>
      <c r="D17" s="465" t="s">
        <v>4254</v>
      </c>
      <c r="E17" s="465" t="s">
        <v>4255</v>
      </c>
      <c r="F17" s="345" t="s">
        <v>4256</v>
      </c>
      <c r="G17" s="345" t="s">
        <v>4257</v>
      </c>
      <c r="H17" s="345" t="s">
        <v>4258</v>
      </c>
      <c r="I17" s="345" t="s">
        <v>4259</v>
      </c>
      <c r="J17" s="465" t="s">
        <v>4260</v>
      </c>
      <c r="K17" s="345" t="s">
        <v>4256</v>
      </c>
    </row>
    <row r="18" spans="1:12" s="105" customFormat="1" ht="12.5" x14ac:dyDescent="0.25">
      <c r="A18" s="596" t="s">
        <v>7340</v>
      </c>
      <c r="B18" s="598" t="s">
        <v>4299</v>
      </c>
      <c r="C18" s="603">
        <v>17880.400000000001</v>
      </c>
      <c r="D18" s="603">
        <v>1380.5</v>
      </c>
      <c r="E18" s="108">
        <v>0</v>
      </c>
      <c r="F18" s="603">
        <f>+C18+E18+D18</f>
        <v>19260.900000000001</v>
      </c>
      <c r="G18" s="603">
        <f t="shared" ref="G18:G27" si="4">+(C18/30)*24</f>
        <v>14304.320000000003</v>
      </c>
      <c r="H18" s="108">
        <f>+(C18/30)*5</f>
        <v>2980.0666666666671</v>
      </c>
      <c r="I18" s="603">
        <f>+(C18/30)*40</f>
        <v>23840.533333333336</v>
      </c>
      <c r="J18" s="108">
        <v>0</v>
      </c>
      <c r="K18" s="603">
        <f t="shared" ref="K18:K26" si="5">+G18+H18+I18+J18</f>
        <v>41124.920000000006</v>
      </c>
    </row>
    <row r="19" spans="1:12" s="180" customFormat="1" ht="12.5" x14ac:dyDescent="0.25">
      <c r="A19" s="596" t="s">
        <v>7341</v>
      </c>
      <c r="B19" s="598" t="s">
        <v>6664</v>
      </c>
      <c r="C19" s="603">
        <v>14066.15</v>
      </c>
      <c r="D19" s="603">
        <v>1380.5</v>
      </c>
      <c r="E19" s="108">
        <v>0</v>
      </c>
      <c r="F19" s="603">
        <f>+C19+E19+D19</f>
        <v>15446.65</v>
      </c>
      <c r="G19" s="603">
        <f t="shared" si="4"/>
        <v>11252.92</v>
      </c>
      <c r="H19" s="108">
        <f t="shared" ref="H19:H27" si="6">+(C19/30)*5</f>
        <v>2344.3583333333336</v>
      </c>
      <c r="I19" s="603">
        <f t="shared" ref="I19:I27" si="7">+(C19/30)*40</f>
        <v>18754.866666666669</v>
      </c>
      <c r="J19" s="108">
        <v>0</v>
      </c>
      <c r="K19" s="603">
        <f t="shared" si="5"/>
        <v>32352.145000000004</v>
      </c>
      <c r="L19" s="105"/>
    </row>
    <row r="20" spans="1:12" s="180" customFormat="1" ht="12.5" x14ac:dyDescent="0.25">
      <c r="A20" s="596" t="s">
        <v>7342</v>
      </c>
      <c r="B20" s="598" t="s">
        <v>4543</v>
      </c>
      <c r="C20" s="603">
        <v>11178.95</v>
      </c>
      <c r="D20" s="603">
        <v>1380.5</v>
      </c>
      <c r="E20" s="108">
        <v>0</v>
      </c>
      <c r="F20" s="603">
        <f>+C20+E20+D20</f>
        <v>12559.45</v>
      </c>
      <c r="G20" s="603">
        <f t="shared" si="4"/>
        <v>8943.1600000000017</v>
      </c>
      <c r="H20" s="108">
        <f t="shared" si="6"/>
        <v>1863.1583333333335</v>
      </c>
      <c r="I20" s="603">
        <f t="shared" si="7"/>
        <v>14905.266666666668</v>
      </c>
      <c r="J20" s="108">
        <v>0</v>
      </c>
      <c r="K20" s="603">
        <f t="shared" si="5"/>
        <v>25711.585000000003</v>
      </c>
      <c r="L20" s="105"/>
    </row>
    <row r="21" spans="1:12" s="180" customFormat="1" ht="12.5" x14ac:dyDescent="0.25">
      <c r="A21" s="596" t="s">
        <v>7343</v>
      </c>
      <c r="B21" s="598" t="s">
        <v>4415</v>
      </c>
      <c r="C21" s="603">
        <v>9359.9</v>
      </c>
      <c r="D21" s="603">
        <v>1380.5</v>
      </c>
      <c r="E21" s="108">
        <v>0</v>
      </c>
      <c r="F21" s="603">
        <f>+C21+E21+D21</f>
        <v>10740.4</v>
      </c>
      <c r="G21" s="603">
        <f t="shared" si="4"/>
        <v>7487.92</v>
      </c>
      <c r="H21" s="108">
        <f t="shared" si="6"/>
        <v>1559.9833333333333</v>
      </c>
      <c r="I21" s="603">
        <f t="shared" si="7"/>
        <v>12479.866666666667</v>
      </c>
      <c r="J21" s="108">
        <v>0</v>
      </c>
      <c r="K21" s="603">
        <f t="shared" si="5"/>
        <v>21527.77</v>
      </c>
      <c r="L21" s="105"/>
    </row>
    <row r="22" spans="1:12" s="180" customFormat="1" ht="12.5" x14ac:dyDescent="0.25">
      <c r="A22" s="596" t="s">
        <v>7344</v>
      </c>
      <c r="B22" s="598" t="s">
        <v>7345</v>
      </c>
      <c r="C22" s="603">
        <v>8503.4</v>
      </c>
      <c r="D22" s="603">
        <v>1380.5</v>
      </c>
      <c r="E22" s="108">
        <v>0</v>
      </c>
      <c r="F22" s="603">
        <f t="shared" ref="F22:F26" si="8">+C22+E22+D22</f>
        <v>9883.9</v>
      </c>
      <c r="G22" s="603">
        <f t="shared" si="4"/>
        <v>6802.7199999999993</v>
      </c>
      <c r="H22" s="108">
        <f t="shared" si="6"/>
        <v>1417.2333333333333</v>
      </c>
      <c r="I22" s="603">
        <f t="shared" si="7"/>
        <v>11337.866666666667</v>
      </c>
      <c r="J22" s="108">
        <v>0</v>
      </c>
      <c r="K22" s="603">
        <f t="shared" si="5"/>
        <v>19557.82</v>
      </c>
      <c r="L22" s="105"/>
    </row>
    <row r="23" spans="1:12" s="180" customFormat="1" ht="12.5" x14ac:dyDescent="0.25">
      <c r="A23" s="596" t="s">
        <v>7346</v>
      </c>
      <c r="B23" s="598" t="s">
        <v>7169</v>
      </c>
      <c r="C23" s="603">
        <v>9620.25</v>
      </c>
      <c r="D23" s="603">
        <v>1380.5</v>
      </c>
      <c r="E23" s="108">
        <v>0</v>
      </c>
      <c r="F23" s="603">
        <f>+C23+E23+D23</f>
        <v>11000.75</v>
      </c>
      <c r="G23" s="603">
        <f t="shared" si="4"/>
        <v>7696.2000000000007</v>
      </c>
      <c r="H23" s="108">
        <f t="shared" si="6"/>
        <v>1603.375</v>
      </c>
      <c r="I23" s="603">
        <f t="shared" si="7"/>
        <v>12827</v>
      </c>
      <c r="J23" s="108">
        <v>0</v>
      </c>
      <c r="K23" s="603">
        <f t="shared" si="5"/>
        <v>22126.575000000001</v>
      </c>
      <c r="L23" s="105"/>
    </row>
    <row r="24" spans="1:12" s="180" customFormat="1" ht="12.5" x14ac:dyDescent="0.25">
      <c r="A24" s="596" t="s">
        <v>7347</v>
      </c>
      <c r="B24" s="598" t="s">
        <v>7265</v>
      </c>
      <c r="C24" s="603">
        <v>20067.75</v>
      </c>
      <c r="D24" s="603">
        <v>1380.5</v>
      </c>
      <c r="E24" s="108">
        <v>0</v>
      </c>
      <c r="F24" s="603">
        <f>+C24+E24+D24</f>
        <v>21448.25</v>
      </c>
      <c r="G24" s="603">
        <f t="shared" si="4"/>
        <v>16054.199999999999</v>
      </c>
      <c r="H24" s="108">
        <f t="shared" si="6"/>
        <v>3344.625</v>
      </c>
      <c r="I24" s="603">
        <f t="shared" si="7"/>
        <v>26757</v>
      </c>
      <c r="J24" s="108">
        <v>0</v>
      </c>
      <c r="K24" s="603">
        <f t="shared" si="5"/>
        <v>46155.824999999997</v>
      </c>
      <c r="L24" s="105"/>
    </row>
    <row r="25" spans="1:12" s="180" customFormat="1" ht="12.5" x14ac:dyDescent="0.25">
      <c r="A25" s="596" t="s">
        <v>7348</v>
      </c>
      <c r="B25" s="598" t="s">
        <v>7160</v>
      </c>
      <c r="C25" s="603">
        <v>22505.35</v>
      </c>
      <c r="D25" s="603">
        <v>1380.5</v>
      </c>
      <c r="E25" s="108">
        <v>0</v>
      </c>
      <c r="F25" s="603">
        <f t="shared" si="8"/>
        <v>23885.85</v>
      </c>
      <c r="G25" s="603">
        <f t="shared" si="4"/>
        <v>18004.28</v>
      </c>
      <c r="H25" s="108">
        <f t="shared" si="6"/>
        <v>3750.8916666666664</v>
      </c>
      <c r="I25" s="603">
        <f t="shared" si="7"/>
        <v>30007.133333333331</v>
      </c>
      <c r="J25" s="108">
        <v>0</v>
      </c>
      <c r="K25" s="603">
        <f t="shared" si="5"/>
        <v>51762.304999999993</v>
      </c>
      <c r="L25" s="105"/>
    </row>
    <row r="26" spans="1:12" s="180" customFormat="1" ht="12.5" x14ac:dyDescent="0.25">
      <c r="A26" s="596" t="s">
        <v>7349</v>
      </c>
      <c r="B26" s="598" t="s">
        <v>7158</v>
      </c>
      <c r="C26" s="603">
        <v>25220.95</v>
      </c>
      <c r="D26" s="603">
        <v>1380.5</v>
      </c>
      <c r="E26" s="108">
        <v>0</v>
      </c>
      <c r="F26" s="603">
        <f t="shared" si="8"/>
        <v>26601.45</v>
      </c>
      <c r="G26" s="603">
        <f t="shared" si="4"/>
        <v>20176.760000000002</v>
      </c>
      <c r="H26" s="108">
        <f t="shared" si="6"/>
        <v>4203.4916666666668</v>
      </c>
      <c r="I26" s="603">
        <f t="shared" si="7"/>
        <v>33627.933333333334</v>
      </c>
      <c r="J26" s="108">
        <v>0</v>
      </c>
      <c r="K26" s="603">
        <f t="shared" si="5"/>
        <v>58008.185000000005</v>
      </c>
      <c r="L26" s="105"/>
    </row>
    <row r="27" spans="1:12" s="180" customFormat="1" ht="12.5" x14ac:dyDescent="0.25">
      <c r="A27" s="596" t="s">
        <v>7350</v>
      </c>
      <c r="B27" s="598" t="s">
        <v>7335</v>
      </c>
      <c r="C27" s="603">
        <v>141</v>
      </c>
      <c r="D27" s="603">
        <v>9</v>
      </c>
      <c r="E27" s="108">
        <v>0</v>
      </c>
      <c r="F27" s="603">
        <f>+C27+E27+D27</f>
        <v>150</v>
      </c>
      <c r="G27" s="603">
        <f t="shared" si="4"/>
        <v>112.80000000000001</v>
      </c>
      <c r="H27" s="108">
        <f t="shared" si="6"/>
        <v>23.5</v>
      </c>
      <c r="I27" s="603">
        <f t="shared" si="7"/>
        <v>188</v>
      </c>
      <c r="J27" s="108">
        <v>5</v>
      </c>
      <c r="K27" s="603">
        <f>+G27+H27+I27+J27</f>
        <v>329.3</v>
      </c>
      <c r="L27" s="105" t="s">
        <v>5522</v>
      </c>
    </row>
    <row r="29" spans="1:12" x14ac:dyDescent="0.3">
      <c r="A29" s="385" t="s">
        <v>6702</v>
      </c>
    </row>
    <row r="31" spans="1:12" s="106" customFormat="1" x14ac:dyDescent="0.3">
      <c r="A31" s="387" t="s">
        <v>5601</v>
      </c>
      <c r="C31" s="387"/>
      <c r="D31" s="187"/>
      <c r="E31" s="187"/>
      <c r="F31" s="187"/>
      <c r="G31" s="187"/>
      <c r="H31" s="115"/>
      <c r="I31" s="115"/>
      <c r="J31" s="115"/>
      <c r="K31" s="115"/>
    </row>
    <row r="32" spans="1:12" s="106" customFormat="1" ht="15.75" customHeight="1" x14ac:dyDescent="0.3">
      <c r="A32" s="441" t="s">
        <v>4249</v>
      </c>
      <c r="B32" s="610" t="s">
        <v>3296</v>
      </c>
      <c r="D32" s="187"/>
      <c r="E32" s="187"/>
      <c r="F32" s="187"/>
      <c r="G32" s="187"/>
      <c r="H32" s="115"/>
      <c r="I32" s="115"/>
      <c r="J32" s="115"/>
      <c r="K32" s="115"/>
    </row>
    <row r="33" spans="1:11" s="106" customFormat="1" x14ac:dyDescent="0.3">
      <c r="A33" s="596" t="s">
        <v>4242</v>
      </c>
      <c r="B33" s="574" t="s">
        <v>6871</v>
      </c>
      <c r="D33" s="187"/>
      <c r="E33" s="187"/>
      <c r="F33" s="187"/>
      <c r="G33" s="187"/>
      <c r="H33" s="115"/>
      <c r="I33" s="115"/>
      <c r="J33" s="115"/>
      <c r="K33" s="115"/>
    </row>
  </sheetData>
  <mergeCells count="15">
    <mergeCell ref="A8:A9"/>
    <mergeCell ref="B8:B9"/>
    <mergeCell ref="C8:F8"/>
    <mergeCell ref="G8:K8"/>
    <mergeCell ref="A15:C15"/>
    <mergeCell ref="A16:A17"/>
    <mergeCell ref="B16:B17"/>
    <mergeCell ref="C16:F16"/>
    <mergeCell ref="G16:K16"/>
    <mergeCell ref="A2:K2"/>
    <mergeCell ref="A3:K3"/>
    <mergeCell ref="A4:K4"/>
    <mergeCell ref="A5:K5"/>
    <mergeCell ref="A6:K6"/>
    <mergeCell ref="A7:C7"/>
  </mergeCells>
  <printOptions horizontalCentered="1"/>
  <pageMargins left="0.15748031496062992" right="0.15748031496062992" top="0.3" bottom="0.39370078740157483" header="0.31496062992125984" footer="0.31496062992125984"/>
  <pageSetup scale="60" fitToHeight="11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W52"/>
  <sheetViews>
    <sheetView showGridLines="0" workbookViewId="0">
      <selection sqref="A1:H1"/>
    </sheetView>
  </sheetViews>
  <sheetFormatPr baseColWidth="10" defaultColWidth="11.453125" defaultRowHeight="15" x14ac:dyDescent="0.3"/>
  <cols>
    <col min="1" max="1" width="15.453125" style="116" customWidth="1"/>
    <col min="2" max="2" width="45" style="116" bestFit="1" customWidth="1"/>
    <col min="3" max="3" width="13.81640625" style="116" customWidth="1"/>
    <col min="4" max="4" width="16.81640625" style="116" bestFit="1" customWidth="1"/>
    <col min="5" max="5" width="14.26953125" style="116" customWidth="1"/>
    <col min="6" max="6" width="11.453125" style="116"/>
    <col min="7" max="8" width="11.453125" style="187"/>
    <col min="9" max="179" width="11.453125" style="116"/>
    <col min="180" max="16384" width="11.453125" style="214"/>
  </cols>
  <sheetData>
    <row r="1" spans="1:179" x14ac:dyDescent="0.3">
      <c r="A1" s="974"/>
      <c r="B1" s="974"/>
      <c r="C1" s="974"/>
      <c r="D1" s="974"/>
      <c r="E1" s="974"/>
    </row>
    <row r="2" spans="1:179" ht="15.65" customHeight="1" x14ac:dyDescent="0.3">
      <c r="A2" s="703" t="s">
        <v>4160</v>
      </c>
      <c r="B2" s="703"/>
      <c r="C2" s="703"/>
      <c r="D2" s="703"/>
      <c r="E2" s="703"/>
      <c r="F2" s="703"/>
    </row>
    <row r="3" spans="1:179" ht="15.65" customHeight="1" x14ac:dyDescent="0.3">
      <c r="A3" s="703" t="s">
        <v>50</v>
      </c>
      <c r="B3" s="703"/>
      <c r="C3" s="703"/>
      <c r="D3" s="703"/>
      <c r="E3" s="703"/>
      <c r="F3" s="703"/>
    </row>
    <row r="4" spans="1:179" x14ac:dyDescent="0.3">
      <c r="A4" s="703" t="s">
        <v>4262</v>
      </c>
      <c r="B4" s="703"/>
      <c r="C4" s="703"/>
      <c r="D4" s="703"/>
      <c r="E4" s="703"/>
      <c r="F4" s="703"/>
    </row>
    <row r="5" spans="1:179" x14ac:dyDescent="0.3">
      <c r="A5" s="703" t="s">
        <v>4228</v>
      </c>
      <c r="B5" s="703"/>
      <c r="C5" s="703"/>
      <c r="D5" s="703"/>
      <c r="E5" s="703"/>
      <c r="F5" s="703"/>
    </row>
    <row r="6" spans="1:179" s="163" customFormat="1" ht="15.65" customHeight="1" x14ac:dyDescent="0.3">
      <c r="A6" s="704" t="s">
        <v>4229</v>
      </c>
      <c r="B6" s="704" t="s">
        <v>4229</v>
      </c>
      <c r="C6" s="704" t="s">
        <v>4229</v>
      </c>
      <c r="D6" s="704"/>
      <c r="E6" s="704" t="s">
        <v>4229</v>
      </c>
      <c r="F6" s="704" t="s">
        <v>4229</v>
      </c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  <c r="AU6" s="162"/>
      <c r="AV6" s="162"/>
      <c r="AW6" s="162"/>
      <c r="AX6" s="162"/>
      <c r="AY6" s="162"/>
      <c r="AZ6" s="162"/>
      <c r="BA6" s="162"/>
      <c r="BB6" s="162"/>
      <c r="BC6" s="162"/>
      <c r="BD6" s="162"/>
      <c r="BE6" s="162"/>
      <c r="BF6" s="162"/>
      <c r="BG6" s="162"/>
      <c r="BH6" s="162"/>
      <c r="BI6" s="162"/>
      <c r="BJ6" s="162"/>
      <c r="BK6" s="162"/>
      <c r="BL6" s="162"/>
      <c r="BM6" s="162"/>
      <c r="BN6" s="162"/>
      <c r="BO6" s="162"/>
      <c r="BP6" s="162"/>
      <c r="BQ6" s="162"/>
      <c r="BR6" s="162"/>
      <c r="BS6" s="162"/>
      <c r="BT6" s="162"/>
      <c r="BU6" s="162"/>
      <c r="BV6" s="162"/>
      <c r="BW6" s="162"/>
      <c r="BX6" s="162"/>
      <c r="BY6" s="162"/>
      <c r="BZ6" s="162"/>
      <c r="CA6" s="162"/>
      <c r="CB6" s="162"/>
      <c r="CC6" s="162"/>
      <c r="CD6" s="162"/>
      <c r="CE6" s="162"/>
      <c r="CF6" s="162"/>
      <c r="CG6" s="162"/>
      <c r="CH6" s="162"/>
      <c r="CI6" s="162"/>
      <c r="CJ6" s="162"/>
      <c r="CK6" s="162"/>
      <c r="CL6" s="162"/>
      <c r="CM6" s="162"/>
      <c r="CN6" s="162"/>
      <c r="CO6" s="162"/>
      <c r="CP6" s="162"/>
      <c r="CQ6" s="162"/>
      <c r="CR6" s="162"/>
      <c r="CS6" s="162"/>
      <c r="CT6" s="162"/>
      <c r="CU6" s="162"/>
      <c r="CV6" s="162"/>
      <c r="CW6" s="162"/>
      <c r="CX6" s="162"/>
      <c r="CY6" s="162"/>
      <c r="CZ6" s="162"/>
      <c r="DA6" s="162"/>
      <c r="DB6" s="162"/>
      <c r="DC6" s="162"/>
      <c r="DD6" s="162"/>
      <c r="DE6" s="162"/>
      <c r="DF6" s="162"/>
      <c r="DG6" s="162"/>
      <c r="DH6" s="162"/>
      <c r="DI6" s="162"/>
      <c r="DJ6" s="162"/>
      <c r="DK6" s="162"/>
      <c r="DL6" s="162"/>
      <c r="DM6" s="162"/>
      <c r="DN6" s="162"/>
      <c r="DO6" s="162"/>
      <c r="DP6" s="162"/>
      <c r="DQ6" s="162"/>
      <c r="DR6" s="162"/>
      <c r="DS6" s="162"/>
      <c r="DT6" s="162"/>
      <c r="DU6" s="162"/>
      <c r="DV6" s="162"/>
      <c r="DW6" s="162"/>
      <c r="DX6" s="162"/>
      <c r="DY6" s="162"/>
      <c r="DZ6" s="162"/>
      <c r="EA6" s="162"/>
      <c r="EB6" s="162"/>
      <c r="EC6" s="162"/>
      <c r="ED6" s="162"/>
      <c r="EE6" s="162"/>
      <c r="EF6" s="162"/>
      <c r="EG6" s="162"/>
      <c r="EH6" s="162"/>
      <c r="EI6" s="162"/>
      <c r="EJ6" s="162"/>
      <c r="EK6" s="162"/>
      <c r="EL6" s="162"/>
      <c r="EM6" s="162"/>
      <c r="EN6" s="162"/>
      <c r="EO6" s="162"/>
      <c r="EP6" s="162"/>
      <c r="EQ6" s="162"/>
      <c r="ER6" s="162"/>
      <c r="ES6" s="162"/>
      <c r="ET6" s="162"/>
      <c r="EU6" s="162"/>
      <c r="EV6" s="162"/>
      <c r="EW6" s="162"/>
      <c r="EX6" s="162"/>
      <c r="EY6" s="162"/>
      <c r="EZ6" s="162"/>
      <c r="FA6" s="162"/>
      <c r="FB6" s="162"/>
      <c r="FC6" s="162"/>
      <c r="FD6" s="162"/>
      <c r="FE6" s="162"/>
      <c r="FF6" s="162"/>
      <c r="FG6" s="162"/>
      <c r="FH6" s="162"/>
      <c r="FI6" s="162"/>
      <c r="FJ6" s="162"/>
      <c r="FK6" s="162"/>
      <c r="FL6" s="162"/>
      <c r="FM6" s="162"/>
      <c r="FN6" s="162"/>
      <c r="FO6" s="162"/>
      <c r="FP6" s="162"/>
      <c r="FQ6" s="162"/>
      <c r="FR6" s="162"/>
      <c r="FS6" s="162"/>
      <c r="FT6" s="162"/>
      <c r="FU6" s="162"/>
      <c r="FV6" s="162"/>
    </row>
    <row r="7" spans="1:179" ht="14.25" customHeight="1" x14ac:dyDescent="0.3">
      <c r="A7" s="977"/>
      <c r="B7" s="974"/>
      <c r="C7" s="978"/>
      <c r="D7" s="979"/>
      <c r="E7" s="979"/>
      <c r="G7" s="116"/>
      <c r="H7" s="116"/>
      <c r="FG7" s="214"/>
      <c r="FH7" s="214"/>
      <c r="FI7" s="214"/>
      <c r="FJ7" s="214"/>
      <c r="FK7" s="214"/>
      <c r="FL7" s="214"/>
      <c r="FM7" s="214"/>
      <c r="FN7" s="214"/>
      <c r="FO7" s="214"/>
      <c r="FP7" s="214"/>
      <c r="FQ7" s="214"/>
      <c r="FR7" s="214"/>
      <c r="FS7" s="214"/>
      <c r="FT7" s="214"/>
      <c r="FU7" s="214"/>
      <c r="FV7" s="214"/>
      <c r="FW7" s="214"/>
    </row>
    <row r="8" spans="1:179" s="1748" customFormat="1" ht="14.25" customHeight="1" x14ac:dyDescent="0.25">
      <c r="A8" s="734" t="s">
        <v>4230</v>
      </c>
      <c r="B8" s="734" t="s">
        <v>4231</v>
      </c>
      <c r="C8" s="734" t="s">
        <v>4232</v>
      </c>
      <c r="D8" s="734" t="s">
        <v>6632</v>
      </c>
      <c r="E8" s="750" t="s">
        <v>4233</v>
      </c>
      <c r="F8" s="751" t="s">
        <v>4233</v>
      </c>
    </row>
    <row r="9" spans="1:179" s="1748" customFormat="1" ht="14.25" customHeight="1" x14ac:dyDescent="0.25">
      <c r="A9" s="734" t="s">
        <v>4230</v>
      </c>
      <c r="B9" s="734" t="s">
        <v>4231</v>
      </c>
      <c r="C9" s="734" t="s">
        <v>4232</v>
      </c>
      <c r="D9" s="734"/>
      <c r="E9" s="495" t="s">
        <v>4234</v>
      </c>
      <c r="F9" s="495" t="s">
        <v>4235</v>
      </c>
    </row>
    <row r="10" spans="1:179" x14ac:dyDescent="0.3">
      <c r="A10" s="977"/>
      <c r="B10" s="974"/>
      <c r="C10" s="978"/>
      <c r="D10" s="979"/>
      <c r="E10" s="979"/>
    </row>
    <row r="11" spans="1:179" x14ac:dyDescent="0.3">
      <c r="A11" s="730" t="s">
        <v>4167</v>
      </c>
      <c r="B11" s="730" t="s">
        <v>4167</v>
      </c>
      <c r="C11" s="980"/>
      <c r="D11" s="980"/>
      <c r="E11" s="981"/>
      <c r="F11" s="981"/>
      <c r="G11" s="116"/>
      <c r="H11" s="116"/>
      <c r="FG11" s="214"/>
      <c r="FH11" s="214"/>
      <c r="FI11" s="214"/>
      <c r="FJ11" s="214"/>
      <c r="FK11" s="214"/>
      <c r="FL11" s="214"/>
      <c r="FM11" s="214"/>
      <c r="FN11" s="214"/>
      <c r="FO11" s="214"/>
      <c r="FP11" s="214"/>
      <c r="FQ11" s="214"/>
      <c r="FR11" s="214"/>
      <c r="FS11" s="214"/>
      <c r="FT11" s="214"/>
      <c r="FU11" s="214"/>
      <c r="FV11" s="214"/>
      <c r="FW11" s="214"/>
    </row>
    <row r="12" spans="1:179" s="984" customFormat="1" ht="12.5" x14ac:dyDescent="0.35">
      <c r="A12" s="924" t="s">
        <v>7352</v>
      </c>
      <c r="B12" s="924" t="s">
        <v>7353</v>
      </c>
      <c r="C12" s="874">
        <v>1</v>
      </c>
      <c r="D12" s="874">
        <v>0</v>
      </c>
      <c r="E12" s="101">
        <v>72522</v>
      </c>
      <c r="F12" s="101">
        <v>72522</v>
      </c>
      <c r="G12" s="1887"/>
      <c r="H12" s="1887"/>
      <c r="I12" s="983"/>
      <c r="J12" s="983"/>
      <c r="K12" s="983"/>
      <c r="L12" s="983"/>
      <c r="M12" s="983"/>
      <c r="N12" s="983"/>
      <c r="O12" s="983"/>
      <c r="P12" s="983"/>
      <c r="Q12" s="983"/>
      <c r="R12" s="983"/>
      <c r="S12" s="983"/>
      <c r="T12" s="983"/>
      <c r="U12" s="983"/>
      <c r="V12" s="983"/>
      <c r="W12" s="983"/>
      <c r="X12" s="983"/>
      <c r="Y12" s="983"/>
      <c r="Z12" s="983"/>
      <c r="AA12" s="983"/>
      <c r="AB12" s="983"/>
      <c r="AC12" s="983"/>
      <c r="AD12" s="983"/>
      <c r="AE12" s="983"/>
      <c r="AF12" s="983"/>
      <c r="AG12" s="983"/>
      <c r="AH12" s="983"/>
      <c r="AI12" s="983"/>
      <c r="AJ12" s="983"/>
      <c r="AK12" s="983"/>
      <c r="AL12" s="983"/>
      <c r="AM12" s="983"/>
      <c r="AN12" s="983"/>
      <c r="AO12" s="983"/>
      <c r="AP12" s="983"/>
      <c r="AQ12" s="983"/>
      <c r="AR12" s="983"/>
      <c r="AS12" s="983"/>
      <c r="AT12" s="983"/>
      <c r="AU12" s="983"/>
      <c r="AV12" s="983"/>
      <c r="AW12" s="983"/>
      <c r="AX12" s="983"/>
      <c r="AY12" s="983"/>
      <c r="AZ12" s="983"/>
      <c r="BA12" s="983"/>
      <c r="BB12" s="983"/>
      <c r="BC12" s="983"/>
      <c r="BD12" s="983"/>
      <c r="BE12" s="983"/>
      <c r="BF12" s="983"/>
      <c r="BG12" s="983"/>
      <c r="BH12" s="983"/>
      <c r="BI12" s="983"/>
      <c r="BJ12" s="983"/>
      <c r="BK12" s="983"/>
      <c r="BL12" s="983"/>
      <c r="BM12" s="983"/>
      <c r="BN12" s="983"/>
      <c r="BO12" s="983"/>
      <c r="BP12" s="983"/>
      <c r="BQ12" s="983"/>
      <c r="BR12" s="983"/>
      <c r="BS12" s="983"/>
      <c r="BT12" s="983"/>
      <c r="BU12" s="983"/>
      <c r="BV12" s="983"/>
      <c r="BW12" s="983"/>
      <c r="BX12" s="983"/>
      <c r="BY12" s="983"/>
      <c r="BZ12" s="983"/>
      <c r="CA12" s="983"/>
      <c r="CB12" s="983"/>
      <c r="CC12" s="983"/>
      <c r="CD12" s="983"/>
      <c r="CE12" s="983"/>
      <c r="CF12" s="983"/>
      <c r="CG12" s="983"/>
      <c r="CH12" s="983"/>
      <c r="CI12" s="983"/>
      <c r="CJ12" s="983"/>
      <c r="CK12" s="983"/>
      <c r="CL12" s="983"/>
      <c r="CM12" s="983"/>
      <c r="CN12" s="983"/>
      <c r="CO12" s="983"/>
      <c r="CP12" s="983"/>
      <c r="CQ12" s="983"/>
      <c r="CR12" s="983"/>
      <c r="CS12" s="983"/>
      <c r="CT12" s="983"/>
      <c r="CU12" s="983"/>
      <c r="CV12" s="983"/>
      <c r="CW12" s="983"/>
      <c r="CX12" s="983"/>
      <c r="CY12" s="983"/>
      <c r="CZ12" s="983"/>
      <c r="DA12" s="983"/>
      <c r="DB12" s="983"/>
      <c r="DC12" s="983"/>
      <c r="DD12" s="983"/>
      <c r="DE12" s="983"/>
      <c r="DF12" s="983"/>
      <c r="DG12" s="983"/>
      <c r="DH12" s="983"/>
      <c r="DI12" s="983"/>
      <c r="DJ12" s="983"/>
      <c r="DK12" s="983"/>
      <c r="DL12" s="983"/>
      <c r="DM12" s="983"/>
      <c r="DN12" s="983"/>
      <c r="DO12" s="983"/>
      <c r="DP12" s="983"/>
      <c r="DQ12" s="983"/>
      <c r="DR12" s="983"/>
      <c r="DS12" s="983"/>
      <c r="DT12" s="983"/>
      <c r="DU12" s="983"/>
      <c r="DV12" s="983"/>
      <c r="DW12" s="983"/>
      <c r="DX12" s="983"/>
      <c r="DY12" s="983"/>
      <c r="DZ12" s="983"/>
      <c r="EA12" s="983"/>
      <c r="EB12" s="983"/>
      <c r="EC12" s="983"/>
      <c r="ED12" s="983"/>
      <c r="EE12" s="983"/>
      <c r="EF12" s="983"/>
      <c r="EG12" s="983"/>
      <c r="EH12" s="983"/>
      <c r="EI12" s="983"/>
      <c r="EJ12" s="983"/>
      <c r="EK12" s="983"/>
      <c r="EL12" s="983"/>
      <c r="EM12" s="983"/>
      <c r="EN12" s="983"/>
      <c r="EO12" s="983"/>
      <c r="EP12" s="983"/>
      <c r="EQ12" s="983"/>
      <c r="ER12" s="983"/>
      <c r="ES12" s="983"/>
      <c r="ET12" s="983"/>
      <c r="EU12" s="983"/>
      <c r="EV12" s="983"/>
      <c r="EW12" s="983"/>
      <c r="EX12" s="983"/>
      <c r="EY12" s="983"/>
      <c r="EZ12" s="983"/>
      <c r="FA12" s="983"/>
      <c r="FB12" s="983"/>
      <c r="FC12" s="983"/>
      <c r="FD12" s="983"/>
      <c r="FE12" s="983"/>
      <c r="FF12" s="983"/>
      <c r="FG12" s="983"/>
      <c r="FH12" s="983"/>
      <c r="FI12" s="983"/>
      <c r="FJ12" s="983"/>
      <c r="FK12" s="983"/>
      <c r="FL12" s="983"/>
      <c r="FM12" s="983"/>
      <c r="FN12" s="983"/>
      <c r="FO12" s="983"/>
      <c r="FP12" s="983"/>
      <c r="FQ12" s="983"/>
      <c r="FR12" s="983"/>
      <c r="FS12" s="983"/>
      <c r="FT12" s="983"/>
      <c r="FU12" s="983"/>
      <c r="FV12" s="983"/>
      <c r="FW12" s="983"/>
    </row>
    <row r="13" spans="1:179" s="984" customFormat="1" ht="12.5" x14ac:dyDescent="0.35">
      <c r="A13" s="924" t="s">
        <v>5158</v>
      </c>
      <c r="B13" s="924" t="s">
        <v>7354</v>
      </c>
      <c r="C13" s="874">
        <v>6</v>
      </c>
      <c r="D13" s="874">
        <v>0</v>
      </c>
      <c r="E13" s="101">
        <v>54399.199999999997</v>
      </c>
      <c r="F13" s="101">
        <v>54399.199999999997</v>
      </c>
      <c r="G13" s="1887"/>
      <c r="H13" s="1887"/>
      <c r="I13" s="983"/>
      <c r="J13" s="983"/>
      <c r="K13" s="983"/>
      <c r="L13" s="983"/>
      <c r="M13" s="983"/>
      <c r="N13" s="983"/>
      <c r="O13" s="983"/>
      <c r="P13" s="983"/>
      <c r="Q13" s="983"/>
      <c r="R13" s="983"/>
      <c r="S13" s="983"/>
      <c r="T13" s="983"/>
      <c r="U13" s="983"/>
      <c r="V13" s="983"/>
      <c r="W13" s="983"/>
      <c r="X13" s="983"/>
      <c r="Y13" s="983"/>
      <c r="Z13" s="983"/>
      <c r="AA13" s="983"/>
      <c r="AB13" s="983"/>
      <c r="AC13" s="983"/>
      <c r="AD13" s="983"/>
      <c r="AE13" s="983"/>
      <c r="AF13" s="983"/>
      <c r="AG13" s="983"/>
      <c r="AH13" s="983"/>
      <c r="AI13" s="983"/>
      <c r="AJ13" s="983"/>
      <c r="AK13" s="983"/>
      <c r="AL13" s="983"/>
      <c r="AM13" s="983"/>
      <c r="AN13" s="983"/>
      <c r="AO13" s="983"/>
      <c r="AP13" s="983"/>
      <c r="AQ13" s="983"/>
      <c r="AR13" s="983"/>
      <c r="AS13" s="983"/>
      <c r="AT13" s="983"/>
      <c r="AU13" s="983"/>
      <c r="AV13" s="983"/>
      <c r="AW13" s="983"/>
      <c r="AX13" s="983"/>
      <c r="AY13" s="983"/>
      <c r="AZ13" s="983"/>
      <c r="BA13" s="983"/>
      <c r="BB13" s="983"/>
      <c r="BC13" s="983"/>
      <c r="BD13" s="983"/>
      <c r="BE13" s="983"/>
      <c r="BF13" s="983"/>
      <c r="BG13" s="983"/>
      <c r="BH13" s="983"/>
      <c r="BI13" s="983"/>
      <c r="BJ13" s="983"/>
      <c r="BK13" s="983"/>
      <c r="BL13" s="983"/>
      <c r="BM13" s="983"/>
      <c r="BN13" s="983"/>
      <c r="BO13" s="983"/>
      <c r="BP13" s="983"/>
      <c r="BQ13" s="983"/>
      <c r="BR13" s="983"/>
      <c r="BS13" s="983"/>
      <c r="BT13" s="983"/>
      <c r="BU13" s="983"/>
      <c r="BV13" s="983"/>
      <c r="BW13" s="983"/>
      <c r="BX13" s="983"/>
      <c r="BY13" s="983"/>
      <c r="BZ13" s="983"/>
      <c r="CA13" s="983"/>
      <c r="CB13" s="983"/>
      <c r="CC13" s="983"/>
      <c r="CD13" s="983"/>
      <c r="CE13" s="983"/>
      <c r="CF13" s="983"/>
      <c r="CG13" s="983"/>
      <c r="CH13" s="983"/>
      <c r="CI13" s="983"/>
      <c r="CJ13" s="983"/>
      <c r="CK13" s="983"/>
      <c r="CL13" s="983"/>
      <c r="CM13" s="983"/>
      <c r="CN13" s="983"/>
      <c r="CO13" s="983"/>
      <c r="CP13" s="983"/>
      <c r="CQ13" s="983"/>
      <c r="CR13" s="983"/>
      <c r="CS13" s="983"/>
      <c r="CT13" s="983"/>
      <c r="CU13" s="983"/>
      <c r="CV13" s="983"/>
      <c r="CW13" s="983"/>
      <c r="CX13" s="983"/>
      <c r="CY13" s="983"/>
      <c r="CZ13" s="983"/>
      <c r="DA13" s="983"/>
      <c r="DB13" s="983"/>
      <c r="DC13" s="983"/>
      <c r="DD13" s="983"/>
      <c r="DE13" s="983"/>
      <c r="DF13" s="983"/>
      <c r="DG13" s="983"/>
      <c r="DH13" s="983"/>
      <c r="DI13" s="983"/>
      <c r="DJ13" s="983"/>
      <c r="DK13" s="983"/>
      <c r="DL13" s="983"/>
      <c r="DM13" s="983"/>
      <c r="DN13" s="983"/>
      <c r="DO13" s="983"/>
      <c r="DP13" s="983"/>
      <c r="DQ13" s="983"/>
      <c r="DR13" s="983"/>
      <c r="DS13" s="983"/>
      <c r="DT13" s="983"/>
      <c r="DU13" s="983"/>
      <c r="DV13" s="983"/>
      <c r="DW13" s="983"/>
      <c r="DX13" s="983"/>
      <c r="DY13" s="983"/>
      <c r="DZ13" s="983"/>
      <c r="EA13" s="983"/>
      <c r="EB13" s="983"/>
      <c r="EC13" s="983"/>
      <c r="ED13" s="983"/>
      <c r="EE13" s="983"/>
      <c r="EF13" s="983"/>
      <c r="EG13" s="983"/>
      <c r="EH13" s="983"/>
      <c r="EI13" s="983"/>
      <c r="EJ13" s="983"/>
      <c r="EK13" s="983"/>
      <c r="EL13" s="983"/>
      <c r="EM13" s="983"/>
      <c r="EN13" s="983"/>
      <c r="EO13" s="983"/>
      <c r="EP13" s="983"/>
      <c r="EQ13" s="983"/>
      <c r="ER13" s="983"/>
      <c r="ES13" s="983"/>
      <c r="ET13" s="983"/>
      <c r="EU13" s="983"/>
      <c r="EV13" s="983"/>
      <c r="EW13" s="983"/>
      <c r="EX13" s="983"/>
      <c r="EY13" s="983"/>
      <c r="EZ13" s="983"/>
      <c r="FA13" s="983"/>
      <c r="FB13" s="983"/>
      <c r="FC13" s="983"/>
      <c r="FD13" s="983"/>
      <c r="FE13" s="983"/>
      <c r="FF13" s="983"/>
      <c r="FG13" s="983"/>
      <c r="FH13" s="983"/>
      <c r="FI13" s="983"/>
      <c r="FJ13" s="983"/>
      <c r="FK13" s="983"/>
      <c r="FL13" s="983"/>
      <c r="FM13" s="983"/>
      <c r="FN13" s="983"/>
      <c r="FO13" s="983"/>
      <c r="FP13" s="983"/>
      <c r="FQ13" s="983"/>
      <c r="FR13" s="983"/>
      <c r="FS13" s="983"/>
      <c r="FT13" s="983"/>
      <c r="FU13" s="983"/>
      <c r="FV13" s="983"/>
      <c r="FW13" s="983"/>
    </row>
    <row r="14" spans="1:179" s="984" customFormat="1" ht="12.5" x14ac:dyDescent="0.35">
      <c r="A14" s="924" t="s">
        <v>5360</v>
      </c>
      <c r="B14" s="924" t="s">
        <v>7355</v>
      </c>
      <c r="C14" s="874">
        <v>8</v>
      </c>
      <c r="D14" s="874">
        <v>0</v>
      </c>
      <c r="E14" s="101">
        <v>28035.85</v>
      </c>
      <c r="F14" s="101">
        <v>28035.85</v>
      </c>
      <c r="G14" s="1887"/>
      <c r="H14" s="1887"/>
      <c r="I14" s="983"/>
      <c r="J14" s="983"/>
      <c r="K14" s="983"/>
      <c r="L14" s="983"/>
      <c r="M14" s="983"/>
      <c r="N14" s="983"/>
      <c r="O14" s="983"/>
      <c r="P14" s="983"/>
      <c r="Q14" s="983"/>
      <c r="R14" s="983"/>
      <c r="S14" s="983"/>
      <c r="T14" s="983"/>
      <c r="U14" s="983"/>
      <c r="V14" s="983"/>
      <c r="W14" s="983"/>
      <c r="X14" s="983"/>
      <c r="Y14" s="983"/>
      <c r="Z14" s="983"/>
      <c r="AA14" s="983"/>
      <c r="AB14" s="983"/>
      <c r="AC14" s="983"/>
      <c r="AD14" s="983"/>
      <c r="AE14" s="983"/>
      <c r="AF14" s="983"/>
      <c r="AG14" s="983"/>
      <c r="AH14" s="983"/>
      <c r="AI14" s="983"/>
      <c r="AJ14" s="983"/>
      <c r="AK14" s="983"/>
      <c r="AL14" s="983"/>
      <c r="AM14" s="983"/>
      <c r="AN14" s="983"/>
      <c r="AO14" s="983"/>
      <c r="AP14" s="983"/>
      <c r="AQ14" s="983"/>
      <c r="AR14" s="983"/>
      <c r="AS14" s="983"/>
      <c r="AT14" s="983"/>
      <c r="AU14" s="983"/>
      <c r="AV14" s="983"/>
      <c r="AW14" s="983"/>
      <c r="AX14" s="983"/>
      <c r="AY14" s="983"/>
      <c r="AZ14" s="983"/>
      <c r="BA14" s="983"/>
      <c r="BB14" s="983"/>
      <c r="BC14" s="983"/>
      <c r="BD14" s="983"/>
      <c r="BE14" s="983"/>
      <c r="BF14" s="983"/>
      <c r="BG14" s="983"/>
      <c r="BH14" s="983"/>
      <c r="BI14" s="983"/>
      <c r="BJ14" s="983"/>
      <c r="BK14" s="983"/>
      <c r="BL14" s="983"/>
      <c r="BM14" s="983"/>
      <c r="BN14" s="983"/>
      <c r="BO14" s="983"/>
      <c r="BP14" s="983"/>
      <c r="BQ14" s="983"/>
      <c r="BR14" s="983"/>
      <c r="BS14" s="983"/>
      <c r="BT14" s="983"/>
      <c r="BU14" s="983"/>
      <c r="BV14" s="983"/>
      <c r="BW14" s="983"/>
      <c r="BX14" s="983"/>
      <c r="BY14" s="983"/>
      <c r="BZ14" s="983"/>
      <c r="CA14" s="983"/>
      <c r="CB14" s="983"/>
      <c r="CC14" s="983"/>
      <c r="CD14" s="983"/>
      <c r="CE14" s="983"/>
      <c r="CF14" s="983"/>
      <c r="CG14" s="983"/>
      <c r="CH14" s="983"/>
      <c r="CI14" s="983"/>
      <c r="CJ14" s="983"/>
      <c r="CK14" s="983"/>
      <c r="CL14" s="983"/>
      <c r="CM14" s="983"/>
      <c r="CN14" s="983"/>
      <c r="CO14" s="983"/>
      <c r="CP14" s="983"/>
      <c r="CQ14" s="983"/>
      <c r="CR14" s="983"/>
      <c r="CS14" s="983"/>
      <c r="CT14" s="983"/>
      <c r="CU14" s="983"/>
      <c r="CV14" s="983"/>
      <c r="CW14" s="983"/>
      <c r="CX14" s="983"/>
      <c r="CY14" s="983"/>
      <c r="CZ14" s="983"/>
      <c r="DA14" s="983"/>
      <c r="DB14" s="983"/>
      <c r="DC14" s="983"/>
      <c r="DD14" s="983"/>
      <c r="DE14" s="983"/>
      <c r="DF14" s="983"/>
      <c r="DG14" s="983"/>
      <c r="DH14" s="983"/>
      <c r="DI14" s="983"/>
      <c r="DJ14" s="983"/>
      <c r="DK14" s="983"/>
      <c r="DL14" s="983"/>
      <c r="DM14" s="983"/>
      <c r="DN14" s="983"/>
      <c r="DO14" s="983"/>
      <c r="DP14" s="983"/>
      <c r="DQ14" s="983"/>
      <c r="DR14" s="983"/>
      <c r="DS14" s="983"/>
      <c r="DT14" s="983"/>
      <c r="DU14" s="983"/>
      <c r="DV14" s="983"/>
      <c r="DW14" s="983"/>
      <c r="DX14" s="983"/>
      <c r="DY14" s="983"/>
      <c r="DZ14" s="983"/>
      <c r="EA14" s="983"/>
      <c r="EB14" s="983"/>
      <c r="EC14" s="983"/>
      <c r="ED14" s="983"/>
      <c r="EE14" s="983"/>
      <c r="EF14" s="983"/>
      <c r="EG14" s="983"/>
      <c r="EH14" s="983"/>
      <c r="EI14" s="983"/>
      <c r="EJ14" s="983"/>
      <c r="EK14" s="983"/>
      <c r="EL14" s="983"/>
      <c r="EM14" s="983"/>
      <c r="EN14" s="983"/>
      <c r="EO14" s="983"/>
      <c r="EP14" s="983"/>
      <c r="EQ14" s="983"/>
      <c r="ER14" s="983"/>
      <c r="ES14" s="983"/>
      <c r="ET14" s="983"/>
      <c r="EU14" s="983"/>
      <c r="EV14" s="983"/>
      <c r="EW14" s="983"/>
      <c r="EX14" s="983"/>
      <c r="EY14" s="983"/>
      <c r="EZ14" s="983"/>
      <c r="FA14" s="983"/>
      <c r="FB14" s="983"/>
      <c r="FC14" s="983"/>
      <c r="FD14" s="983"/>
      <c r="FE14" s="983"/>
      <c r="FF14" s="983"/>
      <c r="FG14" s="983"/>
      <c r="FH14" s="983"/>
      <c r="FI14" s="983"/>
      <c r="FJ14" s="983"/>
      <c r="FK14" s="983"/>
      <c r="FL14" s="983"/>
      <c r="FM14" s="983"/>
      <c r="FN14" s="983"/>
      <c r="FO14" s="983"/>
      <c r="FP14" s="983"/>
      <c r="FQ14" s="983"/>
      <c r="FR14" s="983"/>
      <c r="FS14" s="983"/>
      <c r="FT14" s="983"/>
      <c r="FU14" s="983"/>
      <c r="FV14" s="983"/>
      <c r="FW14" s="983"/>
    </row>
    <row r="15" spans="1:179" s="1748" customFormat="1" ht="15" customHeight="1" x14ac:dyDescent="0.25">
      <c r="A15" s="1756" t="s">
        <v>533</v>
      </c>
      <c r="B15" s="455" t="s">
        <v>4238</v>
      </c>
      <c r="C15" s="534">
        <f>SUM(C12:C14)</f>
        <v>15</v>
      </c>
      <c r="D15" s="505">
        <f>SUM(D11:D14)</f>
        <v>0</v>
      </c>
      <c r="E15" s="1777" t="s">
        <v>533</v>
      </c>
      <c r="F15" s="1777" t="s">
        <v>533</v>
      </c>
    </row>
    <row r="16" spans="1:179" s="1761" customFormat="1" x14ac:dyDescent="0.3">
      <c r="A16" s="878"/>
      <c r="B16" s="879"/>
      <c r="C16" s="978"/>
      <c r="D16" s="978"/>
      <c r="E16" s="988"/>
      <c r="F16" s="988"/>
      <c r="G16" s="1888"/>
      <c r="H16" s="1888"/>
      <c r="I16" s="1760"/>
      <c r="J16" s="1760"/>
      <c r="K16" s="1760"/>
      <c r="L16" s="1760"/>
      <c r="M16" s="1760"/>
      <c r="N16" s="1760"/>
      <c r="O16" s="1760"/>
      <c r="P16" s="1760"/>
      <c r="Q16" s="1760"/>
      <c r="R16" s="1760"/>
      <c r="S16" s="1760"/>
      <c r="T16" s="1760"/>
      <c r="U16" s="1760"/>
      <c r="V16" s="1760"/>
      <c r="W16" s="1760"/>
      <c r="X16" s="1760"/>
      <c r="Y16" s="1760"/>
      <c r="Z16" s="1760"/>
      <c r="AA16" s="1760"/>
      <c r="AB16" s="1760"/>
      <c r="AC16" s="1760"/>
      <c r="AD16" s="1760"/>
      <c r="AE16" s="1760"/>
      <c r="AF16" s="1760"/>
      <c r="AG16" s="1760"/>
      <c r="AH16" s="1760"/>
      <c r="AI16" s="1760"/>
      <c r="AJ16" s="1760"/>
      <c r="AK16" s="1760"/>
      <c r="AL16" s="1760"/>
      <c r="AM16" s="1760"/>
      <c r="AN16" s="1760"/>
      <c r="AO16" s="1760"/>
      <c r="AP16" s="1760"/>
      <c r="AQ16" s="1760"/>
      <c r="AR16" s="1760"/>
      <c r="AS16" s="1760"/>
      <c r="AT16" s="1760"/>
      <c r="AU16" s="1760"/>
      <c r="AV16" s="1760"/>
      <c r="AW16" s="1760"/>
      <c r="AX16" s="1760"/>
      <c r="AY16" s="1760"/>
      <c r="AZ16" s="1760"/>
      <c r="BA16" s="1760"/>
      <c r="BB16" s="1760"/>
      <c r="BC16" s="1760"/>
      <c r="BD16" s="1760"/>
      <c r="BE16" s="1760"/>
      <c r="BF16" s="1760"/>
      <c r="BG16" s="1760"/>
      <c r="BH16" s="1760"/>
      <c r="BI16" s="1760"/>
      <c r="BJ16" s="1760"/>
      <c r="BK16" s="1760"/>
      <c r="BL16" s="1760"/>
      <c r="BM16" s="1760"/>
      <c r="BN16" s="1760"/>
      <c r="BO16" s="1760"/>
      <c r="BP16" s="1760"/>
      <c r="BQ16" s="1760"/>
      <c r="BR16" s="1760"/>
      <c r="BS16" s="1760"/>
      <c r="BT16" s="1760"/>
      <c r="BU16" s="1760"/>
      <c r="BV16" s="1760"/>
      <c r="BW16" s="1760"/>
      <c r="BX16" s="1760"/>
      <c r="BY16" s="1760"/>
      <c r="BZ16" s="1760"/>
      <c r="CA16" s="1760"/>
      <c r="CB16" s="1760"/>
      <c r="CC16" s="1760"/>
      <c r="CD16" s="1760"/>
      <c r="CE16" s="1760"/>
      <c r="CF16" s="1760"/>
      <c r="CG16" s="1760"/>
      <c r="CH16" s="1760"/>
      <c r="CI16" s="1760"/>
      <c r="CJ16" s="1760"/>
      <c r="CK16" s="1760"/>
      <c r="CL16" s="1760"/>
      <c r="CM16" s="1760"/>
      <c r="CN16" s="1760"/>
      <c r="CO16" s="1760"/>
      <c r="CP16" s="1760"/>
      <c r="CQ16" s="1760"/>
      <c r="CR16" s="1760"/>
      <c r="CS16" s="1760"/>
      <c r="CT16" s="1760"/>
      <c r="CU16" s="1760"/>
      <c r="CV16" s="1760"/>
      <c r="CW16" s="1760"/>
      <c r="CX16" s="1760"/>
      <c r="CY16" s="1760"/>
      <c r="CZ16" s="1760"/>
      <c r="DA16" s="1760"/>
      <c r="DB16" s="1760"/>
      <c r="DC16" s="1760"/>
      <c r="DD16" s="1760"/>
      <c r="DE16" s="1760"/>
      <c r="DF16" s="1760"/>
      <c r="DG16" s="1760"/>
      <c r="DH16" s="1760"/>
      <c r="DI16" s="1760"/>
      <c r="DJ16" s="1760"/>
      <c r="DK16" s="1760"/>
      <c r="DL16" s="1760"/>
      <c r="DM16" s="1760"/>
      <c r="DN16" s="1760"/>
      <c r="DO16" s="1760"/>
      <c r="DP16" s="1760"/>
      <c r="DQ16" s="1760"/>
      <c r="DR16" s="1760"/>
      <c r="DS16" s="1760"/>
      <c r="DT16" s="1760"/>
      <c r="DU16" s="1760"/>
      <c r="DV16" s="1760"/>
      <c r="DW16" s="1760"/>
      <c r="DX16" s="1760"/>
      <c r="DY16" s="1760"/>
      <c r="DZ16" s="1760"/>
      <c r="EA16" s="1760"/>
      <c r="EB16" s="1760"/>
      <c r="EC16" s="1760"/>
      <c r="ED16" s="1760"/>
      <c r="EE16" s="1760"/>
      <c r="EF16" s="1760"/>
      <c r="EG16" s="1760"/>
      <c r="EH16" s="1760"/>
      <c r="EI16" s="1760"/>
      <c r="EJ16" s="1760"/>
      <c r="EK16" s="1760"/>
      <c r="EL16" s="1760"/>
      <c r="EM16" s="1760"/>
      <c r="EN16" s="1760"/>
      <c r="EO16" s="1760"/>
      <c r="EP16" s="1760"/>
      <c r="EQ16" s="1760"/>
      <c r="ER16" s="1760"/>
      <c r="ES16" s="1760"/>
      <c r="ET16" s="1760"/>
      <c r="EU16" s="1760"/>
      <c r="EV16" s="1760"/>
      <c r="EW16" s="1760"/>
      <c r="EX16" s="1760"/>
      <c r="EY16" s="1760"/>
      <c r="EZ16" s="1760"/>
      <c r="FA16" s="1760"/>
      <c r="FB16" s="1760"/>
      <c r="FC16" s="1760"/>
      <c r="FD16" s="1760"/>
      <c r="FE16" s="1760"/>
      <c r="FF16" s="1760"/>
      <c r="FG16" s="1760"/>
      <c r="FH16" s="1760"/>
      <c r="FI16" s="1760"/>
      <c r="FJ16" s="1760"/>
      <c r="FK16" s="1760"/>
      <c r="FL16" s="1760"/>
      <c r="FM16" s="1760"/>
      <c r="FN16" s="1760"/>
      <c r="FO16" s="1760"/>
      <c r="FP16" s="1760"/>
      <c r="FQ16" s="1760"/>
      <c r="FR16" s="1760"/>
      <c r="FS16" s="1760"/>
      <c r="FT16" s="1760"/>
      <c r="FU16" s="1760"/>
      <c r="FV16" s="1760"/>
      <c r="FW16" s="1760"/>
    </row>
    <row r="17" spans="1:179" s="1761" customFormat="1" x14ac:dyDescent="0.3">
      <c r="A17" s="878"/>
      <c r="B17" s="879"/>
      <c r="C17" s="978"/>
      <c r="D17" s="978"/>
      <c r="E17" s="988"/>
      <c r="F17" s="988"/>
      <c r="G17" s="1888"/>
      <c r="H17" s="1888"/>
      <c r="I17" s="1760"/>
      <c r="J17" s="1760"/>
      <c r="K17" s="1760"/>
      <c r="L17" s="1760"/>
      <c r="M17" s="1760"/>
      <c r="N17" s="1760"/>
      <c r="O17" s="1760"/>
      <c r="P17" s="1760"/>
      <c r="Q17" s="1760"/>
      <c r="R17" s="1760"/>
      <c r="S17" s="1760"/>
      <c r="T17" s="1760"/>
      <c r="U17" s="1760"/>
      <c r="V17" s="1760"/>
      <c r="W17" s="1760"/>
      <c r="X17" s="1760"/>
      <c r="Y17" s="1760"/>
      <c r="Z17" s="1760"/>
      <c r="AA17" s="1760"/>
      <c r="AB17" s="1760"/>
      <c r="AC17" s="1760"/>
      <c r="AD17" s="1760"/>
      <c r="AE17" s="1760"/>
      <c r="AF17" s="1760"/>
      <c r="AG17" s="1760"/>
      <c r="AH17" s="1760"/>
      <c r="AI17" s="1760"/>
      <c r="AJ17" s="1760"/>
      <c r="AK17" s="1760"/>
      <c r="AL17" s="1760"/>
      <c r="AM17" s="1760"/>
      <c r="AN17" s="1760"/>
      <c r="AO17" s="1760"/>
      <c r="AP17" s="1760"/>
      <c r="AQ17" s="1760"/>
      <c r="AR17" s="1760"/>
      <c r="AS17" s="1760"/>
      <c r="AT17" s="1760"/>
      <c r="AU17" s="1760"/>
      <c r="AV17" s="1760"/>
      <c r="AW17" s="1760"/>
      <c r="AX17" s="1760"/>
      <c r="AY17" s="1760"/>
      <c r="AZ17" s="1760"/>
      <c r="BA17" s="1760"/>
      <c r="BB17" s="1760"/>
      <c r="BC17" s="1760"/>
      <c r="BD17" s="1760"/>
      <c r="BE17" s="1760"/>
      <c r="BF17" s="1760"/>
      <c r="BG17" s="1760"/>
      <c r="BH17" s="1760"/>
      <c r="BI17" s="1760"/>
      <c r="BJ17" s="1760"/>
      <c r="BK17" s="1760"/>
      <c r="BL17" s="1760"/>
      <c r="BM17" s="1760"/>
      <c r="BN17" s="1760"/>
      <c r="BO17" s="1760"/>
      <c r="BP17" s="1760"/>
      <c r="BQ17" s="1760"/>
      <c r="BR17" s="1760"/>
      <c r="BS17" s="1760"/>
      <c r="BT17" s="1760"/>
      <c r="BU17" s="1760"/>
      <c r="BV17" s="1760"/>
      <c r="BW17" s="1760"/>
      <c r="BX17" s="1760"/>
      <c r="BY17" s="1760"/>
      <c r="BZ17" s="1760"/>
      <c r="CA17" s="1760"/>
      <c r="CB17" s="1760"/>
      <c r="CC17" s="1760"/>
      <c r="CD17" s="1760"/>
      <c r="CE17" s="1760"/>
      <c r="CF17" s="1760"/>
      <c r="CG17" s="1760"/>
      <c r="CH17" s="1760"/>
      <c r="CI17" s="1760"/>
      <c r="CJ17" s="1760"/>
      <c r="CK17" s="1760"/>
      <c r="CL17" s="1760"/>
      <c r="CM17" s="1760"/>
      <c r="CN17" s="1760"/>
      <c r="CO17" s="1760"/>
      <c r="CP17" s="1760"/>
      <c r="CQ17" s="1760"/>
      <c r="CR17" s="1760"/>
      <c r="CS17" s="1760"/>
      <c r="CT17" s="1760"/>
      <c r="CU17" s="1760"/>
      <c r="CV17" s="1760"/>
      <c r="CW17" s="1760"/>
      <c r="CX17" s="1760"/>
      <c r="CY17" s="1760"/>
      <c r="CZ17" s="1760"/>
      <c r="DA17" s="1760"/>
      <c r="DB17" s="1760"/>
      <c r="DC17" s="1760"/>
      <c r="DD17" s="1760"/>
      <c r="DE17" s="1760"/>
      <c r="DF17" s="1760"/>
      <c r="DG17" s="1760"/>
      <c r="DH17" s="1760"/>
      <c r="DI17" s="1760"/>
      <c r="DJ17" s="1760"/>
      <c r="DK17" s="1760"/>
      <c r="DL17" s="1760"/>
      <c r="DM17" s="1760"/>
      <c r="DN17" s="1760"/>
      <c r="DO17" s="1760"/>
      <c r="DP17" s="1760"/>
      <c r="DQ17" s="1760"/>
      <c r="DR17" s="1760"/>
      <c r="DS17" s="1760"/>
      <c r="DT17" s="1760"/>
      <c r="DU17" s="1760"/>
      <c r="DV17" s="1760"/>
      <c r="DW17" s="1760"/>
      <c r="DX17" s="1760"/>
      <c r="DY17" s="1760"/>
      <c r="DZ17" s="1760"/>
      <c r="EA17" s="1760"/>
      <c r="EB17" s="1760"/>
      <c r="EC17" s="1760"/>
      <c r="ED17" s="1760"/>
      <c r="EE17" s="1760"/>
      <c r="EF17" s="1760"/>
      <c r="EG17" s="1760"/>
      <c r="EH17" s="1760"/>
      <c r="EI17" s="1760"/>
      <c r="EJ17" s="1760"/>
      <c r="EK17" s="1760"/>
      <c r="EL17" s="1760"/>
      <c r="EM17" s="1760"/>
      <c r="EN17" s="1760"/>
      <c r="EO17" s="1760"/>
      <c r="EP17" s="1760"/>
      <c r="EQ17" s="1760"/>
      <c r="ER17" s="1760"/>
      <c r="ES17" s="1760"/>
      <c r="ET17" s="1760"/>
      <c r="EU17" s="1760"/>
      <c r="EV17" s="1760"/>
      <c r="EW17" s="1760"/>
      <c r="EX17" s="1760"/>
      <c r="EY17" s="1760"/>
      <c r="EZ17" s="1760"/>
      <c r="FA17" s="1760"/>
      <c r="FB17" s="1760"/>
      <c r="FC17" s="1760"/>
      <c r="FD17" s="1760"/>
      <c r="FE17" s="1760"/>
      <c r="FF17" s="1760"/>
      <c r="FG17" s="1760"/>
      <c r="FH17" s="1760"/>
      <c r="FI17" s="1760"/>
      <c r="FJ17" s="1760"/>
      <c r="FK17" s="1760"/>
      <c r="FL17" s="1760"/>
      <c r="FM17" s="1760"/>
      <c r="FN17" s="1760"/>
      <c r="FO17" s="1760"/>
      <c r="FP17" s="1760"/>
      <c r="FQ17" s="1760"/>
      <c r="FR17" s="1760"/>
      <c r="FS17" s="1760"/>
      <c r="FT17" s="1760"/>
      <c r="FU17" s="1760"/>
      <c r="FV17" s="1760"/>
      <c r="FW17" s="1760"/>
    </row>
    <row r="18" spans="1:179" s="1761" customFormat="1" x14ac:dyDescent="0.3">
      <c r="A18" s="730" t="s">
        <v>4168</v>
      </c>
      <c r="B18" s="730" t="s">
        <v>4168</v>
      </c>
      <c r="C18" s="978"/>
      <c r="D18" s="978"/>
      <c r="E18" s="988"/>
      <c r="F18" s="988"/>
      <c r="G18" s="1760"/>
      <c r="H18" s="1760"/>
      <c r="I18" s="1760"/>
      <c r="J18" s="1760"/>
      <c r="K18" s="1760"/>
      <c r="L18" s="1760"/>
      <c r="M18" s="1760"/>
      <c r="N18" s="1760"/>
      <c r="O18" s="1760"/>
      <c r="P18" s="1760"/>
      <c r="Q18" s="1760"/>
      <c r="R18" s="1760"/>
      <c r="S18" s="1760"/>
      <c r="T18" s="1760"/>
      <c r="U18" s="1760"/>
      <c r="V18" s="1760"/>
      <c r="W18" s="1760"/>
      <c r="X18" s="1760"/>
      <c r="Y18" s="1760"/>
      <c r="Z18" s="1760"/>
      <c r="AA18" s="1760"/>
      <c r="AB18" s="1760"/>
      <c r="AC18" s="1760"/>
      <c r="AD18" s="1760"/>
      <c r="AE18" s="1760"/>
      <c r="AF18" s="1760"/>
      <c r="AG18" s="1760"/>
      <c r="AH18" s="1760"/>
      <c r="AI18" s="1760"/>
      <c r="AJ18" s="1760"/>
      <c r="AK18" s="1760"/>
      <c r="AL18" s="1760"/>
      <c r="AM18" s="1760"/>
      <c r="AN18" s="1760"/>
      <c r="AO18" s="1760"/>
      <c r="AP18" s="1760"/>
      <c r="AQ18" s="1760"/>
      <c r="AR18" s="1760"/>
      <c r="AS18" s="1760"/>
      <c r="AT18" s="1760"/>
      <c r="AU18" s="1760"/>
      <c r="AV18" s="1760"/>
      <c r="AW18" s="1760"/>
      <c r="AX18" s="1760"/>
      <c r="AY18" s="1760"/>
      <c r="AZ18" s="1760"/>
      <c r="BA18" s="1760"/>
      <c r="BB18" s="1760"/>
      <c r="BC18" s="1760"/>
      <c r="BD18" s="1760"/>
      <c r="BE18" s="1760"/>
      <c r="BF18" s="1760"/>
      <c r="BG18" s="1760"/>
      <c r="BH18" s="1760"/>
      <c r="BI18" s="1760"/>
      <c r="BJ18" s="1760"/>
      <c r="BK18" s="1760"/>
      <c r="BL18" s="1760"/>
      <c r="BM18" s="1760"/>
      <c r="BN18" s="1760"/>
      <c r="BO18" s="1760"/>
      <c r="BP18" s="1760"/>
      <c r="BQ18" s="1760"/>
      <c r="BR18" s="1760"/>
      <c r="BS18" s="1760"/>
      <c r="BT18" s="1760"/>
      <c r="BU18" s="1760"/>
      <c r="BV18" s="1760"/>
      <c r="BW18" s="1760"/>
      <c r="BX18" s="1760"/>
      <c r="BY18" s="1760"/>
      <c r="BZ18" s="1760"/>
      <c r="CA18" s="1760"/>
      <c r="CB18" s="1760"/>
      <c r="CC18" s="1760"/>
      <c r="CD18" s="1760"/>
      <c r="CE18" s="1760"/>
      <c r="CF18" s="1760"/>
      <c r="CG18" s="1760"/>
      <c r="CH18" s="1760"/>
      <c r="CI18" s="1760"/>
      <c r="CJ18" s="1760"/>
      <c r="CK18" s="1760"/>
      <c r="CL18" s="1760"/>
      <c r="CM18" s="1760"/>
      <c r="CN18" s="1760"/>
      <c r="CO18" s="1760"/>
      <c r="CP18" s="1760"/>
      <c r="CQ18" s="1760"/>
      <c r="CR18" s="1760"/>
      <c r="CS18" s="1760"/>
      <c r="CT18" s="1760"/>
      <c r="CU18" s="1760"/>
      <c r="CV18" s="1760"/>
      <c r="CW18" s="1760"/>
      <c r="CX18" s="1760"/>
      <c r="CY18" s="1760"/>
      <c r="CZ18" s="1760"/>
      <c r="DA18" s="1760"/>
      <c r="DB18" s="1760"/>
      <c r="DC18" s="1760"/>
      <c r="DD18" s="1760"/>
      <c r="DE18" s="1760"/>
      <c r="DF18" s="1760"/>
      <c r="DG18" s="1760"/>
      <c r="DH18" s="1760"/>
      <c r="DI18" s="1760"/>
      <c r="DJ18" s="1760"/>
      <c r="DK18" s="1760"/>
      <c r="DL18" s="1760"/>
      <c r="DM18" s="1760"/>
      <c r="DN18" s="1760"/>
      <c r="DO18" s="1760"/>
      <c r="DP18" s="1760"/>
      <c r="DQ18" s="1760"/>
      <c r="DR18" s="1760"/>
      <c r="DS18" s="1760"/>
      <c r="DT18" s="1760"/>
      <c r="DU18" s="1760"/>
      <c r="DV18" s="1760"/>
      <c r="DW18" s="1760"/>
      <c r="DX18" s="1760"/>
      <c r="DY18" s="1760"/>
      <c r="DZ18" s="1760"/>
      <c r="EA18" s="1760"/>
      <c r="EB18" s="1760"/>
      <c r="EC18" s="1760"/>
      <c r="ED18" s="1760"/>
      <c r="EE18" s="1760"/>
      <c r="EF18" s="1760"/>
      <c r="EG18" s="1760"/>
      <c r="EH18" s="1760"/>
      <c r="EI18" s="1760"/>
      <c r="EJ18" s="1760"/>
      <c r="EK18" s="1760"/>
      <c r="EL18" s="1760"/>
      <c r="EM18" s="1760"/>
      <c r="EN18" s="1760"/>
      <c r="EO18" s="1760"/>
      <c r="EP18" s="1760"/>
      <c r="EQ18" s="1760"/>
      <c r="ER18" s="1760"/>
      <c r="ES18" s="1760"/>
      <c r="ET18" s="1760"/>
      <c r="EU18" s="1760"/>
      <c r="EV18" s="1760"/>
      <c r="EW18" s="1760"/>
      <c r="EX18" s="1760"/>
      <c r="EY18" s="1760"/>
      <c r="EZ18" s="1760"/>
      <c r="FA18" s="1760"/>
      <c r="FB18" s="1760"/>
      <c r="FC18" s="1760"/>
      <c r="FD18" s="1760"/>
      <c r="FE18" s="1760"/>
      <c r="FF18" s="1760"/>
      <c r="FG18" s="1760"/>
      <c r="FH18" s="1760"/>
    </row>
    <row r="19" spans="1:179" s="222" customFormat="1" ht="12.5" x14ac:dyDescent="0.25">
      <c r="A19" s="924" t="s">
        <v>7356</v>
      </c>
      <c r="B19" s="887" t="s">
        <v>7357</v>
      </c>
      <c r="C19" s="874">
        <v>2</v>
      </c>
      <c r="D19" s="874">
        <v>0</v>
      </c>
      <c r="E19" s="101">
        <v>20068</v>
      </c>
      <c r="F19" s="101">
        <v>20068</v>
      </c>
      <c r="G19" s="243"/>
      <c r="H19" s="243"/>
      <c r="I19" s="105"/>
      <c r="J19" s="105"/>
      <c r="K19" s="105"/>
      <c r="L19" s="105"/>
      <c r="M19" s="105"/>
      <c r="N19" s="105"/>
      <c r="O19" s="105"/>
      <c r="P19" s="105"/>
      <c r="Q19" s="105"/>
      <c r="R19" s="105"/>
      <c r="S19" s="105"/>
      <c r="T19" s="105"/>
      <c r="U19" s="105"/>
      <c r="V19" s="105"/>
      <c r="W19" s="105"/>
      <c r="X19" s="105"/>
      <c r="Y19" s="105"/>
      <c r="Z19" s="105"/>
      <c r="AA19" s="105"/>
      <c r="AB19" s="105"/>
      <c r="AC19" s="105"/>
      <c r="AD19" s="105"/>
      <c r="AE19" s="105"/>
      <c r="AF19" s="105"/>
      <c r="AG19" s="105"/>
      <c r="AH19" s="105"/>
      <c r="AI19" s="105"/>
      <c r="AJ19" s="105"/>
      <c r="AK19" s="105"/>
      <c r="AL19" s="105"/>
      <c r="AM19" s="105"/>
      <c r="AN19" s="105"/>
      <c r="AO19" s="105"/>
      <c r="AP19" s="105"/>
      <c r="AQ19" s="105"/>
      <c r="AR19" s="105"/>
      <c r="AS19" s="105"/>
      <c r="AT19" s="105"/>
      <c r="AU19" s="105"/>
      <c r="AV19" s="105"/>
      <c r="AW19" s="105"/>
      <c r="AX19" s="105"/>
      <c r="AY19" s="105"/>
      <c r="AZ19" s="105"/>
      <c r="BA19" s="105"/>
      <c r="BB19" s="105"/>
      <c r="BC19" s="105"/>
      <c r="BD19" s="105"/>
      <c r="BE19" s="105"/>
      <c r="BF19" s="105"/>
      <c r="BG19" s="105"/>
      <c r="BH19" s="105"/>
      <c r="BI19" s="105"/>
      <c r="BJ19" s="105"/>
      <c r="BK19" s="105"/>
      <c r="BL19" s="105"/>
      <c r="BM19" s="105"/>
      <c r="BN19" s="105"/>
      <c r="BO19" s="105"/>
      <c r="BP19" s="105"/>
      <c r="BQ19" s="105"/>
      <c r="BR19" s="105"/>
      <c r="BS19" s="105"/>
      <c r="BT19" s="105"/>
      <c r="BU19" s="105"/>
      <c r="BV19" s="105"/>
      <c r="BW19" s="105"/>
      <c r="BX19" s="105"/>
      <c r="BY19" s="105"/>
      <c r="BZ19" s="105"/>
      <c r="CA19" s="105"/>
      <c r="CB19" s="105"/>
      <c r="CC19" s="105"/>
      <c r="CD19" s="105"/>
      <c r="CE19" s="105"/>
      <c r="CF19" s="105"/>
      <c r="CG19" s="105"/>
      <c r="CH19" s="105"/>
      <c r="CI19" s="105"/>
      <c r="CJ19" s="105"/>
      <c r="CK19" s="105"/>
      <c r="CL19" s="105"/>
      <c r="CM19" s="105"/>
      <c r="CN19" s="105"/>
      <c r="CO19" s="105"/>
      <c r="CP19" s="105"/>
      <c r="CQ19" s="105"/>
      <c r="CR19" s="105"/>
      <c r="CS19" s="105"/>
      <c r="CT19" s="105"/>
      <c r="CU19" s="105"/>
      <c r="CV19" s="105"/>
      <c r="CW19" s="105"/>
      <c r="CX19" s="105"/>
      <c r="CY19" s="105"/>
      <c r="CZ19" s="105"/>
      <c r="DA19" s="105"/>
      <c r="DB19" s="105"/>
      <c r="DC19" s="105"/>
      <c r="DD19" s="105"/>
      <c r="DE19" s="105"/>
      <c r="DF19" s="105"/>
      <c r="DG19" s="105"/>
      <c r="DH19" s="105"/>
      <c r="DI19" s="105"/>
      <c r="DJ19" s="105"/>
      <c r="DK19" s="105"/>
      <c r="DL19" s="105"/>
      <c r="DM19" s="105"/>
      <c r="DN19" s="105"/>
      <c r="DO19" s="105"/>
      <c r="DP19" s="105"/>
      <c r="DQ19" s="105"/>
      <c r="DR19" s="105"/>
      <c r="DS19" s="105"/>
      <c r="DT19" s="105"/>
      <c r="DU19" s="105"/>
      <c r="DV19" s="105"/>
      <c r="DW19" s="105"/>
      <c r="DX19" s="105"/>
      <c r="DY19" s="105"/>
      <c r="DZ19" s="105"/>
      <c r="EA19" s="105"/>
      <c r="EB19" s="105"/>
      <c r="EC19" s="105"/>
      <c r="ED19" s="105"/>
      <c r="EE19" s="105"/>
      <c r="EF19" s="105"/>
      <c r="EG19" s="105"/>
      <c r="EH19" s="105"/>
      <c r="EI19" s="105"/>
      <c r="EJ19" s="105"/>
      <c r="EK19" s="105"/>
      <c r="EL19" s="105"/>
      <c r="EM19" s="105"/>
      <c r="EN19" s="105"/>
      <c r="EO19" s="105"/>
      <c r="EP19" s="105"/>
      <c r="EQ19" s="105"/>
      <c r="ER19" s="105"/>
      <c r="ES19" s="105"/>
      <c r="ET19" s="105"/>
      <c r="EU19" s="105"/>
      <c r="EV19" s="105"/>
      <c r="EW19" s="105"/>
      <c r="EX19" s="105"/>
      <c r="EY19" s="105"/>
      <c r="EZ19" s="105"/>
      <c r="FA19" s="105"/>
      <c r="FB19" s="105"/>
      <c r="FC19" s="105"/>
      <c r="FD19" s="105"/>
      <c r="FE19" s="105"/>
      <c r="FF19" s="105"/>
      <c r="FG19" s="105"/>
      <c r="FH19" s="105"/>
      <c r="FI19" s="105"/>
      <c r="FJ19" s="105"/>
      <c r="FK19" s="105"/>
      <c r="FL19" s="105"/>
      <c r="FM19" s="105"/>
      <c r="FN19" s="105"/>
      <c r="FO19" s="105"/>
      <c r="FP19" s="105"/>
      <c r="FQ19" s="105"/>
      <c r="FR19" s="105"/>
      <c r="FS19" s="105"/>
      <c r="FT19" s="105"/>
      <c r="FU19" s="105"/>
      <c r="FV19" s="105"/>
      <c r="FW19" s="105"/>
    </row>
    <row r="20" spans="1:179" s="222" customFormat="1" ht="12.5" x14ac:dyDescent="0.25">
      <c r="A20" s="924" t="s">
        <v>7358</v>
      </c>
      <c r="B20" s="887" t="s">
        <v>7359</v>
      </c>
      <c r="C20" s="874">
        <v>17</v>
      </c>
      <c r="D20" s="874">
        <v>0</v>
      </c>
      <c r="E20" s="101">
        <v>25221</v>
      </c>
      <c r="F20" s="101">
        <v>25221</v>
      </c>
      <c r="G20" s="243"/>
      <c r="H20" s="243"/>
      <c r="I20" s="105"/>
      <c r="J20" s="105"/>
      <c r="K20" s="105"/>
      <c r="L20" s="105"/>
      <c r="M20" s="105"/>
      <c r="N20" s="105"/>
      <c r="O20" s="105"/>
      <c r="P20" s="105"/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C20" s="105"/>
      <c r="AD20" s="105"/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  <c r="AW20" s="105"/>
      <c r="AX20" s="105"/>
      <c r="AY20" s="105"/>
      <c r="AZ20" s="105"/>
      <c r="BA20" s="105"/>
      <c r="BB20" s="105"/>
      <c r="BC20" s="105"/>
      <c r="BD20" s="105"/>
      <c r="BE20" s="105"/>
      <c r="BF20" s="105"/>
      <c r="BG20" s="105"/>
      <c r="BH20" s="105"/>
      <c r="BI20" s="105"/>
      <c r="BJ20" s="105"/>
      <c r="BK20" s="105"/>
      <c r="BL20" s="105"/>
      <c r="BM20" s="105"/>
      <c r="BN20" s="105"/>
      <c r="BO20" s="105"/>
      <c r="BP20" s="105"/>
      <c r="BQ20" s="105"/>
      <c r="BR20" s="105"/>
      <c r="BS20" s="105"/>
      <c r="BT20" s="105"/>
      <c r="BU20" s="105"/>
      <c r="BV20" s="105"/>
      <c r="BW20" s="105"/>
      <c r="BX20" s="105"/>
      <c r="BY20" s="105"/>
      <c r="BZ20" s="105"/>
      <c r="CA20" s="105"/>
      <c r="CB20" s="105"/>
      <c r="CC20" s="105"/>
      <c r="CD20" s="105"/>
      <c r="CE20" s="105"/>
      <c r="CF20" s="105"/>
      <c r="CG20" s="105"/>
      <c r="CH20" s="105"/>
      <c r="CI20" s="105"/>
      <c r="CJ20" s="105"/>
      <c r="CK20" s="105"/>
      <c r="CL20" s="105"/>
      <c r="CM20" s="105"/>
      <c r="CN20" s="105"/>
      <c r="CO20" s="105"/>
      <c r="CP20" s="105"/>
      <c r="CQ20" s="105"/>
      <c r="CR20" s="105"/>
      <c r="CS20" s="105"/>
      <c r="CT20" s="105"/>
      <c r="CU20" s="105"/>
      <c r="CV20" s="105"/>
      <c r="CW20" s="105"/>
      <c r="CX20" s="105"/>
      <c r="CY20" s="105"/>
      <c r="CZ20" s="105"/>
      <c r="DA20" s="105"/>
      <c r="DB20" s="105"/>
      <c r="DC20" s="105"/>
      <c r="DD20" s="105"/>
      <c r="DE20" s="105"/>
      <c r="DF20" s="105"/>
      <c r="DG20" s="105"/>
      <c r="DH20" s="105"/>
      <c r="DI20" s="105"/>
      <c r="DJ20" s="105"/>
      <c r="DK20" s="105"/>
      <c r="DL20" s="105"/>
      <c r="DM20" s="105"/>
      <c r="DN20" s="105"/>
      <c r="DO20" s="105"/>
      <c r="DP20" s="105"/>
      <c r="DQ20" s="105"/>
      <c r="DR20" s="105"/>
      <c r="DS20" s="105"/>
      <c r="DT20" s="105"/>
      <c r="DU20" s="105"/>
      <c r="DV20" s="105"/>
      <c r="DW20" s="105"/>
      <c r="DX20" s="105"/>
      <c r="DY20" s="105"/>
      <c r="DZ20" s="105"/>
      <c r="EA20" s="105"/>
      <c r="EB20" s="105"/>
      <c r="EC20" s="105"/>
      <c r="ED20" s="105"/>
      <c r="EE20" s="105"/>
      <c r="EF20" s="105"/>
      <c r="EG20" s="105"/>
      <c r="EH20" s="105"/>
      <c r="EI20" s="105"/>
      <c r="EJ20" s="105"/>
      <c r="EK20" s="105"/>
      <c r="EL20" s="105"/>
      <c r="EM20" s="105"/>
      <c r="EN20" s="105"/>
      <c r="EO20" s="105"/>
      <c r="EP20" s="105"/>
      <c r="EQ20" s="105"/>
      <c r="ER20" s="105"/>
      <c r="ES20" s="105"/>
      <c r="ET20" s="105"/>
      <c r="EU20" s="105"/>
      <c r="EV20" s="105"/>
      <c r="EW20" s="105"/>
      <c r="EX20" s="105"/>
      <c r="EY20" s="105"/>
      <c r="EZ20" s="105"/>
      <c r="FA20" s="105"/>
      <c r="FB20" s="105"/>
      <c r="FC20" s="105"/>
      <c r="FD20" s="105"/>
      <c r="FE20" s="105"/>
      <c r="FF20" s="105"/>
      <c r="FG20" s="105"/>
      <c r="FH20" s="105"/>
      <c r="FI20" s="105"/>
      <c r="FJ20" s="105"/>
      <c r="FK20" s="105"/>
      <c r="FL20" s="105"/>
      <c r="FM20" s="105"/>
      <c r="FN20" s="105"/>
      <c r="FO20" s="105"/>
      <c r="FP20" s="105"/>
      <c r="FQ20" s="105"/>
      <c r="FR20" s="105"/>
      <c r="FS20" s="105"/>
      <c r="FT20" s="105"/>
      <c r="FU20" s="105"/>
      <c r="FV20" s="105"/>
      <c r="FW20" s="105"/>
    </row>
    <row r="21" spans="1:179" s="222" customFormat="1" ht="12.5" x14ac:dyDescent="0.25">
      <c r="A21" s="924" t="s">
        <v>7360</v>
      </c>
      <c r="B21" s="887" t="s">
        <v>7361</v>
      </c>
      <c r="C21" s="874">
        <v>5</v>
      </c>
      <c r="D21" s="874">
        <v>0</v>
      </c>
      <c r="E21" s="101">
        <v>17880</v>
      </c>
      <c r="F21" s="101">
        <v>17880</v>
      </c>
      <c r="G21" s="243"/>
      <c r="H21" s="243"/>
      <c r="I21" s="105"/>
      <c r="J21" s="105"/>
      <c r="K21" s="105"/>
      <c r="L21" s="105"/>
      <c r="M21" s="105"/>
      <c r="N21" s="105"/>
      <c r="O21" s="105"/>
      <c r="P21" s="105"/>
      <c r="Q21" s="105"/>
      <c r="R21" s="105"/>
      <c r="S21" s="105"/>
      <c r="T21" s="105"/>
      <c r="U21" s="105"/>
      <c r="V21" s="105"/>
      <c r="W21" s="105"/>
      <c r="X21" s="105"/>
      <c r="Y21" s="105"/>
      <c r="Z21" s="105"/>
      <c r="AA21" s="105"/>
      <c r="AB21" s="105"/>
      <c r="AC21" s="105"/>
      <c r="AD21" s="105"/>
      <c r="AE21" s="105"/>
      <c r="AF21" s="105"/>
      <c r="AG21" s="105"/>
      <c r="AH21" s="105"/>
      <c r="AI21" s="105"/>
      <c r="AJ21" s="105"/>
      <c r="AK21" s="105"/>
      <c r="AL21" s="105"/>
      <c r="AM21" s="105"/>
      <c r="AN21" s="105"/>
      <c r="AO21" s="105"/>
      <c r="AP21" s="105"/>
      <c r="AQ21" s="105"/>
      <c r="AR21" s="105"/>
      <c r="AS21" s="105"/>
      <c r="AT21" s="105"/>
      <c r="AU21" s="105"/>
      <c r="AV21" s="105"/>
      <c r="AW21" s="105"/>
      <c r="AX21" s="105"/>
      <c r="AY21" s="105"/>
      <c r="AZ21" s="105"/>
      <c r="BA21" s="105"/>
      <c r="BB21" s="105"/>
      <c r="BC21" s="105"/>
      <c r="BD21" s="105"/>
      <c r="BE21" s="105"/>
      <c r="BF21" s="105"/>
      <c r="BG21" s="105"/>
      <c r="BH21" s="105"/>
      <c r="BI21" s="105"/>
      <c r="BJ21" s="105"/>
      <c r="BK21" s="105"/>
      <c r="BL21" s="105"/>
      <c r="BM21" s="105"/>
      <c r="BN21" s="105"/>
      <c r="BO21" s="105"/>
      <c r="BP21" s="105"/>
      <c r="BQ21" s="105"/>
      <c r="BR21" s="105"/>
      <c r="BS21" s="105"/>
      <c r="BT21" s="105"/>
      <c r="BU21" s="105"/>
      <c r="BV21" s="105"/>
      <c r="BW21" s="105"/>
      <c r="BX21" s="105"/>
      <c r="BY21" s="105"/>
      <c r="BZ21" s="105"/>
      <c r="CA21" s="105"/>
      <c r="CB21" s="105"/>
      <c r="CC21" s="105"/>
      <c r="CD21" s="105"/>
      <c r="CE21" s="105"/>
      <c r="CF21" s="105"/>
      <c r="CG21" s="105"/>
      <c r="CH21" s="105"/>
      <c r="CI21" s="105"/>
      <c r="CJ21" s="105"/>
      <c r="CK21" s="105"/>
      <c r="CL21" s="105"/>
      <c r="CM21" s="105"/>
      <c r="CN21" s="105"/>
      <c r="CO21" s="105"/>
      <c r="CP21" s="105"/>
      <c r="CQ21" s="105"/>
      <c r="CR21" s="105"/>
      <c r="CS21" s="105"/>
      <c r="CT21" s="105"/>
      <c r="CU21" s="105"/>
      <c r="CV21" s="105"/>
      <c r="CW21" s="105"/>
      <c r="CX21" s="105"/>
      <c r="CY21" s="105"/>
      <c r="CZ21" s="105"/>
      <c r="DA21" s="105"/>
      <c r="DB21" s="105"/>
      <c r="DC21" s="105"/>
      <c r="DD21" s="105"/>
      <c r="DE21" s="105"/>
      <c r="DF21" s="105"/>
      <c r="DG21" s="105"/>
      <c r="DH21" s="105"/>
      <c r="DI21" s="105"/>
      <c r="DJ21" s="105"/>
      <c r="DK21" s="105"/>
      <c r="DL21" s="105"/>
      <c r="DM21" s="105"/>
      <c r="DN21" s="105"/>
      <c r="DO21" s="105"/>
      <c r="DP21" s="105"/>
      <c r="DQ21" s="105"/>
      <c r="DR21" s="105"/>
      <c r="DS21" s="105"/>
      <c r="DT21" s="105"/>
      <c r="DU21" s="105"/>
      <c r="DV21" s="105"/>
      <c r="DW21" s="105"/>
      <c r="DX21" s="105"/>
      <c r="DY21" s="105"/>
      <c r="DZ21" s="105"/>
      <c r="EA21" s="105"/>
      <c r="EB21" s="105"/>
      <c r="EC21" s="105"/>
      <c r="ED21" s="105"/>
      <c r="EE21" s="105"/>
      <c r="EF21" s="105"/>
      <c r="EG21" s="105"/>
      <c r="EH21" s="105"/>
      <c r="EI21" s="105"/>
      <c r="EJ21" s="105"/>
      <c r="EK21" s="105"/>
      <c r="EL21" s="105"/>
      <c r="EM21" s="105"/>
      <c r="EN21" s="105"/>
      <c r="EO21" s="105"/>
      <c r="EP21" s="105"/>
      <c r="EQ21" s="105"/>
      <c r="ER21" s="105"/>
      <c r="ES21" s="105"/>
      <c r="ET21" s="105"/>
      <c r="EU21" s="105"/>
      <c r="EV21" s="105"/>
      <c r="EW21" s="105"/>
      <c r="EX21" s="105"/>
      <c r="EY21" s="105"/>
      <c r="EZ21" s="105"/>
      <c r="FA21" s="105"/>
      <c r="FB21" s="105"/>
      <c r="FC21" s="105"/>
      <c r="FD21" s="105"/>
      <c r="FE21" s="105"/>
      <c r="FF21" s="105"/>
      <c r="FG21" s="105"/>
      <c r="FH21" s="105"/>
      <c r="FI21" s="105"/>
      <c r="FJ21" s="105"/>
      <c r="FK21" s="105"/>
      <c r="FL21" s="105"/>
      <c r="FM21" s="105"/>
      <c r="FN21" s="105"/>
      <c r="FO21" s="105"/>
      <c r="FP21" s="105"/>
      <c r="FQ21" s="105"/>
      <c r="FR21" s="105"/>
      <c r="FS21" s="105"/>
      <c r="FT21" s="105"/>
      <c r="FU21" s="105"/>
      <c r="FV21" s="105"/>
      <c r="FW21" s="105"/>
    </row>
    <row r="22" spans="1:179" s="222" customFormat="1" ht="12.5" x14ac:dyDescent="0.25">
      <c r="A22" s="924" t="s">
        <v>7362</v>
      </c>
      <c r="B22" s="887" t="s">
        <v>7363</v>
      </c>
      <c r="C22" s="874">
        <v>11</v>
      </c>
      <c r="D22" s="874">
        <v>0</v>
      </c>
      <c r="E22" s="101">
        <v>11179</v>
      </c>
      <c r="F22" s="101">
        <v>11179</v>
      </c>
      <c r="G22" s="243"/>
      <c r="H22" s="243"/>
      <c r="I22" s="105"/>
      <c r="J22" s="105"/>
      <c r="K22" s="105"/>
      <c r="L22" s="105"/>
      <c r="M22" s="105"/>
      <c r="N22" s="105"/>
      <c r="O22" s="105"/>
      <c r="P22" s="105"/>
      <c r="Q22" s="105"/>
      <c r="R22" s="105"/>
      <c r="S22" s="105"/>
      <c r="T22" s="105"/>
      <c r="U22" s="105"/>
      <c r="V22" s="105"/>
      <c r="W22" s="105"/>
      <c r="X22" s="105"/>
      <c r="Y22" s="105"/>
      <c r="Z22" s="105"/>
      <c r="AA22" s="105"/>
      <c r="AB22" s="105"/>
      <c r="AC22" s="105"/>
      <c r="AD22" s="105"/>
      <c r="AE22" s="105"/>
      <c r="AF22" s="105"/>
      <c r="AG22" s="105"/>
      <c r="AH22" s="105"/>
      <c r="AI22" s="105"/>
      <c r="AJ22" s="105"/>
      <c r="AK22" s="105"/>
      <c r="AL22" s="105"/>
      <c r="AM22" s="105"/>
      <c r="AN22" s="105"/>
      <c r="AO22" s="105"/>
      <c r="AP22" s="105"/>
      <c r="AQ22" s="105"/>
      <c r="AR22" s="105"/>
      <c r="AS22" s="105"/>
      <c r="AT22" s="105"/>
      <c r="AU22" s="105"/>
      <c r="AV22" s="105"/>
      <c r="AW22" s="105"/>
      <c r="AX22" s="105"/>
      <c r="AY22" s="105"/>
      <c r="AZ22" s="105"/>
      <c r="BA22" s="105"/>
      <c r="BB22" s="105"/>
      <c r="BC22" s="105"/>
      <c r="BD22" s="105"/>
      <c r="BE22" s="105"/>
      <c r="BF22" s="105"/>
      <c r="BG22" s="105"/>
      <c r="BH22" s="105"/>
      <c r="BI22" s="105"/>
      <c r="BJ22" s="105"/>
      <c r="BK22" s="105"/>
      <c r="BL22" s="105"/>
      <c r="BM22" s="105"/>
      <c r="BN22" s="105"/>
      <c r="BO22" s="105"/>
      <c r="BP22" s="105"/>
      <c r="BQ22" s="105"/>
      <c r="BR22" s="105"/>
      <c r="BS22" s="105"/>
      <c r="BT22" s="105"/>
      <c r="BU22" s="105"/>
      <c r="BV22" s="105"/>
      <c r="BW22" s="105"/>
      <c r="BX22" s="105"/>
      <c r="BY22" s="105"/>
      <c r="BZ22" s="105"/>
      <c r="CA22" s="105"/>
      <c r="CB22" s="105"/>
      <c r="CC22" s="105"/>
      <c r="CD22" s="105"/>
      <c r="CE22" s="105"/>
      <c r="CF22" s="105"/>
      <c r="CG22" s="105"/>
      <c r="CH22" s="105"/>
      <c r="CI22" s="105"/>
      <c r="CJ22" s="105"/>
      <c r="CK22" s="105"/>
      <c r="CL22" s="105"/>
      <c r="CM22" s="105"/>
      <c r="CN22" s="105"/>
      <c r="CO22" s="105"/>
      <c r="CP22" s="105"/>
      <c r="CQ22" s="105"/>
      <c r="CR22" s="105"/>
      <c r="CS22" s="105"/>
      <c r="CT22" s="105"/>
      <c r="CU22" s="105"/>
      <c r="CV22" s="105"/>
      <c r="CW22" s="105"/>
      <c r="CX22" s="105"/>
      <c r="CY22" s="105"/>
      <c r="CZ22" s="105"/>
      <c r="DA22" s="105"/>
      <c r="DB22" s="105"/>
      <c r="DC22" s="105"/>
      <c r="DD22" s="105"/>
      <c r="DE22" s="105"/>
      <c r="DF22" s="105"/>
      <c r="DG22" s="105"/>
      <c r="DH22" s="105"/>
      <c r="DI22" s="105"/>
      <c r="DJ22" s="105"/>
      <c r="DK22" s="105"/>
      <c r="DL22" s="105"/>
      <c r="DM22" s="105"/>
      <c r="DN22" s="105"/>
      <c r="DO22" s="105"/>
      <c r="DP22" s="105"/>
      <c r="DQ22" s="105"/>
      <c r="DR22" s="105"/>
      <c r="DS22" s="105"/>
      <c r="DT22" s="105"/>
      <c r="DU22" s="105"/>
      <c r="DV22" s="105"/>
      <c r="DW22" s="105"/>
      <c r="DX22" s="105"/>
      <c r="DY22" s="105"/>
      <c r="DZ22" s="105"/>
      <c r="EA22" s="105"/>
      <c r="EB22" s="105"/>
      <c r="EC22" s="105"/>
      <c r="ED22" s="105"/>
      <c r="EE22" s="105"/>
      <c r="EF22" s="105"/>
      <c r="EG22" s="105"/>
      <c r="EH22" s="105"/>
      <c r="EI22" s="105"/>
      <c r="EJ22" s="105"/>
      <c r="EK22" s="105"/>
      <c r="EL22" s="105"/>
      <c r="EM22" s="105"/>
      <c r="EN22" s="105"/>
      <c r="EO22" s="105"/>
      <c r="EP22" s="105"/>
      <c r="EQ22" s="105"/>
      <c r="ER22" s="105"/>
      <c r="ES22" s="105"/>
      <c r="ET22" s="105"/>
      <c r="EU22" s="105"/>
      <c r="EV22" s="105"/>
      <c r="EW22" s="105"/>
      <c r="EX22" s="105"/>
      <c r="EY22" s="105"/>
      <c r="EZ22" s="105"/>
      <c r="FA22" s="105"/>
      <c r="FB22" s="105"/>
      <c r="FC22" s="105"/>
      <c r="FD22" s="105"/>
      <c r="FE22" s="105"/>
      <c r="FF22" s="105"/>
      <c r="FG22" s="105"/>
      <c r="FH22" s="105"/>
      <c r="FI22" s="105"/>
      <c r="FJ22" s="105"/>
      <c r="FK22" s="105"/>
      <c r="FL22" s="105"/>
      <c r="FM22" s="105"/>
      <c r="FN22" s="105"/>
      <c r="FO22" s="105"/>
      <c r="FP22" s="105"/>
      <c r="FQ22" s="105"/>
      <c r="FR22" s="105"/>
      <c r="FS22" s="105"/>
      <c r="FT22" s="105"/>
      <c r="FU22" s="105"/>
      <c r="FV22" s="105"/>
      <c r="FW22" s="105"/>
    </row>
    <row r="23" spans="1:179" s="222" customFormat="1" ht="12.5" x14ac:dyDescent="0.25">
      <c r="A23" s="924" t="s">
        <v>7364</v>
      </c>
      <c r="B23" s="887" t="s">
        <v>7365</v>
      </c>
      <c r="C23" s="874">
        <v>3</v>
      </c>
      <c r="D23" s="874">
        <v>0</v>
      </c>
      <c r="E23" s="101">
        <v>9620</v>
      </c>
      <c r="F23" s="101">
        <v>9620</v>
      </c>
      <c r="G23" s="243"/>
      <c r="H23" s="243"/>
      <c r="I23" s="105"/>
      <c r="J23" s="105"/>
      <c r="K23" s="105"/>
      <c r="L23" s="105"/>
      <c r="M23" s="105"/>
      <c r="N23" s="105"/>
      <c r="O23" s="105"/>
      <c r="P23" s="105"/>
      <c r="Q23" s="105"/>
      <c r="R23" s="105"/>
      <c r="S23" s="105"/>
      <c r="T23" s="105"/>
      <c r="U23" s="105"/>
      <c r="V23" s="105"/>
      <c r="W23" s="105"/>
      <c r="X23" s="105"/>
      <c r="Y23" s="105"/>
      <c r="Z23" s="105"/>
      <c r="AA23" s="105"/>
      <c r="AB23" s="105"/>
      <c r="AC23" s="105"/>
      <c r="AD23" s="105"/>
      <c r="AE23" s="105"/>
      <c r="AF23" s="105"/>
      <c r="AG23" s="105"/>
      <c r="AH23" s="105"/>
      <c r="AI23" s="105"/>
      <c r="AJ23" s="105"/>
      <c r="AK23" s="105"/>
      <c r="AL23" s="105"/>
      <c r="AM23" s="105"/>
      <c r="AN23" s="105"/>
      <c r="AO23" s="105"/>
      <c r="AP23" s="105"/>
      <c r="AQ23" s="105"/>
      <c r="AR23" s="105"/>
      <c r="AS23" s="105"/>
      <c r="AT23" s="105"/>
      <c r="AU23" s="105"/>
      <c r="AV23" s="105"/>
      <c r="AW23" s="105"/>
      <c r="AX23" s="105"/>
      <c r="AY23" s="105"/>
      <c r="AZ23" s="105"/>
      <c r="BA23" s="105"/>
      <c r="BB23" s="105"/>
      <c r="BC23" s="105"/>
      <c r="BD23" s="105"/>
      <c r="BE23" s="105"/>
      <c r="BF23" s="105"/>
      <c r="BG23" s="105"/>
      <c r="BH23" s="105"/>
      <c r="BI23" s="105"/>
      <c r="BJ23" s="105"/>
      <c r="BK23" s="105"/>
      <c r="BL23" s="105"/>
      <c r="BM23" s="105"/>
      <c r="BN23" s="105"/>
      <c r="BO23" s="105"/>
      <c r="BP23" s="105"/>
      <c r="BQ23" s="105"/>
      <c r="BR23" s="105"/>
      <c r="BS23" s="105"/>
      <c r="BT23" s="105"/>
      <c r="BU23" s="105"/>
      <c r="BV23" s="105"/>
      <c r="BW23" s="105"/>
      <c r="BX23" s="105"/>
      <c r="BY23" s="105"/>
      <c r="BZ23" s="105"/>
      <c r="CA23" s="105"/>
      <c r="CB23" s="105"/>
      <c r="CC23" s="105"/>
      <c r="CD23" s="105"/>
      <c r="CE23" s="105"/>
      <c r="CF23" s="105"/>
      <c r="CG23" s="105"/>
      <c r="CH23" s="105"/>
      <c r="CI23" s="105"/>
      <c r="CJ23" s="105"/>
      <c r="CK23" s="105"/>
      <c r="CL23" s="105"/>
      <c r="CM23" s="105"/>
      <c r="CN23" s="105"/>
      <c r="CO23" s="105"/>
      <c r="CP23" s="105"/>
      <c r="CQ23" s="105"/>
      <c r="CR23" s="105"/>
      <c r="CS23" s="105"/>
      <c r="CT23" s="105"/>
      <c r="CU23" s="105"/>
      <c r="CV23" s="105"/>
      <c r="CW23" s="105"/>
      <c r="CX23" s="105"/>
      <c r="CY23" s="105"/>
      <c r="CZ23" s="105"/>
      <c r="DA23" s="105"/>
      <c r="DB23" s="105"/>
      <c r="DC23" s="105"/>
      <c r="DD23" s="105"/>
      <c r="DE23" s="105"/>
      <c r="DF23" s="105"/>
      <c r="DG23" s="105"/>
      <c r="DH23" s="105"/>
      <c r="DI23" s="105"/>
      <c r="DJ23" s="105"/>
      <c r="DK23" s="105"/>
      <c r="DL23" s="105"/>
      <c r="DM23" s="105"/>
      <c r="DN23" s="105"/>
      <c r="DO23" s="105"/>
      <c r="DP23" s="105"/>
      <c r="DQ23" s="105"/>
      <c r="DR23" s="105"/>
      <c r="DS23" s="105"/>
      <c r="DT23" s="105"/>
      <c r="DU23" s="105"/>
      <c r="DV23" s="105"/>
      <c r="DW23" s="105"/>
      <c r="DX23" s="105"/>
      <c r="DY23" s="105"/>
      <c r="DZ23" s="105"/>
      <c r="EA23" s="105"/>
      <c r="EB23" s="105"/>
      <c r="EC23" s="105"/>
      <c r="ED23" s="105"/>
      <c r="EE23" s="105"/>
      <c r="EF23" s="105"/>
      <c r="EG23" s="105"/>
      <c r="EH23" s="105"/>
      <c r="EI23" s="105"/>
      <c r="EJ23" s="105"/>
      <c r="EK23" s="105"/>
      <c r="EL23" s="105"/>
      <c r="EM23" s="105"/>
      <c r="EN23" s="105"/>
      <c r="EO23" s="105"/>
      <c r="EP23" s="105"/>
      <c r="EQ23" s="105"/>
      <c r="ER23" s="105"/>
      <c r="ES23" s="105"/>
      <c r="ET23" s="105"/>
      <c r="EU23" s="105"/>
      <c r="EV23" s="105"/>
      <c r="EW23" s="105"/>
      <c r="EX23" s="105"/>
      <c r="EY23" s="105"/>
      <c r="EZ23" s="105"/>
      <c r="FA23" s="105"/>
      <c r="FB23" s="105"/>
      <c r="FC23" s="105"/>
      <c r="FD23" s="105"/>
      <c r="FE23" s="105"/>
      <c r="FF23" s="105"/>
      <c r="FG23" s="105"/>
      <c r="FH23" s="105"/>
      <c r="FI23" s="105"/>
      <c r="FJ23" s="105"/>
      <c r="FK23" s="105"/>
      <c r="FL23" s="105"/>
      <c r="FM23" s="105"/>
      <c r="FN23" s="105"/>
      <c r="FO23" s="105"/>
      <c r="FP23" s="105"/>
      <c r="FQ23" s="105"/>
      <c r="FR23" s="105"/>
      <c r="FS23" s="105"/>
      <c r="FT23" s="105"/>
      <c r="FU23" s="105"/>
      <c r="FV23" s="105"/>
      <c r="FW23" s="105"/>
    </row>
    <row r="24" spans="1:179" s="222" customFormat="1" ht="12.5" x14ac:dyDescent="0.25">
      <c r="A24" s="924" t="s">
        <v>7366</v>
      </c>
      <c r="B24" s="887" t="s">
        <v>7367</v>
      </c>
      <c r="C24" s="874">
        <v>2</v>
      </c>
      <c r="D24" s="874">
        <v>0</v>
      </c>
      <c r="E24" s="101">
        <v>9620</v>
      </c>
      <c r="F24" s="101">
        <v>9620</v>
      </c>
      <c r="G24" s="243"/>
      <c r="H24" s="243"/>
      <c r="I24" s="105"/>
      <c r="J24" s="105"/>
      <c r="K24" s="105"/>
      <c r="L24" s="105"/>
      <c r="M24" s="105"/>
      <c r="N24" s="105"/>
      <c r="O24" s="105"/>
      <c r="P24" s="105"/>
      <c r="Q24" s="105"/>
      <c r="R24" s="105"/>
      <c r="S24" s="105"/>
      <c r="T24" s="105"/>
      <c r="U24" s="105"/>
      <c r="V24" s="105"/>
      <c r="W24" s="105"/>
      <c r="X24" s="105"/>
      <c r="Y24" s="105"/>
      <c r="Z24" s="105"/>
      <c r="AA24" s="105"/>
      <c r="AB24" s="105"/>
      <c r="AC24" s="105"/>
      <c r="AD24" s="105"/>
      <c r="AE24" s="105"/>
      <c r="AF24" s="105"/>
      <c r="AG24" s="105"/>
      <c r="AH24" s="105"/>
      <c r="AI24" s="105"/>
      <c r="AJ24" s="105"/>
      <c r="AK24" s="105"/>
      <c r="AL24" s="105"/>
      <c r="AM24" s="105"/>
      <c r="AN24" s="105"/>
      <c r="AO24" s="105"/>
      <c r="AP24" s="105"/>
      <c r="AQ24" s="105"/>
      <c r="AR24" s="105"/>
      <c r="AS24" s="105"/>
      <c r="AT24" s="105"/>
      <c r="AU24" s="105"/>
      <c r="AV24" s="105"/>
      <c r="AW24" s="105"/>
      <c r="AX24" s="105"/>
      <c r="AY24" s="105"/>
      <c r="AZ24" s="105"/>
      <c r="BA24" s="105"/>
      <c r="BB24" s="105"/>
      <c r="BC24" s="105"/>
      <c r="BD24" s="105"/>
      <c r="BE24" s="105"/>
      <c r="BF24" s="105"/>
      <c r="BG24" s="105"/>
      <c r="BH24" s="105"/>
      <c r="BI24" s="105"/>
      <c r="BJ24" s="105"/>
      <c r="BK24" s="105"/>
      <c r="BL24" s="105"/>
      <c r="BM24" s="105"/>
      <c r="BN24" s="105"/>
      <c r="BO24" s="105"/>
      <c r="BP24" s="105"/>
      <c r="BQ24" s="105"/>
      <c r="BR24" s="105"/>
      <c r="BS24" s="105"/>
      <c r="BT24" s="105"/>
      <c r="BU24" s="105"/>
      <c r="BV24" s="105"/>
      <c r="BW24" s="105"/>
      <c r="BX24" s="105"/>
      <c r="BY24" s="105"/>
      <c r="BZ24" s="105"/>
      <c r="CA24" s="105"/>
      <c r="CB24" s="105"/>
      <c r="CC24" s="105"/>
      <c r="CD24" s="105"/>
      <c r="CE24" s="105"/>
      <c r="CF24" s="105"/>
      <c r="CG24" s="105"/>
      <c r="CH24" s="105"/>
      <c r="CI24" s="105"/>
      <c r="CJ24" s="105"/>
      <c r="CK24" s="105"/>
      <c r="CL24" s="105"/>
      <c r="CM24" s="105"/>
      <c r="CN24" s="105"/>
      <c r="CO24" s="105"/>
      <c r="CP24" s="105"/>
      <c r="CQ24" s="105"/>
      <c r="CR24" s="105"/>
      <c r="CS24" s="105"/>
      <c r="CT24" s="105"/>
      <c r="CU24" s="105"/>
      <c r="CV24" s="105"/>
      <c r="CW24" s="105"/>
      <c r="CX24" s="105"/>
      <c r="CY24" s="105"/>
      <c r="CZ24" s="105"/>
      <c r="DA24" s="105"/>
      <c r="DB24" s="105"/>
      <c r="DC24" s="105"/>
      <c r="DD24" s="105"/>
      <c r="DE24" s="105"/>
      <c r="DF24" s="105"/>
      <c r="DG24" s="105"/>
      <c r="DH24" s="105"/>
      <c r="DI24" s="105"/>
      <c r="DJ24" s="105"/>
      <c r="DK24" s="105"/>
      <c r="DL24" s="105"/>
      <c r="DM24" s="105"/>
      <c r="DN24" s="105"/>
      <c r="DO24" s="105"/>
      <c r="DP24" s="105"/>
      <c r="DQ24" s="105"/>
      <c r="DR24" s="105"/>
      <c r="DS24" s="105"/>
      <c r="DT24" s="105"/>
      <c r="DU24" s="105"/>
      <c r="DV24" s="105"/>
      <c r="DW24" s="105"/>
      <c r="DX24" s="105"/>
      <c r="DY24" s="105"/>
      <c r="DZ24" s="105"/>
      <c r="EA24" s="105"/>
      <c r="EB24" s="105"/>
      <c r="EC24" s="105"/>
      <c r="ED24" s="105"/>
      <c r="EE24" s="105"/>
      <c r="EF24" s="105"/>
      <c r="EG24" s="105"/>
      <c r="EH24" s="105"/>
      <c r="EI24" s="105"/>
      <c r="EJ24" s="105"/>
      <c r="EK24" s="105"/>
      <c r="EL24" s="105"/>
      <c r="EM24" s="105"/>
      <c r="EN24" s="105"/>
      <c r="EO24" s="105"/>
      <c r="EP24" s="105"/>
      <c r="EQ24" s="105"/>
      <c r="ER24" s="105"/>
      <c r="ES24" s="105"/>
      <c r="ET24" s="105"/>
      <c r="EU24" s="105"/>
      <c r="EV24" s="105"/>
      <c r="EW24" s="105"/>
      <c r="EX24" s="105"/>
      <c r="EY24" s="105"/>
      <c r="EZ24" s="105"/>
      <c r="FA24" s="105"/>
      <c r="FB24" s="105"/>
      <c r="FC24" s="105"/>
      <c r="FD24" s="105"/>
      <c r="FE24" s="105"/>
      <c r="FF24" s="105"/>
      <c r="FG24" s="105"/>
      <c r="FH24" s="105"/>
      <c r="FI24" s="105"/>
      <c r="FJ24" s="105"/>
      <c r="FK24" s="105"/>
      <c r="FL24" s="105"/>
      <c r="FM24" s="105"/>
      <c r="FN24" s="105"/>
      <c r="FO24" s="105"/>
      <c r="FP24" s="105"/>
      <c r="FQ24" s="105"/>
      <c r="FR24" s="105"/>
      <c r="FS24" s="105"/>
      <c r="FT24" s="105"/>
      <c r="FU24" s="105"/>
      <c r="FV24" s="105"/>
      <c r="FW24" s="105"/>
    </row>
    <row r="25" spans="1:179" s="222" customFormat="1" ht="12.5" x14ac:dyDescent="0.25">
      <c r="A25" s="924" t="s">
        <v>7368</v>
      </c>
      <c r="B25" s="887" t="s">
        <v>4304</v>
      </c>
      <c r="C25" s="874">
        <v>3</v>
      </c>
      <c r="D25" s="874">
        <v>0</v>
      </c>
      <c r="E25" s="101">
        <v>9360</v>
      </c>
      <c r="F25" s="101">
        <v>9360</v>
      </c>
      <c r="G25" s="243"/>
      <c r="H25" s="243"/>
      <c r="I25" s="105"/>
      <c r="J25" s="105"/>
      <c r="K25" s="105"/>
      <c r="L25" s="105"/>
      <c r="M25" s="105"/>
      <c r="N25" s="105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105"/>
      <c r="AB25" s="105"/>
      <c r="AC25" s="105"/>
      <c r="AD25" s="105"/>
      <c r="AE25" s="105"/>
      <c r="AF25" s="105"/>
      <c r="AG25" s="105"/>
      <c r="AH25" s="105"/>
      <c r="AI25" s="105"/>
      <c r="AJ25" s="105"/>
      <c r="AK25" s="105"/>
      <c r="AL25" s="105"/>
      <c r="AM25" s="105"/>
      <c r="AN25" s="105"/>
      <c r="AO25" s="105"/>
      <c r="AP25" s="105"/>
      <c r="AQ25" s="105"/>
      <c r="AR25" s="105"/>
      <c r="AS25" s="105"/>
      <c r="AT25" s="105"/>
      <c r="AU25" s="105"/>
      <c r="AV25" s="105"/>
      <c r="AW25" s="105"/>
      <c r="AX25" s="105"/>
      <c r="AY25" s="105"/>
      <c r="AZ25" s="105"/>
      <c r="BA25" s="105"/>
      <c r="BB25" s="105"/>
      <c r="BC25" s="105"/>
      <c r="BD25" s="105"/>
      <c r="BE25" s="105"/>
      <c r="BF25" s="105"/>
      <c r="BG25" s="105"/>
      <c r="BH25" s="105"/>
      <c r="BI25" s="105"/>
      <c r="BJ25" s="105"/>
      <c r="BK25" s="105"/>
      <c r="BL25" s="105"/>
      <c r="BM25" s="105"/>
      <c r="BN25" s="105"/>
      <c r="BO25" s="105"/>
      <c r="BP25" s="105"/>
      <c r="BQ25" s="105"/>
      <c r="BR25" s="105"/>
      <c r="BS25" s="105"/>
      <c r="BT25" s="105"/>
      <c r="BU25" s="105"/>
      <c r="BV25" s="105"/>
      <c r="BW25" s="105"/>
      <c r="BX25" s="105"/>
      <c r="BY25" s="105"/>
      <c r="BZ25" s="105"/>
      <c r="CA25" s="105"/>
      <c r="CB25" s="105"/>
      <c r="CC25" s="105"/>
      <c r="CD25" s="105"/>
      <c r="CE25" s="105"/>
      <c r="CF25" s="105"/>
      <c r="CG25" s="105"/>
      <c r="CH25" s="105"/>
      <c r="CI25" s="105"/>
      <c r="CJ25" s="105"/>
      <c r="CK25" s="105"/>
      <c r="CL25" s="105"/>
      <c r="CM25" s="105"/>
      <c r="CN25" s="105"/>
      <c r="CO25" s="105"/>
      <c r="CP25" s="105"/>
      <c r="CQ25" s="105"/>
      <c r="CR25" s="105"/>
      <c r="CS25" s="105"/>
      <c r="CT25" s="105"/>
      <c r="CU25" s="105"/>
      <c r="CV25" s="105"/>
      <c r="CW25" s="105"/>
      <c r="CX25" s="105"/>
      <c r="CY25" s="105"/>
      <c r="CZ25" s="105"/>
      <c r="DA25" s="105"/>
      <c r="DB25" s="105"/>
      <c r="DC25" s="105"/>
      <c r="DD25" s="105"/>
      <c r="DE25" s="105"/>
      <c r="DF25" s="105"/>
      <c r="DG25" s="105"/>
      <c r="DH25" s="105"/>
      <c r="DI25" s="105"/>
      <c r="DJ25" s="105"/>
      <c r="DK25" s="105"/>
      <c r="DL25" s="105"/>
      <c r="DM25" s="105"/>
      <c r="DN25" s="105"/>
      <c r="DO25" s="105"/>
      <c r="DP25" s="105"/>
      <c r="DQ25" s="105"/>
      <c r="DR25" s="105"/>
      <c r="DS25" s="105"/>
      <c r="DT25" s="105"/>
      <c r="DU25" s="105"/>
      <c r="DV25" s="105"/>
      <c r="DW25" s="105"/>
      <c r="DX25" s="105"/>
      <c r="DY25" s="105"/>
      <c r="DZ25" s="105"/>
      <c r="EA25" s="105"/>
      <c r="EB25" s="105"/>
      <c r="EC25" s="105"/>
      <c r="ED25" s="105"/>
      <c r="EE25" s="105"/>
      <c r="EF25" s="105"/>
      <c r="EG25" s="105"/>
      <c r="EH25" s="105"/>
      <c r="EI25" s="105"/>
      <c r="EJ25" s="105"/>
      <c r="EK25" s="105"/>
      <c r="EL25" s="105"/>
      <c r="EM25" s="105"/>
      <c r="EN25" s="105"/>
      <c r="EO25" s="105"/>
      <c r="EP25" s="105"/>
      <c r="EQ25" s="105"/>
      <c r="ER25" s="105"/>
      <c r="ES25" s="105"/>
      <c r="ET25" s="105"/>
      <c r="EU25" s="105"/>
      <c r="EV25" s="105"/>
      <c r="EW25" s="105"/>
      <c r="EX25" s="105"/>
      <c r="EY25" s="105"/>
      <c r="EZ25" s="105"/>
      <c r="FA25" s="105"/>
      <c r="FB25" s="105"/>
      <c r="FC25" s="105"/>
      <c r="FD25" s="105"/>
      <c r="FE25" s="105"/>
      <c r="FF25" s="105"/>
      <c r="FG25" s="105"/>
      <c r="FH25" s="105"/>
      <c r="FI25" s="105"/>
      <c r="FJ25" s="105"/>
      <c r="FK25" s="105"/>
      <c r="FL25" s="105"/>
      <c r="FM25" s="105"/>
      <c r="FN25" s="105"/>
      <c r="FO25" s="105"/>
      <c r="FP25" s="105"/>
      <c r="FQ25" s="105"/>
      <c r="FR25" s="105"/>
      <c r="FS25" s="105"/>
      <c r="FT25" s="105"/>
      <c r="FU25" s="105"/>
      <c r="FV25" s="105"/>
      <c r="FW25" s="105"/>
    </row>
    <row r="26" spans="1:179" s="222" customFormat="1" ht="12.5" x14ac:dyDescent="0.25">
      <c r="A26" s="924" t="s">
        <v>7369</v>
      </c>
      <c r="B26" s="887" t="s">
        <v>7370</v>
      </c>
      <c r="C26" s="874">
        <v>1</v>
      </c>
      <c r="D26" s="874">
        <v>0</v>
      </c>
      <c r="E26" s="101">
        <v>9620</v>
      </c>
      <c r="F26" s="101">
        <v>9620</v>
      </c>
      <c r="G26" s="243"/>
      <c r="H26" s="243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5"/>
      <c r="AP26" s="105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5"/>
      <c r="BB26" s="105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5"/>
      <c r="BN26" s="105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5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5"/>
      <c r="CM26" s="105"/>
      <c r="CN26" s="105"/>
      <c r="CO26" s="105"/>
      <c r="CP26" s="105"/>
      <c r="CQ26" s="105"/>
      <c r="CR26" s="105"/>
      <c r="CS26" s="105"/>
      <c r="CT26" s="105"/>
      <c r="CU26" s="105"/>
      <c r="CV26" s="105"/>
      <c r="CW26" s="105"/>
      <c r="CX26" s="105"/>
      <c r="CY26" s="105"/>
      <c r="CZ26" s="105"/>
      <c r="DA26" s="105"/>
      <c r="DB26" s="105"/>
      <c r="DC26" s="105"/>
      <c r="DD26" s="105"/>
      <c r="DE26" s="105"/>
      <c r="DF26" s="105"/>
      <c r="DG26" s="105"/>
      <c r="DH26" s="105"/>
      <c r="DI26" s="105"/>
      <c r="DJ26" s="105"/>
      <c r="DK26" s="105"/>
      <c r="DL26" s="105"/>
      <c r="DM26" s="105"/>
      <c r="DN26" s="105"/>
      <c r="DO26" s="105"/>
      <c r="DP26" s="105"/>
      <c r="DQ26" s="105"/>
      <c r="DR26" s="105"/>
      <c r="DS26" s="105"/>
      <c r="DT26" s="105"/>
      <c r="DU26" s="105"/>
      <c r="DV26" s="105"/>
      <c r="DW26" s="105"/>
      <c r="DX26" s="105"/>
      <c r="DY26" s="105"/>
      <c r="DZ26" s="105"/>
      <c r="EA26" s="105"/>
      <c r="EB26" s="105"/>
      <c r="EC26" s="105"/>
      <c r="ED26" s="105"/>
      <c r="EE26" s="105"/>
      <c r="EF26" s="105"/>
      <c r="EG26" s="105"/>
      <c r="EH26" s="105"/>
      <c r="EI26" s="105"/>
      <c r="EJ26" s="105"/>
      <c r="EK26" s="105"/>
      <c r="EL26" s="105"/>
      <c r="EM26" s="105"/>
      <c r="EN26" s="105"/>
      <c r="EO26" s="105"/>
      <c r="EP26" s="105"/>
      <c r="EQ26" s="105"/>
      <c r="ER26" s="105"/>
      <c r="ES26" s="105"/>
      <c r="ET26" s="105"/>
      <c r="EU26" s="105"/>
      <c r="EV26" s="105"/>
      <c r="EW26" s="105"/>
      <c r="EX26" s="105"/>
      <c r="EY26" s="105"/>
      <c r="EZ26" s="105"/>
      <c r="FA26" s="105"/>
      <c r="FB26" s="105"/>
      <c r="FC26" s="105"/>
      <c r="FD26" s="105"/>
      <c r="FE26" s="105"/>
      <c r="FF26" s="105"/>
      <c r="FG26" s="105"/>
      <c r="FH26" s="105"/>
      <c r="FI26" s="105"/>
      <c r="FJ26" s="105"/>
      <c r="FK26" s="105"/>
      <c r="FL26" s="105"/>
      <c r="FM26" s="105"/>
      <c r="FN26" s="105"/>
      <c r="FO26" s="105"/>
      <c r="FP26" s="105"/>
      <c r="FQ26" s="105"/>
      <c r="FR26" s="105"/>
      <c r="FS26" s="105"/>
      <c r="FT26" s="105"/>
      <c r="FU26" s="105"/>
      <c r="FV26" s="105"/>
      <c r="FW26" s="105"/>
    </row>
    <row r="27" spans="1:179" s="222" customFormat="1" ht="12.5" x14ac:dyDescent="0.25">
      <c r="A27" s="924" t="s">
        <v>7371</v>
      </c>
      <c r="B27" s="887" t="s">
        <v>7372</v>
      </c>
      <c r="C27" s="874">
        <v>5</v>
      </c>
      <c r="D27" s="874">
        <v>0</v>
      </c>
      <c r="E27" s="101">
        <v>9360</v>
      </c>
      <c r="F27" s="101">
        <v>9360</v>
      </c>
      <c r="G27" s="243"/>
      <c r="H27" s="243"/>
      <c r="I27" s="105"/>
      <c r="J27" s="105"/>
      <c r="K27" s="105"/>
      <c r="L27" s="105"/>
      <c r="M27" s="105"/>
      <c r="N27" s="105"/>
      <c r="O27" s="105"/>
      <c r="P27" s="105"/>
      <c r="Q27" s="105"/>
      <c r="R27" s="105"/>
      <c r="S27" s="105"/>
      <c r="T27" s="105"/>
      <c r="U27" s="105"/>
      <c r="V27" s="105"/>
      <c r="W27" s="105"/>
      <c r="X27" s="105"/>
      <c r="Y27" s="105"/>
      <c r="Z27" s="105"/>
      <c r="AA27" s="105"/>
      <c r="AB27" s="105"/>
      <c r="AC27" s="105"/>
      <c r="AD27" s="105"/>
      <c r="AE27" s="105"/>
      <c r="AF27" s="105"/>
      <c r="AG27" s="105"/>
      <c r="AH27" s="105"/>
      <c r="AI27" s="105"/>
      <c r="AJ27" s="105"/>
      <c r="AK27" s="105"/>
      <c r="AL27" s="105"/>
      <c r="AM27" s="105"/>
      <c r="AN27" s="105"/>
      <c r="AO27" s="105"/>
      <c r="AP27" s="105"/>
      <c r="AQ27" s="105"/>
      <c r="AR27" s="105"/>
      <c r="AS27" s="105"/>
      <c r="AT27" s="105"/>
      <c r="AU27" s="105"/>
      <c r="AV27" s="105"/>
      <c r="AW27" s="105"/>
      <c r="AX27" s="105"/>
      <c r="AY27" s="105"/>
      <c r="AZ27" s="105"/>
      <c r="BA27" s="105"/>
      <c r="BB27" s="105"/>
      <c r="BC27" s="105"/>
      <c r="BD27" s="105"/>
      <c r="BE27" s="105"/>
      <c r="BF27" s="105"/>
      <c r="BG27" s="105"/>
      <c r="BH27" s="105"/>
      <c r="BI27" s="105"/>
      <c r="BJ27" s="105"/>
      <c r="BK27" s="105"/>
      <c r="BL27" s="105"/>
      <c r="BM27" s="105"/>
      <c r="BN27" s="105"/>
      <c r="BO27" s="105"/>
      <c r="BP27" s="105"/>
      <c r="BQ27" s="105"/>
      <c r="BR27" s="105"/>
      <c r="BS27" s="105"/>
      <c r="BT27" s="105"/>
      <c r="BU27" s="105"/>
      <c r="BV27" s="105"/>
      <c r="BW27" s="105"/>
      <c r="BX27" s="105"/>
      <c r="BY27" s="105"/>
      <c r="BZ27" s="105"/>
      <c r="CA27" s="105"/>
      <c r="CB27" s="105"/>
      <c r="CC27" s="105"/>
      <c r="CD27" s="105"/>
      <c r="CE27" s="105"/>
      <c r="CF27" s="105"/>
      <c r="CG27" s="105"/>
      <c r="CH27" s="105"/>
      <c r="CI27" s="105"/>
      <c r="CJ27" s="105"/>
      <c r="CK27" s="105"/>
      <c r="CL27" s="105"/>
      <c r="CM27" s="105"/>
      <c r="CN27" s="105"/>
      <c r="CO27" s="105"/>
      <c r="CP27" s="105"/>
      <c r="CQ27" s="105"/>
      <c r="CR27" s="105"/>
      <c r="CS27" s="105"/>
      <c r="CT27" s="105"/>
      <c r="CU27" s="105"/>
      <c r="CV27" s="105"/>
      <c r="CW27" s="105"/>
      <c r="CX27" s="105"/>
      <c r="CY27" s="105"/>
      <c r="CZ27" s="105"/>
      <c r="DA27" s="105"/>
      <c r="DB27" s="105"/>
      <c r="DC27" s="105"/>
      <c r="DD27" s="105"/>
      <c r="DE27" s="105"/>
      <c r="DF27" s="105"/>
      <c r="DG27" s="105"/>
      <c r="DH27" s="105"/>
      <c r="DI27" s="105"/>
      <c r="DJ27" s="105"/>
      <c r="DK27" s="105"/>
      <c r="DL27" s="105"/>
      <c r="DM27" s="105"/>
      <c r="DN27" s="105"/>
      <c r="DO27" s="105"/>
      <c r="DP27" s="105"/>
      <c r="DQ27" s="105"/>
      <c r="DR27" s="105"/>
      <c r="DS27" s="105"/>
      <c r="DT27" s="105"/>
      <c r="DU27" s="105"/>
      <c r="DV27" s="105"/>
      <c r="DW27" s="105"/>
      <c r="DX27" s="105"/>
      <c r="DY27" s="105"/>
      <c r="DZ27" s="105"/>
      <c r="EA27" s="105"/>
      <c r="EB27" s="105"/>
      <c r="EC27" s="105"/>
      <c r="ED27" s="105"/>
      <c r="EE27" s="105"/>
      <c r="EF27" s="105"/>
      <c r="EG27" s="105"/>
      <c r="EH27" s="105"/>
      <c r="EI27" s="105"/>
      <c r="EJ27" s="105"/>
      <c r="EK27" s="105"/>
      <c r="EL27" s="105"/>
      <c r="EM27" s="105"/>
      <c r="EN27" s="105"/>
      <c r="EO27" s="105"/>
      <c r="EP27" s="105"/>
      <c r="EQ27" s="105"/>
      <c r="ER27" s="105"/>
      <c r="ES27" s="105"/>
      <c r="ET27" s="105"/>
      <c r="EU27" s="105"/>
      <c r="EV27" s="105"/>
      <c r="EW27" s="105"/>
      <c r="EX27" s="105"/>
      <c r="EY27" s="105"/>
      <c r="EZ27" s="105"/>
      <c r="FA27" s="105"/>
      <c r="FB27" s="105"/>
      <c r="FC27" s="105"/>
      <c r="FD27" s="105"/>
      <c r="FE27" s="105"/>
      <c r="FF27" s="105"/>
      <c r="FG27" s="105"/>
      <c r="FH27" s="105"/>
      <c r="FI27" s="105"/>
      <c r="FJ27" s="105"/>
      <c r="FK27" s="105"/>
      <c r="FL27" s="105"/>
      <c r="FM27" s="105"/>
      <c r="FN27" s="105"/>
      <c r="FO27" s="105"/>
      <c r="FP27" s="105"/>
      <c r="FQ27" s="105"/>
      <c r="FR27" s="105"/>
      <c r="FS27" s="105"/>
      <c r="FT27" s="105"/>
      <c r="FU27" s="105"/>
      <c r="FV27" s="105"/>
      <c r="FW27" s="105"/>
    </row>
    <row r="28" spans="1:179" s="222" customFormat="1" ht="12.5" x14ac:dyDescent="0.25">
      <c r="A28" s="924" t="s">
        <v>7373</v>
      </c>
      <c r="B28" s="887" t="s">
        <v>7374</v>
      </c>
      <c r="C28" s="874">
        <v>1</v>
      </c>
      <c r="D28" s="874">
        <v>0</v>
      </c>
      <c r="E28" s="101">
        <v>9093</v>
      </c>
      <c r="F28" s="101">
        <v>9093</v>
      </c>
      <c r="G28" s="243"/>
      <c r="H28" s="243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  <c r="AO28" s="105"/>
      <c r="AP28" s="105"/>
      <c r="AQ28" s="105"/>
      <c r="AR28" s="105"/>
      <c r="AS28" s="105"/>
      <c r="AT28" s="105"/>
      <c r="AU28" s="105"/>
      <c r="AV28" s="105"/>
      <c r="AW28" s="105"/>
      <c r="AX28" s="105"/>
      <c r="AY28" s="105"/>
      <c r="AZ28" s="105"/>
      <c r="BA28" s="105"/>
      <c r="BB28" s="105"/>
      <c r="BC28" s="105"/>
      <c r="BD28" s="105"/>
      <c r="BE28" s="105"/>
      <c r="BF28" s="105"/>
      <c r="BG28" s="105"/>
      <c r="BH28" s="105"/>
      <c r="BI28" s="105"/>
      <c r="BJ28" s="105"/>
      <c r="BK28" s="105"/>
      <c r="BL28" s="105"/>
      <c r="BM28" s="105"/>
      <c r="BN28" s="105"/>
      <c r="BO28" s="105"/>
      <c r="BP28" s="105"/>
      <c r="BQ28" s="105"/>
      <c r="BR28" s="105"/>
      <c r="BS28" s="105"/>
      <c r="BT28" s="105"/>
      <c r="BU28" s="105"/>
      <c r="BV28" s="105"/>
      <c r="BW28" s="105"/>
      <c r="BX28" s="105"/>
      <c r="BY28" s="105"/>
      <c r="BZ28" s="105"/>
      <c r="CA28" s="105"/>
      <c r="CB28" s="105"/>
      <c r="CC28" s="105"/>
      <c r="CD28" s="105"/>
      <c r="CE28" s="105"/>
      <c r="CF28" s="105"/>
      <c r="CG28" s="105"/>
      <c r="CH28" s="105"/>
      <c r="CI28" s="105"/>
      <c r="CJ28" s="105"/>
      <c r="CK28" s="105"/>
      <c r="CL28" s="105"/>
      <c r="CM28" s="105"/>
      <c r="CN28" s="105"/>
      <c r="CO28" s="105"/>
      <c r="CP28" s="105"/>
      <c r="CQ28" s="105"/>
      <c r="CR28" s="105"/>
      <c r="CS28" s="105"/>
      <c r="CT28" s="105"/>
      <c r="CU28" s="105"/>
      <c r="CV28" s="105"/>
      <c r="CW28" s="105"/>
      <c r="CX28" s="105"/>
      <c r="CY28" s="105"/>
      <c r="CZ28" s="105"/>
      <c r="DA28" s="105"/>
      <c r="DB28" s="105"/>
      <c r="DC28" s="105"/>
      <c r="DD28" s="105"/>
      <c r="DE28" s="105"/>
      <c r="DF28" s="105"/>
      <c r="DG28" s="105"/>
      <c r="DH28" s="105"/>
      <c r="DI28" s="105"/>
      <c r="DJ28" s="105"/>
      <c r="DK28" s="105"/>
      <c r="DL28" s="105"/>
      <c r="DM28" s="105"/>
      <c r="DN28" s="105"/>
      <c r="DO28" s="105"/>
      <c r="DP28" s="105"/>
      <c r="DQ28" s="105"/>
      <c r="DR28" s="105"/>
      <c r="DS28" s="105"/>
      <c r="DT28" s="105"/>
      <c r="DU28" s="105"/>
      <c r="DV28" s="105"/>
      <c r="DW28" s="105"/>
      <c r="DX28" s="105"/>
      <c r="DY28" s="105"/>
      <c r="DZ28" s="105"/>
      <c r="EA28" s="105"/>
      <c r="EB28" s="105"/>
      <c r="EC28" s="105"/>
      <c r="ED28" s="105"/>
      <c r="EE28" s="105"/>
      <c r="EF28" s="105"/>
      <c r="EG28" s="105"/>
      <c r="EH28" s="105"/>
      <c r="EI28" s="105"/>
      <c r="EJ28" s="105"/>
      <c r="EK28" s="105"/>
      <c r="EL28" s="105"/>
      <c r="EM28" s="105"/>
      <c r="EN28" s="105"/>
      <c r="EO28" s="105"/>
      <c r="EP28" s="105"/>
      <c r="EQ28" s="105"/>
      <c r="ER28" s="105"/>
      <c r="ES28" s="105"/>
      <c r="ET28" s="105"/>
      <c r="EU28" s="105"/>
      <c r="EV28" s="105"/>
      <c r="EW28" s="105"/>
      <c r="EX28" s="105"/>
      <c r="EY28" s="105"/>
      <c r="EZ28" s="105"/>
      <c r="FA28" s="105"/>
      <c r="FB28" s="105"/>
      <c r="FC28" s="105"/>
      <c r="FD28" s="105"/>
      <c r="FE28" s="105"/>
      <c r="FF28" s="105"/>
      <c r="FG28" s="105"/>
      <c r="FH28" s="105"/>
      <c r="FI28" s="105"/>
      <c r="FJ28" s="105"/>
      <c r="FK28" s="105"/>
      <c r="FL28" s="105"/>
      <c r="FM28" s="105"/>
      <c r="FN28" s="105"/>
      <c r="FO28" s="105"/>
      <c r="FP28" s="105"/>
      <c r="FQ28" s="105"/>
      <c r="FR28" s="105"/>
      <c r="FS28" s="105"/>
      <c r="FT28" s="105"/>
      <c r="FU28" s="105"/>
      <c r="FV28" s="105"/>
      <c r="FW28" s="105"/>
    </row>
    <row r="29" spans="1:179" s="243" customFormat="1" ht="12.5" x14ac:dyDescent="0.25">
      <c r="A29" s="924" t="s">
        <v>7375</v>
      </c>
      <c r="B29" s="887" t="s">
        <v>7376</v>
      </c>
      <c r="C29" s="874">
        <v>1</v>
      </c>
      <c r="D29" s="874">
        <v>0</v>
      </c>
      <c r="E29" s="101">
        <v>8557.7000000000007</v>
      </c>
      <c r="F29" s="101">
        <v>8557.7000000000007</v>
      </c>
    </row>
    <row r="30" spans="1:179" s="222" customFormat="1" ht="12.5" x14ac:dyDescent="0.25">
      <c r="A30" s="924" t="s">
        <v>7377</v>
      </c>
      <c r="B30" s="887" t="s">
        <v>7378</v>
      </c>
      <c r="C30" s="874">
        <v>1</v>
      </c>
      <c r="D30" s="874">
        <v>0</v>
      </c>
      <c r="E30" s="101">
        <v>8503</v>
      </c>
      <c r="F30" s="101">
        <v>8503</v>
      </c>
      <c r="G30" s="243"/>
      <c r="H30" s="243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5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5"/>
      <c r="CM30" s="105"/>
      <c r="CN30" s="105"/>
      <c r="CO30" s="105"/>
      <c r="CP30" s="105"/>
      <c r="CQ30" s="105"/>
      <c r="CR30" s="105"/>
      <c r="CS30" s="105"/>
      <c r="CT30" s="105"/>
      <c r="CU30" s="105"/>
      <c r="CV30" s="105"/>
      <c r="CW30" s="105"/>
      <c r="CX30" s="105"/>
      <c r="CY30" s="105"/>
      <c r="CZ30" s="105"/>
      <c r="DA30" s="105"/>
      <c r="DB30" s="105"/>
      <c r="DC30" s="105"/>
      <c r="DD30" s="105"/>
      <c r="DE30" s="105"/>
      <c r="DF30" s="105"/>
      <c r="DG30" s="105"/>
      <c r="DH30" s="105"/>
      <c r="DI30" s="105"/>
      <c r="DJ30" s="105"/>
      <c r="DK30" s="105"/>
      <c r="DL30" s="105"/>
      <c r="DM30" s="105"/>
      <c r="DN30" s="105"/>
      <c r="DO30" s="105"/>
      <c r="DP30" s="105"/>
      <c r="DQ30" s="105"/>
      <c r="DR30" s="105"/>
      <c r="DS30" s="105"/>
      <c r="DT30" s="105"/>
      <c r="DU30" s="105"/>
      <c r="DV30" s="105"/>
      <c r="DW30" s="105"/>
      <c r="DX30" s="105"/>
      <c r="DY30" s="105"/>
      <c r="DZ30" s="105"/>
      <c r="EA30" s="105"/>
      <c r="EB30" s="105"/>
      <c r="EC30" s="105"/>
      <c r="ED30" s="105"/>
      <c r="EE30" s="105"/>
      <c r="EF30" s="105"/>
      <c r="EG30" s="105"/>
      <c r="EH30" s="105"/>
      <c r="EI30" s="105"/>
      <c r="EJ30" s="105"/>
      <c r="EK30" s="105"/>
      <c r="EL30" s="105"/>
      <c r="EM30" s="105"/>
      <c r="EN30" s="105"/>
      <c r="EO30" s="105"/>
      <c r="EP30" s="105"/>
      <c r="EQ30" s="105"/>
      <c r="ER30" s="105"/>
      <c r="ES30" s="105"/>
      <c r="ET30" s="105"/>
      <c r="EU30" s="105"/>
      <c r="EV30" s="105"/>
      <c r="EW30" s="105"/>
      <c r="EX30" s="105"/>
      <c r="EY30" s="105"/>
      <c r="EZ30" s="105"/>
      <c r="FA30" s="105"/>
      <c r="FB30" s="105"/>
      <c r="FC30" s="105"/>
      <c r="FD30" s="105"/>
      <c r="FE30" s="105"/>
      <c r="FF30" s="105"/>
      <c r="FG30" s="105"/>
      <c r="FH30" s="105"/>
      <c r="FI30" s="105"/>
      <c r="FJ30" s="105"/>
      <c r="FK30" s="105"/>
      <c r="FL30" s="105"/>
      <c r="FM30" s="105"/>
      <c r="FN30" s="105"/>
      <c r="FO30" s="105"/>
      <c r="FP30" s="105"/>
      <c r="FQ30" s="105"/>
      <c r="FR30" s="105"/>
      <c r="FS30" s="105"/>
      <c r="FT30" s="105"/>
      <c r="FU30" s="105"/>
      <c r="FV30" s="105"/>
      <c r="FW30" s="105"/>
    </row>
    <row r="31" spans="1:179" s="222" customFormat="1" ht="12.5" x14ac:dyDescent="0.25">
      <c r="A31" s="924" t="s">
        <v>7379</v>
      </c>
      <c r="B31" s="887" t="s">
        <v>7380</v>
      </c>
      <c r="C31" s="874">
        <v>1</v>
      </c>
      <c r="D31" s="874">
        <v>0</v>
      </c>
      <c r="E31" s="101">
        <v>8503</v>
      </c>
      <c r="F31" s="101">
        <v>8503</v>
      </c>
      <c r="G31" s="243"/>
      <c r="H31" s="243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5"/>
      <c r="BB31" s="105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105"/>
      <c r="CS31" s="105"/>
      <c r="CT31" s="105"/>
      <c r="CU31" s="105"/>
      <c r="CV31" s="105"/>
      <c r="CW31" s="105"/>
      <c r="CX31" s="105"/>
      <c r="CY31" s="105"/>
      <c r="CZ31" s="105"/>
      <c r="DA31" s="105"/>
      <c r="DB31" s="105"/>
      <c r="DC31" s="105"/>
      <c r="DD31" s="105"/>
      <c r="DE31" s="105"/>
      <c r="DF31" s="105"/>
      <c r="DG31" s="105"/>
      <c r="DH31" s="105"/>
      <c r="DI31" s="105"/>
      <c r="DJ31" s="105"/>
      <c r="DK31" s="105"/>
      <c r="DL31" s="105"/>
      <c r="DM31" s="105"/>
      <c r="DN31" s="105"/>
      <c r="DO31" s="105"/>
      <c r="DP31" s="105"/>
      <c r="DQ31" s="105"/>
      <c r="DR31" s="105"/>
      <c r="DS31" s="105"/>
      <c r="DT31" s="105"/>
      <c r="DU31" s="105"/>
      <c r="DV31" s="105"/>
      <c r="DW31" s="105"/>
      <c r="DX31" s="105"/>
      <c r="DY31" s="105"/>
      <c r="DZ31" s="105"/>
      <c r="EA31" s="105"/>
      <c r="EB31" s="105"/>
      <c r="EC31" s="105"/>
      <c r="ED31" s="105"/>
      <c r="EE31" s="105"/>
      <c r="EF31" s="105"/>
      <c r="EG31" s="105"/>
      <c r="EH31" s="105"/>
      <c r="EI31" s="105"/>
      <c r="EJ31" s="105"/>
      <c r="EK31" s="105"/>
      <c r="EL31" s="105"/>
      <c r="EM31" s="105"/>
      <c r="EN31" s="105"/>
      <c r="EO31" s="105"/>
      <c r="EP31" s="105"/>
      <c r="EQ31" s="105"/>
      <c r="ER31" s="105"/>
      <c r="ES31" s="105"/>
      <c r="ET31" s="105"/>
      <c r="EU31" s="105"/>
      <c r="EV31" s="105"/>
      <c r="EW31" s="105"/>
      <c r="EX31" s="105"/>
      <c r="EY31" s="105"/>
      <c r="EZ31" s="105"/>
      <c r="FA31" s="105"/>
      <c r="FB31" s="105"/>
      <c r="FC31" s="105"/>
      <c r="FD31" s="105"/>
      <c r="FE31" s="105"/>
      <c r="FF31" s="105"/>
      <c r="FG31" s="105"/>
      <c r="FH31" s="105"/>
      <c r="FI31" s="105"/>
      <c r="FJ31" s="105"/>
      <c r="FK31" s="105"/>
      <c r="FL31" s="105"/>
      <c r="FM31" s="105"/>
      <c r="FN31" s="105"/>
      <c r="FO31" s="105"/>
      <c r="FP31" s="105"/>
      <c r="FQ31" s="105"/>
      <c r="FR31" s="105"/>
      <c r="FS31" s="105"/>
      <c r="FT31" s="105"/>
      <c r="FU31" s="105"/>
      <c r="FV31" s="105"/>
      <c r="FW31" s="105"/>
    </row>
    <row r="32" spans="1:179" s="222" customFormat="1" ht="12.5" x14ac:dyDescent="0.25">
      <c r="A32" s="924" t="s">
        <v>7381</v>
      </c>
      <c r="B32" s="887" t="s">
        <v>7174</v>
      </c>
      <c r="C32" s="874">
        <v>17</v>
      </c>
      <c r="D32" s="874">
        <v>0</v>
      </c>
      <c r="E32" s="101">
        <v>8503</v>
      </c>
      <c r="F32" s="101">
        <v>8503</v>
      </c>
      <c r="G32" s="243"/>
      <c r="H32" s="243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5"/>
      <c r="V32" s="105"/>
      <c r="W32" s="105"/>
      <c r="X32" s="105"/>
      <c r="Y32" s="105"/>
      <c r="Z32" s="105"/>
      <c r="AA32" s="105"/>
      <c r="AB32" s="105"/>
      <c r="AC32" s="105"/>
      <c r="AD32" s="105"/>
      <c r="AE32" s="105"/>
      <c r="AF32" s="105"/>
      <c r="AG32" s="105"/>
      <c r="AH32" s="105"/>
      <c r="AI32" s="105"/>
      <c r="AJ32" s="105"/>
      <c r="AK32" s="105"/>
      <c r="AL32" s="105"/>
      <c r="AM32" s="105"/>
      <c r="AN32" s="105"/>
      <c r="AO32" s="105"/>
      <c r="AP32" s="105"/>
      <c r="AQ32" s="105"/>
      <c r="AR32" s="105"/>
      <c r="AS32" s="105"/>
      <c r="AT32" s="105"/>
      <c r="AU32" s="105"/>
      <c r="AV32" s="105"/>
      <c r="AW32" s="105"/>
      <c r="AX32" s="105"/>
      <c r="AY32" s="105"/>
      <c r="AZ32" s="105"/>
      <c r="BA32" s="105"/>
      <c r="BB32" s="105"/>
      <c r="BC32" s="105"/>
      <c r="BD32" s="105"/>
      <c r="BE32" s="105"/>
      <c r="BF32" s="105"/>
      <c r="BG32" s="105"/>
      <c r="BH32" s="105"/>
      <c r="BI32" s="105"/>
      <c r="BJ32" s="105"/>
      <c r="BK32" s="105"/>
      <c r="BL32" s="105"/>
      <c r="BM32" s="105"/>
      <c r="BN32" s="105"/>
      <c r="BO32" s="105"/>
      <c r="BP32" s="105"/>
      <c r="BQ32" s="105"/>
      <c r="BR32" s="105"/>
      <c r="BS32" s="105"/>
      <c r="BT32" s="105"/>
      <c r="BU32" s="105"/>
      <c r="BV32" s="105"/>
      <c r="BW32" s="105"/>
      <c r="BX32" s="105"/>
      <c r="BY32" s="105"/>
      <c r="BZ32" s="105"/>
      <c r="CA32" s="105"/>
      <c r="CB32" s="105"/>
      <c r="CC32" s="105"/>
      <c r="CD32" s="105"/>
      <c r="CE32" s="105"/>
      <c r="CF32" s="105"/>
      <c r="CG32" s="105"/>
      <c r="CH32" s="105"/>
      <c r="CI32" s="105"/>
      <c r="CJ32" s="105"/>
      <c r="CK32" s="105"/>
      <c r="CL32" s="105"/>
      <c r="CM32" s="105"/>
      <c r="CN32" s="105"/>
      <c r="CO32" s="105"/>
      <c r="CP32" s="105"/>
      <c r="CQ32" s="105"/>
      <c r="CR32" s="105"/>
      <c r="CS32" s="105"/>
      <c r="CT32" s="105"/>
      <c r="CU32" s="105"/>
      <c r="CV32" s="105"/>
      <c r="CW32" s="105"/>
      <c r="CX32" s="105"/>
      <c r="CY32" s="105"/>
      <c r="CZ32" s="105"/>
      <c r="DA32" s="105"/>
      <c r="DB32" s="105"/>
      <c r="DC32" s="105"/>
      <c r="DD32" s="105"/>
      <c r="DE32" s="105"/>
      <c r="DF32" s="105"/>
      <c r="DG32" s="105"/>
      <c r="DH32" s="105"/>
      <c r="DI32" s="105"/>
      <c r="DJ32" s="105"/>
      <c r="DK32" s="105"/>
      <c r="DL32" s="105"/>
      <c r="DM32" s="105"/>
      <c r="DN32" s="105"/>
      <c r="DO32" s="105"/>
      <c r="DP32" s="105"/>
      <c r="DQ32" s="105"/>
      <c r="DR32" s="105"/>
      <c r="DS32" s="105"/>
      <c r="DT32" s="105"/>
      <c r="DU32" s="105"/>
      <c r="DV32" s="105"/>
      <c r="DW32" s="105"/>
      <c r="DX32" s="105"/>
      <c r="DY32" s="105"/>
      <c r="DZ32" s="105"/>
      <c r="EA32" s="105"/>
      <c r="EB32" s="105"/>
      <c r="EC32" s="105"/>
      <c r="ED32" s="105"/>
      <c r="EE32" s="105"/>
      <c r="EF32" s="105"/>
      <c r="EG32" s="105"/>
      <c r="EH32" s="105"/>
      <c r="EI32" s="105"/>
      <c r="EJ32" s="105"/>
      <c r="EK32" s="105"/>
      <c r="EL32" s="105"/>
      <c r="EM32" s="105"/>
      <c r="EN32" s="105"/>
      <c r="EO32" s="105"/>
      <c r="EP32" s="105"/>
      <c r="EQ32" s="105"/>
      <c r="ER32" s="105"/>
      <c r="ES32" s="105"/>
      <c r="ET32" s="105"/>
      <c r="EU32" s="105"/>
      <c r="EV32" s="105"/>
      <c r="EW32" s="105"/>
      <c r="EX32" s="105"/>
      <c r="EY32" s="105"/>
      <c r="EZ32" s="105"/>
      <c r="FA32" s="105"/>
      <c r="FB32" s="105"/>
      <c r="FC32" s="105"/>
      <c r="FD32" s="105"/>
      <c r="FE32" s="105"/>
      <c r="FF32" s="105"/>
      <c r="FG32" s="105"/>
      <c r="FH32" s="105"/>
      <c r="FI32" s="105"/>
      <c r="FJ32" s="105"/>
      <c r="FK32" s="105"/>
      <c r="FL32" s="105"/>
      <c r="FM32" s="105"/>
      <c r="FN32" s="105"/>
      <c r="FO32" s="105"/>
      <c r="FP32" s="105"/>
      <c r="FQ32" s="105"/>
      <c r="FR32" s="105"/>
      <c r="FS32" s="105"/>
      <c r="FT32" s="105"/>
      <c r="FU32" s="105"/>
      <c r="FV32" s="105"/>
      <c r="FW32" s="105"/>
    </row>
    <row r="33" spans="1:179" s="1748" customFormat="1" ht="15" customHeight="1" x14ac:dyDescent="0.25">
      <c r="A33" s="1756" t="s">
        <v>533</v>
      </c>
      <c r="B33" s="535" t="s">
        <v>4241</v>
      </c>
      <c r="C33" s="536">
        <f>SUM(C19:C32)</f>
        <v>70</v>
      </c>
      <c r="D33" s="537">
        <f>SUM(D15:D32)</f>
        <v>0</v>
      </c>
      <c r="E33" s="1777" t="s">
        <v>533</v>
      </c>
      <c r="F33" s="1777" t="s">
        <v>533</v>
      </c>
    </row>
    <row r="34" spans="1:179" x14ac:dyDescent="0.3">
      <c r="A34" s="996"/>
      <c r="B34" s="997"/>
      <c r="C34" s="996"/>
      <c r="D34" s="996"/>
      <c r="E34" s="998"/>
      <c r="F34" s="998"/>
    </row>
    <row r="35" spans="1:179" x14ac:dyDescent="0.3">
      <c r="A35" s="996"/>
      <c r="B35" s="997"/>
      <c r="C35" s="996"/>
      <c r="D35" s="996"/>
      <c r="E35" s="998"/>
      <c r="F35" s="998"/>
    </row>
    <row r="36" spans="1:179" x14ac:dyDescent="0.3">
      <c r="A36" s="731" t="s">
        <v>7144</v>
      </c>
      <c r="B36" s="731" t="s">
        <v>4168</v>
      </c>
      <c r="C36" s="974"/>
      <c r="D36" s="974"/>
      <c r="E36" s="988"/>
      <c r="F36" s="988"/>
      <c r="G36" s="116"/>
      <c r="H36" s="116"/>
      <c r="FJ36" s="214"/>
      <c r="FK36" s="214"/>
      <c r="FL36" s="214"/>
      <c r="FM36" s="214"/>
      <c r="FN36" s="214"/>
      <c r="FO36" s="214"/>
      <c r="FP36" s="214"/>
      <c r="FQ36" s="214"/>
      <c r="FR36" s="214"/>
      <c r="FS36" s="214"/>
      <c r="FT36" s="214"/>
      <c r="FU36" s="214"/>
      <c r="FV36" s="214"/>
      <c r="FW36" s="214"/>
    </row>
    <row r="37" spans="1:179" s="222" customFormat="1" ht="12.5" x14ac:dyDescent="0.25">
      <c r="A37" s="924" t="s">
        <v>7382</v>
      </c>
      <c r="B37" s="924" t="s">
        <v>7383</v>
      </c>
      <c r="C37" s="889">
        <v>0</v>
      </c>
      <c r="D37" s="889">
        <f>874*12*4</f>
        <v>41952</v>
      </c>
      <c r="E37" s="903">
        <v>145.75</v>
      </c>
      <c r="F37" s="903">
        <v>145.75</v>
      </c>
      <c r="G37" s="243"/>
      <c r="H37" s="243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105"/>
      <c r="CS37" s="105"/>
      <c r="CT37" s="105"/>
      <c r="CU37" s="105"/>
      <c r="CV37" s="105"/>
      <c r="CW37" s="105"/>
      <c r="CX37" s="105"/>
      <c r="CY37" s="105"/>
      <c r="CZ37" s="105"/>
      <c r="DA37" s="105"/>
      <c r="DB37" s="105"/>
      <c r="DC37" s="105"/>
      <c r="DD37" s="105"/>
      <c r="DE37" s="105"/>
      <c r="DF37" s="105"/>
      <c r="DG37" s="105"/>
      <c r="DH37" s="105"/>
      <c r="DI37" s="105"/>
      <c r="DJ37" s="105"/>
      <c r="DK37" s="105"/>
      <c r="DL37" s="105"/>
      <c r="DM37" s="105"/>
      <c r="DN37" s="105"/>
      <c r="DO37" s="105"/>
      <c r="DP37" s="105"/>
      <c r="DQ37" s="105"/>
      <c r="DR37" s="105"/>
      <c r="DS37" s="105"/>
      <c r="DT37" s="105"/>
      <c r="DU37" s="105"/>
      <c r="DV37" s="105"/>
      <c r="DW37" s="105"/>
      <c r="DX37" s="105"/>
      <c r="DY37" s="105"/>
      <c r="DZ37" s="105"/>
      <c r="EA37" s="105"/>
      <c r="EB37" s="105"/>
      <c r="EC37" s="105"/>
      <c r="ED37" s="105"/>
      <c r="EE37" s="105"/>
      <c r="EF37" s="105"/>
      <c r="EG37" s="105"/>
      <c r="EH37" s="105"/>
      <c r="EI37" s="105"/>
      <c r="EJ37" s="105"/>
      <c r="EK37" s="105"/>
      <c r="EL37" s="105"/>
      <c r="EM37" s="105"/>
      <c r="EN37" s="105"/>
      <c r="EO37" s="105"/>
      <c r="EP37" s="105"/>
      <c r="EQ37" s="105"/>
      <c r="ER37" s="105"/>
      <c r="ES37" s="105"/>
      <c r="ET37" s="105"/>
      <c r="EU37" s="105"/>
      <c r="EV37" s="105"/>
      <c r="EW37" s="105"/>
      <c r="EX37" s="105"/>
      <c r="EY37" s="105"/>
      <c r="EZ37" s="105"/>
      <c r="FA37" s="105"/>
      <c r="FB37" s="105"/>
      <c r="FC37" s="105"/>
      <c r="FD37" s="105"/>
      <c r="FE37" s="105"/>
      <c r="FF37" s="105"/>
      <c r="FG37" s="105"/>
      <c r="FH37" s="105"/>
      <c r="FI37" s="105"/>
      <c r="FJ37" s="105"/>
      <c r="FK37" s="105"/>
      <c r="FL37" s="105"/>
      <c r="FM37" s="105"/>
      <c r="FN37" s="105"/>
      <c r="FO37" s="105"/>
      <c r="FP37" s="105"/>
      <c r="FQ37" s="105"/>
      <c r="FR37" s="105"/>
      <c r="FS37" s="105"/>
      <c r="FT37" s="105"/>
      <c r="FU37" s="105"/>
      <c r="FV37" s="105"/>
      <c r="FW37" s="105"/>
    </row>
    <row r="38" spans="1:179" s="1748" customFormat="1" ht="15" customHeight="1" x14ac:dyDescent="0.25">
      <c r="A38" s="1756" t="s">
        <v>533</v>
      </c>
      <c r="B38" s="517" t="s">
        <v>4243</v>
      </c>
      <c r="C38" s="457">
        <f>SUM(C37)</f>
        <v>0</v>
      </c>
      <c r="D38" s="457">
        <f>SUM(D37)</f>
        <v>41952</v>
      </c>
      <c r="E38" s="1777" t="s">
        <v>533</v>
      </c>
      <c r="F38" s="1777" t="s">
        <v>533</v>
      </c>
    </row>
    <row r="39" spans="1:179" s="187" customFormat="1" x14ac:dyDescent="0.3">
      <c r="B39" s="1872"/>
      <c r="C39" s="1871"/>
      <c r="D39" s="1873"/>
      <c r="E39" s="886"/>
      <c r="F39" s="886"/>
    </row>
    <row r="40" spans="1:179" s="1748" customFormat="1" ht="15" customHeight="1" x14ac:dyDescent="0.25">
      <c r="A40" s="1871"/>
      <c r="B40" s="458" t="s">
        <v>4170</v>
      </c>
      <c r="C40" s="459">
        <f>+C38+C33+C15</f>
        <v>85</v>
      </c>
      <c r="D40" s="459">
        <f>+D38+D33+D15</f>
        <v>41952</v>
      </c>
      <c r="E40" s="1805"/>
      <c r="F40" s="1805"/>
    </row>
    <row r="41" spans="1:179" x14ac:dyDescent="0.3">
      <c r="A41" s="878"/>
      <c r="B41" s="879"/>
      <c r="C41" s="978"/>
      <c r="D41" s="978"/>
      <c r="E41" s="988"/>
      <c r="F41" s="988"/>
    </row>
    <row r="42" spans="1:179" s="1748" customFormat="1" ht="15" customHeight="1" x14ac:dyDescent="0.25">
      <c r="A42" s="999" t="s">
        <v>4166</v>
      </c>
      <c r="B42" s="1000"/>
      <c r="C42" s="1808" t="s">
        <v>533</v>
      </c>
      <c r="D42" s="1808"/>
      <c r="E42" s="1809" t="s">
        <v>533</v>
      </c>
      <c r="F42" s="1809" t="s">
        <v>533</v>
      </c>
    </row>
    <row r="43" spans="1:179" s="1748" customFormat="1" ht="15" customHeight="1" x14ac:dyDescent="0.25">
      <c r="A43" s="731" t="s">
        <v>4244</v>
      </c>
      <c r="B43" s="731"/>
      <c r="C43" s="1810"/>
      <c r="D43" s="1810"/>
      <c r="E43" s="1810"/>
      <c r="F43" s="1810"/>
    </row>
    <row r="44" spans="1:179" s="170" customFormat="1" ht="12.5" x14ac:dyDescent="0.25">
      <c r="A44" s="924" t="s">
        <v>4242</v>
      </c>
      <c r="B44" s="924" t="s">
        <v>4242</v>
      </c>
      <c r="C44" s="889">
        <v>0</v>
      </c>
      <c r="D44" s="889">
        <v>0</v>
      </c>
      <c r="E44" s="903">
        <v>0</v>
      </c>
      <c r="F44" s="903">
        <v>0</v>
      </c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167"/>
      <c r="DH44" s="167"/>
      <c r="DI44" s="167"/>
      <c r="DJ44" s="167"/>
      <c r="DK44" s="167"/>
      <c r="DL44" s="167"/>
      <c r="DM44" s="167"/>
      <c r="DN44" s="167"/>
      <c r="DO44" s="167"/>
      <c r="DP44" s="167"/>
      <c r="DQ44" s="167"/>
      <c r="DR44" s="167"/>
      <c r="DS44" s="167"/>
      <c r="DT44" s="167"/>
      <c r="DU44" s="167"/>
      <c r="DV44" s="167"/>
      <c r="DW44" s="167"/>
      <c r="DX44" s="167"/>
      <c r="DY44" s="167"/>
      <c r="DZ44" s="167"/>
      <c r="EA44" s="167"/>
      <c r="EB44" s="167"/>
      <c r="EC44" s="167"/>
      <c r="ED44" s="167"/>
      <c r="EE44" s="167"/>
      <c r="EF44" s="167"/>
      <c r="EG44" s="167"/>
      <c r="EH44" s="167"/>
      <c r="EI44" s="167"/>
      <c r="EJ44" s="167"/>
      <c r="EK44" s="167"/>
      <c r="EL44" s="167"/>
      <c r="EM44" s="167"/>
      <c r="EN44" s="167"/>
      <c r="EO44" s="167"/>
      <c r="EP44" s="167"/>
      <c r="EQ44" s="167"/>
      <c r="ER44" s="167"/>
      <c r="ES44" s="167"/>
      <c r="ET44" s="167"/>
      <c r="EU44" s="167"/>
      <c r="EV44" s="167"/>
      <c r="EW44" s="167"/>
      <c r="EX44" s="167"/>
      <c r="EY44" s="167"/>
      <c r="EZ44" s="167"/>
      <c r="FA44" s="167"/>
      <c r="FB44" s="167"/>
      <c r="FC44" s="167"/>
      <c r="FD44" s="167"/>
      <c r="FE44" s="167"/>
      <c r="FF44" s="167"/>
      <c r="FG44" s="167"/>
      <c r="FH44" s="167"/>
      <c r="FI44" s="167"/>
      <c r="FJ44" s="167"/>
      <c r="FK44" s="167"/>
      <c r="FL44" s="167"/>
      <c r="FM44" s="167"/>
      <c r="FN44" s="167"/>
    </row>
    <row r="45" spans="1:179" s="1748" customFormat="1" ht="15" customHeight="1" x14ac:dyDescent="0.25">
      <c r="A45" s="1756" t="s">
        <v>533</v>
      </c>
      <c r="B45" s="517" t="s">
        <v>4245</v>
      </c>
      <c r="C45" s="519">
        <f>SUM(C41:C44)</f>
        <v>0</v>
      </c>
      <c r="D45" s="457">
        <v>0</v>
      </c>
      <c r="E45" s="1777" t="s">
        <v>533</v>
      </c>
      <c r="F45" s="1777" t="s">
        <v>533</v>
      </c>
    </row>
    <row r="46" spans="1:179" s="163" customFormat="1" x14ac:dyDescent="0.3">
      <c r="A46" s="878"/>
      <c r="B46" s="879"/>
      <c r="C46" s="978"/>
      <c r="D46" s="978"/>
      <c r="E46" s="988"/>
      <c r="F46" s="988"/>
      <c r="G46" s="162"/>
      <c r="H46" s="162"/>
      <c r="I46" s="162"/>
      <c r="J46" s="162"/>
      <c r="K46" s="162"/>
      <c r="L46" s="162"/>
      <c r="M46" s="162"/>
      <c r="N46" s="162"/>
      <c r="O46" s="162"/>
      <c r="P46" s="162"/>
      <c r="Q46" s="162"/>
      <c r="R46" s="162"/>
      <c r="S46" s="162"/>
      <c r="T46" s="162"/>
      <c r="U46" s="162"/>
      <c r="V46" s="162"/>
      <c r="W46" s="162"/>
      <c r="X46" s="162"/>
      <c r="Y46" s="162"/>
      <c r="Z46" s="162"/>
      <c r="AA46" s="162"/>
      <c r="AB46" s="162"/>
      <c r="AC46" s="162"/>
      <c r="AD46" s="162"/>
      <c r="AE46" s="162"/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2"/>
      <c r="AV46" s="162"/>
      <c r="AW46" s="162"/>
      <c r="AX46" s="162"/>
      <c r="AY46" s="162"/>
      <c r="AZ46" s="162"/>
      <c r="BA46" s="162"/>
      <c r="BB46" s="162"/>
      <c r="BC46" s="162"/>
      <c r="BD46" s="162"/>
      <c r="BE46" s="162"/>
      <c r="BF46" s="162"/>
      <c r="BG46" s="162"/>
      <c r="BH46" s="162"/>
      <c r="BI46" s="162"/>
      <c r="BJ46" s="162"/>
      <c r="BK46" s="162"/>
      <c r="BL46" s="162"/>
      <c r="BM46" s="162"/>
      <c r="BN46" s="162"/>
      <c r="BO46" s="162"/>
      <c r="BP46" s="162"/>
      <c r="BQ46" s="162"/>
      <c r="BR46" s="162"/>
      <c r="BS46" s="162"/>
      <c r="BT46" s="162"/>
      <c r="BU46" s="162"/>
      <c r="BV46" s="162"/>
      <c r="BW46" s="162"/>
      <c r="BX46" s="162"/>
      <c r="BY46" s="162"/>
      <c r="BZ46" s="162"/>
      <c r="CA46" s="162"/>
      <c r="CB46" s="162"/>
      <c r="CC46" s="162"/>
      <c r="CD46" s="162"/>
      <c r="CE46" s="162"/>
      <c r="CF46" s="162"/>
      <c r="CG46" s="162"/>
      <c r="CH46" s="162"/>
      <c r="CI46" s="162"/>
      <c r="CJ46" s="162"/>
      <c r="CK46" s="162"/>
      <c r="CL46" s="162"/>
      <c r="CM46" s="162"/>
      <c r="CN46" s="162"/>
      <c r="CO46" s="162"/>
      <c r="CP46" s="162"/>
      <c r="CQ46" s="162"/>
      <c r="CR46" s="162"/>
      <c r="CS46" s="162"/>
      <c r="CT46" s="162"/>
      <c r="CU46" s="162"/>
      <c r="CV46" s="162"/>
      <c r="CW46" s="162"/>
      <c r="CX46" s="162"/>
      <c r="CY46" s="162"/>
      <c r="CZ46" s="162"/>
      <c r="DA46" s="162"/>
      <c r="DB46" s="162"/>
      <c r="DC46" s="162"/>
      <c r="DD46" s="162"/>
      <c r="DE46" s="162"/>
      <c r="DF46" s="162"/>
      <c r="DG46" s="162"/>
      <c r="DH46" s="162"/>
      <c r="DI46" s="162"/>
      <c r="DJ46" s="162"/>
      <c r="DK46" s="162"/>
      <c r="DL46" s="162"/>
      <c r="DM46" s="162"/>
      <c r="DN46" s="162"/>
      <c r="DO46" s="162"/>
      <c r="DP46" s="162"/>
      <c r="DQ46" s="162"/>
      <c r="DR46" s="162"/>
      <c r="DS46" s="162"/>
      <c r="DT46" s="162"/>
      <c r="DU46" s="162"/>
      <c r="DV46" s="162"/>
      <c r="DW46" s="162"/>
      <c r="DX46" s="162"/>
      <c r="DY46" s="162"/>
      <c r="DZ46" s="162"/>
      <c r="EA46" s="162"/>
      <c r="EB46" s="162"/>
      <c r="EC46" s="162"/>
      <c r="ED46" s="162"/>
      <c r="EE46" s="162"/>
      <c r="EF46" s="162"/>
      <c r="EG46" s="162"/>
      <c r="EH46" s="162"/>
      <c r="EI46" s="162"/>
      <c r="EJ46" s="162"/>
      <c r="EK46" s="162"/>
      <c r="EL46" s="162"/>
      <c r="EM46" s="162"/>
      <c r="EN46" s="162"/>
      <c r="EO46" s="162"/>
      <c r="EP46" s="162"/>
      <c r="EQ46" s="162"/>
      <c r="ER46" s="162"/>
      <c r="ES46" s="162"/>
      <c r="ET46" s="162"/>
      <c r="EU46" s="162"/>
      <c r="EV46" s="162"/>
      <c r="EW46" s="162"/>
      <c r="EX46" s="162"/>
      <c r="EY46" s="162"/>
      <c r="EZ46" s="162"/>
      <c r="FA46" s="162"/>
      <c r="FB46" s="162"/>
      <c r="FC46" s="162"/>
      <c r="FD46" s="162"/>
      <c r="FE46" s="162"/>
      <c r="FF46" s="162"/>
      <c r="FG46" s="162"/>
      <c r="FH46" s="162"/>
      <c r="FI46" s="162"/>
      <c r="FJ46" s="162"/>
      <c r="FK46" s="162"/>
      <c r="FL46" s="162"/>
      <c r="FM46" s="162"/>
      <c r="FN46" s="162"/>
    </row>
    <row r="47" spans="1:179" s="1748" customFormat="1" ht="13.5" customHeight="1" x14ac:dyDescent="0.25">
      <c r="A47" s="731" t="s">
        <v>4172</v>
      </c>
      <c r="B47" s="731"/>
      <c r="C47" s="1782"/>
      <c r="D47" s="1782"/>
    </row>
    <row r="48" spans="1:179" s="222" customFormat="1" ht="12.5" x14ac:dyDescent="0.25">
      <c r="A48" s="924" t="s">
        <v>4242</v>
      </c>
      <c r="B48" s="924" t="s">
        <v>4242</v>
      </c>
      <c r="C48" s="889">
        <v>0</v>
      </c>
      <c r="D48" s="889">
        <v>0</v>
      </c>
      <c r="E48" s="903">
        <v>0</v>
      </c>
      <c r="F48" s="903">
        <v>0</v>
      </c>
      <c r="G48" s="105"/>
      <c r="H48" s="105"/>
      <c r="I48" s="105"/>
      <c r="J48" s="105"/>
      <c r="K48" s="105"/>
      <c r="L48" s="105"/>
      <c r="M48" s="105"/>
      <c r="N48" s="105"/>
      <c r="O48" s="105"/>
      <c r="P48" s="105"/>
      <c r="Q48" s="105"/>
      <c r="R48" s="105"/>
      <c r="S48" s="105"/>
      <c r="T48" s="105"/>
      <c r="U48" s="105"/>
      <c r="V48" s="105"/>
      <c r="W48" s="105"/>
      <c r="X48" s="105"/>
      <c r="Y48" s="105"/>
      <c r="Z48" s="105"/>
      <c r="AA48" s="105"/>
      <c r="AB48" s="105"/>
      <c r="AC48" s="105"/>
      <c r="AD48" s="105"/>
      <c r="AE48" s="105"/>
      <c r="AF48" s="105"/>
      <c r="AG48" s="105"/>
      <c r="AH48" s="105"/>
      <c r="AI48" s="105"/>
      <c r="AJ48" s="105"/>
      <c r="AK48" s="105"/>
      <c r="AL48" s="105"/>
      <c r="AM48" s="105"/>
      <c r="AN48" s="105"/>
      <c r="AO48" s="105"/>
      <c r="AP48" s="105"/>
      <c r="AQ48" s="105"/>
      <c r="AR48" s="105"/>
      <c r="AS48" s="105"/>
      <c r="AT48" s="105"/>
      <c r="AU48" s="105"/>
      <c r="AV48" s="105"/>
      <c r="AW48" s="105"/>
      <c r="AX48" s="105"/>
      <c r="AY48" s="105"/>
      <c r="AZ48" s="105"/>
      <c r="BA48" s="105"/>
      <c r="BB48" s="105"/>
      <c r="BC48" s="105"/>
      <c r="BD48" s="105"/>
      <c r="BE48" s="105"/>
      <c r="BF48" s="105"/>
      <c r="BG48" s="105"/>
      <c r="BH48" s="105"/>
      <c r="BI48" s="105"/>
      <c r="BJ48" s="105"/>
      <c r="BK48" s="105"/>
      <c r="BL48" s="105"/>
      <c r="BM48" s="105"/>
      <c r="BN48" s="105"/>
      <c r="BO48" s="105"/>
      <c r="BP48" s="105"/>
      <c r="BQ48" s="105"/>
      <c r="BR48" s="105"/>
      <c r="BS48" s="105"/>
      <c r="BT48" s="105"/>
      <c r="BU48" s="105"/>
      <c r="BV48" s="105"/>
      <c r="BW48" s="105"/>
      <c r="BX48" s="105"/>
      <c r="BY48" s="105"/>
      <c r="BZ48" s="105"/>
      <c r="CA48" s="105"/>
      <c r="CB48" s="105"/>
      <c r="CC48" s="105"/>
      <c r="CD48" s="105"/>
      <c r="CE48" s="105"/>
      <c r="CF48" s="105"/>
      <c r="CG48" s="105"/>
      <c r="CH48" s="105"/>
      <c r="CI48" s="105"/>
      <c r="CJ48" s="105"/>
      <c r="CK48" s="105"/>
      <c r="CL48" s="105"/>
      <c r="CM48" s="105"/>
      <c r="CN48" s="105"/>
      <c r="CO48" s="105"/>
      <c r="CP48" s="105"/>
      <c r="CQ48" s="105"/>
      <c r="CR48" s="105"/>
      <c r="CS48" s="105"/>
      <c r="CT48" s="105"/>
      <c r="CU48" s="105"/>
      <c r="CV48" s="105"/>
      <c r="CW48" s="105"/>
      <c r="CX48" s="105"/>
      <c r="CY48" s="105"/>
      <c r="CZ48" s="105"/>
      <c r="DA48" s="105"/>
      <c r="DB48" s="105"/>
      <c r="DC48" s="105"/>
      <c r="DD48" s="105"/>
      <c r="DE48" s="105"/>
      <c r="DF48" s="105"/>
      <c r="DG48" s="105"/>
      <c r="DH48" s="105"/>
      <c r="DI48" s="105"/>
      <c r="DJ48" s="105"/>
      <c r="DK48" s="105"/>
      <c r="DL48" s="105"/>
      <c r="DM48" s="105"/>
      <c r="DN48" s="105"/>
      <c r="DO48" s="105"/>
      <c r="DP48" s="105"/>
      <c r="DQ48" s="105"/>
      <c r="DR48" s="105"/>
      <c r="DS48" s="105"/>
      <c r="DT48" s="105"/>
      <c r="DU48" s="105"/>
      <c r="DV48" s="105"/>
      <c r="DW48" s="105"/>
      <c r="DX48" s="105"/>
      <c r="DY48" s="105"/>
      <c r="DZ48" s="105"/>
      <c r="EA48" s="105"/>
      <c r="EB48" s="105"/>
      <c r="EC48" s="105"/>
      <c r="ED48" s="105"/>
      <c r="EE48" s="105"/>
      <c r="EF48" s="105"/>
      <c r="EG48" s="105"/>
      <c r="EH48" s="105"/>
      <c r="EI48" s="105"/>
      <c r="EJ48" s="105"/>
      <c r="EK48" s="105"/>
      <c r="EL48" s="105"/>
      <c r="EM48" s="105"/>
      <c r="EN48" s="105"/>
      <c r="EO48" s="105"/>
      <c r="EP48" s="105"/>
      <c r="EQ48" s="105"/>
      <c r="ER48" s="105"/>
      <c r="ES48" s="105"/>
      <c r="ET48" s="105"/>
      <c r="EU48" s="105"/>
      <c r="EV48" s="105"/>
      <c r="EW48" s="105"/>
      <c r="EX48" s="105"/>
      <c r="EY48" s="105"/>
      <c r="EZ48" s="105"/>
      <c r="FA48" s="105"/>
      <c r="FB48" s="105"/>
      <c r="FC48" s="105"/>
      <c r="FD48" s="105"/>
      <c r="FE48" s="105"/>
      <c r="FF48" s="105"/>
      <c r="FG48" s="105"/>
      <c r="FH48" s="105"/>
      <c r="FI48" s="105"/>
      <c r="FJ48" s="105"/>
      <c r="FK48" s="105"/>
      <c r="FL48" s="105"/>
      <c r="FM48" s="105"/>
      <c r="FN48" s="105"/>
      <c r="FO48" s="105"/>
      <c r="FP48" s="105"/>
      <c r="FQ48" s="105"/>
      <c r="FR48" s="105"/>
      <c r="FS48" s="105"/>
    </row>
    <row r="49" spans="1:8" s="1748" customFormat="1" ht="12.5" x14ac:dyDescent="0.25">
      <c r="A49" s="1766" t="s">
        <v>533</v>
      </c>
      <c r="B49" s="517" t="s">
        <v>4246</v>
      </c>
      <c r="C49" s="519">
        <v>0</v>
      </c>
      <c r="D49" s="457">
        <f>SUM(D44:D48)</f>
        <v>0</v>
      </c>
      <c r="E49" s="1777" t="s">
        <v>533</v>
      </c>
      <c r="F49" s="1777" t="s">
        <v>533</v>
      </c>
    </row>
    <row r="50" spans="1:8" x14ac:dyDescent="0.3">
      <c r="A50" s="1889"/>
    </row>
    <row r="51" spans="1:8" s="116" customFormat="1" x14ac:dyDescent="0.3">
      <c r="A51" s="385" t="s">
        <v>6702</v>
      </c>
      <c r="G51" s="187"/>
      <c r="H51" s="187"/>
    </row>
    <row r="52" spans="1:8" s="116" customFormat="1" x14ac:dyDescent="0.3">
      <c r="B52" s="214"/>
      <c r="G52" s="187"/>
      <c r="H52" s="187"/>
    </row>
  </sheetData>
  <mergeCells count="16">
    <mergeCell ref="A11:B11"/>
    <mergeCell ref="A18:B18"/>
    <mergeCell ref="A36:B36"/>
    <mergeCell ref="A42:B42"/>
    <mergeCell ref="A43:B43"/>
    <mergeCell ref="A47:B47"/>
    <mergeCell ref="A2:F2"/>
    <mergeCell ref="A3:F3"/>
    <mergeCell ref="A4:F4"/>
    <mergeCell ref="A5:F5"/>
    <mergeCell ref="A6:F6"/>
    <mergeCell ref="A8:A9"/>
    <mergeCell ref="B8:B9"/>
    <mergeCell ref="C8:C9"/>
    <mergeCell ref="D8:D9"/>
    <mergeCell ref="E8:F8"/>
  </mergeCells>
  <pageMargins left="0.70866141732283472" right="0.70866141732283472" top="0.15748031496062992" bottom="0.15748031496062992" header="0.15748031496062992" footer="0.15748031496062992"/>
  <pageSetup scale="8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127"/>
  <sheetViews>
    <sheetView showGridLines="0" workbookViewId="0"/>
  </sheetViews>
  <sheetFormatPr baseColWidth="10" defaultRowHeight="14.5" x14ac:dyDescent="0.35"/>
  <cols>
    <col min="2" max="2" width="110.7265625" customWidth="1"/>
    <col min="3" max="3" width="15.7265625" customWidth="1"/>
  </cols>
  <sheetData>
    <row r="2" spans="2:3" x14ac:dyDescent="0.35">
      <c r="B2" s="612" t="s">
        <v>4141</v>
      </c>
      <c r="C2" s="613"/>
    </row>
    <row r="3" spans="2:3" x14ac:dyDescent="0.35">
      <c r="B3" s="1" t="s">
        <v>3790</v>
      </c>
      <c r="C3" s="1" t="s">
        <v>52</v>
      </c>
    </row>
    <row r="4" spans="2:3" x14ac:dyDescent="0.35">
      <c r="B4" s="6" t="s">
        <v>104</v>
      </c>
      <c r="C4" s="8" t="s">
        <v>3794</v>
      </c>
    </row>
    <row r="5" spans="2:3" x14ac:dyDescent="0.35">
      <c r="B5" s="7" t="s">
        <v>105</v>
      </c>
      <c r="C5" s="9" t="s">
        <v>3795</v>
      </c>
    </row>
    <row r="6" spans="2:3" x14ac:dyDescent="0.35">
      <c r="B6" s="2" t="s">
        <v>106</v>
      </c>
      <c r="C6" s="4" t="s">
        <v>3795</v>
      </c>
    </row>
    <row r="7" spans="2:3" x14ac:dyDescent="0.35">
      <c r="B7" s="7" t="s">
        <v>110</v>
      </c>
      <c r="C7" s="9" t="s">
        <v>3796</v>
      </c>
    </row>
    <row r="8" spans="2:3" x14ac:dyDescent="0.35">
      <c r="B8" s="2" t="s">
        <v>111</v>
      </c>
      <c r="C8" s="4" t="s">
        <v>3797</v>
      </c>
    </row>
    <row r="9" spans="2:3" x14ac:dyDescent="0.35">
      <c r="B9" s="2" t="s">
        <v>112</v>
      </c>
      <c r="C9" s="4" t="s">
        <v>3798</v>
      </c>
    </row>
    <row r="10" spans="2:3" x14ac:dyDescent="0.35">
      <c r="B10" s="2" t="s">
        <v>113</v>
      </c>
      <c r="C10" s="4" t="s">
        <v>3799</v>
      </c>
    </row>
    <row r="11" spans="2:3" x14ac:dyDescent="0.35">
      <c r="B11" s="7" t="s">
        <v>115</v>
      </c>
      <c r="C11" s="9" t="s">
        <v>3800</v>
      </c>
    </row>
    <row r="12" spans="2:3" x14ac:dyDescent="0.35">
      <c r="B12" s="2" t="s">
        <v>116</v>
      </c>
      <c r="C12" s="4" t="s">
        <v>3801</v>
      </c>
    </row>
    <row r="13" spans="2:3" x14ac:dyDescent="0.35">
      <c r="B13" s="2" t="s">
        <v>119</v>
      </c>
      <c r="C13" s="4" t="s">
        <v>3802</v>
      </c>
    </row>
    <row r="14" spans="2:3" x14ac:dyDescent="0.35">
      <c r="B14" s="7" t="s">
        <v>120</v>
      </c>
      <c r="C14" s="9" t="s">
        <v>3803</v>
      </c>
    </row>
    <row r="15" spans="2:3" x14ac:dyDescent="0.35">
      <c r="B15" s="2" t="s">
        <v>122</v>
      </c>
      <c r="C15" s="4" t="s">
        <v>3804</v>
      </c>
    </row>
    <row r="16" spans="2:3" x14ac:dyDescent="0.35">
      <c r="B16" s="2" t="s">
        <v>123</v>
      </c>
      <c r="C16" s="4" t="s">
        <v>3805</v>
      </c>
    </row>
    <row r="17" spans="2:3" x14ac:dyDescent="0.35">
      <c r="B17" s="2" t="s">
        <v>124</v>
      </c>
      <c r="C17" s="4" t="s">
        <v>3806</v>
      </c>
    </row>
    <row r="18" spans="2:3" x14ac:dyDescent="0.35">
      <c r="B18" s="7" t="s">
        <v>129</v>
      </c>
      <c r="C18" s="9" t="s">
        <v>3807</v>
      </c>
    </row>
    <row r="19" spans="2:3" x14ac:dyDescent="0.35">
      <c r="B19" s="2" t="s">
        <v>130</v>
      </c>
      <c r="C19" s="4" t="s">
        <v>3807</v>
      </c>
    </row>
    <row r="20" spans="2:3" x14ac:dyDescent="0.35">
      <c r="B20" s="6" t="s">
        <v>131</v>
      </c>
      <c r="C20" s="8" t="s">
        <v>3808</v>
      </c>
    </row>
    <row r="21" spans="2:3" x14ac:dyDescent="0.35">
      <c r="B21" s="7" t="s">
        <v>132</v>
      </c>
      <c r="C21" s="9" t="s">
        <v>3809</v>
      </c>
    </row>
    <row r="22" spans="2:3" x14ac:dyDescent="0.35">
      <c r="B22" s="2" t="s">
        <v>133</v>
      </c>
      <c r="C22" s="4" t="s">
        <v>3810</v>
      </c>
    </row>
    <row r="23" spans="2:3" x14ac:dyDescent="0.35">
      <c r="B23" s="2" t="s">
        <v>134</v>
      </c>
      <c r="C23" s="4" t="s">
        <v>3811</v>
      </c>
    </row>
    <row r="24" spans="2:3" x14ac:dyDescent="0.35">
      <c r="B24" s="2" t="s">
        <v>136</v>
      </c>
      <c r="C24" s="4" t="s">
        <v>3812</v>
      </c>
    </row>
    <row r="25" spans="2:3" x14ac:dyDescent="0.35">
      <c r="B25" s="2" t="s">
        <v>137</v>
      </c>
      <c r="C25" s="4" t="s">
        <v>3813</v>
      </c>
    </row>
    <row r="26" spans="2:3" x14ac:dyDescent="0.35">
      <c r="B26" s="2" t="s">
        <v>138</v>
      </c>
      <c r="C26" s="4" t="s">
        <v>3814</v>
      </c>
    </row>
    <row r="27" spans="2:3" x14ac:dyDescent="0.35">
      <c r="B27" s="2" t="s">
        <v>139</v>
      </c>
      <c r="C27" s="4" t="s">
        <v>3815</v>
      </c>
    </row>
    <row r="28" spans="2:3" x14ac:dyDescent="0.35">
      <c r="B28" s="7" t="s">
        <v>141</v>
      </c>
      <c r="C28" s="9" t="s">
        <v>3816</v>
      </c>
    </row>
    <row r="29" spans="2:3" x14ac:dyDescent="0.35">
      <c r="B29" s="2" t="s">
        <v>142</v>
      </c>
      <c r="C29" s="4" t="s">
        <v>3817</v>
      </c>
    </row>
    <row r="30" spans="2:3" x14ac:dyDescent="0.35">
      <c r="B30" s="2" t="s">
        <v>144</v>
      </c>
      <c r="C30" s="4" t="s">
        <v>3818</v>
      </c>
    </row>
    <row r="31" spans="2:3" x14ac:dyDescent="0.35">
      <c r="B31" s="7" t="s">
        <v>145</v>
      </c>
      <c r="C31" s="9" t="s">
        <v>3819</v>
      </c>
    </row>
    <row r="32" spans="2:3" x14ac:dyDescent="0.35">
      <c r="B32" s="2" t="s">
        <v>149</v>
      </c>
      <c r="C32" s="4" t="s">
        <v>3819</v>
      </c>
    </row>
    <row r="33" spans="2:3" x14ac:dyDescent="0.35">
      <c r="B33" s="7" t="s">
        <v>151</v>
      </c>
      <c r="C33" s="9" t="s">
        <v>3820</v>
      </c>
    </row>
    <row r="34" spans="2:3" x14ac:dyDescent="0.35">
      <c r="B34" s="2" t="s">
        <v>152</v>
      </c>
      <c r="C34" s="4" t="s">
        <v>3821</v>
      </c>
    </row>
    <row r="35" spans="2:3" x14ac:dyDescent="0.35">
      <c r="B35" s="2" t="s">
        <v>153</v>
      </c>
      <c r="C35" s="4" t="s">
        <v>3822</v>
      </c>
    </row>
    <row r="36" spans="2:3" x14ac:dyDescent="0.35">
      <c r="B36" s="2" t="s">
        <v>154</v>
      </c>
      <c r="C36" s="4" t="s">
        <v>560</v>
      </c>
    </row>
    <row r="37" spans="2:3" x14ac:dyDescent="0.35">
      <c r="B37" s="2" t="s">
        <v>155</v>
      </c>
      <c r="C37" s="4" t="s">
        <v>3823</v>
      </c>
    </row>
    <row r="38" spans="2:3" x14ac:dyDescent="0.35">
      <c r="B38" s="2" t="s">
        <v>156</v>
      </c>
      <c r="C38" s="4" t="s">
        <v>3824</v>
      </c>
    </row>
    <row r="39" spans="2:3" x14ac:dyDescent="0.35">
      <c r="B39" s="2" t="s">
        <v>157</v>
      </c>
      <c r="C39" s="4" t="s">
        <v>3825</v>
      </c>
    </row>
    <row r="40" spans="2:3" x14ac:dyDescent="0.35">
      <c r="B40" s="2" t="s">
        <v>158</v>
      </c>
      <c r="C40" s="4" t="s">
        <v>3826</v>
      </c>
    </row>
    <row r="41" spans="2:3" x14ac:dyDescent="0.35">
      <c r="B41" s="2" t="s">
        <v>159</v>
      </c>
      <c r="C41" s="4" t="s">
        <v>3827</v>
      </c>
    </row>
    <row r="42" spans="2:3" x14ac:dyDescent="0.35">
      <c r="B42" s="2" t="s">
        <v>160</v>
      </c>
      <c r="C42" s="4" t="s">
        <v>3828</v>
      </c>
    </row>
    <row r="43" spans="2:3" x14ac:dyDescent="0.35">
      <c r="B43" s="7" t="s">
        <v>161</v>
      </c>
      <c r="C43" s="9" t="s">
        <v>3829</v>
      </c>
    </row>
    <row r="44" spans="2:3" x14ac:dyDescent="0.35">
      <c r="B44" s="2" t="s">
        <v>162</v>
      </c>
      <c r="C44" s="4" t="s">
        <v>3830</v>
      </c>
    </row>
    <row r="45" spans="2:3" x14ac:dyDescent="0.35">
      <c r="B45" s="2" t="s">
        <v>163</v>
      </c>
      <c r="C45" s="4" t="s">
        <v>640</v>
      </c>
    </row>
    <row r="46" spans="2:3" x14ac:dyDescent="0.35">
      <c r="B46" s="2" t="s">
        <v>164</v>
      </c>
      <c r="C46" s="4" t="s">
        <v>3831</v>
      </c>
    </row>
    <row r="47" spans="2:3" x14ac:dyDescent="0.35">
      <c r="B47" s="2" t="s">
        <v>165</v>
      </c>
      <c r="C47" s="4" t="s">
        <v>3832</v>
      </c>
    </row>
    <row r="48" spans="2:3" x14ac:dyDescent="0.35">
      <c r="B48" s="7" t="s">
        <v>169</v>
      </c>
      <c r="C48" s="9" t="s">
        <v>3833</v>
      </c>
    </row>
    <row r="49" spans="2:3" x14ac:dyDescent="0.35">
      <c r="B49" s="2" t="s">
        <v>170</v>
      </c>
      <c r="C49" s="4" t="s">
        <v>3833</v>
      </c>
    </row>
    <row r="50" spans="2:3" x14ac:dyDescent="0.35">
      <c r="B50" s="7" t="s">
        <v>171</v>
      </c>
      <c r="C50" s="9" t="s">
        <v>3834</v>
      </c>
    </row>
    <row r="51" spans="2:3" x14ac:dyDescent="0.35">
      <c r="B51" s="2" t="s">
        <v>172</v>
      </c>
      <c r="C51" s="4" t="s">
        <v>3835</v>
      </c>
    </row>
    <row r="52" spans="2:3" x14ac:dyDescent="0.35">
      <c r="B52" s="2" t="s">
        <v>173</v>
      </c>
      <c r="C52" s="4" t="s">
        <v>3836</v>
      </c>
    </row>
    <row r="53" spans="2:3" x14ac:dyDescent="0.35">
      <c r="B53" s="2" t="s">
        <v>174</v>
      </c>
      <c r="C53" s="4" t="s">
        <v>3837</v>
      </c>
    </row>
    <row r="54" spans="2:3" x14ac:dyDescent="0.35">
      <c r="B54" s="2" t="s">
        <v>175</v>
      </c>
      <c r="C54" s="4" t="s">
        <v>3838</v>
      </c>
    </row>
    <row r="55" spans="2:3" x14ac:dyDescent="0.35">
      <c r="B55" s="2" t="s">
        <v>176</v>
      </c>
      <c r="C55" s="4" t="s">
        <v>3839</v>
      </c>
    </row>
    <row r="56" spans="2:3" x14ac:dyDescent="0.35">
      <c r="B56" s="7" t="s">
        <v>177</v>
      </c>
      <c r="C56" s="9" t="s">
        <v>3840</v>
      </c>
    </row>
    <row r="57" spans="2:3" x14ac:dyDescent="0.35">
      <c r="B57" s="2" t="s">
        <v>178</v>
      </c>
      <c r="C57" s="4" t="s">
        <v>3841</v>
      </c>
    </row>
    <row r="58" spans="2:3" x14ac:dyDescent="0.35">
      <c r="B58" s="2" t="s">
        <v>179</v>
      </c>
      <c r="C58" s="4" t="s">
        <v>3842</v>
      </c>
    </row>
    <row r="59" spans="2:3" ht="25" x14ac:dyDescent="0.35">
      <c r="B59" s="2" t="s">
        <v>180</v>
      </c>
      <c r="C59" s="4" t="s">
        <v>3843</v>
      </c>
    </row>
    <row r="60" spans="2:3" x14ac:dyDescent="0.35">
      <c r="B60" s="2" t="s">
        <v>181</v>
      </c>
      <c r="C60" s="4" t="s">
        <v>3844</v>
      </c>
    </row>
    <row r="61" spans="2:3" x14ac:dyDescent="0.35">
      <c r="B61" s="2" t="s">
        <v>183</v>
      </c>
      <c r="C61" s="4" t="s">
        <v>3845</v>
      </c>
    </row>
    <row r="62" spans="2:3" x14ac:dyDescent="0.35">
      <c r="B62" s="2" t="s">
        <v>184</v>
      </c>
      <c r="C62" s="4" t="s">
        <v>3846</v>
      </c>
    </row>
    <row r="63" spans="2:3" x14ac:dyDescent="0.35">
      <c r="B63" s="2" t="s">
        <v>185</v>
      </c>
      <c r="C63" s="4" t="s">
        <v>3847</v>
      </c>
    </row>
    <row r="64" spans="2:3" x14ac:dyDescent="0.35">
      <c r="B64" s="6" t="s">
        <v>186</v>
      </c>
      <c r="C64" s="8" t="s">
        <v>3848</v>
      </c>
    </row>
    <row r="65" spans="2:3" x14ac:dyDescent="0.35">
      <c r="B65" s="7" t="s">
        <v>187</v>
      </c>
      <c r="C65" s="9" t="s">
        <v>3849</v>
      </c>
    </row>
    <row r="66" spans="2:3" x14ac:dyDescent="0.35">
      <c r="B66" s="2" t="s">
        <v>188</v>
      </c>
      <c r="C66" s="4" t="s">
        <v>3850</v>
      </c>
    </row>
    <row r="67" spans="2:3" x14ac:dyDescent="0.35">
      <c r="B67" s="2" t="s">
        <v>189</v>
      </c>
      <c r="C67" s="4" t="s">
        <v>3851</v>
      </c>
    </row>
    <row r="68" spans="2:3" x14ac:dyDescent="0.35">
      <c r="B68" s="2" t="s">
        <v>190</v>
      </c>
      <c r="C68" s="4" t="s">
        <v>3852</v>
      </c>
    </row>
    <row r="69" spans="2:3" x14ac:dyDescent="0.35">
      <c r="B69" s="2" t="s">
        <v>191</v>
      </c>
      <c r="C69" s="4" t="s">
        <v>3853</v>
      </c>
    </row>
    <row r="70" spans="2:3" x14ac:dyDescent="0.35">
      <c r="B70" s="2" t="s">
        <v>193</v>
      </c>
      <c r="C70" s="4" t="s">
        <v>3854</v>
      </c>
    </row>
    <row r="71" spans="2:3" x14ac:dyDescent="0.35">
      <c r="B71" s="2" t="s">
        <v>194</v>
      </c>
      <c r="C71" s="4" t="s">
        <v>3855</v>
      </c>
    </row>
    <row r="72" spans="2:3" x14ac:dyDescent="0.35">
      <c r="B72" s="2" t="s">
        <v>195</v>
      </c>
      <c r="C72" s="4" t="s">
        <v>3856</v>
      </c>
    </row>
    <row r="73" spans="2:3" x14ac:dyDescent="0.35">
      <c r="B73" s="7" t="s">
        <v>197</v>
      </c>
      <c r="C73" s="9" t="s">
        <v>3857</v>
      </c>
    </row>
    <row r="74" spans="2:3" x14ac:dyDescent="0.35">
      <c r="B74" s="2" t="s">
        <v>200</v>
      </c>
      <c r="C74" s="4" t="s">
        <v>585</v>
      </c>
    </row>
    <row r="75" spans="2:3" x14ac:dyDescent="0.35">
      <c r="B75" s="2" t="s">
        <v>202</v>
      </c>
      <c r="C75" s="4" t="s">
        <v>3858</v>
      </c>
    </row>
    <row r="76" spans="2:3" x14ac:dyDescent="0.35">
      <c r="B76" s="2" t="s">
        <v>204</v>
      </c>
      <c r="C76" s="4" t="s">
        <v>3859</v>
      </c>
    </row>
    <row r="77" spans="2:3" x14ac:dyDescent="0.35">
      <c r="B77" s="2" t="s">
        <v>205</v>
      </c>
      <c r="C77" s="4" t="s">
        <v>3860</v>
      </c>
    </row>
    <row r="78" spans="2:3" x14ac:dyDescent="0.35">
      <c r="B78" s="7" t="s">
        <v>206</v>
      </c>
      <c r="C78" s="9" t="s">
        <v>3861</v>
      </c>
    </row>
    <row r="79" spans="2:3" x14ac:dyDescent="0.35">
      <c r="B79" s="2" t="s">
        <v>207</v>
      </c>
      <c r="C79" s="4" t="s">
        <v>3862</v>
      </c>
    </row>
    <row r="80" spans="2:3" x14ac:dyDescent="0.35">
      <c r="B80" s="2" t="s">
        <v>208</v>
      </c>
      <c r="C80" s="4" t="s">
        <v>1937</v>
      </c>
    </row>
    <row r="81" spans="2:3" x14ac:dyDescent="0.35">
      <c r="B81" s="2" t="s">
        <v>209</v>
      </c>
      <c r="C81" s="4" t="s">
        <v>3863</v>
      </c>
    </row>
    <row r="82" spans="2:3" x14ac:dyDescent="0.35">
      <c r="B82" s="2" t="s">
        <v>210</v>
      </c>
      <c r="C82" s="4" t="s">
        <v>453</v>
      </c>
    </row>
    <row r="83" spans="2:3" x14ac:dyDescent="0.35">
      <c r="B83" s="2" t="s">
        <v>212</v>
      </c>
      <c r="C83" s="4" t="s">
        <v>3864</v>
      </c>
    </row>
    <row r="84" spans="2:3" x14ac:dyDescent="0.35">
      <c r="B84" s="2" t="s">
        <v>214</v>
      </c>
      <c r="C84" s="4" t="s">
        <v>3865</v>
      </c>
    </row>
    <row r="85" spans="2:3" x14ac:dyDescent="0.35">
      <c r="B85" s="7" t="s">
        <v>216</v>
      </c>
      <c r="C85" s="9" t="s">
        <v>3866</v>
      </c>
    </row>
    <row r="86" spans="2:3" x14ac:dyDescent="0.35">
      <c r="B86" s="2" t="s">
        <v>217</v>
      </c>
      <c r="C86" s="4" t="s">
        <v>3867</v>
      </c>
    </row>
    <row r="87" spans="2:3" x14ac:dyDescent="0.35">
      <c r="B87" s="2" t="s">
        <v>218</v>
      </c>
      <c r="C87" s="4" t="s">
        <v>3868</v>
      </c>
    </row>
    <row r="88" spans="2:3" x14ac:dyDescent="0.35">
      <c r="B88" s="2" t="s">
        <v>220</v>
      </c>
      <c r="C88" s="4" t="s">
        <v>3869</v>
      </c>
    </row>
    <row r="89" spans="2:3" x14ac:dyDescent="0.35">
      <c r="B89" s="7" t="s">
        <v>224</v>
      </c>
      <c r="C89" s="9" t="s">
        <v>3870</v>
      </c>
    </row>
    <row r="90" spans="2:3" ht="25" x14ac:dyDescent="0.35">
      <c r="B90" s="2" t="s">
        <v>226</v>
      </c>
      <c r="C90" s="4" t="s">
        <v>3871</v>
      </c>
    </row>
    <row r="91" spans="2:3" x14ac:dyDescent="0.35">
      <c r="B91" s="2" t="s">
        <v>227</v>
      </c>
      <c r="C91" s="4" t="s">
        <v>3872</v>
      </c>
    </row>
    <row r="92" spans="2:3" x14ac:dyDescent="0.35">
      <c r="B92" s="2" t="s">
        <v>229</v>
      </c>
      <c r="C92" s="4" t="s">
        <v>3873</v>
      </c>
    </row>
    <row r="93" spans="2:3" x14ac:dyDescent="0.35">
      <c r="B93" s="2" t="s">
        <v>230</v>
      </c>
      <c r="C93" s="4" t="s">
        <v>3874</v>
      </c>
    </row>
    <row r="94" spans="2:3" x14ac:dyDescent="0.35">
      <c r="B94" s="2" t="s">
        <v>231</v>
      </c>
      <c r="C94" s="4" t="s">
        <v>3875</v>
      </c>
    </row>
    <row r="95" spans="2:3" x14ac:dyDescent="0.35">
      <c r="B95" s="2" t="s">
        <v>232</v>
      </c>
      <c r="C95" s="4" t="s">
        <v>3876</v>
      </c>
    </row>
    <row r="96" spans="2:3" x14ac:dyDescent="0.35">
      <c r="B96" s="7" t="s">
        <v>239</v>
      </c>
      <c r="C96" s="9" t="s">
        <v>3877</v>
      </c>
    </row>
    <row r="97" spans="2:3" x14ac:dyDescent="0.35">
      <c r="B97" s="2" t="s">
        <v>240</v>
      </c>
      <c r="C97" s="4" t="s">
        <v>3878</v>
      </c>
    </row>
    <row r="98" spans="2:3" x14ac:dyDescent="0.35">
      <c r="B98" s="2" t="s">
        <v>241</v>
      </c>
      <c r="C98" s="4" t="s">
        <v>3879</v>
      </c>
    </row>
    <row r="99" spans="2:3" x14ac:dyDescent="0.35">
      <c r="B99" s="2" t="s">
        <v>243</v>
      </c>
      <c r="C99" s="4" t="s">
        <v>3880</v>
      </c>
    </row>
    <row r="100" spans="2:3" x14ac:dyDescent="0.35">
      <c r="B100" s="2" t="s">
        <v>246</v>
      </c>
      <c r="C100" s="4" t="s">
        <v>1478</v>
      </c>
    </row>
    <row r="101" spans="2:3" x14ac:dyDescent="0.35">
      <c r="B101" s="7" t="s">
        <v>247</v>
      </c>
      <c r="C101" s="9" t="s">
        <v>3881</v>
      </c>
    </row>
    <row r="102" spans="2:3" x14ac:dyDescent="0.35">
      <c r="B102" s="2" t="s">
        <v>249</v>
      </c>
      <c r="C102" s="4" t="s">
        <v>3882</v>
      </c>
    </row>
    <row r="103" spans="2:3" x14ac:dyDescent="0.35">
      <c r="B103" s="2" t="s">
        <v>251</v>
      </c>
      <c r="C103" s="4" t="s">
        <v>3883</v>
      </c>
    </row>
    <row r="104" spans="2:3" x14ac:dyDescent="0.35">
      <c r="B104" s="7" t="s">
        <v>253</v>
      </c>
      <c r="C104" s="9" t="s">
        <v>3884</v>
      </c>
    </row>
    <row r="105" spans="2:3" x14ac:dyDescent="0.35">
      <c r="B105" s="2" t="s">
        <v>254</v>
      </c>
      <c r="C105" s="4" t="s">
        <v>3885</v>
      </c>
    </row>
    <row r="106" spans="2:3" x14ac:dyDescent="0.35">
      <c r="B106" s="2" t="s">
        <v>255</v>
      </c>
      <c r="C106" s="4" t="s">
        <v>3886</v>
      </c>
    </row>
    <row r="107" spans="2:3" x14ac:dyDescent="0.35">
      <c r="B107" s="2" t="s">
        <v>256</v>
      </c>
      <c r="C107" s="4" t="s">
        <v>3887</v>
      </c>
    </row>
    <row r="108" spans="2:3" x14ac:dyDescent="0.35">
      <c r="B108" s="2" t="s">
        <v>257</v>
      </c>
      <c r="C108" s="4" t="s">
        <v>936</v>
      </c>
    </row>
    <row r="109" spans="2:3" x14ac:dyDescent="0.35">
      <c r="B109" s="2" t="s">
        <v>258</v>
      </c>
      <c r="C109" s="4" t="s">
        <v>3888</v>
      </c>
    </row>
    <row r="110" spans="2:3" x14ac:dyDescent="0.35">
      <c r="B110" s="2" t="s">
        <v>259</v>
      </c>
      <c r="C110" s="4" t="s">
        <v>3889</v>
      </c>
    </row>
    <row r="111" spans="2:3" x14ac:dyDescent="0.35">
      <c r="B111" s="6" t="s">
        <v>261</v>
      </c>
      <c r="C111" s="8" t="s">
        <v>3890</v>
      </c>
    </row>
    <row r="112" spans="2:3" x14ac:dyDescent="0.35">
      <c r="B112" s="7" t="s">
        <v>271</v>
      </c>
      <c r="C112" s="9" t="s">
        <v>3891</v>
      </c>
    </row>
    <row r="113" spans="2:3" x14ac:dyDescent="0.35">
      <c r="B113" s="2" t="s">
        <v>273</v>
      </c>
      <c r="C113" s="4" t="s">
        <v>3891</v>
      </c>
    </row>
    <row r="114" spans="2:3" x14ac:dyDescent="0.35">
      <c r="B114" s="7" t="s">
        <v>3792</v>
      </c>
      <c r="C114" s="9" t="s">
        <v>3892</v>
      </c>
    </row>
    <row r="115" spans="2:3" x14ac:dyDescent="0.35">
      <c r="B115" s="2" t="s">
        <v>3793</v>
      </c>
      <c r="C115" s="4" t="s">
        <v>3892</v>
      </c>
    </row>
    <row r="116" spans="2:3" x14ac:dyDescent="0.35">
      <c r="B116" s="6" t="s">
        <v>278</v>
      </c>
      <c r="C116" s="8" t="s">
        <v>1449</v>
      </c>
    </row>
    <row r="117" spans="2:3" x14ac:dyDescent="0.35">
      <c r="B117" s="7" t="s">
        <v>279</v>
      </c>
      <c r="C117" s="9" t="s">
        <v>3893</v>
      </c>
    </row>
    <row r="118" spans="2:3" x14ac:dyDescent="0.35">
      <c r="B118" s="2" t="s">
        <v>280</v>
      </c>
      <c r="C118" s="4" t="s">
        <v>585</v>
      </c>
    </row>
    <row r="119" spans="2:3" x14ac:dyDescent="0.35">
      <c r="B119" s="2" t="s">
        <v>281</v>
      </c>
      <c r="C119" s="4" t="s">
        <v>1134</v>
      </c>
    </row>
    <row r="120" spans="2:3" x14ac:dyDescent="0.35">
      <c r="B120" s="2" t="s">
        <v>283</v>
      </c>
      <c r="C120" s="4" t="s">
        <v>585</v>
      </c>
    </row>
    <row r="121" spans="2:3" x14ac:dyDescent="0.35">
      <c r="B121" s="2" t="s">
        <v>284</v>
      </c>
      <c r="C121" s="4" t="s">
        <v>585</v>
      </c>
    </row>
    <row r="122" spans="2:3" x14ac:dyDescent="0.35">
      <c r="B122" s="7" t="s">
        <v>285</v>
      </c>
      <c r="C122" s="9" t="s">
        <v>3894</v>
      </c>
    </row>
    <row r="123" spans="2:3" x14ac:dyDescent="0.35">
      <c r="B123" s="2" t="s">
        <v>286</v>
      </c>
      <c r="C123" s="4" t="s">
        <v>585</v>
      </c>
    </row>
    <row r="124" spans="2:3" x14ac:dyDescent="0.35">
      <c r="B124" s="2" t="s">
        <v>289</v>
      </c>
      <c r="C124" s="4" t="s">
        <v>585</v>
      </c>
    </row>
    <row r="125" spans="2:3" x14ac:dyDescent="0.35">
      <c r="B125" s="7" t="s">
        <v>296</v>
      </c>
      <c r="C125" s="9" t="s">
        <v>585</v>
      </c>
    </row>
    <row r="126" spans="2:3" x14ac:dyDescent="0.35">
      <c r="B126" s="2" t="s">
        <v>298</v>
      </c>
      <c r="C126" s="4" t="s">
        <v>585</v>
      </c>
    </row>
    <row r="127" spans="2:3" x14ac:dyDescent="0.35">
      <c r="B127" s="3" t="s">
        <v>51</v>
      </c>
      <c r="C127" s="5" t="s">
        <v>3791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7"/>
  <sheetViews>
    <sheetView showGridLines="0" zoomScaleSheetLayoutView="115" workbookViewId="0">
      <selection sqref="A1:H1"/>
    </sheetView>
  </sheetViews>
  <sheetFormatPr baseColWidth="10" defaultColWidth="11.453125" defaultRowHeight="15" x14ac:dyDescent="0.3"/>
  <cols>
    <col min="1" max="1" width="11.1796875" style="116" customWidth="1"/>
    <col min="2" max="2" width="52.54296875" style="116" customWidth="1"/>
    <col min="3" max="3" width="12" style="116" bestFit="1" customWidth="1"/>
    <col min="4" max="4" width="17.26953125" style="116" customWidth="1"/>
    <col min="5" max="5" width="14.81640625" style="116" customWidth="1"/>
    <col min="6" max="6" width="11.453125" style="116"/>
    <col min="7" max="7" width="13" style="116" customWidth="1"/>
    <col min="8" max="8" width="13.26953125" style="116" customWidth="1"/>
    <col min="9" max="9" width="11.81640625" style="116" customWidth="1"/>
    <col min="10" max="10" width="12.7265625" style="116" customWidth="1"/>
    <col min="11" max="16384" width="11.453125" style="116"/>
  </cols>
  <sheetData>
    <row r="2" spans="1:11" x14ac:dyDescent="0.3">
      <c r="A2" s="760" t="s">
        <v>4160</v>
      </c>
      <c r="B2" s="760"/>
      <c r="C2" s="760"/>
      <c r="D2" s="760"/>
      <c r="E2" s="760"/>
      <c r="F2" s="760"/>
      <c r="G2" s="760"/>
      <c r="H2" s="760"/>
      <c r="I2" s="760"/>
      <c r="J2" s="760"/>
      <c r="K2" s="760"/>
    </row>
    <row r="3" spans="1:11" s="106" customFormat="1" x14ac:dyDescent="0.3">
      <c r="A3" s="660" t="s">
        <v>50</v>
      </c>
      <c r="B3" s="660"/>
      <c r="C3" s="660"/>
      <c r="D3" s="660"/>
      <c r="E3" s="660"/>
      <c r="F3" s="660"/>
      <c r="G3" s="660"/>
      <c r="H3" s="660"/>
      <c r="I3" s="660"/>
      <c r="J3" s="660"/>
      <c r="K3" s="660"/>
    </row>
    <row r="4" spans="1:11" s="106" customFormat="1" x14ac:dyDescent="0.3">
      <c r="A4" s="660" t="s">
        <v>4161</v>
      </c>
      <c r="B4" s="660"/>
      <c r="C4" s="660"/>
      <c r="D4" s="660"/>
      <c r="E4" s="660"/>
      <c r="F4" s="660"/>
      <c r="G4" s="660"/>
      <c r="H4" s="660"/>
      <c r="I4" s="660"/>
      <c r="J4" s="660"/>
      <c r="K4" s="660"/>
    </row>
    <row r="5" spans="1:11" s="106" customFormat="1" x14ac:dyDescent="0.3">
      <c r="A5" s="660" t="s">
        <v>4274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</row>
    <row r="6" spans="1:11" s="106" customFormat="1" x14ac:dyDescent="0.3">
      <c r="A6" s="661" t="s">
        <v>4229</v>
      </c>
      <c r="B6" s="661"/>
      <c r="C6" s="661"/>
      <c r="D6" s="661"/>
      <c r="E6" s="661"/>
      <c r="F6" s="661"/>
      <c r="G6" s="661"/>
      <c r="H6" s="661"/>
      <c r="I6" s="661"/>
      <c r="J6" s="661"/>
      <c r="K6" s="661"/>
    </row>
    <row r="7" spans="1:11" ht="15" customHeight="1" x14ac:dyDescent="0.3">
      <c r="A7" s="715" t="s">
        <v>4248</v>
      </c>
      <c r="B7" s="715"/>
      <c r="C7" s="715"/>
      <c r="D7" s="115"/>
      <c r="E7" s="115"/>
      <c r="F7" s="115"/>
      <c r="G7" s="115"/>
      <c r="H7" s="115"/>
      <c r="I7" s="115"/>
      <c r="J7" s="115"/>
      <c r="K7" s="115"/>
    </row>
    <row r="8" spans="1:11" ht="16.5" customHeight="1" x14ac:dyDescent="0.3">
      <c r="A8" s="761" t="s">
        <v>4249</v>
      </c>
      <c r="B8" s="763" t="s">
        <v>4231</v>
      </c>
      <c r="C8" s="712" t="s">
        <v>4250</v>
      </c>
      <c r="D8" s="713" t="s">
        <v>4250</v>
      </c>
      <c r="E8" s="713" t="s">
        <v>4250</v>
      </c>
      <c r="F8" s="714" t="s">
        <v>4250</v>
      </c>
      <c r="G8" s="725" t="s">
        <v>4251</v>
      </c>
      <c r="H8" s="726" t="s">
        <v>4251</v>
      </c>
      <c r="I8" s="726" t="s">
        <v>4251</v>
      </c>
      <c r="J8" s="726" t="s">
        <v>4251</v>
      </c>
      <c r="K8" s="726" t="s">
        <v>4251</v>
      </c>
    </row>
    <row r="9" spans="1:11" ht="25" x14ac:dyDescent="0.3">
      <c r="A9" s="762"/>
      <c r="B9" s="764"/>
      <c r="C9" s="465" t="s">
        <v>4253</v>
      </c>
      <c r="D9" s="465" t="s">
        <v>4254</v>
      </c>
      <c r="E9" s="465" t="s">
        <v>4255</v>
      </c>
      <c r="F9" s="345" t="s">
        <v>4256</v>
      </c>
      <c r="G9" s="345" t="s">
        <v>4257</v>
      </c>
      <c r="H9" s="345" t="s">
        <v>4258</v>
      </c>
      <c r="I9" s="345" t="s">
        <v>4259</v>
      </c>
      <c r="J9" s="465" t="s">
        <v>4260</v>
      </c>
      <c r="K9" s="527" t="s">
        <v>4256</v>
      </c>
    </row>
    <row r="10" spans="1:11" s="105" customFormat="1" ht="12.5" x14ac:dyDescent="0.25">
      <c r="A10" s="924" t="s">
        <v>7352</v>
      </c>
      <c r="B10" s="924" t="s">
        <v>7353</v>
      </c>
      <c r="C10" s="101">
        <v>72522</v>
      </c>
      <c r="D10" s="101">
        <v>0</v>
      </c>
      <c r="E10" s="101">
        <v>0</v>
      </c>
      <c r="F10" s="101">
        <f>SUM(C10:E10)</f>
        <v>72522</v>
      </c>
      <c r="G10" s="101">
        <f>C10/30*10</f>
        <v>24174</v>
      </c>
      <c r="H10" s="101">
        <v>0</v>
      </c>
      <c r="I10" s="101">
        <f>C10/30*40</f>
        <v>96696</v>
      </c>
      <c r="J10" s="101">
        <v>0</v>
      </c>
      <c r="K10" s="101">
        <f>SUM(G10:J10)</f>
        <v>120870</v>
      </c>
    </row>
    <row r="11" spans="1:11" s="105" customFormat="1" ht="12.5" x14ac:dyDescent="0.25">
      <c r="A11" s="924" t="s">
        <v>5158</v>
      </c>
      <c r="B11" s="924" t="s">
        <v>7354</v>
      </c>
      <c r="C11" s="101">
        <v>54399.199999999997</v>
      </c>
      <c r="D11" s="101">
        <v>0</v>
      </c>
      <c r="E11" s="101">
        <v>0</v>
      </c>
      <c r="F11" s="101">
        <f t="shared" ref="F11:F12" si="0">SUM(C11:E11)</f>
        <v>54399.199999999997</v>
      </c>
      <c r="G11" s="101">
        <f>C11/30*10</f>
        <v>18133.066666666666</v>
      </c>
      <c r="H11" s="101">
        <v>0</v>
      </c>
      <c r="I11" s="101">
        <f>C11/30*40</f>
        <v>72532.266666666663</v>
      </c>
      <c r="J11" s="101">
        <v>0</v>
      </c>
      <c r="K11" s="101">
        <f t="shared" ref="K11:K12" si="1">SUM(G11:J11)</f>
        <v>90665.333333333328</v>
      </c>
    </row>
    <row r="12" spans="1:11" s="105" customFormat="1" ht="12.5" x14ac:dyDescent="0.25">
      <c r="A12" s="924" t="s">
        <v>5360</v>
      </c>
      <c r="B12" s="924" t="s">
        <v>7355</v>
      </c>
      <c r="C12" s="101">
        <v>28035.85</v>
      </c>
      <c r="D12" s="101">
        <v>0</v>
      </c>
      <c r="E12" s="101">
        <v>0</v>
      </c>
      <c r="F12" s="101">
        <f t="shared" si="0"/>
        <v>28035.85</v>
      </c>
      <c r="G12" s="101">
        <f>C12/30*10</f>
        <v>9345.2833333333328</v>
      </c>
      <c r="H12" s="101">
        <v>0</v>
      </c>
      <c r="I12" s="101">
        <f>C12/30*40</f>
        <v>37381.133333333331</v>
      </c>
      <c r="J12" s="101">
        <v>0</v>
      </c>
      <c r="K12" s="101">
        <f t="shared" si="1"/>
        <v>46726.416666666664</v>
      </c>
    </row>
    <row r="13" spans="1:11" x14ac:dyDescent="0.3">
      <c r="A13" s="110"/>
      <c r="B13" s="110"/>
      <c r="C13" s="111"/>
      <c r="D13" s="111"/>
      <c r="E13" s="111"/>
      <c r="F13" s="111"/>
      <c r="G13" s="111"/>
      <c r="H13" s="111"/>
      <c r="I13" s="111"/>
      <c r="J13" s="111"/>
      <c r="K13" s="112"/>
    </row>
    <row r="14" spans="1:11" x14ac:dyDescent="0.3">
      <c r="A14" s="158"/>
      <c r="C14" s="115"/>
      <c r="D14" s="115"/>
      <c r="E14" s="115"/>
      <c r="F14" s="115"/>
      <c r="G14" s="115"/>
      <c r="H14" s="115"/>
      <c r="I14" s="115"/>
      <c r="J14" s="115"/>
      <c r="K14" s="115"/>
    </row>
    <row r="15" spans="1:11" ht="15" customHeight="1" x14ac:dyDescent="0.3">
      <c r="A15" s="715" t="s">
        <v>4261</v>
      </c>
      <c r="B15" s="715"/>
      <c r="C15" s="715"/>
      <c r="D15" s="115"/>
      <c r="E15" s="115"/>
      <c r="F15" s="115"/>
      <c r="G15" s="115"/>
      <c r="H15" s="115"/>
      <c r="I15" s="115"/>
      <c r="J15" s="115"/>
      <c r="K15" s="115"/>
    </row>
    <row r="16" spans="1:11" ht="16.5" customHeight="1" x14ac:dyDescent="0.3">
      <c r="A16" s="738" t="s">
        <v>4249</v>
      </c>
      <c r="B16" s="738" t="s">
        <v>4231</v>
      </c>
      <c r="C16" s="724" t="s">
        <v>4250</v>
      </c>
      <c r="D16" s="724" t="s">
        <v>4250</v>
      </c>
      <c r="E16" s="724" t="s">
        <v>4250</v>
      </c>
      <c r="F16" s="724" t="s">
        <v>4250</v>
      </c>
      <c r="G16" s="725" t="s">
        <v>4251</v>
      </c>
      <c r="H16" s="726" t="s">
        <v>4251</v>
      </c>
      <c r="I16" s="726" t="s">
        <v>4251</v>
      </c>
      <c r="J16" s="726" t="s">
        <v>4251</v>
      </c>
      <c r="K16" s="726" t="s">
        <v>4251</v>
      </c>
    </row>
    <row r="17" spans="1:12" ht="25" x14ac:dyDescent="0.3">
      <c r="A17" s="753" t="s">
        <v>4249</v>
      </c>
      <c r="B17" s="753" t="s">
        <v>4252</v>
      </c>
      <c r="C17" s="465" t="s">
        <v>4253</v>
      </c>
      <c r="D17" s="465" t="s">
        <v>4254</v>
      </c>
      <c r="E17" s="465" t="s">
        <v>4255</v>
      </c>
      <c r="F17" s="345" t="s">
        <v>4256</v>
      </c>
      <c r="G17" s="345" t="s">
        <v>4257</v>
      </c>
      <c r="H17" s="345" t="s">
        <v>4258</v>
      </c>
      <c r="I17" s="345" t="s">
        <v>4259</v>
      </c>
      <c r="J17" s="465" t="s">
        <v>4260</v>
      </c>
      <c r="K17" s="527" t="s">
        <v>4256</v>
      </c>
    </row>
    <row r="18" spans="1:12" s="105" customFormat="1" ht="12.5" x14ac:dyDescent="0.25">
      <c r="A18" s="924" t="s">
        <v>7356</v>
      </c>
      <c r="B18" s="924" t="s">
        <v>7357</v>
      </c>
      <c r="C18" s="101">
        <v>20068</v>
      </c>
      <c r="D18" s="101">
        <v>1380.5</v>
      </c>
      <c r="E18" s="101">
        <v>0</v>
      </c>
      <c r="F18" s="101">
        <f>SUM(C18:E18)</f>
        <v>21448.5</v>
      </c>
      <c r="G18" s="101">
        <f t="shared" ref="G18:G32" si="2">C18/30*24</f>
        <v>16054.399999999998</v>
      </c>
      <c r="H18" s="101">
        <v>0</v>
      </c>
      <c r="I18" s="101">
        <f t="shared" ref="I18:I32" si="3">C18/30*40</f>
        <v>26757.333333333332</v>
      </c>
      <c r="J18" s="101">
        <v>0</v>
      </c>
      <c r="K18" s="101">
        <f>SUM(G18:J18)</f>
        <v>42811.73333333333</v>
      </c>
    </row>
    <row r="19" spans="1:12" s="105" customFormat="1" ht="12.5" x14ac:dyDescent="0.25">
      <c r="A19" s="924" t="s">
        <v>7358</v>
      </c>
      <c r="B19" s="924" t="s">
        <v>7359</v>
      </c>
      <c r="C19" s="101">
        <v>25221</v>
      </c>
      <c r="D19" s="101">
        <v>1380.5</v>
      </c>
      <c r="E19" s="101">
        <v>0</v>
      </c>
      <c r="F19" s="101">
        <f>SUM(C19:E19)</f>
        <v>26601.5</v>
      </c>
      <c r="G19" s="101">
        <f t="shared" si="2"/>
        <v>20176.800000000003</v>
      </c>
      <c r="H19" s="101">
        <v>0</v>
      </c>
      <c r="I19" s="101">
        <f t="shared" si="3"/>
        <v>33628</v>
      </c>
      <c r="J19" s="101">
        <v>0</v>
      </c>
      <c r="K19" s="101">
        <f>SUM(G19:J19)</f>
        <v>53804.800000000003</v>
      </c>
    </row>
    <row r="20" spans="1:12" s="105" customFormat="1" ht="12.5" x14ac:dyDescent="0.25">
      <c r="A20" s="1135" t="s">
        <v>7360</v>
      </c>
      <c r="B20" s="1135" t="s">
        <v>7361</v>
      </c>
      <c r="C20" s="211">
        <v>17880</v>
      </c>
      <c r="D20" s="211">
        <v>1380.5</v>
      </c>
      <c r="E20" s="211">
        <v>0</v>
      </c>
      <c r="F20" s="211">
        <f t="shared" ref="F20:F32" si="4">SUM(C20:E20)</f>
        <v>19260.5</v>
      </c>
      <c r="G20" s="211">
        <f t="shared" si="2"/>
        <v>14304</v>
      </c>
      <c r="H20" s="211">
        <v>0</v>
      </c>
      <c r="I20" s="211">
        <f t="shared" si="3"/>
        <v>23840</v>
      </c>
      <c r="J20" s="211">
        <f>22.72/4</f>
        <v>5.68</v>
      </c>
      <c r="K20" s="211">
        <f t="shared" ref="K20:K32" si="5">SUM(G20:J20)</f>
        <v>38149.68</v>
      </c>
    </row>
    <row r="21" spans="1:12" s="105" customFormat="1" ht="12.5" x14ac:dyDescent="0.25">
      <c r="A21" s="924" t="s">
        <v>7362</v>
      </c>
      <c r="B21" s="924" t="s">
        <v>7363</v>
      </c>
      <c r="C21" s="101">
        <v>11179</v>
      </c>
      <c r="D21" s="101">
        <v>1380.5</v>
      </c>
      <c r="E21" s="101">
        <v>0</v>
      </c>
      <c r="F21" s="101">
        <f t="shared" si="4"/>
        <v>12559.5</v>
      </c>
      <c r="G21" s="101">
        <f t="shared" si="2"/>
        <v>8943.2000000000007</v>
      </c>
      <c r="H21" s="101">
        <v>0</v>
      </c>
      <c r="I21" s="101">
        <f t="shared" si="3"/>
        <v>14905.333333333332</v>
      </c>
      <c r="J21" s="101">
        <v>0</v>
      </c>
      <c r="K21" s="101">
        <f t="shared" si="5"/>
        <v>23848.533333333333</v>
      </c>
    </row>
    <row r="22" spans="1:12" s="105" customFormat="1" ht="12.5" x14ac:dyDescent="0.25">
      <c r="A22" s="924" t="s">
        <v>7364</v>
      </c>
      <c r="B22" s="924" t="s">
        <v>7365</v>
      </c>
      <c r="C22" s="101">
        <v>9620</v>
      </c>
      <c r="D22" s="101">
        <v>1380.5</v>
      </c>
      <c r="E22" s="101">
        <v>0</v>
      </c>
      <c r="F22" s="101">
        <f t="shared" si="4"/>
        <v>11000.5</v>
      </c>
      <c r="G22" s="101">
        <f t="shared" si="2"/>
        <v>7696</v>
      </c>
      <c r="H22" s="101">
        <v>0</v>
      </c>
      <c r="I22" s="101">
        <f t="shared" si="3"/>
        <v>12826.666666666668</v>
      </c>
      <c r="J22" s="101">
        <v>0</v>
      </c>
      <c r="K22" s="101">
        <f t="shared" si="5"/>
        <v>20522.666666666668</v>
      </c>
    </row>
    <row r="23" spans="1:12" s="105" customFormat="1" ht="12.5" x14ac:dyDescent="0.25">
      <c r="A23" s="924" t="s">
        <v>7366</v>
      </c>
      <c r="B23" s="924" t="s">
        <v>7367</v>
      </c>
      <c r="C23" s="101">
        <v>9620</v>
      </c>
      <c r="D23" s="101">
        <v>1380.5</v>
      </c>
      <c r="E23" s="101">
        <v>0</v>
      </c>
      <c r="F23" s="101">
        <f t="shared" si="4"/>
        <v>11000.5</v>
      </c>
      <c r="G23" s="101">
        <f t="shared" si="2"/>
        <v>7696</v>
      </c>
      <c r="H23" s="101">
        <v>0</v>
      </c>
      <c r="I23" s="101">
        <f t="shared" si="3"/>
        <v>12826.666666666668</v>
      </c>
      <c r="J23" s="101">
        <v>0</v>
      </c>
      <c r="K23" s="101">
        <f t="shared" si="5"/>
        <v>20522.666666666668</v>
      </c>
    </row>
    <row r="24" spans="1:12" s="105" customFormat="1" ht="12.5" x14ac:dyDescent="0.25">
      <c r="A24" s="924" t="s">
        <v>7368</v>
      </c>
      <c r="B24" s="924" t="s">
        <v>4304</v>
      </c>
      <c r="C24" s="101">
        <v>9360</v>
      </c>
      <c r="D24" s="101">
        <v>1380.5</v>
      </c>
      <c r="E24" s="101">
        <v>0</v>
      </c>
      <c r="F24" s="101">
        <f t="shared" si="4"/>
        <v>10740.5</v>
      </c>
      <c r="G24" s="101">
        <f t="shared" si="2"/>
        <v>7488</v>
      </c>
      <c r="H24" s="101">
        <v>0</v>
      </c>
      <c r="I24" s="101">
        <f t="shared" si="3"/>
        <v>12480</v>
      </c>
      <c r="J24" s="101">
        <v>0</v>
      </c>
      <c r="K24" s="101">
        <f t="shared" si="5"/>
        <v>19968</v>
      </c>
    </row>
    <row r="25" spans="1:12" s="105" customFormat="1" ht="12.5" x14ac:dyDescent="0.25">
      <c r="A25" s="924" t="s">
        <v>7369</v>
      </c>
      <c r="B25" s="924" t="s">
        <v>7370</v>
      </c>
      <c r="C25" s="101">
        <v>9620</v>
      </c>
      <c r="D25" s="101">
        <v>1380.5</v>
      </c>
      <c r="E25" s="101">
        <v>0</v>
      </c>
      <c r="F25" s="101">
        <f t="shared" si="4"/>
        <v>11000.5</v>
      </c>
      <c r="G25" s="101">
        <f t="shared" si="2"/>
        <v>7696</v>
      </c>
      <c r="H25" s="101">
        <v>0</v>
      </c>
      <c r="I25" s="101">
        <f t="shared" si="3"/>
        <v>12826.666666666668</v>
      </c>
      <c r="J25" s="101">
        <v>0</v>
      </c>
      <c r="K25" s="101">
        <f t="shared" si="5"/>
        <v>20522.666666666668</v>
      </c>
    </row>
    <row r="26" spans="1:12" s="105" customFormat="1" ht="12.5" x14ac:dyDescent="0.25">
      <c r="A26" s="924" t="s">
        <v>7371</v>
      </c>
      <c r="B26" s="924" t="s">
        <v>7372</v>
      </c>
      <c r="C26" s="101">
        <v>9360</v>
      </c>
      <c r="D26" s="101">
        <v>1380.5</v>
      </c>
      <c r="E26" s="101">
        <v>0</v>
      </c>
      <c r="F26" s="101">
        <f t="shared" si="4"/>
        <v>10740.5</v>
      </c>
      <c r="G26" s="101">
        <f t="shared" si="2"/>
        <v>7488</v>
      </c>
      <c r="H26" s="101">
        <v>0</v>
      </c>
      <c r="I26" s="101">
        <f t="shared" si="3"/>
        <v>12480</v>
      </c>
      <c r="J26" s="101">
        <v>0</v>
      </c>
      <c r="K26" s="101">
        <f t="shared" si="5"/>
        <v>19968</v>
      </c>
    </row>
    <row r="27" spans="1:12" s="105" customFormat="1" ht="12.5" x14ac:dyDescent="0.25">
      <c r="A27" s="924" t="s">
        <v>7373</v>
      </c>
      <c r="B27" s="924" t="s">
        <v>7374</v>
      </c>
      <c r="C27" s="101">
        <v>9093</v>
      </c>
      <c r="D27" s="101">
        <v>1380.5</v>
      </c>
      <c r="E27" s="101">
        <v>0</v>
      </c>
      <c r="F27" s="101">
        <f t="shared" si="4"/>
        <v>10473.5</v>
      </c>
      <c r="G27" s="101">
        <f t="shared" si="2"/>
        <v>7274.4000000000005</v>
      </c>
      <c r="H27" s="101">
        <v>0</v>
      </c>
      <c r="I27" s="101">
        <f t="shared" si="3"/>
        <v>12124</v>
      </c>
      <c r="J27" s="101">
        <v>0</v>
      </c>
      <c r="K27" s="101">
        <f t="shared" si="5"/>
        <v>19398.400000000001</v>
      </c>
    </row>
    <row r="28" spans="1:12" s="105" customFormat="1" ht="12.5" x14ac:dyDescent="0.25">
      <c r="A28" s="924" t="s">
        <v>7375</v>
      </c>
      <c r="B28" s="924" t="s">
        <v>7376</v>
      </c>
      <c r="C28" s="101">
        <v>8558</v>
      </c>
      <c r="D28" s="101">
        <v>1380.5</v>
      </c>
      <c r="E28" s="101">
        <v>0</v>
      </c>
      <c r="F28" s="101">
        <f t="shared" si="4"/>
        <v>9938.5</v>
      </c>
      <c r="G28" s="101">
        <f t="shared" si="2"/>
        <v>6846.4</v>
      </c>
      <c r="H28" s="101">
        <v>0</v>
      </c>
      <c r="I28" s="101">
        <f t="shared" si="3"/>
        <v>11410.666666666666</v>
      </c>
      <c r="J28" s="101">
        <v>0</v>
      </c>
      <c r="K28" s="101">
        <f t="shared" si="5"/>
        <v>18257.066666666666</v>
      </c>
    </row>
    <row r="29" spans="1:12" s="105" customFormat="1" ht="12.5" x14ac:dyDescent="0.25">
      <c r="A29" s="924" t="s">
        <v>7377</v>
      </c>
      <c r="B29" s="924" t="s">
        <v>7378</v>
      </c>
      <c r="C29" s="101">
        <v>8503</v>
      </c>
      <c r="D29" s="101">
        <v>1380.5</v>
      </c>
      <c r="E29" s="101">
        <v>0</v>
      </c>
      <c r="F29" s="101">
        <f t="shared" si="4"/>
        <v>9883.5</v>
      </c>
      <c r="G29" s="101">
        <f t="shared" si="2"/>
        <v>6802.4</v>
      </c>
      <c r="H29" s="101">
        <v>0</v>
      </c>
      <c r="I29" s="101">
        <f t="shared" si="3"/>
        <v>11337.333333333334</v>
      </c>
      <c r="J29" s="101">
        <v>0</v>
      </c>
      <c r="K29" s="101">
        <f t="shared" si="5"/>
        <v>18139.733333333334</v>
      </c>
    </row>
    <row r="30" spans="1:12" s="105" customFormat="1" ht="12.5" x14ac:dyDescent="0.25">
      <c r="A30" s="924" t="s">
        <v>7379</v>
      </c>
      <c r="B30" s="924" t="s">
        <v>7380</v>
      </c>
      <c r="C30" s="101">
        <v>8503</v>
      </c>
      <c r="D30" s="101">
        <v>1380.5</v>
      </c>
      <c r="E30" s="101">
        <v>0</v>
      </c>
      <c r="F30" s="101">
        <f t="shared" si="4"/>
        <v>9883.5</v>
      </c>
      <c r="G30" s="101">
        <f t="shared" si="2"/>
        <v>6802.4</v>
      </c>
      <c r="H30" s="101">
        <v>0</v>
      </c>
      <c r="I30" s="101">
        <f t="shared" si="3"/>
        <v>11337.333333333334</v>
      </c>
      <c r="J30" s="101">
        <v>0</v>
      </c>
      <c r="K30" s="101">
        <f t="shared" si="5"/>
        <v>18139.733333333334</v>
      </c>
    </row>
    <row r="31" spans="1:12" s="105" customFormat="1" ht="12.5" x14ac:dyDescent="0.25">
      <c r="A31" s="924" t="s">
        <v>7382</v>
      </c>
      <c r="B31" s="924" t="s">
        <v>7383</v>
      </c>
      <c r="C31" s="101">
        <v>146</v>
      </c>
      <c r="D31" s="101">
        <f>34.5/4</f>
        <v>8.625</v>
      </c>
      <c r="E31" s="101">
        <v>0</v>
      </c>
      <c r="F31" s="101">
        <f>SUM(C31:E31)</f>
        <v>154.625</v>
      </c>
      <c r="G31" s="101">
        <f t="shared" si="2"/>
        <v>116.79999999999998</v>
      </c>
      <c r="H31" s="101">
        <v>0</v>
      </c>
      <c r="I31" s="101">
        <f t="shared" si="3"/>
        <v>194.66666666666666</v>
      </c>
      <c r="J31" s="101">
        <f>20.65/4</f>
        <v>5.1624999999999996</v>
      </c>
      <c r="K31" s="101">
        <f t="shared" si="5"/>
        <v>316.62916666666666</v>
      </c>
      <c r="L31" s="105" t="s">
        <v>5522</v>
      </c>
    </row>
    <row r="32" spans="1:12" s="105" customFormat="1" ht="12.5" x14ac:dyDescent="0.25">
      <c r="A32" s="924" t="s">
        <v>7381</v>
      </c>
      <c r="B32" s="924" t="s">
        <v>7174</v>
      </c>
      <c r="C32" s="101">
        <v>8503</v>
      </c>
      <c r="D32" s="101">
        <v>1380.5</v>
      </c>
      <c r="E32" s="101">
        <v>0</v>
      </c>
      <c r="F32" s="101">
        <f t="shared" si="4"/>
        <v>9883.5</v>
      </c>
      <c r="G32" s="101">
        <f t="shared" si="2"/>
        <v>6802.4</v>
      </c>
      <c r="H32" s="101">
        <v>0</v>
      </c>
      <c r="I32" s="101">
        <f t="shared" si="3"/>
        <v>11337.333333333334</v>
      </c>
      <c r="J32" s="101">
        <v>0</v>
      </c>
      <c r="K32" s="101">
        <f t="shared" si="5"/>
        <v>18139.733333333334</v>
      </c>
    </row>
    <row r="33" spans="1:11" x14ac:dyDescent="0.3">
      <c r="A33" s="385" t="s">
        <v>6702</v>
      </c>
      <c r="B33" s="599"/>
    </row>
    <row r="35" spans="1:11" s="106" customFormat="1" x14ac:dyDescent="0.3">
      <c r="A35" s="387" t="s">
        <v>5601</v>
      </c>
      <c r="C35" s="116"/>
      <c r="D35" s="116"/>
      <c r="E35" s="116"/>
      <c r="F35" s="116"/>
      <c r="G35" s="116"/>
      <c r="H35" s="115"/>
      <c r="I35" s="115"/>
      <c r="J35" s="115"/>
      <c r="K35" s="115"/>
    </row>
    <row r="36" spans="1:11" s="106" customFormat="1" ht="15.75" customHeight="1" x14ac:dyDescent="0.3">
      <c r="A36" s="552" t="s">
        <v>4249</v>
      </c>
      <c r="B36" s="611" t="s">
        <v>3296</v>
      </c>
      <c r="D36" s="116"/>
      <c r="E36" s="116"/>
      <c r="F36" s="116"/>
      <c r="G36" s="115"/>
      <c r="H36" s="115"/>
      <c r="I36" s="115"/>
      <c r="J36" s="115"/>
      <c r="K36" s="115"/>
    </row>
    <row r="37" spans="1:11" s="106" customFormat="1" ht="15.75" customHeight="1" x14ac:dyDescent="0.3">
      <c r="A37" s="924" t="s">
        <v>4242</v>
      </c>
      <c r="B37" s="1890" t="s">
        <v>6871</v>
      </c>
      <c r="D37" s="116"/>
      <c r="E37" s="116"/>
      <c r="F37" s="116"/>
      <c r="G37" s="115"/>
      <c r="H37" s="115"/>
      <c r="I37" s="115"/>
      <c r="J37" s="115"/>
      <c r="K37" s="115"/>
    </row>
  </sheetData>
  <mergeCells count="15">
    <mergeCell ref="A8:A9"/>
    <mergeCell ref="B8:B9"/>
    <mergeCell ref="C8:F8"/>
    <mergeCell ref="G8:K8"/>
    <mergeCell ref="A15:C15"/>
    <mergeCell ref="A16:A17"/>
    <mergeCell ref="B16:B17"/>
    <mergeCell ref="C16:F16"/>
    <mergeCell ref="G16:K16"/>
    <mergeCell ref="A2:K2"/>
    <mergeCell ref="A3:K3"/>
    <mergeCell ref="A4:K4"/>
    <mergeCell ref="A5:K5"/>
    <mergeCell ref="A6:K6"/>
    <mergeCell ref="A7:C7"/>
  </mergeCells>
  <printOptions horizontalCentered="1"/>
  <pageMargins left="0.15748031496062992" right="0.15748031496062992" top="0.3" bottom="0.39370078740157483" header="0.31496062992125984" footer="0.31496062992125984"/>
  <pageSetup scale="60" fitToHeight="11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7"/>
  <sheetViews>
    <sheetView showGridLines="0" workbookViewId="0"/>
  </sheetViews>
  <sheetFormatPr baseColWidth="10" defaultRowHeight="14.5" x14ac:dyDescent="0.35"/>
  <cols>
    <col min="2" max="2" width="110.7265625" customWidth="1"/>
    <col min="3" max="3" width="15.7265625" customWidth="1"/>
  </cols>
  <sheetData>
    <row r="2" spans="2:3" x14ac:dyDescent="0.35">
      <c r="B2" s="612" t="s">
        <v>4142</v>
      </c>
      <c r="C2" s="613"/>
    </row>
    <row r="3" spans="2:3" x14ac:dyDescent="0.35">
      <c r="B3" s="1" t="s">
        <v>2866</v>
      </c>
      <c r="C3" s="1" t="s">
        <v>52</v>
      </c>
    </row>
    <row r="4" spans="2:3" x14ac:dyDescent="0.35">
      <c r="B4" s="6" t="s">
        <v>3789</v>
      </c>
      <c r="C4" s="8" t="s">
        <v>3791</v>
      </c>
    </row>
    <row r="5" spans="2:3" x14ac:dyDescent="0.35">
      <c r="B5" s="2" t="s">
        <v>2867</v>
      </c>
      <c r="C5" s="4" t="s">
        <v>3895</v>
      </c>
    </row>
    <row r="6" spans="2:3" x14ac:dyDescent="0.35">
      <c r="B6" s="2" t="s">
        <v>2868</v>
      </c>
      <c r="C6" s="4" t="s">
        <v>1449</v>
      </c>
    </row>
    <row r="7" spans="2:3" x14ac:dyDescent="0.35">
      <c r="B7" s="2" t="s">
        <v>2869</v>
      </c>
      <c r="C7" s="4" t="s">
        <v>3890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5"/>
  <sheetViews>
    <sheetView showGridLines="0" workbookViewId="0"/>
  </sheetViews>
  <sheetFormatPr baseColWidth="10" defaultRowHeight="14.5" x14ac:dyDescent="0.35"/>
  <cols>
    <col min="2" max="2" width="54.453125" customWidth="1"/>
    <col min="3" max="4" width="25.90625" customWidth="1"/>
    <col min="5" max="5" width="27.54296875" customWidth="1"/>
    <col min="6" max="7" width="34.26953125" customWidth="1"/>
    <col min="8" max="8" width="36" customWidth="1"/>
  </cols>
  <sheetData>
    <row r="2" spans="2:8" x14ac:dyDescent="0.35">
      <c r="B2" s="612" t="s">
        <v>4143</v>
      </c>
      <c r="C2" s="613"/>
      <c r="D2" s="613"/>
      <c r="E2" s="613"/>
      <c r="F2" s="613"/>
      <c r="G2" s="613"/>
      <c r="H2" s="613"/>
    </row>
    <row r="3" spans="2:8" ht="25" x14ac:dyDescent="0.35">
      <c r="B3" s="1" t="s">
        <v>3789</v>
      </c>
      <c r="C3" s="1" t="s">
        <v>2867</v>
      </c>
      <c r="D3" s="1" t="s">
        <v>2868</v>
      </c>
      <c r="E3" s="1" t="s">
        <v>2869</v>
      </c>
      <c r="F3" s="1" t="s">
        <v>2911</v>
      </c>
      <c r="G3" s="1" t="s">
        <v>2912</v>
      </c>
      <c r="H3" s="1" t="s">
        <v>52</v>
      </c>
    </row>
    <row r="4" spans="2:8" ht="25" x14ac:dyDescent="0.35">
      <c r="B4" s="2" t="s">
        <v>3790</v>
      </c>
      <c r="C4" s="4" t="s">
        <v>3895</v>
      </c>
      <c r="D4" s="4" t="s">
        <v>1449</v>
      </c>
      <c r="E4" s="4" t="s">
        <v>3890</v>
      </c>
      <c r="F4" s="4">
        <v>0</v>
      </c>
      <c r="G4" s="4">
        <v>0</v>
      </c>
      <c r="H4" s="10" t="s">
        <v>3791</v>
      </c>
    </row>
    <row r="5" spans="2:8" x14ac:dyDescent="0.35">
      <c r="B5" s="3" t="s">
        <v>2872</v>
      </c>
      <c r="C5" s="5" t="s">
        <v>3895</v>
      </c>
      <c r="D5" s="5" t="s">
        <v>1449</v>
      </c>
      <c r="E5" s="5" t="s">
        <v>3890</v>
      </c>
      <c r="F5" s="5">
        <v>0</v>
      </c>
      <c r="G5" s="5">
        <v>0</v>
      </c>
      <c r="H5" s="5" t="s">
        <v>3791</v>
      </c>
    </row>
  </sheetData>
  <mergeCells count="1">
    <mergeCell ref="B2:H2"/>
  </mergeCells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5"/>
  <sheetViews>
    <sheetView showGridLines="0" workbookViewId="0"/>
  </sheetViews>
  <sheetFormatPr baseColWidth="10" defaultRowHeight="14.5" x14ac:dyDescent="0.35"/>
  <cols>
    <col min="2" max="2" width="75.7265625" customWidth="1"/>
    <col min="3" max="3" width="20.7265625" customWidth="1"/>
  </cols>
  <sheetData>
    <row r="2" spans="2:3" x14ac:dyDescent="0.35">
      <c r="B2" s="612" t="s">
        <v>4144</v>
      </c>
      <c r="C2" s="613"/>
    </row>
    <row r="3" spans="2:3" x14ac:dyDescent="0.35">
      <c r="B3" s="1" t="s">
        <v>2913</v>
      </c>
      <c r="C3" s="1" t="s">
        <v>52</v>
      </c>
    </row>
    <row r="4" spans="2:3" x14ac:dyDescent="0.35">
      <c r="B4" s="2" t="s">
        <v>2914</v>
      </c>
      <c r="C4" s="4" t="s">
        <v>3791</v>
      </c>
    </row>
    <row r="5" spans="2:3" x14ac:dyDescent="0.35">
      <c r="B5" s="3" t="s">
        <v>3896</v>
      </c>
      <c r="C5" s="5" t="s">
        <v>3791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5"/>
  <sheetViews>
    <sheetView showGridLines="0" workbookViewId="0"/>
  </sheetViews>
  <sheetFormatPr baseColWidth="10" defaultRowHeight="14.5" x14ac:dyDescent="0.35"/>
  <cols>
    <col min="2" max="2" width="50.7265625" customWidth="1"/>
    <col min="3" max="5" width="20.7265625" customWidth="1"/>
  </cols>
  <sheetData>
    <row r="2" spans="2:5" x14ac:dyDescent="0.35">
      <c r="B2" s="612" t="s">
        <v>4145</v>
      </c>
      <c r="C2" s="613"/>
      <c r="D2" s="613"/>
      <c r="E2" s="613"/>
    </row>
    <row r="3" spans="2:5" x14ac:dyDescent="0.35">
      <c r="B3" s="1" t="s">
        <v>3789</v>
      </c>
      <c r="C3" s="1" t="s">
        <v>2914</v>
      </c>
      <c r="D3" s="1" t="s">
        <v>2915</v>
      </c>
      <c r="E3" s="1" t="s">
        <v>52</v>
      </c>
    </row>
    <row r="4" spans="2:5" ht="25" x14ac:dyDescent="0.35">
      <c r="B4" s="2" t="s">
        <v>3790</v>
      </c>
      <c r="C4" s="4" t="s">
        <v>3791</v>
      </c>
      <c r="D4" s="4">
        <v>0</v>
      </c>
      <c r="E4" s="10" t="s">
        <v>3791</v>
      </c>
    </row>
    <row r="5" spans="2:5" x14ac:dyDescent="0.35">
      <c r="B5" s="3" t="s">
        <v>51</v>
      </c>
      <c r="C5" s="5" t="s">
        <v>3791</v>
      </c>
      <c r="D5" s="5">
        <v>0</v>
      </c>
      <c r="E5" s="5" t="s">
        <v>3791</v>
      </c>
    </row>
  </sheetData>
  <mergeCells count="1">
    <mergeCell ref="B2:E2"/>
  </mergeCells>
  <pageMargins left="0.7" right="0.7" top="0.75" bottom="0.75" header="0.3" footer="0.3"/>
  <pageSetup paperSize="9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0"/>
  <sheetViews>
    <sheetView showGridLines="0" workbookViewId="0"/>
  </sheetViews>
  <sheetFormatPr baseColWidth="10" defaultRowHeight="14.5" x14ac:dyDescent="0.35"/>
  <cols>
    <col min="2" max="2" width="70.7265625" customWidth="1"/>
    <col min="3" max="4" width="20.7265625" customWidth="1"/>
  </cols>
  <sheetData>
    <row r="2" spans="2:4" x14ac:dyDescent="0.35">
      <c r="B2" s="612" t="s">
        <v>4146</v>
      </c>
      <c r="C2" s="613"/>
      <c r="D2" s="613"/>
    </row>
    <row r="3" spans="2:4" x14ac:dyDescent="0.35">
      <c r="B3" s="1" t="s">
        <v>2923</v>
      </c>
      <c r="C3" s="1" t="s">
        <v>3034</v>
      </c>
      <c r="D3" s="1" t="s">
        <v>52</v>
      </c>
    </row>
    <row r="4" spans="2:4" x14ac:dyDescent="0.35">
      <c r="B4" s="6" t="s">
        <v>3789</v>
      </c>
      <c r="C4" s="12" t="s">
        <v>533</v>
      </c>
      <c r="D4" s="8" t="s">
        <v>3791</v>
      </c>
    </row>
    <row r="5" spans="2:4" x14ac:dyDescent="0.35">
      <c r="B5" s="11" t="s">
        <v>2951</v>
      </c>
      <c r="C5" s="13" t="s">
        <v>533</v>
      </c>
      <c r="D5" s="16" t="s">
        <v>3791</v>
      </c>
    </row>
    <row r="6" spans="2:4" x14ac:dyDescent="0.35">
      <c r="B6" s="7" t="s">
        <v>2969</v>
      </c>
      <c r="C6" s="14" t="s">
        <v>533</v>
      </c>
      <c r="D6" s="9" t="s">
        <v>3791</v>
      </c>
    </row>
    <row r="7" spans="2:4" ht="25" x14ac:dyDescent="0.35">
      <c r="B7" s="2" t="s">
        <v>3897</v>
      </c>
      <c r="C7" s="15" t="s">
        <v>3037</v>
      </c>
      <c r="D7" s="4" t="s">
        <v>3898</v>
      </c>
    </row>
    <row r="8" spans="2:4" ht="25" x14ac:dyDescent="0.35">
      <c r="B8" s="2" t="s">
        <v>2973</v>
      </c>
      <c r="C8" s="15" t="s">
        <v>3041</v>
      </c>
      <c r="D8" s="4" t="s">
        <v>3899</v>
      </c>
    </row>
    <row r="9" spans="2:4" x14ac:dyDescent="0.35">
      <c r="B9" s="2" t="s">
        <v>2976</v>
      </c>
      <c r="C9" s="15" t="s">
        <v>3036</v>
      </c>
      <c r="D9" s="4" t="s">
        <v>3900</v>
      </c>
    </row>
    <row r="10" spans="2:4" x14ac:dyDescent="0.35">
      <c r="B10" s="3" t="s">
        <v>3896</v>
      </c>
      <c r="C10" s="1" t="s">
        <v>533</v>
      </c>
      <c r="D10" s="5" t="s">
        <v>3791</v>
      </c>
    </row>
  </sheetData>
  <mergeCells count="1">
    <mergeCell ref="B2:D2"/>
  </mergeCells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226"/>
  <sheetViews>
    <sheetView showGridLines="0" workbookViewId="0">
      <selection activeCell="B2" sqref="B2:C2"/>
    </sheetView>
  </sheetViews>
  <sheetFormatPr baseColWidth="10" defaultRowHeight="14.5" x14ac:dyDescent="0.35"/>
  <cols>
    <col min="2" max="2" width="110.7265625" customWidth="1"/>
    <col min="3" max="3" width="15.7265625" customWidth="1"/>
  </cols>
  <sheetData>
    <row r="2" spans="2:3" x14ac:dyDescent="0.35">
      <c r="B2" s="612" t="s">
        <v>4130</v>
      </c>
      <c r="C2" s="613"/>
    </row>
    <row r="3" spans="2:3" x14ac:dyDescent="0.35">
      <c r="B3" s="1" t="s">
        <v>0</v>
      </c>
      <c r="C3" s="1" t="s">
        <v>52</v>
      </c>
    </row>
    <row r="4" spans="2:3" x14ac:dyDescent="0.35">
      <c r="B4" s="6" t="s">
        <v>104</v>
      </c>
      <c r="C4" s="8" t="s">
        <v>326</v>
      </c>
    </row>
    <row r="5" spans="2:3" x14ac:dyDescent="0.35">
      <c r="B5" s="7" t="s">
        <v>105</v>
      </c>
      <c r="C5" s="9" t="s">
        <v>327</v>
      </c>
    </row>
    <row r="6" spans="2:3" x14ac:dyDescent="0.35">
      <c r="B6" s="2" t="s">
        <v>106</v>
      </c>
      <c r="C6" s="4" t="s">
        <v>327</v>
      </c>
    </row>
    <row r="7" spans="2:3" x14ac:dyDescent="0.35">
      <c r="B7" s="7" t="s">
        <v>107</v>
      </c>
      <c r="C7" s="9" t="s">
        <v>328</v>
      </c>
    </row>
    <row r="8" spans="2:3" x14ac:dyDescent="0.35">
      <c r="B8" s="2" t="s">
        <v>108</v>
      </c>
      <c r="C8" s="4" t="s">
        <v>329</v>
      </c>
    </row>
    <row r="9" spans="2:3" x14ac:dyDescent="0.35">
      <c r="B9" s="2" t="s">
        <v>109</v>
      </c>
      <c r="C9" s="4" t="s">
        <v>330</v>
      </c>
    </row>
    <row r="10" spans="2:3" x14ac:dyDescent="0.35">
      <c r="B10" s="7" t="s">
        <v>110</v>
      </c>
      <c r="C10" s="9" t="s">
        <v>331</v>
      </c>
    </row>
    <row r="11" spans="2:3" x14ac:dyDescent="0.35">
      <c r="B11" s="2" t="s">
        <v>111</v>
      </c>
      <c r="C11" s="4" t="s">
        <v>332</v>
      </c>
    </row>
    <row r="12" spans="2:3" x14ac:dyDescent="0.35">
      <c r="B12" s="2" t="s">
        <v>112</v>
      </c>
      <c r="C12" s="4" t="s">
        <v>333</v>
      </c>
    </row>
    <row r="13" spans="2:3" x14ac:dyDescent="0.35">
      <c r="B13" s="2" t="s">
        <v>113</v>
      </c>
      <c r="C13" s="4" t="s">
        <v>334</v>
      </c>
    </row>
    <row r="14" spans="2:3" x14ac:dyDescent="0.35">
      <c r="B14" s="2" t="s">
        <v>114</v>
      </c>
      <c r="C14" s="4" t="s">
        <v>335</v>
      </c>
    </row>
    <row r="15" spans="2:3" x14ac:dyDescent="0.35">
      <c r="B15" s="7" t="s">
        <v>115</v>
      </c>
      <c r="C15" s="9" t="s">
        <v>336</v>
      </c>
    </row>
    <row r="16" spans="2:3" x14ac:dyDescent="0.35">
      <c r="B16" s="2" t="s">
        <v>116</v>
      </c>
      <c r="C16" s="4" t="s">
        <v>337</v>
      </c>
    </row>
    <row r="17" spans="2:3" x14ac:dyDescent="0.35">
      <c r="B17" s="2" t="s">
        <v>117</v>
      </c>
      <c r="C17" s="4" t="s">
        <v>338</v>
      </c>
    </row>
    <row r="18" spans="2:3" x14ac:dyDescent="0.35">
      <c r="B18" s="2" t="s">
        <v>118</v>
      </c>
      <c r="C18" s="4" t="s">
        <v>339</v>
      </c>
    </row>
    <row r="19" spans="2:3" x14ac:dyDescent="0.35">
      <c r="B19" s="2" t="s">
        <v>119</v>
      </c>
      <c r="C19" s="4" t="s">
        <v>340</v>
      </c>
    </row>
    <row r="20" spans="2:3" x14ac:dyDescent="0.35">
      <c r="B20" s="7" t="s">
        <v>120</v>
      </c>
      <c r="C20" s="9" t="s">
        <v>341</v>
      </c>
    </row>
    <row r="21" spans="2:3" x14ac:dyDescent="0.35">
      <c r="B21" s="2" t="s">
        <v>121</v>
      </c>
      <c r="C21" s="4" t="s">
        <v>342</v>
      </c>
    </row>
    <row r="22" spans="2:3" x14ac:dyDescent="0.35">
      <c r="B22" s="2" t="s">
        <v>122</v>
      </c>
      <c r="C22" s="4" t="s">
        <v>343</v>
      </c>
    </row>
    <row r="23" spans="2:3" x14ac:dyDescent="0.35">
      <c r="B23" s="2" t="s">
        <v>123</v>
      </c>
      <c r="C23" s="4" t="s">
        <v>344</v>
      </c>
    </row>
    <row r="24" spans="2:3" x14ac:dyDescent="0.35">
      <c r="B24" s="2" t="s">
        <v>124</v>
      </c>
      <c r="C24" s="4" t="s">
        <v>345</v>
      </c>
    </row>
    <row r="25" spans="2:3" x14ac:dyDescent="0.35">
      <c r="B25" s="2" t="s">
        <v>125</v>
      </c>
      <c r="C25" s="4" t="s">
        <v>346</v>
      </c>
    </row>
    <row r="26" spans="2:3" x14ac:dyDescent="0.35">
      <c r="B26" s="2" t="s">
        <v>126</v>
      </c>
      <c r="C26" s="4" t="s">
        <v>347</v>
      </c>
    </row>
    <row r="27" spans="2:3" x14ac:dyDescent="0.35">
      <c r="B27" s="7" t="s">
        <v>127</v>
      </c>
      <c r="C27" s="9" t="s">
        <v>348</v>
      </c>
    </row>
    <row r="28" spans="2:3" x14ac:dyDescent="0.35">
      <c r="B28" s="2" t="s">
        <v>128</v>
      </c>
      <c r="C28" s="4" t="s">
        <v>348</v>
      </c>
    </row>
    <row r="29" spans="2:3" x14ac:dyDescent="0.35">
      <c r="B29" s="7" t="s">
        <v>129</v>
      </c>
      <c r="C29" s="9" t="s">
        <v>349</v>
      </c>
    </row>
    <row r="30" spans="2:3" x14ac:dyDescent="0.35">
      <c r="B30" s="2" t="s">
        <v>130</v>
      </c>
      <c r="C30" s="4" t="s">
        <v>349</v>
      </c>
    </row>
    <row r="31" spans="2:3" x14ac:dyDescent="0.35">
      <c r="B31" s="6" t="s">
        <v>131</v>
      </c>
      <c r="C31" s="8" t="s">
        <v>350</v>
      </c>
    </row>
    <row r="32" spans="2:3" x14ac:dyDescent="0.35">
      <c r="B32" s="7" t="s">
        <v>132</v>
      </c>
      <c r="C32" s="9" t="s">
        <v>351</v>
      </c>
    </row>
    <row r="33" spans="2:3" x14ac:dyDescent="0.35">
      <c r="B33" s="2" t="s">
        <v>133</v>
      </c>
      <c r="C33" s="4" t="s">
        <v>352</v>
      </c>
    </row>
    <row r="34" spans="2:3" x14ac:dyDescent="0.35">
      <c r="B34" s="2" t="s">
        <v>134</v>
      </c>
      <c r="C34" s="4" t="s">
        <v>353</v>
      </c>
    </row>
    <row r="35" spans="2:3" x14ac:dyDescent="0.35">
      <c r="B35" s="2" t="s">
        <v>135</v>
      </c>
      <c r="C35" s="4" t="s">
        <v>354</v>
      </c>
    </row>
    <row r="36" spans="2:3" x14ac:dyDescent="0.35">
      <c r="B36" s="2" t="s">
        <v>136</v>
      </c>
      <c r="C36" s="4" t="s">
        <v>355</v>
      </c>
    </row>
    <row r="37" spans="2:3" x14ac:dyDescent="0.35">
      <c r="B37" s="2" t="s">
        <v>137</v>
      </c>
      <c r="C37" s="4" t="s">
        <v>356</v>
      </c>
    </row>
    <row r="38" spans="2:3" x14ac:dyDescent="0.35">
      <c r="B38" s="2" t="s">
        <v>138</v>
      </c>
      <c r="C38" s="4" t="s">
        <v>357</v>
      </c>
    </row>
    <row r="39" spans="2:3" x14ac:dyDescent="0.35">
      <c r="B39" s="2" t="s">
        <v>139</v>
      </c>
      <c r="C39" s="4" t="s">
        <v>358</v>
      </c>
    </row>
    <row r="40" spans="2:3" x14ac:dyDescent="0.35">
      <c r="B40" s="2" t="s">
        <v>140</v>
      </c>
      <c r="C40" s="4" t="s">
        <v>359</v>
      </c>
    </row>
    <row r="41" spans="2:3" x14ac:dyDescent="0.35">
      <c r="B41" s="7" t="s">
        <v>141</v>
      </c>
      <c r="C41" s="9" t="s">
        <v>360</v>
      </c>
    </row>
    <row r="42" spans="2:3" x14ac:dyDescent="0.35">
      <c r="B42" s="2" t="s">
        <v>142</v>
      </c>
      <c r="C42" s="4" t="s">
        <v>361</v>
      </c>
    </row>
    <row r="43" spans="2:3" x14ac:dyDescent="0.35">
      <c r="B43" s="2" t="s">
        <v>143</v>
      </c>
      <c r="C43" s="4" t="s">
        <v>362</v>
      </c>
    </row>
    <row r="44" spans="2:3" x14ac:dyDescent="0.35">
      <c r="B44" s="2" t="s">
        <v>144</v>
      </c>
      <c r="C44" s="4" t="s">
        <v>363</v>
      </c>
    </row>
    <row r="45" spans="2:3" x14ac:dyDescent="0.35">
      <c r="B45" s="7" t="s">
        <v>145</v>
      </c>
      <c r="C45" s="9" t="s">
        <v>364</v>
      </c>
    </row>
    <row r="46" spans="2:3" x14ac:dyDescent="0.35">
      <c r="B46" s="2" t="s">
        <v>146</v>
      </c>
      <c r="C46" s="4" t="s">
        <v>365</v>
      </c>
    </row>
    <row r="47" spans="2:3" x14ac:dyDescent="0.35">
      <c r="B47" s="2" t="s">
        <v>147</v>
      </c>
      <c r="C47" s="4" t="s">
        <v>366</v>
      </c>
    </row>
    <row r="48" spans="2:3" x14ac:dyDescent="0.35">
      <c r="B48" s="2" t="s">
        <v>148</v>
      </c>
      <c r="C48" s="4" t="s">
        <v>367</v>
      </c>
    </row>
    <row r="49" spans="2:3" x14ac:dyDescent="0.35">
      <c r="B49" s="2" t="s">
        <v>149</v>
      </c>
      <c r="C49" s="4" t="s">
        <v>368</v>
      </c>
    </row>
    <row r="50" spans="2:3" x14ac:dyDescent="0.35">
      <c r="B50" s="2" t="s">
        <v>150</v>
      </c>
      <c r="C50" s="4" t="s">
        <v>369</v>
      </c>
    </row>
    <row r="51" spans="2:3" x14ac:dyDescent="0.35">
      <c r="B51" s="7" t="s">
        <v>151</v>
      </c>
      <c r="C51" s="9" t="s">
        <v>370</v>
      </c>
    </row>
    <row r="52" spans="2:3" x14ac:dyDescent="0.35">
      <c r="B52" s="2" t="s">
        <v>152</v>
      </c>
      <c r="C52" s="4" t="s">
        <v>371</v>
      </c>
    </row>
    <row r="53" spans="2:3" x14ac:dyDescent="0.35">
      <c r="B53" s="2" t="s">
        <v>153</v>
      </c>
      <c r="C53" s="4" t="s">
        <v>372</v>
      </c>
    </row>
    <row r="54" spans="2:3" x14ac:dyDescent="0.35">
      <c r="B54" s="2" t="s">
        <v>154</v>
      </c>
      <c r="C54" s="4" t="s">
        <v>373</v>
      </c>
    </row>
    <row r="55" spans="2:3" x14ac:dyDescent="0.35">
      <c r="B55" s="2" t="s">
        <v>155</v>
      </c>
      <c r="C55" s="4" t="s">
        <v>374</v>
      </c>
    </row>
    <row r="56" spans="2:3" x14ac:dyDescent="0.35">
      <c r="B56" s="2" t="s">
        <v>156</v>
      </c>
      <c r="C56" s="4" t="s">
        <v>375</v>
      </c>
    </row>
    <row r="57" spans="2:3" x14ac:dyDescent="0.35">
      <c r="B57" s="2" t="s">
        <v>157</v>
      </c>
      <c r="C57" s="4" t="s">
        <v>376</v>
      </c>
    </row>
    <row r="58" spans="2:3" x14ac:dyDescent="0.35">
      <c r="B58" s="2" t="s">
        <v>158</v>
      </c>
      <c r="C58" s="4" t="s">
        <v>377</v>
      </c>
    </row>
    <row r="59" spans="2:3" x14ac:dyDescent="0.35">
      <c r="B59" s="2" t="s">
        <v>159</v>
      </c>
      <c r="C59" s="4" t="s">
        <v>378</v>
      </c>
    </row>
    <row r="60" spans="2:3" x14ac:dyDescent="0.35">
      <c r="B60" s="2" t="s">
        <v>160</v>
      </c>
      <c r="C60" s="4" t="s">
        <v>379</v>
      </c>
    </row>
    <row r="61" spans="2:3" x14ac:dyDescent="0.35">
      <c r="B61" s="7" t="s">
        <v>161</v>
      </c>
      <c r="C61" s="9" t="s">
        <v>380</v>
      </c>
    </row>
    <row r="62" spans="2:3" x14ac:dyDescent="0.35">
      <c r="B62" s="2" t="s">
        <v>162</v>
      </c>
      <c r="C62" s="4" t="s">
        <v>381</v>
      </c>
    </row>
    <row r="63" spans="2:3" x14ac:dyDescent="0.35">
      <c r="B63" s="2" t="s">
        <v>163</v>
      </c>
      <c r="C63" s="4" t="s">
        <v>382</v>
      </c>
    </row>
    <row r="64" spans="2:3" x14ac:dyDescent="0.35">
      <c r="B64" s="2" t="s">
        <v>164</v>
      </c>
      <c r="C64" s="4" t="s">
        <v>383</v>
      </c>
    </row>
    <row r="65" spans="2:3" x14ac:dyDescent="0.35">
      <c r="B65" s="2" t="s">
        <v>165</v>
      </c>
      <c r="C65" s="4" t="s">
        <v>384</v>
      </c>
    </row>
    <row r="66" spans="2:3" x14ac:dyDescent="0.35">
      <c r="B66" s="2" t="s">
        <v>166</v>
      </c>
      <c r="C66" s="4" t="s">
        <v>385</v>
      </c>
    </row>
    <row r="67" spans="2:3" x14ac:dyDescent="0.35">
      <c r="B67" s="2" t="s">
        <v>167</v>
      </c>
      <c r="C67" s="4" t="s">
        <v>386</v>
      </c>
    </row>
    <row r="68" spans="2:3" x14ac:dyDescent="0.35">
      <c r="B68" s="2" t="s">
        <v>168</v>
      </c>
      <c r="C68" s="4" t="s">
        <v>387</v>
      </c>
    </row>
    <row r="69" spans="2:3" x14ac:dyDescent="0.35">
      <c r="B69" s="7" t="s">
        <v>169</v>
      </c>
      <c r="C69" s="9" t="s">
        <v>388</v>
      </c>
    </row>
    <row r="70" spans="2:3" x14ac:dyDescent="0.35">
      <c r="B70" s="2" t="s">
        <v>170</v>
      </c>
      <c r="C70" s="4" t="s">
        <v>388</v>
      </c>
    </row>
    <row r="71" spans="2:3" x14ac:dyDescent="0.35">
      <c r="B71" s="7" t="s">
        <v>171</v>
      </c>
      <c r="C71" s="9" t="s">
        <v>389</v>
      </c>
    </row>
    <row r="72" spans="2:3" x14ac:dyDescent="0.35">
      <c r="B72" s="2" t="s">
        <v>172</v>
      </c>
      <c r="C72" s="4" t="s">
        <v>390</v>
      </c>
    </row>
    <row r="73" spans="2:3" x14ac:dyDescent="0.35">
      <c r="B73" s="2" t="s">
        <v>173</v>
      </c>
      <c r="C73" s="4" t="s">
        <v>391</v>
      </c>
    </row>
    <row r="74" spans="2:3" x14ac:dyDescent="0.35">
      <c r="B74" s="2" t="s">
        <v>174</v>
      </c>
      <c r="C74" s="4" t="s">
        <v>392</v>
      </c>
    </row>
    <row r="75" spans="2:3" x14ac:dyDescent="0.35">
      <c r="B75" s="2" t="s">
        <v>175</v>
      </c>
      <c r="C75" s="4" t="s">
        <v>393</v>
      </c>
    </row>
    <row r="76" spans="2:3" x14ac:dyDescent="0.35">
      <c r="B76" s="2" t="s">
        <v>176</v>
      </c>
      <c r="C76" s="4" t="s">
        <v>394</v>
      </c>
    </row>
    <row r="77" spans="2:3" x14ac:dyDescent="0.35">
      <c r="B77" s="7" t="s">
        <v>177</v>
      </c>
      <c r="C77" s="9" t="s">
        <v>395</v>
      </c>
    </row>
    <row r="78" spans="2:3" x14ac:dyDescent="0.35">
      <c r="B78" s="2" t="s">
        <v>178</v>
      </c>
      <c r="C78" s="4" t="s">
        <v>396</v>
      </c>
    </row>
    <row r="79" spans="2:3" x14ac:dyDescent="0.35">
      <c r="B79" s="2" t="s">
        <v>179</v>
      </c>
      <c r="C79" s="4" t="s">
        <v>397</v>
      </c>
    </row>
    <row r="80" spans="2:3" ht="25" x14ac:dyDescent="0.35">
      <c r="B80" s="2" t="s">
        <v>180</v>
      </c>
      <c r="C80" s="4" t="s">
        <v>398</v>
      </c>
    </row>
    <row r="81" spans="2:3" x14ac:dyDescent="0.35">
      <c r="B81" s="2" t="s">
        <v>181</v>
      </c>
      <c r="C81" s="4" t="s">
        <v>399</v>
      </c>
    </row>
    <row r="82" spans="2:3" x14ac:dyDescent="0.35">
      <c r="B82" s="2" t="s">
        <v>182</v>
      </c>
      <c r="C82" s="4" t="s">
        <v>400</v>
      </c>
    </row>
    <row r="83" spans="2:3" x14ac:dyDescent="0.35">
      <c r="B83" s="2" t="s">
        <v>183</v>
      </c>
      <c r="C83" s="4" t="s">
        <v>401</v>
      </c>
    </row>
    <row r="84" spans="2:3" x14ac:dyDescent="0.35">
      <c r="B84" s="2" t="s">
        <v>184</v>
      </c>
      <c r="C84" s="4" t="s">
        <v>402</v>
      </c>
    </row>
    <row r="85" spans="2:3" x14ac:dyDescent="0.35">
      <c r="B85" s="2" t="s">
        <v>185</v>
      </c>
      <c r="C85" s="4" t="s">
        <v>403</v>
      </c>
    </row>
    <row r="86" spans="2:3" x14ac:dyDescent="0.35">
      <c r="B86" s="6" t="s">
        <v>186</v>
      </c>
      <c r="C86" s="8" t="s">
        <v>404</v>
      </c>
    </row>
    <row r="87" spans="2:3" x14ac:dyDescent="0.35">
      <c r="B87" s="7" t="s">
        <v>187</v>
      </c>
      <c r="C87" s="9" t="s">
        <v>405</v>
      </c>
    </row>
    <row r="88" spans="2:3" x14ac:dyDescent="0.35">
      <c r="B88" s="2" t="s">
        <v>188</v>
      </c>
      <c r="C88" s="4" t="s">
        <v>406</v>
      </c>
    </row>
    <row r="89" spans="2:3" x14ac:dyDescent="0.35">
      <c r="B89" s="2" t="s">
        <v>189</v>
      </c>
      <c r="C89" s="4" t="s">
        <v>407</v>
      </c>
    </row>
    <row r="90" spans="2:3" x14ac:dyDescent="0.35">
      <c r="B90" s="2" t="s">
        <v>190</v>
      </c>
      <c r="C90" s="4" t="s">
        <v>408</v>
      </c>
    </row>
    <row r="91" spans="2:3" x14ac:dyDescent="0.35">
      <c r="B91" s="2" t="s">
        <v>191</v>
      </c>
      <c r="C91" s="4" t="s">
        <v>409</v>
      </c>
    </row>
    <row r="92" spans="2:3" x14ac:dyDescent="0.35">
      <c r="B92" s="2" t="s">
        <v>192</v>
      </c>
      <c r="C92" s="4" t="s">
        <v>410</v>
      </c>
    </row>
    <row r="93" spans="2:3" x14ac:dyDescent="0.35">
      <c r="B93" s="2" t="s">
        <v>193</v>
      </c>
      <c r="C93" s="4" t="s">
        <v>411</v>
      </c>
    </row>
    <row r="94" spans="2:3" x14ac:dyDescent="0.35">
      <c r="B94" s="2" t="s">
        <v>194</v>
      </c>
      <c r="C94" s="4" t="s">
        <v>412</v>
      </c>
    </row>
    <row r="95" spans="2:3" x14ac:dyDescent="0.35">
      <c r="B95" s="2" t="s">
        <v>195</v>
      </c>
      <c r="C95" s="4" t="s">
        <v>413</v>
      </c>
    </row>
    <row r="96" spans="2:3" x14ac:dyDescent="0.35">
      <c r="B96" s="2" t="s">
        <v>196</v>
      </c>
      <c r="C96" s="4" t="s">
        <v>414</v>
      </c>
    </row>
    <row r="97" spans="2:3" x14ac:dyDescent="0.35">
      <c r="B97" s="7" t="s">
        <v>197</v>
      </c>
      <c r="C97" s="9" t="s">
        <v>415</v>
      </c>
    </row>
    <row r="98" spans="2:3" x14ac:dyDescent="0.35">
      <c r="B98" s="2" t="s">
        <v>198</v>
      </c>
      <c r="C98" s="4" t="s">
        <v>416</v>
      </c>
    </row>
    <row r="99" spans="2:3" x14ac:dyDescent="0.35">
      <c r="B99" s="2" t="s">
        <v>199</v>
      </c>
      <c r="C99" s="4" t="s">
        <v>417</v>
      </c>
    </row>
    <row r="100" spans="2:3" x14ac:dyDescent="0.35">
      <c r="B100" s="2" t="s">
        <v>200</v>
      </c>
      <c r="C100" s="4" t="s">
        <v>418</v>
      </c>
    </row>
    <row r="101" spans="2:3" x14ac:dyDescent="0.35">
      <c r="B101" s="2" t="s">
        <v>201</v>
      </c>
      <c r="C101" s="4" t="s">
        <v>419</v>
      </c>
    </row>
    <row r="102" spans="2:3" x14ac:dyDescent="0.35">
      <c r="B102" s="2" t="s">
        <v>202</v>
      </c>
      <c r="C102" s="4" t="s">
        <v>420</v>
      </c>
    </row>
    <row r="103" spans="2:3" x14ac:dyDescent="0.35">
      <c r="B103" s="2" t="s">
        <v>203</v>
      </c>
      <c r="C103" s="4" t="s">
        <v>421</v>
      </c>
    </row>
    <row r="104" spans="2:3" x14ac:dyDescent="0.35">
      <c r="B104" s="2" t="s">
        <v>204</v>
      </c>
      <c r="C104" s="4" t="s">
        <v>422</v>
      </c>
    </row>
    <row r="105" spans="2:3" x14ac:dyDescent="0.35">
      <c r="B105" s="2" t="s">
        <v>205</v>
      </c>
      <c r="C105" s="4" t="s">
        <v>423</v>
      </c>
    </row>
    <row r="106" spans="2:3" x14ac:dyDescent="0.35">
      <c r="B106" s="7" t="s">
        <v>206</v>
      </c>
      <c r="C106" s="9" t="s">
        <v>424</v>
      </c>
    </row>
    <row r="107" spans="2:3" x14ac:dyDescent="0.35">
      <c r="B107" s="2" t="s">
        <v>207</v>
      </c>
      <c r="C107" s="4" t="s">
        <v>425</v>
      </c>
    </row>
    <row r="108" spans="2:3" x14ac:dyDescent="0.35">
      <c r="B108" s="2" t="s">
        <v>208</v>
      </c>
      <c r="C108" s="4" t="s">
        <v>426</v>
      </c>
    </row>
    <row r="109" spans="2:3" x14ac:dyDescent="0.35">
      <c r="B109" s="2" t="s">
        <v>209</v>
      </c>
      <c r="C109" s="4" t="s">
        <v>427</v>
      </c>
    </row>
    <row r="110" spans="2:3" x14ac:dyDescent="0.35">
      <c r="B110" s="2" t="s">
        <v>210</v>
      </c>
      <c r="C110" s="4" t="s">
        <v>428</v>
      </c>
    </row>
    <row r="111" spans="2:3" x14ac:dyDescent="0.35">
      <c r="B111" s="2" t="s">
        <v>211</v>
      </c>
      <c r="C111" s="4" t="s">
        <v>429</v>
      </c>
    </row>
    <row r="112" spans="2:3" x14ac:dyDescent="0.35">
      <c r="B112" s="2" t="s">
        <v>212</v>
      </c>
      <c r="C112" s="4" t="s">
        <v>430</v>
      </c>
    </row>
    <row r="113" spans="2:3" x14ac:dyDescent="0.35">
      <c r="B113" s="2" t="s">
        <v>213</v>
      </c>
      <c r="C113" s="4">
        <v>200</v>
      </c>
    </row>
    <row r="114" spans="2:3" x14ac:dyDescent="0.35">
      <c r="B114" s="2" t="s">
        <v>214</v>
      </c>
      <c r="C114" s="4" t="s">
        <v>431</v>
      </c>
    </row>
    <row r="115" spans="2:3" x14ac:dyDescent="0.35">
      <c r="B115" s="2" t="s">
        <v>215</v>
      </c>
      <c r="C115" s="4" t="s">
        <v>432</v>
      </c>
    </row>
    <row r="116" spans="2:3" x14ac:dyDescent="0.35">
      <c r="B116" s="7" t="s">
        <v>216</v>
      </c>
      <c r="C116" s="9" t="s">
        <v>433</v>
      </c>
    </row>
    <row r="117" spans="2:3" x14ac:dyDescent="0.35">
      <c r="B117" s="2" t="s">
        <v>217</v>
      </c>
      <c r="C117" s="4" t="s">
        <v>434</v>
      </c>
    </row>
    <row r="118" spans="2:3" x14ac:dyDescent="0.35">
      <c r="B118" s="2" t="s">
        <v>218</v>
      </c>
      <c r="C118" s="4" t="s">
        <v>435</v>
      </c>
    </row>
    <row r="119" spans="2:3" x14ac:dyDescent="0.35">
      <c r="B119" s="2" t="s">
        <v>219</v>
      </c>
      <c r="C119" s="4" t="s">
        <v>436</v>
      </c>
    </row>
    <row r="120" spans="2:3" x14ac:dyDescent="0.35">
      <c r="B120" s="2" t="s">
        <v>220</v>
      </c>
      <c r="C120" s="4" t="s">
        <v>437</v>
      </c>
    </row>
    <row r="121" spans="2:3" x14ac:dyDescent="0.35">
      <c r="B121" s="2" t="s">
        <v>221</v>
      </c>
      <c r="C121" s="4" t="s">
        <v>438</v>
      </c>
    </row>
    <row r="122" spans="2:3" x14ac:dyDescent="0.35">
      <c r="B122" s="2" t="s">
        <v>222</v>
      </c>
      <c r="C122" s="4" t="s">
        <v>439</v>
      </c>
    </row>
    <row r="123" spans="2:3" x14ac:dyDescent="0.35">
      <c r="B123" s="2" t="s">
        <v>223</v>
      </c>
      <c r="C123" s="4" t="s">
        <v>440</v>
      </c>
    </row>
    <row r="124" spans="2:3" x14ac:dyDescent="0.35">
      <c r="B124" s="7" t="s">
        <v>224</v>
      </c>
      <c r="C124" s="9" t="s">
        <v>441</v>
      </c>
    </row>
    <row r="125" spans="2:3" x14ac:dyDescent="0.35">
      <c r="B125" s="2" t="s">
        <v>225</v>
      </c>
      <c r="C125" s="4" t="s">
        <v>442</v>
      </c>
    </row>
    <row r="126" spans="2:3" ht="25" x14ac:dyDescent="0.35">
      <c r="B126" s="2" t="s">
        <v>226</v>
      </c>
      <c r="C126" s="4" t="s">
        <v>443</v>
      </c>
    </row>
    <row r="127" spans="2:3" x14ac:dyDescent="0.35">
      <c r="B127" s="2" t="s">
        <v>227</v>
      </c>
      <c r="C127" s="4" t="s">
        <v>444</v>
      </c>
    </row>
    <row r="128" spans="2:3" x14ac:dyDescent="0.35">
      <c r="B128" s="2" t="s">
        <v>228</v>
      </c>
      <c r="C128" s="4" t="s">
        <v>445</v>
      </c>
    </row>
    <row r="129" spans="2:3" x14ac:dyDescent="0.35">
      <c r="B129" s="2" t="s">
        <v>229</v>
      </c>
      <c r="C129" s="4" t="s">
        <v>446</v>
      </c>
    </row>
    <row r="130" spans="2:3" x14ac:dyDescent="0.35">
      <c r="B130" s="2" t="s">
        <v>230</v>
      </c>
      <c r="C130" s="4" t="s">
        <v>447</v>
      </c>
    </row>
    <row r="131" spans="2:3" x14ac:dyDescent="0.35">
      <c r="B131" s="2" t="s">
        <v>231</v>
      </c>
      <c r="C131" s="4" t="s">
        <v>448</v>
      </c>
    </row>
    <row r="132" spans="2:3" x14ac:dyDescent="0.35">
      <c r="B132" s="2" t="s">
        <v>232</v>
      </c>
      <c r="C132" s="4" t="s">
        <v>449</v>
      </c>
    </row>
    <row r="133" spans="2:3" x14ac:dyDescent="0.35">
      <c r="B133" s="7" t="s">
        <v>233</v>
      </c>
      <c r="C133" s="9" t="s">
        <v>450</v>
      </c>
    </row>
    <row r="134" spans="2:3" ht="25" x14ac:dyDescent="0.35">
      <c r="B134" s="2" t="s">
        <v>234</v>
      </c>
      <c r="C134" s="4" t="s">
        <v>451</v>
      </c>
    </row>
    <row r="135" spans="2:3" ht="25" x14ac:dyDescent="0.35">
      <c r="B135" s="2" t="s">
        <v>235</v>
      </c>
      <c r="C135" s="4" t="s">
        <v>452</v>
      </c>
    </row>
    <row r="136" spans="2:3" x14ac:dyDescent="0.35">
      <c r="B136" s="2" t="s">
        <v>236</v>
      </c>
      <c r="C136" s="4" t="s">
        <v>453</v>
      </c>
    </row>
    <row r="137" spans="2:3" x14ac:dyDescent="0.35">
      <c r="B137" s="2" t="s">
        <v>237</v>
      </c>
      <c r="C137" s="4" t="s">
        <v>366</v>
      </c>
    </row>
    <row r="138" spans="2:3" x14ac:dyDescent="0.35">
      <c r="B138" s="2" t="s">
        <v>238</v>
      </c>
      <c r="C138" s="4" t="s">
        <v>454</v>
      </c>
    </row>
    <row r="139" spans="2:3" x14ac:dyDescent="0.35">
      <c r="B139" s="7" t="s">
        <v>239</v>
      </c>
      <c r="C139" s="9" t="s">
        <v>455</v>
      </c>
    </row>
    <row r="140" spans="2:3" x14ac:dyDescent="0.35">
      <c r="B140" s="2" t="s">
        <v>240</v>
      </c>
      <c r="C140" s="4" t="s">
        <v>456</v>
      </c>
    </row>
    <row r="141" spans="2:3" x14ac:dyDescent="0.35">
      <c r="B141" s="2" t="s">
        <v>241</v>
      </c>
      <c r="C141" s="4" t="s">
        <v>457</v>
      </c>
    </row>
    <row r="142" spans="2:3" x14ac:dyDescent="0.35">
      <c r="B142" s="2" t="s">
        <v>242</v>
      </c>
      <c r="C142" s="4">
        <v>200</v>
      </c>
    </row>
    <row r="143" spans="2:3" x14ac:dyDescent="0.35">
      <c r="B143" s="2" t="s">
        <v>243</v>
      </c>
      <c r="C143" s="4" t="s">
        <v>458</v>
      </c>
    </row>
    <row r="144" spans="2:3" x14ac:dyDescent="0.35">
      <c r="B144" s="2" t="s">
        <v>244</v>
      </c>
      <c r="C144" s="4" t="s">
        <v>459</v>
      </c>
    </row>
    <row r="145" spans="2:3" x14ac:dyDescent="0.35">
      <c r="B145" s="2" t="s">
        <v>245</v>
      </c>
      <c r="C145" s="4" t="s">
        <v>460</v>
      </c>
    </row>
    <row r="146" spans="2:3" x14ac:dyDescent="0.35">
      <c r="B146" s="2" t="s">
        <v>246</v>
      </c>
      <c r="C146" s="4" t="s">
        <v>461</v>
      </c>
    </row>
    <row r="147" spans="2:3" x14ac:dyDescent="0.35">
      <c r="B147" s="7" t="s">
        <v>247</v>
      </c>
      <c r="C147" s="9" t="s">
        <v>462</v>
      </c>
    </row>
    <row r="148" spans="2:3" x14ac:dyDescent="0.35">
      <c r="B148" s="2" t="s">
        <v>248</v>
      </c>
      <c r="C148" s="4" t="s">
        <v>463</v>
      </c>
    </row>
    <row r="149" spans="2:3" x14ac:dyDescent="0.35">
      <c r="B149" s="2" t="s">
        <v>249</v>
      </c>
      <c r="C149" s="4" t="s">
        <v>464</v>
      </c>
    </row>
    <row r="150" spans="2:3" x14ac:dyDescent="0.35">
      <c r="B150" s="2" t="s">
        <v>250</v>
      </c>
      <c r="C150" s="4" t="s">
        <v>465</v>
      </c>
    </row>
    <row r="151" spans="2:3" x14ac:dyDescent="0.35">
      <c r="B151" s="2" t="s">
        <v>251</v>
      </c>
      <c r="C151" s="4" t="s">
        <v>466</v>
      </c>
    </row>
    <row r="152" spans="2:3" x14ac:dyDescent="0.35">
      <c r="B152" s="2" t="s">
        <v>252</v>
      </c>
      <c r="C152" s="4" t="s">
        <v>467</v>
      </c>
    </row>
    <row r="153" spans="2:3" x14ac:dyDescent="0.35">
      <c r="B153" s="7" t="s">
        <v>253</v>
      </c>
      <c r="C153" s="9" t="s">
        <v>468</v>
      </c>
    </row>
    <row r="154" spans="2:3" x14ac:dyDescent="0.35">
      <c r="B154" s="2" t="s">
        <v>254</v>
      </c>
      <c r="C154" s="4" t="s">
        <v>469</v>
      </c>
    </row>
    <row r="155" spans="2:3" x14ac:dyDescent="0.35">
      <c r="B155" s="2" t="s">
        <v>255</v>
      </c>
      <c r="C155" s="4" t="s">
        <v>470</v>
      </c>
    </row>
    <row r="156" spans="2:3" x14ac:dyDescent="0.35">
      <c r="B156" s="2" t="s">
        <v>256</v>
      </c>
      <c r="C156" s="4" t="s">
        <v>471</v>
      </c>
    </row>
    <row r="157" spans="2:3" x14ac:dyDescent="0.35">
      <c r="B157" s="2" t="s">
        <v>257</v>
      </c>
      <c r="C157" s="4" t="s">
        <v>472</v>
      </c>
    </row>
    <row r="158" spans="2:3" x14ac:dyDescent="0.35">
      <c r="B158" s="2" t="s">
        <v>258</v>
      </c>
      <c r="C158" s="4" t="s">
        <v>473</v>
      </c>
    </row>
    <row r="159" spans="2:3" x14ac:dyDescent="0.35">
      <c r="B159" s="2" t="s">
        <v>259</v>
      </c>
      <c r="C159" s="4" t="s">
        <v>474</v>
      </c>
    </row>
    <row r="160" spans="2:3" x14ac:dyDescent="0.35">
      <c r="B160" s="2" t="s">
        <v>260</v>
      </c>
      <c r="C160" s="4" t="s">
        <v>475</v>
      </c>
    </row>
    <row r="161" spans="2:3" x14ac:dyDescent="0.35">
      <c r="B161" s="6" t="s">
        <v>261</v>
      </c>
      <c r="C161" s="8" t="s">
        <v>476</v>
      </c>
    </row>
    <row r="162" spans="2:3" x14ac:dyDescent="0.35">
      <c r="B162" s="7" t="s">
        <v>262</v>
      </c>
      <c r="C162" s="9" t="s">
        <v>477</v>
      </c>
    </row>
    <row r="163" spans="2:3" x14ac:dyDescent="0.35">
      <c r="B163" s="2" t="s">
        <v>263</v>
      </c>
      <c r="C163" s="4" t="s">
        <v>478</v>
      </c>
    </row>
    <row r="164" spans="2:3" x14ac:dyDescent="0.35">
      <c r="B164" s="2" t="s">
        <v>264</v>
      </c>
      <c r="C164" s="4" t="s">
        <v>479</v>
      </c>
    </row>
    <row r="165" spans="2:3" x14ac:dyDescent="0.35">
      <c r="B165" s="2" t="s">
        <v>265</v>
      </c>
      <c r="C165" s="4" t="s">
        <v>480</v>
      </c>
    </row>
    <row r="166" spans="2:3" x14ac:dyDescent="0.35">
      <c r="B166" s="2" t="s">
        <v>266</v>
      </c>
      <c r="C166" s="4" t="s">
        <v>481</v>
      </c>
    </row>
    <row r="167" spans="2:3" x14ac:dyDescent="0.35">
      <c r="B167" s="2" t="s">
        <v>267</v>
      </c>
      <c r="C167" s="4" t="s">
        <v>482</v>
      </c>
    </row>
    <row r="168" spans="2:3" x14ac:dyDescent="0.35">
      <c r="B168" s="7" t="s">
        <v>268</v>
      </c>
      <c r="C168" s="9" t="s">
        <v>483</v>
      </c>
    </row>
    <row r="169" spans="2:3" x14ac:dyDescent="0.35">
      <c r="B169" s="2" t="s">
        <v>269</v>
      </c>
      <c r="C169" s="4" t="s">
        <v>484</v>
      </c>
    </row>
    <row r="170" spans="2:3" x14ac:dyDescent="0.35">
      <c r="B170" s="2" t="s">
        <v>270</v>
      </c>
      <c r="C170" s="4" t="s">
        <v>485</v>
      </c>
    </row>
    <row r="171" spans="2:3" x14ac:dyDescent="0.35">
      <c r="B171" s="7" t="s">
        <v>271</v>
      </c>
      <c r="C171" s="9" t="s">
        <v>486</v>
      </c>
    </row>
    <row r="172" spans="2:3" x14ac:dyDescent="0.35">
      <c r="B172" s="2" t="s">
        <v>272</v>
      </c>
      <c r="C172" s="4" t="s">
        <v>487</v>
      </c>
    </row>
    <row r="173" spans="2:3" x14ac:dyDescent="0.35">
      <c r="B173" s="2" t="s">
        <v>273</v>
      </c>
      <c r="C173" s="4" t="s">
        <v>487</v>
      </c>
    </row>
    <row r="174" spans="2:3" x14ac:dyDescent="0.35">
      <c r="B174" s="7" t="s">
        <v>274</v>
      </c>
      <c r="C174" s="9" t="s">
        <v>488</v>
      </c>
    </row>
    <row r="175" spans="2:3" x14ac:dyDescent="0.35">
      <c r="B175" s="2" t="s">
        <v>275</v>
      </c>
      <c r="C175" s="4" t="s">
        <v>488</v>
      </c>
    </row>
    <row r="176" spans="2:3" x14ac:dyDescent="0.35">
      <c r="B176" s="7" t="s">
        <v>276</v>
      </c>
      <c r="C176" s="9" t="s">
        <v>489</v>
      </c>
    </row>
    <row r="177" spans="2:3" x14ac:dyDescent="0.35">
      <c r="B177" s="2" t="s">
        <v>277</v>
      </c>
      <c r="C177" s="4" t="s">
        <v>489</v>
      </c>
    </row>
    <row r="178" spans="2:3" x14ac:dyDescent="0.35">
      <c r="B178" s="6" t="s">
        <v>278</v>
      </c>
      <c r="C178" s="8" t="s">
        <v>490</v>
      </c>
    </row>
    <row r="179" spans="2:3" x14ac:dyDescent="0.35">
      <c r="B179" s="7" t="s">
        <v>279</v>
      </c>
      <c r="C179" s="9" t="s">
        <v>491</v>
      </c>
    </row>
    <row r="180" spans="2:3" x14ac:dyDescent="0.35">
      <c r="B180" s="2" t="s">
        <v>280</v>
      </c>
      <c r="C180" s="4" t="s">
        <v>492</v>
      </c>
    </row>
    <row r="181" spans="2:3" x14ac:dyDescent="0.35">
      <c r="B181" s="2" t="s">
        <v>281</v>
      </c>
      <c r="C181" s="4" t="s">
        <v>493</v>
      </c>
    </row>
    <row r="182" spans="2:3" x14ac:dyDescent="0.35">
      <c r="B182" s="2" t="s">
        <v>282</v>
      </c>
      <c r="C182" s="4" t="s">
        <v>366</v>
      </c>
    </row>
    <row r="183" spans="2:3" x14ac:dyDescent="0.35">
      <c r="B183" s="2" t="s">
        <v>283</v>
      </c>
      <c r="C183" s="4" t="s">
        <v>494</v>
      </c>
    </row>
    <row r="184" spans="2:3" x14ac:dyDescent="0.35">
      <c r="B184" s="2" t="s">
        <v>284</v>
      </c>
      <c r="C184" s="4" t="s">
        <v>495</v>
      </c>
    </row>
    <row r="185" spans="2:3" x14ac:dyDescent="0.35">
      <c r="B185" s="7" t="s">
        <v>285</v>
      </c>
      <c r="C185" s="9" t="s">
        <v>496</v>
      </c>
    </row>
    <row r="186" spans="2:3" x14ac:dyDescent="0.35">
      <c r="B186" s="2" t="s">
        <v>286</v>
      </c>
      <c r="C186" s="4" t="s">
        <v>497</v>
      </c>
    </row>
    <row r="187" spans="2:3" x14ac:dyDescent="0.35">
      <c r="B187" s="2" t="s">
        <v>287</v>
      </c>
      <c r="C187" s="4" t="s">
        <v>498</v>
      </c>
    </row>
    <row r="188" spans="2:3" x14ac:dyDescent="0.35">
      <c r="B188" s="2" t="s">
        <v>288</v>
      </c>
      <c r="C188" s="4" t="s">
        <v>499</v>
      </c>
    </row>
    <row r="189" spans="2:3" x14ac:dyDescent="0.35">
      <c r="B189" s="2" t="s">
        <v>289</v>
      </c>
      <c r="C189" s="4" t="s">
        <v>500</v>
      </c>
    </row>
    <row r="190" spans="2:3" x14ac:dyDescent="0.35">
      <c r="B190" s="7" t="s">
        <v>290</v>
      </c>
      <c r="C190" s="9" t="s">
        <v>501</v>
      </c>
    </row>
    <row r="191" spans="2:3" x14ac:dyDescent="0.35">
      <c r="B191" s="2" t="s">
        <v>291</v>
      </c>
      <c r="C191" s="4" t="s">
        <v>502</v>
      </c>
    </row>
    <row r="192" spans="2:3" x14ac:dyDescent="0.35">
      <c r="B192" s="2" t="s">
        <v>292</v>
      </c>
      <c r="C192" s="4" t="s">
        <v>503</v>
      </c>
    </row>
    <row r="193" spans="2:3" x14ac:dyDescent="0.35">
      <c r="B193" s="7" t="s">
        <v>293</v>
      </c>
      <c r="C193" s="9" t="s">
        <v>504</v>
      </c>
    </row>
    <row r="194" spans="2:3" x14ac:dyDescent="0.35">
      <c r="B194" s="2" t="s">
        <v>294</v>
      </c>
      <c r="C194" s="4" t="s">
        <v>505</v>
      </c>
    </row>
    <row r="195" spans="2:3" x14ac:dyDescent="0.35">
      <c r="B195" s="2" t="s">
        <v>295</v>
      </c>
      <c r="C195" s="4" t="s">
        <v>479</v>
      </c>
    </row>
    <row r="196" spans="2:3" x14ac:dyDescent="0.35">
      <c r="B196" s="7" t="s">
        <v>296</v>
      </c>
      <c r="C196" s="9" t="s">
        <v>506</v>
      </c>
    </row>
    <row r="197" spans="2:3" x14ac:dyDescent="0.35">
      <c r="B197" s="2" t="s">
        <v>297</v>
      </c>
      <c r="C197" s="4" t="s">
        <v>507</v>
      </c>
    </row>
    <row r="198" spans="2:3" x14ac:dyDescent="0.35">
      <c r="B198" s="2" t="s">
        <v>298</v>
      </c>
      <c r="C198" s="4" t="s">
        <v>508</v>
      </c>
    </row>
    <row r="199" spans="2:3" x14ac:dyDescent="0.35">
      <c r="B199" s="2" t="s">
        <v>299</v>
      </c>
      <c r="C199" s="4" t="s">
        <v>509</v>
      </c>
    </row>
    <row r="200" spans="2:3" x14ac:dyDescent="0.35">
      <c r="B200" s="2" t="s">
        <v>300</v>
      </c>
      <c r="C200" s="4" t="s">
        <v>510</v>
      </c>
    </row>
    <row r="201" spans="2:3" x14ac:dyDescent="0.35">
      <c r="B201" s="2" t="s">
        <v>301</v>
      </c>
      <c r="C201" s="4" t="s">
        <v>511</v>
      </c>
    </row>
    <row r="202" spans="2:3" x14ac:dyDescent="0.35">
      <c r="B202" s="2" t="s">
        <v>302</v>
      </c>
      <c r="C202" s="4" t="s">
        <v>512</v>
      </c>
    </row>
    <row r="203" spans="2:3" x14ac:dyDescent="0.35">
      <c r="B203" s="7" t="s">
        <v>303</v>
      </c>
      <c r="C203" s="9" t="s">
        <v>513</v>
      </c>
    </row>
    <row r="204" spans="2:3" x14ac:dyDescent="0.35">
      <c r="B204" s="2" t="s">
        <v>304</v>
      </c>
      <c r="C204" s="4" t="s">
        <v>513</v>
      </c>
    </row>
    <row r="205" spans="2:3" x14ac:dyDescent="0.35">
      <c r="B205" s="7" t="s">
        <v>305</v>
      </c>
      <c r="C205" s="9" t="s">
        <v>514</v>
      </c>
    </row>
    <row r="206" spans="2:3" x14ac:dyDescent="0.35">
      <c r="B206" s="2" t="s">
        <v>306</v>
      </c>
      <c r="C206" s="4" t="s">
        <v>515</v>
      </c>
    </row>
    <row r="207" spans="2:3" x14ac:dyDescent="0.35">
      <c r="B207" s="2" t="s">
        <v>307</v>
      </c>
      <c r="C207" s="4" t="s">
        <v>516</v>
      </c>
    </row>
    <row r="208" spans="2:3" x14ac:dyDescent="0.35">
      <c r="B208" s="6" t="s">
        <v>308</v>
      </c>
      <c r="C208" s="8" t="s">
        <v>517</v>
      </c>
    </row>
    <row r="209" spans="2:3" x14ac:dyDescent="0.35">
      <c r="B209" s="7" t="s">
        <v>309</v>
      </c>
      <c r="C209" s="9" t="s">
        <v>518</v>
      </c>
    </row>
    <row r="210" spans="2:3" x14ac:dyDescent="0.35">
      <c r="B210" s="2" t="s">
        <v>310</v>
      </c>
      <c r="C210" s="4" t="s">
        <v>519</v>
      </c>
    </row>
    <row r="211" spans="2:3" x14ac:dyDescent="0.35">
      <c r="B211" s="2" t="s">
        <v>311</v>
      </c>
      <c r="C211" s="4" t="s">
        <v>520</v>
      </c>
    </row>
    <row r="212" spans="2:3" x14ac:dyDescent="0.35">
      <c r="B212" s="2" t="s">
        <v>312</v>
      </c>
      <c r="C212" s="4" t="s">
        <v>521</v>
      </c>
    </row>
    <row r="213" spans="2:3" x14ac:dyDescent="0.35">
      <c r="B213" s="2" t="s">
        <v>313</v>
      </c>
      <c r="C213" s="4" t="s">
        <v>522</v>
      </c>
    </row>
    <row r="214" spans="2:3" x14ac:dyDescent="0.35">
      <c r="B214" s="2" t="s">
        <v>314</v>
      </c>
      <c r="C214" s="4" t="s">
        <v>523</v>
      </c>
    </row>
    <row r="215" spans="2:3" x14ac:dyDescent="0.35">
      <c r="B215" s="2" t="s">
        <v>315</v>
      </c>
      <c r="C215" s="4" t="s">
        <v>524</v>
      </c>
    </row>
    <row r="216" spans="2:3" x14ac:dyDescent="0.35">
      <c r="B216" s="7" t="s">
        <v>316</v>
      </c>
      <c r="C216" s="9" t="s">
        <v>525</v>
      </c>
    </row>
    <row r="217" spans="2:3" x14ac:dyDescent="0.35">
      <c r="B217" s="2" t="s">
        <v>317</v>
      </c>
      <c r="C217" s="4" t="s">
        <v>526</v>
      </c>
    </row>
    <row r="218" spans="2:3" x14ac:dyDescent="0.35">
      <c r="B218" s="2" t="s">
        <v>318</v>
      </c>
      <c r="C218" s="4" t="s">
        <v>527</v>
      </c>
    </row>
    <row r="219" spans="2:3" ht="25" x14ac:dyDescent="0.35">
      <c r="B219" s="2" t="s">
        <v>319</v>
      </c>
      <c r="C219" s="4" t="s">
        <v>528</v>
      </c>
    </row>
    <row r="220" spans="2:3" x14ac:dyDescent="0.35">
      <c r="B220" s="2" t="s">
        <v>320</v>
      </c>
      <c r="C220" s="4" t="s">
        <v>529</v>
      </c>
    </row>
    <row r="221" spans="2:3" x14ac:dyDescent="0.35">
      <c r="B221" s="6" t="s">
        <v>321</v>
      </c>
      <c r="C221" s="8" t="s">
        <v>530</v>
      </c>
    </row>
    <row r="222" spans="2:3" x14ac:dyDescent="0.35">
      <c r="B222" s="7" t="s">
        <v>322</v>
      </c>
      <c r="C222" s="9" t="s">
        <v>531</v>
      </c>
    </row>
    <row r="223" spans="2:3" ht="25" x14ac:dyDescent="0.35">
      <c r="B223" s="2" t="s">
        <v>323</v>
      </c>
      <c r="C223" s="4" t="s">
        <v>531</v>
      </c>
    </row>
    <row r="224" spans="2:3" x14ac:dyDescent="0.35">
      <c r="B224" s="7" t="s">
        <v>324</v>
      </c>
      <c r="C224" s="9" t="s">
        <v>532</v>
      </c>
    </row>
    <row r="225" spans="2:3" x14ac:dyDescent="0.35">
      <c r="B225" s="2" t="s">
        <v>325</v>
      </c>
      <c r="C225" s="4" t="s">
        <v>532</v>
      </c>
    </row>
    <row r="226" spans="2:3" x14ac:dyDescent="0.35">
      <c r="B226" s="3" t="s">
        <v>51</v>
      </c>
      <c r="C226" s="5" t="s">
        <v>103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0"/>
  <sheetViews>
    <sheetView showGridLines="0" workbookViewId="0"/>
  </sheetViews>
  <sheetFormatPr baseColWidth="10" defaultRowHeight="14.5" x14ac:dyDescent="0.35"/>
  <cols>
    <col min="2" max="2" width="65.7265625" customWidth="1"/>
    <col min="3" max="4" width="20.7265625" customWidth="1"/>
  </cols>
  <sheetData>
    <row r="2" spans="2:4" x14ac:dyDescent="0.35">
      <c r="B2" s="612" t="s">
        <v>4147</v>
      </c>
      <c r="C2" s="613"/>
      <c r="D2" s="613"/>
    </row>
    <row r="3" spans="2:4" x14ac:dyDescent="0.35">
      <c r="B3" s="1" t="s">
        <v>2923</v>
      </c>
      <c r="C3" s="1" t="s">
        <v>3034</v>
      </c>
      <c r="D3" s="1" t="s">
        <v>52</v>
      </c>
    </row>
    <row r="4" spans="2:4" ht="25" x14ac:dyDescent="0.35">
      <c r="B4" s="6" t="s">
        <v>3790</v>
      </c>
      <c r="C4" s="12" t="s">
        <v>533</v>
      </c>
      <c r="D4" s="8" t="s">
        <v>3791</v>
      </c>
    </row>
    <row r="5" spans="2:4" x14ac:dyDescent="0.35">
      <c r="B5" s="11" t="s">
        <v>2951</v>
      </c>
      <c r="C5" s="13" t="s">
        <v>533</v>
      </c>
      <c r="D5" s="16" t="s">
        <v>3791</v>
      </c>
    </row>
    <row r="6" spans="2:4" x14ac:dyDescent="0.35">
      <c r="B6" s="7" t="s">
        <v>2969</v>
      </c>
      <c r="C6" s="14" t="s">
        <v>533</v>
      </c>
      <c r="D6" s="9" t="s">
        <v>3791</v>
      </c>
    </row>
    <row r="7" spans="2:4" ht="25" x14ac:dyDescent="0.35">
      <c r="B7" s="2" t="s">
        <v>3897</v>
      </c>
      <c r="C7" s="15" t="s">
        <v>3037</v>
      </c>
      <c r="D7" s="4" t="s">
        <v>3898</v>
      </c>
    </row>
    <row r="8" spans="2:4" ht="25" x14ac:dyDescent="0.35">
      <c r="B8" s="2" t="s">
        <v>2973</v>
      </c>
      <c r="C8" s="15" t="s">
        <v>3041</v>
      </c>
      <c r="D8" s="4" t="s">
        <v>3899</v>
      </c>
    </row>
    <row r="9" spans="2:4" x14ac:dyDescent="0.35">
      <c r="B9" s="2" t="s">
        <v>2976</v>
      </c>
      <c r="C9" s="15" t="s">
        <v>3036</v>
      </c>
      <c r="D9" s="4" t="s">
        <v>3900</v>
      </c>
    </row>
    <row r="10" spans="2:4" x14ac:dyDescent="0.35">
      <c r="B10" s="3" t="s">
        <v>3896</v>
      </c>
      <c r="C10" s="1" t="s">
        <v>533</v>
      </c>
      <c r="D10" s="5" t="s">
        <v>3791</v>
      </c>
    </row>
  </sheetData>
  <mergeCells count="1">
    <mergeCell ref="B2:D2"/>
  </mergeCells>
  <pageMargins left="0.7" right="0.7" top="0.75" bottom="0.75" header="0.3" footer="0.3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71"/>
  <sheetViews>
    <sheetView showGridLines="0" workbookViewId="0"/>
  </sheetViews>
  <sheetFormatPr baseColWidth="10" defaultRowHeight="14.5" x14ac:dyDescent="0.35"/>
  <cols>
    <col min="2" max="4" width="7.7265625" customWidth="1"/>
    <col min="5" max="5" width="105.7265625" customWidth="1"/>
    <col min="6" max="7" width="15.7265625" customWidth="1"/>
  </cols>
  <sheetData>
    <row r="2" spans="2:7" x14ac:dyDescent="0.35">
      <c r="B2" s="612" t="s">
        <v>4138</v>
      </c>
      <c r="C2" s="613"/>
      <c r="D2" s="613"/>
      <c r="E2" s="613"/>
      <c r="F2" s="613"/>
      <c r="G2" s="613"/>
    </row>
    <row r="3" spans="2:7" x14ac:dyDescent="0.35">
      <c r="B3" s="616" t="s">
        <v>3901</v>
      </c>
      <c r="C3" s="616" t="s">
        <v>3306</v>
      </c>
      <c r="D3" s="616" t="s">
        <v>3306</v>
      </c>
      <c r="E3" s="616" t="s">
        <v>3306</v>
      </c>
      <c r="F3" s="616" t="s">
        <v>3306</v>
      </c>
      <c r="G3" s="616" t="s">
        <v>3306</v>
      </c>
    </row>
    <row r="4" spans="2:7" x14ac:dyDescent="0.35">
      <c r="B4" s="617" t="s">
        <v>3293</v>
      </c>
      <c r="C4" s="617" t="s">
        <v>3293</v>
      </c>
      <c r="D4" s="617" t="s">
        <v>3293</v>
      </c>
      <c r="E4" s="617" t="s">
        <v>3293</v>
      </c>
      <c r="F4" s="617" t="s">
        <v>3293</v>
      </c>
      <c r="G4" s="617" t="s">
        <v>3293</v>
      </c>
    </row>
    <row r="5" spans="2:7" x14ac:dyDescent="0.35">
      <c r="B5" s="617" t="s">
        <v>3294</v>
      </c>
      <c r="C5" s="617" t="s">
        <v>3294</v>
      </c>
      <c r="D5" s="617" t="s">
        <v>3294</v>
      </c>
      <c r="E5" s="617" t="s">
        <v>3294</v>
      </c>
      <c r="F5" s="617" t="s">
        <v>3294</v>
      </c>
      <c r="G5" s="617" t="s">
        <v>3294</v>
      </c>
    </row>
    <row r="6" spans="2:7" x14ac:dyDescent="0.35">
      <c r="B6" s="618" t="s">
        <v>3295</v>
      </c>
      <c r="C6" s="618" t="s">
        <v>3295</v>
      </c>
      <c r="D6" s="618" t="s">
        <v>3295</v>
      </c>
      <c r="E6" s="618" t="s">
        <v>3295</v>
      </c>
      <c r="F6" s="618" t="s">
        <v>3295</v>
      </c>
      <c r="G6" s="618" t="s">
        <v>3295</v>
      </c>
    </row>
    <row r="7" spans="2:7" x14ac:dyDescent="0.35">
      <c r="B7" s="619" t="s">
        <v>3296</v>
      </c>
      <c r="C7" s="619" t="s">
        <v>3296</v>
      </c>
      <c r="D7" s="619" t="s">
        <v>3296</v>
      </c>
      <c r="E7" s="619" t="s">
        <v>3296</v>
      </c>
      <c r="F7" s="14">
        <v>2025</v>
      </c>
      <c r="G7" s="14">
        <v>2024</v>
      </c>
    </row>
    <row r="8" spans="2:7" x14ac:dyDescent="0.35">
      <c r="B8" s="620" t="s">
        <v>3297</v>
      </c>
      <c r="C8" s="620" t="s">
        <v>3297</v>
      </c>
      <c r="D8" s="620" t="s">
        <v>3297</v>
      </c>
      <c r="E8" s="620" t="s">
        <v>3297</v>
      </c>
      <c r="F8" s="10" t="s">
        <v>533</v>
      </c>
      <c r="G8" s="10" t="s">
        <v>533</v>
      </c>
    </row>
    <row r="9" spans="2:7" x14ac:dyDescent="0.35">
      <c r="B9" s="17" t="s">
        <v>533</v>
      </c>
      <c r="C9" s="623" t="s">
        <v>3307</v>
      </c>
      <c r="D9" s="623" t="s">
        <v>3307</v>
      </c>
      <c r="E9" s="623" t="s">
        <v>3307</v>
      </c>
      <c r="F9" s="10" t="s">
        <v>3791</v>
      </c>
      <c r="G9" s="10" t="s">
        <v>3906</v>
      </c>
    </row>
    <row r="10" spans="2:7" x14ac:dyDescent="0.35">
      <c r="B10" s="18" t="s">
        <v>533</v>
      </c>
      <c r="C10" s="19" t="s">
        <v>533</v>
      </c>
      <c r="D10" s="622" t="s">
        <v>3309</v>
      </c>
      <c r="E10" s="622" t="s">
        <v>3309</v>
      </c>
      <c r="F10" s="4">
        <v>0</v>
      </c>
      <c r="G10" s="4">
        <v>0</v>
      </c>
    </row>
    <row r="11" spans="2:7" x14ac:dyDescent="0.35">
      <c r="B11" s="18" t="s">
        <v>533</v>
      </c>
      <c r="C11" s="19" t="s">
        <v>533</v>
      </c>
      <c r="D11" s="622" t="s">
        <v>3310</v>
      </c>
      <c r="E11" s="622" t="s">
        <v>3310</v>
      </c>
      <c r="F11" s="4">
        <v>0</v>
      </c>
      <c r="G11" s="4">
        <v>0</v>
      </c>
    </row>
    <row r="12" spans="2:7" x14ac:dyDescent="0.35">
      <c r="B12" s="18" t="s">
        <v>533</v>
      </c>
      <c r="C12" s="19" t="s">
        <v>533</v>
      </c>
      <c r="D12" s="622" t="s">
        <v>3311</v>
      </c>
      <c r="E12" s="622" t="s">
        <v>3311</v>
      </c>
      <c r="F12" s="4">
        <v>0</v>
      </c>
      <c r="G12" s="4">
        <v>0</v>
      </c>
    </row>
    <row r="13" spans="2:7" x14ac:dyDescent="0.35">
      <c r="B13" s="18" t="s">
        <v>533</v>
      </c>
      <c r="C13" s="19" t="s">
        <v>533</v>
      </c>
      <c r="D13" s="622" t="s">
        <v>3312</v>
      </c>
      <c r="E13" s="622" t="s">
        <v>3312</v>
      </c>
      <c r="F13" s="4">
        <v>0</v>
      </c>
      <c r="G13" s="4">
        <v>0</v>
      </c>
    </row>
    <row r="14" spans="2:7" x14ac:dyDescent="0.35">
      <c r="B14" s="18" t="s">
        <v>533</v>
      </c>
      <c r="C14" s="19" t="s">
        <v>533</v>
      </c>
      <c r="D14" s="622" t="s">
        <v>3313</v>
      </c>
      <c r="E14" s="622" t="s">
        <v>3313</v>
      </c>
      <c r="F14" s="4">
        <v>0</v>
      </c>
      <c r="G14" s="4">
        <v>0</v>
      </c>
    </row>
    <row r="15" spans="2:7" x14ac:dyDescent="0.35">
      <c r="B15" s="18" t="s">
        <v>533</v>
      </c>
      <c r="C15" s="19" t="s">
        <v>533</v>
      </c>
      <c r="D15" s="622" t="s">
        <v>3314</v>
      </c>
      <c r="E15" s="622" t="s">
        <v>3314</v>
      </c>
      <c r="F15" s="4">
        <v>0</v>
      </c>
      <c r="G15" s="4">
        <v>0</v>
      </c>
    </row>
    <row r="16" spans="2:7" x14ac:dyDescent="0.35">
      <c r="B16" s="18" t="s">
        <v>533</v>
      </c>
      <c r="C16" s="19" t="s">
        <v>533</v>
      </c>
      <c r="D16" s="622" t="s">
        <v>3315</v>
      </c>
      <c r="E16" s="622" t="s">
        <v>3315</v>
      </c>
      <c r="F16" s="4" t="s">
        <v>3902</v>
      </c>
      <c r="G16" s="4" t="s">
        <v>3907</v>
      </c>
    </row>
    <row r="17" spans="2:7" x14ac:dyDescent="0.35">
      <c r="B17" s="18" t="s">
        <v>533</v>
      </c>
      <c r="C17" s="19" t="s">
        <v>533</v>
      </c>
      <c r="D17" s="622" t="s">
        <v>3316</v>
      </c>
      <c r="E17" s="622" t="s">
        <v>3316</v>
      </c>
      <c r="F17" s="4">
        <v>0</v>
      </c>
      <c r="G17" s="4">
        <v>0</v>
      </c>
    </row>
    <row r="18" spans="2:7" x14ac:dyDescent="0.35">
      <c r="B18" s="18" t="s">
        <v>533</v>
      </c>
      <c r="C18" s="19" t="s">
        <v>533</v>
      </c>
      <c r="D18" s="622" t="s">
        <v>3317</v>
      </c>
      <c r="E18" s="622" t="s">
        <v>3317</v>
      </c>
      <c r="F18" s="4" t="s">
        <v>3903</v>
      </c>
      <c r="G18" s="4" t="s">
        <v>3908</v>
      </c>
    </row>
    <row r="19" spans="2:7" x14ac:dyDescent="0.35">
      <c r="B19" s="18" t="s">
        <v>533</v>
      </c>
      <c r="C19" s="19" t="s">
        <v>533</v>
      </c>
      <c r="D19" s="622" t="s">
        <v>3318</v>
      </c>
      <c r="E19" s="622" t="s">
        <v>3318</v>
      </c>
      <c r="F19" s="4">
        <v>0</v>
      </c>
      <c r="G19" s="4">
        <v>0</v>
      </c>
    </row>
    <row r="20" spans="2:7" x14ac:dyDescent="0.35">
      <c r="B20" s="621" t="s">
        <v>533</v>
      </c>
      <c r="C20" s="621" t="s">
        <v>533</v>
      </c>
      <c r="D20" s="621" t="s">
        <v>533</v>
      </c>
      <c r="E20" s="621" t="s">
        <v>533</v>
      </c>
      <c r="F20" s="4" t="s">
        <v>533</v>
      </c>
      <c r="G20" s="4" t="s">
        <v>533</v>
      </c>
    </row>
    <row r="21" spans="2:7" x14ac:dyDescent="0.35">
      <c r="B21" s="17" t="s">
        <v>533</v>
      </c>
      <c r="C21" s="623" t="s">
        <v>3308</v>
      </c>
      <c r="D21" s="623" t="s">
        <v>3308</v>
      </c>
      <c r="E21" s="623" t="s">
        <v>3308</v>
      </c>
      <c r="F21" s="10" t="s">
        <v>3904</v>
      </c>
      <c r="G21" s="10" t="s">
        <v>3909</v>
      </c>
    </row>
    <row r="22" spans="2:7" x14ac:dyDescent="0.35">
      <c r="B22" s="18" t="s">
        <v>533</v>
      </c>
      <c r="C22" s="19" t="s">
        <v>533</v>
      </c>
      <c r="D22" s="622" t="s">
        <v>3319</v>
      </c>
      <c r="E22" s="622" t="s">
        <v>3319</v>
      </c>
      <c r="F22" s="4" t="s">
        <v>3794</v>
      </c>
      <c r="G22" s="4" t="s">
        <v>3910</v>
      </c>
    </row>
    <row r="23" spans="2:7" x14ac:dyDescent="0.35">
      <c r="B23" s="18" t="s">
        <v>533</v>
      </c>
      <c r="C23" s="19" t="s">
        <v>533</v>
      </c>
      <c r="D23" s="622" t="s">
        <v>3320</v>
      </c>
      <c r="E23" s="622" t="s">
        <v>3320</v>
      </c>
      <c r="F23" s="4" t="s">
        <v>3808</v>
      </c>
      <c r="G23" s="4" t="s">
        <v>3911</v>
      </c>
    </row>
    <row r="24" spans="2:7" x14ac:dyDescent="0.35">
      <c r="B24" s="18" t="s">
        <v>533</v>
      </c>
      <c r="C24" s="19" t="s">
        <v>533</v>
      </c>
      <c r="D24" s="622" t="s">
        <v>3321</v>
      </c>
      <c r="E24" s="622" t="s">
        <v>3321</v>
      </c>
      <c r="F24" s="4" t="s">
        <v>3848</v>
      </c>
      <c r="G24" s="4" t="s">
        <v>3912</v>
      </c>
    </row>
    <row r="25" spans="2:7" x14ac:dyDescent="0.35">
      <c r="B25" s="18" t="s">
        <v>533</v>
      </c>
      <c r="C25" s="19" t="s">
        <v>533</v>
      </c>
      <c r="D25" s="622" t="s">
        <v>3322</v>
      </c>
      <c r="E25" s="622" t="s">
        <v>3322</v>
      </c>
      <c r="F25" s="4">
        <v>0</v>
      </c>
      <c r="G25" s="4">
        <v>0</v>
      </c>
    </row>
    <row r="26" spans="2:7" x14ac:dyDescent="0.35">
      <c r="B26" s="18" t="s">
        <v>533</v>
      </c>
      <c r="C26" s="19" t="s">
        <v>533</v>
      </c>
      <c r="D26" s="622" t="s">
        <v>3323</v>
      </c>
      <c r="E26" s="622" t="s">
        <v>3323</v>
      </c>
      <c r="F26" s="4">
        <v>0</v>
      </c>
      <c r="G26" s="4">
        <v>0</v>
      </c>
    </row>
    <row r="27" spans="2:7" x14ac:dyDescent="0.35">
      <c r="B27" s="18" t="s">
        <v>533</v>
      </c>
      <c r="C27" s="19" t="s">
        <v>533</v>
      </c>
      <c r="D27" s="622" t="s">
        <v>3324</v>
      </c>
      <c r="E27" s="622" t="s">
        <v>3324</v>
      </c>
      <c r="F27" s="4">
        <v>0</v>
      </c>
      <c r="G27" s="4">
        <v>0</v>
      </c>
    </row>
    <row r="28" spans="2:7" x14ac:dyDescent="0.35">
      <c r="B28" s="18" t="s">
        <v>533</v>
      </c>
      <c r="C28" s="19" t="s">
        <v>533</v>
      </c>
      <c r="D28" s="622" t="s">
        <v>3325</v>
      </c>
      <c r="E28" s="622" t="s">
        <v>3325</v>
      </c>
      <c r="F28" s="4">
        <v>0</v>
      </c>
      <c r="G28" s="4">
        <v>0</v>
      </c>
    </row>
    <row r="29" spans="2:7" x14ac:dyDescent="0.35">
      <c r="B29" s="18" t="s">
        <v>533</v>
      </c>
      <c r="C29" s="19" t="s">
        <v>533</v>
      </c>
      <c r="D29" s="622" t="s">
        <v>3326</v>
      </c>
      <c r="E29" s="622" t="s">
        <v>3326</v>
      </c>
      <c r="F29" s="4" t="s">
        <v>3891</v>
      </c>
      <c r="G29" s="4" t="s">
        <v>3913</v>
      </c>
    </row>
    <row r="30" spans="2:7" x14ac:dyDescent="0.35">
      <c r="B30" s="18" t="s">
        <v>533</v>
      </c>
      <c r="C30" s="19" t="s">
        <v>533</v>
      </c>
      <c r="D30" s="622" t="s">
        <v>3327</v>
      </c>
      <c r="E30" s="622" t="s">
        <v>3327</v>
      </c>
      <c r="F30" s="4">
        <v>0</v>
      </c>
      <c r="G30" s="4">
        <v>0</v>
      </c>
    </row>
    <row r="31" spans="2:7" x14ac:dyDescent="0.35">
      <c r="B31" s="18" t="s">
        <v>533</v>
      </c>
      <c r="C31" s="19" t="s">
        <v>533</v>
      </c>
      <c r="D31" s="622" t="s">
        <v>3328</v>
      </c>
      <c r="E31" s="622" t="s">
        <v>3328</v>
      </c>
      <c r="F31" s="4" t="s">
        <v>3892</v>
      </c>
      <c r="G31" s="4" t="s">
        <v>3914</v>
      </c>
    </row>
    <row r="32" spans="2:7" x14ac:dyDescent="0.35">
      <c r="B32" s="18" t="s">
        <v>533</v>
      </c>
      <c r="C32" s="19" t="s">
        <v>533</v>
      </c>
      <c r="D32" s="622" t="s">
        <v>3329</v>
      </c>
      <c r="E32" s="622" t="s">
        <v>3329</v>
      </c>
      <c r="F32" s="4">
        <v>0</v>
      </c>
      <c r="G32" s="4">
        <v>0</v>
      </c>
    </row>
    <row r="33" spans="2:7" x14ac:dyDescent="0.35">
      <c r="B33" s="18" t="s">
        <v>533</v>
      </c>
      <c r="C33" s="19" t="s">
        <v>533</v>
      </c>
      <c r="D33" s="622" t="s">
        <v>3330</v>
      </c>
      <c r="E33" s="622" t="s">
        <v>3330</v>
      </c>
      <c r="F33" s="4">
        <v>0</v>
      </c>
      <c r="G33" s="4">
        <v>0</v>
      </c>
    </row>
    <row r="34" spans="2:7" x14ac:dyDescent="0.35">
      <c r="B34" s="18" t="s">
        <v>533</v>
      </c>
      <c r="C34" s="19" t="s">
        <v>533</v>
      </c>
      <c r="D34" s="622" t="s">
        <v>3331</v>
      </c>
      <c r="E34" s="622" t="s">
        <v>3331</v>
      </c>
      <c r="F34" s="4">
        <v>0</v>
      </c>
      <c r="G34" s="4">
        <v>0</v>
      </c>
    </row>
    <row r="35" spans="2:7" x14ac:dyDescent="0.35">
      <c r="B35" s="18" t="s">
        <v>533</v>
      </c>
      <c r="C35" s="19" t="s">
        <v>533</v>
      </c>
      <c r="D35" s="622" t="s">
        <v>3332</v>
      </c>
      <c r="E35" s="622" t="s">
        <v>3332</v>
      </c>
      <c r="F35" s="4">
        <v>0</v>
      </c>
      <c r="G35" s="4">
        <v>0</v>
      </c>
    </row>
    <row r="36" spans="2:7" x14ac:dyDescent="0.35">
      <c r="B36" s="18" t="s">
        <v>533</v>
      </c>
      <c r="C36" s="19" t="s">
        <v>533</v>
      </c>
      <c r="D36" s="622" t="s">
        <v>3333</v>
      </c>
      <c r="E36" s="622" t="s">
        <v>3333</v>
      </c>
      <c r="F36" s="4">
        <v>0</v>
      </c>
      <c r="G36" s="4">
        <v>0</v>
      </c>
    </row>
    <row r="37" spans="2:7" x14ac:dyDescent="0.35">
      <c r="B37" s="18" t="s">
        <v>533</v>
      </c>
      <c r="C37" s="19" t="s">
        <v>533</v>
      </c>
      <c r="D37" s="622" t="s">
        <v>3334</v>
      </c>
      <c r="E37" s="622" t="s">
        <v>3334</v>
      </c>
      <c r="F37" s="4">
        <v>0</v>
      </c>
      <c r="G37" s="4">
        <v>0</v>
      </c>
    </row>
    <row r="38" spans="2:7" x14ac:dyDescent="0.35">
      <c r="B38" s="620" t="s">
        <v>3298</v>
      </c>
      <c r="C38" s="620" t="s">
        <v>3298</v>
      </c>
      <c r="D38" s="620" t="s">
        <v>3298</v>
      </c>
      <c r="E38" s="620" t="s">
        <v>3298</v>
      </c>
      <c r="F38" s="10" t="s">
        <v>1449</v>
      </c>
      <c r="G38" s="10" t="s">
        <v>531</v>
      </c>
    </row>
    <row r="39" spans="2:7" x14ac:dyDescent="0.35">
      <c r="B39" s="621" t="s">
        <v>533</v>
      </c>
      <c r="C39" s="621" t="s">
        <v>533</v>
      </c>
      <c r="D39" s="621" t="s">
        <v>533</v>
      </c>
      <c r="E39" s="621" t="s">
        <v>533</v>
      </c>
      <c r="F39" s="4" t="s">
        <v>533</v>
      </c>
      <c r="G39" s="4" t="s">
        <v>533</v>
      </c>
    </row>
    <row r="40" spans="2:7" x14ac:dyDescent="0.35">
      <c r="B40" s="620" t="s">
        <v>3299</v>
      </c>
      <c r="C40" s="620" t="s">
        <v>3299</v>
      </c>
      <c r="D40" s="620" t="s">
        <v>3299</v>
      </c>
      <c r="E40" s="620" t="s">
        <v>3299</v>
      </c>
      <c r="F40" s="10" t="s">
        <v>533</v>
      </c>
      <c r="G40" s="10" t="s">
        <v>533</v>
      </c>
    </row>
    <row r="41" spans="2:7" x14ac:dyDescent="0.35">
      <c r="B41" s="17" t="s">
        <v>533</v>
      </c>
      <c r="C41" s="623" t="s">
        <v>3307</v>
      </c>
      <c r="D41" s="623" t="s">
        <v>3307</v>
      </c>
      <c r="E41" s="623" t="s">
        <v>3307</v>
      </c>
      <c r="F41" s="10">
        <v>0</v>
      </c>
      <c r="G41" s="10">
        <v>0</v>
      </c>
    </row>
    <row r="42" spans="2:7" x14ac:dyDescent="0.35">
      <c r="B42" s="18" t="s">
        <v>533</v>
      </c>
      <c r="C42" s="19" t="s">
        <v>533</v>
      </c>
      <c r="D42" s="622" t="s">
        <v>3335</v>
      </c>
      <c r="E42" s="622" t="s">
        <v>3335</v>
      </c>
      <c r="F42" s="4">
        <v>0</v>
      </c>
      <c r="G42" s="4">
        <v>0</v>
      </c>
    </row>
    <row r="43" spans="2:7" x14ac:dyDescent="0.35">
      <c r="B43" s="18" t="s">
        <v>533</v>
      </c>
      <c r="C43" s="19" t="s">
        <v>533</v>
      </c>
      <c r="D43" s="622" t="s">
        <v>3336</v>
      </c>
      <c r="E43" s="622" t="s">
        <v>3336</v>
      </c>
      <c r="F43" s="4">
        <v>0</v>
      </c>
      <c r="G43" s="4">
        <v>0</v>
      </c>
    </row>
    <row r="44" spans="2:7" x14ac:dyDescent="0.35">
      <c r="B44" s="18" t="s">
        <v>533</v>
      </c>
      <c r="C44" s="19" t="s">
        <v>533</v>
      </c>
      <c r="D44" s="622" t="s">
        <v>3337</v>
      </c>
      <c r="E44" s="622" t="s">
        <v>3337</v>
      </c>
      <c r="F44" s="4">
        <v>0</v>
      </c>
      <c r="G44" s="4">
        <v>0</v>
      </c>
    </row>
    <row r="45" spans="2:7" x14ac:dyDescent="0.35">
      <c r="B45" s="621" t="s">
        <v>533</v>
      </c>
      <c r="C45" s="621" t="s">
        <v>533</v>
      </c>
      <c r="D45" s="621" t="s">
        <v>533</v>
      </c>
      <c r="E45" s="621" t="s">
        <v>533</v>
      </c>
      <c r="F45" s="4" t="s">
        <v>533</v>
      </c>
      <c r="G45" s="4" t="s">
        <v>533</v>
      </c>
    </row>
    <row r="46" spans="2:7" x14ac:dyDescent="0.35">
      <c r="B46" s="17" t="s">
        <v>533</v>
      </c>
      <c r="C46" s="623" t="s">
        <v>3308</v>
      </c>
      <c r="D46" s="623" t="s">
        <v>3308</v>
      </c>
      <c r="E46" s="623" t="s">
        <v>3308</v>
      </c>
      <c r="F46" s="10" t="s">
        <v>1449</v>
      </c>
      <c r="G46" s="10" t="s">
        <v>531</v>
      </c>
    </row>
    <row r="47" spans="2:7" x14ac:dyDescent="0.35">
      <c r="B47" s="18" t="s">
        <v>533</v>
      </c>
      <c r="C47" s="19" t="s">
        <v>533</v>
      </c>
      <c r="D47" s="622" t="s">
        <v>3335</v>
      </c>
      <c r="E47" s="622" t="s">
        <v>3335</v>
      </c>
      <c r="F47" s="4">
        <v>0</v>
      </c>
      <c r="G47" s="4">
        <v>0</v>
      </c>
    </row>
    <row r="48" spans="2:7" x14ac:dyDescent="0.35">
      <c r="B48" s="18" t="s">
        <v>533</v>
      </c>
      <c r="C48" s="19" t="s">
        <v>533</v>
      </c>
      <c r="D48" s="622" t="s">
        <v>3336</v>
      </c>
      <c r="E48" s="622" t="s">
        <v>3336</v>
      </c>
      <c r="F48" s="4" t="s">
        <v>1449</v>
      </c>
      <c r="G48" s="4" t="s">
        <v>531</v>
      </c>
    </row>
    <row r="49" spans="2:7" x14ac:dyDescent="0.35">
      <c r="B49" s="18" t="s">
        <v>533</v>
      </c>
      <c r="C49" s="19" t="s">
        <v>533</v>
      </c>
      <c r="D49" s="622" t="s">
        <v>3338</v>
      </c>
      <c r="E49" s="622" t="s">
        <v>3338</v>
      </c>
      <c r="F49" s="4">
        <v>0</v>
      </c>
      <c r="G49" s="4">
        <v>0</v>
      </c>
    </row>
    <row r="50" spans="2:7" x14ac:dyDescent="0.35">
      <c r="B50" s="620" t="s">
        <v>3300</v>
      </c>
      <c r="C50" s="620" t="s">
        <v>3300</v>
      </c>
      <c r="D50" s="620" t="s">
        <v>3300</v>
      </c>
      <c r="E50" s="620" t="s">
        <v>3300</v>
      </c>
      <c r="F50" s="10" t="s">
        <v>3905</v>
      </c>
      <c r="G50" s="10" t="s">
        <v>3915</v>
      </c>
    </row>
    <row r="51" spans="2:7" x14ac:dyDescent="0.35">
      <c r="B51" s="621" t="s">
        <v>533</v>
      </c>
      <c r="C51" s="621" t="s">
        <v>533</v>
      </c>
      <c r="D51" s="621" t="s">
        <v>533</v>
      </c>
      <c r="E51" s="621" t="s">
        <v>533</v>
      </c>
      <c r="F51" s="4" t="s">
        <v>533</v>
      </c>
      <c r="G51" s="4" t="s">
        <v>533</v>
      </c>
    </row>
    <row r="52" spans="2:7" x14ac:dyDescent="0.35">
      <c r="B52" s="620" t="s">
        <v>3301</v>
      </c>
      <c r="C52" s="620" t="s">
        <v>3301</v>
      </c>
      <c r="D52" s="620" t="s">
        <v>3301</v>
      </c>
      <c r="E52" s="620" t="s">
        <v>3301</v>
      </c>
      <c r="F52" s="10" t="s">
        <v>533</v>
      </c>
      <c r="G52" s="10" t="s">
        <v>533</v>
      </c>
    </row>
    <row r="53" spans="2:7" x14ac:dyDescent="0.35">
      <c r="B53" s="17" t="s">
        <v>533</v>
      </c>
      <c r="C53" s="623" t="s">
        <v>3307</v>
      </c>
      <c r="D53" s="623" t="s">
        <v>3307</v>
      </c>
      <c r="E53" s="623" t="s">
        <v>3307</v>
      </c>
      <c r="F53" s="10">
        <v>0</v>
      </c>
      <c r="G53" s="10">
        <v>0</v>
      </c>
    </row>
    <row r="54" spans="2:7" x14ac:dyDescent="0.35">
      <c r="B54" s="18" t="s">
        <v>533</v>
      </c>
      <c r="C54" s="19" t="s">
        <v>533</v>
      </c>
      <c r="D54" s="622" t="s">
        <v>3339</v>
      </c>
      <c r="E54" s="622" t="s">
        <v>3339</v>
      </c>
      <c r="F54" s="4">
        <v>0</v>
      </c>
      <c r="G54" s="4">
        <v>0</v>
      </c>
    </row>
    <row r="55" spans="2:7" x14ac:dyDescent="0.35">
      <c r="B55" s="18" t="s">
        <v>533</v>
      </c>
      <c r="C55" s="19" t="s">
        <v>533</v>
      </c>
      <c r="D55" s="19" t="s">
        <v>533</v>
      </c>
      <c r="E55" s="20" t="s">
        <v>3343</v>
      </c>
      <c r="F55" s="4">
        <v>0</v>
      </c>
      <c r="G55" s="4">
        <v>0</v>
      </c>
    </row>
    <row r="56" spans="2:7" x14ac:dyDescent="0.35">
      <c r="B56" s="18" t="s">
        <v>533</v>
      </c>
      <c r="C56" s="19" t="s">
        <v>533</v>
      </c>
      <c r="D56" s="19" t="s">
        <v>533</v>
      </c>
      <c r="E56" s="20" t="s">
        <v>3344</v>
      </c>
      <c r="F56" s="4">
        <v>0</v>
      </c>
      <c r="G56" s="4">
        <v>0</v>
      </c>
    </row>
    <row r="57" spans="2:7" x14ac:dyDescent="0.35">
      <c r="B57" s="18" t="s">
        <v>533</v>
      </c>
      <c r="C57" s="19" t="s">
        <v>533</v>
      </c>
      <c r="D57" s="622" t="s">
        <v>3340</v>
      </c>
      <c r="E57" s="622" t="s">
        <v>3340</v>
      </c>
      <c r="F57" s="4">
        <v>0</v>
      </c>
      <c r="G57" s="4">
        <v>0</v>
      </c>
    </row>
    <row r="58" spans="2:7" x14ac:dyDescent="0.35">
      <c r="B58" s="621" t="s">
        <v>533</v>
      </c>
      <c r="C58" s="621" t="s">
        <v>533</v>
      </c>
      <c r="D58" s="621" t="s">
        <v>533</v>
      </c>
      <c r="E58" s="621" t="s">
        <v>533</v>
      </c>
      <c r="F58" s="4" t="s">
        <v>533</v>
      </c>
      <c r="G58" s="4" t="s">
        <v>533</v>
      </c>
    </row>
    <row r="59" spans="2:7" x14ac:dyDescent="0.35">
      <c r="B59" s="17" t="s">
        <v>533</v>
      </c>
      <c r="C59" s="623" t="s">
        <v>3308</v>
      </c>
      <c r="D59" s="623" t="s">
        <v>3308</v>
      </c>
      <c r="E59" s="623" t="s">
        <v>3308</v>
      </c>
      <c r="F59" s="10">
        <v>0</v>
      </c>
      <c r="G59" s="10">
        <v>0</v>
      </c>
    </row>
    <row r="60" spans="2:7" x14ac:dyDescent="0.35">
      <c r="B60" s="18" t="s">
        <v>533</v>
      </c>
      <c r="C60" s="19" t="s">
        <v>533</v>
      </c>
      <c r="D60" s="622" t="s">
        <v>3341</v>
      </c>
      <c r="E60" s="622" t="s">
        <v>3341</v>
      </c>
      <c r="F60" s="4">
        <v>0</v>
      </c>
      <c r="G60" s="4">
        <v>0</v>
      </c>
    </row>
    <row r="61" spans="2:7" x14ac:dyDescent="0.35">
      <c r="B61" s="18" t="s">
        <v>533</v>
      </c>
      <c r="C61" s="19" t="s">
        <v>533</v>
      </c>
      <c r="D61" s="19" t="s">
        <v>533</v>
      </c>
      <c r="E61" s="20" t="s">
        <v>3343</v>
      </c>
      <c r="F61" s="4">
        <v>0</v>
      </c>
      <c r="G61" s="4">
        <v>0</v>
      </c>
    </row>
    <row r="62" spans="2:7" x14ac:dyDescent="0.35">
      <c r="B62" s="18" t="s">
        <v>533</v>
      </c>
      <c r="C62" s="19" t="s">
        <v>533</v>
      </c>
      <c r="D62" s="19" t="s">
        <v>533</v>
      </c>
      <c r="E62" s="20" t="s">
        <v>3344</v>
      </c>
      <c r="F62" s="4">
        <v>0</v>
      </c>
      <c r="G62" s="4">
        <v>0</v>
      </c>
    </row>
    <row r="63" spans="2:7" x14ac:dyDescent="0.35">
      <c r="B63" s="18" t="s">
        <v>533</v>
      </c>
      <c r="C63" s="19" t="s">
        <v>533</v>
      </c>
      <c r="D63" s="622" t="s">
        <v>3342</v>
      </c>
      <c r="E63" s="622" t="s">
        <v>3342</v>
      </c>
      <c r="F63" s="4">
        <v>0</v>
      </c>
      <c r="G63" s="4">
        <v>0</v>
      </c>
    </row>
    <row r="64" spans="2:7" x14ac:dyDescent="0.35">
      <c r="B64" s="620" t="s">
        <v>3302</v>
      </c>
      <c r="C64" s="620" t="s">
        <v>3302</v>
      </c>
      <c r="D64" s="620" t="s">
        <v>3302</v>
      </c>
      <c r="E64" s="620" t="s">
        <v>3302</v>
      </c>
      <c r="F64" s="10">
        <v>0</v>
      </c>
      <c r="G64" s="10">
        <v>0</v>
      </c>
    </row>
    <row r="65" spans="2:7" x14ac:dyDescent="0.35">
      <c r="B65" s="621" t="s">
        <v>533</v>
      </c>
      <c r="C65" s="621" t="s">
        <v>533</v>
      </c>
      <c r="D65" s="621" t="s">
        <v>533</v>
      </c>
      <c r="E65" s="621" t="s">
        <v>533</v>
      </c>
      <c r="F65" s="4" t="s">
        <v>533</v>
      </c>
      <c r="G65" s="4" t="s">
        <v>533</v>
      </c>
    </row>
    <row r="66" spans="2:7" x14ac:dyDescent="0.35">
      <c r="B66" s="620" t="s">
        <v>3303</v>
      </c>
      <c r="C66" s="620" t="s">
        <v>3303</v>
      </c>
      <c r="D66" s="620" t="s">
        <v>3303</v>
      </c>
      <c r="E66" s="620" t="s">
        <v>3303</v>
      </c>
      <c r="F66" s="10">
        <v>0</v>
      </c>
      <c r="G66" s="10">
        <v>0</v>
      </c>
    </row>
    <row r="67" spans="2:7" x14ac:dyDescent="0.35">
      <c r="B67" s="621" t="s">
        <v>533</v>
      </c>
      <c r="C67" s="621" t="s">
        <v>533</v>
      </c>
      <c r="D67" s="621" t="s">
        <v>533</v>
      </c>
      <c r="E67" s="621" t="s">
        <v>533</v>
      </c>
      <c r="F67" s="4" t="s">
        <v>533</v>
      </c>
      <c r="G67" s="4" t="s">
        <v>533</v>
      </c>
    </row>
    <row r="68" spans="2:7" x14ac:dyDescent="0.35">
      <c r="B68" s="620" t="s">
        <v>3304</v>
      </c>
      <c r="C68" s="620" t="s">
        <v>3304</v>
      </c>
      <c r="D68" s="620" t="s">
        <v>3304</v>
      </c>
      <c r="E68" s="620" t="s">
        <v>3304</v>
      </c>
      <c r="F68" s="10">
        <v>0</v>
      </c>
      <c r="G68" s="10">
        <v>0</v>
      </c>
    </row>
    <row r="69" spans="2:7" x14ac:dyDescent="0.35">
      <c r="B69" s="621" t="s">
        <v>533</v>
      </c>
      <c r="C69" s="621" t="s">
        <v>533</v>
      </c>
      <c r="D69" s="621" t="s">
        <v>533</v>
      </c>
      <c r="E69" s="621" t="s">
        <v>533</v>
      </c>
      <c r="F69" s="4" t="s">
        <v>533</v>
      </c>
      <c r="G69" s="4" t="s">
        <v>533</v>
      </c>
    </row>
    <row r="70" spans="2:7" x14ac:dyDescent="0.35">
      <c r="B70" s="620" t="s">
        <v>3305</v>
      </c>
      <c r="C70" s="620" t="s">
        <v>3305</v>
      </c>
      <c r="D70" s="620" t="s">
        <v>3305</v>
      </c>
      <c r="E70" s="620" t="s">
        <v>3305</v>
      </c>
      <c r="F70" s="10">
        <v>0</v>
      </c>
      <c r="G70" s="10">
        <v>0</v>
      </c>
    </row>
    <row r="71" spans="2:7" x14ac:dyDescent="0.35">
      <c r="B71" s="621" t="s">
        <v>533</v>
      </c>
      <c r="C71" s="621" t="s">
        <v>533</v>
      </c>
      <c r="D71" s="621" t="s">
        <v>533</v>
      </c>
      <c r="E71" s="621" t="s">
        <v>533</v>
      </c>
      <c r="F71" s="4" t="s">
        <v>533</v>
      </c>
      <c r="G71" s="4" t="s">
        <v>533</v>
      </c>
    </row>
  </sheetData>
  <mergeCells count="66">
    <mergeCell ref="B2:G2"/>
    <mergeCell ref="D44:E44"/>
    <mergeCell ref="D47:E47"/>
    <mergeCell ref="D48:E48"/>
    <mergeCell ref="D49:E49"/>
    <mergeCell ref="D35:E35"/>
    <mergeCell ref="D36:E36"/>
    <mergeCell ref="D37:E37"/>
    <mergeCell ref="D42:E42"/>
    <mergeCell ref="D43:E43"/>
    <mergeCell ref="D30:E30"/>
    <mergeCell ref="D31:E31"/>
    <mergeCell ref="D32:E32"/>
    <mergeCell ref="D33:E33"/>
    <mergeCell ref="D34:E34"/>
    <mergeCell ref="B69:E69"/>
    <mergeCell ref="B70:E70"/>
    <mergeCell ref="B71:E71"/>
    <mergeCell ref="C59:E59"/>
    <mergeCell ref="B64:E64"/>
    <mergeCell ref="B65:E65"/>
    <mergeCell ref="B66:E66"/>
    <mergeCell ref="B67:E67"/>
    <mergeCell ref="B68:E68"/>
    <mergeCell ref="B58:E58"/>
    <mergeCell ref="D57:E57"/>
    <mergeCell ref="D60:E60"/>
    <mergeCell ref="D63:E63"/>
    <mergeCell ref="D54:E54"/>
    <mergeCell ref="C9:E9"/>
    <mergeCell ref="C21:E21"/>
    <mergeCell ref="C41:E41"/>
    <mergeCell ref="C46:E46"/>
    <mergeCell ref="C53:E53"/>
    <mergeCell ref="D10:E10"/>
    <mergeCell ref="D11:E11"/>
    <mergeCell ref="D12:E12"/>
    <mergeCell ref="D13:E13"/>
    <mergeCell ref="D14:E14"/>
    <mergeCell ref="D15:E15"/>
    <mergeCell ref="D16:E16"/>
    <mergeCell ref="B45:E45"/>
    <mergeCell ref="B50:E50"/>
    <mergeCell ref="B51:E51"/>
    <mergeCell ref="B52:E52"/>
    <mergeCell ref="B8:E8"/>
    <mergeCell ref="B20:E20"/>
    <mergeCell ref="B38:E38"/>
    <mergeCell ref="B39:E39"/>
    <mergeCell ref="B40:E40"/>
    <mergeCell ref="D17:E17"/>
    <mergeCell ref="D18:E18"/>
    <mergeCell ref="D19:E19"/>
    <mergeCell ref="D22:E22"/>
    <mergeCell ref="D23:E23"/>
    <mergeCell ref="D24:E24"/>
    <mergeCell ref="D25:E25"/>
    <mergeCell ref="D26:E26"/>
    <mergeCell ref="D27:E27"/>
    <mergeCell ref="D28:E28"/>
    <mergeCell ref="D29:E29"/>
    <mergeCell ref="B3:G3"/>
    <mergeCell ref="B4:G4"/>
    <mergeCell ref="B5:G5"/>
    <mergeCell ref="B6:G6"/>
    <mergeCell ref="B7:E7"/>
  </mergeCells>
  <pageMargins left="0.7" right="0.7" top="0.75" bottom="0.75" header="0.3" footer="0.3"/>
  <pageSetup paperSize="9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71"/>
  <sheetViews>
    <sheetView showGridLines="0" workbookViewId="0"/>
  </sheetViews>
  <sheetFormatPr baseColWidth="10" defaultRowHeight="14.5" x14ac:dyDescent="0.35"/>
  <cols>
    <col min="2" max="4" width="7.7265625" customWidth="1"/>
    <col min="5" max="5" width="105.7265625" customWidth="1"/>
    <col min="6" max="7" width="15.7265625" customWidth="1"/>
  </cols>
  <sheetData>
    <row r="2" spans="2:7" x14ac:dyDescent="0.35">
      <c r="B2" s="612" t="s">
        <v>4148</v>
      </c>
      <c r="C2" s="613"/>
      <c r="D2" s="613"/>
      <c r="E2" s="613"/>
      <c r="F2" s="613"/>
      <c r="G2" s="613"/>
    </row>
    <row r="3" spans="2:7" x14ac:dyDescent="0.35">
      <c r="B3" s="616" t="s">
        <v>3790</v>
      </c>
      <c r="C3" s="616" t="s">
        <v>3306</v>
      </c>
      <c r="D3" s="616" t="s">
        <v>3306</v>
      </c>
      <c r="E3" s="616" t="s">
        <v>3306</v>
      </c>
      <c r="F3" s="616" t="s">
        <v>3306</v>
      </c>
      <c r="G3" s="616" t="s">
        <v>3306</v>
      </c>
    </row>
    <row r="4" spans="2:7" x14ac:dyDescent="0.35">
      <c r="B4" s="617" t="s">
        <v>3293</v>
      </c>
      <c r="C4" s="617" t="s">
        <v>3293</v>
      </c>
      <c r="D4" s="617" t="s">
        <v>3293</v>
      </c>
      <c r="E4" s="617" t="s">
        <v>3293</v>
      </c>
      <c r="F4" s="617" t="s">
        <v>3293</v>
      </c>
      <c r="G4" s="617" t="s">
        <v>3293</v>
      </c>
    </row>
    <row r="5" spans="2:7" x14ac:dyDescent="0.35">
      <c r="B5" s="617" t="s">
        <v>3294</v>
      </c>
      <c r="C5" s="617" t="s">
        <v>3294</v>
      </c>
      <c r="D5" s="617" t="s">
        <v>3294</v>
      </c>
      <c r="E5" s="617" t="s">
        <v>3294</v>
      </c>
      <c r="F5" s="617" t="s">
        <v>3294</v>
      </c>
      <c r="G5" s="617" t="s">
        <v>3294</v>
      </c>
    </row>
    <row r="6" spans="2:7" x14ac:dyDescent="0.35">
      <c r="B6" s="618" t="s">
        <v>3295</v>
      </c>
      <c r="C6" s="618" t="s">
        <v>3295</v>
      </c>
      <c r="D6" s="618" t="s">
        <v>3295</v>
      </c>
      <c r="E6" s="618" t="s">
        <v>3295</v>
      </c>
      <c r="F6" s="618" t="s">
        <v>3295</v>
      </c>
      <c r="G6" s="618" t="s">
        <v>3295</v>
      </c>
    </row>
    <row r="7" spans="2:7" x14ac:dyDescent="0.35">
      <c r="B7" s="619" t="s">
        <v>3296</v>
      </c>
      <c r="C7" s="619" t="s">
        <v>3296</v>
      </c>
      <c r="D7" s="619" t="s">
        <v>3296</v>
      </c>
      <c r="E7" s="619" t="s">
        <v>3296</v>
      </c>
      <c r="F7" s="14">
        <v>2025</v>
      </c>
      <c r="G7" s="14">
        <v>2024</v>
      </c>
    </row>
    <row r="8" spans="2:7" x14ac:dyDescent="0.35">
      <c r="B8" s="620" t="s">
        <v>3297</v>
      </c>
      <c r="C8" s="620" t="s">
        <v>3297</v>
      </c>
      <c r="D8" s="620" t="s">
        <v>3297</v>
      </c>
      <c r="E8" s="620" t="s">
        <v>3297</v>
      </c>
      <c r="F8" s="10" t="s">
        <v>533</v>
      </c>
      <c r="G8" s="10" t="s">
        <v>533</v>
      </c>
    </row>
    <row r="9" spans="2:7" x14ac:dyDescent="0.35">
      <c r="B9" s="17" t="s">
        <v>533</v>
      </c>
      <c r="C9" s="623" t="s">
        <v>3307</v>
      </c>
      <c r="D9" s="623" t="s">
        <v>3307</v>
      </c>
      <c r="E9" s="623" t="s">
        <v>3307</v>
      </c>
      <c r="F9" s="10" t="s">
        <v>3791</v>
      </c>
      <c r="G9" s="10" t="s">
        <v>3906</v>
      </c>
    </row>
    <row r="10" spans="2:7" x14ac:dyDescent="0.35">
      <c r="B10" s="18" t="s">
        <v>533</v>
      </c>
      <c r="C10" s="19" t="s">
        <v>533</v>
      </c>
      <c r="D10" s="622" t="s">
        <v>3309</v>
      </c>
      <c r="E10" s="622" t="s">
        <v>3309</v>
      </c>
      <c r="F10" s="4">
        <v>0</v>
      </c>
      <c r="G10" s="4">
        <v>0</v>
      </c>
    </row>
    <row r="11" spans="2:7" x14ac:dyDescent="0.35">
      <c r="B11" s="18" t="s">
        <v>533</v>
      </c>
      <c r="C11" s="19" t="s">
        <v>533</v>
      </c>
      <c r="D11" s="622" t="s">
        <v>3310</v>
      </c>
      <c r="E11" s="622" t="s">
        <v>3310</v>
      </c>
      <c r="F11" s="4">
        <v>0</v>
      </c>
      <c r="G11" s="4">
        <v>0</v>
      </c>
    </row>
    <row r="12" spans="2:7" x14ac:dyDescent="0.35">
      <c r="B12" s="18" t="s">
        <v>533</v>
      </c>
      <c r="C12" s="19" t="s">
        <v>533</v>
      </c>
      <c r="D12" s="622" t="s">
        <v>3311</v>
      </c>
      <c r="E12" s="622" t="s">
        <v>3311</v>
      </c>
      <c r="F12" s="4">
        <v>0</v>
      </c>
      <c r="G12" s="4">
        <v>0</v>
      </c>
    </row>
    <row r="13" spans="2:7" x14ac:dyDescent="0.35">
      <c r="B13" s="18" t="s">
        <v>533</v>
      </c>
      <c r="C13" s="19" t="s">
        <v>533</v>
      </c>
      <c r="D13" s="622" t="s">
        <v>3312</v>
      </c>
      <c r="E13" s="622" t="s">
        <v>3312</v>
      </c>
      <c r="F13" s="4">
        <v>0</v>
      </c>
      <c r="G13" s="4">
        <v>0</v>
      </c>
    </row>
    <row r="14" spans="2:7" x14ac:dyDescent="0.35">
      <c r="B14" s="18" t="s">
        <v>533</v>
      </c>
      <c r="C14" s="19" t="s">
        <v>533</v>
      </c>
      <c r="D14" s="622" t="s">
        <v>3313</v>
      </c>
      <c r="E14" s="622" t="s">
        <v>3313</v>
      </c>
      <c r="F14" s="4">
        <v>0</v>
      </c>
      <c r="G14" s="4">
        <v>0</v>
      </c>
    </row>
    <row r="15" spans="2:7" x14ac:dyDescent="0.35">
      <c r="B15" s="18" t="s">
        <v>533</v>
      </c>
      <c r="C15" s="19" t="s">
        <v>533</v>
      </c>
      <c r="D15" s="622" t="s">
        <v>3314</v>
      </c>
      <c r="E15" s="622" t="s">
        <v>3314</v>
      </c>
      <c r="F15" s="4">
        <v>0</v>
      </c>
      <c r="G15" s="4">
        <v>0</v>
      </c>
    </row>
    <row r="16" spans="2:7" x14ac:dyDescent="0.35">
      <c r="B16" s="18" t="s">
        <v>533</v>
      </c>
      <c r="C16" s="19" t="s">
        <v>533</v>
      </c>
      <c r="D16" s="622" t="s">
        <v>3315</v>
      </c>
      <c r="E16" s="622" t="s">
        <v>3315</v>
      </c>
      <c r="F16" s="4" t="s">
        <v>3902</v>
      </c>
      <c r="G16" s="4" t="s">
        <v>3907</v>
      </c>
    </row>
    <row r="17" spans="2:7" x14ac:dyDescent="0.35">
      <c r="B17" s="18" t="s">
        <v>533</v>
      </c>
      <c r="C17" s="19" t="s">
        <v>533</v>
      </c>
      <c r="D17" s="622" t="s">
        <v>3316</v>
      </c>
      <c r="E17" s="622" t="s">
        <v>3316</v>
      </c>
      <c r="F17" s="4">
        <v>0</v>
      </c>
      <c r="G17" s="4">
        <v>0</v>
      </c>
    </row>
    <row r="18" spans="2:7" x14ac:dyDescent="0.35">
      <c r="B18" s="18" t="s">
        <v>533</v>
      </c>
      <c r="C18" s="19" t="s">
        <v>533</v>
      </c>
      <c r="D18" s="622" t="s">
        <v>3317</v>
      </c>
      <c r="E18" s="622" t="s">
        <v>3317</v>
      </c>
      <c r="F18" s="4" t="s">
        <v>3903</v>
      </c>
      <c r="G18" s="4" t="s">
        <v>3908</v>
      </c>
    </row>
    <row r="19" spans="2:7" x14ac:dyDescent="0.35">
      <c r="B19" s="18" t="s">
        <v>533</v>
      </c>
      <c r="C19" s="19" t="s">
        <v>533</v>
      </c>
      <c r="D19" s="622" t="s">
        <v>3318</v>
      </c>
      <c r="E19" s="622" t="s">
        <v>3318</v>
      </c>
      <c r="F19" s="4">
        <v>0</v>
      </c>
      <c r="G19" s="4">
        <v>0</v>
      </c>
    </row>
    <row r="20" spans="2:7" x14ac:dyDescent="0.35">
      <c r="B20" s="621" t="s">
        <v>533</v>
      </c>
      <c r="C20" s="621" t="s">
        <v>533</v>
      </c>
      <c r="D20" s="621" t="s">
        <v>533</v>
      </c>
      <c r="E20" s="621" t="s">
        <v>533</v>
      </c>
      <c r="F20" s="4" t="s">
        <v>533</v>
      </c>
      <c r="G20" s="4" t="s">
        <v>533</v>
      </c>
    </row>
    <row r="21" spans="2:7" x14ac:dyDescent="0.35">
      <c r="B21" s="17" t="s">
        <v>533</v>
      </c>
      <c r="C21" s="623" t="s">
        <v>3308</v>
      </c>
      <c r="D21" s="623" t="s">
        <v>3308</v>
      </c>
      <c r="E21" s="623" t="s">
        <v>3308</v>
      </c>
      <c r="F21" s="10" t="s">
        <v>3904</v>
      </c>
      <c r="G21" s="10" t="s">
        <v>3909</v>
      </c>
    </row>
    <row r="22" spans="2:7" x14ac:dyDescent="0.35">
      <c r="B22" s="18" t="s">
        <v>533</v>
      </c>
      <c r="C22" s="19" t="s">
        <v>533</v>
      </c>
      <c r="D22" s="622" t="s">
        <v>3319</v>
      </c>
      <c r="E22" s="622" t="s">
        <v>3319</v>
      </c>
      <c r="F22" s="4" t="s">
        <v>3794</v>
      </c>
      <c r="G22" s="4" t="s">
        <v>3910</v>
      </c>
    </row>
    <row r="23" spans="2:7" x14ac:dyDescent="0.35">
      <c r="B23" s="18" t="s">
        <v>533</v>
      </c>
      <c r="C23" s="19" t="s">
        <v>533</v>
      </c>
      <c r="D23" s="622" t="s">
        <v>3320</v>
      </c>
      <c r="E23" s="622" t="s">
        <v>3320</v>
      </c>
      <c r="F23" s="4" t="s">
        <v>3808</v>
      </c>
      <c r="G23" s="4" t="s">
        <v>3911</v>
      </c>
    </row>
    <row r="24" spans="2:7" x14ac:dyDescent="0.35">
      <c r="B24" s="18" t="s">
        <v>533</v>
      </c>
      <c r="C24" s="19" t="s">
        <v>533</v>
      </c>
      <c r="D24" s="622" t="s">
        <v>3321</v>
      </c>
      <c r="E24" s="622" t="s">
        <v>3321</v>
      </c>
      <c r="F24" s="4" t="s">
        <v>3848</v>
      </c>
      <c r="G24" s="4" t="s">
        <v>3912</v>
      </c>
    </row>
    <row r="25" spans="2:7" x14ac:dyDescent="0.35">
      <c r="B25" s="18" t="s">
        <v>533</v>
      </c>
      <c r="C25" s="19" t="s">
        <v>533</v>
      </c>
      <c r="D25" s="622" t="s">
        <v>3322</v>
      </c>
      <c r="E25" s="622" t="s">
        <v>3322</v>
      </c>
      <c r="F25" s="4">
        <v>0</v>
      </c>
      <c r="G25" s="4">
        <v>0</v>
      </c>
    </row>
    <row r="26" spans="2:7" x14ac:dyDescent="0.35">
      <c r="B26" s="18" t="s">
        <v>533</v>
      </c>
      <c r="C26" s="19" t="s">
        <v>533</v>
      </c>
      <c r="D26" s="622" t="s">
        <v>3323</v>
      </c>
      <c r="E26" s="622" t="s">
        <v>3323</v>
      </c>
      <c r="F26" s="4">
        <v>0</v>
      </c>
      <c r="G26" s="4">
        <v>0</v>
      </c>
    </row>
    <row r="27" spans="2:7" x14ac:dyDescent="0.35">
      <c r="B27" s="18" t="s">
        <v>533</v>
      </c>
      <c r="C27" s="19" t="s">
        <v>533</v>
      </c>
      <c r="D27" s="622" t="s">
        <v>3324</v>
      </c>
      <c r="E27" s="622" t="s">
        <v>3324</v>
      </c>
      <c r="F27" s="4">
        <v>0</v>
      </c>
      <c r="G27" s="4">
        <v>0</v>
      </c>
    </row>
    <row r="28" spans="2:7" x14ac:dyDescent="0.35">
      <c r="B28" s="18" t="s">
        <v>533</v>
      </c>
      <c r="C28" s="19" t="s">
        <v>533</v>
      </c>
      <c r="D28" s="622" t="s">
        <v>3325</v>
      </c>
      <c r="E28" s="622" t="s">
        <v>3325</v>
      </c>
      <c r="F28" s="4">
        <v>0</v>
      </c>
      <c r="G28" s="4">
        <v>0</v>
      </c>
    </row>
    <row r="29" spans="2:7" x14ac:dyDescent="0.35">
      <c r="B29" s="18" t="s">
        <v>533</v>
      </c>
      <c r="C29" s="19" t="s">
        <v>533</v>
      </c>
      <c r="D29" s="622" t="s">
        <v>3326</v>
      </c>
      <c r="E29" s="622" t="s">
        <v>3326</v>
      </c>
      <c r="F29" s="4" t="s">
        <v>3891</v>
      </c>
      <c r="G29" s="4" t="s">
        <v>3913</v>
      </c>
    </row>
    <row r="30" spans="2:7" x14ac:dyDescent="0.35">
      <c r="B30" s="18" t="s">
        <v>533</v>
      </c>
      <c r="C30" s="19" t="s">
        <v>533</v>
      </c>
      <c r="D30" s="622" t="s">
        <v>3327</v>
      </c>
      <c r="E30" s="622" t="s">
        <v>3327</v>
      </c>
      <c r="F30" s="4">
        <v>0</v>
      </c>
      <c r="G30" s="4">
        <v>0</v>
      </c>
    </row>
    <row r="31" spans="2:7" x14ac:dyDescent="0.35">
      <c r="B31" s="18" t="s">
        <v>533</v>
      </c>
      <c r="C31" s="19" t="s">
        <v>533</v>
      </c>
      <c r="D31" s="622" t="s">
        <v>3328</v>
      </c>
      <c r="E31" s="622" t="s">
        <v>3328</v>
      </c>
      <c r="F31" s="4" t="s">
        <v>3892</v>
      </c>
      <c r="G31" s="4" t="s">
        <v>3914</v>
      </c>
    </row>
    <row r="32" spans="2:7" x14ac:dyDescent="0.35">
      <c r="B32" s="18" t="s">
        <v>533</v>
      </c>
      <c r="C32" s="19" t="s">
        <v>533</v>
      </c>
      <c r="D32" s="622" t="s">
        <v>3329</v>
      </c>
      <c r="E32" s="622" t="s">
        <v>3329</v>
      </c>
      <c r="F32" s="4">
        <v>0</v>
      </c>
      <c r="G32" s="4">
        <v>0</v>
      </c>
    </row>
    <row r="33" spans="2:7" x14ac:dyDescent="0.35">
      <c r="B33" s="18" t="s">
        <v>533</v>
      </c>
      <c r="C33" s="19" t="s">
        <v>533</v>
      </c>
      <c r="D33" s="622" t="s">
        <v>3330</v>
      </c>
      <c r="E33" s="622" t="s">
        <v>3330</v>
      </c>
      <c r="F33" s="4">
        <v>0</v>
      </c>
      <c r="G33" s="4">
        <v>0</v>
      </c>
    </row>
    <row r="34" spans="2:7" x14ac:dyDescent="0.35">
      <c r="B34" s="18" t="s">
        <v>533</v>
      </c>
      <c r="C34" s="19" t="s">
        <v>533</v>
      </c>
      <c r="D34" s="622" t="s">
        <v>3331</v>
      </c>
      <c r="E34" s="622" t="s">
        <v>3331</v>
      </c>
      <c r="F34" s="4">
        <v>0</v>
      </c>
      <c r="G34" s="4">
        <v>0</v>
      </c>
    </row>
    <row r="35" spans="2:7" x14ac:dyDescent="0.35">
      <c r="B35" s="18" t="s">
        <v>533</v>
      </c>
      <c r="C35" s="19" t="s">
        <v>533</v>
      </c>
      <c r="D35" s="622" t="s">
        <v>3332</v>
      </c>
      <c r="E35" s="622" t="s">
        <v>3332</v>
      </c>
      <c r="F35" s="4">
        <v>0</v>
      </c>
      <c r="G35" s="4">
        <v>0</v>
      </c>
    </row>
    <row r="36" spans="2:7" x14ac:dyDescent="0.35">
      <c r="B36" s="18" t="s">
        <v>533</v>
      </c>
      <c r="C36" s="19" t="s">
        <v>533</v>
      </c>
      <c r="D36" s="622" t="s">
        <v>3333</v>
      </c>
      <c r="E36" s="622" t="s">
        <v>3333</v>
      </c>
      <c r="F36" s="4">
        <v>0</v>
      </c>
      <c r="G36" s="4">
        <v>0</v>
      </c>
    </row>
    <row r="37" spans="2:7" x14ac:dyDescent="0.35">
      <c r="B37" s="18" t="s">
        <v>533</v>
      </c>
      <c r="C37" s="19" t="s">
        <v>533</v>
      </c>
      <c r="D37" s="622" t="s">
        <v>3334</v>
      </c>
      <c r="E37" s="622" t="s">
        <v>3334</v>
      </c>
      <c r="F37" s="4">
        <v>0</v>
      </c>
      <c r="G37" s="4">
        <v>0</v>
      </c>
    </row>
    <row r="38" spans="2:7" x14ac:dyDescent="0.35">
      <c r="B38" s="620" t="s">
        <v>3298</v>
      </c>
      <c r="C38" s="620" t="s">
        <v>3298</v>
      </c>
      <c r="D38" s="620" t="s">
        <v>3298</v>
      </c>
      <c r="E38" s="620" t="s">
        <v>3298</v>
      </c>
      <c r="F38" s="10" t="s">
        <v>1449</v>
      </c>
      <c r="G38" s="10" t="s">
        <v>531</v>
      </c>
    </row>
    <row r="39" spans="2:7" x14ac:dyDescent="0.35">
      <c r="B39" s="621" t="s">
        <v>533</v>
      </c>
      <c r="C39" s="621" t="s">
        <v>533</v>
      </c>
      <c r="D39" s="621" t="s">
        <v>533</v>
      </c>
      <c r="E39" s="621" t="s">
        <v>533</v>
      </c>
      <c r="F39" s="4" t="s">
        <v>533</v>
      </c>
      <c r="G39" s="4" t="s">
        <v>533</v>
      </c>
    </row>
    <row r="40" spans="2:7" x14ac:dyDescent="0.35">
      <c r="B40" s="620" t="s">
        <v>3299</v>
      </c>
      <c r="C40" s="620" t="s">
        <v>3299</v>
      </c>
      <c r="D40" s="620" t="s">
        <v>3299</v>
      </c>
      <c r="E40" s="620" t="s">
        <v>3299</v>
      </c>
      <c r="F40" s="10" t="s">
        <v>533</v>
      </c>
      <c r="G40" s="10" t="s">
        <v>533</v>
      </c>
    </row>
    <row r="41" spans="2:7" x14ac:dyDescent="0.35">
      <c r="B41" s="17" t="s">
        <v>533</v>
      </c>
      <c r="C41" s="623" t="s">
        <v>3307</v>
      </c>
      <c r="D41" s="623" t="s">
        <v>3307</v>
      </c>
      <c r="E41" s="623" t="s">
        <v>3307</v>
      </c>
      <c r="F41" s="10">
        <v>0</v>
      </c>
      <c r="G41" s="10">
        <v>0</v>
      </c>
    </row>
    <row r="42" spans="2:7" x14ac:dyDescent="0.35">
      <c r="B42" s="18" t="s">
        <v>533</v>
      </c>
      <c r="C42" s="19" t="s">
        <v>533</v>
      </c>
      <c r="D42" s="622" t="s">
        <v>3335</v>
      </c>
      <c r="E42" s="622" t="s">
        <v>3335</v>
      </c>
      <c r="F42" s="4">
        <v>0</v>
      </c>
      <c r="G42" s="4">
        <v>0</v>
      </c>
    </row>
    <row r="43" spans="2:7" x14ac:dyDescent="0.35">
      <c r="B43" s="18" t="s">
        <v>533</v>
      </c>
      <c r="C43" s="19" t="s">
        <v>533</v>
      </c>
      <c r="D43" s="622" t="s">
        <v>3336</v>
      </c>
      <c r="E43" s="622" t="s">
        <v>3336</v>
      </c>
      <c r="F43" s="4">
        <v>0</v>
      </c>
      <c r="G43" s="4">
        <v>0</v>
      </c>
    </row>
    <row r="44" spans="2:7" x14ac:dyDescent="0.35">
      <c r="B44" s="18" t="s">
        <v>533</v>
      </c>
      <c r="C44" s="19" t="s">
        <v>533</v>
      </c>
      <c r="D44" s="622" t="s">
        <v>3337</v>
      </c>
      <c r="E44" s="622" t="s">
        <v>3337</v>
      </c>
      <c r="F44" s="4">
        <v>0</v>
      </c>
      <c r="G44" s="4">
        <v>0</v>
      </c>
    </row>
    <row r="45" spans="2:7" x14ac:dyDescent="0.35">
      <c r="B45" s="621" t="s">
        <v>533</v>
      </c>
      <c r="C45" s="621" t="s">
        <v>533</v>
      </c>
      <c r="D45" s="621" t="s">
        <v>533</v>
      </c>
      <c r="E45" s="621" t="s">
        <v>533</v>
      </c>
      <c r="F45" s="4" t="s">
        <v>533</v>
      </c>
      <c r="G45" s="4" t="s">
        <v>533</v>
      </c>
    </row>
    <row r="46" spans="2:7" x14ac:dyDescent="0.35">
      <c r="B46" s="17" t="s">
        <v>533</v>
      </c>
      <c r="C46" s="623" t="s">
        <v>3308</v>
      </c>
      <c r="D46" s="623" t="s">
        <v>3308</v>
      </c>
      <c r="E46" s="623" t="s">
        <v>3308</v>
      </c>
      <c r="F46" s="10" t="s">
        <v>1449</v>
      </c>
      <c r="G46" s="10" t="s">
        <v>531</v>
      </c>
    </row>
    <row r="47" spans="2:7" x14ac:dyDescent="0.35">
      <c r="B47" s="18" t="s">
        <v>533</v>
      </c>
      <c r="C47" s="19" t="s">
        <v>533</v>
      </c>
      <c r="D47" s="622" t="s">
        <v>3335</v>
      </c>
      <c r="E47" s="622" t="s">
        <v>3335</v>
      </c>
      <c r="F47" s="4">
        <v>0</v>
      </c>
      <c r="G47" s="4">
        <v>0</v>
      </c>
    </row>
    <row r="48" spans="2:7" x14ac:dyDescent="0.35">
      <c r="B48" s="18" t="s">
        <v>533</v>
      </c>
      <c r="C48" s="19" t="s">
        <v>533</v>
      </c>
      <c r="D48" s="622" t="s">
        <v>3336</v>
      </c>
      <c r="E48" s="622" t="s">
        <v>3336</v>
      </c>
      <c r="F48" s="4" t="s">
        <v>1449</v>
      </c>
      <c r="G48" s="4" t="s">
        <v>531</v>
      </c>
    </row>
    <row r="49" spans="2:7" x14ac:dyDescent="0.35">
      <c r="B49" s="18" t="s">
        <v>533</v>
      </c>
      <c r="C49" s="19" t="s">
        <v>533</v>
      </c>
      <c r="D49" s="622" t="s">
        <v>3338</v>
      </c>
      <c r="E49" s="622" t="s">
        <v>3338</v>
      </c>
      <c r="F49" s="4">
        <v>0</v>
      </c>
      <c r="G49" s="4">
        <v>0</v>
      </c>
    </row>
    <row r="50" spans="2:7" x14ac:dyDescent="0.35">
      <c r="B50" s="620" t="s">
        <v>3300</v>
      </c>
      <c r="C50" s="620" t="s">
        <v>3300</v>
      </c>
      <c r="D50" s="620" t="s">
        <v>3300</v>
      </c>
      <c r="E50" s="620" t="s">
        <v>3300</v>
      </c>
      <c r="F50" s="10" t="s">
        <v>3905</v>
      </c>
      <c r="G50" s="10" t="s">
        <v>3915</v>
      </c>
    </row>
    <row r="51" spans="2:7" x14ac:dyDescent="0.35">
      <c r="B51" s="621" t="s">
        <v>533</v>
      </c>
      <c r="C51" s="621" t="s">
        <v>533</v>
      </c>
      <c r="D51" s="621" t="s">
        <v>533</v>
      </c>
      <c r="E51" s="621" t="s">
        <v>533</v>
      </c>
      <c r="F51" s="4" t="s">
        <v>533</v>
      </c>
      <c r="G51" s="4" t="s">
        <v>533</v>
      </c>
    </row>
    <row r="52" spans="2:7" x14ac:dyDescent="0.35">
      <c r="B52" s="620" t="s">
        <v>3301</v>
      </c>
      <c r="C52" s="620" t="s">
        <v>3301</v>
      </c>
      <c r="D52" s="620" t="s">
        <v>3301</v>
      </c>
      <c r="E52" s="620" t="s">
        <v>3301</v>
      </c>
      <c r="F52" s="10" t="s">
        <v>533</v>
      </c>
      <c r="G52" s="10" t="s">
        <v>533</v>
      </c>
    </row>
    <row r="53" spans="2:7" x14ac:dyDescent="0.35">
      <c r="B53" s="17" t="s">
        <v>533</v>
      </c>
      <c r="C53" s="623" t="s">
        <v>3307</v>
      </c>
      <c r="D53" s="623" t="s">
        <v>3307</v>
      </c>
      <c r="E53" s="623" t="s">
        <v>3307</v>
      </c>
      <c r="F53" s="10">
        <v>0</v>
      </c>
      <c r="G53" s="10">
        <v>0</v>
      </c>
    </row>
    <row r="54" spans="2:7" x14ac:dyDescent="0.35">
      <c r="B54" s="18" t="s">
        <v>533</v>
      </c>
      <c r="C54" s="19" t="s">
        <v>533</v>
      </c>
      <c r="D54" s="622" t="s">
        <v>3339</v>
      </c>
      <c r="E54" s="622" t="s">
        <v>3339</v>
      </c>
      <c r="F54" s="4">
        <v>0</v>
      </c>
      <c r="G54" s="4">
        <v>0</v>
      </c>
    </row>
    <row r="55" spans="2:7" x14ac:dyDescent="0.35">
      <c r="B55" s="18" t="s">
        <v>533</v>
      </c>
      <c r="C55" s="19" t="s">
        <v>533</v>
      </c>
      <c r="D55" s="19" t="s">
        <v>533</v>
      </c>
      <c r="E55" s="20" t="s">
        <v>3343</v>
      </c>
      <c r="F55" s="4">
        <v>0</v>
      </c>
      <c r="G55" s="4">
        <v>0</v>
      </c>
    </row>
    <row r="56" spans="2:7" x14ac:dyDescent="0.35">
      <c r="B56" s="18" t="s">
        <v>533</v>
      </c>
      <c r="C56" s="19" t="s">
        <v>533</v>
      </c>
      <c r="D56" s="19" t="s">
        <v>533</v>
      </c>
      <c r="E56" s="20" t="s">
        <v>3344</v>
      </c>
      <c r="F56" s="4">
        <v>0</v>
      </c>
      <c r="G56" s="4">
        <v>0</v>
      </c>
    </row>
    <row r="57" spans="2:7" x14ac:dyDescent="0.35">
      <c r="B57" s="18" t="s">
        <v>533</v>
      </c>
      <c r="C57" s="19" t="s">
        <v>533</v>
      </c>
      <c r="D57" s="622" t="s">
        <v>3340</v>
      </c>
      <c r="E57" s="622" t="s">
        <v>3340</v>
      </c>
      <c r="F57" s="4">
        <v>0</v>
      </c>
      <c r="G57" s="4">
        <v>0</v>
      </c>
    </row>
    <row r="58" spans="2:7" x14ac:dyDescent="0.35">
      <c r="B58" s="621" t="s">
        <v>533</v>
      </c>
      <c r="C58" s="621" t="s">
        <v>533</v>
      </c>
      <c r="D58" s="621" t="s">
        <v>533</v>
      </c>
      <c r="E58" s="621" t="s">
        <v>533</v>
      </c>
      <c r="F58" s="4" t="s">
        <v>533</v>
      </c>
      <c r="G58" s="4" t="s">
        <v>533</v>
      </c>
    </row>
    <row r="59" spans="2:7" x14ac:dyDescent="0.35">
      <c r="B59" s="17" t="s">
        <v>533</v>
      </c>
      <c r="C59" s="623" t="s">
        <v>3308</v>
      </c>
      <c r="D59" s="623" t="s">
        <v>3308</v>
      </c>
      <c r="E59" s="623" t="s">
        <v>3308</v>
      </c>
      <c r="F59" s="10">
        <v>0</v>
      </c>
      <c r="G59" s="10">
        <v>0</v>
      </c>
    </row>
    <row r="60" spans="2:7" x14ac:dyDescent="0.35">
      <c r="B60" s="18" t="s">
        <v>533</v>
      </c>
      <c r="C60" s="19" t="s">
        <v>533</v>
      </c>
      <c r="D60" s="622" t="s">
        <v>3341</v>
      </c>
      <c r="E60" s="622" t="s">
        <v>3341</v>
      </c>
      <c r="F60" s="4">
        <v>0</v>
      </c>
      <c r="G60" s="4">
        <v>0</v>
      </c>
    </row>
    <row r="61" spans="2:7" x14ac:dyDescent="0.35">
      <c r="B61" s="18" t="s">
        <v>533</v>
      </c>
      <c r="C61" s="19" t="s">
        <v>533</v>
      </c>
      <c r="D61" s="19" t="s">
        <v>533</v>
      </c>
      <c r="E61" s="20" t="s">
        <v>3343</v>
      </c>
      <c r="F61" s="4">
        <v>0</v>
      </c>
      <c r="G61" s="4">
        <v>0</v>
      </c>
    </row>
    <row r="62" spans="2:7" x14ac:dyDescent="0.35">
      <c r="B62" s="18" t="s">
        <v>533</v>
      </c>
      <c r="C62" s="19" t="s">
        <v>533</v>
      </c>
      <c r="D62" s="19" t="s">
        <v>533</v>
      </c>
      <c r="E62" s="20" t="s">
        <v>3344</v>
      </c>
      <c r="F62" s="4">
        <v>0</v>
      </c>
      <c r="G62" s="4">
        <v>0</v>
      </c>
    </row>
    <row r="63" spans="2:7" x14ac:dyDescent="0.35">
      <c r="B63" s="18" t="s">
        <v>533</v>
      </c>
      <c r="C63" s="19" t="s">
        <v>533</v>
      </c>
      <c r="D63" s="622" t="s">
        <v>3342</v>
      </c>
      <c r="E63" s="622" t="s">
        <v>3342</v>
      </c>
      <c r="F63" s="4">
        <v>0</v>
      </c>
      <c r="G63" s="4">
        <v>0</v>
      </c>
    </row>
    <row r="64" spans="2:7" x14ac:dyDescent="0.35">
      <c r="B64" s="620" t="s">
        <v>3302</v>
      </c>
      <c r="C64" s="620" t="s">
        <v>3302</v>
      </c>
      <c r="D64" s="620" t="s">
        <v>3302</v>
      </c>
      <c r="E64" s="620" t="s">
        <v>3302</v>
      </c>
      <c r="F64" s="10">
        <v>0</v>
      </c>
      <c r="G64" s="10">
        <v>0</v>
      </c>
    </row>
    <row r="65" spans="2:7" x14ac:dyDescent="0.35">
      <c r="B65" s="621" t="s">
        <v>533</v>
      </c>
      <c r="C65" s="621" t="s">
        <v>533</v>
      </c>
      <c r="D65" s="621" t="s">
        <v>533</v>
      </c>
      <c r="E65" s="621" t="s">
        <v>533</v>
      </c>
      <c r="F65" s="4" t="s">
        <v>533</v>
      </c>
      <c r="G65" s="4" t="s">
        <v>533</v>
      </c>
    </row>
    <row r="66" spans="2:7" x14ac:dyDescent="0.35">
      <c r="B66" s="620" t="s">
        <v>3303</v>
      </c>
      <c r="C66" s="620" t="s">
        <v>3303</v>
      </c>
      <c r="D66" s="620" t="s">
        <v>3303</v>
      </c>
      <c r="E66" s="620" t="s">
        <v>3303</v>
      </c>
      <c r="F66" s="10">
        <v>0</v>
      </c>
      <c r="G66" s="10">
        <v>0</v>
      </c>
    </row>
    <row r="67" spans="2:7" x14ac:dyDescent="0.35">
      <c r="B67" s="621" t="s">
        <v>533</v>
      </c>
      <c r="C67" s="621" t="s">
        <v>533</v>
      </c>
      <c r="D67" s="621" t="s">
        <v>533</v>
      </c>
      <c r="E67" s="621" t="s">
        <v>533</v>
      </c>
      <c r="F67" s="4" t="s">
        <v>533</v>
      </c>
      <c r="G67" s="4" t="s">
        <v>533</v>
      </c>
    </row>
    <row r="68" spans="2:7" x14ac:dyDescent="0.35">
      <c r="B68" s="620" t="s">
        <v>3304</v>
      </c>
      <c r="C68" s="620" t="s">
        <v>3304</v>
      </c>
      <c r="D68" s="620" t="s">
        <v>3304</v>
      </c>
      <c r="E68" s="620" t="s">
        <v>3304</v>
      </c>
      <c r="F68" s="10">
        <v>0</v>
      </c>
      <c r="G68" s="10">
        <v>0</v>
      </c>
    </row>
    <row r="69" spans="2:7" x14ac:dyDescent="0.35">
      <c r="B69" s="621" t="s">
        <v>533</v>
      </c>
      <c r="C69" s="621" t="s">
        <v>533</v>
      </c>
      <c r="D69" s="621" t="s">
        <v>533</v>
      </c>
      <c r="E69" s="621" t="s">
        <v>533</v>
      </c>
      <c r="F69" s="4" t="s">
        <v>533</v>
      </c>
      <c r="G69" s="4" t="s">
        <v>533</v>
      </c>
    </row>
    <row r="70" spans="2:7" x14ac:dyDescent="0.35">
      <c r="B70" s="620" t="s">
        <v>3305</v>
      </c>
      <c r="C70" s="620" t="s">
        <v>3305</v>
      </c>
      <c r="D70" s="620" t="s">
        <v>3305</v>
      </c>
      <c r="E70" s="620" t="s">
        <v>3305</v>
      </c>
      <c r="F70" s="10">
        <v>0</v>
      </c>
      <c r="G70" s="10">
        <v>0</v>
      </c>
    </row>
    <row r="71" spans="2:7" x14ac:dyDescent="0.35">
      <c r="B71" s="621" t="s">
        <v>533</v>
      </c>
      <c r="C71" s="621" t="s">
        <v>533</v>
      </c>
      <c r="D71" s="621" t="s">
        <v>533</v>
      </c>
      <c r="E71" s="621" t="s">
        <v>533</v>
      </c>
      <c r="F71" s="4" t="s">
        <v>533</v>
      </c>
      <c r="G71" s="4" t="s">
        <v>533</v>
      </c>
    </row>
  </sheetData>
  <mergeCells count="66">
    <mergeCell ref="B2:G2"/>
    <mergeCell ref="D44:E44"/>
    <mergeCell ref="D47:E47"/>
    <mergeCell ref="D48:E48"/>
    <mergeCell ref="D49:E49"/>
    <mergeCell ref="D35:E35"/>
    <mergeCell ref="D36:E36"/>
    <mergeCell ref="D37:E37"/>
    <mergeCell ref="D42:E42"/>
    <mergeCell ref="D43:E43"/>
    <mergeCell ref="D30:E30"/>
    <mergeCell ref="D31:E31"/>
    <mergeCell ref="D32:E32"/>
    <mergeCell ref="D33:E33"/>
    <mergeCell ref="D34:E34"/>
    <mergeCell ref="B69:E69"/>
    <mergeCell ref="B70:E70"/>
    <mergeCell ref="B71:E71"/>
    <mergeCell ref="C59:E59"/>
    <mergeCell ref="B64:E64"/>
    <mergeCell ref="B65:E65"/>
    <mergeCell ref="B66:E66"/>
    <mergeCell ref="B67:E67"/>
    <mergeCell ref="B68:E68"/>
    <mergeCell ref="B58:E58"/>
    <mergeCell ref="D57:E57"/>
    <mergeCell ref="D60:E60"/>
    <mergeCell ref="D63:E63"/>
    <mergeCell ref="D54:E54"/>
    <mergeCell ref="C9:E9"/>
    <mergeCell ref="C21:E21"/>
    <mergeCell ref="C41:E41"/>
    <mergeCell ref="C46:E46"/>
    <mergeCell ref="C53:E53"/>
    <mergeCell ref="D10:E10"/>
    <mergeCell ref="D11:E11"/>
    <mergeCell ref="D12:E12"/>
    <mergeCell ref="D13:E13"/>
    <mergeCell ref="D14:E14"/>
    <mergeCell ref="D15:E15"/>
    <mergeCell ref="D16:E16"/>
    <mergeCell ref="B45:E45"/>
    <mergeCell ref="B50:E50"/>
    <mergeCell ref="B51:E51"/>
    <mergeCell ref="B52:E52"/>
    <mergeCell ref="B8:E8"/>
    <mergeCell ref="B20:E20"/>
    <mergeCell ref="B38:E38"/>
    <mergeCell ref="B39:E39"/>
    <mergeCell ref="B40:E40"/>
    <mergeCell ref="D17:E17"/>
    <mergeCell ref="D18:E18"/>
    <mergeCell ref="D19:E19"/>
    <mergeCell ref="D22:E22"/>
    <mergeCell ref="D23:E23"/>
    <mergeCell ref="D24:E24"/>
    <mergeCell ref="D25:E25"/>
    <mergeCell ref="D26:E26"/>
    <mergeCell ref="D27:E27"/>
    <mergeCell ref="D28:E28"/>
    <mergeCell ref="D29:E29"/>
    <mergeCell ref="B3:G3"/>
    <mergeCell ref="B4:G4"/>
    <mergeCell ref="B5:G5"/>
    <mergeCell ref="B6:G6"/>
    <mergeCell ref="B7:E7"/>
  </mergeCells>
  <pageMargins left="0.7" right="0.7" top="0.75" bottom="0.75" header="0.3" footer="0.3"/>
  <pageSetup paperSize="9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8"/>
  <sheetViews>
    <sheetView showGridLines="0" workbookViewId="0"/>
  </sheetViews>
  <sheetFormatPr baseColWidth="10" defaultRowHeight="14.5" x14ac:dyDescent="0.35"/>
  <cols>
    <col min="2" max="2" width="110.7265625" customWidth="1"/>
    <col min="3" max="3" width="15.7265625" customWidth="1"/>
  </cols>
  <sheetData>
    <row r="2" spans="2:3" x14ac:dyDescent="0.35">
      <c r="B2" s="612" t="s">
        <v>4149</v>
      </c>
      <c r="C2" s="613"/>
    </row>
    <row r="3" spans="2:3" x14ac:dyDescent="0.35">
      <c r="B3" s="1" t="s">
        <v>3916</v>
      </c>
      <c r="C3" s="1" t="s">
        <v>52</v>
      </c>
    </row>
    <row r="4" spans="2:3" x14ac:dyDescent="0.35">
      <c r="B4" s="2" t="s">
        <v>3917</v>
      </c>
      <c r="C4" s="4" t="s">
        <v>3921</v>
      </c>
    </row>
    <row r="5" spans="2:3" x14ac:dyDescent="0.35">
      <c r="B5" s="2" t="s">
        <v>3918</v>
      </c>
      <c r="C5" s="4">
        <v>0</v>
      </c>
    </row>
    <row r="6" spans="2:3" x14ac:dyDescent="0.35">
      <c r="B6" s="2" t="s">
        <v>3919</v>
      </c>
      <c r="C6" s="4" t="s">
        <v>3922</v>
      </c>
    </row>
    <row r="7" spans="2:3" x14ac:dyDescent="0.35">
      <c r="B7" s="2" t="s">
        <v>3920</v>
      </c>
      <c r="C7" s="4" t="s">
        <v>3923</v>
      </c>
    </row>
    <row r="8" spans="2:3" x14ac:dyDescent="0.35">
      <c r="B8" s="3" t="s">
        <v>51</v>
      </c>
      <c r="C8" s="5" t="s">
        <v>3924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110"/>
  <sheetViews>
    <sheetView showGridLines="0" workbookViewId="0">
      <selection activeCell="B1" sqref="B1"/>
    </sheetView>
  </sheetViews>
  <sheetFormatPr baseColWidth="10" defaultRowHeight="14.5" x14ac:dyDescent="0.35"/>
  <cols>
    <col min="2" max="2" width="120.7265625" customWidth="1"/>
    <col min="3" max="3" width="20.7265625" customWidth="1"/>
  </cols>
  <sheetData>
    <row r="1" spans="2:3" x14ac:dyDescent="0.35">
      <c r="B1" t="s">
        <v>4159</v>
      </c>
    </row>
    <row r="2" spans="2:3" x14ac:dyDescent="0.35">
      <c r="B2" s="612" t="s">
        <v>4150</v>
      </c>
      <c r="C2" s="613"/>
    </row>
    <row r="3" spans="2:3" x14ac:dyDescent="0.35">
      <c r="B3" s="1" t="s">
        <v>3916</v>
      </c>
      <c r="C3" s="1" t="s">
        <v>52</v>
      </c>
    </row>
    <row r="4" spans="2:3" x14ac:dyDescent="0.35">
      <c r="B4" s="6" t="s">
        <v>104</v>
      </c>
      <c r="C4" s="8" t="s">
        <v>3925</v>
      </c>
    </row>
    <row r="5" spans="2:3" x14ac:dyDescent="0.35">
      <c r="B5" s="7" t="s">
        <v>105</v>
      </c>
      <c r="C5" s="9" t="s">
        <v>3926</v>
      </c>
    </row>
    <row r="6" spans="2:3" x14ac:dyDescent="0.35">
      <c r="B6" s="2" t="s">
        <v>106</v>
      </c>
      <c r="C6" s="4" t="s">
        <v>3926</v>
      </c>
    </row>
    <row r="7" spans="2:3" x14ac:dyDescent="0.35">
      <c r="B7" s="7" t="s">
        <v>110</v>
      </c>
      <c r="C7" s="9" t="s">
        <v>3927</v>
      </c>
    </row>
    <row r="8" spans="2:3" x14ac:dyDescent="0.35">
      <c r="B8" s="2" t="s">
        <v>112</v>
      </c>
      <c r="C8" s="4" t="s">
        <v>3928</v>
      </c>
    </row>
    <row r="9" spans="2:3" x14ac:dyDescent="0.35">
      <c r="B9" s="2" t="s">
        <v>113</v>
      </c>
      <c r="C9" s="4" t="s">
        <v>3929</v>
      </c>
    </row>
    <row r="10" spans="2:3" x14ac:dyDescent="0.35">
      <c r="B10" s="2" t="s">
        <v>114</v>
      </c>
      <c r="C10" s="4" t="s">
        <v>3930</v>
      </c>
    </row>
    <row r="11" spans="2:3" x14ac:dyDescent="0.35">
      <c r="B11" s="7" t="s">
        <v>115</v>
      </c>
      <c r="C11" s="9" t="s">
        <v>3931</v>
      </c>
    </row>
    <row r="12" spans="2:3" x14ac:dyDescent="0.35">
      <c r="B12" s="2" t="s">
        <v>116</v>
      </c>
      <c r="C12" s="4" t="s">
        <v>3932</v>
      </c>
    </row>
    <row r="13" spans="2:3" x14ac:dyDescent="0.35">
      <c r="B13" s="2" t="s">
        <v>117</v>
      </c>
      <c r="C13" s="4" t="s">
        <v>3933</v>
      </c>
    </row>
    <row r="14" spans="2:3" x14ac:dyDescent="0.35">
      <c r="B14" s="2" t="s">
        <v>118</v>
      </c>
      <c r="C14" s="4" t="s">
        <v>3934</v>
      </c>
    </row>
    <row r="15" spans="2:3" x14ac:dyDescent="0.35">
      <c r="B15" s="2" t="s">
        <v>119</v>
      </c>
      <c r="C15" s="4" t="s">
        <v>3935</v>
      </c>
    </row>
    <row r="16" spans="2:3" x14ac:dyDescent="0.35">
      <c r="B16" s="7" t="s">
        <v>120</v>
      </c>
      <c r="C16" s="9" t="s">
        <v>3936</v>
      </c>
    </row>
    <row r="17" spans="2:3" x14ac:dyDescent="0.35">
      <c r="B17" s="2" t="s">
        <v>123</v>
      </c>
      <c r="C17" s="4" t="s">
        <v>3937</v>
      </c>
    </row>
    <row r="18" spans="2:3" x14ac:dyDescent="0.35">
      <c r="B18" s="2" t="s">
        <v>124</v>
      </c>
      <c r="C18" s="4" t="s">
        <v>3938</v>
      </c>
    </row>
    <row r="19" spans="2:3" x14ac:dyDescent="0.35">
      <c r="B19" s="7" t="s">
        <v>127</v>
      </c>
      <c r="C19" s="9" t="s">
        <v>3939</v>
      </c>
    </row>
    <row r="20" spans="2:3" x14ac:dyDescent="0.35">
      <c r="B20" s="2" t="s">
        <v>128</v>
      </c>
      <c r="C20" s="4" t="s">
        <v>3939</v>
      </c>
    </row>
    <row r="21" spans="2:3" x14ac:dyDescent="0.35">
      <c r="B21" s="7" t="s">
        <v>129</v>
      </c>
      <c r="C21" s="9" t="s">
        <v>3940</v>
      </c>
    </row>
    <row r="22" spans="2:3" x14ac:dyDescent="0.35">
      <c r="B22" s="2" t="s">
        <v>130</v>
      </c>
      <c r="C22" s="4" t="s">
        <v>3940</v>
      </c>
    </row>
    <row r="23" spans="2:3" x14ac:dyDescent="0.35">
      <c r="B23" s="6" t="s">
        <v>131</v>
      </c>
      <c r="C23" s="8" t="s">
        <v>3941</v>
      </c>
    </row>
    <row r="24" spans="2:3" x14ac:dyDescent="0.35">
      <c r="B24" s="7" t="s">
        <v>132</v>
      </c>
      <c r="C24" s="9" t="s">
        <v>3942</v>
      </c>
    </row>
    <row r="25" spans="2:3" x14ac:dyDescent="0.35">
      <c r="B25" s="2" t="s">
        <v>133</v>
      </c>
      <c r="C25" s="4" t="s">
        <v>3943</v>
      </c>
    </row>
    <row r="26" spans="2:3" x14ac:dyDescent="0.35">
      <c r="B26" s="2" t="s">
        <v>136</v>
      </c>
      <c r="C26" s="4" t="s">
        <v>3944</v>
      </c>
    </row>
    <row r="27" spans="2:3" x14ac:dyDescent="0.35">
      <c r="B27" s="2" t="s">
        <v>137</v>
      </c>
      <c r="C27" s="4" t="s">
        <v>3945</v>
      </c>
    </row>
    <row r="28" spans="2:3" x14ac:dyDescent="0.35">
      <c r="B28" s="2" t="s">
        <v>138</v>
      </c>
      <c r="C28" s="4" t="s">
        <v>3946</v>
      </c>
    </row>
    <row r="29" spans="2:3" x14ac:dyDescent="0.35">
      <c r="B29" s="7" t="s">
        <v>141</v>
      </c>
      <c r="C29" s="9" t="s">
        <v>3947</v>
      </c>
    </row>
    <row r="30" spans="2:3" x14ac:dyDescent="0.35">
      <c r="B30" s="2" t="s">
        <v>142</v>
      </c>
      <c r="C30" s="4" t="s">
        <v>3948</v>
      </c>
    </row>
    <row r="31" spans="2:3" x14ac:dyDescent="0.35">
      <c r="B31" s="2" t="s">
        <v>144</v>
      </c>
      <c r="C31" s="4" t="s">
        <v>3949</v>
      </c>
    </row>
    <row r="32" spans="2:3" x14ac:dyDescent="0.35">
      <c r="B32" s="7" t="s">
        <v>151</v>
      </c>
      <c r="C32" s="9" t="s">
        <v>3950</v>
      </c>
    </row>
    <row r="33" spans="2:3" x14ac:dyDescent="0.35">
      <c r="B33" s="2" t="s">
        <v>157</v>
      </c>
      <c r="C33" s="4" t="s">
        <v>3951</v>
      </c>
    </row>
    <row r="34" spans="2:3" x14ac:dyDescent="0.35">
      <c r="B34" s="2" t="s">
        <v>159</v>
      </c>
      <c r="C34" s="4" t="s">
        <v>3952</v>
      </c>
    </row>
    <row r="35" spans="2:3" x14ac:dyDescent="0.35">
      <c r="B35" s="2" t="s">
        <v>160</v>
      </c>
      <c r="C35" s="4" t="s">
        <v>3953</v>
      </c>
    </row>
    <row r="36" spans="2:3" x14ac:dyDescent="0.35">
      <c r="B36" s="7" t="s">
        <v>161</v>
      </c>
      <c r="C36" s="9" t="s">
        <v>583</v>
      </c>
    </row>
    <row r="37" spans="2:3" x14ac:dyDescent="0.35">
      <c r="B37" s="2" t="s">
        <v>162</v>
      </c>
      <c r="C37" s="4" t="s">
        <v>583</v>
      </c>
    </row>
    <row r="38" spans="2:3" x14ac:dyDescent="0.35">
      <c r="B38" s="7" t="s">
        <v>169</v>
      </c>
      <c r="C38" s="9" t="s">
        <v>3954</v>
      </c>
    </row>
    <row r="39" spans="2:3" x14ac:dyDescent="0.35">
      <c r="B39" s="2" t="s">
        <v>170</v>
      </c>
      <c r="C39" s="4" t="s">
        <v>3954</v>
      </c>
    </row>
    <row r="40" spans="2:3" x14ac:dyDescent="0.35">
      <c r="B40" s="7" t="s">
        <v>171</v>
      </c>
      <c r="C40" s="9" t="s">
        <v>3955</v>
      </c>
    </row>
    <row r="41" spans="2:3" x14ac:dyDescent="0.35">
      <c r="B41" s="2" t="s">
        <v>172</v>
      </c>
      <c r="C41" s="4" t="s">
        <v>636</v>
      </c>
    </row>
    <row r="42" spans="2:3" x14ac:dyDescent="0.35">
      <c r="B42" s="2" t="s">
        <v>173</v>
      </c>
      <c r="C42" s="4" t="s">
        <v>648</v>
      </c>
    </row>
    <row r="43" spans="2:3" x14ac:dyDescent="0.35">
      <c r="B43" s="7" t="s">
        <v>177</v>
      </c>
      <c r="C43" s="9" t="s">
        <v>3956</v>
      </c>
    </row>
    <row r="44" spans="2:3" x14ac:dyDescent="0.35">
      <c r="B44" s="2" t="s">
        <v>178</v>
      </c>
      <c r="C44" s="4" t="s">
        <v>3957</v>
      </c>
    </row>
    <row r="45" spans="2:3" x14ac:dyDescent="0.35">
      <c r="B45" s="2" t="s">
        <v>179</v>
      </c>
      <c r="C45" s="4" t="s">
        <v>3958</v>
      </c>
    </row>
    <row r="46" spans="2:3" x14ac:dyDescent="0.35">
      <c r="B46" s="2" t="s">
        <v>180</v>
      </c>
      <c r="C46" s="4" t="s">
        <v>2780</v>
      </c>
    </row>
    <row r="47" spans="2:3" x14ac:dyDescent="0.35">
      <c r="B47" s="2" t="s">
        <v>181</v>
      </c>
      <c r="C47" s="4" t="s">
        <v>3959</v>
      </c>
    </row>
    <row r="48" spans="2:3" x14ac:dyDescent="0.35">
      <c r="B48" s="2" t="s">
        <v>183</v>
      </c>
      <c r="C48" s="4" t="s">
        <v>3960</v>
      </c>
    </row>
    <row r="49" spans="2:3" x14ac:dyDescent="0.35">
      <c r="B49" s="2" t="s">
        <v>185</v>
      </c>
      <c r="C49" s="4" t="s">
        <v>572</v>
      </c>
    </row>
    <row r="50" spans="2:3" x14ac:dyDescent="0.35">
      <c r="B50" s="6" t="s">
        <v>186</v>
      </c>
      <c r="C50" s="8" t="s">
        <v>3961</v>
      </c>
    </row>
    <row r="51" spans="2:3" x14ac:dyDescent="0.35">
      <c r="B51" s="7" t="s">
        <v>187</v>
      </c>
      <c r="C51" s="9" t="s">
        <v>3962</v>
      </c>
    </row>
    <row r="52" spans="2:3" x14ac:dyDescent="0.35">
      <c r="B52" s="2" t="s">
        <v>188</v>
      </c>
      <c r="C52" s="4" t="s">
        <v>3963</v>
      </c>
    </row>
    <row r="53" spans="2:3" x14ac:dyDescent="0.35">
      <c r="B53" s="2" t="s">
        <v>190</v>
      </c>
      <c r="C53" s="4" t="s">
        <v>662</v>
      </c>
    </row>
    <row r="54" spans="2:3" x14ac:dyDescent="0.35">
      <c r="B54" s="2" t="s">
        <v>191</v>
      </c>
      <c r="C54" s="4" t="s">
        <v>3964</v>
      </c>
    </row>
    <row r="55" spans="2:3" x14ac:dyDescent="0.35">
      <c r="B55" s="2" t="s">
        <v>192</v>
      </c>
      <c r="C55" s="4" t="s">
        <v>570</v>
      </c>
    </row>
    <row r="56" spans="2:3" x14ac:dyDescent="0.35">
      <c r="B56" s="2" t="s">
        <v>193</v>
      </c>
      <c r="C56" s="4" t="s">
        <v>3965</v>
      </c>
    </row>
    <row r="57" spans="2:3" x14ac:dyDescent="0.35">
      <c r="B57" s="2" t="s">
        <v>194</v>
      </c>
      <c r="C57" s="4" t="s">
        <v>3966</v>
      </c>
    </row>
    <row r="58" spans="2:3" x14ac:dyDescent="0.35">
      <c r="B58" s="2" t="s">
        <v>195</v>
      </c>
      <c r="C58" s="4" t="s">
        <v>3967</v>
      </c>
    </row>
    <row r="59" spans="2:3" x14ac:dyDescent="0.35">
      <c r="B59" s="7" t="s">
        <v>197</v>
      </c>
      <c r="C59" s="9" t="s">
        <v>3968</v>
      </c>
    </row>
    <row r="60" spans="2:3" x14ac:dyDescent="0.35">
      <c r="B60" s="2" t="s">
        <v>199</v>
      </c>
      <c r="C60" s="4" t="s">
        <v>3969</v>
      </c>
    </row>
    <row r="61" spans="2:3" x14ac:dyDescent="0.35">
      <c r="B61" s="2" t="s">
        <v>200</v>
      </c>
      <c r="C61" s="4" t="s">
        <v>1729</v>
      </c>
    </row>
    <row r="62" spans="2:3" x14ac:dyDescent="0.35">
      <c r="B62" s="2" t="s">
        <v>202</v>
      </c>
      <c r="C62" s="4" t="s">
        <v>3970</v>
      </c>
    </row>
    <row r="63" spans="2:3" x14ac:dyDescent="0.35">
      <c r="B63" s="2" t="s">
        <v>204</v>
      </c>
      <c r="C63" s="4" t="s">
        <v>3971</v>
      </c>
    </row>
    <row r="64" spans="2:3" x14ac:dyDescent="0.35">
      <c r="B64" s="2" t="s">
        <v>205</v>
      </c>
      <c r="C64" s="4">
        <v>1</v>
      </c>
    </row>
    <row r="65" spans="2:3" x14ac:dyDescent="0.35">
      <c r="B65" s="7" t="s">
        <v>206</v>
      </c>
      <c r="C65" s="9" t="s">
        <v>3972</v>
      </c>
    </row>
    <row r="66" spans="2:3" x14ac:dyDescent="0.35">
      <c r="B66" s="2" t="s">
        <v>207</v>
      </c>
      <c r="C66" s="4" t="s">
        <v>3973</v>
      </c>
    </row>
    <row r="67" spans="2:3" x14ac:dyDescent="0.35">
      <c r="B67" s="2" t="s">
        <v>209</v>
      </c>
      <c r="C67" s="4" t="s">
        <v>3974</v>
      </c>
    </row>
    <row r="68" spans="2:3" x14ac:dyDescent="0.35">
      <c r="B68" s="2" t="s">
        <v>210</v>
      </c>
      <c r="C68" s="4" t="s">
        <v>719</v>
      </c>
    </row>
    <row r="69" spans="2:3" x14ac:dyDescent="0.35">
      <c r="B69" s="2" t="s">
        <v>211</v>
      </c>
      <c r="C69" s="4" t="s">
        <v>3975</v>
      </c>
    </row>
    <row r="70" spans="2:3" x14ac:dyDescent="0.35">
      <c r="B70" s="2" t="s">
        <v>212</v>
      </c>
      <c r="C70" s="4" t="s">
        <v>589</v>
      </c>
    </row>
    <row r="71" spans="2:3" x14ac:dyDescent="0.35">
      <c r="B71" s="2" t="s">
        <v>214</v>
      </c>
      <c r="C71" s="4" t="s">
        <v>3976</v>
      </c>
    </row>
    <row r="72" spans="2:3" x14ac:dyDescent="0.35">
      <c r="B72" s="2" t="s">
        <v>215</v>
      </c>
      <c r="C72" s="4" t="s">
        <v>3977</v>
      </c>
    </row>
    <row r="73" spans="2:3" x14ac:dyDescent="0.35">
      <c r="B73" s="7" t="s">
        <v>216</v>
      </c>
      <c r="C73" s="9" t="s">
        <v>3978</v>
      </c>
    </row>
    <row r="74" spans="2:3" x14ac:dyDescent="0.35">
      <c r="B74" s="2" t="s">
        <v>217</v>
      </c>
      <c r="C74" s="4" t="s">
        <v>3979</v>
      </c>
    </row>
    <row r="75" spans="2:3" x14ac:dyDescent="0.35">
      <c r="B75" s="2" t="s">
        <v>220</v>
      </c>
      <c r="C75" s="4" t="s">
        <v>3980</v>
      </c>
    </row>
    <row r="76" spans="2:3" x14ac:dyDescent="0.35">
      <c r="B76" s="2" t="s">
        <v>222</v>
      </c>
      <c r="C76" s="4" t="s">
        <v>3981</v>
      </c>
    </row>
    <row r="77" spans="2:3" x14ac:dyDescent="0.35">
      <c r="B77" s="2" t="s">
        <v>223</v>
      </c>
      <c r="C77" s="4" t="s">
        <v>935</v>
      </c>
    </row>
    <row r="78" spans="2:3" x14ac:dyDescent="0.35">
      <c r="B78" s="7" t="s">
        <v>224</v>
      </c>
      <c r="C78" s="9" t="s">
        <v>3982</v>
      </c>
    </row>
    <row r="79" spans="2:3" x14ac:dyDescent="0.35">
      <c r="B79" s="2" t="s">
        <v>225</v>
      </c>
      <c r="C79" s="4" t="s">
        <v>588</v>
      </c>
    </row>
    <row r="80" spans="2:3" x14ac:dyDescent="0.35">
      <c r="B80" s="2" t="s">
        <v>226</v>
      </c>
      <c r="C80" s="4" t="s">
        <v>898</v>
      </c>
    </row>
    <row r="81" spans="2:3" x14ac:dyDescent="0.35">
      <c r="B81" s="2" t="s">
        <v>227</v>
      </c>
      <c r="C81" s="4" t="s">
        <v>3983</v>
      </c>
    </row>
    <row r="82" spans="2:3" x14ac:dyDescent="0.35">
      <c r="B82" s="2" t="s">
        <v>229</v>
      </c>
      <c r="C82" s="4" t="s">
        <v>3984</v>
      </c>
    </row>
    <row r="83" spans="2:3" x14ac:dyDescent="0.35">
      <c r="B83" s="2" t="s">
        <v>230</v>
      </c>
      <c r="C83" s="4" t="s">
        <v>3985</v>
      </c>
    </row>
    <row r="84" spans="2:3" x14ac:dyDescent="0.35">
      <c r="B84" s="2" t="s">
        <v>231</v>
      </c>
      <c r="C84" s="4" t="s">
        <v>3986</v>
      </c>
    </row>
    <row r="85" spans="2:3" x14ac:dyDescent="0.35">
      <c r="B85" s="2" t="s">
        <v>232</v>
      </c>
      <c r="C85" s="4" t="s">
        <v>3987</v>
      </c>
    </row>
    <row r="86" spans="2:3" x14ac:dyDescent="0.35">
      <c r="B86" s="7" t="s">
        <v>233</v>
      </c>
      <c r="C86" s="9" t="s">
        <v>637</v>
      </c>
    </row>
    <row r="87" spans="2:3" x14ac:dyDescent="0.35">
      <c r="B87" s="2" t="s">
        <v>238</v>
      </c>
      <c r="C87" s="4" t="s">
        <v>637</v>
      </c>
    </row>
    <row r="88" spans="2:3" x14ac:dyDescent="0.35">
      <c r="B88" s="7" t="s">
        <v>239</v>
      </c>
      <c r="C88" s="9" t="s">
        <v>3988</v>
      </c>
    </row>
    <row r="89" spans="2:3" x14ac:dyDescent="0.35">
      <c r="B89" s="2" t="s">
        <v>240</v>
      </c>
      <c r="C89" s="4" t="s">
        <v>3989</v>
      </c>
    </row>
    <row r="90" spans="2:3" x14ac:dyDescent="0.35">
      <c r="B90" s="2" t="s">
        <v>241</v>
      </c>
      <c r="C90" s="4" t="s">
        <v>2118</v>
      </c>
    </row>
    <row r="91" spans="2:3" x14ac:dyDescent="0.35">
      <c r="B91" s="2" t="s">
        <v>243</v>
      </c>
      <c r="C91" s="4" t="s">
        <v>1027</v>
      </c>
    </row>
    <row r="92" spans="2:3" x14ac:dyDescent="0.35">
      <c r="B92" s="7" t="s">
        <v>247</v>
      </c>
      <c r="C92" s="9" t="s">
        <v>583</v>
      </c>
    </row>
    <row r="93" spans="2:3" x14ac:dyDescent="0.35">
      <c r="B93" s="2" t="s">
        <v>249</v>
      </c>
      <c r="C93" s="4" t="s">
        <v>583</v>
      </c>
    </row>
    <row r="94" spans="2:3" x14ac:dyDescent="0.35">
      <c r="B94" s="7" t="s">
        <v>253</v>
      </c>
      <c r="C94" s="9" t="s">
        <v>3990</v>
      </c>
    </row>
    <row r="95" spans="2:3" x14ac:dyDescent="0.35">
      <c r="B95" s="2" t="s">
        <v>255</v>
      </c>
      <c r="C95" s="4" t="s">
        <v>3991</v>
      </c>
    </row>
    <row r="96" spans="2:3" x14ac:dyDescent="0.35">
      <c r="B96" s="2" t="s">
        <v>257</v>
      </c>
      <c r="C96" s="4" t="s">
        <v>570</v>
      </c>
    </row>
    <row r="97" spans="2:3" x14ac:dyDescent="0.35">
      <c r="B97" s="2" t="s">
        <v>259</v>
      </c>
      <c r="C97" s="4" t="s">
        <v>3992</v>
      </c>
    </row>
    <row r="98" spans="2:3" x14ac:dyDescent="0.35">
      <c r="B98" s="6" t="s">
        <v>278</v>
      </c>
      <c r="C98" s="8" t="s">
        <v>3993</v>
      </c>
    </row>
    <row r="99" spans="2:3" x14ac:dyDescent="0.35">
      <c r="B99" s="7" t="s">
        <v>279</v>
      </c>
      <c r="C99" s="9" t="s">
        <v>3994</v>
      </c>
    </row>
    <row r="100" spans="2:3" x14ac:dyDescent="0.35">
      <c r="B100" s="2" t="s">
        <v>280</v>
      </c>
      <c r="C100" s="4" t="s">
        <v>3995</v>
      </c>
    </row>
    <row r="101" spans="2:3" x14ac:dyDescent="0.35">
      <c r="B101" s="2" t="s">
        <v>283</v>
      </c>
      <c r="C101" s="4" t="s">
        <v>3996</v>
      </c>
    </row>
    <row r="102" spans="2:3" x14ac:dyDescent="0.35">
      <c r="B102" s="2" t="s">
        <v>284</v>
      </c>
      <c r="C102" s="4" t="s">
        <v>944</v>
      </c>
    </row>
    <row r="103" spans="2:3" x14ac:dyDescent="0.35">
      <c r="B103" s="7" t="s">
        <v>285</v>
      </c>
      <c r="C103" s="9" t="s">
        <v>1119</v>
      </c>
    </row>
    <row r="104" spans="2:3" x14ac:dyDescent="0.35">
      <c r="B104" s="2" t="s">
        <v>288</v>
      </c>
      <c r="C104" s="4" t="s">
        <v>1119</v>
      </c>
    </row>
    <row r="105" spans="2:3" x14ac:dyDescent="0.35">
      <c r="B105" s="7" t="s">
        <v>296</v>
      </c>
      <c r="C105" s="9" t="s">
        <v>1134</v>
      </c>
    </row>
    <row r="106" spans="2:3" x14ac:dyDescent="0.35">
      <c r="B106" s="2" t="s">
        <v>302</v>
      </c>
      <c r="C106" s="4" t="s">
        <v>1134</v>
      </c>
    </row>
    <row r="107" spans="2:3" x14ac:dyDescent="0.35">
      <c r="B107" s="7" t="s">
        <v>305</v>
      </c>
      <c r="C107" s="9" t="s">
        <v>909</v>
      </c>
    </row>
    <row r="108" spans="2:3" x14ac:dyDescent="0.35">
      <c r="B108" s="2" t="s">
        <v>306</v>
      </c>
      <c r="C108" s="4" t="s">
        <v>719</v>
      </c>
    </row>
    <row r="109" spans="2:3" x14ac:dyDescent="0.35">
      <c r="B109" s="2" t="s">
        <v>307</v>
      </c>
      <c r="C109" s="4" t="s">
        <v>580</v>
      </c>
    </row>
    <row r="110" spans="2:3" x14ac:dyDescent="0.35">
      <c r="B110" s="3" t="s">
        <v>51</v>
      </c>
      <c r="C110" s="5" t="s">
        <v>3924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212"/>
  <sheetViews>
    <sheetView showGridLines="0" zoomScale="86" workbookViewId="0">
      <selection activeCell="B8" sqref="B8"/>
    </sheetView>
  </sheetViews>
  <sheetFormatPr baseColWidth="10" defaultRowHeight="14.5" x14ac:dyDescent="0.35"/>
  <cols>
    <col min="2" max="2" width="130.7265625" customWidth="1"/>
    <col min="3" max="3" width="25.7265625" customWidth="1"/>
  </cols>
  <sheetData>
    <row r="3" spans="2:3" x14ac:dyDescent="0.35">
      <c r="B3" s="614" t="s">
        <v>4151</v>
      </c>
      <c r="C3" s="615"/>
    </row>
    <row r="4" spans="2:3" x14ac:dyDescent="0.35">
      <c r="B4" s="35" t="s">
        <v>3917</v>
      </c>
      <c r="C4" s="36" t="s">
        <v>52</v>
      </c>
    </row>
    <row r="5" spans="2:3" x14ac:dyDescent="0.35">
      <c r="B5" s="33" t="s">
        <v>104</v>
      </c>
      <c r="C5" s="34" t="s">
        <v>3997</v>
      </c>
    </row>
    <row r="6" spans="2:3" x14ac:dyDescent="0.35">
      <c r="B6" s="7" t="s">
        <v>105</v>
      </c>
      <c r="C6" s="9" t="s">
        <v>3998</v>
      </c>
    </row>
    <row r="7" spans="2:3" x14ac:dyDescent="0.35">
      <c r="B7" s="2" t="s">
        <v>106</v>
      </c>
      <c r="C7" s="4" t="s">
        <v>3998</v>
      </c>
    </row>
    <row r="8" spans="2:3" x14ac:dyDescent="0.35">
      <c r="B8" s="7" t="s">
        <v>110</v>
      </c>
      <c r="C8" s="9" t="s">
        <v>3999</v>
      </c>
    </row>
    <row r="9" spans="2:3" x14ac:dyDescent="0.35">
      <c r="B9" s="2" t="s">
        <v>112</v>
      </c>
      <c r="C9" s="4" t="s">
        <v>3999</v>
      </c>
    </row>
    <row r="10" spans="2:3" x14ac:dyDescent="0.35">
      <c r="B10" s="7" t="s">
        <v>115</v>
      </c>
      <c r="C10" s="9" t="s">
        <v>4000</v>
      </c>
    </row>
    <row r="11" spans="2:3" x14ac:dyDescent="0.35">
      <c r="B11" s="2" t="s">
        <v>116</v>
      </c>
      <c r="C11" s="4" t="s">
        <v>4000</v>
      </c>
    </row>
    <row r="12" spans="2:3" x14ac:dyDescent="0.35">
      <c r="B12" s="7" t="s">
        <v>127</v>
      </c>
      <c r="C12" s="9" t="s">
        <v>4001</v>
      </c>
    </row>
    <row r="13" spans="2:3" x14ac:dyDescent="0.35">
      <c r="B13" s="2" t="s">
        <v>128</v>
      </c>
      <c r="C13" s="4" t="s">
        <v>4001</v>
      </c>
    </row>
    <row r="14" spans="2:3" x14ac:dyDescent="0.35">
      <c r="B14" s="6" t="s">
        <v>131</v>
      </c>
      <c r="C14" s="8" t="s">
        <v>4002</v>
      </c>
    </row>
    <row r="15" spans="2:3" x14ac:dyDescent="0.35">
      <c r="B15" s="7" t="s">
        <v>132</v>
      </c>
      <c r="C15" s="9" t="s">
        <v>4003</v>
      </c>
    </row>
    <row r="16" spans="2:3" x14ac:dyDescent="0.35">
      <c r="B16" s="2" t="s">
        <v>133</v>
      </c>
      <c r="C16" s="4" t="s">
        <v>4003</v>
      </c>
    </row>
    <row r="17" spans="1:4" x14ac:dyDescent="0.35">
      <c r="B17" s="7" t="s">
        <v>169</v>
      </c>
      <c r="C17" s="9" t="s">
        <v>4004</v>
      </c>
    </row>
    <row r="18" spans="1:4" x14ac:dyDescent="0.35">
      <c r="B18" s="2" t="s">
        <v>170</v>
      </c>
      <c r="C18" s="4" t="s">
        <v>4004</v>
      </c>
    </row>
    <row r="19" spans="1:4" x14ac:dyDescent="0.35">
      <c r="B19" s="6" t="s">
        <v>186</v>
      </c>
      <c r="C19" s="8" t="s">
        <v>4005</v>
      </c>
    </row>
    <row r="20" spans="1:4" x14ac:dyDescent="0.35">
      <c r="B20" s="7" t="s">
        <v>206</v>
      </c>
      <c r="C20" s="9" t="s">
        <v>4006</v>
      </c>
    </row>
    <row r="21" spans="1:4" x14ac:dyDescent="0.35">
      <c r="B21" s="2" t="s">
        <v>207</v>
      </c>
      <c r="C21" s="4" t="s">
        <v>4006</v>
      </c>
    </row>
    <row r="22" spans="1:4" x14ac:dyDescent="0.35">
      <c r="B22" s="7" t="s">
        <v>224</v>
      </c>
      <c r="C22" s="9" t="s">
        <v>889</v>
      </c>
    </row>
    <row r="23" spans="1:4" x14ac:dyDescent="0.35">
      <c r="B23" s="2" t="s">
        <v>229</v>
      </c>
      <c r="C23" s="4" t="s">
        <v>889</v>
      </c>
    </row>
    <row r="24" spans="1:4" x14ac:dyDescent="0.35">
      <c r="B24" s="7" t="s">
        <v>253</v>
      </c>
      <c r="C24" s="9" t="s">
        <v>4007</v>
      </c>
    </row>
    <row r="25" spans="1:4" x14ac:dyDescent="0.35">
      <c r="B25" s="2" t="s">
        <v>255</v>
      </c>
      <c r="C25" s="4" t="s">
        <v>4008</v>
      </c>
    </row>
    <row r="26" spans="1:4" x14ac:dyDescent="0.35">
      <c r="B26" s="2" t="s">
        <v>259</v>
      </c>
      <c r="C26" s="4" t="s">
        <v>4009</v>
      </c>
    </row>
    <row r="27" spans="1:4" x14ac:dyDescent="0.35">
      <c r="B27" s="6" t="s">
        <v>278</v>
      </c>
      <c r="C27" s="8" t="s">
        <v>4010</v>
      </c>
    </row>
    <row r="28" spans="1:4" x14ac:dyDescent="0.35">
      <c r="B28" s="7" t="s">
        <v>279</v>
      </c>
      <c r="C28" s="9" t="s">
        <v>4010</v>
      </c>
    </row>
    <row r="29" spans="1:4" x14ac:dyDescent="0.35">
      <c r="B29" s="2" t="s">
        <v>280</v>
      </c>
      <c r="C29" s="4" t="s">
        <v>1161</v>
      </c>
    </row>
    <row r="30" spans="1:4" x14ac:dyDescent="0.35">
      <c r="B30" s="29" t="s">
        <v>283</v>
      </c>
      <c r="C30" s="30" t="s">
        <v>4011</v>
      </c>
    </row>
    <row r="31" spans="1:4" x14ac:dyDescent="0.35">
      <c r="B31" s="35" t="s">
        <v>51</v>
      </c>
      <c r="C31" s="36" t="s">
        <v>3921</v>
      </c>
    </row>
    <row r="32" spans="1:4" x14ac:dyDescent="0.35">
      <c r="A32" s="28"/>
      <c r="B32" s="22" t="s">
        <v>533</v>
      </c>
      <c r="C32" s="25" t="s">
        <v>533</v>
      </c>
      <c r="D32" s="28"/>
    </row>
    <row r="33" spans="1:4" x14ac:dyDescent="0.35">
      <c r="A33" s="28"/>
      <c r="B33" s="22" t="s">
        <v>533</v>
      </c>
      <c r="C33" s="25" t="s">
        <v>533</v>
      </c>
      <c r="D33" s="28"/>
    </row>
    <row r="34" spans="1:4" x14ac:dyDescent="0.35">
      <c r="A34" s="28"/>
      <c r="B34" s="22" t="s">
        <v>533</v>
      </c>
      <c r="C34" s="25" t="s">
        <v>533</v>
      </c>
      <c r="D34" s="28"/>
    </row>
    <row r="35" spans="1:4" x14ac:dyDescent="0.35">
      <c r="B35" s="35" t="s">
        <v>3918</v>
      </c>
      <c r="C35" s="36" t="s">
        <v>52</v>
      </c>
    </row>
    <row r="36" spans="1:4" x14ac:dyDescent="0.35">
      <c r="B36" s="35" t="s">
        <v>51</v>
      </c>
      <c r="C36" s="36">
        <v>0</v>
      </c>
    </row>
    <row r="37" spans="1:4" x14ac:dyDescent="0.35">
      <c r="A37" s="28"/>
      <c r="B37" s="22" t="s">
        <v>533</v>
      </c>
      <c r="C37" s="25" t="s">
        <v>533</v>
      </c>
      <c r="D37" s="28"/>
    </row>
    <row r="38" spans="1:4" x14ac:dyDescent="0.35">
      <c r="A38" s="28"/>
      <c r="B38" s="22" t="s">
        <v>533</v>
      </c>
      <c r="C38" s="25" t="s">
        <v>533</v>
      </c>
      <c r="D38" s="28"/>
    </row>
    <row r="39" spans="1:4" x14ac:dyDescent="0.35">
      <c r="A39" s="28"/>
      <c r="B39" s="22" t="s">
        <v>533</v>
      </c>
      <c r="C39" s="25" t="s">
        <v>533</v>
      </c>
      <c r="D39" s="28"/>
    </row>
    <row r="40" spans="1:4" x14ac:dyDescent="0.35">
      <c r="B40" s="35" t="s">
        <v>3919</v>
      </c>
      <c r="C40" s="36" t="s">
        <v>52</v>
      </c>
    </row>
    <row r="41" spans="1:4" x14ac:dyDescent="0.35">
      <c r="B41" s="33" t="s">
        <v>104</v>
      </c>
      <c r="C41" s="34" t="s">
        <v>4012</v>
      </c>
    </row>
    <row r="42" spans="1:4" x14ac:dyDescent="0.35">
      <c r="B42" s="7" t="s">
        <v>105</v>
      </c>
      <c r="C42" s="9" t="s">
        <v>4013</v>
      </c>
    </row>
    <row r="43" spans="1:4" x14ac:dyDescent="0.35">
      <c r="B43" s="2" t="s">
        <v>106</v>
      </c>
      <c r="C43" s="4" t="s">
        <v>4013</v>
      </c>
    </row>
    <row r="44" spans="1:4" x14ac:dyDescent="0.35">
      <c r="B44" s="7" t="s">
        <v>110</v>
      </c>
      <c r="C44" s="9" t="s">
        <v>4014</v>
      </c>
    </row>
    <row r="45" spans="1:4" x14ac:dyDescent="0.35">
      <c r="B45" s="2" t="s">
        <v>112</v>
      </c>
      <c r="C45" s="4" t="s">
        <v>4014</v>
      </c>
    </row>
    <row r="46" spans="1:4" x14ac:dyDescent="0.35">
      <c r="B46" s="7" t="s">
        <v>115</v>
      </c>
      <c r="C46" s="9" t="s">
        <v>4015</v>
      </c>
    </row>
    <row r="47" spans="1:4" x14ac:dyDescent="0.35">
      <c r="B47" s="2" t="s">
        <v>116</v>
      </c>
      <c r="C47" s="4" t="s">
        <v>4016</v>
      </c>
    </row>
    <row r="48" spans="1:4" x14ac:dyDescent="0.35">
      <c r="B48" s="2" t="s">
        <v>117</v>
      </c>
      <c r="C48" s="4" t="s">
        <v>4017</v>
      </c>
    </row>
    <row r="49" spans="2:3" x14ac:dyDescent="0.35">
      <c r="B49" s="2" t="s">
        <v>118</v>
      </c>
      <c r="C49" s="4" t="s">
        <v>4018</v>
      </c>
    </row>
    <row r="50" spans="2:3" x14ac:dyDescent="0.35">
      <c r="B50" s="2" t="s">
        <v>119</v>
      </c>
      <c r="C50" s="4" t="s">
        <v>4019</v>
      </c>
    </row>
    <row r="51" spans="2:3" x14ac:dyDescent="0.35">
      <c r="B51" s="7" t="s">
        <v>120</v>
      </c>
      <c r="C51" s="9" t="s">
        <v>4020</v>
      </c>
    </row>
    <row r="52" spans="2:3" x14ac:dyDescent="0.35">
      <c r="B52" s="2" t="s">
        <v>124</v>
      </c>
      <c r="C52" s="4" t="s">
        <v>4020</v>
      </c>
    </row>
    <row r="53" spans="2:3" x14ac:dyDescent="0.35">
      <c r="B53" s="7" t="s">
        <v>127</v>
      </c>
      <c r="C53" s="9" t="s">
        <v>4021</v>
      </c>
    </row>
    <row r="54" spans="2:3" x14ac:dyDescent="0.35">
      <c r="B54" s="2" t="s">
        <v>128</v>
      </c>
      <c r="C54" s="4" t="s">
        <v>4021</v>
      </c>
    </row>
    <row r="55" spans="2:3" x14ac:dyDescent="0.35">
      <c r="B55" s="7" t="s">
        <v>129</v>
      </c>
      <c r="C55" s="9" t="s">
        <v>3940</v>
      </c>
    </row>
    <row r="56" spans="2:3" x14ac:dyDescent="0.35">
      <c r="B56" s="2" t="s">
        <v>130</v>
      </c>
      <c r="C56" s="4" t="s">
        <v>3940</v>
      </c>
    </row>
    <row r="57" spans="2:3" x14ac:dyDescent="0.35">
      <c r="B57" s="6" t="s">
        <v>131</v>
      </c>
      <c r="C57" s="8" t="s">
        <v>4022</v>
      </c>
    </row>
    <row r="58" spans="2:3" x14ac:dyDescent="0.35">
      <c r="B58" s="7" t="s">
        <v>132</v>
      </c>
      <c r="C58" s="9" t="s">
        <v>4023</v>
      </c>
    </row>
    <row r="59" spans="2:3" x14ac:dyDescent="0.35">
      <c r="B59" s="2" t="s">
        <v>133</v>
      </c>
      <c r="C59" s="4" t="s">
        <v>4024</v>
      </c>
    </row>
    <row r="60" spans="2:3" x14ac:dyDescent="0.35">
      <c r="B60" s="2" t="s">
        <v>138</v>
      </c>
      <c r="C60" s="4" t="s">
        <v>997</v>
      </c>
    </row>
    <row r="61" spans="2:3" x14ac:dyDescent="0.35">
      <c r="B61" s="7" t="s">
        <v>141</v>
      </c>
      <c r="C61" s="9" t="s">
        <v>4025</v>
      </c>
    </row>
    <row r="62" spans="2:3" x14ac:dyDescent="0.35">
      <c r="B62" s="2" t="s">
        <v>142</v>
      </c>
      <c r="C62" s="4" t="s">
        <v>4026</v>
      </c>
    </row>
    <row r="63" spans="2:3" x14ac:dyDescent="0.35">
      <c r="B63" s="2" t="s">
        <v>144</v>
      </c>
      <c r="C63" s="4" t="s">
        <v>572</v>
      </c>
    </row>
    <row r="64" spans="2:3" x14ac:dyDescent="0.35">
      <c r="B64" s="7" t="s">
        <v>169</v>
      </c>
      <c r="C64" s="9" t="s">
        <v>4027</v>
      </c>
    </row>
    <row r="65" spans="2:3" x14ac:dyDescent="0.35">
      <c r="B65" s="2" t="s">
        <v>170</v>
      </c>
      <c r="C65" s="4" t="s">
        <v>4027</v>
      </c>
    </row>
    <row r="66" spans="2:3" x14ac:dyDescent="0.35">
      <c r="B66" s="7" t="s">
        <v>177</v>
      </c>
      <c r="C66" s="9" t="s">
        <v>620</v>
      </c>
    </row>
    <row r="67" spans="2:3" x14ac:dyDescent="0.35">
      <c r="B67" s="2" t="s">
        <v>181</v>
      </c>
      <c r="C67" s="4" t="s">
        <v>569</v>
      </c>
    </row>
    <row r="68" spans="2:3" x14ac:dyDescent="0.35">
      <c r="B68" s="2" t="s">
        <v>183</v>
      </c>
      <c r="C68" s="4" t="s">
        <v>572</v>
      </c>
    </row>
    <row r="69" spans="2:3" x14ac:dyDescent="0.35">
      <c r="B69" s="2" t="s">
        <v>185</v>
      </c>
      <c r="C69" s="4" t="s">
        <v>572</v>
      </c>
    </row>
    <row r="70" spans="2:3" x14ac:dyDescent="0.35">
      <c r="B70" s="6" t="s">
        <v>186</v>
      </c>
      <c r="C70" s="8" t="s">
        <v>4028</v>
      </c>
    </row>
    <row r="71" spans="2:3" x14ac:dyDescent="0.35">
      <c r="B71" s="7" t="s">
        <v>187</v>
      </c>
      <c r="C71" s="9" t="s">
        <v>2815</v>
      </c>
    </row>
    <row r="72" spans="2:3" x14ac:dyDescent="0.35">
      <c r="B72" s="2" t="s">
        <v>188</v>
      </c>
      <c r="C72" s="4" t="s">
        <v>4029</v>
      </c>
    </row>
    <row r="73" spans="2:3" x14ac:dyDescent="0.35">
      <c r="B73" s="2" t="s">
        <v>190</v>
      </c>
      <c r="C73" s="4" t="s">
        <v>3981</v>
      </c>
    </row>
    <row r="74" spans="2:3" x14ac:dyDescent="0.35">
      <c r="B74" s="2" t="s">
        <v>191</v>
      </c>
      <c r="C74" s="4" t="s">
        <v>3981</v>
      </c>
    </row>
    <row r="75" spans="2:3" x14ac:dyDescent="0.35">
      <c r="B75" s="2" t="s">
        <v>194</v>
      </c>
      <c r="C75" s="4" t="s">
        <v>942</v>
      </c>
    </row>
    <row r="76" spans="2:3" x14ac:dyDescent="0.35">
      <c r="B76" s="7" t="s">
        <v>197</v>
      </c>
      <c r="C76" s="9" t="s">
        <v>4030</v>
      </c>
    </row>
    <row r="77" spans="2:3" x14ac:dyDescent="0.35">
      <c r="B77" s="2" t="s">
        <v>199</v>
      </c>
      <c r="C77" s="4" t="s">
        <v>4031</v>
      </c>
    </row>
    <row r="78" spans="2:3" x14ac:dyDescent="0.35">
      <c r="B78" s="2" t="s">
        <v>200</v>
      </c>
      <c r="C78" s="4" t="s">
        <v>570</v>
      </c>
    </row>
    <row r="79" spans="2:3" x14ac:dyDescent="0.35">
      <c r="B79" s="2" t="s">
        <v>202</v>
      </c>
      <c r="C79" s="4" t="s">
        <v>1026</v>
      </c>
    </row>
    <row r="80" spans="2:3" x14ac:dyDescent="0.35">
      <c r="B80" s="2" t="s">
        <v>205</v>
      </c>
      <c r="C80" s="4">
        <v>1</v>
      </c>
    </row>
    <row r="81" spans="2:3" x14ac:dyDescent="0.35">
      <c r="B81" s="7" t="s">
        <v>206</v>
      </c>
      <c r="C81" s="9" t="s">
        <v>4032</v>
      </c>
    </row>
    <row r="82" spans="2:3" x14ac:dyDescent="0.35">
      <c r="B82" s="2" t="s">
        <v>207</v>
      </c>
      <c r="C82" s="4" t="s">
        <v>4033</v>
      </c>
    </row>
    <row r="83" spans="2:3" x14ac:dyDescent="0.35">
      <c r="B83" s="2" t="s">
        <v>209</v>
      </c>
      <c r="C83" s="4" t="s">
        <v>1572</v>
      </c>
    </row>
    <row r="84" spans="2:3" x14ac:dyDescent="0.35">
      <c r="B84" s="2" t="s">
        <v>210</v>
      </c>
      <c r="C84" s="4" t="s">
        <v>719</v>
      </c>
    </row>
    <row r="85" spans="2:3" x14ac:dyDescent="0.35">
      <c r="B85" s="2" t="s">
        <v>211</v>
      </c>
      <c r="C85" s="4" t="s">
        <v>3975</v>
      </c>
    </row>
    <row r="86" spans="2:3" x14ac:dyDescent="0.35">
      <c r="B86" s="2" t="s">
        <v>212</v>
      </c>
      <c r="C86" s="4" t="s">
        <v>589</v>
      </c>
    </row>
    <row r="87" spans="2:3" x14ac:dyDescent="0.35">
      <c r="B87" s="2" t="s">
        <v>214</v>
      </c>
      <c r="C87" s="4" t="s">
        <v>4034</v>
      </c>
    </row>
    <row r="88" spans="2:3" x14ac:dyDescent="0.35">
      <c r="B88" s="2" t="s">
        <v>215</v>
      </c>
      <c r="C88" s="4" t="s">
        <v>583</v>
      </c>
    </row>
    <row r="89" spans="2:3" x14ac:dyDescent="0.35">
      <c r="B89" s="7" t="s">
        <v>216</v>
      </c>
      <c r="C89" s="9" t="s">
        <v>4035</v>
      </c>
    </row>
    <row r="90" spans="2:3" x14ac:dyDescent="0.35">
      <c r="B90" s="2" t="s">
        <v>217</v>
      </c>
      <c r="C90" s="4" t="s">
        <v>560</v>
      </c>
    </row>
    <row r="91" spans="2:3" x14ac:dyDescent="0.35">
      <c r="B91" s="2" t="s">
        <v>220</v>
      </c>
      <c r="C91" s="4" t="s">
        <v>4036</v>
      </c>
    </row>
    <row r="92" spans="2:3" x14ac:dyDescent="0.35">
      <c r="B92" s="7" t="s">
        <v>224</v>
      </c>
      <c r="C92" s="9" t="s">
        <v>4037</v>
      </c>
    </row>
    <row r="93" spans="2:3" x14ac:dyDescent="0.35">
      <c r="B93" s="2" t="s">
        <v>225</v>
      </c>
      <c r="C93" s="4" t="s">
        <v>588</v>
      </c>
    </row>
    <row r="94" spans="2:3" x14ac:dyDescent="0.35">
      <c r="B94" s="2" t="s">
        <v>226</v>
      </c>
      <c r="C94" s="4" t="s">
        <v>898</v>
      </c>
    </row>
    <row r="95" spans="2:3" x14ac:dyDescent="0.35">
      <c r="B95" s="2" t="s">
        <v>227</v>
      </c>
      <c r="C95" s="4" t="s">
        <v>499</v>
      </c>
    </row>
    <row r="96" spans="2:3" x14ac:dyDescent="0.35">
      <c r="B96" s="2" t="s">
        <v>229</v>
      </c>
      <c r="C96" s="4" t="s">
        <v>2564</v>
      </c>
    </row>
    <row r="97" spans="2:3" x14ac:dyDescent="0.35">
      <c r="B97" s="2" t="s">
        <v>230</v>
      </c>
      <c r="C97" s="4" t="s">
        <v>670</v>
      </c>
    </row>
    <row r="98" spans="2:3" x14ac:dyDescent="0.35">
      <c r="B98" s="2" t="s">
        <v>231</v>
      </c>
      <c r="C98" s="4" t="s">
        <v>4038</v>
      </c>
    </row>
    <row r="99" spans="2:3" x14ac:dyDescent="0.35">
      <c r="B99" s="2" t="s">
        <v>232</v>
      </c>
      <c r="C99" s="4" t="s">
        <v>1161</v>
      </c>
    </row>
    <row r="100" spans="2:3" x14ac:dyDescent="0.35">
      <c r="B100" s="7" t="s">
        <v>239</v>
      </c>
      <c r="C100" s="9" t="s">
        <v>1687</v>
      </c>
    </row>
    <row r="101" spans="2:3" x14ac:dyDescent="0.35">
      <c r="B101" s="2" t="s">
        <v>240</v>
      </c>
      <c r="C101" s="4" t="s">
        <v>568</v>
      </c>
    </row>
    <row r="102" spans="2:3" x14ac:dyDescent="0.35">
      <c r="B102" s="2" t="s">
        <v>241</v>
      </c>
      <c r="C102" s="4" t="s">
        <v>637</v>
      </c>
    </row>
    <row r="103" spans="2:3" x14ac:dyDescent="0.35">
      <c r="B103" s="2" t="s">
        <v>243</v>
      </c>
      <c r="C103" s="4" t="s">
        <v>587</v>
      </c>
    </row>
    <row r="104" spans="2:3" x14ac:dyDescent="0.35">
      <c r="B104" s="7" t="s">
        <v>247</v>
      </c>
      <c r="C104" s="9" t="s">
        <v>583</v>
      </c>
    </row>
    <row r="105" spans="2:3" x14ac:dyDescent="0.35">
      <c r="B105" s="2" t="s">
        <v>249</v>
      </c>
      <c r="C105" s="4" t="s">
        <v>583</v>
      </c>
    </row>
    <row r="106" spans="2:3" x14ac:dyDescent="0.35">
      <c r="B106" s="7" t="s">
        <v>253</v>
      </c>
      <c r="C106" s="9" t="s">
        <v>4039</v>
      </c>
    </row>
    <row r="107" spans="2:3" x14ac:dyDescent="0.35">
      <c r="B107" s="2" t="s">
        <v>255</v>
      </c>
      <c r="C107" s="4" t="s">
        <v>2695</v>
      </c>
    </row>
    <row r="108" spans="2:3" x14ac:dyDescent="0.35">
      <c r="B108" s="2" t="s">
        <v>257</v>
      </c>
      <c r="C108" s="4" t="s">
        <v>570</v>
      </c>
    </row>
    <row r="109" spans="2:3" x14ac:dyDescent="0.35">
      <c r="B109" s="2" t="s">
        <v>259</v>
      </c>
      <c r="C109" s="4" t="s">
        <v>4040</v>
      </c>
    </row>
    <row r="110" spans="2:3" x14ac:dyDescent="0.35">
      <c r="B110" s="6" t="s">
        <v>278</v>
      </c>
      <c r="C110" s="8" t="s">
        <v>4041</v>
      </c>
    </row>
    <row r="111" spans="2:3" x14ac:dyDescent="0.35">
      <c r="B111" s="7" t="s">
        <v>279</v>
      </c>
      <c r="C111" s="9" t="s">
        <v>2859</v>
      </c>
    </row>
    <row r="112" spans="2:3" x14ac:dyDescent="0.35">
      <c r="B112" s="2" t="s">
        <v>280</v>
      </c>
      <c r="C112" s="4" t="s">
        <v>599</v>
      </c>
    </row>
    <row r="113" spans="1:4" x14ac:dyDescent="0.35">
      <c r="B113" s="2" t="s">
        <v>283</v>
      </c>
      <c r="C113" s="4" t="s">
        <v>1119</v>
      </c>
    </row>
    <row r="114" spans="1:4" x14ac:dyDescent="0.35">
      <c r="B114" s="2" t="s">
        <v>284</v>
      </c>
      <c r="C114" s="4" t="s">
        <v>944</v>
      </c>
    </row>
    <row r="115" spans="1:4" x14ac:dyDescent="0.35">
      <c r="B115" s="7" t="s">
        <v>305</v>
      </c>
      <c r="C115" s="9" t="s">
        <v>909</v>
      </c>
    </row>
    <row r="116" spans="1:4" x14ac:dyDescent="0.35">
      <c r="B116" s="2" t="s">
        <v>306</v>
      </c>
      <c r="C116" s="4" t="s">
        <v>719</v>
      </c>
    </row>
    <row r="117" spans="1:4" x14ac:dyDescent="0.35">
      <c r="B117" s="29" t="s">
        <v>307</v>
      </c>
      <c r="C117" s="30" t="s">
        <v>580</v>
      </c>
    </row>
    <row r="118" spans="1:4" x14ac:dyDescent="0.35">
      <c r="B118" s="35" t="s">
        <v>51</v>
      </c>
      <c r="C118" s="36" t="s">
        <v>3922</v>
      </c>
    </row>
    <row r="119" spans="1:4" x14ac:dyDescent="0.35">
      <c r="A119" s="28"/>
      <c r="B119" s="22" t="s">
        <v>533</v>
      </c>
      <c r="C119" s="25" t="s">
        <v>533</v>
      </c>
      <c r="D119" s="28"/>
    </row>
    <row r="120" spans="1:4" x14ac:dyDescent="0.35">
      <c r="A120" s="28"/>
      <c r="B120" s="22" t="s">
        <v>533</v>
      </c>
      <c r="C120" s="25" t="s">
        <v>533</v>
      </c>
      <c r="D120" s="28"/>
    </row>
    <row r="121" spans="1:4" x14ac:dyDescent="0.35">
      <c r="A121" s="28"/>
      <c r="B121" s="31" t="s">
        <v>533</v>
      </c>
      <c r="C121" s="32" t="s">
        <v>533</v>
      </c>
      <c r="D121" s="28"/>
    </row>
    <row r="122" spans="1:4" x14ac:dyDescent="0.35">
      <c r="B122" s="35" t="s">
        <v>3920</v>
      </c>
      <c r="C122" s="36" t="s">
        <v>52</v>
      </c>
    </row>
    <row r="123" spans="1:4" x14ac:dyDescent="0.35">
      <c r="B123" s="33" t="s">
        <v>104</v>
      </c>
      <c r="C123" s="34" t="s">
        <v>4042</v>
      </c>
    </row>
    <row r="124" spans="1:4" x14ac:dyDescent="0.35">
      <c r="B124" s="7" t="s">
        <v>105</v>
      </c>
      <c r="C124" s="9" t="s">
        <v>4043</v>
      </c>
    </row>
    <row r="125" spans="1:4" x14ac:dyDescent="0.35">
      <c r="B125" s="2" t="s">
        <v>106</v>
      </c>
      <c r="C125" s="4" t="s">
        <v>4043</v>
      </c>
    </row>
    <row r="126" spans="1:4" x14ac:dyDescent="0.35">
      <c r="B126" s="7" t="s">
        <v>110</v>
      </c>
      <c r="C126" s="9" t="s">
        <v>4044</v>
      </c>
    </row>
    <row r="127" spans="1:4" x14ac:dyDescent="0.35">
      <c r="B127" s="2" t="s">
        <v>112</v>
      </c>
      <c r="C127" s="4" t="s">
        <v>4045</v>
      </c>
    </row>
    <row r="128" spans="1:4" x14ac:dyDescent="0.35">
      <c r="B128" s="2" t="s">
        <v>113</v>
      </c>
      <c r="C128" s="4" t="s">
        <v>3929</v>
      </c>
    </row>
    <row r="129" spans="2:3" x14ac:dyDescent="0.35">
      <c r="B129" s="2" t="s">
        <v>114</v>
      </c>
      <c r="C129" s="4" t="s">
        <v>3930</v>
      </c>
    </row>
    <row r="130" spans="2:3" x14ac:dyDescent="0.35">
      <c r="B130" s="7" t="s">
        <v>115</v>
      </c>
      <c r="C130" s="9" t="s">
        <v>4046</v>
      </c>
    </row>
    <row r="131" spans="2:3" x14ac:dyDescent="0.35">
      <c r="B131" s="2" t="s">
        <v>116</v>
      </c>
      <c r="C131" s="4" t="s">
        <v>4047</v>
      </c>
    </row>
    <row r="132" spans="2:3" x14ac:dyDescent="0.35">
      <c r="B132" s="2" t="s">
        <v>117</v>
      </c>
      <c r="C132" s="4" t="s">
        <v>4048</v>
      </c>
    </row>
    <row r="133" spans="2:3" x14ac:dyDescent="0.35">
      <c r="B133" s="2" t="s">
        <v>118</v>
      </c>
      <c r="C133" s="4" t="s">
        <v>4049</v>
      </c>
    </row>
    <row r="134" spans="2:3" x14ac:dyDescent="0.35">
      <c r="B134" s="2" t="s">
        <v>119</v>
      </c>
      <c r="C134" s="4" t="s">
        <v>4050</v>
      </c>
    </row>
    <row r="135" spans="2:3" x14ac:dyDescent="0.35">
      <c r="B135" s="7" t="s">
        <v>120</v>
      </c>
      <c r="C135" s="9" t="s">
        <v>4051</v>
      </c>
    </row>
    <row r="136" spans="2:3" x14ac:dyDescent="0.35">
      <c r="B136" s="2" t="s">
        <v>123</v>
      </c>
      <c r="C136" s="4" t="s">
        <v>3937</v>
      </c>
    </row>
    <row r="137" spans="2:3" x14ac:dyDescent="0.35">
      <c r="B137" s="2" t="s">
        <v>124</v>
      </c>
      <c r="C137" s="4" t="s">
        <v>4052</v>
      </c>
    </row>
    <row r="138" spans="2:3" x14ac:dyDescent="0.35">
      <c r="B138" s="7" t="s">
        <v>127</v>
      </c>
      <c r="C138" s="9" t="s">
        <v>4053</v>
      </c>
    </row>
    <row r="139" spans="2:3" x14ac:dyDescent="0.35">
      <c r="B139" s="2" t="s">
        <v>128</v>
      </c>
      <c r="C139" s="4" t="s">
        <v>4053</v>
      </c>
    </row>
    <row r="140" spans="2:3" x14ac:dyDescent="0.35">
      <c r="B140" s="6" t="s">
        <v>131</v>
      </c>
      <c r="C140" s="8" t="s">
        <v>4054</v>
      </c>
    </row>
    <row r="141" spans="2:3" x14ac:dyDescent="0.35">
      <c r="B141" s="7" t="s">
        <v>132</v>
      </c>
      <c r="C141" s="9" t="s">
        <v>4055</v>
      </c>
    </row>
    <row r="142" spans="2:3" x14ac:dyDescent="0.35">
      <c r="B142" s="2" t="s">
        <v>133</v>
      </c>
      <c r="C142" s="4" t="s">
        <v>4056</v>
      </c>
    </row>
    <row r="143" spans="2:3" x14ac:dyDescent="0.35">
      <c r="B143" s="2" t="s">
        <v>136</v>
      </c>
      <c r="C143" s="4" t="s">
        <v>3944</v>
      </c>
    </row>
    <row r="144" spans="2:3" x14ac:dyDescent="0.35">
      <c r="B144" s="2" t="s">
        <v>137</v>
      </c>
      <c r="C144" s="4" t="s">
        <v>3945</v>
      </c>
    </row>
    <row r="145" spans="2:3" x14ac:dyDescent="0.35">
      <c r="B145" s="2" t="s">
        <v>138</v>
      </c>
      <c r="C145" s="4" t="s">
        <v>4057</v>
      </c>
    </row>
    <row r="146" spans="2:3" x14ac:dyDescent="0.35">
      <c r="B146" s="7" t="s">
        <v>141</v>
      </c>
      <c r="C146" s="9" t="s">
        <v>4058</v>
      </c>
    </row>
    <row r="147" spans="2:3" x14ac:dyDescent="0.35">
      <c r="B147" s="2" t="s">
        <v>142</v>
      </c>
      <c r="C147" s="4" t="s">
        <v>4059</v>
      </c>
    </row>
    <row r="148" spans="2:3" x14ac:dyDescent="0.35">
      <c r="B148" s="2" t="s">
        <v>144</v>
      </c>
      <c r="C148" s="4" t="s">
        <v>4060</v>
      </c>
    </row>
    <row r="149" spans="2:3" x14ac:dyDescent="0.35">
      <c r="B149" s="7" t="s">
        <v>151</v>
      </c>
      <c r="C149" s="9" t="s">
        <v>3950</v>
      </c>
    </row>
    <row r="150" spans="2:3" x14ac:dyDescent="0.35">
      <c r="B150" s="2" t="s">
        <v>157</v>
      </c>
      <c r="C150" s="4" t="s">
        <v>3951</v>
      </c>
    </row>
    <row r="151" spans="2:3" x14ac:dyDescent="0.35">
      <c r="B151" s="2" t="s">
        <v>159</v>
      </c>
      <c r="C151" s="4" t="s">
        <v>3952</v>
      </c>
    </row>
    <row r="152" spans="2:3" x14ac:dyDescent="0.35">
      <c r="B152" s="2" t="s">
        <v>160</v>
      </c>
      <c r="C152" s="4" t="s">
        <v>3953</v>
      </c>
    </row>
    <row r="153" spans="2:3" x14ac:dyDescent="0.35">
      <c r="B153" s="7" t="s">
        <v>161</v>
      </c>
      <c r="C153" s="9" t="s">
        <v>583</v>
      </c>
    </row>
    <row r="154" spans="2:3" x14ac:dyDescent="0.35">
      <c r="B154" s="2" t="s">
        <v>162</v>
      </c>
      <c r="C154" s="4" t="s">
        <v>583</v>
      </c>
    </row>
    <row r="155" spans="2:3" x14ac:dyDescent="0.35">
      <c r="B155" s="7" t="s">
        <v>169</v>
      </c>
      <c r="C155" s="9" t="s">
        <v>4061</v>
      </c>
    </row>
    <row r="156" spans="2:3" x14ac:dyDescent="0.35">
      <c r="B156" s="2" t="s">
        <v>170</v>
      </c>
      <c r="C156" s="4" t="s">
        <v>4061</v>
      </c>
    </row>
    <row r="157" spans="2:3" x14ac:dyDescent="0.35">
      <c r="B157" s="7" t="s">
        <v>171</v>
      </c>
      <c r="C157" s="9" t="s">
        <v>3955</v>
      </c>
    </row>
    <row r="158" spans="2:3" x14ac:dyDescent="0.35">
      <c r="B158" s="2" t="s">
        <v>172</v>
      </c>
      <c r="C158" s="4" t="s">
        <v>636</v>
      </c>
    </row>
    <row r="159" spans="2:3" x14ac:dyDescent="0.35">
      <c r="B159" s="2" t="s">
        <v>173</v>
      </c>
      <c r="C159" s="4" t="s">
        <v>648</v>
      </c>
    </row>
    <row r="160" spans="2:3" x14ac:dyDescent="0.35">
      <c r="B160" s="7" t="s">
        <v>177</v>
      </c>
      <c r="C160" s="9" t="s">
        <v>4062</v>
      </c>
    </row>
    <row r="161" spans="2:3" x14ac:dyDescent="0.35">
      <c r="B161" s="2" t="s">
        <v>178</v>
      </c>
      <c r="C161" s="4" t="s">
        <v>3957</v>
      </c>
    </row>
    <row r="162" spans="2:3" x14ac:dyDescent="0.35">
      <c r="B162" s="2" t="s">
        <v>179</v>
      </c>
      <c r="C162" s="4" t="s">
        <v>3958</v>
      </c>
    </row>
    <row r="163" spans="2:3" x14ac:dyDescent="0.35">
      <c r="B163" s="2" t="s">
        <v>180</v>
      </c>
      <c r="C163" s="4" t="s">
        <v>2780</v>
      </c>
    </row>
    <row r="164" spans="2:3" x14ac:dyDescent="0.35">
      <c r="B164" s="2" t="s">
        <v>181</v>
      </c>
      <c r="C164" s="4" t="s">
        <v>4063</v>
      </c>
    </row>
    <row r="165" spans="2:3" x14ac:dyDescent="0.35">
      <c r="B165" s="2" t="s">
        <v>183</v>
      </c>
      <c r="C165" s="4" t="s">
        <v>4064</v>
      </c>
    </row>
    <row r="166" spans="2:3" x14ac:dyDescent="0.35">
      <c r="B166" s="6" t="s">
        <v>186</v>
      </c>
      <c r="C166" s="8" t="s">
        <v>4065</v>
      </c>
    </row>
    <row r="167" spans="2:3" x14ac:dyDescent="0.35">
      <c r="B167" s="7" t="s">
        <v>187</v>
      </c>
      <c r="C167" s="9" t="s">
        <v>4066</v>
      </c>
    </row>
    <row r="168" spans="2:3" x14ac:dyDescent="0.35">
      <c r="B168" s="2" t="s">
        <v>188</v>
      </c>
      <c r="C168" s="4" t="s">
        <v>3894</v>
      </c>
    </row>
    <row r="169" spans="2:3" x14ac:dyDescent="0.35">
      <c r="B169" s="2" t="s">
        <v>190</v>
      </c>
      <c r="C169" s="4" t="s">
        <v>2806</v>
      </c>
    </row>
    <row r="170" spans="2:3" x14ac:dyDescent="0.35">
      <c r="B170" s="2" t="s">
        <v>191</v>
      </c>
      <c r="C170" s="4" t="s">
        <v>653</v>
      </c>
    </row>
    <row r="171" spans="2:3" x14ac:dyDescent="0.35">
      <c r="B171" s="2" t="s">
        <v>192</v>
      </c>
      <c r="C171" s="4" t="s">
        <v>570</v>
      </c>
    </row>
    <row r="172" spans="2:3" x14ac:dyDescent="0.35">
      <c r="B172" s="2" t="s">
        <v>193</v>
      </c>
      <c r="C172" s="4" t="s">
        <v>3965</v>
      </c>
    </row>
    <row r="173" spans="2:3" x14ac:dyDescent="0.35">
      <c r="B173" s="2" t="s">
        <v>194</v>
      </c>
      <c r="C173" s="4" t="s">
        <v>4067</v>
      </c>
    </row>
    <row r="174" spans="2:3" x14ac:dyDescent="0.35">
      <c r="B174" s="2" t="s">
        <v>195</v>
      </c>
      <c r="C174" s="4" t="s">
        <v>3967</v>
      </c>
    </row>
    <row r="175" spans="2:3" x14ac:dyDescent="0.35">
      <c r="B175" s="7" t="s">
        <v>197</v>
      </c>
      <c r="C175" s="9" t="s">
        <v>4068</v>
      </c>
    </row>
    <row r="176" spans="2:3" x14ac:dyDescent="0.35">
      <c r="B176" s="2" t="s">
        <v>199</v>
      </c>
      <c r="C176" s="4" t="s">
        <v>662</v>
      </c>
    </row>
    <row r="177" spans="2:3" x14ac:dyDescent="0.35">
      <c r="B177" s="2" t="s">
        <v>200</v>
      </c>
      <c r="C177" s="4" t="s">
        <v>1095</v>
      </c>
    </row>
    <row r="178" spans="2:3" x14ac:dyDescent="0.35">
      <c r="B178" s="2" t="s">
        <v>202</v>
      </c>
      <c r="C178" s="4" t="s">
        <v>479</v>
      </c>
    </row>
    <row r="179" spans="2:3" x14ac:dyDescent="0.35">
      <c r="B179" s="2" t="s">
        <v>204</v>
      </c>
      <c r="C179" s="4" t="s">
        <v>3971</v>
      </c>
    </row>
    <row r="180" spans="2:3" x14ac:dyDescent="0.35">
      <c r="B180" s="7" t="s">
        <v>206</v>
      </c>
      <c r="C180" s="9" t="s">
        <v>4069</v>
      </c>
    </row>
    <row r="181" spans="2:3" x14ac:dyDescent="0.35">
      <c r="B181" s="2" t="s">
        <v>207</v>
      </c>
      <c r="C181" s="4" t="s">
        <v>4070</v>
      </c>
    </row>
    <row r="182" spans="2:3" x14ac:dyDescent="0.35">
      <c r="B182" s="2" t="s">
        <v>209</v>
      </c>
      <c r="C182" s="4" t="s">
        <v>4071</v>
      </c>
    </row>
    <row r="183" spans="2:3" x14ac:dyDescent="0.35">
      <c r="B183" s="2" t="s">
        <v>214</v>
      </c>
      <c r="C183" s="4" t="s">
        <v>585</v>
      </c>
    </row>
    <row r="184" spans="2:3" x14ac:dyDescent="0.35">
      <c r="B184" s="2" t="s">
        <v>215</v>
      </c>
      <c r="C184" s="4" t="s">
        <v>1118</v>
      </c>
    </row>
    <row r="185" spans="2:3" x14ac:dyDescent="0.35">
      <c r="B185" s="7" t="s">
        <v>216</v>
      </c>
      <c r="C185" s="9" t="s">
        <v>4072</v>
      </c>
    </row>
    <row r="186" spans="2:3" x14ac:dyDescent="0.35">
      <c r="B186" s="2" t="s">
        <v>217</v>
      </c>
      <c r="C186" s="4" t="s">
        <v>3981</v>
      </c>
    </row>
    <row r="187" spans="2:3" x14ac:dyDescent="0.35">
      <c r="B187" s="2" t="s">
        <v>220</v>
      </c>
      <c r="C187" s="4" t="s">
        <v>4073</v>
      </c>
    </row>
    <row r="188" spans="2:3" x14ac:dyDescent="0.35">
      <c r="B188" s="2" t="s">
        <v>222</v>
      </c>
      <c r="C188" s="4" t="s">
        <v>3981</v>
      </c>
    </row>
    <row r="189" spans="2:3" x14ac:dyDescent="0.35">
      <c r="B189" s="2" t="s">
        <v>223</v>
      </c>
      <c r="C189" s="4" t="s">
        <v>935</v>
      </c>
    </row>
    <row r="190" spans="2:3" x14ac:dyDescent="0.35">
      <c r="B190" s="7" t="s">
        <v>224</v>
      </c>
      <c r="C190" s="9" t="s">
        <v>4074</v>
      </c>
    </row>
    <row r="191" spans="2:3" x14ac:dyDescent="0.35">
      <c r="B191" s="2" t="s">
        <v>227</v>
      </c>
      <c r="C191" s="4" t="s">
        <v>2277</v>
      </c>
    </row>
    <row r="192" spans="2:3" x14ac:dyDescent="0.35">
      <c r="B192" s="2" t="s">
        <v>229</v>
      </c>
      <c r="C192" s="4" t="s">
        <v>4075</v>
      </c>
    </row>
    <row r="193" spans="2:3" x14ac:dyDescent="0.35">
      <c r="B193" s="2" t="s">
        <v>230</v>
      </c>
      <c r="C193" s="4" t="s">
        <v>4076</v>
      </c>
    </row>
    <row r="194" spans="2:3" x14ac:dyDescent="0.35">
      <c r="B194" s="2" t="s">
        <v>231</v>
      </c>
      <c r="C194" s="4" t="s">
        <v>4077</v>
      </c>
    </row>
    <row r="195" spans="2:3" x14ac:dyDescent="0.35">
      <c r="B195" s="2" t="s">
        <v>232</v>
      </c>
      <c r="C195" s="4" t="s">
        <v>1051</v>
      </c>
    </row>
    <row r="196" spans="2:3" x14ac:dyDescent="0.35">
      <c r="B196" s="7" t="s">
        <v>233</v>
      </c>
      <c r="C196" s="9" t="s">
        <v>637</v>
      </c>
    </row>
    <row r="197" spans="2:3" x14ac:dyDescent="0.35">
      <c r="B197" s="2" t="s">
        <v>238</v>
      </c>
      <c r="C197" s="4" t="s">
        <v>637</v>
      </c>
    </row>
    <row r="198" spans="2:3" x14ac:dyDescent="0.35">
      <c r="B198" s="7" t="s">
        <v>239</v>
      </c>
      <c r="C198" s="9" t="s">
        <v>4078</v>
      </c>
    </row>
    <row r="199" spans="2:3" x14ac:dyDescent="0.35">
      <c r="B199" s="2" t="s">
        <v>240</v>
      </c>
      <c r="C199" s="4" t="s">
        <v>616</v>
      </c>
    </row>
    <row r="200" spans="2:3" x14ac:dyDescent="0.35">
      <c r="B200" s="2" t="s">
        <v>241</v>
      </c>
      <c r="C200" s="4" t="s">
        <v>4003</v>
      </c>
    </row>
    <row r="201" spans="2:3" x14ac:dyDescent="0.35">
      <c r="B201" s="2" t="s">
        <v>243</v>
      </c>
      <c r="C201" s="4" t="s">
        <v>997</v>
      </c>
    </row>
    <row r="202" spans="2:3" x14ac:dyDescent="0.35">
      <c r="B202" s="7" t="s">
        <v>253</v>
      </c>
      <c r="C202" s="9" t="s">
        <v>4079</v>
      </c>
    </row>
    <row r="203" spans="2:3" x14ac:dyDescent="0.35">
      <c r="B203" s="2" t="s">
        <v>259</v>
      </c>
      <c r="C203" s="4" t="s">
        <v>4079</v>
      </c>
    </row>
    <row r="204" spans="2:3" x14ac:dyDescent="0.35">
      <c r="B204" s="6" t="s">
        <v>278</v>
      </c>
      <c r="C204" s="8" t="s">
        <v>981</v>
      </c>
    </row>
    <row r="205" spans="2:3" x14ac:dyDescent="0.35">
      <c r="B205" s="7" t="s">
        <v>279</v>
      </c>
      <c r="C205" s="9" t="s">
        <v>1119</v>
      </c>
    </row>
    <row r="206" spans="2:3" x14ac:dyDescent="0.35">
      <c r="B206" s="2" t="s">
        <v>283</v>
      </c>
      <c r="C206" s="4" t="s">
        <v>1119</v>
      </c>
    </row>
    <row r="207" spans="2:3" x14ac:dyDescent="0.35">
      <c r="B207" s="7" t="s">
        <v>285</v>
      </c>
      <c r="C207" s="9" t="s">
        <v>1119</v>
      </c>
    </row>
    <row r="208" spans="2:3" x14ac:dyDescent="0.35">
      <c r="B208" s="2" t="s">
        <v>288</v>
      </c>
      <c r="C208" s="4" t="s">
        <v>1119</v>
      </c>
    </row>
    <row r="209" spans="2:3" x14ac:dyDescent="0.35">
      <c r="B209" s="7" t="s">
        <v>296</v>
      </c>
      <c r="C209" s="9" t="s">
        <v>1134</v>
      </c>
    </row>
    <row r="210" spans="2:3" x14ac:dyDescent="0.35">
      <c r="B210" s="29" t="s">
        <v>302</v>
      </c>
      <c r="C210" s="30" t="s">
        <v>1134</v>
      </c>
    </row>
    <row r="211" spans="2:3" x14ac:dyDescent="0.35">
      <c r="B211" s="35" t="s">
        <v>51</v>
      </c>
      <c r="C211" s="36" t="s">
        <v>3923</v>
      </c>
    </row>
    <row r="212" spans="2:3" x14ac:dyDescent="0.35">
      <c r="B212" s="28"/>
      <c r="C212" s="28"/>
    </row>
  </sheetData>
  <mergeCells count="1">
    <mergeCell ref="B3:C3"/>
  </mergeCells>
  <pageMargins left="0.7" right="0.7" top="0.75" bottom="0.75" header="0.3" footer="0.3"/>
  <pageSetup paperSize="9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6"/>
  <sheetViews>
    <sheetView showGridLines="0" workbookViewId="0"/>
  </sheetViews>
  <sheetFormatPr baseColWidth="10" defaultRowHeight="14.5" x14ac:dyDescent="0.35"/>
  <cols>
    <col min="2" max="2" width="120.7265625" customWidth="1"/>
    <col min="3" max="3" width="20.7265625" customWidth="1"/>
  </cols>
  <sheetData>
    <row r="2" spans="2:3" x14ac:dyDescent="0.35">
      <c r="B2" s="612" t="s">
        <v>4152</v>
      </c>
      <c r="C2" s="613"/>
    </row>
    <row r="3" spans="2:3" x14ac:dyDescent="0.35">
      <c r="B3" s="1" t="s">
        <v>2866</v>
      </c>
      <c r="C3" s="1" t="s">
        <v>52</v>
      </c>
    </row>
    <row r="4" spans="2:3" x14ac:dyDescent="0.35">
      <c r="B4" s="6" t="s">
        <v>3916</v>
      </c>
      <c r="C4" s="8" t="s">
        <v>3924</v>
      </c>
    </row>
    <row r="5" spans="2:3" x14ac:dyDescent="0.35">
      <c r="B5" s="2" t="s">
        <v>2867</v>
      </c>
      <c r="C5" s="4" t="s">
        <v>4080</v>
      </c>
    </row>
    <row r="6" spans="2:3" x14ac:dyDescent="0.35">
      <c r="B6" s="2" t="s">
        <v>2868</v>
      </c>
      <c r="C6" s="4" t="s">
        <v>3993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8"/>
  <sheetViews>
    <sheetView showGridLines="0" workbookViewId="0"/>
  </sheetViews>
  <sheetFormatPr baseColWidth="10" defaultRowHeight="14.5" x14ac:dyDescent="0.35"/>
  <cols>
    <col min="2" max="2" width="54.453125" customWidth="1"/>
    <col min="3" max="4" width="25.90625" customWidth="1"/>
    <col min="5" max="5" width="27.54296875" customWidth="1"/>
    <col min="6" max="7" width="34.26953125" customWidth="1"/>
    <col min="8" max="8" width="36" customWidth="1"/>
  </cols>
  <sheetData>
    <row r="2" spans="2:8" x14ac:dyDescent="0.35">
      <c r="B2" s="612" t="s">
        <v>4153</v>
      </c>
      <c r="C2" s="613"/>
      <c r="D2" s="613"/>
      <c r="E2" s="613"/>
      <c r="F2" s="613"/>
      <c r="G2" s="613"/>
      <c r="H2" s="613"/>
    </row>
    <row r="3" spans="2:8" ht="25" x14ac:dyDescent="0.35">
      <c r="B3" s="1" t="s">
        <v>3916</v>
      </c>
      <c r="C3" s="1" t="s">
        <v>2867</v>
      </c>
      <c r="D3" s="1" t="s">
        <v>2868</v>
      </c>
      <c r="E3" s="1" t="s">
        <v>2869</v>
      </c>
      <c r="F3" s="1" t="s">
        <v>2911</v>
      </c>
      <c r="G3" s="1" t="s">
        <v>2912</v>
      </c>
      <c r="H3" s="1" t="s">
        <v>52</v>
      </c>
    </row>
    <row r="4" spans="2:8" ht="25" x14ac:dyDescent="0.35">
      <c r="B4" s="2" t="s">
        <v>3917</v>
      </c>
      <c r="C4" s="4" t="s">
        <v>4081</v>
      </c>
      <c r="D4" s="4" t="s">
        <v>4010</v>
      </c>
      <c r="E4" s="4">
        <v>0</v>
      </c>
      <c r="F4" s="4">
        <v>0</v>
      </c>
      <c r="G4" s="4">
        <v>0</v>
      </c>
      <c r="H4" s="10" t="s">
        <v>3921</v>
      </c>
    </row>
    <row r="5" spans="2:8" x14ac:dyDescent="0.35">
      <c r="B5" s="2" t="s">
        <v>3918</v>
      </c>
      <c r="C5" s="4">
        <v>0</v>
      </c>
      <c r="D5" s="4">
        <v>0</v>
      </c>
      <c r="E5" s="4">
        <v>0</v>
      </c>
      <c r="F5" s="4">
        <v>0</v>
      </c>
      <c r="G5" s="4">
        <v>0</v>
      </c>
      <c r="H5" s="10">
        <v>0</v>
      </c>
    </row>
    <row r="6" spans="2:8" ht="25" x14ac:dyDescent="0.35">
      <c r="B6" s="2" t="s">
        <v>3919</v>
      </c>
      <c r="C6" s="4" t="s">
        <v>4082</v>
      </c>
      <c r="D6" s="4" t="s">
        <v>4041</v>
      </c>
      <c r="E6" s="4">
        <v>0</v>
      </c>
      <c r="F6" s="4">
        <v>0</v>
      </c>
      <c r="G6" s="4">
        <v>0</v>
      </c>
      <c r="H6" s="10" t="s">
        <v>3922</v>
      </c>
    </row>
    <row r="7" spans="2:8" x14ac:dyDescent="0.35">
      <c r="B7" s="2" t="s">
        <v>3920</v>
      </c>
      <c r="C7" s="4" t="s">
        <v>4083</v>
      </c>
      <c r="D7" s="4" t="s">
        <v>981</v>
      </c>
      <c r="E7" s="4">
        <v>0</v>
      </c>
      <c r="F7" s="4">
        <v>0</v>
      </c>
      <c r="G7" s="4">
        <v>0</v>
      </c>
      <c r="H7" s="10" t="s">
        <v>3923</v>
      </c>
    </row>
    <row r="8" spans="2:8" x14ac:dyDescent="0.35">
      <c r="B8" s="3" t="s">
        <v>2872</v>
      </c>
      <c r="C8" s="5" t="s">
        <v>4080</v>
      </c>
      <c r="D8" s="5" t="s">
        <v>3993</v>
      </c>
      <c r="E8" s="5">
        <v>0</v>
      </c>
      <c r="F8" s="5">
        <v>0</v>
      </c>
      <c r="G8" s="5">
        <v>0</v>
      </c>
      <c r="H8" s="5" t="s">
        <v>3924</v>
      </c>
    </row>
  </sheetData>
  <mergeCells count="1">
    <mergeCell ref="B2:H2"/>
  </mergeCells>
  <pageMargins left="0.7" right="0.7" top="0.75" bottom="0.75" header="0.3" footer="0.3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5"/>
  <sheetViews>
    <sheetView showGridLines="0" workbookViewId="0"/>
  </sheetViews>
  <sheetFormatPr baseColWidth="10" defaultRowHeight="14.5" x14ac:dyDescent="0.35"/>
  <cols>
    <col min="2" max="2" width="90.7265625" customWidth="1"/>
    <col min="3" max="3" width="20.7265625" customWidth="1"/>
  </cols>
  <sheetData>
    <row r="2" spans="2:3" x14ac:dyDescent="0.35">
      <c r="B2" s="612" t="s">
        <v>4154</v>
      </c>
      <c r="C2" s="613"/>
    </row>
    <row r="3" spans="2:3" x14ac:dyDescent="0.35">
      <c r="B3" s="1" t="s">
        <v>2913</v>
      </c>
      <c r="C3" s="1" t="s">
        <v>52</v>
      </c>
    </row>
    <row r="4" spans="2:3" x14ac:dyDescent="0.35">
      <c r="B4" s="2" t="s">
        <v>2914</v>
      </c>
      <c r="C4" s="4" t="s">
        <v>3924</v>
      </c>
    </row>
    <row r="5" spans="2:3" x14ac:dyDescent="0.35">
      <c r="B5" s="3" t="s">
        <v>4084</v>
      </c>
      <c r="C5" s="5" t="s">
        <v>3924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8"/>
  <sheetViews>
    <sheetView showGridLines="0" workbookViewId="0"/>
  </sheetViews>
  <sheetFormatPr baseColWidth="10" defaultRowHeight="14.5" x14ac:dyDescent="0.35"/>
  <cols>
    <col min="2" max="2" width="60.7265625" customWidth="1"/>
    <col min="3" max="5" width="20.7265625" customWidth="1"/>
  </cols>
  <sheetData>
    <row r="2" spans="2:5" x14ac:dyDescent="0.35">
      <c r="B2" s="612" t="s">
        <v>4155</v>
      </c>
      <c r="C2" s="613"/>
      <c r="D2" s="613"/>
      <c r="E2" s="613"/>
    </row>
    <row r="3" spans="2:5" x14ac:dyDescent="0.35">
      <c r="B3" s="1" t="s">
        <v>4085</v>
      </c>
      <c r="C3" s="1" t="s">
        <v>2914</v>
      </c>
      <c r="D3" s="1" t="s">
        <v>2915</v>
      </c>
      <c r="E3" s="1" t="s">
        <v>52</v>
      </c>
    </row>
    <row r="4" spans="2:5" ht="25" x14ac:dyDescent="0.35">
      <c r="B4" s="2" t="s">
        <v>3917</v>
      </c>
      <c r="C4" s="4" t="s">
        <v>3921</v>
      </c>
      <c r="D4" s="4">
        <v>0</v>
      </c>
      <c r="E4" s="10" t="s">
        <v>3921</v>
      </c>
    </row>
    <row r="5" spans="2:5" x14ac:dyDescent="0.35">
      <c r="B5" s="2" t="s">
        <v>3918</v>
      </c>
      <c r="C5" s="4">
        <v>0</v>
      </c>
      <c r="D5" s="4">
        <v>0</v>
      </c>
      <c r="E5" s="10">
        <v>0</v>
      </c>
    </row>
    <row r="6" spans="2:5" ht="25" x14ac:dyDescent="0.35">
      <c r="B6" s="2" t="s">
        <v>3919</v>
      </c>
      <c r="C6" s="4" t="s">
        <v>3922</v>
      </c>
      <c r="D6" s="4">
        <v>0</v>
      </c>
      <c r="E6" s="10" t="s">
        <v>3922</v>
      </c>
    </row>
    <row r="7" spans="2:5" x14ac:dyDescent="0.35">
      <c r="B7" s="2" t="s">
        <v>3920</v>
      </c>
      <c r="C7" s="4" t="s">
        <v>3923</v>
      </c>
      <c r="D7" s="4">
        <v>0</v>
      </c>
      <c r="E7" s="10" t="s">
        <v>3923</v>
      </c>
    </row>
    <row r="8" spans="2:5" x14ac:dyDescent="0.35">
      <c r="B8" s="3" t="s">
        <v>51</v>
      </c>
      <c r="C8" s="5" t="s">
        <v>3924</v>
      </c>
      <c r="D8" s="5">
        <v>0</v>
      </c>
      <c r="E8" s="5" t="s">
        <v>3924</v>
      </c>
    </row>
  </sheetData>
  <mergeCells count="1">
    <mergeCell ref="B2:E2"/>
  </mergeCells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4088"/>
  <sheetViews>
    <sheetView showGridLines="0" workbookViewId="0">
      <selection activeCell="B113" sqref="B113"/>
    </sheetView>
  </sheetViews>
  <sheetFormatPr baseColWidth="10" defaultRowHeight="14.5" x14ac:dyDescent="0.35"/>
  <cols>
    <col min="2" max="2" width="116.7265625" customWidth="1"/>
    <col min="3" max="3" width="15.7265625" customWidth="1"/>
  </cols>
  <sheetData>
    <row r="2" spans="2:3" x14ac:dyDescent="0.35">
      <c r="B2" s="614" t="s">
        <v>4131</v>
      </c>
      <c r="C2" s="615"/>
    </row>
    <row r="3" spans="2:3" x14ac:dyDescent="0.35">
      <c r="B3" s="35" t="s">
        <v>1</v>
      </c>
      <c r="C3" s="36" t="s">
        <v>52</v>
      </c>
    </row>
    <row r="4" spans="2:3" x14ac:dyDescent="0.35">
      <c r="B4" s="33" t="s">
        <v>104</v>
      </c>
      <c r="C4" s="34" t="s">
        <v>534</v>
      </c>
    </row>
    <row r="5" spans="2:3" x14ac:dyDescent="0.35">
      <c r="B5" s="7" t="s">
        <v>105</v>
      </c>
      <c r="C5" s="9" t="s">
        <v>534</v>
      </c>
    </row>
    <row r="6" spans="2:3" x14ac:dyDescent="0.35">
      <c r="B6" s="2" t="s">
        <v>106</v>
      </c>
      <c r="C6" s="4" t="s">
        <v>534</v>
      </c>
    </row>
    <row r="7" spans="2:3" x14ac:dyDescent="0.35">
      <c r="B7" s="6" t="s">
        <v>131</v>
      </c>
      <c r="C7" s="8" t="s">
        <v>535</v>
      </c>
    </row>
    <row r="8" spans="2:3" x14ac:dyDescent="0.35">
      <c r="B8" s="7" t="s">
        <v>169</v>
      </c>
      <c r="C8" s="9" t="s">
        <v>535</v>
      </c>
    </row>
    <row r="9" spans="2:3" x14ac:dyDescent="0.35">
      <c r="B9" s="2" t="s">
        <v>170</v>
      </c>
      <c r="C9" s="4" t="s">
        <v>535</v>
      </c>
    </row>
    <row r="10" spans="2:3" x14ac:dyDescent="0.35">
      <c r="B10" s="6" t="s">
        <v>186</v>
      </c>
      <c r="C10" s="8" t="s">
        <v>536</v>
      </c>
    </row>
    <row r="11" spans="2:3" x14ac:dyDescent="0.35">
      <c r="B11" s="7" t="s">
        <v>187</v>
      </c>
      <c r="C11" s="9" t="s">
        <v>537</v>
      </c>
    </row>
    <row r="12" spans="2:3" x14ac:dyDescent="0.35">
      <c r="B12" s="2" t="s">
        <v>188</v>
      </c>
      <c r="C12" s="4" t="s">
        <v>538</v>
      </c>
    </row>
    <row r="13" spans="2:3" x14ac:dyDescent="0.35">
      <c r="B13" s="2" t="s">
        <v>190</v>
      </c>
      <c r="C13" s="4" t="s">
        <v>538</v>
      </c>
    </row>
    <row r="14" spans="2:3" x14ac:dyDescent="0.35">
      <c r="B14" s="2" t="s">
        <v>191</v>
      </c>
      <c r="C14" s="4" t="s">
        <v>538</v>
      </c>
    </row>
    <row r="15" spans="2:3" x14ac:dyDescent="0.35">
      <c r="B15" s="2" t="s">
        <v>193</v>
      </c>
      <c r="C15" s="4" t="s">
        <v>539</v>
      </c>
    </row>
    <row r="16" spans="2:3" x14ac:dyDescent="0.35">
      <c r="B16" s="2" t="s">
        <v>194</v>
      </c>
      <c r="C16" s="4" t="s">
        <v>538</v>
      </c>
    </row>
    <row r="17" spans="2:3" x14ac:dyDescent="0.35">
      <c r="B17" s="7" t="s">
        <v>197</v>
      </c>
      <c r="C17" s="9" t="s">
        <v>540</v>
      </c>
    </row>
    <row r="18" spans="2:3" x14ac:dyDescent="0.35">
      <c r="B18" s="2" t="s">
        <v>200</v>
      </c>
      <c r="C18" s="4" t="s">
        <v>540</v>
      </c>
    </row>
    <row r="19" spans="2:3" x14ac:dyDescent="0.35">
      <c r="B19" s="7" t="s">
        <v>206</v>
      </c>
      <c r="C19" s="9" t="s">
        <v>540</v>
      </c>
    </row>
    <row r="20" spans="2:3" x14ac:dyDescent="0.35">
      <c r="B20" s="2" t="s">
        <v>214</v>
      </c>
      <c r="C20" s="4" t="s">
        <v>540</v>
      </c>
    </row>
    <row r="21" spans="2:3" x14ac:dyDescent="0.35">
      <c r="B21" s="7" t="s">
        <v>216</v>
      </c>
      <c r="C21" s="9" t="s">
        <v>540</v>
      </c>
    </row>
    <row r="22" spans="2:3" x14ac:dyDescent="0.35">
      <c r="B22" s="2" t="s">
        <v>220</v>
      </c>
      <c r="C22" s="4" t="s">
        <v>540</v>
      </c>
    </row>
    <row r="23" spans="2:3" x14ac:dyDescent="0.35">
      <c r="B23" s="7" t="s">
        <v>224</v>
      </c>
      <c r="C23" s="9" t="s">
        <v>541</v>
      </c>
    </row>
    <row r="24" spans="2:3" x14ac:dyDescent="0.35">
      <c r="B24" s="2" t="s">
        <v>225</v>
      </c>
      <c r="C24" s="4" t="s">
        <v>540</v>
      </c>
    </row>
    <row r="25" spans="2:3" ht="25" x14ac:dyDescent="0.35">
      <c r="B25" s="2" t="s">
        <v>226</v>
      </c>
      <c r="C25" s="4" t="s">
        <v>540</v>
      </c>
    </row>
    <row r="26" spans="2:3" x14ac:dyDescent="0.35">
      <c r="B26" s="2" t="s">
        <v>227</v>
      </c>
      <c r="C26" s="4" t="s">
        <v>540</v>
      </c>
    </row>
    <row r="27" spans="2:3" x14ac:dyDescent="0.35">
      <c r="B27" s="2" t="s">
        <v>229</v>
      </c>
      <c r="C27" s="4" t="s">
        <v>540</v>
      </c>
    </row>
    <row r="28" spans="2:3" x14ac:dyDescent="0.35">
      <c r="B28" s="2" t="s">
        <v>231</v>
      </c>
      <c r="C28" s="4" t="s">
        <v>542</v>
      </c>
    </row>
    <row r="29" spans="2:3" x14ac:dyDescent="0.35">
      <c r="B29" s="6" t="s">
        <v>261</v>
      </c>
      <c r="C29" s="8" t="s">
        <v>543</v>
      </c>
    </row>
    <row r="30" spans="2:3" x14ac:dyDescent="0.35">
      <c r="B30" s="7" t="s">
        <v>268</v>
      </c>
      <c r="C30" s="9" t="s">
        <v>543</v>
      </c>
    </row>
    <row r="31" spans="2:3" x14ac:dyDescent="0.35">
      <c r="B31" s="29" t="s">
        <v>269</v>
      </c>
      <c r="C31" s="30" t="s">
        <v>543</v>
      </c>
    </row>
    <row r="32" spans="2:3" x14ac:dyDescent="0.35">
      <c r="B32" s="35" t="s">
        <v>51</v>
      </c>
      <c r="C32" s="36" t="s">
        <v>53</v>
      </c>
    </row>
    <row r="33" spans="2:3" x14ac:dyDescent="0.35">
      <c r="B33" s="22" t="s">
        <v>533</v>
      </c>
      <c r="C33" s="25" t="s">
        <v>533</v>
      </c>
    </row>
    <row r="34" spans="2:3" x14ac:dyDescent="0.35">
      <c r="B34" s="22" t="s">
        <v>533</v>
      </c>
      <c r="C34" s="25" t="s">
        <v>533</v>
      </c>
    </row>
    <row r="35" spans="2:3" x14ac:dyDescent="0.35">
      <c r="B35" s="22" t="s">
        <v>533</v>
      </c>
      <c r="C35" s="25" t="s">
        <v>533</v>
      </c>
    </row>
    <row r="36" spans="2:3" x14ac:dyDescent="0.35">
      <c r="B36" s="35" t="s">
        <v>2</v>
      </c>
      <c r="C36" s="36" t="s">
        <v>52</v>
      </c>
    </row>
    <row r="37" spans="2:3" x14ac:dyDescent="0.35">
      <c r="B37" s="33" t="s">
        <v>104</v>
      </c>
      <c r="C37" s="34" t="s">
        <v>544</v>
      </c>
    </row>
    <row r="38" spans="2:3" x14ac:dyDescent="0.35">
      <c r="B38" s="7" t="s">
        <v>105</v>
      </c>
      <c r="C38" s="9" t="s">
        <v>545</v>
      </c>
    </row>
    <row r="39" spans="2:3" x14ac:dyDescent="0.35">
      <c r="B39" s="2" t="s">
        <v>106</v>
      </c>
      <c r="C39" s="4" t="s">
        <v>545</v>
      </c>
    </row>
    <row r="40" spans="2:3" x14ac:dyDescent="0.35">
      <c r="B40" s="7" t="s">
        <v>110</v>
      </c>
      <c r="C40" s="9" t="s">
        <v>546</v>
      </c>
    </row>
    <row r="41" spans="2:3" x14ac:dyDescent="0.35">
      <c r="B41" s="2" t="s">
        <v>111</v>
      </c>
      <c r="C41" s="4" t="s">
        <v>547</v>
      </c>
    </row>
    <row r="42" spans="2:3" x14ac:dyDescent="0.35">
      <c r="B42" s="2" t="s">
        <v>112</v>
      </c>
      <c r="C42" s="4" t="s">
        <v>548</v>
      </c>
    </row>
    <row r="43" spans="2:3" x14ac:dyDescent="0.35">
      <c r="B43" s="7" t="s">
        <v>115</v>
      </c>
      <c r="C43" s="9" t="s">
        <v>549</v>
      </c>
    </row>
    <row r="44" spans="2:3" x14ac:dyDescent="0.35">
      <c r="B44" s="2" t="s">
        <v>116</v>
      </c>
      <c r="C44" s="4" t="s">
        <v>550</v>
      </c>
    </row>
    <row r="45" spans="2:3" x14ac:dyDescent="0.35">
      <c r="B45" s="2" t="s">
        <v>119</v>
      </c>
      <c r="C45" s="4" t="s">
        <v>551</v>
      </c>
    </row>
    <row r="46" spans="2:3" x14ac:dyDescent="0.35">
      <c r="B46" s="7" t="s">
        <v>120</v>
      </c>
      <c r="C46" s="9" t="s">
        <v>552</v>
      </c>
    </row>
    <row r="47" spans="2:3" x14ac:dyDescent="0.35">
      <c r="B47" s="2" t="s">
        <v>124</v>
      </c>
      <c r="C47" s="4" t="s">
        <v>552</v>
      </c>
    </row>
    <row r="48" spans="2:3" x14ac:dyDescent="0.35">
      <c r="B48" s="7" t="s">
        <v>127</v>
      </c>
      <c r="C48" s="9" t="s">
        <v>553</v>
      </c>
    </row>
    <row r="49" spans="2:3" x14ac:dyDescent="0.35">
      <c r="B49" s="2" t="s">
        <v>128</v>
      </c>
      <c r="C49" s="4" t="s">
        <v>553</v>
      </c>
    </row>
    <row r="50" spans="2:3" x14ac:dyDescent="0.35">
      <c r="B50" s="6" t="s">
        <v>131</v>
      </c>
      <c r="C50" s="8" t="s">
        <v>554</v>
      </c>
    </row>
    <row r="51" spans="2:3" x14ac:dyDescent="0.35">
      <c r="B51" s="7" t="s">
        <v>132</v>
      </c>
      <c r="C51" s="9" t="s">
        <v>555</v>
      </c>
    </row>
    <row r="52" spans="2:3" x14ac:dyDescent="0.35">
      <c r="B52" s="2" t="s">
        <v>133</v>
      </c>
      <c r="C52" s="4" t="s">
        <v>556</v>
      </c>
    </row>
    <row r="53" spans="2:3" x14ac:dyDescent="0.35">
      <c r="B53" s="2" t="s">
        <v>136</v>
      </c>
      <c r="C53" s="4" t="s">
        <v>557</v>
      </c>
    </row>
    <row r="54" spans="2:3" x14ac:dyDescent="0.35">
      <c r="B54" s="2" t="s">
        <v>138</v>
      </c>
      <c r="C54" s="4" t="s">
        <v>558</v>
      </c>
    </row>
    <row r="55" spans="2:3" x14ac:dyDescent="0.35">
      <c r="B55" s="7" t="s">
        <v>141</v>
      </c>
      <c r="C55" s="9" t="s">
        <v>559</v>
      </c>
    </row>
    <row r="56" spans="2:3" x14ac:dyDescent="0.35">
      <c r="B56" s="2" t="s">
        <v>142</v>
      </c>
      <c r="C56" s="4" t="s">
        <v>560</v>
      </c>
    </row>
    <row r="57" spans="2:3" x14ac:dyDescent="0.35">
      <c r="B57" s="2" t="s">
        <v>144</v>
      </c>
      <c r="C57" s="4" t="s">
        <v>561</v>
      </c>
    </row>
    <row r="58" spans="2:3" x14ac:dyDescent="0.35">
      <c r="B58" s="7" t="s">
        <v>169</v>
      </c>
      <c r="C58" s="9" t="s">
        <v>479</v>
      </c>
    </row>
    <row r="59" spans="2:3" x14ac:dyDescent="0.35">
      <c r="B59" s="2" t="s">
        <v>170</v>
      </c>
      <c r="C59" s="4" t="s">
        <v>479</v>
      </c>
    </row>
    <row r="60" spans="2:3" x14ac:dyDescent="0.35">
      <c r="B60" s="7" t="s">
        <v>171</v>
      </c>
      <c r="C60" s="9" t="s">
        <v>562</v>
      </c>
    </row>
    <row r="61" spans="2:3" x14ac:dyDescent="0.35">
      <c r="B61" s="2" t="s">
        <v>172</v>
      </c>
      <c r="C61" s="4" t="s">
        <v>563</v>
      </c>
    </row>
    <row r="62" spans="2:3" x14ac:dyDescent="0.35">
      <c r="B62" s="2" t="s">
        <v>175</v>
      </c>
      <c r="C62" s="4" t="s">
        <v>564</v>
      </c>
    </row>
    <row r="63" spans="2:3" x14ac:dyDescent="0.35">
      <c r="B63" s="7" t="s">
        <v>177</v>
      </c>
      <c r="C63" s="9" t="s">
        <v>565</v>
      </c>
    </row>
    <row r="64" spans="2:3" x14ac:dyDescent="0.35">
      <c r="B64" s="2" t="s">
        <v>181</v>
      </c>
      <c r="C64" s="4" t="s">
        <v>480</v>
      </c>
    </row>
    <row r="65" spans="2:3" x14ac:dyDescent="0.35">
      <c r="B65" s="2" t="s">
        <v>183</v>
      </c>
      <c r="C65" s="4" t="s">
        <v>558</v>
      </c>
    </row>
    <row r="66" spans="2:3" x14ac:dyDescent="0.35">
      <c r="B66" s="6" t="s">
        <v>186</v>
      </c>
      <c r="C66" s="8" t="s">
        <v>566</v>
      </c>
    </row>
    <row r="67" spans="2:3" x14ac:dyDescent="0.35">
      <c r="B67" s="7" t="s">
        <v>187</v>
      </c>
      <c r="C67" s="9" t="s">
        <v>567</v>
      </c>
    </row>
    <row r="68" spans="2:3" x14ac:dyDescent="0.35">
      <c r="B68" s="2" t="s">
        <v>188</v>
      </c>
      <c r="C68" s="4" t="s">
        <v>568</v>
      </c>
    </row>
    <row r="69" spans="2:3" x14ac:dyDescent="0.35">
      <c r="B69" s="2" t="s">
        <v>190</v>
      </c>
      <c r="C69" s="4" t="s">
        <v>569</v>
      </c>
    </row>
    <row r="70" spans="2:3" x14ac:dyDescent="0.35">
      <c r="B70" s="2" t="s">
        <v>191</v>
      </c>
      <c r="C70" s="4" t="s">
        <v>570</v>
      </c>
    </row>
    <row r="71" spans="2:3" x14ac:dyDescent="0.35">
      <c r="B71" s="2" t="s">
        <v>194</v>
      </c>
      <c r="C71" s="4" t="s">
        <v>571</v>
      </c>
    </row>
    <row r="72" spans="2:3" x14ac:dyDescent="0.35">
      <c r="B72" s="2" t="s">
        <v>195</v>
      </c>
      <c r="C72" s="4" t="s">
        <v>572</v>
      </c>
    </row>
    <row r="73" spans="2:3" x14ac:dyDescent="0.35">
      <c r="B73" s="7" t="s">
        <v>197</v>
      </c>
      <c r="C73" s="9" t="s">
        <v>573</v>
      </c>
    </row>
    <row r="74" spans="2:3" x14ac:dyDescent="0.35">
      <c r="B74" s="2" t="s">
        <v>199</v>
      </c>
      <c r="C74" s="4" t="s">
        <v>574</v>
      </c>
    </row>
    <row r="75" spans="2:3" x14ac:dyDescent="0.35">
      <c r="B75" s="2" t="s">
        <v>200</v>
      </c>
      <c r="C75" s="4" t="s">
        <v>575</v>
      </c>
    </row>
    <row r="76" spans="2:3" x14ac:dyDescent="0.35">
      <c r="B76" s="2" t="s">
        <v>202</v>
      </c>
      <c r="C76" s="4" t="s">
        <v>576</v>
      </c>
    </row>
    <row r="77" spans="2:3" x14ac:dyDescent="0.35">
      <c r="B77" s="2" t="s">
        <v>204</v>
      </c>
      <c r="C77" s="4" t="s">
        <v>577</v>
      </c>
    </row>
    <row r="78" spans="2:3" x14ac:dyDescent="0.35">
      <c r="B78" s="7" t="s">
        <v>206</v>
      </c>
      <c r="C78" s="9" t="s">
        <v>578</v>
      </c>
    </row>
    <row r="79" spans="2:3" x14ac:dyDescent="0.35">
      <c r="B79" s="2" t="s">
        <v>207</v>
      </c>
      <c r="C79" s="4" t="s">
        <v>416</v>
      </c>
    </row>
    <row r="80" spans="2:3" x14ac:dyDescent="0.35">
      <c r="B80" s="2" t="s">
        <v>209</v>
      </c>
      <c r="C80" s="4" t="s">
        <v>579</v>
      </c>
    </row>
    <row r="81" spans="2:3" x14ac:dyDescent="0.35">
      <c r="B81" s="2" t="s">
        <v>214</v>
      </c>
      <c r="C81" s="4" t="s">
        <v>580</v>
      </c>
    </row>
    <row r="82" spans="2:3" x14ac:dyDescent="0.35">
      <c r="B82" s="2" t="s">
        <v>215</v>
      </c>
      <c r="C82" s="4" t="s">
        <v>581</v>
      </c>
    </row>
    <row r="83" spans="2:3" x14ac:dyDescent="0.35">
      <c r="B83" s="7" t="s">
        <v>216</v>
      </c>
      <c r="C83" s="9" t="s">
        <v>582</v>
      </c>
    </row>
    <row r="84" spans="2:3" x14ac:dyDescent="0.35">
      <c r="B84" s="2" t="s">
        <v>217</v>
      </c>
      <c r="C84" s="4" t="s">
        <v>583</v>
      </c>
    </row>
    <row r="85" spans="2:3" x14ac:dyDescent="0.35">
      <c r="B85" s="2" t="s">
        <v>220</v>
      </c>
      <c r="C85" s="4" t="s">
        <v>584</v>
      </c>
    </row>
    <row r="86" spans="2:3" x14ac:dyDescent="0.35">
      <c r="B86" s="7" t="s">
        <v>224</v>
      </c>
      <c r="C86" s="9" t="s">
        <v>585</v>
      </c>
    </row>
    <row r="87" spans="2:3" x14ac:dyDescent="0.35">
      <c r="B87" s="2" t="s">
        <v>225</v>
      </c>
      <c r="C87" s="4" t="s">
        <v>586</v>
      </c>
    </row>
    <row r="88" spans="2:3" ht="25" x14ac:dyDescent="0.35">
      <c r="B88" s="2" t="s">
        <v>226</v>
      </c>
      <c r="C88" s="4" t="s">
        <v>587</v>
      </c>
    </row>
    <row r="89" spans="2:3" x14ac:dyDescent="0.35">
      <c r="B89" s="2" t="s">
        <v>227</v>
      </c>
      <c r="C89" s="4" t="s">
        <v>588</v>
      </c>
    </row>
    <row r="90" spans="2:3" x14ac:dyDescent="0.35">
      <c r="B90" s="2" t="s">
        <v>229</v>
      </c>
      <c r="C90" s="4" t="s">
        <v>589</v>
      </c>
    </row>
    <row r="91" spans="2:3" x14ac:dyDescent="0.35">
      <c r="B91" s="2" t="s">
        <v>231</v>
      </c>
      <c r="C91" s="4" t="s">
        <v>570</v>
      </c>
    </row>
    <row r="92" spans="2:3" x14ac:dyDescent="0.35">
      <c r="B92" s="2" t="s">
        <v>232</v>
      </c>
      <c r="C92" s="4" t="s">
        <v>572</v>
      </c>
    </row>
    <row r="93" spans="2:3" x14ac:dyDescent="0.35">
      <c r="B93" s="7" t="s">
        <v>233</v>
      </c>
      <c r="C93" s="9" t="s">
        <v>467</v>
      </c>
    </row>
    <row r="94" spans="2:3" ht="25" x14ac:dyDescent="0.35">
      <c r="B94" s="2" t="s">
        <v>234</v>
      </c>
      <c r="C94" s="4" t="s">
        <v>467</v>
      </c>
    </row>
    <row r="95" spans="2:3" x14ac:dyDescent="0.35">
      <c r="B95" s="7" t="s">
        <v>239</v>
      </c>
      <c r="C95" s="9" t="s">
        <v>590</v>
      </c>
    </row>
    <row r="96" spans="2:3" x14ac:dyDescent="0.35">
      <c r="B96" s="2" t="s">
        <v>240</v>
      </c>
      <c r="C96" s="4" t="s">
        <v>591</v>
      </c>
    </row>
    <row r="97" spans="2:3" x14ac:dyDescent="0.35">
      <c r="B97" s="2" t="s">
        <v>243</v>
      </c>
      <c r="C97" s="4" t="s">
        <v>584</v>
      </c>
    </row>
    <row r="98" spans="2:3" x14ac:dyDescent="0.35">
      <c r="B98" s="7" t="s">
        <v>247</v>
      </c>
      <c r="C98" s="9" t="s">
        <v>592</v>
      </c>
    </row>
    <row r="99" spans="2:3" x14ac:dyDescent="0.35">
      <c r="B99" s="2" t="s">
        <v>248</v>
      </c>
      <c r="C99" s="4" t="s">
        <v>587</v>
      </c>
    </row>
    <row r="100" spans="2:3" x14ac:dyDescent="0.35">
      <c r="B100" s="2" t="s">
        <v>250</v>
      </c>
      <c r="C100" s="4" t="s">
        <v>587</v>
      </c>
    </row>
    <row r="101" spans="2:3" x14ac:dyDescent="0.35">
      <c r="B101" s="2" t="s">
        <v>252</v>
      </c>
      <c r="C101" s="4" t="s">
        <v>588</v>
      </c>
    </row>
    <row r="102" spans="2:3" x14ac:dyDescent="0.35">
      <c r="B102" s="7" t="s">
        <v>253</v>
      </c>
      <c r="C102" s="9" t="s">
        <v>593</v>
      </c>
    </row>
    <row r="103" spans="2:3" x14ac:dyDescent="0.35">
      <c r="B103" s="2" t="s">
        <v>259</v>
      </c>
      <c r="C103" s="4" t="s">
        <v>594</v>
      </c>
    </row>
    <row r="104" spans="2:3" x14ac:dyDescent="0.35">
      <c r="B104" s="2" t="s">
        <v>260</v>
      </c>
      <c r="C104" s="4" t="s">
        <v>595</v>
      </c>
    </row>
    <row r="105" spans="2:3" x14ac:dyDescent="0.35">
      <c r="B105" s="6" t="s">
        <v>278</v>
      </c>
      <c r="C105" s="8" t="s">
        <v>596</v>
      </c>
    </row>
    <row r="106" spans="2:3" x14ac:dyDescent="0.35">
      <c r="B106" s="7" t="s">
        <v>279</v>
      </c>
      <c r="C106" s="9" t="s">
        <v>597</v>
      </c>
    </row>
    <row r="107" spans="2:3" x14ac:dyDescent="0.35">
      <c r="B107" s="2" t="s">
        <v>280</v>
      </c>
      <c r="C107" s="4" t="s">
        <v>598</v>
      </c>
    </row>
    <row r="108" spans="2:3" x14ac:dyDescent="0.35">
      <c r="B108" s="2" t="s">
        <v>283</v>
      </c>
      <c r="C108" s="4" t="s">
        <v>599</v>
      </c>
    </row>
    <row r="109" spans="2:3" x14ac:dyDescent="0.35">
      <c r="B109" s="2" t="s">
        <v>284</v>
      </c>
      <c r="C109" s="4" t="s">
        <v>366</v>
      </c>
    </row>
    <row r="110" spans="2:3" x14ac:dyDescent="0.35">
      <c r="B110" s="7" t="s">
        <v>305</v>
      </c>
      <c r="C110" s="9" t="s">
        <v>600</v>
      </c>
    </row>
    <row r="111" spans="2:3" x14ac:dyDescent="0.35">
      <c r="B111" s="2" t="s">
        <v>306</v>
      </c>
      <c r="C111" s="4" t="s">
        <v>601</v>
      </c>
    </row>
    <row r="112" spans="2:3" x14ac:dyDescent="0.35">
      <c r="B112" s="29" t="s">
        <v>307</v>
      </c>
      <c r="C112" s="30" t="s">
        <v>558</v>
      </c>
    </row>
    <row r="113" spans="2:3" x14ac:dyDescent="0.35">
      <c r="B113" s="35" t="s">
        <v>51</v>
      </c>
      <c r="C113" s="36" t="s">
        <v>54</v>
      </c>
    </row>
    <row r="114" spans="2:3" x14ac:dyDescent="0.35">
      <c r="B114" s="22" t="s">
        <v>533</v>
      </c>
      <c r="C114" s="25" t="s">
        <v>533</v>
      </c>
    </row>
    <row r="115" spans="2:3" x14ac:dyDescent="0.35">
      <c r="B115" s="22" t="s">
        <v>533</v>
      </c>
      <c r="C115" s="25" t="s">
        <v>533</v>
      </c>
    </row>
    <row r="116" spans="2:3" x14ac:dyDescent="0.35">
      <c r="B116" s="22" t="s">
        <v>533</v>
      </c>
      <c r="C116" s="25" t="s">
        <v>533</v>
      </c>
    </row>
    <row r="117" spans="2:3" x14ac:dyDescent="0.35">
      <c r="B117" s="35" t="s">
        <v>3</v>
      </c>
      <c r="C117" s="36" t="s">
        <v>52</v>
      </c>
    </row>
    <row r="118" spans="2:3" x14ac:dyDescent="0.35">
      <c r="B118" s="33" t="s">
        <v>104</v>
      </c>
      <c r="C118" s="34" t="s">
        <v>602</v>
      </c>
    </row>
    <row r="119" spans="2:3" x14ac:dyDescent="0.35">
      <c r="B119" s="7" t="s">
        <v>105</v>
      </c>
      <c r="C119" s="9" t="s">
        <v>603</v>
      </c>
    </row>
    <row r="120" spans="2:3" x14ac:dyDescent="0.35">
      <c r="B120" s="2" t="s">
        <v>106</v>
      </c>
      <c r="C120" s="4" t="s">
        <v>603</v>
      </c>
    </row>
    <row r="121" spans="2:3" x14ac:dyDescent="0.35">
      <c r="B121" s="7" t="s">
        <v>110</v>
      </c>
      <c r="C121" s="9" t="s">
        <v>604</v>
      </c>
    </row>
    <row r="122" spans="2:3" x14ac:dyDescent="0.35">
      <c r="B122" s="2" t="s">
        <v>111</v>
      </c>
      <c r="C122" s="4" t="s">
        <v>605</v>
      </c>
    </row>
    <row r="123" spans="2:3" x14ac:dyDescent="0.35">
      <c r="B123" s="2" t="s">
        <v>112</v>
      </c>
      <c r="C123" s="4" t="s">
        <v>606</v>
      </c>
    </row>
    <row r="124" spans="2:3" x14ac:dyDescent="0.35">
      <c r="B124" s="7" t="s">
        <v>115</v>
      </c>
      <c r="C124" s="9" t="s">
        <v>607</v>
      </c>
    </row>
    <row r="125" spans="2:3" x14ac:dyDescent="0.35">
      <c r="B125" s="2" t="s">
        <v>116</v>
      </c>
      <c r="C125" s="4" t="s">
        <v>608</v>
      </c>
    </row>
    <row r="126" spans="2:3" x14ac:dyDescent="0.35">
      <c r="B126" s="2" t="s">
        <v>119</v>
      </c>
      <c r="C126" s="4" t="s">
        <v>609</v>
      </c>
    </row>
    <row r="127" spans="2:3" x14ac:dyDescent="0.35">
      <c r="B127" s="7" t="s">
        <v>120</v>
      </c>
      <c r="C127" s="9" t="s">
        <v>610</v>
      </c>
    </row>
    <row r="128" spans="2:3" x14ac:dyDescent="0.35">
      <c r="B128" s="2" t="s">
        <v>124</v>
      </c>
      <c r="C128" s="4" t="s">
        <v>610</v>
      </c>
    </row>
    <row r="129" spans="2:3" x14ac:dyDescent="0.35">
      <c r="B129" s="7" t="s">
        <v>127</v>
      </c>
      <c r="C129" s="9" t="s">
        <v>611</v>
      </c>
    </row>
    <row r="130" spans="2:3" x14ac:dyDescent="0.35">
      <c r="B130" s="2" t="s">
        <v>128</v>
      </c>
      <c r="C130" s="4" t="s">
        <v>611</v>
      </c>
    </row>
    <row r="131" spans="2:3" x14ac:dyDescent="0.35">
      <c r="B131" s="6" t="s">
        <v>131</v>
      </c>
      <c r="C131" s="8" t="s">
        <v>612</v>
      </c>
    </row>
    <row r="132" spans="2:3" x14ac:dyDescent="0.35">
      <c r="B132" s="7" t="s">
        <v>132</v>
      </c>
      <c r="C132" s="9" t="s">
        <v>613</v>
      </c>
    </row>
    <row r="133" spans="2:3" x14ac:dyDescent="0.35">
      <c r="B133" s="2" t="s">
        <v>138</v>
      </c>
      <c r="C133" s="4" t="s">
        <v>613</v>
      </c>
    </row>
    <row r="134" spans="2:3" x14ac:dyDescent="0.35">
      <c r="B134" s="7" t="s">
        <v>169</v>
      </c>
      <c r="C134" s="9" t="s">
        <v>614</v>
      </c>
    </row>
    <row r="135" spans="2:3" x14ac:dyDescent="0.35">
      <c r="B135" s="2" t="s">
        <v>170</v>
      </c>
      <c r="C135" s="4" t="s">
        <v>614</v>
      </c>
    </row>
    <row r="136" spans="2:3" x14ac:dyDescent="0.35">
      <c r="B136" s="6" t="s">
        <v>186</v>
      </c>
      <c r="C136" s="8" t="s">
        <v>615</v>
      </c>
    </row>
    <row r="137" spans="2:3" x14ac:dyDescent="0.35">
      <c r="B137" s="7" t="s">
        <v>187</v>
      </c>
      <c r="C137" s="9" t="s">
        <v>616</v>
      </c>
    </row>
    <row r="138" spans="2:3" x14ac:dyDescent="0.35">
      <c r="B138" s="2" t="s">
        <v>188</v>
      </c>
      <c r="C138" s="4" t="s">
        <v>616</v>
      </c>
    </row>
    <row r="139" spans="2:3" x14ac:dyDescent="0.35">
      <c r="B139" s="7" t="s">
        <v>197</v>
      </c>
      <c r="C139" s="9" t="s">
        <v>569</v>
      </c>
    </row>
    <row r="140" spans="2:3" x14ac:dyDescent="0.35">
      <c r="B140" s="2" t="s">
        <v>204</v>
      </c>
      <c r="C140" s="4" t="s">
        <v>569</v>
      </c>
    </row>
    <row r="141" spans="2:3" x14ac:dyDescent="0.35">
      <c r="B141" s="7" t="s">
        <v>206</v>
      </c>
      <c r="C141" s="9" t="s">
        <v>617</v>
      </c>
    </row>
    <row r="142" spans="2:3" x14ac:dyDescent="0.35">
      <c r="B142" s="2" t="s">
        <v>207</v>
      </c>
      <c r="C142" s="4" t="s">
        <v>617</v>
      </c>
    </row>
    <row r="143" spans="2:3" x14ac:dyDescent="0.35">
      <c r="B143" s="7" t="s">
        <v>216</v>
      </c>
      <c r="C143" s="9" t="s">
        <v>572</v>
      </c>
    </row>
    <row r="144" spans="2:3" x14ac:dyDescent="0.35">
      <c r="B144" s="2" t="s">
        <v>220</v>
      </c>
      <c r="C144" s="4" t="s">
        <v>572</v>
      </c>
    </row>
    <row r="145" spans="2:3" x14ac:dyDescent="0.35">
      <c r="B145" s="7" t="s">
        <v>224</v>
      </c>
      <c r="C145" s="9" t="s">
        <v>618</v>
      </c>
    </row>
    <row r="146" spans="2:3" x14ac:dyDescent="0.35">
      <c r="B146" s="2" t="s">
        <v>225</v>
      </c>
      <c r="C146" s="4" t="s">
        <v>619</v>
      </c>
    </row>
    <row r="147" spans="2:3" ht="25" x14ac:dyDescent="0.35">
      <c r="B147" s="2" t="s">
        <v>226</v>
      </c>
      <c r="C147" s="4" t="s">
        <v>558</v>
      </c>
    </row>
    <row r="148" spans="2:3" x14ac:dyDescent="0.35">
      <c r="B148" s="2" t="s">
        <v>229</v>
      </c>
      <c r="C148" s="4" t="s">
        <v>620</v>
      </c>
    </row>
    <row r="149" spans="2:3" x14ac:dyDescent="0.35">
      <c r="B149" s="7" t="s">
        <v>253</v>
      </c>
      <c r="C149" s="9" t="s">
        <v>621</v>
      </c>
    </row>
    <row r="150" spans="2:3" x14ac:dyDescent="0.35">
      <c r="B150" s="29" t="s">
        <v>259</v>
      </c>
      <c r="C150" s="30" t="s">
        <v>621</v>
      </c>
    </row>
    <row r="151" spans="2:3" x14ac:dyDescent="0.35">
      <c r="B151" s="35" t="s">
        <v>51</v>
      </c>
      <c r="C151" s="36" t="s">
        <v>55</v>
      </c>
    </row>
    <row r="152" spans="2:3" x14ac:dyDescent="0.35">
      <c r="B152" s="22" t="s">
        <v>533</v>
      </c>
      <c r="C152" s="25" t="s">
        <v>533</v>
      </c>
    </row>
    <row r="153" spans="2:3" x14ac:dyDescent="0.35">
      <c r="B153" s="22" t="s">
        <v>533</v>
      </c>
      <c r="C153" s="25" t="s">
        <v>533</v>
      </c>
    </row>
    <row r="154" spans="2:3" x14ac:dyDescent="0.35">
      <c r="B154" s="22" t="s">
        <v>533</v>
      </c>
      <c r="C154" s="25" t="s">
        <v>533</v>
      </c>
    </row>
    <row r="155" spans="2:3" x14ac:dyDescent="0.35">
      <c r="B155" s="35" t="s">
        <v>4</v>
      </c>
      <c r="C155" s="36" t="s">
        <v>52</v>
      </c>
    </row>
    <row r="156" spans="2:3" x14ac:dyDescent="0.35">
      <c r="B156" s="33" t="s">
        <v>104</v>
      </c>
      <c r="C156" s="34" t="s">
        <v>622</v>
      </c>
    </row>
    <row r="157" spans="2:3" x14ac:dyDescent="0.35">
      <c r="B157" s="7" t="s">
        <v>105</v>
      </c>
      <c r="C157" s="9" t="s">
        <v>623</v>
      </c>
    </row>
    <row r="158" spans="2:3" x14ac:dyDescent="0.35">
      <c r="B158" s="2" t="s">
        <v>106</v>
      </c>
      <c r="C158" s="4" t="s">
        <v>623</v>
      </c>
    </row>
    <row r="159" spans="2:3" x14ac:dyDescent="0.35">
      <c r="B159" s="7" t="s">
        <v>110</v>
      </c>
      <c r="C159" s="9" t="s">
        <v>624</v>
      </c>
    </row>
    <row r="160" spans="2:3" x14ac:dyDescent="0.35">
      <c r="B160" s="2" t="s">
        <v>111</v>
      </c>
      <c r="C160" s="4" t="s">
        <v>625</v>
      </c>
    </row>
    <row r="161" spans="2:3" x14ac:dyDescent="0.35">
      <c r="B161" s="2" t="s">
        <v>112</v>
      </c>
      <c r="C161" s="4" t="s">
        <v>626</v>
      </c>
    </row>
    <row r="162" spans="2:3" x14ac:dyDescent="0.35">
      <c r="B162" s="2" t="s">
        <v>114</v>
      </c>
      <c r="C162" s="4" t="s">
        <v>627</v>
      </c>
    </row>
    <row r="163" spans="2:3" x14ac:dyDescent="0.35">
      <c r="B163" s="7" t="s">
        <v>115</v>
      </c>
      <c r="C163" s="9" t="s">
        <v>628</v>
      </c>
    </row>
    <row r="164" spans="2:3" x14ac:dyDescent="0.35">
      <c r="B164" s="2" t="s">
        <v>116</v>
      </c>
      <c r="C164" s="4" t="s">
        <v>629</v>
      </c>
    </row>
    <row r="165" spans="2:3" x14ac:dyDescent="0.35">
      <c r="B165" s="2" t="s">
        <v>119</v>
      </c>
      <c r="C165" s="4" t="s">
        <v>630</v>
      </c>
    </row>
    <row r="166" spans="2:3" x14ac:dyDescent="0.35">
      <c r="B166" s="7" t="s">
        <v>120</v>
      </c>
      <c r="C166" s="9" t="s">
        <v>631</v>
      </c>
    </row>
    <row r="167" spans="2:3" x14ac:dyDescent="0.35">
      <c r="B167" s="2" t="s">
        <v>124</v>
      </c>
      <c r="C167" s="4" t="s">
        <v>631</v>
      </c>
    </row>
    <row r="168" spans="2:3" x14ac:dyDescent="0.35">
      <c r="B168" s="7" t="s">
        <v>129</v>
      </c>
      <c r="C168" s="9" t="s">
        <v>632</v>
      </c>
    </row>
    <row r="169" spans="2:3" x14ac:dyDescent="0.35">
      <c r="B169" s="2" t="s">
        <v>130</v>
      </c>
      <c r="C169" s="4" t="s">
        <v>632</v>
      </c>
    </row>
    <row r="170" spans="2:3" x14ac:dyDescent="0.35">
      <c r="B170" s="6" t="s">
        <v>131</v>
      </c>
      <c r="C170" s="8" t="s">
        <v>633</v>
      </c>
    </row>
    <row r="171" spans="2:3" x14ac:dyDescent="0.35">
      <c r="B171" s="7" t="s">
        <v>132</v>
      </c>
      <c r="C171" s="9" t="s">
        <v>634</v>
      </c>
    </row>
    <row r="172" spans="2:3" x14ac:dyDescent="0.35">
      <c r="B172" s="2" t="s">
        <v>133</v>
      </c>
      <c r="C172" s="4" t="s">
        <v>635</v>
      </c>
    </row>
    <row r="173" spans="2:3" x14ac:dyDescent="0.35">
      <c r="B173" s="2" t="s">
        <v>134</v>
      </c>
      <c r="C173" s="4" t="s">
        <v>636</v>
      </c>
    </row>
    <row r="174" spans="2:3" x14ac:dyDescent="0.35">
      <c r="B174" s="2" t="s">
        <v>136</v>
      </c>
      <c r="C174" s="4" t="s">
        <v>637</v>
      </c>
    </row>
    <row r="175" spans="2:3" x14ac:dyDescent="0.35">
      <c r="B175" s="2" t="s">
        <v>138</v>
      </c>
      <c r="C175" s="4" t="s">
        <v>570</v>
      </c>
    </row>
    <row r="176" spans="2:3" x14ac:dyDescent="0.35">
      <c r="B176" s="7" t="s">
        <v>141</v>
      </c>
      <c r="C176" s="9" t="s">
        <v>638</v>
      </c>
    </row>
    <row r="177" spans="2:3" x14ac:dyDescent="0.35">
      <c r="B177" s="2" t="s">
        <v>142</v>
      </c>
      <c r="C177" s="4" t="s">
        <v>639</v>
      </c>
    </row>
    <row r="178" spans="2:3" x14ac:dyDescent="0.35">
      <c r="B178" s="2" t="s">
        <v>144</v>
      </c>
      <c r="C178" s="4" t="s">
        <v>640</v>
      </c>
    </row>
    <row r="179" spans="2:3" x14ac:dyDescent="0.35">
      <c r="B179" s="7" t="s">
        <v>151</v>
      </c>
      <c r="C179" s="9" t="s">
        <v>641</v>
      </c>
    </row>
    <row r="180" spans="2:3" x14ac:dyDescent="0.35">
      <c r="B180" s="2" t="s">
        <v>152</v>
      </c>
      <c r="C180" s="4" t="s">
        <v>595</v>
      </c>
    </row>
    <row r="181" spans="2:3" x14ac:dyDescent="0.35">
      <c r="B181" s="2" t="s">
        <v>153</v>
      </c>
      <c r="C181" s="4" t="s">
        <v>595</v>
      </c>
    </row>
    <row r="182" spans="2:3" x14ac:dyDescent="0.35">
      <c r="B182" s="2" t="s">
        <v>157</v>
      </c>
      <c r="C182" s="4" t="s">
        <v>642</v>
      </c>
    </row>
    <row r="183" spans="2:3" x14ac:dyDescent="0.35">
      <c r="B183" s="2" t="s">
        <v>158</v>
      </c>
      <c r="C183" s="4" t="s">
        <v>642</v>
      </c>
    </row>
    <row r="184" spans="2:3" x14ac:dyDescent="0.35">
      <c r="B184" s="2" t="s">
        <v>159</v>
      </c>
      <c r="C184" s="4" t="s">
        <v>643</v>
      </c>
    </row>
    <row r="185" spans="2:3" x14ac:dyDescent="0.35">
      <c r="B185" s="2" t="s">
        <v>160</v>
      </c>
      <c r="C185" s="4" t="s">
        <v>644</v>
      </c>
    </row>
    <row r="186" spans="2:3" x14ac:dyDescent="0.35">
      <c r="B186" s="7" t="s">
        <v>161</v>
      </c>
      <c r="C186" s="9" t="s">
        <v>645</v>
      </c>
    </row>
    <row r="187" spans="2:3" x14ac:dyDescent="0.35">
      <c r="B187" s="2" t="s">
        <v>164</v>
      </c>
      <c r="C187" s="4" t="s">
        <v>645</v>
      </c>
    </row>
    <row r="188" spans="2:3" x14ac:dyDescent="0.35">
      <c r="B188" s="7" t="s">
        <v>169</v>
      </c>
      <c r="C188" s="9" t="s">
        <v>646</v>
      </c>
    </row>
    <row r="189" spans="2:3" x14ac:dyDescent="0.35">
      <c r="B189" s="2" t="s">
        <v>170</v>
      </c>
      <c r="C189" s="4" t="s">
        <v>646</v>
      </c>
    </row>
    <row r="190" spans="2:3" x14ac:dyDescent="0.35">
      <c r="B190" s="7" t="s">
        <v>177</v>
      </c>
      <c r="C190" s="9" t="s">
        <v>647</v>
      </c>
    </row>
    <row r="191" spans="2:3" x14ac:dyDescent="0.35">
      <c r="B191" s="2" t="s">
        <v>178</v>
      </c>
      <c r="C191" s="4" t="s">
        <v>595</v>
      </c>
    </row>
    <row r="192" spans="2:3" x14ac:dyDescent="0.35">
      <c r="B192" s="2" t="s">
        <v>179</v>
      </c>
      <c r="C192" s="4" t="s">
        <v>648</v>
      </c>
    </row>
    <row r="193" spans="2:3" x14ac:dyDescent="0.35">
      <c r="B193" s="2" t="s">
        <v>181</v>
      </c>
      <c r="C193" s="4" t="s">
        <v>648</v>
      </c>
    </row>
    <row r="194" spans="2:3" x14ac:dyDescent="0.35">
      <c r="B194" s="2" t="s">
        <v>183</v>
      </c>
      <c r="C194" s="4" t="s">
        <v>649</v>
      </c>
    </row>
    <row r="195" spans="2:3" x14ac:dyDescent="0.35">
      <c r="B195" s="6" t="s">
        <v>186</v>
      </c>
      <c r="C195" s="8" t="s">
        <v>650</v>
      </c>
    </row>
    <row r="196" spans="2:3" x14ac:dyDescent="0.35">
      <c r="B196" s="7" t="s">
        <v>187</v>
      </c>
      <c r="C196" s="9" t="s">
        <v>651</v>
      </c>
    </row>
    <row r="197" spans="2:3" x14ac:dyDescent="0.35">
      <c r="B197" s="2" t="s">
        <v>188</v>
      </c>
      <c r="C197" s="4" t="s">
        <v>636</v>
      </c>
    </row>
    <row r="198" spans="2:3" x14ac:dyDescent="0.35">
      <c r="B198" s="2" t="s">
        <v>190</v>
      </c>
      <c r="C198" s="4" t="s">
        <v>648</v>
      </c>
    </row>
    <row r="199" spans="2:3" x14ac:dyDescent="0.35">
      <c r="B199" s="2" t="s">
        <v>191</v>
      </c>
      <c r="C199" s="4" t="s">
        <v>652</v>
      </c>
    </row>
    <row r="200" spans="2:3" x14ac:dyDescent="0.35">
      <c r="B200" s="2" t="s">
        <v>192</v>
      </c>
      <c r="C200" s="4" t="s">
        <v>653</v>
      </c>
    </row>
    <row r="201" spans="2:3" x14ac:dyDescent="0.35">
      <c r="B201" s="2" t="s">
        <v>194</v>
      </c>
      <c r="C201" s="4" t="s">
        <v>654</v>
      </c>
    </row>
    <row r="202" spans="2:3" x14ac:dyDescent="0.35">
      <c r="B202" s="2" t="s">
        <v>195</v>
      </c>
      <c r="C202" s="4" t="s">
        <v>642</v>
      </c>
    </row>
    <row r="203" spans="2:3" x14ac:dyDescent="0.35">
      <c r="B203" s="7" t="s">
        <v>197</v>
      </c>
      <c r="C203" s="9" t="s">
        <v>655</v>
      </c>
    </row>
    <row r="204" spans="2:3" x14ac:dyDescent="0.35">
      <c r="B204" s="2" t="s">
        <v>200</v>
      </c>
      <c r="C204" s="4" t="s">
        <v>656</v>
      </c>
    </row>
    <row r="205" spans="2:3" x14ac:dyDescent="0.35">
      <c r="B205" s="2" t="s">
        <v>202</v>
      </c>
      <c r="C205" s="4" t="s">
        <v>590</v>
      </c>
    </row>
    <row r="206" spans="2:3" x14ac:dyDescent="0.35">
      <c r="B206" s="7" t="s">
        <v>206</v>
      </c>
      <c r="C206" s="9" t="s">
        <v>657</v>
      </c>
    </row>
    <row r="207" spans="2:3" x14ac:dyDescent="0.35">
      <c r="B207" s="2" t="s">
        <v>207</v>
      </c>
      <c r="C207" s="4" t="s">
        <v>658</v>
      </c>
    </row>
    <row r="208" spans="2:3" x14ac:dyDescent="0.35">
      <c r="B208" s="2" t="s">
        <v>209</v>
      </c>
      <c r="C208" s="4" t="s">
        <v>620</v>
      </c>
    </row>
    <row r="209" spans="2:3" x14ac:dyDescent="0.35">
      <c r="B209" s="2" t="s">
        <v>210</v>
      </c>
      <c r="C209" s="4" t="s">
        <v>659</v>
      </c>
    </row>
    <row r="210" spans="2:3" x14ac:dyDescent="0.35">
      <c r="B210" s="2" t="s">
        <v>212</v>
      </c>
      <c r="C210" s="4" t="s">
        <v>660</v>
      </c>
    </row>
    <row r="211" spans="2:3" x14ac:dyDescent="0.35">
      <c r="B211" s="7" t="s">
        <v>216</v>
      </c>
      <c r="C211" s="9" t="s">
        <v>587</v>
      </c>
    </row>
    <row r="212" spans="2:3" x14ac:dyDescent="0.35">
      <c r="B212" s="2" t="s">
        <v>220</v>
      </c>
      <c r="C212" s="4" t="s">
        <v>587</v>
      </c>
    </row>
    <row r="213" spans="2:3" x14ac:dyDescent="0.35">
      <c r="B213" s="7" t="s">
        <v>224</v>
      </c>
      <c r="C213" s="9" t="s">
        <v>661</v>
      </c>
    </row>
    <row r="214" spans="2:3" x14ac:dyDescent="0.35">
      <c r="B214" s="2" t="s">
        <v>225</v>
      </c>
      <c r="C214" s="4" t="s">
        <v>642</v>
      </c>
    </row>
    <row r="215" spans="2:3" x14ac:dyDescent="0.35">
      <c r="B215" s="2" t="s">
        <v>229</v>
      </c>
      <c r="C215" s="4" t="s">
        <v>616</v>
      </c>
    </row>
    <row r="216" spans="2:3" x14ac:dyDescent="0.35">
      <c r="B216" s="2" t="s">
        <v>232</v>
      </c>
      <c r="C216" s="4" t="s">
        <v>643</v>
      </c>
    </row>
    <row r="217" spans="2:3" x14ac:dyDescent="0.35">
      <c r="B217" s="7" t="s">
        <v>233</v>
      </c>
      <c r="C217" s="9" t="s">
        <v>662</v>
      </c>
    </row>
    <row r="218" spans="2:3" ht="25" x14ac:dyDescent="0.35">
      <c r="B218" s="2" t="s">
        <v>234</v>
      </c>
      <c r="C218" s="4" t="s">
        <v>662</v>
      </c>
    </row>
    <row r="219" spans="2:3" x14ac:dyDescent="0.35">
      <c r="B219" s="7" t="s">
        <v>239</v>
      </c>
      <c r="C219" s="9" t="s">
        <v>570</v>
      </c>
    </row>
    <row r="220" spans="2:3" x14ac:dyDescent="0.35">
      <c r="B220" s="2" t="s">
        <v>240</v>
      </c>
      <c r="C220" s="4" t="s">
        <v>572</v>
      </c>
    </row>
    <row r="221" spans="2:3" x14ac:dyDescent="0.35">
      <c r="B221" s="2" t="s">
        <v>243</v>
      </c>
      <c r="C221" s="4" t="s">
        <v>572</v>
      </c>
    </row>
    <row r="222" spans="2:3" x14ac:dyDescent="0.35">
      <c r="B222" s="7" t="s">
        <v>247</v>
      </c>
      <c r="C222" s="9" t="s">
        <v>663</v>
      </c>
    </row>
    <row r="223" spans="2:3" x14ac:dyDescent="0.35">
      <c r="B223" s="2" t="s">
        <v>250</v>
      </c>
      <c r="C223" s="4" t="s">
        <v>663</v>
      </c>
    </row>
    <row r="224" spans="2:3" x14ac:dyDescent="0.35">
      <c r="B224" s="7" t="s">
        <v>253</v>
      </c>
      <c r="C224" s="9" t="s">
        <v>664</v>
      </c>
    </row>
    <row r="225" spans="2:3" x14ac:dyDescent="0.35">
      <c r="B225" s="29" t="s">
        <v>259</v>
      </c>
      <c r="C225" s="30" t="s">
        <v>664</v>
      </c>
    </row>
    <row r="226" spans="2:3" x14ac:dyDescent="0.35">
      <c r="B226" s="35" t="s">
        <v>51</v>
      </c>
      <c r="C226" s="36" t="s">
        <v>56</v>
      </c>
    </row>
    <row r="227" spans="2:3" x14ac:dyDescent="0.35">
      <c r="B227" s="22" t="s">
        <v>533</v>
      </c>
      <c r="C227" s="25" t="s">
        <v>533</v>
      </c>
    </row>
    <row r="228" spans="2:3" x14ac:dyDescent="0.35">
      <c r="B228" s="22" t="s">
        <v>533</v>
      </c>
      <c r="C228" s="25" t="s">
        <v>533</v>
      </c>
    </row>
    <row r="229" spans="2:3" x14ac:dyDescent="0.35">
      <c r="B229" s="22" t="s">
        <v>533</v>
      </c>
      <c r="C229" s="25" t="s">
        <v>533</v>
      </c>
    </row>
    <row r="230" spans="2:3" x14ac:dyDescent="0.35">
      <c r="B230" s="35" t="s">
        <v>5</v>
      </c>
      <c r="C230" s="36" t="s">
        <v>52</v>
      </c>
    </row>
    <row r="231" spans="2:3" x14ac:dyDescent="0.35">
      <c r="B231" s="33" t="s">
        <v>104</v>
      </c>
      <c r="C231" s="34" t="s">
        <v>665</v>
      </c>
    </row>
    <row r="232" spans="2:3" x14ac:dyDescent="0.35">
      <c r="B232" s="7" t="s">
        <v>107</v>
      </c>
      <c r="C232" s="9" t="s">
        <v>665</v>
      </c>
    </row>
    <row r="233" spans="2:3" x14ac:dyDescent="0.35">
      <c r="B233" s="2" t="s">
        <v>108</v>
      </c>
      <c r="C233" s="4" t="s">
        <v>665</v>
      </c>
    </row>
    <row r="234" spans="2:3" x14ac:dyDescent="0.35">
      <c r="B234" s="6" t="s">
        <v>131</v>
      </c>
      <c r="C234" s="8" t="s">
        <v>666</v>
      </c>
    </row>
    <row r="235" spans="2:3" x14ac:dyDescent="0.35">
      <c r="B235" s="7" t="s">
        <v>132</v>
      </c>
      <c r="C235" s="9" t="s">
        <v>667</v>
      </c>
    </row>
    <row r="236" spans="2:3" x14ac:dyDescent="0.35">
      <c r="B236" s="2" t="s">
        <v>133</v>
      </c>
      <c r="C236" s="4" t="s">
        <v>558</v>
      </c>
    </row>
    <row r="237" spans="2:3" x14ac:dyDescent="0.35">
      <c r="B237" s="2" t="s">
        <v>136</v>
      </c>
      <c r="C237" s="4" t="s">
        <v>570</v>
      </c>
    </row>
    <row r="238" spans="2:3" x14ac:dyDescent="0.35">
      <c r="B238" s="2" t="s">
        <v>138</v>
      </c>
      <c r="C238" s="4" t="s">
        <v>569</v>
      </c>
    </row>
    <row r="239" spans="2:3" x14ac:dyDescent="0.35">
      <c r="B239" s="7" t="s">
        <v>141</v>
      </c>
      <c r="C239" s="9" t="s">
        <v>569</v>
      </c>
    </row>
    <row r="240" spans="2:3" x14ac:dyDescent="0.35">
      <c r="B240" s="2" t="s">
        <v>142</v>
      </c>
      <c r="C240" s="4" t="s">
        <v>569</v>
      </c>
    </row>
    <row r="241" spans="2:3" x14ac:dyDescent="0.35">
      <c r="B241" s="7" t="s">
        <v>169</v>
      </c>
      <c r="C241" s="9" t="s">
        <v>668</v>
      </c>
    </row>
    <row r="242" spans="2:3" x14ac:dyDescent="0.35">
      <c r="B242" s="2" t="s">
        <v>170</v>
      </c>
      <c r="C242" s="4" t="s">
        <v>668</v>
      </c>
    </row>
    <row r="243" spans="2:3" x14ac:dyDescent="0.35">
      <c r="B243" s="7" t="s">
        <v>177</v>
      </c>
      <c r="C243" s="9" t="s">
        <v>669</v>
      </c>
    </row>
    <row r="244" spans="2:3" x14ac:dyDescent="0.35">
      <c r="B244" s="2" t="s">
        <v>181</v>
      </c>
      <c r="C244" s="4" t="s">
        <v>569</v>
      </c>
    </row>
    <row r="245" spans="2:3" x14ac:dyDescent="0.35">
      <c r="B245" s="2" t="s">
        <v>182</v>
      </c>
      <c r="C245" s="4" t="s">
        <v>670</v>
      </c>
    </row>
    <row r="246" spans="2:3" x14ac:dyDescent="0.35">
      <c r="B246" s="2" t="s">
        <v>183</v>
      </c>
      <c r="C246" s="4" t="s">
        <v>637</v>
      </c>
    </row>
    <row r="247" spans="2:3" x14ac:dyDescent="0.35">
      <c r="B247" s="6" t="s">
        <v>186</v>
      </c>
      <c r="C247" s="8" t="s">
        <v>671</v>
      </c>
    </row>
    <row r="248" spans="2:3" x14ac:dyDescent="0.35">
      <c r="B248" s="7" t="s">
        <v>187</v>
      </c>
      <c r="C248" s="9" t="s">
        <v>672</v>
      </c>
    </row>
    <row r="249" spans="2:3" x14ac:dyDescent="0.35">
      <c r="B249" s="2" t="s">
        <v>193</v>
      </c>
      <c r="C249" s="4" t="s">
        <v>673</v>
      </c>
    </row>
    <row r="250" spans="2:3" x14ac:dyDescent="0.35">
      <c r="B250" s="2" t="s">
        <v>194</v>
      </c>
      <c r="C250" s="4" t="s">
        <v>642</v>
      </c>
    </row>
    <row r="251" spans="2:3" x14ac:dyDescent="0.35">
      <c r="B251" s="2" t="s">
        <v>195</v>
      </c>
      <c r="C251" s="4" t="s">
        <v>595</v>
      </c>
    </row>
    <row r="252" spans="2:3" x14ac:dyDescent="0.35">
      <c r="B252" s="7" t="s">
        <v>197</v>
      </c>
      <c r="C252" s="9" t="s">
        <v>674</v>
      </c>
    </row>
    <row r="253" spans="2:3" x14ac:dyDescent="0.35">
      <c r="B253" s="2" t="s">
        <v>200</v>
      </c>
      <c r="C253" s="4" t="s">
        <v>572</v>
      </c>
    </row>
    <row r="254" spans="2:3" x14ac:dyDescent="0.35">
      <c r="B254" s="2" t="s">
        <v>204</v>
      </c>
      <c r="C254" s="4" t="s">
        <v>675</v>
      </c>
    </row>
    <row r="255" spans="2:3" x14ac:dyDescent="0.35">
      <c r="B255" s="7" t="s">
        <v>206</v>
      </c>
      <c r="C255" s="9" t="s">
        <v>676</v>
      </c>
    </row>
    <row r="256" spans="2:3" x14ac:dyDescent="0.35">
      <c r="B256" s="2" t="s">
        <v>207</v>
      </c>
      <c r="C256" s="4" t="s">
        <v>677</v>
      </c>
    </row>
    <row r="257" spans="2:3" x14ac:dyDescent="0.35">
      <c r="B257" s="2" t="s">
        <v>209</v>
      </c>
      <c r="C257" s="4" t="s">
        <v>678</v>
      </c>
    </row>
    <row r="258" spans="2:3" x14ac:dyDescent="0.35">
      <c r="B258" s="2" t="s">
        <v>210</v>
      </c>
      <c r="C258" s="4" t="s">
        <v>569</v>
      </c>
    </row>
    <row r="259" spans="2:3" x14ac:dyDescent="0.35">
      <c r="B259" s="2" t="s">
        <v>212</v>
      </c>
      <c r="C259" s="4" t="s">
        <v>679</v>
      </c>
    </row>
    <row r="260" spans="2:3" x14ac:dyDescent="0.35">
      <c r="B260" s="7" t="s">
        <v>216</v>
      </c>
      <c r="C260" s="9" t="s">
        <v>642</v>
      </c>
    </row>
    <row r="261" spans="2:3" x14ac:dyDescent="0.35">
      <c r="B261" s="2" t="s">
        <v>217</v>
      </c>
      <c r="C261" s="4" t="s">
        <v>642</v>
      </c>
    </row>
    <row r="262" spans="2:3" x14ac:dyDescent="0.35">
      <c r="B262" s="7" t="s">
        <v>224</v>
      </c>
      <c r="C262" s="9" t="s">
        <v>582</v>
      </c>
    </row>
    <row r="263" spans="2:3" x14ac:dyDescent="0.35">
      <c r="B263" s="2" t="s">
        <v>225</v>
      </c>
      <c r="C263" s="4" t="s">
        <v>569</v>
      </c>
    </row>
    <row r="264" spans="2:3" ht="25" x14ac:dyDescent="0.35">
      <c r="B264" s="2" t="s">
        <v>226</v>
      </c>
      <c r="C264" s="4" t="s">
        <v>595</v>
      </c>
    </row>
    <row r="265" spans="2:3" x14ac:dyDescent="0.35">
      <c r="B265" s="2" t="s">
        <v>227</v>
      </c>
      <c r="C265" s="4" t="s">
        <v>570</v>
      </c>
    </row>
    <row r="266" spans="2:3" x14ac:dyDescent="0.35">
      <c r="B266" s="2" t="s">
        <v>229</v>
      </c>
      <c r="C266" s="4" t="s">
        <v>583</v>
      </c>
    </row>
    <row r="267" spans="2:3" x14ac:dyDescent="0.35">
      <c r="B267" s="2" t="s">
        <v>230</v>
      </c>
      <c r="C267" s="4" t="s">
        <v>680</v>
      </c>
    </row>
    <row r="268" spans="2:3" x14ac:dyDescent="0.35">
      <c r="B268" s="2" t="s">
        <v>231</v>
      </c>
      <c r="C268" s="4" t="s">
        <v>681</v>
      </c>
    </row>
    <row r="269" spans="2:3" x14ac:dyDescent="0.35">
      <c r="B269" s="7" t="s">
        <v>247</v>
      </c>
      <c r="C269" s="9" t="s">
        <v>681</v>
      </c>
    </row>
    <row r="270" spans="2:3" x14ac:dyDescent="0.35">
      <c r="B270" s="2" t="s">
        <v>249</v>
      </c>
      <c r="C270" s="4" t="s">
        <v>681</v>
      </c>
    </row>
    <row r="271" spans="2:3" x14ac:dyDescent="0.35">
      <c r="B271" s="7" t="s">
        <v>253</v>
      </c>
      <c r="C271" s="9" t="s">
        <v>682</v>
      </c>
    </row>
    <row r="272" spans="2:3" x14ac:dyDescent="0.35">
      <c r="B272" s="2" t="s">
        <v>259</v>
      </c>
      <c r="C272" s="4" t="s">
        <v>682</v>
      </c>
    </row>
    <row r="273" spans="2:3" x14ac:dyDescent="0.35">
      <c r="B273" s="6" t="s">
        <v>261</v>
      </c>
      <c r="C273" s="8" t="s">
        <v>683</v>
      </c>
    </row>
    <row r="274" spans="2:3" x14ac:dyDescent="0.35">
      <c r="B274" s="7" t="s">
        <v>268</v>
      </c>
      <c r="C274" s="9" t="s">
        <v>683</v>
      </c>
    </row>
    <row r="275" spans="2:3" x14ac:dyDescent="0.35">
      <c r="B275" s="29" t="s">
        <v>269</v>
      </c>
      <c r="C275" s="30" t="s">
        <v>683</v>
      </c>
    </row>
    <row r="276" spans="2:3" x14ac:dyDescent="0.35">
      <c r="B276" s="35" t="s">
        <v>51</v>
      </c>
      <c r="C276" s="36" t="s">
        <v>57</v>
      </c>
    </row>
    <row r="277" spans="2:3" x14ac:dyDescent="0.35">
      <c r="B277" s="22" t="s">
        <v>533</v>
      </c>
      <c r="C277" s="25" t="s">
        <v>533</v>
      </c>
    </row>
    <row r="278" spans="2:3" x14ac:dyDescent="0.35">
      <c r="B278" s="22" t="s">
        <v>533</v>
      </c>
      <c r="C278" s="25" t="s">
        <v>533</v>
      </c>
    </row>
    <row r="279" spans="2:3" x14ac:dyDescent="0.35">
      <c r="B279" s="22" t="s">
        <v>533</v>
      </c>
      <c r="C279" s="25" t="s">
        <v>533</v>
      </c>
    </row>
    <row r="280" spans="2:3" x14ac:dyDescent="0.35">
      <c r="B280" s="35" t="s">
        <v>6</v>
      </c>
      <c r="C280" s="36" t="s">
        <v>52</v>
      </c>
    </row>
    <row r="281" spans="2:3" x14ac:dyDescent="0.35">
      <c r="B281" s="33" t="s">
        <v>104</v>
      </c>
      <c r="C281" s="34" t="s">
        <v>684</v>
      </c>
    </row>
    <row r="282" spans="2:3" x14ac:dyDescent="0.35">
      <c r="B282" s="7" t="s">
        <v>105</v>
      </c>
      <c r="C282" s="9" t="s">
        <v>685</v>
      </c>
    </row>
    <row r="283" spans="2:3" x14ac:dyDescent="0.35">
      <c r="B283" s="2" t="s">
        <v>106</v>
      </c>
      <c r="C283" s="4" t="s">
        <v>685</v>
      </c>
    </row>
    <row r="284" spans="2:3" x14ac:dyDescent="0.35">
      <c r="B284" s="7" t="s">
        <v>107</v>
      </c>
      <c r="C284" s="9" t="s">
        <v>686</v>
      </c>
    </row>
    <row r="285" spans="2:3" x14ac:dyDescent="0.35">
      <c r="B285" s="2" t="s">
        <v>108</v>
      </c>
      <c r="C285" s="4" t="s">
        <v>686</v>
      </c>
    </row>
    <row r="286" spans="2:3" x14ac:dyDescent="0.35">
      <c r="B286" s="7" t="s">
        <v>110</v>
      </c>
      <c r="C286" s="9" t="s">
        <v>687</v>
      </c>
    </row>
    <row r="287" spans="2:3" x14ac:dyDescent="0.35">
      <c r="B287" s="2" t="s">
        <v>111</v>
      </c>
      <c r="C287" s="4" t="s">
        <v>688</v>
      </c>
    </row>
    <row r="288" spans="2:3" x14ac:dyDescent="0.35">
      <c r="B288" s="2" t="s">
        <v>112</v>
      </c>
      <c r="C288" s="4" t="s">
        <v>689</v>
      </c>
    </row>
    <row r="289" spans="2:3" x14ac:dyDescent="0.35">
      <c r="B289" s="2" t="s">
        <v>114</v>
      </c>
      <c r="C289" s="4" t="s">
        <v>690</v>
      </c>
    </row>
    <row r="290" spans="2:3" x14ac:dyDescent="0.35">
      <c r="B290" s="7" t="s">
        <v>115</v>
      </c>
      <c r="C290" s="9" t="s">
        <v>691</v>
      </c>
    </row>
    <row r="291" spans="2:3" x14ac:dyDescent="0.35">
      <c r="B291" s="2" t="s">
        <v>116</v>
      </c>
      <c r="C291" s="4" t="s">
        <v>692</v>
      </c>
    </row>
    <row r="292" spans="2:3" x14ac:dyDescent="0.35">
      <c r="B292" s="2" t="s">
        <v>119</v>
      </c>
      <c r="C292" s="4" t="s">
        <v>693</v>
      </c>
    </row>
    <row r="293" spans="2:3" x14ac:dyDescent="0.35">
      <c r="B293" s="7" t="s">
        <v>120</v>
      </c>
      <c r="C293" s="9" t="s">
        <v>694</v>
      </c>
    </row>
    <row r="294" spans="2:3" x14ac:dyDescent="0.35">
      <c r="B294" s="2" t="s">
        <v>122</v>
      </c>
      <c r="C294" s="4" t="s">
        <v>695</v>
      </c>
    </row>
    <row r="295" spans="2:3" x14ac:dyDescent="0.35">
      <c r="B295" s="2" t="s">
        <v>124</v>
      </c>
      <c r="C295" s="4" t="s">
        <v>696</v>
      </c>
    </row>
    <row r="296" spans="2:3" x14ac:dyDescent="0.35">
      <c r="B296" s="2" t="s">
        <v>126</v>
      </c>
      <c r="C296" s="4" t="s">
        <v>697</v>
      </c>
    </row>
    <row r="297" spans="2:3" x14ac:dyDescent="0.35">
      <c r="B297" s="7" t="s">
        <v>127</v>
      </c>
      <c r="C297" s="9" t="s">
        <v>698</v>
      </c>
    </row>
    <row r="298" spans="2:3" x14ac:dyDescent="0.35">
      <c r="B298" s="2" t="s">
        <v>128</v>
      </c>
      <c r="C298" s="4" t="s">
        <v>698</v>
      </c>
    </row>
    <row r="299" spans="2:3" x14ac:dyDescent="0.35">
      <c r="B299" s="7" t="s">
        <v>129</v>
      </c>
      <c r="C299" s="9" t="s">
        <v>699</v>
      </c>
    </row>
    <row r="300" spans="2:3" x14ac:dyDescent="0.35">
      <c r="B300" s="2" t="s">
        <v>130</v>
      </c>
      <c r="C300" s="4" t="s">
        <v>699</v>
      </c>
    </row>
    <row r="301" spans="2:3" x14ac:dyDescent="0.35">
      <c r="B301" s="6" t="s">
        <v>131</v>
      </c>
      <c r="C301" s="8" t="s">
        <v>700</v>
      </c>
    </row>
    <row r="302" spans="2:3" x14ac:dyDescent="0.35">
      <c r="B302" s="7" t="s">
        <v>132</v>
      </c>
      <c r="C302" s="9" t="s">
        <v>701</v>
      </c>
    </row>
    <row r="303" spans="2:3" x14ac:dyDescent="0.35">
      <c r="B303" s="2" t="s">
        <v>133</v>
      </c>
      <c r="C303" s="4" t="s">
        <v>702</v>
      </c>
    </row>
    <row r="304" spans="2:3" x14ac:dyDescent="0.35">
      <c r="B304" s="2" t="s">
        <v>136</v>
      </c>
      <c r="C304" s="4" t="s">
        <v>703</v>
      </c>
    </row>
    <row r="305" spans="2:3" x14ac:dyDescent="0.35">
      <c r="B305" s="2" t="s">
        <v>138</v>
      </c>
      <c r="C305" s="4" t="s">
        <v>704</v>
      </c>
    </row>
    <row r="306" spans="2:3" x14ac:dyDescent="0.35">
      <c r="B306" s="2" t="s">
        <v>140</v>
      </c>
      <c r="C306" s="4" t="s">
        <v>705</v>
      </c>
    </row>
    <row r="307" spans="2:3" x14ac:dyDescent="0.35">
      <c r="B307" s="7" t="s">
        <v>141</v>
      </c>
      <c r="C307" s="9" t="s">
        <v>706</v>
      </c>
    </row>
    <row r="308" spans="2:3" x14ac:dyDescent="0.35">
      <c r="B308" s="2" t="s">
        <v>142</v>
      </c>
      <c r="C308" s="4" t="s">
        <v>706</v>
      </c>
    </row>
    <row r="309" spans="2:3" x14ac:dyDescent="0.35">
      <c r="B309" s="7" t="s">
        <v>169</v>
      </c>
      <c r="C309" s="9" t="s">
        <v>707</v>
      </c>
    </row>
    <row r="310" spans="2:3" x14ac:dyDescent="0.35">
      <c r="B310" s="2" t="s">
        <v>170</v>
      </c>
      <c r="C310" s="4" t="s">
        <v>707</v>
      </c>
    </row>
    <row r="311" spans="2:3" x14ac:dyDescent="0.35">
      <c r="B311" s="7" t="s">
        <v>171</v>
      </c>
      <c r="C311" s="9" t="s">
        <v>708</v>
      </c>
    </row>
    <row r="312" spans="2:3" x14ac:dyDescent="0.35">
      <c r="B312" s="2" t="s">
        <v>172</v>
      </c>
      <c r="C312" s="4" t="s">
        <v>708</v>
      </c>
    </row>
    <row r="313" spans="2:3" x14ac:dyDescent="0.35">
      <c r="B313" s="7" t="s">
        <v>177</v>
      </c>
      <c r="C313" s="9" t="s">
        <v>709</v>
      </c>
    </row>
    <row r="314" spans="2:3" x14ac:dyDescent="0.35">
      <c r="B314" s="2" t="s">
        <v>178</v>
      </c>
      <c r="C314" s="4" t="s">
        <v>709</v>
      </c>
    </row>
    <row r="315" spans="2:3" x14ac:dyDescent="0.35">
      <c r="B315" s="6" t="s">
        <v>186</v>
      </c>
      <c r="C315" s="8" t="s">
        <v>710</v>
      </c>
    </row>
    <row r="316" spans="2:3" x14ac:dyDescent="0.35">
      <c r="B316" s="7" t="s">
        <v>187</v>
      </c>
      <c r="C316" s="9" t="s">
        <v>711</v>
      </c>
    </row>
    <row r="317" spans="2:3" x14ac:dyDescent="0.35">
      <c r="B317" s="2" t="s">
        <v>188</v>
      </c>
      <c r="C317" s="4" t="s">
        <v>712</v>
      </c>
    </row>
    <row r="318" spans="2:3" x14ac:dyDescent="0.35">
      <c r="B318" s="2" t="s">
        <v>190</v>
      </c>
      <c r="C318" s="4" t="s">
        <v>587</v>
      </c>
    </row>
    <row r="319" spans="2:3" x14ac:dyDescent="0.35">
      <c r="B319" s="2" t="s">
        <v>191</v>
      </c>
      <c r="C319" s="4" t="s">
        <v>568</v>
      </c>
    </row>
    <row r="320" spans="2:3" x14ac:dyDescent="0.35">
      <c r="B320" s="2" t="s">
        <v>194</v>
      </c>
      <c r="C320" s="4" t="s">
        <v>416</v>
      </c>
    </row>
    <row r="321" spans="2:3" x14ac:dyDescent="0.35">
      <c r="B321" s="7" t="s">
        <v>197</v>
      </c>
      <c r="C321" s="9" t="s">
        <v>713</v>
      </c>
    </row>
    <row r="322" spans="2:3" x14ac:dyDescent="0.35">
      <c r="B322" s="2" t="s">
        <v>200</v>
      </c>
      <c r="C322" s="4" t="s">
        <v>714</v>
      </c>
    </row>
    <row r="323" spans="2:3" x14ac:dyDescent="0.35">
      <c r="B323" s="2" t="s">
        <v>202</v>
      </c>
      <c r="C323" s="4" t="s">
        <v>531</v>
      </c>
    </row>
    <row r="324" spans="2:3" x14ac:dyDescent="0.35">
      <c r="B324" s="7" t="s">
        <v>206</v>
      </c>
      <c r="C324" s="9" t="s">
        <v>715</v>
      </c>
    </row>
    <row r="325" spans="2:3" x14ac:dyDescent="0.35">
      <c r="B325" s="2" t="s">
        <v>207</v>
      </c>
      <c r="C325" s="4" t="s">
        <v>510</v>
      </c>
    </row>
    <row r="326" spans="2:3" x14ac:dyDescent="0.35">
      <c r="B326" s="2" t="s">
        <v>214</v>
      </c>
      <c r="C326" s="4" t="s">
        <v>716</v>
      </c>
    </row>
    <row r="327" spans="2:3" x14ac:dyDescent="0.35">
      <c r="B327" s="7" t="s">
        <v>216</v>
      </c>
      <c r="C327" s="9" t="s">
        <v>498</v>
      </c>
    </row>
    <row r="328" spans="2:3" x14ac:dyDescent="0.35">
      <c r="B328" s="2" t="s">
        <v>220</v>
      </c>
      <c r="C328" s="4" t="s">
        <v>498</v>
      </c>
    </row>
    <row r="329" spans="2:3" x14ac:dyDescent="0.35">
      <c r="B329" s="7" t="s">
        <v>224</v>
      </c>
      <c r="C329" s="9" t="s">
        <v>717</v>
      </c>
    </row>
    <row r="330" spans="2:3" x14ac:dyDescent="0.35">
      <c r="B330" s="2" t="s">
        <v>225</v>
      </c>
      <c r="C330" s="4" t="s">
        <v>718</v>
      </c>
    </row>
    <row r="331" spans="2:3" x14ac:dyDescent="0.35">
      <c r="B331" s="2" t="s">
        <v>229</v>
      </c>
      <c r="C331" s="4" t="s">
        <v>719</v>
      </c>
    </row>
    <row r="332" spans="2:3" x14ac:dyDescent="0.35">
      <c r="B332" s="2" t="s">
        <v>230</v>
      </c>
      <c r="C332" s="4" t="s">
        <v>597</v>
      </c>
    </row>
    <row r="333" spans="2:3" x14ac:dyDescent="0.35">
      <c r="B333" s="2" t="s">
        <v>231</v>
      </c>
      <c r="C333" s="4" t="s">
        <v>720</v>
      </c>
    </row>
    <row r="334" spans="2:3" x14ac:dyDescent="0.35">
      <c r="B334" s="7" t="s">
        <v>233</v>
      </c>
      <c r="C334" s="9" t="s">
        <v>721</v>
      </c>
    </row>
    <row r="335" spans="2:3" ht="25" x14ac:dyDescent="0.35">
      <c r="B335" s="2" t="s">
        <v>234</v>
      </c>
      <c r="C335" s="4" t="s">
        <v>597</v>
      </c>
    </row>
    <row r="336" spans="2:3" ht="25" x14ac:dyDescent="0.35">
      <c r="B336" s="2" t="s">
        <v>235</v>
      </c>
      <c r="C336" s="4" t="s">
        <v>591</v>
      </c>
    </row>
    <row r="337" spans="2:3" x14ac:dyDescent="0.35">
      <c r="B337" s="2" t="s">
        <v>238</v>
      </c>
      <c r="C337" s="4" t="s">
        <v>722</v>
      </c>
    </row>
    <row r="338" spans="2:3" x14ac:dyDescent="0.35">
      <c r="B338" s="7" t="s">
        <v>247</v>
      </c>
      <c r="C338" s="9" t="s">
        <v>723</v>
      </c>
    </row>
    <row r="339" spans="2:3" x14ac:dyDescent="0.35">
      <c r="B339" s="2" t="s">
        <v>249</v>
      </c>
      <c r="C339" s="4" t="s">
        <v>723</v>
      </c>
    </row>
    <row r="340" spans="2:3" x14ac:dyDescent="0.35">
      <c r="B340" s="7" t="s">
        <v>253</v>
      </c>
      <c r="C340" s="9" t="s">
        <v>724</v>
      </c>
    </row>
    <row r="341" spans="2:3" x14ac:dyDescent="0.35">
      <c r="B341" s="2" t="s">
        <v>259</v>
      </c>
      <c r="C341" s="4" t="s">
        <v>724</v>
      </c>
    </row>
    <row r="342" spans="2:3" x14ac:dyDescent="0.35">
      <c r="B342" s="6" t="s">
        <v>261</v>
      </c>
      <c r="C342" s="8" t="s">
        <v>725</v>
      </c>
    </row>
    <row r="343" spans="2:3" x14ac:dyDescent="0.35">
      <c r="B343" s="7" t="s">
        <v>262</v>
      </c>
      <c r="C343" s="9" t="s">
        <v>725</v>
      </c>
    </row>
    <row r="344" spans="2:3" x14ac:dyDescent="0.35">
      <c r="B344" s="2" t="s">
        <v>267</v>
      </c>
      <c r="C344" s="4" t="s">
        <v>725</v>
      </c>
    </row>
    <row r="345" spans="2:3" x14ac:dyDescent="0.35">
      <c r="B345" s="6" t="s">
        <v>278</v>
      </c>
      <c r="C345" s="8" t="s">
        <v>726</v>
      </c>
    </row>
    <row r="346" spans="2:3" x14ac:dyDescent="0.35">
      <c r="B346" s="7" t="s">
        <v>279</v>
      </c>
      <c r="C346" s="9" t="s">
        <v>727</v>
      </c>
    </row>
    <row r="347" spans="2:3" x14ac:dyDescent="0.35">
      <c r="B347" s="2" t="s">
        <v>280</v>
      </c>
      <c r="C347" s="4" t="s">
        <v>479</v>
      </c>
    </row>
    <row r="348" spans="2:3" x14ac:dyDescent="0.35">
      <c r="B348" s="2" t="s">
        <v>283</v>
      </c>
      <c r="C348" s="4" t="s">
        <v>510</v>
      </c>
    </row>
    <row r="349" spans="2:3" x14ac:dyDescent="0.35">
      <c r="B349" s="7" t="s">
        <v>296</v>
      </c>
      <c r="C349" s="9" t="s">
        <v>728</v>
      </c>
    </row>
    <row r="350" spans="2:3" x14ac:dyDescent="0.35">
      <c r="B350" s="2" t="s">
        <v>298</v>
      </c>
      <c r="C350" s="4" t="s">
        <v>531</v>
      </c>
    </row>
    <row r="351" spans="2:3" x14ac:dyDescent="0.35">
      <c r="B351" s="29" t="s">
        <v>301</v>
      </c>
      <c r="C351" s="30" t="s">
        <v>498</v>
      </c>
    </row>
    <row r="352" spans="2:3" x14ac:dyDescent="0.35">
      <c r="B352" s="35" t="s">
        <v>51</v>
      </c>
      <c r="C352" s="36" t="s">
        <v>58</v>
      </c>
    </row>
    <row r="353" spans="2:3" x14ac:dyDescent="0.35">
      <c r="B353" s="22" t="s">
        <v>533</v>
      </c>
      <c r="C353" s="25" t="s">
        <v>533</v>
      </c>
    </row>
    <row r="354" spans="2:3" x14ac:dyDescent="0.35">
      <c r="B354" s="22" t="s">
        <v>533</v>
      </c>
      <c r="C354" s="25" t="s">
        <v>533</v>
      </c>
    </row>
    <row r="355" spans="2:3" x14ac:dyDescent="0.35">
      <c r="B355" s="22" t="s">
        <v>533</v>
      </c>
      <c r="C355" s="25" t="s">
        <v>533</v>
      </c>
    </row>
    <row r="356" spans="2:3" x14ac:dyDescent="0.35">
      <c r="B356" s="35" t="s">
        <v>7</v>
      </c>
      <c r="C356" s="36" t="s">
        <v>52</v>
      </c>
    </row>
    <row r="357" spans="2:3" x14ac:dyDescent="0.35">
      <c r="B357" s="33" t="s">
        <v>104</v>
      </c>
      <c r="C357" s="34" t="s">
        <v>729</v>
      </c>
    </row>
    <row r="358" spans="2:3" x14ac:dyDescent="0.35">
      <c r="B358" s="7" t="s">
        <v>105</v>
      </c>
      <c r="C358" s="9" t="s">
        <v>730</v>
      </c>
    </row>
    <row r="359" spans="2:3" x14ac:dyDescent="0.35">
      <c r="B359" s="2" t="s">
        <v>106</v>
      </c>
      <c r="C359" s="4" t="s">
        <v>730</v>
      </c>
    </row>
    <row r="360" spans="2:3" x14ac:dyDescent="0.35">
      <c r="B360" s="7" t="s">
        <v>107</v>
      </c>
      <c r="C360" s="9" t="s">
        <v>731</v>
      </c>
    </row>
    <row r="361" spans="2:3" x14ac:dyDescent="0.35">
      <c r="B361" s="2" t="s">
        <v>108</v>
      </c>
      <c r="C361" s="4" t="s">
        <v>731</v>
      </c>
    </row>
    <row r="362" spans="2:3" x14ac:dyDescent="0.35">
      <c r="B362" s="7" t="s">
        <v>110</v>
      </c>
      <c r="C362" s="9" t="s">
        <v>732</v>
      </c>
    </row>
    <row r="363" spans="2:3" x14ac:dyDescent="0.35">
      <c r="B363" s="2" t="s">
        <v>111</v>
      </c>
      <c r="C363" s="4" t="s">
        <v>733</v>
      </c>
    </row>
    <row r="364" spans="2:3" x14ac:dyDescent="0.35">
      <c r="B364" s="2" t="s">
        <v>112</v>
      </c>
      <c r="C364" s="4" t="s">
        <v>734</v>
      </c>
    </row>
    <row r="365" spans="2:3" x14ac:dyDescent="0.35">
      <c r="B365" s="2" t="s">
        <v>114</v>
      </c>
      <c r="C365" s="4" t="s">
        <v>735</v>
      </c>
    </row>
    <row r="366" spans="2:3" x14ac:dyDescent="0.35">
      <c r="B366" s="7" t="s">
        <v>115</v>
      </c>
      <c r="C366" s="9" t="s">
        <v>736</v>
      </c>
    </row>
    <row r="367" spans="2:3" x14ac:dyDescent="0.35">
      <c r="B367" s="2" t="s">
        <v>116</v>
      </c>
      <c r="C367" s="4" t="s">
        <v>737</v>
      </c>
    </row>
    <row r="368" spans="2:3" x14ac:dyDescent="0.35">
      <c r="B368" s="2" t="s">
        <v>117</v>
      </c>
      <c r="C368" s="4" t="s">
        <v>738</v>
      </c>
    </row>
    <row r="369" spans="2:3" x14ac:dyDescent="0.35">
      <c r="B369" s="2" t="s">
        <v>118</v>
      </c>
      <c r="C369" s="4" t="s">
        <v>739</v>
      </c>
    </row>
    <row r="370" spans="2:3" x14ac:dyDescent="0.35">
      <c r="B370" s="2" t="s">
        <v>119</v>
      </c>
      <c r="C370" s="4" t="s">
        <v>740</v>
      </c>
    </row>
    <row r="371" spans="2:3" x14ac:dyDescent="0.35">
      <c r="B371" s="7" t="s">
        <v>120</v>
      </c>
      <c r="C371" s="9" t="s">
        <v>741</v>
      </c>
    </row>
    <row r="372" spans="2:3" x14ac:dyDescent="0.35">
      <c r="B372" s="2" t="s">
        <v>123</v>
      </c>
      <c r="C372" s="4" t="s">
        <v>742</v>
      </c>
    </row>
    <row r="373" spans="2:3" x14ac:dyDescent="0.35">
      <c r="B373" s="2" t="s">
        <v>124</v>
      </c>
      <c r="C373" s="4" t="s">
        <v>743</v>
      </c>
    </row>
    <row r="374" spans="2:3" x14ac:dyDescent="0.35">
      <c r="B374" s="2" t="s">
        <v>125</v>
      </c>
      <c r="C374" s="4" t="s">
        <v>744</v>
      </c>
    </row>
    <row r="375" spans="2:3" x14ac:dyDescent="0.35">
      <c r="B375" s="2" t="s">
        <v>126</v>
      </c>
      <c r="C375" s="4" t="s">
        <v>745</v>
      </c>
    </row>
    <row r="376" spans="2:3" x14ac:dyDescent="0.35">
      <c r="B376" s="7" t="s">
        <v>127</v>
      </c>
      <c r="C376" s="9" t="s">
        <v>746</v>
      </c>
    </row>
    <row r="377" spans="2:3" x14ac:dyDescent="0.35">
      <c r="B377" s="2" t="s">
        <v>128</v>
      </c>
      <c r="C377" s="4" t="s">
        <v>746</v>
      </c>
    </row>
    <row r="378" spans="2:3" x14ac:dyDescent="0.35">
      <c r="B378" s="7" t="s">
        <v>129</v>
      </c>
      <c r="C378" s="9" t="s">
        <v>747</v>
      </c>
    </row>
    <row r="379" spans="2:3" x14ac:dyDescent="0.35">
      <c r="B379" s="2" t="s">
        <v>130</v>
      </c>
      <c r="C379" s="4" t="s">
        <v>747</v>
      </c>
    </row>
    <row r="380" spans="2:3" x14ac:dyDescent="0.35">
      <c r="B380" s="6" t="s">
        <v>131</v>
      </c>
      <c r="C380" s="8" t="s">
        <v>748</v>
      </c>
    </row>
    <row r="381" spans="2:3" x14ac:dyDescent="0.35">
      <c r="B381" s="7" t="s">
        <v>132</v>
      </c>
      <c r="C381" s="9" t="s">
        <v>749</v>
      </c>
    </row>
    <row r="382" spans="2:3" x14ac:dyDescent="0.35">
      <c r="B382" s="2" t="s">
        <v>133</v>
      </c>
      <c r="C382" s="4" t="s">
        <v>750</v>
      </c>
    </row>
    <row r="383" spans="2:3" x14ac:dyDescent="0.35">
      <c r="B383" s="2" t="s">
        <v>134</v>
      </c>
      <c r="C383" s="4" t="s">
        <v>751</v>
      </c>
    </row>
    <row r="384" spans="2:3" x14ac:dyDescent="0.35">
      <c r="B384" s="2" t="s">
        <v>136</v>
      </c>
      <c r="C384" s="4" t="s">
        <v>752</v>
      </c>
    </row>
    <row r="385" spans="2:3" x14ac:dyDescent="0.35">
      <c r="B385" s="2" t="s">
        <v>138</v>
      </c>
      <c r="C385" s="4" t="s">
        <v>753</v>
      </c>
    </row>
    <row r="386" spans="2:3" x14ac:dyDescent="0.35">
      <c r="B386" s="2" t="s">
        <v>139</v>
      </c>
      <c r="C386" s="4" t="s">
        <v>754</v>
      </c>
    </row>
    <row r="387" spans="2:3" x14ac:dyDescent="0.35">
      <c r="B387" s="7" t="s">
        <v>141</v>
      </c>
      <c r="C387" s="9" t="s">
        <v>755</v>
      </c>
    </row>
    <row r="388" spans="2:3" x14ac:dyDescent="0.35">
      <c r="B388" s="2" t="s">
        <v>142</v>
      </c>
      <c r="C388" s="4" t="s">
        <v>755</v>
      </c>
    </row>
    <row r="389" spans="2:3" x14ac:dyDescent="0.35">
      <c r="B389" s="7" t="s">
        <v>151</v>
      </c>
      <c r="C389" s="9" t="s">
        <v>756</v>
      </c>
    </row>
    <row r="390" spans="2:3" x14ac:dyDescent="0.35">
      <c r="B390" s="2" t="s">
        <v>157</v>
      </c>
      <c r="C390" s="4" t="s">
        <v>757</v>
      </c>
    </row>
    <row r="391" spans="2:3" x14ac:dyDescent="0.35">
      <c r="B391" s="2" t="s">
        <v>158</v>
      </c>
      <c r="C391" s="4" t="s">
        <v>758</v>
      </c>
    </row>
    <row r="392" spans="2:3" x14ac:dyDescent="0.35">
      <c r="B392" s="2" t="s">
        <v>159</v>
      </c>
      <c r="C392" s="4" t="s">
        <v>759</v>
      </c>
    </row>
    <row r="393" spans="2:3" x14ac:dyDescent="0.35">
      <c r="B393" s="2" t="s">
        <v>160</v>
      </c>
      <c r="C393" s="4" t="s">
        <v>760</v>
      </c>
    </row>
    <row r="394" spans="2:3" x14ac:dyDescent="0.35">
      <c r="B394" s="7" t="s">
        <v>161</v>
      </c>
      <c r="C394" s="9" t="s">
        <v>761</v>
      </c>
    </row>
    <row r="395" spans="2:3" x14ac:dyDescent="0.35">
      <c r="B395" s="2" t="s">
        <v>164</v>
      </c>
      <c r="C395" s="4" t="s">
        <v>761</v>
      </c>
    </row>
    <row r="396" spans="2:3" x14ac:dyDescent="0.35">
      <c r="B396" s="7" t="s">
        <v>169</v>
      </c>
      <c r="C396" s="9" t="s">
        <v>762</v>
      </c>
    </row>
    <row r="397" spans="2:3" x14ac:dyDescent="0.35">
      <c r="B397" s="2" t="s">
        <v>170</v>
      </c>
      <c r="C397" s="4" t="s">
        <v>762</v>
      </c>
    </row>
    <row r="398" spans="2:3" x14ac:dyDescent="0.35">
      <c r="B398" s="7" t="s">
        <v>171</v>
      </c>
      <c r="C398" s="9" t="s">
        <v>763</v>
      </c>
    </row>
    <row r="399" spans="2:3" x14ac:dyDescent="0.35">
      <c r="B399" s="2" t="s">
        <v>172</v>
      </c>
      <c r="C399" s="4" t="s">
        <v>763</v>
      </c>
    </row>
    <row r="400" spans="2:3" x14ac:dyDescent="0.35">
      <c r="B400" s="7" t="s">
        <v>177</v>
      </c>
      <c r="C400" s="9" t="s">
        <v>764</v>
      </c>
    </row>
    <row r="401" spans="2:3" x14ac:dyDescent="0.35">
      <c r="B401" s="2" t="s">
        <v>178</v>
      </c>
      <c r="C401" s="4" t="s">
        <v>765</v>
      </c>
    </row>
    <row r="402" spans="2:3" x14ac:dyDescent="0.35">
      <c r="B402" s="2" t="s">
        <v>179</v>
      </c>
      <c r="C402" s="4" t="s">
        <v>766</v>
      </c>
    </row>
    <row r="403" spans="2:3" x14ac:dyDescent="0.35">
      <c r="B403" s="2" t="s">
        <v>181</v>
      </c>
      <c r="C403" s="4" t="s">
        <v>767</v>
      </c>
    </row>
    <row r="404" spans="2:3" x14ac:dyDescent="0.35">
      <c r="B404" s="6" t="s">
        <v>186</v>
      </c>
      <c r="C404" s="8" t="s">
        <v>768</v>
      </c>
    </row>
    <row r="405" spans="2:3" x14ac:dyDescent="0.35">
      <c r="B405" s="7" t="s">
        <v>187</v>
      </c>
      <c r="C405" s="9" t="s">
        <v>769</v>
      </c>
    </row>
    <row r="406" spans="2:3" x14ac:dyDescent="0.35">
      <c r="B406" s="2" t="s">
        <v>188</v>
      </c>
      <c r="C406" s="4" t="s">
        <v>770</v>
      </c>
    </row>
    <row r="407" spans="2:3" x14ac:dyDescent="0.35">
      <c r="B407" s="2" t="s">
        <v>190</v>
      </c>
      <c r="C407" s="4" t="s">
        <v>771</v>
      </c>
    </row>
    <row r="408" spans="2:3" x14ac:dyDescent="0.35">
      <c r="B408" s="2" t="s">
        <v>191</v>
      </c>
      <c r="C408" s="4" t="s">
        <v>772</v>
      </c>
    </row>
    <row r="409" spans="2:3" x14ac:dyDescent="0.35">
      <c r="B409" s="2" t="s">
        <v>194</v>
      </c>
      <c r="C409" s="4" t="s">
        <v>773</v>
      </c>
    </row>
    <row r="410" spans="2:3" x14ac:dyDescent="0.35">
      <c r="B410" s="2" t="s">
        <v>195</v>
      </c>
      <c r="C410" s="4" t="s">
        <v>774</v>
      </c>
    </row>
    <row r="411" spans="2:3" x14ac:dyDescent="0.35">
      <c r="B411" s="7" t="s">
        <v>197</v>
      </c>
      <c r="C411" s="9" t="s">
        <v>775</v>
      </c>
    </row>
    <row r="412" spans="2:3" x14ac:dyDescent="0.35">
      <c r="B412" s="2" t="s">
        <v>199</v>
      </c>
      <c r="C412" s="4" t="s">
        <v>776</v>
      </c>
    </row>
    <row r="413" spans="2:3" x14ac:dyDescent="0.35">
      <c r="B413" s="2" t="s">
        <v>200</v>
      </c>
      <c r="C413" s="4" t="s">
        <v>777</v>
      </c>
    </row>
    <row r="414" spans="2:3" x14ac:dyDescent="0.35">
      <c r="B414" s="2" t="s">
        <v>202</v>
      </c>
      <c r="C414" s="4" t="s">
        <v>778</v>
      </c>
    </row>
    <row r="415" spans="2:3" x14ac:dyDescent="0.35">
      <c r="B415" s="7" t="s">
        <v>206</v>
      </c>
      <c r="C415" s="9" t="s">
        <v>779</v>
      </c>
    </row>
    <row r="416" spans="2:3" x14ac:dyDescent="0.35">
      <c r="B416" s="2" t="s">
        <v>207</v>
      </c>
      <c r="C416" s="4" t="s">
        <v>780</v>
      </c>
    </row>
    <row r="417" spans="2:3" x14ac:dyDescent="0.35">
      <c r="B417" s="2" t="s">
        <v>209</v>
      </c>
      <c r="C417" s="4" t="s">
        <v>781</v>
      </c>
    </row>
    <row r="418" spans="2:3" x14ac:dyDescent="0.35">
      <c r="B418" s="2" t="s">
        <v>212</v>
      </c>
      <c r="C418" s="4" t="s">
        <v>782</v>
      </c>
    </row>
    <row r="419" spans="2:3" x14ac:dyDescent="0.35">
      <c r="B419" s="2" t="s">
        <v>214</v>
      </c>
      <c r="C419" s="4" t="s">
        <v>783</v>
      </c>
    </row>
    <row r="420" spans="2:3" x14ac:dyDescent="0.35">
      <c r="B420" s="7" t="s">
        <v>216</v>
      </c>
      <c r="C420" s="9" t="s">
        <v>784</v>
      </c>
    </row>
    <row r="421" spans="2:3" x14ac:dyDescent="0.35">
      <c r="B421" s="2" t="s">
        <v>220</v>
      </c>
      <c r="C421" s="4" t="s">
        <v>784</v>
      </c>
    </row>
    <row r="422" spans="2:3" x14ac:dyDescent="0.35">
      <c r="B422" s="7" t="s">
        <v>224</v>
      </c>
      <c r="C422" s="9" t="s">
        <v>785</v>
      </c>
    </row>
    <row r="423" spans="2:3" x14ac:dyDescent="0.35">
      <c r="B423" s="2" t="s">
        <v>230</v>
      </c>
      <c r="C423" s="4" t="s">
        <v>786</v>
      </c>
    </row>
    <row r="424" spans="2:3" x14ac:dyDescent="0.35">
      <c r="B424" s="2" t="s">
        <v>231</v>
      </c>
      <c r="C424" s="4" t="s">
        <v>787</v>
      </c>
    </row>
    <row r="425" spans="2:3" x14ac:dyDescent="0.35">
      <c r="B425" s="2" t="s">
        <v>232</v>
      </c>
      <c r="C425" s="4" t="s">
        <v>788</v>
      </c>
    </row>
    <row r="426" spans="2:3" x14ac:dyDescent="0.35">
      <c r="B426" s="7" t="s">
        <v>233</v>
      </c>
      <c r="C426" s="9" t="s">
        <v>789</v>
      </c>
    </row>
    <row r="427" spans="2:3" ht="25" x14ac:dyDescent="0.35">
      <c r="B427" s="2" t="s">
        <v>234</v>
      </c>
      <c r="C427" s="4" t="s">
        <v>790</v>
      </c>
    </row>
    <row r="428" spans="2:3" ht="25" x14ac:dyDescent="0.35">
      <c r="B428" s="2" t="s">
        <v>235</v>
      </c>
      <c r="C428" s="4" t="s">
        <v>791</v>
      </c>
    </row>
    <row r="429" spans="2:3" x14ac:dyDescent="0.35">
      <c r="B429" s="7" t="s">
        <v>247</v>
      </c>
      <c r="C429" s="9" t="s">
        <v>792</v>
      </c>
    </row>
    <row r="430" spans="2:3" x14ac:dyDescent="0.35">
      <c r="B430" s="2" t="s">
        <v>249</v>
      </c>
      <c r="C430" s="4" t="s">
        <v>792</v>
      </c>
    </row>
    <row r="431" spans="2:3" x14ac:dyDescent="0.35">
      <c r="B431" s="7" t="s">
        <v>253</v>
      </c>
      <c r="C431" s="9" t="s">
        <v>793</v>
      </c>
    </row>
    <row r="432" spans="2:3" x14ac:dyDescent="0.35">
      <c r="B432" s="2" t="s">
        <v>259</v>
      </c>
      <c r="C432" s="4" t="s">
        <v>793</v>
      </c>
    </row>
    <row r="433" spans="2:3" x14ac:dyDescent="0.35">
      <c r="B433" s="6" t="s">
        <v>278</v>
      </c>
      <c r="C433" s="8" t="s">
        <v>794</v>
      </c>
    </row>
    <row r="434" spans="2:3" x14ac:dyDescent="0.35">
      <c r="B434" s="7" t="s">
        <v>279</v>
      </c>
      <c r="C434" s="9" t="s">
        <v>794</v>
      </c>
    </row>
    <row r="435" spans="2:3" x14ac:dyDescent="0.35">
      <c r="B435" s="2" t="s">
        <v>280</v>
      </c>
      <c r="C435" s="4" t="s">
        <v>568</v>
      </c>
    </row>
    <row r="436" spans="2:3" x14ac:dyDescent="0.35">
      <c r="B436" s="29" t="s">
        <v>283</v>
      </c>
      <c r="C436" s="30" t="s">
        <v>795</v>
      </c>
    </row>
    <row r="437" spans="2:3" x14ac:dyDescent="0.35">
      <c r="B437" s="35" t="s">
        <v>51</v>
      </c>
      <c r="C437" s="36" t="s">
        <v>59</v>
      </c>
    </row>
    <row r="438" spans="2:3" x14ac:dyDescent="0.35">
      <c r="B438" s="22" t="s">
        <v>533</v>
      </c>
      <c r="C438" s="25" t="s">
        <v>533</v>
      </c>
    </row>
    <row r="439" spans="2:3" x14ac:dyDescent="0.35">
      <c r="B439" s="22" t="s">
        <v>533</v>
      </c>
      <c r="C439" s="25" t="s">
        <v>533</v>
      </c>
    </row>
    <row r="440" spans="2:3" x14ac:dyDescent="0.35">
      <c r="B440" s="22" t="s">
        <v>533</v>
      </c>
      <c r="C440" s="25" t="s">
        <v>533</v>
      </c>
    </row>
    <row r="441" spans="2:3" x14ac:dyDescent="0.35">
      <c r="B441" s="35" t="s">
        <v>8</v>
      </c>
      <c r="C441" s="36" t="s">
        <v>52</v>
      </c>
    </row>
    <row r="442" spans="2:3" x14ac:dyDescent="0.35">
      <c r="B442" s="33" t="s">
        <v>104</v>
      </c>
      <c r="C442" s="34" t="s">
        <v>796</v>
      </c>
    </row>
    <row r="443" spans="2:3" x14ac:dyDescent="0.35">
      <c r="B443" s="7" t="s">
        <v>105</v>
      </c>
      <c r="C443" s="9" t="s">
        <v>797</v>
      </c>
    </row>
    <row r="444" spans="2:3" x14ac:dyDescent="0.35">
      <c r="B444" s="2" t="s">
        <v>106</v>
      </c>
      <c r="C444" s="4" t="s">
        <v>797</v>
      </c>
    </row>
    <row r="445" spans="2:3" x14ac:dyDescent="0.35">
      <c r="B445" s="7" t="s">
        <v>110</v>
      </c>
      <c r="C445" s="9" t="s">
        <v>798</v>
      </c>
    </row>
    <row r="446" spans="2:3" x14ac:dyDescent="0.35">
      <c r="B446" s="2" t="s">
        <v>111</v>
      </c>
      <c r="C446" s="4" t="s">
        <v>799</v>
      </c>
    </row>
    <row r="447" spans="2:3" x14ac:dyDescent="0.35">
      <c r="B447" s="2" t="s">
        <v>112</v>
      </c>
      <c r="C447" s="4" t="s">
        <v>800</v>
      </c>
    </row>
    <row r="448" spans="2:3" x14ac:dyDescent="0.35">
      <c r="B448" s="2" t="s">
        <v>114</v>
      </c>
      <c r="C448" s="4" t="s">
        <v>801</v>
      </c>
    </row>
    <row r="449" spans="2:3" x14ac:dyDescent="0.35">
      <c r="B449" s="7" t="s">
        <v>115</v>
      </c>
      <c r="C449" s="9" t="s">
        <v>802</v>
      </c>
    </row>
    <row r="450" spans="2:3" x14ac:dyDescent="0.35">
      <c r="B450" s="2" t="s">
        <v>116</v>
      </c>
      <c r="C450" s="4" t="s">
        <v>803</v>
      </c>
    </row>
    <row r="451" spans="2:3" x14ac:dyDescent="0.35">
      <c r="B451" s="2" t="s">
        <v>117</v>
      </c>
      <c r="C451" s="4" t="s">
        <v>804</v>
      </c>
    </row>
    <row r="452" spans="2:3" x14ac:dyDescent="0.35">
      <c r="B452" s="2" t="s">
        <v>118</v>
      </c>
      <c r="C452" s="4" t="s">
        <v>805</v>
      </c>
    </row>
    <row r="453" spans="2:3" x14ac:dyDescent="0.35">
      <c r="B453" s="2" t="s">
        <v>119</v>
      </c>
      <c r="C453" s="4" t="s">
        <v>806</v>
      </c>
    </row>
    <row r="454" spans="2:3" x14ac:dyDescent="0.35">
      <c r="B454" s="7" t="s">
        <v>120</v>
      </c>
      <c r="C454" s="9" t="s">
        <v>807</v>
      </c>
    </row>
    <row r="455" spans="2:3" x14ac:dyDescent="0.35">
      <c r="B455" s="2" t="s">
        <v>126</v>
      </c>
      <c r="C455" s="4" t="s">
        <v>807</v>
      </c>
    </row>
    <row r="456" spans="2:3" x14ac:dyDescent="0.35">
      <c r="B456" s="7" t="s">
        <v>127</v>
      </c>
      <c r="C456" s="9" t="s">
        <v>670</v>
      </c>
    </row>
    <row r="457" spans="2:3" x14ac:dyDescent="0.35">
      <c r="B457" s="2" t="s">
        <v>128</v>
      </c>
      <c r="C457" s="4" t="s">
        <v>670</v>
      </c>
    </row>
    <row r="458" spans="2:3" x14ac:dyDescent="0.35">
      <c r="B458" s="7" t="s">
        <v>129</v>
      </c>
      <c r="C458" s="9" t="s">
        <v>808</v>
      </c>
    </row>
    <row r="459" spans="2:3" x14ac:dyDescent="0.35">
      <c r="B459" s="2" t="s">
        <v>130</v>
      </c>
      <c r="C459" s="4" t="s">
        <v>808</v>
      </c>
    </row>
    <row r="460" spans="2:3" x14ac:dyDescent="0.35">
      <c r="B460" s="6" t="s">
        <v>131</v>
      </c>
      <c r="C460" s="8" t="s">
        <v>809</v>
      </c>
    </row>
    <row r="461" spans="2:3" x14ac:dyDescent="0.35">
      <c r="B461" s="7" t="s">
        <v>132</v>
      </c>
      <c r="C461" s="9" t="s">
        <v>810</v>
      </c>
    </row>
    <row r="462" spans="2:3" x14ac:dyDescent="0.35">
      <c r="B462" s="2" t="s">
        <v>133</v>
      </c>
      <c r="C462" s="4" t="s">
        <v>811</v>
      </c>
    </row>
    <row r="463" spans="2:3" x14ac:dyDescent="0.35">
      <c r="B463" s="2" t="s">
        <v>136</v>
      </c>
      <c r="C463" s="4" t="s">
        <v>812</v>
      </c>
    </row>
    <row r="464" spans="2:3" x14ac:dyDescent="0.35">
      <c r="B464" s="2" t="s">
        <v>137</v>
      </c>
      <c r="C464" s="4" t="s">
        <v>813</v>
      </c>
    </row>
    <row r="465" spans="2:3" x14ac:dyDescent="0.35">
      <c r="B465" s="2" t="s">
        <v>138</v>
      </c>
      <c r="C465" s="4" t="s">
        <v>814</v>
      </c>
    </row>
    <row r="466" spans="2:3" x14ac:dyDescent="0.35">
      <c r="B466" s="2" t="s">
        <v>139</v>
      </c>
      <c r="C466" s="4" t="s">
        <v>815</v>
      </c>
    </row>
    <row r="467" spans="2:3" x14ac:dyDescent="0.35">
      <c r="B467" s="7" t="s">
        <v>141</v>
      </c>
      <c r="C467" s="9" t="s">
        <v>816</v>
      </c>
    </row>
    <row r="468" spans="2:3" x14ac:dyDescent="0.35">
      <c r="B468" s="2" t="s">
        <v>142</v>
      </c>
      <c r="C468" s="4" t="s">
        <v>816</v>
      </c>
    </row>
    <row r="469" spans="2:3" x14ac:dyDescent="0.35">
      <c r="B469" s="7" t="s">
        <v>151</v>
      </c>
      <c r="C469" s="9" t="s">
        <v>817</v>
      </c>
    </row>
    <row r="470" spans="2:3" x14ac:dyDescent="0.35">
      <c r="B470" s="2" t="s">
        <v>153</v>
      </c>
      <c r="C470" s="4" t="s">
        <v>818</v>
      </c>
    </row>
    <row r="471" spans="2:3" x14ac:dyDescent="0.35">
      <c r="B471" s="2" t="s">
        <v>157</v>
      </c>
      <c r="C471" s="4" t="s">
        <v>819</v>
      </c>
    </row>
    <row r="472" spans="2:3" x14ac:dyDescent="0.35">
      <c r="B472" s="2" t="s">
        <v>158</v>
      </c>
      <c r="C472" s="4" t="s">
        <v>820</v>
      </c>
    </row>
    <row r="473" spans="2:3" x14ac:dyDescent="0.35">
      <c r="B473" s="2" t="s">
        <v>159</v>
      </c>
      <c r="C473" s="4" t="s">
        <v>821</v>
      </c>
    </row>
    <row r="474" spans="2:3" x14ac:dyDescent="0.35">
      <c r="B474" s="2" t="s">
        <v>160</v>
      </c>
      <c r="C474" s="4" t="s">
        <v>822</v>
      </c>
    </row>
    <row r="475" spans="2:3" x14ac:dyDescent="0.35">
      <c r="B475" s="7" t="s">
        <v>161</v>
      </c>
      <c r="C475" s="9" t="s">
        <v>823</v>
      </c>
    </row>
    <row r="476" spans="2:3" x14ac:dyDescent="0.35">
      <c r="B476" s="2" t="s">
        <v>162</v>
      </c>
      <c r="C476" s="4" t="s">
        <v>823</v>
      </c>
    </row>
    <row r="477" spans="2:3" x14ac:dyDescent="0.35">
      <c r="B477" s="7" t="s">
        <v>169</v>
      </c>
      <c r="C477" s="9" t="s">
        <v>824</v>
      </c>
    </row>
    <row r="478" spans="2:3" x14ac:dyDescent="0.35">
      <c r="B478" s="2" t="s">
        <v>170</v>
      </c>
      <c r="C478" s="4" t="s">
        <v>824</v>
      </c>
    </row>
    <row r="479" spans="2:3" x14ac:dyDescent="0.35">
      <c r="B479" s="7" t="s">
        <v>171</v>
      </c>
      <c r="C479" s="9" t="s">
        <v>825</v>
      </c>
    </row>
    <row r="480" spans="2:3" x14ac:dyDescent="0.35">
      <c r="B480" s="2" t="s">
        <v>172</v>
      </c>
      <c r="C480" s="4" t="s">
        <v>826</v>
      </c>
    </row>
    <row r="481" spans="2:3" x14ac:dyDescent="0.35">
      <c r="B481" s="2" t="s">
        <v>173</v>
      </c>
      <c r="C481" s="4" t="s">
        <v>827</v>
      </c>
    </row>
    <row r="482" spans="2:3" x14ac:dyDescent="0.35">
      <c r="B482" s="2" t="s">
        <v>174</v>
      </c>
      <c r="C482" s="4" t="s">
        <v>828</v>
      </c>
    </row>
    <row r="483" spans="2:3" x14ac:dyDescent="0.35">
      <c r="B483" s="7" t="s">
        <v>177</v>
      </c>
      <c r="C483" s="9" t="s">
        <v>829</v>
      </c>
    </row>
    <row r="484" spans="2:3" x14ac:dyDescent="0.35">
      <c r="B484" s="2" t="s">
        <v>178</v>
      </c>
      <c r="C484" s="4" t="s">
        <v>830</v>
      </c>
    </row>
    <row r="485" spans="2:3" x14ac:dyDescent="0.35">
      <c r="B485" s="2" t="s">
        <v>179</v>
      </c>
      <c r="C485" s="4" t="s">
        <v>831</v>
      </c>
    </row>
    <row r="486" spans="2:3" x14ac:dyDescent="0.35">
      <c r="B486" s="2" t="s">
        <v>180</v>
      </c>
      <c r="C486" s="4" t="s">
        <v>832</v>
      </c>
    </row>
    <row r="487" spans="2:3" x14ac:dyDescent="0.35">
      <c r="B487" s="2" t="s">
        <v>181</v>
      </c>
      <c r="C487" s="4" t="s">
        <v>833</v>
      </c>
    </row>
    <row r="488" spans="2:3" x14ac:dyDescent="0.35">
      <c r="B488" s="2" t="s">
        <v>183</v>
      </c>
      <c r="C488" s="4" t="s">
        <v>834</v>
      </c>
    </row>
    <row r="489" spans="2:3" x14ac:dyDescent="0.35">
      <c r="B489" s="2" t="s">
        <v>184</v>
      </c>
      <c r="C489" s="4" t="s">
        <v>835</v>
      </c>
    </row>
    <row r="490" spans="2:3" x14ac:dyDescent="0.35">
      <c r="B490" s="2" t="s">
        <v>185</v>
      </c>
      <c r="C490" s="4" t="s">
        <v>836</v>
      </c>
    </row>
    <row r="491" spans="2:3" x14ac:dyDescent="0.35">
      <c r="B491" s="6" t="s">
        <v>186</v>
      </c>
      <c r="C491" s="8" t="s">
        <v>837</v>
      </c>
    </row>
    <row r="492" spans="2:3" x14ac:dyDescent="0.35">
      <c r="B492" s="7" t="s">
        <v>187</v>
      </c>
      <c r="C492" s="9" t="s">
        <v>838</v>
      </c>
    </row>
    <row r="493" spans="2:3" x14ac:dyDescent="0.35">
      <c r="B493" s="2" t="s">
        <v>188</v>
      </c>
      <c r="C493" s="4" t="s">
        <v>839</v>
      </c>
    </row>
    <row r="494" spans="2:3" x14ac:dyDescent="0.35">
      <c r="B494" s="2" t="s">
        <v>191</v>
      </c>
      <c r="C494" s="4" t="s">
        <v>840</v>
      </c>
    </row>
    <row r="495" spans="2:3" x14ac:dyDescent="0.35">
      <c r="B495" s="2" t="s">
        <v>194</v>
      </c>
      <c r="C495" s="4" t="s">
        <v>841</v>
      </c>
    </row>
    <row r="496" spans="2:3" x14ac:dyDescent="0.35">
      <c r="B496" s="2" t="s">
        <v>195</v>
      </c>
      <c r="C496" s="4" t="s">
        <v>842</v>
      </c>
    </row>
    <row r="497" spans="2:3" x14ac:dyDescent="0.35">
      <c r="B497" s="7" t="s">
        <v>197</v>
      </c>
      <c r="C497" s="9" t="s">
        <v>843</v>
      </c>
    </row>
    <row r="498" spans="2:3" x14ac:dyDescent="0.35">
      <c r="B498" s="2" t="s">
        <v>200</v>
      </c>
      <c r="C498" s="4" t="s">
        <v>844</v>
      </c>
    </row>
    <row r="499" spans="2:3" x14ac:dyDescent="0.35">
      <c r="B499" s="2" t="s">
        <v>202</v>
      </c>
      <c r="C499" s="4" t="s">
        <v>845</v>
      </c>
    </row>
    <row r="500" spans="2:3" x14ac:dyDescent="0.35">
      <c r="B500" s="2" t="s">
        <v>204</v>
      </c>
      <c r="C500" s="4" t="s">
        <v>846</v>
      </c>
    </row>
    <row r="501" spans="2:3" x14ac:dyDescent="0.35">
      <c r="B501" s="2" t="s">
        <v>205</v>
      </c>
      <c r="C501" s="4" t="s">
        <v>847</v>
      </c>
    </row>
    <row r="502" spans="2:3" x14ac:dyDescent="0.35">
      <c r="B502" s="7" t="s">
        <v>206</v>
      </c>
      <c r="C502" s="9" t="s">
        <v>848</v>
      </c>
    </row>
    <row r="503" spans="2:3" x14ac:dyDescent="0.35">
      <c r="B503" s="2" t="s">
        <v>207</v>
      </c>
      <c r="C503" s="4" t="s">
        <v>849</v>
      </c>
    </row>
    <row r="504" spans="2:3" x14ac:dyDescent="0.35">
      <c r="B504" s="2" t="s">
        <v>210</v>
      </c>
      <c r="C504" s="4" t="s">
        <v>850</v>
      </c>
    </row>
    <row r="505" spans="2:3" x14ac:dyDescent="0.35">
      <c r="B505" s="2" t="s">
        <v>214</v>
      </c>
      <c r="C505" s="4" t="s">
        <v>851</v>
      </c>
    </row>
    <row r="506" spans="2:3" x14ac:dyDescent="0.35">
      <c r="B506" s="7" t="s">
        <v>216</v>
      </c>
      <c r="C506" s="9" t="s">
        <v>852</v>
      </c>
    </row>
    <row r="507" spans="2:3" x14ac:dyDescent="0.35">
      <c r="B507" s="2" t="s">
        <v>220</v>
      </c>
      <c r="C507" s="4" t="s">
        <v>853</v>
      </c>
    </row>
    <row r="508" spans="2:3" x14ac:dyDescent="0.35">
      <c r="B508" s="2" t="s">
        <v>222</v>
      </c>
      <c r="C508" s="4" t="s">
        <v>854</v>
      </c>
    </row>
    <row r="509" spans="2:3" x14ac:dyDescent="0.35">
      <c r="B509" s="7" t="s">
        <v>224</v>
      </c>
      <c r="C509" s="9" t="s">
        <v>855</v>
      </c>
    </row>
    <row r="510" spans="2:3" x14ac:dyDescent="0.35">
      <c r="B510" s="2" t="s">
        <v>225</v>
      </c>
      <c r="C510" s="4" t="s">
        <v>856</v>
      </c>
    </row>
    <row r="511" spans="2:3" ht="25" x14ac:dyDescent="0.35">
      <c r="B511" s="2" t="s">
        <v>226</v>
      </c>
      <c r="C511" s="4" t="s">
        <v>857</v>
      </c>
    </row>
    <row r="512" spans="2:3" x14ac:dyDescent="0.35">
      <c r="B512" s="2" t="s">
        <v>227</v>
      </c>
      <c r="C512" s="4" t="s">
        <v>858</v>
      </c>
    </row>
    <row r="513" spans="2:3" x14ac:dyDescent="0.35">
      <c r="B513" s="2" t="s">
        <v>229</v>
      </c>
      <c r="C513" s="4" t="s">
        <v>859</v>
      </c>
    </row>
    <row r="514" spans="2:3" x14ac:dyDescent="0.35">
      <c r="B514" s="2" t="s">
        <v>231</v>
      </c>
      <c r="C514" s="4" t="s">
        <v>860</v>
      </c>
    </row>
    <row r="515" spans="2:3" x14ac:dyDescent="0.35">
      <c r="B515" s="2" t="s">
        <v>232</v>
      </c>
      <c r="C515" s="4" t="s">
        <v>861</v>
      </c>
    </row>
    <row r="516" spans="2:3" x14ac:dyDescent="0.35">
      <c r="B516" s="7" t="s">
        <v>233</v>
      </c>
      <c r="C516" s="9" t="s">
        <v>862</v>
      </c>
    </row>
    <row r="517" spans="2:3" ht="25" x14ac:dyDescent="0.35">
      <c r="B517" s="2" t="s">
        <v>234</v>
      </c>
      <c r="C517" s="4" t="s">
        <v>863</v>
      </c>
    </row>
    <row r="518" spans="2:3" ht="25" x14ac:dyDescent="0.35">
      <c r="B518" s="2" t="s">
        <v>235</v>
      </c>
      <c r="C518" s="4" t="s">
        <v>864</v>
      </c>
    </row>
    <row r="519" spans="2:3" x14ac:dyDescent="0.35">
      <c r="B519" s="7" t="s">
        <v>239</v>
      </c>
      <c r="C519" s="9" t="s">
        <v>865</v>
      </c>
    </row>
    <row r="520" spans="2:3" x14ac:dyDescent="0.35">
      <c r="B520" s="2" t="s">
        <v>240</v>
      </c>
      <c r="C520" s="4" t="s">
        <v>866</v>
      </c>
    </row>
    <row r="521" spans="2:3" x14ac:dyDescent="0.35">
      <c r="B521" s="2" t="s">
        <v>243</v>
      </c>
      <c r="C521" s="4" t="s">
        <v>867</v>
      </c>
    </row>
    <row r="522" spans="2:3" x14ac:dyDescent="0.35">
      <c r="B522" s="7" t="s">
        <v>247</v>
      </c>
      <c r="C522" s="9" t="s">
        <v>868</v>
      </c>
    </row>
    <row r="523" spans="2:3" x14ac:dyDescent="0.35">
      <c r="B523" s="2" t="s">
        <v>249</v>
      </c>
      <c r="C523" s="4" t="s">
        <v>868</v>
      </c>
    </row>
    <row r="524" spans="2:3" x14ac:dyDescent="0.35">
      <c r="B524" s="7" t="s">
        <v>253</v>
      </c>
      <c r="C524" s="9" t="s">
        <v>869</v>
      </c>
    </row>
    <row r="525" spans="2:3" x14ac:dyDescent="0.35">
      <c r="B525" s="2" t="s">
        <v>255</v>
      </c>
      <c r="C525" s="4" t="s">
        <v>870</v>
      </c>
    </row>
    <row r="526" spans="2:3" x14ac:dyDescent="0.35">
      <c r="B526" s="2" t="s">
        <v>257</v>
      </c>
      <c r="C526" s="4" t="s">
        <v>871</v>
      </c>
    </row>
    <row r="527" spans="2:3" x14ac:dyDescent="0.35">
      <c r="B527" s="29" t="s">
        <v>259</v>
      </c>
      <c r="C527" s="30" t="s">
        <v>872</v>
      </c>
    </row>
    <row r="528" spans="2:3" x14ac:dyDescent="0.35">
      <c r="B528" s="35" t="s">
        <v>51</v>
      </c>
      <c r="C528" s="36" t="s">
        <v>60</v>
      </c>
    </row>
    <row r="529" spans="2:3" x14ac:dyDescent="0.35">
      <c r="B529" s="22" t="s">
        <v>533</v>
      </c>
      <c r="C529" s="25" t="s">
        <v>533</v>
      </c>
    </row>
    <row r="530" spans="2:3" x14ac:dyDescent="0.35">
      <c r="B530" s="22" t="s">
        <v>533</v>
      </c>
      <c r="C530" s="25" t="s">
        <v>533</v>
      </c>
    </row>
    <row r="531" spans="2:3" x14ac:dyDescent="0.35">
      <c r="B531" s="22" t="s">
        <v>533</v>
      </c>
      <c r="C531" s="25" t="s">
        <v>533</v>
      </c>
    </row>
    <row r="532" spans="2:3" x14ac:dyDescent="0.35">
      <c r="B532" s="35" t="s">
        <v>9</v>
      </c>
      <c r="C532" s="36" t="s">
        <v>52</v>
      </c>
    </row>
    <row r="533" spans="2:3" x14ac:dyDescent="0.35">
      <c r="B533" s="33" t="s">
        <v>104</v>
      </c>
      <c r="C533" s="34" t="s">
        <v>873</v>
      </c>
    </row>
    <row r="534" spans="2:3" x14ac:dyDescent="0.35">
      <c r="B534" s="7" t="s">
        <v>105</v>
      </c>
      <c r="C534" s="9" t="s">
        <v>874</v>
      </c>
    </row>
    <row r="535" spans="2:3" x14ac:dyDescent="0.35">
      <c r="B535" s="2" t="s">
        <v>106</v>
      </c>
      <c r="C535" s="4" t="s">
        <v>874</v>
      </c>
    </row>
    <row r="536" spans="2:3" x14ac:dyDescent="0.35">
      <c r="B536" s="7" t="s">
        <v>107</v>
      </c>
      <c r="C536" s="9" t="s">
        <v>875</v>
      </c>
    </row>
    <row r="537" spans="2:3" x14ac:dyDescent="0.35">
      <c r="B537" s="2" t="s">
        <v>108</v>
      </c>
      <c r="C537" s="4" t="s">
        <v>875</v>
      </c>
    </row>
    <row r="538" spans="2:3" x14ac:dyDescent="0.35">
      <c r="B538" s="7" t="s">
        <v>110</v>
      </c>
      <c r="C538" s="9" t="s">
        <v>876</v>
      </c>
    </row>
    <row r="539" spans="2:3" x14ac:dyDescent="0.35">
      <c r="B539" s="2" t="s">
        <v>111</v>
      </c>
      <c r="C539" s="4" t="s">
        <v>877</v>
      </c>
    </row>
    <row r="540" spans="2:3" x14ac:dyDescent="0.35">
      <c r="B540" s="2" t="s">
        <v>112</v>
      </c>
      <c r="C540" s="4" t="s">
        <v>878</v>
      </c>
    </row>
    <row r="541" spans="2:3" x14ac:dyDescent="0.35">
      <c r="B541" s="2" t="s">
        <v>114</v>
      </c>
      <c r="C541" s="4" t="s">
        <v>879</v>
      </c>
    </row>
    <row r="542" spans="2:3" x14ac:dyDescent="0.35">
      <c r="B542" s="7" t="s">
        <v>115</v>
      </c>
      <c r="C542" s="9" t="s">
        <v>880</v>
      </c>
    </row>
    <row r="543" spans="2:3" x14ac:dyDescent="0.35">
      <c r="B543" s="2" t="s">
        <v>116</v>
      </c>
      <c r="C543" s="4" t="s">
        <v>881</v>
      </c>
    </row>
    <row r="544" spans="2:3" x14ac:dyDescent="0.35">
      <c r="B544" s="2" t="s">
        <v>119</v>
      </c>
      <c r="C544" s="4" t="s">
        <v>882</v>
      </c>
    </row>
    <row r="545" spans="2:3" x14ac:dyDescent="0.35">
      <c r="B545" s="7" t="s">
        <v>120</v>
      </c>
      <c r="C545" s="9" t="s">
        <v>883</v>
      </c>
    </row>
    <row r="546" spans="2:3" x14ac:dyDescent="0.35">
      <c r="B546" s="2" t="s">
        <v>124</v>
      </c>
      <c r="C546" s="4" t="s">
        <v>883</v>
      </c>
    </row>
    <row r="547" spans="2:3" x14ac:dyDescent="0.35">
      <c r="B547" s="7" t="s">
        <v>127</v>
      </c>
      <c r="C547" s="9" t="s">
        <v>884</v>
      </c>
    </row>
    <row r="548" spans="2:3" x14ac:dyDescent="0.35">
      <c r="B548" s="2" t="s">
        <v>128</v>
      </c>
      <c r="C548" s="4" t="s">
        <v>884</v>
      </c>
    </row>
    <row r="549" spans="2:3" x14ac:dyDescent="0.35">
      <c r="B549" s="7" t="s">
        <v>129</v>
      </c>
      <c r="C549" s="9" t="s">
        <v>885</v>
      </c>
    </row>
    <row r="550" spans="2:3" x14ac:dyDescent="0.35">
      <c r="B550" s="2" t="s">
        <v>130</v>
      </c>
      <c r="C550" s="4" t="s">
        <v>885</v>
      </c>
    </row>
    <row r="551" spans="2:3" x14ac:dyDescent="0.35">
      <c r="B551" s="6" t="s">
        <v>131</v>
      </c>
      <c r="C551" s="8" t="s">
        <v>886</v>
      </c>
    </row>
    <row r="552" spans="2:3" x14ac:dyDescent="0.35">
      <c r="B552" s="7" t="s">
        <v>132</v>
      </c>
      <c r="C552" s="9" t="s">
        <v>887</v>
      </c>
    </row>
    <row r="553" spans="2:3" x14ac:dyDescent="0.35">
      <c r="B553" s="2" t="s">
        <v>133</v>
      </c>
      <c r="C553" s="4" t="s">
        <v>575</v>
      </c>
    </row>
    <row r="554" spans="2:3" x14ac:dyDescent="0.35">
      <c r="B554" s="2" t="s">
        <v>136</v>
      </c>
      <c r="C554" s="4" t="s">
        <v>888</v>
      </c>
    </row>
    <row r="555" spans="2:3" x14ac:dyDescent="0.35">
      <c r="B555" s="2" t="s">
        <v>137</v>
      </c>
      <c r="C555" s="4" t="s">
        <v>889</v>
      </c>
    </row>
    <row r="556" spans="2:3" x14ac:dyDescent="0.35">
      <c r="B556" s="2" t="s">
        <v>138</v>
      </c>
      <c r="C556" s="4" t="s">
        <v>890</v>
      </c>
    </row>
    <row r="557" spans="2:3" x14ac:dyDescent="0.35">
      <c r="B557" s="2" t="s">
        <v>139</v>
      </c>
      <c r="C557" s="4" t="s">
        <v>637</v>
      </c>
    </row>
    <row r="558" spans="2:3" x14ac:dyDescent="0.35">
      <c r="B558" s="7" t="s">
        <v>141</v>
      </c>
      <c r="C558" s="9" t="s">
        <v>891</v>
      </c>
    </row>
    <row r="559" spans="2:3" x14ac:dyDescent="0.35">
      <c r="B559" s="2" t="s">
        <v>142</v>
      </c>
      <c r="C559" s="4" t="s">
        <v>580</v>
      </c>
    </row>
    <row r="560" spans="2:3" x14ac:dyDescent="0.35">
      <c r="B560" s="2" t="s">
        <v>144</v>
      </c>
      <c r="C560" s="4" t="s">
        <v>637</v>
      </c>
    </row>
    <row r="561" spans="2:3" x14ac:dyDescent="0.35">
      <c r="B561" s="7" t="s">
        <v>151</v>
      </c>
      <c r="C561" s="9" t="s">
        <v>892</v>
      </c>
    </row>
    <row r="562" spans="2:3" x14ac:dyDescent="0.35">
      <c r="B562" s="2" t="s">
        <v>157</v>
      </c>
      <c r="C562" s="4" t="s">
        <v>893</v>
      </c>
    </row>
    <row r="563" spans="2:3" x14ac:dyDescent="0.35">
      <c r="B563" s="2" t="s">
        <v>159</v>
      </c>
      <c r="C563" s="4" t="s">
        <v>648</v>
      </c>
    </row>
    <row r="564" spans="2:3" x14ac:dyDescent="0.35">
      <c r="B564" s="2" t="s">
        <v>160</v>
      </c>
      <c r="C564" s="4" t="s">
        <v>648</v>
      </c>
    </row>
    <row r="565" spans="2:3" x14ac:dyDescent="0.35">
      <c r="B565" s="7" t="s">
        <v>161</v>
      </c>
      <c r="C565" s="9" t="s">
        <v>889</v>
      </c>
    </row>
    <row r="566" spans="2:3" x14ac:dyDescent="0.35">
      <c r="B566" s="2" t="s">
        <v>164</v>
      </c>
      <c r="C566" s="4" t="s">
        <v>889</v>
      </c>
    </row>
    <row r="567" spans="2:3" x14ac:dyDescent="0.35">
      <c r="B567" s="7" t="s">
        <v>169</v>
      </c>
      <c r="C567" s="9" t="s">
        <v>894</v>
      </c>
    </row>
    <row r="568" spans="2:3" x14ac:dyDescent="0.35">
      <c r="B568" s="2" t="s">
        <v>170</v>
      </c>
      <c r="C568" s="4" t="s">
        <v>894</v>
      </c>
    </row>
    <row r="569" spans="2:3" x14ac:dyDescent="0.35">
      <c r="B569" s="7" t="s">
        <v>171</v>
      </c>
      <c r="C569" s="9" t="s">
        <v>587</v>
      </c>
    </row>
    <row r="570" spans="2:3" x14ac:dyDescent="0.35">
      <c r="B570" s="2" t="s">
        <v>172</v>
      </c>
      <c r="C570" s="4" t="s">
        <v>587</v>
      </c>
    </row>
    <row r="571" spans="2:3" x14ac:dyDescent="0.35">
      <c r="B571" s="7" t="s">
        <v>177</v>
      </c>
      <c r="C571" s="9" t="s">
        <v>895</v>
      </c>
    </row>
    <row r="572" spans="2:3" x14ac:dyDescent="0.35">
      <c r="B572" s="2" t="s">
        <v>179</v>
      </c>
      <c r="C572" s="4" t="s">
        <v>572</v>
      </c>
    </row>
    <row r="573" spans="2:3" x14ac:dyDescent="0.35">
      <c r="B573" s="2" t="s">
        <v>180</v>
      </c>
      <c r="C573" s="4" t="s">
        <v>653</v>
      </c>
    </row>
    <row r="574" spans="2:3" x14ac:dyDescent="0.35">
      <c r="B574" s="2" t="s">
        <v>181</v>
      </c>
      <c r="C574" s="4" t="s">
        <v>616</v>
      </c>
    </row>
    <row r="575" spans="2:3" x14ac:dyDescent="0.35">
      <c r="B575" s="2" t="s">
        <v>183</v>
      </c>
      <c r="C575" s="4" t="s">
        <v>763</v>
      </c>
    </row>
    <row r="576" spans="2:3" x14ac:dyDescent="0.35">
      <c r="B576" s="2" t="s">
        <v>184</v>
      </c>
      <c r="C576" s="4" t="s">
        <v>570</v>
      </c>
    </row>
    <row r="577" spans="2:3" x14ac:dyDescent="0.35">
      <c r="B577" s="2" t="s">
        <v>185</v>
      </c>
      <c r="C577" s="4" t="s">
        <v>637</v>
      </c>
    </row>
    <row r="578" spans="2:3" x14ac:dyDescent="0.35">
      <c r="B578" s="6" t="s">
        <v>186</v>
      </c>
      <c r="C578" s="8" t="s">
        <v>896</v>
      </c>
    </row>
    <row r="579" spans="2:3" x14ac:dyDescent="0.35">
      <c r="B579" s="7" t="s">
        <v>187</v>
      </c>
      <c r="C579" s="9" t="s">
        <v>897</v>
      </c>
    </row>
    <row r="580" spans="2:3" x14ac:dyDescent="0.35">
      <c r="B580" s="2" t="s">
        <v>192</v>
      </c>
      <c r="C580" s="4" t="s">
        <v>889</v>
      </c>
    </row>
    <row r="581" spans="2:3" x14ac:dyDescent="0.35">
      <c r="B581" s="2" t="s">
        <v>195</v>
      </c>
      <c r="C581" s="4" t="s">
        <v>898</v>
      </c>
    </row>
    <row r="582" spans="2:3" x14ac:dyDescent="0.35">
      <c r="B582" s="7" t="s">
        <v>197</v>
      </c>
      <c r="C582" s="9" t="s">
        <v>899</v>
      </c>
    </row>
    <row r="583" spans="2:3" x14ac:dyDescent="0.35">
      <c r="B583" s="2" t="s">
        <v>200</v>
      </c>
      <c r="C583" s="4" t="s">
        <v>900</v>
      </c>
    </row>
    <row r="584" spans="2:3" x14ac:dyDescent="0.35">
      <c r="B584" s="2" t="s">
        <v>202</v>
      </c>
      <c r="C584" s="4" t="s">
        <v>584</v>
      </c>
    </row>
    <row r="585" spans="2:3" x14ac:dyDescent="0.35">
      <c r="B585" s="2" t="s">
        <v>204</v>
      </c>
      <c r="C585" s="4" t="s">
        <v>588</v>
      </c>
    </row>
    <row r="586" spans="2:3" x14ac:dyDescent="0.35">
      <c r="B586" s="7" t="s">
        <v>206</v>
      </c>
      <c r="C586" s="9" t="s">
        <v>901</v>
      </c>
    </row>
    <row r="587" spans="2:3" x14ac:dyDescent="0.35">
      <c r="B587" s="2" t="s">
        <v>207</v>
      </c>
      <c r="C587" s="4" t="s">
        <v>479</v>
      </c>
    </row>
    <row r="588" spans="2:3" x14ac:dyDescent="0.35">
      <c r="B588" s="2" t="s">
        <v>209</v>
      </c>
      <c r="C588" s="4" t="s">
        <v>902</v>
      </c>
    </row>
    <row r="589" spans="2:3" x14ac:dyDescent="0.35">
      <c r="B589" s="2" t="s">
        <v>210</v>
      </c>
      <c r="C589" s="4" t="s">
        <v>679</v>
      </c>
    </row>
    <row r="590" spans="2:3" x14ac:dyDescent="0.35">
      <c r="B590" s="2" t="s">
        <v>212</v>
      </c>
      <c r="C590" s="4" t="s">
        <v>889</v>
      </c>
    </row>
    <row r="591" spans="2:3" x14ac:dyDescent="0.35">
      <c r="B591" s="7" t="s">
        <v>216</v>
      </c>
      <c r="C591" s="9" t="s">
        <v>903</v>
      </c>
    </row>
    <row r="592" spans="2:3" x14ac:dyDescent="0.35">
      <c r="B592" s="2" t="s">
        <v>217</v>
      </c>
      <c r="C592" s="4" t="s">
        <v>889</v>
      </c>
    </row>
    <row r="593" spans="2:3" x14ac:dyDescent="0.35">
      <c r="B593" s="2" t="s">
        <v>220</v>
      </c>
      <c r="C593" s="4" t="s">
        <v>904</v>
      </c>
    </row>
    <row r="594" spans="2:3" x14ac:dyDescent="0.35">
      <c r="B594" s="7" t="s">
        <v>224</v>
      </c>
      <c r="C594" s="9" t="s">
        <v>905</v>
      </c>
    </row>
    <row r="595" spans="2:3" x14ac:dyDescent="0.35">
      <c r="B595" s="2" t="s">
        <v>225</v>
      </c>
      <c r="C595" s="4" t="s">
        <v>906</v>
      </c>
    </row>
    <row r="596" spans="2:3" ht="25" x14ac:dyDescent="0.35">
      <c r="B596" s="2" t="s">
        <v>226</v>
      </c>
      <c r="C596" s="4" t="s">
        <v>453</v>
      </c>
    </row>
    <row r="597" spans="2:3" x14ac:dyDescent="0.35">
      <c r="B597" s="2" t="s">
        <v>229</v>
      </c>
      <c r="C597" s="4" t="s">
        <v>907</v>
      </c>
    </row>
    <row r="598" spans="2:3" x14ac:dyDescent="0.35">
      <c r="B598" s="2" t="s">
        <v>230</v>
      </c>
      <c r="C598" s="4" t="s">
        <v>908</v>
      </c>
    </row>
    <row r="599" spans="2:3" x14ac:dyDescent="0.35">
      <c r="B599" s="2" t="s">
        <v>231</v>
      </c>
      <c r="C599" s="4" t="s">
        <v>909</v>
      </c>
    </row>
    <row r="600" spans="2:3" x14ac:dyDescent="0.35">
      <c r="B600" s="2" t="s">
        <v>232</v>
      </c>
      <c r="C600" s="4" t="s">
        <v>570</v>
      </c>
    </row>
    <row r="601" spans="2:3" x14ac:dyDescent="0.35">
      <c r="B601" s="7" t="s">
        <v>239</v>
      </c>
      <c r="C601" s="9" t="s">
        <v>910</v>
      </c>
    </row>
    <row r="602" spans="2:3" x14ac:dyDescent="0.35">
      <c r="B602" s="2" t="s">
        <v>240</v>
      </c>
      <c r="C602" s="4" t="s">
        <v>572</v>
      </c>
    </row>
    <row r="603" spans="2:3" x14ac:dyDescent="0.35">
      <c r="B603" s="2" t="s">
        <v>241</v>
      </c>
      <c r="C603" s="4" t="s">
        <v>616</v>
      </c>
    </row>
    <row r="604" spans="2:3" x14ac:dyDescent="0.35">
      <c r="B604" s="2" t="s">
        <v>243</v>
      </c>
      <c r="C604" s="4" t="s">
        <v>653</v>
      </c>
    </row>
    <row r="605" spans="2:3" x14ac:dyDescent="0.35">
      <c r="B605" s="2" t="s">
        <v>246</v>
      </c>
      <c r="C605" s="4" t="s">
        <v>911</v>
      </c>
    </row>
    <row r="606" spans="2:3" x14ac:dyDescent="0.35">
      <c r="B606" s="7" t="s">
        <v>247</v>
      </c>
      <c r="C606" s="9" t="s">
        <v>637</v>
      </c>
    </row>
    <row r="607" spans="2:3" x14ac:dyDescent="0.35">
      <c r="B607" s="2" t="s">
        <v>249</v>
      </c>
      <c r="C607" s="4" t="s">
        <v>637</v>
      </c>
    </row>
    <row r="608" spans="2:3" x14ac:dyDescent="0.35">
      <c r="B608" s="7" t="s">
        <v>253</v>
      </c>
      <c r="C608" s="9" t="s">
        <v>912</v>
      </c>
    </row>
    <row r="609" spans="2:3" x14ac:dyDescent="0.35">
      <c r="B609" s="2" t="s">
        <v>255</v>
      </c>
      <c r="C609" s="4" t="s">
        <v>616</v>
      </c>
    </row>
    <row r="610" spans="2:3" x14ac:dyDescent="0.35">
      <c r="B610" s="2" t="s">
        <v>257</v>
      </c>
      <c r="C610" s="4" t="s">
        <v>637</v>
      </c>
    </row>
    <row r="611" spans="2:3" x14ac:dyDescent="0.35">
      <c r="B611" s="2" t="s">
        <v>259</v>
      </c>
      <c r="C611" s="4" t="s">
        <v>913</v>
      </c>
    </row>
    <row r="612" spans="2:3" x14ac:dyDescent="0.35">
      <c r="B612" s="6" t="s">
        <v>261</v>
      </c>
      <c r="C612" s="8" t="s">
        <v>914</v>
      </c>
    </row>
    <row r="613" spans="2:3" x14ac:dyDescent="0.35">
      <c r="B613" s="7" t="s">
        <v>268</v>
      </c>
      <c r="C613" s="9" t="s">
        <v>915</v>
      </c>
    </row>
    <row r="614" spans="2:3" x14ac:dyDescent="0.35">
      <c r="B614" s="2" t="s">
        <v>269</v>
      </c>
      <c r="C614" s="4" t="s">
        <v>915</v>
      </c>
    </row>
    <row r="615" spans="2:3" x14ac:dyDescent="0.35">
      <c r="B615" s="7" t="s">
        <v>274</v>
      </c>
      <c r="C615" s="9" t="s">
        <v>726</v>
      </c>
    </row>
    <row r="616" spans="2:3" x14ac:dyDescent="0.35">
      <c r="B616" s="29" t="s">
        <v>275</v>
      </c>
      <c r="C616" s="30" t="s">
        <v>726</v>
      </c>
    </row>
    <row r="617" spans="2:3" x14ac:dyDescent="0.35">
      <c r="B617" s="35" t="s">
        <v>51</v>
      </c>
      <c r="C617" s="36" t="s">
        <v>61</v>
      </c>
    </row>
    <row r="618" spans="2:3" x14ac:dyDescent="0.35">
      <c r="B618" s="22" t="s">
        <v>533</v>
      </c>
      <c r="C618" s="25" t="s">
        <v>533</v>
      </c>
    </row>
    <row r="619" spans="2:3" x14ac:dyDescent="0.35">
      <c r="B619" s="22" t="s">
        <v>533</v>
      </c>
      <c r="C619" s="25" t="s">
        <v>533</v>
      </c>
    </row>
    <row r="620" spans="2:3" x14ac:dyDescent="0.35">
      <c r="B620" s="22" t="s">
        <v>533</v>
      </c>
      <c r="C620" s="25" t="s">
        <v>533</v>
      </c>
    </row>
    <row r="621" spans="2:3" x14ac:dyDescent="0.35">
      <c r="B621" s="35" t="s">
        <v>10</v>
      </c>
      <c r="C621" s="36" t="s">
        <v>52</v>
      </c>
    </row>
    <row r="622" spans="2:3" x14ac:dyDescent="0.35">
      <c r="B622" s="33" t="s">
        <v>104</v>
      </c>
      <c r="C622" s="34" t="s">
        <v>916</v>
      </c>
    </row>
    <row r="623" spans="2:3" x14ac:dyDescent="0.35">
      <c r="B623" s="7" t="s">
        <v>105</v>
      </c>
      <c r="C623" s="9" t="s">
        <v>917</v>
      </c>
    </row>
    <row r="624" spans="2:3" x14ac:dyDescent="0.35">
      <c r="B624" s="2" t="s">
        <v>106</v>
      </c>
      <c r="C624" s="4" t="s">
        <v>917</v>
      </c>
    </row>
    <row r="625" spans="2:3" x14ac:dyDescent="0.35">
      <c r="B625" s="7" t="s">
        <v>110</v>
      </c>
      <c r="C625" s="9" t="s">
        <v>918</v>
      </c>
    </row>
    <row r="626" spans="2:3" x14ac:dyDescent="0.35">
      <c r="B626" s="2" t="s">
        <v>111</v>
      </c>
      <c r="C626" s="4" t="s">
        <v>919</v>
      </c>
    </row>
    <row r="627" spans="2:3" x14ac:dyDescent="0.35">
      <c r="B627" s="2" t="s">
        <v>112</v>
      </c>
      <c r="C627" s="4" t="s">
        <v>920</v>
      </c>
    </row>
    <row r="628" spans="2:3" x14ac:dyDescent="0.35">
      <c r="B628" s="2" t="s">
        <v>114</v>
      </c>
      <c r="C628" s="4" t="s">
        <v>921</v>
      </c>
    </row>
    <row r="629" spans="2:3" x14ac:dyDescent="0.35">
      <c r="B629" s="7" t="s">
        <v>115</v>
      </c>
      <c r="C629" s="9" t="s">
        <v>922</v>
      </c>
    </row>
    <row r="630" spans="2:3" x14ac:dyDescent="0.35">
      <c r="B630" s="2" t="s">
        <v>116</v>
      </c>
      <c r="C630" s="4" t="s">
        <v>923</v>
      </c>
    </row>
    <row r="631" spans="2:3" x14ac:dyDescent="0.35">
      <c r="B631" s="2" t="s">
        <v>119</v>
      </c>
      <c r="C631" s="4" t="s">
        <v>924</v>
      </c>
    </row>
    <row r="632" spans="2:3" x14ac:dyDescent="0.35">
      <c r="B632" s="7" t="s">
        <v>120</v>
      </c>
      <c r="C632" s="9" t="s">
        <v>925</v>
      </c>
    </row>
    <row r="633" spans="2:3" x14ac:dyDescent="0.35">
      <c r="B633" s="2" t="s">
        <v>124</v>
      </c>
      <c r="C633" s="4" t="s">
        <v>925</v>
      </c>
    </row>
    <row r="634" spans="2:3" x14ac:dyDescent="0.35">
      <c r="B634" s="7" t="s">
        <v>127</v>
      </c>
      <c r="C634" s="9" t="s">
        <v>926</v>
      </c>
    </row>
    <row r="635" spans="2:3" x14ac:dyDescent="0.35">
      <c r="B635" s="2" t="s">
        <v>128</v>
      </c>
      <c r="C635" s="4" t="s">
        <v>926</v>
      </c>
    </row>
    <row r="636" spans="2:3" x14ac:dyDescent="0.35">
      <c r="B636" s="7" t="s">
        <v>129</v>
      </c>
      <c r="C636" s="9" t="s">
        <v>927</v>
      </c>
    </row>
    <row r="637" spans="2:3" x14ac:dyDescent="0.35">
      <c r="B637" s="2" t="s">
        <v>130</v>
      </c>
      <c r="C637" s="4" t="s">
        <v>927</v>
      </c>
    </row>
    <row r="638" spans="2:3" x14ac:dyDescent="0.35">
      <c r="B638" s="6" t="s">
        <v>131</v>
      </c>
      <c r="C638" s="8" t="s">
        <v>531</v>
      </c>
    </row>
    <row r="639" spans="2:3" x14ac:dyDescent="0.35">
      <c r="B639" s="7" t="s">
        <v>132</v>
      </c>
      <c r="C639" s="9" t="s">
        <v>928</v>
      </c>
    </row>
    <row r="640" spans="2:3" x14ac:dyDescent="0.35">
      <c r="B640" s="2" t="s">
        <v>133</v>
      </c>
      <c r="C640" s="4" t="s">
        <v>929</v>
      </c>
    </row>
    <row r="641" spans="2:3" x14ac:dyDescent="0.35">
      <c r="B641" s="2" t="s">
        <v>134</v>
      </c>
      <c r="C641" s="4" t="s">
        <v>648</v>
      </c>
    </row>
    <row r="642" spans="2:3" x14ac:dyDescent="0.35">
      <c r="B642" s="2" t="s">
        <v>136</v>
      </c>
      <c r="C642" s="4" t="s">
        <v>569</v>
      </c>
    </row>
    <row r="643" spans="2:3" x14ac:dyDescent="0.35">
      <c r="B643" s="2" t="s">
        <v>137</v>
      </c>
      <c r="C643" s="4" t="s">
        <v>572</v>
      </c>
    </row>
    <row r="644" spans="2:3" x14ac:dyDescent="0.35">
      <c r="B644" s="2" t="s">
        <v>138</v>
      </c>
      <c r="C644" s="4" t="s">
        <v>915</v>
      </c>
    </row>
    <row r="645" spans="2:3" x14ac:dyDescent="0.35">
      <c r="B645" s="7" t="s">
        <v>141</v>
      </c>
      <c r="C645" s="9" t="s">
        <v>930</v>
      </c>
    </row>
    <row r="646" spans="2:3" x14ac:dyDescent="0.35">
      <c r="B646" s="2" t="s">
        <v>142</v>
      </c>
      <c r="C646" s="4" t="s">
        <v>499</v>
      </c>
    </row>
    <row r="647" spans="2:3" x14ac:dyDescent="0.35">
      <c r="B647" s="2" t="s">
        <v>144</v>
      </c>
      <c r="C647" s="4" t="s">
        <v>931</v>
      </c>
    </row>
    <row r="648" spans="2:3" x14ac:dyDescent="0.35">
      <c r="B648" s="7" t="s">
        <v>151</v>
      </c>
      <c r="C648" s="9" t="s">
        <v>569</v>
      </c>
    </row>
    <row r="649" spans="2:3" x14ac:dyDescent="0.35">
      <c r="B649" s="2" t="s">
        <v>157</v>
      </c>
      <c r="C649" s="4" t="s">
        <v>932</v>
      </c>
    </row>
    <row r="650" spans="2:3" x14ac:dyDescent="0.35">
      <c r="B650" s="2" t="s">
        <v>159</v>
      </c>
      <c r="C650" s="4" t="s">
        <v>648</v>
      </c>
    </row>
    <row r="651" spans="2:3" x14ac:dyDescent="0.35">
      <c r="B651" s="2" t="s">
        <v>160</v>
      </c>
      <c r="C651" s="4" t="s">
        <v>933</v>
      </c>
    </row>
    <row r="652" spans="2:3" x14ac:dyDescent="0.35">
      <c r="B652" s="7" t="s">
        <v>161</v>
      </c>
      <c r="C652" s="9" t="s">
        <v>934</v>
      </c>
    </row>
    <row r="653" spans="2:3" x14ac:dyDescent="0.35">
      <c r="B653" s="2" t="s">
        <v>164</v>
      </c>
      <c r="C653" s="4" t="s">
        <v>934</v>
      </c>
    </row>
    <row r="654" spans="2:3" x14ac:dyDescent="0.35">
      <c r="B654" s="7" t="s">
        <v>169</v>
      </c>
      <c r="C654" s="9" t="s">
        <v>935</v>
      </c>
    </row>
    <row r="655" spans="2:3" x14ac:dyDescent="0.35">
      <c r="B655" s="2" t="s">
        <v>170</v>
      </c>
      <c r="C655" s="4" t="s">
        <v>935</v>
      </c>
    </row>
    <row r="656" spans="2:3" x14ac:dyDescent="0.35">
      <c r="B656" s="7" t="s">
        <v>171</v>
      </c>
      <c r="C656" s="9" t="s">
        <v>936</v>
      </c>
    </row>
    <row r="657" spans="2:3" x14ac:dyDescent="0.35">
      <c r="B657" s="2" t="s">
        <v>172</v>
      </c>
      <c r="C657" s="4" t="s">
        <v>936</v>
      </c>
    </row>
    <row r="658" spans="2:3" x14ac:dyDescent="0.35">
      <c r="B658" s="7" t="s">
        <v>177</v>
      </c>
      <c r="C658" s="9" t="s">
        <v>937</v>
      </c>
    </row>
    <row r="659" spans="2:3" x14ac:dyDescent="0.35">
      <c r="B659" s="2" t="s">
        <v>178</v>
      </c>
      <c r="C659" s="4" t="s">
        <v>934</v>
      </c>
    </row>
    <row r="660" spans="2:3" x14ac:dyDescent="0.35">
      <c r="B660" s="2" t="s">
        <v>179</v>
      </c>
      <c r="C660" s="4" t="s">
        <v>583</v>
      </c>
    </row>
    <row r="661" spans="2:3" x14ac:dyDescent="0.35">
      <c r="B661" s="2" t="s">
        <v>180</v>
      </c>
      <c r="C661" s="4" t="s">
        <v>639</v>
      </c>
    </row>
    <row r="662" spans="2:3" x14ac:dyDescent="0.35">
      <c r="B662" s="2" t="s">
        <v>181</v>
      </c>
      <c r="C662" s="4" t="s">
        <v>938</v>
      </c>
    </row>
    <row r="663" spans="2:3" x14ac:dyDescent="0.35">
      <c r="B663" s="2" t="s">
        <v>183</v>
      </c>
      <c r="C663" s="4" t="s">
        <v>616</v>
      </c>
    </row>
    <row r="664" spans="2:3" x14ac:dyDescent="0.35">
      <c r="B664" s="2" t="s">
        <v>185</v>
      </c>
      <c r="C664" s="4" t="s">
        <v>637</v>
      </c>
    </row>
    <row r="665" spans="2:3" x14ac:dyDescent="0.35">
      <c r="B665" s="6" t="s">
        <v>186</v>
      </c>
      <c r="C665" s="8" t="s">
        <v>939</v>
      </c>
    </row>
    <row r="666" spans="2:3" x14ac:dyDescent="0.35">
      <c r="B666" s="7" t="s">
        <v>187</v>
      </c>
      <c r="C666" s="9" t="s">
        <v>940</v>
      </c>
    </row>
    <row r="667" spans="2:3" x14ac:dyDescent="0.35">
      <c r="B667" s="2" t="s">
        <v>191</v>
      </c>
      <c r="C667" s="4" t="s">
        <v>941</v>
      </c>
    </row>
    <row r="668" spans="2:3" x14ac:dyDescent="0.35">
      <c r="B668" s="2" t="s">
        <v>192</v>
      </c>
      <c r="C668" s="4" t="s">
        <v>942</v>
      </c>
    </row>
    <row r="669" spans="2:3" x14ac:dyDescent="0.35">
      <c r="B669" s="2" t="s">
        <v>194</v>
      </c>
      <c r="C669" s="4" t="s">
        <v>943</v>
      </c>
    </row>
    <row r="670" spans="2:3" x14ac:dyDescent="0.35">
      <c r="B670" s="2" t="s">
        <v>195</v>
      </c>
      <c r="C670" s="4" t="s">
        <v>944</v>
      </c>
    </row>
    <row r="671" spans="2:3" x14ac:dyDescent="0.35">
      <c r="B671" s="7" t="s">
        <v>197</v>
      </c>
      <c r="C671" s="9" t="s">
        <v>945</v>
      </c>
    </row>
    <row r="672" spans="2:3" x14ac:dyDescent="0.35">
      <c r="B672" s="2" t="s">
        <v>199</v>
      </c>
      <c r="C672" s="4" t="s">
        <v>946</v>
      </c>
    </row>
    <row r="673" spans="2:3" x14ac:dyDescent="0.35">
      <c r="B673" s="2" t="s">
        <v>200</v>
      </c>
      <c r="C673" s="4" t="s">
        <v>570</v>
      </c>
    </row>
    <row r="674" spans="2:3" x14ac:dyDescent="0.35">
      <c r="B674" s="2" t="s">
        <v>202</v>
      </c>
      <c r="C674" s="4" t="s">
        <v>947</v>
      </c>
    </row>
    <row r="675" spans="2:3" x14ac:dyDescent="0.35">
      <c r="B675" s="2" t="s">
        <v>205</v>
      </c>
      <c r="C675" s="4" t="s">
        <v>935</v>
      </c>
    </row>
    <row r="676" spans="2:3" x14ac:dyDescent="0.35">
      <c r="B676" s="7" t="s">
        <v>206</v>
      </c>
      <c r="C676" s="9" t="s">
        <v>948</v>
      </c>
    </row>
    <row r="677" spans="2:3" x14ac:dyDescent="0.35">
      <c r="B677" s="2" t="s">
        <v>207</v>
      </c>
      <c r="C677" s="4" t="s">
        <v>719</v>
      </c>
    </row>
    <row r="678" spans="2:3" x14ac:dyDescent="0.35">
      <c r="B678" s="2" t="s">
        <v>209</v>
      </c>
      <c r="C678" s="4" t="s">
        <v>933</v>
      </c>
    </row>
    <row r="679" spans="2:3" x14ac:dyDescent="0.35">
      <c r="B679" s="2" t="s">
        <v>210</v>
      </c>
      <c r="C679" s="4" t="s">
        <v>949</v>
      </c>
    </row>
    <row r="680" spans="2:3" x14ac:dyDescent="0.35">
      <c r="B680" s="2" t="s">
        <v>212</v>
      </c>
      <c r="C680" s="4" t="s">
        <v>662</v>
      </c>
    </row>
    <row r="681" spans="2:3" x14ac:dyDescent="0.35">
      <c r="B681" s="2" t="s">
        <v>215</v>
      </c>
      <c r="C681" s="4" t="s">
        <v>950</v>
      </c>
    </row>
    <row r="682" spans="2:3" x14ac:dyDescent="0.35">
      <c r="B682" s="7" t="s">
        <v>216</v>
      </c>
      <c r="C682" s="9" t="s">
        <v>951</v>
      </c>
    </row>
    <row r="683" spans="2:3" x14ac:dyDescent="0.35">
      <c r="B683" s="2" t="s">
        <v>217</v>
      </c>
      <c r="C683" s="4" t="s">
        <v>952</v>
      </c>
    </row>
    <row r="684" spans="2:3" x14ac:dyDescent="0.35">
      <c r="B684" s="2" t="s">
        <v>220</v>
      </c>
      <c r="C684" s="4" t="s">
        <v>953</v>
      </c>
    </row>
    <row r="685" spans="2:3" x14ac:dyDescent="0.35">
      <c r="B685" s="2" t="s">
        <v>222</v>
      </c>
      <c r="C685" s="4" t="s">
        <v>954</v>
      </c>
    </row>
    <row r="686" spans="2:3" x14ac:dyDescent="0.35">
      <c r="B686" s="7" t="s">
        <v>224</v>
      </c>
      <c r="C686" s="9" t="s">
        <v>955</v>
      </c>
    </row>
    <row r="687" spans="2:3" x14ac:dyDescent="0.35">
      <c r="B687" s="2" t="s">
        <v>225</v>
      </c>
      <c r="C687" s="4" t="s">
        <v>572</v>
      </c>
    </row>
    <row r="688" spans="2:3" ht="25" x14ac:dyDescent="0.35">
      <c r="B688" s="2" t="s">
        <v>226</v>
      </c>
      <c r="C688" s="4" t="s">
        <v>956</v>
      </c>
    </row>
    <row r="689" spans="2:3" x14ac:dyDescent="0.35">
      <c r="B689" s="2" t="s">
        <v>227</v>
      </c>
      <c r="C689" s="4" t="s">
        <v>957</v>
      </c>
    </row>
    <row r="690" spans="2:3" x14ac:dyDescent="0.35">
      <c r="B690" s="2" t="s">
        <v>229</v>
      </c>
      <c r="C690" s="4" t="s">
        <v>620</v>
      </c>
    </row>
    <row r="691" spans="2:3" x14ac:dyDescent="0.35">
      <c r="B691" s="2" t="s">
        <v>230</v>
      </c>
      <c r="C691" s="4" t="s">
        <v>958</v>
      </c>
    </row>
    <row r="692" spans="2:3" x14ac:dyDescent="0.35">
      <c r="B692" s="2" t="s">
        <v>231</v>
      </c>
      <c r="C692" s="4" t="s">
        <v>959</v>
      </c>
    </row>
    <row r="693" spans="2:3" x14ac:dyDescent="0.35">
      <c r="B693" s="2" t="s">
        <v>232</v>
      </c>
      <c r="C693" s="4" t="s">
        <v>889</v>
      </c>
    </row>
    <row r="694" spans="2:3" x14ac:dyDescent="0.35">
      <c r="B694" s="7" t="s">
        <v>233</v>
      </c>
      <c r="C694" s="9" t="s">
        <v>960</v>
      </c>
    </row>
    <row r="695" spans="2:3" ht="25" x14ac:dyDescent="0.35">
      <c r="B695" s="2" t="s">
        <v>234</v>
      </c>
      <c r="C695" s="4" t="s">
        <v>572</v>
      </c>
    </row>
    <row r="696" spans="2:3" ht="25" x14ac:dyDescent="0.35">
      <c r="B696" s="2" t="s">
        <v>235</v>
      </c>
      <c r="C696" s="4" t="s">
        <v>909</v>
      </c>
    </row>
    <row r="697" spans="2:3" x14ac:dyDescent="0.35">
      <c r="B697" s="2" t="s">
        <v>236</v>
      </c>
      <c r="C697" s="4" t="s">
        <v>453</v>
      </c>
    </row>
    <row r="698" spans="2:3" x14ac:dyDescent="0.35">
      <c r="B698" s="2" t="s">
        <v>237</v>
      </c>
      <c r="C698" s="4" t="s">
        <v>366</v>
      </c>
    </row>
    <row r="699" spans="2:3" x14ac:dyDescent="0.35">
      <c r="B699" s="2" t="s">
        <v>238</v>
      </c>
      <c r="C699" s="4" t="s">
        <v>595</v>
      </c>
    </row>
    <row r="700" spans="2:3" x14ac:dyDescent="0.35">
      <c r="B700" s="7" t="s">
        <v>239</v>
      </c>
      <c r="C700" s="9" t="s">
        <v>961</v>
      </c>
    </row>
    <row r="701" spans="2:3" x14ac:dyDescent="0.35">
      <c r="B701" s="2" t="s">
        <v>240</v>
      </c>
      <c r="C701" s="4" t="s">
        <v>933</v>
      </c>
    </row>
    <row r="702" spans="2:3" x14ac:dyDescent="0.35">
      <c r="B702" s="2" t="s">
        <v>243</v>
      </c>
      <c r="C702" s="4" t="s">
        <v>933</v>
      </c>
    </row>
    <row r="703" spans="2:3" x14ac:dyDescent="0.35">
      <c r="B703" s="2" t="s">
        <v>245</v>
      </c>
      <c r="C703" s="4" t="s">
        <v>933</v>
      </c>
    </row>
    <row r="704" spans="2:3" x14ac:dyDescent="0.35">
      <c r="B704" s="2" t="s">
        <v>246</v>
      </c>
      <c r="C704" s="4" t="s">
        <v>962</v>
      </c>
    </row>
    <row r="705" spans="2:3" x14ac:dyDescent="0.35">
      <c r="B705" s="7" t="s">
        <v>247</v>
      </c>
      <c r="C705" s="9" t="s">
        <v>963</v>
      </c>
    </row>
    <row r="706" spans="2:3" x14ac:dyDescent="0.35">
      <c r="B706" s="2" t="s">
        <v>249</v>
      </c>
      <c r="C706" s="4" t="s">
        <v>963</v>
      </c>
    </row>
    <row r="707" spans="2:3" x14ac:dyDescent="0.35">
      <c r="B707" s="7" t="s">
        <v>253</v>
      </c>
      <c r="C707" s="9" t="s">
        <v>964</v>
      </c>
    </row>
    <row r="708" spans="2:3" x14ac:dyDescent="0.35">
      <c r="B708" s="2" t="s">
        <v>255</v>
      </c>
      <c r="C708" s="4" t="s">
        <v>569</v>
      </c>
    </row>
    <row r="709" spans="2:3" x14ac:dyDescent="0.35">
      <c r="B709" s="2" t="s">
        <v>257</v>
      </c>
      <c r="C709" s="4" t="s">
        <v>643</v>
      </c>
    </row>
    <row r="710" spans="2:3" x14ac:dyDescent="0.35">
      <c r="B710" s="2" t="s">
        <v>259</v>
      </c>
      <c r="C710" s="4" t="s">
        <v>965</v>
      </c>
    </row>
    <row r="711" spans="2:3" x14ac:dyDescent="0.35">
      <c r="B711" s="6" t="s">
        <v>278</v>
      </c>
      <c r="C711" s="8" t="s">
        <v>966</v>
      </c>
    </row>
    <row r="712" spans="2:3" x14ac:dyDescent="0.35">
      <c r="B712" s="7" t="s">
        <v>279</v>
      </c>
      <c r="C712" s="9" t="s">
        <v>966</v>
      </c>
    </row>
    <row r="713" spans="2:3" x14ac:dyDescent="0.35">
      <c r="B713" s="2" t="s">
        <v>282</v>
      </c>
      <c r="C713" s="4" t="s">
        <v>366</v>
      </c>
    </row>
    <row r="714" spans="2:3" x14ac:dyDescent="0.35">
      <c r="B714" s="29" t="s">
        <v>283</v>
      </c>
      <c r="C714" s="30" t="s">
        <v>584</v>
      </c>
    </row>
    <row r="715" spans="2:3" x14ac:dyDescent="0.35">
      <c r="B715" s="35" t="s">
        <v>51</v>
      </c>
      <c r="C715" s="36" t="s">
        <v>62</v>
      </c>
    </row>
    <row r="716" spans="2:3" x14ac:dyDescent="0.35">
      <c r="B716" s="22" t="s">
        <v>533</v>
      </c>
      <c r="C716" s="25" t="s">
        <v>533</v>
      </c>
    </row>
    <row r="717" spans="2:3" x14ac:dyDescent="0.35">
      <c r="B717" s="22" t="s">
        <v>533</v>
      </c>
      <c r="C717" s="25" t="s">
        <v>533</v>
      </c>
    </row>
    <row r="718" spans="2:3" x14ac:dyDescent="0.35">
      <c r="B718" s="22" t="s">
        <v>533</v>
      </c>
      <c r="C718" s="25" t="s">
        <v>533</v>
      </c>
    </row>
    <row r="719" spans="2:3" x14ac:dyDescent="0.35">
      <c r="B719" s="35" t="s">
        <v>11</v>
      </c>
      <c r="C719" s="36" t="s">
        <v>52</v>
      </c>
    </row>
    <row r="720" spans="2:3" x14ac:dyDescent="0.35">
      <c r="B720" s="33" t="s">
        <v>186</v>
      </c>
      <c r="C720" s="34" t="s">
        <v>63</v>
      </c>
    </row>
    <row r="721" spans="2:3" x14ac:dyDescent="0.35">
      <c r="B721" s="7" t="s">
        <v>233</v>
      </c>
      <c r="C721" s="9" t="s">
        <v>526</v>
      </c>
    </row>
    <row r="722" spans="2:3" ht="25" x14ac:dyDescent="0.35">
      <c r="B722" s="2" t="s">
        <v>234</v>
      </c>
      <c r="C722" s="4" t="s">
        <v>526</v>
      </c>
    </row>
    <row r="723" spans="2:3" x14ac:dyDescent="0.35">
      <c r="B723" s="7" t="s">
        <v>247</v>
      </c>
      <c r="C723" s="9" t="s">
        <v>967</v>
      </c>
    </row>
    <row r="724" spans="2:3" x14ac:dyDescent="0.35">
      <c r="B724" s="2" t="s">
        <v>248</v>
      </c>
      <c r="C724" s="4" t="s">
        <v>968</v>
      </c>
    </row>
    <row r="725" spans="2:3" x14ac:dyDescent="0.35">
      <c r="B725" s="2" t="s">
        <v>250</v>
      </c>
      <c r="C725" s="4" t="s">
        <v>969</v>
      </c>
    </row>
    <row r="726" spans="2:3" x14ac:dyDescent="0.35">
      <c r="B726" s="29" t="s">
        <v>251</v>
      </c>
      <c r="C726" s="30" t="s">
        <v>970</v>
      </c>
    </row>
    <row r="727" spans="2:3" x14ac:dyDescent="0.35">
      <c r="B727" s="35" t="s">
        <v>51</v>
      </c>
      <c r="C727" s="36" t="s">
        <v>63</v>
      </c>
    </row>
    <row r="728" spans="2:3" x14ac:dyDescent="0.35">
      <c r="B728" s="22" t="s">
        <v>533</v>
      </c>
      <c r="C728" s="25" t="s">
        <v>533</v>
      </c>
    </row>
    <row r="729" spans="2:3" x14ac:dyDescent="0.35">
      <c r="B729" s="22" t="s">
        <v>533</v>
      </c>
      <c r="C729" s="25" t="s">
        <v>533</v>
      </c>
    </row>
    <row r="730" spans="2:3" x14ac:dyDescent="0.35">
      <c r="B730" s="22" t="s">
        <v>533</v>
      </c>
      <c r="C730" s="25" t="s">
        <v>533</v>
      </c>
    </row>
    <row r="731" spans="2:3" x14ac:dyDescent="0.35">
      <c r="B731" s="35" t="s">
        <v>12</v>
      </c>
      <c r="C731" s="36" t="s">
        <v>52</v>
      </c>
    </row>
    <row r="732" spans="2:3" x14ac:dyDescent="0.35">
      <c r="B732" s="33" t="s">
        <v>104</v>
      </c>
      <c r="C732" s="34" t="s">
        <v>971</v>
      </c>
    </row>
    <row r="733" spans="2:3" x14ac:dyDescent="0.35">
      <c r="B733" s="7" t="s">
        <v>105</v>
      </c>
      <c r="C733" s="9" t="s">
        <v>972</v>
      </c>
    </row>
    <row r="734" spans="2:3" x14ac:dyDescent="0.35">
      <c r="B734" s="2" t="s">
        <v>106</v>
      </c>
      <c r="C734" s="4" t="s">
        <v>972</v>
      </c>
    </row>
    <row r="735" spans="2:3" x14ac:dyDescent="0.35">
      <c r="B735" s="7" t="s">
        <v>107</v>
      </c>
      <c r="C735" s="9" t="s">
        <v>973</v>
      </c>
    </row>
    <row r="736" spans="2:3" x14ac:dyDescent="0.35">
      <c r="B736" s="2" t="s">
        <v>108</v>
      </c>
      <c r="C736" s="4" t="s">
        <v>973</v>
      </c>
    </row>
    <row r="737" spans="2:3" x14ac:dyDescent="0.35">
      <c r="B737" s="7" t="s">
        <v>110</v>
      </c>
      <c r="C737" s="9" t="s">
        <v>974</v>
      </c>
    </row>
    <row r="738" spans="2:3" x14ac:dyDescent="0.35">
      <c r="B738" s="2" t="s">
        <v>112</v>
      </c>
      <c r="C738" s="4" t="s">
        <v>974</v>
      </c>
    </row>
    <row r="739" spans="2:3" x14ac:dyDescent="0.35">
      <c r="B739" s="7" t="s">
        <v>115</v>
      </c>
      <c r="C739" s="9" t="s">
        <v>975</v>
      </c>
    </row>
    <row r="740" spans="2:3" x14ac:dyDescent="0.35">
      <c r="B740" s="2" t="s">
        <v>116</v>
      </c>
      <c r="C740" s="4" t="s">
        <v>976</v>
      </c>
    </row>
    <row r="741" spans="2:3" x14ac:dyDescent="0.35">
      <c r="B741" s="2" t="s">
        <v>117</v>
      </c>
      <c r="C741" s="4" t="s">
        <v>977</v>
      </c>
    </row>
    <row r="742" spans="2:3" x14ac:dyDescent="0.35">
      <c r="B742" s="2" t="s">
        <v>118</v>
      </c>
      <c r="C742" s="4" t="s">
        <v>978</v>
      </c>
    </row>
    <row r="743" spans="2:3" x14ac:dyDescent="0.35">
      <c r="B743" s="2" t="s">
        <v>119</v>
      </c>
      <c r="C743" s="4" t="s">
        <v>979</v>
      </c>
    </row>
    <row r="744" spans="2:3" x14ac:dyDescent="0.35">
      <c r="B744" s="7" t="s">
        <v>120</v>
      </c>
      <c r="C744" s="9" t="s">
        <v>980</v>
      </c>
    </row>
    <row r="745" spans="2:3" x14ac:dyDescent="0.35">
      <c r="B745" s="2" t="s">
        <v>122</v>
      </c>
      <c r="C745" s="4" t="s">
        <v>981</v>
      </c>
    </row>
    <row r="746" spans="2:3" x14ac:dyDescent="0.35">
      <c r="B746" s="2" t="s">
        <v>124</v>
      </c>
      <c r="C746" s="4" t="s">
        <v>982</v>
      </c>
    </row>
    <row r="747" spans="2:3" x14ac:dyDescent="0.35">
      <c r="B747" s="7" t="s">
        <v>127</v>
      </c>
      <c r="C747" s="9" t="s">
        <v>983</v>
      </c>
    </row>
    <row r="748" spans="2:3" x14ac:dyDescent="0.35">
      <c r="B748" s="2" t="s">
        <v>128</v>
      </c>
      <c r="C748" s="4" t="s">
        <v>983</v>
      </c>
    </row>
    <row r="749" spans="2:3" x14ac:dyDescent="0.35">
      <c r="B749" s="6" t="s">
        <v>131</v>
      </c>
      <c r="C749" s="8" t="s">
        <v>984</v>
      </c>
    </row>
    <row r="750" spans="2:3" x14ac:dyDescent="0.35">
      <c r="B750" s="7" t="s">
        <v>132</v>
      </c>
      <c r="C750" s="9" t="s">
        <v>985</v>
      </c>
    </row>
    <row r="751" spans="2:3" x14ac:dyDescent="0.35">
      <c r="B751" s="2" t="s">
        <v>133</v>
      </c>
      <c r="C751" s="4" t="s">
        <v>986</v>
      </c>
    </row>
    <row r="752" spans="2:3" x14ac:dyDescent="0.35">
      <c r="B752" s="2" t="s">
        <v>136</v>
      </c>
      <c r="C752" s="4" t="s">
        <v>987</v>
      </c>
    </row>
    <row r="753" spans="2:3" x14ac:dyDescent="0.35">
      <c r="B753" s="2" t="s">
        <v>137</v>
      </c>
      <c r="C753" s="4" t="s">
        <v>988</v>
      </c>
    </row>
    <row r="754" spans="2:3" x14ac:dyDescent="0.35">
      <c r="B754" s="2" t="s">
        <v>138</v>
      </c>
      <c r="C754" s="4" t="s">
        <v>989</v>
      </c>
    </row>
    <row r="755" spans="2:3" x14ac:dyDescent="0.35">
      <c r="B755" s="7" t="s">
        <v>141</v>
      </c>
      <c r="C755" s="9" t="s">
        <v>990</v>
      </c>
    </row>
    <row r="756" spans="2:3" x14ac:dyDescent="0.35">
      <c r="B756" s="2" t="s">
        <v>142</v>
      </c>
      <c r="C756" s="4" t="s">
        <v>991</v>
      </c>
    </row>
    <row r="757" spans="2:3" x14ac:dyDescent="0.35">
      <c r="B757" s="2" t="s">
        <v>144</v>
      </c>
      <c r="C757" s="4" t="s">
        <v>988</v>
      </c>
    </row>
    <row r="758" spans="2:3" x14ac:dyDescent="0.35">
      <c r="B758" s="7" t="s">
        <v>151</v>
      </c>
      <c r="C758" s="9" t="s">
        <v>992</v>
      </c>
    </row>
    <row r="759" spans="2:3" x14ac:dyDescent="0.35">
      <c r="B759" s="2" t="s">
        <v>157</v>
      </c>
      <c r="C759" s="4" t="s">
        <v>993</v>
      </c>
    </row>
    <row r="760" spans="2:3" x14ac:dyDescent="0.35">
      <c r="B760" s="2" t="s">
        <v>158</v>
      </c>
      <c r="C760" s="4" t="s">
        <v>994</v>
      </c>
    </row>
    <row r="761" spans="2:3" x14ac:dyDescent="0.35">
      <c r="B761" s="2" t="s">
        <v>159</v>
      </c>
      <c r="C761" s="4" t="s">
        <v>995</v>
      </c>
    </row>
    <row r="762" spans="2:3" x14ac:dyDescent="0.35">
      <c r="B762" s="2" t="s">
        <v>160</v>
      </c>
      <c r="C762" s="4" t="s">
        <v>996</v>
      </c>
    </row>
    <row r="763" spans="2:3" x14ac:dyDescent="0.35">
      <c r="B763" s="7" t="s">
        <v>161</v>
      </c>
      <c r="C763" s="9" t="s">
        <v>637</v>
      </c>
    </row>
    <row r="764" spans="2:3" x14ac:dyDescent="0.35">
      <c r="B764" s="2" t="s">
        <v>164</v>
      </c>
      <c r="C764" s="4" t="s">
        <v>637</v>
      </c>
    </row>
    <row r="765" spans="2:3" x14ac:dyDescent="0.35">
      <c r="B765" s="7" t="s">
        <v>169</v>
      </c>
      <c r="C765" s="9" t="s">
        <v>989</v>
      </c>
    </row>
    <row r="766" spans="2:3" x14ac:dyDescent="0.35">
      <c r="B766" s="2" t="s">
        <v>170</v>
      </c>
      <c r="C766" s="4" t="s">
        <v>989</v>
      </c>
    </row>
    <row r="767" spans="2:3" x14ac:dyDescent="0.35">
      <c r="B767" s="7" t="s">
        <v>171</v>
      </c>
      <c r="C767" s="9" t="s">
        <v>899</v>
      </c>
    </row>
    <row r="768" spans="2:3" x14ac:dyDescent="0.35">
      <c r="B768" s="2" t="s">
        <v>172</v>
      </c>
      <c r="C768" s="4" t="s">
        <v>902</v>
      </c>
    </row>
    <row r="769" spans="2:3" x14ac:dyDescent="0.35">
      <c r="B769" s="2" t="s">
        <v>173</v>
      </c>
      <c r="C769" s="4" t="s">
        <v>997</v>
      </c>
    </row>
    <row r="770" spans="2:3" x14ac:dyDescent="0.35">
      <c r="B770" s="7" t="s">
        <v>177</v>
      </c>
      <c r="C770" s="9" t="s">
        <v>998</v>
      </c>
    </row>
    <row r="771" spans="2:3" x14ac:dyDescent="0.35">
      <c r="B771" s="2" t="s">
        <v>178</v>
      </c>
      <c r="C771" s="4" t="s">
        <v>999</v>
      </c>
    </row>
    <row r="772" spans="2:3" x14ac:dyDescent="0.35">
      <c r="B772" s="2" t="s">
        <v>179</v>
      </c>
      <c r="C772" s="4" t="s">
        <v>1000</v>
      </c>
    </row>
    <row r="773" spans="2:3" x14ac:dyDescent="0.35">
      <c r="B773" s="2" t="s">
        <v>180</v>
      </c>
      <c r="C773" s="4" t="s">
        <v>988</v>
      </c>
    </row>
    <row r="774" spans="2:3" x14ac:dyDescent="0.35">
      <c r="B774" s="2" t="s">
        <v>181</v>
      </c>
      <c r="C774" s="4" t="s">
        <v>1000</v>
      </c>
    </row>
    <row r="775" spans="2:3" x14ac:dyDescent="0.35">
      <c r="B775" s="2" t="s">
        <v>183</v>
      </c>
      <c r="C775" s="4" t="s">
        <v>1001</v>
      </c>
    </row>
    <row r="776" spans="2:3" x14ac:dyDescent="0.35">
      <c r="B776" s="2" t="s">
        <v>185</v>
      </c>
      <c r="C776" s="4" t="s">
        <v>620</v>
      </c>
    </row>
    <row r="777" spans="2:3" x14ac:dyDescent="0.35">
      <c r="B777" s="6" t="s">
        <v>186</v>
      </c>
      <c r="C777" s="8" t="s">
        <v>1002</v>
      </c>
    </row>
    <row r="778" spans="2:3" x14ac:dyDescent="0.35">
      <c r="B778" s="7" t="s">
        <v>187</v>
      </c>
      <c r="C778" s="9" t="s">
        <v>1003</v>
      </c>
    </row>
    <row r="779" spans="2:3" x14ac:dyDescent="0.35">
      <c r="B779" s="2" t="s">
        <v>188</v>
      </c>
      <c r="C779" s="4" t="s">
        <v>1004</v>
      </c>
    </row>
    <row r="780" spans="2:3" x14ac:dyDescent="0.35">
      <c r="B780" s="2" t="s">
        <v>191</v>
      </c>
      <c r="C780" s="4" t="s">
        <v>1005</v>
      </c>
    </row>
    <row r="781" spans="2:3" x14ac:dyDescent="0.35">
      <c r="B781" s="2" t="s">
        <v>192</v>
      </c>
      <c r="C781" s="4" t="s">
        <v>1006</v>
      </c>
    </row>
    <row r="782" spans="2:3" x14ac:dyDescent="0.35">
      <c r="B782" s="2" t="s">
        <v>194</v>
      </c>
      <c r="C782" s="4" t="s">
        <v>719</v>
      </c>
    </row>
    <row r="783" spans="2:3" x14ac:dyDescent="0.35">
      <c r="B783" s="2" t="s">
        <v>195</v>
      </c>
      <c r="C783" s="4" t="s">
        <v>961</v>
      </c>
    </row>
    <row r="784" spans="2:3" x14ac:dyDescent="0.35">
      <c r="B784" s="7" t="s">
        <v>197</v>
      </c>
      <c r="C784" s="9" t="s">
        <v>1007</v>
      </c>
    </row>
    <row r="785" spans="2:3" x14ac:dyDescent="0.35">
      <c r="B785" s="2" t="s">
        <v>199</v>
      </c>
      <c r="C785" s="4" t="s">
        <v>1008</v>
      </c>
    </row>
    <row r="786" spans="2:3" x14ac:dyDescent="0.35">
      <c r="B786" s="2" t="s">
        <v>200</v>
      </c>
      <c r="C786" s="4" t="s">
        <v>653</v>
      </c>
    </row>
    <row r="787" spans="2:3" x14ac:dyDescent="0.35">
      <c r="B787" s="2" t="s">
        <v>204</v>
      </c>
      <c r="C787" s="4" t="s">
        <v>1009</v>
      </c>
    </row>
    <row r="788" spans="2:3" x14ac:dyDescent="0.35">
      <c r="B788" s="2" t="s">
        <v>205</v>
      </c>
      <c r="C788" s="4" t="s">
        <v>1010</v>
      </c>
    </row>
    <row r="789" spans="2:3" x14ac:dyDescent="0.35">
      <c r="B789" s="7" t="s">
        <v>206</v>
      </c>
      <c r="C789" s="9" t="s">
        <v>1011</v>
      </c>
    </row>
    <row r="790" spans="2:3" x14ac:dyDescent="0.35">
      <c r="B790" s="2" t="s">
        <v>207</v>
      </c>
      <c r="C790" s="4" t="s">
        <v>1012</v>
      </c>
    </row>
    <row r="791" spans="2:3" x14ac:dyDescent="0.35">
      <c r="B791" s="2" t="s">
        <v>209</v>
      </c>
      <c r="C791" s="4" t="s">
        <v>1013</v>
      </c>
    </row>
    <row r="792" spans="2:3" x14ac:dyDescent="0.35">
      <c r="B792" s="2" t="s">
        <v>210</v>
      </c>
      <c r="C792" s="4" t="s">
        <v>1014</v>
      </c>
    </row>
    <row r="793" spans="2:3" x14ac:dyDescent="0.35">
      <c r="B793" s="2" t="s">
        <v>212</v>
      </c>
      <c r="C793" s="4" t="s">
        <v>1015</v>
      </c>
    </row>
    <row r="794" spans="2:3" x14ac:dyDescent="0.35">
      <c r="B794" s="2" t="s">
        <v>214</v>
      </c>
      <c r="C794" s="4" t="s">
        <v>1016</v>
      </c>
    </row>
    <row r="795" spans="2:3" x14ac:dyDescent="0.35">
      <c r="B795" s="2" t="s">
        <v>215</v>
      </c>
      <c r="C795" s="4" t="s">
        <v>1017</v>
      </c>
    </row>
    <row r="796" spans="2:3" x14ac:dyDescent="0.35">
      <c r="B796" s="7" t="s">
        <v>216</v>
      </c>
      <c r="C796" s="9" t="s">
        <v>1018</v>
      </c>
    </row>
    <row r="797" spans="2:3" x14ac:dyDescent="0.35">
      <c r="B797" s="2" t="s">
        <v>217</v>
      </c>
      <c r="C797" s="4" t="s">
        <v>1019</v>
      </c>
    </row>
    <row r="798" spans="2:3" x14ac:dyDescent="0.35">
      <c r="B798" s="2" t="s">
        <v>220</v>
      </c>
      <c r="C798" s="4" t="s">
        <v>1020</v>
      </c>
    </row>
    <row r="799" spans="2:3" x14ac:dyDescent="0.35">
      <c r="B799" s="2" t="s">
        <v>223</v>
      </c>
      <c r="C799" s="4" t="s">
        <v>597</v>
      </c>
    </row>
    <row r="800" spans="2:3" x14ac:dyDescent="0.35">
      <c r="B800" s="7" t="s">
        <v>224</v>
      </c>
      <c r="C800" s="9" t="s">
        <v>1021</v>
      </c>
    </row>
    <row r="801" spans="2:3" x14ac:dyDescent="0.35">
      <c r="B801" s="2" t="s">
        <v>225</v>
      </c>
      <c r="C801" s="4" t="s">
        <v>568</v>
      </c>
    </row>
    <row r="802" spans="2:3" ht="25" x14ac:dyDescent="0.35">
      <c r="B802" s="2" t="s">
        <v>226</v>
      </c>
      <c r="C802" s="4" t="s">
        <v>1022</v>
      </c>
    </row>
    <row r="803" spans="2:3" x14ac:dyDescent="0.35">
      <c r="B803" s="2" t="s">
        <v>227</v>
      </c>
      <c r="C803" s="4" t="s">
        <v>1023</v>
      </c>
    </row>
    <row r="804" spans="2:3" x14ac:dyDescent="0.35">
      <c r="B804" s="2" t="s">
        <v>229</v>
      </c>
      <c r="C804" s="4" t="s">
        <v>653</v>
      </c>
    </row>
    <row r="805" spans="2:3" x14ac:dyDescent="0.35">
      <c r="B805" s="2" t="s">
        <v>230</v>
      </c>
      <c r="C805" s="4" t="s">
        <v>1024</v>
      </c>
    </row>
    <row r="806" spans="2:3" x14ac:dyDescent="0.35">
      <c r="B806" s="2" t="s">
        <v>231</v>
      </c>
      <c r="C806" s="4" t="s">
        <v>1025</v>
      </c>
    </row>
    <row r="807" spans="2:3" x14ac:dyDescent="0.35">
      <c r="B807" s="2" t="s">
        <v>232</v>
      </c>
      <c r="C807" s="4" t="s">
        <v>1026</v>
      </c>
    </row>
    <row r="808" spans="2:3" x14ac:dyDescent="0.35">
      <c r="B808" s="7" t="s">
        <v>233</v>
      </c>
      <c r="C808" s="9" t="s">
        <v>1027</v>
      </c>
    </row>
    <row r="809" spans="2:3" ht="25" x14ac:dyDescent="0.35">
      <c r="B809" s="2" t="s">
        <v>234</v>
      </c>
      <c r="C809" s="4" t="s">
        <v>1027</v>
      </c>
    </row>
    <row r="810" spans="2:3" x14ac:dyDescent="0.35">
      <c r="B810" s="7" t="s">
        <v>239</v>
      </c>
      <c r="C810" s="9" t="s">
        <v>1028</v>
      </c>
    </row>
    <row r="811" spans="2:3" x14ac:dyDescent="0.35">
      <c r="B811" s="2" t="s">
        <v>240</v>
      </c>
      <c r="C811" s="4" t="s">
        <v>1029</v>
      </c>
    </row>
    <row r="812" spans="2:3" x14ac:dyDescent="0.35">
      <c r="B812" s="2" t="s">
        <v>241</v>
      </c>
      <c r="C812" s="4" t="s">
        <v>1030</v>
      </c>
    </row>
    <row r="813" spans="2:3" x14ac:dyDescent="0.35">
      <c r="B813" s="2" t="s">
        <v>243</v>
      </c>
      <c r="C813" s="4" t="s">
        <v>1031</v>
      </c>
    </row>
    <row r="814" spans="2:3" x14ac:dyDescent="0.35">
      <c r="B814" s="7" t="s">
        <v>247</v>
      </c>
      <c r="C814" s="9" t="s">
        <v>1032</v>
      </c>
    </row>
    <row r="815" spans="2:3" x14ac:dyDescent="0.35">
      <c r="B815" s="2" t="s">
        <v>248</v>
      </c>
      <c r="C815" s="4" t="s">
        <v>1033</v>
      </c>
    </row>
    <row r="816" spans="2:3" x14ac:dyDescent="0.35">
      <c r="B816" s="2" t="s">
        <v>250</v>
      </c>
      <c r="C816" s="4" t="s">
        <v>1034</v>
      </c>
    </row>
    <row r="817" spans="2:3" x14ac:dyDescent="0.35">
      <c r="B817" s="7" t="s">
        <v>253</v>
      </c>
      <c r="C817" s="9" t="s">
        <v>1035</v>
      </c>
    </row>
    <row r="818" spans="2:3" x14ac:dyDescent="0.35">
      <c r="B818" s="2" t="s">
        <v>255</v>
      </c>
      <c r="C818" s="4" t="s">
        <v>1036</v>
      </c>
    </row>
    <row r="819" spans="2:3" x14ac:dyDescent="0.35">
      <c r="B819" s="2" t="s">
        <v>257</v>
      </c>
      <c r="C819" s="4" t="s">
        <v>1037</v>
      </c>
    </row>
    <row r="820" spans="2:3" x14ac:dyDescent="0.35">
      <c r="B820" s="2" t="s">
        <v>259</v>
      </c>
      <c r="C820" s="4" t="s">
        <v>1038</v>
      </c>
    </row>
    <row r="821" spans="2:3" x14ac:dyDescent="0.35">
      <c r="B821" s="6" t="s">
        <v>278</v>
      </c>
      <c r="C821" s="8" t="s">
        <v>1039</v>
      </c>
    </row>
    <row r="822" spans="2:3" x14ac:dyDescent="0.35">
      <c r="B822" s="7" t="s">
        <v>279</v>
      </c>
      <c r="C822" s="9" t="s">
        <v>1040</v>
      </c>
    </row>
    <row r="823" spans="2:3" x14ac:dyDescent="0.35">
      <c r="B823" s="2" t="s">
        <v>280</v>
      </c>
      <c r="C823" s="4" t="s">
        <v>1041</v>
      </c>
    </row>
    <row r="824" spans="2:3" x14ac:dyDescent="0.35">
      <c r="B824" s="2" t="s">
        <v>283</v>
      </c>
      <c r="C824" s="4" t="s">
        <v>1042</v>
      </c>
    </row>
    <row r="825" spans="2:3" x14ac:dyDescent="0.35">
      <c r="B825" s="7" t="s">
        <v>285</v>
      </c>
      <c r="C825" s="9" t="s">
        <v>718</v>
      </c>
    </row>
    <row r="826" spans="2:3" x14ac:dyDescent="0.35">
      <c r="B826" s="29" t="s">
        <v>286</v>
      </c>
      <c r="C826" s="30" t="s">
        <v>718</v>
      </c>
    </row>
    <row r="827" spans="2:3" x14ac:dyDescent="0.35">
      <c r="B827" s="35" t="s">
        <v>51</v>
      </c>
      <c r="C827" s="36" t="s">
        <v>64</v>
      </c>
    </row>
    <row r="828" spans="2:3" x14ac:dyDescent="0.35">
      <c r="B828" s="22" t="s">
        <v>533</v>
      </c>
      <c r="C828" s="25" t="s">
        <v>533</v>
      </c>
    </row>
    <row r="829" spans="2:3" x14ac:dyDescent="0.35">
      <c r="B829" s="22" t="s">
        <v>533</v>
      </c>
      <c r="C829" s="25" t="s">
        <v>533</v>
      </c>
    </row>
    <row r="830" spans="2:3" x14ac:dyDescent="0.35">
      <c r="B830" s="22" t="s">
        <v>533</v>
      </c>
      <c r="C830" s="25" t="s">
        <v>533</v>
      </c>
    </row>
    <row r="831" spans="2:3" x14ac:dyDescent="0.35">
      <c r="B831" s="35" t="s">
        <v>13</v>
      </c>
      <c r="C831" s="36" t="s">
        <v>52</v>
      </c>
    </row>
    <row r="832" spans="2:3" x14ac:dyDescent="0.35">
      <c r="B832" s="33" t="s">
        <v>104</v>
      </c>
      <c r="C832" s="34" t="s">
        <v>1043</v>
      </c>
    </row>
    <row r="833" spans="2:3" x14ac:dyDescent="0.35">
      <c r="B833" s="7" t="s">
        <v>105</v>
      </c>
      <c r="C833" s="9" t="s">
        <v>1044</v>
      </c>
    </row>
    <row r="834" spans="2:3" x14ac:dyDescent="0.35">
      <c r="B834" s="2" t="s">
        <v>106</v>
      </c>
      <c r="C834" s="4" t="s">
        <v>1044</v>
      </c>
    </row>
    <row r="835" spans="2:3" x14ac:dyDescent="0.35">
      <c r="B835" s="7" t="s">
        <v>110</v>
      </c>
      <c r="C835" s="9" t="s">
        <v>1045</v>
      </c>
    </row>
    <row r="836" spans="2:3" x14ac:dyDescent="0.35">
      <c r="B836" s="2" t="s">
        <v>111</v>
      </c>
      <c r="C836" s="4" t="s">
        <v>1046</v>
      </c>
    </row>
    <row r="837" spans="2:3" x14ac:dyDescent="0.35">
      <c r="B837" s="2" t="s">
        <v>112</v>
      </c>
      <c r="C837" s="4" t="s">
        <v>1047</v>
      </c>
    </row>
    <row r="838" spans="2:3" x14ac:dyDescent="0.35">
      <c r="B838" s="7" t="s">
        <v>115</v>
      </c>
      <c r="C838" s="9" t="s">
        <v>1048</v>
      </c>
    </row>
    <row r="839" spans="2:3" x14ac:dyDescent="0.35">
      <c r="B839" s="2" t="s">
        <v>116</v>
      </c>
      <c r="C839" s="4" t="s">
        <v>1049</v>
      </c>
    </row>
    <row r="840" spans="2:3" x14ac:dyDescent="0.35">
      <c r="B840" s="2" t="s">
        <v>119</v>
      </c>
      <c r="C840" s="4" t="s">
        <v>1050</v>
      </c>
    </row>
    <row r="841" spans="2:3" x14ac:dyDescent="0.35">
      <c r="B841" s="7" t="s">
        <v>120</v>
      </c>
      <c r="C841" s="9" t="s">
        <v>1051</v>
      </c>
    </row>
    <row r="842" spans="2:3" x14ac:dyDescent="0.35">
      <c r="B842" s="2" t="s">
        <v>124</v>
      </c>
      <c r="C842" s="4" t="s">
        <v>1051</v>
      </c>
    </row>
    <row r="843" spans="2:3" x14ac:dyDescent="0.35">
      <c r="B843" s="7" t="s">
        <v>127</v>
      </c>
      <c r="C843" s="9" t="s">
        <v>1052</v>
      </c>
    </row>
    <row r="844" spans="2:3" x14ac:dyDescent="0.35">
      <c r="B844" s="2" t="s">
        <v>128</v>
      </c>
      <c r="C844" s="4" t="s">
        <v>1052</v>
      </c>
    </row>
    <row r="845" spans="2:3" x14ac:dyDescent="0.35">
      <c r="B845" s="6" t="s">
        <v>131</v>
      </c>
      <c r="C845" s="8" t="s">
        <v>1053</v>
      </c>
    </row>
    <row r="846" spans="2:3" x14ac:dyDescent="0.35">
      <c r="B846" s="7" t="s">
        <v>132</v>
      </c>
      <c r="C846" s="9" t="s">
        <v>1054</v>
      </c>
    </row>
    <row r="847" spans="2:3" x14ac:dyDescent="0.35">
      <c r="B847" s="2" t="s">
        <v>133</v>
      </c>
      <c r="C847" s="4" t="s">
        <v>1055</v>
      </c>
    </row>
    <row r="848" spans="2:3" x14ac:dyDescent="0.35">
      <c r="B848" s="2" t="s">
        <v>138</v>
      </c>
      <c r="C848" s="4" t="s">
        <v>1056</v>
      </c>
    </row>
    <row r="849" spans="2:3" x14ac:dyDescent="0.35">
      <c r="B849" s="7" t="s">
        <v>169</v>
      </c>
      <c r="C849" s="9" t="s">
        <v>1057</v>
      </c>
    </row>
    <row r="850" spans="2:3" x14ac:dyDescent="0.35">
      <c r="B850" s="2" t="s">
        <v>170</v>
      </c>
      <c r="C850" s="4" t="s">
        <v>1057</v>
      </c>
    </row>
    <row r="851" spans="2:3" x14ac:dyDescent="0.35">
      <c r="B851" s="6" t="s">
        <v>186</v>
      </c>
      <c r="C851" s="8" t="s">
        <v>1058</v>
      </c>
    </row>
    <row r="852" spans="2:3" x14ac:dyDescent="0.35">
      <c r="B852" s="7" t="s">
        <v>187</v>
      </c>
      <c r="C852" s="9" t="s">
        <v>1059</v>
      </c>
    </row>
    <row r="853" spans="2:3" x14ac:dyDescent="0.35">
      <c r="B853" s="2" t="s">
        <v>191</v>
      </c>
      <c r="C853" s="4" t="s">
        <v>1059</v>
      </c>
    </row>
    <row r="854" spans="2:3" x14ac:dyDescent="0.35">
      <c r="B854" s="7" t="s">
        <v>197</v>
      </c>
      <c r="C854" s="9" t="s">
        <v>1060</v>
      </c>
    </row>
    <row r="855" spans="2:3" x14ac:dyDescent="0.35">
      <c r="B855" s="2" t="s">
        <v>200</v>
      </c>
      <c r="C855" s="4" t="s">
        <v>1060</v>
      </c>
    </row>
    <row r="856" spans="2:3" x14ac:dyDescent="0.35">
      <c r="B856" s="7" t="s">
        <v>206</v>
      </c>
      <c r="C856" s="9" t="s">
        <v>1061</v>
      </c>
    </row>
    <row r="857" spans="2:3" x14ac:dyDescent="0.35">
      <c r="B857" s="2" t="s">
        <v>207</v>
      </c>
      <c r="C857" s="4" t="s">
        <v>1061</v>
      </c>
    </row>
    <row r="858" spans="2:3" x14ac:dyDescent="0.35">
      <c r="B858" s="7" t="s">
        <v>216</v>
      </c>
      <c r="C858" s="9" t="s">
        <v>1062</v>
      </c>
    </row>
    <row r="859" spans="2:3" x14ac:dyDescent="0.35">
      <c r="B859" s="2" t="s">
        <v>217</v>
      </c>
      <c r="C859" s="4" t="s">
        <v>1063</v>
      </c>
    </row>
    <row r="860" spans="2:3" x14ac:dyDescent="0.35">
      <c r="B860" s="2" t="s">
        <v>223</v>
      </c>
      <c r="C860" s="4" t="s">
        <v>1064</v>
      </c>
    </row>
    <row r="861" spans="2:3" x14ac:dyDescent="0.35">
      <c r="B861" s="7" t="s">
        <v>224</v>
      </c>
      <c r="C861" s="9" t="s">
        <v>1065</v>
      </c>
    </row>
    <row r="862" spans="2:3" x14ac:dyDescent="0.35">
      <c r="B862" s="2" t="s">
        <v>229</v>
      </c>
      <c r="C862" s="4" t="s">
        <v>1065</v>
      </c>
    </row>
    <row r="863" spans="2:3" x14ac:dyDescent="0.35">
      <c r="B863" s="7" t="s">
        <v>253</v>
      </c>
      <c r="C863" s="9" t="s">
        <v>1066</v>
      </c>
    </row>
    <row r="864" spans="2:3" x14ac:dyDescent="0.35">
      <c r="B864" s="2" t="s">
        <v>259</v>
      </c>
      <c r="C864" s="4" t="s">
        <v>1066</v>
      </c>
    </row>
    <row r="865" spans="2:3" x14ac:dyDescent="0.35">
      <c r="B865" s="6" t="s">
        <v>308</v>
      </c>
      <c r="C865" s="8" t="s">
        <v>1067</v>
      </c>
    </row>
    <row r="866" spans="2:3" x14ac:dyDescent="0.35">
      <c r="B866" s="7" t="s">
        <v>309</v>
      </c>
      <c r="C866" s="9" t="s">
        <v>1067</v>
      </c>
    </row>
    <row r="867" spans="2:3" x14ac:dyDescent="0.35">
      <c r="B867" s="2" t="s">
        <v>312</v>
      </c>
      <c r="C867" s="4" t="s">
        <v>1068</v>
      </c>
    </row>
    <row r="868" spans="2:3" x14ac:dyDescent="0.35">
      <c r="B868" s="29" t="s">
        <v>313</v>
      </c>
      <c r="C868" s="30" t="s">
        <v>726</v>
      </c>
    </row>
    <row r="869" spans="2:3" x14ac:dyDescent="0.35">
      <c r="B869" s="35" t="s">
        <v>51</v>
      </c>
      <c r="C869" s="36" t="s">
        <v>65</v>
      </c>
    </row>
    <row r="870" spans="2:3" x14ac:dyDescent="0.35">
      <c r="B870" s="22" t="s">
        <v>533</v>
      </c>
      <c r="C870" s="25" t="s">
        <v>533</v>
      </c>
    </row>
    <row r="871" spans="2:3" x14ac:dyDescent="0.35">
      <c r="B871" s="22" t="s">
        <v>533</v>
      </c>
      <c r="C871" s="25" t="s">
        <v>533</v>
      </c>
    </row>
    <row r="872" spans="2:3" x14ac:dyDescent="0.35">
      <c r="B872" s="22" t="s">
        <v>533</v>
      </c>
      <c r="C872" s="25" t="s">
        <v>533</v>
      </c>
    </row>
    <row r="873" spans="2:3" x14ac:dyDescent="0.35">
      <c r="B873" s="35" t="s">
        <v>14</v>
      </c>
      <c r="C873" s="36" t="s">
        <v>52</v>
      </c>
    </row>
    <row r="874" spans="2:3" x14ac:dyDescent="0.35">
      <c r="B874" s="33" t="s">
        <v>104</v>
      </c>
      <c r="C874" s="34" t="s">
        <v>1069</v>
      </c>
    </row>
    <row r="875" spans="2:3" x14ac:dyDescent="0.35">
      <c r="B875" s="7" t="s">
        <v>105</v>
      </c>
      <c r="C875" s="9" t="s">
        <v>1070</v>
      </c>
    </row>
    <row r="876" spans="2:3" x14ac:dyDescent="0.35">
      <c r="B876" s="2" t="s">
        <v>106</v>
      </c>
      <c r="C876" s="4" t="s">
        <v>1070</v>
      </c>
    </row>
    <row r="877" spans="2:3" x14ac:dyDescent="0.35">
      <c r="B877" s="7" t="s">
        <v>107</v>
      </c>
      <c r="C877" s="9" t="s">
        <v>1071</v>
      </c>
    </row>
    <row r="878" spans="2:3" x14ac:dyDescent="0.35">
      <c r="B878" s="2" t="s">
        <v>108</v>
      </c>
      <c r="C878" s="4" t="s">
        <v>1071</v>
      </c>
    </row>
    <row r="879" spans="2:3" x14ac:dyDescent="0.35">
      <c r="B879" s="7" t="s">
        <v>110</v>
      </c>
      <c r="C879" s="9" t="s">
        <v>1072</v>
      </c>
    </row>
    <row r="880" spans="2:3" x14ac:dyDescent="0.35">
      <c r="B880" s="2" t="s">
        <v>111</v>
      </c>
      <c r="C880" s="4" t="s">
        <v>1073</v>
      </c>
    </row>
    <row r="881" spans="2:3" x14ac:dyDescent="0.35">
      <c r="B881" s="2" t="s">
        <v>112</v>
      </c>
      <c r="C881" s="4" t="s">
        <v>1074</v>
      </c>
    </row>
    <row r="882" spans="2:3" x14ac:dyDescent="0.35">
      <c r="B882" s="7" t="s">
        <v>115</v>
      </c>
      <c r="C882" s="9" t="s">
        <v>1075</v>
      </c>
    </row>
    <row r="883" spans="2:3" x14ac:dyDescent="0.35">
      <c r="B883" s="2" t="s">
        <v>116</v>
      </c>
      <c r="C883" s="4" t="s">
        <v>1076</v>
      </c>
    </row>
    <row r="884" spans="2:3" x14ac:dyDescent="0.35">
      <c r="B884" s="2" t="s">
        <v>117</v>
      </c>
      <c r="C884" s="4" t="s">
        <v>1077</v>
      </c>
    </row>
    <row r="885" spans="2:3" x14ac:dyDescent="0.35">
      <c r="B885" s="2" t="s">
        <v>118</v>
      </c>
      <c r="C885" s="4" t="s">
        <v>1078</v>
      </c>
    </row>
    <row r="886" spans="2:3" x14ac:dyDescent="0.35">
      <c r="B886" s="2" t="s">
        <v>119</v>
      </c>
      <c r="C886" s="4" t="s">
        <v>1079</v>
      </c>
    </row>
    <row r="887" spans="2:3" x14ac:dyDescent="0.35">
      <c r="B887" s="7" t="s">
        <v>120</v>
      </c>
      <c r="C887" s="9" t="s">
        <v>1080</v>
      </c>
    </row>
    <row r="888" spans="2:3" x14ac:dyDescent="0.35">
      <c r="B888" s="2" t="s">
        <v>124</v>
      </c>
      <c r="C888" s="4" t="s">
        <v>1080</v>
      </c>
    </row>
    <row r="889" spans="2:3" x14ac:dyDescent="0.35">
      <c r="B889" s="7" t="s">
        <v>127</v>
      </c>
      <c r="C889" s="9" t="s">
        <v>1081</v>
      </c>
    </row>
    <row r="890" spans="2:3" x14ac:dyDescent="0.35">
      <c r="B890" s="2" t="s">
        <v>128</v>
      </c>
      <c r="C890" s="4" t="s">
        <v>1081</v>
      </c>
    </row>
    <row r="891" spans="2:3" x14ac:dyDescent="0.35">
      <c r="B891" s="6" t="s">
        <v>131</v>
      </c>
      <c r="C891" s="8" t="s">
        <v>1082</v>
      </c>
    </row>
    <row r="892" spans="2:3" x14ac:dyDescent="0.35">
      <c r="B892" s="7" t="s">
        <v>132</v>
      </c>
      <c r="C892" s="9" t="s">
        <v>1083</v>
      </c>
    </row>
    <row r="893" spans="2:3" x14ac:dyDescent="0.35">
      <c r="B893" s="2" t="s">
        <v>133</v>
      </c>
      <c r="C893" s="4" t="s">
        <v>915</v>
      </c>
    </row>
    <row r="894" spans="2:3" x14ac:dyDescent="0.35">
      <c r="B894" s="2" t="s">
        <v>136</v>
      </c>
      <c r="C894" s="4" t="s">
        <v>569</v>
      </c>
    </row>
    <row r="895" spans="2:3" x14ac:dyDescent="0.35">
      <c r="B895" s="2" t="s">
        <v>137</v>
      </c>
      <c r="C895" s="4" t="s">
        <v>569</v>
      </c>
    </row>
    <row r="896" spans="2:3" x14ac:dyDescent="0.35">
      <c r="B896" s="2" t="s">
        <v>138</v>
      </c>
      <c r="C896" s="4" t="s">
        <v>668</v>
      </c>
    </row>
    <row r="897" spans="2:3" x14ac:dyDescent="0.35">
      <c r="B897" s="7" t="s">
        <v>141</v>
      </c>
      <c r="C897" s="9" t="s">
        <v>1084</v>
      </c>
    </row>
    <row r="898" spans="2:3" x14ac:dyDescent="0.35">
      <c r="B898" s="2" t="s">
        <v>142</v>
      </c>
      <c r="C898" s="4" t="s">
        <v>1085</v>
      </c>
    </row>
    <row r="899" spans="2:3" x14ac:dyDescent="0.35">
      <c r="B899" s="2" t="s">
        <v>144</v>
      </c>
      <c r="C899" s="4" t="s">
        <v>643</v>
      </c>
    </row>
    <row r="900" spans="2:3" x14ac:dyDescent="0.35">
      <c r="B900" s="7" t="s">
        <v>151</v>
      </c>
      <c r="C900" s="9" t="s">
        <v>586</v>
      </c>
    </row>
    <row r="901" spans="2:3" x14ac:dyDescent="0.35">
      <c r="B901" s="2" t="s">
        <v>157</v>
      </c>
      <c r="C901" s="4" t="s">
        <v>366</v>
      </c>
    </row>
    <row r="902" spans="2:3" x14ac:dyDescent="0.35">
      <c r="B902" s="2" t="s">
        <v>160</v>
      </c>
      <c r="C902" s="4" t="s">
        <v>570</v>
      </c>
    </row>
    <row r="903" spans="2:3" x14ac:dyDescent="0.35">
      <c r="B903" s="7" t="s">
        <v>161</v>
      </c>
      <c r="C903" s="9" t="s">
        <v>643</v>
      </c>
    </row>
    <row r="904" spans="2:3" x14ac:dyDescent="0.35">
      <c r="B904" s="2" t="s">
        <v>164</v>
      </c>
      <c r="C904" s="4" t="s">
        <v>933</v>
      </c>
    </row>
    <row r="905" spans="2:3" x14ac:dyDescent="0.35">
      <c r="B905" s="2" t="s">
        <v>168</v>
      </c>
      <c r="C905" s="4" t="s">
        <v>933</v>
      </c>
    </row>
    <row r="906" spans="2:3" x14ac:dyDescent="0.35">
      <c r="B906" s="7" t="s">
        <v>169</v>
      </c>
      <c r="C906" s="9" t="s">
        <v>584</v>
      </c>
    </row>
    <row r="907" spans="2:3" x14ac:dyDescent="0.35">
      <c r="B907" s="2" t="s">
        <v>170</v>
      </c>
      <c r="C907" s="4" t="s">
        <v>584</v>
      </c>
    </row>
    <row r="908" spans="2:3" x14ac:dyDescent="0.35">
      <c r="B908" s="7" t="s">
        <v>171</v>
      </c>
      <c r="C908" s="9" t="s">
        <v>888</v>
      </c>
    </row>
    <row r="909" spans="2:3" x14ac:dyDescent="0.35">
      <c r="B909" s="2" t="s">
        <v>172</v>
      </c>
      <c r="C909" s="4" t="s">
        <v>932</v>
      </c>
    </row>
    <row r="910" spans="2:3" x14ac:dyDescent="0.35">
      <c r="B910" s="2" t="s">
        <v>173</v>
      </c>
      <c r="C910" s="4" t="s">
        <v>934</v>
      </c>
    </row>
    <row r="911" spans="2:3" x14ac:dyDescent="0.35">
      <c r="B911" s="7" t="s">
        <v>177</v>
      </c>
      <c r="C911" s="9" t="s">
        <v>1086</v>
      </c>
    </row>
    <row r="912" spans="2:3" x14ac:dyDescent="0.35">
      <c r="B912" s="2" t="s">
        <v>178</v>
      </c>
      <c r="C912" s="4" t="s">
        <v>1087</v>
      </c>
    </row>
    <row r="913" spans="2:3" x14ac:dyDescent="0.35">
      <c r="B913" s="2" t="s">
        <v>179</v>
      </c>
      <c r="C913" s="4" t="s">
        <v>679</v>
      </c>
    </row>
    <row r="914" spans="2:3" x14ac:dyDescent="0.35">
      <c r="B914" s="2" t="s">
        <v>180</v>
      </c>
      <c r="C914" s="4" t="s">
        <v>569</v>
      </c>
    </row>
    <row r="915" spans="2:3" x14ac:dyDescent="0.35">
      <c r="B915" s="2" t="s">
        <v>181</v>
      </c>
      <c r="C915" s="4" t="s">
        <v>679</v>
      </c>
    </row>
    <row r="916" spans="2:3" x14ac:dyDescent="0.35">
      <c r="B916" s="2" t="s">
        <v>184</v>
      </c>
      <c r="C916" s="4" t="s">
        <v>453</v>
      </c>
    </row>
    <row r="917" spans="2:3" x14ac:dyDescent="0.35">
      <c r="B917" s="2" t="s">
        <v>185</v>
      </c>
      <c r="C917" s="4" t="s">
        <v>569</v>
      </c>
    </row>
    <row r="918" spans="2:3" x14ac:dyDescent="0.35">
      <c r="B918" s="6" t="s">
        <v>186</v>
      </c>
      <c r="C918" s="8" t="s">
        <v>1088</v>
      </c>
    </row>
    <row r="919" spans="2:3" x14ac:dyDescent="0.35">
      <c r="B919" s="7" t="s">
        <v>187</v>
      </c>
      <c r="C919" s="9" t="s">
        <v>1089</v>
      </c>
    </row>
    <row r="920" spans="2:3" x14ac:dyDescent="0.35">
      <c r="B920" s="2" t="s">
        <v>188</v>
      </c>
      <c r="C920" s="4" t="s">
        <v>1090</v>
      </c>
    </row>
    <row r="921" spans="2:3" x14ac:dyDescent="0.35">
      <c r="B921" s="2" t="s">
        <v>190</v>
      </c>
      <c r="C921" s="4" t="s">
        <v>640</v>
      </c>
    </row>
    <row r="922" spans="2:3" x14ac:dyDescent="0.35">
      <c r="B922" s="2" t="s">
        <v>192</v>
      </c>
      <c r="C922" s="4" t="s">
        <v>569</v>
      </c>
    </row>
    <row r="923" spans="2:3" x14ac:dyDescent="0.35">
      <c r="B923" s="7" t="s">
        <v>197</v>
      </c>
      <c r="C923" s="9" t="s">
        <v>666</v>
      </c>
    </row>
    <row r="924" spans="2:3" x14ac:dyDescent="0.35">
      <c r="B924" s="2" t="s">
        <v>199</v>
      </c>
      <c r="C924" s="4" t="s">
        <v>654</v>
      </c>
    </row>
    <row r="925" spans="2:3" x14ac:dyDescent="0.35">
      <c r="B925" s="2" t="s">
        <v>200</v>
      </c>
      <c r="C925" s="4" t="s">
        <v>616</v>
      </c>
    </row>
    <row r="926" spans="2:3" x14ac:dyDescent="0.35">
      <c r="B926" s="2" t="s">
        <v>204</v>
      </c>
      <c r="C926" s="4" t="s">
        <v>570</v>
      </c>
    </row>
    <row r="927" spans="2:3" x14ac:dyDescent="0.35">
      <c r="B927" s="2" t="s">
        <v>205</v>
      </c>
      <c r="C927" s="4" t="s">
        <v>933</v>
      </c>
    </row>
    <row r="928" spans="2:3" x14ac:dyDescent="0.35">
      <c r="B928" s="7" t="s">
        <v>206</v>
      </c>
      <c r="C928" s="9" t="s">
        <v>1091</v>
      </c>
    </row>
    <row r="929" spans="2:3" x14ac:dyDescent="0.35">
      <c r="B929" s="2" t="s">
        <v>207</v>
      </c>
      <c r="C929" s="4" t="s">
        <v>1092</v>
      </c>
    </row>
    <row r="930" spans="2:3" x14ac:dyDescent="0.35">
      <c r="B930" s="2" t="s">
        <v>208</v>
      </c>
      <c r="C930" s="4" t="s">
        <v>1093</v>
      </c>
    </row>
    <row r="931" spans="2:3" x14ac:dyDescent="0.35">
      <c r="B931" s="2" t="s">
        <v>210</v>
      </c>
      <c r="C931" s="4" t="s">
        <v>944</v>
      </c>
    </row>
    <row r="932" spans="2:3" x14ac:dyDescent="0.35">
      <c r="B932" s="2" t="s">
        <v>212</v>
      </c>
      <c r="C932" s="4" t="s">
        <v>1094</v>
      </c>
    </row>
    <row r="933" spans="2:3" x14ac:dyDescent="0.35">
      <c r="B933" s="2" t="s">
        <v>214</v>
      </c>
      <c r="C933" s="4" t="s">
        <v>1095</v>
      </c>
    </row>
    <row r="934" spans="2:3" x14ac:dyDescent="0.35">
      <c r="B934" s="2" t="s">
        <v>215</v>
      </c>
      <c r="C934" s="4" t="s">
        <v>583</v>
      </c>
    </row>
    <row r="935" spans="2:3" x14ac:dyDescent="0.35">
      <c r="B935" s="7" t="s">
        <v>216</v>
      </c>
      <c r="C935" s="9" t="s">
        <v>1096</v>
      </c>
    </row>
    <row r="936" spans="2:3" x14ac:dyDescent="0.35">
      <c r="B936" s="2" t="s">
        <v>217</v>
      </c>
      <c r="C936" s="4" t="s">
        <v>973</v>
      </c>
    </row>
    <row r="937" spans="2:3" x14ac:dyDescent="0.35">
      <c r="B937" s="2" t="s">
        <v>220</v>
      </c>
      <c r="C937" s="4" t="s">
        <v>981</v>
      </c>
    </row>
    <row r="938" spans="2:3" x14ac:dyDescent="0.35">
      <c r="B938" s="7" t="s">
        <v>224</v>
      </c>
      <c r="C938" s="9" t="s">
        <v>1097</v>
      </c>
    </row>
    <row r="939" spans="2:3" x14ac:dyDescent="0.35">
      <c r="B939" s="2" t="s">
        <v>225</v>
      </c>
      <c r="C939" s="4" t="s">
        <v>598</v>
      </c>
    </row>
    <row r="940" spans="2:3" ht="25" x14ac:dyDescent="0.35">
      <c r="B940" s="2" t="s">
        <v>226</v>
      </c>
      <c r="C940" s="4" t="s">
        <v>572</v>
      </c>
    </row>
    <row r="941" spans="2:3" x14ac:dyDescent="0.35">
      <c r="B941" s="2" t="s">
        <v>227</v>
      </c>
      <c r="C941" s="4" t="s">
        <v>587</v>
      </c>
    </row>
    <row r="942" spans="2:3" x14ac:dyDescent="0.35">
      <c r="B942" s="2" t="s">
        <v>230</v>
      </c>
      <c r="C942" s="4" t="s">
        <v>1098</v>
      </c>
    </row>
    <row r="943" spans="2:3" x14ac:dyDescent="0.35">
      <c r="B943" s="2" t="s">
        <v>231</v>
      </c>
      <c r="C943" s="4" t="s">
        <v>479</v>
      </c>
    </row>
    <row r="944" spans="2:3" x14ac:dyDescent="0.35">
      <c r="B944" s="2" t="s">
        <v>232</v>
      </c>
      <c r="C944" s="4" t="s">
        <v>580</v>
      </c>
    </row>
    <row r="945" spans="2:3" x14ac:dyDescent="0.35">
      <c r="B945" s="7" t="s">
        <v>233</v>
      </c>
      <c r="C945" s="9" t="s">
        <v>587</v>
      </c>
    </row>
    <row r="946" spans="2:3" ht="25" x14ac:dyDescent="0.35">
      <c r="B946" s="2" t="s">
        <v>234</v>
      </c>
      <c r="C946" s="4" t="s">
        <v>572</v>
      </c>
    </row>
    <row r="947" spans="2:3" ht="25" x14ac:dyDescent="0.35">
      <c r="B947" s="2" t="s">
        <v>235</v>
      </c>
      <c r="C947" s="4" t="s">
        <v>679</v>
      </c>
    </row>
    <row r="948" spans="2:3" x14ac:dyDescent="0.35">
      <c r="B948" s="7" t="s">
        <v>239</v>
      </c>
      <c r="C948" s="9" t="s">
        <v>957</v>
      </c>
    </row>
    <row r="949" spans="2:3" x14ac:dyDescent="0.35">
      <c r="B949" s="2" t="s">
        <v>241</v>
      </c>
      <c r="C949" s="4" t="s">
        <v>957</v>
      </c>
    </row>
    <row r="950" spans="2:3" x14ac:dyDescent="0.35">
      <c r="B950" s="7" t="s">
        <v>247</v>
      </c>
      <c r="C950" s="9" t="s">
        <v>679</v>
      </c>
    </row>
    <row r="951" spans="2:3" x14ac:dyDescent="0.35">
      <c r="B951" s="2" t="s">
        <v>249</v>
      </c>
      <c r="C951" s="4" t="s">
        <v>679</v>
      </c>
    </row>
    <row r="952" spans="2:3" x14ac:dyDescent="0.35">
      <c r="B952" s="7" t="s">
        <v>253</v>
      </c>
      <c r="C952" s="9" t="s">
        <v>1099</v>
      </c>
    </row>
    <row r="953" spans="2:3" x14ac:dyDescent="0.35">
      <c r="B953" s="2" t="s">
        <v>259</v>
      </c>
      <c r="C953" s="4" t="s">
        <v>1099</v>
      </c>
    </row>
    <row r="954" spans="2:3" x14ac:dyDescent="0.35">
      <c r="B954" s="6" t="s">
        <v>278</v>
      </c>
      <c r="C954" s="8" t="s">
        <v>586</v>
      </c>
    </row>
    <row r="955" spans="2:3" x14ac:dyDescent="0.35">
      <c r="B955" s="7" t="s">
        <v>279</v>
      </c>
      <c r="C955" s="9" t="s">
        <v>586</v>
      </c>
    </row>
    <row r="956" spans="2:3" x14ac:dyDescent="0.35">
      <c r="B956" s="29" t="s">
        <v>283</v>
      </c>
      <c r="C956" s="30" t="s">
        <v>586</v>
      </c>
    </row>
    <row r="957" spans="2:3" x14ac:dyDescent="0.35">
      <c r="B957" s="35" t="s">
        <v>51</v>
      </c>
      <c r="C957" s="36" t="s">
        <v>66</v>
      </c>
    </row>
    <row r="958" spans="2:3" x14ac:dyDescent="0.35">
      <c r="B958" s="22" t="s">
        <v>533</v>
      </c>
      <c r="C958" s="25" t="s">
        <v>533</v>
      </c>
    </row>
    <row r="959" spans="2:3" x14ac:dyDescent="0.35">
      <c r="B959" s="22" t="s">
        <v>533</v>
      </c>
      <c r="C959" s="25" t="s">
        <v>533</v>
      </c>
    </row>
    <row r="960" spans="2:3" x14ac:dyDescent="0.35">
      <c r="B960" s="22" t="s">
        <v>533</v>
      </c>
      <c r="C960" s="25" t="s">
        <v>533</v>
      </c>
    </row>
    <row r="961" spans="2:3" x14ac:dyDescent="0.35">
      <c r="B961" s="35" t="s">
        <v>15</v>
      </c>
      <c r="C961" s="36" t="s">
        <v>52</v>
      </c>
    </row>
    <row r="962" spans="2:3" x14ac:dyDescent="0.35">
      <c r="B962" s="33" t="s">
        <v>104</v>
      </c>
      <c r="C962" s="34" t="s">
        <v>1100</v>
      </c>
    </row>
    <row r="963" spans="2:3" x14ac:dyDescent="0.35">
      <c r="B963" s="7" t="s">
        <v>105</v>
      </c>
      <c r="C963" s="9" t="s">
        <v>1101</v>
      </c>
    </row>
    <row r="964" spans="2:3" x14ac:dyDescent="0.35">
      <c r="B964" s="2" t="s">
        <v>106</v>
      </c>
      <c r="C964" s="4" t="s">
        <v>1101</v>
      </c>
    </row>
    <row r="965" spans="2:3" x14ac:dyDescent="0.35">
      <c r="B965" s="7" t="s">
        <v>107</v>
      </c>
      <c r="C965" s="9" t="s">
        <v>1102</v>
      </c>
    </row>
    <row r="966" spans="2:3" x14ac:dyDescent="0.35">
      <c r="B966" s="2" t="s">
        <v>109</v>
      </c>
      <c r="C966" s="4" t="s">
        <v>1102</v>
      </c>
    </row>
    <row r="967" spans="2:3" x14ac:dyDescent="0.35">
      <c r="B967" s="7" t="s">
        <v>110</v>
      </c>
      <c r="C967" s="9" t="s">
        <v>1103</v>
      </c>
    </row>
    <row r="968" spans="2:3" x14ac:dyDescent="0.35">
      <c r="B968" s="2" t="s">
        <v>112</v>
      </c>
      <c r="C968" s="4" t="s">
        <v>1103</v>
      </c>
    </row>
    <row r="969" spans="2:3" x14ac:dyDescent="0.35">
      <c r="B969" s="7" t="s">
        <v>115</v>
      </c>
      <c r="C969" s="9" t="s">
        <v>1104</v>
      </c>
    </row>
    <row r="970" spans="2:3" x14ac:dyDescent="0.35">
      <c r="B970" s="2" t="s">
        <v>116</v>
      </c>
      <c r="C970" s="4" t="s">
        <v>1105</v>
      </c>
    </row>
    <row r="971" spans="2:3" x14ac:dyDescent="0.35">
      <c r="B971" s="2" t="s">
        <v>119</v>
      </c>
      <c r="C971" s="4" t="s">
        <v>1106</v>
      </c>
    </row>
    <row r="972" spans="2:3" x14ac:dyDescent="0.35">
      <c r="B972" s="6" t="s">
        <v>131</v>
      </c>
      <c r="C972" s="8" t="s">
        <v>1107</v>
      </c>
    </row>
    <row r="973" spans="2:3" x14ac:dyDescent="0.35">
      <c r="B973" s="7" t="s">
        <v>132</v>
      </c>
      <c r="C973" s="9" t="s">
        <v>1108</v>
      </c>
    </row>
    <row r="974" spans="2:3" x14ac:dyDescent="0.35">
      <c r="B974" s="2" t="s">
        <v>133</v>
      </c>
      <c r="C974" s="4" t="s">
        <v>1109</v>
      </c>
    </row>
    <row r="975" spans="2:3" x14ac:dyDescent="0.35">
      <c r="B975" s="2" t="s">
        <v>138</v>
      </c>
      <c r="C975" s="4" t="s">
        <v>1110</v>
      </c>
    </row>
    <row r="976" spans="2:3" x14ac:dyDescent="0.35">
      <c r="B976" s="7" t="s">
        <v>141</v>
      </c>
      <c r="C976" s="9" t="s">
        <v>1111</v>
      </c>
    </row>
    <row r="977" spans="2:3" x14ac:dyDescent="0.35">
      <c r="B977" s="2" t="s">
        <v>142</v>
      </c>
      <c r="C977" s="4" t="s">
        <v>1111</v>
      </c>
    </row>
    <row r="978" spans="2:3" x14ac:dyDescent="0.35">
      <c r="B978" s="7" t="s">
        <v>151</v>
      </c>
      <c r="C978" s="9" t="s">
        <v>586</v>
      </c>
    </row>
    <row r="979" spans="2:3" x14ac:dyDescent="0.35">
      <c r="B979" s="2" t="s">
        <v>157</v>
      </c>
      <c r="C979" s="4" t="s">
        <v>570</v>
      </c>
    </row>
    <row r="980" spans="2:3" x14ac:dyDescent="0.35">
      <c r="B980" s="2" t="s">
        <v>159</v>
      </c>
      <c r="C980" s="4" t="s">
        <v>366</v>
      </c>
    </row>
    <row r="981" spans="2:3" x14ac:dyDescent="0.35">
      <c r="B981" s="7" t="s">
        <v>161</v>
      </c>
      <c r="C981" s="9" t="s">
        <v>1112</v>
      </c>
    </row>
    <row r="982" spans="2:3" x14ac:dyDescent="0.35">
      <c r="B982" s="2" t="s">
        <v>162</v>
      </c>
      <c r="C982" s="4" t="s">
        <v>1113</v>
      </c>
    </row>
    <row r="983" spans="2:3" x14ac:dyDescent="0.35">
      <c r="B983" s="2" t="s">
        <v>164</v>
      </c>
      <c r="C983" s="4" t="s">
        <v>1114</v>
      </c>
    </row>
    <row r="984" spans="2:3" x14ac:dyDescent="0.35">
      <c r="B984" s="2" t="s">
        <v>165</v>
      </c>
      <c r="C984" s="4" t="s">
        <v>1115</v>
      </c>
    </row>
    <row r="985" spans="2:3" x14ac:dyDescent="0.35">
      <c r="B985" s="2" t="s">
        <v>166</v>
      </c>
      <c r="C985" s="4" t="s">
        <v>1095</v>
      </c>
    </row>
    <row r="986" spans="2:3" x14ac:dyDescent="0.35">
      <c r="B986" s="7" t="s">
        <v>169</v>
      </c>
      <c r="C986" s="9" t="s">
        <v>516</v>
      </c>
    </row>
    <row r="987" spans="2:3" x14ac:dyDescent="0.35">
      <c r="B987" s="2" t="s">
        <v>170</v>
      </c>
      <c r="C987" s="4" t="s">
        <v>516</v>
      </c>
    </row>
    <row r="988" spans="2:3" x14ac:dyDescent="0.35">
      <c r="B988" s="7" t="s">
        <v>171</v>
      </c>
      <c r="C988" s="9" t="s">
        <v>558</v>
      </c>
    </row>
    <row r="989" spans="2:3" x14ac:dyDescent="0.35">
      <c r="B989" s="2" t="s">
        <v>172</v>
      </c>
      <c r="C989" s="4" t="s">
        <v>558</v>
      </c>
    </row>
    <row r="990" spans="2:3" x14ac:dyDescent="0.35">
      <c r="B990" s="7" t="s">
        <v>177</v>
      </c>
      <c r="C990" s="9" t="s">
        <v>572</v>
      </c>
    </row>
    <row r="991" spans="2:3" x14ac:dyDescent="0.35">
      <c r="B991" s="2" t="s">
        <v>178</v>
      </c>
      <c r="C991" s="4" t="s">
        <v>662</v>
      </c>
    </row>
    <row r="992" spans="2:3" x14ac:dyDescent="0.35">
      <c r="B992" s="2" t="s">
        <v>185</v>
      </c>
      <c r="C992" s="4" t="s">
        <v>637</v>
      </c>
    </row>
    <row r="993" spans="2:3" x14ac:dyDescent="0.35">
      <c r="B993" s="6" t="s">
        <v>186</v>
      </c>
      <c r="C993" s="8" t="s">
        <v>1116</v>
      </c>
    </row>
    <row r="994" spans="2:3" x14ac:dyDescent="0.35">
      <c r="B994" s="7" t="s">
        <v>187</v>
      </c>
      <c r="C994" s="9" t="s">
        <v>1117</v>
      </c>
    </row>
    <row r="995" spans="2:3" x14ac:dyDescent="0.35">
      <c r="B995" s="2" t="s">
        <v>188</v>
      </c>
      <c r="C995" s="4" t="s">
        <v>1118</v>
      </c>
    </row>
    <row r="996" spans="2:3" x14ac:dyDescent="0.35">
      <c r="B996" s="2" t="s">
        <v>190</v>
      </c>
      <c r="C996" s="4" t="s">
        <v>653</v>
      </c>
    </row>
    <row r="997" spans="2:3" x14ac:dyDescent="0.35">
      <c r="B997" s="2" t="s">
        <v>191</v>
      </c>
      <c r="C997" s="4" t="s">
        <v>637</v>
      </c>
    </row>
    <row r="998" spans="2:3" x14ac:dyDescent="0.35">
      <c r="B998" s="2" t="s">
        <v>195</v>
      </c>
      <c r="C998" s="4" t="s">
        <v>889</v>
      </c>
    </row>
    <row r="999" spans="2:3" x14ac:dyDescent="0.35">
      <c r="B999" s="7" t="s">
        <v>197</v>
      </c>
      <c r="C999" s="9" t="s">
        <v>653</v>
      </c>
    </row>
    <row r="1000" spans="2:3" x14ac:dyDescent="0.35">
      <c r="B1000" s="2" t="s">
        <v>200</v>
      </c>
      <c r="C1000" s="4" t="s">
        <v>653</v>
      </c>
    </row>
    <row r="1001" spans="2:3" x14ac:dyDescent="0.35">
      <c r="B1001" s="7" t="s">
        <v>206</v>
      </c>
      <c r="C1001" s="9" t="s">
        <v>1119</v>
      </c>
    </row>
    <row r="1002" spans="2:3" x14ac:dyDescent="0.35">
      <c r="B1002" s="2" t="s">
        <v>207</v>
      </c>
      <c r="C1002" s="4" t="s">
        <v>1120</v>
      </c>
    </row>
    <row r="1003" spans="2:3" x14ac:dyDescent="0.35">
      <c r="B1003" s="2" t="s">
        <v>209</v>
      </c>
      <c r="C1003" s="4" t="s">
        <v>572</v>
      </c>
    </row>
    <row r="1004" spans="2:3" x14ac:dyDescent="0.35">
      <c r="B1004" s="2" t="s">
        <v>212</v>
      </c>
      <c r="C1004" s="4" t="s">
        <v>639</v>
      </c>
    </row>
    <row r="1005" spans="2:3" x14ac:dyDescent="0.35">
      <c r="B1005" s="7" t="s">
        <v>224</v>
      </c>
      <c r="C1005" s="9" t="s">
        <v>1121</v>
      </c>
    </row>
    <row r="1006" spans="2:3" x14ac:dyDescent="0.35">
      <c r="B1006" s="2" t="s">
        <v>228</v>
      </c>
      <c r="C1006" s="4" t="s">
        <v>1122</v>
      </c>
    </row>
    <row r="1007" spans="2:3" x14ac:dyDescent="0.35">
      <c r="B1007" s="2" t="s">
        <v>229</v>
      </c>
      <c r="C1007" s="4" t="s">
        <v>558</v>
      </c>
    </row>
    <row r="1008" spans="2:3" x14ac:dyDescent="0.35">
      <c r="B1008" s="2" t="s">
        <v>230</v>
      </c>
      <c r="C1008" s="4" t="s">
        <v>1110</v>
      </c>
    </row>
    <row r="1009" spans="2:3" x14ac:dyDescent="0.35">
      <c r="B1009" s="2" t="s">
        <v>231</v>
      </c>
      <c r="C1009" s="4" t="s">
        <v>584</v>
      </c>
    </row>
    <row r="1010" spans="2:3" x14ac:dyDescent="0.35">
      <c r="B1010" s="29" t="s">
        <v>232</v>
      </c>
      <c r="C1010" s="30" t="s">
        <v>718</v>
      </c>
    </row>
    <row r="1011" spans="2:3" x14ac:dyDescent="0.35">
      <c r="B1011" s="35" t="s">
        <v>51</v>
      </c>
      <c r="C1011" s="36" t="s">
        <v>67</v>
      </c>
    </row>
    <row r="1012" spans="2:3" x14ac:dyDescent="0.35">
      <c r="B1012" s="22" t="s">
        <v>533</v>
      </c>
      <c r="C1012" s="25" t="s">
        <v>533</v>
      </c>
    </row>
    <row r="1013" spans="2:3" x14ac:dyDescent="0.35">
      <c r="B1013" s="22" t="s">
        <v>533</v>
      </c>
      <c r="C1013" s="25" t="s">
        <v>533</v>
      </c>
    </row>
    <row r="1014" spans="2:3" x14ac:dyDescent="0.35">
      <c r="B1014" s="22" t="s">
        <v>533</v>
      </c>
      <c r="C1014" s="25" t="s">
        <v>533</v>
      </c>
    </row>
    <row r="1015" spans="2:3" x14ac:dyDescent="0.35">
      <c r="B1015" s="35" t="s">
        <v>16</v>
      </c>
      <c r="C1015" s="36" t="s">
        <v>52</v>
      </c>
    </row>
    <row r="1016" spans="2:3" x14ac:dyDescent="0.35">
      <c r="B1016" s="33" t="s">
        <v>104</v>
      </c>
      <c r="C1016" s="34" t="s">
        <v>1123</v>
      </c>
    </row>
    <row r="1017" spans="2:3" x14ac:dyDescent="0.35">
      <c r="B1017" s="7" t="s">
        <v>105</v>
      </c>
      <c r="C1017" s="9" t="s">
        <v>1124</v>
      </c>
    </row>
    <row r="1018" spans="2:3" x14ac:dyDescent="0.35">
      <c r="B1018" s="2" t="s">
        <v>106</v>
      </c>
      <c r="C1018" s="4" t="s">
        <v>1124</v>
      </c>
    </row>
    <row r="1019" spans="2:3" x14ac:dyDescent="0.35">
      <c r="B1019" s="7" t="s">
        <v>107</v>
      </c>
      <c r="C1019" s="9" t="s">
        <v>1125</v>
      </c>
    </row>
    <row r="1020" spans="2:3" x14ac:dyDescent="0.35">
      <c r="B1020" s="2" t="s">
        <v>108</v>
      </c>
      <c r="C1020" s="4" t="s">
        <v>1125</v>
      </c>
    </row>
    <row r="1021" spans="2:3" x14ac:dyDescent="0.35">
      <c r="B1021" s="7" t="s">
        <v>110</v>
      </c>
      <c r="C1021" s="9" t="s">
        <v>1126</v>
      </c>
    </row>
    <row r="1022" spans="2:3" x14ac:dyDescent="0.35">
      <c r="B1022" s="2" t="s">
        <v>112</v>
      </c>
      <c r="C1022" s="4" t="s">
        <v>1126</v>
      </c>
    </row>
    <row r="1023" spans="2:3" x14ac:dyDescent="0.35">
      <c r="B1023" s="7" t="s">
        <v>115</v>
      </c>
      <c r="C1023" s="9" t="s">
        <v>1127</v>
      </c>
    </row>
    <row r="1024" spans="2:3" x14ac:dyDescent="0.35">
      <c r="B1024" s="2" t="s">
        <v>116</v>
      </c>
      <c r="C1024" s="4" t="s">
        <v>1128</v>
      </c>
    </row>
    <row r="1025" spans="2:3" x14ac:dyDescent="0.35">
      <c r="B1025" s="2" t="s">
        <v>119</v>
      </c>
      <c r="C1025" s="4" t="s">
        <v>1129</v>
      </c>
    </row>
    <row r="1026" spans="2:3" x14ac:dyDescent="0.35">
      <c r="B1026" s="7" t="s">
        <v>127</v>
      </c>
      <c r="C1026" s="9" t="s">
        <v>1130</v>
      </c>
    </row>
    <row r="1027" spans="2:3" x14ac:dyDescent="0.35">
      <c r="B1027" s="2" t="s">
        <v>128</v>
      </c>
      <c r="C1027" s="4" t="s">
        <v>1130</v>
      </c>
    </row>
    <row r="1028" spans="2:3" x14ac:dyDescent="0.35">
      <c r="B1028" s="6" t="s">
        <v>131</v>
      </c>
      <c r="C1028" s="8" t="s">
        <v>1131</v>
      </c>
    </row>
    <row r="1029" spans="2:3" x14ac:dyDescent="0.35">
      <c r="B1029" s="7" t="s">
        <v>132</v>
      </c>
      <c r="C1029" s="9" t="s">
        <v>1132</v>
      </c>
    </row>
    <row r="1030" spans="2:3" x14ac:dyDescent="0.35">
      <c r="B1030" s="2" t="s">
        <v>133</v>
      </c>
      <c r="C1030" s="4" t="s">
        <v>1133</v>
      </c>
    </row>
    <row r="1031" spans="2:3" x14ac:dyDescent="0.35">
      <c r="B1031" s="2" t="s">
        <v>136</v>
      </c>
      <c r="C1031" s="4" t="s">
        <v>648</v>
      </c>
    </row>
    <row r="1032" spans="2:3" x14ac:dyDescent="0.35">
      <c r="B1032" s="2" t="s">
        <v>137</v>
      </c>
      <c r="C1032" s="4" t="s">
        <v>889</v>
      </c>
    </row>
    <row r="1033" spans="2:3" x14ac:dyDescent="0.35">
      <c r="B1033" s="2" t="s">
        <v>138</v>
      </c>
      <c r="C1033" s="4" t="s">
        <v>1134</v>
      </c>
    </row>
    <row r="1034" spans="2:3" x14ac:dyDescent="0.35">
      <c r="B1034" s="2" t="s">
        <v>140</v>
      </c>
      <c r="C1034" s="4" t="s">
        <v>569</v>
      </c>
    </row>
    <row r="1035" spans="2:3" x14ac:dyDescent="0.35">
      <c r="B1035" s="7" t="s">
        <v>141</v>
      </c>
      <c r="C1035" s="9" t="s">
        <v>1135</v>
      </c>
    </row>
    <row r="1036" spans="2:3" x14ac:dyDescent="0.35">
      <c r="B1036" s="2" t="s">
        <v>142</v>
      </c>
      <c r="C1036" s="4" t="s">
        <v>1136</v>
      </c>
    </row>
    <row r="1037" spans="2:3" x14ac:dyDescent="0.35">
      <c r="B1037" s="2" t="s">
        <v>144</v>
      </c>
      <c r="C1037" s="4" t="s">
        <v>1137</v>
      </c>
    </row>
    <row r="1038" spans="2:3" x14ac:dyDescent="0.35">
      <c r="B1038" s="7" t="s">
        <v>151</v>
      </c>
      <c r="C1038" s="9" t="s">
        <v>900</v>
      </c>
    </row>
    <row r="1039" spans="2:3" x14ac:dyDescent="0.35">
      <c r="B1039" s="2" t="s">
        <v>157</v>
      </c>
      <c r="C1039" s="4" t="s">
        <v>616</v>
      </c>
    </row>
    <row r="1040" spans="2:3" x14ac:dyDescent="0.35">
      <c r="B1040" s="2" t="s">
        <v>159</v>
      </c>
      <c r="C1040" s="4" t="s">
        <v>571</v>
      </c>
    </row>
    <row r="1041" spans="2:3" x14ac:dyDescent="0.35">
      <c r="B1041" s="7" t="s">
        <v>161</v>
      </c>
      <c r="C1041" s="9" t="s">
        <v>1138</v>
      </c>
    </row>
    <row r="1042" spans="2:3" x14ac:dyDescent="0.35">
      <c r="B1042" s="2" t="s">
        <v>162</v>
      </c>
      <c r="C1042" s="4" t="s">
        <v>571</v>
      </c>
    </row>
    <row r="1043" spans="2:3" x14ac:dyDescent="0.35">
      <c r="B1043" s="2" t="s">
        <v>164</v>
      </c>
      <c r="C1043" s="4" t="s">
        <v>1139</v>
      </c>
    </row>
    <row r="1044" spans="2:3" x14ac:dyDescent="0.35">
      <c r="B1044" s="2" t="s">
        <v>165</v>
      </c>
      <c r="C1044" s="4" t="s">
        <v>1140</v>
      </c>
    </row>
    <row r="1045" spans="2:3" x14ac:dyDescent="0.35">
      <c r="B1045" s="2" t="s">
        <v>166</v>
      </c>
      <c r="C1045" s="4" t="s">
        <v>1141</v>
      </c>
    </row>
    <row r="1046" spans="2:3" x14ac:dyDescent="0.35">
      <c r="B1046" s="7" t="s">
        <v>169</v>
      </c>
      <c r="C1046" s="9" t="s">
        <v>1142</v>
      </c>
    </row>
    <row r="1047" spans="2:3" x14ac:dyDescent="0.35">
      <c r="B1047" s="2" t="s">
        <v>170</v>
      </c>
      <c r="C1047" s="4" t="s">
        <v>1142</v>
      </c>
    </row>
    <row r="1048" spans="2:3" x14ac:dyDescent="0.35">
      <c r="B1048" s="7" t="s">
        <v>171</v>
      </c>
      <c r="C1048" s="9" t="s">
        <v>1143</v>
      </c>
    </row>
    <row r="1049" spans="2:3" x14ac:dyDescent="0.35">
      <c r="B1049" s="2" t="s">
        <v>172</v>
      </c>
      <c r="C1049" s="4" t="s">
        <v>1144</v>
      </c>
    </row>
    <row r="1050" spans="2:3" x14ac:dyDescent="0.35">
      <c r="B1050" s="2" t="s">
        <v>175</v>
      </c>
      <c r="C1050" s="4" t="s">
        <v>587</v>
      </c>
    </row>
    <row r="1051" spans="2:3" x14ac:dyDescent="0.35">
      <c r="B1051" s="7" t="s">
        <v>177</v>
      </c>
      <c r="C1051" s="9" t="s">
        <v>1145</v>
      </c>
    </row>
    <row r="1052" spans="2:3" x14ac:dyDescent="0.35">
      <c r="B1052" s="2" t="s">
        <v>178</v>
      </c>
      <c r="C1052" s="4" t="s">
        <v>1146</v>
      </c>
    </row>
    <row r="1053" spans="2:3" x14ac:dyDescent="0.35">
      <c r="B1053" s="2" t="s">
        <v>181</v>
      </c>
      <c r="C1053" s="4" t="s">
        <v>637</v>
      </c>
    </row>
    <row r="1054" spans="2:3" x14ac:dyDescent="0.35">
      <c r="B1054" s="2" t="s">
        <v>182</v>
      </c>
      <c r="C1054" s="4" t="s">
        <v>1147</v>
      </c>
    </row>
    <row r="1055" spans="2:3" x14ac:dyDescent="0.35">
      <c r="B1055" s="2" t="s">
        <v>183</v>
      </c>
      <c r="C1055" s="4" t="s">
        <v>366</v>
      </c>
    </row>
    <row r="1056" spans="2:3" x14ac:dyDescent="0.35">
      <c r="B1056" s="2" t="s">
        <v>184</v>
      </c>
      <c r="C1056" s="4" t="s">
        <v>575</v>
      </c>
    </row>
    <row r="1057" spans="2:3" x14ac:dyDescent="0.35">
      <c r="B1057" s="6" t="s">
        <v>186</v>
      </c>
      <c r="C1057" s="8" t="s">
        <v>1148</v>
      </c>
    </row>
    <row r="1058" spans="2:3" x14ac:dyDescent="0.35">
      <c r="B1058" s="7" t="s">
        <v>187</v>
      </c>
      <c r="C1058" s="9" t="s">
        <v>1149</v>
      </c>
    </row>
    <row r="1059" spans="2:3" x14ac:dyDescent="0.35">
      <c r="B1059" s="2" t="s">
        <v>188</v>
      </c>
      <c r="C1059" s="4" t="s">
        <v>1150</v>
      </c>
    </row>
    <row r="1060" spans="2:3" x14ac:dyDescent="0.35">
      <c r="B1060" s="2" t="s">
        <v>190</v>
      </c>
      <c r="C1060" s="4" t="s">
        <v>640</v>
      </c>
    </row>
    <row r="1061" spans="2:3" x14ac:dyDescent="0.35">
      <c r="B1061" s="2" t="s">
        <v>191</v>
      </c>
      <c r="C1061" s="4" t="s">
        <v>915</v>
      </c>
    </row>
    <row r="1062" spans="2:3" x14ac:dyDescent="0.35">
      <c r="B1062" s="2" t="s">
        <v>193</v>
      </c>
      <c r="C1062" s="4" t="s">
        <v>1151</v>
      </c>
    </row>
    <row r="1063" spans="2:3" x14ac:dyDescent="0.35">
      <c r="B1063" s="7" t="s">
        <v>197</v>
      </c>
      <c r="C1063" s="9" t="s">
        <v>915</v>
      </c>
    </row>
    <row r="1064" spans="2:3" x14ac:dyDescent="0.35">
      <c r="B1064" s="2" t="s">
        <v>200</v>
      </c>
      <c r="C1064" s="4" t="s">
        <v>915</v>
      </c>
    </row>
    <row r="1065" spans="2:3" x14ac:dyDescent="0.35">
      <c r="B1065" s="7" t="s">
        <v>206</v>
      </c>
      <c r="C1065" s="9" t="s">
        <v>1152</v>
      </c>
    </row>
    <row r="1066" spans="2:3" x14ac:dyDescent="0.35">
      <c r="B1066" s="2" t="s">
        <v>207</v>
      </c>
      <c r="C1066" s="4" t="s">
        <v>467</v>
      </c>
    </row>
    <row r="1067" spans="2:3" x14ac:dyDescent="0.35">
      <c r="B1067" s="2" t="s">
        <v>209</v>
      </c>
      <c r="C1067" s="4" t="s">
        <v>931</v>
      </c>
    </row>
    <row r="1068" spans="2:3" x14ac:dyDescent="0.35">
      <c r="B1068" s="2" t="s">
        <v>210</v>
      </c>
      <c r="C1068" s="4" t="s">
        <v>637</v>
      </c>
    </row>
    <row r="1069" spans="2:3" x14ac:dyDescent="0.35">
      <c r="B1069" s="2" t="s">
        <v>212</v>
      </c>
      <c r="C1069" s="4" t="s">
        <v>1153</v>
      </c>
    </row>
    <row r="1070" spans="2:3" x14ac:dyDescent="0.35">
      <c r="B1070" s="2" t="s">
        <v>215</v>
      </c>
      <c r="C1070" s="4" t="s">
        <v>958</v>
      </c>
    </row>
    <row r="1071" spans="2:3" x14ac:dyDescent="0.35">
      <c r="B1071" s="7" t="s">
        <v>216</v>
      </c>
      <c r="C1071" s="9" t="s">
        <v>1154</v>
      </c>
    </row>
    <row r="1072" spans="2:3" x14ac:dyDescent="0.35">
      <c r="B1072" s="2" t="s">
        <v>217</v>
      </c>
      <c r="C1072" s="4" t="s">
        <v>637</v>
      </c>
    </row>
    <row r="1073" spans="2:3" x14ac:dyDescent="0.35">
      <c r="B1073" s="2" t="s">
        <v>220</v>
      </c>
      <c r="C1073" s="4" t="s">
        <v>1155</v>
      </c>
    </row>
    <row r="1074" spans="2:3" x14ac:dyDescent="0.35">
      <c r="B1074" s="2" t="s">
        <v>222</v>
      </c>
      <c r="C1074" s="4" t="s">
        <v>889</v>
      </c>
    </row>
    <row r="1075" spans="2:3" x14ac:dyDescent="0.35">
      <c r="B1075" s="7" t="s">
        <v>224</v>
      </c>
      <c r="C1075" s="9" t="s">
        <v>1156</v>
      </c>
    </row>
    <row r="1076" spans="2:3" x14ac:dyDescent="0.35">
      <c r="B1076" s="2" t="s">
        <v>228</v>
      </c>
      <c r="C1076" s="4" t="s">
        <v>1119</v>
      </c>
    </row>
    <row r="1077" spans="2:3" x14ac:dyDescent="0.35">
      <c r="B1077" s="2" t="s">
        <v>229</v>
      </c>
      <c r="C1077" s="4" t="s">
        <v>584</v>
      </c>
    </row>
    <row r="1078" spans="2:3" x14ac:dyDescent="0.35">
      <c r="B1078" s="2" t="s">
        <v>230</v>
      </c>
      <c r="C1078" s="4" t="s">
        <v>935</v>
      </c>
    </row>
    <row r="1079" spans="2:3" x14ac:dyDescent="0.35">
      <c r="B1079" s="2" t="s">
        <v>231</v>
      </c>
      <c r="C1079" s="4" t="s">
        <v>1157</v>
      </c>
    </row>
    <row r="1080" spans="2:3" x14ac:dyDescent="0.35">
      <c r="B1080" s="2" t="s">
        <v>232</v>
      </c>
      <c r="C1080" s="4" t="s">
        <v>1158</v>
      </c>
    </row>
    <row r="1081" spans="2:3" x14ac:dyDescent="0.35">
      <c r="B1081" s="7" t="s">
        <v>233</v>
      </c>
      <c r="C1081" s="9" t="s">
        <v>568</v>
      </c>
    </row>
    <row r="1082" spans="2:3" ht="25" x14ac:dyDescent="0.35">
      <c r="B1082" s="2" t="s">
        <v>234</v>
      </c>
      <c r="C1082" s="4" t="s">
        <v>568</v>
      </c>
    </row>
    <row r="1083" spans="2:3" x14ac:dyDescent="0.35">
      <c r="B1083" s="7" t="s">
        <v>239</v>
      </c>
      <c r="C1083" s="9" t="s">
        <v>915</v>
      </c>
    </row>
    <row r="1084" spans="2:3" x14ac:dyDescent="0.35">
      <c r="B1084" s="2" t="s">
        <v>243</v>
      </c>
      <c r="C1084" s="4" t="s">
        <v>915</v>
      </c>
    </row>
    <row r="1085" spans="2:3" x14ac:dyDescent="0.35">
      <c r="B1085" s="7" t="s">
        <v>247</v>
      </c>
      <c r="C1085" s="9" t="s">
        <v>709</v>
      </c>
    </row>
    <row r="1086" spans="2:3" x14ac:dyDescent="0.35">
      <c r="B1086" s="2" t="s">
        <v>249</v>
      </c>
      <c r="C1086" s="4" t="s">
        <v>709</v>
      </c>
    </row>
    <row r="1087" spans="2:3" x14ac:dyDescent="0.35">
      <c r="B1087" s="7" t="s">
        <v>253</v>
      </c>
      <c r="C1087" s="9" t="s">
        <v>571</v>
      </c>
    </row>
    <row r="1088" spans="2:3" x14ac:dyDescent="0.35">
      <c r="B1088" s="2" t="s">
        <v>257</v>
      </c>
      <c r="C1088" s="4" t="s">
        <v>571</v>
      </c>
    </row>
    <row r="1089" spans="2:3" x14ac:dyDescent="0.35">
      <c r="B1089" s="6" t="s">
        <v>278</v>
      </c>
      <c r="C1089" s="8" t="s">
        <v>1159</v>
      </c>
    </row>
    <row r="1090" spans="2:3" x14ac:dyDescent="0.35">
      <c r="B1090" s="7" t="s">
        <v>279</v>
      </c>
      <c r="C1090" s="9" t="s">
        <v>1160</v>
      </c>
    </row>
    <row r="1091" spans="2:3" x14ac:dyDescent="0.35">
      <c r="B1091" s="2" t="s">
        <v>280</v>
      </c>
      <c r="C1091" s="4" t="s">
        <v>938</v>
      </c>
    </row>
    <row r="1092" spans="2:3" x14ac:dyDescent="0.35">
      <c r="B1092" s="2" t="s">
        <v>283</v>
      </c>
      <c r="C1092" s="4" t="s">
        <v>1161</v>
      </c>
    </row>
    <row r="1093" spans="2:3" x14ac:dyDescent="0.35">
      <c r="B1093" s="7" t="s">
        <v>290</v>
      </c>
      <c r="C1093" s="9" t="s">
        <v>719</v>
      </c>
    </row>
    <row r="1094" spans="2:3" x14ac:dyDescent="0.35">
      <c r="B1094" s="2" t="s">
        <v>291</v>
      </c>
      <c r="C1094" s="4" t="s">
        <v>719</v>
      </c>
    </row>
    <row r="1095" spans="2:3" x14ac:dyDescent="0.35">
      <c r="B1095" s="7" t="s">
        <v>296</v>
      </c>
      <c r="C1095" s="9" t="s">
        <v>719</v>
      </c>
    </row>
    <row r="1096" spans="2:3" x14ac:dyDescent="0.35">
      <c r="B1096" s="29" t="s">
        <v>298</v>
      </c>
      <c r="C1096" s="30" t="s">
        <v>719</v>
      </c>
    </row>
    <row r="1097" spans="2:3" x14ac:dyDescent="0.35">
      <c r="B1097" s="35" t="s">
        <v>51</v>
      </c>
      <c r="C1097" s="36" t="s">
        <v>68</v>
      </c>
    </row>
    <row r="1098" spans="2:3" x14ac:dyDescent="0.35">
      <c r="B1098" s="22" t="s">
        <v>533</v>
      </c>
      <c r="C1098" s="25" t="s">
        <v>533</v>
      </c>
    </row>
    <row r="1099" spans="2:3" x14ac:dyDescent="0.35">
      <c r="B1099" s="22" t="s">
        <v>533</v>
      </c>
      <c r="C1099" s="25" t="s">
        <v>533</v>
      </c>
    </row>
    <row r="1100" spans="2:3" x14ac:dyDescent="0.35">
      <c r="B1100" s="22" t="s">
        <v>533</v>
      </c>
      <c r="C1100" s="25" t="s">
        <v>533</v>
      </c>
    </row>
    <row r="1101" spans="2:3" x14ac:dyDescent="0.35">
      <c r="B1101" s="35" t="s">
        <v>17</v>
      </c>
      <c r="C1101" s="36" t="s">
        <v>52</v>
      </c>
    </row>
    <row r="1102" spans="2:3" x14ac:dyDescent="0.35">
      <c r="B1102" s="33" t="s">
        <v>104</v>
      </c>
      <c r="C1102" s="34" t="s">
        <v>1162</v>
      </c>
    </row>
    <row r="1103" spans="2:3" x14ac:dyDescent="0.35">
      <c r="B1103" s="7" t="s">
        <v>105</v>
      </c>
      <c r="C1103" s="9" t="s">
        <v>1163</v>
      </c>
    </row>
    <row r="1104" spans="2:3" x14ac:dyDescent="0.35">
      <c r="B1104" s="2" t="s">
        <v>106</v>
      </c>
      <c r="C1104" s="4" t="s">
        <v>1163</v>
      </c>
    </row>
    <row r="1105" spans="2:3" x14ac:dyDescent="0.35">
      <c r="B1105" s="7" t="s">
        <v>110</v>
      </c>
      <c r="C1105" s="9" t="s">
        <v>1164</v>
      </c>
    </row>
    <row r="1106" spans="2:3" x14ac:dyDescent="0.35">
      <c r="B1106" s="2" t="s">
        <v>111</v>
      </c>
      <c r="C1106" s="4" t="s">
        <v>1165</v>
      </c>
    </row>
    <row r="1107" spans="2:3" x14ac:dyDescent="0.35">
      <c r="B1107" s="2" t="s">
        <v>112</v>
      </c>
      <c r="C1107" s="4" t="s">
        <v>1166</v>
      </c>
    </row>
    <row r="1108" spans="2:3" x14ac:dyDescent="0.35">
      <c r="B1108" s="7" t="s">
        <v>115</v>
      </c>
      <c r="C1108" s="9" t="s">
        <v>1167</v>
      </c>
    </row>
    <row r="1109" spans="2:3" x14ac:dyDescent="0.35">
      <c r="B1109" s="2" t="s">
        <v>116</v>
      </c>
      <c r="C1109" s="4" t="s">
        <v>1168</v>
      </c>
    </row>
    <row r="1110" spans="2:3" x14ac:dyDescent="0.35">
      <c r="B1110" s="2" t="s">
        <v>119</v>
      </c>
      <c r="C1110" s="4" t="s">
        <v>1169</v>
      </c>
    </row>
    <row r="1111" spans="2:3" x14ac:dyDescent="0.35">
      <c r="B1111" s="7" t="s">
        <v>120</v>
      </c>
      <c r="C1111" s="9" t="s">
        <v>1170</v>
      </c>
    </row>
    <row r="1112" spans="2:3" x14ac:dyDescent="0.35">
      <c r="B1112" s="2" t="s">
        <v>124</v>
      </c>
      <c r="C1112" s="4" t="s">
        <v>1170</v>
      </c>
    </row>
    <row r="1113" spans="2:3" x14ac:dyDescent="0.35">
      <c r="B1113" s="7" t="s">
        <v>127</v>
      </c>
      <c r="C1113" s="9" t="s">
        <v>1171</v>
      </c>
    </row>
    <row r="1114" spans="2:3" x14ac:dyDescent="0.35">
      <c r="B1114" s="2" t="s">
        <v>128</v>
      </c>
      <c r="C1114" s="4" t="s">
        <v>1171</v>
      </c>
    </row>
    <row r="1115" spans="2:3" x14ac:dyDescent="0.35">
      <c r="B1115" s="7" t="s">
        <v>129</v>
      </c>
      <c r="C1115" s="9" t="s">
        <v>1172</v>
      </c>
    </row>
    <row r="1116" spans="2:3" x14ac:dyDescent="0.35">
      <c r="B1116" s="2" t="s">
        <v>130</v>
      </c>
      <c r="C1116" s="4" t="s">
        <v>1172</v>
      </c>
    </row>
    <row r="1117" spans="2:3" x14ac:dyDescent="0.35">
      <c r="B1117" s="6" t="s">
        <v>131</v>
      </c>
      <c r="C1117" s="8" t="s">
        <v>1173</v>
      </c>
    </row>
    <row r="1118" spans="2:3" x14ac:dyDescent="0.35">
      <c r="B1118" s="7" t="s">
        <v>132</v>
      </c>
      <c r="C1118" s="9" t="s">
        <v>1174</v>
      </c>
    </row>
    <row r="1119" spans="2:3" x14ac:dyDescent="0.35">
      <c r="B1119" s="2" t="s">
        <v>133</v>
      </c>
      <c r="C1119" s="4" t="s">
        <v>1175</v>
      </c>
    </row>
    <row r="1120" spans="2:3" x14ac:dyDescent="0.35">
      <c r="B1120" s="2" t="s">
        <v>136</v>
      </c>
      <c r="C1120" s="4" t="s">
        <v>1176</v>
      </c>
    </row>
    <row r="1121" spans="2:3" x14ac:dyDescent="0.35">
      <c r="B1121" s="2" t="s">
        <v>138</v>
      </c>
      <c r="C1121" s="4" t="s">
        <v>1177</v>
      </c>
    </row>
    <row r="1122" spans="2:3" x14ac:dyDescent="0.35">
      <c r="B1122" s="7" t="s">
        <v>141</v>
      </c>
      <c r="C1122" s="9" t="s">
        <v>1178</v>
      </c>
    </row>
    <row r="1123" spans="2:3" x14ac:dyDescent="0.35">
      <c r="B1123" s="2" t="s">
        <v>142</v>
      </c>
      <c r="C1123" s="4" t="s">
        <v>1179</v>
      </c>
    </row>
    <row r="1124" spans="2:3" x14ac:dyDescent="0.35">
      <c r="B1124" s="2" t="s">
        <v>144</v>
      </c>
      <c r="C1124" s="4" t="s">
        <v>1180</v>
      </c>
    </row>
    <row r="1125" spans="2:3" x14ac:dyDescent="0.35">
      <c r="B1125" s="7" t="s">
        <v>161</v>
      </c>
      <c r="C1125" s="9" t="s">
        <v>1181</v>
      </c>
    </row>
    <row r="1126" spans="2:3" x14ac:dyDescent="0.35">
      <c r="B1126" s="2" t="s">
        <v>164</v>
      </c>
      <c r="C1126" s="4" t="s">
        <v>1182</v>
      </c>
    </row>
    <row r="1127" spans="2:3" x14ac:dyDescent="0.35">
      <c r="B1127" s="2" t="s">
        <v>165</v>
      </c>
      <c r="C1127" s="4" t="s">
        <v>1183</v>
      </c>
    </row>
    <row r="1128" spans="2:3" x14ac:dyDescent="0.35">
      <c r="B1128" s="7" t="s">
        <v>169</v>
      </c>
      <c r="C1128" s="9" t="s">
        <v>1184</v>
      </c>
    </row>
    <row r="1129" spans="2:3" x14ac:dyDescent="0.35">
      <c r="B1129" s="2" t="s">
        <v>170</v>
      </c>
      <c r="C1129" s="4" t="s">
        <v>1184</v>
      </c>
    </row>
    <row r="1130" spans="2:3" x14ac:dyDescent="0.35">
      <c r="B1130" s="6" t="s">
        <v>186</v>
      </c>
      <c r="C1130" s="8" t="s">
        <v>1185</v>
      </c>
    </row>
    <row r="1131" spans="2:3" x14ac:dyDescent="0.35">
      <c r="B1131" s="7" t="s">
        <v>187</v>
      </c>
      <c r="C1131" s="9" t="s">
        <v>1186</v>
      </c>
    </row>
    <row r="1132" spans="2:3" x14ac:dyDescent="0.35">
      <c r="B1132" s="2" t="s">
        <v>188</v>
      </c>
      <c r="C1132" s="4" t="s">
        <v>1187</v>
      </c>
    </row>
    <row r="1133" spans="2:3" x14ac:dyDescent="0.35">
      <c r="B1133" s="2" t="s">
        <v>191</v>
      </c>
      <c r="C1133" s="4" t="s">
        <v>1188</v>
      </c>
    </row>
    <row r="1134" spans="2:3" x14ac:dyDescent="0.35">
      <c r="B1134" s="2" t="s">
        <v>192</v>
      </c>
      <c r="C1134" s="4" t="s">
        <v>1189</v>
      </c>
    </row>
    <row r="1135" spans="2:3" x14ac:dyDescent="0.35">
      <c r="B1135" s="7" t="s">
        <v>206</v>
      </c>
      <c r="C1135" s="9" t="s">
        <v>1190</v>
      </c>
    </row>
    <row r="1136" spans="2:3" x14ac:dyDescent="0.35">
      <c r="B1136" s="2" t="s">
        <v>207</v>
      </c>
      <c r="C1136" s="4" t="s">
        <v>1190</v>
      </c>
    </row>
    <row r="1137" spans="2:3" x14ac:dyDescent="0.35">
      <c r="B1137" s="7" t="s">
        <v>224</v>
      </c>
      <c r="C1137" s="9" t="s">
        <v>1191</v>
      </c>
    </row>
    <row r="1138" spans="2:3" x14ac:dyDescent="0.35">
      <c r="B1138" s="29" t="s">
        <v>231</v>
      </c>
      <c r="C1138" s="30" t="s">
        <v>1191</v>
      </c>
    </row>
    <row r="1139" spans="2:3" x14ac:dyDescent="0.35">
      <c r="B1139" s="35" t="s">
        <v>51</v>
      </c>
      <c r="C1139" s="36" t="s">
        <v>69</v>
      </c>
    </row>
    <row r="1140" spans="2:3" x14ac:dyDescent="0.35">
      <c r="B1140" s="22" t="s">
        <v>533</v>
      </c>
      <c r="C1140" s="25" t="s">
        <v>533</v>
      </c>
    </row>
    <row r="1141" spans="2:3" x14ac:dyDescent="0.35">
      <c r="B1141" s="22" t="s">
        <v>533</v>
      </c>
      <c r="C1141" s="25" t="s">
        <v>533</v>
      </c>
    </row>
    <row r="1142" spans="2:3" x14ac:dyDescent="0.35">
      <c r="B1142" s="22" t="s">
        <v>533</v>
      </c>
      <c r="C1142" s="25" t="s">
        <v>533</v>
      </c>
    </row>
    <row r="1143" spans="2:3" x14ac:dyDescent="0.35">
      <c r="B1143" s="35" t="s">
        <v>18</v>
      </c>
      <c r="C1143" s="36" t="s">
        <v>52</v>
      </c>
    </row>
    <row r="1144" spans="2:3" x14ac:dyDescent="0.35">
      <c r="B1144" s="33" t="s">
        <v>104</v>
      </c>
      <c r="C1144" s="34" t="s">
        <v>1192</v>
      </c>
    </row>
    <row r="1145" spans="2:3" x14ac:dyDescent="0.35">
      <c r="B1145" s="7" t="s">
        <v>105</v>
      </c>
      <c r="C1145" s="9" t="s">
        <v>1193</v>
      </c>
    </row>
    <row r="1146" spans="2:3" x14ac:dyDescent="0.35">
      <c r="B1146" s="2" t="s">
        <v>106</v>
      </c>
      <c r="C1146" s="4" t="s">
        <v>1193</v>
      </c>
    </row>
    <row r="1147" spans="2:3" x14ac:dyDescent="0.35">
      <c r="B1147" s="7" t="s">
        <v>107</v>
      </c>
      <c r="C1147" s="9" t="s">
        <v>1194</v>
      </c>
    </row>
    <row r="1148" spans="2:3" x14ac:dyDescent="0.35">
      <c r="B1148" s="2" t="s">
        <v>109</v>
      </c>
      <c r="C1148" s="4" t="s">
        <v>1194</v>
      </c>
    </row>
    <row r="1149" spans="2:3" x14ac:dyDescent="0.35">
      <c r="B1149" s="7" t="s">
        <v>110</v>
      </c>
      <c r="C1149" s="9" t="s">
        <v>1195</v>
      </c>
    </row>
    <row r="1150" spans="2:3" x14ac:dyDescent="0.35">
      <c r="B1150" s="2" t="s">
        <v>111</v>
      </c>
      <c r="C1150" s="4" t="s">
        <v>1196</v>
      </c>
    </row>
    <row r="1151" spans="2:3" x14ac:dyDescent="0.35">
      <c r="B1151" s="2" t="s">
        <v>112</v>
      </c>
      <c r="C1151" s="4" t="s">
        <v>1197</v>
      </c>
    </row>
    <row r="1152" spans="2:3" x14ac:dyDescent="0.35">
      <c r="B1152" s="2" t="s">
        <v>114</v>
      </c>
      <c r="C1152" s="4" t="s">
        <v>1198</v>
      </c>
    </row>
    <row r="1153" spans="2:3" x14ac:dyDescent="0.35">
      <c r="B1153" s="7" t="s">
        <v>115</v>
      </c>
      <c r="C1153" s="9" t="s">
        <v>1199</v>
      </c>
    </row>
    <row r="1154" spans="2:3" x14ac:dyDescent="0.35">
      <c r="B1154" s="2" t="s">
        <v>116</v>
      </c>
      <c r="C1154" s="4" t="s">
        <v>1200</v>
      </c>
    </row>
    <row r="1155" spans="2:3" x14ac:dyDescent="0.35">
      <c r="B1155" s="2" t="s">
        <v>119</v>
      </c>
      <c r="C1155" s="4" t="s">
        <v>1201</v>
      </c>
    </row>
    <row r="1156" spans="2:3" x14ac:dyDescent="0.35">
      <c r="B1156" s="7" t="s">
        <v>127</v>
      </c>
      <c r="C1156" s="9" t="s">
        <v>1202</v>
      </c>
    </row>
    <row r="1157" spans="2:3" x14ac:dyDescent="0.35">
      <c r="B1157" s="2" t="s">
        <v>128</v>
      </c>
      <c r="C1157" s="4" t="s">
        <v>1202</v>
      </c>
    </row>
    <row r="1158" spans="2:3" x14ac:dyDescent="0.35">
      <c r="B1158" s="6" t="s">
        <v>131</v>
      </c>
      <c r="C1158" s="8" t="s">
        <v>1203</v>
      </c>
    </row>
    <row r="1159" spans="2:3" x14ac:dyDescent="0.35">
      <c r="B1159" s="7" t="s">
        <v>132</v>
      </c>
      <c r="C1159" s="9" t="s">
        <v>1204</v>
      </c>
    </row>
    <row r="1160" spans="2:3" x14ac:dyDescent="0.35">
      <c r="B1160" s="2" t="s">
        <v>133</v>
      </c>
      <c r="C1160" s="4" t="s">
        <v>1205</v>
      </c>
    </row>
    <row r="1161" spans="2:3" x14ac:dyDescent="0.35">
      <c r="B1161" s="2" t="s">
        <v>134</v>
      </c>
      <c r="C1161" s="4" t="s">
        <v>1206</v>
      </c>
    </row>
    <row r="1162" spans="2:3" x14ac:dyDescent="0.35">
      <c r="B1162" s="2" t="s">
        <v>136</v>
      </c>
      <c r="C1162" s="4" t="s">
        <v>1207</v>
      </c>
    </row>
    <row r="1163" spans="2:3" x14ac:dyDescent="0.35">
      <c r="B1163" s="2" t="s">
        <v>137</v>
      </c>
      <c r="C1163" s="4" t="s">
        <v>1208</v>
      </c>
    </row>
    <row r="1164" spans="2:3" x14ac:dyDescent="0.35">
      <c r="B1164" s="2" t="s">
        <v>138</v>
      </c>
      <c r="C1164" s="4" t="s">
        <v>1209</v>
      </c>
    </row>
    <row r="1165" spans="2:3" x14ac:dyDescent="0.35">
      <c r="B1165" s="2" t="s">
        <v>139</v>
      </c>
      <c r="C1165" s="4" t="s">
        <v>1210</v>
      </c>
    </row>
    <row r="1166" spans="2:3" x14ac:dyDescent="0.35">
      <c r="B1166" s="2" t="s">
        <v>140</v>
      </c>
      <c r="C1166" s="4">
        <v>879</v>
      </c>
    </row>
    <row r="1167" spans="2:3" x14ac:dyDescent="0.35">
      <c r="B1167" s="7" t="s">
        <v>141</v>
      </c>
      <c r="C1167" s="9" t="s">
        <v>1211</v>
      </c>
    </row>
    <row r="1168" spans="2:3" x14ac:dyDescent="0.35">
      <c r="B1168" s="2" t="s">
        <v>142</v>
      </c>
      <c r="C1168" s="4" t="s">
        <v>1212</v>
      </c>
    </row>
    <row r="1169" spans="2:3" x14ac:dyDescent="0.35">
      <c r="B1169" s="2" t="s">
        <v>144</v>
      </c>
      <c r="C1169" s="4" t="s">
        <v>1213</v>
      </c>
    </row>
    <row r="1170" spans="2:3" x14ac:dyDescent="0.35">
      <c r="B1170" s="7" t="s">
        <v>151</v>
      </c>
      <c r="C1170" s="9" t="s">
        <v>1214</v>
      </c>
    </row>
    <row r="1171" spans="2:3" x14ac:dyDescent="0.35">
      <c r="B1171" s="2" t="s">
        <v>157</v>
      </c>
      <c r="C1171" s="4" t="s">
        <v>1215</v>
      </c>
    </row>
    <row r="1172" spans="2:3" x14ac:dyDescent="0.35">
      <c r="B1172" s="2" t="s">
        <v>159</v>
      </c>
      <c r="C1172" s="4" t="s">
        <v>1216</v>
      </c>
    </row>
    <row r="1173" spans="2:3" x14ac:dyDescent="0.35">
      <c r="B1173" s="2" t="s">
        <v>160</v>
      </c>
      <c r="C1173" s="4" t="s">
        <v>1217</v>
      </c>
    </row>
    <row r="1174" spans="2:3" x14ac:dyDescent="0.35">
      <c r="B1174" s="7" t="s">
        <v>169</v>
      </c>
      <c r="C1174" s="9" t="s">
        <v>1218</v>
      </c>
    </row>
    <row r="1175" spans="2:3" x14ac:dyDescent="0.35">
      <c r="B1175" s="2" t="s">
        <v>170</v>
      </c>
      <c r="C1175" s="4" t="s">
        <v>1218</v>
      </c>
    </row>
    <row r="1176" spans="2:3" x14ac:dyDescent="0.35">
      <c r="B1176" s="7" t="s">
        <v>177</v>
      </c>
      <c r="C1176" s="9" t="s">
        <v>1219</v>
      </c>
    </row>
    <row r="1177" spans="2:3" x14ac:dyDescent="0.35">
      <c r="B1177" s="2" t="s">
        <v>178</v>
      </c>
      <c r="C1177" s="4" t="s">
        <v>1220</v>
      </c>
    </row>
    <row r="1178" spans="2:3" x14ac:dyDescent="0.35">
      <c r="B1178" s="2" t="s">
        <v>179</v>
      </c>
      <c r="C1178" s="4" t="s">
        <v>1213</v>
      </c>
    </row>
    <row r="1179" spans="2:3" x14ac:dyDescent="0.35">
      <c r="B1179" s="2" t="s">
        <v>183</v>
      </c>
      <c r="C1179" s="4" t="s">
        <v>1221</v>
      </c>
    </row>
    <row r="1180" spans="2:3" x14ac:dyDescent="0.35">
      <c r="B1180" s="6" t="s">
        <v>186</v>
      </c>
      <c r="C1180" s="8" t="s">
        <v>1222</v>
      </c>
    </row>
    <row r="1181" spans="2:3" x14ac:dyDescent="0.35">
      <c r="B1181" s="7" t="s">
        <v>187</v>
      </c>
      <c r="C1181" s="9" t="s">
        <v>1223</v>
      </c>
    </row>
    <row r="1182" spans="2:3" x14ac:dyDescent="0.35">
      <c r="B1182" s="2" t="s">
        <v>188</v>
      </c>
      <c r="C1182" s="4" t="s">
        <v>1224</v>
      </c>
    </row>
    <row r="1183" spans="2:3" x14ac:dyDescent="0.35">
      <c r="B1183" s="2" t="s">
        <v>190</v>
      </c>
      <c r="C1183" s="4" t="s">
        <v>1225</v>
      </c>
    </row>
    <row r="1184" spans="2:3" x14ac:dyDescent="0.35">
      <c r="B1184" s="2" t="s">
        <v>191</v>
      </c>
      <c r="C1184" s="4" t="s">
        <v>1226</v>
      </c>
    </row>
    <row r="1185" spans="2:3" x14ac:dyDescent="0.35">
      <c r="B1185" s="2" t="s">
        <v>192</v>
      </c>
      <c r="C1185" s="4" t="s">
        <v>1227</v>
      </c>
    </row>
    <row r="1186" spans="2:3" x14ac:dyDescent="0.35">
      <c r="B1186" s="2" t="s">
        <v>194</v>
      </c>
      <c r="C1186" s="4" t="s">
        <v>1228</v>
      </c>
    </row>
    <row r="1187" spans="2:3" x14ac:dyDescent="0.35">
      <c r="B1187" s="2" t="s">
        <v>195</v>
      </c>
      <c r="C1187" s="4" t="s">
        <v>1229</v>
      </c>
    </row>
    <row r="1188" spans="2:3" x14ac:dyDescent="0.35">
      <c r="B1188" s="7" t="s">
        <v>197</v>
      </c>
      <c r="C1188" s="9" t="s">
        <v>1230</v>
      </c>
    </row>
    <row r="1189" spans="2:3" x14ac:dyDescent="0.35">
      <c r="B1189" s="2" t="s">
        <v>200</v>
      </c>
      <c r="C1189" s="4" t="s">
        <v>1231</v>
      </c>
    </row>
    <row r="1190" spans="2:3" x14ac:dyDescent="0.35">
      <c r="B1190" s="2" t="s">
        <v>204</v>
      </c>
      <c r="C1190" s="4" t="s">
        <v>1232</v>
      </c>
    </row>
    <row r="1191" spans="2:3" x14ac:dyDescent="0.35">
      <c r="B1191" s="7" t="s">
        <v>206</v>
      </c>
      <c r="C1191" s="9" t="s">
        <v>1233</v>
      </c>
    </row>
    <row r="1192" spans="2:3" x14ac:dyDescent="0.35">
      <c r="B1192" s="2" t="s">
        <v>207</v>
      </c>
      <c r="C1192" s="4" t="s">
        <v>1234</v>
      </c>
    </row>
    <row r="1193" spans="2:3" x14ac:dyDescent="0.35">
      <c r="B1193" s="2" t="s">
        <v>209</v>
      </c>
      <c r="C1193" s="4" t="s">
        <v>1235</v>
      </c>
    </row>
    <row r="1194" spans="2:3" x14ac:dyDescent="0.35">
      <c r="B1194" s="2" t="s">
        <v>210</v>
      </c>
      <c r="C1194" s="4" t="s">
        <v>1236</v>
      </c>
    </row>
    <row r="1195" spans="2:3" x14ac:dyDescent="0.35">
      <c r="B1195" s="2" t="s">
        <v>212</v>
      </c>
      <c r="C1195" s="4" t="s">
        <v>1237</v>
      </c>
    </row>
    <row r="1196" spans="2:3" x14ac:dyDescent="0.35">
      <c r="B1196" s="7" t="s">
        <v>216</v>
      </c>
      <c r="C1196" s="9" t="s">
        <v>1238</v>
      </c>
    </row>
    <row r="1197" spans="2:3" x14ac:dyDescent="0.35">
      <c r="B1197" s="2" t="s">
        <v>217</v>
      </c>
      <c r="C1197" s="4" t="s">
        <v>1239</v>
      </c>
    </row>
    <row r="1198" spans="2:3" x14ac:dyDescent="0.35">
      <c r="B1198" s="2" t="s">
        <v>220</v>
      </c>
      <c r="C1198" s="4" t="s">
        <v>1240</v>
      </c>
    </row>
    <row r="1199" spans="2:3" x14ac:dyDescent="0.35">
      <c r="B1199" s="7" t="s">
        <v>224</v>
      </c>
      <c r="C1199" s="9" t="s">
        <v>1241</v>
      </c>
    </row>
    <row r="1200" spans="2:3" x14ac:dyDescent="0.35">
      <c r="B1200" s="2" t="s">
        <v>225</v>
      </c>
      <c r="C1200" s="4" t="s">
        <v>1242</v>
      </c>
    </row>
    <row r="1201" spans="2:3" ht="25" x14ac:dyDescent="0.35">
      <c r="B1201" s="2" t="s">
        <v>226</v>
      </c>
      <c r="C1201" s="4" t="s">
        <v>1243</v>
      </c>
    </row>
    <row r="1202" spans="2:3" x14ac:dyDescent="0.35">
      <c r="B1202" s="2" t="s">
        <v>229</v>
      </c>
      <c r="C1202" s="4" t="s">
        <v>1244</v>
      </c>
    </row>
    <row r="1203" spans="2:3" x14ac:dyDescent="0.35">
      <c r="B1203" s="2" t="s">
        <v>231</v>
      </c>
      <c r="C1203" s="4" t="s">
        <v>1245</v>
      </c>
    </row>
    <row r="1204" spans="2:3" x14ac:dyDescent="0.35">
      <c r="B1204" s="2" t="s">
        <v>232</v>
      </c>
      <c r="C1204" s="4" t="s">
        <v>1246</v>
      </c>
    </row>
    <row r="1205" spans="2:3" x14ac:dyDescent="0.35">
      <c r="B1205" s="7" t="s">
        <v>233</v>
      </c>
      <c r="C1205" s="9" t="s">
        <v>1247</v>
      </c>
    </row>
    <row r="1206" spans="2:3" ht="25" x14ac:dyDescent="0.35">
      <c r="B1206" s="2" t="s">
        <v>235</v>
      </c>
      <c r="C1206" s="4" t="s">
        <v>1247</v>
      </c>
    </row>
    <row r="1207" spans="2:3" x14ac:dyDescent="0.35">
      <c r="B1207" s="7" t="s">
        <v>239</v>
      </c>
      <c r="C1207" s="9" t="s">
        <v>1248</v>
      </c>
    </row>
    <row r="1208" spans="2:3" x14ac:dyDescent="0.35">
      <c r="B1208" s="2" t="s">
        <v>240</v>
      </c>
      <c r="C1208" s="4" t="s">
        <v>1249</v>
      </c>
    </row>
    <row r="1209" spans="2:3" x14ac:dyDescent="0.35">
      <c r="B1209" s="2" t="s">
        <v>241</v>
      </c>
      <c r="C1209" s="4" t="s">
        <v>1250</v>
      </c>
    </row>
    <row r="1210" spans="2:3" x14ac:dyDescent="0.35">
      <c r="B1210" s="2" t="s">
        <v>243</v>
      </c>
      <c r="C1210" s="4" t="s">
        <v>1251</v>
      </c>
    </row>
    <row r="1211" spans="2:3" x14ac:dyDescent="0.35">
      <c r="B1211" s="7" t="s">
        <v>253</v>
      </c>
      <c r="C1211" s="9" t="s">
        <v>1252</v>
      </c>
    </row>
    <row r="1212" spans="2:3" x14ac:dyDescent="0.35">
      <c r="B1212" s="2" t="s">
        <v>255</v>
      </c>
      <c r="C1212" s="4" t="s">
        <v>1253</v>
      </c>
    </row>
    <row r="1213" spans="2:3" x14ac:dyDescent="0.35">
      <c r="B1213" s="2" t="s">
        <v>257</v>
      </c>
      <c r="C1213" s="4" t="s">
        <v>1254</v>
      </c>
    </row>
    <row r="1214" spans="2:3" x14ac:dyDescent="0.35">
      <c r="B1214" s="2" t="s">
        <v>259</v>
      </c>
      <c r="C1214" s="4" t="s">
        <v>1255</v>
      </c>
    </row>
    <row r="1215" spans="2:3" x14ac:dyDescent="0.35">
      <c r="B1215" s="6" t="s">
        <v>278</v>
      </c>
      <c r="C1215" s="8" t="s">
        <v>1256</v>
      </c>
    </row>
    <row r="1216" spans="2:3" x14ac:dyDescent="0.35">
      <c r="B1216" s="7" t="s">
        <v>279</v>
      </c>
      <c r="C1216" s="9" t="s">
        <v>1256</v>
      </c>
    </row>
    <row r="1217" spans="2:3" x14ac:dyDescent="0.35">
      <c r="B1217" s="2" t="s">
        <v>280</v>
      </c>
      <c r="C1217" s="4" t="s">
        <v>1257</v>
      </c>
    </row>
    <row r="1218" spans="2:3" x14ac:dyDescent="0.35">
      <c r="B1218" s="2" t="s">
        <v>281</v>
      </c>
      <c r="C1218" s="4" t="s">
        <v>493</v>
      </c>
    </row>
    <row r="1219" spans="2:3" x14ac:dyDescent="0.35">
      <c r="B1219" s="29" t="s">
        <v>283</v>
      </c>
      <c r="C1219" s="30" t="s">
        <v>1258</v>
      </c>
    </row>
    <row r="1220" spans="2:3" x14ac:dyDescent="0.35">
      <c r="B1220" s="35" t="s">
        <v>51</v>
      </c>
      <c r="C1220" s="36" t="s">
        <v>70</v>
      </c>
    </row>
    <row r="1221" spans="2:3" x14ac:dyDescent="0.35">
      <c r="B1221" s="22" t="s">
        <v>533</v>
      </c>
      <c r="C1221" s="25" t="s">
        <v>533</v>
      </c>
    </row>
    <row r="1222" spans="2:3" x14ac:dyDescent="0.35">
      <c r="B1222" s="22" t="s">
        <v>533</v>
      </c>
      <c r="C1222" s="25" t="s">
        <v>533</v>
      </c>
    </row>
    <row r="1223" spans="2:3" x14ac:dyDescent="0.35">
      <c r="B1223" s="22" t="s">
        <v>533</v>
      </c>
      <c r="C1223" s="25" t="s">
        <v>533</v>
      </c>
    </row>
    <row r="1224" spans="2:3" x14ac:dyDescent="0.35">
      <c r="B1224" s="35" t="s">
        <v>19</v>
      </c>
      <c r="C1224" s="36" t="s">
        <v>52</v>
      </c>
    </row>
    <row r="1225" spans="2:3" x14ac:dyDescent="0.35">
      <c r="B1225" s="33" t="s">
        <v>104</v>
      </c>
      <c r="C1225" s="34" t="s">
        <v>1259</v>
      </c>
    </row>
    <row r="1226" spans="2:3" x14ac:dyDescent="0.35">
      <c r="B1226" s="7" t="s">
        <v>105</v>
      </c>
      <c r="C1226" s="9" t="s">
        <v>1260</v>
      </c>
    </row>
    <row r="1227" spans="2:3" x14ac:dyDescent="0.35">
      <c r="B1227" s="2" t="s">
        <v>106</v>
      </c>
      <c r="C1227" s="4" t="s">
        <v>1260</v>
      </c>
    </row>
    <row r="1228" spans="2:3" x14ac:dyDescent="0.35">
      <c r="B1228" s="7" t="s">
        <v>107</v>
      </c>
      <c r="C1228" s="9" t="s">
        <v>1261</v>
      </c>
    </row>
    <row r="1229" spans="2:3" x14ac:dyDescent="0.35">
      <c r="B1229" s="2" t="s">
        <v>108</v>
      </c>
      <c r="C1229" s="4" t="s">
        <v>1261</v>
      </c>
    </row>
    <row r="1230" spans="2:3" x14ac:dyDescent="0.35">
      <c r="B1230" s="7" t="s">
        <v>110</v>
      </c>
      <c r="C1230" s="9" t="s">
        <v>1262</v>
      </c>
    </row>
    <row r="1231" spans="2:3" x14ac:dyDescent="0.35">
      <c r="B1231" s="2" t="s">
        <v>111</v>
      </c>
      <c r="C1231" s="4" t="s">
        <v>1263</v>
      </c>
    </row>
    <row r="1232" spans="2:3" x14ac:dyDescent="0.35">
      <c r="B1232" s="2" t="s">
        <v>112</v>
      </c>
      <c r="C1232" s="4" t="s">
        <v>1264</v>
      </c>
    </row>
    <row r="1233" spans="2:3" x14ac:dyDescent="0.35">
      <c r="B1233" s="2" t="s">
        <v>114</v>
      </c>
      <c r="C1233" s="4" t="s">
        <v>1265</v>
      </c>
    </row>
    <row r="1234" spans="2:3" x14ac:dyDescent="0.35">
      <c r="B1234" s="7" t="s">
        <v>115</v>
      </c>
      <c r="C1234" s="9" t="s">
        <v>1266</v>
      </c>
    </row>
    <row r="1235" spans="2:3" x14ac:dyDescent="0.35">
      <c r="B1235" s="2" t="s">
        <v>116</v>
      </c>
      <c r="C1235" s="4" t="s">
        <v>1267</v>
      </c>
    </row>
    <row r="1236" spans="2:3" x14ac:dyDescent="0.35">
      <c r="B1236" s="2" t="s">
        <v>117</v>
      </c>
      <c r="C1236" s="4" t="s">
        <v>1268</v>
      </c>
    </row>
    <row r="1237" spans="2:3" x14ac:dyDescent="0.35">
      <c r="B1237" s="2" t="s">
        <v>118</v>
      </c>
      <c r="C1237" s="4" t="s">
        <v>1269</v>
      </c>
    </row>
    <row r="1238" spans="2:3" x14ac:dyDescent="0.35">
      <c r="B1238" s="2" t="s">
        <v>119</v>
      </c>
      <c r="C1238" s="4" t="s">
        <v>1270</v>
      </c>
    </row>
    <row r="1239" spans="2:3" x14ac:dyDescent="0.35">
      <c r="B1239" s="7" t="s">
        <v>120</v>
      </c>
      <c r="C1239" s="9" t="s">
        <v>1271</v>
      </c>
    </row>
    <row r="1240" spans="2:3" x14ac:dyDescent="0.35">
      <c r="B1240" s="2" t="s">
        <v>121</v>
      </c>
      <c r="C1240" s="4" t="s">
        <v>342</v>
      </c>
    </row>
    <row r="1241" spans="2:3" x14ac:dyDescent="0.35">
      <c r="B1241" s="2" t="s">
        <v>124</v>
      </c>
      <c r="C1241" s="4" t="s">
        <v>1272</v>
      </c>
    </row>
    <row r="1242" spans="2:3" x14ac:dyDescent="0.35">
      <c r="B1242" s="2" t="s">
        <v>126</v>
      </c>
      <c r="C1242" s="4" t="s">
        <v>1273</v>
      </c>
    </row>
    <row r="1243" spans="2:3" x14ac:dyDescent="0.35">
      <c r="B1243" s="7" t="s">
        <v>129</v>
      </c>
      <c r="C1243" s="9" t="s">
        <v>1274</v>
      </c>
    </row>
    <row r="1244" spans="2:3" x14ac:dyDescent="0.35">
      <c r="B1244" s="2" t="s">
        <v>130</v>
      </c>
      <c r="C1244" s="4" t="s">
        <v>1274</v>
      </c>
    </row>
    <row r="1245" spans="2:3" x14ac:dyDescent="0.35">
      <c r="B1245" s="6" t="s">
        <v>131</v>
      </c>
      <c r="C1245" s="8" t="s">
        <v>1275</v>
      </c>
    </row>
    <row r="1246" spans="2:3" x14ac:dyDescent="0.35">
      <c r="B1246" s="7" t="s">
        <v>132</v>
      </c>
      <c r="C1246" s="9" t="s">
        <v>1276</v>
      </c>
    </row>
    <row r="1247" spans="2:3" x14ac:dyDescent="0.35">
      <c r="B1247" s="2" t="s">
        <v>133</v>
      </c>
      <c r="C1247" s="4" t="s">
        <v>1277</v>
      </c>
    </row>
    <row r="1248" spans="2:3" x14ac:dyDescent="0.35">
      <c r="B1248" s="2" t="s">
        <v>136</v>
      </c>
      <c r="C1248" s="4" t="s">
        <v>788</v>
      </c>
    </row>
    <row r="1249" spans="2:3" x14ac:dyDescent="0.35">
      <c r="B1249" s="2" t="s">
        <v>137</v>
      </c>
      <c r="C1249" s="4" t="s">
        <v>1278</v>
      </c>
    </row>
    <row r="1250" spans="2:3" x14ac:dyDescent="0.35">
      <c r="B1250" s="2" t="s">
        <v>138</v>
      </c>
      <c r="C1250" s="4" t="s">
        <v>1279</v>
      </c>
    </row>
    <row r="1251" spans="2:3" x14ac:dyDescent="0.35">
      <c r="B1251" s="7" t="s">
        <v>141</v>
      </c>
      <c r="C1251" s="9" t="s">
        <v>1280</v>
      </c>
    </row>
    <row r="1252" spans="2:3" x14ac:dyDescent="0.35">
      <c r="B1252" s="2" t="s">
        <v>142</v>
      </c>
      <c r="C1252" s="4" t="s">
        <v>1280</v>
      </c>
    </row>
    <row r="1253" spans="2:3" x14ac:dyDescent="0.35">
      <c r="B1253" s="7" t="s">
        <v>151</v>
      </c>
      <c r="C1253" s="9" t="s">
        <v>1281</v>
      </c>
    </row>
    <row r="1254" spans="2:3" x14ac:dyDescent="0.35">
      <c r="B1254" s="2" t="s">
        <v>157</v>
      </c>
      <c r="C1254" s="4" t="s">
        <v>1282</v>
      </c>
    </row>
    <row r="1255" spans="2:3" x14ac:dyDescent="0.35">
      <c r="B1255" s="2" t="s">
        <v>160</v>
      </c>
      <c r="C1255" s="4" t="s">
        <v>1283</v>
      </c>
    </row>
    <row r="1256" spans="2:3" x14ac:dyDescent="0.35">
      <c r="B1256" s="7" t="s">
        <v>161</v>
      </c>
      <c r="C1256" s="9" t="s">
        <v>1284</v>
      </c>
    </row>
    <row r="1257" spans="2:3" x14ac:dyDescent="0.35">
      <c r="B1257" s="2" t="s">
        <v>164</v>
      </c>
      <c r="C1257" s="4" t="s">
        <v>1284</v>
      </c>
    </row>
    <row r="1258" spans="2:3" x14ac:dyDescent="0.35">
      <c r="B1258" s="7" t="s">
        <v>169</v>
      </c>
      <c r="C1258" s="9" t="s">
        <v>1285</v>
      </c>
    </row>
    <row r="1259" spans="2:3" x14ac:dyDescent="0.35">
      <c r="B1259" s="2" t="s">
        <v>170</v>
      </c>
      <c r="C1259" s="4" t="s">
        <v>1285</v>
      </c>
    </row>
    <row r="1260" spans="2:3" x14ac:dyDescent="0.35">
      <c r="B1260" s="7" t="s">
        <v>171</v>
      </c>
      <c r="C1260" s="9" t="s">
        <v>1286</v>
      </c>
    </row>
    <row r="1261" spans="2:3" x14ac:dyDescent="0.35">
      <c r="B1261" s="2" t="s">
        <v>172</v>
      </c>
      <c r="C1261" s="4" t="s">
        <v>1287</v>
      </c>
    </row>
    <row r="1262" spans="2:3" x14ac:dyDescent="0.35">
      <c r="B1262" s="2" t="s">
        <v>173</v>
      </c>
      <c r="C1262" s="4" t="s">
        <v>1288</v>
      </c>
    </row>
    <row r="1263" spans="2:3" x14ac:dyDescent="0.35">
      <c r="B1263" s="7" t="s">
        <v>177</v>
      </c>
      <c r="C1263" s="9" t="s">
        <v>1289</v>
      </c>
    </row>
    <row r="1264" spans="2:3" x14ac:dyDescent="0.35">
      <c r="B1264" s="2" t="s">
        <v>178</v>
      </c>
      <c r="C1264" s="4" t="s">
        <v>1290</v>
      </c>
    </row>
    <row r="1265" spans="2:3" x14ac:dyDescent="0.35">
      <c r="B1265" s="2" t="s">
        <v>179</v>
      </c>
      <c r="C1265" s="4" t="s">
        <v>1291</v>
      </c>
    </row>
    <row r="1266" spans="2:3" x14ac:dyDescent="0.35">
      <c r="B1266" s="2" t="s">
        <v>181</v>
      </c>
      <c r="C1266" s="4" t="s">
        <v>1292</v>
      </c>
    </row>
    <row r="1267" spans="2:3" x14ac:dyDescent="0.35">
      <c r="B1267" s="2" t="s">
        <v>183</v>
      </c>
      <c r="C1267" s="4" t="s">
        <v>1293</v>
      </c>
    </row>
    <row r="1268" spans="2:3" x14ac:dyDescent="0.35">
      <c r="B1268" s="6" t="s">
        <v>186</v>
      </c>
      <c r="C1268" s="8" t="s">
        <v>1294</v>
      </c>
    </row>
    <row r="1269" spans="2:3" x14ac:dyDescent="0.35">
      <c r="B1269" s="7" t="s">
        <v>187</v>
      </c>
      <c r="C1269" s="9" t="s">
        <v>1295</v>
      </c>
    </row>
    <row r="1270" spans="2:3" x14ac:dyDescent="0.35">
      <c r="B1270" s="2" t="s">
        <v>188</v>
      </c>
      <c r="C1270" s="4" t="s">
        <v>1296</v>
      </c>
    </row>
    <row r="1271" spans="2:3" x14ac:dyDescent="0.35">
      <c r="B1271" s="2" t="s">
        <v>190</v>
      </c>
      <c r="C1271" s="4" t="s">
        <v>1297</v>
      </c>
    </row>
    <row r="1272" spans="2:3" x14ac:dyDescent="0.35">
      <c r="B1272" s="2" t="s">
        <v>191</v>
      </c>
      <c r="C1272" s="4" t="s">
        <v>1298</v>
      </c>
    </row>
    <row r="1273" spans="2:3" x14ac:dyDescent="0.35">
      <c r="B1273" s="2" t="s">
        <v>193</v>
      </c>
      <c r="C1273" s="4" t="s">
        <v>1299</v>
      </c>
    </row>
    <row r="1274" spans="2:3" x14ac:dyDescent="0.35">
      <c r="B1274" s="7" t="s">
        <v>197</v>
      </c>
      <c r="C1274" s="9" t="s">
        <v>1300</v>
      </c>
    </row>
    <row r="1275" spans="2:3" x14ac:dyDescent="0.35">
      <c r="B1275" s="2" t="s">
        <v>199</v>
      </c>
      <c r="C1275" s="4" t="s">
        <v>1301</v>
      </c>
    </row>
    <row r="1276" spans="2:3" x14ac:dyDescent="0.35">
      <c r="B1276" s="2" t="s">
        <v>200</v>
      </c>
      <c r="C1276" s="4" t="s">
        <v>1120</v>
      </c>
    </row>
    <row r="1277" spans="2:3" x14ac:dyDescent="0.35">
      <c r="B1277" s="2" t="s">
        <v>202</v>
      </c>
      <c r="C1277" s="4" t="s">
        <v>1136</v>
      </c>
    </row>
    <row r="1278" spans="2:3" x14ac:dyDescent="0.35">
      <c r="B1278" s="2" t="s">
        <v>204</v>
      </c>
      <c r="C1278" s="4" t="s">
        <v>1302</v>
      </c>
    </row>
    <row r="1279" spans="2:3" x14ac:dyDescent="0.35">
      <c r="B1279" s="7" t="s">
        <v>206</v>
      </c>
      <c r="C1279" s="9" t="s">
        <v>1303</v>
      </c>
    </row>
    <row r="1280" spans="2:3" x14ac:dyDescent="0.35">
      <c r="B1280" s="2" t="s">
        <v>207</v>
      </c>
      <c r="C1280" s="4" t="s">
        <v>1304</v>
      </c>
    </row>
    <row r="1281" spans="2:3" x14ac:dyDescent="0.35">
      <c r="B1281" s="2" t="s">
        <v>209</v>
      </c>
      <c r="C1281" s="4" t="s">
        <v>1305</v>
      </c>
    </row>
    <row r="1282" spans="2:3" x14ac:dyDescent="0.35">
      <c r="B1282" s="2" t="s">
        <v>210</v>
      </c>
      <c r="C1282" s="4" t="s">
        <v>1306</v>
      </c>
    </row>
    <row r="1283" spans="2:3" x14ac:dyDescent="0.35">
      <c r="B1283" s="2" t="s">
        <v>211</v>
      </c>
      <c r="C1283" s="4" t="s">
        <v>1307</v>
      </c>
    </row>
    <row r="1284" spans="2:3" x14ac:dyDescent="0.35">
      <c r="B1284" s="2" t="s">
        <v>212</v>
      </c>
      <c r="C1284" s="4" t="s">
        <v>1308</v>
      </c>
    </row>
    <row r="1285" spans="2:3" x14ac:dyDescent="0.35">
      <c r="B1285" s="2" t="s">
        <v>214</v>
      </c>
      <c r="C1285" s="4" t="s">
        <v>591</v>
      </c>
    </row>
    <row r="1286" spans="2:3" x14ac:dyDescent="0.35">
      <c r="B1286" s="7" t="s">
        <v>216</v>
      </c>
      <c r="C1286" s="9" t="s">
        <v>1309</v>
      </c>
    </row>
    <row r="1287" spans="2:3" x14ac:dyDescent="0.35">
      <c r="B1287" s="2" t="s">
        <v>217</v>
      </c>
      <c r="C1287" s="4" t="s">
        <v>1310</v>
      </c>
    </row>
    <row r="1288" spans="2:3" x14ac:dyDescent="0.35">
      <c r="B1288" s="2" t="s">
        <v>220</v>
      </c>
      <c r="C1288" s="4" t="s">
        <v>1311</v>
      </c>
    </row>
    <row r="1289" spans="2:3" x14ac:dyDescent="0.35">
      <c r="B1289" s="2" t="s">
        <v>222</v>
      </c>
      <c r="C1289" s="4" t="s">
        <v>1312</v>
      </c>
    </row>
    <row r="1290" spans="2:3" x14ac:dyDescent="0.35">
      <c r="B1290" s="7" t="s">
        <v>224</v>
      </c>
      <c r="C1290" s="9" t="s">
        <v>1313</v>
      </c>
    </row>
    <row r="1291" spans="2:3" x14ac:dyDescent="0.35">
      <c r="B1291" s="2" t="s">
        <v>225</v>
      </c>
      <c r="C1291" s="4" t="s">
        <v>1314</v>
      </c>
    </row>
    <row r="1292" spans="2:3" ht="25" x14ac:dyDescent="0.35">
      <c r="B1292" s="2" t="s">
        <v>226</v>
      </c>
      <c r="C1292" s="4" t="s">
        <v>1315</v>
      </c>
    </row>
    <row r="1293" spans="2:3" x14ac:dyDescent="0.35">
      <c r="B1293" s="2" t="s">
        <v>227</v>
      </c>
      <c r="C1293" s="4" t="s">
        <v>1316</v>
      </c>
    </row>
    <row r="1294" spans="2:3" x14ac:dyDescent="0.35">
      <c r="B1294" s="2" t="s">
        <v>229</v>
      </c>
      <c r="C1294" s="4" t="s">
        <v>1317</v>
      </c>
    </row>
    <row r="1295" spans="2:3" x14ac:dyDescent="0.35">
      <c r="B1295" s="2" t="s">
        <v>231</v>
      </c>
      <c r="C1295" s="4" t="s">
        <v>1318</v>
      </c>
    </row>
    <row r="1296" spans="2:3" x14ac:dyDescent="0.35">
      <c r="B1296" s="7" t="s">
        <v>239</v>
      </c>
      <c r="C1296" s="9" t="s">
        <v>1319</v>
      </c>
    </row>
    <row r="1297" spans="2:3" x14ac:dyDescent="0.35">
      <c r="B1297" s="2" t="s">
        <v>240</v>
      </c>
      <c r="C1297" s="4" t="s">
        <v>1320</v>
      </c>
    </row>
    <row r="1298" spans="2:3" x14ac:dyDescent="0.35">
      <c r="B1298" s="2" t="s">
        <v>241</v>
      </c>
      <c r="C1298" s="4" t="s">
        <v>1321</v>
      </c>
    </row>
    <row r="1299" spans="2:3" x14ac:dyDescent="0.35">
      <c r="B1299" s="2" t="s">
        <v>243</v>
      </c>
      <c r="C1299" s="4" t="s">
        <v>1322</v>
      </c>
    </row>
    <row r="1300" spans="2:3" x14ac:dyDescent="0.35">
      <c r="B1300" s="7" t="s">
        <v>247</v>
      </c>
      <c r="C1300" s="9" t="s">
        <v>1323</v>
      </c>
    </row>
    <row r="1301" spans="2:3" x14ac:dyDescent="0.35">
      <c r="B1301" s="2" t="s">
        <v>249</v>
      </c>
      <c r="C1301" s="4" t="s">
        <v>1323</v>
      </c>
    </row>
    <row r="1302" spans="2:3" x14ac:dyDescent="0.35">
      <c r="B1302" s="7" t="s">
        <v>253</v>
      </c>
      <c r="C1302" s="9" t="s">
        <v>1324</v>
      </c>
    </row>
    <row r="1303" spans="2:3" x14ac:dyDescent="0.35">
      <c r="B1303" s="2" t="s">
        <v>255</v>
      </c>
      <c r="C1303" s="4" t="s">
        <v>1324</v>
      </c>
    </row>
    <row r="1304" spans="2:3" x14ac:dyDescent="0.35">
      <c r="B1304" s="6" t="s">
        <v>261</v>
      </c>
      <c r="C1304" s="8" t="s">
        <v>1325</v>
      </c>
    </row>
    <row r="1305" spans="2:3" x14ac:dyDescent="0.35">
      <c r="B1305" s="7" t="s">
        <v>268</v>
      </c>
      <c r="C1305" s="9" t="s">
        <v>1325</v>
      </c>
    </row>
    <row r="1306" spans="2:3" x14ac:dyDescent="0.35">
      <c r="B1306" s="2" t="s">
        <v>269</v>
      </c>
      <c r="C1306" s="4" t="s">
        <v>1325</v>
      </c>
    </row>
    <row r="1307" spans="2:3" x14ac:dyDescent="0.35">
      <c r="B1307" s="6" t="s">
        <v>278</v>
      </c>
      <c r="C1307" s="8" t="s">
        <v>1326</v>
      </c>
    </row>
    <row r="1308" spans="2:3" x14ac:dyDescent="0.35">
      <c r="B1308" s="7" t="s">
        <v>279</v>
      </c>
      <c r="C1308" s="9" t="s">
        <v>1327</v>
      </c>
    </row>
    <row r="1309" spans="2:3" x14ac:dyDescent="0.35">
      <c r="B1309" s="2" t="s">
        <v>280</v>
      </c>
      <c r="C1309" s="4" t="s">
        <v>1328</v>
      </c>
    </row>
    <row r="1310" spans="2:3" x14ac:dyDescent="0.35">
      <c r="B1310" s="2" t="s">
        <v>283</v>
      </c>
      <c r="C1310" s="4" t="s">
        <v>908</v>
      </c>
    </row>
    <row r="1311" spans="2:3" x14ac:dyDescent="0.35">
      <c r="B1311" s="2" t="s">
        <v>284</v>
      </c>
      <c r="C1311" s="4" t="s">
        <v>1329</v>
      </c>
    </row>
    <row r="1312" spans="2:3" x14ac:dyDescent="0.35">
      <c r="B1312" s="7" t="s">
        <v>296</v>
      </c>
      <c r="C1312" s="9" t="s">
        <v>580</v>
      </c>
    </row>
    <row r="1313" spans="2:3" x14ac:dyDescent="0.35">
      <c r="B1313" s="29" t="s">
        <v>299</v>
      </c>
      <c r="C1313" s="30" t="s">
        <v>580</v>
      </c>
    </row>
    <row r="1314" spans="2:3" x14ac:dyDescent="0.35">
      <c r="B1314" s="35" t="s">
        <v>51</v>
      </c>
      <c r="C1314" s="36" t="s">
        <v>71</v>
      </c>
    </row>
    <row r="1315" spans="2:3" x14ac:dyDescent="0.35">
      <c r="B1315" s="22" t="s">
        <v>533</v>
      </c>
      <c r="C1315" s="25" t="s">
        <v>533</v>
      </c>
    </row>
    <row r="1316" spans="2:3" x14ac:dyDescent="0.35">
      <c r="B1316" s="22" t="s">
        <v>533</v>
      </c>
      <c r="C1316" s="25" t="s">
        <v>533</v>
      </c>
    </row>
    <row r="1317" spans="2:3" x14ac:dyDescent="0.35">
      <c r="B1317" s="22" t="s">
        <v>533</v>
      </c>
      <c r="C1317" s="25" t="s">
        <v>533</v>
      </c>
    </row>
    <row r="1318" spans="2:3" x14ac:dyDescent="0.35">
      <c r="B1318" s="35" t="s">
        <v>20</v>
      </c>
      <c r="C1318" s="36" t="s">
        <v>52</v>
      </c>
    </row>
    <row r="1319" spans="2:3" x14ac:dyDescent="0.35">
      <c r="B1319" s="33" t="s">
        <v>104</v>
      </c>
      <c r="C1319" s="34" t="s">
        <v>1330</v>
      </c>
    </row>
    <row r="1320" spans="2:3" x14ac:dyDescent="0.35">
      <c r="B1320" s="7" t="s">
        <v>105</v>
      </c>
      <c r="C1320" s="9" t="s">
        <v>1331</v>
      </c>
    </row>
    <row r="1321" spans="2:3" x14ac:dyDescent="0.35">
      <c r="B1321" s="2" t="s">
        <v>106</v>
      </c>
      <c r="C1321" s="4" t="s">
        <v>1331</v>
      </c>
    </row>
    <row r="1322" spans="2:3" x14ac:dyDescent="0.35">
      <c r="B1322" s="7" t="s">
        <v>110</v>
      </c>
      <c r="C1322" s="9" t="s">
        <v>1332</v>
      </c>
    </row>
    <row r="1323" spans="2:3" x14ac:dyDescent="0.35">
      <c r="B1323" s="2" t="s">
        <v>111</v>
      </c>
      <c r="C1323" s="4" t="s">
        <v>1333</v>
      </c>
    </row>
    <row r="1324" spans="2:3" x14ac:dyDescent="0.35">
      <c r="B1324" s="2" t="s">
        <v>112</v>
      </c>
      <c r="C1324" s="4" t="s">
        <v>1334</v>
      </c>
    </row>
    <row r="1325" spans="2:3" x14ac:dyDescent="0.35">
      <c r="B1325" s="2" t="s">
        <v>113</v>
      </c>
      <c r="C1325" s="4" t="s">
        <v>1335</v>
      </c>
    </row>
    <row r="1326" spans="2:3" x14ac:dyDescent="0.35">
      <c r="B1326" s="2" t="s">
        <v>114</v>
      </c>
      <c r="C1326" s="4" t="s">
        <v>1336</v>
      </c>
    </row>
    <row r="1327" spans="2:3" x14ac:dyDescent="0.35">
      <c r="B1327" s="7" t="s">
        <v>115</v>
      </c>
      <c r="C1327" s="9" t="s">
        <v>1337</v>
      </c>
    </row>
    <row r="1328" spans="2:3" x14ac:dyDescent="0.35">
      <c r="B1328" s="2" t="s">
        <v>116</v>
      </c>
      <c r="C1328" s="4" t="s">
        <v>1338</v>
      </c>
    </row>
    <row r="1329" spans="2:3" x14ac:dyDescent="0.35">
      <c r="B1329" s="2" t="s">
        <v>119</v>
      </c>
      <c r="C1329" s="4" t="s">
        <v>1339</v>
      </c>
    </row>
    <row r="1330" spans="2:3" x14ac:dyDescent="0.35">
      <c r="B1330" s="7" t="s">
        <v>120</v>
      </c>
      <c r="C1330" s="9" t="s">
        <v>1340</v>
      </c>
    </row>
    <row r="1331" spans="2:3" x14ac:dyDescent="0.35">
      <c r="B1331" s="2" t="s">
        <v>124</v>
      </c>
      <c r="C1331" s="4" t="s">
        <v>1340</v>
      </c>
    </row>
    <row r="1332" spans="2:3" x14ac:dyDescent="0.35">
      <c r="B1332" s="7" t="s">
        <v>127</v>
      </c>
      <c r="C1332" s="9" t="s">
        <v>1341</v>
      </c>
    </row>
    <row r="1333" spans="2:3" x14ac:dyDescent="0.35">
      <c r="B1333" s="2" t="s">
        <v>128</v>
      </c>
      <c r="C1333" s="4" t="s">
        <v>1341</v>
      </c>
    </row>
    <row r="1334" spans="2:3" x14ac:dyDescent="0.35">
      <c r="B1334" s="7" t="s">
        <v>129</v>
      </c>
      <c r="C1334" s="9" t="s">
        <v>1342</v>
      </c>
    </row>
    <row r="1335" spans="2:3" x14ac:dyDescent="0.35">
      <c r="B1335" s="2" t="s">
        <v>130</v>
      </c>
      <c r="C1335" s="4" t="s">
        <v>1342</v>
      </c>
    </row>
    <row r="1336" spans="2:3" x14ac:dyDescent="0.35">
      <c r="B1336" s="6" t="s">
        <v>131</v>
      </c>
      <c r="C1336" s="8" t="s">
        <v>1343</v>
      </c>
    </row>
    <row r="1337" spans="2:3" x14ac:dyDescent="0.35">
      <c r="B1337" s="7" t="s">
        <v>132</v>
      </c>
      <c r="C1337" s="9" t="s">
        <v>1344</v>
      </c>
    </row>
    <row r="1338" spans="2:3" x14ac:dyDescent="0.35">
      <c r="B1338" s="2" t="s">
        <v>133</v>
      </c>
      <c r="C1338" s="4" t="s">
        <v>1345</v>
      </c>
    </row>
    <row r="1339" spans="2:3" x14ac:dyDescent="0.35">
      <c r="B1339" s="2" t="s">
        <v>134</v>
      </c>
      <c r="C1339" s="4">
        <v>128</v>
      </c>
    </row>
    <row r="1340" spans="2:3" x14ac:dyDescent="0.35">
      <c r="B1340" s="2" t="s">
        <v>136</v>
      </c>
      <c r="C1340" s="4" t="s">
        <v>1346</v>
      </c>
    </row>
    <row r="1341" spans="2:3" x14ac:dyDescent="0.35">
      <c r="B1341" s="2" t="s">
        <v>138</v>
      </c>
      <c r="C1341" s="4" t="s">
        <v>1347</v>
      </c>
    </row>
    <row r="1342" spans="2:3" x14ac:dyDescent="0.35">
      <c r="B1342" s="2" t="s">
        <v>139</v>
      </c>
      <c r="C1342" s="4">
        <v>82</v>
      </c>
    </row>
    <row r="1343" spans="2:3" x14ac:dyDescent="0.35">
      <c r="B1343" s="7" t="s">
        <v>141</v>
      </c>
      <c r="C1343" s="9" t="s">
        <v>1348</v>
      </c>
    </row>
    <row r="1344" spans="2:3" x14ac:dyDescent="0.35">
      <c r="B1344" s="2" t="s">
        <v>142</v>
      </c>
      <c r="C1344" s="4" t="s">
        <v>1349</v>
      </c>
    </row>
    <row r="1345" spans="2:3" x14ac:dyDescent="0.35">
      <c r="B1345" s="2" t="s">
        <v>144</v>
      </c>
      <c r="C1345" s="4" t="s">
        <v>1350</v>
      </c>
    </row>
    <row r="1346" spans="2:3" x14ac:dyDescent="0.35">
      <c r="B1346" s="7" t="s">
        <v>151</v>
      </c>
      <c r="C1346" s="9" t="s">
        <v>1351</v>
      </c>
    </row>
    <row r="1347" spans="2:3" x14ac:dyDescent="0.35">
      <c r="B1347" s="2" t="s">
        <v>152</v>
      </c>
      <c r="C1347" s="4" t="s">
        <v>1352</v>
      </c>
    </row>
    <row r="1348" spans="2:3" x14ac:dyDescent="0.35">
      <c r="B1348" s="2" t="s">
        <v>153</v>
      </c>
      <c r="C1348" s="4" t="s">
        <v>1353</v>
      </c>
    </row>
    <row r="1349" spans="2:3" x14ac:dyDescent="0.35">
      <c r="B1349" s="2" t="s">
        <v>154</v>
      </c>
      <c r="C1349" s="4" t="s">
        <v>1354</v>
      </c>
    </row>
    <row r="1350" spans="2:3" x14ac:dyDescent="0.35">
      <c r="B1350" s="2" t="s">
        <v>155</v>
      </c>
      <c r="C1350" s="4" t="s">
        <v>1355</v>
      </c>
    </row>
    <row r="1351" spans="2:3" x14ac:dyDescent="0.35">
      <c r="B1351" s="2" t="s">
        <v>156</v>
      </c>
      <c r="C1351" s="4" t="s">
        <v>1356</v>
      </c>
    </row>
    <row r="1352" spans="2:3" x14ac:dyDescent="0.35">
      <c r="B1352" s="2" t="s">
        <v>157</v>
      </c>
      <c r="C1352" s="4" t="s">
        <v>1357</v>
      </c>
    </row>
    <row r="1353" spans="2:3" x14ac:dyDescent="0.35">
      <c r="B1353" s="2" t="s">
        <v>158</v>
      </c>
      <c r="C1353" s="4" t="s">
        <v>1358</v>
      </c>
    </row>
    <row r="1354" spans="2:3" x14ac:dyDescent="0.35">
      <c r="B1354" s="2" t="s">
        <v>159</v>
      </c>
      <c r="C1354" s="4" t="s">
        <v>1359</v>
      </c>
    </row>
    <row r="1355" spans="2:3" x14ac:dyDescent="0.35">
      <c r="B1355" s="2" t="s">
        <v>160</v>
      </c>
      <c r="C1355" s="4" t="s">
        <v>1360</v>
      </c>
    </row>
    <row r="1356" spans="2:3" x14ac:dyDescent="0.35">
      <c r="B1356" s="7" t="s">
        <v>161</v>
      </c>
      <c r="C1356" s="9" t="s">
        <v>1361</v>
      </c>
    </row>
    <row r="1357" spans="2:3" x14ac:dyDescent="0.35">
      <c r="B1357" s="2" t="s">
        <v>162</v>
      </c>
      <c r="C1357" s="4" t="s">
        <v>1362</v>
      </c>
    </row>
    <row r="1358" spans="2:3" x14ac:dyDescent="0.35">
      <c r="B1358" s="2" t="s">
        <v>163</v>
      </c>
      <c r="C1358" s="4" t="s">
        <v>1363</v>
      </c>
    </row>
    <row r="1359" spans="2:3" x14ac:dyDescent="0.35">
      <c r="B1359" s="2" t="s">
        <v>164</v>
      </c>
      <c r="C1359" s="4" t="s">
        <v>1364</v>
      </c>
    </row>
    <row r="1360" spans="2:3" x14ac:dyDescent="0.35">
      <c r="B1360" s="2" t="s">
        <v>165</v>
      </c>
      <c r="C1360" s="4" t="s">
        <v>1365</v>
      </c>
    </row>
    <row r="1361" spans="2:3" x14ac:dyDescent="0.35">
      <c r="B1361" s="2" t="s">
        <v>166</v>
      </c>
      <c r="C1361" s="4">
        <v>764</v>
      </c>
    </row>
    <row r="1362" spans="2:3" x14ac:dyDescent="0.35">
      <c r="B1362" s="2" t="s">
        <v>167</v>
      </c>
      <c r="C1362" s="4" t="s">
        <v>1366</v>
      </c>
    </row>
    <row r="1363" spans="2:3" x14ac:dyDescent="0.35">
      <c r="B1363" s="2" t="s">
        <v>168</v>
      </c>
      <c r="C1363" s="4" t="s">
        <v>1367</v>
      </c>
    </row>
    <row r="1364" spans="2:3" x14ac:dyDescent="0.35">
      <c r="B1364" s="7" t="s">
        <v>169</v>
      </c>
      <c r="C1364" s="9" t="s">
        <v>1368</v>
      </c>
    </row>
    <row r="1365" spans="2:3" x14ac:dyDescent="0.35">
      <c r="B1365" s="2" t="s">
        <v>170</v>
      </c>
      <c r="C1365" s="4" t="s">
        <v>1368</v>
      </c>
    </row>
    <row r="1366" spans="2:3" x14ac:dyDescent="0.35">
      <c r="B1366" s="7" t="s">
        <v>171</v>
      </c>
      <c r="C1366" s="9" t="s">
        <v>1369</v>
      </c>
    </row>
    <row r="1367" spans="2:3" x14ac:dyDescent="0.35">
      <c r="B1367" s="2" t="s">
        <v>172</v>
      </c>
      <c r="C1367" s="4" t="s">
        <v>1370</v>
      </c>
    </row>
    <row r="1368" spans="2:3" x14ac:dyDescent="0.35">
      <c r="B1368" s="2" t="s">
        <v>173</v>
      </c>
      <c r="C1368" s="4" t="s">
        <v>1371</v>
      </c>
    </row>
    <row r="1369" spans="2:3" x14ac:dyDescent="0.35">
      <c r="B1369" s="2" t="s">
        <v>175</v>
      </c>
      <c r="C1369" s="4" t="s">
        <v>1372</v>
      </c>
    </row>
    <row r="1370" spans="2:3" x14ac:dyDescent="0.35">
      <c r="B1370" s="7" t="s">
        <v>177</v>
      </c>
      <c r="C1370" s="9" t="s">
        <v>1373</v>
      </c>
    </row>
    <row r="1371" spans="2:3" x14ac:dyDescent="0.35">
      <c r="B1371" s="2" t="s">
        <v>178</v>
      </c>
      <c r="C1371" s="4" t="s">
        <v>1374</v>
      </c>
    </row>
    <row r="1372" spans="2:3" x14ac:dyDescent="0.35">
      <c r="B1372" s="2" t="s">
        <v>179</v>
      </c>
      <c r="C1372" s="4" t="s">
        <v>1371</v>
      </c>
    </row>
    <row r="1373" spans="2:3" x14ac:dyDescent="0.35">
      <c r="B1373" s="2" t="s">
        <v>181</v>
      </c>
      <c r="C1373" s="4" t="s">
        <v>1375</v>
      </c>
    </row>
    <row r="1374" spans="2:3" x14ac:dyDescent="0.35">
      <c r="B1374" s="2" t="s">
        <v>183</v>
      </c>
      <c r="C1374" s="4" t="s">
        <v>1376</v>
      </c>
    </row>
    <row r="1375" spans="2:3" x14ac:dyDescent="0.35">
      <c r="B1375" s="2" t="s">
        <v>184</v>
      </c>
      <c r="C1375" s="4" t="s">
        <v>1377</v>
      </c>
    </row>
    <row r="1376" spans="2:3" x14ac:dyDescent="0.35">
      <c r="B1376" s="2" t="s">
        <v>185</v>
      </c>
      <c r="C1376" s="4" t="s">
        <v>1378</v>
      </c>
    </row>
    <row r="1377" spans="2:3" x14ac:dyDescent="0.35">
      <c r="B1377" s="6" t="s">
        <v>186</v>
      </c>
      <c r="C1377" s="8" t="s">
        <v>1379</v>
      </c>
    </row>
    <row r="1378" spans="2:3" x14ac:dyDescent="0.35">
      <c r="B1378" s="7" t="s">
        <v>187</v>
      </c>
      <c r="C1378" s="9" t="s">
        <v>1380</v>
      </c>
    </row>
    <row r="1379" spans="2:3" x14ac:dyDescent="0.35">
      <c r="B1379" s="2" t="s">
        <v>188</v>
      </c>
      <c r="C1379" s="4" t="s">
        <v>1381</v>
      </c>
    </row>
    <row r="1380" spans="2:3" x14ac:dyDescent="0.35">
      <c r="B1380" s="2" t="s">
        <v>190</v>
      </c>
      <c r="C1380" s="4" t="s">
        <v>1382</v>
      </c>
    </row>
    <row r="1381" spans="2:3" x14ac:dyDescent="0.35">
      <c r="B1381" s="2" t="s">
        <v>191</v>
      </c>
      <c r="C1381" s="4" t="s">
        <v>1383</v>
      </c>
    </row>
    <row r="1382" spans="2:3" x14ac:dyDescent="0.35">
      <c r="B1382" s="2" t="s">
        <v>192</v>
      </c>
      <c r="C1382" s="4" t="s">
        <v>1384</v>
      </c>
    </row>
    <row r="1383" spans="2:3" x14ac:dyDescent="0.35">
      <c r="B1383" s="2" t="s">
        <v>194</v>
      </c>
      <c r="C1383" s="4" t="s">
        <v>1385</v>
      </c>
    </row>
    <row r="1384" spans="2:3" x14ac:dyDescent="0.35">
      <c r="B1384" s="2" t="s">
        <v>195</v>
      </c>
      <c r="C1384" s="4" t="s">
        <v>1386</v>
      </c>
    </row>
    <row r="1385" spans="2:3" x14ac:dyDescent="0.35">
      <c r="B1385" s="7" t="s">
        <v>197</v>
      </c>
      <c r="C1385" s="9" t="s">
        <v>1387</v>
      </c>
    </row>
    <row r="1386" spans="2:3" x14ac:dyDescent="0.35">
      <c r="B1386" s="2" t="s">
        <v>200</v>
      </c>
      <c r="C1386" s="4" t="s">
        <v>1388</v>
      </c>
    </row>
    <row r="1387" spans="2:3" x14ac:dyDescent="0.35">
      <c r="B1387" s="2" t="s">
        <v>203</v>
      </c>
      <c r="C1387" s="4" t="s">
        <v>1389</v>
      </c>
    </row>
    <row r="1388" spans="2:3" x14ac:dyDescent="0.35">
      <c r="B1388" s="2" t="s">
        <v>204</v>
      </c>
      <c r="C1388" s="4" t="s">
        <v>1390</v>
      </c>
    </row>
    <row r="1389" spans="2:3" x14ac:dyDescent="0.35">
      <c r="B1389" s="2" t="s">
        <v>205</v>
      </c>
      <c r="C1389" s="4" t="s">
        <v>1391</v>
      </c>
    </row>
    <row r="1390" spans="2:3" x14ac:dyDescent="0.35">
      <c r="B1390" s="7" t="s">
        <v>206</v>
      </c>
      <c r="C1390" s="9" t="s">
        <v>1392</v>
      </c>
    </row>
    <row r="1391" spans="2:3" x14ac:dyDescent="0.35">
      <c r="B1391" s="2" t="s">
        <v>207</v>
      </c>
      <c r="C1391" s="4" t="s">
        <v>1393</v>
      </c>
    </row>
    <row r="1392" spans="2:3" x14ac:dyDescent="0.35">
      <c r="B1392" s="2" t="s">
        <v>209</v>
      </c>
      <c r="C1392" s="4" t="s">
        <v>1394</v>
      </c>
    </row>
    <row r="1393" spans="2:3" x14ac:dyDescent="0.35">
      <c r="B1393" s="2" t="s">
        <v>210</v>
      </c>
      <c r="C1393" s="4" t="s">
        <v>1395</v>
      </c>
    </row>
    <row r="1394" spans="2:3" x14ac:dyDescent="0.35">
      <c r="B1394" s="2" t="s">
        <v>212</v>
      </c>
      <c r="C1394" s="4" t="s">
        <v>1396</v>
      </c>
    </row>
    <row r="1395" spans="2:3" x14ac:dyDescent="0.35">
      <c r="B1395" s="2" t="s">
        <v>214</v>
      </c>
      <c r="C1395" s="4" t="s">
        <v>1397</v>
      </c>
    </row>
    <row r="1396" spans="2:3" x14ac:dyDescent="0.35">
      <c r="B1396" s="7" t="s">
        <v>216</v>
      </c>
      <c r="C1396" s="9" t="s">
        <v>1398</v>
      </c>
    </row>
    <row r="1397" spans="2:3" x14ac:dyDescent="0.35">
      <c r="B1397" s="2" t="s">
        <v>217</v>
      </c>
      <c r="C1397" s="4" t="s">
        <v>1399</v>
      </c>
    </row>
    <row r="1398" spans="2:3" x14ac:dyDescent="0.35">
      <c r="B1398" s="2" t="s">
        <v>220</v>
      </c>
      <c r="C1398" s="4" t="s">
        <v>1400</v>
      </c>
    </row>
    <row r="1399" spans="2:3" x14ac:dyDescent="0.35">
      <c r="B1399" s="7" t="s">
        <v>224</v>
      </c>
      <c r="C1399" s="9" t="s">
        <v>1401</v>
      </c>
    </row>
    <row r="1400" spans="2:3" x14ac:dyDescent="0.35">
      <c r="B1400" s="2" t="s">
        <v>225</v>
      </c>
      <c r="C1400" s="4" t="s">
        <v>981</v>
      </c>
    </row>
    <row r="1401" spans="2:3" ht="25" x14ac:dyDescent="0.35">
      <c r="B1401" s="2" t="s">
        <v>226</v>
      </c>
      <c r="C1401" s="4" t="s">
        <v>1402</v>
      </c>
    </row>
    <row r="1402" spans="2:3" x14ac:dyDescent="0.35">
      <c r="B1402" s="2" t="s">
        <v>228</v>
      </c>
      <c r="C1402" s="4" t="s">
        <v>1403</v>
      </c>
    </row>
    <row r="1403" spans="2:3" x14ac:dyDescent="0.35">
      <c r="B1403" s="2" t="s">
        <v>229</v>
      </c>
      <c r="C1403" s="4" t="s">
        <v>1404</v>
      </c>
    </row>
    <row r="1404" spans="2:3" x14ac:dyDescent="0.35">
      <c r="B1404" s="2" t="s">
        <v>230</v>
      </c>
      <c r="C1404" s="4" t="s">
        <v>1405</v>
      </c>
    </row>
    <row r="1405" spans="2:3" x14ac:dyDescent="0.35">
      <c r="B1405" s="2" t="s">
        <v>231</v>
      </c>
      <c r="C1405" s="4" t="s">
        <v>1406</v>
      </c>
    </row>
    <row r="1406" spans="2:3" x14ac:dyDescent="0.35">
      <c r="B1406" s="2" t="s">
        <v>232</v>
      </c>
      <c r="C1406" s="4" t="s">
        <v>1407</v>
      </c>
    </row>
    <row r="1407" spans="2:3" x14ac:dyDescent="0.35">
      <c r="B1407" s="7" t="s">
        <v>239</v>
      </c>
      <c r="C1407" s="9" t="s">
        <v>1408</v>
      </c>
    </row>
    <row r="1408" spans="2:3" x14ac:dyDescent="0.35">
      <c r="B1408" s="2" t="s">
        <v>240</v>
      </c>
      <c r="C1408" s="4" t="s">
        <v>1409</v>
      </c>
    </row>
    <row r="1409" spans="2:3" x14ac:dyDescent="0.35">
      <c r="B1409" s="2" t="s">
        <v>243</v>
      </c>
      <c r="C1409" s="4" t="s">
        <v>1051</v>
      </c>
    </row>
    <row r="1410" spans="2:3" x14ac:dyDescent="0.35">
      <c r="B1410" s="2" t="s">
        <v>244</v>
      </c>
      <c r="C1410" s="4" t="s">
        <v>1410</v>
      </c>
    </row>
    <row r="1411" spans="2:3" x14ac:dyDescent="0.35">
      <c r="B1411" s="7" t="s">
        <v>247</v>
      </c>
      <c r="C1411" s="9" t="s">
        <v>1411</v>
      </c>
    </row>
    <row r="1412" spans="2:3" x14ac:dyDescent="0.35">
      <c r="B1412" s="2" t="s">
        <v>248</v>
      </c>
      <c r="C1412" s="4" t="s">
        <v>1411</v>
      </c>
    </row>
    <row r="1413" spans="2:3" x14ac:dyDescent="0.35">
      <c r="B1413" s="7" t="s">
        <v>253</v>
      </c>
      <c r="C1413" s="9" t="s">
        <v>1412</v>
      </c>
    </row>
    <row r="1414" spans="2:3" x14ac:dyDescent="0.35">
      <c r="B1414" s="2" t="s">
        <v>255</v>
      </c>
      <c r="C1414" s="4" t="s">
        <v>1413</v>
      </c>
    </row>
    <row r="1415" spans="2:3" x14ac:dyDescent="0.35">
      <c r="B1415" s="2" t="s">
        <v>257</v>
      </c>
      <c r="C1415" s="4">
        <v>737</v>
      </c>
    </row>
    <row r="1416" spans="2:3" x14ac:dyDescent="0.35">
      <c r="B1416" s="2" t="s">
        <v>259</v>
      </c>
      <c r="C1416" s="4" t="s">
        <v>1414</v>
      </c>
    </row>
    <row r="1417" spans="2:3" x14ac:dyDescent="0.35">
      <c r="B1417" s="2" t="s">
        <v>260</v>
      </c>
      <c r="C1417" s="4" t="s">
        <v>1415</v>
      </c>
    </row>
    <row r="1418" spans="2:3" x14ac:dyDescent="0.35">
      <c r="B1418" s="6" t="s">
        <v>308</v>
      </c>
      <c r="C1418" s="8" t="s">
        <v>1416</v>
      </c>
    </row>
    <row r="1419" spans="2:3" x14ac:dyDescent="0.35">
      <c r="B1419" s="7" t="s">
        <v>309</v>
      </c>
      <c r="C1419" s="9" t="s">
        <v>1417</v>
      </c>
    </row>
    <row r="1420" spans="2:3" x14ac:dyDescent="0.35">
      <c r="B1420" s="2" t="s">
        <v>312</v>
      </c>
      <c r="C1420" s="4" t="s">
        <v>1418</v>
      </c>
    </row>
    <row r="1421" spans="2:3" x14ac:dyDescent="0.35">
      <c r="B1421" s="2" t="s">
        <v>313</v>
      </c>
      <c r="C1421" s="4" t="s">
        <v>1419</v>
      </c>
    </row>
    <row r="1422" spans="2:3" x14ac:dyDescent="0.35">
      <c r="B1422" s="7" t="s">
        <v>316</v>
      </c>
      <c r="C1422" s="9" t="s">
        <v>529</v>
      </c>
    </row>
    <row r="1423" spans="2:3" x14ac:dyDescent="0.35">
      <c r="B1423" s="29" t="s">
        <v>320</v>
      </c>
      <c r="C1423" s="30" t="s">
        <v>529</v>
      </c>
    </row>
    <row r="1424" spans="2:3" x14ac:dyDescent="0.35">
      <c r="B1424" s="35" t="s">
        <v>51</v>
      </c>
      <c r="C1424" s="36" t="s">
        <v>72</v>
      </c>
    </row>
    <row r="1425" spans="2:3" x14ac:dyDescent="0.35">
      <c r="B1425" s="22" t="s">
        <v>533</v>
      </c>
      <c r="C1425" s="25" t="s">
        <v>533</v>
      </c>
    </row>
    <row r="1426" spans="2:3" x14ac:dyDescent="0.35">
      <c r="B1426" s="22" t="s">
        <v>533</v>
      </c>
      <c r="C1426" s="25" t="s">
        <v>533</v>
      </c>
    </row>
    <row r="1427" spans="2:3" x14ac:dyDescent="0.35">
      <c r="B1427" s="22" t="s">
        <v>533</v>
      </c>
      <c r="C1427" s="25" t="s">
        <v>533</v>
      </c>
    </row>
    <row r="1428" spans="2:3" x14ac:dyDescent="0.35">
      <c r="B1428" s="35" t="s">
        <v>21</v>
      </c>
      <c r="C1428" s="36" t="s">
        <v>52</v>
      </c>
    </row>
    <row r="1429" spans="2:3" x14ac:dyDescent="0.35">
      <c r="B1429" s="33" t="s">
        <v>104</v>
      </c>
      <c r="C1429" s="34" t="s">
        <v>1420</v>
      </c>
    </row>
    <row r="1430" spans="2:3" x14ac:dyDescent="0.35">
      <c r="B1430" s="7" t="s">
        <v>105</v>
      </c>
      <c r="C1430" s="9" t="s">
        <v>1421</v>
      </c>
    </row>
    <row r="1431" spans="2:3" x14ac:dyDescent="0.35">
      <c r="B1431" s="2" t="s">
        <v>106</v>
      </c>
      <c r="C1431" s="4" t="s">
        <v>1421</v>
      </c>
    </row>
    <row r="1432" spans="2:3" x14ac:dyDescent="0.35">
      <c r="B1432" s="7" t="s">
        <v>110</v>
      </c>
      <c r="C1432" s="9" t="s">
        <v>1422</v>
      </c>
    </row>
    <row r="1433" spans="2:3" x14ac:dyDescent="0.35">
      <c r="B1433" s="2" t="s">
        <v>111</v>
      </c>
      <c r="C1433" s="4" t="s">
        <v>1423</v>
      </c>
    </row>
    <row r="1434" spans="2:3" x14ac:dyDescent="0.35">
      <c r="B1434" s="2" t="s">
        <v>112</v>
      </c>
      <c r="C1434" s="4" t="s">
        <v>1424</v>
      </c>
    </row>
    <row r="1435" spans="2:3" x14ac:dyDescent="0.35">
      <c r="B1435" s="2" t="s">
        <v>114</v>
      </c>
      <c r="C1435" s="4" t="s">
        <v>1425</v>
      </c>
    </row>
    <row r="1436" spans="2:3" x14ac:dyDescent="0.35">
      <c r="B1436" s="7" t="s">
        <v>115</v>
      </c>
      <c r="C1436" s="9" t="s">
        <v>1426</v>
      </c>
    </row>
    <row r="1437" spans="2:3" x14ac:dyDescent="0.35">
      <c r="B1437" s="2" t="s">
        <v>116</v>
      </c>
      <c r="C1437" s="4" t="s">
        <v>1427</v>
      </c>
    </row>
    <row r="1438" spans="2:3" x14ac:dyDescent="0.35">
      <c r="B1438" s="2" t="s">
        <v>119</v>
      </c>
      <c r="C1438" s="4" t="s">
        <v>1428</v>
      </c>
    </row>
    <row r="1439" spans="2:3" x14ac:dyDescent="0.35">
      <c r="B1439" s="7" t="s">
        <v>120</v>
      </c>
      <c r="C1439" s="9" t="s">
        <v>1429</v>
      </c>
    </row>
    <row r="1440" spans="2:3" x14ac:dyDescent="0.35">
      <c r="B1440" s="2" t="s">
        <v>123</v>
      </c>
      <c r="C1440" s="4" t="s">
        <v>1430</v>
      </c>
    </row>
    <row r="1441" spans="2:3" x14ac:dyDescent="0.35">
      <c r="B1441" s="2" t="s">
        <v>124</v>
      </c>
      <c r="C1441" s="4" t="s">
        <v>1431</v>
      </c>
    </row>
    <row r="1442" spans="2:3" x14ac:dyDescent="0.35">
      <c r="B1442" s="7" t="s">
        <v>127</v>
      </c>
      <c r="C1442" s="9" t="s">
        <v>1432</v>
      </c>
    </row>
    <row r="1443" spans="2:3" x14ac:dyDescent="0.35">
      <c r="B1443" s="2" t="s">
        <v>128</v>
      </c>
      <c r="C1443" s="4" t="s">
        <v>1432</v>
      </c>
    </row>
    <row r="1444" spans="2:3" x14ac:dyDescent="0.35">
      <c r="B1444" s="7" t="s">
        <v>129</v>
      </c>
      <c r="C1444" s="9" t="s">
        <v>1433</v>
      </c>
    </row>
    <row r="1445" spans="2:3" x14ac:dyDescent="0.35">
      <c r="B1445" s="2" t="s">
        <v>130</v>
      </c>
      <c r="C1445" s="4" t="s">
        <v>1433</v>
      </c>
    </row>
    <row r="1446" spans="2:3" x14ac:dyDescent="0.35">
      <c r="B1446" s="6" t="s">
        <v>131</v>
      </c>
      <c r="C1446" s="8" t="s">
        <v>1434</v>
      </c>
    </row>
    <row r="1447" spans="2:3" x14ac:dyDescent="0.35">
      <c r="B1447" s="7" t="s">
        <v>132</v>
      </c>
      <c r="C1447" s="9" t="s">
        <v>1435</v>
      </c>
    </row>
    <row r="1448" spans="2:3" x14ac:dyDescent="0.35">
      <c r="B1448" s="2" t="s">
        <v>133</v>
      </c>
      <c r="C1448" s="4" t="s">
        <v>1436</v>
      </c>
    </row>
    <row r="1449" spans="2:3" x14ac:dyDescent="0.35">
      <c r="B1449" s="2" t="s">
        <v>138</v>
      </c>
      <c r="C1449" s="4" t="s">
        <v>580</v>
      </c>
    </row>
    <row r="1450" spans="2:3" x14ac:dyDescent="0.35">
      <c r="B1450" s="7" t="s">
        <v>141</v>
      </c>
      <c r="C1450" s="9" t="s">
        <v>1437</v>
      </c>
    </row>
    <row r="1451" spans="2:3" x14ac:dyDescent="0.35">
      <c r="B1451" s="2" t="s">
        <v>142</v>
      </c>
      <c r="C1451" s="4" t="s">
        <v>1437</v>
      </c>
    </row>
    <row r="1452" spans="2:3" x14ac:dyDescent="0.35">
      <c r="B1452" s="7" t="s">
        <v>151</v>
      </c>
      <c r="C1452" s="9" t="s">
        <v>637</v>
      </c>
    </row>
    <row r="1453" spans="2:3" x14ac:dyDescent="0.35">
      <c r="B1453" s="2" t="s">
        <v>159</v>
      </c>
      <c r="C1453" s="4" t="s">
        <v>637</v>
      </c>
    </row>
    <row r="1454" spans="2:3" x14ac:dyDescent="0.35">
      <c r="B1454" s="7" t="s">
        <v>169</v>
      </c>
      <c r="C1454" s="9" t="s">
        <v>1438</v>
      </c>
    </row>
    <row r="1455" spans="2:3" x14ac:dyDescent="0.35">
      <c r="B1455" s="2" t="s">
        <v>170</v>
      </c>
      <c r="C1455" s="4" t="s">
        <v>1438</v>
      </c>
    </row>
    <row r="1456" spans="2:3" x14ac:dyDescent="0.35">
      <c r="B1456" s="7" t="s">
        <v>177</v>
      </c>
      <c r="C1456" s="9" t="s">
        <v>584</v>
      </c>
    </row>
    <row r="1457" spans="2:3" x14ac:dyDescent="0.35">
      <c r="B1457" s="2" t="s">
        <v>183</v>
      </c>
      <c r="C1457" s="4" t="s">
        <v>584</v>
      </c>
    </row>
    <row r="1458" spans="2:3" x14ac:dyDescent="0.35">
      <c r="B1458" s="6" t="s">
        <v>186</v>
      </c>
      <c r="C1458" s="8" t="s">
        <v>1439</v>
      </c>
    </row>
    <row r="1459" spans="2:3" x14ac:dyDescent="0.35">
      <c r="B1459" s="7" t="s">
        <v>187</v>
      </c>
      <c r="C1459" s="9" t="s">
        <v>1440</v>
      </c>
    </row>
    <row r="1460" spans="2:3" x14ac:dyDescent="0.35">
      <c r="B1460" s="2" t="s">
        <v>188</v>
      </c>
      <c r="C1460" s="4" t="s">
        <v>1441</v>
      </c>
    </row>
    <row r="1461" spans="2:3" x14ac:dyDescent="0.35">
      <c r="B1461" s="2" t="s">
        <v>190</v>
      </c>
      <c r="C1461" s="4" t="s">
        <v>570</v>
      </c>
    </row>
    <row r="1462" spans="2:3" x14ac:dyDescent="0.35">
      <c r="B1462" s="2" t="s">
        <v>191</v>
      </c>
      <c r="C1462" s="4" t="s">
        <v>591</v>
      </c>
    </row>
    <row r="1463" spans="2:3" x14ac:dyDescent="0.35">
      <c r="B1463" s="2" t="s">
        <v>193</v>
      </c>
      <c r="C1463" s="4" t="s">
        <v>570</v>
      </c>
    </row>
    <row r="1464" spans="2:3" x14ac:dyDescent="0.35">
      <c r="B1464" s="2" t="s">
        <v>194</v>
      </c>
      <c r="C1464" s="4" t="s">
        <v>591</v>
      </c>
    </row>
    <row r="1465" spans="2:3" x14ac:dyDescent="0.35">
      <c r="B1465" s="2" t="s">
        <v>195</v>
      </c>
      <c r="C1465" s="4" t="s">
        <v>570</v>
      </c>
    </row>
    <row r="1466" spans="2:3" x14ac:dyDescent="0.35">
      <c r="B1466" s="7" t="s">
        <v>197</v>
      </c>
      <c r="C1466" s="9" t="s">
        <v>1442</v>
      </c>
    </row>
    <row r="1467" spans="2:3" x14ac:dyDescent="0.35">
      <c r="B1467" s="2" t="s">
        <v>200</v>
      </c>
      <c r="C1467" s="4" t="s">
        <v>1443</v>
      </c>
    </row>
    <row r="1468" spans="2:3" x14ac:dyDescent="0.35">
      <c r="B1468" s="2" t="s">
        <v>202</v>
      </c>
      <c r="C1468" s="4" t="s">
        <v>416</v>
      </c>
    </row>
    <row r="1469" spans="2:3" x14ac:dyDescent="0.35">
      <c r="B1469" s="2" t="s">
        <v>204</v>
      </c>
      <c r="C1469" s="4" t="s">
        <v>1444</v>
      </c>
    </row>
    <row r="1470" spans="2:3" x14ac:dyDescent="0.35">
      <c r="B1470" s="2" t="s">
        <v>205</v>
      </c>
      <c r="C1470" s="4" t="s">
        <v>580</v>
      </c>
    </row>
    <row r="1471" spans="2:3" x14ac:dyDescent="0.35">
      <c r="B1471" s="7" t="s">
        <v>206</v>
      </c>
      <c r="C1471" s="9" t="s">
        <v>1445</v>
      </c>
    </row>
    <row r="1472" spans="2:3" x14ac:dyDescent="0.35">
      <c r="B1472" s="2" t="s">
        <v>207</v>
      </c>
      <c r="C1472" s="4" t="s">
        <v>1446</v>
      </c>
    </row>
    <row r="1473" spans="2:3" x14ac:dyDescent="0.35">
      <c r="B1473" s="2" t="s">
        <v>208</v>
      </c>
      <c r="C1473" s="4" t="s">
        <v>1447</v>
      </c>
    </row>
    <row r="1474" spans="2:3" x14ac:dyDescent="0.35">
      <c r="B1474" s="2" t="s">
        <v>209</v>
      </c>
      <c r="C1474" s="4" t="s">
        <v>1448</v>
      </c>
    </row>
    <row r="1475" spans="2:3" x14ac:dyDescent="0.35">
      <c r="B1475" s="2" t="s">
        <v>214</v>
      </c>
      <c r="C1475" s="4" t="s">
        <v>1449</v>
      </c>
    </row>
    <row r="1476" spans="2:3" x14ac:dyDescent="0.35">
      <c r="B1476" s="7" t="s">
        <v>224</v>
      </c>
      <c r="C1476" s="9" t="s">
        <v>1450</v>
      </c>
    </row>
    <row r="1477" spans="2:3" x14ac:dyDescent="0.35">
      <c r="B1477" s="2" t="s">
        <v>231</v>
      </c>
      <c r="C1477" s="4" t="s">
        <v>1450</v>
      </c>
    </row>
    <row r="1478" spans="2:3" x14ac:dyDescent="0.35">
      <c r="B1478" s="7" t="s">
        <v>253</v>
      </c>
      <c r="C1478" s="9" t="s">
        <v>1451</v>
      </c>
    </row>
    <row r="1479" spans="2:3" x14ac:dyDescent="0.35">
      <c r="B1479" s="2" t="s">
        <v>259</v>
      </c>
      <c r="C1479" s="4" t="s">
        <v>1451</v>
      </c>
    </row>
    <row r="1480" spans="2:3" x14ac:dyDescent="0.35">
      <c r="B1480" s="6" t="s">
        <v>278</v>
      </c>
      <c r="C1480" s="8" t="s">
        <v>1452</v>
      </c>
    </row>
    <row r="1481" spans="2:3" x14ac:dyDescent="0.35">
      <c r="B1481" s="7" t="s">
        <v>279</v>
      </c>
      <c r="C1481" s="9" t="s">
        <v>1453</v>
      </c>
    </row>
    <row r="1482" spans="2:3" x14ac:dyDescent="0.35">
      <c r="B1482" s="2" t="s">
        <v>280</v>
      </c>
      <c r="C1482" s="4" t="s">
        <v>1454</v>
      </c>
    </row>
    <row r="1483" spans="2:3" x14ac:dyDescent="0.35">
      <c r="B1483" s="2" t="s">
        <v>283</v>
      </c>
      <c r="C1483" s="4" t="s">
        <v>1455</v>
      </c>
    </row>
    <row r="1484" spans="2:3" x14ac:dyDescent="0.35">
      <c r="B1484" s="7" t="s">
        <v>285</v>
      </c>
      <c r="C1484" s="9" t="s">
        <v>718</v>
      </c>
    </row>
    <row r="1485" spans="2:3" x14ac:dyDescent="0.35">
      <c r="B1485" s="2" t="s">
        <v>286</v>
      </c>
      <c r="C1485" s="4" t="s">
        <v>718</v>
      </c>
    </row>
    <row r="1486" spans="2:3" x14ac:dyDescent="0.35">
      <c r="B1486" s="7" t="s">
        <v>305</v>
      </c>
      <c r="C1486" s="9" t="s">
        <v>584</v>
      </c>
    </row>
    <row r="1487" spans="2:3" x14ac:dyDescent="0.35">
      <c r="B1487" s="29" t="s">
        <v>306</v>
      </c>
      <c r="C1487" s="30" t="s">
        <v>584</v>
      </c>
    </row>
    <row r="1488" spans="2:3" x14ac:dyDescent="0.35">
      <c r="B1488" s="35" t="s">
        <v>51</v>
      </c>
      <c r="C1488" s="36" t="s">
        <v>73</v>
      </c>
    </row>
    <row r="1489" spans="2:3" x14ac:dyDescent="0.35">
      <c r="B1489" s="22" t="s">
        <v>533</v>
      </c>
      <c r="C1489" s="25" t="s">
        <v>533</v>
      </c>
    </row>
    <row r="1490" spans="2:3" x14ac:dyDescent="0.35">
      <c r="B1490" s="22" t="s">
        <v>533</v>
      </c>
      <c r="C1490" s="25" t="s">
        <v>533</v>
      </c>
    </row>
    <row r="1491" spans="2:3" x14ac:dyDescent="0.35">
      <c r="B1491" s="22" t="s">
        <v>533</v>
      </c>
      <c r="C1491" s="25" t="s">
        <v>533</v>
      </c>
    </row>
    <row r="1492" spans="2:3" x14ac:dyDescent="0.35">
      <c r="B1492" s="35" t="s">
        <v>22</v>
      </c>
      <c r="C1492" s="36" t="s">
        <v>52</v>
      </c>
    </row>
    <row r="1493" spans="2:3" x14ac:dyDescent="0.35">
      <c r="B1493" s="33" t="s">
        <v>104</v>
      </c>
      <c r="C1493" s="34" t="s">
        <v>1456</v>
      </c>
    </row>
    <row r="1494" spans="2:3" x14ac:dyDescent="0.35">
      <c r="B1494" s="7" t="s">
        <v>105</v>
      </c>
      <c r="C1494" s="9" t="s">
        <v>1457</v>
      </c>
    </row>
    <row r="1495" spans="2:3" x14ac:dyDescent="0.35">
      <c r="B1495" s="2" t="s">
        <v>106</v>
      </c>
      <c r="C1495" s="4" t="s">
        <v>1457</v>
      </c>
    </row>
    <row r="1496" spans="2:3" x14ac:dyDescent="0.35">
      <c r="B1496" s="7" t="s">
        <v>107</v>
      </c>
      <c r="C1496" s="9" t="s">
        <v>1458</v>
      </c>
    </row>
    <row r="1497" spans="2:3" x14ac:dyDescent="0.35">
      <c r="B1497" s="2" t="s">
        <v>108</v>
      </c>
      <c r="C1497" s="4" t="s">
        <v>1458</v>
      </c>
    </row>
    <row r="1498" spans="2:3" x14ac:dyDescent="0.35">
      <c r="B1498" s="7" t="s">
        <v>110</v>
      </c>
      <c r="C1498" s="9" t="s">
        <v>1459</v>
      </c>
    </row>
    <row r="1499" spans="2:3" x14ac:dyDescent="0.35">
      <c r="B1499" s="2" t="s">
        <v>111</v>
      </c>
      <c r="C1499" s="4" t="s">
        <v>1460</v>
      </c>
    </row>
    <row r="1500" spans="2:3" x14ac:dyDescent="0.35">
      <c r="B1500" s="2" t="s">
        <v>112</v>
      </c>
      <c r="C1500" s="4" t="s">
        <v>1461</v>
      </c>
    </row>
    <row r="1501" spans="2:3" x14ac:dyDescent="0.35">
      <c r="B1501" s="2" t="s">
        <v>114</v>
      </c>
      <c r="C1501" s="4" t="s">
        <v>1462</v>
      </c>
    </row>
    <row r="1502" spans="2:3" x14ac:dyDescent="0.35">
      <c r="B1502" s="7" t="s">
        <v>115</v>
      </c>
      <c r="C1502" s="9" t="s">
        <v>1463</v>
      </c>
    </row>
    <row r="1503" spans="2:3" x14ac:dyDescent="0.35">
      <c r="B1503" s="2" t="s">
        <v>116</v>
      </c>
      <c r="C1503" s="4" t="s">
        <v>1464</v>
      </c>
    </row>
    <row r="1504" spans="2:3" x14ac:dyDescent="0.35">
      <c r="B1504" s="2" t="s">
        <v>119</v>
      </c>
      <c r="C1504" s="4" t="s">
        <v>1465</v>
      </c>
    </row>
    <row r="1505" spans="2:3" x14ac:dyDescent="0.35">
      <c r="B1505" s="7" t="s">
        <v>120</v>
      </c>
      <c r="C1505" s="9" t="s">
        <v>1466</v>
      </c>
    </row>
    <row r="1506" spans="2:3" x14ac:dyDescent="0.35">
      <c r="B1506" s="2" t="s">
        <v>124</v>
      </c>
      <c r="C1506" s="4" t="s">
        <v>1466</v>
      </c>
    </row>
    <row r="1507" spans="2:3" x14ac:dyDescent="0.35">
      <c r="B1507" s="7" t="s">
        <v>127</v>
      </c>
      <c r="C1507" s="9" t="s">
        <v>1467</v>
      </c>
    </row>
    <row r="1508" spans="2:3" x14ac:dyDescent="0.35">
      <c r="B1508" s="2" t="s">
        <v>128</v>
      </c>
      <c r="C1508" s="4" t="s">
        <v>1467</v>
      </c>
    </row>
    <row r="1509" spans="2:3" x14ac:dyDescent="0.35">
      <c r="B1509" s="7" t="s">
        <v>129</v>
      </c>
      <c r="C1509" s="9" t="s">
        <v>1468</v>
      </c>
    </row>
    <row r="1510" spans="2:3" x14ac:dyDescent="0.35">
      <c r="B1510" s="2" t="s">
        <v>130</v>
      </c>
      <c r="C1510" s="4" t="s">
        <v>1468</v>
      </c>
    </row>
    <row r="1511" spans="2:3" x14ac:dyDescent="0.35">
      <c r="B1511" s="6" t="s">
        <v>131</v>
      </c>
      <c r="C1511" s="8" t="s">
        <v>1469</v>
      </c>
    </row>
    <row r="1512" spans="2:3" x14ac:dyDescent="0.35">
      <c r="B1512" s="7" t="s">
        <v>132</v>
      </c>
      <c r="C1512" s="9" t="s">
        <v>1470</v>
      </c>
    </row>
    <row r="1513" spans="2:3" x14ac:dyDescent="0.35">
      <c r="B1513" s="2" t="s">
        <v>133</v>
      </c>
      <c r="C1513" s="4" t="s">
        <v>1471</v>
      </c>
    </row>
    <row r="1514" spans="2:3" x14ac:dyDescent="0.35">
      <c r="B1514" s="2" t="s">
        <v>134</v>
      </c>
      <c r="C1514" s="4" t="s">
        <v>1472</v>
      </c>
    </row>
    <row r="1515" spans="2:3" x14ac:dyDescent="0.35">
      <c r="B1515" s="2" t="s">
        <v>136</v>
      </c>
      <c r="C1515" s="4" t="s">
        <v>1473</v>
      </c>
    </row>
    <row r="1516" spans="2:3" x14ac:dyDescent="0.35">
      <c r="B1516" s="2" t="s">
        <v>138</v>
      </c>
      <c r="C1516" s="4" t="s">
        <v>1474</v>
      </c>
    </row>
    <row r="1517" spans="2:3" x14ac:dyDescent="0.35">
      <c r="B1517" s="7" t="s">
        <v>141</v>
      </c>
      <c r="C1517" s="9" t="s">
        <v>1475</v>
      </c>
    </row>
    <row r="1518" spans="2:3" x14ac:dyDescent="0.35">
      <c r="B1518" s="2" t="s">
        <v>142</v>
      </c>
      <c r="C1518" s="4" t="s">
        <v>587</v>
      </c>
    </row>
    <row r="1519" spans="2:3" x14ac:dyDescent="0.35">
      <c r="B1519" s="2" t="s">
        <v>144</v>
      </c>
      <c r="C1519" s="4" t="s">
        <v>1476</v>
      </c>
    </row>
    <row r="1520" spans="2:3" x14ac:dyDescent="0.35">
      <c r="B1520" s="7" t="s">
        <v>151</v>
      </c>
      <c r="C1520" s="9" t="s">
        <v>1477</v>
      </c>
    </row>
    <row r="1521" spans="2:3" x14ac:dyDescent="0.35">
      <c r="B1521" s="2" t="s">
        <v>157</v>
      </c>
      <c r="C1521" s="4" t="s">
        <v>889</v>
      </c>
    </row>
    <row r="1522" spans="2:3" x14ac:dyDescent="0.35">
      <c r="B1522" s="2" t="s">
        <v>160</v>
      </c>
      <c r="C1522" s="4" t="s">
        <v>1478</v>
      </c>
    </row>
    <row r="1523" spans="2:3" x14ac:dyDescent="0.35">
      <c r="B1523" s="7" t="s">
        <v>161</v>
      </c>
      <c r="C1523" s="9" t="s">
        <v>1479</v>
      </c>
    </row>
    <row r="1524" spans="2:3" x14ac:dyDescent="0.35">
      <c r="B1524" s="2" t="s">
        <v>162</v>
      </c>
      <c r="C1524" s="4" t="s">
        <v>1480</v>
      </c>
    </row>
    <row r="1525" spans="2:3" x14ac:dyDescent="0.35">
      <c r="B1525" s="2" t="s">
        <v>163</v>
      </c>
      <c r="C1525" s="4" t="s">
        <v>1481</v>
      </c>
    </row>
    <row r="1526" spans="2:3" x14ac:dyDescent="0.35">
      <c r="B1526" s="2" t="s">
        <v>164</v>
      </c>
      <c r="C1526" s="4" t="s">
        <v>1482</v>
      </c>
    </row>
    <row r="1527" spans="2:3" x14ac:dyDescent="0.35">
      <c r="B1527" s="7" t="s">
        <v>169</v>
      </c>
      <c r="C1527" s="9" t="s">
        <v>1483</v>
      </c>
    </row>
    <row r="1528" spans="2:3" x14ac:dyDescent="0.35">
      <c r="B1528" s="2" t="s">
        <v>170</v>
      </c>
      <c r="C1528" s="4" t="s">
        <v>1483</v>
      </c>
    </row>
    <row r="1529" spans="2:3" x14ac:dyDescent="0.35">
      <c r="B1529" s="7" t="s">
        <v>171</v>
      </c>
      <c r="C1529" s="9" t="s">
        <v>1484</v>
      </c>
    </row>
    <row r="1530" spans="2:3" x14ac:dyDescent="0.35">
      <c r="B1530" s="2" t="s">
        <v>173</v>
      </c>
      <c r="C1530" s="4" t="s">
        <v>1485</v>
      </c>
    </row>
    <row r="1531" spans="2:3" x14ac:dyDescent="0.35">
      <c r="B1531" s="2" t="s">
        <v>175</v>
      </c>
      <c r="C1531" s="4">
        <v>240</v>
      </c>
    </row>
    <row r="1532" spans="2:3" x14ac:dyDescent="0.35">
      <c r="B1532" s="7" t="s">
        <v>177</v>
      </c>
      <c r="C1532" s="9" t="s">
        <v>1486</v>
      </c>
    </row>
    <row r="1533" spans="2:3" x14ac:dyDescent="0.35">
      <c r="B1533" s="2" t="s">
        <v>178</v>
      </c>
      <c r="C1533" s="4" t="s">
        <v>1487</v>
      </c>
    </row>
    <row r="1534" spans="2:3" x14ac:dyDescent="0.35">
      <c r="B1534" s="2" t="s">
        <v>179</v>
      </c>
      <c r="C1534" s="4" t="s">
        <v>1488</v>
      </c>
    </row>
    <row r="1535" spans="2:3" x14ac:dyDescent="0.35">
      <c r="B1535" s="2" t="s">
        <v>181</v>
      </c>
      <c r="C1535" s="4" t="s">
        <v>1489</v>
      </c>
    </row>
    <row r="1536" spans="2:3" x14ac:dyDescent="0.35">
      <c r="B1536" s="2" t="s">
        <v>183</v>
      </c>
      <c r="C1536" s="4" t="s">
        <v>1490</v>
      </c>
    </row>
    <row r="1537" spans="2:3" x14ac:dyDescent="0.35">
      <c r="B1537" s="2" t="s">
        <v>184</v>
      </c>
      <c r="C1537" s="4" t="s">
        <v>1491</v>
      </c>
    </row>
    <row r="1538" spans="2:3" x14ac:dyDescent="0.35">
      <c r="B1538" s="2" t="s">
        <v>185</v>
      </c>
      <c r="C1538" s="4" t="s">
        <v>1492</v>
      </c>
    </row>
    <row r="1539" spans="2:3" x14ac:dyDescent="0.35">
      <c r="B1539" s="6" t="s">
        <v>186</v>
      </c>
      <c r="C1539" s="8" t="s">
        <v>1493</v>
      </c>
    </row>
    <row r="1540" spans="2:3" x14ac:dyDescent="0.35">
      <c r="B1540" s="7" t="s">
        <v>187</v>
      </c>
      <c r="C1540" s="9" t="s">
        <v>1494</v>
      </c>
    </row>
    <row r="1541" spans="2:3" x14ac:dyDescent="0.35">
      <c r="B1541" s="2" t="s">
        <v>188</v>
      </c>
      <c r="C1541" s="4" t="s">
        <v>1495</v>
      </c>
    </row>
    <row r="1542" spans="2:3" x14ac:dyDescent="0.35">
      <c r="B1542" s="2" t="s">
        <v>190</v>
      </c>
      <c r="C1542" s="4" t="s">
        <v>569</v>
      </c>
    </row>
    <row r="1543" spans="2:3" x14ac:dyDescent="0.35">
      <c r="B1543" s="2" t="s">
        <v>191</v>
      </c>
      <c r="C1543" s="4" t="s">
        <v>1496</v>
      </c>
    </row>
    <row r="1544" spans="2:3" x14ac:dyDescent="0.35">
      <c r="B1544" s="2" t="s">
        <v>192</v>
      </c>
      <c r="C1544" s="4" t="s">
        <v>1497</v>
      </c>
    </row>
    <row r="1545" spans="2:3" x14ac:dyDescent="0.35">
      <c r="B1545" s="2" t="s">
        <v>194</v>
      </c>
      <c r="C1545" s="4" t="s">
        <v>1498</v>
      </c>
    </row>
    <row r="1546" spans="2:3" x14ac:dyDescent="0.35">
      <c r="B1546" s="2" t="s">
        <v>195</v>
      </c>
      <c r="C1546" s="4" t="s">
        <v>1499</v>
      </c>
    </row>
    <row r="1547" spans="2:3" x14ac:dyDescent="0.35">
      <c r="B1547" s="7" t="s">
        <v>197</v>
      </c>
      <c r="C1547" s="9" t="s">
        <v>1500</v>
      </c>
    </row>
    <row r="1548" spans="2:3" x14ac:dyDescent="0.35">
      <c r="B1548" s="2" t="s">
        <v>204</v>
      </c>
      <c r="C1548" s="4" t="s">
        <v>1500</v>
      </c>
    </row>
    <row r="1549" spans="2:3" x14ac:dyDescent="0.35">
      <c r="B1549" s="7" t="s">
        <v>206</v>
      </c>
      <c r="C1549" s="9" t="s">
        <v>1501</v>
      </c>
    </row>
    <row r="1550" spans="2:3" x14ac:dyDescent="0.35">
      <c r="B1550" s="2" t="s">
        <v>207</v>
      </c>
      <c r="C1550" s="4" t="s">
        <v>1502</v>
      </c>
    </row>
    <row r="1551" spans="2:3" x14ac:dyDescent="0.35">
      <c r="B1551" s="2" t="s">
        <v>212</v>
      </c>
      <c r="C1551" s="4" t="s">
        <v>1503</v>
      </c>
    </row>
    <row r="1552" spans="2:3" x14ac:dyDescent="0.35">
      <c r="B1552" s="2" t="s">
        <v>214</v>
      </c>
      <c r="C1552" s="4" t="s">
        <v>1504</v>
      </c>
    </row>
    <row r="1553" spans="2:3" x14ac:dyDescent="0.35">
      <c r="B1553" s="7" t="s">
        <v>216</v>
      </c>
      <c r="C1553" s="9" t="s">
        <v>1505</v>
      </c>
    </row>
    <row r="1554" spans="2:3" x14ac:dyDescent="0.35">
      <c r="B1554" s="2" t="s">
        <v>220</v>
      </c>
      <c r="C1554" s="4" t="s">
        <v>763</v>
      </c>
    </row>
    <row r="1555" spans="2:3" x14ac:dyDescent="0.35">
      <c r="B1555" s="2" t="s">
        <v>222</v>
      </c>
      <c r="C1555" s="4" t="s">
        <v>1506</v>
      </c>
    </row>
    <row r="1556" spans="2:3" x14ac:dyDescent="0.35">
      <c r="B1556" s="7" t="s">
        <v>224</v>
      </c>
      <c r="C1556" s="9" t="s">
        <v>1507</v>
      </c>
    </row>
    <row r="1557" spans="2:3" x14ac:dyDescent="0.35">
      <c r="B1557" s="2" t="s">
        <v>225</v>
      </c>
      <c r="C1557" s="4" t="s">
        <v>587</v>
      </c>
    </row>
    <row r="1558" spans="2:3" x14ac:dyDescent="0.35">
      <c r="B1558" s="2" t="s">
        <v>229</v>
      </c>
      <c r="C1558" s="4" t="s">
        <v>1508</v>
      </c>
    </row>
    <row r="1559" spans="2:3" x14ac:dyDescent="0.35">
      <c r="B1559" s="2" t="s">
        <v>230</v>
      </c>
      <c r="C1559" s="4" t="s">
        <v>570</v>
      </c>
    </row>
    <row r="1560" spans="2:3" x14ac:dyDescent="0.35">
      <c r="B1560" s="2" t="s">
        <v>231</v>
      </c>
      <c r="C1560" s="4" t="s">
        <v>1509</v>
      </c>
    </row>
    <row r="1561" spans="2:3" x14ac:dyDescent="0.35">
      <c r="B1561" s="2" t="s">
        <v>232</v>
      </c>
      <c r="C1561" s="4" t="s">
        <v>366</v>
      </c>
    </row>
    <row r="1562" spans="2:3" x14ac:dyDescent="0.35">
      <c r="B1562" s="7" t="s">
        <v>239</v>
      </c>
      <c r="C1562" s="9" t="s">
        <v>1144</v>
      </c>
    </row>
    <row r="1563" spans="2:3" x14ac:dyDescent="0.35">
      <c r="B1563" s="2" t="s">
        <v>240</v>
      </c>
      <c r="C1563" s="4" t="s">
        <v>558</v>
      </c>
    </row>
    <row r="1564" spans="2:3" x14ac:dyDescent="0.35">
      <c r="B1564" s="2" t="s">
        <v>243</v>
      </c>
      <c r="C1564" s="4" t="s">
        <v>1510</v>
      </c>
    </row>
    <row r="1565" spans="2:3" x14ac:dyDescent="0.35">
      <c r="B1565" s="7" t="s">
        <v>253</v>
      </c>
      <c r="C1565" s="9" t="s">
        <v>1511</v>
      </c>
    </row>
    <row r="1566" spans="2:3" x14ac:dyDescent="0.35">
      <c r="B1566" s="29" t="s">
        <v>259</v>
      </c>
      <c r="C1566" s="30" t="s">
        <v>1511</v>
      </c>
    </row>
    <row r="1567" spans="2:3" x14ac:dyDescent="0.35">
      <c r="B1567" s="35" t="s">
        <v>51</v>
      </c>
      <c r="C1567" s="36" t="s">
        <v>74</v>
      </c>
    </row>
    <row r="1568" spans="2:3" x14ac:dyDescent="0.35">
      <c r="B1568" s="22" t="s">
        <v>533</v>
      </c>
      <c r="C1568" s="25" t="s">
        <v>533</v>
      </c>
    </row>
    <row r="1569" spans="2:3" x14ac:dyDescent="0.35">
      <c r="B1569" s="22" t="s">
        <v>533</v>
      </c>
      <c r="C1569" s="25" t="s">
        <v>533</v>
      </c>
    </row>
    <row r="1570" spans="2:3" x14ac:dyDescent="0.35">
      <c r="B1570" s="22" t="s">
        <v>533</v>
      </c>
      <c r="C1570" s="25" t="s">
        <v>533</v>
      </c>
    </row>
    <row r="1571" spans="2:3" x14ac:dyDescent="0.35">
      <c r="B1571" s="35" t="s">
        <v>23</v>
      </c>
      <c r="C1571" s="36" t="s">
        <v>52</v>
      </c>
    </row>
    <row r="1572" spans="2:3" x14ac:dyDescent="0.35">
      <c r="B1572" s="33" t="s">
        <v>104</v>
      </c>
      <c r="C1572" s="34" t="s">
        <v>1512</v>
      </c>
    </row>
    <row r="1573" spans="2:3" x14ac:dyDescent="0.35">
      <c r="B1573" s="7" t="s">
        <v>105</v>
      </c>
      <c r="C1573" s="9" t="s">
        <v>1513</v>
      </c>
    </row>
    <row r="1574" spans="2:3" x14ac:dyDescent="0.35">
      <c r="B1574" s="2" t="s">
        <v>106</v>
      </c>
      <c r="C1574" s="4" t="s">
        <v>1513</v>
      </c>
    </row>
    <row r="1575" spans="2:3" x14ac:dyDescent="0.35">
      <c r="B1575" s="7" t="s">
        <v>107</v>
      </c>
      <c r="C1575" s="9" t="s">
        <v>1514</v>
      </c>
    </row>
    <row r="1576" spans="2:3" x14ac:dyDescent="0.35">
      <c r="B1576" s="2" t="s">
        <v>108</v>
      </c>
      <c r="C1576" s="4" t="s">
        <v>1514</v>
      </c>
    </row>
    <row r="1577" spans="2:3" x14ac:dyDescent="0.35">
      <c r="B1577" s="7" t="s">
        <v>110</v>
      </c>
      <c r="C1577" s="9" t="s">
        <v>1515</v>
      </c>
    </row>
    <row r="1578" spans="2:3" x14ac:dyDescent="0.35">
      <c r="B1578" s="2" t="s">
        <v>111</v>
      </c>
      <c r="C1578" s="4" t="s">
        <v>1516</v>
      </c>
    </row>
    <row r="1579" spans="2:3" x14ac:dyDescent="0.35">
      <c r="B1579" s="2" t="s">
        <v>112</v>
      </c>
      <c r="C1579" s="4" t="s">
        <v>1517</v>
      </c>
    </row>
    <row r="1580" spans="2:3" x14ac:dyDescent="0.35">
      <c r="B1580" s="2" t="s">
        <v>114</v>
      </c>
      <c r="C1580" s="4" t="s">
        <v>1518</v>
      </c>
    </row>
    <row r="1581" spans="2:3" x14ac:dyDescent="0.35">
      <c r="B1581" s="7" t="s">
        <v>115</v>
      </c>
      <c r="C1581" s="9" t="s">
        <v>1519</v>
      </c>
    </row>
    <row r="1582" spans="2:3" x14ac:dyDescent="0.35">
      <c r="B1582" s="2" t="s">
        <v>116</v>
      </c>
      <c r="C1582" s="4" t="s">
        <v>1520</v>
      </c>
    </row>
    <row r="1583" spans="2:3" x14ac:dyDescent="0.35">
      <c r="B1583" s="2" t="s">
        <v>117</v>
      </c>
      <c r="C1583" s="4" t="s">
        <v>1521</v>
      </c>
    </row>
    <row r="1584" spans="2:3" x14ac:dyDescent="0.35">
      <c r="B1584" s="2" t="s">
        <v>118</v>
      </c>
      <c r="C1584" s="4" t="s">
        <v>1522</v>
      </c>
    </row>
    <row r="1585" spans="2:3" x14ac:dyDescent="0.35">
      <c r="B1585" s="2" t="s">
        <v>119</v>
      </c>
      <c r="C1585" s="4" t="s">
        <v>1523</v>
      </c>
    </row>
    <row r="1586" spans="2:3" x14ac:dyDescent="0.35">
      <c r="B1586" s="7" t="s">
        <v>120</v>
      </c>
      <c r="C1586" s="9" t="s">
        <v>1524</v>
      </c>
    </row>
    <row r="1587" spans="2:3" x14ac:dyDescent="0.35">
      <c r="B1587" s="2" t="s">
        <v>122</v>
      </c>
      <c r="C1587" s="4" t="s">
        <v>1525</v>
      </c>
    </row>
    <row r="1588" spans="2:3" x14ac:dyDescent="0.35">
      <c r="B1588" s="2" t="s">
        <v>124</v>
      </c>
      <c r="C1588" s="4" t="s">
        <v>1526</v>
      </c>
    </row>
    <row r="1589" spans="2:3" x14ac:dyDescent="0.35">
      <c r="B1589" s="2" t="s">
        <v>125</v>
      </c>
      <c r="C1589" s="4" t="s">
        <v>597</v>
      </c>
    </row>
    <row r="1590" spans="2:3" x14ac:dyDescent="0.35">
      <c r="B1590" s="2" t="s">
        <v>126</v>
      </c>
      <c r="C1590" s="4" t="s">
        <v>1527</v>
      </c>
    </row>
    <row r="1591" spans="2:3" x14ac:dyDescent="0.35">
      <c r="B1591" s="7" t="s">
        <v>127</v>
      </c>
      <c r="C1591" s="9" t="s">
        <v>1528</v>
      </c>
    </row>
    <row r="1592" spans="2:3" x14ac:dyDescent="0.35">
      <c r="B1592" s="2" t="s">
        <v>128</v>
      </c>
      <c r="C1592" s="4" t="s">
        <v>1528</v>
      </c>
    </row>
    <row r="1593" spans="2:3" x14ac:dyDescent="0.35">
      <c r="B1593" s="7" t="s">
        <v>129</v>
      </c>
      <c r="C1593" s="9" t="s">
        <v>1529</v>
      </c>
    </row>
    <row r="1594" spans="2:3" x14ac:dyDescent="0.35">
      <c r="B1594" s="2" t="s">
        <v>130</v>
      </c>
      <c r="C1594" s="4" t="s">
        <v>1529</v>
      </c>
    </row>
    <row r="1595" spans="2:3" x14ac:dyDescent="0.35">
      <c r="B1595" s="6" t="s">
        <v>131</v>
      </c>
      <c r="C1595" s="8" t="s">
        <v>1530</v>
      </c>
    </row>
    <row r="1596" spans="2:3" x14ac:dyDescent="0.35">
      <c r="B1596" s="7" t="s">
        <v>132</v>
      </c>
      <c r="C1596" s="9" t="s">
        <v>1531</v>
      </c>
    </row>
    <row r="1597" spans="2:3" x14ac:dyDescent="0.35">
      <c r="B1597" s="2" t="s">
        <v>133</v>
      </c>
      <c r="C1597" s="4" t="s">
        <v>1532</v>
      </c>
    </row>
    <row r="1598" spans="2:3" x14ac:dyDescent="0.35">
      <c r="B1598" s="2" t="s">
        <v>135</v>
      </c>
      <c r="C1598" s="4" t="s">
        <v>416</v>
      </c>
    </row>
    <row r="1599" spans="2:3" x14ac:dyDescent="0.35">
      <c r="B1599" s="2" t="s">
        <v>136</v>
      </c>
      <c r="C1599" s="4" t="s">
        <v>1533</v>
      </c>
    </row>
    <row r="1600" spans="2:3" x14ac:dyDescent="0.35">
      <c r="B1600" s="2" t="s">
        <v>137</v>
      </c>
      <c r="C1600" s="4" t="s">
        <v>662</v>
      </c>
    </row>
    <row r="1601" spans="2:3" x14ac:dyDescent="0.35">
      <c r="B1601" s="2" t="s">
        <v>138</v>
      </c>
      <c r="C1601" s="4" t="s">
        <v>1534</v>
      </c>
    </row>
    <row r="1602" spans="2:3" x14ac:dyDescent="0.35">
      <c r="B1602" s="7" t="s">
        <v>141</v>
      </c>
      <c r="C1602" s="9" t="s">
        <v>1535</v>
      </c>
    </row>
    <row r="1603" spans="2:3" x14ac:dyDescent="0.35">
      <c r="B1603" s="2" t="s">
        <v>142</v>
      </c>
      <c r="C1603" s="4" t="s">
        <v>1536</v>
      </c>
    </row>
    <row r="1604" spans="2:3" x14ac:dyDescent="0.35">
      <c r="B1604" s="2" t="s">
        <v>144</v>
      </c>
      <c r="C1604" s="4" t="s">
        <v>1221</v>
      </c>
    </row>
    <row r="1605" spans="2:3" x14ac:dyDescent="0.35">
      <c r="B1605" s="7" t="s">
        <v>151</v>
      </c>
      <c r="C1605" s="9" t="s">
        <v>1537</v>
      </c>
    </row>
    <row r="1606" spans="2:3" x14ac:dyDescent="0.35">
      <c r="B1606" s="2" t="s">
        <v>152</v>
      </c>
      <c r="C1606" s="4" t="s">
        <v>679</v>
      </c>
    </row>
    <row r="1607" spans="2:3" x14ac:dyDescent="0.35">
      <c r="B1607" s="2" t="s">
        <v>153</v>
      </c>
      <c r="C1607" s="4" t="s">
        <v>1085</v>
      </c>
    </row>
    <row r="1608" spans="2:3" x14ac:dyDescent="0.35">
      <c r="B1608" s="2" t="s">
        <v>154</v>
      </c>
      <c r="C1608" s="4" t="s">
        <v>681</v>
      </c>
    </row>
    <row r="1609" spans="2:3" x14ac:dyDescent="0.35">
      <c r="B1609" s="2" t="s">
        <v>155</v>
      </c>
      <c r="C1609" s="4" t="s">
        <v>1538</v>
      </c>
    </row>
    <row r="1610" spans="2:3" x14ac:dyDescent="0.35">
      <c r="B1610" s="2" t="s">
        <v>156</v>
      </c>
      <c r="C1610" s="4" t="s">
        <v>1538</v>
      </c>
    </row>
    <row r="1611" spans="2:3" x14ac:dyDescent="0.35">
      <c r="B1611" s="2" t="s">
        <v>157</v>
      </c>
      <c r="C1611" s="4" t="s">
        <v>601</v>
      </c>
    </row>
    <row r="1612" spans="2:3" x14ac:dyDescent="0.35">
      <c r="B1612" s="2" t="s">
        <v>158</v>
      </c>
      <c r="C1612" s="4" t="s">
        <v>1539</v>
      </c>
    </row>
    <row r="1613" spans="2:3" x14ac:dyDescent="0.35">
      <c r="B1613" s="2" t="s">
        <v>159</v>
      </c>
      <c r="C1613" s="4" t="s">
        <v>1540</v>
      </c>
    </row>
    <row r="1614" spans="2:3" x14ac:dyDescent="0.35">
      <c r="B1614" s="2" t="s">
        <v>160</v>
      </c>
      <c r="C1614" s="4" t="s">
        <v>1541</v>
      </c>
    </row>
    <row r="1615" spans="2:3" x14ac:dyDescent="0.35">
      <c r="B1615" s="7" t="s">
        <v>161</v>
      </c>
      <c r="C1615" s="9" t="s">
        <v>959</v>
      </c>
    </row>
    <row r="1616" spans="2:3" x14ac:dyDescent="0.35">
      <c r="B1616" s="2" t="s">
        <v>164</v>
      </c>
      <c r="C1616" s="4" t="s">
        <v>681</v>
      </c>
    </row>
    <row r="1617" spans="2:3" x14ac:dyDescent="0.35">
      <c r="B1617" s="2" t="s">
        <v>165</v>
      </c>
      <c r="C1617" s="4" t="s">
        <v>619</v>
      </c>
    </row>
    <row r="1618" spans="2:3" x14ac:dyDescent="0.35">
      <c r="B1618" s="7" t="s">
        <v>169</v>
      </c>
      <c r="C1618" s="9" t="s">
        <v>1542</v>
      </c>
    </row>
    <row r="1619" spans="2:3" x14ac:dyDescent="0.35">
      <c r="B1619" s="2" t="s">
        <v>170</v>
      </c>
      <c r="C1619" s="4" t="s">
        <v>1542</v>
      </c>
    </row>
    <row r="1620" spans="2:3" x14ac:dyDescent="0.35">
      <c r="B1620" s="7" t="s">
        <v>171</v>
      </c>
      <c r="C1620" s="9" t="s">
        <v>1543</v>
      </c>
    </row>
    <row r="1621" spans="2:3" x14ac:dyDescent="0.35">
      <c r="B1621" s="2" t="s">
        <v>172</v>
      </c>
      <c r="C1621" s="4" t="s">
        <v>960</v>
      </c>
    </row>
    <row r="1622" spans="2:3" x14ac:dyDescent="0.35">
      <c r="B1622" s="2" t="s">
        <v>173</v>
      </c>
      <c r="C1622" s="4" t="s">
        <v>1539</v>
      </c>
    </row>
    <row r="1623" spans="2:3" x14ac:dyDescent="0.35">
      <c r="B1623" s="2" t="s">
        <v>174</v>
      </c>
      <c r="C1623" s="4" t="s">
        <v>599</v>
      </c>
    </row>
    <row r="1624" spans="2:3" x14ac:dyDescent="0.35">
      <c r="B1624" s="7" t="s">
        <v>177</v>
      </c>
      <c r="C1624" s="9" t="s">
        <v>1544</v>
      </c>
    </row>
    <row r="1625" spans="2:3" x14ac:dyDescent="0.35">
      <c r="B1625" s="2" t="s">
        <v>178</v>
      </c>
      <c r="C1625" s="4" t="s">
        <v>591</v>
      </c>
    </row>
    <row r="1626" spans="2:3" x14ac:dyDescent="0.35">
      <c r="B1626" s="2" t="s">
        <v>179</v>
      </c>
      <c r="C1626" s="4" t="s">
        <v>582</v>
      </c>
    </row>
    <row r="1627" spans="2:3" x14ac:dyDescent="0.35">
      <c r="B1627" s="2" t="s">
        <v>180</v>
      </c>
      <c r="C1627" s="4" t="s">
        <v>569</v>
      </c>
    </row>
    <row r="1628" spans="2:3" x14ac:dyDescent="0.35">
      <c r="B1628" s="2" t="s">
        <v>181</v>
      </c>
      <c r="C1628" s="4" t="s">
        <v>1545</v>
      </c>
    </row>
    <row r="1629" spans="2:3" x14ac:dyDescent="0.35">
      <c r="B1629" s="2" t="s">
        <v>183</v>
      </c>
      <c r="C1629" s="4" t="s">
        <v>1546</v>
      </c>
    </row>
    <row r="1630" spans="2:3" x14ac:dyDescent="0.35">
      <c r="B1630" s="2" t="s">
        <v>184</v>
      </c>
      <c r="C1630" s="4" t="s">
        <v>763</v>
      </c>
    </row>
    <row r="1631" spans="2:3" x14ac:dyDescent="0.35">
      <c r="B1631" s="2" t="s">
        <v>185</v>
      </c>
      <c r="C1631" s="4" t="s">
        <v>599</v>
      </c>
    </row>
    <row r="1632" spans="2:3" x14ac:dyDescent="0.35">
      <c r="B1632" s="6" t="s">
        <v>186</v>
      </c>
      <c r="C1632" s="8" t="s">
        <v>1547</v>
      </c>
    </row>
    <row r="1633" spans="2:3" x14ac:dyDescent="0.35">
      <c r="B1633" s="7" t="s">
        <v>187</v>
      </c>
      <c r="C1633" s="9" t="s">
        <v>1548</v>
      </c>
    </row>
    <row r="1634" spans="2:3" x14ac:dyDescent="0.35">
      <c r="B1634" s="2" t="s">
        <v>188</v>
      </c>
      <c r="C1634" s="4" t="s">
        <v>1549</v>
      </c>
    </row>
    <row r="1635" spans="2:3" x14ac:dyDescent="0.35">
      <c r="B1635" s="2" t="s">
        <v>190</v>
      </c>
      <c r="C1635" s="4" t="s">
        <v>949</v>
      </c>
    </row>
    <row r="1636" spans="2:3" x14ac:dyDescent="0.35">
      <c r="B1636" s="2" t="s">
        <v>191</v>
      </c>
      <c r="C1636" s="4" t="s">
        <v>1136</v>
      </c>
    </row>
    <row r="1637" spans="2:3" x14ac:dyDescent="0.35">
      <c r="B1637" s="2" t="s">
        <v>192</v>
      </c>
      <c r="C1637" s="4" t="s">
        <v>585</v>
      </c>
    </row>
    <row r="1638" spans="2:3" x14ac:dyDescent="0.35">
      <c r="B1638" s="2" t="s">
        <v>194</v>
      </c>
      <c r="C1638" s="4" t="s">
        <v>366</v>
      </c>
    </row>
    <row r="1639" spans="2:3" x14ac:dyDescent="0.35">
      <c r="B1639" s="2" t="s">
        <v>195</v>
      </c>
      <c r="C1639" s="4" t="s">
        <v>949</v>
      </c>
    </row>
    <row r="1640" spans="2:3" x14ac:dyDescent="0.35">
      <c r="B1640" s="7" t="s">
        <v>197</v>
      </c>
      <c r="C1640" s="9" t="s">
        <v>1550</v>
      </c>
    </row>
    <row r="1641" spans="2:3" x14ac:dyDescent="0.35">
      <c r="B1641" s="2" t="s">
        <v>199</v>
      </c>
      <c r="C1641" s="4" t="s">
        <v>1551</v>
      </c>
    </row>
    <row r="1642" spans="2:3" x14ac:dyDescent="0.35">
      <c r="B1642" s="2" t="s">
        <v>200</v>
      </c>
      <c r="C1642" s="4" t="s">
        <v>1552</v>
      </c>
    </row>
    <row r="1643" spans="2:3" x14ac:dyDescent="0.35">
      <c r="B1643" s="2" t="s">
        <v>202</v>
      </c>
      <c r="C1643" s="4" t="s">
        <v>1287</v>
      </c>
    </row>
    <row r="1644" spans="2:3" x14ac:dyDescent="0.35">
      <c r="B1644" s="2" t="s">
        <v>203</v>
      </c>
      <c r="C1644" s="4" t="s">
        <v>1553</v>
      </c>
    </row>
    <row r="1645" spans="2:3" x14ac:dyDescent="0.35">
      <c r="B1645" s="2" t="s">
        <v>204</v>
      </c>
      <c r="C1645" s="4" t="s">
        <v>718</v>
      </c>
    </row>
    <row r="1646" spans="2:3" x14ac:dyDescent="0.35">
      <c r="B1646" s="2" t="s">
        <v>205</v>
      </c>
      <c r="C1646" s="4" t="s">
        <v>510</v>
      </c>
    </row>
    <row r="1647" spans="2:3" x14ac:dyDescent="0.35">
      <c r="B1647" s="7" t="s">
        <v>206</v>
      </c>
      <c r="C1647" s="9" t="s">
        <v>1554</v>
      </c>
    </row>
    <row r="1648" spans="2:3" x14ac:dyDescent="0.35">
      <c r="B1648" s="2" t="s">
        <v>207</v>
      </c>
      <c r="C1648" s="4" t="s">
        <v>1555</v>
      </c>
    </row>
    <row r="1649" spans="2:3" x14ac:dyDescent="0.35">
      <c r="B1649" s="2" t="s">
        <v>208</v>
      </c>
      <c r="C1649" s="4" t="s">
        <v>1556</v>
      </c>
    </row>
    <row r="1650" spans="2:3" x14ac:dyDescent="0.35">
      <c r="B1650" s="2" t="s">
        <v>209</v>
      </c>
      <c r="C1650" s="4" t="s">
        <v>1557</v>
      </c>
    </row>
    <row r="1651" spans="2:3" x14ac:dyDescent="0.35">
      <c r="B1651" s="2" t="s">
        <v>210</v>
      </c>
      <c r="C1651" s="4" t="s">
        <v>704</v>
      </c>
    </row>
    <row r="1652" spans="2:3" x14ac:dyDescent="0.35">
      <c r="B1652" s="2" t="s">
        <v>211</v>
      </c>
      <c r="C1652" s="4" t="s">
        <v>1558</v>
      </c>
    </row>
    <row r="1653" spans="2:3" x14ac:dyDescent="0.35">
      <c r="B1653" s="2" t="s">
        <v>212</v>
      </c>
      <c r="C1653" s="4" t="s">
        <v>1559</v>
      </c>
    </row>
    <row r="1654" spans="2:3" x14ac:dyDescent="0.35">
      <c r="B1654" s="2" t="s">
        <v>214</v>
      </c>
      <c r="C1654" s="4" t="s">
        <v>1560</v>
      </c>
    </row>
    <row r="1655" spans="2:3" x14ac:dyDescent="0.35">
      <c r="B1655" s="2" t="s">
        <v>215</v>
      </c>
      <c r="C1655" s="4" t="s">
        <v>681</v>
      </c>
    </row>
    <row r="1656" spans="2:3" x14ac:dyDescent="0.35">
      <c r="B1656" s="7" t="s">
        <v>216</v>
      </c>
      <c r="C1656" s="9" t="s">
        <v>1561</v>
      </c>
    </row>
    <row r="1657" spans="2:3" x14ac:dyDescent="0.35">
      <c r="B1657" s="2" t="s">
        <v>217</v>
      </c>
      <c r="C1657" s="4" t="s">
        <v>601</v>
      </c>
    </row>
    <row r="1658" spans="2:3" x14ac:dyDescent="0.35">
      <c r="B1658" s="2" t="s">
        <v>218</v>
      </c>
      <c r="C1658" s="4" t="s">
        <v>1538</v>
      </c>
    </row>
    <row r="1659" spans="2:3" x14ac:dyDescent="0.35">
      <c r="B1659" s="2" t="s">
        <v>220</v>
      </c>
      <c r="C1659" s="4" t="s">
        <v>1562</v>
      </c>
    </row>
    <row r="1660" spans="2:3" x14ac:dyDescent="0.35">
      <c r="B1660" s="2" t="s">
        <v>221</v>
      </c>
      <c r="C1660" s="4" t="s">
        <v>1563</v>
      </c>
    </row>
    <row r="1661" spans="2:3" x14ac:dyDescent="0.35">
      <c r="B1661" s="2" t="s">
        <v>222</v>
      </c>
      <c r="C1661" s="4" t="s">
        <v>1538</v>
      </c>
    </row>
    <row r="1662" spans="2:3" x14ac:dyDescent="0.35">
      <c r="B1662" s="2" t="s">
        <v>223</v>
      </c>
      <c r="C1662" s="4" t="s">
        <v>582</v>
      </c>
    </row>
    <row r="1663" spans="2:3" x14ac:dyDescent="0.35">
      <c r="B1663" s="7" t="s">
        <v>224</v>
      </c>
      <c r="C1663" s="9" t="s">
        <v>1564</v>
      </c>
    </row>
    <row r="1664" spans="2:3" x14ac:dyDescent="0.35">
      <c r="B1664" s="2" t="s">
        <v>225</v>
      </c>
      <c r="C1664" s="4" t="s">
        <v>1565</v>
      </c>
    </row>
    <row r="1665" spans="2:3" ht="25" x14ac:dyDescent="0.35">
      <c r="B1665" s="2" t="s">
        <v>226</v>
      </c>
      <c r="C1665" s="4" t="s">
        <v>1566</v>
      </c>
    </row>
    <row r="1666" spans="2:3" x14ac:dyDescent="0.35">
      <c r="B1666" s="2" t="s">
        <v>227</v>
      </c>
      <c r="C1666" s="4" t="s">
        <v>981</v>
      </c>
    </row>
    <row r="1667" spans="2:3" x14ac:dyDescent="0.35">
      <c r="B1667" s="2" t="s">
        <v>229</v>
      </c>
      <c r="C1667" s="4" t="s">
        <v>1558</v>
      </c>
    </row>
    <row r="1668" spans="2:3" x14ac:dyDescent="0.35">
      <c r="B1668" s="2" t="s">
        <v>230</v>
      </c>
      <c r="C1668" s="4" t="s">
        <v>1567</v>
      </c>
    </row>
    <row r="1669" spans="2:3" x14ac:dyDescent="0.35">
      <c r="B1669" s="2" t="s">
        <v>231</v>
      </c>
      <c r="C1669" s="4" t="s">
        <v>416</v>
      </c>
    </row>
    <row r="1670" spans="2:3" x14ac:dyDescent="0.35">
      <c r="B1670" s="2" t="s">
        <v>232</v>
      </c>
      <c r="C1670" s="4" t="s">
        <v>1568</v>
      </c>
    </row>
    <row r="1671" spans="2:3" x14ac:dyDescent="0.35">
      <c r="B1671" s="7" t="s">
        <v>233</v>
      </c>
      <c r="C1671" s="9" t="s">
        <v>1569</v>
      </c>
    </row>
    <row r="1672" spans="2:3" ht="25" x14ac:dyDescent="0.35">
      <c r="B1672" s="2" t="s">
        <v>234</v>
      </c>
      <c r="C1672" s="4" t="s">
        <v>1569</v>
      </c>
    </row>
    <row r="1673" spans="2:3" x14ac:dyDescent="0.35">
      <c r="B1673" s="7" t="s">
        <v>239</v>
      </c>
      <c r="C1673" s="9" t="s">
        <v>1570</v>
      </c>
    </row>
    <row r="1674" spans="2:3" x14ac:dyDescent="0.35">
      <c r="B1674" s="2" t="s">
        <v>240</v>
      </c>
      <c r="C1674" s="4" t="s">
        <v>1571</v>
      </c>
    </row>
    <row r="1675" spans="2:3" x14ac:dyDescent="0.35">
      <c r="B1675" s="2" t="s">
        <v>243</v>
      </c>
      <c r="C1675" s="4" t="s">
        <v>1572</v>
      </c>
    </row>
    <row r="1676" spans="2:3" x14ac:dyDescent="0.35">
      <c r="B1676" s="2" t="s">
        <v>244</v>
      </c>
      <c r="C1676" s="4" t="s">
        <v>453</v>
      </c>
    </row>
    <row r="1677" spans="2:3" x14ac:dyDescent="0.35">
      <c r="B1677" s="2" t="s">
        <v>246</v>
      </c>
      <c r="C1677" s="4" t="s">
        <v>500</v>
      </c>
    </row>
    <row r="1678" spans="2:3" x14ac:dyDescent="0.35">
      <c r="B1678" s="7" t="s">
        <v>247</v>
      </c>
      <c r="C1678" s="9" t="s">
        <v>1573</v>
      </c>
    </row>
    <row r="1679" spans="2:3" x14ac:dyDescent="0.35">
      <c r="B1679" s="2" t="s">
        <v>248</v>
      </c>
      <c r="C1679" s="4" t="s">
        <v>570</v>
      </c>
    </row>
    <row r="1680" spans="2:3" x14ac:dyDescent="0.35">
      <c r="B1680" s="2" t="s">
        <v>249</v>
      </c>
      <c r="C1680" s="4" t="s">
        <v>1090</v>
      </c>
    </row>
    <row r="1681" spans="2:3" x14ac:dyDescent="0.35">
      <c r="B1681" s="2" t="s">
        <v>250</v>
      </c>
      <c r="C1681" s="4" t="s">
        <v>1574</v>
      </c>
    </row>
    <row r="1682" spans="2:3" x14ac:dyDescent="0.35">
      <c r="B1682" s="2" t="s">
        <v>251</v>
      </c>
      <c r="C1682" s="4" t="s">
        <v>617</v>
      </c>
    </row>
    <row r="1683" spans="2:3" x14ac:dyDescent="0.35">
      <c r="B1683" s="2" t="s">
        <v>252</v>
      </c>
      <c r="C1683" s="4" t="s">
        <v>1161</v>
      </c>
    </row>
    <row r="1684" spans="2:3" x14ac:dyDescent="0.35">
      <c r="B1684" s="7" t="s">
        <v>253</v>
      </c>
      <c r="C1684" s="9" t="s">
        <v>1575</v>
      </c>
    </row>
    <row r="1685" spans="2:3" x14ac:dyDescent="0.35">
      <c r="B1685" s="2" t="s">
        <v>255</v>
      </c>
      <c r="C1685" s="4" t="s">
        <v>1576</v>
      </c>
    </row>
    <row r="1686" spans="2:3" x14ac:dyDescent="0.35">
      <c r="B1686" s="2" t="s">
        <v>256</v>
      </c>
      <c r="C1686" s="4" t="s">
        <v>1540</v>
      </c>
    </row>
    <row r="1687" spans="2:3" x14ac:dyDescent="0.35">
      <c r="B1687" s="2" t="s">
        <v>257</v>
      </c>
      <c r="C1687" s="4" t="s">
        <v>1574</v>
      </c>
    </row>
    <row r="1688" spans="2:3" x14ac:dyDescent="0.35">
      <c r="B1688" s="2" t="s">
        <v>259</v>
      </c>
      <c r="C1688" s="4" t="s">
        <v>1577</v>
      </c>
    </row>
    <row r="1689" spans="2:3" x14ac:dyDescent="0.35">
      <c r="B1689" s="2" t="s">
        <v>260</v>
      </c>
      <c r="C1689" s="4" t="s">
        <v>1578</v>
      </c>
    </row>
    <row r="1690" spans="2:3" x14ac:dyDescent="0.35">
      <c r="B1690" s="6" t="s">
        <v>261</v>
      </c>
      <c r="C1690" s="8" t="s">
        <v>481</v>
      </c>
    </row>
    <row r="1691" spans="2:3" x14ac:dyDescent="0.35">
      <c r="B1691" s="7" t="s">
        <v>262</v>
      </c>
      <c r="C1691" s="9" t="s">
        <v>481</v>
      </c>
    </row>
    <row r="1692" spans="2:3" x14ac:dyDescent="0.35">
      <c r="B1692" s="2" t="s">
        <v>266</v>
      </c>
      <c r="C1692" s="4" t="s">
        <v>481</v>
      </c>
    </row>
    <row r="1693" spans="2:3" x14ac:dyDescent="0.35">
      <c r="B1693" s="6" t="s">
        <v>278</v>
      </c>
      <c r="C1693" s="8" t="s">
        <v>1579</v>
      </c>
    </row>
    <row r="1694" spans="2:3" x14ac:dyDescent="0.35">
      <c r="B1694" s="7" t="s">
        <v>279</v>
      </c>
      <c r="C1694" s="9" t="s">
        <v>1580</v>
      </c>
    </row>
    <row r="1695" spans="2:3" x14ac:dyDescent="0.35">
      <c r="B1695" s="2" t="s">
        <v>280</v>
      </c>
      <c r="C1695" s="4" t="s">
        <v>1581</v>
      </c>
    </row>
    <row r="1696" spans="2:3" x14ac:dyDescent="0.35">
      <c r="B1696" s="2" t="s">
        <v>283</v>
      </c>
      <c r="C1696" s="4" t="s">
        <v>1582</v>
      </c>
    </row>
    <row r="1697" spans="2:3" x14ac:dyDescent="0.35">
      <c r="B1697" s="2" t="s">
        <v>284</v>
      </c>
      <c r="C1697" s="4" t="s">
        <v>718</v>
      </c>
    </row>
    <row r="1698" spans="2:3" x14ac:dyDescent="0.35">
      <c r="B1698" s="7" t="s">
        <v>285</v>
      </c>
      <c r="C1698" s="9" t="s">
        <v>1583</v>
      </c>
    </row>
    <row r="1699" spans="2:3" x14ac:dyDescent="0.35">
      <c r="B1699" s="2" t="s">
        <v>288</v>
      </c>
      <c r="C1699" s="4" t="s">
        <v>1583</v>
      </c>
    </row>
    <row r="1700" spans="2:3" x14ac:dyDescent="0.35">
      <c r="B1700" s="7" t="s">
        <v>293</v>
      </c>
      <c r="C1700" s="9" t="s">
        <v>706</v>
      </c>
    </row>
    <row r="1701" spans="2:3" x14ac:dyDescent="0.35">
      <c r="B1701" s="2" t="s">
        <v>294</v>
      </c>
      <c r="C1701" s="4" t="s">
        <v>1584</v>
      </c>
    </row>
    <row r="1702" spans="2:3" x14ac:dyDescent="0.35">
      <c r="B1702" s="2" t="s">
        <v>295</v>
      </c>
      <c r="C1702" s="4" t="s">
        <v>479</v>
      </c>
    </row>
    <row r="1703" spans="2:3" x14ac:dyDescent="0.35">
      <c r="B1703" s="7" t="s">
        <v>296</v>
      </c>
      <c r="C1703" s="9" t="s">
        <v>1585</v>
      </c>
    </row>
    <row r="1704" spans="2:3" x14ac:dyDescent="0.35">
      <c r="B1704" s="2" t="s">
        <v>298</v>
      </c>
      <c r="C1704" s="4" t="s">
        <v>1586</v>
      </c>
    </row>
    <row r="1705" spans="2:3" x14ac:dyDescent="0.35">
      <c r="B1705" s="2" t="s">
        <v>299</v>
      </c>
      <c r="C1705" s="4" t="s">
        <v>597</v>
      </c>
    </row>
    <row r="1706" spans="2:3" x14ac:dyDescent="0.35">
      <c r="B1706" s="2" t="s">
        <v>300</v>
      </c>
      <c r="C1706" s="4" t="s">
        <v>597</v>
      </c>
    </row>
    <row r="1707" spans="2:3" x14ac:dyDescent="0.35">
      <c r="B1707" s="2" t="s">
        <v>301</v>
      </c>
      <c r="C1707" s="4" t="s">
        <v>1587</v>
      </c>
    </row>
    <row r="1708" spans="2:3" x14ac:dyDescent="0.35">
      <c r="B1708" s="2" t="s">
        <v>302</v>
      </c>
      <c r="C1708" s="4" t="s">
        <v>512</v>
      </c>
    </row>
    <row r="1709" spans="2:3" x14ac:dyDescent="0.35">
      <c r="B1709" s="7" t="s">
        <v>303</v>
      </c>
      <c r="C1709" s="9" t="s">
        <v>513</v>
      </c>
    </row>
    <row r="1710" spans="2:3" x14ac:dyDescent="0.35">
      <c r="B1710" s="2" t="s">
        <v>304</v>
      </c>
      <c r="C1710" s="4" t="s">
        <v>513</v>
      </c>
    </row>
    <row r="1711" spans="2:3" x14ac:dyDescent="0.35">
      <c r="B1711" s="7" t="s">
        <v>305</v>
      </c>
      <c r="C1711" s="9" t="s">
        <v>1588</v>
      </c>
    </row>
    <row r="1712" spans="2:3" x14ac:dyDescent="0.35">
      <c r="B1712" s="2" t="s">
        <v>306</v>
      </c>
      <c r="C1712" s="4" t="s">
        <v>1589</v>
      </c>
    </row>
    <row r="1713" spans="2:3" x14ac:dyDescent="0.35">
      <c r="B1713" s="2" t="s">
        <v>307</v>
      </c>
      <c r="C1713" s="4" t="s">
        <v>1574</v>
      </c>
    </row>
    <row r="1714" spans="2:3" x14ac:dyDescent="0.35">
      <c r="B1714" s="6" t="s">
        <v>308</v>
      </c>
      <c r="C1714" s="8" t="s">
        <v>1590</v>
      </c>
    </row>
    <row r="1715" spans="2:3" x14ac:dyDescent="0.35">
      <c r="B1715" s="7" t="s">
        <v>309</v>
      </c>
      <c r="C1715" s="9" t="s">
        <v>1591</v>
      </c>
    </row>
    <row r="1716" spans="2:3" x14ac:dyDescent="0.35">
      <c r="B1716" s="2" t="s">
        <v>310</v>
      </c>
      <c r="C1716" s="4" t="s">
        <v>1591</v>
      </c>
    </row>
    <row r="1717" spans="2:3" x14ac:dyDescent="0.35">
      <c r="B1717" s="7" t="s">
        <v>316</v>
      </c>
      <c r="C1717" s="9" t="s">
        <v>1592</v>
      </c>
    </row>
    <row r="1718" spans="2:3" x14ac:dyDescent="0.35">
      <c r="B1718" s="2" t="s">
        <v>317</v>
      </c>
      <c r="C1718" s="4" t="s">
        <v>526</v>
      </c>
    </row>
    <row r="1719" spans="2:3" x14ac:dyDescent="0.35">
      <c r="B1719" s="2" t="s">
        <v>318</v>
      </c>
      <c r="C1719" s="4" t="s">
        <v>1593</v>
      </c>
    </row>
    <row r="1720" spans="2:3" x14ac:dyDescent="0.35">
      <c r="B1720" s="6" t="s">
        <v>321</v>
      </c>
      <c r="C1720" s="8" t="s">
        <v>532</v>
      </c>
    </row>
    <row r="1721" spans="2:3" x14ac:dyDescent="0.35">
      <c r="B1721" s="7" t="s">
        <v>324</v>
      </c>
      <c r="C1721" s="9" t="s">
        <v>532</v>
      </c>
    </row>
    <row r="1722" spans="2:3" x14ac:dyDescent="0.35">
      <c r="B1722" s="29" t="s">
        <v>325</v>
      </c>
      <c r="C1722" s="30" t="s">
        <v>532</v>
      </c>
    </row>
    <row r="1723" spans="2:3" x14ac:dyDescent="0.35">
      <c r="B1723" s="35" t="s">
        <v>51</v>
      </c>
      <c r="C1723" s="36" t="s">
        <v>75</v>
      </c>
    </row>
    <row r="1724" spans="2:3" x14ac:dyDescent="0.35">
      <c r="B1724" s="22" t="s">
        <v>533</v>
      </c>
      <c r="C1724" s="25" t="s">
        <v>533</v>
      </c>
    </row>
    <row r="1725" spans="2:3" x14ac:dyDescent="0.35">
      <c r="B1725" s="22" t="s">
        <v>533</v>
      </c>
      <c r="C1725" s="25" t="s">
        <v>533</v>
      </c>
    </row>
    <row r="1726" spans="2:3" x14ac:dyDescent="0.35">
      <c r="B1726" s="22" t="s">
        <v>533</v>
      </c>
      <c r="C1726" s="25" t="s">
        <v>533</v>
      </c>
    </row>
    <row r="1727" spans="2:3" x14ac:dyDescent="0.35">
      <c r="B1727" s="35" t="s">
        <v>24</v>
      </c>
      <c r="C1727" s="36" t="s">
        <v>52</v>
      </c>
    </row>
    <row r="1728" spans="2:3" x14ac:dyDescent="0.35">
      <c r="B1728" s="33" t="s">
        <v>104</v>
      </c>
      <c r="C1728" s="34" t="s">
        <v>1594</v>
      </c>
    </row>
    <row r="1729" spans="2:3" x14ac:dyDescent="0.35">
      <c r="B1729" s="7" t="s">
        <v>105</v>
      </c>
      <c r="C1729" s="9" t="s">
        <v>1595</v>
      </c>
    </row>
    <row r="1730" spans="2:3" x14ac:dyDescent="0.35">
      <c r="B1730" s="2" t="s">
        <v>106</v>
      </c>
      <c r="C1730" s="4" t="s">
        <v>1595</v>
      </c>
    </row>
    <row r="1731" spans="2:3" x14ac:dyDescent="0.35">
      <c r="B1731" s="7" t="s">
        <v>107</v>
      </c>
      <c r="C1731" s="9" t="s">
        <v>1596</v>
      </c>
    </row>
    <row r="1732" spans="2:3" x14ac:dyDescent="0.35">
      <c r="B1732" s="2" t="s">
        <v>108</v>
      </c>
      <c r="C1732" s="4" t="s">
        <v>1596</v>
      </c>
    </row>
    <row r="1733" spans="2:3" x14ac:dyDescent="0.35">
      <c r="B1733" s="7" t="s">
        <v>110</v>
      </c>
      <c r="C1733" s="9" t="s">
        <v>1597</v>
      </c>
    </row>
    <row r="1734" spans="2:3" x14ac:dyDescent="0.35">
      <c r="B1734" s="2" t="s">
        <v>111</v>
      </c>
      <c r="C1734" s="4" t="s">
        <v>1598</v>
      </c>
    </row>
    <row r="1735" spans="2:3" x14ac:dyDescent="0.35">
      <c r="B1735" s="2" t="s">
        <v>112</v>
      </c>
      <c r="C1735" s="4" t="s">
        <v>1599</v>
      </c>
    </row>
    <row r="1736" spans="2:3" x14ac:dyDescent="0.35">
      <c r="B1736" s="2" t="s">
        <v>114</v>
      </c>
      <c r="C1736" s="4" t="s">
        <v>1600</v>
      </c>
    </row>
    <row r="1737" spans="2:3" x14ac:dyDescent="0.35">
      <c r="B1737" s="7" t="s">
        <v>115</v>
      </c>
      <c r="C1737" s="9" t="s">
        <v>1601</v>
      </c>
    </row>
    <row r="1738" spans="2:3" x14ac:dyDescent="0.35">
      <c r="B1738" s="2" t="s">
        <v>116</v>
      </c>
      <c r="C1738" s="4" t="s">
        <v>1602</v>
      </c>
    </row>
    <row r="1739" spans="2:3" x14ac:dyDescent="0.35">
      <c r="B1739" s="2" t="s">
        <v>119</v>
      </c>
      <c r="C1739" s="4" t="s">
        <v>1603</v>
      </c>
    </row>
    <row r="1740" spans="2:3" x14ac:dyDescent="0.35">
      <c r="B1740" s="7" t="s">
        <v>120</v>
      </c>
      <c r="C1740" s="9" t="s">
        <v>1604</v>
      </c>
    </row>
    <row r="1741" spans="2:3" x14ac:dyDescent="0.35">
      <c r="B1741" s="2" t="s">
        <v>123</v>
      </c>
      <c r="C1741" s="4" t="s">
        <v>1605</v>
      </c>
    </row>
    <row r="1742" spans="2:3" x14ac:dyDescent="0.35">
      <c r="B1742" s="2" t="s">
        <v>124</v>
      </c>
      <c r="C1742" s="4" t="s">
        <v>1606</v>
      </c>
    </row>
    <row r="1743" spans="2:3" x14ac:dyDescent="0.35">
      <c r="B1743" s="7" t="s">
        <v>127</v>
      </c>
      <c r="C1743" s="9" t="s">
        <v>1607</v>
      </c>
    </row>
    <row r="1744" spans="2:3" x14ac:dyDescent="0.35">
      <c r="B1744" s="2" t="s">
        <v>128</v>
      </c>
      <c r="C1744" s="4" t="s">
        <v>1607</v>
      </c>
    </row>
    <row r="1745" spans="2:3" x14ac:dyDescent="0.35">
      <c r="B1745" s="7" t="s">
        <v>129</v>
      </c>
      <c r="C1745" s="9" t="s">
        <v>1608</v>
      </c>
    </row>
    <row r="1746" spans="2:3" x14ac:dyDescent="0.35">
      <c r="B1746" s="2" t="s">
        <v>130</v>
      </c>
      <c r="C1746" s="4" t="s">
        <v>1608</v>
      </c>
    </row>
    <row r="1747" spans="2:3" x14ac:dyDescent="0.35">
      <c r="B1747" s="6" t="s">
        <v>131</v>
      </c>
      <c r="C1747" s="8" t="s">
        <v>1609</v>
      </c>
    </row>
    <row r="1748" spans="2:3" x14ac:dyDescent="0.35">
      <c r="B1748" s="7" t="s">
        <v>132</v>
      </c>
      <c r="C1748" s="9" t="s">
        <v>1610</v>
      </c>
    </row>
    <row r="1749" spans="2:3" x14ac:dyDescent="0.35">
      <c r="B1749" s="2" t="s">
        <v>133</v>
      </c>
      <c r="C1749" s="4" t="s">
        <v>1611</v>
      </c>
    </row>
    <row r="1750" spans="2:3" x14ac:dyDescent="0.35">
      <c r="B1750" s="2" t="s">
        <v>136</v>
      </c>
      <c r="C1750" s="4" t="s">
        <v>1612</v>
      </c>
    </row>
    <row r="1751" spans="2:3" x14ac:dyDescent="0.35">
      <c r="B1751" s="2" t="s">
        <v>138</v>
      </c>
      <c r="C1751" s="4" t="s">
        <v>1613</v>
      </c>
    </row>
    <row r="1752" spans="2:3" x14ac:dyDescent="0.35">
      <c r="B1752" s="2" t="s">
        <v>139</v>
      </c>
      <c r="C1752" s="4" t="s">
        <v>1614</v>
      </c>
    </row>
    <row r="1753" spans="2:3" x14ac:dyDescent="0.35">
      <c r="B1753" s="7" t="s">
        <v>141</v>
      </c>
      <c r="C1753" s="9" t="s">
        <v>1615</v>
      </c>
    </row>
    <row r="1754" spans="2:3" x14ac:dyDescent="0.35">
      <c r="B1754" s="2" t="s">
        <v>142</v>
      </c>
      <c r="C1754" s="4" t="s">
        <v>1616</v>
      </c>
    </row>
    <row r="1755" spans="2:3" x14ac:dyDescent="0.35">
      <c r="B1755" s="2" t="s">
        <v>144</v>
      </c>
      <c r="C1755" s="4" t="s">
        <v>1617</v>
      </c>
    </row>
    <row r="1756" spans="2:3" x14ac:dyDescent="0.35">
      <c r="B1756" s="7" t="s">
        <v>151</v>
      </c>
      <c r="C1756" s="9" t="s">
        <v>1618</v>
      </c>
    </row>
    <row r="1757" spans="2:3" x14ac:dyDescent="0.35">
      <c r="B1757" s="2" t="s">
        <v>154</v>
      </c>
      <c r="C1757" s="4" t="s">
        <v>962</v>
      </c>
    </row>
    <row r="1758" spans="2:3" x14ac:dyDescent="0.35">
      <c r="B1758" s="2" t="s">
        <v>157</v>
      </c>
      <c r="C1758" s="4" t="s">
        <v>1619</v>
      </c>
    </row>
    <row r="1759" spans="2:3" x14ac:dyDescent="0.35">
      <c r="B1759" s="2" t="s">
        <v>158</v>
      </c>
      <c r="C1759" s="4" t="s">
        <v>1620</v>
      </c>
    </row>
    <row r="1760" spans="2:3" x14ac:dyDescent="0.35">
      <c r="B1760" s="2" t="s">
        <v>159</v>
      </c>
      <c r="C1760" s="4" t="s">
        <v>1621</v>
      </c>
    </row>
    <row r="1761" spans="2:3" x14ac:dyDescent="0.35">
      <c r="B1761" s="2" t="s">
        <v>160</v>
      </c>
      <c r="C1761" s="4" t="s">
        <v>1622</v>
      </c>
    </row>
    <row r="1762" spans="2:3" x14ac:dyDescent="0.35">
      <c r="B1762" s="7" t="s">
        <v>161</v>
      </c>
      <c r="C1762" s="9" t="s">
        <v>1623</v>
      </c>
    </row>
    <row r="1763" spans="2:3" x14ac:dyDescent="0.35">
      <c r="B1763" s="2" t="s">
        <v>162</v>
      </c>
      <c r="C1763" s="4" t="s">
        <v>1624</v>
      </c>
    </row>
    <row r="1764" spans="2:3" x14ac:dyDescent="0.35">
      <c r="B1764" s="2" t="s">
        <v>164</v>
      </c>
      <c r="C1764" s="4" t="s">
        <v>1625</v>
      </c>
    </row>
    <row r="1765" spans="2:3" x14ac:dyDescent="0.35">
      <c r="B1765" s="2" t="s">
        <v>165</v>
      </c>
      <c r="C1765" s="4" t="s">
        <v>1626</v>
      </c>
    </row>
    <row r="1766" spans="2:3" x14ac:dyDescent="0.35">
      <c r="B1766" s="7" t="s">
        <v>169</v>
      </c>
      <c r="C1766" s="9" t="s">
        <v>1627</v>
      </c>
    </row>
    <row r="1767" spans="2:3" x14ac:dyDescent="0.35">
      <c r="B1767" s="2" t="s">
        <v>170</v>
      </c>
      <c r="C1767" s="4" t="s">
        <v>1627</v>
      </c>
    </row>
    <row r="1768" spans="2:3" x14ac:dyDescent="0.35">
      <c r="B1768" s="7" t="s">
        <v>171</v>
      </c>
      <c r="C1768" s="9" t="s">
        <v>1628</v>
      </c>
    </row>
    <row r="1769" spans="2:3" x14ac:dyDescent="0.35">
      <c r="B1769" s="2" t="s">
        <v>172</v>
      </c>
      <c r="C1769" s="4" t="s">
        <v>1629</v>
      </c>
    </row>
    <row r="1770" spans="2:3" x14ac:dyDescent="0.35">
      <c r="B1770" s="2" t="s">
        <v>174</v>
      </c>
      <c r="C1770" s="4" t="s">
        <v>1630</v>
      </c>
    </row>
    <row r="1771" spans="2:3" x14ac:dyDescent="0.35">
      <c r="B1771" s="2" t="s">
        <v>175</v>
      </c>
      <c r="C1771" s="4" t="s">
        <v>1631</v>
      </c>
    </row>
    <row r="1772" spans="2:3" x14ac:dyDescent="0.35">
      <c r="B1772" s="7" t="s">
        <v>177</v>
      </c>
      <c r="C1772" s="9" t="s">
        <v>1632</v>
      </c>
    </row>
    <row r="1773" spans="2:3" x14ac:dyDescent="0.35">
      <c r="B1773" s="2" t="s">
        <v>178</v>
      </c>
      <c r="C1773" s="4">
        <v>653</v>
      </c>
    </row>
    <row r="1774" spans="2:3" x14ac:dyDescent="0.35">
      <c r="B1774" s="2" t="s">
        <v>183</v>
      </c>
      <c r="C1774" s="4" t="s">
        <v>1633</v>
      </c>
    </row>
    <row r="1775" spans="2:3" x14ac:dyDescent="0.35">
      <c r="B1775" s="6" t="s">
        <v>186</v>
      </c>
      <c r="C1775" s="8" t="s">
        <v>1634</v>
      </c>
    </row>
    <row r="1776" spans="2:3" x14ac:dyDescent="0.35">
      <c r="B1776" s="7" t="s">
        <v>187</v>
      </c>
      <c r="C1776" s="9" t="s">
        <v>1635</v>
      </c>
    </row>
    <row r="1777" spans="2:3" x14ac:dyDescent="0.35">
      <c r="B1777" s="2" t="s">
        <v>188</v>
      </c>
      <c r="C1777" s="4" t="s">
        <v>1636</v>
      </c>
    </row>
    <row r="1778" spans="2:3" x14ac:dyDescent="0.35">
      <c r="B1778" s="2" t="s">
        <v>189</v>
      </c>
      <c r="C1778" s="4" t="s">
        <v>639</v>
      </c>
    </row>
    <row r="1779" spans="2:3" x14ac:dyDescent="0.35">
      <c r="B1779" s="2" t="s">
        <v>190</v>
      </c>
      <c r="C1779" s="4" t="s">
        <v>1637</v>
      </c>
    </row>
    <row r="1780" spans="2:3" x14ac:dyDescent="0.35">
      <c r="B1780" s="2" t="s">
        <v>191</v>
      </c>
      <c r="C1780" s="4" t="s">
        <v>1638</v>
      </c>
    </row>
    <row r="1781" spans="2:3" x14ac:dyDescent="0.35">
      <c r="B1781" s="2" t="s">
        <v>192</v>
      </c>
      <c r="C1781" s="4" t="s">
        <v>1639</v>
      </c>
    </row>
    <row r="1782" spans="2:3" x14ac:dyDescent="0.35">
      <c r="B1782" s="2" t="s">
        <v>194</v>
      </c>
      <c r="C1782" s="4" t="s">
        <v>1640</v>
      </c>
    </row>
    <row r="1783" spans="2:3" x14ac:dyDescent="0.35">
      <c r="B1783" s="2" t="s">
        <v>195</v>
      </c>
      <c r="C1783" s="4" t="s">
        <v>1641</v>
      </c>
    </row>
    <row r="1784" spans="2:3" x14ac:dyDescent="0.35">
      <c r="B1784" s="7" t="s">
        <v>197</v>
      </c>
      <c r="C1784" s="9" t="s">
        <v>1642</v>
      </c>
    </row>
    <row r="1785" spans="2:3" x14ac:dyDescent="0.35">
      <c r="B1785" s="2" t="s">
        <v>200</v>
      </c>
      <c r="C1785" s="4" t="s">
        <v>1643</v>
      </c>
    </row>
    <row r="1786" spans="2:3" x14ac:dyDescent="0.35">
      <c r="B1786" s="2" t="s">
        <v>202</v>
      </c>
      <c r="C1786" s="4" t="s">
        <v>1644</v>
      </c>
    </row>
    <row r="1787" spans="2:3" x14ac:dyDescent="0.35">
      <c r="B1787" s="2" t="s">
        <v>203</v>
      </c>
      <c r="C1787" s="4" t="s">
        <v>637</v>
      </c>
    </row>
    <row r="1788" spans="2:3" x14ac:dyDescent="0.35">
      <c r="B1788" s="2" t="s">
        <v>205</v>
      </c>
      <c r="C1788" s="4" t="s">
        <v>1645</v>
      </c>
    </row>
    <row r="1789" spans="2:3" x14ac:dyDescent="0.35">
      <c r="B1789" s="7" t="s">
        <v>206</v>
      </c>
      <c r="C1789" s="9" t="s">
        <v>1646</v>
      </c>
    </row>
    <row r="1790" spans="2:3" x14ac:dyDescent="0.35">
      <c r="B1790" s="2" t="s">
        <v>207</v>
      </c>
      <c r="C1790" s="4" t="s">
        <v>1647</v>
      </c>
    </row>
    <row r="1791" spans="2:3" x14ac:dyDescent="0.35">
      <c r="B1791" s="2" t="s">
        <v>209</v>
      </c>
      <c r="C1791" s="4" t="s">
        <v>1648</v>
      </c>
    </row>
    <row r="1792" spans="2:3" x14ac:dyDescent="0.35">
      <c r="B1792" s="2" t="s">
        <v>212</v>
      </c>
      <c r="C1792" s="4" t="s">
        <v>1649</v>
      </c>
    </row>
    <row r="1793" spans="2:3" x14ac:dyDescent="0.35">
      <c r="B1793" s="2" t="s">
        <v>214</v>
      </c>
      <c r="C1793" s="4" t="s">
        <v>1650</v>
      </c>
    </row>
    <row r="1794" spans="2:3" x14ac:dyDescent="0.35">
      <c r="B1794" s="2" t="s">
        <v>215</v>
      </c>
      <c r="C1794" s="4" t="s">
        <v>1651</v>
      </c>
    </row>
    <row r="1795" spans="2:3" x14ac:dyDescent="0.35">
      <c r="B1795" s="7" t="s">
        <v>216</v>
      </c>
      <c r="C1795" s="9" t="s">
        <v>1652</v>
      </c>
    </row>
    <row r="1796" spans="2:3" x14ac:dyDescent="0.35">
      <c r="B1796" s="2" t="s">
        <v>219</v>
      </c>
      <c r="C1796" s="4" t="s">
        <v>568</v>
      </c>
    </row>
    <row r="1797" spans="2:3" x14ac:dyDescent="0.35">
      <c r="B1797" s="2" t="s">
        <v>220</v>
      </c>
      <c r="C1797" s="4" t="s">
        <v>1653</v>
      </c>
    </row>
    <row r="1798" spans="2:3" x14ac:dyDescent="0.35">
      <c r="B1798" s="2" t="s">
        <v>221</v>
      </c>
      <c r="C1798" s="4">
        <v>914</v>
      </c>
    </row>
    <row r="1799" spans="2:3" x14ac:dyDescent="0.35">
      <c r="B1799" s="2" t="s">
        <v>222</v>
      </c>
      <c r="C1799" s="4" t="s">
        <v>1654</v>
      </c>
    </row>
    <row r="1800" spans="2:3" x14ac:dyDescent="0.35">
      <c r="B1800" s="7" t="s">
        <v>224</v>
      </c>
      <c r="C1800" s="9" t="s">
        <v>1655</v>
      </c>
    </row>
    <row r="1801" spans="2:3" x14ac:dyDescent="0.35">
      <c r="B1801" s="2" t="s">
        <v>225</v>
      </c>
      <c r="C1801" s="4" t="s">
        <v>1656</v>
      </c>
    </row>
    <row r="1802" spans="2:3" ht="25" x14ac:dyDescent="0.35">
      <c r="B1802" s="2" t="s">
        <v>226</v>
      </c>
      <c r="C1802" s="4" t="s">
        <v>585</v>
      </c>
    </row>
    <row r="1803" spans="2:3" x14ac:dyDescent="0.35">
      <c r="B1803" s="2" t="s">
        <v>229</v>
      </c>
      <c r="C1803" s="4" t="s">
        <v>1657</v>
      </c>
    </row>
    <row r="1804" spans="2:3" x14ac:dyDescent="0.35">
      <c r="B1804" s="2" t="s">
        <v>230</v>
      </c>
      <c r="C1804" s="4" t="s">
        <v>1118</v>
      </c>
    </row>
    <row r="1805" spans="2:3" x14ac:dyDescent="0.35">
      <c r="B1805" s="2" t="s">
        <v>231</v>
      </c>
      <c r="C1805" s="4" t="s">
        <v>1658</v>
      </c>
    </row>
    <row r="1806" spans="2:3" x14ac:dyDescent="0.35">
      <c r="B1806" s="2" t="s">
        <v>232</v>
      </c>
      <c r="C1806" s="4" t="s">
        <v>1134</v>
      </c>
    </row>
    <row r="1807" spans="2:3" x14ac:dyDescent="0.35">
      <c r="B1807" s="7" t="s">
        <v>233</v>
      </c>
      <c r="C1807" s="9" t="s">
        <v>1659</v>
      </c>
    </row>
    <row r="1808" spans="2:3" ht="25" x14ac:dyDescent="0.35">
      <c r="B1808" s="2" t="s">
        <v>234</v>
      </c>
      <c r="C1808" s="4" t="s">
        <v>1659</v>
      </c>
    </row>
    <row r="1809" spans="2:3" x14ac:dyDescent="0.35">
      <c r="B1809" s="7" t="s">
        <v>239</v>
      </c>
      <c r="C1809" s="9" t="s">
        <v>1660</v>
      </c>
    </row>
    <row r="1810" spans="2:3" x14ac:dyDescent="0.35">
      <c r="B1810" s="2" t="s">
        <v>240</v>
      </c>
      <c r="C1810" s="4" t="s">
        <v>1661</v>
      </c>
    </row>
    <row r="1811" spans="2:3" x14ac:dyDescent="0.35">
      <c r="B1811" s="2" t="s">
        <v>241</v>
      </c>
      <c r="C1811" s="4" t="s">
        <v>1662</v>
      </c>
    </row>
    <row r="1812" spans="2:3" x14ac:dyDescent="0.35">
      <c r="B1812" s="2" t="s">
        <v>243</v>
      </c>
      <c r="C1812" s="4" t="s">
        <v>1663</v>
      </c>
    </row>
    <row r="1813" spans="2:3" x14ac:dyDescent="0.35">
      <c r="B1813" s="7" t="s">
        <v>247</v>
      </c>
      <c r="C1813" s="9" t="s">
        <v>1664</v>
      </c>
    </row>
    <row r="1814" spans="2:3" x14ac:dyDescent="0.35">
      <c r="B1814" s="2" t="s">
        <v>248</v>
      </c>
      <c r="C1814" s="4" t="s">
        <v>1665</v>
      </c>
    </row>
    <row r="1815" spans="2:3" x14ac:dyDescent="0.35">
      <c r="B1815" s="2" t="s">
        <v>249</v>
      </c>
      <c r="C1815" s="4" t="s">
        <v>1666</v>
      </c>
    </row>
    <row r="1816" spans="2:3" x14ac:dyDescent="0.35">
      <c r="B1816" s="7" t="s">
        <v>253</v>
      </c>
      <c r="C1816" s="9" t="s">
        <v>1667</v>
      </c>
    </row>
    <row r="1817" spans="2:3" x14ac:dyDescent="0.35">
      <c r="B1817" s="2" t="s">
        <v>255</v>
      </c>
      <c r="C1817" s="4" t="s">
        <v>1667</v>
      </c>
    </row>
    <row r="1818" spans="2:3" x14ac:dyDescent="0.35">
      <c r="B1818" s="6" t="s">
        <v>261</v>
      </c>
      <c r="C1818" s="8" t="s">
        <v>1668</v>
      </c>
    </row>
    <row r="1819" spans="2:3" x14ac:dyDescent="0.35">
      <c r="B1819" s="7" t="s">
        <v>268</v>
      </c>
      <c r="C1819" s="9" t="s">
        <v>1668</v>
      </c>
    </row>
    <row r="1820" spans="2:3" x14ac:dyDescent="0.35">
      <c r="B1820" s="2" t="s">
        <v>269</v>
      </c>
      <c r="C1820" s="4" t="s">
        <v>1669</v>
      </c>
    </row>
    <row r="1821" spans="2:3" x14ac:dyDescent="0.35">
      <c r="B1821" s="2" t="s">
        <v>270</v>
      </c>
      <c r="C1821" s="4" t="s">
        <v>485</v>
      </c>
    </row>
    <row r="1822" spans="2:3" x14ac:dyDescent="0.35">
      <c r="B1822" s="6" t="s">
        <v>278</v>
      </c>
      <c r="C1822" s="8" t="s">
        <v>498</v>
      </c>
    </row>
    <row r="1823" spans="2:3" x14ac:dyDescent="0.35">
      <c r="B1823" s="7" t="s">
        <v>285</v>
      </c>
      <c r="C1823" s="9" t="s">
        <v>498</v>
      </c>
    </row>
    <row r="1824" spans="2:3" x14ac:dyDescent="0.35">
      <c r="B1824" s="29" t="s">
        <v>287</v>
      </c>
      <c r="C1824" s="30" t="s">
        <v>498</v>
      </c>
    </row>
    <row r="1825" spans="2:3" x14ac:dyDescent="0.35">
      <c r="B1825" s="35" t="s">
        <v>51</v>
      </c>
      <c r="C1825" s="36" t="s">
        <v>76</v>
      </c>
    </row>
    <row r="1826" spans="2:3" x14ac:dyDescent="0.35">
      <c r="B1826" s="22" t="s">
        <v>533</v>
      </c>
      <c r="C1826" s="25" t="s">
        <v>533</v>
      </c>
    </row>
    <row r="1827" spans="2:3" x14ac:dyDescent="0.35">
      <c r="B1827" s="22" t="s">
        <v>533</v>
      </c>
      <c r="C1827" s="25" t="s">
        <v>533</v>
      </c>
    </row>
    <row r="1828" spans="2:3" x14ac:dyDescent="0.35">
      <c r="B1828" s="22" t="s">
        <v>533</v>
      </c>
      <c r="C1828" s="25" t="s">
        <v>533</v>
      </c>
    </row>
    <row r="1829" spans="2:3" x14ac:dyDescent="0.35">
      <c r="B1829" s="35" t="s">
        <v>25</v>
      </c>
      <c r="C1829" s="36" t="s">
        <v>52</v>
      </c>
    </row>
    <row r="1830" spans="2:3" x14ac:dyDescent="0.35">
      <c r="B1830" s="33" t="s">
        <v>104</v>
      </c>
      <c r="C1830" s="34" t="s">
        <v>1670</v>
      </c>
    </row>
    <row r="1831" spans="2:3" x14ac:dyDescent="0.35">
      <c r="B1831" s="7" t="s">
        <v>105</v>
      </c>
      <c r="C1831" s="9" t="s">
        <v>1671</v>
      </c>
    </row>
    <row r="1832" spans="2:3" x14ac:dyDescent="0.35">
      <c r="B1832" s="2" t="s">
        <v>106</v>
      </c>
      <c r="C1832" s="4" t="s">
        <v>1671</v>
      </c>
    </row>
    <row r="1833" spans="2:3" x14ac:dyDescent="0.35">
      <c r="B1833" s="7" t="s">
        <v>110</v>
      </c>
      <c r="C1833" s="9" t="s">
        <v>1672</v>
      </c>
    </row>
    <row r="1834" spans="2:3" x14ac:dyDescent="0.35">
      <c r="B1834" s="2" t="s">
        <v>111</v>
      </c>
      <c r="C1834" s="4" t="s">
        <v>1673</v>
      </c>
    </row>
    <row r="1835" spans="2:3" x14ac:dyDescent="0.35">
      <c r="B1835" s="2" t="s">
        <v>112</v>
      </c>
      <c r="C1835" s="4" t="s">
        <v>1674</v>
      </c>
    </row>
    <row r="1836" spans="2:3" x14ac:dyDescent="0.35">
      <c r="B1836" s="2" t="s">
        <v>114</v>
      </c>
      <c r="C1836" s="4" t="s">
        <v>1675</v>
      </c>
    </row>
    <row r="1837" spans="2:3" x14ac:dyDescent="0.35">
      <c r="B1837" s="7" t="s">
        <v>115</v>
      </c>
      <c r="C1837" s="9" t="s">
        <v>1676</v>
      </c>
    </row>
    <row r="1838" spans="2:3" x14ac:dyDescent="0.35">
      <c r="B1838" s="2" t="s">
        <v>116</v>
      </c>
      <c r="C1838" s="4" t="s">
        <v>1677</v>
      </c>
    </row>
    <row r="1839" spans="2:3" x14ac:dyDescent="0.35">
      <c r="B1839" s="2" t="s">
        <v>119</v>
      </c>
      <c r="C1839" s="4" t="s">
        <v>1678</v>
      </c>
    </row>
    <row r="1840" spans="2:3" x14ac:dyDescent="0.35">
      <c r="B1840" s="7" t="s">
        <v>120</v>
      </c>
      <c r="C1840" s="9" t="s">
        <v>1679</v>
      </c>
    </row>
    <row r="1841" spans="2:3" x14ac:dyDescent="0.35">
      <c r="B1841" s="2" t="s">
        <v>124</v>
      </c>
      <c r="C1841" s="4" t="s">
        <v>1679</v>
      </c>
    </row>
    <row r="1842" spans="2:3" x14ac:dyDescent="0.35">
      <c r="B1842" s="7" t="s">
        <v>127</v>
      </c>
      <c r="C1842" s="9" t="s">
        <v>1680</v>
      </c>
    </row>
    <row r="1843" spans="2:3" x14ac:dyDescent="0.35">
      <c r="B1843" s="2" t="s">
        <v>128</v>
      </c>
      <c r="C1843" s="4" t="s">
        <v>1680</v>
      </c>
    </row>
    <row r="1844" spans="2:3" x14ac:dyDescent="0.35">
      <c r="B1844" s="7" t="s">
        <v>129</v>
      </c>
      <c r="C1844" s="9" t="s">
        <v>1681</v>
      </c>
    </row>
    <row r="1845" spans="2:3" x14ac:dyDescent="0.35">
      <c r="B1845" s="2" t="s">
        <v>130</v>
      </c>
      <c r="C1845" s="4" t="s">
        <v>1681</v>
      </c>
    </row>
    <row r="1846" spans="2:3" x14ac:dyDescent="0.35">
      <c r="B1846" s="6" t="s">
        <v>131</v>
      </c>
      <c r="C1846" s="8" t="s">
        <v>1682</v>
      </c>
    </row>
    <row r="1847" spans="2:3" x14ac:dyDescent="0.35">
      <c r="B1847" s="7" t="s">
        <v>132</v>
      </c>
      <c r="C1847" s="9" t="s">
        <v>1683</v>
      </c>
    </row>
    <row r="1848" spans="2:3" x14ac:dyDescent="0.35">
      <c r="B1848" s="2" t="s">
        <v>133</v>
      </c>
      <c r="C1848" s="4" t="s">
        <v>636</v>
      </c>
    </row>
    <row r="1849" spans="2:3" x14ac:dyDescent="0.35">
      <c r="B1849" s="2" t="s">
        <v>136</v>
      </c>
      <c r="C1849" s="4" t="s">
        <v>1477</v>
      </c>
    </row>
    <row r="1850" spans="2:3" x14ac:dyDescent="0.35">
      <c r="B1850" s="2" t="s">
        <v>138</v>
      </c>
      <c r="C1850" s="4" t="s">
        <v>1684</v>
      </c>
    </row>
    <row r="1851" spans="2:3" x14ac:dyDescent="0.35">
      <c r="B1851" s="7" t="s">
        <v>151</v>
      </c>
      <c r="C1851" s="9" t="s">
        <v>642</v>
      </c>
    </row>
    <row r="1852" spans="2:3" x14ac:dyDescent="0.35">
      <c r="B1852" s="2" t="s">
        <v>157</v>
      </c>
      <c r="C1852" s="4" t="s">
        <v>642</v>
      </c>
    </row>
    <row r="1853" spans="2:3" x14ac:dyDescent="0.35">
      <c r="B1853" s="7" t="s">
        <v>169</v>
      </c>
      <c r="C1853" s="9" t="s">
        <v>1685</v>
      </c>
    </row>
    <row r="1854" spans="2:3" x14ac:dyDescent="0.35">
      <c r="B1854" s="2" t="s">
        <v>170</v>
      </c>
      <c r="C1854" s="4" t="s">
        <v>1685</v>
      </c>
    </row>
    <row r="1855" spans="2:3" x14ac:dyDescent="0.35">
      <c r="B1855" s="6" t="s">
        <v>186</v>
      </c>
      <c r="C1855" s="8" t="s">
        <v>1686</v>
      </c>
    </row>
    <row r="1856" spans="2:3" x14ac:dyDescent="0.35">
      <c r="B1856" s="7" t="s">
        <v>187</v>
      </c>
      <c r="C1856" s="9" t="s">
        <v>1687</v>
      </c>
    </row>
    <row r="1857" spans="2:3" x14ac:dyDescent="0.35">
      <c r="B1857" s="2" t="s">
        <v>188</v>
      </c>
      <c r="C1857" s="4" t="s">
        <v>1134</v>
      </c>
    </row>
    <row r="1858" spans="2:3" x14ac:dyDescent="0.35">
      <c r="B1858" s="2" t="s">
        <v>191</v>
      </c>
      <c r="C1858" s="4" t="s">
        <v>1146</v>
      </c>
    </row>
    <row r="1859" spans="2:3" x14ac:dyDescent="0.35">
      <c r="B1859" s="7" t="s">
        <v>197</v>
      </c>
      <c r="C1859" s="9" t="s">
        <v>1688</v>
      </c>
    </row>
    <row r="1860" spans="2:3" x14ac:dyDescent="0.35">
      <c r="B1860" s="2" t="s">
        <v>199</v>
      </c>
      <c r="C1860" s="4" t="s">
        <v>1688</v>
      </c>
    </row>
    <row r="1861" spans="2:3" x14ac:dyDescent="0.35">
      <c r="B1861" s="7" t="s">
        <v>206</v>
      </c>
      <c r="C1861" s="9" t="s">
        <v>1689</v>
      </c>
    </row>
    <row r="1862" spans="2:3" x14ac:dyDescent="0.35">
      <c r="B1862" s="2" t="s">
        <v>207</v>
      </c>
      <c r="C1862" s="4" t="s">
        <v>1690</v>
      </c>
    </row>
    <row r="1863" spans="2:3" x14ac:dyDescent="0.35">
      <c r="B1863" s="2" t="s">
        <v>212</v>
      </c>
      <c r="C1863" s="4" t="s">
        <v>1691</v>
      </c>
    </row>
    <row r="1864" spans="2:3" x14ac:dyDescent="0.35">
      <c r="B1864" s="2" t="s">
        <v>215</v>
      </c>
      <c r="C1864" s="4" t="s">
        <v>1692</v>
      </c>
    </row>
    <row r="1865" spans="2:3" x14ac:dyDescent="0.35">
      <c r="B1865" s="7" t="s">
        <v>216</v>
      </c>
      <c r="C1865" s="9" t="s">
        <v>1693</v>
      </c>
    </row>
    <row r="1866" spans="2:3" x14ac:dyDescent="0.35">
      <c r="B1866" s="2" t="s">
        <v>220</v>
      </c>
      <c r="C1866" s="4" t="s">
        <v>1693</v>
      </c>
    </row>
    <row r="1867" spans="2:3" x14ac:dyDescent="0.35">
      <c r="B1867" s="7" t="s">
        <v>224</v>
      </c>
      <c r="C1867" s="9" t="s">
        <v>1694</v>
      </c>
    </row>
    <row r="1868" spans="2:3" x14ac:dyDescent="0.35">
      <c r="B1868" s="2" t="s">
        <v>225</v>
      </c>
      <c r="C1868" s="4" t="s">
        <v>944</v>
      </c>
    </row>
    <row r="1869" spans="2:3" ht="25" x14ac:dyDescent="0.35">
      <c r="B1869" s="2" t="s">
        <v>226</v>
      </c>
      <c r="C1869" s="4" t="s">
        <v>1055</v>
      </c>
    </row>
    <row r="1870" spans="2:3" x14ac:dyDescent="0.35">
      <c r="B1870" s="2" t="s">
        <v>227</v>
      </c>
      <c r="C1870" s="4" t="s">
        <v>786</v>
      </c>
    </row>
    <row r="1871" spans="2:3" x14ac:dyDescent="0.35">
      <c r="B1871" s="2" t="s">
        <v>229</v>
      </c>
      <c r="C1871" s="4" t="s">
        <v>1695</v>
      </c>
    </row>
    <row r="1872" spans="2:3" x14ac:dyDescent="0.35">
      <c r="B1872" s="2" t="s">
        <v>232</v>
      </c>
      <c r="C1872" s="4" t="s">
        <v>962</v>
      </c>
    </row>
    <row r="1873" spans="2:3" x14ac:dyDescent="0.35">
      <c r="B1873" s="7" t="s">
        <v>233</v>
      </c>
      <c r="C1873" s="9" t="s">
        <v>1696</v>
      </c>
    </row>
    <row r="1874" spans="2:3" ht="25" x14ac:dyDescent="0.35">
      <c r="B1874" s="2" t="s">
        <v>234</v>
      </c>
      <c r="C1874" s="4" t="s">
        <v>1696</v>
      </c>
    </row>
    <row r="1875" spans="2:3" x14ac:dyDescent="0.35">
      <c r="B1875" s="7" t="s">
        <v>239</v>
      </c>
      <c r="C1875" s="9" t="s">
        <v>1697</v>
      </c>
    </row>
    <row r="1876" spans="2:3" x14ac:dyDescent="0.35">
      <c r="B1876" s="2" t="s">
        <v>240</v>
      </c>
      <c r="C1876" s="4" t="s">
        <v>1698</v>
      </c>
    </row>
    <row r="1877" spans="2:3" x14ac:dyDescent="0.35">
      <c r="B1877" s="2" t="s">
        <v>243</v>
      </c>
      <c r="C1877" s="4" t="s">
        <v>1699</v>
      </c>
    </row>
    <row r="1878" spans="2:3" x14ac:dyDescent="0.35">
      <c r="B1878" s="2" t="s">
        <v>244</v>
      </c>
      <c r="C1878" s="4" t="s">
        <v>1700</v>
      </c>
    </row>
    <row r="1879" spans="2:3" x14ac:dyDescent="0.35">
      <c r="B1879" s="7" t="s">
        <v>247</v>
      </c>
      <c r="C1879" s="9" t="s">
        <v>1701</v>
      </c>
    </row>
    <row r="1880" spans="2:3" x14ac:dyDescent="0.35">
      <c r="B1880" s="2" t="s">
        <v>249</v>
      </c>
      <c r="C1880" s="4" t="s">
        <v>1702</v>
      </c>
    </row>
    <row r="1881" spans="2:3" x14ac:dyDescent="0.35">
      <c r="B1881" s="2" t="s">
        <v>250</v>
      </c>
      <c r="C1881" s="4" t="s">
        <v>1703</v>
      </c>
    </row>
    <row r="1882" spans="2:3" x14ac:dyDescent="0.35">
      <c r="B1882" s="7" t="s">
        <v>253</v>
      </c>
      <c r="C1882" s="9" t="s">
        <v>1704</v>
      </c>
    </row>
    <row r="1883" spans="2:3" x14ac:dyDescent="0.35">
      <c r="B1883" s="2" t="s">
        <v>255</v>
      </c>
      <c r="C1883" s="4" t="s">
        <v>637</v>
      </c>
    </row>
    <row r="1884" spans="2:3" x14ac:dyDescent="0.35">
      <c r="B1884" s="2" t="s">
        <v>259</v>
      </c>
      <c r="C1884" s="4" t="s">
        <v>1705</v>
      </c>
    </row>
    <row r="1885" spans="2:3" x14ac:dyDescent="0.35">
      <c r="B1885" s="6" t="s">
        <v>261</v>
      </c>
      <c r="C1885" s="8" t="s">
        <v>1706</v>
      </c>
    </row>
    <row r="1886" spans="2:3" x14ac:dyDescent="0.35">
      <c r="B1886" s="7" t="s">
        <v>268</v>
      </c>
      <c r="C1886" s="9" t="s">
        <v>1706</v>
      </c>
    </row>
    <row r="1887" spans="2:3" x14ac:dyDescent="0.35">
      <c r="B1887" s="29" t="s">
        <v>269</v>
      </c>
      <c r="C1887" s="30" t="s">
        <v>1706</v>
      </c>
    </row>
    <row r="1888" spans="2:3" x14ac:dyDescent="0.35">
      <c r="B1888" s="35" t="s">
        <v>51</v>
      </c>
      <c r="C1888" s="36" t="s">
        <v>77</v>
      </c>
    </row>
    <row r="1889" spans="2:3" x14ac:dyDescent="0.35">
      <c r="B1889" s="22" t="s">
        <v>533</v>
      </c>
      <c r="C1889" s="25" t="s">
        <v>533</v>
      </c>
    </row>
    <row r="1890" spans="2:3" x14ac:dyDescent="0.35">
      <c r="B1890" s="22" t="s">
        <v>533</v>
      </c>
      <c r="C1890" s="25" t="s">
        <v>533</v>
      </c>
    </row>
    <row r="1891" spans="2:3" x14ac:dyDescent="0.35">
      <c r="B1891" s="22" t="s">
        <v>533</v>
      </c>
      <c r="C1891" s="25" t="s">
        <v>533</v>
      </c>
    </row>
    <row r="1892" spans="2:3" x14ac:dyDescent="0.35">
      <c r="B1892" s="35" t="s">
        <v>26</v>
      </c>
      <c r="C1892" s="36" t="s">
        <v>52</v>
      </c>
    </row>
    <row r="1893" spans="2:3" x14ac:dyDescent="0.35">
      <c r="B1893" s="33" t="s">
        <v>104</v>
      </c>
      <c r="C1893" s="34" t="s">
        <v>1707</v>
      </c>
    </row>
    <row r="1894" spans="2:3" x14ac:dyDescent="0.35">
      <c r="B1894" s="7" t="s">
        <v>105</v>
      </c>
      <c r="C1894" s="9" t="s">
        <v>1708</v>
      </c>
    </row>
    <row r="1895" spans="2:3" x14ac:dyDescent="0.35">
      <c r="B1895" s="2" t="s">
        <v>106</v>
      </c>
      <c r="C1895" s="4" t="s">
        <v>1708</v>
      </c>
    </row>
    <row r="1896" spans="2:3" x14ac:dyDescent="0.35">
      <c r="B1896" s="7" t="s">
        <v>110</v>
      </c>
      <c r="C1896" s="9" t="s">
        <v>1709</v>
      </c>
    </row>
    <row r="1897" spans="2:3" x14ac:dyDescent="0.35">
      <c r="B1897" s="2" t="s">
        <v>111</v>
      </c>
      <c r="C1897" s="4" t="s">
        <v>1710</v>
      </c>
    </row>
    <row r="1898" spans="2:3" x14ac:dyDescent="0.35">
      <c r="B1898" s="2" t="s">
        <v>112</v>
      </c>
      <c r="C1898" s="4" t="s">
        <v>1711</v>
      </c>
    </row>
    <row r="1899" spans="2:3" x14ac:dyDescent="0.35">
      <c r="B1899" s="2" t="s">
        <v>113</v>
      </c>
      <c r="C1899" s="4" t="s">
        <v>1712</v>
      </c>
    </row>
    <row r="1900" spans="2:3" x14ac:dyDescent="0.35">
      <c r="B1900" s="2" t="s">
        <v>114</v>
      </c>
      <c r="C1900" s="4" t="s">
        <v>1713</v>
      </c>
    </row>
    <row r="1901" spans="2:3" x14ac:dyDescent="0.35">
      <c r="B1901" s="7" t="s">
        <v>115</v>
      </c>
      <c r="C1901" s="9" t="s">
        <v>1714</v>
      </c>
    </row>
    <row r="1902" spans="2:3" x14ac:dyDescent="0.35">
      <c r="B1902" s="2" t="s">
        <v>116</v>
      </c>
      <c r="C1902" s="4" t="s">
        <v>1715</v>
      </c>
    </row>
    <row r="1903" spans="2:3" x14ac:dyDescent="0.35">
      <c r="B1903" s="2" t="s">
        <v>119</v>
      </c>
      <c r="C1903" s="4" t="s">
        <v>1716</v>
      </c>
    </row>
    <row r="1904" spans="2:3" x14ac:dyDescent="0.35">
      <c r="B1904" s="7" t="s">
        <v>120</v>
      </c>
      <c r="C1904" s="9" t="s">
        <v>1717</v>
      </c>
    </row>
    <row r="1905" spans="2:3" x14ac:dyDescent="0.35">
      <c r="B1905" s="2" t="s">
        <v>124</v>
      </c>
      <c r="C1905" s="4" t="s">
        <v>1717</v>
      </c>
    </row>
    <row r="1906" spans="2:3" x14ac:dyDescent="0.35">
      <c r="B1906" s="7" t="s">
        <v>127</v>
      </c>
      <c r="C1906" s="9" t="s">
        <v>1718</v>
      </c>
    </row>
    <row r="1907" spans="2:3" x14ac:dyDescent="0.35">
      <c r="B1907" s="2" t="s">
        <v>128</v>
      </c>
      <c r="C1907" s="4" t="s">
        <v>1718</v>
      </c>
    </row>
    <row r="1908" spans="2:3" x14ac:dyDescent="0.35">
      <c r="B1908" s="7" t="s">
        <v>129</v>
      </c>
      <c r="C1908" s="9" t="s">
        <v>1719</v>
      </c>
    </row>
    <row r="1909" spans="2:3" x14ac:dyDescent="0.35">
      <c r="B1909" s="2" t="s">
        <v>130</v>
      </c>
      <c r="C1909" s="4" t="s">
        <v>1719</v>
      </c>
    </row>
    <row r="1910" spans="2:3" x14ac:dyDescent="0.35">
      <c r="B1910" s="6" t="s">
        <v>131</v>
      </c>
      <c r="C1910" s="8" t="s">
        <v>1720</v>
      </c>
    </row>
    <row r="1911" spans="2:3" x14ac:dyDescent="0.35">
      <c r="B1911" s="7" t="s">
        <v>132</v>
      </c>
      <c r="C1911" s="9" t="s">
        <v>703</v>
      </c>
    </row>
    <row r="1912" spans="2:3" x14ac:dyDescent="0.35">
      <c r="B1912" s="2" t="s">
        <v>133</v>
      </c>
      <c r="C1912" s="4" t="s">
        <v>981</v>
      </c>
    </row>
    <row r="1913" spans="2:3" x14ac:dyDescent="0.35">
      <c r="B1913" s="2" t="s">
        <v>134</v>
      </c>
      <c r="C1913" s="4" t="s">
        <v>719</v>
      </c>
    </row>
    <row r="1914" spans="2:3" x14ac:dyDescent="0.35">
      <c r="B1914" s="2" t="s">
        <v>136</v>
      </c>
      <c r="C1914" s="4" t="s">
        <v>719</v>
      </c>
    </row>
    <row r="1915" spans="2:3" x14ac:dyDescent="0.35">
      <c r="B1915" s="2" t="s">
        <v>138</v>
      </c>
      <c r="C1915" s="4" t="s">
        <v>597</v>
      </c>
    </row>
    <row r="1916" spans="2:3" x14ac:dyDescent="0.35">
      <c r="B1916" s="7" t="s">
        <v>141</v>
      </c>
      <c r="C1916" s="9" t="s">
        <v>981</v>
      </c>
    </row>
    <row r="1917" spans="2:3" x14ac:dyDescent="0.35">
      <c r="B1917" s="2" t="s">
        <v>142</v>
      </c>
      <c r="C1917" s="4" t="s">
        <v>981</v>
      </c>
    </row>
    <row r="1918" spans="2:3" x14ac:dyDescent="0.35">
      <c r="B1918" s="7" t="s">
        <v>151</v>
      </c>
      <c r="C1918" s="9" t="s">
        <v>1721</v>
      </c>
    </row>
    <row r="1919" spans="2:3" x14ac:dyDescent="0.35">
      <c r="B1919" s="2" t="s">
        <v>152</v>
      </c>
      <c r="C1919" s="4" t="s">
        <v>1722</v>
      </c>
    </row>
    <row r="1920" spans="2:3" x14ac:dyDescent="0.35">
      <c r="B1920" s="2" t="s">
        <v>153</v>
      </c>
      <c r="C1920" s="4" t="s">
        <v>966</v>
      </c>
    </row>
    <row r="1921" spans="2:3" x14ac:dyDescent="0.35">
      <c r="B1921" s="2" t="s">
        <v>155</v>
      </c>
      <c r="C1921" s="4" t="s">
        <v>1723</v>
      </c>
    </row>
    <row r="1922" spans="2:3" x14ac:dyDescent="0.35">
      <c r="B1922" s="2" t="s">
        <v>157</v>
      </c>
      <c r="C1922" s="4" t="s">
        <v>580</v>
      </c>
    </row>
    <row r="1923" spans="2:3" x14ac:dyDescent="0.35">
      <c r="B1923" s="2" t="s">
        <v>158</v>
      </c>
      <c r="C1923" s="4" t="s">
        <v>531</v>
      </c>
    </row>
    <row r="1924" spans="2:3" x14ac:dyDescent="0.35">
      <c r="B1924" s="2" t="s">
        <v>159</v>
      </c>
      <c r="C1924" s="4" t="s">
        <v>580</v>
      </c>
    </row>
    <row r="1925" spans="2:3" x14ac:dyDescent="0.35">
      <c r="B1925" s="2" t="s">
        <v>160</v>
      </c>
      <c r="C1925" s="4" t="s">
        <v>597</v>
      </c>
    </row>
    <row r="1926" spans="2:3" x14ac:dyDescent="0.35">
      <c r="B1926" s="7" t="s">
        <v>169</v>
      </c>
      <c r="C1926" s="9" t="s">
        <v>1656</v>
      </c>
    </row>
    <row r="1927" spans="2:3" x14ac:dyDescent="0.35">
      <c r="B1927" s="2" t="s">
        <v>170</v>
      </c>
      <c r="C1927" s="4" t="s">
        <v>1656</v>
      </c>
    </row>
    <row r="1928" spans="2:3" x14ac:dyDescent="0.35">
      <c r="B1928" s="7" t="s">
        <v>171</v>
      </c>
      <c r="C1928" s="9" t="s">
        <v>617</v>
      </c>
    </row>
    <row r="1929" spans="2:3" x14ac:dyDescent="0.35">
      <c r="B1929" s="2" t="s">
        <v>172</v>
      </c>
      <c r="C1929" s="4" t="s">
        <v>617</v>
      </c>
    </row>
    <row r="1930" spans="2:3" x14ac:dyDescent="0.35">
      <c r="B1930" s="7" t="s">
        <v>177</v>
      </c>
      <c r="C1930" s="9" t="s">
        <v>1724</v>
      </c>
    </row>
    <row r="1931" spans="2:3" x14ac:dyDescent="0.35">
      <c r="B1931" s="2" t="s">
        <v>178</v>
      </c>
      <c r="C1931" s="4" t="s">
        <v>531</v>
      </c>
    </row>
    <row r="1932" spans="2:3" x14ac:dyDescent="0.35">
      <c r="B1932" s="2" t="s">
        <v>179</v>
      </c>
      <c r="C1932" s="4" t="s">
        <v>568</v>
      </c>
    </row>
    <row r="1933" spans="2:3" x14ac:dyDescent="0.35">
      <c r="B1933" s="2" t="s">
        <v>180</v>
      </c>
      <c r="C1933" s="4" t="s">
        <v>570</v>
      </c>
    </row>
    <row r="1934" spans="2:3" x14ac:dyDescent="0.35">
      <c r="B1934" s="2" t="s">
        <v>181</v>
      </c>
      <c r="C1934" s="4" t="s">
        <v>570</v>
      </c>
    </row>
    <row r="1935" spans="2:3" x14ac:dyDescent="0.35">
      <c r="B1935" s="2" t="s">
        <v>185</v>
      </c>
      <c r="C1935" s="4" t="s">
        <v>453</v>
      </c>
    </row>
    <row r="1936" spans="2:3" x14ac:dyDescent="0.35">
      <c r="B1936" s="6" t="s">
        <v>186</v>
      </c>
      <c r="C1936" s="8" t="s">
        <v>1725</v>
      </c>
    </row>
    <row r="1937" spans="2:3" x14ac:dyDescent="0.35">
      <c r="B1937" s="7" t="s">
        <v>187</v>
      </c>
      <c r="C1937" s="9" t="s">
        <v>1726</v>
      </c>
    </row>
    <row r="1938" spans="2:3" x14ac:dyDescent="0.35">
      <c r="B1938" s="2" t="s">
        <v>188</v>
      </c>
      <c r="C1938" s="4" t="s">
        <v>1727</v>
      </c>
    </row>
    <row r="1939" spans="2:3" x14ac:dyDescent="0.35">
      <c r="B1939" s="2" t="s">
        <v>190</v>
      </c>
      <c r="C1939" s="4" t="s">
        <v>637</v>
      </c>
    </row>
    <row r="1940" spans="2:3" x14ac:dyDescent="0.35">
      <c r="B1940" s="2" t="s">
        <v>191</v>
      </c>
      <c r="C1940" s="4" t="s">
        <v>584</v>
      </c>
    </row>
    <row r="1941" spans="2:3" x14ac:dyDescent="0.35">
      <c r="B1941" s="2" t="s">
        <v>192</v>
      </c>
      <c r="C1941" s="4" t="s">
        <v>1083</v>
      </c>
    </row>
    <row r="1942" spans="2:3" x14ac:dyDescent="0.35">
      <c r="B1942" s="2" t="s">
        <v>194</v>
      </c>
      <c r="C1942" s="4" t="s">
        <v>570</v>
      </c>
    </row>
    <row r="1943" spans="2:3" x14ac:dyDescent="0.35">
      <c r="B1943" s="2" t="s">
        <v>195</v>
      </c>
      <c r="C1943" s="4" t="s">
        <v>572</v>
      </c>
    </row>
    <row r="1944" spans="2:3" x14ac:dyDescent="0.35">
      <c r="B1944" s="7" t="s">
        <v>197</v>
      </c>
      <c r="C1944" s="9" t="s">
        <v>1728</v>
      </c>
    </row>
    <row r="1945" spans="2:3" x14ac:dyDescent="0.35">
      <c r="B1945" s="2" t="s">
        <v>200</v>
      </c>
      <c r="C1945" s="4" t="s">
        <v>1729</v>
      </c>
    </row>
    <row r="1946" spans="2:3" x14ac:dyDescent="0.35">
      <c r="B1946" s="2" t="s">
        <v>204</v>
      </c>
      <c r="C1946" s="4" t="s">
        <v>558</v>
      </c>
    </row>
    <row r="1947" spans="2:3" x14ac:dyDescent="0.35">
      <c r="B1947" s="7" t="s">
        <v>206</v>
      </c>
      <c r="C1947" s="9" t="s">
        <v>1730</v>
      </c>
    </row>
    <row r="1948" spans="2:3" x14ac:dyDescent="0.35">
      <c r="B1948" s="2" t="s">
        <v>207</v>
      </c>
      <c r="C1948" s="4" t="s">
        <v>479</v>
      </c>
    </row>
    <row r="1949" spans="2:3" x14ac:dyDescent="0.35">
      <c r="B1949" s="2" t="s">
        <v>209</v>
      </c>
      <c r="C1949" s="4" t="s">
        <v>949</v>
      </c>
    </row>
    <row r="1950" spans="2:3" x14ac:dyDescent="0.35">
      <c r="B1950" s="2" t="s">
        <v>212</v>
      </c>
      <c r="C1950" s="4" t="s">
        <v>1731</v>
      </c>
    </row>
    <row r="1951" spans="2:3" x14ac:dyDescent="0.35">
      <c r="B1951" s="2" t="s">
        <v>214</v>
      </c>
      <c r="C1951" s="4" t="s">
        <v>479</v>
      </c>
    </row>
    <row r="1952" spans="2:3" x14ac:dyDescent="0.35">
      <c r="B1952" s="7" t="s">
        <v>216</v>
      </c>
      <c r="C1952" s="9" t="s">
        <v>981</v>
      </c>
    </row>
    <row r="1953" spans="2:3" x14ac:dyDescent="0.35">
      <c r="B1953" s="2" t="s">
        <v>220</v>
      </c>
      <c r="C1953" s="4" t="s">
        <v>981</v>
      </c>
    </row>
    <row r="1954" spans="2:3" x14ac:dyDescent="0.35">
      <c r="B1954" s="7" t="s">
        <v>224</v>
      </c>
      <c r="C1954" s="9" t="s">
        <v>1732</v>
      </c>
    </row>
    <row r="1955" spans="2:3" x14ac:dyDescent="0.35">
      <c r="B1955" s="2" t="s">
        <v>225</v>
      </c>
      <c r="C1955" s="4" t="s">
        <v>617</v>
      </c>
    </row>
    <row r="1956" spans="2:3" ht="25" x14ac:dyDescent="0.35">
      <c r="B1956" s="2" t="s">
        <v>226</v>
      </c>
      <c r="C1956" s="4" t="s">
        <v>1733</v>
      </c>
    </row>
    <row r="1957" spans="2:3" x14ac:dyDescent="0.35">
      <c r="B1957" s="2" t="s">
        <v>227</v>
      </c>
      <c r="C1957" s="4" t="s">
        <v>568</v>
      </c>
    </row>
    <row r="1958" spans="2:3" x14ac:dyDescent="0.35">
      <c r="B1958" s="2" t="s">
        <v>229</v>
      </c>
      <c r="C1958" s="4" t="s">
        <v>1734</v>
      </c>
    </row>
    <row r="1959" spans="2:3" x14ac:dyDescent="0.35">
      <c r="B1959" s="2" t="s">
        <v>230</v>
      </c>
      <c r="C1959" s="4" t="s">
        <v>598</v>
      </c>
    </row>
    <row r="1960" spans="2:3" x14ac:dyDescent="0.35">
      <c r="B1960" s="2" t="s">
        <v>231</v>
      </c>
      <c r="C1960" s="4" t="s">
        <v>958</v>
      </c>
    </row>
    <row r="1961" spans="2:3" x14ac:dyDescent="0.35">
      <c r="B1961" s="2" t="s">
        <v>232</v>
      </c>
      <c r="C1961" s="4" t="s">
        <v>1735</v>
      </c>
    </row>
    <row r="1962" spans="2:3" x14ac:dyDescent="0.35">
      <c r="B1962" s="7" t="s">
        <v>239</v>
      </c>
      <c r="C1962" s="9" t="s">
        <v>658</v>
      </c>
    </row>
    <row r="1963" spans="2:3" x14ac:dyDescent="0.35">
      <c r="B1963" s="2" t="s">
        <v>240</v>
      </c>
      <c r="C1963" s="4" t="s">
        <v>1119</v>
      </c>
    </row>
    <row r="1964" spans="2:3" x14ac:dyDescent="0.35">
      <c r="B1964" s="2" t="s">
        <v>243</v>
      </c>
      <c r="C1964" s="4" t="s">
        <v>966</v>
      </c>
    </row>
    <row r="1965" spans="2:3" x14ac:dyDescent="0.35">
      <c r="B1965" s="7" t="s">
        <v>253</v>
      </c>
      <c r="C1965" s="9" t="s">
        <v>1736</v>
      </c>
    </row>
    <row r="1966" spans="2:3" x14ac:dyDescent="0.35">
      <c r="B1966" s="2" t="s">
        <v>259</v>
      </c>
      <c r="C1966" s="4" t="s">
        <v>1736</v>
      </c>
    </row>
    <row r="1967" spans="2:3" x14ac:dyDescent="0.35">
      <c r="B1967" s="6" t="s">
        <v>308</v>
      </c>
      <c r="C1967" s="8" t="s">
        <v>597</v>
      </c>
    </row>
    <row r="1968" spans="2:3" x14ac:dyDescent="0.35">
      <c r="B1968" s="7" t="s">
        <v>309</v>
      </c>
      <c r="C1968" s="9" t="s">
        <v>597</v>
      </c>
    </row>
    <row r="1969" spans="2:3" x14ac:dyDescent="0.35">
      <c r="B1969" s="29" t="s">
        <v>311</v>
      </c>
      <c r="C1969" s="30" t="s">
        <v>597</v>
      </c>
    </row>
    <row r="1970" spans="2:3" x14ac:dyDescent="0.35">
      <c r="B1970" s="35" t="s">
        <v>51</v>
      </c>
      <c r="C1970" s="36" t="s">
        <v>78</v>
      </c>
    </row>
    <row r="1971" spans="2:3" x14ac:dyDescent="0.35">
      <c r="B1971" s="22" t="s">
        <v>533</v>
      </c>
      <c r="C1971" s="25" t="s">
        <v>533</v>
      </c>
    </row>
    <row r="1972" spans="2:3" x14ac:dyDescent="0.35">
      <c r="B1972" s="22" t="s">
        <v>533</v>
      </c>
      <c r="C1972" s="25" t="s">
        <v>533</v>
      </c>
    </row>
    <row r="1973" spans="2:3" x14ac:dyDescent="0.35">
      <c r="B1973" s="22" t="s">
        <v>533</v>
      </c>
      <c r="C1973" s="25" t="s">
        <v>533</v>
      </c>
    </row>
    <row r="1974" spans="2:3" x14ac:dyDescent="0.35">
      <c r="B1974" s="35" t="s">
        <v>27</v>
      </c>
      <c r="C1974" s="36" t="s">
        <v>52</v>
      </c>
    </row>
    <row r="1975" spans="2:3" x14ac:dyDescent="0.35">
      <c r="B1975" s="33" t="s">
        <v>104</v>
      </c>
      <c r="C1975" s="34" t="s">
        <v>1737</v>
      </c>
    </row>
    <row r="1976" spans="2:3" x14ac:dyDescent="0.35">
      <c r="B1976" s="7" t="s">
        <v>105</v>
      </c>
      <c r="C1976" s="9" t="s">
        <v>1738</v>
      </c>
    </row>
    <row r="1977" spans="2:3" x14ac:dyDescent="0.35">
      <c r="B1977" s="2" t="s">
        <v>106</v>
      </c>
      <c r="C1977" s="4" t="s">
        <v>1738</v>
      </c>
    </row>
    <row r="1978" spans="2:3" x14ac:dyDescent="0.35">
      <c r="B1978" s="7" t="s">
        <v>110</v>
      </c>
      <c r="C1978" s="9" t="s">
        <v>1739</v>
      </c>
    </row>
    <row r="1979" spans="2:3" x14ac:dyDescent="0.35">
      <c r="B1979" s="2" t="s">
        <v>111</v>
      </c>
      <c r="C1979" s="4" t="s">
        <v>1740</v>
      </c>
    </row>
    <row r="1980" spans="2:3" x14ac:dyDescent="0.35">
      <c r="B1980" s="2" t="s">
        <v>112</v>
      </c>
      <c r="C1980" s="4" t="s">
        <v>1741</v>
      </c>
    </row>
    <row r="1981" spans="2:3" x14ac:dyDescent="0.35">
      <c r="B1981" s="2" t="s">
        <v>113</v>
      </c>
      <c r="C1981" s="4" t="s">
        <v>1140</v>
      </c>
    </row>
    <row r="1982" spans="2:3" x14ac:dyDescent="0.35">
      <c r="B1982" s="2" t="s">
        <v>114</v>
      </c>
      <c r="C1982" s="4" t="s">
        <v>1742</v>
      </c>
    </row>
    <row r="1983" spans="2:3" x14ac:dyDescent="0.35">
      <c r="B1983" s="7" t="s">
        <v>115</v>
      </c>
      <c r="C1983" s="9" t="s">
        <v>1743</v>
      </c>
    </row>
    <row r="1984" spans="2:3" x14ac:dyDescent="0.35">
      <c r="B1984" s="2" t="s">
        <v>116</v>
      </c>
      <c r="C1984" s="4" t="s">
        <v>1744</v>
      </c>
    </row>
    <row r="1985" spans="2:3" x14ac:dyDescent="0.35">
      <c r="B1985" s="2" t="s">
        <v>119</v>
      </c>
      <c r="C1985" s="4" t="s">
        <v>1745</v>
      </c>
    </row>
    <row r="1986" spans="2:3" x14ac:dyDescent="0.35">
      <c r="B1986" s="7" t="s">
        <v>120</v>
      </c>
      <c r="C1986" s="9" t="s">
        <v>1746</v>
      </c>
    </row>
    <row r="1987" spans="2:3" x14ac:dyDescent="0.35">
      <c r="B1987" s="2" t="s">
        <v>123</v>
      </c>
      <c r="C1987" s="4" t="s">
        <v>1747</v>
      </c>
    </row>
    <row r="1988" spans="2:3" x14ac:dyDescent="0.35">
      <c r="B1988" s="2" t="s">
        <v>124</v>
      </c>
      <c r="C1988" s="4" t="s">
        <v>1748</v>
      </c>
    </row>
    <row r="1989" spans="2:3" x14ac:dyDescent="0.35">
      <c r="B1989" s="7" t="s">
        <v>127</v>
      </c>
      <c r="C1989" s="9" t="s">
        <v>1749</v>
      </c>
    </row>
    <row r="1990" spans="2:3" x14ac:dyDescent="0.35">
      <c r="B1990" s="2" t="s">
        <v>128</v>
      </c>
      <c r="C1990" s="4" t="s">
        <v>1749</v>
      </c>
    </row>
    <row r="1991" spans="2:3" x14ac:dyDescent="0.35">
      <c r="B1991" s="7" t="s">
        <v>129</v>
      </c>
      <c r="C1991" s="9" t="s">
        <v>1750</v>
      </c>
    </row>
    <row r="1992" spans="2:3" x14ac:dyDescent="0.35">
      <c r="B1992" s="2" t="s">
        <v>130</v>
      </c>
      <c r="C1992" s="4" t="s">
        <v>1750</v>
      </c>
    </row>
    <row r="1993" spans="2:3" x14ac:dyDescent="0.35">
      <c r="B1993" s="6" t="s">
        <v>131</v>
      </c>
      <c r="C1993" s="8" t="s">
        <v>1751</v>
      </c>
    </row>
    <row r="1994" spans="2:3" x14ac:dyDescent="0.35">
      <c r="B1994" s="7" t="s">
        <v>132</v>
      </c>
      <c r="C1994" s="9" t="s">
        <v>1752</v>
      </c>
    </row>
    <row r="1995" spans="2:3" x14ac:dyDescent="0.35">
      <c r="B1995" s="2" t="s">
        <v>133</v>
      </c>
      <c r="C1995" s="4" t="s">
        <v>1753</v>
      </c>
    </row>
    <row r="1996" spans="2:3" x14ac:dyDescent="0.35">
      <c r="B1996" s="2" t="s">
        <v>134</v>
      </c>
      <c r="C1996" s="4" t="s">
        <v>1754</v>
      </c>
    </row>
    <row r="1997" spans="2:3" x14ac:dyDescent="0.35">
      <c r="B1997" s="2" t="s">
        <v>136</v>
      </c>
      <c r="C1997" s="4" t="s">
        <v>794</v>
      </c>
    </row>
    <row r="1998" spans="2:3" x14ac:dyDescent="0.35">
      <c r="B1998" s="2" t="s">
        <v>137</v>
      </c>
      <c r="C1998" s="4" t="s">
        <v>648</v>
      </c>
    </row>
    <row r="1999" spans="2:3" x14ac:dyDescent="0.35">
      <c r="B1999" s="2" t="s">
        <v>138</v>
      </c>
      <c r="C1999" s="4" t="s">
        <v>585</v>
      </c>
    </row>
    <row r="2000" spans="2:3" x14ac:dyDescent="0.35">
      <c r="B2000" s="7" t="s">
        <v>141</v>
      </c>
      <c r="C2000" s="9" t="s">
        <v>1755</v>
      </c>
    </row>
    <row r="2001" spans="2:3" x14ac:dyDescent="0.35">
      <c r="B2001" s="2" t="s">
        <v>142</v>
      </c>
      <c r="C2001" s="4" t="s">
        <v>1755</v>
      </c>
    </row>
    <row r="2002" spans="2:3" x14ac:dyDescent="0.35">
      <c r="B2002" s="7" t="s">
        <v>151</v>
      </c>
      <c r="C2002" s="9" t="s">
        <v>587</v>
      </c>
    </row>
    <row r="2003" spans="2:3" x14ac:dyDescent="0.35">
      <c r="B2003" s="2" t="s">
        <v>157</v>
      </c>
      <c r="C2003" s="4" t="s">
        <v>588</v>
      </c>
    </row>
    <row r="2004" spans="2:3" x14ac:dyDescent="0.35">
      <c r="B2004" s="2" t="s">
        <v>158</v>
      </c>
      <c r="C2004" s="4" t="s">
        <v>640</v>
      </c>
    </row>
    <row r="2005" spans="2:3" x14ac:dyDescent="0.35">
      <c r="B2005" s="2" t="s">
        <v>160</v>
      </c>
      <c r="C2005" s="4" t="s">
        <v>653</v>
      </c>
    </row>
    <row r="2006" spans="2:3" x14ac:dyDescent="0.35">
      <c r="B2006" s="7" t="s">
        <v>169</v>
      </c>
      <c r="C2006" s="9" t="s">
        <v>1756</v>
      </c>
    </row>
    <row r="2007" spans="2:3" x14ac:dyDescent="0.35">
      <c r="B2007" s="2" t="s">
        <v>170</v>
      </c>
      <c r="C2007" s="4" t="s">
        <v>1756</v>
      </c>
    </row>
    <row r="2008" spans="2:3" x14ac:dyDescent="0.35">
      <c r="B2008" s="7" t="s">
        <v>177</v>
      </c>
      <c r="C2008" s="9" t="s">
        <v>1757</v>
      </c>
    </row>
    <row r="2009" spans="2:3" x14ac:dyDescent="0.35">
      <c r="B2009" s="2" t="s">
        <v>178</v>
      </c>
      <c r="C2009" s="4" t="s">
        <v>595</v>
      </c>
    </row>
    <row r="2010" spans="2:3" x14ac:dyDescent="0.35">
      <c r="B2010" s="2" t="s">
        <v>179</v>
      </c>
      <c r="C2010" s="4" t="s">
        <v>1087</v>
      </c>
    </row>
    <row r="2011" spans="2:3" x14ac:dyDescent="0.35">
      <c r="B2011" s="2" t="s">
        <v>181</v>
      </c>
      <c r="C2011" s="4" t="s">
        <v>1758</v>
      </c>
    </row>
    <row r="2012" spans="2:3" x14ac:dyDescent="0.35">
      <c r="B2012" s="2" t="s">
        <v>183</v>
      </c>
      <c r="C2012" s="4" t="s">
        <v>1759</v>
      </c>
    </row>
    <row r="2013" spans="2:3" x14ac:dyDescent="0.35">
      <c r="B2013" s="2" t="s">
        <v>185</v>
      </c>
      <c r="C2013" s="4" t="s">
        <v>889</v>
      </c>
    </row>
    <row r="2014" spans="2:3" x14ac:dyDescent="0.35">
      <c r="B2014" s="6" t="s">
        <v>186</v>
      </c>
      <c r="C2014" s="8" t="s">
        <v>1760</v>
      </c>
    </row>
    <row r="2015" spans="2:3" x14ac:dyDescent="0.35">
      <c r="B2015" s="7" t="s">
        <v>187</v>
      </c>
      <c r="C2015" s="9" t="s">
        <v>1761</v>
      </c>
    </row>
    <row r="2016" spans="2:3" x14ac:dyDescent="0.35">
      <c r="B2016" s="2" t="s">
        <v>188</v>
      </c>
      <c r="C2016" s="4" t="s">
        <v>1762</v>
      </c>
    </row>
    <row r="2017" spans="2:3" x14ac:dyDescent="0.35">
      <c r="B2017" s="2" t="s">
        <v>191</v>
      </c>
      <c r="C2017" s="4" t="s">
        <v>1763</v>
      </c>
    </row>
    <row r="2018" spans="2:3" x14ac:dyDescent="0.35">
      <c r="B2018" s="2" t="s">
        <v>195</v>
      </c>
      <c r="C2018" s="4" t="s">
        <v>595</v>
      </c>
    </row>
    <row r="2019" spans="2:3" x14ac:dyDescent="0.35">
      <c r="B2019" s="7" t="s">
        <v>197</v>
      </c>
      <c r="C2019" s="9" t="s">
        <v>1764</v>
      </c>
    </row>
    <row r="2020" spans="2:3" x14ac:dyDescent="0.35">
      <c r="B2020" s="2" t="s">
        <v>199</v>
      </c>
      <c r="C2020" s="4" t="s">
        <v>891</v>
      </c>
    </row>
    <row r="2021" spans="2:3" x14ac:dyDescent="0.35">
      <c r="B2021" s="2" t="s">
        <v>200</v>
      </c>
      <c r="C2021" s="4" t="s">
        <v>1765</v>
      </c>
    </row>
    <row r="2022" spans="2:3" x14ac:dyDescent="0.35">
      <c r="B2022" s="2" t="s">
        <v>202</v>
      </c>
      <c r="C2022" s="4" t="s">
        <v>1766</v>
      </c>
    </row>
    <row r="2023" spans="2:3" x14ac:dyDescent="0.35">
      <c r="B2023" s="2" t="s">
        <v>204</v>
      </c>
      <c r="C2023" s="4" t="s">
        <v>1767</v>
      </c>
    </row>
    <row r="2024" spans="2:3" x14ac:dyDescent="0.35">
      <c r="B2024" s="7" t="s">
        <v>206</v>
      </c>
      <c r="C2024" s="9" t="s">
        <v>1768</v>
      </c>
    </row>
    <row r="2025" spans="2:3" x14ac:dyDescent="0.35">
      <c r="B2025" s="2" t="s">
        <v>207</v>
      </c>
      <c r="C2025" s="4" t="s">
        <v>1769</v>
      </c>
    </row>
    <row r="2026" spans="2:3" x14ac:dyDescent="0.35">
      <c r="B2026" s="2" t="s">
        <v>209</v>
      </c>
      <c r="C2026" s="4" t="s">
        <v>1770</v>
      </c>
    </row>
    <row r="2027" spans="2:3" x14ac:dyDescent="0.35">
      <c r="B2027" s="2" t="s">
        <v>212</v>
      </c>
      <c r="C2027" s="4" t="s">
        <v>569</v>
      </c>
    </row>
    <row r="2028" spans="2:3" x14ac:dyDescent="0.35">
      <c r="B2028" s="2" t="s">
        <v>214</v>
      </c>
      <c r="C2028" s="4" t="s">
        <v>584</v>
      </c>
    </row>
    <row r="2029" spans="2:3" x14ac:dyDescent="0.35">
      <c r="B2029" s="2" t="s">
        <v>215</v>
      </c>
      <c r="C2029" s="4" t="s">
        <v>944</v>
      </c>
    </row>
    <row r="2030" spans="2:3" x14ac:dyDescent="0.35">
      <c r="B2030" s="7" t="s">
        <v>216</v>
      </c>
      <c r="C2030" s="9" t="s">
        <v>1771</v>
      </c>
    </row>
    <row r="2031" spans="2:3" x14ac:dyDescent="0.35">
      <c r="B2031" s="2" t="s">
        <v>220</v>
      </c>
      <c r="C2031" s="4" t="s">
        <v>1771</v>
      </c>
    </row>
    <row r="2032" spans="2:3" x14ac:dyDescent="0.35">
      <c r="B2032" s="7" t="s">
        <v>224</v>
      </c>
      <c r="C2032" s="9" t="s">
        <v>1772</v>
      </c>
    </row>
    <row r="2033" spans="2:3" ht="25" x14ac:dyDescent="0.35">
      <c r="B2033" s="2" t="s">
        <v>226</v>
      </c>
      <c r="C2033" s="4" t="s">
        <v>616</v>
      </c>
    </row>
    <row r="2034" spans="2:3" x14ac:dyDescent="0.35">
      <c r="B2034" s="2" t="s">
        <v>227</v>
      </c>
      <c r="C2034" s="4" t="s">
        <v>670</v>
      </c>
    </row>
    <row r="2035" spans="2:3" x14ac:dyDescent="0.35">
      <c r="B2035" s="2" t="s">
        <v>229</v>
      </c>
      <c r="C2035" s="4" t="s">
        <v>1773</v>
      </c>
    </row>
    <row r="2036" spans="2:3" x14ac:dyDescent="0.35">
      <c r="B2036" s="2" t="s">
        <v>230</v>
      </c>
      <c r="C2036" s="4" t="s">
        <v>1774</v>
      </c>
    </row>
    <row r="2037" spans="2:3" x14ac:dyDescent="0.35">
      <c r="B2037" s="2" t="s">
        <v>231</v>
      </c>
      <c r="C2037" s="4" t="s">
        <v>668</v>
      </c>
    </row>
    <row r="2038" spans="2:3" x14ac:dyDescent="0.35">
      <c r="B2038" s="2" t="s">
        <v>232</v>
      </c>
      <c r="C2038" s="4" t="s">
        <v>1775</v>
      </c>
    </row>
    <row r="2039" spans="2:3" x14ac:dyDescent="0.35">
      <c r="B2039" s="7" t="s">
        <v>233</v>
      </c>
      <c r="C2039" s="9" t="s">
        <v>584</v>
      </c>
    </row>
    <row r="2040" spans="2:3" ht="25" x14ac:dyDescent="0.35">
      <c r="B2040" s="2" t="s">
        <v>234</v>
      </c>
      <c r="C2040" s="4" t="s">
        <v>584</v>
      </c>
    </row>
    <row r="2041" spans="2:3" x14ac:dyDescent="0.35">
      <c r="B2041" s="7" t="s">
        <v>253</v>
      </c>
      <c r="C2041" s="9" t="s">
        <v>1776</v>
      </c>
    </row>
    <row r="2042" spans="2:3" x14ac:dyDescent="0.35">
      <c r="B2042" s="2" t="s">
        <v>259</v>
      </c>
      <c r="C2042" s="4" t="s">
        <v>1776</v>
      </c>
    </row>
    <row r="2043" spans="2:3" x14ac:dyDescent="0.35">
      <c r="B2043" s="6" t="s">
        <v>308</v>
      </c>
      <c r="C2043" s="8" t="s">
        <v>1777</v>
      </c>
    </row>
    <row r="2044" spans="2:3" x14ac:dyDescent="0.35">
      <c r="B2044" s="7" t="s">
        <v>309</v>
      </c>
      <c r="C2044" s="9" t="s">
        <v>1778</v>
      </c>
    </row>
    <row r="2045" spans="2:3" x14ac:dyDescent="0.35">
      <c r="B2045" s="2" t="s">
        <v>311</v>
      </c>
      <c r="C2045" s="4" t="s">
        <v>1778</v>
      </c>
    </row>
    <row r="2046" spans="2:3" x14ac:dyDescent="0.35">
      <c r="B2046" s="7" t="s">
        <v>316</v>
      </c>
      <c r="C2046" s="9" t="s">
        <v>1779</v>
      </c>
    </row>
    <row r="2047" spans="2:3" x14ac:dyDescent="0.35">
      <c r="B2047" s="29" t="s">
        <v>318</v>
      </c>
      <c r="C2047" s="30" t="s">
        <v>1779</v>
      </c>
    </row>
    <row r="2048" spans="2:3" x14ac:dyDescent="0.35">
      <c r="B2048" s="35" t="s">
        <v>51</v>
      </c>
      <c r="C2048" s="36" t="s">
        <v>79</v>
      </c>
    </row>
    <row r="2049" spans="2:3" x14ac:dyDescent="0.35">
      <c r="B2049" s="22" t="s">
        <v>533</v>
      </c>
      <c r="C2049" s="25" t="s">
        <v>533</v>
      </c>
    </row>
    <row r="2050" spans="2:3" x14ac:dyDescent="0.35">
      <c r="B2050" s="22" t="s">
        <v>533</v>
      </c>
      <c r="C2050" s="25" t="s">
        <v>533</v>
      </c>
    </row>
    <row r="2051" spans="2:3" x14ac:dyDescent="0.35">
      <c r="B2051" s="22" t="s">
        <v>533</v>
      </c>
      <c r="C2051" s="25" t="s">
        <v>533</v>
      </c>
    </row>
    <row r="2052" spans="2:3" x14ac:dyDescent="0.35">
      <c r="B2052" s="35" t="s">
        <v>28</v>
      </c>
      <c r="C2052" s="36" t="s">
        <v>52</v>
      </c>
    </row>
    <row r="2053" spans="2:3" x14ac:dyDescent="0.35">
      <c r="B2053" s="33" t="s">
        <v>104</v>
      </c>
      <c r="C2053" s="34" t="s">
        <v>1780</v>
      </c>
    </row>
    <row r="2054" spans="2:3" x14ac:dyDescent="0.35">
      <c r="B2054" s="7" t="s">
        <v>105</v>
      </c>
      <c r="C2054" s="9" t="s">
        <v>1781</v>
      </c>
    </row>
    <row r="2055" spans="2:3" x14ac:dyDescent="0.35">
      <c r="B2055" s="2" t="s">
        <v>106</v>
      </c>
      <c r="C2055" s="4" t="s">
        <v>1781</v>
      </c>
    </row>
    <row r="2056" spans="2:3" x14ac:dyDescent="0.35">
      <c r="B2056" s="7" t="s">
        <v>107</v>
      </c>
      <c r="C2056" s="9" t="s">
        <v>915</v>
      </c>
    </row>
    <row r="2057" spans="2:3" x14ac:dyDescent="0.35">
      <c r="B2057" s="2" t="s">
        <v>109</v>
      </c>
      <c r="C2057" s="4" t="s">
        <v>915</v>
      </c>
    </row>
    <row r="2058" spans="2:3" x14ac:dyDescent="0.35">
      <c r="B2058" s="7" t="s">
        <v>110</v>
      </c>
      <c r="C2058" s="9" t="s">
        <v>1782</v>
      </c>
    </row>
    <row r="2059" spans="2:3" x14ac:dyDescent="0.35">
      <c r="B2059" s="2" t="s">
        <v>111</v>
      </c>
      <c r="C2059" s="4" t="s">
        <v>889</v>
      </c>
    </row>
    <row r="2060" spans="2:3" x14ac:dyDescent="0.35">
      <c r="B2060" s="2" t="s">
        <v>112</v>
      </c>
      <c r="C2060" s="4" t="s">
        <v>1783</v>
      </c>
    </row>
    <row r="2061" spans="2:3" x14ac:dyDescent="0.35">
      <c r="B2061" s="7" t="s">
        <v>115</v>
      </c>
      <c r="C2061" s="9" t="s">
        <v>1784</v>
      </c>
    </row>
    <row r="2062" spans="2:3" x14ac:dyDescent="0.35">
      <c r="B2062" s="2" t="s">
        <v>116</v>
      </c>
      <c r="C2062" s="4" t="s">
        <v>1785</v>
      </c>
    </row>
    <row r="2063" spans="2:3" x14ac:dyDescent="0.35">
      <c r="B2063" s="2" t="s">
        <v>119</v>
      </c>
      <c r="C2063" s="4" t="s">
        <v>580</v>
      </c>
    </row>
    <row r="2064" spans="2:3" x14ac:dyDescent="0.35">
      <c r="B2064" s="7" t="s">
        <v>120</v>
      </c>
      <c r="C2064" s="9" t="s">
        <v>1786</v>
      </c>
    </row>
    <row r="2065" spans="2:3" x14ac:dyDescent="0.35">
      <c r="B2065" s="2" t="s">
        <v>122</v>
      </c>
      <c r="C2065" s="4" t="s">
        <v>453</v>
      </c>
    </row>
    <row r="2066" spans="2:3" x14ac:dyDescent="0.35">
      <c r="B2066" s="2" t="s">
        <v>124</v>
      </c>
      <c r="C2066" s="4" t="s">
        <v>891</v>
      </c>
    </row>
    <row r="2067" spans="2:3" x14ac:dyDescent="0.35">
      <c r="B2067" s="7" t="s">
        <v>127</v>
      </c>
      <c r="C2067" s="9" t="s">
        <v>584</v>
      </c>
    </row>
    <row r="2068" spans="2:3" x14ac:dyDescent="0.35">
      <c r="B2068" s="2" t="s">
        <v>128</v>
      </c>
      <c r="C2068" s="4" t="s">
        <v>584</v>
      </c>
    </row>
    <row r="2069" spans="2:3" x14ac:dyDescent="0.35">
      <c r="B2069" s="6" t="s">
        <v>131</v>
      </c>
      <c r="C2069" s="8" t="s">
        <v>1787</v>
      </c>
    </row>
    <row r="2070" spans="2:3" x14ac:dyDescent="0.35">
      <c r="B2070" s="7" t="s">
        <v>132</v>
      </c>
      <c r="C2070" s="9" t="s">
        <v>1788</v>
      </c>
    </row>
    <row r="2071" spans="2:3" x14ac:dyDescent="0.35">
      <c r="B2071" s="2" t="s">
        <v>136</v>
      </c>
      <c r="C2071" s="4" t="s">
        <v>662</v>
      </c>
    </row>
    <row r="2072" spans="2:3" x14ac:dyDescent="0.35">
      <c r="B2072" s="2" t="s">
        <v>137</v>
      </c>
      <c r="C2072" s="4" t="s">
        <v>583</v>
      </c>
    </row>
    <row r="2073" spans="2:3" x14ac:dyDescent="0.35">
      <c r="B2073" s="2" t="s">
        <v>138</v>
      </c>
      <c r="C2073" s="4" t="s">
        <v>1153</v>
      </c>
    </row>
    <row r="2074" spans="2:3" x14ac:dyDescent="0.35">
      <c r="B2074" s="7" t="s">
        <v>141</v>
      </c>
      <c r="C2074" s="9" t="s">
        <v>944</v>
      </c>
    </row>
    <row r="2075" spans="2:3" x14ac:dyDescent="0.35">
      <c r="B2075" s="2" t="s">
        <v>142</v>
      </c>
      <c r="C2075" s="4" t="s">
        <v>944</v>
      </c>
    </row>
    <row r="2076" spans="2:3" x14ac:dyDescent="0.35">
      <c r="B2076" s="7" t="s">
        <v>169</v>
      </c>
      <c r="C2076" s="9" t="s">
        <v>1789</v>
      </c>
    </row>
    <row r="2077" spans="2:3" x14ac:dyDescent="0.35">
      <c r="B2077" s="2" t="s">
        <v>170</v>
      </c>
      <c r="C2077" s="4" t="s">
        <v>1789</v>
      </c>
    </row>
    <row r="2078" spans="2:3" x14ac:dyDescent="0.35">
      <c r="B2078" s="7" t="s">
        <v>171</v>
      </c>
      <c r="C2078" s="9" t="s">
        <v>889</v>
      </c>
    </row>
    <row r="2079" spans="2:3" x14ac:dyDescent="0.35">
      <c r="B2079" s="2" t="s">
        <v>172</v>
      </c>
      <c r="C2079" s="4" t="s">
        <v>889</v>
      </c>
    </row>
    <row r="2080" spans="2:3" x14ac:dyDescent="0.35">
      <c r="B2080" s="7" t="s">
        <v>177</v>
      </c>
      <c r="C2080" s="9" t="s">
        <v>583</v>
      </c>
    </row>
    <row r="2081" spans="2:3" x14ac:dyDescent="0.35">
      <c r="B2081" s="2" t="s">
        <v>183</v>
      </c>
      <c r="C2081" s="4" t="s">
        <v>583</v>
      </c>
    </row>
    <row r="2082" spans="2:3" x14ac:dyDescent="0.35">
      <c r="B2082" s="6" t="s">
        <v>186</v>
      </c>
      <c r="C2082" s="8" t="s">
        <v>1790</v>
      </c>
    </row>
    <row r="2083" spans="2:3" x14ac:dyDescent="0.35">
      <c r="B2083" s="7" t="s">
        <v>187</v>
      </c>
      <c r="C2083" s="9" t="s">
        <v>1791</v>
      </c>
    </row>
    <row r="2084" spans="2:3" x14ac:dyDescent="0.35">
      <c r="B2084" s="2" t="s">
        <v>192</v>
      </c>
      <c r="C2084" s="4" t="s">
        <v>1792</v>
      </c>
    </row>
    <row r="2085" spans="2:3" x14ac:dyDescent="0.35">
      <c r="B2085" s="2" t="s">
        <v>194</v>
      </c>
      <c r="C2085" s="4" t="s">
        <v>1478</v>
      </c>
    </row>
    <row r="2086" spans="2:3" x14ac:dyDescent="0.35">
      <c r="B2086" s="7" t="s">
        <v>206</v>
      </c>
      <c r="C2086" s="9" t="s">
        <v>1793</v>
      </c>
    </row>
    <row r="2087" spans="2:3" x14ac:dyDescent="0.35">
      <c r="B2087" s="2" t="s">
        <v>207</v>
      </c>
      <c r="C2087" s="4" t="s">
        <v>558</v>
      </c>
    </row>
    <row r="2088" spans="2:3" x14ac:dyDescent="0.35">
      <c r="B2088" s="2" t="s">
        <v>209</v>
      </c>
      <c r="C2088" s="4" t="s">
        <v>637</v>
      </c>
    </row>
    <row r="2089" spans="2:3" x14ac:dyDescent="0.35">
      <c r="B2089" s="2" t="s">
        <v>210</v>
      </c>
      <c r="C2089" s="4" t="s">
        <v>659</v>
      </c>
    </row>
    <row r="2090" spans="2:3" x14ac:dyDescent="0.35">
      <c r="B2090" s="2" t="s">
        <v>212</v>
      </c>
      <c r="C2090" s="4" t="s">
        <v>637</v>
      </c>
    </row>
    <row r="2091" spans="2:3" x14ac:dyDescent="0.35">
      <c r="B2091" s="2" t="s">
        <v>215</v>
      </c>
      <c r="C2091" s="4" t="s">
        <v>934</v>
      </c>
    </row>
    <row r="2092" spans="2:3" x14ac:dyDescent="0.35">
      <c r="B2092" s="7" t="s">
        <v>216</v>
      </c>
      <c r="C2092" s="9" t="s">
        <v>1794</v>
      </c>
    </row>
    <row r="2093" spans="2:3" x14ac:dyDescent="0.35">
      <c r="B2093" s="2" t="s">
        <v>217</v>
      </c>
      <c r="C2093" s="4" t="s">
        <v>1477</v>
      </c>
    </row>
    <row r="2094" spans="2:3" x14ac:dyDescent="0.35">
      <c r="B2094" s="2" t="s">
        <v>220</v>
      </c>
      <c r="C2094" s="4" t="s">
        <v>583</v>
      </c>
    </row>
    <row r="2095" spans="2:3" x14ac:dyDescent="0.35">
      <c r="B2095" s="7" t="s">
        <v>224</v>
      </c>
      <c r="C2095" s="9" t="s">
        <v>1539</v>
      </c>
    </row>
    <row r="2096" spans="2:3" x14ac:dyDescent="0.35">
      <c r="B2096" s="2" t="s">
        <v>225</v>
      </c>
      <c r="C2096" s="4" t="s">
        <v>572</v>
      </c>
    </row>
    <row r="2097" spans="2:3" x14ac:dyDescent="0.35">
      <c r="B2097" s="2" t="s">
        <v>227</v>
      </c>
      <c r="C2097" s="4" t="s">
        <v>583</v>
      </c>
    </row>
    <row r="2098" spans="2:3" x14ac:dyDescent="0.35">
      <c r="B2098" s="2" t="s">
        <v>229</v>
      </c>
      <c r="C2098" s="4" t="s">
        <v>572</v>
      </c>
    </row>
    <row r="2099" spans="2:3" x14ac:dyDescent="0.35">
      <c r="B2099" s="2" t="s">
        <v>230</v>
      </c>
      <c r="C2099" s="4" t="s">
        <v>1538</v>
      </c>
    </row>
    <row r="2100" spans="2:3" x14ac:dyDescent="0.35">
      <c r="B2100" s="7" t="s">
        <v>233</v>
      </c>
      <c r="C2100" s="9" t="s">
        <v>1795</v>
      </c>
    </row>
    <row r="2101" spans="2:3" ht="25" x14ac:dyDescent="0.35">
      <c r="B2101" s="2" t="s">
        <v>234</v>
      </c>
      <c r="C2101" s="4" t="s">
        <v>1795</v>
      </c>
    </row>
    <row r="2102" spans="2:3" x14ac:dyDescent="0.35">
      <c r="B2102" s="7" t="s">
        <v>239</v>
      </c>
      <c r="C2102" s="9" t="s">
        <v>366</v>
      </c>
    </row>
    <row r="2103" spans="2:3" x14ac:dyDescent="0.35">
      <c r="B2103" s="2" t="s">
        <v>240</v>
      </c>
      <c r="C2103" s="4" t="s">
        <v>949</v>
      </c>
    </row>
    <row r="2104" spans="2:3" x14ac:dyDescent="0.35">
      <c r="B2104" s="2" t="s">
        <v>243</v>
      </c>
      <c r="C2104" s="4" t="s">
        <v>949</v>
      </c>
    </row>
    <row r="2105" spans="2:3" x14ac:dyDescent="0.35">
      <c r="B2105" s="7" t="s">
        <v>247</v>
      </c>
      <c r="C2105" s="9" t="s">
        <v>1085</v>
      </c>
    </row>
    <row r="2106" spans="2:3" x14ac:dyDescent="0.35">
      <c r="B2106" s="2" t="s">
        <v>249</v>
      </c>
      <c r="C2106" s="4" t="s">
        <v>570</v>
      </c>
    </row>
    <row r="2107" spans="2:3" x14ac:dyDescent="0.35">
      <c r="B2107" s="29" t="s">
        <v>250</v>
      </c>
      <c r="C2107" s="30" t="s">
        <v>1161</v>
      </c>
    </row>
    <row r="2108" spans="2:3" x14ac:dyDescent="0.35">
      <c r="B2108" s="35" t="s">
        <v>51</v>
      </c>
      <c r="C2108" s="36" t="s">
        <v>80</v>
      </c>
    </row>
    <row r="2109" spans="2:3" x14ac:dyDescent="0.35">
      <c r="B2109" s="22" t="s">
        <v>533</v>
      </c>
      <c r="C2109" s="25" t="s">
        <v>533</v>
      </c>
    </row>
    <row r="2110" spans="2:3" x14ac:dyDescent="0.35">
      <c r="B2110" s="22" t="s">
        <v>533</v>
      </c>
      <c r="C2110" s="25" t="s">
        <v>533</v>
      </c>
    </row>
    <row r="2111" spans="2:3" x14ac:dyDescent="0.35">
      <c r="B2111" s="22" t="s">
        <v>533</v>
      </c>
      <c r="C2111" s="25" t="s">
        <v>533</v>
      </c>
    </row>
    <row r="2112" spans="2:3" x14ac:dyDescent="0.35">
      <c r="B2112" s="35" t="s">
        <v>29</v>
      </c>
      <c r="C2112" s="36" t="s">
        <v>52</v>
      </c>
    </row>
    <row r="2113" spans="2:3" x14ac:dyDescent="0.35">
      <c r="B2113" s="33" t="s">
        <v>104</v>
      </c>
      <c r="C2113" s="34" t="s">
        <v>1796</v>
      </c>
    </row>
    <row r="2114" spans="2:3" x14ac:dyDescent="0.35">
      <c r="B2114" s="7" t="s">
        <v>105</v>
      </c>
      <c r="C2114" s="9" t="s">
        <v>1797</v>
      </c>
    </row>
    <row r="2115" spans="2:3" x14ac:dyDescent="0.35">
      <c r="B2115" s="2" t="s">
        <v>106</v>
      </c>
      <c r="C2115" s="4" t="s">
        <v>1797</v>
      </c>
    </row>
    <row r="2116" spans="2:3" x14ac:dyDescent="0.35">
      <c r="B2116" s="7" t="s">
        <v>107</v>
      </c>
      <c r="C2116" s="9" t="s">
        <v>1798</v>
      </c>
    </row>
    <row r="2117" spans="2:3" x14ac:dyDescent="0.35">
      <c r="B2117" s="2" t="s">
        <v>108</v>
      </c>
      <c r="C2117" s="4" t="s">
        <v>1798</v>
      </c>
    </row>
    <row r="2118" spans="2:3" x14ac:dyDescent="0.35">
      <c r="B2118" s="7" t="s">
        <v>110</v>
      </c>
      <c r="C2118" s="9" t="s">
        <v>1799</v>
      </c>
    </row>
    <row r="2119" spans="2:3" x14ac:dyDescent="0.35">
      <c r="B2119" s="2" t="s">
        <v>111</v>
      </c>
      <c r="C2119" s="4" t="s">
        <v>1800</v>
      </c>
    </row>
    <row r="2120" spans="2:3" x14ac:dyDescent="0.35">
      <c r="B2120" s="2" t="s">
        <v>112</v>
      </c>
      <c r="C2120" s="4" t="s">
        <v>1801</v>
      </c>
    </row>
    <row r="2121" spans="2:3" x14ac:dyDescent="0.35">
      <c r="B2121" s="7" t="s">
        <v>115</v>
      </c>
      <c r="C2121" s="9" t="s">
        <v>1802</v>
      </c>
    </row>
    <row r="2122" spans="2:3" x14ac:dyDescent="0.35">
      <c r="B2122" s="2" t="s">
        <v>116</v>
      </c>
      <c r="C2122" s="4" t="s">
        <v>1803</v>
      </c>
    </row>
    <row r="2123" spans="2:3" x14ac:dyDescent="0.35">
      <c r="B2123" s="2" t="s">
        <v>117</v>
      </c>
      <c r="C2123" s="4" t="s">
        <v>1804</v>
      </c>
    </row>
    <row r="2124" spans="2:3" x14ac:dyDescent="0.35">
      <c r="B2124" s="2" t="s">
        <v>118</v>
      </c>
      <c r="C2124" s="4" t="s">
        <v>1805</v>
      </c>
    </row>
    <row r="2125" spans="2:3" x14ac:dyDescent="0.35">
      <c r="B2125" s="2" t="s">
        <v>119</v>
      </c>
      <c r="C2125" s="4" t="s">
        <v>1806</v>
      </c>
    </row>
    <row r="2126" spans="2:3" x14ac:dyDescent="0.35">
      <c r="B2126" s="7" t="s">
        <v>127</v>
      </c>
      <c r="C2126" s="9" t="s">
        <v>1807</v>
      </c>
    </row>
    <row r="2127" spans="2:3" x14ac:dyDescent="0.35">
      <c r="B2127" s="2" t="s">
        <v>128</v>
      </c>
      <c r="C2127" s="4" t="s">
        <v>1807</v>
      </c>
    </row>
    <row r="2128" spans="2:3" x14ac:dyDescent="0.35">
      <c r="B2128" s="6" t="s">
        <v>131</v>
      </c>
      <c r="C2128" s="8" t="s">
        <v>1808</v>
      </c>
    </row>
    <row r="2129" spans="2:3" x14ac:dyDescent="0.35">
      <c r="B2129" s="7" t="s">
        <v>132</v>
      </c>
      <c r="C2129" s="9" t="s">
        <v>1809</v>
      </c>
    </row>
    <row r="2130" spans="2:3" x14ac:dyDescent="0.35">
      <c r="B2130" s="2" t="s">
        <v>133</v>
      </c>
      <c r="C2130" s="4" t="s">
        <v>1809</v>
      </c>
    </row>
    <row r="2131" spans="2:3" x14ac:dyDescent="0.35">
      <c r="B2131" s="7" t="s">
        <v>141</v>
      </c>
      <c r="C2131" s="9" t="s">
        <v>1810</v>
      </c>
    </row>
    <row r="2132" spans="2:3" x14ac:dyDescent="0.35">
      <c r="B2132" s="2" t="s">
        <v>142</v>
      </c>
      <c r="C2132" s="4" t="s">
        <v>1811</v>
      </c>
    </row>
    <row r="2133" spans="2:3" x14ac:dyDescent="0.35">
      <c r="B2133" s="2" t="s">
        <v>143</v>
      </c>
      <c r="C2133" s="4" t="s">
        <v>362</v>
      </c>
    </row>
    <row r="2134" spans="2:3" x14ac:dyDescent="0.35">
      <c r="B2134" s="7" t="s">
        <v>151</v>
      </c>
      <c r="C2134" s="9" t="s">
        <v>1812</v>
      </c>
    </row>
    <row r="2135" spans="2:3" x14ac:dyDescent="0.35">
      <c r="B2135" s="2" t="s">
        <v>153</v>
      </c>
      <c r="C2135" s="4" t="s">
        <v>584</v>
      </c>
    </row>
    <row r="2136" spans="2:3" x14ac:dyDescent="0.35">
      <c r="B2136" s="2" t="s">
        <v>154</v>
      </c>
      <c r="C2136" s="4" t="s">
        <v>597</v>
      </c>
    </row>
    <row r="2137" spans="2:3" x14ac:dyDescent="0.35">
      <c r="B2137" s="2" t="s">
        <v>157</v>
      </c>
      <c r="C2137" s="4" t="s">
        <v>1567</v>
      </c>
    </row>
    <row r="2138" spans="2:3" x14ac:dyDescent="0.35">
      <c r="B2138" s="7" t="s">
        <v>161</v>
      </c>
      <c r="C2138" s="9" t="s">
        <v>709</v>
      </c>
    </row>
    <row r="2139" spans="2:3" x14ac:dyDescent="0.35">
      <c r="B2139" s="2" t="s">
        <v>162</v>
      </c>
      <c r="C2139" s="4" t="s">
        <v>709</v>
      </c>
    </row>
    <row r="2140" spans="2:3" x14ac:dyDescent="0.35">
      <c r="B2140" s="7" t="s">
        <v>169</v>
      </c>
      <c r="C2140" s="9" t="s">
        <v>1813</v>
      </c>
    </row>
    <row r="2141" spans="2:3" x14ac:dyDescent="0.35">
      <c r="B2141" s="2" t="s">
        <v>170</v>
      </c>
      <c r="C2141" s="4" t="s">
        <v>1813</v>
      </c>
    </row>
    <row r="2142" spans="2:3" x14ac:dyDescent="0.35">
      <c r="B2142" s="7" t="s">
        <v>171</v>
      </c>
      <c r="C2142" s="9" t="s">
        <v>908</v>
      </c>
    </row>
    <row r="2143" spans="2:3" x14ac:dyDescent="0.35">
      <c r="B2143" s="2" t="s">
        <v>172</v>
      </c>
      <c r="C2143" s="4" t="s">
        <v>908</v>
      </c>
    </row>
    <row r="2144" spans="2:3" x14ac:dyDescent="0.35">
      <c r="B2144" s="7" t="s">
        <v>177</v>
      </c>
      <c r="C2144" s="9" t="s">
        <v>1814</v>
      </c>
    </row>
    <row r="2145" spans="2:3" x14ac:dyDescent="0.35">
      <c r="B2145" s="2" t="s">
        <v>178</v>
      </c>
      <c r="C2145" s="4" t="s">
        <v>498</v>
      </c>
    </row>
    <row r="2146" spans="2:3" x14ac:dyDescent="0.35">
      <c r="B2146" s="2" t="s">
        <v>179</v>
      </c>
      <c r="C2146" s="4" t="s">
        <v>1815</v>
      </c>
    </row>
    <row r="2147" spans="2:3" x14ac:dyDescent="0.35">
      <c r="B2147" s="6" t="s">
        <v>186</v>
      </c>
      <c r="C2147" s="8" t="s">
        <v>1816</v>
      </c>
    </row>
    <row r="2148" spans="2:3" x14ac:dyDescent="0.35">
      <c r="B2148" s="7" t="s">
        <v>187</v>
      </c>
      <c r="C2148" s="9" t="s">
        <v>1817</v>
      </c>
    </row>
    <row r="2149" spans="2:3" x14ac:dyDescent="0.35">
      <c r="B2149" s="2" t="s">
        <v>188</v>
      </c>
      <c r="C2149" s="4" t="s">
        <v>1818</v>
      </c>
    </row>
    <row r="2150" spans="2:3" x14ac:dyDescent="0.35">
      <c r="B2150" s="2" t="s">
        <v>191</v>
      </c>
      <c r="C2150" s="4" t="s">
        <v>1819</v>
      </c>
    </row>
    <row r="2151" spans="2:3" x14ac:dyDescent="0.35">
      <c r="B2151" s="2" t="s">
        <v>194</v>
      </c>
      <c r="C2151" s="4" t="s">
        <v>902</v>
      </c>
    </row>
    <row r="2152" spans="2:3" x14ac:dyDescent="0.35">
      <c r="B2152" s="2" t="s">
        <v>196</v>
      </c>
      <c r="C2152" s="4" t="s">
        <v>414</v>
      </c>
    </row>
    <row r="2153" spans="2:3" x14ac:dyDescent="0.35">
      <c r="B2153" s="7" t="s">
        <v>197</v>
      </c>
      <c r="C2153" s="9" t="s">
        <v>1820</v>
      </c>
    </row>
    <row r="2154" spans="2:3" x14ac:dyDescent="0.35">
      <c r="B2154" s="2" t="s">
        <v>199</v>
      </c>
      <c r="C2154" s="4" t="s">
        <v>1821</v>
      </c>
    </row>
    <row r="2155" spans="2:3" x14ac:dyDescent="0.35">
      <c r="B2155" s="2" t="s">
        <v>200</v>
      </c>
      <c r="C2155" s="4" t="s">
        <v>1822</v>
      </c>
    </row>
    <row r="2156" spans="2:3" x14ac:dyDescent="0.35">
      <c r="B2156" s="2" t="s">
        <v>203</v>
      </c>
      <c r="C2156" s="4" t="s">
        <v>1823</v>
      </c>
    </row>
    <row r="2157" spans="2:3" x14ac:dyDescent="0.35">
      <c r="B2157" s="2" t="s">
        <v>204</v>
      </c>
      <c r="C2157" s="4" t="s">
        <v>1824</v>
      </c>
    </row>
    <row r="2158" spans="2:3" x14ac:dyDescent="0.35">
      <c r="B2158" s="2" t="s">
        <v>205</v>
      </c>
      <c r="C2158" s="4" t="s">
        <v>1825</v>
      </c>
    </row>
    <row r="2159" spans="2:3" x14ac:dyDescent="0.35">
      <c r="B2159" s="7" t="s">
        <v>206</v>
      </c>
      <c r="C2159" s="9" t="s">
        <v>1826</v>
      </c>
    </row>
    <row r="2160" spans="2:3" x14ac:dyDescent="0.35">
      <c r="B2160" s="2" t="s">
        <v>208</v>
      </c>
      <c r="C2160" s="4" t="s">
        <v>1827</v>
      </c>
    </row>
    <row r="2161" spans="2:3" x14ac:dyDescent="0.35">
      <c r="B2161" s="2" t="s">
        <v>209</v>
      </c>
      <c r="C2161" s="4" t="s">
        <v>1828</v>
      </c>
    </row>
    <row r="2162" spans="2:3" x14ac:dyDescent="0.35">
      <c r="B2162" s="2" t="s">
        <v>211</v>
      </c>
      <c r="C2162" s="4" t="s">
        <v>1829</v>
      </c>
    </row>
    <row r="2163" spans="2:3" x14ac:dyDescent="0.35">
      <c r="B2163" s="2" t="s">
        <v>215</v>
      </c>
      <c r="C2163" s="4" t="s">
        <v>1830</v>
      </c>
    </row>
    <row r="2164" spans="2:3" x14ac:dyDescent="0.35">
      <c r="B2164" s="7" t="s">
        <v>216</v>
      </c>
      <c r="C2164" s="9" t="s">
        <v>1831</v>
      </c>
    </row>
    <row r="2165" spans="2:3" x14ac:dyDescent="0.35">
      <c r="B2165" s="2" t="s">
        <v>218</v>
      </c>
      <c r="C2165" s="4" t="s">
        <v>1832</v>
      </c>
    </row>
    <row r="2166" spans="2:3" x14ac:dyDescent="0.35">
      <c r="B2166" s="2" t="s">
        <v>220</v>
      </c>
      <c r="C2166" s="4" t="s">
        <v>1833</v>
      </c>
    </row>
    <row r="2167" spans="2:3" x14ac:dyDescent="0.35">
      <c r="B2167" s="7" t="s">
        <v>224</v>
      </c>
      <c r="C2167" s="9" t="s">
        <v>1834</v>
      </c>
    </row>
    <row r="2168" spans="2:3" x14ac:dyDescent="0.35">
      <c r="B2168" s="2" t="s">
        <v>229</v>
      </c>
      <c r="C2168" s="4" t="s">
        <v>1835</v>
      </c>
    </row>
    <row r="2169" spans="2:3" x14ac:dyDescent="0.35">
      <c r="B2169" s="2" t="s">
        <v>231</v>
      </c>
      <c r="C2169" s="4" t="s">
        <v>587</v>
      </c>
    </row>
    <row r="2170" spans="2:3" x14ac:dyDescent="0.35">
      <c r="B2170" s="2" t="s">
        <v>232</v>
      </c>
      <c r="C2170" s="4" t="s">
        <v>1836</v>
      </c>
    </row>
    <row r="2171" spans="2:3" x14ac:dyDescent="0.35">
      <c r="B2171" s="7" t="s">
        <v>247</v>
      </c>
      <c r="C2171" s="9" t="s">
        <v>658</v>
      </c>
    </row>
    <row r="2172" spans="2:3" x14ac:dyDescent="0.35">
      <c r="B2172" s="29" t="s">
        <v>251</v>
      </c>
      <c r="C2172" s="30" t="s">
        <v>658</v>
      </c>
    </row>
    <row r="2173" spans="2:3" x14ac:dyDescent="0.35">
      <c r="B2173" s="35" t="s">
        <v>51</v>
      </c>
      <c r="C2173" s="36" t="s">
        <v>81</v>
      </c>
    </row>
    <row r="2174" spans="2:3" x14ac:dyDescent="0.35">
      <c r="B2174" s="22" t="s">
        <v>533</v>
      </c>
      <c r="C2174" s="25" t="s">
        <v>533</v>
      </c>
    </row>
    <row r="2175" spans="2:3" x14ac:dyDescent="0.35">
      <c r="B2175" s="22" t="s">
        <v>533</v>
      </c>
      <c r="C2175" s="25" t="s">
        <v>533</v>
      </c>
    </row>
    <row r="2176" spans="2:3" x14ac:dyDescent="0.35">
      <c r="B2176" s="22" t="s">
        <v>533</v>
      </c>
      <c r="C2176" s="25" t="s">
        <v>533</v>
      </c>
    </row>
    <row r="2177" spans="2:3" x14ac:dyDescent="0.35">
      <c r="B2177" s="35" t="s">
        <v>30</v>
      </c>
      <c r="C2177" s="36" t="s">
        <v>52</v>
      </c>
    </row>
    <row r="2178" spans="2:3" x14ac:dyDescent="0.35">
      <c r="B2178" s="33" t="s">
        <v>104</v>
      </c>
      <c r="C2178" s="34" t="s">
        <v>1837</v>
      </c>
    </row>
    <row r="2179" spans="2:3" x14ac:dyDescent="0.35">
      <c r="B2179" s="7" t="s">
        <v>105</v>
      </c>
      <c r="C2179" s="9" t="s">
        <v>1838</v>
      </c>
    </row>
    <row r="2180" spans="2:3" x14ac:dyDescent="0.35">
      <c r="B2180" s="2" t="s">
        <v>106</v>
      </c>
      <c r="C2180" s="4" t="s">
        <v>1838</v>
      </c>
    </row>
    <row r="2181" spans="2:3" x14ac:dyDescent="0.35">
      <c r="B2181" s="7" t="s">
        <v>107</v>
      </c>
      <c r="C2181" s="9" t="s">
        <v>1839</v>
      </c>
    </row>
    <row r="2182" spans="2:3" x14ac:dyDescent="0.35">
      <c r="B2182" s="2" t="s">
        <v>108</v>
      </c>
      <c r="C2182" s="4" t="s">
        <v>1839</v>
      </c>
    </row>
    <row r="2183" spans="2:3" x14ac:dyDescent="0.35">
      <c r="B2183" s="7" t="s">
        <v>110</v>
      </c>
      <c r="C2183" s="9" t="s">
        <v>1840</v>
      </c>
    </row>
    <row r="2184" spans="2:3" x14ac:dyDescent="0.35">
      <c r="B2184" s="2" t="s">
        <v>114</v>
      </c>
      <c r="C2184" s="4" t="s">
        <v>1840</v>
      </c>
    </row>
    <row r="2185" spans="2:3" x14ac:dyDescent="0.35">
      <c r="B2185" s="7" t="s">
        <v>115</v>
      </c>
      <c r="C2185" s="9" t="s">
        <v>1841</v>
      </c>
    </row>
    <row r="2186" spans="2:3" x14ac:dyDescent="0.35">
      <c r="B2186" s="2" t="s">
        <v>116</v>
      </c>
      <c r="C2186" s="4" t="s">
        <v>1841</v>
      </c>
    </row>
    <row r="2187" spans="2:3" x14ac:dyDescent="0.35">
      <c r="B2187" s="7" t="s">
        <v>120</v>
      </c>
      <c r="C2187" s="9" t="s">
        <v>1842</v>
      </c>
    </row>
    <row r="2188" spans="2:3" x14ac:dyDescent="0.35">
      <c r="B2188" s="2" t="s">
        <v>126</v>
      </c>
      <c r="C2188" s="4" t="s">
        <v>1842</v>
      </c>
    </row>
    <row r="2189" spans="2:3" x14ac:dyDescent="0.35">
      <c r="B2189" s="7" t="s">
        <v>127</v>
      </c>
      <c r="C2189" s="9" t="s">
        <v>1843</v>
      </c>
    </row>
    <row r="2190" spans="2:3" x14ac:dyDescent="0.35">
      <c r="B2190" s="2" t="s">
        <v>128</v>
      </c>
      <c r="C2190" s="4" t="s">
        <v>1843</v>
      </c>
    </row>
    <row r="2191" spans="2:3" x14ac:dyDescent="0.35">
      <c r="B2191" s="6" t="s">
        <v>131</v>
      </c>
      <c r="C2191" s="8" t="s">
        <v>1844</v>
      </c>
    </row>
    <row r="2192" spans="2:3" x14ac:dyDescent="0.35">
      <c r="B2192" s="7" t="s">
        <v>132</v>
      </c>
      <c r="C2192" s="9" t="s">
        <v>1845</v>
      </c>
    </row>
    <row r="2193" spans="2:3" x14ac:dyDescent="0.35">
      <c r="B2193" s="2" t="s">
        <v>133</v>
      </c>
      <c r="C2193" s="4" t="s">
        <v>1846</v>
      </c>
    </row>
    <row r="2194" spans="2:3" x14ac:dyDescent="0.35">
      <c r="B2194" s="2" t="s">
        <v>137</v>
      </c>
      <c r="C2194" s="4" t="s">
        <v>1847</v>
      </c>
    </row>
    <row r="2195" spans="2:3" x14ac:dyDescent="0.35">
      <c r="B2195" s="2" t="s">
        <v>138</v>
      </c>
      <c r="C2195" s="4" t="s">
        <v>1848</v>
      </c>
    </row>
    <row r="2196" spans="2:3" x14ac:dyDescent="0.35">
      <c r="B2196" s="2" t="s">
        <v>139</v>
      </c>
      <c r="C2196" s="4" t="s">
        <v>1849</v>
      </c>
    </row>
    <row r="2197" spans="2:3" x14ac:dyDescent="0.35">
      <c r="B2197" s="7" t="s">
        <v>141</v>
      </c>
      <c r="C2197" s="9" t="s">
        <v>1850</v>
      </c>
    </row>
    <row r="2198" spans="2:3" x14ac:dyDescent="0.35">
      <c r="B2198" s="2" t="s">
        <v>142</v>
      </c>
      <c r="C2198" s="4" t="s">
        <v>1850</v>
      </c>
    </row>
    <row r="2199" spans="2:3" x14ac:dyDescent="0.35">
      <c r="B2199" s="7" t="s">
        <v>151</v>
      </c>
      <c r="C2199" s="9" t="s">
        <v>1851</v>
      </c>
    </row>
    <row r="2200" spans="2:3" x14ac:dyDescent="0.35">
      <c r="B2200" s="2" t="s">
        <v>157</v>
      </c>
      <c r="C2200" s="4" t="s">
        <v>1852</v>
      </c>
    </row>
    <row r="2201" spans="2:3" x14ac:dyDescent="0.35">
      <c r="B2201" s="2" t="s">
        <v>160</v>
      </c>
      <c r="C2201" s="4" t="s">
        <v>1853</v>
      </c>
    </row>
    <row r="2202" spans="2:3" x14ac:dyDescent="0.35">
      <c r="B2202" s="7" t="s">
        <v>169</v>
      </c>
      <c r="C2202" s="9" t="s">
        <v>1854</v>
      </c>
    </row>
    <row r="2203" spans="2:3" x14ac:dyDescent="0.35">
      <c r="B2203" s="2" t="s">
        <v>170</v>
      </c>
      <c r="C2203" s="4" t="s">
        <v>1854</v>
      </c>
    </row>
    <row r="2204" spans="2:3" x14ac:dyDescent="0.35">
      <c r="B2204" s="7" t="s">
        <v>171</v>
      </c>
      <c r="C2204" s="9" t="s">
        <v>1853</v>
      </c>
    </row>
    <row r="2205" spans="2:3" x14ac:dyDescent="0.35">
      <c r="B2205" s="2" t="s">
        <v>172</v>
      </c>
      <c r="C2205" s="4" t="s">
        <v>1853</v>
      </c>
    </row>
    <row r="2206" spans="2:3" x14ac:dyDescent="0.35">
      <c r="B2206" s="7" t="s">
        <v>177</v>
      </c>
      <c r="C2206" s="9" t="s">
        <v>1855</v>
      </c>
    </row>
    <row r="2207" spans="2:3" x14ac:dyDescent="0.35">
      <c r="B2207" s="2" t="s">
        <v>185</v>
      </c>
      <c r="C2207" s="4" t="s">
        <v>1855</v>
      </c>
    </row>
    <row r="2208" spans="2:3" x14ac:dyDescent="0.35">
      <c r="B2208" s="6" t="s">
        <v>186</v>
      </c>
      <c r="C2208" s="8" t="s">
        <v>1856</v>
      </c>
    </row>
    <row r="2209" spans="2:3" x14ac:dyDescent="0.35">
      <c r="B2209" s="7" t="s">
        <v>187</v>
      </c>
      <c r="C2209" s="9" t="s">
        <v>1857</v>
      </c>
    </row>
    <row r="2210" spans="2:3" x14ac:dyDescent="0.35">
      <c r="B2210" s="2" t="s">
        <v>188</v>
      </c>
      <c r="C2210" s="4" t="s">
        <v>1858</v>
      </c>
    </row>
    <row r="2211" spans="2:3" x14ac:dyDescent="0.35">
      <c r="B2211" s="2" t="s">
        <v>191</v>
      </c>
      <c r="C2211" s="4" t="s">
        <v>1859</v>
      </c>
    </row>
    <row r="2212" spans="2:3" x14ac:dyDescent="0.35">
      <c r="B2212" s="2" t="s">
        <v>192</v>
      </c>
      <c r="C2212" s="4" t="s">
        <v>637</v>
      </c>
    </row>
    <row r="2213" spans="2:3" x14ac:dyDescent="0.35">
      <c r="B2213" s="2" t="s">
        <v>194</v>
      </c>
      <c r="C2213" s="4" t="s">
        <v>498</v>
      </c>
    </row>
    <row r="2214" spans="2:3" x14ac:dyDescent="0.35">
      <c r="B2214" s="7" t="s">
        <v>197</v>
      </c>
      <c r="C2214" s="9" t="s">
        <v>1860</v>
      </c>
    </row>
    <row r="2215" spans="2:3" x14ac:dyDescent="0.35">
      <c r="B2215" s="2" t="s">
        <v>200</v>
      </c>
      <c r="C2215" s="4" t="s">
        <v>668</v>
      </c>
    </row>
    <row r="2216" spans="2:3" x14ac:dyDescent="0.35">
      <c r="B2216" s="2" t="s">
        <v>204</v>
      </c>
      <c r="C2216" s="4" t="s">
        <v>1861</v>
      </c>
    </row>
    <row r="2217" spans="2:3" x14ac:dyDescent="0.35">
      <c r="B2217" s="7" t="s">
        <v>206</v>
      </c>
      <c r="C2217" s="9" t="s">
        <v>1862</v>
      </c>
    </row>
    <row r="2218" spans="2:3" x14ac:dyDescent="0.35">
      <c r="B2218" s="2" t="s">
        <v>207</v>
      </c>
      <c r="C2218" s="4" t="s">
        <v>1863</v>
      </c>
    </row>
    <row r="2219" spans="2:3" x14ac:dyDescent="0.35">
      <c r="B2219" s="2" t="s">
        <v>209</v>
      </c>
      <c r="C2219" s="4" t="s">
        <v>1864</v>
      </c>
    </row>
    <row r="2220" spans="2:3" x14ac:dyDescent="0.35">
      <c r="B2220" s="7" t="s">
        <v>216</v>
      </c>
      <c r="C2220" s="9" t="s">
        <v>1865</v>
      </c>
    </row>
    <row r="2221" spans="2:3" x14ac:dyDescent="0.35">
      <c r="B2221" s="2" t="s">
        <v>217</v>
      </c>
      <c r="C2221" s="4" t="s">
        <v>1866</v>
      </c>
    </row>
    <row r="2222" spans="2:3" x14ac:dyDescent="0.35">
      <c r="B2222" s="2" t="s">
        <v>220</v>
      </c>
      <c r="C2222" s="4" t="s">
        <v>1795</v>
      </c>
    </row>
    <row r="2223" spans="2:3" x14ac:dyDescent="0.35">
      <c r="B2223" s="7" t="s">
        <v>224</v>
      </c>
      <c r="C2223" s="9" t="s">
        <v>1867</v>
      </c>
    </row>
    <row r="2224" spans="2:3" x14ac:dyDescent="0.35">
      <c r="B2224" s="2" t="s">
        <v>227</v>
      </c>
      <c r="C2224" s="4" t="s">
        <v>1868</v>
      </c>
    </row>
    <row r="2225" spans="2:3" x14ac:dyDescent="0.35">
      <c r="B2225" s="2" t="s">
        <v>229</v>
      </c>
      <c r="C2225" s="4" t="s">
        <v>570</v>
      </c>
    </row>
    <row r="2226" spans="2:3" x14ac:dyDescent="0.35">
      <c r="B2226" s="7" t="s">
        <v>247</v>
      </c>
      <c r="C2226" s="9" t="s">
        <v>1869</v>
      </c>
    </row>
    <row r="2227" spans="2:3" x14ac:dyDescent="0.35">
      <c r="B2227" s="2" t="s">
        <v>249</v>
      </c>
      <c r="C2227" s="4" t="s">
        <v>1869</v>
      </c>
    </row>
    <row r="2228" spans="2:3" x14ac:dyDescent="0.35">
      <c r="B2228" s="7" t="s">
        <v>253</v>
      </c>
      <c r="C2228" s="9" t="s">
        <v>1870</v>
      </c>
    </row>
    <row r="2229" spans="2:3" x14ac:dyDescent="0.35">
      <c r="B2229" s="2" t="s">
        <v>255</v>
      </c>
      <c r="C2229" s="4" t="s">
        <v>1871</v>
      </c>
    </row>
    <row r="2230" spans="2:3" x14ac:dyDescent="0.35">
      <c r="B2230" s="2" t="s">
        <v>257</v>
      </c>
      <c r="C2230" s="4" t="s">
        <v>1872</v>
      </c>
    </row>
    <row r="2231" spans="2:3" x14ac:dyDescent="0.35">
      <c r="B2231" s="2" t="s">
        <v>259</v>
      </c>
      <c r="C2231" s="4" t="s">
        <v>1873</v>
      </c>
    </row>
    <row r="2232" spans="2:3" x14ac:dyDescent="0.35">
      <c r="B2232" s="6" t="s">
        <v>278</v>
      </c>
      <c r="C2232" s="8" t="s">
        <v>1874</v>
      </c>
    </row>
    <row r="2233" spans="2:3" x14ac:dyDescent="0.35">
      <c r="B2233" s="7" t="s">
        <v>279</v>
      </c>
      <c r="C2233" s="9" t="s">
        <v>653</v>
      </c>
    </row>
    <row r="2234" spans="2:3" x14ac:dyDescent="0.35">
      <c r="B2234" s="2" t="s">
        <v>283</v>
      </c>
      <c r="C2234" s="4" t="s">
        <v>653</v>
      </c>
    </row>
    <row r="2235" spans="2:3" x14ac:dyDescent="0.35">
      <c r="B2235" s="7" t="s">
        <v>296</v>
      </c>
      <c r="C2235" s="9" t="s">
        <v>531</v>
      </c>
    </row>
    <row r="2236" spans="2:3" x14ac:dyDescent="0.35">
      <c r="B2236" s="2" t="s">
        <v>300</v>
      </c>
      <c r="C2236" s="4" t="s">
        <v>531</v>
      </c>
    </row>
    <row r="2237" spans="2:3" x14ac:dyDescent="0.35">
      <c r="B2237" s="6" t="s">
        <v>308</v>
      </c>
      <c r="C2237" s="8" t="s">
        <v>510</v>
      </c>
    </row>
    <row r="2238" spans="2:3" x14ac:dyDescent="0.35">
      <c r="B2238" s="7" t="s">
        <v>309</v>
      </c>
      <c r="C2238" s="9" t="s">
        <v>510</v>
      </c>
    </row>
    <row r="2239" spans="2:3" x14ac:dyDescent="0.35">
      <c r="B2239" s="29" t="s">
        <v>314</v>
      </c>
      <c r="C2239" s="30" t="s">
        <v>510</v>
      </c>
    </row>
    <row r="2240" spans="2:3" x14ac:dyDescent="0.35">
      <c r="B2240" s="35" t="s">
        <v>51</v>
      </c>
      <c r="C2240" s="36" t="s">
        <v>82</v>
      </c>
    </row>
    <row r="2241" spans="2:3" x14ac:dyDescent="0.35">
      <c r="B2241" s="22" t="s">
        <v>533</v>
      </c>
      <c r="C2241" s="25" t="s">
        <v>533</v>
      </c>
    </row>
    <row r="2242" spans="2:3" x14ac:dyDescent="0.35">
      <c r="B2242" s="22" t="s">
        <v>533</v>
      </c>
      <c r="C2242" s="25" t="s">
        <v>533</v>
      </c>
    </row>
    <row r="2243" spans="2:3" x14ac:dyDescent="0.35">
      <c r="B2243" s="22" t="s">
        <v>533</v>
      </c>
      <c r="C2243" s="25" t="s">
        <v>533</v>
      </c>
    </row>
    <row r="2244" spans="2:3" x14ac:dyDescent="0.35">
      <c r="B2244" s="35" t="s">
        <v>31</v>
      </c>
      <c r="C2244" s="36" t="s">
        <v>52</v>
      </c>
    </row>
    <row r="2245" spans="2:3" x14ac:dyDescent="0.35">
      <c r="B2245" s="33" t="s">
        <v>104</v>
      </c>
      <c r="C2245" s="34" t="s">
        <v>1875</v>
      </c>
    </row>
    <row r="2246" spans="2:3" x14ac:dyDescent="0.35">
      <c r="B2246" s="7" t="s">
        <v>105</v>
      </c>
      <c r="C2246" s="9" t="s">
        <v>1876</v>
      </c>
    </row>
    <row r="2247" spans="2:3" x14ac:dyDescent="0.35">
      <c r="B2247" s="2" t="s">
        <v>106</v>
      </c>
      <c r="C2247" s="4" t="s">
        <v>1876</v>
      </c>
    </row>
    <row r="2248" spans="2:3" x14ac:dyDescent="0.35">
      <c r="B2248" s="7" t="s">
        <v>107</v>
      </c>
      <c r="C2248" s="9" t="s">
        <v>1877</v>
      </c>
    </row>
    <row r="2249" spans="2:3" x14ac:dyDescent="0.35">
      <c r="B2249" s="2" t="s">
        <v>108</v>
      </c>
      <c r="C2249" s="4" t="s">
        <v>1878</v>
      </c>
    </row>
    <row r="2250" spans="2:3" x14ac:dyDescent="0.35">
      <c r="B2250" s="2" t="s">
        <v>109</v>
      </c>
      <c r="C2250" s="4" t="s">
        <v>1879</v>
      </c>
    </row>
    <row r="2251" spans="2:3" x14ac:dyDescent="0.35">
      <c r="B2251" s="7" t="s">
        <v>110</v>
      </c>
      <c r="C2251" s="9" t="s">
        <v>1880</v>
      </c>
    </row>
    <row r="2252" spans="2:3" x14ac:dyDescent="0.35">
      <c r="B2252" s="2" t="s">
        <v>111</v>
      </c>
      <c r="C2252" s="4" t="s">
        <v>1881</v>
      </c>
    </row>
    <row r="2253" spans="2:3" x14ac:dyDescent="0.35">
      <c r="B2253" s="2" t="s">
        <v>114</v>
      </c>
      <c r="C2253" s="4" t="s">
        <v>1882</v>
      </c>
    </row>
    <row r="2254" spans="2:3" x14ac:dyDescent="0.35">
      <c r="B2254" s="7" t="s">
        <v>115</v>
      </c>
      <c r="C2254" s="9" t="s">
        <v>1883</v>
      </c>
    </row>
    <row r="2255" spans="2:3" x14ac:dyDescent="0.35">
      <c r="B2255" s="2" t="s">
        <v>116</v>
      </c>
      <c r="C2255" s="4" t="s">
        <v>1883</v>
      </c>
    </row>
    <row r="2256" spans="2:3" x14ac:dyDescent="0.35">
      <c r="B2256" s="7" t="s">
        <v>120</v>
      </c>
      <c r="C2256" s="9" t="s">
        <v>1884</v>
      </c>
    </row>
    <row r="2257" spans="2:3" x14ac:dyDescent="0.35">
      <c r="B2257" s="2" t="s">
        <v>124</v>
      </c>
      <c r="C2257" s="4" t="s">
        <v>1884</v>
      </c>
    </row>
    <row r="2258" spans="2:3" x14ac:dyDescent="0.35">
      <c r="B2258" s="7" t="s">
        <v>127</v>
      </c>
      <c r="C2258" s="9" t="s">
        <v>366</v>
      </c>
    </row>
    <row r="2259" spans="2:3" x14ac:dyDescent="0.35">
      <c r="B2259" s="2" t="s">
        <v>128</v>
      </c>
      <c r="C2259" s="4" t="s">
        <v>366</v>
      </c>
    </row>
    <row r="2260" spans="2:3" x14ac:dyDescent="0.35">
      <c r="B2260" s="6" t="s">
        <v>131</v>
      </c>
      <c r="C2260" s="8" t="s">
        <v>1885</v>
      </c>
    </row>
    <row r="2261" spans="2:3" x14ac:dyDescent="0.35">
      <c r="B2261" s="7" t="s">
        <v>132</v>
      </c>
      <c r="C2261" s="9" t="s">
        <v>1886</v>
      </c>
    </row>
    <row r="2262" spans="2:3" x14ac:dyDescent="0.35">
      <c r="B2262" s="2" t="s">
        <v>133</v>
      </c>
      <c r="C2262" s="4" t="s">
        <v>889</v>
      </c>
    </row>
    <row r="2263" spans="2:3" x14ac:dyDescent="0.35">
      <c r="B2263" s="2" t="s">
        <v>136</v>
      </c>
      <c r="C2263" s="4" t="s">
        <v>637</v>
      </c>
    </row>
    <row r="2264" spans="2:3" x14ac:dyDescent="0.35">
      <c r="B2264" s="2" t="s">
        <v>138</v>
      </c>
      <c r="C2264" s="4" t="s">
        <v>1887</v>
      </c>
    </row>
    <row r="2265" spans="2:3" x14ac:dyDescent="0.35">
      <c r="B2265" s="7" t="s">
        <v>141</v>
      </c>
      <c r="C2265" s="9" t="s">
        <v>1888</v>
      </c>
    </row>
    <row r="2266" spans="2:3" x14ac:dyDescent="0.35">
      <c r="B2266" s="2" t="s">
        <v>142</v>
      </c>
      <c r="C2266" s="4" t="s">
        <v>1888</v>
      </c>
    </row>
    <row r="2267" spans="2:3" x14ac:dyDescent="0.35">
      <c r="B2267" s="7" t="s">
        <v>145</v>
      </c>
      <c r="C2267" s="9" t="s">
        <v>718</v>
      </c>
    </row>
    <row r="2268" spans="2:3" x14ac:dyDescent="0.35">
      <c r="B2268" s="2" t="s">
        <v>146</v>
      </c>
      <c r="C2268" s="4" t="s">
        <v>558</v>
      </c>
    </row>
    <row r="2269" spans="2:3" x14ac:dyDescent="0.35">
      <c r="B2269" s="2" t="s">
        <v>147</v>
      </c>
      <c r="C2269" s="4" t="s">
        <v>366</v>
      </c>
    </row>
    <row r="2270" spans="2:3" x14ac:dyDescent="0.35">
      <c r="B2270" s="7" t="s">
        <v>151</v>
      </c>
      <c r="C2270" s="9" t="s">
        <v>1889</v>
      </c>
    </row>
    <row r="2271" spans="2:3" x14ac:dyDescent="0.35">
      <c r="B2271" s="2" t="s">
        <v>153</v>
      </c>
      <c r="C2271" s="4" t="s">
        <v>1890</v>
      </c>
    </row>
    <row r="2272" spans="2:3" x14ac:dyDescent="0.35">
      <c r="B2272" s="2" t="s">
        <v>154</v>
      </c>
      <c r="C2272" s="4" t="s">
        <v>1891</v>
      </c>
    </row>
    <row r="2273" spans="2:3" x14ac:dyDescent="0.35">
      <c r="B2273" s="7" t="s">
        <v>169</v>
      </c>
      <c r="C2273" s="9" t="s">
        <v>617</v>
      </c>
    </row>
    <row r="2274" spans="2:3" x14ac:dyDescent="0.35">
      <c r="B2274" s="2" t="s">
        <v>170</v>
      </c>
      <c r="C2274" s="4" t="s">
        <v>617</v>
      </c>
    </row>
    <row r="2275" spans="2:3" x14ac:dyDescent="0.35">
      <c r="B2275" s="7" t="s">
        <v>171</v>
      </c>
      <c r="C2275" s="9" t="s">
        <v>1892</v>
      </c>
    </row>
    <row r="2276" spans="2:3" x14ac:dyDescent="0.35">
      <c r="B2276" s="2" t="s">
        <v>172</v>
      </c>
      <c r="C2276" s="4" t="s">
        <v>1893</v>
      </c>
    </row>
    <row r="2277" spans="2:3" x14ac:dyDescent="0.35">
      <c r="B2277" s="2" t="s">
        <v>175</v>
      </c>
      <c r="C2277" s="4" t="s">
        <v>1894</v>
      </c>
    </row>
    <row r="2278" spans="2:3" x14ac:dyDescent="0.35">
      <c r="B2278" s="6" t="s">
        <v>186</v>
      </c>
      <c r="C2278" s="8" t="s">
        <v>1895</v>
      </c>
    </row>
    <row r="2279" spans="2:3" x14ac:dyDescent="0.35">
      <c r="B2279" s="7" t="s">
        <v>187</v>
      </c>
      <c r="C2279" s="9" t="s">
        <v>1896</v>
      </c>
    </row>
    <row r="2280" spans="2:3" x14ac:dyDescent="0.35">
      <c r="B2280" s="2" t="s">
        <v>188</v>
      </c>
      <c r="C2280" s="4" t="s">
        <v>1897</v>
      </c>
    </row>
    <row r="2281" spans="2:3" x14ac:dyDescent="0.35">
      <c r="B2281" s="2" t="s">
        <v>195</v>
      </c>
      <c r="C2281" s="4" t="s">
        <v>1898</v>
      </c>
    </row>
    <row r="2282" spans="2:3" x14ac:dyDescent="0.35">
      <c r="B2282" s="7" t="s">
        <v>197</v>
      </c>
      <c r="C2282" s="9" t="s">
        <v>1899</v>
      </c>
    </row>
    <row r="2283" spans="2:3" x14ac:dyDescent="0.35">
      <c r="B2283" s="2" t="s">
        <v>200</v>
      </c>
      <c r="C2283" s="4" t="s">
        <v>1900</v>
      </c>
    </row>
    <row r="2284" spans="2:3" x14ac:dyDescent="0.35">
      <c r="B2284" s="2" t="s">
        <v>202</v>
      </c>
      <c r="C2284" s="4" t="s">
        <v>569</v>
      </c>
    </row>
    <row r="2285" spans="2:3" x14ac:dyDescent="0.35">
      <c r="B2285" s="2" t="s">
        <v>204</v>
      </c>
      <c r="C2285" s="4" t="s">
        <v>569</v>
      </c>
    </row>
    <row r="2286" spans="2:3" x14ac:dyDescent="0.35">
      <c r="B2286" s="7" t="s">
        <v>206</v>
      </c>
      <c r="C2286" s="9" t="s">
        <v>1901</v>
      </c>
    </row>
    <row r="2287" spans="2:3" x14ac:dyDescent="0.35">
      <c r="B2287" s="2" t="s">
        <v>207</v>
      </c>
      <c r="C2287" s="4" t="s">
        <v>1902</v>
      </c>
    </row>
    <row r="2288" spans="2:3" x14ac:dyDescent="0.35">
      <c r="B2288" s="2" t="s">
        <v>209</v>
      </c>
      <c r="C2288" s="4" t="s">
        <v>1903</v>
      </c>
    </row>
    <row r="2289" spans="2:3" x14ac:dyDescent="0.35">
      <c r="B2289" s="2" t="s">
        <v>210</v>
      </c>
      <c r="C2289" s="4" t="s">
        <v>569</v>
      </c>
    </row>
    <row r="2290" spans="2:3" x14ac:dyDescent="0.35">
      <c r="B2290" s="2" t="s">
        <v>212</v>
      </c>
      <c r="C2290" s="4" t="s">
        <v>1793</v>
      </c>
    </row>
    <row r="2291" spans="2:3" x14ac:dyDescent="0.35">
      <c r="B2291" s="2" t="s">
        <v>215</v>
      </c>
      <c r="C2291" s="4" t="s">
        <v>944</v>
      </c>
    </row>
    <row r="2292" spans="2:3" x14ac:dyDescent="0.35">
      <c r="B2292" s="7" t="s">
        <v>216</v>
      </c>
      <c r="C2292" s="9" t="s">
        <v>949</v>
      </c>
    </row>
    <row r="2293" spans="2:3" x14ac:dyDescent="0.35">
      <c r="B2293" s="2" t="s">
        <v>217</v>
      </c>
      <c r="C2293" s="4" t="s">
        <v>681</v>
      </c>
    </row>
    <row r="2294" spans="2:3" x14ac:dyDescent="0.35">
      <c r="B2294" s="2" t="s">
        <v>223</v>
      </c>
      <c r="C2294" s="4" t="s">
        <v>595</v>
      </c>
    </row>
    <row r="2295" spans="2:3" x14ac:dyDescent="0.35">
      <c r="B2295" s="7" t="s">
        <v>239</v>
      </c>
      <c r="C2295" s="9" t="s">
        <v>1904</v>
      </c>
    </row>
    <row r="2296" spans="2:3" x14ac:dyDescent="0.35">
      <c r="B2296" s="2" t="s">
        <v>240</v>
      </c>
      <c r="C2296" s="4" t="s">
        <v>1905</v>
      </c>
    </row>
    <row r="2297" spans="2:3" x14ac:dyDescent="0.35">
      <c r="B2297" s="2" t="s">
        <v>241</v>
      </c>
      <c r="C2297" s="4" t="s">
        <v>1906</v>
      </c>
    </row>
    <row r="2298" spans="2:3" x14ac:dyDescent="0.35">
      <c r="B2298" s="2" t="s">
        <v>243</v>
      </c>
      <c r="C2298" s="4" t="s">
        <v>1907</v>
      </c>
    </row>
    <row r="2299" spans="2:3" x14ac:dyDescent="0.35">
      <c r="B2299" s="2" t="s">
        <v>246</v>
      </c>
      <c r="C2299" s="4" t="s">
        <v>1908</v>
      </c>
    </row>
    <row r="2300" spans="2:3" x14ac:dyDescent="0.35">
      <c r="B2300" s="7" t="s">
        <v>247</v>
      </c>
      <c r="C2300" s="9" t="s">
        <v>1909</v>
      </c>
    </row>
    <row r="2301" spans="2:3" x14ac:dyDescent="0.35">
      <c r="B2301" s="2" t="s">
        <v>250</v>
      </c>
      <c r="C2301" s="4" t="s">
        <v>1909</v>
      </c>
    </row>
    <row r="2302" spans="2:3" x14ac:dyDescent="0.35">
      <c r="B2302" s="7" t="s">
        <v>253</v>
      </c>
      <c r="C2302" s="9" t="s">
        <v>1910</v>
      </c>
    </row>
    <row r="2303" spans="2:3" x14ac:dyDescent="0.35">
      <c r="B2303" s="2" t="s">
        <v>255</v>
      </c>
      <c r="C2303" s="4" t="s">
        <v>1911</v>
      </c>
    </row>
    <row r="2304" spans="2:3" x14ac:dyDescent="0.35">
      <c r="B2304" s="2" t="s">
        <v>259</v>
      </c>
      <c r="C2304" s="4" t="s">
        <v>1912</v>
      </c>
    </row>
    <row r="2305" spans="2:3" x14ac:dyDescent="0.35">
      <c r="B2305" s="6" t="s">
        <v>278</v>
      </c>
      <c r="C2305" s="8" t="s">
        <v>679</v>
      </c>
    </row>
    <row r="2306" spans="2:3" x14ac:dyDescent="0.35">
      <c r="B2306" s="7" t="s">
        <v>279</v>
      </c>
      <c r="C2306" s="9" t="s">
        <v>679</v>
      </c>
    </row>
    <row r="2307" spans="2:3" x14ac:dyDescent="0.35">
      <c r="B2307" s="2" t="s">
        <v>280</v>
      </c>
      <c r="C2307" s="4" t="s">
        <v>572</v>
      </c>
    </row>
    <row r="2308" spans="2:3" x14ac:dyDescent="0.35">
      <c r="B2308" s="2" t="s">
        <v>283</v>
      </c>
      <c r="C2308" s="4" t="s">
        <v>949</v>
      </c>
    </row>
    <row r="2309" spans="2:3" x14ac:dyDescent="0.35">
      <c r="B2309" s="6" t="s">
        <v>308</v>
      </c>
      <c r="C2309" s="8" t="s">
        <v>1913</v>
      </c>
    </row>
    <row r="2310" spans="2:3" x14ac:dyDescent="0.35">
      <c r="B2310" s="7" t="s">
        <v>309</v>
      </c>
      <c r="C2310" s="9" t="s">
        <v>1913</v>
      </c>
    </row>
    <row r="2311" spans="2:3" x14ac:dyDescent="0.35">
      <c r="B2311" s="29" t="s">
        <v>314</v>
      </c>
      <c r="C2311" s="30" t="s">
        <v>1913</v>
      </c>
    </row>
    <row r="2312" spans="2:3" x14ac:dyDescent="0.35">
      <c r="B2312" s="35" t="s">
        <v>51</v>
      </c>
      <c r="C2312" s="36" t="s">
        <v>83</v>
      </c>
    </row>
    <row r="2313" spans="2:3" x14ac:dyDescent="0.35">
      <c r="B2313" s="22" t="s">
        <v>533</v>
      </c>
      <c r="C2313" s="25" t="s">
        <v>533</v>
      </c>
    </row>
    <row r="2314" spans="2:3" x14ac:dyDescent="0.35">
      <c r="B2314" s="22" t="s">
        <v>533</v>
      </c>
      <c r="C2314" s="25" t="s">
        <v>533</v>
      </c>
    </row>
    <row r="2315" spans="2:3" x14ac:dyDescent="0.35">
      <c r="B2315" s="22" t="s">
        <v>533</v>
      </c>
      <c r="C2315" s="25" t="s">
        <v>533</v>
      </c>
    </row>
    <row r="2316" spans="2:3" x14ac:dyDescent="0.35">
      <c r="B2316" s="35" t="s">
        <v>32</v>
      </c>
      <c r="C2316" s="36" t="s">
        <v>52</v>
      </c>
    </row>
    <row r="2317" spans="2:3" x14ac:dyDescent="0.35">
      <c r="B2317" s="33" t="s">
        <v>104</v>
      </c>
      <c r="C2317" s="34" t="s">
        <v>1914</v>
      </c>
    </row>
    <row r="2318" spans="2:3" x14ac:dyDescent="0.35">
      <c r="B2318" s="7" t="s">
        <v>105</v>
      </c>
      <c r="C2318" s="9" t="s">
        <v>1915</v>
      </c>
    </row>
    <row r="2319" spans="2:3" x14ac:dyDescent="0.35">
      <c r="B2319" s="2" t="s">
        <v>106</v>
      </c>
      <c r="C2319" s="4" t="s">
        <v>1915</v>
      </c>
    </row>
    <row r="2320" spans="2:3" x14ac:dyDescent="0.35">
      <c r="B2320" s="7" t="s">
        <v>110</v>
      </c>
      <c r="C2320" s="9" t="s">
        <v>1916</v>
      </c>
    </row>
    <row r="2321" spans="2:3" x14ac:dyDescent="0.35">
      <c r="B2321" s="2" t="s">
        <v>111</v>
      </c>
      <c r="C2321" s="4" t="s">
        <v>1917</v>
      </c>
    </row>
    <row r="2322" spans="2:3" x14ac:dyDescent="0.35">
      <c r="B2322" s="2" t="s">
        <v>112</v>
      </c>
      <c r="C2322" s="4" t="s">
        <v>1918</v>
      </c>
    </row>
    <row r="2323" spans="2:3" x14ac:dyDescent="0.35">
      <c r="B2323" s="2" t="s">
        <v>114</v>
      </c>
      <c r="C2323" s="4" t="s">
        <v>1919</v>
      </c>
    </row>
    <row r="2324" spans="2:3" x14ac:dyDescent="0.35">
      <c r="B2324" s="7" t="s">
        <v>115</v>
      </c>
      <c r="C2324" s="9" t="s">
        <v>1920</v>
      </c>
    </row>
    <row r="2325" spans="2:3" x14ac:dyDescent="0.35">
      <c r="B2325" s="2" t="s">
        <v>116</v>
      </c>
      <c r="C2325" s="4" t="s">
        <v>1920</v>
      </c>
    </row>
    <row r="2326" spans="2:3" x14ac:dyDescent="0.35">
      <c r="B2326" s="7" t="s">
        <v>120</v>
      </c>
      <c r="C2326" s="9" t="s">
        <v>1921</v>
      </c>
    </row>
    <row r="2327" spans="2:3" x14ac:dyDescent="0.35">
      <c r="B2327" s="2" t="s">
        <v>124</v>
      </c>
      <c r="C2327" s="4" t="s">
        <v>1922</v>
      </c>
    </row>
    <row r="2328" spans="2:3" x14ac:dyDescent="0.35">
      <c r="B2328" s="2" t="s">
        <v>126</v>
      </c>
      <c r="C2328" s="4" t="s">
        <v>1923</v>
      </c>
    </row>
    <row r="2329" spans="2:3" x14ac:dyDescent="0.35">
      <c r="B2329" s="6" t="s">
        <v>131</v>
      </c>
      <c r="C2329" s="8" t="s">
        <v>1924</v>
      </c>
    </row>
    <row r="2330" spans="2:3" x14ac:dyDescent="0.35">
      <c r="B2330" s="7" t="s">
        <v>132</v>
      </c>
      <c r="C2330" s="9" t="s">
        <v>1925</v>
      </c>
    </row>
    <row r="2331" spans="2:3" x14ac:dyDescent="0.35">
      <c r="B2331" s="2" t="s">
        <v>133</v>
      </c>
      <c r="C2331" s="4" t="s">
        <v>1926</v>
      </c>
    </row>
    <row r="2332" spans="2:3" x14ac:dyDescent="0.35">
      <c r="B2332" s="2" t="s">
        <v>134</v>
      </c>
      <c r="C2332" s="4" t="s">
        <v>670</v>
      </c>
    </row>
    <row r="2333" spans="2:3" x14ac:dyDescent="0.35">
      <c r="B2333" s="2" t="s">
        <v>136</v>
      </c>
      <c r="C2333" s="4" t="s">
        <v>1927</v>
      </c>
    </row>
    <row r="2334" spans="2:3" x14ac:dyDescent="0.35">
      <c r="B2334" s="2" t="s">
        <v>137</v>
      </c>
      <c r="C2334" s="4" t="s">
        <v>572</v>
      </c>
    </row>
    <row r="2335" spans="2:3" x14ac:dyDescent="0.35">
      <c r="B2335" s="2" t="s">
        <v>138</v>
      </c>
      <c r="C2335" s="4" t="s">
        <v>599</v>
      </c>
    </row>
    <row r="2336" spans="2:3" x14ac:dyDescent="0.35">
      <c r="B2336" s="2" t="s">
        <v>139</v>
      </c>
      <c r="C2336" s="4" t="s">
        <v>560</v>
      </c>
    </row>
    <row r="2337" spans="2:3" x14ac:dyDescent="0.35">
      <c r="B2337" s="7" t="s">
        <v>141</v>
      </c>
      <c r="C2337" s="9" t="s">
        <v>1928</v>
      </c>
    </row>
    <row r="2338" spans="2:3" x14ac:dyDescent="0.35">
      <c r="B2338" s="2" t="s">
        <v>142</v>
      </c>
      <c r="C2338" s="4" t="s">
        <v>1929</v>
      </c>
    </row>
    <row r="2339" spans="2:3" x14ac:dyDescent="0.35">
      <c r="B2339" s="2" t="s">
        <v>144</v>
      </c>
      <c r="C2339" s="4" t="s">
        <v>1930</v>
      </c>
    </row>
    <row r="2340" spans="2:3" x14ac:dyDescent="0.35">
      <c r="B2340" s="7" t="s">
        <v>151</v>
      </c>
      <c r="C2340" s="9" t="s">
        <v>1931</v>
      </c>
    </row>
    <row r="2341" spans="2:3" x14ac:dyDescent="0.35">
      <c r="B2341" s="2" t="s">
        <v>153</v>
      </c>
      <c r="C2341" s="4" t="s">
        <v>988</v>
      </c>
    </row>
    <row r="2342" spans="2:3" x14ac:dyDescent="0.35">
      <c r="B2342" s="2" t="s">
        <v>155</v>
      </c>
      <c r="C2342" s="4" t="s">
        <v>893</v>
      </c>
    </row>
    <row r="2343" spans="2:3" x14ac:dyDescent="0.35">
      <c r="B2343" s="2" t="s">
        <v>157</v>
      </c>
      <c r="C2343" s="4" t="s">
        <v>1932</v>
      </c>
    </row>
    <row r="2344" spans="2:3" x14ac:dyDescent="0.35">
      <c r="B2344" s="2" t="s">
        <v>158</v>
      </c>
      <c r="C2344" s="4" t="s">
        <v>569</v>
      </c>
    </row>
    <row r="2345" spans="2:3" x14ac:dyDescent="0.35">
      <c r="B2345" s="2" t="s">
        <v>159</v>
      </c>
      <c r="C2345" s="4" t="s">
        <v>1933</v>
      </c>
    </row>
    <row r="2346" spans="2:3" x14ac:dyDescent="0.35">
      <c r="B2346" s="2" t="s">
        <v>160</v>
      </c>
      <c r="C2346" s="4" t="s">
        <v>944</v>
      </c>
    </row>
    <row r="2347" spans="2:3" x14ac:dyDescent="0.35">
      <c r="B2347" s="7" t="s">
        <v>161</v>
      </c>
      <c r="C2347" s="9" t="s">
        <v>1934</v>
      </c>
    </row>
    <row r="2348" spans="2:3" x14ac:dyDescent="0.35">
      <c r="B2348" s="2" t="s">
        <v>162</v>
      </c>
      <c r="C2348" s="4" t="s">
        <v>595</v>
      </c>
    </row>
    <row r="2349" spans="2:3" x14ac:dyDescent="0.35">
      <c r="B2349" s="2" t="s">
        <v>163</v>
      </c>
      <c r="C2349" s="4" t="s">
        <v>569</v>
      </c>
    </row>
    <row r="2350" spans="2:3" x14ac:dyDescent="0.35">
      <c r="B2350" s="2" t="s">
        <v>164</v>
      </c>
      <c r="C2350" s="4" t="s">
        <v>645</v>
      </c>
    </row>
    <row r="2351" spans="2:3" x14ac:dyDescent="0.35">
      <c r="B2351" s="2" t="s">
        <v>166</v>
      </c>
      <c r="C2351" s="4" t="s">
        <v>572</v>
      </c>
    </row>
    <row r="2352" spans="2:3" x14ac:dyDescent="0.35">
      <c r="B2352" s="7" t="s">
        <v>169</v>
      </c>
      <c r="C2352" s="9" t="s">
        <v>1161</v>
      </c>
    </row>
    <row r="2353" spans="2:3" x14ac:dyDescent="0.35">
      <c r="B2353" s="2" t="s">
        <v>170</v>
      </c>
      <c r="C2353" s="4" t="s">
        <v>1161</v>
      </c>
    </row>
    <row r="2354" spans="2:3" x14ac:dyDescent="0.35">
      <c r="B2354" s="7" t="s">
        <v>171</v>
      </c>
      <c r="C2354" s="9" t="s">
        <v>1935</v>
      </c>
    </row>
    <row r="2355" spans="2:3" x14ac:dyDescent="0.35">
      <c r="B2355" s="2" t="s">
        <v>172</v>
      </c>
      <c r="C2355" s="4" t="s">
        <v>679</v>
      </c>
    </row>
    <row r="2356" spans="2:3" x14ac:dyDescent="0.35">
      <c r="B2356" s="2" t="s">
        <v>173</v>
      </c>
      <c r="C2356" s="4" t="s">
        <v>889</v>
      </c>
    </row>
    <row r="2357" spans="2:3" x14ac:dyDescent="0.35">
      <c r="B2357" s="2" t="s">
        <v>174</v>
      </c>
      <c r="C2357" s="4" t="s">
        <v>681</v>
      </c>
    </row>
    <row r="2358" spans="2:3" x14ac:dyDescent="0.35">
      <c r="B2358" s="2" t="s">
        <v>176</v>
      </c>
      <c r="C2358" s="4" t="s">
        <v>961</v>
      </c>
    </row>
    <row r="2359" spans="2:3" x14ac:dyDescent="0.35">
      <c r="B2359" s="7" t="s">
        <v>177</v>
      </c>
      <c r="C2359" s="9" t="s">
        <v>1936</v>
      </c>
    </row>
    <row r="2360" spans="2:3" x14ac:dyDescent="0.35">
      <c r="B2360" s="2" t="s">
        <v>178</v>
      </c>
      <c r="C2360" s="4" t="s">
        <v>1937</v>
      </c>
    </row>
    <row r="2361" spans="2:3" x14ac:dyDescent="0.35">
      <c r="B2361" s="2" t="s">
        <v>179</v>
      </c>
      <c r="C2361" s="4" t="s">
        <v>681</v>
      </c>
    </row>
    <row r="2362" spans="2:3" x14ac:dyDescent="0.35">
      <c r="B2362" s="2" t="s">
        <v>180</v>
      </c>
      <c r="C2362" s="4" t="s">
        <v>934</v>
      </c>
    </row>
    <row r="2363" spans="2:3" x14ac:dyDescent="0.35">
      <c r="B2363" s="2" t="s">
        <v>181</v>
      </c>
      <c r="C2363" s="4" t="s">
        <v>1938</v>
      </c>
    </row>
    <row r="2364" spans="2:3" x14ac:dyDescent="0.35">
      <c r="B2364" s="2" t="s">
        <v>182</v>
      </c>
      <c r="C2364" s="4" t="s">
        <v>583</v>
      </c>
    </row>
    <row r="2365" spans="2:3" x14ac:dyDescent="0.35">
      <c r="B2365" s="2" t="s">
        <v>183</v>
      </c>
      <c r="C2365" s="4" t="s">
        <v>1939</v>
      </c>
    </row>
    <row r="2366" spans="2:3" x14ac:dyDescent="0.35">
      <c r="B2366" s="2" t="s">
        <v>184</v>
      </c>
      <c r="C2366" s="4" t="s">
        <v>595</v>
      </c>
    </row>
    <row r="2367" spans="2:3" x14ac:dyDescent="0.35">
      <c r="B2367" s="2" t="s">
        <v>185</v>
      </c>
      <c r="C2367" s="4" t="s">
        <v>944</v>
      </c>
    </row>
    <row r="2368" spans="2:3" x14ac:dyDescent="0.35">
      <c r="B2368" s="6" t="s">
        <v>186</v>
      </c>
      <c r="C2368" s="8" t="s">
        <v>1940</v>
      </c>
    </row>
    <row r="2369" spans="2:3" x14ac:dyDescent="0.35">
      <c r="B2369" s="7" t="s">
        <v>187</v>
      </c>
      <c r="C2369" s="9" t="s">
        <v>1941</v>
      </c>
    </row>
    <row r="2370" spans="2:3" x14ac:dyDescent="0.35">
      <c r="B2370" s="2" t="s">
        <v>188</v>
      </c>
      <c r="C2370" s="4" t="s">
        <v>1942</v>
      </c>
    </row>
    <row r="2371" spans="2:3" x14ac:dyDescent="0.35">
      <c r="B2371" s="2" t="s">
        <v>194</v>
      </c>
      <c r="C2371" s="4" t="s">
        <v>569</v>
      </c>
    </row>
    <row r="2372" spans="2:3" x14ac:dyDescent="0.35">
      <c r="B2372" s="2" t="s">
        <v>195</v>
      </c>
      <c r="C2372" s="4" t="s">
        <v>569</v>
      </c>
    </row>
    <row r="2373" spans="2:3" x14ac:dyDescent="0.35">
      <c r="B2373" s="7" t="s">
        <v>197</v>
      </c>
      <c r="C2373" s="9" t="s">
        <v>1943</v>
      </c>
    </row>
    <row r="2374" spans="2:3" x14ac:dyDescent="0.35">
      <c r="B2374" s="2" t="s">
        <v>200</v>
      </c>
      <c r="C2374" s="4" t="s">
        <v>569</v>
      </c>
    </row>
    <row r="2375" spans="2:3" x14ac:dyDescent="0.35">
      <c r="B2375" s="2" t="s">
        <v>202</v>
      </c>
      <c r="C2375" s="4" t="s">
        <v>949</v>
      </c>
    </row>
    <row r="2376" spans="2:3" x14ac:dyDescent="0.35">
      <c r="B2376" s="2" t="s">
        <v>204</v>
      </c>
      <c r="C2376" s="4" t="s">
        <v>572</v>
      </c>
    </row>
    <row r="2377" spans="2:3" x14ac:dyDescent="0.35">
      <c r="B2377" s="2" t="s">
        <v>205</v>
      </c>
      <c r="C2377" s="4" t="s">
        <v>1944</v>
      </c>
    </row>
    <row r="2378" spans="2:3" x14ac:dyDescent="0.35">
      <c r="B2378" s="7" t="s">
        <v>206</v>
      </c>
      <c r="C2378" s="9" t="s">
        <v>1945</v>
      </c>
    </row>
    <row r="2379" spans="2:3" x14ac:dyDescent="0.35">
      <c r="B2379" s="2" t="s">
        <v>207</v>
      </c>
      <c r="C2379" s="4" t="s">
        <v>1946</v>
      </c>
    </row>
    <row r="2380" spans="2:3" x14ac:dyDescent="0.35">
      <c r="B2380" s="2" t="s">
        <v>209</v>
      </c>
      <c r="C2380" s="4" t="s">
        <v>1947</v>
      </c>
    </row>
    <row r="2381" spans="2:3" x14ac:dyDescent="0.35">
      <c r="B2381" s="2" t="s">
        <v>210</v>
      </c>
      <c r="C2381" s="4" t="s">
        <v>558</v>
      </c>
    </row>
    <row r="2382" spans="2:3" x14ac:dyDescent="0.35">
      <c r="B2382" s="2" t="s">
        <v>211</v>
      </c>
      <c r="C2382" s="4" t="s">
        <v>1948</v>
      </c>
    </row>
    <row r="2383" spans="2:3" x14ac:dyDescent="0.35">
      <c r="B2383" s="2" t="s">
        <v>212</v>
      </c>
      <c r="C2383" s="4" t="s">
        <v>921</v>
      </c>
    </row>
    <row r="2384" spans="2:3" x14ac:dyDescent="0.35">
      <c r="B2384" s="2" t="s">
        <v>215</v>
      </c>
      <c r="C2384" s="4" t="s">
        <v>1949</v>
      </c>
    </row>
    <row r="2385" spans="2:3" x14ac:dyDescent="0.35">
      <c r="B2385" s="7" t="s">
        <v>216</v>
      </c>
      <c r="C2385" s="9" t="s">
        <v>1950</v>
      </c>
    </row>
    <row r="2386" spans="2:3" x14ac:dyDescent="0.35">
      <c r="B2386" s="2" t="s">
        <v>217</v>
      </c>
      <c r="C2386" s="4" t="s">
        <v>1951</v>
      </c>
    </row>
    <row r="2387" spans="2:3" x14ac:dyDescent="0.35">
      <c r="B2387" s="2" t="s">
        <v>219</v>
      </c>
      <c r="C2387" s="4" t="s">
        <v>1085</v>
      </c>
    </row>
    <row r="2388" spans="2:3" x14ac:dyDescent="0.35">
      <c r="B2388" s="2" t="s">
        <v>220</v>
      </c>
      <c r="C2388" s="4" t="s">
        <v>949</v>
      </c>
    </row>
    <row r="2389" spans="2:3" x14ac:dyDescent="0.35">
      <c r="B2389" s="7" t="s">
        <v>224</v>
      </c>
      <c r="C2389" s="9" t="s">
        <v>1952</v>
      </c>
    </row>
    <row r="2390" spans="2:3" x14ac:dyDescent="0.35">
      <c r="B2390" s="2" t="s">
        <v>225</v>
      </c>
      <c r="C2390" s="4" t="s">
        <v>1953</v>
      </c>
    </row>
    <row r="2391" spans="2:3" ht="25" x14ac:dyDescent="0.35">
      <c r="B2391" s="2" t="s">
        <v>226</v>
      </c>
      <c r="C2391" s="4" t="s">
        <v>1954</v>
      </c>
    </row>
    <row r="2392" spans="2:3" x14ac:dyDescent="0.35">
      <c r="B2392" s="2" t="s">
        <v>227</v>
      </c>
      <c r="C2392" s="4" t="s">
        <v>637</v>
      </c>
    </row>
    <row r="2393" spans="2:3" x14ac:dyDescent="0.35">
      <c r="B2393" s="2" t="s">
        <v>228</v>
      </c>
      <c r="C2393" s="4" t="s">
        <v>1955</v>
      </c>
    </row>
    <row r="2394" spans="2:3" x14ac:dyDescent="0.35">
      <c r="B2394" s="2" t="s">
        <v>229</v>
      </c>
      <c r="C2394" s="4" t="s">
        <v>572</v>
      </c>
    </row>
    <row r="2395" spans="2:3" x14ac:dyDescent="0.35">
      <c r="B2395" s="2" t="s">
        <v>230</v>
      </c>
      <c r="C2395" s="4" t="s">
        <v>580</v>
      </c>
    </row>
    <row r="2396" spans="2:3" x14ac:dyDescent="0.35">
      <c r="B2396" s="2" t="s">
        <v>232</v>
      </c>
      <c r="C2396" s="4" t="s">
        <v>1956</v>
      </c>
    </row>
    <row r="2397" spans="2:3" x14ac:dyDescent="0.35">
      <c r="B2397" s="7" t="s">
        <v>233</v>
      </c>
      <c r="C2397" s="9" t="s">
        <v>1563</v>
      </c>
    </row>
    <row r="2398" spans="2:3" ht="25" x14ac:dyDescent="0.35">
      <c r="B2398" s="2" t="s">
        <v>235</v>
      </c>
      <c r="C2398" s="4" t="s">
        <v>1563</v>
      </c>
    </row>
    <row r="2399" spans="2:3" x14ac:dyDescent="0.35">
      <c r="B2399" s="7" t="s">
        <v>239</v>
      </c>
      <c r="C2399" s="9" t="s">
        <v>1957</v>
      </c>
    </row>
    <row r="2400" spans="2:3" x14ac:dyDescent="0.35">
      <c r="B2400" s="2" t="s">
        <v>240</v>
      </c>
      <c r="C2400" s="4" t="s">
        <v>467</v>
      </c>
    </row>
    <row r="2401" spans="2:3" x14ac:dyDescent="0.35">
      <c r="B2401" s="2" t="s">
        <v>241</v>
      </c>
      <c r="C2401" s="4" t="s">
        <v>589</v>
      </c>
    </row>
    <row r="2402" spans="2:3" x14ac:dyDescent="0.35">
      <c r="B2402" s="2" t="s">
        <v>243</v>
      </c>
      <c r="C2402" s="4" t="s">
        <v>718</v>
      </c>
    </row>
    <row r="2403" spans="2:3" x14ac:dyDescent="0.35">
      <c r="B2403" s="2" t="s">
        <v>246</v>
      </c>
      <c r="C2403" s="4" t="s">
        <v>1958</v>
      </c>
    </row>
    <row r="2404" spans="2:3" x14ac:dyDescent="0.35">
      <c r="B2404" s="7" t="s">
        <v>247</v>
      </c>
      <c r="C2404" s="9" t="s">
        <v>670</v>
      </c>
    </row>
    <row r="2405" spans="2:3" x14ac:dyDescent="0.35">
      <c r="B2405" s="2" t="s">
        <v>249</v>
      </c>
      <c r="C2405" s="4" t="s">
        <v>595</v>
      </c>
    </row>
    <row r="2406" spans="2:3" x14ac:dyDescent="0.35">
      <c r="B2406" s="2" t="s">
        <v>250</v>
      </c>
      <c r="C2406" s="4" t="s">
        <v>569</v>
      </c>
    </row>
    <row r="2407" spans="2:3" x14ac:dyDescent="0.35">
      <c r="B2407" s="7" t="s">
        <v>253</v>
      </c>
      <c r="C2407" s="9" t="s">
        <v>1959</v>
      </c>
    </row>
    <row r="2408" spans="2:3" x14ac:dyDescent="0.35">
      <c r="B2408" s="2" t="s">
        <v>255</v>
      </c>
      <c r="C2408" s="4" t="s">
        <v>467</v>
      </c>
    </row>
    <row r="2409" spans="2:3" x14ac:dyDescent="0.35">
      <c r="B2409" s="2" t="s">
        <v>259</v>
      </c>
      <c r="C2409" s="4" t="s">
        <v>1960</v>
      </c>
    </row>
    <row r="2410" spans="2:3" x14ac:dyDescent="0.35">
      <c r="B2410" s="6" t="s">
        <v>278</v>
      </c>
      <c r="C2410" s="8" t="s">
        <v>1961</v>
      </c>
    </row>
    <row r="2411" spans="2:3" x14ac:dyDescent="0.35">
      <c r="B2411" s="7" t="s">
        <v>279</v>
      </c>
      <c r="C2411" s="9" t="s">
        <v>719</v>
      </c>
    </row>
    <row r="2412" spans="2:3" x14ac:dyDescent="0.35">
      <c r="B2412" s="2" t="s">
        <v>280</v>
      </c>
      <c r="C2412" s="4" t="s">
        <v>453</v>
      </c>
    </row>
    <row r="2413" spans="2:3" x14ac:dyDescent="0.35">
      <c r="B2413" s="2" t="s">
        <v>283</v>
      </c>
      <c r="C2413" s="4" t="s">
        <v>453</v>
      </c>
    </row>
    <row r="2414" spans="2:3" x14ac:dyDescent="0.35">
      <c r="B2414" s="7" t="s">
        <v>285</v>
      </c>
      <c r="C2414" s="9" t="s">
        <v>949</v>
      </c>
    </row>
    <row r="2415" spans="2:3" x14ac:dyDescent="0.35">
      <c r="B2415" s="2" t="s">
        <v>286</v>
      </c>
      <c r="C2415" s="4" t="s">
        <v>949</v>
      </c>
    </row>
    <row r="2416" spans="2:3" x14ac:dyDescent="0.35">
      <c r="B2416" s="7" t="s">
        <v>290</v>
      </c>
      <c r="C2416" s="9" t="s">
        <v>1119</v>
      </c>
    </row>
    <row r="2417" spans="2:3" x14ac:dyDescent="0.35">
      <c r="B2417" s="2" t="s">
        <v>291</v>
      </c>
      <c r="C2417" s="4" t="s">
        <v>1119</v>
      </c>
    </row>
    <row r="2418" spans="2:3" x14ac:dyDescent="0.35">
      <c r="B2418" s="7" t="s">
        <v>296</v>
      </c>
      <c r="C2418" s="9" t="s">
        <v>1962</v>
      </c>
    </row>
    <row r="2419" spans="2:3" x14ac:dyDescent="0.35">
      <c r="B2419" s="29" t="s">
        <v>301</v>
      </c>
      <c r="C2419" s="30" t="s">
        <v>1962</v>
      </c>
    </row>
    <row r="2420" spans="2:3" x14ac:dyDescent="0.35">
      <c r="B2420" s="35" t="s">
        <v>51</v>
      </c>
      <c r="C2420" s="36" t="s">
        <v>84</v>
      </c>
    </row>
    <row r="2421" spans="2:3" x14ac:dyDescent="0.35">
      <c r="B2421" s="22" t="s">
        <v>533</v>
      </c>
      <c r="C2421" s="25" t="s">
        <v>533</v>
      </c>
    </row>
    <row r="2422" spans="2:3" x14ac:dyDescent="0.35">
      <c r="B2422" s="22" t="s">
        <v>533</v>
      </c>
      <c r="C2422" s="25" t="s">
        <v>533</v>
      </c>
    </row>
    <row r="2423" spans="2:3" x14ac:dyDescent="0.35">
      <c r="B2423" s="22" t="s">
        <v>533</v>
      </c>
      <c r="C2423" s="25" t="s">
        <v>533</v>
      </c>
    </row>
    <row r="2424" spans="2:3" x14ac:dyDescent="0.35">
      <c r="B2424" s="35" t="s">
        <v>33</v>
      </c>
      <c r="C2424" s="36" t="s">
        <v>52</v>
      </c>
    </row>
    <row r="2425" spans="2:3" x14ac:dyDescent="0.35">
      <c r="B2425" s="33" t="s">
        <v>104</v>
      </c>
      <c r="C2425" s="34" t="s">
        <v>1963</v>
      </c>
    </row>
    <row r="2426" spans="2:3" x14ac:dyDescent="0.35">
      <c r="B2426" s="7" t="s">
        <v>105</v>
      </c>
      <c r="C2426" s="9" t="s">
        <v>1964</v>
      </c>
    </row>
    <row r="2427" spans="2:3" x14ac:dyDescent="0.35">
      <c r="B2427" s="2" t="s">
        <v>106</v>
      </c>
      <c r="C2427" s="4" t="s">
        <v>1964</v>
      </c>
    </row>
    <row r="2428" spans="2:3" x14ac:dyDescent="0.35">
      <c r="B2428" s="7" t="s">
        <v>107</v>
      </c>
      <c r="C2428" s="9" t="s">
        <v>1965</v>
      </c>
    </row>
    <row r="2429" spans="2:3" x14ac:dyDescent="0.35">
      <c r="B2429" s="2" t="s">
        <v>108</v>
      </c>
      <c r="C2429" s="4" t="s">
        <v>1965</v>
      </c>
    </row>
    <row r="2430" spans="2:3" x14ac:dyDescent="0.35">
      <c r="B2430" s="7" t="s">
        <v>110</v>
      </c>
      <c r="C2430" s="9" t="s">
        <v>1966</v>
      </c>
    </row>
    <row r="2431" spans="2:3" x14ac:dyDescent="0.35">
      <c r="B2431" s="2" t="s">
        <v>111</v>
      </c>
      <c r="C2431" s="4" t="s">
        <v>1967</v>
      </c>
    </row>
    <row r="2432" spans="2:3" x14ac:dyDescent="0.35">
      <c r="B2432" s="2" t="s">
        <v>114</v>
      </c>
      <c r="C2432" s="4" t="s">
        <v>1968</v>
      </c>
    </row>
    <row r="2433" spans="2:3" x14ac:dyDescent="0.35">
      <c r="B2433" s="7" t="s">
        <v>115</v>
      </c>
      <c r="C2433" s="9" t="s">
        <v>1969</v>
      </c>
    </row>
    <row r="2434" spans="2:3" x14ac:dyDescent="0.35">
      <c r="B2434" s="2" t="s">
        <v>116</v>
      </c>
      <c r="C2434" s="4" t="s">
        <v>1969</v>
      </c>
    </row>
    <row r="2435" spans="2:3" x14ac:dyDescent="0.35">
      <c r="B2435" s="7" t="s">
        <v>120</v>
      </c>
      <c r="C2435" s="9" t="s">
        <v>1970</v>
      </c>
    </row>
    <row r="2436" spans="2:3" x14ac:dyDescent="0.35">
      <c r="B2436" s="2" t="s">
        <v>122</v>
      </c>
      <c r="C2436" s="4" t="s">
        <v>1971</v>
      </c>
    </row>
    <row r="2437" spans="2:3" x14ac:dyDescent="0.35">
      <c r="B2437" s="2" t="s">
        <v>124</v>
      </c>
      <c r="C2437" s="4" t="s">
        <v>1972</v>
      </c>
    </row>
    <row r="2438" spans="2:3" x14ac:dyDescent="0.35">
      <c r="B2438" s="7" t="s">
        <v>127</v>
      </c>
      <c r="C2438" s="9" t="s">
        <v>1973</v>
      </c>
    </row>
    <row r="2439" spans="2:3" x14ac:dyDescent="0.35">
      <c r="B2439" s="2" t="s">
        <v>128</v>
      </c>
      <c r="C2439" s="4" t="s">
        <v>1973</v>
      </c>
    </row>
    <row r="2440" spans="2:3" x14ac:dyDescent="0.35">
      <c r="B2440" s="7" t="s">
        <v>129</v>
      </c>
      <c r="C2440" s="9" t="s">
        <v>498</v>
      </c>
    </row>
    <row r="2441" spans="2:3" x14ac:dyDescent="0.35">
      <c r="B2441" s="2" t="s">
        <v>130</v>
      </c>
      <c r="C2441" s="4" t="s">
        <v>498</v>
      </c>
    </row>
    <row r="2442" spans="2:3" x14ac:dyDescent="0.35">
      <c r="B2442" s="6" t="s">
        <v>131</v>
      </c>
      <c r="C2442" s="8" t="s">
        <v>1974</v>
      </c>
    </row>
    <row r="2443" spans="2:3" x14ac:dyDescent="0.35">
      <c r="B2443" s="7" t="s">
        <v>132</v>
      </c>
      <c r="C2443" s="9" t="s">
        <v>1755</v>
      </c>
    </row>
    <row r="2444" spans="2:3" x14ac:dyDescent="0.35">
      <c r="B2444" s="2" t="s">
        <v>133</v>
      </c>
      <c r="C2444" s="4" t="s">
        <v>653</v>
      </c>
    </row>
    <row r="2445" spans="2:3" x14ac:dyDescent="0.35">
      <c r="B2445" s="2" t="s">
        <v>136</v>
      </c>
      <c r="C2445" s="4" t="s">
        <v>921</v>
      </c>
    </row>
    <row r="2446" spans="2:3" x14ac:dyDescent="0.35">
      <c r="B2446" s="2" t="s">
        <v>138</v>
      </c>
      <c r="C2446" s="4" t="s">
        <v>558</v>
      </c>
    </row>
    <row r="2447" spans="2:3" x14ac:dyDescent="0.35">
      <c r="B2447" s="2" t="s">
        <v>139</v>
      </c>
      <c r="C2447" s="4" t="s">
        <v>583</v>
      </c>
    </row>
    <row r="2448" spans="2:3" x14ac:dyDescent="0.35">
      <c r="B2448" s="7" t="s">
        <v>141</v>
      </c>
      <c r="C2448" s="9" t="s">
        <v>668</v>
      </c>
    </row>
    <row r="2449" spans="2:3" x14ac:dyDescent="0.35">
      <c r="B2449" s="2" t="s">
        <v>142</v>
      </c>
      <c r="C2449" s="4" t="s">
        <v>668</v>
      </c>
    </row>
    <row r="2450" spans="2:3" x14ac:dyDescent="0.35">
      <c r="B2450" s="7" t="s">
        <v>151</v>
      </c>
      <c r="C2450" s="9" t="s">
        <v>580</v>
      </c>
    </row>
    <row r="2451" spans="2:3" x14ac:dyDescent="0.35">
      <c r="B2451" s="2" t="s">
        <v>153</v>
      </c>
      <c r="C2451" s="4" t="s">
        <v>583</v>
      </c>
    </row>
    <row r="2452" spans="2:3" x14ac:dyDescent="0.35">
      <c r="B2452" s="2" t="s">
        <v>155</v>
      </c>
      <c r="C2452" s="4" t="s">
        <v>583</v>
      </c>
    </row>
    <row r="2453" spans="2:3" x14ac:dyDescent="0.35">
      <c r="B2453" s="2" t="s">
        <v>157</v>
      </c>
      <c r="C2453" s="4" t="s">
        <v>558</v>
      </c>
    </row>
    <row r="2454" spans="2:3" x14ac:dyDescent="0.35">
      <c r="B2454" s="2" t="s">
        <v>158</v>
      </c>
      <c r="C2454" s="4" t="s">
        <v>583</v>
      </c>
    </row>
    <row r="2455" spans="2:3" x14ac:dyDescent="0.35">
      <c r="B2455" s="2" t="s">
        <v>160</v>
      </c>
      <c r="C2455" s="4" t="s">
        <v>949</v>
      </c>
    </row>
    <row r="2456" spans="2:3" x14ac:dyDescent="0.35">
      <c r="B2456" s="7" t="s">
        <v>161</v>
      </c>
      <c r="C2456" s="9" t="s">
        <v>1975</v>
      </c>
    </row>
    <row r="2457" spans="2:3" x14ac:dyDescent="0.35">
      <c r="B2457" s="2" t="s">
        <v>162</v>
      </c>
      <c r="C2457" s="4" t="s">
        <v>583</v>
      </c>
    </row>
    <row r="2458" spans="2:3" x14ac:dyDescent="0.35">
      <c r="B2458" s="2" t="s">
        <v>163</v>
      </c>
      <c r="C2458" s="4" t="s">
        <v>643</v>
      </c>
    </row>
    <row r="2459" spans="2:3" x14ac:dyDescent="0.35">
      <c r="B2459" s="2" t="s">
        <v>164</v>
      </c>
      <c r="C2459" s="4" t="s">
        <v>1976</v>
      </c>
    </row>
    <row r="2460" spans="2:3" x14ac:dyDescent="0.35">
      <c r="B2460" s="7" t="s">
        <v>169</v>
      </c>
      <c r="C2460" s="9" t="s">
        <v>585</v>
      </c>
    </row>
    <row r="2461" spans="2:3" x14ac:dyDescent="0.35">
      <c r="B2461" s="2" t="s">
        <v>170</v>
      </c>
      <c r="C2461" s="4" t="s">
        <v>585</v>
      </c>
    </row>
    <row r="2462" spans="2:3" x14ac:dyDescent="0.35">
      <c r="B2462" s="7" t="s">
        <v>171</v>
      </c>
      <c r="C2462" s="9" t="s">
        <v>670</v>
      </c>
    </row>
    <row r="2463" spans="2:3" x14ac:dyDescent="0.35">
      <c r="B2463" s="2" t="s">
        <v>173</v>
      </c>
      <c r="C2463" s="4" t="s">
        <v>670</v>
      </c>
    </row>
    <row r="2464" spans="2:3" x14ac:dyDescent="0.35">
      <c r="B2464" s="7" t="s">
        <v>177</v>
      </c>
      <c r="C2464" s="9" t="s">
        <v>1977</v>
      </c>
    </row>
    <row r="2465" spans="2:3" x14ac:dyDescent="0.35">
      <c r="B2465" s="2" t="s">
        <v>178</v>
      </c>
      <c r="C2465" s="4" t="s">
        <v>681</v>
      </c>
    </row>
    <row r="2466" spans="2:3" x14ac:dyDescent="0.35">
      <c r="B2466" s="2" t="s">
        <v>181</v>
      </c>
      <c r="C2466" s="4" t="s">
        <v>681</v>
      </c>
    </row>
    <row r="2467" spans="2:3" x14ac:dyDescent="0.35">
      <c r="B2467" s="2" t="s">
        <v>183</v>
      </c>
      <c r="C2467" s="4" t="s">
        <v>583</v>
      </c>
    </row>
    <row r="2468" spans="2:3" x14ac:dyDescent="0.35">
      <c r="B2468" s="2" t="s">
        <v>185</v>
      </c>
      <c r="C2468" s="4" t="s">
        <v>588</v>
      </c>
    </row>
    <row r="2469" spans="2:3" x14ac:dyDescent="0.35">
      <c r="B2469" s="6" t="s">
        <v>186</v>
      </c>
      <c r="C2469" s="8" t="s">
        <v>1978</v>
      </c>
    </row>
    <row r="2470" spans="2:3" x14ac:dyDescent="0.35">
      <c r="B2470" s="7" t="s">
        <v>187</v>
      </c>
      <c r="C2470" s="9" t="s">
        <v>1979</v>
      </c>
    </row>
    <row r="2471" spans="2:3" x14ac:dyDescent="0.35">
      <c r="B2471" s="2" t="s">
        <v>188</v>
      </c>
      <c r="C2471" s="4" t="s">
        <v>587</v>
      </c>
    </row>
    <row r="2472" spans="2:3" x14ac:dyDescent="0.35">
      <c r="B2472" s="2" t="s">
        <v>190</v>
      </c>
      <c r="C2472" s="4" t="s">
        <v>949</v>
      </c>
    </row>
    <row r="2473" spans="2:3" x14ac:dyDescent="0.35">
      <c r="B2473" s="2" t="s">
        <v>191</v>
      </c>
      <c r="C2473" s="4" t="s">
        <v>681</v>
      </c>
    </row>
    <row r="2474" spans="2:3" x14ac:dyDescent="0.35">
      <c r="B2474" s="2" t="s">
        <v>194</v>
      </c>
      <c r="C2474" s="4" t="s">
        <v>681</v>
      </c>
    </row>
    <row r="2475" spans="2:3" x14ac:dyDescent="0.35">
      <c r="B2475" s="2" t="s">
        <v>195</v>
      </c>
      <c r="C2475" s="4" t="s">
        <v>962</v>
      </c>
    </row>
    <row r="2476" spans="2:3" x14ac:dyDescent="0.35">
      <c r="B2476" s="7" t="s">
        <v>197</v>
      </c>
      <c r="C2476" s="9" t="s">
        <v>718</v>
      </c>
    </row>
    <row r="2477" spans="2:3" x14ac:dyDescent="0.35">
      <c r="B2477" s="2" t="s">
        <v>200</v>
      </c>
      <c r="C2477" s="4" t="s">
        <v>499</v>
      </c>
    </row>
    <row r="2478" spans="2:3" x14ac:dyDescent="0.35">
      <c r="B2478" s="2" t="s">
        <v>204</v>
      </c>
      <c r="C2478" s="4" t="s">
        <v>670</v>
      </c>
    </row>
    <row r="2479" spans="2:3" x14ac:dyDescent="0.35">
      <c r="B2479" s="7" t="s">
        <v>206</v>
      </c>
      <c r="C2479" s="9" t="s">
        <v>1980</v>
      </c>
    </row>
    <row r="2480" spans="2:3" x14ac:dyDescent="0.35">
      <c r="B2480" s="2" t="s">
        <v>207</v>
      </c>
      <c r="C2480" s="4" t="s">
        <v>1981</v>
      </c>
    </row>
    <row r="2481" spans="2:3" x14ac:dyDescent="0.35">
      <c r="B2481" s="2" t="s">
        <v>209</v>
      </c>
      <c r="C2481" s="4" t="s">
        <v>643</v>
      </c>
    </row>
    <row r="2482" spans="2:3" x14ac:dyDescent="0.35">
      <c r="B2482" s="2" t="s">
        <v>210</v>
      </c>
      <c r="C2482" s="4" t="s">
        <v>558</v>
      </c>
    </row>
    <row r="2483" spans="2:3" x14ac:dyDescent="0.35">
      <c r="B2483" s="2" t="s">
        <v>212</v>
      </c>
      <c r="C2483" s="4" t="s">
        <v>1932</v>
      </c>
    </row>
    <row r="2484" spans="2:3" x14ac:dyDescent="0.35">
      <c r="B2484" s="7" t="s">
        <v>216</v>
      </c>
      <c r="C2484" s="9" t="s">
        <v>569</v>
      </c>
    </row>
    <row r="2485" spans="2:3" x14ac:dyDescent="0.35">
      <c r="B2485" s="2" t="s">
        <v>220</v>
      </c>
      <c r="C2485" s="4" t="s">
        <v>569</v>
      </c>
    </row>
    <row r="2486" spans="2:3" x14ac:dyDescent="0.35">
      <c r="B2486" s="7" t="s">
        <v>224</v>
      </c>
      <c r="C2486" s="9" t="s">
        <v>1935</v>
      </c>
    </row>
    <row r="2487" spans="2:3" x14ac:dyDescent="0.35">
      <c r="B2487" s="2" t="s">
        <v>225</v>
      </c>
      <c r="C2487" s="4" t="s">
        <v>558</v>
      </c>
    </row>
    <row r="2488" spans="2:3" ht="25" x14ac:dyDescent="0.35">
      <c r="B2488" s="2" t="s">
        <v>226</v>
      </c>
      <c r="C2488" s="4" t="s">
        <v>595</v>
      </c>
    </row>
    <row r="2489" spans="2:3" x14ac:dyDescent="0.35">
      <c r="B2489" s="2" t="s">
        <v>227</v>
      </c>
      <c r="C2489" s="4" t="s">
        <v>934</v>
      </c>
    </row>
    <row r="2490" spans="2:3" x14ac:dyDescent="0.35">
      <c r="B2490" s="2" t="s">
        <v>229</v>
      </c>
      <c r="C2490" s="4" t="s">
        <v>670</v>
      </c>
    </row>
    <row r="2491" spans="2:3" x14ac:dyDescent="0.35">
      <c r="B2491" s="2" t="s">
        <v>230</v>
      </c>
      <c r="C2491" s="4" t="s">
        <v>572</v>
      </c>
    </row>
    <row r="2492" spans="2:3" x14ac:dyDescent="0.35">
      <c r="B2492" s="2" t="s">
        <v>231</v>
      </c>
      <c r="C2492" s="4" t="s">
        <v>595</v>
      </c>
    </row>
    <row r="2493" spans="2:3" x14ac:dyDescent="0.35">
      <c r="B2493" s="7" t="s">
        <v>233</v>
      </c>
      <c r="C2493" s="9" t="s">
        <v>467</v>
      </c>
    </row>
    <row r="2494" spans="2:3" ht="25" x14ac:dyDescent="0.35">
      <c r="B2494" s="2" t="s">
        <v>234</v>
      </c>
      <c r="C2494" s="4" t="s">
        <v>583</v>
      </c>
    </row>
    <row r="2495" spans="2:3" ht="25" x14ac:dyDescent="0.35">
      <c r="B2495" s="2" t="s">
        <v>235</v>
      </c>
      <c r="C2495" s="4" t="s">
        <v>453</v>
      </c>
    </row>
    <row r="2496" spans="2:3" x14ac:dyDescent="0.35">
      <c r="B2496" s="7" t="s">
        <v>239</v>
      </c>
      <c r="C2496" s="9" t="s">
        <v>1982</v>
      </c>
    </row>
    <row r="2497" spans="2:3" x14ac:dyDescent="0.35">
      <c r="B2497" s="2" t="s">
        <v>240</v>
      </c>
      <c r="C2497" s="4" t="s">
        <v>558</v>
      </c>
    </row>
    <row r="2498" spans="2:3" x14ac:dyDescent="0.35">
      <c r="B2498" s="2" t="s">
        <v>243</v>
      </c>
      <c r="C2498" s="4" t="s">
        <v>934</v>
      </c>
    </row>
    <row r="2499" spans="2:3" x14ac:dyDescent="0.35">
      <c r="B2499" s="2" t="s">
        <v>245</v>
      </c>
      <c r="C2499" s="4" t="s">
        <v>595</v>
      </c>
    </row>
    <row r="2500" spans="2:3" x14ac:dyDescent="0.35">
      <c r="B2500" s="7" t="s">
        <v>247</v>
      </c>
      <c r="C2500" s="9" t="s">
        <v>581</v>
      </c>
    </row>
    <row r="2501" spans="2:3" x14ac:dyDescent="0.35">
      <c r="B2501" s="2" t="s">
        <v>249</v>
      </c>
      <c r="C2501" s="4" t="s">
        <v>581</v>
      </c>
    </row>
    <row r="2502" spans="2:3" x14ac:dyDescent="0.35">
      <c r="B2502" s="7" t="s">
        <v>253</v>
      </c>
      <c r="C2502" s="9" t="s">
        <v>1983</v>
      </c>
    </row>
    <row r="2503" spans="2:3" x14ac:dyDescent="0.35">
      <c r="B2503" s="2" t="s">
        <v>255</v>
      </c>
      <c r="C2503" s="4" t="s">
        <v>1984</v>
      </c>
    </row>
    <row r="2504" spans="2:3" x14ac:dyDescent="0.35">
      <c r="B2504" s="2" t="s">
        <v>258</v>
      </c>
      <c r="C2504" s="4" t="s">
        <v>944</v>
      </c>
    </row>
    <row r="2505" spans="2:3" x14ac:dyDescent="0.35">
      <c r="B2505" s="2" t="s">
        <v>259</v>
      </c>
      <c r="C2505" s="4" t="s">
        <v>1985</v>
      </c>
    </row>
    <row r="2506" spans="2:3" x14ac:dyDescent="0.35">
      <c r="B2506" s="6" t="s">
        <v>261</v>
      </c>
      <c r="C2506" s="8" t="s">
        <v>587</v>
      </c>
    </row>
    <row r="2507" spans="2:3" x14ac:dyDescent="0.35">
      <c r="B2507" s="7" t="s">
        <v>268</v>
      </c>
      <c r="C2507" s="9" t="s">
        <v>587</v>
      </c>
    </row>
    <row r="2508" spans="2:3" x14ac:dyDescent="0.35">
      <c r="B2508" s="2" t="s">
        <v>269</v>
      </c>
      <c r="C2508" s="4" t="s">
        <v>587</v>
      </c>
    </row>
    <row r="2509" spans="2:3" x14ac:dyDescent="0.35">
      <c r="B2509" s="6" t="s">
        <v>278</v>
      </c>
      <c r="C2509" s="8" t="s">
        <v>1986</v>
      </c>
    </row>
    <row r="2510" spans="2:3" x14ac:dyDescent="0.35">
      <c r="B2510" s="7" t="s">
        <v>279</v>
      </c>
      <c r="C2510" s="9" t="s">
        <v>499</v>
      </c>
    </row>
    <row r="2511" spans="2:3" x14ac:dyDescent="0.35">
      <c r="B2511" s="2" t="s">
        <v>283</v>
      </c>
      <c r="C2511" s="4" t="s">
        <v>587</v>
      </c>
    </row>
    <row r="2512" spans="2:3" x14ac:dyDescent="0.35">
      <c r="B2512" s="2" t="s">
        <v>284</v>
      </c>
      <c r="C2512" s="4" t="s">
        <v>583</v>
      </c>
    </row>
    <row r="2513" spans="2:3" x14ac:dyDescent="0.35">
      <c r="B2513" s="7" t="s">
        <v>285</v>
      </c>
      <c r="C2513" s="9" t="s">
        <v>572</v>
      </c>
    </row>
    <row r="2514" spans="2:3" x14ac:dyDescent="0.35">
      <c r="B2514" s="2" t="s">
        <v>286</v>
      </c>
      <c r="C2514" s="4" t="s">
        <v>944</v>
      </c>
    </row>
    <row r="2515" spans="2:3" x14ac:dyDescent="0.35">
      <c r="B2515" s="2" t="s">
        <v>289</v>
      </c>
      <c r="C2515" s="4" t="s">
        <v>595</v>
      </c>
    </row>
    <row r="2516" spans="2:3" x14ac:dyDescent="0.35">
      <c r="B2516" s="7" t="s">
        <v>290</v>
      </c>
      <c r="C2516" s="9" t="s">
        <v>595</v>
      </c>
    </row>
    <row r="2517" spans="2:3" x14ac:dyDescent="0.35">
      <c r="B2517" s="2" t="s">
        <v>291</v>
      </c>
      <c r="C2517" s="4" t="s">
        <v>595</v>
      </c>
    </row>
    <row r="2518" spans="2:3" x14ac:dyDescent="0.35">
      <c r="B2518" s="7" t="s">
        <v>296</v>
      </c>
      <c r="C2518" s="9" t="s">
        <v>587</v>
      </c>
    </row>
    <row r="2519" spans="2:3" x14ac:dyDescent="0.35">
      <c r="B2519" s="2" t="s">
        <v>298</v>
      </c>
      <c r="C2519" s="4" t="s">
        <v>558</v>
      </c>
    </row>
    <row r="2520" spans="2:3" x14ac:dyDescent="0.35">
      <c r="B2520" s="29" t="s">
        <v>301</v>
      </c>
      <c r="C2520" s="30" t="s">
        <v>558</v>
      </c>
    </row>
    <row r="2521" spans="2:3" x14ac:dyDescent="0.35">
      <c r="B2521" s="35" t="s">
        <v>51</v>
      </c>
      <c r="C2521" s="36" t="s">
        <v>85</v>
      </c>
    </row>
    <row r="2522" spans="2:3" x14ac:dyDescent="0.35">
      <c r="B2522" s="22" t="s">
        <v>533</v>
      </c>
      <c r="C2522" s="25" t="s">
        <v>533</v>
      </c>
    </row>
    <row r="2523" spans="2:3" x14ac:dyDescent="0.35">
      <c r="B2523" s="22" t="s">
        <v>533</v>
      </c>
      <c r="C2523" s="25" t="s">
        <v>533</v>
      </c>
    </row>
    <row r="2524" spans="2:3" x14ac:dyDescent="0.35">
      <c r="B2524" s="22" t="s">
        <v>533</v>
      </c>
      <c r="C2524" s="25" t="s">
        <v>533</v>
      </c>
    </row>
    <row r="2525" spans="2:3" x14ac:dyDescent="0.35">
      <c r="B2525" s="35" t="s">
        <v>34</v>
      </c>
      <c r="C2525" s="36" t="s">
        <v>52</v>
      </c>
    </row>
    <row r="2526" spans="2:3" x14ac:dyDescent="0.35">
      <c r="B2526" s="33" t="s">
        <v>104</v>
      </c>
      <c r="C2526" s="34" t="s">
        <v>1987</v>
      </c>
    </row>
    <row r="2527" spans="2:3" x14ac:dyDescent="0.35">
      <c r="B2527" s="7" t="s">
        <v>105</v>
      </c>
      <c r="C2527" s="9" t="s">
        <v>1988</v>
      </c>
    </row>
    <row r="2528" spans="2:3" x14ac:dyDescent="0.35">
      <c r="B2528" s="2" t="s">
        <v>106</v>
      </c>
      <c r="C2528" s="4" t="s">
        <v>1988</v>
      </c>
    </row>
    <row r="2529" spans="2:3" x14ac:dyDescent="0.35">
      <c r="B2529" s="7" t="s">
        <v>107</v>
      </c>
      <c r="C2529" s="9" t="s">
        <v>1989</v>
      </c>
    </row>
    <row r="2530" spans="2:3" x14ac:dyDescent="0.35">
      <c r="B2530" s="2" t="s">
        <v>108</v>
      </c>
      <c r="C2530" s="4" t="s">
        <v>1989</v>
      </c>
    </row>
    <row r="2531" spans="2:3" x14ac:dyDescent="0.35">
      <c r="B2531" s="7" t="s">
        <v>110</v>
      </c>
      <c r="C2531" s="9" t="s">
        <v>1990</v>
      </c>
    </row>
    <row r="2532" spans="2:3" x14ac:dyDescent="0.35">
      <c r="B2532" s="2" t="s">
        <v>111</v>
      </c>
      <c r="C2532" s="4" t="s">
        <v>1991</v>
      </c>
    </row>
    <row r="2533" spans="2:3" x14ac:dyDescent="0.35">
      <c r="B2533" s="2" t="s">
        <v>112</v>
      </c>
      <c r="C2533" s="4" t="s">
        <v>1992</v>
      </c>
    </row>
    <row r="2534" spans="2:3" x14ac:dyDescent="0.35">
      <c r="B2534" s="7" t="s">
        <v>115</v>
      </c>
      <c r="C2534" s="9" t="s">
        <v>1993</v>
      </c>
    </row>
    <row r="2535" spans="2:3" x14ac:dyDescent="0.35">
      <c r="B2535" s="2" t="s">
        <v>116</v>
      </c>
      <c r="C2535" s="4" t="s">
        <v>1994</v>
      </c>
    </row>
    <row r="2536" spans="2:3" x14ac:dyDescent="0.35">
      <c r="B2536" s="2" t="s">
        <v>119</v>
      </c>
      <c r="C2536" s="4" t="s">
        <v>1995</v>
      </c>
    </row>
    <row r="2537" spans="2:3" x14ac:dyDescent="0.35">
      <c r="B2537" s="7" t="s">
        <v>120</v>
      </c>
      <c r="C2537" s="9" t="s">
        <v>1996</v>
      </c>
    </row>
    <row r="2538" spans="2:3" x14ac:dyDescent="0.35">
      <c r="B2538" s="2" t="s">
        <v>124</v>
      </c>
      <c r="C2538" s="4" t="s">
        <v>1996</v>
      </c>
    </row>
    <row r="2539" spans="2:3" x14ac:dyDescent="0.35">
      <c r="B2539" s="7" t="s">
        <v>127</v>
      </c>
      <c r="C2539" s="9" t="s">
        <v>1997</v>
      </c>
    </row>
    <row r="2540" spans="2:3" x14ac:dyDescent="0.35">
      <c r="B2540" s="2" t="s">
        <v>128</v>
      </c>
      <c r="C2540" s="4" t="s">
        <v>1997</v>
      </c>
    </row>
    <row r="2541" spans="2:3" x14ac:dyDescent="0.35">
      <c r="B2541" s="7" t="s">
        <v>129</v>
      </c>
      <c r="C2541" s="9" t="s">
        <v>1998</v>
      </c>
    </row>
    <row r="2542" spans="2:3" x14ac:dyDescent="0.35">
      <c r="B2542" s="2" t="s">
        <v>130</v>
      </c>
      <c r="C2542" s="4" t="s">
        <v>1998</v>
      </c>
    </row>
    <row r="2543" spans="2:3" x14ac:dyDescent="0.35">
      <c r="B2543" s="6" t="s">
        <v>131</v>
      </c>
      <c r="C2543" s="8" t="s">
        <v>1999</v>
      </c>
    </row>
    <row r="2544" spans="2:3" x14ac:dyDescent="0.35">
      <c r="B2544" s="7" t="s">
        <v>132</v>
      </c>
      <c r="C2544" s="9" t="s">
        <v>2000</v>
      </c>
    </row>
    <row r="2545" spans="2:3" x14ac:dyDescent="0.35">
      <c r="B2545" s="2" t="s">
        <v>133</v>
      </c>
      <c r="C2545" s="4" t="s">
        <v>2001</v>
      </c>
    </row>
    <row r="2546" spans="2:3" x14ac:dyDescent="0.35">
      <c r="B2546" s="2" t="s">
        <v>136</v>
      </c>
      <c r="C2546" s="4" t="s">
        <v>499</v>
      </c>
    </row>
    <row r="2547" spans="2:3" x14ac:dyDescent="0.35">
      <c r="B2547" s="2" t="s">
        <v>138</v>
      </c>
      <c r="C2547" s="4" t="s">
        <v>582</v>
      </c>
    </row>
    <row r="2548" spans="2:3" x14ac:dyDescent="0.35">
      <c r="B2548" s="7" t="s">
        <v>141</v>
      </c>
      <c r="C2548" s="9" t="s">
        <v>2002</v>
      </c>
    </row>
    <row r="2549" spans="2:3" x14ac:dyDescent="0.35">
      <c r="B2549" s="2" t="s">
        <v>142</v>
      </c>
      <c r="C2549" s="4" t="s">
        <v>2003</v>
      </c>
    </row>
    <row r="2550" spans="2:3" x14ac:dyDescent="0.35">
      <c r="B2550" s="2" t="s">
        <v>144</v>
      </c>
      <c r="C2550" s="4" t="s">
        <v>1477</v>
      </c>
    </row>
    <row r="2551" spans="2:3" x14ac:dyDescent="0.35">
      <c r="B2551" s="7" t="s">
        <v>145</v>
      </c>
      <c r="C2551" s="9" t="s">
        <v>2004</v>
      </c>
    </row>
    <row r="2552" spans="2:3" x14ac:dyDescent="0.35">
      <c r="B2552" s="2" t="s">
        <v>149</v>
      </c>
      <c r="C2552" s="4" t="s">
        <v>2004</v>
      </c>
    </row>
    <row r="2553" spans="2:3" x14ac:dyDescent="0.35">
      <c r="B2553" s="7" t="s">
        <v>151</v>
      </c>
      <c r="C2553" s="9" t="s">
        <v>2005</v>
      </c>
    </row>
    <row r="2554" spans="2:3" x14ac:dyDescent="0.35">
      <c r="B2554" s="2" t="s">
        <v>155</v>
      </c>
      <c r="C2554" s="4" t="s">
        <v>2006</v>
      </c>
    </row>
    <row r="2555" spans="2:3" x14ac:dyDescent="0.35">
      <c r="B2555" s="2" t="s">
        <v>157</v>
      </c>
      <c r="C2555" s="4" t="s">
        <v>570</v>
      </c>
    </row>
    <row r="2556" spans="2:3" x14ac:dyDescent="0.35">
      <c r="B2556" s="2" t="s">
        <v>159</v>
      </c>
      <c r="C2556" s="4" t="s">
        <v>2007</v>
      </c>
    </row>
    <row r="2557" spans="2:3" x14ac:dyDescent="0.35">
      <c r="B2557" s="2" t="s">
        <v>160</v>
      </c>
      <c r="C2557" s="4" t="s">
        <v>653</v>
      </c>
    </row>
    <row r="2558" spans="2:3" x14ac:dyDescent="0.35">
      <c r="B2558" s="7" t="s">
        <v>169</v>
      </c>
      <c r="C2558" s="9" t="s">
        <v>2008</v>
      </c>
    </row>
    <row r="2559" spans="2:3" x14ac:dyDescent="0.35">
      <c r="B2559" s="2" t="s">
        <v>170</v>
      </c>
      <c r="C2559" s="4" t="s">
        <v>2008</v>
      </c>
    </row>
    <row r="2560" spans="2:3" x14ac:dyDescent="0.35">
      <c r="B2560" s="7" t="s">
        <v>171</v>
      </c>
      <c r="C2560" s="9" t="s">
        <v>580</v>
      </c>
    </row>
    <row r="2561" spans="2:3" x14ac:dyDescent="0.35">
      <c r="B2561" s="2" t="s">
        <v>175</v>
      </c>
      <c r="C2561" s="4" t="s">
        <v>580</v>
      </c>
    </row>
    <row r="2562" spans="2:3" x14ac:dyDescent="0.35">
      <c r="B2562" s="7" t="s">
        <v>177</v>
      </c>
      <c r="C2562" s="9" t="s">
        <v>2009</v>
      </c>
    </row>
    <row r="2563" spans="2:3" x14ac:dyDescent="0.35">
      <c r="B2563" s="2" t="s">
        <v>178</v>
      </c>
      <c r="C2563" s="4" t="s">
        <v>2010</v>
      </c>
    </row>
    <row r="2564" spans="2:3" x14ac:dyDescent="0.35">
      <c r="B2564" s="2" t="s">
        <v>179</v>
      </c>
      <c r="C2564" s="4" t="s">
        <v>2011</v>
      </c>
    </row>
    <row r="2565" spans="2:3" x14ac:dyDescent="0.35">
      <c r="B2565" s="2" t="s">
        <v>185</v>
      </c>
      <c r="C2565" s="4" t="s">
        <v>570</v>
      </c>
    </row>
    <row r="2566" spans="2:3" x14ac:dyDescent="0.35">
      <c r="B2566" s="6" t="s">
        <v>186</v>
      </c>
      <c r="C2566" s="8" t="s">
        <v>2012</v>
      </c>
    </row>
    <row r="2567" spans="2:3" x14ac:dyDescent="0.35">
      <c r="B2567" s="7" t="s">
        <v>187</v>
      </c>
      <c r="C2567" s="9" t="s">
        <v>2013</v>
      </c>
    </row>
    <row r="2568" spans="2:3" x14ac:dyDescent="0.35">
      <c r="B2568" s="2" t="s">
        <v>188</v>
      </c>
      <c r="C2568" s="4" t="s">
        <v>2014</v>
      </c>
    </row>
    <row r="2569" spans="2:3" x14ac:dyDescent="0.35">
      <c r="B2569" s="2" t="s">
        <v>190</v>
      </c>
      <c r="C2569" s="4" t="s">
        <v>595</v>
      </c>
    </row>
    <row r="2570" spans="2:3" x14ac:dyDescent="0.35">
      <c r="B2570" s="2" t="s">
        <v>191</v>
      </c>
      <c r="C2570" s="4" t="s">
        <v>2015</v>
      </c>
    </row>
    <row r="2571" spans="2:3" x14ac:dyDescent="0.35">
      <c r="B2571" s="2" t="s">
        <v>192</v>
      </c>
      <c r="C2571" s="4" t="s">
        <v>915</v>
      </c>
    </row>
    <row r="2572" spans="2:3" x14ac:dyDescent="0.35">
      <c r="B2572" s="2" t="s">
        <v>194</v>
      </c>
      <c r="C2572" s="4" t="s">
        <v>2016</v>
      </c>
    </row>
    <row r="2573" spans="2:3" x14ac:dyDescent="0.35">
      <c r="B2573" s="2" t="s">
        <v>195</v>
      </c>
      <c r="C2573" s="4" t="s">
        <v>2017</v>
      </c>
    </row>
    <row r="2574" spans="2:3" x14ac:dyDescent="0.35">
      <c r="B2574" s="7" t="s">
        <v>197</v>
      </c>
      <c r="C2574" s="9" t="s">
        <v>2018</v>
      </c>
    </row>
    <row r="2575" spans="2:3" x14ac:dyDescent="0.35">
      <c r="B2575" s="2" t="s">
        <v>199</v>
      </c>
      <c r="C2575" s="4" t="s">
        <v>453</v>
      </c>
    </row>
    <row r="2576" spans="2:3" x14ac:dyDescent="0.35">
      <c r="B2576" s="2" t="s">
        <v>200</v>
      </c>
      <c r="C2576" s="4" t="s">
        <v>654</v>
      </c>
    </row>
    <row r="2577" spans="2:3" x14ac:dyDescent="0.35">
      <c r="B2577" s="2" t="s">
        <v>204</v>
      </c>
      <c r="C2577" s="4" t="s">
        <v>620</v>
      </c>
    </row>
    <row r="2578" spans="2:3" x14ac:dyDescent="0.35">
      <c r="B2578" s="7" t="s">
        <v>206</v>
      </c>
      <c r="C2578" s="9" t="s">
        <v>2019</v>
      </c>
    </row>
    <row r="2579" spans="2:3" x14ac:dyDescent="0.35">
      <c r="B2579" s="2" t="s">
        <v>207</v>
      </c>
      <c r="C2579" s="4" t="s">
        <v>909</v>
      </c>
    </row>
    <row r="2580" spans="2:3" x14ac:dyDescent="0.35">
      <c r="B2580" s="2" t="s">
        <v>209</v>
      </c>
      <c r="C2580" s="4" t="s">
        <v>2020</v>
      </c>
    </row>
    <row r="2581" spans="2:3" x14ac:dyDescent="0.35">
      <c r="B2581" s="2" t="s">
        <v>212</v>
      </c>
      <c r="C2581" s="4" t="s">
        <v>915</v>
      </c>
    </row>
    <row r="2582" spans="2:3" x14ac:dyDescent="0.35">
      <c r="B2582" s="2" t="s">
        <v>214</v>
      </c>
      <c r="C2582" s="4" t="s">
        <v>719</v>
      </c>
    </row>
    <row r="2583" spans="2:3" x14ac:dyDescent="0.35">
      <c r="B2583" s="2" t="s">
        <v>215</v>
      </c>
      <c r="C2583" s="4" t="s">
        <v>2021</v>
      </c>
    </row>
    <row r="2584" spans="2:3" x14ac:dyDescent="0.35">
      <c r="B2584" s="7" t="s">
        <v>216</v>
      </c>
      <c r="C2584" s="9" t="s">
        <v>2022</v>
      </c>
    </row>
    <row r="2585" spans="2:3" x14ac:dyDescent="0.35">
      <c r="B2585" s="2" t="s">
        <v>217</v>
      </c>
      <c r="C2585" s="4" t="s">
        <v>2023</v>
      </c>
    </row>
    <row r="2586" spans="2:3" x14ac:dyDescent="0.35">
      <c r="B2586" s="2" t="s">
        <v>220</v>
      </c>
      <c r="C2586" s="4" t="s">
        <v>2024</v>
      </c>
    </row>
    <row r="2587" spans="2:3" x14ac:dyDescent="0.35">
      <c r="B2587" s="2" t="s">
        <v>221</v>
      </c>
      <c r="C2587" s="4" t="s">
        <v>569</v>
      </c>
    </row>
    <row r="2588" spans="2:3" x14ac:dyDescent="0.35">
      <c r="B2588" s="7" t="s">
        <v>224</v>
      </c>
      <c r="C2588" s="9" t="s">
        <v>2025</v>
      </c>
    </row>
    <row r="2589" spans="2:3" x14ac:dyDescent="0.35">
      <c r="B2589" s="2" t="s">
        <v>225</v>
      </c>
      <c r="C2589" s="4" t="s">
        <v>2026</v>
      </c>
    </row>
    <row r="2590" spans="2:3" ht="25" x14ac:dyDescent="0.35">
      <c r="B2590" s="2" t="s">
        <v>226</v>
      </c>
      <c r="C2590" s="4" t="s">
        <v>2027</v>
      </c>
    </row>
    <row r="2591" spans="2:3" x14ac:dyDescent="0.35">
      <c r="B2591" s="2" t="s">
        <v>227</v>
      </c>
      <c r="C2591" s="4" t="s">
        <v>794</v>
      </c>
    </row>
    <row r="2592" spans="2:3" x14ac:dyDescent="0.35">
      <c r="B2592" s="2" t="s">
        <v>229</v>
      </c>
      <c r="C2592" s="4" t="s">
        <v>2028</v>
      </c>
    </row>
    <row r="2593" spans="2:3" x14ac:dyDescent="0.35">
      <c r="B2593" s="2" t="s">
        <v>230</v>
      </c>
      <c r="C2593" s="4" t="s">
        <v>2029</v>
      </c>
    </row>
    <row r="2594" spans="2:3" x14ac:dyDescent="0.35">
      <c r="B2594" s="2" t="s">
        <v>231</v>
      </c>
      <c r="C2594" s="4" t="s">
        <v>2030</v>
      </c>
    </row>
    <row r="2595" spans="2:3" x14ac:dyDescent="0.35">
      <c r="B2595" s="2" t="s">
        <v>232</v>
      </c>
      <c r="C2595" s="4" t="s">
        <v>1134</v>
      </c>
    </row>
    <row r="2596" spans="2:3" x14ac:dyDescent="0.35">
      <c r="B2596" s="7" t="s">
        <v>239</v>
      </c>
      <c r="C2596" s="9" t="s">
        <v>2031</v>
      </c>
    </row>
    <row r="2597" spans="2:3" x14ac:dyDescent="0.35">
      <c r="B2597" s="2" t="s">
        <v>240</v>
      </c>
      <c r="C2597" s="4" t="s">
        <v>499</v>
      </c>
    </row>
    <row r="2598" spans="2:3" x14ac:dyDescent="0.35">
      <c r="B2598" s="2" t="s">
        <v>243</v>
      </c>
      <c r="C2598" s="4" t="s">
        <v>584</v>
      </c>
    </row>
    <row r="2599" spans="2:3" x14ac:dyDescent="0.35">
      <c r="B2599" s="7" t="s">
        <v>247</v>
      </c>
      <c r="C2599" s="9" t="s">
        <v>2032</v>
      </c>
    </row>
    <row r="2600" spans="2:3" x14ac:dyDescent="0.35">
      <c r="B2600" s="2" t="s">
        <v>249</v>
      </c>
      <c r="C2600" s="4" t="s">
        <v>2032</v>
      </c>
    </row>
    <row r="2601" spans="2:3" x14ac:dyDescent="0.35">
      <c r="B2601" s="7" t="s">
        <v>253</v>
      </c>
      <c r="C2601" s="9" t="s">
        <v>2033</v>
      </c>
    </row>
    <row r="2602" spans="2:3" x14ac:dyDescent="0.35">
      <c r="B2602" s="2" t="s">
        <v>259</v>
      </c>
      <c r="C2602" s="4" t="s">
        <v>2033</v>
      </c>
    </row>
    <row r="2603" spans="2:3" x14ac:dyDescent="0.35">
      <c r="B2603" s="6" t="s">
        <v>261</v>
      </c>
      <c r="C2603" s="8" t="s">
        <v>2034</v>
      </c>
    </row>
    <row r="2604" spans="2:3" x14ac:dyDescent="0.35">
      <c r="B2604" s="7" t="s">
        <v>262</v>
      </c>
      <c r="C2604" s="9" t="s">
        <v>2035</v>
      </c>
    </row>
    <row r="2605" spans="2:3" x14ac:dyDescent="0.35">
      <c r="B2605" s="2" t="s">
        <v>263</v>
      </c>
      <c r="C2605" s="4" t="s">
        <v>478</v>
      </c>
    </row>
    <row r="2606" spans="2:3" x14ac:dyDescent="0.35">
      <c r="B2606" s="2" t="s">
        <v>264</v>
      </c>
      <c r="C2606" s="4" t="s">
        <v>479</v>
      </c>
    </row>
    <row r="2607" spans="2:3" x14ac:dyDescent="0.35">
      <c r="B2607" s="7" t="s">
        <v>268</v>
      </c>
      <c r="C2607" s="9" t="s">
        <v>480</v>
      </c>
    </row>
    <row r="2608" spans="2:3" x14ac:dyDescent="0.35">
      <c r="B2608" s="2" t="s">
        <v>269</v>
      </c>
      <c r="C2608" s="4" t="s">
        <v>480</v>
      </c>
    </row>
    <row r="2609" spans="2:3" x14ac:dyDescent="0.35">
      <c r="B2609" s="6" t="s">
        <v>278</v>
      </c>
      <c r="C2609" s="8" t="s">
        <v>2036</v>
      </c>
    </row>
    <row r="2610" spans="2:3" x14ac:dyDescent="0.35">
      <c r="B2610" s="7" t="s">
        <v>279</v>
      </c>
      <c r="C2610" s="9" t="s">
        <v>2037</v>
      </c>
    </row>
    <row r="2611" spans="2:3" x14ac:dyDescent="0.35">
      <c r="B2611" s="2" t="s">
        <v>280</v>
      </c>
      <c r="C2611" s="4" t="s">
        <v>668</v>
      </c>
    </row>
    <row r="2612" spans="2:3" x14ac:dyDescent="0.35">
      <c r="B2612" s="2" t="s">
        <v>283</v>
      </c>
      <c r="C2612" s="4" t="s">
        <v>1314</v>
      </c>
    </row>
    <row r="2613" spans="2:3" x14ac:dyDescent="0.35">
      <c r="B2613" s="2" t="s">
        <v>284</v>
      </c>
      <c r="C2613" s="4" t="s">
        <v>2038</v>
      </c>
    </row>
    <row r="2614" spans="2:3" x14ac:dyDescent="0.35">
      <c r="B2614" s="7" t="s">
        <v>296</v>
      </c>
      <c r="C2614" s="9" t="s">
        <v>2039</v>
      </c>
    </row>
    <row r="2615" spans="2:3" x14ac:dyDescent="0.35">
      <c r="B2615" s="2" t="s">
        <v>297</v>
      </c>
      <c r="C2615" s="4" t="s">
        <v>2039</v>
      </c>
    </row>
    <row r="2616" spans="2:3" x14ac:dyDescent="0.35">
      <c r="B2616" s="6" t="s">
        <v>321</v>
      </c>
      <c r="C2616" s="8" t="s">
        <v>531</v>
      </c>
    </row>
    <row r="2617" spans="2:3" x14ac:dyDescent="0.35">
      <c r="B2617" s="7" t="s">
        <v>322</v>
      </c>
      <c r="C2617" s="9" t="s">
        <v>531</v>
      </c>
    </row>
    <row r="2618" spans="2:3" ht="25" x14ac:dyDescent="0.35">
      <c r="B2618" s="29" t="s">
        <v>323</v>
      </c>
      <c r="C2618" s="30" t="s">
        <v>531</v>
      </c>
    </row>
    <row r="2619" spans="2:3" x14ac:dyDescent="0.35">
      <c r="B2619" s="35" t="s">
        <v>51</v>
      </c>
      <c r="C2619" s="36" t="s">
        <v>86</v>
      </c>
    </row>
    <row r="2620" spans="2:3" x14ac:dyDescent="0.35">
      <c r="B2620" s="22" t="s">
        <v>533</v>
      </c>
      <c r="C2620" s="25" t="s">
        <v>533</v>
      </c>
    </row>
    <row r="2621" spans="2:3" x14ac:dyDescent="0.35">
      <c r="B2621" s="22" t="s">
        <v>533</v>
      </c>
      <c r="C2621" s="25" t="s">
        <v>533</v>
      </c>
    </row>
    <row r="2622" spans="2:3" x14ac:dyDescent="0.35">
      <c r="B2622" s="22" t="s">
        <v>533</v>
      </c>
      <c r="C2622" s="25" t="s">
        <v>533</v>
      </c>
    </row>
    <row r="2623" spans="2:3" x14ac:dyDescent="0.35">
      <c r="B2623" s="35" t="s">
        <v>35</v>
      </c>
      <c r="C2623" s="36" t="s">
        <v>52</v>
      </c>
    </row>
    <row r="2624" spans="2:3" x14ac:dyDescent="0.35">
      <c r="B2624" s="33" t="s">
        <v>104</v>
      </c>
      <c r="C2624" s="34" t="s">
        <v>2040</v>
      </c>
    </row>
    <row r="2625" spans="2:3" x14ac:dyDescent="0.35">
      <c r="B2625" s="7" t="s">
        <v>105</v>
      </c>
      <c r="C2625" s="9" t="s">
        <v>2041</v>
      </c>
    </row>
    <row r="2626" spans="2:3" x14ac:dyDescent="0.35">
      <c r="B2626" s="2" t="s">
        <v>106</v>
      </c>
      <c r="C2626" s="4" t="s">
        <v>2041</v>
      </c>
    </row>
    <row r="2627" spans="2:3" x14ac:dyDescent="0.35">
      <c r="B2627" s="7" t="s">
        <v>107</v>
      </c>
      <c r="C2627" s="9" t="s">
        <v>2042</v>
      </c>
    </row>
    <row r="2628" spans="2:3" x14ac:dyDescent="0.35">
      <c r="B2628" s="2" t="s">
        <v>109</v>
      </c>
      <c r="C2628" s="4" t="s">
        <v>2042</v>
      </c>
    </row>
    <row r="2629" spans="2:3" x14ac:dyDescent="0.35">
      <c r="B2629" s="7" t="s">
        <v>110</v>
      </c>
      <c r="C2629" s="9" t="s">
        <v>2043</v>
      </c>
    </row>
    <row r="2630" spans="2:3" x14ac:dyDescent="0.35">
      <c r="B2630" s="2" t="s">
        <v>112</v>
      </c>
      <c r="C2630" s="4" t="s">
        <v>2044</v>
      </c>
    </row>
    <row r="2631" spans="2:3" x14ac:dyDescent="0.35">
      <c r="B2631" s="2" t="s">
        <v>113</v>
      </c>
      <c r="C2631" s="4" t="s">
        <v>2045</v>
      </c>
    </row>
    <row r="2632" spans="2:3" x14ac:dyDescent="0.35">
      <c r="B2632" s="2" t="s">
        <v>114</v>
      </c>
      <c r="C2632" s="4" t="s">
        <v>2046</v>
      </c>
    </row>
    <row r="2633" spans="2:3" x14ac:dyDescent="0.35">
      <c r="B2633" s="7" t="s">
        <v>115</v>
      </c>
      <c r="C2633" s="9" t="s">
        <v>2047</v>
      </c>
    </row>
    <row r="2634" spans="2:3" x14ac:dyDescent="0.35">
      <c r="B2634" s="2" t="s">
        <v>116</v>
      </c>
      <c r="C2634" s="4" t="s">
        <v>2048</v>
      </c>
    </row>
    <row r="2635" spans="2:3" x14ac:dyDescent="0.35">
      <c r="B2635" s="2" t="s">
        <v>117</v>
      </c>
      <c r="C2635" s="4" t="s">
        <v>2049</v>
      </c>
    </row>
    <row r="2636" spans="2:3" x14ac:dyDescent="0.35">
      <c r="B2636" s="2" t="s">
        <v>119</v>
      </c>
      <c r="C2636" s="4" t="s">
        <v>1540</v>
      </c>
    </row>
    <row r="2637" spans="2:3" x14ac:dyDescent="0.35">
      <c r="B2637" s="7" t="s">
        <v>120</v>
      </c>
      <c r="C2637" s="9" t="s">
        <v>2050</v>
      </c>
    </row>
    <row r="2638" spans="2:3" x14ac:dyDescent="0.35">
      <c r="B2638" s="2" t="s">
        <v>122</v>
      </c>
      <c r="C2638" s="4" t="s">
        <v>1734</v>
      </c>
    </row>
    <row r="2639" spans="2:3" x14ac:dyDescent="0.35">
      <c r="B2639" s="2" t="s">
        <v>124</v>
      </c>
      <c r="C2639" s="4" t="s">
        <v>2051</v>
      </c>
    </row>
    <row r="2640" spans="2:3" x14ac:dyDescent="0.35">
      <c r="B2640" s="2" t="s">
        <v>126</v>
      </c>
      <c r="C2640" s="4" t="s">
        <v>2052</v>
      </c>
    </row>
    <row r="2641" spans="2:3" x14ac:dyDescent="0.35">
      <c r="B2641" s="7" t="s">
        <v>127</v>
      </c>
      <c r="C2641" s="9" t="s">
        <v>2053</v>
      </c>
    </row>
    <row r="2642" spans="2:3" x14ac:dyDescent="0.35">
      <c r="B2642" s="2" t="s">
        <v>128</v>
      </c>
      <c r="C2642" s="4" t="s">
        <v>2053</v>
      </c>
    </row>
    <row r="2643" spans="2:3" x14ac:dyDescent="0.35">
      <c r="B2643" s="7" t="s">
        <v>129</v>
      </c>
      <c r="C2643" s="9" t="s">
        <v>935</v>
      </c>
    </row>
    <row r="2644" spans="2:3" x14ac:dyDescent="0.35">
      <c r="B2644" s="2" t="s">
        <v>130</v>
      </c>
      <c r="C2644" s="4" t="s">
        <v>935</v>
      </c>
    </row>
    <row r="2645" spans="2:3" x14ac:dyDescent="0.35">
      <c r="B2645" s="6" t="s">
        <v>131</v>
      </c>
      <c r="C2645" s="8" t="s">
        <v>2054</v>
      </c>
    </row>
    <row r="2646" spans="2:3" x14ac:dyDescent="0.35">
      <c r="B2646" s="7" t="s">
        <v>132</v>
      </c>
      <c r="C2646" s="9" t="s">
        <v>2055</v>
      </c>
    </row>
    <row r="2647" spans="2:3" x14ac:dyDescent="0.35">
      <c r="B2647" s="2" t="s">
        <v>133</v>
      </c>
      <c r="C2647" s="4" t="s">
        <v>1586</v>
      </c>
    </row>
    <row r="2648" spans="2:3" x14ac:dyDescent="0.35">
      <c r="B2648" s="2" t="s">
        <v>134</v>
      </c>
      <c r="C2648" s="4" t="s">
        <v>719</v>
      </c>
    </row>
    <row r="2649" spans="2:3" x14ac:dyDescent="0.35">
      <c r="B2649" s="2" t="s">
        <v>136</v>
      </c>
      <c r="C2649" s="4" t="s">
        <v>498</v>
      </c>
    </row>
    <row r="2650" spans="2:3" x14ac:dyDescent="0.35">
      <c r="B2650" s="2" t="s">
        <v>137</v>
      </c>
      <c r="C2650" s="4" t="s">
        <v>587</v>
      </c>
    </row>
    <row r="2651" spans="2:3" x14ac:dyDescent="0.35">
      <c r="B2651" s="2" t="s">
        <v>138</v>
      </c>
      <c r="C2651" s="4" t="s">
        <v>1567</v>
      </c>
    </row>
    <row r="2652" spans="2:3" x14ac:dyDescent="0.35">
      <c r="B2652" s="7" t="s">
        <v>141</v>
      </c>
      <c r="C2652" s="9" t="s">
        <v>1811</v>
      </c>
    </row>
    <row r="2653" spans="2:3" x14ac:dyDescent="0.35">
      <c r="B2653" s="2" t="s">
        <v>142</v>
      </c>
      <c r="C2653" s="4" t="s">
        <v>1811</v>
      </c>
    </row>
    <row r="2654" spans="2:3" x14ac:dyDescent="0.35">
      <c r="B2654" s="7" t="s">
        <v>151</v>
      </c>
      <c r="C2654" s="9" t="s">
        <v>2056</v>
      </c>
    </row>
    <row r="2655" spans="2:3" x14ac:dyDescent="0.35">
      <c r="B2655" s="2" t="s">
        <v>152</v>
      </c>
      <c r="C2655" s="4" t="s">
        <v>719</v>
      </c>
    </row>
    <row r="2656" spans="2:3" x14ac:dyDescent="0.35">
      <c r="B2656" s="2" t="s">
        <v>153</v>
      </c>
      <c r="C2656" s="4" t="s">
        <v>510</v>
      </c>
    </row>
    <row r="2657" spans="2:3" x14ac:dyDescent="0.35">
      <c r="B2657" s="2" t="s">
        <v>157</v>
      </c>
      <c r="C2657" s="4" t="s">
        <v>510</v>
      </c>
    </row>
    <row r="2658" spans="2:3" x14ac:dyDescent="0.35">
      <c r="B2658" s="2" t="s">
        <v>158</v>
      </c>
      <c r="C2658" s="4" t="s">
        <v>597</v>
      </c>
    </row>
    <row r="2659" spans="2:3" x14ac:dyDescent="0.35">
      <c r="B2659" s="2" t="s">
        <v>159</v>
      </c>
      <c r="C2659" s="4" t="s">
        <v>2057</v>
      </c>
    </row>
    <row r="2660" spans="2:3" x14ac:dyDescent="0.35">
      <c r="B2660" s="2" t="s">
        <v>160</v>
      </c>
      <c r="C2660" s="4" t="s">
        <v>720</v>
      </c>
    </row>
    <row r="2661" spans="2:3" x14ac:dyDescent="0.35">
      <c r="B2661" s="7" t="s">
        <v>161</v>
      </c>
      <c r="C2661" s="9" t="s">
        <v>2058</v>
      </c>
    </row>
    <row r="2662" spans="2:3" x14ac:dyDescent="0.35">
      <c r="B2662" s="2" t="s">
        <v>162</v>
      </c>
      <c r="C2662" s="4" t="s">
        <v>2059</v>
      </c>
    </row>
    <row r="2663" spans="2:3" x14ac:dyDescent="0.35">
      <c r="B2663" s="2" t="s">
        <v>166</v>
      </c>
      <c r="C2663" s="4" t="s">
        <v>479</v>
      </c>
    </row>
    <row r="2664" spans="2:3" x14ac:dyDescent="0.35">
      <c r="B2664" s="7" t="s">
        <v>169</v>
      </c>
      <c r="C2664" s="9" t="s">
        <v>2060</v>
      </c>
    </row>
    <row r="2665" spans="2:3" x14ac:dyDescent="0.35">
      <c r="B2665" s="2" t="s">
        <v>170</v>
      </c>
      <c r="C2665" s="4" t="s">
        <v>2060</v>
      </c>
    </row>
    <row r="2666" spans="2:3" x14ac:dyDescent="0.35">
      <c r="B2666" s="7" t="s">
        <v>171</v>
      </c>
      <c r="C2666" s="9" t="s">
        <v>2061</v>
      </c>
    </row>
    <row r="2667" spans="2:3" x14ac:dyDescent="0.35">
      <c r="B2667" s="2" t="s">
        <v>172</v>
      </c>
      <c r="C2667" s="4" t="s">
        <v>2062</v>
      </c>
    </row>
    <row r="2668" spans="2:3" x14ac:dyDescent="0.35">
      <c r="B2668" s="2" t="s">
        <v>173</v>
      </c>
      <c r="C2668" s="4" t="s">
        <v>726</v>
      </c>
    </row>
    <row r="2669" spans="2:3" x14ac:dyDescent="0.35">
      <c r="B2669" s="7" t="s">
        <v>177</v>
      </c>
      <c r="C2669" s="9" t="s">
        <v>2063</v>
      </c>
    </row>
    <row r="2670" spans="2:3" x14ac:dyDescent="0.35">
      <c r="B2670" s="2" t="s">
        <v>178</v>
      </c>
      <c r="C2670" s="4" t="s">
        <v>531</v>
      </c>
    </row>
    <row r="2671" spans="2:3" x14ac:dyDescent="0.35">
      <c r="B2671" s="2" t="s">
        <v>179</v>
      </c>
      <c r="C2671" s="4" t="s">
        <v>2064</v>
      </c>
    </row>
    <row r="2672" spans="2:3" x14ac:dyDescent="0.35">
      <c r="B2672" s="2" t="s">
        <v>181</v>
      </c>
      <c r="C2672" s="4" t="s">
        <v>726</v>
      </c>
    </row>
    <row r="2673" spans="2:3" x14ac:dyDescent="0.35">
      <c r="B2673" s="2" t="s">
        <v>183</v>
      </c>
      <c r="C2673" s="4" t="s">
        <v>727</v>
      </c>
    </row>
    <row r="2674" spans="2:3" x14ac:dyDescent="0.35">
      <c r="B2674" s="2" t="s">
        <v>184</v>
      </c>
      <c r="C2674" s="4" t="s">
        <v>2065</v>
      </c>
    </row>
    <row r="2675" spans="2:3" x14ac:dyDescent="0.35">
      <c r="B2675" s="2" t="s">
        <v>185</v>
      </c>
      <c r="C2675" s="4" t="s">
        <v>531</v>
      </c>
    </row>
    <row r="2676" spans="2:3" x14ac:dyDescent="0.35">
      <c r="B2676" s="6" t="s">
        <v>186</v>
      </c>
      <c r="C2676" s="8" t="s">
        <v>2066</v>
      </c>
    </row>
    <row r="2677" spans="2:3" x14ac:dyDescent="0.35">
      <c r="B2677" s="7" t="s">
        <v>187</v>
      </c>
      <c r="C2677" s="9" t="s">
        <v>2067</v>
      </c>
    </row>
    <row r="2678" spans="2:3" x14ac:dyDescent="0.35">
      <c r="B2678" s="2" t="s">
        <v>188</v>
      </c>
      <c r="C2678" s="4" t="s">
        <v>2068</v>
      </c>
    </row>
    <row r="2679" spans="2:3" x14ac:dyDescent="0.35">
      <c r="B2679" s="2" t="s">
        <v>191</v>
      </c>
      <c r="C2679" s="4" t="s">
        <v>716</v>
      </c>
    </row>
    <row r="2680" spans="2:3" x14ac:dyDescent="0.35">
      <c r="B2680" s="2" t="s">
        <v>192</v>
      </c>
      <c r="C2680" s="4" t="s">
        <v>981</v>
      </c>
    </row>
    <row r="2681" spans="2:3" x14ac:dyDescent="0.35">
      <c r="B2681" s="2" t="s">
        <v>195</v>
      </c>
      <c r="C2681" s="4" t="s">
        <v>583</v>
      </c>
    </row>
    <row r="2682" spans="2:3" x14ac:dyDescent="0.35">
      <c r="B2682" s="7" t="s">
        <v>197</v>
      </c>
      <c r="C2682" s="9" t="s">
        <v>2069</v>
      </c>
    </row>
    <row r="2683" spans="2:3" x14ac:dyDescent="0.35">
      <c r="B2683" s="2" t="s">
        <v>199</v>
      </c>
      <c r="C2683" s="4" t="s">
        <v>2070</v>
      </c>
    </row>
    <row r="2684" spans="2:3" x14ac:dyDescent="0.35">
      <c r="B2684" s="2" t="s">
        <v>200</v>
      </c>
      <c r="C2684" s="4" t="s">
        <v>2071</v>
      </c>
    </row>
    <row r="2685" spans="2:3" x14ac:dyDescent="0.35">
      <c r="B2685" s="2" t="s">
        <v>202</v>
      </c>
      <c r="C2685" s="4" t="s">
        <v>2072</v>
      </c>
    </row>
    <row r="2686" spans="2:3" x14ac:dyDescent="0.35">
      <c r="B2686" s="2" t="s">
        <v>203</v>
      </c>
      <c r="C2686" s="4" t="s">
        <v>2073</v>
      </c>
    </row>
    <row r="2687" spans="2:3" x14ac:dyDescent="0.35">
      <c r="B2687" s="7" t="s">
        <v>206</v>
      </c>
      <c r="C2687" s="9" t="s">
        <v>2074</v>
      </c>
    </row>
    <row r="2688" spans="2:3" x14ac:dyDescent="0.35">
      <c r="B2688" s="2" t="s">
        <v>207</v>
      </c>
      <c r="C2688" s="4" t="s">
        <v>2075</v>
      </c>
    </row>
    <row r="2689" spans="2:3" x14ac:dyDescent="0.35">
      <c r="B2689" s="2" t="s">
        <v>209</v>
      </c>
      <c r="C2689" s="4" t="s">
        <v>2076</v>
      </c>
    </row>
    <row r="2690" spans="2:3" x14ac:dyDescent="0.35">
      <c r="B2690" s="2" t="s">
        <v>210</v>
      </c>
      <c r="C2690" s="4" t="s">
        <v>725</v>
      </c>
    </row>
    <row r="2691" spans="2:3" x14ac:dyDescent="0.35">
      <c r="B2691" s="2" t="s">
        <v>211</v>
      </c>
      <c r="C2691" s="4" t="s">
        <v>1811</v>
      </c>
    </row>
    <row r="2692" spans="2:3" x14ac:dyDescent="0.35">
      <c r="B2692" s="2" t="s">
        <v>212</v>
      </c>
      <c r="C2692" s="4" t="s">
        <v>2077</v>
      </c>
    </row>
    <row r="2693" spans="2:3" x14ac:dyDescent="0.35">
      <c r="B2693" s="2" t="s">
        <v>214</v>
      </c>
      <c r="C2693" s="4" t="s">
        <v>2078</v>
      </c>
    </row>
    <row r="2694" spans="2:3" x14ac:dyDescent="0.35">
      <c r="B2694" s="7" t="s">
        <v>216</v>
      </c>
      <c r="C2694" s="9" t="s">
        <v>2079</v>
      </c>
    </row>
    <row r="2695" spans="2:3" x14ac:dyDescent="0.35">
      <c r="B2695" s="2" t="s">
        <v>217</v>
      </c>
      <c r="C2695" s="4" t="s">
        <v>2055</v>
      </c>
    </row>
    <row r="2696" spans="2:3" x14ac:dyDescent="0.35">
      <c r="B2696" s="2" t="s">
        <v>218</v>
      </c>
      <c r="C2696" s="4" t="s">
        <v>1110</v>
      </c>
    </row>
    <row r="2697" spans="2:3" x14ac:dyDescent="0.35">
      <c r="B2697" s="2" t="s">
        <v>220</v>
      </c>
      <c r="C2697" s="4" t="s">
        <v>2080</v>
      </c>
    </row>
    <row r="2698" spans="2:3" x14ac:dyDescent="0.35">
      <c r="B2698" s="7" t="s">
        <v>224</v>
      </c>
      <c r="C2698" s="9" t="s">
        <v>2081</v>
      </c>
    </row>
    <row r="2699" spans="2:3" x14ac:dyDescent="0.35">
      <c r="B2699" s="2" t="s">
        <v>225</v>
      </c>
      <c r="C2699" s="4" t="s">
        <v>2082</v>
      </c>
    </row>
    <row r="2700" spans="2:3" ht="25" x14ac:dyDescent="0.35">
      <c r="B2700" s="2" t="s">
        <v>226</v>
      </c>
      <c r="C2700" s="4" t="s">
        <v>531</v>
      </c>
    </row>
    <row r="2701" spans="2:3" x14ac:dyDescent="0.35">
      <c r="B2701" s="2" t="s">
        <v>227</v>
      </c>
      <c r="C2701" s="4" t="s">
        <v>1811</v>
      </c>
    </row>
    <row r="2702" spans="2:3" x14ac:dyDescent="0.35">
      <c r="B2702" s="2" t="s">
        <v>229</v>
      </c>
      <c r="C2702" s="4" t="s">
        <v>1090</v>
      </c>
    </row>
    <row r="2703" spans="2:3" x14ac:dyDescent="0.35">
      <c r="B2703" s="2" t="s">
        <v>230</v>
      </c>
      <c r="C2703" s="4" t="s">
        <v>2083</v>
      </c>
    </row>
    <row r="2704" spans="2:3" x14ac:dyDescent="0.35">
      <c r="B2704" s="2" t="s">
        <v>231</v>
      </c>
      <c r="C2704" s="4" t="s">
        <v>1285</v>
      </c>
    </row>
    <row r="2705" spans="2:3" x14ac:dyDescent="0.35">
      <c r="B2705" s="2" t="s">
        <v>232</v>
      </c>
      <c r="C2705" s="4" t="s">
        <v>725</v>
      </c>
    </row>
    <row r="2706" spans="2:3" x14ac:dyDescent="0.35">
      <c r="B2706" s="7" t="s">
        <v>233</v>
      </c>
      <c r="C2706" s="9" t="s">
        <v>2084</v>
      </c>
    </row>
    <row r="2707" spans="2:3" ht="25" x14ac:dyDescent="0.35">
      <c r="B2707" s="2" t="s">
        <v>235</v>
      </c>
      <c r="C2707" s="4" t="s">
        <v>2084</v>
      </c>
    </row>
    <row r="2708" spans="2:3" x14ac:dyDescent="0.35">
      <c r="B2708" s="7" t="s">
        <v>239</v>
      </c>
      <c r="C2708" s="9" t="s">
        <v>2085</v>
      </c>
    </row>
    <row r="2709" spans="2:3" x14ac:dyDescent="0.35">
      <c r="B2709" s="2" t="s">
        <v>240</v>
      </c>
      <c r="C2709" s="4" t="s">
        <v>2086</v>
      </c>
    </row>
    <row r="2710" spans="2:3" x14ac:dyDescent="0.35">
      <c r="B2710" s="2" t="s">
        <v>243</v>
      </c>
      <c r="C2710" s="4" t="s">
        <v>981</v>
      </c>
    </row>
    <row r="2711" spans="2:3" x14ac:dyDescent="0.35">
      <c r="B2711" s="2" t="s">
        <v>246</v>
      </c>
      <c r="C2711" s="4" t="s">
        <v>587</v>
      </c>
    </row>
    <row r="2712" spans="2:3" x14ac:dyDescent="0.35">
      <c r="B2712" s="7" t="s">
        <v>247</v>
      </c>
      <c r="C2712" s="9" t="s">
        <v>2087</v>
      </c>
    </row>
    <row r="2713" spans="2:3" x14ac:dyDescent="0.35">
      <c r="B2713" s="2" t="s">
        <v>249</v>
      </c>
      <c r="C2713" s="4" t="s">
        <v>1734</v>
      </c>
    </row>
    <row r="2714" spans="2:3" x14ac:dyDescent="0.35">
      <c r="B2714" s="2" t="s">
        <v>250</v>
      </c>
      <c r="C2714" s="4" t="s">
        <v>568</v>
      </c>
    </row>
    <row r="2715" spans="2:3" x14ac:dyDescent="0.35">
      <c r="B2715" s="2" t="s">
        <v>251</v>
      </c>
      <c r="C2715" s="4" t="s">
        <v>572</v>
      </c>
    </row>
    <row r="2716" spans="2:3" x14ac:dyDescent="0.35">
      <c r="B2716" s="7" t="s">
        <v>253</v>
      </c>
      <c r="C2716" s="9" t="s">
        <v>2088</v>
      </c>
    </row>
    <row r="2717" spans="2:3" x14ac:dyDescent="0.35">
      <c r="B2717" s="2" t="s">
        <v>254</v>
      </c>
      <c r="C2717" s="4" t="s">
        <v>469</v>
      </c>
    </row>
    <row r="2718" spans="2:3" x14ac:dyDescent="0.35">
      <c r="B2718" s="2" t="s">
        <v>255</v>
      </c>
      <c r="C2718" s="4" t="s">
        <v>2089</v>
      </c>
    </row>
    <row r="2719" spans="2:3" x14ac:dyDescent="0.35">
      <c r="B2719" s="2" t="s">
        <v>257</v>
      </c>
      <c r="C2719" s="4" t="s">
        <v>2073</v>
      </c>
    </row>
    <row r="2720" spans="2:3" x14ac:dyDescent="0.35">
      <c r="B2720" s="2" t="s">
        <v>259</v>
      </c>
      <c r="C2720" s="4" t="s">
        <v>2090</v>
      </c>
    </row>
    <row r="2721" spans="2:3" x14ac:dyDescent="0.35">
      <c r="B2721" s="2" t="s">
        <v>260</v>
      </c>
      <c r="C2721" s="4" t="s">
        <v>1095</v>
      </c>
    </row>
    <row r="2722" spans="2:3" x14ac:dyDescent="0.35">
      <c r="B2722" s="6" t="s">
        <v>261</v>
      </c>
      <c r="C2722" s="8" t="s">
        <v>486</v>
      </c>
    </row>
    <row r="2723" spans="2:3" x14ac:dyDescent="0.35">
      <c r="B2723" s="7" t="s">
        <v>271</v>
      </c>
      <c r="C2723" s="9" t="s">
        <v>486</v>
      </c>
    </row>
    <row r="2724" spans="2:3" x14ac:dyDescent="0.35">
      <c r="B2724" s="2" t="s">
        <v>272</v>
      </c>
      <c r="C2724" s="4" t="s">
        <v>487</v>
      </c>
    </row>
    <row r="2725" spans="2:3" x14ac:dyDescent="0.35">
      <c r="B2725" s="2" t="s">
        <v>273</v>
      </c>
      <c r="C2725" s="4" t="s">
        <v>487</v>
      </c>
    </row>
    <row r="2726" spans="2:3" x14ac:dyDescent="0.35">
      <c r="B2726" s="6" t="s">
        <v>278</v>
      </c>
      <c r="C2726" s="8" t="s">
        <v>2091</v>
      </c>
    </row>
    <row r="2727" spans="2:3" x14ac:dyDescent="0.35">
      <c r="B2727" s="7" t="s">
        <v>279</v>
      </c>
      <c r="C2727" s="9" t="s">
        <v>2092</v>
      </c>
    </row>
    <row r="2728" spans="2:3" x14ac:dyDescent="0.35">
      <c r="B2728" s="2" t="s">
        <v>280</v>
      </c>
      <c r="C2728" s="4" t="s">
        <v>2093</v>
      </c>
    </row>
    <row r="2729" spans="2:3" x14ac:dyDescent="0.35">
      <c r="B2729" s="2" t="s">
        <v>283</v>
      </c>
      <c r="C2729" s="4" t="s">
        <v>1811</v>
      </c>
    </row>
    <row r="2730" spans="2:3" x14ac:dyDescent="0.35">
      <c r="B2730" s="2" t="s">
        <v>284</v>
      </c>
      <c r="C2730" s="4" t="s">
        <v>725</v>
      </c>
    </row>
    <row r="2731" spans="2:3" x14ac:dyDescent="0.35">
      <c r="B2731" s="7" t="s">
        <v>293</v>
      </c>
      <c r="C2731" s="9" t="s">
        <v>722</v>
      </c>
    </row>
    <row r="2732" spans="2:3" x14ac:dyDescent="0.35">
      <c r="B2732" s="2" t="s">
        <v>294</v>
      </c>
      <c r="C2732" s="4" t="s">
        <v>722</v>
      </c>
    </row>
    <row r="2733" spans="2:3" x14ac:dyDescent="0.35">
      <c r="B2733" s="7" t="s">
        <v>296</v>
      </c>
      <c r="C2733" s="9" t="s">
        <v>2094</v>
      </c>
    </row>
    <row r="2734" spans="2:3" x14ac:dyDescent="0.35">
      <c r="B2734" s="2" t="s">
        <v>297</v>
      </c>
      <c r="C2734" s="4" t="s">
        <v>2095</v>
      </c>
    </row>
    <row r="2735" spans="2:3" x14ac:dyDescent="0.35">
      <c r="B2735" s="2" t="s">
        <v>298</v>
      </c>
      <c r="C2735" s="4" t="s">
        <v>1083</v>
      </c>
    </row>
    <row r="2736" spans="2:3" x14ac:dyDescent="0.35">
      <c r="B2736" s="2" t="s">
        <v>299</v>
      </c>
      <c r="C2736" s="4" t="s">
        <v>2096</v>
      </c>
    </row>
    <row r="2737" spans="2:3" x14ac:dyDescent="0.35">
      <c r="B2737" s="2" t="s">
        <v>301</v>
      </c>
      <c r="C2737" s="4" t="s">
        <v>2097</v>
      </c>
    </row>
    <row r="2738" spans="2:3" x14ac:dyDescent="0.35">
      <c r="B2738" s="6" t="s">
        <v>308</v>
      </c>
      <c r="C2738" s="8" t="s">
        <v>2098</v>
      </c>
    </row>
    <row r="2739" spans="2:3" x14ac:dyDescent="0.35">
      <c r="B2739" s="7" t="s">
        <v>309</v>
      </c>
      <c r="C2739" s="9" t="s">
        <v>2099</v>
      </c>
    </row>
    <row r="2740" spans="2:3" x14ac:dyDescent="0.35">
      <c r="B2740" s="2" t="s">
        <v>310</v>
      </c>
      <c r="C2740" s="4" t="s">
        <v>2099</v>
      </c>
    </row>
    <row r="2741" spans="2:3" x14ac:dyDescent="0.35">
      <c r="B2741" s="7" t="s">
        <v>316</v>
      </c>
      <c r="C2741" s="9" t="s">
        <v>528</v>
      </c>
    </row>
    <row r="2742" spans="2:3" x14ac:dyDescent="0.35">
      <c r="B2742" s="29" t="s">
        <v>319</v>
      </c>
      <c r="C2742" s="30" t="s">
        <v>528</v>
      </c>
    </row>
    <row r="2743" spans="2:3" x14ac:dyDescent="0.35">
      <c r="B2743" s="35" t="s">
        <v>51</v>
      </c>
      <c r="C2743" s="36" t="s">
        <v>87</v>
      </c>
    </row>
    <row r="2744" spans="2:3" x14ac:dyDescent="0.35">
      <c r="B2744" s="22" t="s">
        <v>533</v>
      </c>
      <c r="C2744" s="25" t="s">
        <v>533</v>
      </c>
    </row>
    <row r="2745" spans="2:3" x14ac:dyDescent="0.35">
      <c r="B2745" s="22" t="s">
        <v>533</v>
      </c>
      <c r="C2745" s="25" t="s">
        <v>533</v>
      </c>
    </row>
    <row r="2746" spans="2:3" x14ac:dyDescent="0.35">
      <c r="B2746" s="22" t="s">
        <v>533</v>
      </c>
      <c r="C2746" s="25" t="s">
        <v>533</v>
      </c>
    </row>
    <row r="2747" spans="2:3" x14ac:dyDescent="0.35">
      <c r="B2747" s="35" t="s">
        <v>36</v>
      </c>
      <c r="C2747" s="36" t="s">
        <v>52</v>
      </c>
    </row>
    <row r="2748" spans="2:3" x14ac:dyDescent="0.35">
      <c r="B2748" s="33" t="s">
        <v>104</v>
      </c>
      <c r="C2748" s="34" t="s">
        <v>2100</v>
      </c>
    </row>
    <row r="2749" spans="2:3" x14ac:dyDescent="0.35">
      <c r="B2749" s="7" t="s">
        <v>105</v>
      </c>
      <c r="C2749" s="9" t="s">
        <v>2101</v>
      </c>
    </row>
    <row r="2750" spans="2:3" x14ac:dyDescent="0.35">
      <c r="B2750" s="2" t="s">
        <v>106</v>
      </c>
      <c r="C2750" s="4" t="s">
        <v>2101</v>
      </c>
    </row>
    <row r="2751" spans="2:3" x14ac:dyDescent="0.35">
      <c r="B2751" s="7" t="s">
        <v>110</v>
      </c>
      <c r="C2751" s="9" t="s">
        <v>2102</v>
      </c>
    </row>
    <row r="2752" spans="2:3" x14ac:dyDescent="0.35">
      <c r="B2752" s="2" t="s">
        <v>111</v>
      </c>
      <c r="C2752" s="4" t="s">
        <v>2103</v>
      </c>
    </row>
    <row r="2753" spans="2:3" x14ac:dyDescent="0.35">
      <c r="B2753" s="2" t="s">
        <v>112</v>
      </c>
      <c r="C2753" s="4" t="s">
        <v>2104</v>
      </c>
    </row>
    <row r="2754" spans="2:3" x14ac:dyDescent="0.35">
      <c r="B2754" s="7" t="s">
        <v>115</v>
      </c>
      <c r="C2754" s="9" t="s">
        <v>2105</v>
      </c>
    </row>
    <row r="2755" spans="2:3" x14ac:dyDescent="0.35">
      <c r="B2755" s="2" t="s">
        <v>116</v>
      </c>
      <c r="C2755" s="4" t="s">
        <v>2106</v>
      </c>
    </row>
    <row r="2756" spans="2:3" x14ac:dyDescent="0.35">
      <c r="B2756" s="2" t="s">
        <v>117</v>
      </c>
      <c r="C2756" s="4" t="s">
        <v>2107</v>
      </c>
    </row>
    <row r="2757" spans="2:3" x14ac:dyDescent="0.35">
      <c r="B2757" s="2" t="s">
        <v>118</v>
      </c>
      <c r="C2757" s="4" t="s">
        <v>2108</v>
      </c>
    </row>
    <row r="2758" spans="2:3" x14ac:dyDescent="0.35">
      <c r="B2758" s="2" t="s">
        <v>119</v>
      </c>
      <c r="C2758" s="4" t="s">
        <v>2109</v>
      </c>
    </row>
    <row r="2759" spans="2:3" x14ac:dyDescent="0.35">
      <c r="B2759" s="7" t="s">
        <v>120</v>
      </c>
      <c r="C2759" s="9" t="s">
        <v>1051</v>
      </c>
    </row>
    <row r="2760" spans="2:3" x14ac:dyDescent="0.35">
      <c r="B2760" s="2" t="s">
        <v>124</v>
      </c>
      <c r="C2760" s="4" t="s">
        <v>1051</v>
      </c>
    </row>
    <row r="2761" spans="2:3" x14ac:dyDescent="0.35">
      <c r="B2761" s="7" t="s">
        <v>127</v>
      </c>
      <c r="C2761" s="9" t="s">
        <v>2110</v>
      </c>
    </row>
    <row r="2762" spans="2:3" x14ac:dyDescent="0.35">
      <c r="B2762" s="2" t="s">
        <v>128</v>
      </c>
      <c r="C2762" s="4" t="s">
        <v>2110</v>
      </c>
    </row>
    <row r="2763" spans="2:3" x14ac:dyDescent="0.35">
      <c r="B2763" s="7" t="s">
        <v>129</v>
      </c>
      <c r="C2763" s="9" t="s">
        <v>2111</v>
      </c>
    </row>
    <row r="2764" spans="2:3" x14ac:dyDescent="0.35">
      <c r="B2764" s="2" t="s">
        <v>130</v>
      </c>
      <c r="C2764" s="4" t="s">
        <v>2111</v>
      </c>
    </row>
    <row r="2765" spans="2:3" x14ac:dyDescent="0.35">
      <c r="B2765" s="6" t="s">
        <v>131</v>
      </c>
      <c r="C2765" s="8" t="s">
        <v>2112</v>
      </c>
    </row>
    <row r="2766" spans="2:3" x14ac:dyDescent="0.35">
      <c r="B2766" s="7" t="s">
        <v>132</v>
      </c>
      <c r="C2766" s="9" t="s">
        <v>2113</v>
      </c>
    </row>
    <row r="2767" spans="2:3" x14ac:dyDescent="0.35">
      <c r="B2767" s="2" t="s">
        <v>133</v>
      </c>
      <c r="C2767" s="4" t="s">
        <v>583</v>
      </c>
    </row>
    <row r="2768" spans="2:3" x14ac:dyDescent="0.35">
      <c r="B2768" s="2" t="s">
        <v>136</v>
      </c>
      <c r="C2768" s="4" t="s">
        <v>2114</v>
      </c>
    </row>
    <row r="2769" spans="2:3" x14ac:dyDescent="0.35">
      <c r="B2769" s="2" t="s">
        <v>138</v>
      </c>
      <c r="C2769" s="4" t="s">
        <v>988</v>
      </c>
    </row>
    <row r="2770" spans="2:3" x14ac:dyDescent="0.35">
      <c r="B2770" s="7" t="s">
        <v>141</v>
      </c>
      <c r="C2770" s="9" t="s">
        <v>2115</v>
      </c>
    </row>
    <row r="2771" spans="2:3" x14ac:dyDescent="0.35">
      <c r="B2771" s="2" t="s">
        <v>142</v>
      </c>
      <c r="C2771" s="4" t="s">
        <v>2115</v>
      </c>
    </row>
    <row r="2772" spans="2:3" x14ac:dyDescent="0.35">
      <c r="B2772" s="7" t="s">
        <v>151</v>
      </c>
      <c r="C2772" s="9" t="s">
        <v>643</v>
      </c>
    </row>
    <row r="2773" spans="2:3" x14ac:dyDescent="0.35">
      <c r="B2773" s="2" t="s">
        <v>157</v>
      </c>
      <c r="C2773" s="4" t="s">
        <v>643</v>
      </c>
    </row>
    <row r="2774" spans="2:3" x14ac:dyDescent="0.35">
      <c r="B2774" s="7" t="s">
        <v>169</v>
      </c>
      <c r="C2774" s="9" t="s">
        <v>2116</v>
      </c>
    </row>
    <row r="2775" spans="2:3" x14ac:dyDescent="0.35">
      <c r="B2775" s="2" t="s">
        <v>170</v>
      </c>
      <c r="C2775" s="4" t="s">
        <v>2116</v>
      </c>
    </row>
    <row r="2776" spans="2:3" x14ac:dyDescent="0.35">
      <c r="B2776" s="7" t="s">
        <v>177</v>
      </c>
      <c r="C2776" s="9" t="s">
        <v>1155</v>
      </c>
    </row>
    <row r="2777" spans="2:3" x14ac:dyDescent="0.35">
      <c r="B2777" s="2" t="s">
        <v>179</v>
      </c>
      <c r="C2777" s="4" t="s">
        <v>893</v>
      </c>
    </row>
    <row r="2778" spans="2:3" x14ac:dyDescent="0.35">
      <c r="B2778" s="2" t="s">
        <v>183</v>
      </c>
      <c r="C2778" s="4" t="s">
        <v>944</v>
      </c>
    </row>
    <row r="2779" spans="2:3" x14ac:dyDescent="0.35">
      <c r="B2779" s="2" t="s">
        <v>184</v>
      </c>
      <c r="C2779" s="4" t="s">
        <v>643</v>
      </c>
    </row>
    <row r="2780" spans="2:3" x14ac:dyDescent="0.35">
      <c r="B2780" s="6" t="s">
        <v>186</v>
      </c>
      <c r="C2780" s="8" t="s">
        <v>2117</v>
      </c>
    </row>
    <row r="2781" spans="2:3" x14ac:dyDescent="0.35">
      <c r="B2781" s="7" t="s">
        <v>187</v>
      </c>
      <c r="C2781" s="9" t="s">
        <v>2118</v>
      </c>
    </row>
    <row r="2782" spans="2:3" x14ac:dyDescent="0.35">
      <c r="B2782" s="2" t="s">
        <v>191</v>
      </c>
      <c r="C2782" s="4" t="s">
        <v>2118</v>
      </c>
    </row>
    <row r="2783" spans="2:3" x14ac:dyDescent="0.35">
      <c r="B2783" s="7" t="s">
        <v>197</v>
      </c>
      <c r="C2783" s="9" t="s">
        <v>2119</v>
      </c>
    </row>
    <row r="2784" spans="2:3" x14ac:dyDescent="0.35">
      <c r="B2784" s="2" t="s">
        <v>200</v>
      </c>
      <c r="C2784" s="4" t="s">
        <v>2120</v>
      </c>
    </row>
    <row r="2785" spans="2:3" x14ac:dyDescent="0.35">
      <c r="B2785" s="2" t="s">
        <v>204</v>
      </c>
      <c r="C2785" s="4" t="s">
        <v>2121</v>
      </c>
    </row>
    <row r="2786" spans="2:3" x14ac:dyDescent="0.35">
      <c r="B2786" s="7" t="s">
        <v>206</v>
      </c>
      <c r="C2786" s="9" t="s">
        <v>2122</v>
      </c>
    </row>
    <row r="2787" spans="2:3" x14ac:dyDescent="0.35">
      <c r="B2787" s="2" t="s">
        <v>207</v>
      </c>
      <c r="C2787" s="4" t="s">
        <v>2123</v>
      </c>
    </row>
    <row r="2788" spans="2:3" x14ac:dyDescent="0.35">
      <c r="B2788" s="2" t="s">
        <v>210</v>
      </c>
      <c r="C2788" s="4" t="s">
        <v>648</v>
      </c>
    </row>
    <row r="2789" spans="2:3" x14ac:dyDescent="0.35">
      <c r="B2789" s="2" t="s">
        <v>212</v>
      </c>
      <c r="C2789" s="4" t="s">
        <v>2124</v>
      </c>
    </row>
    <row r="2790" spans="2:3" x14ac:dyDescent="0.35">
      <c r="B2790" s="2" t="s">
        <v>215</v>
      </c>
      <c r="C2790" s="4" t="s">
        <v>2125</v>
      </c>
    </row>
    <row r="2791" spans="2:3" x14ac:dyDescent="0.35">
      <c r="B2791" s="7" t="s">
        <v>216</v>
      </c>
      <c r="C2791" s="9" t="s">
        <v>2126</v>
      </c>
    </row>
    <row r="2792" spans="2:3" x14ac:dyDescent="0.35">
      <c r="B2792" s="2" t="s">
        <v>217</v>
      </c>
      <c r="C2792" s="4" t="s">
        <v>648</v>
      </c>
    </row>
    <row r="2793" spans="2:3" x14ac:dyDescent="0.35">
      <c r="B2793" s="2" t="s">
        <v>220</v>
      </c>
      <c r="C2793" s="4" t="s">
        <v>2127</v>
      </c>
    </row>
    <row r="2794" spans="2:3" x14ac:dyDescent="0.35">
      <c r="B2794" s="7" t="s">
        <v>224</v>
      </c>
      <c r="C2794" s="9" t="s">
        <v>2128</v>
      </c>
    </row>
    <row r="2795" spans="2:3" x14ac:dyDescent="0.35">
      <c r="B2795" s="2" t="s">
        <v>227</v>
      </c>
      <c r="C2795" s="4" t="s">
        <v>643</v>
      </c>
    </row>
    <row r="2796" spans="2:3" x14ac:dyDescent="0.35">
      <c r="B2796" s="2" t="s">
        <v>229</v>
      </c>
      <c r="C2796" s="4" t="s">
        <v>572</v>
      </c>
    </row>
    <row r="2797" spans="2:3" x14ac:dyDescent="0.35">
      <c r="B2797" s="2" t="s">
        <v>230</v>
      </c>
      <c r="C2797" s="4" t="s">
        <v>583</v>
      </c>
    </row>
    <row r="2798" spans="2:3" x14ac:dyDescent="0.35">
      <c r="B2798" s="2" t="s">
        <v>231</v>
      </c>
      <c r="C2798" s="4" t="s">
        <v>2129</v>
      </c>
    </row>
    <row r="2799" spans="2:3" x14ac:dyDescent="0.35">
      <c r="B2799" s="2" t="s">
        <v>232</v>
      </c>
      <c r="C2799" s="4" t="s">
        <v>1887</v>
      </c>
    </row>
    <row r="2800" spans="2:3" x14ac:dyDescent="0.35">
      <c r="B2800" s="7" t="s">
        <v>233</v>
      </c>
      <c r="C2800" s="9" t="s">
        <v>1944</v>
      </c>
    </row>
    <row r="2801" spans="2:3" ht="25" x14ac:dyDescent="0.35">
      <c r="B2801" s="2" t="s">
        <v>234</v>
      </c>
      <c r="C2801" s="4" t="s">
        <v>1944</v>
      </c>
    </row>
    <row r="2802" spans="2:3" x14ac:dyDescent="0.35">
      <c r="B2802" s="7" t="s">
        <v>239</v>
      </c>
      <c r="C2802" s="9" t="s">
        <v>653</v>
      </c>
    </row>
    <row r="2803" spans="2:3" x14ac:dyDescent="0.35">
      <c r="B2803" s="2" t="s">
        <v>240</v>
      </c>
      <c r="C2803" s="4" t="s">
        <v>1153</v>
      </c>
    </row>
    <row r="2804" spans="2:3" x14ac:dyDescent="0.35">
      <c r="B2804" s="2" t="s">
        <v>243</v>
      </c>
      <c r="C2804" s="4" t="s">
        <v>670</v>
      </c>
    </row>
    <row r="2805" spans="2:3" x14ac:dyDescent="0.35">
      <c r="B2805" s="7" t="s">
        <v>247</v>
      </c>
      <c r="C2805" s="9" t="s">
        <v>2130</v>
      </c>
    </row>
    <row r="2806" spans="2:3" x14ac:dyDescent="0.35">
      <c r="B2806" s="2" t="s">
        <v>249</v>
      </c>
      <c r="C2806" s="4" t="s">
        <v>2131</v>
      </c>
    </row>
    <row r="2807" spans="2:3" x14ac:dyDescent="0.35">
      <c r="B2807" s="2" t="s">
        <v>250</v>
      </c>
      <c r="C2807" s="4" t="s">
        <v>680</v>
      </c>
    </row>
    <row r="2808" spans="2:3" x14ac:dyDescent="0.35">
      <c r="B2808" s="7" t="s">
        <v>253</v>
      </c>
      <c r="C2808" s="9" t="s">
        <v>2132</v>
      </c>
    </row>
    <row r="2809" spans="2:3" x14ac:dyDescent="0.35">
      <c r="B2809" s="29" t="s">
        <v>259</v>
      </c>
      <c r="C2809" s="30" t="s">
        <v>2132</v>
      </c>
    </row>
    <row r="2810" spans="2:3" x14ac:dyDescent="0.35">
      <c r="B2810" s="35" t="s">
        <v>51</v>
      </c>
      <c r="C2810" s="36" t="s">
        <v>88</v>
      </c>
    </row>
    <row r="2811" spans="2:3" x14ac:dyDescent="0.35">
      <c r="B2811" s="22" t="s">
        <v>533</v>
      </c>
      <c r="C2811" s="25" t="s">
        <v>533</v>
      </c>
    </row>
    <row r="2812" spans="2:3" x14ac:dyDescent="0.35">
      <c r="B2812" s="22" t="s">
        <v>533</v>
      </c>
      <c r="C2812" s="25" t="s">
        <v>533</v>
      </c>
    </row>
    <row r="2813" spans="2:3" x14ac:dyDescent="0.35">
      <c r="B2813" s="22" t="s">
        <v>533</v>
      </c>
      <c r="C2813" s="25" t="s">
        <v>533</v>
      </c>
    </row>
    <row r="2814" spans="2:3" x14ac:dyDescent="0.35">
      <c r="B2814" s="35" t="s">
        <v>37</v>
      </c>
      <c r="C2814" s="36" t="s">
        <v>52</v>
      </c>
    </row>
    <row r="2815" spans="2:3" x14ac:dyDescent="0.35">
      <c r="B2815" s="33" t="s">
        <v>104</v>
      </c>
      <c r="C2815" s="34" t="s">
        <v>2133</v>
      </c>
    </row>
    <row r="2816" spans="2:3" x14ac:dyDescent="0.35">
      <c r="B2816" s="7" t="s">
        <v>105</v>
      </c>
      <c r="C2816" s="9" t="s">
        <v>2134</v>
      </c>
    </row>
    <row r="2817" spans="2:3" x14ac:dyDescent="0.35">
      <c r="B2817" s="2" t="s">
        <v>106</v>
      </c>
      <c r="C2817" s="4" t="s">
        <v>2134</v>
      </c>
    </row>
    <row r="2818" spans="2:3" x14ac:dyDescent="0.35">
      <c r="B2818" s="7" t="s">
        <v>110</v>
      </c>
      <c r="C2818" s="9" t="s">
        <v>2135</v>
      </c>
    </row>
    <row r="2819" spans="2:3" x14ac:dyDescent="0.35">
      <c r="B2819" s="2" t="s">
        <v>112</v>
      </c>
      <c r="C2819" s="4" t="s">
        <v>2135</v>
      </c>
    </row>
    <row r="2820" spans="2:3" x14ac:dyDescent="0.35">
      <c r="B2820" s="7" t="s">
        <v>115</v>
      </c>
      <c r="C2820" s="9" t="s">
        <v>2136</v>
      </c>
    </row>
    <row r="2821" spans="2:3" x14ac:dyDescent="0.35">
      <c r="B2821" s="2" t="s">
        <v>116</v>
      </c>
      <c r="C2821" s="4" t="s">
        <v>2137</v>
      </c>
    </row>
    <row r="2822" spans="2:3" x14ac:dyDescent="0.35">
      <c r="B2822" s="2" t="s">
        <v>117</v>
      </c>
      <c r="C2822" s="4" t="s">
        <v>2138</v>
      </c>
    </row>
    <row r="2823" spans="2:3" x14ac:dyDescent="0.35">
      <c r="B2823" s="2" t="s">
        <v>118</v>
      </c>
      <c r="C2823" s="4" t="s">
        <v>2139</v>
      </c>
    </row>
    <row r="2824" spans="2:3" x14ac:dyDescent="0.35">
      <c r="B2824" s="7" t="s">
        <v>120</v>
      </c>
      <c r="C2824" s="9" t="s">
        <v>883</v>
      </c>
    </row>
    <row r="2825" spans="2:3" x14ac:dyDescent="0.35">
      <c r="B2825" s="2" t="s">
        <v>124</v>
      </c>
      <c r="C2825" s="4" t="s">
        <v>883</v>
      </c>
    </row>
    <row r="2826" spans="2:3" x14ac:dyDescent="0.35">
      <c r="B2826" s="7" t="s">
        <v>127</v>
      </c>
      <c r="C2826" s="9" t="s">
        <v>2140</v>
      </c>
    </row>
    <row r="2827" spans="2:3" x14ac:dyDescent="0.35">
      <c r="B2827" s="2" t="s">
        <v>128</v>
      </c>
      <c r="C2827" s="4" t="s">
        <v>2140</v>
      </c>
    </row>
    <row r="2828" spans="2:3" x14ac:dyDescent="0.35">
      <c r="B2828" s="6" t="s">
        <v>131</v>
      </c>
      <c r="C2828" s="8" t="s">
        <v>2141</v>
      </c>
    </row>
    <row r="2829" spans="2:3" x14ac:dyDescent="0.35">
      <c r="B2829" s="7" t="s">
        <v>132</v>
      </c>
      <c r="C2829" s="9" t="s">
        <v>2142</v>
      </c>
    </row>
    <row r="2830" spans="2:3" x14ac:dyDescent="0.35">
      <c r="B2830" s="2" t="s">
        <v>133</v>
      </c>
      <c r="C2830" s="4" t="s">
        <v>2143</v>
      </c>
    </row>
    <row r="2831" spans="2:3" x14ac:dyDescent="0.35">
      <c r="B2831" s="2" t="s">
        <v>138</v>
      </c>
      <c r="C2831" s="4" t="s">
        <v>2144</v>
      </c>
    </row>
    <row r="2832" spans="2:3" x14ac:dyDescent="0.35">
      <c r="B2832" s="7" t="s">
        <v>141</v>
      </c>
      <c r="C2832" s="9" t="s">
        <v>2145</v>
      </c>
    </row>
    <row r="2833" spans="2:3" x14ac:dyDescent="0.35">
      <c r="B2833" s="2" t="s">
        <v>142</v>
      </c>
      <c r="C2833" s="4" t="s">
        <v>2145</v>
      </c>
    </row>
    <row r="2834" spans="2:3" x14ac:dyDescent="0.35">
      <c r="B2834" s="7" t="s">
        <v>151</v>
      </c>
      <c r="C2834" s="9" t="s">
        <v>2146</v>
      </c>
    </row>
    <row r="2835" spans="2:3" x14ac:dyDescent="0.35">
      <c r="B2835" s="2" t="s">
        <v>153</v>
      </c>
      <c r="C2835" s="4" t="s">
        <v>572</v>
      </c>
    </row>
    <row r="2836" spans="2:3" x14ac:dyDescent="0.35">
      <c r="B2836" s="2" t="s">
        <v>160</v>
      </c>
      <c r="C2836" s="4" t="s">
        <v>2147</v>
      </c>
    </row>
    <row r="2837" spans="2:3" x14ac:dyDescent="0.35">
      <c r="B2837" s="7" t="s">
        <v>161</v>
      </c>
      <c r="C2837" s="9" t="s">
        <v>583</v>
      </c>
    </row>
    <row r="2838" spans="2:3" x14ac:dyDescent="0.35">
      <c r="B2838" s="2" t="s">
        <v>164</v>
      </c>
      <c r="C2838" s="4" t="s">
        <v>583</v>
      </c>
    </row>
    <row r="2839" spans="2:3" x14ac:dyDescent="0.35">
      <c r="B2839" s="7" t="s">
        <v>169</v>
      </c>
      <c r="C2839" s="9" t="s">
        <v>2148</v>
      </c>
    </row>
    <row r="2840" spans="2:3" x14ac:dyDescent="0.35">
      <c r="B2840" s="2" t="s">
        <v>170</v>
      </c>
      <c r="C2840" s="4" t="s">
        <v>2148</v>
      </c>
    </row>
    <row r="2841" spans="2:3" x14ac:dyDescent="0.35">
      <c r="B2841" s="7" t="s">
        <v>171</v>
      </c>
      <c r="C2841" s="9" t="s">
        <v>718</v>
      </c>
    </row>
    <row r="2842" spans="2:3" x14ac:dyDescent="0.35">
      <c r="B2842" s="2" t="s">
        <v>172</v>
      </c>
      <c r="C2842" s="4" t="s">
        <v>587</v>
      </c>
    </row>
    <row r="2843" spans="2:3" x14ac:dyDescent="0.35">
      <c r="B2843" s="2" t="s">
        <v>173</v>
      </c>
      <c r="C2843" s="4" t="s">
        <v>572</v>
      </c>
    </row>
    <row r="2844" spans="2:3" x14ac:dyDescent="0.35">
      <c r="B2844" s="7" t="s">
        <v>177</v>
      </c>
      <c r="C2844" s="9" t="s">
        <v>2149</v>
      </c>
    </row>
    <row r="2845" spans="2:3" x14ac:dyDescent="0.35">
      <c r="B2845" s="2" t="s">
        <v>178</v>
      </c>
      <c r="C2845" s="4" t="s">
        <v>670</v>
      </c>
    </row>
    <row r="2846" spans="2:3" x14ac:dyDescent="0.35">
      <c r="B2846" s="2" t="s">
        <v>183</v>
      </c>
      <c r="C2846" s="4" t="s">
        <v>2150</v>
      </c>
    </row>
    <row r="2847" spans="2:3" x14ac:dyDescent="0.35">
      <c r="B2847" s="2" t="s">
        <v>184</v>
      </c>
      <c r="C2847" s="4" t="s">
        <v>570</v>
      </c>
    </row>
    <row r="2848" spans="2:3" x14ac:dyDescent="0.35">
      <c r="B2848" s="6" t="s">
        <v>186</v>
      </c>
      <c r="C2848" s="8" t="s">
        <v>2151</v>
      </c>
    </row>
    <row r="2849" spans="2:3" x14ac:dyDescent="0.35">
      <c r="B2849" s="7" t="s">
        <v>187</v>
      </c>
      <c r="C2849" s="9" t="s">
        <v>2152</v>
      </c>
    </row>
    <row r="2850" spans="2:3" x14ac:dyDescent="0.35">
      <c r="B2850" s="2" t="s">
        <v>188</v>
      </c>
      <c r="C2850" s="4" t="s">
        <v>2153</v>
      </c>
    </row>
    <row r="2851" spans="2:3" x14ac:dyDescent="0.35">
      <c r="B2851" s="2" t="s">
        <v>189</v>
      </c>
      <c r="C2851" s="4" t="s">
        <v>1055</v>
      </c>
    </row>
    <row r="2852" spans="2:3" x14ac:dyDescent="0.35">
      <c r="B2852" s="2" t="s">
        <v>190</v>
      </c>
      <c r="C2852" s="4" t="s">
        <v>2154</v>
      </c>
    </row>
    <row r="2853" spans="2:3" x14ac:dyDescent="0.35">
      <c r="B2853" s="2" t="s">
        <v>191</v>
      </c>
      <c r="C2853" s="4" t="s">
        <v>2155</v>
      </c>
    </row>
    <row r="2854" spans="2:3" x14ac:dyDescent="0.35">
      <c r="B2854" s="2" t="s">
        <v>192</v>
      </c>
      <c r="C2854" s="4" t="s">
        <v>2156</v>
      </c>
    </row>
    <row r="2855" spans="2:3" x14ac:dyDescent="0.35">
      <c r="B2855" s="7" t="s">
        <v>197</v>
      </c>
      <c r="C2855" s="9" t="s">
        <v>2157</v>
      </c>
    </row>
    <row r="2856" spans="2:3" x14ac:dyDescent="0.35">
      <c r="B2856" s="2" t="s">
        <v>200</v>
      </c>
      <c r="C2856" s="4" t="s">
        <v>2158</v>
      </c>
    </row>
    <row r="2857" spans="2:3" x14ac:dyDescent="0.35">
      <c r="B2857" s="2" t="s">
        <v>204</v>
      </c>
      <c r="C2857" s="4" t="s">
        <v>2159</v>
      </c>
    </row>
    <row r="2858" spans="2:3" x14ac:dyDescent="0.35">
      <c r="B2858" s="7" t="s">
        <v>206</v>
      </c>
      <c r="C2858" s="9" t="s">
        <v>2160</v>
      </c>
    </row>
    <row r="2859" spans="2:3" x14ac:dyDescent="0.35">
      <c r="B2859" s="2" t="s">
        <v>207</v>
      </c>
      <c r="C2859" s="4" t="s">
        <v>2161</v>
      </c>
    </row>
    <row r="2860" spans="2:3" x14ac:dyDescent="0.35">
      <c r="B2860" s="2" t="s">
        <v>212</v>
      </c>
      <c r="C2860" s="4" t="s">
        <v>583</v>
      </c>
    </row>
    <row r="2861" spans="2:3" x14ac:dyDescent="0.35">
      <c r="B2861" s="7" t="s">
        <v>224</v>
      </c>
      <c r="C2861" s="9" t="s">
        <v>2162</v>
      </c>
    </row>
    <row r="2862" spans="2:3" x14ac:dyDescent="0.35">
      <c r="B2862" s="2" t="s">
        <v>225</v>
      </c>
      <c r="C2862" s="4" t="s">
        <v>1815</v>
      </c>
    </row>
    <row r="2863" spans="2:3" x14ac:dyDescent="0.35">
      <c r="B2863" s="2" t="s">
        <v>227</v>
      </c>
      <c r="C2863" s="4" t="s">
        <v>670</v>
      </c>
    </row>
    <row r="2864" spans="2:3" x14ac:dyDescent="0.35">
      <c r="B2864" s="2" t="s">
        <v>229</v>
      </c>
      <c r="C2864" s="4" t="s">
        <v>2163</v>
      </c>
    </row>
    <row r="2865" spans="2:3" x14ac:dyDescent="0.35">
      <c r="B2865" s="2" t="s">
        <v>230</v>
      </c>
      <c r="C2865" s="4" t="s">
        <v>2164</v>
      </c>
    </row>
    <row r="2866" spans="2:3" x14ac:dyDescent="0.35">
      <c r="B2866" s="2" t="s">
        <v>231</v>
      </c>
      <c r="C2866" s="4" t="s">
        <v>2165</v>
      </c>
    </row>
    <row r="2867" spans="2:3" x14ac:dyDescent="0.35">
      <c r="B2867" s="7" t="s">
        <v>239</v>
      </c>
      <c r="C2867" s="9" t="s">
        <v>2166</v>
      </c>
    </row>
    <row r="2868" spans="2:3" x14ac:dyDescent="0.35">
      <c r="B2868" s="2" t="s">
        <v>240</v>
      </c>
      <c r="C2868" s="4" t="s">
        <v>1563</v>
      </c>
    </row>
    <row r="2869" spans="2:3" x14ac:dyDescent="0.35">
      <c r="B2869" s="2" t="s">
        <v>243</v>
      </c>
      <c r="C2869" s="4" t="s">
        <v>2167</v>
      </c>
    </row>
    <row r="2870" spans="2:3" x14ac:dyDescent="0.35">
      <c r="B2870" s="7" t="s">
        <v>247</v>
      </c>
      <c r="C2870" s="9" t="s">
        <v>587</v>
      </c>
    </row>
    <row r="2871" spans="2:3" x14ac:dyDescent="0.35">
      <c r="B2871" s="2" t="s">
        <v>249</v>
      </c>
      <c r="C2871" s="4" t="s">
        <v>587</v>
      </c>
    </row>
    <row r="2872" spans="2:3" x14ac:dyDescent="0.35">
      <c r="B2872" s="7" t="s">
        <v>253</v>
      </c>
      <c r="C2872" s="9" t="s">
        <v>2168</v>
      </c>
    </row>
    <row r="2873" spans="2:3" x14ac:dyDescent="0.35">
      <c r="B2873" s="29" t="s">
        <v>259</v>
      </c>
      <c r="C2873" s="30" t="s">
        <v>2168</v>
      </c>
    </row>
    <row r="2874" spans="2:3" x14ac:dyDescent="0.35">
      <c r="B2874" s="35" t="s">
        <v>51</v>
      </c>
      <c r="C2874" s="36" t="s">
        <v>89</v>
      </c>
    </row>
    <row r="2875" spans="2:3" x14ac:dyDescent="0.35">
      <c r="B2875" s="22" t="s">
        <v>533</v>
      </c>
      <c r="C2875" s="25" t="s">
        <v>533</v>
      </c>
    </row>
    <row r="2876" spans="2:3" x14ac:dyDescent="0.35">
      <c r="B2876" s="22" t="s">
        <v>533</v>
      </c>
      <c r="C2876" s="25" t="s">
        <v>533</v>
      </c>
    </row>
    <row r="2877" spans="2:3" x14ac:dyDescent="0.35">
      <c r="B2877" s="22" t="s">
        <v>533</v>
      </c>
      <c r="C2877" s="25" t="s">
        <v>533</v>
      </c>
    </row>
    <row r="2878" spans="2:3" x14ac:dyDescent="0.35">
      <c r="B2878" s="35" t="s">
        <v>38</v>
      </c>
      <c r="C2878" s="36" t="s">
        <v>52</v>
      </c>
    </row>
    <row r="2879" spans="2:3" x14ac:dyDescent="0.35">
      <c r="B2879" s="33" t="s">
        <v>104</v>
      </c>
      <c r="C2879" s="34" t="s">
        <v>2169</v>
      </c>
    </row>
    <row r="2880" spans="2:3" x14ac:dyDescent="0.35">
      <c r="B2880" s="7" t="s">
        <v>105</v>
      </c>
      <c r="C2880" s="9" t="s">
        <v>2170</v>
      </c>
    </row>
    <row r="2881" spans="2:3" x14ac:dyDescent="0.35">
      <c r="B2881" s="2" t="s">
        <v>106</v>
      </c>
      <c r="C2881" s="4" t="s">
        <v>2170</v>
      </c>
    </row>
    <row r="2882" spans="2:3" x14ac:dyDescent="0.35">
      <c r="B2882" s="7" t="s">
        <v>107</v>
      </c>
      <c r="C2882" s="9" t="s">
        <v>2171</v>
      </c>
    </row>
    <row r="2883" spans="2:3" x14ac:dyDescent="0.35">
      <c r="B2883" s="2" t="s">
        <v>108</v>
      </c>
      <c r="C2883" s="4" t="s">
        <v>2171</v>
      </c>
    </row>
    <row r="2884" spans="2:3" x14ac:dyDescent="0.35">
      <c r="B2884" s="7" t="s">
        <v>110</v>
      </c>
      <c r="C2884" s="9" t="s">
        <v>2172</v>
      </c>
    </row>
    <row r="2885" spans="2:3" x14ac:dyDescent="0.35">
      <c r="B2885" s="2" t="s">
        <v>111</v>
      </c>
      <c r="C2885" s="4" t="s">
        <v>2173</v>
      </c>
    </row>
    <row r="2886" spans="2:3" x14ac:dyDescent="0.35">
      <c r="B2886" s="2" t="s">
        <v>112</v>
      </c>
      <c r="C2886" s="4" t="s">
        <v>2174</v>
      </c>
    </row>
    <row r="2887" spans="2:3" x14ac:dyDescent="0.35">
      <c r="B2887" s="7" t="s">
        <v>115</v>
      </c>
      <c r="C2887" s="9" t="s">
        <v>2175</v>
      </c>
    </row>
    <row r="2888" spans="2:3" x14ac:dyDescent="0.35">
      <c r="B2888" s="2" t="s">
        <v>116</v>
      </c>
      <c r="C2888" s="4" t="s">
        <v>2176</v>
      </c>
    </row>
    <row r="2889" spans="2:3" x14ac:dyDescent="0.35">
      <c r="B2889" s="2" t="s">
        <v>119</v>
      </c>
      <c r="C2889" s="4" t="s">
        <v>2177</v>
      </c>
    </row>
    <row r="2890" spans="2:3" x14ac:dyDescent="0.35">
      <c r="B2890" s="7" t="s">
        <v>120</v>
      </c>
      <c r="C2890" s="9" t="s">
        <v>2178</v>
      </c>
    </row>
    <row r="2891" spans="2:3" x14ac:dyDescent="0.35">
      <c r="B2891" s="2" t="s">
        <v>124</v>
      </c>
      <c r="C2891" s="4" t="s">
        <v>2178</v>
      </c>
    </row>
    <row r="2892" spans="2:3" x14ac:dyDescent="0.35">
      <c r="B2892" s="7" t="s">
        <v>127</v>
      </c>
      <c r="C2892" s="9" t="s">
        <v>2179</v>
      </c>
    </row>
    <row r="2893" spans="2:3" x14ac:dyDescent="0.35">
      <c r="B2893" s="2" t="s">
        <v>128</v>
      </c>
      <c r="C2893" s="4" t="s">
        <v>2179</v>
      </c>
    </row>
    <row r="2894" spans="2:3" x14ac:dyDescent="0.35">
      <c r="B2894" s="7" t="s">
        <v>129</v>
      </c>
      <c r="C2894" s="9" t="s">
        <v>2180</v>
      </c>
    </row>
    <row r="2895" spans="2:3" x14ac:dyDescent="0.35">
      <c r="B2895" s="2" t="s">
        <v>130</v>
      </c>
      <c r="C2895" s="4" t="s">
        <v>2180</v>
      </c>
    </row>
    <row r="2896" spans="2:3" x14ac:dyDescent="0.35">
      <c r="B2896" s="6" t="s">
        <v>131</v>
      </c>
      <c r="C2896" s="8" t="s">
        <v>2181</v>
      </c>
    </row>
    <row r="2897" spans="2:3" x14ac:dyDescent="0.35">
      <c r="B2897" s="7" t="s">
        <v>132</v>
      </c>
      <c r="C2897" s="9" t="s">
        <v>2182</v>
      </c>
    </row>
    <row r="2898" spans="2:3" x14ac:dyDescent="0.35">
      <c r="B2898" s="2" t="s">
        <v>133</v>
      </c>
      <c r="C2898" s="4" t="s">
        <v>2183</v>
      </c>
    </row>
    <row r="2899" spans="2:3" x14ac:dyDescent="0.35">
      <c r="B2899" s="2" t="s">
        <v>136</v>
      </c>
      <c r="C2899" s="4" t="s">
        <v>2184</v>
      </c>
    </row>
    <row r="2900" spans="2:3" x14ac:dyDescent="0.35">
      <c r="B2900" s="2" t="s">
        <v>138</v>
      </c>
      <c r="C2900" s="4" t="s">
        <v>2185</v>
      </c>
    </row>
    <row r="2901" spans="2:3" x14ac:dyDescent="0.35">
      <c r="B2901" s="7" t="s">
        <v>145</v>
      </c>
      <c r="C2901" s="9" t="s">
        <v>2186</v>
      </c>
    </row>
    <row r="2902" spans="2:3" x14ac:dyDescent="0.35">
      <c r="B2902" s="2" t="s">
        <v>149</v>
      </c>
      <c r="C2902" s="4" t="s">
        <v>2186</v>
      </c>
    </row>
    <row r="2903" spans="2:3" x14ac:dyDescent="0.35">
      <c r="B2903" s="7" t="s">
        <v>151</v>
      </c>
      <c r="C2903" s="9" t="s">
        <v>2187</v>
      </c>
    </row>
    <row r="2904" spans="2:3" x14ac:dyDescent="0.35">
      <c r="B2904" s="2" t="s">
        <v>152</v>
      </c>
      <c r="C2904" s="4" t="s">
        <v>2188</v>
      </c>
    </row>
    <row r="2905" spans="2:3" x14ac:dyDescent="0.35">
      <c r="B2905" s="2" t="s">
        <v>153</v>
      </c>
      <c r="C2905" s="4" t="s">
        <v>2189</v>
      </c>
    </row>
    <row r="2906" spans="2:3" x14ac:dyDescent="0.35">
      <c r="B2906" s="2" t="s">
        <v>159</v>
      </c>
      <c r="C2906" s="4" t="s">
        <v>2190</v>
      </c>
    </row>
    <row r="2907" spans="2:3" x14ac:dyDescent="0.35">
      <c r="B2907" s="2" t="s">
        <v>160</v>
      </c>
      <c r="C2907" s="4" t="s">
        <v>2191</v>
      </c>
    </row>
    <row r="2908" spans="2:3" x14ac:dyDescent="0.35">
      <c r="B2908" s="7" t="s">
        <v>161</v>
      </c>
      <c r="C2908" s="9" t="s">
        <v>2192</v>
      </c>
    </row>
    <row r="2909" spans="2:3" x14ac:dyDescent="0.35">
      <c r="B2909" s="2" t="s">
        <v>162</v>
      </c>
      <c r="C2909" s="4" t="s">
        <v>2193</v>
      </c>
    </row>
    <row r="2910" spans="2:3" x14ac:dyDescent="0.35">
      <c r="B2910" s="2" t="s">
        <v>164</v>
      </c>
      <c r="C2910" s="4" t="s">
        <v>2194</v>
      </c>
    </row>
    <row r="2911" spans="2:3" x14ac:dyDescent="0.35">
      <c r="B2911" s="2" t="s">
        <v>168</v>
      </c>
      <c r="C2911" s="4" t="s">
        <v>2195</v>
      </c>
    </row>
    <row r="2912" spans="2:3" x14ac:dyDescent="0.35">
      <c r="B2912" s="7" t="s">
        <v>169</v>
      </c>
      <c r="C2912" s="9" t="s">
        <v>2196</v>
      </c>
    </row>
    <row r="2913" spans="2:3" x14ac:dyDescent="0.35">
      <c r="B2913" s="2" t="s">
        <v>170</v>
      </c>
      <c r="C2913" s="4" t="s">
        <v>2196</v>
      </c>
    </row>
    <row r="2914" spans="2:3" x14ac:dyDescent="0.35">
      <c r="B2914" s="7" t="s">
        <v>177</v>
      </c>
      <c r="C2914" s="9" t="s">
        <v>2197</v>
      </c>
    </row>
    <row r="2915" spans="2:3" x14ac:dyDescent="0.35">
      <c r="B2915" s="2" t="s">
        <v>179</v>
      </c>
      <c r="C2915" s="4" t="s">
        <v>2198</v>
      </c>
    </row>
    <row r="2916" spans="2:3" x14ac:dyDescent="0.35">
      <c r="B2916" s="2" t="s">
        <v>180</v>
      </c>
      <c r="C2916" s="4" t="s">
        <v>2199</v>
      </c>
    </row>
    <row r="2917" spans="2:3" x14ac:dyDescent="0.35">
      <c r="B2917" s="2" t="s">
        <v>182</v>
      </c>
      <c r="C2917" s="4" t="s">
        <v>2200</v>
      </c>
    </row>
    <row r="2918" spans="2:3" x14ac:dyDescent="0.35">
      <c r="B2918" s="2" t="s">
        <v>183</v>
      </c>
      <c r="C2918" s="4" t="s">
        <v>1090</v>
      </c>
    </row>
    <row r="2919" spans="2:3" x14ac:dyDescent="0.35">
      <c r="B2919" s="2" t="s">
        <v>184</v>
      </c>
      <c r="C2919" s="4" t="s">
        <v>708</v>
      </c>
    </row>
    <row r="2920" spans="2:3" x14ac:dyDescent="0.35">
      <c r="B2920" s="2" t="s">
        <v>185</v>
      </c>
      <c r="C2920" s="4" t="s">
        <v>2201</v>
      </c>
    </row>
    <row r="2921" spans="2:3" x14ac:dyDescent="0.35">
      <c r="B2921" s="6" t="s">
        <v>186</v>
      </c>
      <c r="C2921" s="8" t="s">
        <v>2202</v>
      </c>
    </row>
    <row r="2922" spans="2:3" x14ac:dyDescent="0.35">
      <c r="B2922" s="7" t="s">
        <v>187</v>
      </c>
      <c r="C2922" s="9" t="s">
        <v>2203</v>
      </c>
    </row>
    <row r="2923" spans="2:3" x14ac:dyDescent="0.35">
      <c r="B2923" s="2" t="s">
        <v>188</v>
      </c>
      <c r="C2923" s="4" t="s">
        <v>2204</v>
      </c>
    </row>
    <row r="2924" spans="2:3" x14ac:dyDescent="0.35">
      <c r="B2924" s="2" t="s">
        <v>190</v>
      </c>
      <c r="C2924" s="4" t="s">
        <v>2205</v>
      </c>
    </row>
    <row r="2925" spans="2:3" x14ac:dyDescent="0.35">
      <c r="B2925" s="2" t="s">
        <v>191</v>
      </c>
      <c r="C2925" s="4" t="s">
        <v>2206</v>
      </c>
    </row>
    <row r="2926" spans="2:3" x14ac:dyDescent="0.35">
      <c r="B2926" s="2" t="s">
        <v>192</v>
      </c>
      <c r="C2926" s="4" t="s">
        <v>2207</v>
      </c>
    </row>
    <row r="2927" spans="2:3" x14ac:dyDescent="0.35">
      <c r="B2927" s="2" t="s">
        <v>194</v>
      </c>
      <c r="C2927" s="4" t="s">
        <v>2208</v>
      </c>
    </row>
    <row r="2928" spans="2:3" x14ac:dyDescent="0.35">
      <c r="B2928" s="7" t="s">
        <v>197</v>
      </c>
      <c r="C2928" s="9" t="s">
        <v>2209</v>
      </c>
    </row>
    <row r="2929" spans="2:3" x14ac:dyDescent="0.35">
      <c r="B2929" s="2" t="s">
        <v>198</v>
      </c>
      <c r="C2929" s="4" t="s">
        <v>416</v>
      </c>
    </row>
    <row r="2930" spans="2:3" x14ac:dyDescent="0.35">
      <c r="B2930" s="2" t="s">
        <v>199</v>
      </c>
      <c r="C2930" s="4" t="s">
        <v>935</v>
      </c>
    </row>
    <row r="2931" spans="2:3" x14ac:dyDescent="0.35">
      <c r="B2931" s="2" t="s">
        <v>200</v>
      </c>
      <c r="C2931" s="4" t="s">
        <v>2210</v>
      </c>
    </row>
    <row r="2932" spans="2:3" x14ac:dyDescent="0.35">
      <c r="B2932" s="2" t="s">
        <v>202</v>
      </c>
      <c r="C2932" s="4" t="s">
        <v>2211</v>
      </c>
    </row>
    <row r="2933" spans="2:3" x14ac:dyDescent="0.35">
      <c r="B2933" s="2" t="s">
        <v>203</v>
      </c>
      <c r="C2933" s="4" t="s">
        <v>2212</v>
      </c>
    </row>
    <row r="2934" spans="2:3" x14ac:dyDescent="0.35">
      <c r="B2934" s="2" t="s">
        <v>204</v>
      </c>
      <c r="C2934" s="4" t="s">
        <v>2213</v>
      </c>
    </row>
    <row r="2935" spans="2:3" x14ac:dyDescent="0.35">
      <c r="B2935" s="7" t="s">
        <v>206</v>
      </c>
      <c r="C2935" s="9" t="s">
        <v>2214</v>
      </c>
    </row>
    <row r="2936" spans="2:3" x14ac:dyDescent="0.35">
      <c r="B2936" s="2" t="s">
        <v>207</v>
      </c>
      <c r="C2936" s="4" t="s">
        <v>2215</v>
      </c>
    </row>
    <row r="2937" spans="2:3" x14ac:dyDescent="0.35">
      <c r="B2937" s="2" t="s">
        <v>209</v>
      </c>
      <c r="C2937" s="4" t="s">
        <v>2216</v>
      </c>
    </row>
    <row r="2938" spans="2:3" x14ac:dyDescent="0.35">
      <c r="B2938" s="2" t="s">
        <v>214</v>
      </c>
      <c r="C2938" s="4" t="s">
        <v>2217</v>
      </c>
    </row>
    <row r="2939" spans="2:3" x14ac:dyDescent="0.35">
      <c r="B2939" s="2" t="s">
        <v>215</v>
      </c>
      <c r="C2939" s="4" t="s">
        <v>2218</v>
      </c>
    </row>
    <row r="2940" spans="2:3" x14ac:dyDescent="0.35">
      <c r="B2940" s="7" t="s">
        <v>216</v>
      </c>
      <c r="C2940" s="9" t="s">
        <v>2219</v>
      </c>
    </row>
    <row r="2941" spans="2:3" x14ac:dyDescent="0.35">
      <c r="B2941" s="2" t="s">
        <v>220</v>
      </c>
      <c r="C2941" s="4" t="s">
        <v>2220</v>
      </c>
    </row>
    <row r="2942" spans="2:3" x14ac:dyDescent="0.35">
      <c r="B2942" s="2" t="s">
        <v>223</v>
      </c>
      <c r="C2942" s="4" t="s">
        <v>2221</v>
      </c>
    </row>
    <row r="2943" spans="2:3" x14ac:dyDescent="0.35">
      <c r="B2943" s="7" t="s">
        <v>224</v>
      </c>
      <c r="C2943" s="9" t="s">
        <v>2222</v>
      </c>
    </row>
    <row r="2944" spans="2:3" x14ac:dyDescent="0.35">
      <c r="B2944" s="2" t="s">
        <v>225</v>
      </c>
      <c r="C2944" s="4" t="s">
        <v>2223</v>
      </c>
    </row>
    <row r="2945" spans="2:3" ht="25" x14ac:dyDescent="0.35">
      <c r="B2945" s="2" t="s">
        <v>226</v>
      </c>
      <c r="C2945" s="4" t="s">
        <v>1734</v>
      </c>
    </row>
    <row r="2946" spans="2:3" x14ac:dyDescent="0.35">
      <c r="B2946" s="2" t="s">
        <v>229</v>
      </c>
      <c r="C2946" s="4" t="s">
        <v>2224</v>
      </c>
    </row>
    <row r="2947" spans="2:3" x14ac:dyDescent="0.35">
      <c r="B2947" s="2" t="s">
        <v>230</v>
      </c>
      <c r="C2947" s="4" t="s">
        <v>2225</v>
      </c>
    </row>
    <row r="2948" spans="2:3" x14ac:dyDescent="0.35">
      <c r="B2948" s="2" t="s">
        <v>231</v>
      </c>
      <c r="C2948" s="4" t="s">
        <v>2226</v>
      </c>
    </row>
    <row r="2949" spans="2:3" x14ac:dyDescent="0.35">
      <c r="B2949" s="2" t="s">
        <v>232</v>
      </c>
      <c r="C2949" s="4" t="s">
        <v>2227</v>
      </c>
    </row>
    <row r="2950" spans="2:3" x14ac:dyDescent="0.35">
      <c r="B2950" s="7" t="s">
        <v>253</v>
      </c>
      <c r="C2950" s="9" t="s">
        <v>2228</v>
      </c>
    </row>
    <row r="2951" spans="2:3" x14ac:dyDescent="0.35">
      <c r="B2951" s="2" t="s">
        <v>259</v>
      </c>
      <c r="C2951" s="4" t="s">
        <v>2228</v>
      </c>
    </row>
    <row r="2952" spans="2:3" x14ac:dyDescent="0.35">
      <c r="B2952" s="6" t="s">
        <v>261</v>
      </c>
      <c r="C2952" s="8" t="s">
        <v>1734</v>
      </c>
    </row>
    <row r="2953" spans="2:3" x14ac:dyDescent="0.35">
      <c r="B2953" s="7" t="s">
        <v>268</v>
      </c>
      <c r="C2953" s="9" t="s">
        <v>1734</v>
      </c>
    </row>
    <row r="2954" spans="2:3" x14ac:dyDescent="0.35">
      <c r="B2954" s="2" t="s">
        <v>269</v>
      </c>
      <c r="C2954" s="4" t="s">
        <v>1734</v>
      </c>
    </row>
    <row r="2955" spans="2:3" x14ac:dyDescent="0.35">
      <c r="B2955" s="6" t="s">
        <v>278</v>
      </c>
      <c r="C2955" s="8" t="s">
        <v>2229</v>
      </c>
    </row>
    <row r="2956" spans="2:3" x14ac:dyDescent="0.35">
      <c r="B2956" s="7" t="s">
        <v>279</v>
      </c>
      <c r="C2956" s="9" t="s">
        <v>2229</v>
      </c>
    </row>
    <row r="2957" spans="2:3" x14ac:dyDescent="0.35">
      <c r="B2957" s="29" t="s">
        <v>283</v>
      </c>
      <c r="C2957" s="30" t="s">
        <v>2229</v>
      </c>
    </row>
    <row r="2958" spans="2:3" x14ac:dyDescent="0.35">
      <c r="B2958" s="35" t="s">
        <v>51</v>
      </c>
      <c r="C2958" s="36" t="s">
        <v>90</v>
      </c>
    </row>
    <row r="2959" spans="2:3" x14ac:dyDescent="0.35">
      <c r="B2959" s="22" t="s">
        <v>533</v>
      </c>
      <c r="C2959" s="25" t="s">
        <v>533</v>
      </c>
    </row>
    <row r="2960" spans="2:3" x14ac:dyDescent="0.35">
      <c r="B2960" s="22" t="s">
        <v>533</v>
      </c>
      <c r="C2960" s="25" t="s">
        <v>533</v>
      </c>
    </row>
    <row r="2961" spans="2:3" x14ac:dyDescent="0.35">
      <c r="B2961" s="22" t="s">
        <v>533</v>
      </c>
      <c r="C2961" s="25" t="s">
        <v>533</v>
      </c>
    </row>
    <row r="2962" spans="2:3" x14ac:dyDescent="0.35">
      <c r="B2962" s="35" t="s">
        <v>39</v>
      </c>
      <c r="C2962" s="36" t="s">
        <v>52</v>
      </c>
    </row>
    <row r="2963" spans="2:3" x14ac:dyDescent="0.35">
      <c r="B2963" s="33" t="s">
        <v>104</v>
      </c>
      <c r="C2963" s="34" t="s">
        <v>2230</v>
      </c>
    </row>
    <row r="2964" spans="2:3" x14ac:dyDescent="0.35">
      <c r="B2964" s="7" t="s">
        <v>105</v>
      </c>
      <c r="C2964" s="9" t="s">
        <v>2231</v>
      </c>
    </row>
    <row r="2965" spans="2:3" x14ac:dyDescent="0.35">
      <c r="B2965" s="2" t="s">
        <v>106</v>
      </c>
      <c r="C2965" s="4" t="s">
        <v>2231</v>
      </c>
    </row>
    <row r="2966" spans="2:3" x14ac:dyDescent="0.35">
      <c r="B2966" s="7" t="s">
        <v>110</v>
      </c>
      <c r="C2966" s="9" t="s">
        <v>2232</v>
      </c>
    </row>
    <row r="2967" spans="2:3" x14ac:dyDescent="0.35">
      <c r="B2967" s="2" t="s">
        <v>111</v>
      </c>
      <c r="C2967" s="4" t="s">
        <v>2233</v>
      </c>
    </row>
    <row r="2968" spans="2:3" x14ac:dyDescent="0.35">
      <c r="B2968" s="2" t="s">
        <v>112</v>
      </c>
      <c r="C2968" s="4" t="s">
        <v>2234</v>
      </c>
    </row>
    <row r="2969" spans="2:3" x14ac:dyDescent="0.35">
      <c r="B2969" s="7" t="s">
        <v>115</v>
      </c>
      <c r="C2969" s="9" t="s">
        <v>2235</v>
      </c>
    </row>
    <row r="2970" spans="2:3" x14ac:dyDescent="0.35">
      <c r="B2970" s="2" t="s">
        <v>116</v>
      </c>
      <c r="C2970" s="4" t="s">
        <v>2236</v>
      </c>
    </row>
    <row r="2971" spans="2:3" x14ac:dyDescent="0.35">
      <c r="B2971" s="2" t="s">
        <v>119</v>
      </c>
      <c r="C2971" s="4" t="s">
        <v>2237</v>
      </c>
    </row>
    <row r="2972" spans="2:3" x14ac:dyDescent="0.35">
      <c r="B2972" s="7" t="s">
        <v>120</v>
      </c>
      <c r="C2972" s="9" t="s">
        <v>2238</v>
      </c>
    </row>
    <row r="2973" spans="2:3" x14ac:dyDescent="0.35">
      <c r="B2973" s="2" t="s">
        <v>124</v>
      </c>
      <c r="C2973" s="4" t="s">
        <v>2238</v>
      </c>
    </row>
    <row r="2974" spans="2:3" x14ac:dyDescent="0.35">
      <c r="B2974" s="7" t="s">
        <v>127</v>
      </c>
      <c r="C2974" s="9" t="s">
        <v>2239</v>
      </c>
    </row>
    <row r="2975" spans="2:3" x14ac:dyDescent="0.35">
      <c r="B2975" s="2" t="s">
        <v>128</v>
      </c>
      <c r="C2975" s="4" t="s">
        <v>2239</v>
      </c>
    </row>
    <row r="2976" spans="2:3" x14ac:dyDescent="0.35">
      <c r="B2976" s="7" t="s">
        <v>129</v>
      </c>
      <c r="C2976" s="9" t="s">
        <v>2240</v>
      </c>
    </row>
    <row r="2977" spans="2:3" x14ac:dyDescent="0.35">
      <c r="B2977" s="2" t="s">
        <v>130</v>
      </c>
      <c r="C2977" s="4" t="s">
        <v>2240</v>
      </c>
    </row>
    <row r="2978" spans="2:3" x14ac:dyDescent="0.35">
      <c r="B2978" s="6" t="s">
        <v>131</v>
      </c>
      <c r="C2978" s="8" t="s">
        <v>1583</v>
      </c>
    </row>
    <row r="2979" spans="2:3" x14ac:dyDescent="0.35">
      <c r="B2979" s="7" t="s">
        <v>132</v>
      </c>
      <c r="C2979" s="9" t="s">
        <v>670</v>
      </c>
    </row>
    <row r="2980" spans="2:3" x14ac:dyDescent="0.35">
      <c r="B2980" s="2" t="s">
        <v>133</v>
      </c>
      <c r="C2980" s="4" t="s">
        <v>583</v>
      </c>
    </row>
    <row r="2981" spans="2:3" x14ac:dyDescent="0.35">
      <c r="B2981" s="2" t="s">
        <v>138</v>
      </c>
      <c r="C2981" s="4" t="s">
        <v>583</v>
      </c>
    </row>
    <row r="2982" spans="2:3" x14ac:dyDescent="0.35">
      <c r="B2982" s="7" t="s">
        <v>169</v>
      </c>
      <c r="C2982" s="9" t="s">
        <v>680</v>
      </c>
    </row>
    <row r="2983" spans="2:3" x14ac:dyDescent="0.35">
      <c r="B2983" s="2" t="s">
        <v>170</v>
      </c>
      <c r="C2983" s="4" t="s">
        <v>680</v>
      </c>
    </row>
    <row r="2984" spans="2:3" x14ac:dyDescent="0.35">
      <c r="B2984" s="6" t="s">
        <v>186</v>
      </c>
      <c r="C2984" s="8" t="s">
        <v>2241</v>
      </c>
    </row>
    <row r="2985" spans="2:3" x14ac:dyDescent="0.35">
      <c r="B2985" s="7" t="s">
        <v>187</v>
      </c>
      <c r="C2985" s="9" t="s">
        <v>2242</v>
      </c>
    </row>
    <row r="2986" spans="2:3" x14ac:dyDescent="0.35">
      <c r="B2986" s="2" t="s">
        <v>188</v>
      </c>
      <c r="C2986" s="4" t="s">
        <v>958</v>
      </c>
    </row>
    <row r="2987" spans="2:3" x14ac:dyDescent="0.35">
      <c r="B2987" s="2" t="s">
        <v>190</v>
      </c>
      <c r="C2987" s="4" t="s">
        <v>642</v>
      </c>
    </row>
    <row r="2988" spans="2:3" x14ac:dyDescent="0.35">
      <c r="B2988" s="2" t="s">
        <v>194</v>
      </c>
      <c r="C2988" s="4" t="s">
        <v>580</v>
      </c>
    </row>
    <row r="2989" spans="2:3" x14ac:dyDescent="0.35">
      <c r="B2989" s="7" t="s">
        <v>197</v>
      </c>
      <c r="C2989" s="9" t="s">
        <v>2243</v>
      </c>
    </row>
    <row r="2990" spans="2:3" x14ac:dyDescent="0.35">
      <c r="B2990" s="2" t="s">
        <v>199</v>
      </c>
      <c r="C2990" s="4" t="s">
        <v>2244</v>
      </c>
    </row>
    <row r="2991" spans="2:3" x14ac:dyDescent="0.35">
      <c r="B2991" s="2" t="s">
        <v>204</v>
      </c>
      <c r="C2991" s="4" t="s">
        <v>2245</v>
      </c>
    </row>
    <row r="2992" spans="2:3" x14ac:dyDescent="0.35">
      <c r="B2992" s="7" t="s">
        <v>206</v>
      </c>
      <c r="C2992" s="9" t="s">
        <v>2246</v>
      </c>
    </row>
    <row r="2993" spans="2:3" x14ac:dyDescent="0.35">
      <c r="B2993" s="2" t="s">
        <v>207</v>
      </c>
      <c r="C2993" s="4" t="s">
        <v>2247</v>
      </c>
    </row>
    <row r="2994" spans="2:3" x14ac:dyDescent="0.35">
      <c r="B2994" s="2" t="s">
        <v>212</v>
      </c>
      <c r="C2994" s="4" t="s">
        <v>1146</v>
      </c>
    </row>
    <row r="2995" spans="2:3" x14ac:dyDescent="0.35">
      <c r="B2995" s="7" t="s">
        <v>216</v>
      </c>
      <c r="C2995" s="9" t="s">
        <v>2248</v>
      </c>
    </row>
    <row r="2996" spans="2:3" x14ac:dyDescent="0.35">
      <c r="B2996" s="2" t="s">
        <v>217</v>
      </c>
      <c r="C2996" s="4" t="s">
        <v>1948</v>
      </c>
    </row>
    <row r="2997" spans="2:3" x14ac:dyDescent="0.35">
      <c r="B2997" s="2" t="s">
        <v>220</v>
      </c>
      <c r="C2997" s="4" t="s">
        <v>1553</v>
      </c>
    </row>
    <row r="2998" spans="2:3" x14ac:dyDescent="0.35">
      <c r="B2998" s="7" t="s">
        <v>253</v>
      </c>
      <c r="C2998" s="9" t="s">
        <v>2249</v>
      </c>
    </row>
    <row r="2999" spans="2:3" x14ac:dyDescent="0.35">
      <c r="B2999" s="29" t="s">
        <v>259</v>
      </c>
      <c r="C2999" s="30" t="s">
        <v>2249</v>
      </c>
    </row>
    <row r="3000" spans="2:3" x14ac:dyDescent="0.35">
      <c r="B3000" s="35" t="s">
        <v>51</v>
      </c>
      <c r="C3000" s="36" t="s">
        <v>91</v>
      </c>
    </row>
    <row r="3001" spans="2:3" x14ac:dyDescent="0.35">
      <c r="B3001" s="22" t="s">
        <v>533</v>
      </c>
      <c r="C3001" s="25" t="s">
        <v>533</v>
      </c>
    </row>
    <row r="3002" spans="2:3" x14ac:dyDescent="0.35">
      <c r="B3002" s="22" t="s">
        <v>533</v>
      </c>
      <c r="C3002" s="25" t="s">
        <v>533</v>
      </c>
    </row>
    <row r="3003" spans="2:3" x14ac:dyDescent="0.35">
      <c r="B3003" s="22" t="s">
        <v>533</v>
      </c>
      <c r="C3003" s="25" t="s">
        <v>533</v>
      </c>
    </row>
    <row r="3004" spans="2:3" x14ac:dyDescent="0.35">
      <c r="B3004" s="35" t="s">
        <v>40</v>
      </c>
      <c r="C3004" s="36" t="s">
        <v>52</v>
      </c>
    </row>
    <row r="3005" spans="2:3" x14ac:dyDescent="0.35">
      <c r="B3005" s="33" t="s">
        <v>104</v>
      </c>
      <c r="C3005" s="34" t="s">
        <v>2250</v>
      </c>
    </row>
    <row r="3006" spans="2:3" x14ac:dyDescent="0.35">
      <c r="B3006" s="7" t="s">
        <v>105</v>
      </c>
      <c r="C3006" s="9" t="s">
        <v>2251</v>
      </c>
    </row>
    <row r="3007" spans="2:3" x14ac:dyDescent="0.35">
      <c r="B3007" s="2" t="s">
        <v>106</v>
      </c>
      <c r="C3007" s="4" t="s">
        <v>2251</v>
      </c>
    </row>
    <row r="3008" spans="2:3" x14ac:dyDescent="0.35">
      <c r="B3008" s="7" t="s">
        <v>107</v>
      </c>
      <c r="C3008" s="9" t="s">
        <v>584</v>
      </c>
    </row>
    <row r="3009" spans="2:3" x14ac:dyDescent="0.35">
      <c r="B3009" s="2" t="s">
        <v>108</v>
      </c>
      <c r="C3009" s="4" t="s">
        <v>584</v>
      </c>
    </row>
    <row r="3010" spans="2:3" x14ac:dyDescent="0.35">
      <c r="B3010" s="7" t="s">
        <v>110</v>
      </c>
      <c r="C3010" s="9" t="s">
        <v>2252</v>
      </c>
    </row>
    <row r="3011" spans="2:3" x14ac:dyDescent="0.35">
      <c r="B3011" s="2" t="s">
        <v>111</v>
      </c>
      <c r="C3011" s="4" t="s">
        <v>2253</v>
      </c>
    </row>
    <row r="3012" spans="2:3" x14ac:dyDescent="0.35">
      <c r="B3012" s="2" t="s">
        <v>112</v>
      </c>
      <c r="C3012" s="4" t="s">
        <v>2254</v>
      </c>
    </row>
    <row r="3013" spans="2:3" x14ac:dyDescent="0.35">
      <c r="B3013" s="7" t="s">
        <v>115</v>
      </c>
      <c r="C3013" s="9" t="s">
        <v>2255</v>
      </c>
    </row>
    <row r="3014" spans="2:3" x14ac:dyDescent="0.35">
      <c r="B3014" s="2" t="s">
        <v>116</v>
      </c>
      <c r="C3014" s="4" t="s">
        <v>2256</v>
      </c>
    </row>
    <row r="3015" spans="2:3" x14ac:dyDescent="0.35">
      <c r="B3015" s="2" t="s">
        <v>119</v>
      </c>
      <c r="C3015" s="4" t="s">
        <v>2257</v>
      </c>
    </row>
    <row r="3016" spans="2:3" x14ac:dyDescent="0.35">
      <c r="B3016" s="7" t="s">
        <v>120</v>
      </c>
      <c r="C3016" s="9" t="s">
        <v>2258</v>
      </c>
    </row>
    <row r="3017" spans="2:3" x14ac:dyDescent="0.35">
      <c r="B3017" s="2" t="s">
        <v>124</v>
      </c>
      <c r="C3017" s="4" t="s">
        <v>2258</v>
      </c>
    </row>
    <row r="3018" spans="2:3" x14ac:dyDescent="0.35">
      <c r="B3018" s="7" t="s">
        <v>127</v>
      </c>
      <c r="C3018" s="9" t="s">
        <v>2259</v>
      </c>
    </row>
    <row r="3019" spans="2:3" x14ac:dyDescent="0.35">
      <c r="B3019" s="2" t="s">
        <v>128</v>
      </c>
      <c r="C3019" s="4" t="s">
        <v>2259</v>
      </c>
    </row>
    <row r="3020" spans="2:3" x14ac:dyDescent="0.35">
      <c r="B3020" s="7" t="s">
        <v>129</v>
      </c>
      <c r="C3020" s="9" t="s">
        <v>2260</v>
      </c>
    </row>
    <row r="3021" spans="2:3" x14ac:dyDescent="0.35">
      <c r="B3021" s="2" t="s">
        <v>130</v>
      </c>
      <c r="C3021" s="4" t="s">
        <v>2260</v>
      </c>
    </row>
    <row r="3022" spans="2:3" x14ac:dyDescent="0.35">
      <c r="B3022" s="6" t="s">
        <v>131</v>
      </c>
      <c r="C3022" s="8" t="s">
        <v>2261</v>
      </c>
    </row>
    <row r="3023" spans="2:3" x14ac:dyDescent="0.35">
      <c r="B3023" s="7" t="s">
        <v>132</v>
      </c>
      <c r="C3023" s="9" t="s">
        <v>2262</v>
      </c>
    </row>
    <row r="3024" spans="2:3" x14ac:dyDescent="0.35">
      <c r="B3024" s="2" t="s">
        <v>133</v>
      </c>
      <c r="C3024" s="4" t="s">
        <v>2263</v>
      </c>
    </row>
    <row r="3025" spans="2:3" x14ac:dyDescent="0.35">
      <c r="B3025" s="2" t="s">
        <v>134</v>
      </c>
      <c r="C3025" s="4" t="s">
        <v>645</v>
      </c>
    </row>
    <row r="3026" spans="2:3" x14ac:dyDescent="0.35">
      <c r="B3026" s="2" t="s">
        <v>135</v>
      </c>
      <c r="C3026" s="4" t="s">
        <v>645</v>
      </c>
    </row>
    <row r="3027" spans="2:3" x14ac:dyDescent="0.35">
      <c r="B3027" s="2" t="s">
        <v>136</v>
      </c>
      <c r="C3027" s="4" t="s">
        <v>2264</v>
      </c>
    </row>
    <row r="3028" spans="2:3" x14ac:dyDescent="0.35">
      <c r="B3028" s="2" t="s">
        <v>137</v>
      </c>
      <c r="C3028" s="4" t="s">
        <v>645</v>
      </c>
    </row>
    <row r="3029" spans="2:3" x14ac:dyDescent="0.35">
      <c r="B3029" s="2" t="s">
        <v>138</v>
      </c>
      <c r="C3029" s="4" t="s">
        <v>616</v>
      </c>
    </row>
    <row r="3030" spans="2:3" x14ac:dyDescent="0.35">
      <c r="B3030" s="7" t="s">
        <v>141</v>
      </c>
      <c r="C3030" s="9" t="s">
        <v>2265</v>
      </c>
    </row>
    <row r="3031" spans="2:3" x14ac:dyDescent="0.35">
      <c r="B3031" s="2" t="s">
        <v>142</v>
      </c>
      <c r="C3031" s="4" t="s">
        <v>2266</v>
      </c>
    </row>
    <row r="3032" spans="2:3" x14ac:dyDescent="0.35">
      <c r="B3032" s="2" t="s">
        <v>144</v>
      </c>
      <c r="C3032" s="4" t="s">
        <v>1497</v>
      </c>
    </row>
    <row r="3033" spans="2:3" x14ac:dyDescent="0.35">
      <c r="B3033" s="7" t="s">
        <v>151</v>
      </c>
      <c r="C3033" s="9" t="s">
        <v>2267</v>
      </c>
    </row>
    <row r="3034" spans="2:3" x14ac:dyDescent="0.35">
      <c r="B3034" s="2" t="s">
        <v>153</v>
      </c>
      <c r="C3034" s="4">
        <v>100</v>
      </c>
    </row>
    <row r="3035" spans="2:3" x14ac:dyDescent="0.35">
      <c r="B3035" s="2" t="s">
        <v>154</v>
      </c>
      <c r="C3035" s="4">
        <v>100</v>
      </c>
    </row>
    <row r="3036" spans="2:3" x14ac:dyDescent="0.35">
      <c r="B3036" s="2" t="s">
        <v>156</v>
      </c>
      <c r="C3036" s="4">
        <v>100</v>
      </c>
    </row>
    <row r="3037" spans="2:3" x14ac:dyDescent="0.35">
      <c r="B3037" s="2" t="s">
        <v>157</v>
      </c>
      <c r="C3037" s="4" t="s">
        <v>889</v>
      </c>
    </row>
    <row r="3038" spans="2:3" x14ac:dyDescent="0.35">
      <c r="B3038" s="2" t="s">
        <v>158</v>
      </c>
      <c r="C3038" s="4" t="s">
        <v>1472</v>
      </c>
    </row>
    <row r="3039" spans="2:3" x14ac:dyDescent="0.35">
      <c r="B3039" s="2" t="s">
        <v>159</v>
      </c>
      <c r="C3039" s="4" t="s">
        <v>889</v>
      </c>
    </row>
    <row r="3040" spans="2:3" x14ac:dyDescent="0.35">
      <c r="B3040" s="2" t="s">
        <v>160</v>
      </c>
      <c r="C3040" s="4" t="s">
        <v>1472</v>
      </c>
    </row>
    <row r="3041" spans="2:3" x14ac:dyDescent="0.35">
      <c r="B3041" s="7" t="s">
        <v>161</v>
      </c>
      <c r="C3041" s="9">
        <v>200</v>
      </c>
    </row>
    <row r="3042" spans="2:3" x14ac:dyDescent="0.35">
      <c r="B3042" s="2" t="s">
        <v>167</v>
      </c>
      <c r="C3042" s="4">
        <v>200</v>
      </c>
    </row>
    <row r="3043" spans="2:3" x14ac:dyDescent="0.35">
      <c r="B3043" s="7" t="s">
        <v>169</v>
      </c>
      <c r="C3043" s="9" t="s">
        <v>2268</v>
      </c>
    </row>
    <row r="3044" spans="2:3" x14ac:dyDescent="0.35">
      <c r="B3044" s="2" t="s">
        <v>170</v>
      </c>
      <c r="C3044" s="4" t="s">
        <v>2268</v>
      </c>
    </row>
    <row r="3045" spans="2:3" x14ac:dyDescent="0.35">
      <c r="B3045" s="7" t="s">
        <v>171</v>
      </c>
      <c r="C3045" s="9" t="s">
        <v>2269</v>
      </c>
    </row>
    <row r="3046" spans="2:3" x14ac:dyDescent="0.35">
      <c r="B3046" s="2" t="s">
        <v>172</v>
      </c>
      <c r="C3046" s="4" t="s">
        <v>2270</v>
      </c>
    </row>
    <row r="3047" spans="2:3" x14ac:dyDescent="0.35">
      <c r="B3047" s="2" t="s">
        <v>173</v>
      </c>
      <c r="C3047" s="4">
        <v>600</v>
      </c>
    </row>
    <row r="3048" spans="2:3" x14ac:dyDescent="0.35">
      <c r="B3048" s="2" t="s">
        <v>174</v>
      </c>
      <c r="C3048" s="4">
        <v>50</v>
      </c>
    </row>
    <row r="3049" spans="2:3" x14ac:dyDescent="0.35">
      <c r="B3049" s="2" t="s">
        <v>175</v>
      </c>
      <c r="C3049" s="4">
        <v>50</v>
      </c>
    </row>
    <row r="3050" spans="2:3" x14ac:dyDescent="0.35">
      <c r="B3050" s="2" t="s">
        <v>176</v>
      </c>
      <c r="C3050" s="4">
        <v>100</v>
      </c>
    </row>
    <row r="3051" spans="2:3" x14ac:dyDescent="0.35">
      <c r="B3051" s="7" t="s">
        <v>177</v>
      </c>
      <c r="C3051" s="9" t="s">
        <v>2271</v>
      </c>
    </row>
    <row r="3052" spans="2:3" x14ac:dyDescent="0.35">
      <c r="B3052" s="2" t="s">
        <v>178</v>
      </c>
      <c r="C3052" s="4" t="s">
        <v>2272</v>
      </c>
    </row>
    <row r="3053" spans="2:3" x14ac:dyDescent="0.35">
      <c r="B3053" s="2" t="s">
        <v>179</v>
      </c>
      <c r="C3053" s="4" t="s">
        <v>2272</v>
      </c>
    </row>
    <row r="3054" spans="2:3" x14ac:dyDescent="0.35">
      <c r="B3054" s="2" t="s">
        <v>181</v>
      </c>
      <c r="C3054" s="4" t="s">
        <v>2273</v>
      </c>
    </row>
    <row r="3055" spans="2:3" x14ac:dyDescent="0.35">
      <c r="B3055" s="2" t="s">
        <v>183</v>
      </c>
      <c r="C3055" s="4" t="s">
        <v>2274</v>
      </c>
    </row>
    <row r="3056" spans="2:3" x14ac:dyDescent="0.35">
      <c r="B3056" s="2" t="s">
        <v>185</v>
      </c>
      <c r="C3056" s="4" t="s">
        <v>889</v>
      </c>
    </row>
    <row r="3057" spans="2:3" x14ac:dyDescent="0.35">
      <c r="B3057" s="6" t="s">
        <v>186</v>
      </c>
      <c r="C3057" s="8" t="s">
        <v>2275</v>
      </c>
    </row>
    <row r="3058" spans="2:3" x14ac:dyDescent="0.35">
      <c r="B3058" s="7" t="s">
        <v>187</v>
      </c>
      <c r="C3058" s="9" t="s">
        <v>2276</v>
      </c>
    </row>
    <row r="3059" spans="2:3" x14ac:dyDescent="0.35">
      <c r="B3059" s="2" t="s">
        <v>188</v>
      </c>
      <c r="C3059" s="4" t="s">
        <v>909</v>
      </c>
    </row>
    <row r="3060" spans="2:3" x14ac:dyDescent="0.35">
      <c r="B3060" s="2" t="s">
        <v>191</v>
      </c>
      <c r="C3060" s="4" t="s">
        <v>2277</v>
      </c>
    </row>
    <row r="3061" spans="2:3" x14ac:dyDescent="0.35">
      <c r="B3061" s="2" t="s">
        <v>194</v>
      </c>
      <c r="C3061" s="4" t="s">
        <v>616</v>
      </c>
    </row>
    <row r="3062" spans="2:3" x14ac:dyDescent="0.35">
      <c r="B3062" s="2" t="s">
        <v>195</v>
      </c>
      <c r="C3062" s="4" t="s">
        <v>2278</v>
      </c>
    </row>
    <row r="3063" spans="2:3" x14ac:dyDescent="0.35">
      <c r="B3063" s="7" t="s">
        <v>197</v>
      </c>
      <c r="C3063" s="9" t="s">
        <v>2279</v>
      </c>
    </row>
    <row r="3064" spans="2:3" x14ac:dyDescent="0.35">
      <c r="B3064" s="2" t="s">
        <v>199</v>
      </c>
      <c r="C3064" s="4" t="s">
        <v>2280</v>
      </c>
    </row>
    <row r="3065" spans="2:3" x14ac:dyDescent="0.35">
      <c r="B3065" s="2" t="s">
        <v>200</v>
      </c>
      <c r="C3065" s="4" t="s">
        <v>2281</v>
      </c>
    </row>
    <row r="3066" spans="2:3" x14ac:dyDescent="0.35">
      <c r="B3066" s="2" t="s">
        <v>202</v>
      </c>
      <c r="C3066" s="4" t="s">
        <v>2282</v>
      </c>
    </row>
    <row r="3067" spans="2:3" x14ac:dyDescent="0.35">
      <c r="B3067" s="2" t="s">
        <v>203</v>
      </c>
      <c r="C3067" s="4">
        <v>100</v>
      </c>
    </row>
    <row r="3068" spans="2:3" x14ac:dyDescent="0.35">
      <c r="B3068" s="2" t="s">
        <v>204</v>
      </c>
      <c r="C3068" s="4" t="s">
        <v>2283</v>
      </c>
    </row>
    <row r="3069" spans="2:3" x14ac:dyDescent="0.35">
      <c r="B3069" s="2" t="s">
        <v>205</v>
      </c>
      <c r="C3069" s="4" t="s">
        <v>2284</v>
      </c>
    </row>
    <row r="3070" spans="2:3" x14ac:dyDescent="0.35">
      <c r="B3070" s="7" t="s">
        <v>206</v>
      </c>
      <c r="C3070" s="9" t="s">
        <v>2285</v>
      </c>
    </row>
    <row r="3071" spans="2:3" x14ac:dyDescent="0.35">
      <c r="B3071" s="2" t="s">
        <v>207</v>
      </c>
      <c r="C3071" s="4" t="s">
        <v>2286</v>
      </c>
    </row>
    <row r="3072" spans="2:3" x14ac:dyDescent="0.35">
      <c r="B3072" s="2" t="s">
        <v>208</v>
      </c>
      <c r="C3072" s="4">
        <v>100</v>
      </c>
    </row>
    <row r="3073" spans="2:3" x14ac:dyDescent="0.35">
      <c r="B3073" s="2" t="s">
        <v>209</v>
      </c>
      <c r="C3073" s="4" t="s">
        <v>2287</v>
      </c>
    </row>
    <row r="3074" spans="2:3" x14ac:dyDescent="0.35">
      <c r="B3074" s="2" t="s">
        <v>210</v>
      </c>
      <c r="C3074" s="4" t="s">
        <v>2288</v>
      </c>
    </row>
    <row r="3075" spans="2:3" x14ac:dyDescent="0.35">
      <c r="B3075" s="2" t="s">
        <v>211</v>
      </c>
      <c r="C3075" s="4" t="s">
        <v>2289</v>
      </c>
    </row>
    <row r="3076" spans="2:3" x14ac:dyDescent="0.35">
      <c r="B3076" s="2" t="s">
        <v>212</v>
      </c>
      <c r="C3076" s="4" t="s">
        <v>2290</v>
      </c>
    </row>
    <row r="3077" spans="2:3" x14ac:dyDescent="0.35">
      <c r="B3077" s="2" t="s">
        <v>213</v>
      </c>
      <c r="C3077" s="4">
        <v>200</v>
      </c>
    </row>
    <row r="3078" spans="2:3" x14ac:dyDescent="0.35">
      <c r="B3078" s="2" t="s">
        <v>214</v>
      </c>
      <c r="C3078" s="4" t="s">
        <v>480</v>
      </c>
    </row>
    <row r="3079" spans="2:3" x14ac:dyDescent="0.35">
      <c r="B3079" s="2" t="s">
        <v>215</v>
      </c>
      <c r="C3079" s="4" t="s">
        <v>2291</v>
      </c>
    </row>
    <row r="3080" spans="2:3" x14ac:dyDescent="0.35">
      <c r="B3080" s="7" t="s">
        <v>216</v>
      </c>
      <c r="C3080" s="9" t="s">
        <v>2292</v>
      </c>
    </row>
    <row r="3081" spans="2:3" x14ac:dyDescent="0.35">
      <c r="B3081" s="2" t="s">
        <v>217</v>
      </c>
      <c r="C3081" s="4" t="s">
        <v>1497</v>
      </c>
    </row>
    <row r="3082" spans="2:3" x14ac:dyDescent="0.35">
      <c r="B3082" s="2" t="s">
        <v>220</v>
      </c>
      <c r="C3082" s="4" t="s">
        <v>2293</v>
      </c>
    </row>
    <row r="3083" spans="2:3" x14ac:dyDescent="0.35">
      <c r="B3083" s="2" t="s">
        <v>221</v>
      </c>
      <c r="C3083" s="4">
        <v>100</v>
      </c>
    </row>
    <row r="3084" spans="2:3" x14ac:dyDescent="0.35">
      <c r="B3084" s="2" t="s">
        <v>222</v>
      </c>
      <c r="C3084" s="4">
        <v>100</v>
      </c>
    </row>
    <row r="3085" spans="2:3" x14ac:dyDescent="0.35">
      <c r="B3085" s="7" t="s">
        <v>224</v>
      </c>
      <c r="C3085" s="9" t="s">
        <v>2294</v>
      </c>
    </row>
    <row r="3086" spans="2:3" x14ac:dyDescent="0.35">
      <c r="B3086" s="2" t="s">
        <v>225</v>
      </c>
      <c r="C3086" s="4" t="s">
        <v>2272</v>
      </c>
    </row>
    <row r="3087" spans="2:3" x14ac:dyDescent="0.35">
      <c r="B3087" s="2" t="s">
        <v>227</v>
      </c>
      <c r="C3087" s="4" t="s">
        <v>1472</v>
      </c>
    </row>
    <row r="3088" spans="2:3" x14ac:dyDescent="0.35">
      <c r="B3088" s="2" t="s">
        <v>229</v>
      </c>
      <c r="C3088" s="4" t="s">
        <v>719</v>
      </c>
    </row>
    <row r="3089" spans="2:3" x14ac:dyDescent="0.35">
      <c r="B3089" s="2" t="s">
        <v>230</v>
      </c>
      <c r="C3089" s="4" t="s">
        <v>2295</v>
      </c>
    </row>
    <row r="3090" spans="2:3" x14ac:dyDescent="0.35">
      <c r="B3090" s="2" t="s">
        <v>231</v>
      </c>
      <c r="C3090" s="4" t="s">
        <v>2296</v>
      </c>
    </row>
    <row r="3091" spans="2:3" x14ac:dyDescent="0.35">
      <c r="B3091" s="2" t="s">
        <v>232</v>
      </c>
      <c r="C3091" s="4">
        <v>100</v>
      </c>
    </row>
    <row r="3092" spans="2:3" x14ac:dyDescent="0.35">
      <c r="B3092" s="7" t="s">
        <v>239</v>
      </c>
      <c r="C3092" s="9" t="s">
        <v>2297</v>
      </c>
    </row>
    <row r="3093" spans="2:3" x14ac:dyDescent="0.35">
      <c r="B3093" s="2" t="s">
        <v>240</v>
      </c>
      <c r="C3093" s="4" t="s">
        <v>2298</v>
      </c>
    </row>
    <row r="3094" spans="2:3" x14ac:dyDescent="0.35">
      <c r="B3094" s="2" t="s">
        <v>241</v>
      </c>
      <c r="C3094" s="4">
        <v>200</v>
      </c>
    </row>
    <row r="3095" spans="2:3" x14ac:dyDescent="0.35">
      <c r="B3095" s="2" t="s">
        <v>242</v>
      </c>
      <c r="C3095" s="4">
        <v>200</v>
      </c>
    </row>
    <row r="3096" spans="2:3" x14ac:dyDescent="0.35">
      <c r="B3096" s="2" t="s">
        <v>243</v>
      </c>
      <c r="C3096" s="4" t="s">
        <v>2299</v>
      </c>
    </row>
    <row r="3097" spans="2:3" x14ac:dyDescent="0.35">
      <c r="B3097" s="2" t="s">
        <v>244</v>
      </c>
      <c r="C3097" s="4" t="s">
        <v>2300</v>
      </c>
    </row>
    <row r="3098" spans="2:3" x14ac:dyDescent="0.35">
      <c r="B3098" s="2" t="s">
        <v>245</v>
      </c>
      <c r="C3098" s="4">
        <v>100</v>
      </c>
    </row>
    <row r="3099" spans="2:3" x14ac:dyDescent="0.35">
      <c r="B3099" s="7" t="s">
        <v>247</v>
      </c>
      <c r="C3099" s="9" t="s">
        <v>2301</v>
      </c>
    </row>
    <row r="3100" spans="2:3" x14ac:dyDescent="0.35">
      <c r="B3100" s="2" t="s">
        <v>248</v>
      </c>
      <c r="C3100" s="4" t="s">
        <v>2302</v>
      </c>
    </row>
    <row r="3101" spans="2:3" x14ac:dyDescent="0.35">
      <c r="B3101" s="2" t="s">
        <v>249</v>
      </c>
      <c r="C3101" s="4" t="s">
        <v>2303</v>
      </c>
    </row>
    <row r="3102" spans="2:3" x14ac:dyDescent="0.35">
      <c r="B3102" s="2" t="s">
        <v>250</v>
      </c>
      <c r="C3102" s="4" t="s">
        <v>2304</v>
      </c>
    </row>
    <row r="3103" spans="2:3" x14ac:dyDescent="0.35">
      <c r="B3103" s="2" t="s">
        <v>251</v>
      </c>
      <c r="C3103" s="4">
        <v>100</v>
      </c>
    </row>
    <row r="3104" spans="2:3" x14ac:dyDescent="0.35">
      <c r="B3104" s="2" t="s">
        <v>252</v>
      </c>
      <c r="C3104" s="4" t="s">
        <v>570</v>
      </c>
    </row>
    <row r="3105" spans="2:3" x14ac:dyDescent="0.35">
      <c r="B3105" s="7" t="s">
        <v>253</v>
      </c>
      <c r="C3105" s="9" t="s">
        <v>2305</v>
      </c>
    </row>
    <row r="3106" spans="2:3" x14ac:dyDescent="0.35">
      <c r="B3106" s="2" t="s">
        <v>255</v>
      </c>
      <c r="C3106" s="4" t="s">
        <v>2306</v>
      </c>
    </row>
    <row r="3107" spans="2:3" x14ac:dyDescent="0.35">
      <c r="B3107" s="2" t="s">
        <v>256</v>
      </c>
      <c r="C3107" s="4">
        <v>100</v>
      </c>
    </row>
    <row r="3108" spans="2:3" x14ac:dyDescent="0.35">
      <c r="B3108" s="2" t="s">
        <v>257</v>
      </c>
      <c r="C3108" s="4">
        <v>100</v>
      </c>
    </row>
    <row r="3109" spans="2:3" x14ac:dyDescent="0.35">
      <c r="B3109" s="2" t="s">
        <v>258</v>
      </c>
      <c r="C3109" s="4">
        <v>100</v>
      </c>
    </row>
    <row r="3110" spans="2:3" x14ac:dyDescent="0.35">
      <c r="B3110" s="2" t="s">
        <v>259</v>
      </c>
      <c r="C3110" s="4" t="s">
        <v>2307</v>
      </c>
    </row>
    <row r="3111" spans="2:3" x14ac:dyDescent="0.35">
      <c r="B3111" s="29" t="s">
        <v>260</v>
      </c>
      <c r="C3111" s="30">
        <v>100</v>
      </c>
    </row>
    <row r="3112" spans="2:3" x14ac:dyDescent="0.35">
      <c r="B3112" s="35" t="s">
        <v>51</v>
      </c>
      <c r="C3112" s="36" t="s">
        <v>92</v>
      </c>
    </row>
    <row r="3113" spans="2:3" x14ac:dyDescent="0.35">
      <c r="B3113" s="22" t="s">
        <v>533</v>
      </c>
      <c r="C3113" s="25" t="s">
        <v>533</v>
      </c>
    </row>
    <row r="3114" spans="2:3" x14ac:dyDescent="0.35">
      <c r="B3114" s="22" t="s">
        <v>533</v>
      </c>
      <c r="C3114" s="25" t="s">
        <v>533</v>
      </c>
    </row>
    <row r="3115" spans="2:3" x14ac:dyDescent="0.35">
      <c r="B3115" s="22" t="s">
        <v>533</v>
      </c>
      <c r="C3115" s="25" t="s">
        <v>533</v>
      </c>
    </row>
    <row r="3116" spans="2:3" x14ac:dyDescent="0.35">
      <c r="B3116" s="35" t="s">
        <v>41</v>
      </c>
      <c r="C3116" s="36" t="s">
        <v>52</v>
      </c>
    </row>
    <row r="3117" spans="2:3" x14ac:dyDescent="0.35">
      <c r="B3117" s="33" t="s">
        <v>104</v>
      </c>
      <c r="C3117" s="34" t="s">
        <v>2308</v>
      </c>
    </row>
    <row r="3118" spans="2:3" x14ac:dyDescent="0.35">
      <c r="B3118" s="7" t="s">
        <v>105</v>
      </c>
      <c r="C3118" s="9" t="s">
        <v>2309</v>
      </c>
    </row>
    <row r="3119" spans="2:3" x14ac:dyDescent="0.35">
      <c r="B3119" s="2" t="s">
        <v>106</v>
      </c>
      <c r="C3119" s="4" t="s">
        <v>2309</v>
      </c>
    </row>
    <row r="3120" spans="2:3" x14ac:dyDescent="0.35">
      <c r="B3120" s="7" t="s">
        <v>107</v>
      </c>
      <c r="C3120" s="9" t="s">
        <v>2310</v>
      </c>
    </row>
    <row r="3121" spans="2:3" x14ac:dyDescent="0.35">
      <c r="B3121" s="2" t="s">
        <v>108</v>
      </c>
      <c r="C3121" s="4" t="s">
        <v>2311</v>
      </c>
    </row>
    <row r="3122" spans="2:3" x14ac:dyDescent="0.35">
      <c r="B3122" s="2" t="s">
        <v>109</v>
      </c>
      <c r="C3122" s="4" t="s">
        <v>2312</v>
      </c>
    </row>
    <row r="3123" spans="2:3" x14ac:dyDescent="0.35">
      <c r="B3123" s="7" t="s">
        <v>110</v>
      </c>
      <c r="C3123" s="9" t="s">
        <v>2313</v>
      </c>
    </row>
    <row r="3124" spans="2:3" x14ac:dyDescent="0.35">
      <c r="B3124" s="2" t="s">
        <v>111</v>
      </c>
      <c r="C3124" s="4" t="s">
        <v>2314</v>
      </c>
    </row>
    <row r="3125" spans="2:3" x14ac:dyDescent="0.35">
      <c r="B3125" s="2" t="s">
        <v>112</v>
      </c>
      <c r="C3125" s="4" t="s">
        <v>2315</v>
      </c>
    </row>
    <row r="3126" spans="2:3" x14ac:dyDescent="0.35">
      <c r="B3126" s="2" t="s">
        <v>113</v>
      </c>
      <c r="C3126" s="4" t="s">
        <v>2316</v>
      </c>
    </row>
    <row r="3127" spans="2:3" x14ac:dyDescent="0.35">
      <c r="B3127" s="2" t="s">
        <v>114</v>
      </c>
      <c r="C3127" s="4" t="s">
        <v>2317</v>
      </c>
    </row>
    <row r="3128" spans="2:3" x14ac:dyDescent="0.35">
      <c r="B3128" s="7" t="s">
        <v>115</v>
      </c>
      <c r="C3128" s="9" t="s">
        <v>2318</v>
      </c>
    </row>
    <row r="3129" spans="2:3" x14ac:dyDescent="0.35">
      <c r="B3129" s="2" t="s">
        <v>116</v>
      </c>
      <c r="C3129" s="4" t="s">
        <v>2319</v>
      </c>
    </row>
    <row r="3130" spans="2:3" x14ac:dyDescent="0.35">
      <c r="B3130" s="2" t="s">
        <v>118</v>
      </c>
      <c r="C3130" s="4" t="s">
        <v>2320</v>
      </c>
    </row>
    <row r="3131" spans="2:3" x14ac:dyDescent="0.35">
      <c r="B3131" s="2" t="s">
        <v>119</v>
      </c>
      <c r="C3131" s="4" t="s">
        <v>2321</v>
      </c>
    </row>
    <row r="3132" spans="2:3" x14ac:dyDescent="0.35">
      <c r="B3132" s="7" t="s">
        <v>120</v>
      </c>
      <c r="C3132" s="9" t="s">
        <v>2322</v>
      </c>
    </row>
    <row r="3133" spans="2:3" x14ac:dyDescent="0.35">
      <c r="B3133" s="2" t="s">
        <v>122</v>
      </c>
      <c r="C3133" s="4" t="s">
        <v>531</v>
      </c>
    </row>
    <row r="3134" spans="2:3" x14ac:dyDescent="0.35">
      <c r="B3134" s="2" t="s">
        <v>124</v>
      </c>
      <c r="C3134" s="4" t="s">
        <v>2323</v>
      </c>
    </row>
    <row r="3135" spans="2:3" x14ac:dyDescent="0.35">
      <c r="B3135" s="2" t="s">
        <v>126</v>
      </c>
      <c r="C3135" s="4" t="s">
        <v>2324</v>
      </c>
    </row>
    <row r="3136" spans="2:3" x14ac:dyDescent="0.35">
      <c r="B3136" s="7" t="s">
        <v>127</v>
      </c>
      <c r="C3136" s="9" t="s">
        <v>2325</v>
      </c>
    </row>
    <row r="3137" spans="2:3" x14ac:dyDescent="0.35">
      <c r="B3137" s="2" t="s">
        <v>128</v>
      </c>
      <c r="C3137" s="4" t="s">
        <v>2325</v>
      </c>
    </row>
    <row r="3138" spans="2:3" x14ac:dyDescent="0.35">
      <c r="B3138" s="7" t="s">
        <v>129</v>
      </c>
      <c r="C3138" s="9" t="s">
        <v>2326</v>
      </c>
    </row>
    <row r="3139" spans="2:3" x14ac:dyDescent="0.35">
      <c r="B3139" s="2" t="s">
        <v>130</v>
      </c>
      <c r="C3139" s="4" t="s">
        <v>2326</v>
      </c>
    </row>
    <row r="3140" spans="2:3" x14ac:dyDescent="0.35">
      <c r="B3140" s="6" t="s">
        <v>131</v>
      </c>
      <c r="C3140" s="8" t="s">
        <v>2327</v>
      </c>
    </row>
    <row r="3141" spans="2:3" x14ac:dyDescent="0.35">
      <c r="B3141" s="7" t="s">
        <v>132</v>
      </c>
      <c r="C3141" s="9" t="s">
        <v>2328</v>
      </c>
    </row>
    <row r="3142" spans="2:3" x14ac:dyDescent="0.35">
      <c r="B3142" s="2" t="s">
        <v>133</v>
      </c>
      <c r="C3142" s="4" t="s">
        <v>2329</v>
      </c>
    </row>
    <row r="3143" spans="2:3" x14ac:dyDescent="0.35">
      <c r="B3143" s="2" t="s">
        <v>136</v>
      </c>
      <c r="C3143" s="4" t="s">
        <v>2330</v>
      </c>
    </row>
    <row r="3144" spans="2:3" x14ac:dyDescent="0.35">
      <c r="B3144" s="2" t="s">
        <v>138</v>
      </c>
      <c r="C3144" s="4" t="s">
        <v>2331</v>
      </c>
    </row>
    <row r="3145" spans="2:3" x14ac:dyDescent="0.35">
      <c r="B3145" s="7" t="s">
        <v>141</v>
      </c>
      <c r="C3145" s="9" t="s">
        <v>2332</v>
      </c>
    </row>
    <row r="3146" spans="2:3" x14ac:dyDescent="0.35">
      <c r="B3146" s="2" t="s">
        <v>142</v>
      </c>
      <c r="C3146" s="4" t="s">
        <v>2333</v>
      </c>
    </row>
    <row r="3147" spans="2:3" x14ac:dyDescent="0.35">
      <c r="B3147" s="2" t="s">
        <v>144</v>
      </c>
      <c r="C3147" s="4" t="s">
        <v>2334</v>
      </c>
    </row>
    <row r="3148" spans="2:3" x14ac:dyDescent="0.35">
      <c r="B3148" s="7" t="s">
        <v>151</v>
      </c>
      <c r="C3148" s="9" t="s">
        <v>2335</v>
      </c>
    </row>
    <row r="3149" spans="2:3" x14ac:dyDescent="0.35">
      <c r="B3149" s="2" t="s">
        <v>155</v>
      </c>
      <c r="C3149" s="4" t="s">
        <v>2336</v>
      </c>
    </row>
    <row r="3150" spans="2:3" x14ac:dyDescent="0.35">
      <c r="B3150" s="2" t="s">
        <v>157</v>
      </c>
      <c r="C3150" s="4" t="s">
        <v>2337</v>
      </c>
    </row>
    <row r="3151" spans="2:3" x14ac:dyDescent="0.35">
      <c r="B3151" s="2" t="s">
        <v>158</v>
      </c>
      <c r="C3151" s="4" t="s">
        <v>2338</v>
      </c>
    </row>
    <row r="3152" spans="2:3" x14ac:dyDescent="0.35">
      <c r="B3152" s="2" t="s">
        <v>159</v>
      </c>
      <c r="C3152" s="4" t="s">
        <v>2339</v>
      </c>
    </row>
    <row r="3153" spans="2:3" x14ac:dyDescent="0.35">
      <c r="B3153" s="2" t="s">
        <v>160</v>
      </c>
      <c r="C3153" s="4" t="s">
        <v>2340</v>
      </c>
    </row>
    <row r="3154" spans="2:3" x14ac:dyDescent="0.35">
      <c r="B3154" s="7" t="s">
        <v>161</v>
      </c>
      <c r="C3154" s="9" t="s">
        <v>2341</v>
      </c>
    </row>
    <row r="3155" spans="2:3" x14ac:dyDescent="0.35">
      <c r="B3155" s="2" t="s">
        <v>162</v>
      </c>
      <c r="C3155" s="4" t="s">
        <v>2342</v>
      </c>
    </row>
    <row r="3156" spans="2:3" x14ac:dyDescent="0.35">
      <c r="B3156" s="2" t="s">
        <v>163</v>
      </c>
      <c r="C3156" s="4" t="s">
        <v>2343</v>
      </c>
    </row>
    <row r="3157" spans="2:3" x14ac:dyDescent="0.35">
      <c r="B3157" s="2" t="s">
        <v>164</v>
      </c>
      <c r="C3157" s="4" t="s">
        <v>2344</v>
      </c>
    </row>
    <row r="3158" spans="2:3" x14ac:dyDescent="0.35">
      <c r="B3158" s="2" t="s">
        <v>165</v>
      </c>
      <c r="C3158" s="4" t="s">
        <v>2345</v>
      </c>
    </row>
    <row r="3159" spans="2:3" x14ac:dyDescent="0.35">
      <c r="B3159" s="2" t="s">
        <v>166</v>
      </c>
      <c r="C3159" s="4" t="s">
        <v>2346</v>
      </c>
    </row>
    <row r="3160" spans="2:3" x14ac:dyDescent="0.35">
      <c r="B3160" s="2" t="s">
        <v>168</v>
      </c>
      <c r="C3160" s="4" t="s">
        <v>583</v>
      </c>
    </row>
    <row r="3161" spans="2:3" x14ac:dyDescent="0.35">
      <c r="B3161" s="7" t="s">
        <v>169</v>
      </c>
      <c r="C3161" s="9" t="s">
        <v>2347</v>
      </c>
    </row>
    <row r="3162" spans="2:3" x14ac:dyDescent="0.35">
      <c r="B3162" s="2" t="s">
        <v>170</v>
      </c>
      <c r="C3162" s="4" t="s">
        <v>2347</v>
      </c>
    </row>
    <row r="3163" spans="2:3" x14ac:dyDescent="0.35">
      <c r="B3163" s="7" t="s">
        <v>171</v>
      </c>
      <c r="C3163" s="9" t="s">
        <v>2348</v>
      </c>
    </row>
    <row r="3164" spans="2:3" x14ac:dyDescent="0.35">
      <c r="B3164" s="2" t="s">
        <v>172</v>
      </c>
      <c r="C3164" s="4" t="s">
        <v>2349</v>
      </c>
    </row>
    <row r="3165" spans="2:3" x14ac:dyDescent="0.35">
      <c r="B3165" s="2" t="s">
        <v>173</v>
      </c>
      <c r="C3165" s="4" t="s">
        <v>2350</v>
      </c>
    </row>
    <row r="3166" spans="2:3" x14ac:dyDescent="0.35">
      <c r="B3166" s="2" t="s">
        <v>176</v>
      </c>
      <c r="C3166" s="4" t="s">
        <v>2351</v>
      </c>
    </row>
    <row r="3167" spans="2:3" x14ac:dyDescent="0.35">
      <c r="B3167" s="7" t="s">
        <v>177</v>
      </c>
      <c r="C3167" s="9" t="s">
        <v>2352</v>
      </c>
    </row>
    <row r="3168" spans="2:3" x14ac:dyDescent="0.35">
      <c r="B3168" s="2" t="s">
        <v>178</v>
      </c>
      <c r="C3168" s="4" t="s">
        <v>2353</v>
      </c>
    </row>
    <row r="3169" spans="2:3" x14ac:dyDescent="0.35">
      <c r="B3169" s="2" t="s">
        <v>179</v>
      </c>
      <c r="C3169" s="4" t="s">
        <v>2354</v>
      </c>
    </row>
    <row r="3170" spans="2:3" x14ac:dyDescent="0.35">
      <c r="B3170" s="2" t="s">
        <v>181</v>
      </c>
      <c r="C3170" s="4" t="s">
        <v>2355</v>
      </c>
    </row>
    <row r="3171" spans="2:3" x14ac:dyDescent="0.35">
      <c r="B3171" s="2" t="s">
        <v>182</v>
      </c>
      <c r="C3171" s="4" t="s">
        <v>2356</v>
      </c>
    </row>
    <row r="3172" spans="2:3" x14ac:dyDescent="0.35">
      <c r="B3172" s="2" t="s">
        <v>183</v>
      </c>
      <c r="C3172" s="4" t="s">
        <v>2357</v>
      </c>
    </row>
    <row r="3173" spans="2:3" x14ac:dyDescent="0.35">
      <c r="B3173" s="6" t="s">
        <v>186</v>
      </c>
      <c r="C3173" s="8" t="s">
        <v>2358</v>
      </c>
    </row>
    <row r="3174" spans="2:3" x14ac:dyDescent="0.35">
      <c r="B3174" s="7" t="s">
        <v>187</v>
      </c>
      <c r="C3174" s="9" t="s">
        <v>2359</v>
      </c>
    </row>
    <row r="3175" spans="2:3" x14ac:dyDescent="0.35">
      <c r="B3175" s="2" t="s">
        <v>188</v>
      </c>
      <c r="C3175" s="4" t="s">
        <v>2360</v>
      </c>
    </row>
    <row r="3176" spans="2:3" x14ac:dyDescent="0.35">
      <c r="B3176" s="2" t="s">
        <v>189</v>
      </c>
      <c r="C3176" s="4" t="s">
        <v>2361</v>
      </c>
    </row>
    <row r="3177" spans="2:3" x14ac:dyDescent="0.35">
      <c r="B3177" s="2" t="s">
        <v>190</v>
      </c>
      <c r="C3177" s="4" t="s">
        <v>2362</v>
      </c>
    </row>
    <row r="3178" spans="2:3" x14ac:dyDescent="0.35">
      <c r="B3178" s="2" t="s">
        <v>191</v>
      </c>
      <c r="C3178" s="4" t="s">
        <v>2363</v>
      </c>
    </row>
    <row r="3179" spans="2:3" x14ac:dyDescent="0.35">
      <c r="B3179" s="2" t="s">
        <v>192</v>
      </c>
      <c r="C3179" s="4" t="s">
        <v>2364</v>
      </c>
    </row>
    <row r="3180" spans="2:3" x14ac:dyDescent="0.35">
      <c r="B3180" s="2" t="s">
        <v>193</v>
      </c>
      <c r="C3180" s="4" t="s">
        <v>2365</v>
      </c>
    </row>
    <row r="3181" spans="2:3" x14ac:dyDescent="0.35">
      <c r="B3181" s="2" t="s">
        <v>194</v>
      </c>
      <c r="C3181" s="4" t="s">
        <v>2366</v>
      </c>
    </row>
    <row r="3182" spans="2:3" x14ac:dyDescent="0.35">
      <c r="B3182" s="2" t="s">
        <v>195</v>
      </c>
      <c r="C3182" s="4" t="s">
        <v>2367</v>
      </c>
    </row>
    <row r="3183" spans="2:3" x14ac:dyDescent="0.35">
      <c r="B3183" s="7" t="s">
        <v>197</v>
      </c>
      <c r="C3183" s="9" t="s">
        <v>2368</v>
      </c>
    </row>
    <row r="3184" spans="2:3" x14ac:dyDescent="0.35">
      <c r="B3184" s="2" t="s">
        <v>199</v>
      </c>
      <c r="C3184" s="4" t="s">
        <v>2369</v>
      </c>
    </row>
    <row r="3185" spans="2:3" x14ac:dyDescent="0.35">
      <c r="B3185" s="2" t="s">
        <v>201</v>
      </c>
      <c r="C3185" s="4" t="s">
        <v>2370</v>
      </c>
    </row>
    <row r="3186" spans="2:3" x14ac:dyDescent="0.35">
      <c r="B3186" s="2" t="s">
        <v>202</v>
      </c>
      <c r="C3186" s="4" t="s">
        <v>2371</v>
      </c>
    </row>
    <row r="3187" spans="2:3" x14ac:dyDescent="0.35">
      <c r="B3187" s="2" t="s">
        <v>204</v>
      </c>
      <c r="C3187" s="4" t="s">
        <v>2372</v>
      </c>
    </row>
    <row r="3188" spans="2:3" x14ac:dyDescent="0.35">
      <c r="B3188" s="7" t="s">
        <v>206</v>
      </c>
      <c r="C3188" s="9" t="s">
        <v>2373</v>
      </c>
    </row>
    <row r="3189" spans="2:3" x14ac:dyDescent="0.35">
      <c r="B3189" s="2" t="s">
        <v>207</v>
      </c>
      <c r="C3189" s="4" t="s">
        <v>2374</v>
      </c>
    </row>
    <row r="3190" spans="2:3" x14ac:dyDescent="0.35">
      <c r="B3190" s="2" t="s">
        <v>209</v>
      </c>
      <c r="C3190" s="4" t="s">
        <v>2375</v>
      </c>
    </row>
    <row r="3191" spans="2:3" x14ac:dyDescent="0.35">
      <c r="B3191" s="2" t="s">
        <v>210</v>
      </c>
      <c r="C3191" s="4" t="s">
        <v>2376</v>
      </c>
    </row>
    <row r="3192" spans="2:3" x14ac:dyDescent="0.35">
      <c r="B3192" s="2" t="s">
        <v>212</v>
      </c>
      <c r="C3192" s="4" t="s">
        <v>2377</v>
      </c>
    </row>
    <row r="3193" spans="2:3" x14ac:dyDescent="0.35">
      <c r="B3193" s="2" t="s">
        <v>214</v>
      </c>
      <c r="C3193" s="4" t="s">
        <v>2378</v>
      </c>
    </row>
    <row r="3194" spans="2:3" x14ac:dyDescent="0.35">
      <c r="B3194" s="2" t="s">
        <v>215</v>
      </c>
      <c r="C3194" s="4" t="s">
        <v>2379</v>
      </c>
    </row>
    <row r="3195" spans="2:3" x14ac:dyDescent="0.35">
      <c r="B3195" s="7" t="s">
        <v>216</v>
      </c>
      <c r="C3195" s="9" t="s">
        <v>2380</v>
      </c>
    </row>
    <row r="3196" spans="2:3" x14ac:dyDescent="0.35">
      <c r="B3196" s="2" t="s">
        <v>220</v>
      </c>
      <c r="C3196" s="4" t="s">
        <v>2381</v>
      </c>
    </row>
    <row r="3197" spans="2:3" x14ac:dyDescent="0.35">
      <c r="B3197" s="2" t="s">
        <v>222</v>
      </c>
      <c r="C3197" s="4" t="s">
        <v>2382</v>
      </c>
    </row>
    <row r="3198" spans="2:3" x14ac:dyDescent="0.35">
      <c r="B3198" s="7" t="s">
        <v>224</v>
      </c>
      <c r="C3198" s="9" t="s">
        <v>2383</v>
      </c>
    </row>
    <row r="3199" spans="2:3" x14ac:dyDescent="0.35">
      <c r="B3199" s="2" t="s">
        <v>225</v>
      </c>
      <c r="C3199" s="4" t="s">
        <v>2384</v>
      </c>
    </row>
    <row r="3200" spans="2:3" x14ac:dyDescent="0.35">
      <c r="B3200" s="2" t="s">
        <v>228</v>
      </c>
      <c r="C3200" s="4" t="s">
        <v>2385</v>
      </c>
    </row>
    <row r="3201" spans="2:3" x14ac:dyDescent="0.35">
      <c r="B3201" s="2" t="s">
        <v>229</v>
      </c>
      <c r="C3201" s="4" t="s">
        <v>2386</v>
      </c>
    </row>
    <row r="3202" spans="2:3" x14ac:dyDescent="0.35">
      <c r="B3202" s="2" t="s">
        <v>230</v>
      </c>
      <c r="C3202" s="4" t="s">
        <v>2387</v>
      </c>
    </row>
    <row r="3203" spans="2:3" x14ac:dyDescent="0.35">
      <c r="B3203" s="2" t="s">
        <v>231</v>
      </c>
      <c r="C3203" s="4" t="s">
        <v>2388</v>
      </c>
    </row>
    <row r="3204" spans="2:3" x14ac:dyDescent="0.35">
      <c r="B3204" s="2" t="s">
        <v>232</v>
      </c>
      <c r="C3204" s="4" t="s">
        <v>2389</v>
      </c>
    </row>
    <row r="3205" spans="2:3" x14ac:dyDescent="0.35">
      <c r="B3205" s="7" t="s">
        <v>233</v>
      </c>
      <c r="C3205" s="9" t="s">
        <v>2390</v>
      </c>
    </row>
    <row r="3206" spans="2:3" ht="25" x14ac:dyDescent="0.35">
      <c r="B3206" s="2" t="s">
        <v>234</v>
      </c>
      <c r="C3206" s="4" t="s">
        <v>2390</v>
      </c>
    </row>
    <row r="3207" spans="2:3" x14ac:dyDescent="0.35">
      <c r="B3207" s="7" t="s">
        <v>239</v>
      </c>
      <c r="C3207" s="9" t="s">
        <v>2391</v>
      </c>
    </row>
    <row r="3208" spans="2:3" x14ac:dyDescent="0.35">
      <c r="B3208" s="2" t="s">
        <v>240</v>
      </c>
      <c r="C3208" s="4" t="s">
        <v>2392</v>
      </c>
    </row>
    <row r="3209" spans="2:3" x14ac:dyDescent="0.35">
      <c r="B3209" s="2" t="s">
        <v>243</v>
      </c>
      <c r="C3209" s="4" t="s">
        <v>2393</v>
      </c>
    </row>
    <row r="3210" spans="2:3" x14ac:dyDescent="0.35">
      <c r="B3210" s="2" t="s">
        <v>246</v>
      </c>
      <c r="C3210" s="4" t="s">
        <v>2394</v>
      </c>
    </row>
    <row r="3211" spans="2:3" x14ac:dyDescent="0.35">
      <c r="B3211" s="7" t="s">
        <v>247</v>
      </c>
      <c r="C3211" s="9" t="s">
        <v>1727</v>
      </c>
    </row>
    <row r="3212" spans="2:3" x14ac:dyDescent="0.35">
      <c r="B3212" s="2" t="s">
        <v>250</v>
      </c>
      <c r="C3212" s="4" t="s">
        <v>1727</v>
      </c>
    </row>
    <row r="3213" spans="2:3" x14ac:dyDescent="0.35">
      <c r="B3213" s="7" t="s">
        <v>253</v>
      </c>
      <c r="C3213" s="9" t="s">
        <v>2395</v>
      </c>
    </row>
    <row r="3214" spans="2:3" x14ac:dyDescent="0.35">
      <c r="B3214" s="2" t="s">
        <v>255</v>
      </c>
      <c r="C3214" s="4" t="s">
        <v>2396</v>
      </c>
    </row>
    <row r="3215" spans="2:3" x14ac:dyDescent="0.35">
      <c r="B3215" s="2" t="s">
        <v>257</v>
      </c>
      <c r="C3215" s="4" t="s">
        <v>695</v>
      </c>
    </row>
    <row r="3216" spans="2:3" x14ac:dyDescent="0.35">
      <c r="B3216" s="6" t="s">
        <v>261</v>
      </c>
      <c r="C3216" s="8" t="s">
        <v>480</v>
      </c>
    </row>
    <row r="3217" spans="2:3" x14ac:dyDescent="0.35">
      <c r="B3217" s="7" t="s">
        <v>262</v>
      </c>
      <c r="C3217" s="9" t="s">
        <v>480</v>
      </c>
    </row>
    <row r="3218" spans="2:3" x14ac:dyDescent="0.35">
      <c r="B3218" s="2" t="s">
        <v>265</v>
      </c>
      <c r="C3218" s="4" t="s">
        <v>480</v>
      </c>
    </row>
    <row r="3219" spans="2:3" x14ac:dyDescent="0.35">
      <c r="B3219" s="6" t="s">
        <v>278</v>
      </c>
      <c r="C3219" s="8" t="s">
        <v>2397</v>
      </c>
    </row>
    <row r="3220" spans="2:3" x14ac:dyDescent="0.35">
      <c r="B3220" s="7" t="s">
        <v>279</v>
      </c>
      <c r="C3220" s="9" t="s">
        <v>2398</v>
      </c>
    </row>
    <row r="3221" spans="2:3" x14ac:dyDescent="0.35">
      <c r="B3221" s="2" t="s">
        <v>280</v>
      </c>
      <c r="C3221" s="4" t="s">
        <v>2399</v>
      </c>
    </row>
    <row r="3222" spans="2:3" x14ac:dyDescent="0.35">
      <c r="B3222" s="2" t="s">
        <v>283</v>
      </c>
      <c r="C3222" s="4" t="s">
        <v>2400</v>
      </c>
    </row>
    <row r="3223" spans="2:3" x14ac:dyDescent="0.35">
      <c r="B3223" s="7" t="s">
        <v>285</v>
      </c>
      <c r="C3223" s="9" t="s">
        <v>2401</v>
      </c>
    </row>
    <row r="3224" spans="2:3" x14ac:dyDescent="0.35">
      <c r="B3224" s="2" t="s">
        <v>286</v>
      </c>
      <c r="C3224" s="4" t="s">
        <v>2401</v>
      </c>
    </row>
    <row r="3225" spans="2:3" x14ac:dyDescent="0.35">
      <c r="B3225" s="7" t="s">
        <v>290</v>
      </c>
      <c r="C3225" s="9" t="s">
        <v>2402</v>
      </c>
    </row>
    <row r="3226" spans="2:3" x14ac:dyDescent="0.35">
      <c r="B3226" s="2" t="s">
        <v>291</v>
      </c>
      <c r="C3226" s="4" t="s">
        <v>2403</v>
      </c>
    </row>
    <row r="3227" spans="2:3" x14ac:dyDescent="0.35">
      <c r="B3227" s="29" t="s">
        <v>292</v>
      </c>
      <c r="C3227" s="30" t="s">
        <v>2404</v>
      </c>
    </row>
    <row r="3228" spans="2:3" x14ac:dyDescent="0.35">
      <c r="B3228" s="35" t="s">
        <v>51</v>
      </c>
      <c r="C3228" s="36" t="s">
        <v>93</v>
      </c>
    </row>
    <row r="3229" spans="2:3" x14ac:dyDescent="0.35">
      <c r="B3229" s="22" t="s">
        <v>533</v>
      </c>
      <c r="C3229" s="25" t="s">
        <v>533</v>
      </c>
    </row>
    <row r="3230" spans="2:3" x14ac:dyDescent="0.35">
      <c r="B3230" s="22" t="s">
        <v>533</v>
      </c>
      <c r="C3230" s="25" t="s">
        <v>533</v>
      </c>
    </row>
    <row r="3231" spans="2:3" x14ac:dyDescent="0.35">
      <c r="B3231" s="22" t="s">
        <v>533</v>
      </c>
      <c r="C3231" s="25" t="s">
        <v>533</v>
      </c>
    </row>
    <row r="3232" spans="2:3" x14ac:dyDescent="0.35">
      <c r="B3232" s="35" t="s">
        <v>42</v>
      </c>
      <c r="C3232" s="36" t="s">
        <v>52</v>
      </c>
    </row>
    <row r="3233" spans="2:3" x14ac:dyDescent="0.35">
      <c r="B3233" s="33" t="s">
        <v>104</v>
      </c>
      <c r="C3233" s="34" t="s">
        <v>2405</v>
      </c>
    </row>
    <row r="3234" spans="2:3" x14ac:dyDescent="0.35">
      <c r="B3234" s="7" t="s">
        <v>105</v>
      </c>
      <c r="C3234" s="9" t="s">
        <v>2406</v>
      </c>
    </row>
    <row r="3235" spans="2:3" x14ac:dyDescent="0.35">
      <c r="B3235" s="2" t="s">
        <v>106</v>
      </c>
      <c r="C3235" s="4" t="s">
        <v>2406</v>
      </c>
    </row>
    <row r="3236" spans="2:3" x14ac:dyDescent="0.35">
      <c r="B3236" s="7" t="s">
        <v>107</v>
      </c>
      <c r="C3236" s="9" t="s">
        <v>2407</v>
      </c>
    </row>
    <row r="3237" spans="2:3" x14ac:dyDescent="0.35">
      <c r="B3237" s="2" t="s">
        <v>108</v>
      </c>
      <c r="C3237" s="4" t="s">
        <v>2407</v>
      </c>
    </row>
    <row r="3238" spans="2:3" x14ac:dyDescent="0.35">
      <c r="B3238" s="7" t="s">
        <v>110</v>
      </c>
      <c r="C3238" s="9" t="s">
        <v>2408</v>
      </c>
    </row>
    <row r="3239" spans="2:3" x14ac:dyDescent="0.35">
      <c r="B3239" s="2" t="s">
        <v>111</v>
      </c>
      <c r="C3239" s="4" t="s">
        <v>2409</v>
      </c>
    </row>
    <row r="3240" spans="2:3" x14ac:dyDescent="0.35">
      <c r="B3240" s="2" t="s">
        <v>112</v>
      </c>
      <c r="C3240" s="4" t="s">
        <v>2410</v>
      </c>
    </row>
    <row r="3241" spans="2:3" x14ac:dyDescent="0.35">
      <c r="B3241" s="2" t="s">
        <v>114</v>
      </c>
      <c r="C3241" s="4" t="s">
        <v>2411</v>
      </c>
    </row>
    <row r="3242" spans="2:3" x14ac:dyDescent="0.35">
      <c r="B3242" s="7" t="s">
        <v>115</v>
      </c>
      <c r="C3242" s="9" t="s">
        <v>2412</v>
      </c>
    </row>
    <row r="3243" spans="2:3" x14ac:dyDescent="0.35">
      <c r="B3243" s="2" t="s">
        <v>116</v>
      </c>
      <c r="C3243" s="4" t="s">
        <v>2413</v>
      </c>
    </row>
    <row r="3244" spans="2:3" x14ac:dyDescent="0.35">
      <c r="B3244" s="2" t="s">
        <v>119</v>
      </c>
      <c r="C3244" s="4" t="s">
        <v>2414</v>
      </c>
    </row>
    <row r="3245" spans="2:3" x14ac:dyDescent="0.35">
      <c r="B3245" s="7" t="s">
        <v>120</v>
      </c>
      <c r="C3245" s="9" t="s">
        <v>2415</v>
      </c>
    </row>
    <row r="3246" spans="2:3" x14ac:dyDescent="0.35">
      <c r="B3246" s="2" t="s">
        <v>123</v>
      </c>
      <c r="C3246" s="4" t="s">
        <v>2416</v>
      </c>
    </row>
    <row r="3247" spans="2:3" x14ac:dyDescent="0.35">
      <c r="B3247" s="2" t="s">
        <v>124</v>
      </c>
      <c r="C3247" s="4" t="s">
        <v>2417</v>
      </c>
    </row>
    <row r="3248" spans="2:3" x14ac:dyDescent="0.35">
      <c r="B3248" s="7" t="s">
        <v>127</v>
      </c>
      <c r="C3248" s="9" t="s">
        <v>2418</v>
      </c>
    </row>
    <row r="3249" spans="2:3" x14ac:dyDescent="0.35">
      <c r="B3249" s="2" t="s">
        <v>128</v>
      </c>
      <c r="C3249" s="4" t="s">
        <v>2418</v>
      </c>
    </row>
    <row r="3250" spans="2:3" x14ac:dyDescent="0.35">
      <c r="B3250" s="7" t="s">
        <v>129</v>
      </c>
      <c r="C3250" s="9" t="s">
        <v>2419</v>
      </c>
    </row>
    <row r="3251" spans="2:3" x14ac:dyDescent="0.35">
      <c r="B3251" s="2" t="s">
        <v>130</v>
      </c>
      <c r="C3251" s="4" t="s">
        <v>2419</v>
      </c>
    </row>
    <row r="3252" spans="2:3" x14ac:dyDescent="0.35">
      <c r="B3252" s="6" t="s">
        <v>131</v>
      </c>
      <c r="C3252" s="8" t="s">
        <v>2420</v>
      </c>
    </row>
    <row r="3253" spans="2:3" x14ac:dyDescent="0.35">
      <c r="B3253" s="7" t="s">
        <v>132</v>
      </c>
      <c r="C3253" s="9" t="s">
        <v>2421</v>
      </c>
    </row>
    <row r="3254" spans="2:3" x14ac:dyDescent="0.35">
      <c r="B3254" s="2" t="s">
        <v>133</v>
      </c>
      <c r="C3254" s="4" t="s">
        <v>2422</v>
      </c>
    </row>
    <row r="3255" spans="2:3" x14ac:dyDescent="0.35">
      <c r="B3255" s="2" t="s">
        <v>134</v>
      </c>
      <c r="C3255" s="4" t="s">
        <v>2423</v>
      </c>
    </row>
    <row r="3256" spans="2:3" x14ac:dyDescent="0.35">
      <c r="B3256" s="2" t="s">
        <v>136</v>
      </c>
      <c r="C3256" s="4" t="s">
        <v>2424</v>
      </c>
    </row>
    <row r="3257" spans="2:3" x14ac:dyDescent="0.35">
      <c r="B3257" s="2" t="s">
        <v>137</v>
      </c>
      <c r="C3257" s="4" t="s">
        <v>2425</v>
      </c>
    </row>
    <row r="3258" spans="2:3" x14ac:dyDescent="0.35">
      <c r="B3258" s="2" t="s">
        <v>138</v>
      </c>
      <c r="C3258" s="4" t="s">
        <v>2426</v>
      </c>
    </row>
    <row r="3259" spans="2:3" x14ac:dyDescent="0.35">
      <c r="B3259" s="2" t="s">
        <v>139</v>
      </c>
      <c r="C3259" s="4" t="s">
        <v>2427</v>
      </c>
    </row>
    <row r="3260" spans="2:3" x14ac:dyDescent="0.35">
      <c r="B3260" s="2" t="s">
        <v>140</v>
      </c>
      <c r="C3260" s="4" t="s">
        <v>570</v>
      </c>
    </row>
    <row r="3261" spans="2:3" x14ac:dyDescent="0.35">
      <c r="B3261" s="7" t="s">
        <v>141</v>
      </c>
      <c r="C3261" s="9" t="s">
        <v>2428</v>
      </c>
    </row>
    <row r="3262" spans="2:3" x14ac:dyDescent="0.35">
      <c r="B3262" s="2" t="s">
        <v>142</v>
      </c>
      <c r="C3262" s="4" t="s">
        <v>2429</v>
      </c>
    </row>
    <row r="3263" spans="2:3" x14ac:dyDescent="0.35">
      <c r="B3263" s="2" t="s">
        <v>144</v>
      </c>
      <c r="C3263" s="4" t="s">
        <v>2430</v>
      </c>
    </row>
    <row r="3264" spans="2:3" x14ac:dyDescent="0.35">
      <c r="B3264" s="7" t="s">
        <v>145</v>
      </c>
      <c r="C3264" s="9" t="s">
        <v>2431</v>
      </c>
    </row>
    <row r="3265" spans="2:3" x14ac:dyDescent="0.35">
      <c r="B3265" s="2" t="s">
        <v>146</v>
      </c>
      <c r="C3265" s="4" t="s">
        <v>2432</v>
      </c>
    </row>
    <row r="3266" spans="2:3" x14ac:dyDescent="0.35">
      <c r="B3266" s="2" t="s">
        <v>148</v>
      </c>
      <c r="C3266" s="4" t="s">
        <v>367</v>
      </c>
    </row>
    <row r="3267" spans="2:3" x14ac:dyDescent="0.35">
      <c r="B3267" s="2" t="s">
        <v>150</v>
      </c>
      <c r="C3267" s="4" t="s">
        <v>369</v>
      </c>
    </row>
    <row r="3268" spans="2:3" x14ac:dyDescent="0.35">
      <c r="B3268" s="7" t="s">
        <v>151</v>
      </c>
      <c r="C3268" s="9" t="s">
        <v>2433</v>
      </c>
    </row>
    <row r="3269" spans="2:3" x14ac:dyDescent="0.35">
      <c r="B3269" s="2" t="s">
        <v>157</v>
      </c>
      <c r="C3269" s="4" t="s">
        <v>2434</v>
      </c>
    </row>
    <row r="3270" spans="2:3" x14ac:dyDescent="0.35">
      <c r="B3270" s="2" t="s">
        <v>159</v>
      </c>
      <c r="C3270" s="4" t="s">
        <v>2435</v>
      </c>
    </row>
    <row r="3271" spans="2:3" x14ac:dyDescent="0.35">
      <c r="B3271" s="2" t="s">
        <v>160</v>
      </c>
      <c r="C3271" s="4" t="s">
        <v>2436</v>
      </c>
    </row>
    <row r="3272" spans="2:3" x14ac:dyDescent="0.35">
      <c r="B3272" s="7" t="s">
        <v>161</v>
      </c>
      <c r="C3272" s="9" t="s">
        <v>2437</v>
      </c>
    </row>
    <row r="3273" spans="2:3" x14ac:dyDescent="0.35">
      <c r="B3273" s="2" t="s">
        <v>162</v>
      </c>
      <c r="C3273" s="4" t="s">
        <v>2438</v>
      </c>
    </row>
    <row r="3274" spans="2:3" x14ac:dyDescent="0.35">
      <c r="B3274" s="2" t="s">
        <v>163</v>
      </c>
      <c r="C3274" s="4" t="s">
        <v>1055</v>
      </c>
    </row>
    <row r="3275" spans="2:3" x14ac:dyDescent="0.35">
      <c r="B3275" s="2" t="s">
        <v>164</v>
      </c>
      <c r="C3275" s="4" t="s">
        <v>2439</v>
      </c>
    </row>
    <row r="3276" spans="2:3" x14ac:dyDescent="0.35">
      <c r="B3276" s="2" t="s">
        <v>165</v>
      </c>
      <c r="C3276" s="4" t="s">
        <v>2440</v>
      </c>
    </row>
    <row r="3277" spans="2:3" x14ac:dyDescent="0.35">
      <c r="B3277" s="7" t="s">
        <v>169</v>
      </c>
      <c r="C3277" s="9" t="s">
        <v>2441</v>
      </c>
    </row>
    <row r="3278" spans="2:3" x14ac:dyDescent="0.35">
      <c r="B3278" s="2" t="s">
        <v>170</v>
      </c>
      <c r="C3278" s="4" t="s">
        <v>2441</v>
      </c>
    </row>
    <row r="3279" spans="2:3" x14ac:dyDescent="0.35">
      <c r="B3279" s="7" t="s">
        <v>171</v>
      </c>
      <c r="C3279" s="9" t="s">
        <v>2442</v>
      </c>
    </row>
    <row r="3280" spans="2:3" x14ac:dyDescent="0.35">
      <c r="B3280" s="2" t="s">
        <v>172</v>
      </c>
      <c r="C3280" s="4" t="s">
        <v>2443</v>
      </c>
    </row>
    <row r="3281" spans="2:3" x14ac:dyDescent="0.35">
      <c r="B3281" s="2" t="s">
        <v>173</v>
      </c>
      <c r="C3281" s="4" t="s">
        <v>2444</v>
      </c>
    </row>
    <row r="3282" spans="2:3" x14ac:dyDescent="0.35">
      <c r="B3282" s="2" t="s">
        <v>174</v>
      </c>
      <c r="C3282" s="4" t="s">
        <v>2445</v>
      </c>
    </row>
    <row r="3283" spans="2:3" x14ac:dyDescent="0.35">
      <c r="B3283" s="2" t="s">
        <v>175</v>
      </c>
      <c r="C3283" s="4" t="s">
        <v>2446</v>
      </c>
    </row>
    <row r="3284" spans="2:3" x14ac:dyDescent="0.35">
      <c r="B3284" s="2" t="s">
        <v>176</v>
      </c>
      <c r="C3284" s="4" t="s">
        <v>2447</v>
      </c>
    </row>
    <row r="3285" spans="2:3" x14ac:dyDescent="0.35">
      <c r="B3285" s="7" t="s">
        <v>177</v>
      </c>
      <c r="C3285" s="9" t="s">
        <v>2448</v>
      </c>
    </row>
    <row r="3286" spans="2:3" x14ac:dyDescent="0.35">
      <c r="B3286" s="2" t="s">
        <v>178</v>
      </c>
      <c r="C3286" s="4" t="s">
        <v>2449</v>
      </c>
    </row>
    <row r="3287" spans="2:3" x14ac:dyDescent="0.35">
      <c r="B3287" s="2" t="s">
        <v>179</v>
      </c>
      <c r="C3287" s="4" t="s">
        <v>2450</v>
      </c>
    </row>
    <row r="3288" spans="2:3" x14ac:dyDescent="0.35">
      <c r="B3288" s="2" t="s">
        <v>180</v>
      </c>
      <c r="C3288" s="4" t="s">
        <v>2451</v>
      </c>
    </row>
    <row r="3289" spans="2:3" x14ac:dyDescent="0.35">
      <c r="B3289" s="2" t="s">
        <v>181</v>
      </c>
      <c r="C3289" s="4" t="s">
        <v>2452</v>
      </c>
    </row>
    <row r="3290" spans="2:3" x14ac:dyDescent="0.35">
      <c r="B3290" s="2" t="s">
        <v>182</v>
      </c>
      <c r="C3290" s="4" t="s">
        <v>2453</v>
      </c>
    </row>
    <row r="3291" spans="2:3" x14ac:dyDescent="0.35">
      <c r="B3291" s="2" t="s">
        <v>183</v>
      </c>
      <c r="C3291" s="4" t="s">
        <v>2454</v>
      </c>
    </row>
    <row r="3292" spans="2:3" x14ac:dyDescent="0.35">
      <c r="B3292" s="2" t="s">
        <v>185</v>
      </c>
      <c r="C3292" s="4" t="s">
        <v>2455</v>
      </c>
    </row>
    <row r="3293" spans="2:3" x14ac:dyDescent="0.35">
      <c r="B3293" s="6" t="s">
        <v>186</v>
      </c>
      <c r="C3293" s="8" t="s">
        <v>2456</v>
      </c>
    </row>
    <row r="3294" spans="2:3" x14ac:dyDescent="0.35">
      <c r="B3294" s="7" t="s">
        <v>187</v>
      </c>
      <c r="C3294" s="9" t="s">
        <v>2457</v>
      </c>
    </row>
    <row r="3295" spans="2:3" x14ac:dyDescent="0.35">
      <c r="B3295" s="2" t="s">
        <v>188</v>
      </c>
      <c r="C3295" s="4" t="s">
        <v>2458</v>
      </c>
    </row>
    <row r="3296" spans="2:3" x14ac:dyDescent="0.35">
      <c r="B3296" s="2" t="s">
        <v>190</v>
      </c>
      <c r="C3296" s="4" t="s">
        <v>921</v>
      </c>
    </row>
    <row r="3297" spans="2:3" x14ac:dyDescent="0.35">
      <c r="B3297" s="2" t="s">
        <v>191</v>
      </c>
      <c r="C3297" s="4" t="s">
        <v>2459</v>
      </c>
    </row>
    <row r="3298" spans="2:3" x14ac:dyDescent="0.35">
      <c r="B3298" s="2" t="s">
        <v>192</v>
      </c>
      <c r="C3298" s="4" t="s">
        <v>681</v>
      </c>
    </row>
    <row r="3299" spans="2:3" x14ac:dyDescent="0.35">
      <c r="B3299" s="2" t="s">
        <v>194</v>
      </c>
      <c r="C3299" s="4" t="s">
        <v>2460</v>
      </c>
    </row>
    <row r="3300" spans="2:3" x14ac:dyDescent="0.35">
      <c r="B3300" s="2" t="s">
        <v>195</v>
      </c>
      <c r="C3300" s="4" t="s">
        <v>2461</v>
      </c>
    </row>
    <row r="3301" spans="2:3" x14ac:dyDescent="0.35">
      <c r="B3301" s="7" t="s">
        <v>197</v>
      </c>
      <c r="C3301" s="9" t="s">
        <v>2462</v>
      </c>
    </row>
    <row r="3302" spans="2:3" x14ac:dyDescent="0.35">
      <c r="B3302" s="2" t="s">
        <v>199</v>
      </c>
      <c r="C3302" s="4" t="s">
        <v>636</v>
      </c>
    </row>
    <row r="3303" spans="2:3" x14ac:dyDescent="0.35">
      <c r="B3303" s="2" t="s">
        <v>200</v>
      </c>
      <c r="C3303" s="4" t="s">
        <v>2463</v>
      </c>
    </row>
    <row r="3304" spans="2:3" x14ac:dyDescent="0.35">
      <c r="B3304" s="2" t="s">
        <v>201</v>
      </c>
      <c r="C3304" s="4" t="s">
        <v>1173</v>
      </c>
    </row>
    <row r="3305" spans="2:3" x14ac:dyDescent="0.35">
      <c r="B3305" s="2" t="s">
        <v>202</v>
      </c>
      <c r="C3305" s="4" t="s">
        <v>2464</v>
      </c>
    </row>
    <row r="3306" spans="2:3" x14ac:dyDescent="0.35">
      <c r="B3306" s="7" t="s">
        <v>206</v>
      </c>
      <c r="C3306" s="9" t="s">
        <v>2465</v>
      </c>
    </row>
    <row r="3307" spans="2:3" x14ac:dyDescent="0.35">
      <c r="B3307" s="2" t="s">
        <v>207</v>
      </c>
      <c r="C3307" s="4" t="s">
        <v>2466</v>
      </c>
    </row>
    <row r="3308" spans="2:3" x14ac:dyDescent="0.35">
      <c r="B3308" s="2" t="s">
        <v>209</v>
      </c>
      <c r="C3308" s="4" t="s">
        <v>2467</v>
      </c>
    </row>
    <row r="3309" spans="2:3" x14ac:dyDescent="0.35">
      <c r="B3309" s="2" t="s">
        <v>210</v>
      </c>
      <c r="C3309" s="4" t="s">
        <v>2468</v>
      </c>
    </row>
    <row r="3310" spans="2:3" x14ac:dyDescent="0.35">
      <c r="B3310" s="2" t="s">
        <v>212</v>
      </c>
      <c r="C3310" s="4" t="s">
        <v>2469</v>
      </c>
    </row>
    <row r="3311" spans="2:3" x14ac:dyDescent="0.35">
      <c r="B3311" s="2" t="s">
        <v>214</v>
      </c>
      <c r="C3311" s="4" t="s">
        <v>2470</v>
      </c>
    </row>
    <row r="3312" spans="2:3" x14ac:dyDescent="0.35">
      <c r="B3312" s="2" t="s">
        <v>215</v>
      </c>
      <c r="C3312" s="4" t="s">
        <v>670</v>
      </c>
    </row>
    <row r="3313" spans="2:3" x14ac:dyDescent="0.35">
      <c r="B3313" s="7" t="s">
        <v>216</v>
      </c>
      <c r="C3313" s="9" t="s">
        <v>2471</v>
      </c>
    </row>
    <row r="3314" spans="2:3" x14ac:dyDescent="0.35">
      <c r="B3314" s="2" t="s">
        <v>220</v>
      </c>
      <c r="C3314" s="4" t="s">
        <v>2472</v>
      </c>
    </row>
    <row r="3315" spans="2:3" x14ac:dyDescent="0.35">
      <c r="B3315" s="2" t="s">
        <v>222</v>
      </c>
      <c r="C3315" s="4" t="s">
        <v>586</v>
      </c>
    </row>
    <row r="3316" spans="2:3" x14ac:dyDescent="0.35">
      <c r="B3316" s="7" t="s">
        <v>224</v>
      </c>
      <c r="C3316" s="9" t="s">
        <v>2473</v>
      </c>
    </row>
    <row r="3317" spans="2:3" x14ac:dyDescent="0.35">
      <c r="B3317" s="2" t="s">
        <v>225</v>
      </c>
      <c r="C3317" s="4" t="s">
        <v>2474</v>
      </c>
    </row>
    <row r="3318" spans="2:3" ht="25" x14ac:dyDescent="0.35">
      <c r="B3318" s="2" t="s">
        <v>226</v>
      </c>
      <c r="C3318" s="4" t="s">
        <v>2475</v>
      </c>
    </row>
    <row r="3319" spans="2:3" x14ac:dyDescent="0.35">
      <c r="B3319" s="2" t="s">
        <v>228</v>
      </c>
      <c r="C3319" s="4" t="s">
        <v>2476</v>
      </c>
    </row>
    <row r="3320" spans="2:3" x14ac:dyDescent="0.35">
      <c r="B3320" s="2" t="s">
        <v>229</v>
      </c>
      <c r="C3320" s="4" t="s">
        <v>2477</v>
      </c>
    </row>
    <row r="3321" spans="2:3" x14ac:dyDescent="0.35">
      <c r="B3321" s="2" t="s">
        <v>230</v>
      </c>
      <c r="C3321" s="4" t="s">
        <v>2478</v>
      </c>
    </row>
    <row r="3322" spans="2:3" x14ac:dyDescent="0.35">
      <c r="B3322" s="2" t="s">
        <v>231</v>
      </c>
      <c r="C3322" s="4" t="s">
        <v>2479</v>
      </c>
    </row>
    <row r="3323" spans="2:3" x14ac:dyDescent="0.35">
      <c r="B3323" s="2" t="s">
        <v>232</v>
      </c>
      <c r="C3323" s="4" t="s">
        <v>2480</v>
      </c>
    </row>
    <row r="3324" spans="2:3" x14ac:dyDescent="0.35">
      <c r="B3324" s="7" t="s">
        <v>239</v>
      </c>
      <c r="C3324" s="9" t="s">
        <v>2481</v>
      </c>
    </row>
    <row r="3325" spans="2:3" x14ac:dyDescent="0.35">
      <c r="B3325" s="2" t="s">
        <v>240</v>
      </c>
      <c r="C3325" s="4" t="s">
        <v>2482</v>
      </c>
    </row>
    <row r="3326" spans="2:3" x14ac:dyDescent="0.35">
      <c r="B3326" s="2" t="s">
        <v>243</v>
      </c>
      <c r="C3326" s="4" t="s">
        <v>2483</v>
      </c>
    </row>
    <row r="3327" spans="2:3" x14ac:dyDescent="0.35">
      <c r="B3327" s="7" t="s">
        <v>247</v>
      </c>
      <c r="C3327" s="9" t="s">
        <v>2484</v>
      </c>
    </row>
    <row r="3328" spans="2:3" x14ac:dyDescent="0.35">
      <c r="B3328" s="2" t="s">
        <v>249</v>
      </c>
      <c r="C3328" s="4" t="s">
        <v>2484</v>
      </c>
    </row>
    <row r="3329" spans="2:3" x14ac:dyDescent="0.35">
      <c r="B3329" s="7" t="s">
        <v>253</v>
      </c>
      <c r="C3329" s="9" t="s">
        <v>2485</v>
      </c>
    </row>
    <row r="3330" spans="2:3" x14ac:dyDescent="0.35">
      <c r="B3330" s="2" t="s">
        <v>255</v>
      </c>
      <c r="C3330" s="4" t="s">
        <v>2486</v>
      </c>
    </row>
    <row r="3331" spans="2:3" x14ac:dyDescent="0.35">
      <c r="B3331" s="2" t="s">
        <v>257</v>
      </c>
      <c r="C3331" s="4">
        <v>500</v>
      </c>
    </row>
    <row r="3332" spans="2:3" x14ac:dyDescent="0.35">
      <c r="B3332" s="2" t="s">
        <v>259</v>
      </c>
      <c r="C3332" s="4" t="s">
        <v>2487</v>
      </c>
    </row>
    <row r="3333" spans="2:3" x14ac:dyDescent="0.35">
      <c r="B3333" s="6" t="s">
        <v>261</v>
      </c>
      <c r="C3333" s="8" t="s">
        <v>2488</v>
      </c>
    </row>
    <row r="3334" spans="2:3" x14ac:dyDescent="0.35">
      <c r="B3334" s="7" t="s">
        <v>268</v>
      </c>
      <c r="C3334" s="9" t="s">
        <v>2489</v>
      </c>
    </row>
    <row r="3335" spans="2:3" x14ac:dyDescent="0.35">
      <c r="B3335" s="2" t="s">
        <v>269</v>
      </c>
      <c r="C3335" s="4" t="s">
        <v>2489</v>
      </c>
    </row>
    <row r="3336" spans="2:3" x14ac:dyDescent="0.35">
      <c r="B3336" s="7" t="s">
        <v>274</v>
      </c>
      <c r="C3336" s="9" t="s">
        <v>2490</v>
      </c>
    </row>
    <row r="3337" spans="2:3" x14ac:dyDescent="0.35">
      <c r="B3337" s="2" t="s">
        <v>275</v>
      </c>
      <c r="C3337" s="4" t="s">
        <v>2490</v>
      </c>
    </row>
    <row r="3338" spans="2:3" x14ac:dyDescent="0.35">
      <c r="B3338" s="7" t="s">
        <v>276</v>
      </c>
      <c r="C3338" s="9" t="s">
        <v>489</v>
      </c>
    </row>
    <row r="3339" spans="2:3" x14ac:dyDescent="0.35">
      <c r="B3339" s="2" t="s">
        <v>277</v>
      </c>
      <c r="C3339" s="4" t="s">
        <v>489</v>
      </c>
    </row>
    <row r="3340" spans="2:3" x14ac:dyDescent="0.35">
      <c r="B3340" s="6" t="s">
        <v>278</v>
      </c>
      <c r="C3340" s="8" t="s">
        <v>2491</v>
      </c>
    </row>
    <row r="3341" spans="2:3" x14ac:dyDescent="0.35">
      <c r="B3341" s="7" t="s">
        <v>279</v>
      </c>
      <c r="C3341" s="9" t="s">
        <v>2492</v>
      </c>
    </row>
    <row r="3342" spans="2:3" x14ac:dyDescent="0.35">
      <c r="B3342" s="2" t="s">
        <v>280</v>
      </c>
      <c r="C3342" s="4" t="s">
        <v>2493</v>
      </c>
    </row>
    <row r="3343" spans="2:3" x14ac:dyDescent="0.35">
      <c r="B3343" s="2" t="s">
        <v>283</v>
      </c>
      <c r="C3343" s="4" t="s">
        <v>2494</v>
      </c>
    </row>
    <row r="3344" spans="2:3" x14ac:dyDescent="0.35">
      <c r="B3344" s="2" t="s">
        <v>284</v>
      </c>
      <c r="C3344" s="4" t="s">
        <v>2495</v>
      </c>
    </row>
    <row r="3345" spans="2:3" x14ac:dyDescent="0.35">
      <c r="B3345" s="7" t="s">
        <v>285</v>
      </c>
      <c r="C3345" s="9" t="s">
        <v>2496</v>
      </c>
    </row>
    <row r="3346" spans="2:3" x14ac:dyDescent="0.35">
      <c r="B3346" s="2" t="s">
        <v>286</v>
      </c>
      <c r="C3346" s="4" t="s">
        <v>2006</v>
      </c>
    </row>
    <row r="3347" spans="2:3" x14ac:dyDescent="0.35">
      <c r="B3347" s="2" t="s">
        <v>289</v>
      </c>
      <c r="C3347" s="4" t="s">
        <v>453</v>
      </c>
    </row>
    <row r="3348" spans="2:3" x14ac:dyDescent="0.35">
      <c r="B3348" s="7" t="s">
        <v>290</v>
      </c>
      <c r="C3348" s="9" t="s">
        <v>2497</v>
      </c>
    </row>
    <row r="3349" spans="2:3" x14ac:dyDescent="0.35">
      <c r="B3349" s="2" t="s">
        <v>291</v>
      </c>
      <c r="C3349" s="4" t="s">
        <v>2498</v>
      </c>
    </row>
    <row r="3350" spans="2:3" x14ac:dyDescent="0.35">
      <c r="B3350" s="2" t="s">
        <v>292</v>
      </c>
      <c r="C3350" s="4" t="s">
        <v>679</v>
      </c>
    </row>
    <row r="3351" spans="2:3" x14ac:dyDescent="0.35">
      <c r="B3351" s="7" t="s">
        <v>296</v>
      </c>
      <c r="C3351" s="9" t="s">
        <v>2499</v>
      </c>
    </row>
    <row r="3352" spans="2:3" x14ac:dyDescent="0.35">
      <c r="B3352" s="29" t="s">
        <v>298</v>
      </c>
      <c r="C3352" s="30" t="s">
        <v>2499</v>
      </c>
    </row>
    <row r="3353" spans="2:3" x14ac:dyDescent="0.35">
      <c r="B3353" s="35" t="s">
        <v>51</v>
      </c>
      <c r="C3353" s="36" t="s">
        <v>94</v>
      </c>
    </row>
    <row r="3354" spans="2:3" x14ac:dyDescent="0.35">
      <c r="B3354" s="22" t="s">
        <v>533</v>
      </c>
      <c r="C3354" s="25" t="s">
        <v>533</v>
      </c>
    </row>
    <row r="3355" spans="2:3" x14ac:dyDescent="0.35">
      <c r="B3355" s="22" t="s">
        <v>533</v>
      </c>
      <c r="C3355" s="25" t="s">
        <v>533</v>
      </c>
    </row>
    <row r="3356" spans="2:3" x14ac:dyDescent="0.35">
      <c r="B3356" s="22" t="s">
        <v>533</v>
      </c>
      <c r="C3356" s="25" t="s">
        <v>533</v>
      </c>
    </row>
    <row r="3357" spans="2:3" x14ac:dyDescent="0.35">
      <c r="B3357" s="35" t="s">
        <v>43</v>
      </c>
      <c r="C3357" s="36" t="s">
        <v>52</v>
      </c>
    </row>
    <row r="3358" spans="2:3" x14ac:dyDescent="0.35">
      <c r="B3358" s="33" t="s">
        <v>104</v>
      </c>
      <c r="C3358" s="34" t="s">
        <v>2500</v>
      </c>
    </row>
    <row r="3359" spans="2:3" x14ac:dyDescent="0.35">
      <c r="B3359" s="7" t="s">
        <v>105</v>
      </c>
      <c r="C3359" s="9" t="s">
        <v>2501</v>
      </c>
    </row>
    <row r="3360" spans="2:3" x14ac:dyDescent="0.35">
      <c r="B3360" s="2" t="s">
        <v>106</v>
      </c>
      <c r="C3360" s="4" t="s">
        <v>2501</v>
      </c>
    </row>
    <row r="3361" spans="2:3" x14ac:dyDescent="0.35">
      <c r="B3361" s="7" t="s">
        <v>107</v>
      </c>
      <c r="C3361" s="9" t="s">
        <v>2502</v>
      </c>
    </row>
    <row r="3362" spans="2:3" x14ac:dyDescent="0.35">
      <c r="B3362" s="2" t="s">
        <v>109</v>
      </c>
      <c r="C3362" s="4" t="s">
        <v>2502</v>
      </c>
    </row>
    <row r="3363" spans="2:3" x14ac:dyDescent="0.35">
      <c r="B3363" s="7" t="s">
        <v>110</v>
      </c>
      <c r="C3363" s="9" t="s">
        <v>2503</v>
      </c>
    </row>
    <row r="3364" spans="2:3" x14ac:dyDescent="0.35">
      <c r="B3364" s="2" t="s">
        <v>111</v>
      </c>
      <c r="C3364" s="4" t="s">
        <v>2504</v>
      </c>
    </row>
    <row r="3365" spans="2:3" x14ac:dyDescent="0.35">
      <c r="B3365" s="2" t="s">
        <v>112</v>
      </c>
      <c r="C3365" s="4" t="s">
        <v>2505</v>
      </c>
    </row>
    <row r="3366" spans="2:3" x14ac:dyDescent="0.35">
      <c r="B3366" s="2" t="s">
        <v>114</v>
      </c>
      <c r="C3366" s="4" t="s">
        <v>2506</v>
      </c>
    </row>
    <row r="3367" spans="2:3" x14ac:dyDescent="0.35">
      <c r="B3367" s="7" t="s">
        <v>115</v>
      </c>
      <c r="C3367" s="9" t="s">
        <v>2507</v>
      </c>
    </row>
    <row r="3368" spans="2:3" x14ac:dyDescent="0.35">
      <c r="B3368" s="2" t="s">
        <v>116</v>
      </c>
      <c r="C3368" s="4" t="s">
        <v>2508</v>
      </c>
    </row>
    <row r="3369" spans="2:3" x14ac:dyDescent="0.35">
      <c r="B3369" s="2" t="s">
        <v>119</v>
      </c>
      <c r="C3369" s="4" t="s">
        <v>2509</v>
      </c>
    </row>
    <row r="3370" spans="2:3" x14ac:dyDescent="0.35">
      <c r="B3370" s="7" t="s">
        <v>120</v>
      </c>
      <c r="C3370" s="9" t="s">
        <v>2510</v>
      </c>
    </row>
    <row r="3371" spans="2:3" x14ac:dyDescent="0.35">
      <c r="B3371" s="2" t="s">
        <v>124</v>
      </c>
      <c r="C3371" s="4" t="s">
        <v>2510</v>
      </c>
    </row>
    <row r="3372" spans="2:3" x14ac:dyDescent="0.35">
      <c r="B3372" s="7" t="s">
        <v>127</v>
      </c>
      <c r="C3372" s="9" t="s">
        <v>2511</v>
      </c>
    </row>
    <row r="3373" spans="2:3" x14ac:dyDescent="0.35">
      <c r="B3373" s="2" t="s">
        <v>128</v>
      </c>
      <c r="C3373" s="4" t="s">
        <v>2511</v>
      </c>
    </row>
    <row r="3374" spans="2:3" x14ac:dyDescent="0.35">
      <c r="B3374" s="7" t="s">
        <v>129</v>
      </c>
      <c r="C3374" s="9" t="s">
        <v>891</v>
      </c>
    </row>
    <row r="3375" spans="2:3" x14ac:dyDescent="0.35">
      <c r="B3375" s="2" t="s">
        <v>130</v>
      </c>
      <c r="C3375" s="4" t="s">
        <v>891</v>
      </c>
    </row>
    <row r="3376" spans="2:3" x14ac:dyDescent="0.35">
      <c r="B3376" s="6" t="s">
        <v>131</v>
      </c>
      <c r="C3376" s="8" t="s">
        <v>2512</v>
      </c>
    </row>
    <row r="3377" spans="2:3" x14ac:dyDescent="0.35">
      <c r="B3377" s="7" t="s">
        <v>132</v>
      </c>
      <c r="C3377" s="9" t="s">
        <v>2513</v>
      </c>
    </row>
    <row r="3378" spans="2:3" x14ac:dyDescent="0.35">
      <c r="B3378" s="2" t="s">
        <v>133</v>
      </c>
      <c r="C3378" s="4" t="s">
        <v>2514</v>
      </c>
    </row>
    <row r="3379" spans="2:3" x14ac:dyDescent="0.35">
      <c r="B3379" s="2" t="s">
        <v>134</v>
      </c>
      <c r="C3379" s="4" t="s">
        <v>962</v>
      </c>
    </row>
    <row r="3380" spans="2:3" x14ac:dyDescent="0.35">
      <c r="B3380" s="2" t="s">
        <v>136</v>
      </c>
      <c r="C3380" s="4" t="s">
        <v>2515</v>
      </c>
    </row>
    <row r="3381" spans="2:3" x14ac:dyDescent="0.35">
      <c r="B3381" s="2" t="s">
        <v>137</v>
      </c>
      <c r="C3381" s="4" t="s">
        <v>2011</v>
      </c>
    </row>
    <row r="3382" spans="2:3" x14ac:dyDescent="0.35">
      <c r="B3382" s="2" t="s">
        <v>138</v>
      </c>
      <c r="C3382" s="4" t="s">
        <v>568</v>
      </c>
    </row>
    <row r="3383" spans="2:3" x14ac:dyDescent="0.35">
      <c r="B3383" s="2" t="s">
        <v>139</v>
      </c>
      <c r="C3383" s="4" t="s">
        <v>2516</v>
      </c>
    </row>
    <row r="3384" spans="2:3" x14ac:dyDescent="0.35">
      <c r="B3384" s="2" t="s">
        <v>140</v>
      </c>
      <c r="C3384" s="4" t="s">
        <v>2517</v>
      </c>
    </row>
    <row r="3385" spans="2:3" x14ac:dyDescent="0.35">
      <c r="B3385" s="7" t="s">
        <v>141</v>
      </c>
      <c r="C3385" s="9" t="s">
        <v>2518</v>
      </c>
    </row>
    <row r="3386" spans="2:3" x14ac:dyDescent="0.35">
      <c r="B3386" s="2" t="s">
        <v>142</v>
      </c>
      <c r="C3386" s="4" t="s">
        <v>2519</v>
      </c>
    </row>
    <row r="3387" spans="2:3" x14ac:dyDescent="0.35">
      <c r="B3387" s="2" t="s">
        <v>144</v>
      </c>
      <c r="C3387" s="4">
        <v>300</v>
      </c>
    </row>
    <row r="3388" spans="2:3" x14ac:dyDescent="0.35">
      <c r="B3388" s="7" t="s">
        <v>151</v>
      </c>
      <c r="C3388" s="9" t="s">
        <v>2520</v>
      </c>
    </row>
    <row r="3389" spans="2:3" x14ac:dyDescent="0.35">
      <c r="B3389" s="2" t="s">
        <v>152</v>
      </c>
      <c r="C3389" s="4" t="s">
        <v>889</v>
      </c>
    </row>
    <row r="3390" spans="2:3" x14ac:dyDescent="0.35">
      <c r="B3390" s="2" t="s">
        <v>153</v>
      </c>
      <c r="C3390" s="4" t="s">
        <v>2521</v>
      </c>
    </row>
    <row r="3391" spans="2:3" x14ac:dyDescent="0.35">
      <c r="B3391" s="2" t="s">
        <v>154</v>
      </c>
      <c r="C3391" s="4" t="s">
        <v>2522</v>
      </c>
    </row>
    <row r="3392" spans="2:3" x14ac:dyDescent="0.35">
      <c r="B3392" s="2" t="s">
        <v>155</v>
      </c>
      <c r="C3392" s="4" t="s">
        <v>643</v>
      </c>
    </row>
    <row r="3393" spans="2:3" x14ac:dyDescent="0.35">
      <c r="B3393" s="2" t="s">
        <v>156</v>
      </c>
      <c r="C3393" s="4" t="s">
        <v>889</v>
      </c>
    </row>
    <row r="3394" spans="2:3" x14ac:dyDescent="0.35">
      <c r="B3394" s="2" t="s">
        <v>157</v>
      </c>
      <c r="C3394" s="4" t="s">
        <v>2523</v>
      </c>
    </row>
    <row r="3395" spans="2:3" x14ac:dyDescent="0.35">
      <c r="B3395" s="2" t="s">
        <v>158</v>
      </c>
      <c r="C3395" s="4" t="s">
        <v>595</v>
      </c>
    </row>
    <row r="3396" spans="2:3" x14ac:dyDescent="0.35">
      <c r="B3396" s="2" t="s">
        <v>159</v>
      </c>
      <c r="C3396" s="4" t="s">
        <v>2524</v>
      </c>
    </row>
    <row r="3397" spans="2:3" x14ac:dyDescent="0.35">
      <c r="B3397" s="2" t="s">
        <v>160</v>
      </c>
      <c r="C3397" s="4" t="s">
        <v>2525</v>
      </c>
    </row>
    <row r="3398" spans="2:3" x14ac:dyDescent="0.35">
      <c r="B3398" s="7" t="s">
        <v>161</v>
      </c>
      <c r="C3398" s="9" t="s">
        <v>2526</v>
      </c>
    </row>
    <row r="3399" spans="2:3" x14ac:dyDescent="0.35">
      <c r="B3399" s="2" t="s">
        <v>162</v>
      </c>
      <c r="C3399" s="4" t="s">
        <v>2527</v>
      </c>
    </row>
    <row r="3400" spans="2:3" x14ac:dyDescent="0.35">
      <c r="B3400" s="2" t="s">
        <v>163</v>
      </c>
      <c r="C3400" s="4" t="s">
        <v>583</v>
      </c>
    </row>
    <row r="3401" spans="2:3" x14ac:dyDescent="0.35">
      <c r="B3401" s="2" t="s">
        <v>165</v>
      </c>
      <c r="C3401" s="4" t="s">
        <v>889</v>
      </c>
    </row>
    <row r="3402" spans="2:3" x14ac:dyDescent="0.35">
      <c r="B3402" s="7" t="s">
        <v>169</v>
      </c>
      <c r="C3402" s="9" t="s">
        <v>2528</v>
      </c>
    </row>
    <row r="3403" spans="2:3" x14ac:dyDescent="0.35">
      <c r="B3403" s="2" t="s">
        <v>170</v>
      </c>
      <c r="C3403" s="4" t="s">
        <v>2528</v>
      </c>
    </row>
    <row r="3404" spans="2:3" x14ac:dyDescent="0.35">
      <c r="B3404" s="7" t="s">
        <v>171</v>
      </c>
      <c r="C3404" s="9" t="s">
        <v>2529</v>
      </c>
    </row>
    <row r="3405" spans="2:3" x14ac:dyDescent="0.35">
      <c r="B3405" s="2" t="s">
        <v>173</v>
      </c>
      <c r="C3405" s="4" t="s">
        <v>642</v>
      </c>
    </row>
    <row r="3406" spans="2:3" x14ac:dyDescent="0.35">
      <c r="B3406" s="2" t="s">
        <v>175</v>
      </c>
      <c r="C3406" s="4">
        <v>210</v>
      </c>
    </row>
    <row r="3407" spans="2:3" x14ac:dyDescent="0.35">
      <c r="B3407" s="7" t="s">
        <v>177</v>
      </c>
      <c r="C3407" s="9" t="s">
        <v>2530</v>
      </c>
    </row>
    <row r="3408" spans="2:3" x14ac:dyDescent="0.35">
      <c r="B3408" s="2" t="s">
        <v>178</v>
      </c>
      <c r="C3408" s="4" t="s">
        <v>2531</v>
      </c>
    </row>
    <row r="3409" spans="2:3" x14ac:dyDescent="0.35">
      <c r="B3409" s="2" t="s">
        <v>179</v>
      </c>
      <c r="C3409" s="4" t="s">
        <v>569</v>
      </c>
    </row>
    <row r="3410" spans="2:3" x14ac:dyDescent="0.35">
      <c r="B3410" s="2" t="s">
        <v>180</v>
      </c>
      <c r="C3410" s="4" t="s">
        <v>2532</v>
      </c>
    </row>
    <row r="3411" spans="2:3" x14ac:dyDescent="0.35">
      <c r="B3411" s="2" t="s">
        <v>181</v>
      </c>
      <c r="C3411" s="4" t="s">
        <v>1977</v>
      </c>
    </row>
    <row r="3412" spans="2:3" x14ac:dyDescent="0.35">
      <c r="B3412" s="2" t="s">
        <v>182</v>
      </c>
      <c r="C3412" s="4" t="s">
        <v>2533</v>
      </c>
    </row>
    <row r="3413" spans="2:3" x14ac:dyDescent="0.35">
      <c r="B3413" s="2" t="s">
        <v>183</v>
      </c>
      <c r="C3413" s="4" t="s">
        <v>2534</v>
      </c>
    </row>
    <row r="3414" spans="2:3" x14ac:dyDescent="0.35">
      <c r="B3414" s="2" t="s">
        <v>184</v>
      </c>
      <c r="C3414" s="4" t="s">
        <v>889</v>
      </c>
    </row>
    <row r="3415" spans="2:3" x14ac:dyDescent="0.35">
      <c r="B3415" s="2" t="s">
        <v>185</v>
      </c>
      <c r="C3415" s="4" t="s">
        <v>595</v>
      </c>
    </row>
    <row r="3416" spans="2:3" x14ac:dyDescent="0.35">
      <c r="B3416" s="6" t="s">
        <v>186</v>
      </c>
      <c r="C3416" s="8" t="s">
        <v>2535</v>
      </c>
    </row>
    <row r="3417" spans="2:3" x14ac:dyDescent="0.35">
      <c r="B3417" s="7" t="s">
        <v>187</v>
      </c>
      <c r="C3417" s="9" t="s">
        <v>2536</v>
      </c>
    </row>
    <row r="3418" spans="2:3" x14ac:dyDescent="0.35">
      <c r="B3418" s="2" t="s">
        <v>188</v>
      </c>
      <c r="C3418" s="4" t="s">
        <v>2537</v>
      </c>
    </row>
    <row r="3419" spans="2:3" x14ac:dyDescent="0.35">
      <c r="B3419" s="2" t="s">
        <v>190</v>
      </c>
      <c r="C3419" s="4" t="s">
        <v>2538</v>
      </c>
    </row>
    <row r="3420" spans="2:3" x14ac:dyDescent="0.35">
      <c r="B3420" s="2" t="s">
        <v>191</v>
      </c>
      <c r="C3420" s="4" t="s">
        <v>2539</v>
      </c>
    </row>
    <row r="3421" spans="2:3" x14ac:dyDescent="0.35">
      <c r="B3421" s="2" t="s">
        <v>193</v>
      </c>
      <c r="C3421" s="4" t="s">
        <v>2540</v>
      </c>
    </row>
    <row r="3422" spans="2:3" x14ac:dyDescent="0.35">
      <c r="B3422" s="2" t="s">
        <v>194</v>
      </c>
      <c r="C3422" s="4" t="s">
        <v>2541</v>
      </c>
    </row>
    <row r="3423" spans="2:3" x14ac:dyDescent="0.35">
      <c r="B3423" s="7" t="s">
        <v>197</v>
      </c>
      <c r="C3423" s="9" t="s">
        <v>2542</v>
      </c>
    </row>
    <row r="3424" spans="2:3" x14ac:dyDescent="0.35">
      <c r="B3424" s="2" t="s">
        <v>204</v>
      </c>
      <c r="C3424" s="4" t="s">
        <v>2542</v>
      </c>
    </row>
    <row r="3425" spans="2:3" x14ac:dyDescent="0.35">
      <c r="B3425" s="7" t="s">
        <v>206</v>
      </c>
      <c r="C3425" s="9" t="s">
        <v>2543</v>
      </c>
    </row>
    <row r="3426" spans="2:3" x14ac:dyDescent="0.35">
      <c r="B3426" s="2" t="s">
        <v>207</v>
      </c>
      <c r="C3426" s="4" t="s">
        <v>2544</v>
      </c>
    </row>
    <row r="3427" spans="2:3" x14ac:dyDescent="0.35">
      <c r="B3427" s="2" t="s">
        <v>209</v>
      </c>
      <c r="C3427" s="4" t="s">
        <v>2545</v>
      </c>
    </row>
    <row r="3428" spans="2:3" x14ac:dyDescent="0.35">
      <c r="B3428" s="2" t="s">
        <v>210</v>
      </c>
      <c r="C3428" s="4" t="s">
        <v>2546</v>
      </c>
    </row>
    <row r="3429" spans="2:3" x14ac:dyDescent="0.35">
      <c r="B3429" s="2" t="s">
        <v>212</v>
      </c>
      <c r="C3429" s="4" t="s">
        <v>2547</v>
      </c>
    </row>
    <row r="3430" spans="2:3" x14ac:dyDescent="0.35">
      <c r="B3430" s="2" t="s">
        <v>214</v>
      </c>
      <c r="C3430" s="4" t="s">
        <v>2548</v>
      </c>
    </row>
    <row r="3431" spans="2:3" x14ac:dyDescent="0.35">
      <c r="B3431" s="2" t="s">
        <v>215</v>
      </c>
      <c r="C3431" s="4" t="s">
        <v>2549</v>
      </c>
    </row>
    <row r="3432" spans="2:3" x14ac:dyDescent="0.35">
      <c r="B3432" s="7" t="s">
        <v>216</v>
      </c>
      <c r="C3432" s="9" t="s">
        <v>2550</v>
      </c>
    </row>
    <row r="3433" spans="2:3" x14ac:dyDescent="0.35">
      <c r="B3433" s="2" t="s">
        <v>217</v>
      </c>
      <c r="C3433" s="4" t="s">
        <v>2551</v>
      </c>
    </row>
    <row r="3434" spans="2:3" x14ac:dyDescent="0.35">
      <c r="B3434" s="2" t="s">
        <v>220</v>
      </c>
      <c r="C3434" s="4" t="s">
        <v>2552</v>
      </c>
    </row>
    <row r="3435" spans="2:3" x14ac:dyDescent="0.35">
      <c r="B3435" s="2" t="s">
        <v>222</v>
      </c>
      <c r="C3435" s="4" t="s">
        <v>640</v>
      </c>
    </row>
    <row r="3436" spans="2:3" x14ac:dyDescent="0.35">
      <c r="B3436" s="7" t="s">
        <v>224</v>
      </c>
      <c r="C3436" s="9" t="s">
        <v>2553</v>
      </c>
    </row>
    <row r="3437" spans="2:3" ht="25" x14ac:dyDescent="0.35">
      <c r="B3437" s="2" t="s">
        <v>226</v>
      </c>
      <c r="C3437" s="4" t="s">
        <v>2554</v>
      </c>
    </row>
    <row r="3438" spans="2:3" x14ac:dyDescent="0.35">
      <c r="B3438" s="2" t="s">
        <v>227</v>
      </c>
      <c r="C3438" s="4" t="s">
        <v>2555</v>
      </c>
    </row>
    <row r="3439" spans="2:3" x14ac:dyDescent="0.35">
      <c r="B3439" s="2" t="s">
        <v>229</v>
      </c>
      <c r="C3439" s="4" t="s">
        <v>2556</v>
      </c>
    </row>
    <row r="3440" spans="2:3" x14ac:dyDescent="0.35">
      <c r="B3440" s="2" t="s">
        <v>230</v>
      </c>
      <c r="C3440" s="4" t="s">
        <v>2557</v>
      </c>
    </row>
    <row r="3441" spans="2:3" x14ac:dyDescent="0.35">
      <c r="B3441" s="2" t="s">
        <v>231</v>
      </c>
      <c r="C3441" s="4" t="s">
        <v>661</v>
      </c>
    </row>
    <row r="3442" spans="2:3" x14ac:dyDescent="0.35">
      <c r="B3442" s="7" t="s">
        <v>233</v>
      </c>
      <c r="C3442" s="9" t="s">
        <v>2558</v>
      </c>
    </row>
    <row r="3443" spans="2:3" ht="25" x14ac:dyDescent="0.35">
      <c r="B3443" s="2" t="s">
        <v>234</v>
      </c>
      <c r="C3443" s="4" t="s">
        <v>1621</v>
      </c>
    </row>
    <row r="3444" spans="2:3" ht="25" x14ac:dyDescent="0.35">
      <c r="B3444" s="2" t="s">
        <v>235</v>
      </c>
      <c r="C3444" s="4" t="s">
        <v>2559</v>
      </c>
    </row>
    <row r="3445" spans="2:3" x14ac:dyDescent="0.35">
      <c r="B3445" s="7" t="s">
        <v>239</v>
      </c>
      <c r="C3445" s="9" t="s">
        <v>2560</v>
      </c>
    </row>
    <row r="3446" spans="2:3" x14ac:dyDescent="0.35">
      <c r="B3446" s="2" t="s">
        <v>240</v>
      </c>
      <c r="C3446" s="4" t="s">
        <v>2561</v>
      </c>
    </row>
    <row r="3447" spans="2:3" x14ac:dyDescent="0.35">
      <c r="B3447" s="2" t="s">
        <v>241</v>
      </c>
      <c r="C3447" s="4" t="s">
        <v>2562</v>
      </c>
    </row>
    <row r="3448" spans="2:3" x14ac:dyDescent="0.35">
      <c r="B3448" s="2" t="s">
        <v>243</v>
      </c>
      <c r="C3448" s="4" t="s">
        <v>2563</v>
      </c>
    </row>
    <row r="3449" spans="2:3" x14ac:dyDescent="0.35">
      <c r="B3449" s="2" t="s">
        <v>244</v>
      </c>
      <c r="C3449" s="4" t="s">
        <v>2564</v>
      </c>
    </row>
    <row r="3450" spans="2:3" x14ac:dyDescent="0.35">
      <c r="B3450" s="2" t="s">
        <v>246</v>
      </c>
      <c r="C3450" s="4" t="s">
        <v>2565</v>
      </c>
    </row>
    <row r="3451" spans="2:3" x14ac:dyDescent="0.35">
      <c r="B3451" s="7" t="s">
        <v>247</v>
      </c>
      <c r="C3451" s="9" t="s">
        <v>2566</v>
      </c>
    </row>
    <row r="3452" spans="2:3" x14ac:dyDescent="0.35">
      <c r="B3452" s="2" t="s">
        <v>249</v>
      </c>
      <c r="C3452" s="4" t="s">
        <v>2566</v>
      </c>
    </row>
    <row r="3453" spans="2:3" x14ac:dyDescent="0.35">
      <c r="B3453" s="7" t="s">
        <v>253</v>
      </c>
      <c r="C3453" s="9" t="s">
        <v>2567</v>
      </c>
    </row>
    <row r="3454" spans="2:3" x14ac:dyDescent="0.35">
      <c r="B3454" s="2" t="s">
        <v>255</v>
      </c>
      <c r="C3454" s="4">
        <v>360</v>
      </c>
    </row>
    <row r="3455" spans="2:3" x14ac:dyDescent="0.35">
      <c r="B3455" s="2" t="s">
        <v>257</v>
      </c>
      <c r="C3455" s="4" t="s">
        <v>933</v>
      </c>
    </row>
    <row r="3456" spans="2:3" x14ac:dyDescent="0.35">
      <c r="B3456" s="2" t="s">
        <v>258</v>
      </c>
      <c r="C3456" s="4" t="s">
        <v>2568</v>
      </c>
    </row>
    <row r="3457" spans="2:3" x14ac:dyDescent="0.35">
      <c r="B3457" s="2" t="s">
        <v>259</v>
      </c>
      <c r="C3457" s="4" t="s">
        <v>2569</v>
      </c>
    </row>
    <row r="3458" spans="2:3" x14ac:dyDescent="0.35">
      <c r="B3458" s="6" t="s">
        <v>261</v>
      </c>
      <c r="C3458" s="8" t="s">
        <v>2570</v>
      </c>
    </row>
    <row r="3459" spans="2:3" x14ac:dyDescent="0.35">
      <c r="B3459" s="7" t="s">
        <v>262</v>
      </c>
      <c r="C3459" s="9" t="s">
        <v>2570</v>
      </c>
    </row>
    <row r="3460" spans="2:3" x14ac:dyDescent="0.35">
      <c r="B3460" s="2" t="s">
        <v>267</v>
      </c>
      <c r="C3460" s="4" t="s">
        <v>2570</v>
      </c>
    </row>
    <row r="3461" spans="2:3" x14ac:dyDescent="0.35">
      <c r="B3461" s="6" t="s">
        <v>278</v>
      </c>
      <c r="C3461" s="8" t="s">
        <v>598</v>
      </c>
    </row>
    <row r="3462" spans="2:3" x14ac:dyDescent="0.35">
      <c r="B3462" s="7" t="s">
        <v>279</v>
      </c>
      <c r="C3462" s="9" t="s">
        <v>598</v>
      </c>
    </row>
    <row r="3463" spans="2:3" x14ac:dyDescent="0.35">
      <c r="B3463" s="29" t="s">
        <v>283</v>
      </c>
      <c r="C3463" s="30" t="s">
        <v>598</v>
      </c>
    </row>
    <row r="3464" spans="2:3" x14ac:dyDescent="0.35">
      <c r="B3464" s="35" t="s">
        <v>51</v>
      </c>
      <c r="C3464" s="36" t="s">
        <v>95</v>
      </c>
    </row>
    <row r="3465" spans="2:3" x14ac:dyDescent="0.35">
      <c r="B3465" s="22" t="s">
        <v>533</v>
      </c>
      <c r="C3465" s="25" t="s">
        <v>533</v>
      </c>
    </row>
    <row r="3466" spans="2:3" x14ac:dyDescent="0.35">
      <c r="B3466" s="22" t="s">
        <v>533</v>
      </c>
      <c r="C3466" s="25" t="s">
        <v>533</v>
      </c>
    </row>
    <row r="3467" spans="2:3" x14ac:dyDescent="0.35">
      <c r="B3467" s="22" t="s">
        <v>533</v>
      </c>
      <c r="C3467" s="25" t="s">
        <v>533</v>
      </c>
    </row>
    <row r="3468" spans="2:3" x14ac:dyDescent="0.35">
      <c r="B3468" s="35" t="s">
        <v>44</v>
      </c>
      <c r="C3468" s="36" t="s">
        <v>52</v>
      </c>
    </row>
    <row r="3469" spans="2:3" x14ac:dyDescent="0.35">
      <c r="B3469" s="33" t="s">
        <v>104</v>
      </c>
      <c r="C3469" s="34" t="s">
        <v>2571</v>
      </c>
    </row>
    <row r="3470" spans="2:3" x14ac:dyDescent="0.35">
      <c r="B3470" s="7" t="s">
        <v>105</v>
      </c>
      <c r="C3470" s="9" t="s">
        <v>2572</v>
      </c>
    </row>
    <row r="3471" spans="2:3" x14ac:dyDescent="0.35">
      <c r="B3471" s="2" t="s">
        <v>106</v>
      </c>
      <c r="C3471" s="4" t="s">
        <v>2572</v>
      </c>
    </row>
    <row r="3472" spans="2:3" x14ac:dyDescent="0.35">
      <c r="B3472" s="7" t="s">
        <v>107</v>
      </c>
      <c r="C3472" s="9" t="s">
        <v>2573</v>
      </c>
    </row>
    <row r="3473" spans="2:3" x14ac:dyDescent="0.35">
      <c r="B3473" s="2" t="s">
        <v>109</v>
      </c>
      <c r="C3473" s="4" t="s">
        <v>2573</v>
      </c>
    </row>
    <row r="3474" spans="2:3" x14ac:dyDescent="0.35">
      <c r="B3474" s="7" t="s">
        <v>110</v>
      </c>
      <c r="C3474" s="9" t="s">
        <v>2574</v>
      </c>
    </row>
    <row r="3475" spans="2:3" x14ac:dyDescent="0.35">
      <c r="B3475" s="2" t="s">
        <v>112</v>
      </c>
      <c r="C3475" s="4" t="s">
        <v>2574</v>
      </c>
    </row>
    <row r="3476" spans="2:3" x14ac:dyDescent="0.35">
      <c r="B3476" s="7" t="s">
        <v>115</v>
      </c>
      <c r="C3476" s="9" t="s">
        <v>2575</v>
      </c>
    </row>
    <row r="3477" spans="2:3" x14ac:dyDescent="0.35">
      <c r="B3477" s="2" t="s">
        <v>116</v>
      </c>
      <c r="C3477" s="4" t="s">
        <v>2575</v>
      </c>
    </row>
    <row r="3478" spans="2:3" x14ac:dyDescent="0.35">
      <c r="B3478" s="7" t="s">
        <v>120</v>
      </c>
      <c r="C3478" s="9" t="s">
        <v>2576</v>
      </c>
    </row>
    <row r="3479" spans="2:3" x14ac:dyDescent="0.35">
      <c r="B3479" s="2" t="s">
        <v>124</v>
      </c>
      <c r="C3479" s="4" t="s">
        <v>2576</v>
      </c>
    </row>
    <row r="3480" spans="2:3" x14ac:dyDescent="0.35">
      <c r="B3480" s="7" t="s">
        <v>127</v>
      </c>
      <c r="C3480" s="9" t="s">
        <v>2577</v>
      </c>
    </row>
    <row r="3481" spans="2:3" x14ac:dyDescent="0.35">
      <c r="B3481" s="2" t="s">
        <v>128</v>
      </c>
      <c r="C3481" s="4" t="s">
        <v>2577</v>
      </c>
    </row>
    <row r="3482" spans="2:3" x14ac:dyDescent="0.35">
      <c r="B3482" s="6" t="s">
        <v>131</v>
      </c>
      <c r="C3482" s="8" t="s">
        <v>2578</v>
      </c>
    </row>
    <row r="3483" spans="2:3" x14ac:dyDescent="0.35">
      <c r="B3483" s="7" t="s">
        <v>132</v>
      </c>
      <c r="C3483" s="9" t="s">
        <v>1537</v>
      </c>
    </row>
    <row r="3484" spans="2:3" x14ac:dyDescent="0.35">
      <c r="B3484" s="2" t="s">
        <v>133</v>
      </c>
      <c r="C3484" s="4" t="s">
        <v>2579</v>
      </c>
    </row>
    <row r="3485" spans="2:3" x14ac:dyDescent="0.35">
      <c r="B3485" s="2" t="s">
        <v>134</v>
      </c>
      <c r="C3485" s="4" t="s">
        <v>2580</v>
      </c>
    </row>
    <row r="3486" spans="2:3" x14ac:dyDescent="0.35">
      <c r="B3486" s="2" t="s">
        <v>136</v>
      </c>
      <c r="C3486" s="4" t="s">
        <v>2581</v>
      </c>
    </row>
    <row r="3487" spans="2:3" x14ac:dyDescent="0.35">
      <c r="B3487" s="2" t="s">
        <v>137</v>
      </c>
      <c r="C3487" s="4" t="s">
        <v>1527</v>
      </c>
    </row>
    <row r="3488" spans="2:3" x14ac:dyDescent="0.35">
      <c r="B3488" s="2" t="s">
        <v>138</v>
      </c>
      <c r="C3488" s="4" t="s">
        <v>2582</v>
      </c>
    </row>
    <row r="3489" spans="2:3" x14ac:dyDescent="0.35">
      <c r="B3489" s="2" t="s">
        <v>139</v>
      </c>
      <c r="C3489" s="4" t="s">
        <v>2583</v>
      </c>
    </row>
    <row r="3490" spans="2:3" x14ac:dyDescent="0.35">
      <c r="B3490" s="7" t="s">
        <v>141</v>
      </c>
      <c r="C3490" s="9" t="s">
        <v>2584</v>
      </c>
    </row>
    <row r="3491" spans="2:3" x14ac:dyDescent="0.35">
      <c r="B3491" s="2" t="s">
        <v>142</v>
      </c>
      <c r="C3491" s="4" t="s">
        <v>2585</v>
      </c>
    </row>
    <row r="3492" spans="2:3" x14ac:dyDescent="0.35">
      <c r="B3492" s="2" t="s">
        <v>144</v>
      </c>
      <c r="C3492" s="4" t="s">
        <v>2586</v>
      </c>
    </row>
    <row r="3493" spans="2:3" x14ac:dyDescent="0.35">
      <c r="B3493" s="7" t="s">
        <v>151</v>
      </c>
      <c r="C3493" s="9" t="s">
        <v>2587</v>
      </c>
    </row>
    <row r="3494" spans="2:3" x14ac:dyDescent="0.35">
      <c r="B3494" s="2" t="s">
        <v>152</v>
      </c>
      <c r="C3494" s="4" t="s">
        <v>2588</v>
      </c>
    </row>
    <row r="3495" spans="2:3" x14ac:dyDescent="0.35">
      <c r="B3495" s="2" t="s">
        <v>155</v>
      </c>
      <c r="C3495" s="4" t="s">
        <v>2589</v>
      </c>
    </row>
    <row r="3496" spans="2:3" x14ac:dyDescent="0.35">
      <c r="B3496" s="2" t="s">
        <v>157</v>
      </c>
      <c r="C3496" s="4" t="s">
        <v>1143</v>
      </c>
    </row>
    <row r="3497" spans="2:3" x14ac:dyDescent="0.35">
      <c r="B3497" s="2" t="s">
        <v>158</v>
      </c>
      <c r="C3497" s="4" t="s">
        <v>1143</v>
      </c>
    </row>
    <row r="3498" spans="2:3" x14ac:dyDescent="0.35">
      <c r="B3498" s="2" t="s">
        <v>159</v>
      </c>
      <c r="C3498" s="4" t="s">
        <v>2590</v>
      </c>
    </row>
    <row r="3499" spans="2:3" x14ac:dyDescent="0.35">
      <c r="B3499" s="2" t="s">
        <v>160</v>
      </c>
      <c r="C3499" s="4" t="s">
        <v>1143</v>
      </c>
    </row>
    <row r="3500" spans="2:3" x14ac:dyDescent="0.35">
      <c r="B3500" s="7" t="s">
        <v>161</v>
      </c>
      <c r="C3500" s="9" t="s">
        <v>2591</v>
      </c>
    </row>
    <row r="3501" spans="2:3" x14ac:dyDescent="0.35">
      <c r="B3501" s="2" t="s">
        <v>164</v>
      </c>
      <c r="C3501" s="4" t="s">
        <v>1527</v>
      </c>
    </row>
    <row r="3502" spans="2:3" x14ac:dyDescent="0.35">
      <c r="B3502" s="2" t="s">
        <v>165</v>
      </c>
      <c r="C3502" s="4" t="s">
        <v>1527</v>
      </c>
    </row>
    <row r="3503" spans="2:3" x14ac:dyDescent="0.35">
      <c r="B3503" s="7" t="s">
        <v>169</v>
      </c>
      <c r="C3503" s="9" t="s">
        <v>2592</v>
      </c>
    </row>
    <row r="3504" spans="2:3" x14ac:dyDescent="0.35">
      <c r="B3504" s="2" t="s">
        <v>170</v>
      </c>
      <c r="C3504" s="4" t="s">
        <v>2592</v>
      </c>
    </row>
    <row r="3505" spans="2:3" x14ac:dyDescent="0.35">
      <c r="B3505" s="7" t="s">
        <v>171</v>
      </c>
      <c r="C3505" s="9" t="s">
        <v>2584</v>
      </c>
    </row>
    <row r="3506" spans="2:3" x14ac:dyDescent="0.35">
      <c r="B3506" s="2" t="s">
        <v>172</v>
      </c>
      <c r="C3506" s="4" t="s">
        <v>567</v>
      </c>
    </row>
    <row r="3507" spans="2:3" x14ac:dyDescent="0.35">
      <c r="B3507" s="2" t="s">
        <v>173</v>
      </c>
      <c r="C3507" s="4" t="s">
        <v>2593</v>
      </c>
    </row>
    <row r="3508" spans="2:3" x14ac:dyDescent="0.35">
      <c r="B3508" s="2" t="s">
        <v>174</v>
      </c>
      <c r="C3508" s="4" t="s">
        <v>2594</v>
      </c>
    </row>
    <row r="3509" spans="2:3" x14ac:dyDescent="0.35">
      <c r="B3509" s="7" t="s">
        <v>177</v>
      </c>
      <c r="C3509" s="9" t="s">
        <v>2595</v>
      </c>
    </row>
    <row r="3510" spans="2:3" x14ac:dyDescent="0.35">
      <c r="B3510" s="2" t="s">
        <v>178</v>
      </c>
      <c r="C3510" s="4" t="s">
        <v>2558</v>
      </c>
    </row>
    <row r="3511" spans="2:3" x14ac:dyDescent="0.35">
      <c r="B3511" s="2" t="s">
        <v>180</v>
      </c>
      <c r="C3511" s="4" t="s">
        <v>2596</v>
      </c>
    </row>
    <row r="3512" spans="2:3" x14ac:dyDescent="0.35">
      <c r="B3512" s="2" t="s">
        <v>181</v>
      </c>
      <c r="C3512" s="4" t="s">
        <v>2581</v>
      </c>
    </row>
    <row r="3513" spans="2:3" x14ac:dyDescent="0.35">
      <c r="B3513" s="2" t="s">
        <v>183</v>
      </c>
      <c r="C3513" s="4" t="s">
        <v>2558</v>
      </c>
    </row>
    <row r="3514" spans="2:3" x14ac:dyDescent="0.35">
      <c r="B3514" s="2" t="s">
        <v>184</v>
      </c>
      <c r="C3514" s="4" t="s">
        <v>2597</v>
      </c>
    </row>
    <row r="3515" spans="2:3" x14ac:dyDescent="0.35">
      <c r="B3515" s="2" t="s">
        <v>185</v>
      </c>
      <c r="C3515" s="4" t="s">
        <v>2588</v>
      </c>
    </row>
    <row r="3516" spans="2:3" x14ac:dyDescent="0.35">
      <c r="B3516" s="6" t="s">
        <v>186</v>
      </c>
      <c r="C3516" s="8" t="s">
        <v>2598</v>
      </c>
    </row>
    <row r="3517" spans="2:3" x14ac:dyDescent="0.35">
      <c r="B3517" s="7" t="s">
        <v>187</v>
      </c>
      <c r="C3517" s="9" t="s">
        <v>2599</v>
      </c>
    </row>
    <row r="3518" spans="2:3" x14ac:dyDescent="0.35">
      <c r="B3518" s="2" t="s">
        <v>188</v>
      </c>
      <c r="C3518" s="4" t="s">
        <v>2600</v>
      </c>
    </row>
    <row r="3519" spans="2:3" x14ac:dyDescent="0.35">
      <c r="B3519" s="2" t="s">
        <v>189</v>
      </c>
      <c r="C3519" s="4" t="s">
        <v>2581</v>
      </c>
    </row>
    <row r="3520" spans="2:3" x14ac:dyDescent="0.35">
      <c r="B3520" s="2" t="s">
        <v>191</v>
      </c>
      <c r="C3520" s="4" t="s">
        <v>2601</v>
      </c>
    </row>
    <row r="3521" spans="2:3" x14ac:dyDescent="0.35">
      <c r="B3521" s="2" t="s">
        <v>194</v>
      </c>
      <c r="C3521" s="4" t="s">
        <v>2028</v>
      </c>
    </row>
    <row r="3522" spans="2:3" x14ac:dyDescent="0.35">
      <c r="B3522" s="2" t="s">
        <v>195</v>
      </c>
      <c r="C3522" s="4" t="s">
        <v>1687</v>
      </c>
    </row>
    <row r="3523" spans="2:3" x14ac:dyDescent="0.35">
      <c r="B3523" s="7" t="s">
        <v>197</v>
      </c>
      <c r="C3523" s="9" t="s">
        <v>2602</v>
      </c>
    </row>
    <row r="3524" spans="2:3" x14ac:dyDescent="0.35">
      <c r="B3524" s="2" t="s">
        <v>200</v>
      </c>
      <c r="C3524" s="4" t="s">
        <v>2603</v>
      </c>
    </row>
    <row r="3525" spans="2:3" x14ac:dyDescent="0.35">
      <c r="B3525" s="2" t="s">
        <v>202</v>
      </c>
      <c r="C3525" s="4" t="s">
        <v>2603</v>
      </c>
    </row>
    <row r="3526" spans="2:3" x14ac:dyDescent="0.35">
      <c r="B3526" s="2" t="s">
        <v>204</v>
      </c>
      <c r="C3526" s="4" t="s">
        <v>2604</v>
      </c>
    </row>
    <row r="3527" spans="2:3" x14ac:dyDescent="0.35">
      <c r="B3527" s="7" t="s">
        <v>206</v>
      </c>
      <c r="C3527" s="9" t="s">
        <v>2605</v>
      </c>
    </row>
    <row r="3528" spans="2:3" x14ac:dyDescent="0.35">
      <c r="B3528" s="2" t="s">
        <v>207</v>
      </c>
      <c r="C3528" s="4" t="s">
        <v>2606</v>
      </c>
    </row>
    <row r="3529" spans="2:3" x14ac:dyDescent="0.35">
      <c r="B3529" s="2" t="s">
        <v>209</v>
      </c>
      <c r="C3529" s="4" t="s">
        <v>2607</v>
      </c>
    </row>
    <row r="3530" spans="2:3" x14ac:dyDescent="0.35">
      <c r="B3530" s="2" t="s">
        <v>210</v>
      </c>
      <c r="C3530" s="4" t="s">
        <v>2608</v>
      </c>
    </row>
    <row r="3531" spans="2:3" x14ac:dyDescent="0.35">
      <c r="B3531" s="2" t="s">
        <v>212</v>
      </c>
      <c r="C3531" s="4" t="s">
        <v>2609</v>
      </c>
    </row>
    <row r="3532" spans="2:3" x14ac:dyDescent="0.35">
      <c r="B3532" s="2" t="s">
        <v>215</v>
      </c>
      <c r="C3532" s="4" t="s">
        <v>2610</v>
      </c>
    </row>
    <row r="3533" spans="2:3" x14ac:dyDescent="0.35">
      <c r="B3533" s="7" t="s">
        <v>216</v>
      </c>
      <c r="C3533" s="9" t="s">
        <v>2611</v>
      </c>
    </row>
    <row r="3534" spans="2:3" x14ac:dyDescent="0.35">
      <c r="B3534" s="2" t="s">
        <v>217</v>
      </c>
      <c r="C3534" s="4" t="s">
        <v>2612</v>
      </c>
    </row>
    <row r="3535" spans="2:3" x14ac:dyDescent="0.35">
      <c r="B3535" s="2" t="s">
        <v>219</v>
      </c>
      <c r="C3535" s="4" t="s">
        <v>2613</v>
      </c>
    </row>
    <row r="3536" spans="2:3" x14ac:dyDescent="0.35">
      <c r="B3536" s="7" t="s">
        <v>224</v>
      </c>
      <c r="C3536" s="9" t="s">
        <v>2614</v>
      </c>
    </row>
    <row r="3537" spans="2:3" x14ac:dyDescent="0.35">
      <c r="B3537" s="2" t="s">
        <v>225</v>
      </c>
      <c r="C3537" s="4" t="s">
        <v>587</v>
      </c>
    </row>
    <row r="3538" spans="2:3" ht="25" x14ac:dyDescent="0.35">
      <c r="B3538" s="2" t="s">
        <v>226</v>
      </c>
      <c r="C3538" s="4" t="s">
        <v>2615</v>
      </c>
    </row>
    <row r="3539" spans="2:3" x14ac:dyDescent="0.35">
      <c r="B3539" s="2" t="s">
        <v>229</v>
      </c>
      <c r="C3539" s="4" t="s">
        <v>2581</v>
      </c>
    </row>
    <row r="3540" spans="2:3" x14ac:dyDescent="0.35">
      <c r="B3540" s="2" t="s">
        <v>230</v>
      </c>
      <c r="C3540" s="4" t="s">
        <v>2616</v>
      </c>
    </row>
    <row r="3541" spans="2:3" x14ac:dyDescent="0.35">
      <c r="B3541" s="2" t="s">
        <v>231</v>
      </c>
      <c r="C3541" s="4" t="s">
        <v>2617</v>
      </c>
    </row>
    <row r="3542" spans="2:3" x14ac:dyDescent="0.35">
      <c r="B3542" s="2" t="s">
        <v>232</v>
      </c>
      <c r="C3542" s="4" t="s">
        <v>2618</v>
      </c>
    </row>
    <row r="3543" spans="2:3" x14ac:dyDescent="0.35">
      <c r="B3543" s="7" t="s">
        <v>233</v>
      </c>
      <c r="C3543" s="9" t="s">
        <v>2619</v>
      </c>
    </row>
    <row r="3544" spans="2:3" ht="25" x14ac:dyDescent="0.35">
      <c r="B3544" s="2" t="s">
        <v>234</v>
      </c>
      <c r="C3544" s="4" t="s">
        <v>2620</v>
      </c>
    </row>
    <row r="3545" spans="2:3" ht="25" x14ac:dyDescent="0.35">
      <c r="B3545" s="2" t="s">
        <v>235</v>
      </c>
      <c r="C3545" s="4" t="s">
        <v>2581</v>
      </c>
    </row>
    <row r="3546" spans="2:3" x14ac:dyDescent="0.35">
      <c r="B3546" s="7" t="s">
        <v>239</v>
      </c>
      <c r="C3546" s="9" t="s">
        <v>2621</v>
      </c>
    </row>
    <row r="3547" spans="2:3" x14ac:dyDescent="0.35">
      <c r="B3547" s="2" t="s">
        <v>240</v>
      </c>
      <c r="C3547" s="4" t="s">
        <v>2590</v>
      </c>
    </row>
    <row r="3548" spans="2:3" x14ac:dyDescent="0.35">
      <c r="B3548" s="2" t="s">
        <v>241</v>
      </c>
      <c r="C3548" s="4" t="s">
        <v>2622</v>
      </c>
    </row>
    <row r="3549" spans="2:3" x14ac:dyDescent="0.35">
      <c r="B3549" s="2" t="s">
        <v>243</v>
      </c>
      <c r="C3549" s="4" t="s">
        <v>636</v>
      </c>
    </row>
    <row r="3550" spans="2:3" x14ac:dyDescent="0.35">
      <c r="B3550" s="7" t="s">
        <v>247</v>
      </c>
      <c r="C3550" s="9" t="s">
        <v>2607</v>
      </c>
    </row>
    <row r="3551" spans="2:3" x14ac:dyDescent="0.35">
      <c r="B3551" s="2" t="s">
        <v>249</v>
      </c>
      <c r="C3551" s="4" t="s">
        <v>2607</v>
      </c>
    </row>
    <row r="3552" spans="2:3" x14ac:dyDescent="0.35">
      <c r="B3552" s="7" t="s">
        <v>253</v>
      </c>
      <c r="C3552" s="9" t="s">
        <v>2623</v>
      </c>
    </row>
    <row r="3553" spans="2:3" x14ac:dyDescent="0.35">
      <c r="B3553" s="2" t="s">
        <v>255</v>
      </c>
      <c r="C3553" s="4" t="s">
        <v>2624</v>
      </c>
    </row>
    <row r="3554" spans="2:3" x14ac:dyDescent="0.35">
      <c r="B3554" s="2" t="s">
        <v>259</v>
      </c>
      <c r="C3554" s="4" t="s">
        <v>2625</v>
      </c>
    </row>
    <row r="3555" spans="2:3" x14ac:dyDescent="0.35">
      <c r="B3555" s="6" t="s">
        <v>308</v>
      </c>
      <c r="C3555" s="8" t="s">
        <v>695</v>
      </c>
    </row>
    <row r="3556" spans="2:3" x14ac:dyDescent="0.35">
      <c r="B3556" s="7" t="s">
        <v>309</v>
      </c>
      <c r="C3556" s="9" t="s">
        <v>695</v>
      </c>
    </row>
    <row r="3557" spans="2:3" x14ac:dyDescent="0.35">
      <c r="B3557" s="29" t="s">
        <v>311</v>
      </c>
      <c r="C3557" s="30" t="s">
        <v>695</v>
      </c>
    </row>
    <row r="3558" spans="2:3" x14ac:dyDescent="0.35">
      <c r="B3558" s="35" t="s">
        <v>51</v>
      </c>
      <c r="C3558" s="36" t="s">
        <v>96</v>
      </c>
    </row>
    <row r="3559" spans="2:3" x14ac:dyDescent="0.35">
      <c r="B3559" s="22" t="s">
        <v>533</v>
      </c>
      <c r="C3559" s="25" t="s">
        <v>533</v>
      </c>
    </row>
    <row r="3560" spans="2:3" x14ac:dyDescent="0.35">
      <c r="B3560" s="22" t="s">
        <v>533</v>
      </c>
      <c r="C3560" s="25" t="s">
        <v>533</v>
      </c>
    </row>
    <row r="3561" spans="2:3" x14ac:dyDescent="0.35">
      <c r="B3561" s="22" t="s">
        <v>533</v>
      </c>
      <c r="C3561" s="25" t="s">
        <v>533</v>
      </c>
    </row>
    <row r="3562" spans="2:3" x14ac:dyDescent="0.35">
      <c r="B3562" s="35" t="s">
        <v>45</v>
      </c>
      <c r="C3562" s="36" t="s">
        <v>52</v>
      </c>
    </row>
    <row r="3563" spans="2:3" x14ac:dyDescent="0.35">
      <c r="B3563" s="33" t="s">
        <v>104</v>
      </c>
      <c r="C3563" s="34" t="s">
        <v>2626</v>
      </c>
    </row>
    <row r="3564" spans="2:3" x14ac:dyDescent="0.35">
      <c r="B3564" s="7" t="s">
        <v>105</v>
      </c>
      <c r="C3564" s="9" t="s">
        <v>2627</v>
      </c>
    </row>
    <row r="3565" spans="2:3" x14ac:dyDescent="0.35">
      <c r="B3565" s="2" t="s">
        <v>106</v>
      </c>
      <c r="C3565" s="4" t="s">
        <v>2627</v>
      </c>
    </row>
    <row r="3566" spans="2:3" x14ac:dyDescent="0.35">
      <c r="B3566" s="7" t="s">
        <v>107</v>
      </c>
      <c r="C3566" s="9" t="s">
        <v>2628</v>
      </c>
    </row>
    <row r="3567" spans="2:3" x14ac:dyDescent="0.35">
      <c r="B3567" s="2" t="s">
        <v>108</v>
      </c>
      <c r="C3567" s="4" t="s">
        <v>2629</v>
      </c>
    </row>
    <row r="3568" spans="2:3" x14ac:dyDescent="0.35">
      <c r="B3568" s="2" t="s">
        <v>109</v>
      </c>
      <c r="C3568" s="4" t="s">
        <v>2630</v>
      </c>
    </row>
    <row r="3569" spans="2:3" x14ac:dyDescent="0.35">
      <c r="B3569" s="7" t="s">
        <v>110</v>
      </c>
      <c r="C3569" s="9" t="s">
        <v>2631</v>
      </c>
    </row>
    <row r="3570" spans="2:3" x14ac:dyDescent="0.35">
      <c r="B3570" s="2" t="s">
        <v>111</v>
      </c>
      <c r="C3570" s="4" t="s">
        <v>2632</v>
      </c>
    </row>
    <row r="3571" spans="2:3" x14ac:dyDescent="0.35">
      <c r="B3571" s="2" t="s">
        <v>112</v>
      </c>
      <c r="C3571" s="4" t="s">
        <v>2633</v>
      </c>
    </row>
    <row r="3572" spans="2:3" x14ac:dyDescent="0.35">
      <c r="B3572" s="2" t="s">
        <v>114</v>
      </c>
      <c r="C3572" s="4" t="s">
        <v>2634</v>
      </c>
    </row>
    <row r="3573" spans="2:3" x14ac:dyDescent="0.35">
      <c r="B3573" s="7" t="s">
        <v>115</v>
      </c>
      <c r="C3573" s="9" t="s">
        <v>2635</v>
      </c>
    </row>
    <row r="3574" spans="2:3" x14ac:dyDescent="0.35">
      <c r="B3574" s="2" t="s">
        <v>116</v>
      </c>
      <c r="C3574" s="4" t="s">
        <v>2636</v>
      </c>
    </row>
    <row r="3575" spans="2:3" x14ac:dyDescent="0.35">
      <c r="B3575" s="2" t="s">
        <v>119</v>
      </c>
      <c r="C3575" s="4" t="s">
        <v>2637</v>
      </c>
    </row>
    <row r="3576" spans="2:3" x14ac:dyDescent="0.35">
      <c r="B3576" s="7" t="s">
        <v>120</v>
      </c>
      <c r="C3576" s="9" t="s">
        <v>2638</v>
      </c>
    </row>
    <row r="3577" spans="2:3" x14ac:dyDescent="0.35">
      <c r="B3577" s="2" t="s">
        <v>123</v>
      </c>
      <c r="C3577" s="4" t="s">
        <v>2639</v>
      </c>
    </row>
    <row r="3578" spans="2:3" x14ac:dyDescent="0.35">
      <c r="B3578" s="2" t="s">
        <v>124</v>
      </c>
      <c r="C3578" s="4" t="s">
        <v>2640</v>
      </c>
    </row>
    <row r="3579" spans="2:3" x14ac:dyDescent="0.35">
      <c r="B3579" s="7" t="s">
        <v>127</v>
      </c>
      <c r="C3579" s="9" t="s">
        <v>2641</v>
      </c>
    </row>
    <row r="3580" spans="2:3" x14ac:dyDescent="0.35">
      <c r="B3580" s="2" t="s">
        <v>128</v>
      </c>
      <c r="C3580" s="4" t="s">
        <v>2641</v>
      </c>
    </row>
    <row r="3581" spans="2:3" x14ac:dyDescent="0.35">
      <c r="B3581" s="7" t="s">
        <v>129</v>
      </c>
      <c r="C3581" s="9" t="s">
        <v>2642</v>
      </c>
    </row>
    <row r="3582" spans="2:3" x14ac:dyDescent="0.35">
      <c r="B3582" s="2" t="s">
        <v>130</v>
      </c>
      <c r="C3582" s="4" t="s">
        <v>2642</v>
      </c>
    </row>
    <row r="3583" spans="2:3" x14ac:dyDescent="0.35">
      <c r="B3583" s="6" t="s">
        <v>131</v>
      </c>
      <c r="C3583" s="8" t="s">
        <v>2643</v>
      </c>
    </row>
    <row r="3584" spans="2:3" x14ac:dyDescent="0.35">
      <c r="B3584" s="7" t="s">
        <v>132</v>
      </c>
      <c r="C3584" s="9" t="s">
        <v>2644</v>
      </c>
    </row>
    <row r="3585" spans="2:3" x14ac:dyDescent="0.35">
      <c r="B3585" s="2" t="s">
        <v>133</v>
      </c>
      <c r="C3585" s="4" t="s">
        <v>2645</v>
      </c>
    </row>
    <row r="3586" spans="2:3" x14ac:dyDescent="0.35">
      <c r="B3586" s="2" t="s">
        <v>134</v>
      </c>
      <c r="C3586" s="4" t="s">
        <v>2646</v>
      </c>
    </row>
    <row r="3587" spans="2:3" x14ac:dyDescent="0.35">
      <c r="B3587" s="2" t="s">
        <v>136</v>
      </c>
      <c r="C3587" s="4" t="s">
        <v>2647</v>
      </c>
    </row>
    <row r="3588" spans="2:3" x14ac:dyDescent="0.35">
      <c r="B3588" s="2" t="s">
        <v>137</v>
      </c>
      <c r="C3588" s="4" t="s">
        <v>2648</v>
      </c>
    </row>
    <row r="3589" spans="2:3" x14ac:dyDescent="0.35">
      <c r="B3589" s="2" t="s">
        <v>138</v>
      </c>
      <c r="C3589" s="4" t="s">
        <v>2649</v>
      </c>
    </row>
    <row r="3590" spans="2:3" x14ac:dyDescent="0.35">
      <c r="B3590" s="2" t="s">
        <v>139</v>
      </c>
      <c r="C3590" s="4" t="s">
        <v>2650</v>
      </c>
    </row>
    <row r="3591" spans="2:3" x14ac:dyDescent="0.35">
      <c r="B3591" s="2" t="s">
        <v>140</v>
      </c>
      <c r="C3591" s="4" t="s">
        <v>2651</v>
      </c>
    </row>
    <row r="3592" spans="2:3" x14ac:dyDescent="0.35">
      <c r="B3592" s="7" t="s">
        <v>141</v>
      </c>
      <c r="C3592" s="9" t="s">
        <v>2652</v>
      </c>
    </row>
    <row r="3593" spans="2:3" x14ac:dyDescent="0.35">
      <c r="B3593" s="2" t="s">
        <v>142</v>
      </c>
      <c r="C3593" s="4" t="s">
        <v>2652</v>
      </c>
    </row>
    <row r="3594" spans="2:3" x14ac:dyDescent="0.35">
      <c r="B3594" s="7" t="s">
        <v>151</v>
      </c>
      <c r="C3594" s="9" t="s">
        <v>558</v>
      </c>
    </row>
    <row r="3595" spans="2:3" x14ac:dyDescent="0.35">
      <c r="B3595" s="2" t="s">
        <v>157</v>
      </c>
      <c r="C3595" s="4" t="s">
        <v>944</v>
      </c>
    </row>
    <row r="3596" spans="2:3" x14ac:dyDescent="0.35">
      <c r="B3596" s="2" t="s">
        <v>159</v>
      </c>
      <c r="C3596" s="4" t="s">
        <v>944</v>
      </c>
    </row>
    <row r="3597" spans="2:3" x14ac:dyDescent="0.35">
      <c r="B3597" s="7" t="s">
        <v>161</v>
      </c>
      <c r="C3597" s="9" t="s">
        <v>667</v>
      </c>
    </row>
    <row r="3598" spans="2:3" x14ac:dyDescent="0.35">
      <c r="B3598" s="2" t="s">
        <v>163</v>
      </c>
      <c r="C3598" s="4" t="s">
        <v>583</v>
      </c>
    </row>
    <row r="3599" spans="2:3" x14ac:dyDescent="0.35">
      <c r="B3599" s="2" t="s">
        <v>164</v>
      </c>
      <c r="C3599" s="4" t="s">
        <v>670</v>
      </c>
    </row>
    <row r="3600" spans="2:3" x14ac:dyDescent="0.35">
      <c r="B3600" s="2" t="s">
        <v>166</v>
      </c>
      <c r="C3600" s="4" t="s">
        <v>589</v>
      </c>
    </row>
    <row r="3601" spans="2:3" x14ac:dyDescent="0.35">
      <c r="B3601" s="7" t="s">
        <v>169</v>
      </c>
      <c r="C3601" s="9" t="s">
        <v>2653</v>
      </c>
    </row>
    <row r="3602" spans="2:3" x14ac:dyDescent="0.35">
      <c r="B3602" s="2" t="s">
        <v>170</v>
      </c>
      <c r="C3602" s="4" t="s">
        <v>2653</v>
      </c>
    </row>
    <row r="3603" spans="2:3" x14ac:dyDescent="0.35">
      <c r="B3603" s="7" t="s">
        <v>171</v>
      </c>
      <c r="C3603" s="9" t="s">
        <v>931</v>
      </c>
    </row>
    <row r="3604" spans="2:3" x14ac:dyDescent="0.35">
      <c r="B3604" s="2" t="s">
        <v>172</v>
      </c>
      <c r="C3604" s="4" t="s">
        <v>934</v>
      </c>
    </row>
    <row r="3605" spans="2:3" x14ac:dyDescent="0.35">
      <c r="B3605" s="2" t="s">
        <v>174</v>
      </c>
      <c r="C3605" s="4" t="s">
        <v>595</v>
      </c>
    </row>
    <row r="3606" spans="2:3" x14ac:dyDescent="0.35">
      <c r="B3606" s="7" t="s">
        <v>177</v>
      </c>
      <c r="C3606" s="9" t="s">
        <v>2006</v>
      </c>
    </row>
    <row r="3607" spans="2:3" x14ac:dyDescent="0.35">
      <c r="B3607" s="2" t="s">
        <v>178</v>
      </c>
      <c r="C3607" s="4" t="s">
        <v>569</v>
      </c>
    </row>
    <row r="3608" spans="2:3" x14ac:dyDescent="0.35">
      <c r="B3608" s="2" t="s">
        <v>179</v>
      </c>
      <c r="C3608" s="4" t="s">
        <v>595</v>
      </c>
    </row>
    <row r="3609" spans="2:3" x14ac:dyDescent="0.35">
      <c r="B3609" s="2" t="s">
        <v>181</v>
      </c>
      <c r="C3609" s="4" t="s">
        <v>961</v>
      </c>
    </row>
    <row r="3610" spans="2:3" x14ac:dyDescent="0.35">
      <c r="B3610" s="2" t="s">
        <v>185</v>
      </c>
      <c r="C3610" s="4" t="s">
        <v>583</v>
      </c>
    </row>
    <row r="3611" spans="2:3" x14ac:dyDescent="0.35">
      <c r="B3611" s="6" t="s">
        <v>186</v>
      </c>
      <c r="C3611" s="8" t="s">
        <v>2654</v>
      </c>
    </row>
    <row r="3612" spans="2:3" x14ac:dyDescent="0.35">
      <c r="B3612" s="7" t="s">
        <v>187</v>
      </c>
      <c r="C3612" s="9" t="s">
        <v>2655</v>
      </c>
    </row>
    <row r="3613" spans="2:3" x14ac:dyDescent="0.35">
      <c r="B3613" s="2" t="s">
        <v>188</v>
      </c>
      <c r="C3613" s="4" t="s">
        <v>2656</v>
      </c>
    </row>
    <row r="3614" spans="2:3" x14ac:dyDescent="0.35">
      <c r="B3614" s="2" t="s">
        <v>191</v>
      </c>
      <c r="C3614" s="4" t="s">
        <v>2657</v>
      </c>
    </row>
    <row r="3615" spans="2:3" x14ac:dyDescent="0.35">
      <c r="B3615" s="2" t="s">
        <v>194</v>
      </c>
      <c r="C3615" s="4" t="s">
        <v>2658</v>
      </c>
    </row>
    <row r="3616" spans="2:3" x14ac:dyDescent="0.35">
      <c r="B3616" s="2" t="s">
        <v>195</v>
      </c>
      <c r="C3616" s="4" t="s">
        <v>2659</v>
      </c>
    </row>
    <row r="3617" spans="2:3" x14ac:dyDescent="0.35">
      <c r="B3617" s="7" t="s">
        <v>197</v>
      </c>
      <c r="C3617" s="9" t="s">
        <v>2660</v>
      </c>
    </row>
    <row r="3618" spans="2:3" x14ac:dyDescent="0.35">
      <c r="B3618" s="2" t="s">
        <v>200</v>
      </c>
      <c r="C3618" s="4" t="s">
        <v>2661</v>
      </c>
    </row>
    <row r="3619" spans="2:3" x14ac:dyDescent="0.35">
      <c r="B3619" s="2" t="s">
        <v>204</v>
      </c>
      <c r="C3619" s="4" t="s">
        <v>467</v>
      </c>
    </row>
    <row r="3620" spans="2:3" x14ac:dyDescent="0.35">
      <c r="B3620" s="7" t="s">
        <v>206</v>
      </c>
      <c r="C3620" s="9" t="s">
        <v>2662</v>
      </c>
    </row>
    <row r="3621" spans="2:3" x14ac:dyDescent="0.35">
      <c r="B3621" s="2" t="s">
        <v>207</v>
      </c>
      <c r="C3621" s="4" t="s">
        <v>1119</v>
      </c>
    </row>
    <row r="3622" spans="2:3" x14ac:dyDescent="0.35">
      <c r="B3622" s="2" t="s">
        <v>209</v>
      </c>
      <c r="C3622" s="4" t="s">
        <v>2663</v>
      </c>
    </row>
    <row r="3623" spans="2:3" x14ac:dyDescent="0.35">
      <c r="B3623" s="2" t="s">
        <v>210</v>
      </c>
      <c r="C3623" s="4" t="s">
        <v>2664</v>
      </c>
    </row>
    <row r="3624" spans="2:3" x14ac:dyDescent="0.35">
      <c r="B3624" s="2" t="s">
        <v>212</v>
      </c>
      <c r="C3624" s="4" t="s">
        <v>2665</v>
      </c>
    </row>
    <row r="3625" spans="2:3" x14ac:dyDescent="0.35">
      <c r="B3625" s="2" t="s">
        <v>214</v>
      </c>
      <c r="C3625" s="4" t="s">
        <v>2666</v>
      </c>
    </row>
    <row r="3626" spans="2:3" x14ac:dyDescent="0.35">
      <c r="B3626" s="2" t="s">
        <v>215</v>
      </c>
      <c r="C3626" s="4" t="s">
        <v>589</v>
      </c>
    </row>
    <row r="3627" spans="2:3" x14ac:dyDescent="0.35">
      <c r="B3627" s="7" t="s">
        <v>216</v>
      </c>
      <c r="C3627" s="9" t="s">
        <v>2667</v>
      </c>
    </row>
    <row r="3628" spans="2:3" x14ac:dyDescent="0.35">
      <c r="B3628" s="2" t="s">
        <v>217</v>
      </c>
      <c r="C3628" s="4" t="s">
        <v>2668</v>
      </c>
    </row>
    <row r="3629" spans="2:3" x14ac:dyDescent="0.35">
      <c r="B3629" s="2" t="s">
        <v>222</v>
      </c>
      <c r="C3629" s="4" t="s">
        <v>670</v>
      </c>
    </row>
    <row r="3630" spans="2:3" x14ac:dyDescent="0.35">
      <c r="B3630" s="7" t="s">
        <v>224</v>
      </c>
      <c r="C3630" s="9" t="s">
        <v>2669</v>
      </c>
    </row>
    <row r="3631" spans="2:3" x14ac:dyDescent="0.35">
      <c r="B3631" s="2" t="s">
        <v>225</v>
      </c>
      <c r="C3631" s="4" t="s">
        <v>2670</v>
      </c>
    </row>
    <row r="3632" spans="2:3" x14ac:dyDescent="0.35">
      <c r="B3632" s="2" t="s">
        <v>230</v>
      </c>
      <c r="C3632" s="4" t="s">
        <v>1122</v>
      </c>
    </row>
    <row r="3633" spans="2:3" x14ac:dyDescent="0.35">
      <c r="B3633" s="2" t="s">
        <v>231</v>
      </c>
      <c r="C3633" s="4" t="s">
        <v>2671</v>
      </c>
    </row>
    <row r="3634" spans="2:3" x14ac:dyDescent="0.35">
      <c r="B3634" s="7" t="s">
        <v>233</v>
      </c>
      <c r="C3634" s="9" t="s">
        <v>1583</v>
      </c>
    </row>
    <row r="3635" spans="2:3" ht="25" x14ac:dyDescent="0.35">
      <c r="B3635" s="2" t="s">
        <v>235</v>
      </c>
      <c r="C3635" s="4" t="s">
        <v>1583</v>
      </c>
    </row>
    <row r="3636" spans="2:3" x14ac:dyDescent="0.35">
      <c r="B3636" s="7" t="s">
        <v>239</v>
      </c>
      <c r="C3636" s="9" t="s">
        <v>2672</v>
      </c>
    </row>
    <row r="3637" spans="2:3" x14ac:dyDescent="0.35">
      <c r="B3637" s="2" t="s">
        <v>240</v>
      </c>
      <c r="C3637" s="4" t="s">
        <v>2673</v>
      </c>
    </row>
    <row r="3638" spans="2:3" x14ac:dyDescent="0.35">
      <c r="B3638" s="2" t="s">
        <v>241</v>
      </c>
      <c r="C3638" s="4" t="s">
        <v>2674</v>
      </c>
    </row>
    <row r="3639" spans="2:3" x14ac:dyDescent="0.35">
      <c r="B3639" s="2" t="s">
        <v>243</v>
      </c>
      <c r="C3639" s="4" t="s">
        <v>681</v>
      </c>
    </row>
    <row r="3640" spans="2:3" x14ac:dyDescent="0.35">
      <c r="B3640" s="2" t="s">
        <v>244</v>
      </c>
      <c r="C3640" s="4" t="s">
        <v>2675</v>
      </c>
    </row>
    <row r="3641" spans="2:3" x14ac:dyDescent="0.35">
      <c r="B3641" s="2" t="s">
        <v>245</v>
      </c>
      <c r="C3641" s="4" t="s">
        <v>2676</v>
      </c>
    </row>
    <row r="3642" spans="2:3" x14ac:dyDescent="0.35">
      <c r="B3642" s="7" t="s">
        <v>247</v>
      </c>
      <c r="C3642" s="9" t="s">
        <v>2677</v>
      </c>
    </row>
    <row r="3643" spans="2:3" x14ac:dyDescent="0.35">
      <c r="B3643" s="2" t="s">
        <v>249</v>
      </c>
      <c r="C3643" s="4" t="s">
        <v>638</v>
      </c>
    </row>
    <row r="3644" spans="2:3" x14ac:dyDescent="0.35">
      <c r="B3644" s="2" t="s">
        <v>250</v>
      </c>
      <c r="C3644" s="4" t="s">
        <v>2678</v>
      </c>
    </row>
    <row r="3645" spans="2:3" x14ac:dyDescent="0.35">
      <c r="B3645" s="7" t="s">
        <v>253</v>
      </c>
      <c r="C3645" s="9" t="s">
        <v>2679</v>
      </c>
    </row>
    <row r="3646" spans="2:3" x14ac:dyDescent="0.35">
      <c r="B3646" s="2" t="s">
        <v>259</v>
      </c>
      <c r="C3646" s="4" t="s">
        <v>2680</v>
      </c>
    </row>
    <row r="3647" spans="2:3" x14ac:dyDescent="0.35">
      <c r="B3647" s="2" t="s">
        <v>260</v>
      </c>
      <c r="C3647" s="4" t="s">
        <v>583</v>
      </c>
    </row>
    <row r="3648" spans="2:3" x14ac:dyDescent="0.35">
      <c r="B3648" s="6" t="s">
        <v>261</v>
      </c>
      <c r="C3648" s="8" t="s">
        <v>2681</v>
      </c>
    </row>
    <row r="3649" spans="2:3" x14ac:dyDescent="0.35">
      <c r="B3649" s="7" t="s">
        <v>262</v>
      </c>
      <c r="C3649" s="9" t="s">
        <v>366</v>
      </c>
    </row>
    <row r="3650" spans="2:3" x14ac:dyDescent="0.35">
      <c r="B3650" s="2" t="s">
        <v>267</v>
      </c>
      <c r="C3650" s="4" t="s">
        <v>366</v>
      </c>
    </row>
    <row r="3651" spans="2:3" x14ac:dyDescent="0.35">
      <c r="B3651" s="7" t="s">
        <v>268</v>
      </c>
      <c r="C3651" s="9" t="s">
        <v>2682</v>
      </c>
    </row>
    <row r="3652" spans="2:3" x14ac:dyDescent="0.35">
      <c r="B3652" s="2" t="s">
        <v>269</v>
      </c>
      <c r="C3652" s="4" t="s">
        <v>2682</v>
      </c>
    </row>
    <row r="3653" spans="2:3" x14ac:dyDescent="0.35">
      <c r="B3653" s="6" t="s">
        <v>308</v>
      </c>
      <c r="C3653" s="8" t="s">
        <v>695</v>
      </c>
    </row>
    <row r="3654" spans="2:3" x14ac:dyDescent="0.35">
      <c r="B3654" s="7" t="s">
        <v>309</v>
      </c>
      <c r="C3654" s="9" t="s">
        <v>695</v>
      </c>
    </row>
    <row r="3655" spans="2:3" x14ac:dyDescent="0.35">
      <c r="B3655" s="29" t="s">
        <v>314</v>
      </c>
      <c r="C3655" s="30" t="s">
        <v>695</v>
      </c>
    </row>
    <row r="3656" spans="2:3" x14ac:dyDescent="0.35">
      <c r="B3656" s="35" t="s">
        <v>51</v>
      </c>
      <c r="C3656" s="36" t="s">
        <v>97</v>
      </c>
    </row>
    <row r="3657" spans="2:3" x14ac:dyDescent="0.35">
      <c r="B3657" s="22" t="s">
        <v>533</v>
      </c>
      <c r="C3657" s="25" t="s">
        <v>533</v>
      </c>
    </row>
    <row r="3658" spans="2:3" x14ac:dyDescent="0.35">
      <c r="B3658" s="22" t="s">
        <v>533</v>
      </c>
      <c r="C3658" s="25" t="s">
        <v>533</v>
      </c>
    </row>
    <row r="3659" spans="2:3" x14ac:dyDescent="0.35">
      <c r="B3659" s="22" t="s">
        <v>533</v>
      </c>
      <c r="C3659" s="25" t="s">
        <v>533</v>
      </c>
    </row>
    <row r="3660" spans="2:3" x14ac:dyDescent="0.35">
      <c r="B3660" s="35" t="s">
        <v>46</v>
      </c>
      <c r="C3660" s="36" t="s">
        <v>52</v>
      </c>
    </row>
    <row r="3661" spans="2:3" x14ac:dyDescent="0.35">
      <c r="B3661" s="33" t="s">
        <v>104</v>
      </c>
      <c r="C3661" s="34" t="s">
        <v>2683</v>
      </c>
    </row>
    <row r="3662" spans="2:3" x14ac:dyDescent="0.35">
      <c r="B3662" s="7" t="s">
        <v>105</v>
      </c>
      <c r="C3662" s="9" t="s">
        <v>2684</v>
      </c>
    </row>
    <row r="3663" spans="2:3" x14ac:dyDescent="0.35">
      <c r="B3663" s="2" t="s">
        <v>106</v>
      </c>
      <c r="C3663" s="4" t="s">
        <v>2684</v>
      </c>
    </row>
    <row r="3664" spans="2:3" x14ac:dyDescent="0.35">
      <c r="B3664" s="7" t="s">
        <v>107</v>
      </c>
      <c r="C3664" s="9" t="s">
        <v>2685</v>
      </c>
    </row>
    <row r="3665" spans="2:3" x14ac:dyDescent="0.35">
      <c r="B3665" s="2" t="s">
        <v>109</v>
      </c>
      <c r="C3665" s="4" t="s">
        <v>2685</v>
      </c>
    </row>
    <row r="3666" spans="2:3" x14ac:dyDescent="0.35">
      <c r="B3666" s="7" t="s">
        <v>110</v>
      </c>
      <c r="C3666" s="9" t="s">
        <v>2686</v>
      </c>
    </row>
    <row r="3667" spans="2:3" x14ac:dyDescent="0.35">
      <c r="B3667" s="2" t="s">
        <v>112</v>
      </c>
      <c r="C3667" s="4" t="s">
        <v>2687</v>
      </c>
    </row>
    <row r="3668" spans="2:3" x14ac:dyDescent="0.35">
      <c r="B3668" s="2" t="s">
        <v>114</v>
      </c>
      <c r="C3668" s="4" t="s">
        <v>2688</v>
      </c>
    </row>
    <row r="3669" spans="2:3" x14ac:dyDescent="0.35">
      <c r="B3669" s="7" t="s">
        <v>115</v>
      </c>
      <c r="C3669" s="9" t="s">
        <v>2689</v>
      </c>
    </row>
    <row r="3670" spans="2:3" x14ac:dyDescent="0.35">
      <c r="B3670" s="2" t="s">
        <v>116</v>
      </c>
      <c r="C3670" s="4" t="s">
        <v>2689</v>
      </c>
    </row>
    <row r="3671" spans="2:3" x14ac:dyDescent="0.35">
      <c r="B3671" s="7" t="s">
        <v>120</v>
      </c>
      <c r="C3671" s="9" t="s">
        <v>2690</v>
      </c>
    </row>
    <row r="3672" spans="2:3" x14ac:dyDescent="0.35">
      <c r="B3672" s="2" t="s">
        <v>126</v>
      </c>
      <c r="C3672" s="4" t="s">
        <v>2690</v>
      </c>
    </row>
    <row r="3673" spans="2:3" x14ac:dyDescent="0.35">
      <c r="B3673" s="7" t="s">
        <v>127</v>
      </c>
      <c r="C3673" s="9" t="s">
        <v>2691</v>
      </c>
    </row>
    <row r="3674" spans="2:3" x14ac:dyDescent="0.35">
      <c r="B3674" s="2" t="s">
        <v>128</v>
      </c>
      <c r="C3674" s="4" t="s">
        <v>2691</v>
      </c>
    </row>
    <row r="3675" spans="2:3" x14ac:dyDescent="0.35">
      <c r="B3675" s="6" t="s">
        <v>131</v>
      </c>
      <c r="C3675" s="8" t="s">
        <v>2692</v>
      </c>
    </row>
    <row r="3676" spans="2:3" x14ac:dyDescent="0.35">
      <c r="B3676" s="7" t="s">
        <v>132</v>
      </c>
      <c r="C3676" s="9" t="s">
        <v>2693</v>
      </c>
    </row>
    <row r="3677" spans="2:3" x14ac:dyDescent="0.35">
      <c r="B3677" s="2" t="s">
        <v>133</v>
      </c>
      <c r="C3677" s="4" t="s">
        <v>580</v>
      </c>
    </row>
    <row r="3678" spans="2:3" x14ac:dyDescent="0.35">
      <c r="B3678" s="2" t="s">
        <v>136</v>
      </c>
      <c r="C3678" s="4" t="s">
        <v>570</v>
      </c>
    </row>
    <row r="3679" spans="2:3" x14ac:dyDescent="0.35">
      <c r="B3679" s="2" t="s">
        <v>137</v>
      </c>
      <c r="C3679" s="4" t="s">
        <v>583</v>
      </c>
    </row>
    <row r="3680" spans="2:3" x14ac:dyDescent="0.35">
      <c r="B3680" s="2" t="s">
        <v>138</v>
      </c>
      <c r="C3680" s="4" t="s">
        <v>453</v>
      </c>
    </row>
    <row r="3681" spans="2:3" x14ac:dyDescent="0.35">
      <c r="B3681" s="2" t="s">
        <v>139</v>
      </c>
      <c r="C3681" s="4" t="s">
        <v>2694</v>
      </c>
    </row>
    <row r="3682" spans="2:3" x14ac:dyDescent="0.35">
      <c r="B3682" s="7" t="s">
        <v>141</v>
      </c>
      <c r="C3682" s="9" t="s">
        <v>584</v>
      </c>
    </row>
    <row r="3683" spans="2:3" x14ac:dyDescent="0.35">
      <c r="B3683" s="2" t="s">
        <v>142</v>
      </c>
      <c r="C3683" s="4" t="s">
        <v>580</v>
      </c>
    </row>
    <row r="3684" spans="2:3" x14ac:dyDescent="0.35">
      <c r="B3684" s="2" t="s">
        <v>144</v>
      </c>
      <c r="C3684" s="4" t="s">
        <v>570</v>
      </c>
    </row>
    <row r="3685" spans="2:3" x14ac:dyDescent="0.35">
      <c r="B3685" s="7" t="s">
        <v>151</v>
      </c>
      <c r="C3685" s="9" t="s">
        <v>2695</v>
      </c>
    </row>
    <row r="3686" spans="2:3" x14ac:dyDescent="0.35">
      <c r="B3686" s="2" t="s">
        <v>157</v>
      </c>
      <c r="C3686" s="4" t="s">
        <v>586</v>
      </c>
    </row>
    <row r="3687" spans="2:3" x14ac:dyDescent="0.35">
      <c r="B3687" s="2" t="s">
        <v>158</v>
      </c>
      <c r="C3687" s="4" t="s">
        <v>570</v>
      </c>
    </row>
    <row r="3688" spans="2:3" x14ac:dyDescent="0.35">
      <c r="B3688" s="2" t="s">
        <v>159</v>
      </c>
      <c r="C3688" s="4" t="s">
        <v>366</v>
      </c>
    </row>
    <row r="3689" spans="2:3" x14ac:dyDescent="0.35">
      <c r="B3689" s="2" t="s">
        <v>160</v>
      </c>
      <c r="C3689" s="4" t="s">
        <v>599</v>
      </c>
    </row>
    <row r="3690" spans="2:3" x14ac:dyDescent="0.35">
      <c r="B3690" s="7" t="s">
        <v>161</v>
      </c>
      <c r="C3690" s="9" t="s">
        <v>620</v>
      </c>
    </row>
    <row r="3691" spans="2:3" x14ac:dyDescent="0.35">
      <c r="B3691" s="2" t="s">
        <v>163</v>
      </c>
      <c r="C3691" s="4" t="s">
        <v>558</v>
      </c>
    </row>
    <row r="3692" spans="2:3" x14ac:dyDescent="0.35">
      <c r="B3692" s="2" t="s">
        <v>164</v>
      </c>
      <c r="C3692" s="4" t="s">
        <v>944</v>
      </c>
    </row>
    <row r="3693" spans="2:3" x14ac:dyDescent="0.35">
      <c r="B3693" s="7" t="s">
        <v>169</v>
      </c>
      <c r="C3693" s="9" t="s">
        <v>584</v>
      </c>
    </row>
    <row r="3694" spans="2:3" x14ac:dyDescent="0.35">
      <c r="B3694" s="2" t="s">
        <v>170</v>
      </c>
      <c r="C3694" s="4" t="s">
        <v>584</v>
      </c>
    </row>
    <row r="3695" spans="2:3" x14ac:dyDescent="0.35">
      <c r="B3695" s="7" t="s">
        <v>171</v>
      </c>
      <c r="C3695" s="9" t="s">
        <v>718</v>
      </c>
    </row>
    <row r="3696" spans="2:3" x14ac:dyDescent="0.35">
      <c r="B3696" s="2" t="s">
        <v>172</v>
      </c>
      <c r="C3696" s="4" t="s">
        <v>366</v>
      </c>
    </row>
    <row r="3697" spans="2:3" x14ac:dyDescent="0.35">
      <c r="B3697" s="2" t="s">
        <v>173</v>
      </c>
      <c r="C3697" s="4" t="s">
        <v>558</v>
      </c>
    </row>
    <row r="3698" spans="2:3" x14ac:dyDescent="0.35">
      <c r="B3698" s="7" t="s">
        <v>177</v>
      </c>
      <c r="C3698" s="9" t="s">
        <v>2696</v>
      </c>
    </row>
    <row r="3699" spans="2:3" x14ac:dyDescent="0.35">
      <c r="B3699" s="2" t="s">
        <v>178</v>
      </c>
      <c r="C3699" s="4" t="s">
        <v>668</v>
      </c>
    </row>
    <row r="3700" spans="2:3" x14ac:dyDescent="0.35">
      <c r="B3700" s="2" t="s">
        <v>179</v>
      </c>
      <c r="C3700" s="4" t="s">
        <v>2697</v>
      </c>
    </row>
    <row r="3701" spans="2:3" x14ac:dyDescent="0.35">
      <c r="B3701" s="2" t="s">
        <v>180</v>
      </c>
      <c r="C3701" s="4" t="s">
        <v>668</v>
      </c>
    </row>
    <row r="3702" spans="2:3" x14ac:dyDescent="0.35">
      <c r="B3702" s="2" t="s">
        <v>181</v>
      </c>
      <c r="C3702" s="4" t="s">
        <v>366</v>
      </c>
    </row>
    <row r="3703" spans="2:3" x14ac:dyDescent="0.35">
      <c r="B3703" s="2" t="s">
        <v>183</v>
      </c>
      <c r="C3703" s="4" t="s">
        <v>587</v>
      </c>
    </row>
    <row r="3704" spans="2:3" x14ac:dyDescent="0.35">
      <c r="B3704" s="2" t="s">
        <v>184</v>
      </c>
      <c r="C3704" s="4" t="s">
        <v>587</v>
      </c>
    </row>
    <row r="3705" spans="2:3" x14ac:dyDescent="0.35">
      <c r="B3705" s="2" t="s">
        <v>185</v>
      </c>
      <c r="C3705" s="4" t="s">
        <v>580</v>
      </c>
    </row>
    <row r="3706" spans="2:3" x14ac:dyDescent="0.35">
      <c r="B3706" s="6" t="s">
        <v>186</v>
      </c>
      <c r="C3706" s="8" t="s">
        <v>2698</v>
      </c>
    </row>
    <row r="3707" spans="2:3" x14ac:dyDescent="0.35">
      <c r="B3707" s="7" t="s">
        <v>187</v>
      </c>
      <c r="C3707" s="9" t="s">
        <v>2699</v>
      </c>
    </row>
    <row r="3708" spans="2:3" x14ac:dyDescent="0.35">
      <c r="B3708" s="2" t="s">
        <v>188</v>
      </c>
      <c r="C3708" s="4" t="s">
        <v>2700</v>
      </c>
    </row>
    <row r="3709" spans="2:3" x14ac:dyDescent="0.35">
      <c r="B3709" s="2" t="s">
        <v>189</v>
      </c>
      <c r="C3709" s="4" t="s">
        <v>944</v>
      </c>
    </row>
    <row r="3710" spans="2:3" x14ac:dyDescent="0.35">
      <c r="B3710" s="2" t="s">
        <v>191</v>
      </c>
      <c r="C3710" s="4" t="s">
        <v>949</v>
      </c>
    </row>
    <row r="3711" spans="2:3" x14ac:dyDescent="0.35">
      <c r="B3711" s="2" t="s">
        <v>194</v>
      </c>
      <c r="C3711" s="4" t="s">
        <v>589</v>
      </c>
    </row>
    <row r="3712" spans="2:3" x14ac:dyDescent="0.35">
      <c r="B3712" s="2" t="s">
        <v>195</v>
      </c>
      <c r="C3712" s="4" t="s">
        <v>583</v>
      </c>
    </row>
    <row r="3713" spans="2:3" x14ac:dyDescent="0.35">
      <c r="B3713" s="7" t="s">
        <v>197</v>
      </c>
      <c r="C3713" s="9" t="s">
        <v>2701</v>
      </c>
    </row>
    <row r="3714" spans="2:3" x14ac:dyDescent="0.35">
      <c r="B3714" s="2" t="s">
        <v>200</v>
      </c>
      <c r="C3714" s="4" t="s">
        <v>586</v>
      </c>
    </row>
    <row r="3715" spans="2:3" x14ac:dyDescent="0.35">
      <c r="B3715" s="2" t="s">
        <v>204</v>
      </c>
      <c r="C3715" s="4" t="s">
        <v>680</v>
      </c>
    </row>
    <row r="3716" spans="2:3" x14ac:dyDescent="0.35">
      <c r="B3716" s="2" t="s">
        <v>205</v>
      </c>
      <c r="C3716" s="4" t="s">
        <v>587</v>
      </c>
    </row>
    <row r="3717" spans="2:3" x14ac:dyDescent="0.35">
      <c r="B3717" s="7" t="s">
        <v>206</v>
      </c>
      <c r="C3717" s="9" t="s">
        <v>2702</v>
      </c>
    </row>
    <row r="3718" spans="2:3" x14ac:dyDescent="0.35">
      <c r="B3718" s="2" t="s">
        <v>207</v>
      </c>
      <c r="C3718" s="4" t="s">
        <v>1946</v>
      </c>
    </row>
    <row r="3719" spans="2:3" x14ac:dyDescent="0.35">
      <c r="B3719" s="2" t="s">
        <v>209</v>
      </c>
      <c r="C3719" s="4" t="s">
        <v>582</v>
      </c>
    </row>
    <row r="3720" spans="2:3" x14ac:dyDescent="0.35">
      <c r="B3720" s="2" t="s">
        <v>210</v>
      </c>
      <c r="C3720" s="4" t="s">
        <v>580</v>
      </c>
    </row>
    <row r="3721" spans="2:3" x14ac:dyDescent="0.35">
      <c r="B3721" s="2" t="s">
        <v>212</v>
      </c>
      <c r="C3721" s="4" t="s">
        <v>681</v>
      </c>
    </row>
    <row r="3722" spans="2:3" x14ac:dyDescent="0.35">
      <c r="B3722" s="2" t="s">
        <v>214</v>
      </c>
      <c r="C3722" s="4" t="s">
        <v>587</v>
      </c>
    </row>
    <row r="3723" spans="2:3" x14ac:dyDescent="0.35">
      <c r="B3723" s="2" t="s">
        <v>215</v>
      </c>
      <c r="C3723" s="4" t="s">
        <v>366</v>
      </c>
    </row>
    <row r="3724" spans="2:3" x14ac:dyDescent="0.35">
      <c r="B3724" s="7" t="s">
        <v>216</v>
      </c>
      <c r="C3724" s="9" t="s">
        <v>500</v>
      </c>
    </row>
    <row r="3725" spans="2:3" x14ac:dyDescent="0.35">
      <c r="B3725" s="2" t="s">
        <v>217</v>
      </c>
      <c r="C3725" s="4" t="s">
        <v>944</v>
      </c>
    </row>
    <row r="3726" spans="2:3" x14ac:dyDescent="0.35">
      <c r="B3726" s="2" t="s">
        <v>220</v>
      </c>
      <c r="C3726" s="4" t="s">
        <v>718</v>
      </c>
    </row>
    <row r="3727" spans="2:3" x14ac:dyDescent="0.35">
      <c r="B3727" s="7" t="s">
        <v>224</v>
      </c>
      <c r="C3727" s="9" t="s">
        <v>2703</v>
      </c>
    </row>
    <row r="3728" spans="2:3" x14ac:dyDescent="0.35">
      <c r="B3728" s="2" t="s">
        <v>225</v>
      </c>
      <c r="C3728" s="4" t="s">
        <v>2704</v>
      </c>
    </row>
    <row r="3729" spans="2:3" ht="25" x14ac:dyDescent="0.35">
      <c r="B3729" s="2" t="s">
        <v>226</v>
      </c>
      <c r="C3729" s="4" t="s">
        <v>718</v>
      </c>
    </row>
    <row r="3730" spans="2:3" x14ac:dyDescent="0.35">
      <c r="B3730" s="2" t="s">
        <v>227</v>
      </c>
      <c r="C3730" s="4" t="s">
        <v>467</v>
      </c>
    </row>
    <row r="3731" spans="2:3" x14ac:dyDescent="0.35">
      <c r="B3731" s="2" t="s">
        <v>229</v>
      </c>
      <c r="C3731" s="4" t="s">
        <v>366</v>
      </c>
    </row>
    <row r="3732" spans="2:3" x14ac:dyDescent="0.35">
      <c r="B3732" s="2" t="s">
        <v>230</v>
      </c>
      <c r="C3732" s="4" t="s">
        <v>601</v>
      </c>
    </row>
    <row r="3733" spans="2:3" x14ac:dyDescent="0.35">
      <c r="B3733" s="2" t="s">
        <v>231</v>
      </c>
      <c r="C3733" s="4" t="s">
        <v>718</v>
      </c>
    </row>
    <row r="3734" spans="2:3" x14ac:dyDescent="0.35">
      <c r="B3734" s="2" t="s">
        <v>232</v>
      </c>
      <c r="C3734" s="4" t="s">
        <v>366</v>
      </c>
    </row>
    <row r="3735" spans="2:3" x14ac:dyDescent="0.35">
      <c r="B3735" s="7" t="s">
        <v>233</v>
      </c>
      <c r="C3735" s="9" t="s">
        <v>2705</v>
      </c>
    </row>
    <row r="3736" spans="2:3" ht="25" x14ac:dyDescent="0.35">
      <c r="B3736" s="2" t="s">
        <v>235</v>
      </c>
      <c r="C3736" s="4" t="s">
        <v>2705</v>
      </c>
    </row>
    <row r="3737" spans="2:3" x14ac:dyDescent="0.35">
      <c r="B3737" s="7" t="s">
        <v>239</v>
      </c>
      <c r="C3737" s="9" t="s">
        <v>585</v>
      </c>
    </row>
    <row r="3738" spans="2:3" x14ac:dyDescent="0.35">
      <c r="B3738" s="2" t="s">
        <v>240</v>
      </c>
      <c r="C3738" s="4" t="s">
        <v>580</v>
      </c>
    </row>
    <row r="3739" spans="2:3" x14ac:dyDescent="0.35">
      <c r="B3739" s="2" t="s">
        <v>241</v>
      </c>
      <c r="C3739" s="4" t="s">
        <v>667</v>
      </c>
    </row>
    <row r="3740" spans="2:3" x14ac:dyDescent="0.35">
      <c r="B3740" s="2" t="s">
        <v>243</v>
      </c>
      <c r="C3740" s="4" t="s">
        <v>1977</v>
      </c>
    </row>
    <row r="3741" spans="2:3" x14ac:dyDescent="0.35">
      <c r="B3741" s="2" t="s">
        <v>244</v>
      </c>
      <c r="C3741" s="4" t="s">
        <v>570</v>
      </c>
    </row>
    <row r="3742" spans="2:3" x14ac:dyDescent="0.35">
      <c r="B3742" s="2" t="s">
        <v>246</v>
      </c>
      <c r="C3742" s="4" t="s">
        <v>949</v>
      </c>
    </row>
    <row r="3743" spans="2:3" x14ac:dyDescent="0.35">
      <c r="B3743" s="7" t="s">
        <v>247</v>
      </c>
      <c r="C3743" s="9" t="s">
        <v>2706</v>
      </c>
    </row>
    <row r="3744" spans="2:3" x14ac:dyDescent="0.35">
      <c r="B3744" s="2" t="s">
        <v>249</v>
      </c>
      <c r="C3744" s="4" t="s">
        <v>2707</v>
      </c>
    </row>
    <row r="3745" spans="2:3" x14ac:dyDescent="0.35">
      <c r="B3745" s="2" t="s">
        <v>250</v>
      </c>
      <c r="C3745" s="4" t="s">
        <v>620</v>
      </c>
    </row>
    <row r="3746" spans="2:3" x14ac:dyDescent="0.35">
      <c r="B3746" s="7" t="s">
        <v>253</v>
      </c>
      <c r="C3746" s="9" t="s">
        <v>2708</v>
      </c>
    </row>
    <row r="3747" spans="2:3" x14ac:dyDescent="0.35">
      <c r="B3747" s="2" t="s">
        <v>259</v>
      </c>
      <c r="C3747" s="4" t="s">
        <v>2709</v>
      </c>
    </row>
    <row r="3748" spans="2:3" x14ac:dyDescent="0.35">
      <c r="B3748" s="2" t="s">
        <v>260</v>
      </c>
      <c r="C3748" s="4" t="s">
        <v>587</v>
      </c>
    </row>
    <row r="3749" spans="2:3" x14ac:dyDescent="0.35">
      <c r="B3749" s="6" t="s">
        <v>278</v>
      </c>
      <c r="C3749" s="8" t="s">
        <v>2710</v>
      </c>
    </row>
    <row r="3750" spans="2:3" x14ac:dyDescent="0.35">
      <c r="B3750" s="7" t="s">
        <v>296</v>
      </c>
      <c r="C3750" s="9" t="s">
        <v>2710</v>
      </c>
    </row>
    <row r="3751" spans="2:3" x14ac:dyDescent="0.35">
      <c r="B3751" s="2" t="s">
        <v>298</v>
      </c>
      <c r="C3751" s="4" t="s">
        <v>2710</v>
      </c>
    </row>
    <row r="3752" spans="2:3" x14ac:dyDescent="0.35">
      <c r="B3752" s="6" t="s">
        <v>308</v>
      </c>
      <c r="C3752" s="8" t="s">
        <v>2711</v>
      </c>
    </row>
    <row r="3753" spans="2:3" x14ac:dyDescent="0.35">
      <c r="B3753" s="7" t="s">
        <v>309</v>
      </c>
      <c r="C3753" s="9" t="s">
        <v>2711</v>
      </c>
    </row>
    <row r="3754" spans="2:3" x14ac:dyDescent="0.35">
      <c r="B3754" s="2" t="s">
        <v>311</v>
      </c>
      <c r="C3754" s="4" t="s">
        <v>2712</v>
      </c>
    </row>
    <row r="3755" spans="2:3" x14ac:dyDescent="0.35">
      <c r="B3755" s="29" t="s">
        <v>315</v>
      </c>
      <c r="C3755" s="30" t="s">
        <v>524</v>
      </c>
    </row>
    <row r="3756" spans="2:3" x14ac:dyDescent="0.35">
      <c r="B3756" s="35" t="s">
        <v>51</v>
      </c>
      <c r="C3756" s="36" t="s">
        <v>98</v>
      </c>
    </row>
    <row r="3757" spans="2:3" x14ac:dyDescent="0.35">
      <c r="B3757" s="22" t="s">
        <v>533</v>
      </c>
      <c r="C3757" s="25" t="s">
        <v>533</v>
      </c>
    </row>
    <row r="3758" spans="2:3" x14ac:dyDescent="0.35">
      <c r="B3758" s="22" t="s">
        <v>533</v>
      </c>
      <c r="C3758" s="25" t="s">
        <v>533</v>
      </c>
    </row>
    <row r="3759" spans="2:3" x14ac:dyDescent="0.35">
      <c r="B3759" s="22" t="s">
        <v>533</v>
      </c>
      <c r="C3759" s="25" t="s">
        <v>533</v>
      </c>
    </row>
    <row r="3760" spans="2:3" x14ac:dyDescent="0.35">
      <c r="B3760" s="35" t="s">
        <v>47</v>
      </c>
      <c r="C3760" s="36" t="s">
        <v>52</v>
      </c>
    </row>
    <row r="3761" spans="2:3" x14ac:dyDescent="0.35">
      <c r="B3761" s="33" t="s">
        <v>104</v>
      </c>
      <c r="C3761" s="34" t="s">
        <v>2713</v>
      </c>
    </row>
    <row r="3762" spans="2:3" x14ac:dyDescent="0.35">
      <c r="B3762" s="7" t="s">
        <v>105</v>
      </c>
      <c r="C3762" s="9" t="s">
        <v>2714</v>
      </c>
    </row>
    <row r="3763" spans="2:3" x14ac:dyDescent="0.35">
      <c r="B3763" s="2" t="s">
        <v>106</v>
      </c>
      <c r="C3763" s="4" t="s">
        <v>2714</v>
      </c>
    </row>
    <row r="3764" spans="2:3" x14ac:dyDescent="0.35">
      <c r="B3764" s="7" t="s">
        <v>110</v>
      </c>
      <c r="C3764" s="9" t="s">
        <v>2715</v>
      </c>
    </row>
    <row r="3765" spans="2:3" x14ac:dyDescent="0.35">
      <c r="B3765" s="2" t="s">
        <v>112</v>
      </c>
      <c r="C3765" s="4" t="s">
        <v>2716</v>
      </c>
    </row>
    <row r="3766" spans="2:3" x14ac:dyDescent="0.35">
      <c r="B3766" s="2" t="s">
        <v>114</v>
      </c>
      <c r="C3766" s="4" t="s">
        <v>2717</v>
      </c>
    </row>
    <row r="3767" spans="2:3" x14ac:dyDescent="0.35">
      <c r="B3767" s="7" t="s">
        <v>115</v>
      </c>
      <c r="C3767" s="9" t="s">
        <v>2718</v>
      </c>
    </row>
    <row r="3768" spans="2:3" x14ac:dyDescent="0.35">
      <c r="B3768" s="2" t="s">
        <v>116</v>
      </c>
      <c r="C3768" s="4" t="s">
        <v>2718</v>
      </c>
    </row>
    <row r="3769" spans="2:3" x14ac:dyDescent="0.35">
      <c r="B3769" s="7" t="s">
        <v>120</v>
      </c>
      <c r="C3769" s="9" t="s">
        <v>2719</v>
      </c>
    </row>
    <row r="3770" spans="2:3" x14ac:dyDescent="0.35">
      <c r="B3770" s="2" t="s">
        <v>124</v>
      </c>
      <c r="C3770" s="4" t="s">
        <v>2720</v>
      </c>
    </row>
    <row r="3771" spans="2:3" x14ac:dyDescent="0.35">
      <c r="B3771" s="2" t="s">
        <v>126</v>
      </c>
      <c r="C3771" s="4" t="s">
        <v>2721</v>
      </c>
    </row>
    <row r="3772" spans="2:3" x14ac:dyDescent="0.35">
      <c r="B3772" s="7" t="s">
        <v>127</v>
      </c>
      <c r="C3772" s="9" t="s">
        <v>2722</v>
      </c>
    </row>
    <row r="3773" spans="2:3" x14ac:dyDescent="0.35">
      <c r="B3773" s="2" t="s">
        <v>128</v>
      </c>
      <c r="C3773" s="4" t="s">
        <v>2722</v>
      </c>
    </row>
    <row r="3774" spans="2:3" x14ac:dyDescent="0.35">
      <c r="B3774" s="6" t="s">
        <v>131</v>
      </c>
      <c r="C3774" s="8" t="s">
        <v>2723</v>
      </c>
    </row>
    <row r="3775" spans="2:3" x14ac:dyDescent="0.35">
      <c r="B3775" s="7" t="s">
        <v>132</v>
      </c>
      <c r="C3775" s="9" t="s">
        <v>2724</v>
      </c>
    </row>
    <row r="3776" spans="2:3" x14ac:dyDescent="0.35">
      <c r="B3776" s="2" t="s">
        <v>133</v>
      </c>
      <c r="C3776" s="4" t="s">
        <v>2725</v>
      </c>
    </row>
    <row r="3777" spans="2:3" x14ac:dyDescent="0.35">
      <c r="B3777" s="2" t="s">
        <v>134</v>
      </c>
      <c r="C3777" s="4" t="s">
        <v>2726</v>
      </c>
    </row>
    <row r="3778" spans="2:3" x14ac:dyDescent="0.35">
      <c r="B3778" s="2" t="s">
        <v>138</v>
      </c>
      <c r="C3778" s="4" t="s">
        <v>2727</v>
      </c>
    </row>
    <row r="3779" spans="2:3" x14ac:dyDescent="0.35">
      <c r="B3779" s="2" t="s">
        <v>139</v>
      </c>
      <c r="C3779" s="4" t="s">
        <v>2728</v>
      </c>
    </row>
    <row r="3780" spans="2:3" x14ac:dyDescent="0.35">
      <c r="B3780" s="7" t="s">
        <v>151</v>
      </c>
      <c r="C3780" s="9" t="s">
        <v>2729</v>
      </c>
    </row>
    <row r="3781" spans="2:3" x14ac:dyDescent="0.35">
      <c r="B3781" s="2" t="s">
        <v>154</v>
      </c>
      <c r="C3781" s="4" t="s">
        <v>2730</v>
      </c>
    </row>
    <row r="3782" spans="2:3" x14ac:dyDescent="0.35">
      <c r="B3782" s="2" t="s">
        <v>157</v>
      </c>
      <c r="C3782" s="4" t="s">
        <v>2118</v>
      </c>
    </row>
    <row r="3783" spans="2:3" x14ac:dyDescent="0.35">
      <c r="B3783" s="7" t="s">
        <v>161</v>
      </c>
      <c r="C3783" s="9" t="s">
        <v>2731</v>
      </c>
    </row>
    <row r="3784" spans="2:3" x14ac:dyDescent="0.35">
      <c r="B3784" s="2" t="s">
        <v>163</v>
      </c>
      <c r="C3784" s="4" t="s">
        <v>2732</v>
      </c>
    </row>
    <row r="3785" spans="2:3" x14ac:dyDescent="0.35">
      <c r="B3785" s="2" t="s">
        <v>164</v>
      </c>
      <c r="C3785" s="4" t="s">
        <v>2733</v>
      </c>
    </row>
    <row r="3786" spans="2:3" x14ac:dyDescent="0.35">
      <c r="B3786" s="2" t="s">
        <v>168</v>
      </c>
      <c r="C3786" s="4" t="s">
        <v>2734</v>
      </c>
    </row>
    <row r="3787" spans="2:3" x14ac:dyDescent="0.35">
      <c r="B3787" s="7" t="s">
        <v>169</v>
      </c>
      <c r="C3787" s="9" t="s">
        <v>2735</v>
      </c>
    </row>
    <row r="3788" spans="2:3" x14ac:dyDescent="0.35">
      <c r="B3788" s="2" t="s">
        <v>170</v>
      </c>
      <c r="C3788" s="4" t="s">
        <v>2735</v>
      </c>
    </row>
    <row r="3789" spans="2:3" x14ac:dyDescent="0.35">
      <c r="B3789" s="7" t="s">
        <v>171</v>
      </c>
      <c r="C3789" s="9" t="s">
        <v>2736</v>
      </c>
    </row>
    <row r="3790" spans="2:3" x14ac:dyDescent="0.35">
      <c r="B3790" s="2" t="s">
        <v>172</v>
      </c>
      <c r="C3790" s="4" t="s">
        <v>2737</v>
      </c>
    </row>
    <row r="3791" spans="2:3" x14ac:dyDescent="0.35">
      <c r="B3791" s="2" t="s">
        <v>174</v>
      </c>
      <c r="C3791" s="4" t="s">
        <v>2738</v>
      </c>
    </row>
    <row r="3792" spans="2:3" x14ac:dyDescent="0.35">
      <c r="B3792" s="7" t="s">
        <v>177</v>
      </c>
      <c r="C3792" s="9" t="s">
        <v>2739</v>
      </c>
    </row>
    <row r="3793" spans="2:3" x14ac:dyDescent="0.35">
      <c r="B3793" s="2" t="s">
        <v>179</v>
      </c>
      <c r="C3793" s="4" t="s">
        <v>2740</v>
      </c>
    </row>
    <row r="3794" spans="2:3" x14ac:dyDescent="0.35">
      <c r="B3794" s="2" t="s">
        <v>181</v>
      </c>
      <c r="C3794" s="4" t="s">
        <v>2741</v>
      </c>
    </row>
    <row r="3795" spans="2:3" x14ac:dyDescent="0.35">
      <c r="B3795" s="6" t="s">
        <v>186</v>
      </c>
      <c r="C3795" s="8" t="s">
        <v>2742</v>
      </c>
    </row>
    <row r="3796" spans="2:3" x14ac:dyDescent="0.35">
      <c r="B3796" s="7" t="s">
        <v>187</v>
      </c>
      <c r="C3796" s="9" t="s">
        <v>2743</v>
      </c>
    </row>
    <row r="3797" spans="2:3" x14ac:dyDescent="0.35">
      <c r="B3797" s="2" t="s">
        <v>188</v>
      </c>
      <c r="C3797" s="4" t="s">
        <v>2743</v>
      </c>
    </row>
    <row r="3798" spans="2:3" x14ac:dyDescent="0.35">
      <c r="B3798" s="7" t="s">
        <v>197</v>
      </c>
      <c r="C3798" s="9" t="s">
        <v>2744</v>
      </c>
    </row>
    <row r="3799" spans="2:3" x14ac:dyDescent="0.35">
      <c r="B3799" s="2" t="s">
        <v>202</v>
      </c>
      <c r="C3799" s="4" t="s">
        <v>2744</v>
      </c>
    </row>
    <row r="3800" spans="2:3" x14ac:dyDescent="0.35">
      <c r="B3800" s="7" t="s">
        <v>206</v>
      </c>
      <c r="C3800" s="9" t="s">
        <v>2745</v>
      </c>
    </row>
    <row r="3801" spans="2:3" x14ac:dyDescent="0.35">
      <c r="B3801" s="2" t="s">
        <v>207</v>
      </c>
      <c r="C3801" s="4" t="s">
        <v>2746</v>
      </c>
    </row>
    <row r="3802" spans="2:3" x14ac:dyDescent="0.35">
      <c r="B3802" s="2" t="s">
        <v>212</v>
      </c>
      <c r="C3802" s="4" t="s">
        <v>2747</v>
      </c>
    </row>
    <row r="3803" spans="2:3" x14ac:dyDescent="0.35">
      <c r="B3803" s="7" t="s">
        <v>216</v>
      </c>
      <c r="C3803" s="9" t="s">
        <v>2748</v>
      </c>
    </row>
    <row r="3804" spans="2:3" x14ac:dyDescent="0.35">
      <c r="B3804" s="2" t="s">
        <v>217</v>
      </c>
      <c r="C3804" s="4" t="s">
        <v>2749</v>
      </c>
    </row>
    <row r="3805" spans="2:3" x14ac:dyDescent="0.35">
      <c r="B3805" s="2" t="s">
        <v>220</v>
      </c>
      <c r="C3805" s="4" t="s">
        <v>2750</v>
      </c>
    </row>
    <row r="3806" spans="2:3" x14ac:dyDescent="0.35">
      <c r="B3806" s="7" t="s">
        <v>224</v>
      </c>
      <c r="C3806" s="9" t="s">
        <v>2751</v>
      </c>
    </row>
    <row r="3807" spans="2:3" x14ac:dyDescent="0.35">
      <c r="B3807" s="2" t="s">
        <v>225</v>
      </c>
      <c r="C3807" s="4" t="s">
        <v>2752</v>
      </c>
    </row>
    <row r="3808" spans="2:3" ht="25" x14ac:dyDescent="0.35">
      <c r="B3808" s="2" t="s">
        <v>226</v>
      </c>
      <c r="C3808" s="4" t="s">
        <v>2753</v>
      </c>
    </row>
    <row r="3809" spans="2:3" x14ac:dyDescent="0.35">
      <c r="B3809" s="2" t="s">
        <v>229</v>
      </c>
      <c r="C3809" s="4" t="s">
        <v>2754</v>
      </c>
    </row>
    <row r="3810" spans="2:3" x14ac:dyDescent="0.35">
      <c r="B3810" s="7" t="s">
        <v>233</v>
      </c>
      <c r="C3810" s="9" t="s">
        <v>2755</v>
      </c>
    </row>
    <row r="3811" spans="2:3" ht="25" x14ac:dyDescent="0.35">
      <c r="B3811" s="2" t="s">
        <v>234</v>
      </c>
      <c r="C3811" s="4" t="s">
        <v>2755</v>
      </c>
    </row>
    <row r="3812" spans="2:3" x14ac:dyDescent="0.35">
      <c r="B3812" s="7" t="s">
        <v>239</v>
      </c>
      <c r="C3812" s="9" t="s">
        <v>2756</v>
      </c>
    </row>
    <row r="3813" spans="2:3" x14ac:dyDescent="0.35">
      <c r="B3813" s="2" t="s">
        <v>240</v>
      </c>
      <c r="C3813" s="4" t="s">
        <v>2757</v>
      </c>
    </row>
    <row r="3814" spans="2:3" x14ac:dyDescent="0.35">
      <c r="B3814" s="2" t="s">
        <v>243</v>
      </c>
      <c r="C3814" s="4" t="s">
        <v>2758</v>
      </c>
    </row>
    <row r="3815" spans="2:3" x14ac:dyDescent="0.35">
      <c r="B3815" s="7" t="s">
        <v>253</v>
      </c>
      <c r="C3815" s="9" t="s">
        <v>2759</v>
      </c>
    </row>
    <row r="3816" spans="2:3" x14ac:dyDescent="0.35">
      <c r="B3816" s="29" t="s">
        <v>259</v>
      </c>
      <c r="C3816" s="30" t="s">
        <v>2759</v>
      </c>
    </row>
    <row r="3817" spans="2:3" x14ac:dyDescent="0.35">
      <c r="B3817" s="35" t="s">
        <v>51</v>
      </c>
      <c r="C3817" s="36" t="s">
        <v>99</v>
      </c>
    </row>
    <row r="3818" spans="2:3" x14ac:dyDescent="0.35">
      <c r="B3818" s="22" t="s">
        <v>533</v>
      </c>
      <c r="C3818" s="25" t="s">
        <v>533</v>
      </c>
    </row>
    <row r="3819" spans="2:3" x14ac:dyDescent="0.35">
      <c r="B3819" s="22" t="s">
        <v>533</v>
      </c>
      <c r="C3819" s="25" t="s">
        <v>533</v>
      </c>
    </row>
    <row r="3820" spans="2:3" x14ac:dyDescent="0.35">
      <c r="B3820" s="22" t="s">
        <v>533</v>
      </c>
      <c r="C3820" s="25" t="s">
        <v>533</v>
      </c>
    </row>
    <row r="3821" spans="2:3" x14ac:dyDescent="0.35">
      <c r="B3821" s="35" t="s">
        <v>48</v>
      </c>
      <c r="C3821" s="36" t="s">
        <v>52</v>
      </c>
    </row>
    <row r="3822" spans="2:3" x14ac:dyDescent="0.35">
      <c r="B3822" s="33" t="s">
        <v>104</v>
      </c>
      <c r="C3822" s="34" t="s">
        <v>2760</v>
      </c>
    </row>
    <row r="3823" spans="2:3" x14ac:dyDescent="0.35">
      <c r="B3823" s="7" t="s">
        <v>105</v>
      </c>
      <c r="C3823" s="9" t="s">
        <v>2761</v>
      </c>
    </row>
    <row r="3824" spans="2:3" x14ac:dyDescent="0.35">
      <c r="B3824" s="2" t="s">
        <v>106</v>
      </c>
      <c r="C3824" s="4" t="s">
        <v>2761</v>
      </c>
    </row>
    <row r="3825" spans="2:3" x14ac:dyDescent="0.35">
      <c r="B3825" s="7" t="s">
        <v>107</v>
      </c>
      <c r="C3825" s="9" t="s">
        <v>2762</v>
      </c>
    </row>
    <row r="3826" spans="2:3" x14ac:dyDescent="0.35">
      <c r="B3826" s="2" t="s">
        <v>109</v>
      </c>
      <c r="C3826" s="4" t="s">
        <v>2762</v>
      </c>
    </row>
    <row r="3827" spans="2:3" x14ac:dyDescent="0.35">
      <c r="B3827" s="7" t="s">
        <v>110</v>
      </c>
      <c r="C3827" s="9" t="s">
        <v>2763</v>
      </c>
    </row>
    <row r="3828" spans="2:3" x14ac:dyDescent="0.35">
      <c r="B3828" s="2" t="s">
        <v>112</v>
      </c>
      <c r="C3828" s="4" t="s">
        <v>2763</v>
      </c>
    </row>
    <row r="3829" spans="2:3" x14ac:dyDescent="0.35">
      <c r="B3829" s="7" t="s">
        <v>115</v>
      </c>
      <c r="C3829" s="9" t="s">
        <v>2764</v>
      </c>
    </row>
    <row r="3830" spans="2:3" x14ac:dyDescent="0.35">
      <c r="B3830" s="2" t="s">
        <v>116</v>
      </c>
      <c r="C3830" s="4" t="s">
        <v>2764</v>
      </c>
    </row>
    <row r="3831" spans="2:3" x14ac:dyDescent="0.35">
      <c r="B3831" s="7" t="s">
        <v>120</v>
      </c>
      <c r="C3831" s="9" t="s">
        <v>2765</v>
      </c>
    </row>
    <row r="3832" spans="2:3" x14ac:dyDescent="0.35">
      <c r="B3832" s="2" t="s">
        <v>123</v>
      </c>
      <c r="C3832" s="4" t="s">
        <v>2766</v>
      </c>
    </row>
    <row r="3833" spans="2:3" x14ac:dyDescent="0.35">
      <c r="B3833" s="2" t="s">
        <v>126</v>
      </c>
      <c r="C3833" s="4" t="s">
        <v>2767</v>
      </c>
    </row>
    <row r="3834" spans="2:3" x14ac:dyDescent="0.35">
      <c r="B3834" s="6" t="s">
        <v>131</v>
      </c>
      <c r="C3834" s="8" t="s">
        <v>2768</v>
      </c>
    </row>
    <row r="3835" spans="2:3" x14ac:dyDescent="0.35">
      <c r="B3835" s="7" t="s">
        <v>132</v>
      </c>
      <c r="C3835" s="9" t="s">
        <v>2769</v>
      </c>
    </row>
    <row r="3836" spans="2:3" x14ac:dyDescent="0.35">
      <c r="B3836" s="2" t="s">
        <v>133</v>
      </c>
      <c r="C3836" s="4" t="s">
        <v>2450</v>
      </c>
    </row>
    <row r="3837" spans="2:3" x14ac:dyDescent="0.35">
      <c r="B3837" s="2" t="s">
        <v>136</v>
      </c>
      <c r="C3837" s="4" t="s">
        <v>1499</v>
      </c>
    </row>
    <row r="3838" spans="2:3" x14ac:dyDescent="0.35">
      <c r="B3838" s="2" t="s">
        <v>138</v>
      </c>
      <c r="C3838" s="4" t="s">
        <v>2770</v>
      </c>
    </row>
    <row r="3839" spans="2:3" x14ac:dyDescent="0.35">
      <c r="B3839" s="2" t="s">
        <v>139</v>
      </c>
      <c r="C3839" s="4" t="s">
        <v>583</v>
      </c>
    </row>
    <row r="3840" spans="2:3" x14ac:dyDescent="0.35">
      <c r="B3840" s="7" t="s">
        <v>141</v>
      </c>
      <c r="C3840" s="9" t="s">
        <v>580</v>
      </c>
    </row>
    <row r="3841" spans="2:3" x14ac:dyDescent="0.35">
      <c r="B3841" s="2" t="s">
        <v>142</v>
      </c>
      <c r="C3841" s="4" t="s">
        <v>1085</v>
      </c>
    </row>
    <row r="3842" spans="2:3" x14ac:dyDescent="0.35">
      <c r="B3842" s="2" t="s">
        <v>144</v>
      </c>
      <c r="C3842" s="4" t="s">
        <v>569</v>
      </c>
    </row>
    <row r="3843" spans="2:3" x14ac:dyDescent="0.35">
      <c r="B3843" s="7" t="s">
        <v>151</v>
      </c>
      <c r="C3843" s="9" t="s">
        <v>2771</v>
      </c>
    </row>
    <row r="3844" spans="2:3" x14ac:dyDescent="0.35">
      <c r="B3844" s="2" t="s">
        <v>159</v>
      </c>
      <c r="C3844" s="4" t="s">
        <v>583</v>
      </c>
    </row>
    <row r="3845" spans="2:3" x14ac:dyDescent="0.35">
      <c r="B3845" s="2" t="s">
        <v>160</v>
      </c>
      <c r="C3845" s="4" t="s">
        <v>2119</v>
      </c>
    </row>
    <row r="3846" spans="2:3" x14ac:dyDescent="0.35">
      <c r="B3846" s="7" t="s">
        <v>161</v>
      </c>
      <c r="C3846" s="9" t="s">
        <v>583</v>
      </c>
    </row>
    <row r="3847" spans="2:3" x14ac:dyDescent="0.35">
      <c r="B3847" s="2" t="s">
        <v>168</v>
      </c>
      <c r="C3847" s="4" t="s">
        <v>583</v>
      </c>
    </row>
    <row r="3848" spans="2:3" x14ac:dyDescent="0.35">
      <c r="B3848" s="7" t="s">
        <v>169</v>
      </c>
      <c r="C3848" s="9" t="s">
        <v>2772</v>
      </c>
    </row>
    <row r="3849" spans="2:3" x14ac:dyDescent="0.35">
      <c r="B3849" s="2" t="s">
        <v>170</v>
      </c>
      <c r="C3849" s="4" t="s">
        <v>2772</v>
      </c>
    </row>
    <row r="3850" spans="2:3" x14ac:dyDescent="0.35">
      <c r="B3850" s="7" t="s">
        <v>171</v>
      </c>
      <c r="C3850" s="9" t="s">
        <v>915</v>
      </c>
    </row>
    <row r="3851" spans="2:3" x14ac:dyDescent="0.35">
      <c r="B3851" s="2" t="s">
        <v>172</v>
      </c>
      <c r="C3851" s="4" t="s">
        <v>915</v>
      </c>
    </row>
    <row r="3852" spans="2:3" x14ac:dyDescent="0.35">
      <c r="B3852" s="7" t="s">
        <v>177</v>
      </c>
      <c r="C3852" s="9" t="s">
        <v>2773</v>
      </c>
    </row>
    <row r="3853" spans="2:3" x14ac:dyDescent="0.35">
      <c r="B3853" s="2" t="s">
        <v>178</v>
      </c>
      <c r="C3853" s="4" t="s">
        <v>681</v>
      </c>
    </row>
    <row r="3854" spans="2:3" x14ac:dyDescent="0.35">
      <c r="B3854" s="2" t="s">
        <v>180</v>
      </c>
      <c r="C3854" s="4" t="s">
        <v>659</v>
      </c>
    </row>
    <row r="3855" spans="2:3" x14ac:dyDescent="0.35">
      <c r="B3855" s="2" t="s">
        <v>181</v>
      </c>
      <c r="C3855" s="4" t="s">
        <v>2774</v>
      </c>
    </row>
    <row r="3856" spans="2:3" x14ac:dyDescent="0.35">
      <c r="B3856" s="2" t="s">
        <v>185</v>
      </c>
      <c r="C3856" s="4" t="s">
        <v>659</v>
      </c>
    </row>
    <row r="3857" spans="2:3" x14ac:dyDescent="0.35">
      <c r="B3857" s="6" t="s">
        <v>186</v>
      </c>
      <c r="C3857" s="8" t="s">
        <v>2775</v>
      </c>
    </row>
    <row r="3858" spans="2:3" x14ac:dyDescent="0.35">
      <c r="B3858" s="7" t="s">
        <v>187</v>
      </c>
      <c r="C3858" s="9" t="s">
        <v>1583</v>
      </c>
    </row>
    <row r="3859" spans="2:3" x14ac:dyDescent="0.35">
      <c r="B3859" s="2" t="s">
        <v>188</v>
      </c>
      <c r="C3859" s="4" t="s">
        <v>1161</v>
      </c>
    </row>
    <row r="3860" spans="2:3" x14ac:dyDescent="0.35">
      <c r="B3860" s="2" t="s">
        <v>194</v>
      </c>
      <c r="C3860" s="4" t="s">
        <v>670</v>
      </c>
    </row>
    <row r="3861" spans="2:3" x14ac:dyDescent="0.35">
      <c r="B3861" s="2" t="s">
        <v>195</v>
      </c>
      <c r="C3861" s="4" t="s">
        <v>670</v>
      </c>
    </row>
    <row r="3862" spans="2:3" x14ac:dyDescent="0.35">
      <c r="B3862" s="7" t="s">
        <v>197</v>
      </c>
      <c r="C3862" s="9" t="s">
        <v>949</v>
      </c>
    </row>
    <row r="3863" spans="2:3" x14ac:dyDescent="0.35">
      <c r="B3863" s="2" t="s">
        <v>200</v>
      </c>
      <c r="C3863" s="4" t="s">
        <v>949</v>
      </c>
    </row>
    <row r="3864" spans="2:3" x14ac:dyDescent="0.35">
      <c r="B3864" s="7" t="s">
        <v>206</v>
      </c>
      <c r="C3864" s="9" t="s">
        <v>2776</v>
      </c>
    </row>
    <row r="3865" spans="2:3" x14ac:dyDescent="0.35">
      <c r="B3865" s="2" t="s">
        <v>207</v>
      </c>
      <c r="C3865" s="4" t="s">
        <v>2777</v>
      </c>
    </row>
    <row r="3866" spans="2:3" x14ac:dyDescent="0.35">
      <c r="B3866" s="2" t="s">
        <v>209</v>
      </c>
      <c r="C3866" s="4" t="s">
        <v>569</v>
      </c>
    </row>
    <row r="3867" spans="2:3" x14ac:dyDescent="0.35">
      <c r="B3867" s="2" t="s">
        <v>212</v>
      </c>
      <c r="C3867" s="4" t="s">
        <v>2778</v>
      </c>
    </row>
    <row r="3868" spans="2:3" x14ac:dyDescent="0.35">
      <c r="B3868" s="2" t="s">
        <v>214</v>
      </c>
      <c r="C3868" s="4" t="s">
        <v>2779</v>
      </c>
    </row>
    <row r="3869" spans="2:3" x14ac:dyDescent="0.35">
      <c r="B3869" s="7" t="s">
        <v>216</v>
      </c>
      <c r="C3869" s="9" t="s">
        <v>2780</v>
      </c>
    </row>
    <row r="3870" spans="2:3" x14ac:dyDescent="0.35">
      <c r="B3870" s="2" t="s">
        <v>217</v>
      </c>
      <c r="C3870" s="4" t="s">
        <v>2780</v>
      </c>
    </row>
    <row r="3871" spans="2:3" x14ac:dyDescent="0.35">
      <c r="B3871" s="7" t="s">
        <v>233</v>
      </c>
      <c r="C3871" s="9" t="s">
        <v>2781</v>
      </c>
    </row>
    <row r="3872" spans="2:3" ht="25" x14ac:dyDescent="0.35">
      <c r="B3872" s="2" t="s">
        <v>235</v>
      </c>
      <c r="C3872" s="4" t="s">
        <v>2781</v>
      </c>
    </row>
    <row r="3873" spans="2:3" x14ac:dyDescent="0.35">
      <c r="B3873" s="7" t="s">
        <v>239</v>
      </c>
      <c r="C3873" s="9" t="s">
        <v>2782</v>
      </c>
    </row>
    <row r="3874" spans="2:3" x14ac:dyDescent="0.35">
      <c r="B3874" s="2" t="s">
        <v>240</v>
      </c>
      <c r="C3874" s="4" t="s">
        <v>959</v>
      </c>
    </row>
    <row r="3875" spans="2:3" x14ac:dyDescent="0.35">
      <c r="B3875" s="2" t="s">
        <v>241</v>
      </c>
      <c r="C3875" s="4" t="s">
        <v>2783</v>
      </c>
    </row>
    <row r="3876" spans="2:3" x14ac:dyDescent="0.35">
      <c r="B3876" s="7" t="s">
        <v>247</v>
      </c>
      <c r="C3876" s="9" t="s">
        <v>1146</v>
      </c>
    </row>
    <row r="3877" spans="2:3" x14ac:dyDescent="0.35">
      <c r="B3877" s="2" t="s">
        <v>249</v>
      </c>
      <c r="C3877" s="4" t="s">
        <v>1146</v>
      </c>
    </row>
    <row r="3878" spans="2:3" x14ac:dyDescent="0.35">
      <c r="B3878" s="7" t="s">
        <v>253</v>
      </c>
      <c r="C3878" s="9" t="s">
        <v>2784</v>
      </c>
    </row>
    <row r="3879" spans="2:3" x14ac:dyDescent="0.35">
      <c r="B3879" s="2" t="s">
        <v>257</v>
      </c>
      <c r="C3879" s="4" t="s">
        <v>366</v>
      </c>
    </row>
    <row r="3880" spans="2:3" x14ac:dyDescent="0.35">
      <c r="B3880" s="2" t="s">
        <v>259</v>
      </c>
      <c r="C3880" s="4" t="s">
        <v>2785</v>
      </c>
    </row>
    <row r="3881" spans="2:3" x14ac:dyDescent="0.35">
      <c r="B3881" s="6" t="s">
        <v>261</v>
      </c>
      <c r="C3881" s="8" t="s">
        <v>558</v>
      </c>
    </row>
    <row r="3882" spans="2:3" x14ac:dyDescent="0.35">
      <c r="B3882" s="7" t="s">
        <v>268</v>
      </c>
      <c r="C3882" s="9" t="s">
        <v>558</v>
      </c>
    </row>
    <row r="3883" spans="2:3" x14ac:dyDescent="0.35">
      <c r="B3883" s="2" t="s">
        <v>269</v>
      </c>
      <c r="C3883" s="4" t="s">
        <v>558</v>
      </c>
    </row>
    <row r="3884" spans="2:3" x14ac:dyDescent="0.35">
      <c r="B3884" s="6" t="s">
        <v>308</v>
      </c>
      <c r="C3884" s="8" t="s">
        <v>695</v>
      </c>
    </row>
    <row r="3885" spans="2:3" x14ac:dyDescent="0.35">
      <c r="B3885" s="7" t="s">
        <v>309</v>
      </c>
      <c r="C3885" s="9" t="s">
        <v>695</v>
      </c>
    </row>
    <row r="3886" spans="2:3" x14ac:dyDescent="0.35">
      <c r="B3886" s="29" t="s">
        <v>311</v>
      </c>
      <c r="C3886" s="30" t="s">
        <v>695</v>
      </c>
    </row>
    <row r="3887" spans="2:3" x14ac:dyDescent="0.35">
      <c r="B3887" s="35" t="s">
        <v>51</v>
      </c>
      <c r="C3887" s="36" t="s">
        <v>100</v>
      </c>
    </row>
    <row r="3888" spans="2:3" x14ac:dyDescent="0.35">
      <c r="B3888" s="22" t="s">
        <v>533</v>
      </c>
      <c r="C3888" s="25" t="s">
        <v>533</v>
      </c>
    </row>
    <row r="3889" spans="2:3" x14ac:dyDescent="0.35">
      <c r="B3889" s="22" t="s">
        <v>533</v>
      </c>
      <c r="C3889" s="25" t="s">
        <v>533</v>
      </c>
    </row>
    <row r="3890" spans="2:3" x14ac:dyDescent="0.35">
      <c r="B3890" s="22" t="s">
        <v>533</v>
      </c>
      <c r="C3890" s="25" t="s">
        <v>533</v>
      </c>
    </row>
    <row r="3891" spans="2:3" x14ac:dyDescent="0.35">
      <c r="B3891" s="35" t="s">
        <v>49</v>
      </c>
      <c r="C3891" s="36" t="s">
        <v>52</v>
      </c>
    </row>
    <row r="3892" spans="2:3" x14ac:dyDescent="0.35">
      <c r="B3892" s="33" t="s">
        <v>104</v>
      </c>
      <c r="C3892" s="34" t="s">
        <v>2786</v>
      </c>
    </row>
    <row r="3893" spans="2:3" x14ac:dyDescent="0.35">
      <c r="B3893" s="7" t="s">
        <v>105</v>
      </c>
      <c r="C3893" s="9" t="s">
        <v>2787</v>
      </c>
    </row>
    <row r="3894" spans="2:3" x14ac:dyDescent="0.35">
      <c r="B3894" s="2" t="s">
        <v>106</v>
      </c>
      <c r="C3894" s="4" t="s">
        <v>2787</v>
      </c>
    </row>
    <row r="3895" spans="2:3" x14ac:dyDescent="0.35">
      <c r="B3895" s="7" t="s">
        <v>107</v>
      </c>
      <c r="C3895" s="9" t="s">
        <v>2788</v>
      </c>
    </row>
    <row r="3896" spans="2:3" x14ac:dyDescent="0.35">
      <c r="B3896" s="2" t="s">
        <v>109</v>
      </c>
      <c r="C3896" s="4" t="s">
        <v>2788</v>
      </c>
    </row>
    <row r="3897" spans="2:3" x14ac:dyDescent="0.35">
      <c r="B3897" s="7" t="s">
        <v>110</v>
      </c>
      <c r="C3897" s="9" t="s">
        <v>2789</v>
      </c>
    </row>
    <row r="3898" spans="2:3" x14ac:dyDescent="0.35">
      <c r="B3898" s="2" t="s">
        <v>111</v>
      </c>
      <c r="C3898" s="4" t="s">
        <v>453</v>
      </c>
    </row>
    <row r="3899" spans="2:3" x14ac:dyDescent="0.35">
      <c r="B3899" s="2" t="s">
        <v>112</v>
      </c>
      <c r="C3899" s="4" t="s">
        <v>2790</v>
      </c>
    </row>
    <row r="3900" spans="2:3" x14ac:dyDescent="0.35">
      <c r="B3900" s="2" t="s">
        <v>114</v>
      </c>
      <c r="C3900" s="4" t="s">
        <v>2791</v>
      </c>
    </row>
    <row r="3901" spans="2:3" x14ac:dyDescent="0.35">
      <c r="B3901" s="7" t="s">
        <v>115</v>
      </c>
      <c r="C3901" s="9" t="s">
        <v>2792</v>
      </c>
    </row>
    <row r="3902" spans="2:3" x14ac:dyDescent="0.35">
      <c r="B3902" s="2" t="s">
        <v>116</v>
      </c>
      <c r="C3902" s="4" t="s">
        <v>2792</v>
      </c>
    </row>
    <row r="3903" spans="2:3" x14ac:dyDescent="0.35">
      <c r="B3903" s="7" t="s">
        <v>120</v>
      </c>
      <c r="C3903" s="9" t="s">
        <v>2793</v>
      </c>
    </row>
    <row r="3904" spans="2:3" x14ac:dyDescent="0.35">
      <c r="B3904" s="2" t="s">
        <v>122</v>
      </c>
      <c r="C3904" s="4" t="s">
        <v>935</v>
      </c>
    </row>
    <row r="3905" spans="2:3" x14ac:dyDescent="0.35">
      <c r="B3905" s="2" t="s">
        <v>124</v>
      </c>
      <c r="C3905" s="4" t="s">
        <v>725</v>
      </c>
    </row>
    <row r="3906" spans="2:3" x14ac:dyDescent="0.35">
      <c r="B3906" s="2" t="s">
        <v>126</v>
      </c>
      <c r="C3906" s="4" t="s">
        <v>2794</v>
      </c>
    </row>
    <row r="3907" spans="2:3" x14ac:dyDescent="0.35">
      <c r="B3907" s="7" t="s">
        <v>127</v>
      </c>
      <c r="C3907" s="9" t="s">
        <v>725</v>
      </c>
    </row>
    <row r="3908" spans="2:3" x14ac:dyDescent="0.35">
      <c r="B3908" s="2" t="s">
        <v>128</v>
      </c>
      <c r="C3908" s="4" t="s">
        <v>725</v>
      </c>
    </row>
    <row r="3909" spans="2:3" x14ac:dyDescent="0.35">
      <c r="B3909" s="6" t="s">
        <v>131</v>
      </c>
      <c r="C3909" s="8" t="s">
        <v>2795</v>
      </c>
    </row>
    <row r="3910" spans="2:3" x14ac:dyDescent="0.35">
      <c r="B3910" s="7" t="s">
        <v>132</v>
      </c>
      <c r="C3910" s="9" t="s">
        <v>2796</v>
      </c>
    </row>
    <row r="3911" spans="2:3" x14ac:dyDescent="0.35">
      <c r="B3911" s="2" t="s">
        <v>133</v>
      </c>
      <c r="C3911" s="4" t="s">
        <v>2797</v>
      </c>
    </row>
    <row r="3912" spans="2:3" x14ac:dyDescent="0.35">
      <c r="B3912" s="2" t="s">
        <v>136</v>
      </c>
      <c r="C3912" s="4" t="s">
        <v>2798</v>
      </c>
    </row>
    <row r="3913" spans="2:3" x14ac:dyDescent="0.35">
      <c r="B3913" s="2" t="s">
        <v>137</v>
      </c>
      <c r="C3913" s="4" t="s">
        <v>660</v>
      </c>
    </row>
    <row r="3914" spans="2:3" x14ac:dyDescent="0.35">
      <c r="B3914" s="2" t="s">
        <v>138</v>
      </c>
      <c r="C3914" s="4" t="s">
        <v>2799</v>
      </c>
    </row>
    <row r="3915" spans="2:3" x14ac:dyDescent="0.35">
      <c r="B3915" s="2" t="s">
        <v>139</v>
      </c>
      <c r="C3915" s="4" t="s">
        <v>580</v>
      </c>
    </row>
    <row r="3916" spans="2:3" x14ac:dyDescent="0.35">
      <c r="B3916" s="7" t="s">
        <v>141</v>
      </c>
      <c r="C3916" s="9" t="s">
        <v>2800</v>
      </c>
    </row>
    <row r="3917" spans="2:3" x14ac:dyDescent="0.35">
      <c r="B3917" s="2" t="s">
        <v>142</v>
      </c>
      <c r="C3917" s="4" t="s">
        <v>2801</v>
      </c>
    </row>
    <row r="3918" spans="2:3" x14ac:dyDescent="0.35">
      <c r="B3918" s="2" t="s">
        <v>144</v>
      </c>
      <c r="C3918" s="4" t="s">
        <v>639</v>
      </c>
    </row>
    <row r="3919" spans="2:3" x14ac:dyDescent="0.35">
      <c r="B3919" s="7" t="s">
        <v>151</v>
      </c>
      <c r="C3919" s="9" t="s">
        <v>2802</v>
      </c>
    </row>
    <row r="3920" spans="2:3" x14ac:dyDescent="0.35">
      <c r="B3920" s="2" t="s">
        <v>152</v>
      </c>
      <c r="C3920" s="4" t="s">
        <v>637</v>
      </c>
    </row>
    <row r="3921" spans="2:3" x14ac:dyDescent="0.35">
      <c r="B3921" s="2" t="s">
        <v>153</v>
      </c>
      <c r="C3921" s="4" t="s">
        <v>637</v>
      </c>
    </row>
    <row r="3922" spans="2:3" x14ac:dyDescent="0.35">
      <c r="B3922" s="2" t="s">
        <v>154</v>
      </c>
      <c r="C3922" s="4" t="s">
        <v>1085</v>
      </c>
    </row>
    <row r="3923" spans="2:3" x14ac:dyDescent="0.35">
      <c r="B3923" s="2" t="s">
        <v>155</v>
      </c>
      <c r="C3923" s="4" t="s">
        <v>637</v>
      </c>
    </row>
    <row r="3924" spans="2:3" x14ac:dyDescent="0.35">
      <c r="B3924" s="2" t="s">
        <v>157</v>
      </c>
      <c r="C3924" s="4" t="s">
        <v>1939</v>
      </c>
    </row>
    <row r="3925" spans="2:3" x14ac:dyDescent="0.35">
      <c r="B3925" s="2" t="s">
        <v>158</v>
      </c>
      <c r="C3925" s="4" t="s">
        <v>616</v>
      </c>
    </row>
    <row r="3926" spans="2:3" x14ac:dyDescent="0.35">
      <c r="B3926" s="2" t="s">
        <v>159</v>
      </c>
      <c r="C3926" s="4" t="s">
        <v>653</v>
      </c>
    </row>
    <row r="3927" spans="2:3" x14ac:dyDescent="0.35">
      <c r="B3927" s="2" t="s">
        <v>160</v>
      </c>
      <c r="C3927" s="4" t="s">
        <v>2803</v>
      </c>
    </row>
    <row r="3928" spans="2:3" x14ac:dyDescent="0.35">
      <c r="B3928" s="7" t="s">
        <v>161</v>
      </c>
      <c r="C3928" s="9" t="s">
        <v>2804</v>
      </c>
    </row>
    <row r="3929" spans="2:3" x14ac:dyDescent="0.35">
      <c r="B3929" s="2" t="s">
        <v>162</v>
      </c>
      <c r="C3929" s="4" t="s">
        <v>2805</v>
      </c>
    </row>
    <row r="3930" spans="2:3" x14ac:dyDescent="0.35">
      <c r="B3930" s="2" t="s">
        <v>163</v>
      </c>
      <c r="C3930" s="4" t="s">
        <v>2806</v>
      </c>
    </row>
    <row r="3931" spans="2:3" x14ac:dyDescent="0.35">
      <c r="B3931" s="2" t="s">
        <v>164</v>
      </c>
      <c r="C3931" s="4" t="s">
        <v>2807</v>
      </c>
    </row>
    <row r="3932" spans="2:3" x14ac:dyDescent="0.35">
      <c r="B3932" s="2" t="s">
        <v>165</v>
      </c>
      <c r="C3932" s="4" t="s">
        <v>2806</v>
      </c>
    </row>
    <row r="3933" spans="2:3" x14ac:dyDescent="0.35">
      <c r="B3933" s="7" t="s">
        <v>169</v>
      </c>
      <c r="C3933" s="9" t="s">
        <v>2808</v>
      </c>
    </row>
    <row r="3934" spans="2:3" x14ac:dyDescent="0.35">
      <c r="B3934" s="2" t="s">
        <v>170</v>
      </c>
      <c r="C3934" s="4" t="s">
        <v>2808</v>
      </c>
    </row>
    <row r="3935" spans="2:3" x14ac:dyDescent="0.35">
      <c r="B3935" s="7" t="s">
        <v>171</v>
      </c>
      <c r="C3935" s="9" t="s">
        <v>570</v>
      </c>
    </row>
    <row r="3936" spans="2:3" x14ac:dyDescent="0.35">
      <c r="B3936" s="2" t="s">
        <v>174</v>
      </c>
      <c r="C3936" s="4" t="s">
        <v>1161</v>
      </c>
    </row>
    <row r="3937" spans="2:3" x14ac:dyDescent="0.35">
      <c r="B3937" s="2" t="s">
        <v>175</v>
      </c>
      <c r="C3937" s="4" t="s">
        <v>569</v>
      </c>
    </row>
    <row r="3938" spans="2:3" x14ac:dyDescent="0.35">
      <c r="B3938" s="7" t="s">
        <v>177</v>
      </c>
      <c r="C3938" s="9" t="s">
        <v>2809</v>
      </c>
    </row>
    <row r="3939" spans="2:3" x14ac:dyDescent="0.35">
      <c r="B3939" s="2" t="s">
        <v>178</v>
      </c>
      <c r="C3939" s="4" t="s">
        <v>572</v>
      </c>
    </row>
    <row r="3940" spans="2:3" x14ac:dyDescent="0.35">
      <c r="B3940" s="2" t="s">
        <v>179</v>
      </c>
      <c r="C3940" s="4" t="s">
        <v>2810</v>
      </c>
    </row>
    <row r="3941" spans="2:3" x14ac:dyDescent="0.35">
      <c r="B3941" s="2" t="s">
        <v>180</v>
      </c>
      <c r="C3941" s="4" t="s">
        <v>889</v>
      </c>
    </row>
    <row r="3942" spans="2:3" x14ac:dyDescent="0.35">
      <c r="B3942" s="2" t="s">
        <v>181</v>
      </c>
      <c r="C3942" s="4" t="s">
        <v>2811</v>
      </c>
    </row>
    <row r="3943" spans="2:3" x14ac:dyDescent="0.35">
      <c r="B3943" s="2" t="s">
        <v>183</v>
      </c>
      <c r="C3943" s="4" t="s">
        <v>639</v>
      </c>
    </row>
    <row r="3944" spans="2:3" x14ac:dyDescent="0.35">
      <c r="B3944" s="2" t="s">
        <v>184</v>
      </c>
      <c r="C3944" s="4" t="s">
        <v>648</v>
      </c>
    </row>
    <row r="3945" spans="2:3" x14ac:dyDescent="0.35">
      <c r="B3945" s="2" t="s">
        <v>185</v>
      </c>
      <c r="C3945" s="4" t="s">
        <v>958</v>
      </c>
    </row>
    <row r="3946" spans="2:3" x14ac:dyDescent="0.35">
      <c r="B3946" s="6" t="s">
        <v>186</v>
      </c>
      <c r="C3946" s="8" t="s">
        <v>2812</v>
      </c>
    </row>
    <row r="3947" spans="2:3" x14ac:dyDescent="0.35">
      <c r="B3947" s="7" t="s">
        <v>187</v>
      </c>
      <c r="C3947" s="9" t="s">
        <v>2813</v>
      </c>
    </row>
    <row r="3948" spans="2:3" x14ac:dyDescent="0.35">
      <c r="B3948" s="2" t="s">
        <v>188</v>
      </c>
      <c r="C3948" s="4" t="s">
        <v>2814</v>
      </c>
    </row>
    <row r="3949" spans="2:3" x14ac:dyDescent="0.35">
      <c r="B3949" s="2" t="s">
        <v>189</v>
      </c>
      <c r="C3949" s="4" t="s">
        <v>2815</v>
      </c>
    </row>
    <row r="3950" spans="2:3" x14ac:dyDescent="0.35">
      <c r="B3950" s="2" t="s">
        <v>190</v>
      </c>
      <c r="C3950" s="4" t="s">
        <v>2816</v>
      </c>
    </row>
    <row r="3951" spans="2:3" x14ac:dyDescent="0.35">
      <c r="B3951" s="2" t="s">
        <v>191</v>
      </c>
      <c r="C3951" s="4" t="s">
        <v>2817</v>
      </c>
    </row>
    <row r="3952" spans="2:3" x14ac:dyDescent="0.35">
      <c r="B3952" s="2" t="s">
        <v>194</v>
      </c>
      <c r="C3952" s="4" t="s">
        <v>2818</v>
      </c>
    </row>
    <row r="3953" spans="2:3" x14ac:dyDescent="0.35">
      <c r="B3953" s="2" t="s">
        <v>195</v>
      </c>
      <c r="C3953" s="4" t="s">
        <v>2819</v>
      </c>
    </row>
    <row r="3954" spans="2:3" x14ac:dyDescent="0.35">
      <c r="B3954" s="7" t="s">
        <v>197</v>
      </c>
      <c r="C3954" s="9" t="s">
        <v>2820</v>
      </c>
    </row>
    <row r="3955" spans="2:3" x14ac:dyDescent="0.35">
      <c r="B3955" s="2" t="s">
        <v>200</v>
      </c>
      <c r="C3955" s="4" t="s">
        <v>2821</v>
      </c>
    </row>
    <row r="3956" spans="2:3" x14ac:dyDescent="0.35">
      <c r="B3956" s="2" t="s">
        <v>204</v>
      </c>
      <c r="C3956" s="4" t="s">
        <v>2822</v>
      </c>
    </row>
    <row r="3957" spans="2:3" x14ac:dyDescent="0.35">
      <c r="B3957" s="2" t="s">
        <v>205</v>
      </c>
      <c r="C3957" s="4" t="s">
        <v>601</v>
      </c>
    </row>
    <row r="3958" spans="2:3" x14ac:dyDescent="0.35">
      <c r="B3958" s="7" t="s">
        <v>206</v>
      </c>
      <c r="C3958" s="9" t="s">
        <v>2823</v>
      </c>
    </row>
    <row r="3959" spans="2:3" x14ac:dyDescent="0.35">
      <c r="B3959" s="2" t="s">
        <v>207</v>
      </c>
      <c r="C3959" s="4" t="s">
        <v>2824</v>
      </c>
    </row>
    <row r="3960" spans="2:3" x14ac:dyDescent="0.35">
      <c r="B3960" s="2" t="s">
        <v>209</v>
      </c>
      <c r="C3960" s="4" t="s">
        <v>2825</v>
      </c>
    </row>
    <row r="3961" spans="2:3" x14ac:dyDescent="0.35">
      <c r="B3961" s="2" t="s">
        <v>210</v>
      </c>
      <c r="C3961" s="4" t="s">
        <v>2826</v>
      </c>
    </row>
    <row r="3962" spans="2:3" x14ac:dyDescent="0.35">
      <c r="B3962" s="2" t="s">
        <v>214</v>
      </c>
      <c r="C3962" s="4" t="s">
        <v>2827</v>
      </c>
    </row>
    <row r="3963" spans="2:3" x14ac:dyDescent="0.35">
      <c r="B3963" s="7" t="s">
        <v>216</v>
      </c>
      <c r="C3963" s="9" t="s">
        <v>2828</v>
      </c>
    </row>
    <row r="3964" spans="2:3" x14ac:dyDescent="0.35">
      <c r="B3964" s="2" t="s">
        <v>217</v>
      </c>
      <c r="C3964" s="4" t="s">
        <v>2829</v>
      </c>
    </row>
    <row r="3965" spans="2:3" x14ac:dyDescent="0.35">
      <c r="B3965" s="2" t="s">
        <v>220</v>
      </c>
      <c r="C3965" s="4" t="s">
        <v>366</v>
      </c>
    </row>
    <row r="3966" spans="2:3" x14ac:dyDescent="0.35">
      <c r="B3966" s="7" t="s">
        <v>224</v>
      </c>
      <c r="C3966" s="9" t="s">
        <v>2830</v>
      </c>
    </row>
    <row r="3967" spans="2:3" x14ac:dyDescent="0.35">
      <c r="B3967" s="2" t="s">
        <v>225</v>
      </c>
      <c r="C3967" s="4" t="s">
        <v>2831</v>
      </c>
    </row>
    <row r="3968" spans="2:3" ht="25" x14ac:dyDescent="0.35">
      <c r="B3968" s="2" t="s">
        <v>226</v>
      </c>
      <c r="C3968" s="4" t="s">
        <v>2832</v>
      </c>
    </row>
    <row r="3969" spans="2:3" x14ac:dyDescent="0.35">
      <c r="B3969" s="2" t="s">
        <v>229</v>
      </c>
      <c r="C3969" s="4" t="s">
        <v>2833</v>
      </c>
    </row>
    <row r="3970" spans="2:3" x14ac:dyDescent="0.35">
      <c r="B3970" s="2" t="s">
        <v>230</v>
      </c>
      <c r="C3970" s="4" t="s">
        <v>453</v>
      </c>
    </row>
    <row r="3971" spans="2:3" x14ac:dyDescent="0.35">
      <c r="B3971" s="2" t="s">
        <v>231</v>
      </c>
      <c r="C3971" s="4" t="s">
        <v>2834</v>
      </c>
    </row>
    <row r="3972" spans="2:3" x14ac:dyDescent="0.35">
      <c r="B3972" s="2" t="s">
        <v>232</v>
      </c>
      <c r="C3972" s="4" t="s">
        <v>2835</v>
      </c>
    </row>
    <row r="3973" spans="2:3" x14ac:dyDescent="0.35">
      <c r="B3973" s="7" t="s">
        <v>233</v>
      </c>
      <c r="C3973" s="9" t="s">
        <v>2836</v>
      </c>
    </row>
    <row r="3974" spans="2:3" ht="25" x14ac:dyDescent="0.35">
      <c r="B3974" s="2" t="s">
        <v>234</v>
      </c>
      <c r="C3974" s="4" t="s">
        <v>670</v>
      </c>
    </row>
    <row r="3975" spans="2:3" ht="25" x14ac:dyDescent="0.35">
      <c r="B3975" s="2" t="s">
        <v>235</v>
      </c>
      <c r="C3975" s="4" t="s">
        <v>2837</v>
      </c>
    </row>
    <row r="3976" spans="2:3" x14ac:dyDescent="0.35">
      <c r="B3976" s="7" t="s">
        <v>239</v>
      </c>
      <c r="C3976" s="9" t="s">
        <v>2838</v>
      </c>
    </row>
    <row r="3977" spans="2:3" x14ac:dyDescent="0.35">
      <c r="B3977" s="2" t="s">
        <v>240</v>
      </c>
      <c r="C3977" s="4" t="s">
        <v>2839</v>
      </c>
    </row>
    <row r="3978" spans="2:3" x14ac:dyDescent="0.35">
      <c r="B3978" s="2" t="s">
        <v>241</v>
      </c>
      <c r="C3978" s="4" t="s">
        <v>944</v>
      </c>
    </row>
    <row r="3979" spans="2:3" x14ac:dyDescent="0.35">
      <c r="B3979" s="2" t="s">
        <v>243</v>
      </c>
      <c r="C3979" s="4" t="s">
        <v>2840</v>
      </c>
    </row>
    <row r="3980" spans="2:3" x14ac:dyDescent="0.35">
      <c r="B3980" s="2" t="s">
        <v>244</v>
      </c>
      <c r="C3980" s="4" t="s">
        <v>653</v>
      </c>
    </row>
    <row r="3981" spans="2:3" x14ac:dyDescent="0.35">
      <c r="B3981" s="2" t="s">
        <v>246</v>
      </c>
      <c r="C3981" s="4" t="s">
        <v>558</v>
      </c>
    </row>
    <row r="3982" spans="2:3" x14ac:dyDescent="0.35">
      <c r="B3982" s="7" t="s">
        <v>247</v>
      </c>
      <c r="C3982" s="9" t="s">
        <v>2841</v>
      </c>
    </row>
    <row r="3983" spans="2:3" x14ac:dyDescent="0.35">
      <c r="B3983" s="2" t="s">
        <v>249</v>
      </c>
      <c r="C3983" s="4" t="s">
        <v>2841</v>
      </c>
    </row>
    <row r="3984" spans="2:3" x14ac:dyDescent="0.35">
      <c r="B3984" s="7" t="s">
        <v>253</v>
      </c>
      <c r="C3984" s="9" t="s">
        <v>2842</v>
      </c>
    </row>
    <row r="3985" spans="2:3" x14ac:dyDescent="0.35">
      <c r="B3985" s="2" t="s">
        <v>255</v>
      </c>
      <c r="C3985" s="4" t="s">
        <v>498</v>
      </c>
    </row>
    <row r="3986" spans="2:3" x14ac:dyDescent="0.35">
      <c r="B3986" s="2" t="s">
        <v>259</v>
      </c>
      <c r="C3986" s="4" t="s">
        <v>2843</v>
      </c>
    </row>
    <row r="3987" spans="2:3" x14ac:dyDescent="0.35">
      <c r="B3987" s="2" t="s">
        <v>260</v>
      </c>
      <c r="C3987" s="4" t="s">
        <v>944</v>
      </c>
    </row>
    <row r="3988" spans="2:3" x14ac:dyDescent="0.35">
      <c r="B3988" s="6" t="s">
        <v>261</v>
      </c>
      <c r="C3988" s="8" t="s">
        <v>584</v>
      </c>
    </row>
    <row r="3989" spans="2:3" x14ac:dyDescent="0.35">
      <c r="B3989" s="7" t="s">
        <v>268</v>
      </c>
      <c r="C3989" s="9" t="s">
        <v>584</v>
      </c>
    </row>
    <row r="3990" spans="2:3" x14ac:dyDescent="0.35">
      <c r="B3990" s="2" t="s">
        <v>269</v>
      </c>
      <c r="C3990" s="4" t="s">
        <v>584</v>
      </c>
    </row>
    <row r="3991" spans="2:3" x14ac:dyDescent="0.35">
      <c r="B3991" s="6" t="s">
        <v>278</v>
      </c>
      <c r="C3991" s="8" t="s">
        <v>2844</v>
      </c>
    </row>
    <row r="3992" spans="2:3" x14ac:dyDescent="0.35">
      <c r="B3992" s="7" t="s">
        <v>279</v>
      </c>
      <c r="C3992" s="9" t="s">
        <v>558</v>
      </c>
    </row>
    <row r="3993" spans="2:3" x14ac:dyDescent="0.35">
      <c r="B3993" s="2" t="s">
        <v>283</v>
      </c>
      <c r="C3993" s="4" t="s">
        <v>944</v>
      </c>
    </row>
    <row r="3994" spans="2:3" x14ac:dyDescent="0.35">
      <c r="B3994" s="2" t="s">
        <v>284</v>
      </c>
      <c r="C3994" s="4" t="s">
        <v>944</v>
      </c>
    </row>
    <row r="3995" spans="2:3" x14ac:dyDescent="0.35">
      <c r="B3995" s="7" t="s">
        <v>285</v>
      </c>
      <c r="C3995" s="9" t="s">
        <v>949</v>
      </c>
    </row>
    <row r="3996" spans="2:3" x14ac:dyDescent="0.35">
      <c r="B3996" s="2" t="s">
        <v>286</v>
      </c>
      <c r="C3996" s="4" t="s">
        <v>569</v>
      </c>
    </row>
    <row r="3997" spans="2:3" x14ac:dyDescent="0.35">
      <c r="B3997" s="2" t="s">
        <v>288</v>
      </c>
      <c r="C3997" s="4" t="s">
        <v>944</v>
      </c>
    </row>
    <row r="3998" spans="2:3" x14ac:dyDescent="0.35">
      <c r="B3998" s="7" t="s">
        <v>296</v>
      </c>
      <c r="C3998" s="9" t="s">
        <v>956</v>
      </c>
    </row>
    <row r="3999" spans="2:3" x14ac:dyDescent="0.35">
      <c r="B3999" s="2" t="s">
        <v>298</v>
      </c>
      <c r="C3999" s="4" t="s">
        <v>580</v>
      </c>
    </row>
    <row r="4000" spans="2:3" x14ac:dyDescent="0.35">
      <c r="B4000" s="2" t="s">
        <v>301</v>
      </c>
      <c r="C4000" s="4" t="s">
        <v>662</v>
      </c>
    </row>
    <row r="4001" spans="2:3" x14ac:dyDescent="0.35">
      <c r="B4001" s="6" t="s">
        <v>308</v>
      </c>
      <c r="C4001" s="8" t="s">
        <v>695</v>
      </c>
    </row>
    <row r="4002" spans="2:3" x14ac:dyDescent="0.35">
      <c r="B4002" s="7" t="s">
        <v>309</v>
      </c>
      <c r="C4002" s="9" t="s">
        <v>695</v>
      </c>
    </row>
    <row r="4003" spans="2:3" x14ac:dyDescent="0.35">
      <c r="B4003" s="29" t="s">
        <v>314</v>
      </c>
      <c r="C4003" s="30" t="s">
        <v>695</v>
      </c>
    </row>
    <row r="4004" spans="2:3" x14ac:dyDescent="0.35">
      <c r="B4004" s="35" t="s">
        <v>51</v>
      </c>
      <c r="C4004" s="36" t="s">
        <v>101</v>
      </c>
    </row>
    <row r="4005" spans="2:3" x14ac:dyDescent="0.35">
      <c r="B4005" s="22" t="s">
        <v>533</v>
      </c>
      <c r="C4005" s="25" t="s">
        <v>533</v>
      </c>
    </row>
    <row r="4006" spans="2:3" x14ac:dyDescent="0.35">
      <c r="B4006" s="22" t="s">
        <v>533</v>
      </c>
      <c r="C4006" s="25" t="s">
        <v>533</v>
      </c>
    </row>
    <row r="4007" spans="2:3" x14ac:dyDescent="0.35">
      <c r="B4007" s="22" t="s">
        <v>533</v>
      </c>
      <c r="C4007" s="25" t="s">
        <v>533</v>
      </c>
    </row>
    <row r="4008" spans="2:3" x14ac:dyDescent="0.35">
      <c r="B4008" s="35" t="s">
        <v>50</v>
      </c>
      <c r="C4008" s="36" t="s">
        <v>52</v>
      </c>
    </row>
    <row r="4009" spans="2:3" x14ac:dyDescent="0.35">
      <c r="B4009" s="33" t="s">
        <v>104</v>
      </c>
      <c r="C4009" s="34" t="s">
        <v>2845</v>
      </c>
    </row>
    <row r="4010" spans="2:3" x14ac:dyDescent="0.35">
      <c r="B4010" s="7" t="s">
        <v>107</v>
      </c>
      <c r="C4010" s="9" t="s">
        <v>2846</v>
      </c>
    </row>
    <row r="4011" spans="2:3" x14ac:dyDescent="0.35">
      <c r="B4011" s="2" t="s">
        <v>109</v>
      </c>
      <c r="C4011" s="4" t="s">
        <v>2846</v>
      </c>
    </row>
    <row r="4012" spans="2:3" x14ac:dyDescent="0.35">
      <c r="B4012" s="7" t="s">
        <v>110</v>
      </c>
      <c r="C4012" s="9" t="s">
        <v>2847</v>
      </c>
    </row>
    <row r="4013" spans="2:3" x14ac:dyDescent="0.35">
      <c r="B4013" s="2" t="s">
        <v>112</v>
      </c>
      <c r="C4013" s="4" t="s">
        <v>2848</v>
      </c>
    </row>
    <row r="4014" spans="2:3" x14ac:dyDescent="0.35">
      <c r="B4014" s="2" t="s">
        <v>114</v>
      </c>
      <c r="C4014" s="4" t="s">
        <v>616</v>
      </c>
    </row>
    <row r="4015" spans="2:3" x14ac:dyDescent="0.35">
      <c r="B4015" s="7" t="s">
        <v>115</v>
      </c>
      <c r="C4015" s="9" t="s">
        <v>2849</v>
      </c>
    </row>
    <row r="4016" spans="2:3" x14ac:dyDescent="0.35">
      <c r="B4016" s="2" t="s">
        <v>116</v>
      </c>
      <c r="C4016" s="4" t="s">
        <v>2849</v>
      </c>
    </row>
    <row r="4017" spans="2:3" x14ac:dyDescent="0.35">
      <c r="B4017" s="7" t="s">
        <v>120</v>
      </c>
      <c r="C4017" s="9" t="s">
        <v>2850</v>
      </c>
    </row>
    <row r="4018" spans="2:3" x14ac:dyDescent="0.35">
      <c r="B4018" s="2" t="s">
        <v>126</v>
      </c>
      <c r="C4018" s="4" t="s">
        <v>2850</v>
      </c>
    </row>
    <row r="4019" spans="2:3" x14ac:dyDescent="0.35">
      <c r="B4019" s="6" t="s">
        <v>131</v>
      </c>
      <c r="C4019" s="8" t="s">
        <v>2851</v>
      </c>
    </row>
    <row r="4020" spans="2:3" x14ac:dyDescent="0.35">
      <c r="B4020" s="7" t="s">
        <v>132</v>
      </c>
      <c r="C4020" s="9" t="s">
        <v>2852</v>
      </c>
    </row>
    <row r="4021" spans="2:3" x14ac:dyDescent="0.35">
      <c r="B4021" s="2" t="s">
        <v>133</v>
      </c>
      <c r="C4021" s="4" t="s">
        <v>498</v>
      </c>
    </row>
    <row r="4022" spans="2:3" x14ac:dyDescent="0.35">
      <c r="B4022" s="2" t="s">
        <v>134</v>
      </c>
      <c r="C4022" s="4" t="s">
        <v>2803</v>
      </c>
    </row>
    <row r="4023" spans="2:3" x14ac:dyDescent="0.35">
      <c r="B4023" s="2" t="s">
        <v>136</v>
      </c>
      <c r="C4023" s="4" t="s">
        <v>569</v>
      </c>
    </row>
    <row r="4024" spans="2:3" x14ac:dyDescent="0.35">
      <c r="B4024" s="2" t="s">
        <v>137</v>
      </c>
      <c r="C4024" s="4" t="s">
        <v>583</v>
      </c>
    </row>
    <row r="4025" spans="2:3" x14ac:dyDescent="0.35">
      <c r="B4025" s="2" t="s">
        <v>138</v>
      </c>
      <c r="C4025" s="4" t="s">
        <v>1287</v>
      </c>
    </row>
    <row r="4026" spans="2:3" x14ac:dyDescent="0.35">
      <c r="B4026" s="2" t="s">
        <v>139</v>
      </c>
      <c r="C4026" s="4" t="s">
        <v>570</v>
      </c>
    </row>
    <row r="4027" spans="2:3" x14ac:dyDescent="0.35">
      <c r="B4027" s="7" t="s">
        <v>141</v>
      </c>
      <c r="C4027" s="9" t="s">
        <v>908</v>
      </c>
    </row>
    <row r="4028" spans="2:3" x14ac:dyDescent="0.35">
      <c r="B4028" s="2" t="s">
        <v>142</v>
      </c>
      <c r="C4028" s="4" t="s">
        <v>908</v>
      </c>
    </row>
    <row r="4029" spans="2:3" x14ac:dyDescent="0.35">
      <c r="B4029" s="7" t="s">
        <v>151</v>
      </c>
      <c r="C4029" s="9" t="s">
        <v>582</v>
      </c>
    </row>
    <row r="4030" spans="2:3" x14ac:dyDescent="0.35">
      <c r="B4030" s="2" t="s">
        <v>153</v>
      </c>
      <c r="C4030" s="4" t="s">
        <v>583</v>
      </c>
    </row>
    <row r="4031" spans="2:3" x14ac:dyDescent="0.35">
      <c r="B4031" s="2" t="s">
        <v>157</v>
      </c>
      <c r="C4031" s="4" t="s">
        <v>679</v>
      </c>
    </row>
    <row r="4032" spans="2:3" x14ac:dyDescent="0.35">
      <c r="B4032" s="2" t="s">
        <v>158</v>
      </c>
      <c r="C4032" s="4" t="s">
        <v>668</v>
      </c>
    </row>
    <row r="4033" spans="2:3" x14ac:dyDescent="0.35">
      <c r="B4033" s="2" t="s">
        <v>160</v>
      </c>
      <c r="C4033" s="4" t="s">
        <v>670</v>
      </c>
    </row>
    <row r="4034" spans="2:3" x14ac:dyDescent="0.35">
      <c r="B4034" s="7" t="s">
        <v>161</v>
      </c>
      <c r="C4034" s="9" t="s">
        <v>670</v>
      </c>
    </row>
    <row r="4035" spans="2:3" x14ac:dyDescent="0.35">
      <c r="B4035" s="2" t="s">
        <v>164</v>
      </c>
      <c r="C4035" s="4" t="s">
        <v>670</v>
      </c>
    </row>
    <row r="4036" spans="2:3" x14ac:dyDescent="0.35">
      <c r="B4036" s="7" t="s">
        <v>169</v>
      </c>
      <c r="C4036" s="9" t="s">
        <v>2853</v>
      </c>
    </row>
    <row r="4037" spans="2:3" x14ac:dyDescent="0.35">
      <c r="B4037" s="2" t="s">
        <v>170</v>
      </c>
      <c r="C4037" s="4" t="s">
        <v>2853</v>
      </c>
    </row>
    <row r="4038" spans="2:3" x14ac:dyDescent="0.35">
      <c r="B4038" s="7" t="s">
        <v>171</v>
      </c>
      <c r="C4038" s="9" t="s">
        <v>679</v>
      </c>
    </row>
    <row r="4039" spans="2:3" x14ac:dyDescent="0.35">
      <c r="B4039" s="2" t="s">
        <v>172</v>
      </c>
      <c r="C4039" s="4" t="s">
        <v>949</v>
      </c>
    </row>
    <row r="4040" spans="2:3" x14ac:dyDescent="0.35">
      <c r="B4040" s="2" t="s">
        <v>174</v>
      </c>
      <c r="C4040" s="4" t="s">
        <v>572</v>
      </c>
    </row>
    <row r="4041" spans="2:3" x14ac:dyDescent="0.35">
      <c r="B4041" s="7" t="s">
        <v>177</v>
      </c>
      <c r="C4041" s="9" t="s">
        <v>667</v>
      </c>
    </row>
    <row r="4042" spans="2:3" x14ac:dyDescent="0.35">
      <c r="B4042" s="2" t="s">
        <v>178</v>
      </c>
      <c r="C4042" s="4" t="s">
        <v>569</v>
      </c>
    </row>
    <row r="4043" spans="2:3" x14ac:dyDescent="0.35">
      <c r="B4043" s="2" t="s">
        <v>179</v>
      </c>
      <c r="C4043" s="4" t="s">
        <v>572</v>
      </c>
    </row>
    <row r="4044" spans="2:3" x14ac:dyDescent="0.35">
      <c r="B4044" s="2" t="s">
        <v>180</v>
      </c>
      <c r="C4044" s="4" t="s">
        <v>583</v>
      </c>
    </row>
    <row r="4045" spans="2:3" x14ac:dyDescent="0.35">
      <c r="B4045" s="2" t="s">
        <v>181</v>
      </c>
      <c r="C4045" s="4" t="s">
        <v>670</v>
      </c>
    </row>
    <row r="4046" spans="2:3" x14ac:dyDescent="0.35">
      <c r="B4046" s="2" t="s">
        <v>183</v>
      </c>
      <c r="C4046" s="4" t="s">
        <v>572</v>
      </c>
    </row>
    <row r="4047" spans="2:3" x14ac:dyDescent="0.35">
      <c r="B4047" s="2" t="s">
        <v>184</v>
      </c>
      <c r="C4047" s="4" t="s">
        <v>670</v>
      </c>
    </row>
    <row r="4048" spans="2:3" x14ac:dyDescent="0.35">
      <c r="B4048" s="6" t="s">
        <v>186</v>
      </c>
      <c r="C4048" s="8" t="s">
        <v>2854</v>
      </c>
    </row>
    <row r="4049" spans="2:3" x14ac:dyDescent="0.35">
      <c r="B4049" s="7" t="s">
        <v>187</v>
      </c>
      <c r="C4049" s="9" t="s">
        <v>2855</v>
      </c>
    </row>
    <row r="4050" spans="2:3" x14ac:dyDescent="0.35">
      <c r="B4050" s="2" t="s">
        <v>188</v>
      </c>
      <c r="C4050" s="4" t="s">
        <v>1095</v>
      </c>
    </row>
    <row r="4051" spans="2:3" x14ac:dyDescent="0.35">
      <c r="B4051" s="2" t="s">
        <v>189</v>
      </c>
      <c r="C4051" s="4" t="s">
        <v>595</v>
      </c>
    </row>
    <row r="4052" spans="2:3" x14ac:dyDescent="0.35">
      <c r="B4052" s="2" t="s">
        <v>191</v>
      </c>
      <c r="C4052" s="4" t="s">
        <v>2856</v>
      </c>
    </row>
    <row r="4053" spans="2:3" x14ac:dyDescent="0.35">
      <c r="B4053" s="2" t="s">
        <v>193</v>
      </c>
      <c r="C4053" s="4" t="s">
        <v>583</v>
      </c>
    </row>
    <row r="4054" spans="2:3" x14ac:dyDescent="0.35">
      <c r="B4054" s="2" t="s">
        <v>194</v>
      </c>
      <c r="C4054" s="4" t="s">
        <v>582</v>
      </c>
    </row>
    <row r="4055" spans="2:3" x14ac:dyDescent="0.35">
      <c r="B4055" s="7" t="s">
        <v>197</v>
      </c>
      <c r="C4055" s="9" t="s">
        <v>2857</v>
      </c>
    </row>
    <row r="4056" spans="2:3" x14ac:dyDescent="0.35">
      <c r="B4056" s="2" t="s">
        <v>200</v>
      </c>
      <c r="C4056" s="4" t="s">
        <v>670</v>
      </c>
    </row>
    <row r="4057" spans="2:3" x14ac:dyDescent="0.35">
      <c r="B4057" s="2" t="s">
        <v>202</v>
      </c>
      <c r="C4057" s="4" t="s">
        <v>915</v>
      </c>
    </row>
    <row r="4058" spans="2:3" x14ac:dyDescent="0.35">
      <c r="B4058" s="2" t="s">
        <v>204</v>
      </c>
      <c r="C4058" s="4" t="s">
        <v>904</v>
      </c>
    </row>
    <row r="4059" spans="2:3" x14ac:dyDescent="0.35">
      <c r="B4059" s="7" t="s">
        <v>206</v>
      </c>
      <c r="C4059" s="9" t="s">
        <v>2858</v>
      </c>
    </row>
    <row r="4060" spans="2:3" x14ac:dyDescent="0.35">
      <c r="B4060" s="2" t="s">
        <v>207</v>
      </c>
      <c r="C4060" s="4" t="s">
        <v>2859</v>
      </c>
    </row>
    <row r="4061" spans="2:3" x14ac:dyDescent="0.35">
      <c r="B4061" s="2" t="s">
        <v>209</v>
      </c>
      <c r="C4061" s="4" t="s">
        <v>599</v>
      </c>
    </row>
    <row r="4062" spans="2:3" x14ac:dyDescent="0.35">
      <c r="B4062" s="2" t="s">
        <v>210</v>
      </c>
      <c r="C4062" s="4" t="s">
        <v>583</v>
      </c>
    </row>
    <row r="4063" spans="2:3" x14ac:dyDescent="0.35">
      <c r="B4063" s="2" t="s">
        <v>212</v>
      </c>
      <c r="C4063" s="4" t="s">
        <v>670</v>
      </c>
    </row>
    <row r="4064" spans="2:3" x14ac:dyDescent="0.35">
      <c r="B4064" s="7" t="s">
        <v>216</v>
      </c>
      <c r="C4064" s="9" t="s">
        <v>2860</v>
      </c>
    </row>
    <row r="4065" spans="2:3" x14ac:dyDescent="0.35">
      <c r="B4065" s="2" t="s">
        <v>220</v>
      </c>
      <c r="C4065" s="4" t="s">
        <v>2860</v>
      </c>
    </row>
    <row r="4066" spans="2:3" x14ac:dyDescent="0.35">
      <c r="B4066" s="7" t="s">
        <v>224</v>
      </c>
      <c r="C4066" s="9" t="s">
        <v>2861</v>
      </c>
    </row>
    <row r="4067" spans="2:3" x14ac:dyDescent="0.35">
      <c r="B4067" s="2" t="s">
        <v>225</v>
      </c>
      <c r="C4067" s="4" t="s">
        <v>588</v>
      </c>
    </row>
    <row r="4068" spans="2:3" ht="25" x14ac:dyDescent="0.35">
      <c r="B4068" s="2" t="s">
        <v>226</v>
      </c>
      <c r="C4068" s="4" t="s">
        <v>453</v>
      </c>
    </row>
    <row r="4069" spans="2:3" x14ac:dyDescent="0.35">
      <c r="B4069" s="2" t="s">
        <v>227</v>
      </c>
      <c r="C4069" s="4" t="s">
        <v>583</v>
      </c>
    </row>
    <row r="4070" spans="2:3" x14ac:dyDescent="0.35">
      <c r="B4070" s="2" t="s">
        <v>229</v>
      </c>
      <c r="C4070" s="4" t="s">
        <v>568</v>
      </c>
    </row>
    <row r="4071" spans="2:3" x14ac:dyDescent="0.35">
      <c r="B4071" s="2" t="s">
        <v>230</v>
      </c>
      <c r="C4071" s="4" t="s">
        <v>944</v>
      </c>
    </row>
    <row r="4072" spans="2:3" x14ac:dyDescent="0.35">
      <c r="B4072" s="2" t="s">
        <v>231</v>
      </c>
      <c r="C4072" s="4" t="s">
        <v>595</v>
      </c>
    </row>
    <row r="4073" spans="2:3" x14ac:dyDescent="0.35">
      <c r="B4073" s="2" t="s">
        <v>232</v>
      </c>
      <c r="C4073" s="4" t="s">
        <v>583</v>
      </c>
    </row>
    <row r="4074" spans="2:3" x14ac:dyDescent="0.35">
      <c r="B4074" s="7" t="s">
        <v>233</v>
      </c>
      <c r="C4074" s="9" t="s">
        <v>587</v>
      </c>
    </row>
    <row r="4075" spans="2:3" ht="25" x14ac:dyDescent="0.35">
      <c r="B4075" s="2" t="s">
        <v>235</v>
      </c>
      <c r="C4075" s="4" t="s">
        <v>587</v>
      </c>
    </row>
    <row r="4076" spans="2:3" x14ac:dyDescent="0.35">
      <c r="B4076" s="7" t="s">
        <v>239</v>
      </c>
      <c r="C4076" s="9" t="s">
        <v>453</v>
      </c>
    </row>
    <row r="4077" spans="2:3" x14ac:dyDescent="0.35">
      <c r="B4077" s="2" t="s">
        <v>240</v>
      </c>
      <c r="C4077" s="4" t="s">
        <v>949</v>
      </c>
    </row>
    <row r="4078" spans="2:3" x14ac:dyDescent="0.35">
      <c r="B4078" s="2" t="s">
        <v>241</v>
      </c>
      <c r="C4078" s="4" t="s">
        <v>572</v>
      </c>
    </row>
    <row r="4079" spans="2:3" x14ac:dyDescent="0.35">
      <c r="B4079" s="2" t="s">
        <v>243</v>
      </c>
      <c r="C4079" s="4" t="s">
        <v>570</v>
      </c>
    </row>
    <row r="4080" spans="2:3" x14ac:dyDescent="0.35">
      <c r="B4080" s="2" t="s">
        <v>246</v>
      </c>
      <c r="C4080" s="4" t="s">
        <v>670</v>
      </c>
    </row>
    <row r="4081" spans="2:3" x14ac:dyDescent="0.35">
      <c r="B4081" s="7" t="s">
        <v>247</v>
      </c>
      <c r="C4081" s="9" t="s">
        <v>2862</v>
      </c>
    </row>
    <row r="4082" spans="2:3" x14ac:dyDescent="0.35">
      <c r="B4082" s="2" t="s">
        <v>249</v>
      </c>
      <c r="C4082" s="4" t="s">
        <v>904</v>
      </c>
    </row>
    <row r="4083" spans="2:3" x14ac:dyDescent="0.35">
      <c r="B4083" s="2" t="s">
        <v>250</v>
      </c>
      <c r="C4083" s="4" t="s">
        <v>1110</v>
      </c>
    </row>
    <row r="4084" spans="2:3" x14ac:dyDescent="0.35">
      <c r="B4084" s="7" t="s">
        <v>253</v>
      </c>
      <c r="C4084" s="9" t="s">
        <v>2863</v>
      </c>
    </row>
    <row r="4085" spans="2:3" x14ac:dyDescent="0.35">
      <c r="B4085" s="2" t="s">
        <v>257</v>
      </c>
      <c r="C4085" s="4" t="s">
        <v>2864</v>
      </c>
    </row>
    <row r="4086" spans="2:3" x14ac:dyDescent="0.35">
      <c r="B4086" s="29" t="s">
        <v>259</v>
      </c>
      <c r="C4086" s="30" t="s">
        <v>2865</v>
      </c>
    </row>
    <row r="4087" spans="2:3" x14ac:dyDescent="0.35">
      <c r="B4087" s="35" t="s">
        <v>51</v>
      </c>
      <c r="C4087" s="36" t="s">
        <v>102</v>
      </c>
    </row>
    <row r="4088" spans="2:3" x14ac:dyDescent="0.35">
      <c r="B4088" s="28"/>
      <c r="C4088" s="28"/>
    </row>
  </sheetData>
  <autoFilter ref="B2:C4087">
    <filterColumn colId="0" showButton="0"/>
  </autoFilter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5"/>
  <sheetViews>
    <sheetView showGridLines="0" topLeftCell="B1" workbookViewId="0"/>
  </sheetViews>
  <sheetFormatPr baseColWidth="10" defaultRowHeight="14.5" x14ac:dyDescent="0.35"/>
  <cols>
    <col min="2" max="2" width="130.7265625" customWidth="1"/>
    <col min="3" max="4" width="25.7265625" customWidth="1"/>
  </cols>
  <sheetData>
    <row r="2" spans="2:4" x14ac:dyDescent="0.35">
      <c r="B2" s="612" t="s">
        <v>4156</v>
      </c>
      <c r="C2" s="613"/>
      <c r="D2" s="613"/>
    </row>
    <row r="3" spans="2:4" x14ac:dyDescent="0.35">
      <c r="B3" s="1" t="s">
        <v>2923</v>
      </c>
      <c r="C3" s="1" t="s">
        <v>3034</v>
      </c>
      <c r="D3" s="1" t="s">
        <v>52</v>
      </c>
    </row>
    <row r="4" spans="2:4" x14ac:dyDescent="0.35">
      <c r="B4" s="6" t="s">
        <v>3916</v>
      </c>
      <c r="C4" s="12" t="s">
        <v>533</v>
      </c>
      <c r="D4" s="8" t="s">
        <v>3924</v>
      </c>
    </row>
    <row r="5" spans="2:4" x14ac:dyDescent="0.35">
      <c r="B5" s="11" t="s">
        <v>2924</v>
      </c>
      <c r="C5" s="13" t="s">
        <v>533</v>
      </c>
      <c r="D5" s="16" t="s">
        <v>3923</v>
      </c>
    </row>
    <row r="6" spans="2:4" x14ac:dyDescent="0.35">
      <c r="B6" s="7" t="s">
        <v>2925</v>
      </c>
      <c r="C6" s="14" t="s">
        <v>533</v>
      </c>
      <c r="D6" s="9" t="s">
        <v>4087</v>
      </c>
    </row>
    <row r="7" spans="2:4" x14ac:dyDescent="0.35">
      <c r="B7" s="2" t="s">
        <v>4086</v>
      </c>
      <c r="C7" s="15" t="s">
        <v>3037</v>
      </c>
      <c r="D7" s="4" t="s">
        <v>4087</v>
      </c>
    </row>
    <row r="8" spans="2:4" x14ac:dyDescent="0.35">
      <c r="B8" s="7" t="s">
        <v>2929</v>
      </c>
      <c r="C8" s="14" t="s">
        <v>533</v>
      </c>
      <c r="D8" s="9" t="s">
        <v>4088</v>
      </c>
    </row>
    <row r="9" spans="2:4" x14ac:dyDescent="0.35">
      <c r="B9" s="2" t="s">
        <v>2930</v>
      </c>
      <c r="C9" s="15" t="s">
        <v>3036</v>
      </c>
      <c r="D9" s="4" t="s">
        <v>4088</v>
      </c>
    </row>
    <row r="10" spans="2:4" x14ac:dyDescent="0.35">
      <c r="B10" s="11" t="s">
        <v>3005</v>
      </c>
      <c r="C10" s="13" t="s">
        <v>533</v>
      </c>
      <c r="D10" s="16" t="s">
        <v>4089</v>
      </c>
    </row>
    <row r="11" spans="2:4" x14ac:dyDescent="0.35">
      <c r="B11" s="7" t="s">
        <v>3008</v>
      </c>
      <c r="C11" s="14" t="s">
        <v>533</v>
      </c>
      <c r="D11" s="9" t="s">
        <v>4090</v>
      </c>
    </row>
    <row r="12" spans="2:4" x14ac:dyDescent="0.35">
      <c r="B12" s="2" t="s">
        <v>3009</v>
      </c>
      <c r="C12" s="15" t="s">
        <v>3042</v>
      </c>
      <c r="D12" s="4" t="s">
        <v>4090</v>
      </c>
    </row>
    <row r="13" spans="2:4" x14ac:dyDescent="0.35">
      <c r="B13" s="7" t="s">
        <v>3022</v>
      </c>
      <c r="C13" s="14" t="s">
        <v>533</v>
      </c>
      <c r="D13" s="9" t="s">
        <v>4091</v>
      </c>
    </row>
    <row r="14" spans="2:4" x14ac:dyDescent="0.35">
      <c r="B14" s="2" t="s">
        <v>3023</v>
      </c>
      <c r="C14" s="15" t="s">
        <v>3036</v>
      </c>
      <c r="D14" s="4" t="s">
        <v>4091</v>
      </c>
    </row>
    <row r="15" spans="2:4" x14ac:dyDescent="0.35">
      <c r="B15" s="3" t="s">
        <v>4084</v>
      </c>
      <c r="C15" s="1" t="s">
        <v>533</v>
      </c>
      <c r="D15" s="5" t="s">
        <v>3924</v>
      </c>
    </row>
  </sheetData>
  <mergeCells count="1">
    <mergeCell ref="B2:D2"/>
  </mergeCells>
  <pageMargins left="0.7" right="0.7" top="0.75" bottom="0.75" header="0.3" footer="0.3"/>
  <pageSetup paperSize="9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21"/>
  <sheetViews>
    <sheetView showGridLines="0" workbookViewId="0"/>
  </sheetViews>
  <sheetFormatPr baseColWidth="10" defaultRowHeight="14.5" x14ac:dyDescent="0.35"/>
  <cols>
    <col min="2" max="2" width="105.7265625" customWidth="1"/>
    <col min="3" max="4" width="25.7265625" customWidth="1"/>
  </cols>
  <sheetData>
    <row r="2" spans="2:4" x14ac:dyDescent="0.35">
      <c r="B2" s="612" t="s">
        <v>4157</v>
      </c>
      <c r="C2" s="613"/>
      <c r="D2" s="613"/>
    </row>
    <row r="3" spans="2:4" x14ac:dyDescent="0.35">
      <c r="B3" s="1" t="s">
        <v>2923</v>
      </c>
      <c r="C3" s="1" t="s">
        <v>3034</v>
      </c>
      <c r="D3" s="1" t="s">
        <v>52</v>
      </c>
    </row>
    <row r="4" spans="2:4" x14ac:dyDescent="0.35">
      <c r="B4" s="6" t="s">
        <v>3917</v>
      </c>
      <c r="C4" s="12" t="s">
        <v>533</v>
      </c>
      <c r="D4" s="8" t="s">
        <v>3921</v>
      </c>
    </row>
    <row r="5" spans="2:4" x14ac:dyDescent="0.35">
      <c r="B5" s="11" t="s">
        <v>3005</v>
      </c>
      <c r="C5" s="13" t="s">
        <v>533</v>
      </c>
      <c r="D5" s="16" t="s">
        <v>3921</v>
      </c>
    </row>
    <row r="6" spans="2:4" x14ac:dyDescent="0.35">
      <c r="B6" s="7" t="s">
        <v>3008</v>
      </c>
      <c r="C6" s="14" t="s">
        <v>533</v>
      </c>
      <c r="D6" s="9" t="s">
        <v>3921</v>
      </c>
    </row>
    <row r="7" spans="2:4" x14ac:dyDescent="0.35">
      <c r="B7" s="2" t="s">
        <v>3009</v>
      </c>
      <c r="C7" s="15" t="s">
        <v>3042</v>
      </c>
      <c r="D7" s="4" t="s">
        <v>3921</v>
      </c>
    </row>
    <row r="8" spans="2:4" x14ac:dyDescent="0.35">
      <c r="B8" s="6" t="s">
        <v>3918</v>
      </c>
      <c r="C8" s="12" t="s">
        <v>533</v>
      </c>
      <c r="D8" s="8">
        <v>0</v>
      </c>
    </row>
    <row r="9" spans="2:4" x14ac:dyDescent="0.35">
      <c r="B9" s="6" t="s">
        <v>3919</v>
      </c>
      <c r="C9" s="12" t="s">
        <v>533</v>
      </c>
      <c r="D9" s="8" t="s">
        <v>3922</v>
      </c>
    </row>
    <row r="10" spans="2:4" x14ac:dyDescent="0.35">
      <c r="B10" s="11" t="s">
        <v>3005</v>
      </c>
      <c r="C10" s="13" t="s">
        <v>533</v>
      </c>
      <c r="D10" s="16" t="s">
        <v>3922</v>
      </c>
    </row>
    <row r="11" spans="2:4" x14ac:dyDescent="0.35">
      <c r="B11" s="7" t="s">
        <v>3008</v>
      </c>
      <c r="C11" s="14" t="s">
        <v>533</v>
      </c>
      <c r="D11" s="9" t="s">
        <v>4092</v>
      </c>
    </row>
    <row r="12" spans="2:4" x14ac:dyDescent="0.35">
      <c r="B12" s="2" t="s">
        <v>3009</v>
      </c>
      <c r="C12" s="15" t="s">
        <v>3042</v>
      </c>
      <c r="D12" s="4" t="s">
        <v>4092</v>
      </c>
    </row>
    <row r="13" spans="2:4" x14ac:dyDescent="0.35">
      <c r="B13" s="7" t="s">
        <v>3022</v>
      </c>
      <c r="C13" s="14" t="s">
        <v>533</v>
      </c>
      <c r="D13" s="9" t="s">
        <v>4091</v>
      </c>
    </row>
    <row r="14" spans="2:4" x14ac:dyDescent="0.35">
      <c r="B14" s="2" t="s">
        <v>3023</v>
      </c>
      <c r="C14" s="15" t="s">
        <v>3036</v>
      </c>
      <c r="D14" s="4" t="s">
        <v>4091</v>
      </c>
    </row>
    <row r="15" spans="2:4" x14ac:dyDescent="0.35">
      <c r="B15" s="6" t="s">
        <v>3920</v>
      </c>
      <c r="C15" s="12" t="s">
        <v>533</v>
      </c>
      <c r="D15" s="8" t="s">
        <v>3923</v>
      </c>
    </row>
    <row r="16" spans="2:4" x14ac:dyDescent="0.35">
      <c r="B16" s="11" t="s">
        <v>2924</v>
      </c>
      <c r="C16" s="13" t="s">
        <v>533</v>
      </c>
      <c r="D16" s="16" t="s">
        <v>3923</v>
      </c>
    </row>
    <row r="17" spans="2:4" x14ac:dyDescent="0.35">
      <c r="B17" s="7" t="s">
        <v>2925</v>
      </c>
      <c r="C17" s="14" t="s">
        <v>533</v>
      </c>
      <c r="D17" s="9" t="s">
        <v>4087</v>
      </c>
    </row>
    <row r="18" spans="2:4" x14ac:dyDescent="0.35">
      <c r="B18" s="2" t="s">
        <v>4086</v>
      </c>
      <c r="C18" s="15" t="s">
        <v>3037</v>
      </c>
      <c r="D18" s="4" t="s">
        <v>4087</v>
      </c>
    </row>
    <row r="19" spans="2:4" x14ac:dyDescent="0.35">
      <c r="B19" s="7" t="s">
        <v>2929</v>
      </c>
      <c r="C19" s="14" t="s">
        <v>533</v>
      </c>
      <c r="D19" s="9" t="s">
        <v>4088</v>
      </c>
    </row>
    <row r="20" spans="2:4" x14ac:dyDescent="0.35">
      <c r="B20" s="2" t="s">
        <v>2930</v>
      </c>
      <c r="C20" s="15" t="s">
        <v>3036</v>
      </c>
      <c r="D20" s="4" t="s">
        <v>4088</v>
      </c>
    </row>
    <row r="21" spans="2:4" x14ac:dyDescent="0.35">
      <c r="B21" s="3" t="s">
        <v>4084</v>
      </c>
      <c r="C21" s="1" t="s">
        <v>533</v>
      </c>
      <c r="D21" s="5" t="s">
        <v>3924</v>
      </c>
    </row>
  </sheetData>
  <mergeCells count="1">
    <mergeCell ref="B2:D2"/>
  </mergeCells>
  <pageMargins left="0.7" right="0.7" top="0.75" bottom="0.75" header="0.3" footer="0.3"/>
  <pageSetup paperSize="9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G71"/>
  <sheetViews>
    <sheetView showGridLines="0" workbookViewId="0"/>
  </sheetViews>
  <sheetFormatPr baseColWidth="10" defaultRowHeight="14.5" x14ac:dyDescent="0.35"/>
  <cols>
    <col min="2" max="4" width="7.7265625" customWidth="1"/>
    <col min="5" max="5" width="105.7265625" customWidth="1"/>
    <col min="6" max="7" width="15.7265625" customWidth="1"/>
  </cols>
  <sheetData>
    <row r="2" spans="2:7" x14ac:dyDescent="0.35">
      <c r="B2" s="612" t="s">
        <v>4158</v>
      </c>
      <c r="C2" s="613"/>
      <c r="D2" s="613"/>
      <c r="E2" s="613"/>
      <c r="F2" s="613"/>
      <c r="G2" s="613"/>
    </row>
    <row r="3" spans="2:7" x14ac:dyDescent="0.35">
      <c r="B3" s="616" t="s">
        <v>4093</v>
      </c>
      <c r="C3" s="616" t="s">
        <v>3306</v>
      </c>
      <c r="D3" s="616" t="s">
        <v>3306</v>
      </c>
      <c r="E3" s="616" t="s">
        <v>3306</v>
      </c>
      <c r="F3" s="616" t="s">
        <v>3306</v>
      </c>
      <c r="G3" s="616" t="s">
        <v>3306</v>
      </c>
    </row>
    <row r="4" spans="2:7" x14ac:dyDescent="0.35">
      <c r="B4" s="617" t="s">
        <v>3293</v>
      </c>
      <c r="C4" s="617" t="s">
        <v>3293</v>
      </c>
      <c r="D4" s="617" t="s">
        <v>3293</v>
      </c>
      <c r="E4" s="617" t="s">
        <v>3293</v>
      </c>
      <c r="F4" s="617" t="s">
        <v>3293</v>
      </c>
      <c r="G4" s="617" t="s">
        <v>3293</v>
      </c>
    </row>
    <row r="5" spans="2:7" x14ac:dyDescent="0.35">
      <c r="B5" s="617" t="s">
        <v>3294</v>
      </c>
      <c r="C5" s="617" t="s">
        <v>3294</v>
      </c>
      <c r="D5" s="617" t="s">
        <v>3294</v>
      </c>
      <c r="E5" s="617" t="s">
        <v>3294</v>
      </c>
      <c r="F5" s="617" t="s">
        <v>3294</v>
      </c>
      <c r="G5" s="617" t="s">
        <v>3294</v>
      </c>
    </row>
    <row r="6" spans="2:7" x14ac:dyDescent="0.35">
      <c r="B6" s="618" t="s">
        <v>3295</v>
      </c>
      <c r="C6" s="618" t="s">
        <v>3295</v>
      </c>
      <c r="D6" s="618" t="s">
        <v>3295</v>
      </c>
      <c r="E6" s="618" t="s">
        <v>3295</v>
      </c>
      <c r="F6" s="618" t="s">
        <v>3295</v>
      </c>
      <c r="G6" s="618" t="s">
        <v>3295</v>
      </c>
    </row>
    <row r="7" spans="2:7" x14ac:dyDescent="0.35">
      <c r="B7" s="619" t="s">
        <v>3296</v>
      </c>
      <c r="C7" s="619" t="s">
        <v>3296</v>
      </c>
      <c r="D7" s="619" t="s">
        <v>3296</v>
      </c>
      <c r="E7" s="619" t="s">
        <v>3296</v>
      </c>
      <c r="F7" s="14">
        <v>2025</v>
      </c>
      <c r="G7" s="14">
        <v>2024</v>
      </c>
    </row>
    <row r="8" spans="2:7" x14ac:dyDescent="0.35">
      <c r="B8" s="620" t="s">
        <v>3297</v>
      </c>
      <c r="C8" s="620" t="s">
        <v>3297</v>
      </c>
      <c r="D8" s="620" t="s">
        <v>3297</v>
      </c>
      <c r="E8" s="620" t="s">
        <v>3297</v>
      </c>
      <c r="F8" s="10" t="s">
        <v>533</v>
      </c>
      <c r="G8" s="10" t="s">
        <v>533</v>
      </c>
    </row>
    <row r="9" spans="2:7" x14ac:dyDescent="0.35">
      <c r="B9" s="17" t="s">
        <v>533</v>
      </c>
      <c r="C9" s="623" t="s">
        <v>3307</v>
      </c>
      <c r="D9" s="623" t="s">
        <v>3307</v>
      </c>
      <c r="E9" s="623" t="s">
        <v>3307</v>
      </c>
      <c r="F9" s="10" t="s">
        <v>3924</v>
      </c>
      <c r="G9" s="10" t="s">
        <v>4098</v>
      </c>
    </row>
    <row r="10" spans="2:7" x14ac:dyDescent="0.35">
      <c r="B10" s="18" t="s">
        <v>533</v>
      </c>
      <c r="C10" s="19" t="s">
        <v>533</v>
      </c>
      <c r="D10" s="622" t="s">
        <v>3309</v>
      </c>
      <c r="E10" s="622" t="s">
        <v>3309</v>
      </c>
      <c r="F10" s="4">
        <v>0</v>
      </c>
      <c r="G10" s="4">
        <v>0</v>
      </c>
    </row>
    <row r="11" spans="2:7" x14ac:dyDescent="0.35">
      <c r="B11" s="18" t="s">
        <v>533</v>
      </c>
      <c r="C11" s="19" t="s">
        <v>533</v>
      </c>
      <c r="D11" s="622" t="s">
        <v>3310</v>
      </c>
      <c r="E11" s="622" t="s">
        <v>3310</v>
      </c>
      <c r="F11" s="4">
        <v>0</v>
      </c>
      <c r="G11" s="4">
        <v>0</v>
      </c>
    </row>
    <row r="12" spans="2:7" x14ac:dyDescent="0.35">
      <c r="B12" s="18" t="s">
        <v>533</v>
      </c>
      <c r="C12" s="19" t="s">
        <v>533</v>
      </c>
      <c r="D12" s="622" t="s">
        <v>3311</v>
      </c>
      <c r="E12" s="622" t="s">
        <v>3311</v>
      </c>
      <c r="F12" s="4">
        <v>0</v>
      </c>
      <c r="G12" s="4">
        <v>0</v>
      </c>
    </row>
    <row r="13" spans="2:7" x14ac:dyDescent="0.35">
      <c r="B13" s="18" t="s">
        <v>533</v>
      </c>
      <c r="C13" s="19" t="s">
        <v>533</v>
      </c>
      <c r="D13" s="622" t="s">
        <v>3312</v>
      </c>
      <c r="E13" s="622" t="s">
        <v>3312</v>
      </c>
      <c r="F13" s="4">
        <v>0</v>
      </c>
      <c r="G13" s="4">
        <v>0</v>
      </c>
    </row>
    <row r="14" spans="2:7" x14ac:dyDescent="0.35">
      <c r="B14" s="18" t="s">
        <v>533</v>
      </c>
      <c r="C14" s="19" t="s">
        <v>533</v>
      </c>
      <c r="D14" s="622" t="s">
        <v>3313</v>
      </c>
      <c r="E14" s="622" t="s">
        <v>3313</v>
      </c>
      <c r="F14" s="4">
        <v>0</v>
      </c>
      <c r="G14" s="4">
        <v>0</v>
      </c>
    </row>
    <row r="15" spans="2:7" x14ac:dyDescent="0.35">
      <c r="B15" s="18" t="s">
        <v>533</v>
      </c>
      <c r="C15" s="19" t="s">
        <v>533</v>
      </c>
      <c r="D15" s="622" t="s">
        <v>3314</v>
      </c>
      <c r="E15" s="622" t="s">
        <v>3314</v>
      </c>
      <c r="F15" s="4">
        <v>0</v>
      </c>
      <c r="G15" s="4">
        <v>0</v>
      </c>
    </row>
    <row r="16" spans="2:7" x14ac:dyDescent="0.35">
      <c r="B16" s="18" t="s">
        <v>533</v>
      </c>
      <c r="C16" s="19" t="s">
        <v>533</v>
      </c>
      <c r="D16" s="622" t="s">
        <v>3315</v>
      </c>
      <c r="E16" s="622" t="s">
        <v>3315</v>
      </c>
      <c r="F16" s="4" t="s">
        <v>4094</v>
      </c>
      <c r="G16" s="4" t="s">
        <v>4099</v>
      </c>
    </row>
    <row r="17" spans="2:7" x14ac:dyDescent="0.35">
      <c r="B17" s="18" t="s">
        <v>533</v>
      </c>
      <c r="C17" s="19" t="s">
        <v>533</v>
      </c>
      <c r="D17" s="622" t="s">
        <v>3316</v>
      </c>
      <c r="E17" s="622" t="s">
        <v>3316</v>
      </c>
      <c r="F17" s="4">
        <v>0</v>
      </c>
      <c r="G17" s="4">
        <v>0</v>
      </c>
    </row>
    <row r="18" spans="2:7" x14ac:dyDescent="0.35">
      <c r="B18" s="18" t="s">
        <v>533</v>
      </c>
      <c r="C18" s="19" t="s">
        <v>533</v>
      </c>
      <c r="D18" s="622" t="s">
        <v>3317</v>
      </c>
      <c r="E18" s="622" t="s">
        <v>3317</v>
      </c>
      <c r="F18" s="4" t="s">
        <v>4095</v>
      </c>
      <c r="G18" s="4" t="s">
        <v>4100</v>
      </c>
    </row>
    <row r="19" spans="2:7" x14ac:dyDescent="0.35">
      <c r="B19" s="18" t="s">
        <v>533</v>
      </c>
      <c r="C19" s="19" t="s">
        <v>533</v>
      </c>
      <c r="D19" s="622" t="s">
        <v>3318</v>
      </c>
      <c r="E19" s="622" t="s">
        <v>3318</v>
      </c>
      <c r="F19" s="4">
        <v>0</v>
      </c>
      <c r="G19" s="4">
        <v>0</v>
      </c>
    </row>
    <row r="20" spans="2:7" x14ac:dyDescent="0.35">
      <c r="B20" s="621" t="s">
        <v>533</v>
      </c>
      <c r="C20" s="621" t="s">
        <v>533</v>
      </c>
      <c r="D20" s="621" t="s">
        <v>533</v>
      </c>
      <c r="E20" s="621" t="s">
        <v>533</v>
      </c>
      <c r="F20" s="4" t="s">
        <v>533</v>
      </c>
      <c r="G20" s="4" t="s">
        <v>533</v>
      </c>
    </row>
    <row r="21" spans="2:7" x14ac:dyDescent="0.35">
      <c r="B21" s="17" t="s">
        <v>533</v>
      </c>
      <c r="C21" s="623" t="s">
        <v>3308</v>
      </c>
      <c r="D21" s="623" t="s">
        <v>3308</v>
      </c>
      <c r="E21" s="623" t="s">
        <v>3308</v>
      </c>
      <c r="F21" s="10" t="s">
        <v>4080</v>
      </c>
      <c r="G21" s="10" t="s">
        <v>4101</v>
      </c>
    </row>
    <row r="22" spans="2:7" x14ac:dyDescent="0.35">
      <c r="B22" s="18" t="s">
        <v>533</v>
      </c>
      <c r="C22" s="19" t="s">
        <v>533</v>
      </c>
      <c r="D22" s="622" t="s">
        <v>3319</v>
      </c>
      <c r="E22" s="622" t="s">
        <v>3319</v>
      </c>
      <c r="F22" s="4" t="s">
        <v>3925</v>
      </c>
      <c r="G22" s="4" t="s">
        <v>4102</v>
      </c>
    </row>
    <row r="23" spans="2:7" x14ac:dyDescent="0.35">
      <c r="B23" s="18" t="s">
        <v>533</v>
      </c>
      <c r="C23" s="19" t="s">
        <v>533</v>
      </c>
      <c r="D23" s="622" t="s">
        <v>3320</v>
      </c>
      <c r="E23" s="622" t="s">
        <v>3320</v>
      </c>
      <c r="F23" s="4" t="s">
        <v>3941</v>
      </c>
      <c r="G23" s="4" t="s">
        <v>4103</v>
      </c>
    </row>
    <row r="24" spans="2:7" x14ac:dyDescent="0.35">
      <c r="B24" s="18" t="s">
        <v>533</v>
      </c>
      <c r="C24" s="19" t="s">
        <v>533</v>
      </c>
      <c r="D24" s="622" t="s">
        <v>3321</v>
      </c>
      <c r="E24" s="622" t="s">
        <v>3321</v>
      </c>
      <c r="F24" s="4" t="s">
        <v>3961</v>
      </c>
      <c r="G24" s="4" t="s">
        <v>4104</v>
      </c>
    </row>
    <row r="25" spans="2:7" x14ac:dyDescent="0.35">
      <c r="B25" s="18" t="s">
        <v>533</v>
      </c>
      <c r="C25" s="19" t="s">
        <v>533</v>
      </c>
      <c r="D25" s="622" t="s">
        <v>3322</v>
      </c>
      <c r="E25" s="622" t="s">
        <v>3322</v>
      </c>
      <c r="F25" s="4">
        <v>0</v>
      </c>
      <c r="G25" s="4">
        <v>0</v>
      </c>
    </row>
    <row r="26" spans="2:7" x14ac:dyDescent="0.35">
      <c r="B26" s="18" t="s">
        <v>533</v>
      </c>
      <c r="C26" s="19" t="s">
        <v>533</v>
      </c>
      <c r="D26" s="622" t="s">
        <v>3323</v>
      </c>
      <c r="E26" s="622" t="s">
        <v>3323</v>
      </c>
      <c r="F26" s="4">
        <v>0</v>
      </c>
      <c r="G26" s="4">
        <v>0</v>
      </c>
    </row>
    <row r="27" spans="2:7" x14ac:dyDescent="0.35">
      <c r="B27" s="18" t="s">
        <v>533</v>
      </c>
      <c r="C27" s="19" t="s">
        <v>533</v>
      </c>
      <c r="D27" s="622" t="s">
        <v>3324</v>
      </c>
      <c r="E27" s="622" t="s">
        <v>3324</v>
      </c>
      <c r="F27" s="4">
        <v>0</v>
      </c>
      <c r="G27" s="4">
        <v>0</v>
      </c>
    </row>
    <row r="28" spans="2:7" x14ac:dyDescent="0.35">
      <c r="B28" s="18" t="s">
        <v>533</v>
      </c>
      <c r="C28" s="19" t="s">
        <v>533</v>
      </c>
      <c r="D28" s="622" t="s">
        <v>3325</v>
      </c>
      <c r="E28" s="622" t="s">
        <v>3325</v>
      </c>
      <c r="F28" s="4">
        <v>0</v>
      </c>
      <c r="G28" s="4">
        <v>0</v>
      </c>
    </row>
    <row r="29" spans="2:7" x14ac:dyDescent="0.35">
      <c r="B29" s="18" t="s">
        <v>533</v>
      </c>
      <c r="C29" s="19" t="s">
        <v>533</v>
      </c>
      <c r="D29" s="622" t="s">
        <v>3326</v>
      </c>
      <c r="E29" s="622" t="s">
        <v>3326</v>
      </c>
      <c r="F29" s="4">
        <v>0</v>
      </c>
      <c r="G29" s="4">
        <v>0</v>
      </c>
    </row>
    <row r="30" spans="2:7" x14ac:dyDescent="0.35">
      <c r="B30" s="18" t="s">
        <v>533</v>
      </c>
      <c r="C30" s="19" t="s">
        <v>533</v>
      </c>
      <c r="D30" s="622" t="s">
        <v>3327</v>
      </c>
      <c r="E30" s="622" t="s">
        <v>3327</v>
      </c>
      <c r="F30" s="4">
        <v>0</v>
      </c>
      <c r="G30" s="4">
        <v>0</v>
      </c>
    </row>
    <row r="31" spans="2:7" x14ac:dyDescent="0.35">
      <c r="B31" s="18" t="s">
        <v>533</v>
      </c>
      <c r="C31" s="19" t="s">
        <v>533</v>
      </c>
      <c r="D31" s="622" t="s">
        <v>3328</v>
      </c>
      <c r="E31" s="622" t="s">
        <v>3328</v>
      </c>
      <c r="F31" s="4">
        <v>0</v>
      </c>
      <c r="G31" s="4">
        <v>0</v>
      </c>
    </row>
    <row r="32" spans="2:7" x14ac:dyDescent="0.35">
      <c r="B32" s="18" t="s">
        <v>533</v>
      </c>
      <c r="C32" s="19" t="s">
        <v>533</v>
      </c>
      <c r="D32" s="622" t="s">
        <v>3329</v>
      </c>
      <c r="E32" s="622" t="s">
        <v>3329</v>
      </c>
      <c r="F32" s="4">
        <v>0</v>
      </c>
      <c r="G32" s="4">
        <v>0</v>
      </c>
    </row>
    <row r="33" spans="2:7" x14ac:dyDescent="0.35">
      <c r="B33" s="18" t="s">
        <v>533</v>
      </c>
      <c r="C33" s="19" t="s">
        <v>533</v>
      </c>
      <c r="D33" s="622" t="s">
        <v>3330</v>
      </c>
      <c r="E33" s="622" t="s">
        <v>3330</v>
      </c>
      <c r="F33" s="4">
        <v>0</v>
      </c>
      <c r="G33" s="4">
        <v>0</v>
      </c>
    </row>
    <row r="34" spans="2:7" x14ac:dyDescent="0.35">
      <c r="B34" s="18" t="s">
        <v>533</v>
      </c>
      <c r="C34" s="19" t="s">
        <v>533</v>
      </c>
      <c r="D34" s="622" t="s">
        <v>3331</v>
      </c>
      <c r="E34" s="622" t="s">
        <v>3331</v>
      </c>
      <c r="F34" s="4">
        <v>0</v>
      </c>
      <c r="G34" s="4">
        <v>0</v>
      </c>
    </row>
    <row r="35" spans="2:7" x14ac:dyDescent="0.35">
      <c r="B35" s="18" t="s">
        <v>533</v>
      </c>
      <c r="C35" s="19" t="s">
        <v>533</v>
      </c>
      <c r="D35" s="622" t="s">
        <v>3332</v>
      </c>
      <c r="E35" s="622" t="s">
        <v>3332</v>
      </c>
      <c r="F35" s="4">
        <v>0</v>
      </c>
      <c r="G35" s="4">
        <v>0</v>
      </c>
    </row>
    <row r="36" spans="2:7" x14ac:dyDescent="0.35">
      <c r="B36" s="18" t="s">
        <v>533</v>
      </c>
      <c r="C36" s="19" t="s">
        <v>533</v>
      </c>
      <c r="D36" s="622" t="s">
        <v>3333</v>
      </c>
      <c r="E36" s="622" t="s">
        <v>3333</v>
      </c>
      <c r="F36" s="4">
        <v>0</v>
      </c>
      <c r="G36" s="4">
        <v>0</v>
      </c>
    </row>
    <row r="37" spans="2:7" x14ac:dyDescent="0.35">
      <c r="B37" s="18" t="s">
        <v>533</v>
      </c>
      <c r="C37" s="19" t="s">
        <v>533</v>
      </c>
      <c r="D37" s="622" t="s">
        <v>3334</v>
      </c>
      <c r="E37" s="622" t="s">
        <v>3334</v>
      </c>
      <c r="F37" s="4">
        <v>0</v>
      </c>
      <c r="G37" s="4">
        <v>0</v>
      </c>
    </row>
    <row r="38" spans="2:7" x14ac:dyDescent="0.35">
      <c r="B38" s="620" t="s">
        <v>3298</v>
      </c>
      <c r="C38" s="620" t="s">
        <v>3298</v>
      </c>
      <c r="D38" s="620" t="s">
        <v>3298</v>
      </c>
      <c r="E38" s="620" t="s">
        <v>3298</v>
      </c>
      <c r="F38" s="10" t="s">
        <v>3993</v>
      </c>
      <c r="G38" s="10" t="s">
        <v>4105</v>
      </c>
    </row>
    <row r="39" spans="2:7" x14ac:dyDescent="0.35">
      <c r="B39" s="621" t="s">
        <v>533</v>
      </c>
      <c r="C39" s="621" t="s">
        <v>533</v>
      </c>
      <c r="D39" s="621" t="s">
        <v>533</v>
      </c>
      <c r="E39" s="621" t="s">
        <v>533</v>
      </c>
      <c r="F39" s="4" t="s">
        <v>533</v>
      </c>
      <c r="G39" s="4" t="s">
        <v>533</v>
      </c>
    </row>
    <row r="40" spans="2:7" x14ac:dyDescent="0.35">
      <c r="B40" s="620" t="s">
        <v>3299</v>
      </c>
      <c r="C40" s="620" t="s">
        <v>3299</v>
      </c>
      <c r="D40" s="620" t="s">
        <v>3299</v>
      </c>
      <c r="E40" s="620" t="s">
        <v>3299</v>
      </c>
      <c r="F40" s="10" t="s">
        <v>533</v>
      </c>
      <c r="G40" s="10" t="s">
        <v>533</v>
      </c>
    </row>
    <row r="41" spans="2:7" x14ac:dyDescent="0.35">
      <c r="B41" s="17" t="s">
        <v>533</v>
      </c>
      <c r="C41" s="623" t="s">
        <v>3307</v>
      </c>
      <c r="D41" s="623" t="s">
        <v>3307</v>
      </c>
      <c r="E41" s="623" t="s">
        <v>3307</v>
      </c>
      <c r="F41" s="10">
        <v>0</v>
      </c>
      <c r="G41" s="10">
        <v>0</v>
      </c>
    </row>
    <row r="42" spans="2:7" x14ac:dyDescent="0.35">
      <c r="B42" s="18" t="s">
        <v>533</v>
      </c>
      <c r="C42" s="19" t="s">
        <v>533</v>
      </c>
      <c r="D42" s="622" t="s">
        <v>3335</v>
      </c>
      <c r="E42" s="622" t="s">
        <v>3335</v>
      </c>
      <c r="F42" s="4">
        <v>0</v>
      </c>
      <c r="G42" s="4">
        <v>0</v>
      </c>
    </row>
    <row r="43" spans="2:7" x14ac:dyDescent="0.35">
      <c r="B43" s="18" t="s">
        <v>533</v>
      </c>
      <c r="C43" s="19" t="s">
        <v>533</v>
      </c>
      <c r="D43" s="622" t="s">
        <v>3336</v>
      </c>
      <c r="E43" s="622" t="s">
        <v>3336</v>
      </c>
      <c r="F43" s="4">
        <v>0</v>
      </c>
      <c r="G43" s="4">
        <v>0</v>
      </c>
    </row>
    <row r="44" spans="2:7" x14ac:dyDescent="0.35">
      <c r="B44" s="18" t="s">
        <v>533</v>
      </c>
      <c r="C44" s="19" t="s">
        <v>533</v>
      </c>
      <c r="D44" s="622" t="s">
        <v>3337</v>
      </c>
      <c r="E44" s="622" t="s">
        <v>3337</v>
      </c>
      <c r="F44" s="4">
        <v>0</v>
      </c>
      <c r="G44" s="4">
        <v>0</v>
      </c>
    </row>
    <row r="45" spans="2:7" x14ac:dyDescent="0.35">
      <c r="B45" s="621" t="s">
        <v>533</v>
      </c>
      <c r="C45" s="621" t="s">
        <v>533</v>
      </c>
      <c r="D45" s="621" t="s">
        <v>533</v>
      </c>
      <c r="E45" s="621" t="s">
        <v>533</v>
      </c>
      <c r="F45" s="4" t="s">
        <v>533</v>
      </c>
      <c r="G45" s="4" t="s">
        <v>533</v>
      </c>
    </row>
    <row r="46" spans="2:7" x14ac:dyDescent="0.35">
      <c r="B46" s="17" t="s">
        <v>533</v>
      </c>
      <c r="C46" s="623" t="s">
        <v>3308</v>
      </c>
      <c r="D46" s="623" t="s">
        <v>3308</v>
      </c>
      <c r="E46" s="623" t="s">
        <v>3308</v>
      </c>
      <c r="F46" s="10" t="s">
        <v>3993</v>
      </c>
      <c r="G46" s="10" t="s">
        <v>4105</v>
      </c>
    </row>
    <row r="47" spans="2:7" x14ac:dyDescent="0.35">
      <c r="B47" s="18" t="s">
        <v>533</v>
      </c>
      <c r="C47" s="19" t="s">
        <v>533</v>
      </c>
      <c r="D47" s="622" t="s">
        <v>3335</v>
      </c>
      <c r="E47" s="622" t="s">
        <v>3335</v>
      </c>
      <c r="F47" s="4">
        <v>0</v>
      </c>
      <c r="G47" s="4" t="s">
        <v>4106</v>
      </c>
    </row>
    <row r="48" spans="2:7" x14ac:dyDescent="0.35">
      <c r="B48" s="18" t="s">
        <v>533</v>
      </c>
      <c r="C48" s="19" t="s">
        <v>533</v>
      </c>
      <c r="D48" s="622" t="s">
        <v>3336</v>
      </c>
      <c r="E48" s="622" t="s">
        <v>3336</v>
      </c>
      <c r="F48" s="4" t="s">
        <v>4096</v>
      </c>
      <c r="G48" s="4" t="s">
        <v>2859</v>
      </c>
    </row>
    <row r="49" spans="2:7" x14ac:dyDescent="0.35">
      <c r="B49" s="18" t="s">
        <v>533</v>
      </c>
      <c r="C49" s="19" t="s">
        <v>533</v>
      </c>
      <c r="D49" s="622" t="s">
        <v>3338</v>
      </c>
      <c r="E49" s="622" t="s">
        <v>3338</v>
      </c>
      <c r="F49" s="4" t="s">
        <v>909</v>
      </c>
      <c r="G49" s="4" t="s">
        <v>909</v>
      </c>
    </row>
    <row r="50" spans="2:7" x14ac:dyDescent="0.35">
      <c r="B50" s="620" t="s">
        <v>3300</v>
      </c>
      <c r="C50" s="620" t="s">
        <v>3300</v>
      </c>
      <c r="D50" s="620" t="s">
        <v>3300</v>
      </c>
      <c r="E50" s="620" t="s">
        <v>3300</v>
      </c>
      <c r="F50" s="10" t="s">
        <v>4097</v>
      </c>
      <c r="G50" s="10" t="s">
        <v>4107</v>
      </c>
    </row>
    <row r="51" spans="2:7" x14ac:dyDescent="0.35">
      <c r="B51" s="621" t="s">
        <v>533</v>
      </c>
      <c r="C51" s="621" t="s">
        <v>533</v>
      </c>
      <c r="D51" s="621" t="s">
        <v>533</v>
      </c>
      <c r="E51" s="621" t="s">
        <v>533</v>
      </c>
      <c r="F51" s="4" t="s">
        <v>533</v>
      </c>
      <c r="G51" s="4" t="s">
        <v>533</v>
      </c>
    </row>
    <row r="52" spans="2:7" x14ac:dyDescent="0.35">
      <c r="B52" s="620" t="s">
        <v>3301</v>
      </c>
      <c r="C52" s="620" t="s">
        <v>3301</v>
      </c>
      <c r="D52" s="620" t="s">
        <v>3301</v>
      </c>
      <c r="E52" s="620" t="s">
        <v>3301</v>
      </c>
      <c r="F52" s="10" t="s">
        <v>533</v>
      </c>
      <c r="G52" s="10" t="s">
        <v>533</v>
      </c>
    </row>
    <row r="53" spans="2:7" x14ac:dyDescent="0.35">
      <c r="B53" s="17" t="s">
        <v>533</v>
      </c>
      <c r="C53" s="623" t="s">
        <v>3307</v>
      </c>
      <c r="D53" s="623" t="s">
        <v>3307</v>
      </c>
      <c r="E53" s="623" t="s">
        <v>3307</v>
      </c>
      <c r="F53" s="10">
        <v>0</v>
      </c>
      <c r="G53" s="10">
        <v>0</v>
      </c>
    </row>
    <row r="54" spans="2:7" x14ac:dyDescent="0.35">
      <c r="B54" s="18" t="s">
        <v>533</v>
      </c>
      <c r="C54" s="19" t="s">
        <v>533</v>
      </c>
      <c r="D54" s="622" t="s">
        <v>3339</v>
      </c>
      <c r="E54" s="622" t="s">
        <v>3339</v>
      </c>
      <c r="F54" s="4">
        <v>0</v>
      </c>
      <c r="G54" s="4">
        <v>0</v>
      </c>
    </row>
    <row r="55" spans="2:7" x14ac:dyDescent="0.35">
      <c r="B55" s="18" t="s">
        <v>533</v>
      </c>
      <c r="C55" s="19" t="s">
        <v>533</v>
      </c>
      <c r="D55" s="19" t="s">
        <v>533</v>
      </c>
      <c r="E55" s="20" t="s">
        <v>3343</v>
      </c>
      <c r="F55" s="4">
        <v>0</v>
      </c>
      <c r="G55" s="4">
        <v>0</v>
      </c>
    </row>
    <row r="56" spans="2:7" x14ac:dyDescent="0.35">
      <c r="B56" s="18" t="s">
        <v>533</v>
      </c>
      <c r="C56" s="19" t="s">
        <v>533</v>
      </c>
      <c r="D56" s="19" t="s">
        <v>533</v>
      </c>
      <c r="E56" s="20" t="s">
        <v>3344</v>
      </c>
      <c r="F56" s="4">
        <v>0</v>
      </c>
      <c r="G56" s="4">
        <v>0</v>
      </c>
    </row>
    <row r="57" spans="2:7" x14ac:dyDescent="0.35">
      <c r="B57" s="18" t="s">
        <v>533</v>
      </c>
      <c r="C57" s="19" t="s">
        <v>533</v>
      </c>
      <c r="D57" s="622" t="s">
        <v>3340</v>
      </c>
      <c r="E57" s="622" t="s">
        <v>3340</v>
      </c>
      <c r="F57" s="4">
        <v>0</v>
      </c>
      <c r="G57" s="4">
        <v>0</v>
      </c>
    </row>
    <row r="58" spans="2:7" x14ac:dyDescent="0.35">
      <c r="B58" s="621" t="s">
        <v>533</v>
      </c>
      <c r="C58" s="621" t="s">
        <v>533</v>
      </c>
      <c r="D58" s="621" t="s">
        <v>533</v>
      </c>
      <c r="E58" s="621" t="s">
        <v>533</v>
      </c>
      <c r="F58" s="4" t="s">
        <v>533</v>
      </c>
      <c r="G58" s="4" t="s">
        <v>533</v>
      </c>
    </row>
    <row r="59" spans="2:7" x14ac:dyDescent="0.35">
      <c r="B59" s="17" t="s">
        <v>533</v>
      </c>
      <c r="C59" s="623" t="s">
        <v>3308</v>
      </c>
      <c r="D59" s="623" t="s">
        <v>3308</v>
      </c>
      <c r="E59" s="623" t="s">
        <v>3308</v>
      </c>
      <c r="F59" s="10">
        <v>0</v>
      </c>
      <c r="G59" s="10">
        <v>0</v>
      </c>
    </row>
    <row r="60" spans="2:7" x14ac:dyDescent="0.35">
      <c r="B60" s="18" t="s">
        <v>533</v>
      </c>
      <c r="C60" s="19" t="s">
        <v>533</v>
      </c>
      <c r="D60" s="622" t="s">
        <v>3341</v>
      </c>
      <c r="E60" s="622" t="s">
        <v>3341</v>
      </c>
      <c r="F60" s="4">
        <v>0</v>
      </c>
      <c r="G60" s="4">
        <v>0</v>
      </c>
    </row>
    <row r="61" spans="2:7" x14ac:dyDescent="0.35">
      <c r="B61" s="18" t="s">
        <v>533</v>
      </c>
      <c r="C61" s="19" t="s">
        <v>533</v>
      </c>
      <c r="D61" s="19" t="s">
        <v>533</v>
      </c>
      <c r="E61" s="20" t="s">
        <v>3343</v>
      </c>
      <c r="F61" s="4">
        <v>0</v>
      </c>
      <c r="G61" s="4">
        <v>0</v>
      </c>
    </row>
    <row r="62" spans="2:7" x14ac:dyDescent="0.35">
      <c r="B62" s="18" t="s">
        <v>533</v>
      </c>
      <c r="C62" s="19" t="s">
        <v>533</v>
      </c>
      <c r="D62" s="19" t="s">
        <v>533</v>
      </c>
      <c r="E62" s="20" t="s">
        <v>3344</v>
      </c>
      <c r="F62" s="4">
        <v>0</v>
      </c>
      <c r="G62" s="4">
        <v>0</v>
      </c>
    </row>
    <row r="63" spans="2:7" x14ac:dyDescent="0.35">
      <c r="B63" s="18" t="s">
        <v>533</v>
      </c>
      <c r="C63" s="19" t="s">
        <v>533</v>
      </c>
      <c r="D63" s="622" t="s">
        <v>3342</v>
      </c>
      <c r="E63" s="622" t="s">
        <v>3342</v>
      </c>
      <c r="F63" s="4">
        <v>0</v>
      </c>
      <c r="G63" s="4">
        <v>0</v>
      </c>
    </row>
    <row r="64" spans="2:7" x14ac:dyDescent="0.35">
      <c r="B64" s="620" t="s">
        <v>3302</v>
      </c>
      <c r="C64" s="620" t="s">
        <v>3302</v>
      </c>
      <c r="D64" s="620" t="s">
        <v>3302</v>
      </c>
      <c r="E64" s="620" t="s">
        <v>3302</v>
      </c>
      <c r="F64" s="10">
        <v>0</v>
      </c>
      <c r="G64" s="10">
        <v>0</v>
      </c>
    </row>
    <row r="65" spans="2:7" x14ac:dyDescent="0.35">
      <c r="B65" s="621" t="s">
        <v>533</v>
      </c>
      <c r="C65" s="621" t="s">
        <v>533</v>
      </c>
      <c r="D65" s="621" t="s">
        <v>533</v>
      </c>
      <c r="E65" s="621" t="s">
        <v>533</v>
      </c>
      <c r="F65" s="4" t="s">
        <v>533</v>
      </c>
      <c r="G65" s="4" t="s">
        <v>533</v>
      </c>
    </row>
    <row r="66" spans="2:7" x14ac:dyDescent="0.35">
      <c r="B66" s="620" t="s">
        <v>3303</v>
      </c>
      <c r="C66" s="620" t="s">
        <v>3303</v>
      </c>
      <c r="D66" s="620" t="s">
        <v>3303</v>
      </c>
      <c r="E66" s="620" t="s">
        <v>3303</v>
      </c>
      <c r="F66" s="10">
        <v>0</v>
      </c>
      <c r="G66" s="10">
        <v>0</v>
      </c>
    </row>
    <row r="67" spans="2:7" x14ac:dyDescent="0.35">
      <c r="B67" s="621" t="s">
        <v>533</v>
      </c>
      <c r="C67" s="621" t="s">
        <v>533</v>
      </c>
      <c r="D67" s="621" t="s">
        <v>533</v>
      </c>
      <c r="E67" s="621" t="s">
        <v>533</v>
      </c>
      <c r="F67" s="4" t="s">
        <v>533</v>
      </c>
      <c r="G67" s="4" t="s">
        <v>533</v>
      </c>
    </row>
    <row r="68" spans="2:7" x14ac:dyDescent="0.35">
      <c r="B68" s="620" t="s">
        <v>3304</v>
      </c>
      <c r="C68" s="620" t="s">
        <v>3304</v>
      </c>
      <c r="D68" s="620" t="s">
        <v>3304</v>
      </c>
      <c r="E68" s="620" t="s">
        <v>3304</v>
      </c>
      <c r="F68" s="10">
        <v>0</v>
      </c>
      <c r="G68" s="10">
        <v>0</v>
      </c>
    </row>
    <row r="69" spans="2:7" x14ac:dyDescent="0.35">
      <c r="B69" s="621" t="s">
        <v>533</v>
      </c>
      <c r="C69" s="621" t="s">
        <v>533</v>
      </c>
      <c r="D69" s="621" t="s">
        <v>533</v>
      </c>
      <c r="E69" s="621" t="s">
        <v>533</v>
      </c>
      <c r="F69" s="4" t="s">
        <v>533</v>
      </c>
      <c r="G69" s="4" t="s">
        <v>533</v>
      </c>
    </row>
    <row r="70" spans="2:7" x14ac:dyDescent="0.35">
      <c r="B70" s="620" t="s">
        <v>3305</v>
      </c>
      <c r="C70" s="620" t="s">
        <v>3305</v>
      </c>
      <c r="D70" s="620" t="s">
        <v>3305</v>
      </c>
      <c r="E70" s="620" t="s">
        <v>3305</v>
      </c>
      <c r="F70" s="10">
        <v>0</v>
      </c>
      <c r="G70" s="10">
        <v>0</v>
      </c>
    </row>
    <row r="71" spans="2:7" x14ac:dyDescent="0.35">
      <c r="B71" s="621" t="s">
        <v>533</v>
      </c>
      <c r="C71" s="621" t="s">
        <v>533</v>
      </c>
      <c r="D71" s="621" t="s">
        <v>533</v>
      </c>
      <c r="E71" s="621" t="s">
        <v>533</v>
      </c>
      <c r="F71" s="4" t="s">
        <v>533</v>
      </c>
      <c r="G71" s="4" t="s">
        <v>533</v>
      </c>
    </row>
  </sheetData>
  <mergeCells count="66">
    <mergeCell ref="B2:G2"/>
    <mergeCell ref="D44:E44"/>
    <mergeCell ref="D47:E47"/>
    <mergeCell ref="D48:E48"/>
    <mergeCell ref="D49:E49"/>
    <mergeCell ref="D35:E35"/>
    <mergeCell ref="D36:E36"/>
    <mergeCell ref="D37:E37"/>
    <mergeCell ref="D42:E42"/>
    <mergeCell ref="D43:E43"/>
    <mergeCell ref="D30:E30"/>
    <mergeCell ref="D31:E31"/>
    <mergeCell ref="D32:E32"/>
    <mergeCell ref="D33:E33"/>
    <mergeCell ref="D34:E34"/>
    <mergeCell ref="B69:E69"/>
    <mergeCell ref="B70:E70"/>
    <mergeCell ref="B71:E71"/>
    <mergeCell ref="C59:E59"/>
    <mergeCell ref="B64:E64"/>
    <mergeCell ref="B65:E65"/>
    <mergeCell ref="B66:E66"/>
    <mergeCell ref="B67:E67"/>
    <mergeCell ref="B68:E68"/>
    <mergeCell ref="B58:E58"/>
    <mergeCell ref="D57:E57"/>
    <mergeCell ref="D60:E60"/>
    <mergeCell ref="D63:E63"/>
    <mergeCell ref="D54:E54"/>
    <mergeCell ref="C9:E9"/>
    <mergeCell ref="C21:E21"/>
    <mergeCell ref="C41:E41"/>
    <mergeCell ref="C46:E46"/>
    <mergeCell ref="C53:E53"/>
    <mergeCell ref="D10:E10"/>
    <mergeCell ref="D11:E11"/>
    <mergeCell ref="D12:E12"/>
    <mergeCell ref="D13:E13"/>
    <mergeCell ref="D14:E14"/>
    <mergeCell ref="D15:E15"/>
    <mergeCell ref="D16:E16"/>
    <mergeCell ref="B45:E45"/>
    <mergeCell ref="B50:E50"/>
    <mergeCell ref="B51:E51"/>
    <mergeCell ref="B52:E52"/>
    <mergeCell ref="B8:E8"/>
    <mergeCell ref="B20:E20"/>
    <mergeCell ref="B38:E38"/>
    <mergeCell ref="B39:E39"/>
    <mergeCell ref="B40:E40"/>
    <mergeCell ref="D17:E17"/>
    <mergeCell ref="D18:E18"/>
    <mergeCell ref="D19:E19"/>
    <mergeCell ref="D22:E22"/>
    <mergeCell ref="D23:E23"/>
    <mergeCell ref="D24:E24"/>
    <mergeCell ref="D25:E25"/>
    <mergeCell ref="D26:E26"/>
    <mergeCell ref="D27:E27"/>
    <mergeCell ref="D28:E28"/>
    <mergeCell ref="D29:E29"/>
    <mergeCell ref="B3:G3"/>
    <mergeCell ref="B4:G4"/>
    <mergeCell ref="B5:G5"/>
    <mergeCell ref="B6:G6"/>
    <mergeCell ref="B7:E7"/>
  </mergeCells>
  <pageMargins left="0.7" right="0.7" top="0.75" bottom="0.75" header="0.3" footer="0.3"/>
  <pageSetup paperSize="9" orientation="portrait" horizontalDpi="300" verticalDpi="30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0"/>
  <sheetViews>
    <sheetView showGridLines="0" workbookViewId="0"/>
  </sheetViews>
  <sheetFormatPr baseColWidth="10" defaultRowHeight="14.5" x14ac:dyDescent="0.35"/>
  <cols>
    <col min="2" max="4" width="7.7265625" customWidth="1"/>
    <col min="5" max="5" width="105.7265625" customWidth="1"/>
    <col min="6" max="7" width="15.7265625" customWidth="1"/>
  </cols>
  <sheetData>
    <row r="2" spans="2:8" x14ac:dyDescent="0.35">
      <c r="B2" s="612" t="s">
        <v>4158</v>
      </c>
      <c r="C2" s="613"/>
      <c r="D2" s="613"/>
      <c r="E2" s="613"/>
      <c r="F2" s="613"/>
      <c r="G2" s="613"/>
    </row>
    <row r="3" spans="2:8" x14ac:dyDescent="0.35">
      <c r="B3" s="624" t="s">
        <v>3917</v>
      </c>
      <c r="C3" s="624" t="s">
        <v>3917</v>
      </c>
      <c r="D3" s="624" t="s">
        <v>3917</v>
      </c>
      <c r="E3" s="624" t="s">
        <v>3917</v>
      </c>
      <c r="F3" s="624" t="s">
        <v>3917</v>
      </c>
      <c r="G3" s="624" t="s">
        <v>3917</v>
      </c>
      <c r="H3" s="27"/>
    </row>
    <row r="4" spans="2:8" x14ac:dyDescent="0.35">
      <c r="B4" s="625" t="s">
        <v>3293</v>
      </c>
      <c r="C4" s="625" t="s">
        <v>3293</v>
      </c>
      <c r="D4" s="625" t="s">
        <v>3293</v>
      </c>
      <c r="E4" s="625" t="s">
        <v>3293</v>
      </c>
      <c r="F4" s="625" t="s">
        <v>3293</v>
      </c>
      <c r="G4" s="625" t="s">
        <v>3293</v>
      </c>
      <c r="H4" s="27"/>
    </row>
    <row r="5" spans="2:8" x14ac:dyDescent="0.35">
      <c r="B5" s="625" t="s">
        <v>3294</v>
      </c>
      <c r="C5" s="625" t="s">
        <v>3294</v>
      </c>
      <c r="D5" s="625" t="s">
        <v>3294</v>
      </c>
      <c r="E5" s="625" t="s">
        <v>3294</v>
      </c>
      <c r="F5" s="625" t="s">
        <v>3294</v>
      </c>
      <c r="G5" s="625" t="s">
        <v>3294</v>
      </c>
      <c r="H5" s="27"/>
    </row>
    <row r="6" spans="2:8" x14ac:dyDescent="0.35">
      <c r="B6" s="626" t="s">
        <v>3295</v>
      </c>
      <c r="C6" s="626" t="s">
        <v>3295</v>
      </c>
      <c r="D6" s="626" t="s">
        <v>3295</v>
      </c>
      <c r="E6" s="626" t="s">
        <v>3295</v>
      </c>
      <c r="F6" s="626" t="s">
        <v>3295</v>
      </c>
      <c r="G6" s="626" t="s">
        <v>3295</v>
      </c>
      <c r="H6" s="27"/>
    </row>
    <row r="7" spans="2:8" x14ac:dyDescent="0.35">
      <c r="B7" s="619" t="s">
        <v>3296</v>
      </c>
      <c r="C7" s="619" t="s">
        <v>3296</v>
      </c>
      <c r="D7" s="619" t="s">
        <v>3296</v>
      </c>
      <c r="E7" s="619" t="s">
        <v>3296</v>
      </c>
      <c r="F7" s="14">
        <v>2025</v>
      </c>
      <c r="G7" s="14">
        <v>2024</v>
      </c>
    </row>
    <row r="8" spans="2:8" x14ac:dyDescent="0.35">
      <c r="B8" s="620" t="s">
        <v>3297</v>
      </c>
      <c r="C8" s="620" t="s">
        <v>3297</v>
      </c>
      <c r="D8" s="620" t="s">
        <v>3297</v>
      </c>
      <c r="E8" s="620" t="s">
        <v>3297</v>
      </c>
      <c r="F8" s="10" t="s">
        <v>533</v>
      </c>
      <c r="G8" s="10" t="s">
        <v>533</v>
      </c>
    </row>
    <row r="9" spans="2:8" x14ac:dyDescent="0.35">
      <c r="B9" s="17" t="s">
        <v>533</v>
      </c>
      <c r="C9" s="623" t="s">
        <v>3307</v>
      </c>
      <c r="D9" s="623" t="s">
        <v>3307</v>
      </c>
      <c r="E9" s="623" t="s">
        <v>3307</v>
      </c>
      <c r="F9" s="10" t="s">
        <v>3921</v>
      </c>
      <c r="G9" s="10" t="s">
        <v>3921</v>
      </c>
    </row>
    <row r="10" spans="2:8" x14ac:dyDescent="0.35">
      <c r="B10" s="18" t="s">
        <v>533</v>
      </c>
      <c r="C10" s="19" t="s">
        <v>533</v>
      </c>
      <c r="D10" s="622" t="s">
        <v>3309</v>
      </c>
      <c r="E10" s="622" t="s">
        <v>3309</v>
      </c>
      <c r="F10" s="4">
        <v>0</v>
      </c>
      <c r="G10" s="4">
        <v>0</v>
      </c>
    </row>
    <row r="11" spans="2:8" x14ac:dyDescent="0.35">
      <c r="B11" s="18" t="s">
        <v>533</v>
      </c>
      <c r="C11" s="19" t="s">
        <v>533</v>
      </c>
      <c r="D11" s="622" t="s">
        <v>3310</v>
      </c>
      <c r="E11" s="622" t="s">
        <v>3310</v>
      </c>
      <c r="F11" s="4">
        <v>0</v>
      </c>
      <c r="G11" s="4">
        <v>0</v>
      </c>
    </row>
    <row r="12" spans="2:8" x14ac:dyDescent="0.35">
      <c r="B12" s="18" t="s">
        <v>533</v>
      </c>
      <c r="C12" s="19" t="s">
        <v>533</v>
      </c>
      <c r="D12" s="622" t="s">
        <v>3311</v>
      </c>
      <c r="E12" s="622" t="s">
        <v>3311</v>
      </c>
      <c r="F12" s="4">
        <v>0</v>
      </c>
      <c r="G12" s="4">
        <v>0</v>
      </c>
    </row>
    <row r="13" spans="2:8" x14ac:dyDescent="0.35">
      <c r="B13" s="18" t="s">
        <v>533</v>
      </c>
      <c r="C13" s="19" t="s">
        <v>533</v>
      </c>
      <c r="D13" s="622" t="s">
        <v>3312</v>
      </c>
      <c r="E13" s="622" t="s">
        <v>3312</v>
      </c>
      <c r="F13" s="4">
        <v>0</v>
      </c>
      <c r="G13" s="4">
        <v>0</v>
      </c>
    </row>
    <row r="14" spans="2:8" x14ac:dyDescent="0.35">
      <c r="B14" s="18" t="s">
        <v>533</v>
      </c>
      <c r="C14" s="19" t="s">
        <v>533</v>
      </c>
      <c r="D14" s="622" t="s">
        <v>3313</v>
      </c>
      <c r="E14" s="622" t="s">
        <v>3313</v>
      </c>
      <c r="F14" s="4">
        <v>0</v>
      </c>
      <c r="G14" s="4">
        <v>0</v>
      </c>
    </row>
    <row r="15" spans="2:8" x14ac:dyDescent="0.35">
      <c r="B15" s="18" t="s">
        <v>533</v>
      </c>
      <c r="C15" s="19" t="s">
        <v>533</v>
      </c>
      <c r="D15" s="622" t="s">
        <v>3314</v>
      </c>
      <c r="E15" s="622" t="s">
        <v>3314</v>
      </c>
      <c r="F15" s="4">
        <v>0</v>
      </c>
      <c r="G15" s="4">
        <v>0</v>
      </c>
    </row>
    <row r="16" spans="2:8" x14ac:dyDescent="0.35">
      <c r="B16" s="18" t="s">
        <v>533</v>
      </c>
      <c r="C16" s="19" t="s">
        <v>533</v>
      </c>
      <c r="D16" s="622" t="s">
        <v>3315</v>
      </c>
      <c r="E16" s="622" t="s">
        <v>3315</v>
      </c>
      <c r="F16" s="4" t="s">
        <v>3921</v>
      </c>
      <c r="G16" s="4" t="s">
        <v>4114</v>
      </c>
    </row>
    <row r="17" spans="2:7" x14ac:dyDescent="0.35">
      <c r="B17" s="18" t="s">
        <v>533</v>
      </c>
      <c r="C17" s="19" t="s">
        <v>533</v>
      </c>
      <c r="D17" s="622" t="s">
        <v>3316</v>
      </c>
      <c r="E17" s="622" t="s">
        <v>3316</v>
      </c>
      <c r="F17" s="4">
        <v>0</v>
      </c>
      <c r="G17" s="4">
        <v>0</v>
      </c>
    </row>
    <row r="18" spans="2:7" x14ac:dyDescent="0.35">
      <c r="B18" s="18" t="s">
        <v>533</v>
      </c>
      <c r="C18" s="19" t="s">
        <v>533</v>
      </c>
      <c r="D18" s="622" t="s">
        <v>3317</v>
      </c>
      <c r="E18" s="622" t="s">
        <v>3317</v>
      </c>
      <c r="F18" s="4">
        <v>0</v>
      </c>
      <c r="G18" s="4" t="s">
        <v>4115</v>
      </c>
    </row>
    <row r="19" spans="2:7" x14ac:dyDescent="0.35">
      <c r="B19" s="18" t="s">
        <v>533</v>
      </c>
      <c r="C19" s="19" t="s">
        <v>533</v>
      </c>
      <c r="D19" s="622" t="s">
        <v>3318</v>
      </c>
      <c r="E19" s="622" t="s">
        <v>3318</v>
      </c>
      <c r="F19" s="4">
        <v>0</v>
      </c>
      <c r="G19" s="4">
        <v>0</v>
      </c>
    </row>
    <row r="20" spans="2:7" x14ac:dyDescent="0.35">
      <c r="B20" s="621" t="s">
        <v>533</v>
      </c>
      <c r="C20" s="621" t="s">
        <v>533</v>
      </c>
      <c r="D20" s="621" t="s">
        <v>533</v>
      </c>
      <c r="E20" s="621" t="s">
        <v>533</v>
      </c>
      <c r="F20" s="4" t="s">
        <v>533</v>
      </c>
      <c r="G20" s="4" t="s">
        <v>533</v>
      </c>
    </row>
    <row r="21" spans="2:7" x14ac:dyDescent="0.35">
      <c r="B21" s="17" t="s">
        <v>533</v>
      </c>
      <c r="C21" s="623" t="s">
        <v>3308</v>
      </c>
      <c r="D21" s="623" t="s">
        <v>3308</v>
      </c>
      <c r="E21" s="623" t="s">
        <v>3308</v>
      </c>
      <c r="F21" s="10" t="s">
        <v>4081</v>
      </c>
      <c r="G21" s="10" t="s">
        <v>3921</v>
      </c>
    </row>
    <row r="22" spans="2:7" x14ac:dyDescent="0.35">
      <c r="B22" s="18" t="s">
        <v>533</v>
      </c>
      <c r="C22" s="19" t="s">
        <v>533</v>
      </c>
      <c r="D22" s="622" t="s">
        <v>3319</v>
      </c>
      <c r="E22" s="622" t="s">
        <v>3319</v>
      </c>
      <c r="F22" s="4" t="s">
        <v>3997</v>
      </c>
      <c r="G22" s="4" t="s">
        <v>4116</v>
      </c>
    </row>
    <row r="23" spans="2:7" x14ac:dyDescent="0.35">
      <c r="B23" s="18" t="s">
        <v>533</v>
      </c>
      <c r="C23" s="19" t="s">
        <v>533</v>
      </c>
      <c r="D23" s="622" t="s">
        <v>3320</v>
      </c>
      <c r="E23" s="622" t="s">
        <v>3320</v>
      </c>
      <c r="F23" s="4" t="s">
        <v>4002</v>
      </c>
      <c r="G23" s="4" t="s">
        <v>4002</v>
      </c>
    </row>
    <row r="24" spans="2:7" x14ac:dyDescent="0.35">
      <c r="B24" s="18" t="s">
        <v>533</v>
      </c>
      <c r="C24" s="19" t="s">
        <v>533</v>
      </c>
      <c r="D24" s="622" t="s">
        <v>3321</v>
      </c>
      <c r="E24" s="622" t="s">
        <v>3321</v>
      </c>
      <c r="F24" s="4" t="s">
        <v>4005</v>
      </c>
      <c r="G24" s="4" t="s">
        <v>4005</v>
      </c>
    </row>
    <row r="25" spans="2:7" x14ac:dyDescent="0.35">
      <c r="B25" s="18" t="s">
        <v>533</v>
      </c>
      <c r="C25" s="19" t="s">
        <v>533</v>
      </c>
      <c r="D25" s="622" t="s">
        <v>3322</v>
      </c>
      <c r="E25" s="622" t="s">
        <v>3322</v>
      </c>
      <c r="F25" s="4">
        <v>0</v>
      </c>
      <c r="G25" s="4">
        <v>0</v>
      </c>
    </row>
    <row r="26" spans="2:7" x14ac:dyDescent="0.35">
      <c r="B26" s="18" t="s">
        <v>533</v>
      </c>
      <c r="C26" s="19" t="s">
        <v>533</v>
      </c>
      <c r="D26" s="622" t="s">
        <v>3323</v>
      </c>
      <c r="E26" s="622" t="s">
        <v>3323</v>
      </c>
      <c r="F26" s="4">
        <v>0</v>
      </c>
      <c r="G26" s="4">
        <v>0</v>
      </c>
    </row>
    <row r="27" spans="2:7" x14ac:dyDescent="0.35">
      <c r="B27" s="18" t="s">
        <v>533</v>
      </c>
      <c r="C27" s="19" t="s">
        <v>533</v>
      </c>
      <c r="D27" s="622" t="s">
        <v>3324</v>
      </c>
      <c r="E27" s="622" t="s">
        <v>3324</v>
      </c>
      <c r="F27" s="4">
        <v>0</v>
      </c>
      <c r="G27" s="4">
        <v>0</v>
      </c>
    </row>
    <row r="28" spans="2:7" x14ac:dyDescent="0.35">
      <c r="B28" s="18" t="s">
        <v>533</v>
      </c>
      <c r="C28" s="19" t="s">
        <v>533</v>
      </c>
      <c r="D28" s="622" t="s">
        <v>3325</v>
      </c>
      <c r="E28" s="622" t="s">
        <v>3325</v>
      </c>
      <c r="F28" s="4">
        <v>0</v>
      </c>
      <c r="G28" s="4">
        <v>0</v>
      </c>
    </row>
    <row r="29" spans="2:7" x14ac:dyDescent="0.35">
      <c r="B29" s="18" t="s">
        <v>533</v>
      </c>
      <c r="C29" s="19" t="s">
        <v>533</v>
      </c>
      <c r="D29" s="622" t="s">
        <v>3326</v>
      </c>
      <c r="E29" s="622" t="s">
        <v>3326</v>
      </c>
      <c r="F29" s="4">
        <v>0</v>
      </c>
      <c r="G29" s="4">
        <v>0</v>
      </c>
    </row>
    <row r="30" spans="2:7" x14ac:dyDescent="0.35">
      <c r="B30" s="18" t="s">
        <v>533</v>
      </c>
      <c r="C30" s="19" t="s">
        <v>533</v>
      </c>
      <c r="D30" s="622" t="s">
        <v>3327</v>
      </c>
      <c r="E30" s="622" t="s">
        <v>3327</v>
      </c>
      <c r="F30" s="4">
        <v>0</v>
      </c>
      <c r="G30" s="4">
        <v>0</v>
      </c>
    </row>
    <row r="31" spans="2:7" x14ac:dyDescent="0.35">
      <c r="B31" s="18" t="s">
        <v>533</v>
      </c>
      <c r="C31" s="19" t="s">
        <v>533</v>
      </c>
      <c r="D31" s="622" t="s">
        <v>3328</v>
      </c>
      <c r="E31" s="622" t="s">
        <v>3328</v>
      </c>
      <c r="F31" s="4">
        <v>0</v>
      </c>
      <c r="G31" s="4">
        <v>0</v>
      </c>
    </row>
    <row r="32" spans="2:7" x14ac:dyDescent="0.35">
      <c r="B32" s="18" t="s">
        <v>533</v>
      </c>
      <c r="C32" s="19" t="s">
        <v>533</v>
      </c>
      <c r="D32" s="622" t="s">
        <v>3329</v>
      </c>
      <c r="E32" s="622" t="s">
        <v>3329</v>
      </c>
      <c r="F32" s="4">
        <v>0</v>
      </c>
      <c r="G32" s="4">
        <v>0</v>
      </c>
    </row>
    <row r="33" spans="2:7" x14ac:dyDescent="0.35">
      <c r="B33" s="18" t="s">
        <v>533</v>
      </c>
      <c r="C33" s="19" t="s">
        <v>533</v>
      </c>
      <c r="D33" s="622" t="s">
        <v>3330</v>
      </c>
      <c r="E33" s="622" t="s">
        <v>3330</v>
      </c>
      <c r="F33" s="4">
        <v>0</v>
      </c>
      <c r="G33" s="4">
        <v>0</v>
      </c>
    </row>
    <row r="34" spans="2:7" x14ac:dyDescent="0.35">
      <c r="B34" s="18" t="s">
        <v>533</v>
      </c>
      <c r="C34" s="19" t="s">
        <v>533</v>
      </c>
      <c r="D34" s="622" t="s">
        <v>3331</v>
      </c>
      <c r="E34" s="622" t="s">
        <v>3331</v>
      </c>
      <c r="F34" s="4">
        <v>0</v>
      </c>
      <c r="G34" s="4">
        <v>0</v>
      </c>
    </row>
    <row r="35" spans="2:7" x14ac:dyDescent="0.35">
      <c r="B35" s="18" t="s">
        <v>533</v>
      </c>
      <c r="C35" s="19" t="s">
        <v>533</v>
      </c>
      <c r="D35" s="622" t="s">
        <v>3332</v>
      </c>
      <c r="E35" s="622" t="s">
        <v>3332</v>
      </c>
      <c r="F35" s="4">
        <v>0</v>
      </c>
      <c r="G35" s="4">
        <v>0</v>
      </c>
    </row>
    <row r="36" spans="2:7" x14ac:dyDescent="0.35">
      <c r="B36" s="18" t="s">
        <v>533</v>
      </c>
      <c r="C36" s="19" t="s">
        <v>533</v>
      </c>
      <c r="D36" s="622" t="s">
        <v>3333</v>
      </c>
      <c r="E36" s="622" t="s">
        <v>3333</v>
      </c>
      <c r="F36" s="4">
        <v>0</v>
      </c>
      <c r="G36" s="4">
        <v>0</v>
      </c>
    </row>
    <row r="37" spans="2:7" x14ac:dyDescent="0.35">
      <c r="B37" s="18" t="s">
        <v>533</v>
      </c>
      <c r="C37" s="19" t="s">
        <v>533</v>
      </c>
      <c r="D37" s="622" t="s">
        <v>3334</v>
      </c>
      <c r="E37" s="622" t="s">
        <v>3334</v>
      </c>
      <c r="F37" s="4">
        <v>0</v>
      </c>
      <c r="G37" s="4">
        <v>0</v>
      </c>
    </row>
    <row r="38" spans="2:7" x14ac:dyDescent="0.35">
      <c r="B38" s="620" t="s">
        <v>3298</v>
      </c>
      <c r="C38" s="620" t="s">
        <v>3298</v>
      </c>
      <c r="D38" s="620" t="s">
        <v>3298</v>
      </c>
      <c r="E38" s="620" t="s">
        <v>3298</v>
      </c>
      <c r="F38" s="10" t="s">
        <v>4010</v>
      </c>
      <c r="G38" s="10">
        <v>0</v>
      </c>
    </row>
    <row r="39" spans="2:7" x14ac:dyDescent="0.35">
      <c r="B39" s="621" t="s">
        <v>533</v>
      </c>
      <c r="C39" s="621" t="s">
        <v>533</v>
      </c>
      <c r="D39" s="621" t="s">
        <v>533</v>
      </c>
      <c r="E39" s="621" t="s">
        <v>533</v>
      </c>
      <c r="F39" s="4" t="s">
        <v>533</v>
      </c>
      <c r="G39" s="4" t="s">
        <v>533</v>
      </c>
    </row>
    <row r="40" spans="2:7" x14ac:dyDescent="0.35">
      <c r="B40" s="620" t="s">
        <v>3299</v>
      </c>
      <c r="C40" s="620" t="s">
        <v>3299</v>
      </c>
      <c r="D40" s="620" t="s">
        <v>3299</v>
      </c>
      <c r="E40" s="620" t="s">
        <v>3299</v>
      </c>
      <c r="F40" s="10" t="s">
        <v>533</v>
      </c>
      <c r="G40" s="10" t="s">
        <v>533</v>
      </c>
    </row>
    <row r="41" spans="2:7" x14ac:dyDescent="0.35">
      <c r="B41" s="17" t="s">
        <v>533</v>
      </c>
      <c r="C41" s="623" t="s">
        <v>3307</v>
      </c>
      <c r="D41" s="623" t="s">
        <v>3307</v>
      </c>
      <c r="E41" s="623" t="s">
        <v>3307</v>
      </c>
      <c r="F41" s="10">
        <v>0</v>
      </c>
      <c r="G41" s="10">
        <v>0</v>
      </c>
    </row>
    <row r="42" spans="2:7" x14ac:dyDescent="0.35">
      <c r="B42" s="18" t="s">
        <v>533</v>
      </c>
      <c r="C42" s="19" t="s">
        <v>533</v>
      </c>
      <c r="D42" s="622" t="s">
        <v>3335</v>
      </c>
      <c r="E42" s="622" t="s">
        <v>3335</v>
      </c>
      <c r="F42" s="4">
        <v>0</v>
      </c>
      <c r="G42" s="4">
        <v>0</v>
      </c>
    </row>
    <row r="43" spans="2:7" x14ac:dyDescent="0.35">
      <c r="B43" s="18" t="s">
        <v>533</v>
      </c>
      <c r="C43" s="19" t="s">
        <v>533</v>
      </c>
      <c r="D43" s="622" t="s">
        <v>3336</v>
      </c>
      <c r="E43" s="622" t="s">
        <v>3336</v>
      </c>
      <c r="F43" s="4">
        <v>0</v>
      </c>
      <c r="G43" s="4">
        <v>0</v>
      </c>
    </row>
    <row r="44" spans="2:7" x14ac:dyDescent="0.35">
      <c r="B44" s="18" t="s">
        <v>533</v>
      </c>
      <c r="C44" s="19" t="s">
        <v>533</v>
      </c>
      <c r="D44" s="622" t="s">
        <v>3337</v>
      </c>
      <c r="E44" s="622" t="s">
        <v>3337</v>
      </c>
      <c r="F44" s="4">
        <v>0</v>
      </c>
      <c r="G44" s="4">
        <v>0</v>
      </c>
    </row>
    <row r="45" spans="2:7" x14ac:dyDescent="0.35">
      <c r="B45" s="621" t="s">
        <v>533</v>
      </c>
      <c r="C45" s="621" t="s">
        <v>533</v>
      </c>
      <c r="D45" s="621" t="s">
        <v>533</v>
      </c>
      <c r="E45" s="621" t="s">
        <v>533</v>
      </c>
      <c r="F45" s="4" t="s">
        <v>533</v>
      </c>
      <c r="G45" s="4" t="s">
        <v>533</v>
      </c>
    </row>
    <row r="46" spans="2:7" x14ac:dyDescent="0.35">
      <c r="B46" s="17" t="s">
        <v>533</v>
      </c>
      <c r="C46" s="623" t="s">
        <v>3308</v>
      </c>
      <c r="D46" s="623" t="s">
        <v>3308</v>
      </c>
      <c r="E46" s="623" t="s">
        <v>3308</v>
      </c>
      <c r="F46" s="10" t="s">
        <v>4010</v>
      </c>
      <c r="G46" s="10">
        <v>0</v>
      </c>
    </row>
    <row r="47" spans="2:7" x14ac:dyDescent="0.35">
      <c r="B47" s="18" t="s">
        <v>533</v>
      </c>
      <c r="C47" s="19" t="s">
        <v>533</v>
      </c>
      <c r="D47" s="622" t="s">
        <v>3335</v>
      </c>
      <c r="E47" s="622" t="s">
        <v>3335</v>
      </c>
      <c r="F47" s="4">
        <v>0</v>
      </c>
      <c r="G47" s="4">
        <v>0</v>
      </c>
    </row>
    <row r="48" spans="2:7" x14ac:dyDescent="0.35">
      <c r="B48" s="18" t="s">
        <v>533</v>
      </c>
      <c r="C48" s="19" t="s">
        <v>533</v>
      </c>
      <c r="D48" s="622" t="s">
        <v>3336</v>
      </c>
      <c r="E48" s="622" t="s">
        <v>3336</v>
      </c>
      <c r="F48" s="4" t="s">
        <v>4010</v>
      </c>
      <c r="G48" s="4">
        <v>0</v>
      </c>
    </row>
    <row r="49" spans="2:7" x14ac:dyDescent="0.35">
      <c r="B49" s="18" t="s">
        <v>533</v>
      </c>
      <c r="C49" s="19" t="s">
        <v>533</v>
      </c>
      <c r="D49" s="622" t="s">
        <v>3338</v>
      </c>
      <c r="E49" s="622" t="s">
        <v>3338</v>
      </c>
      <c r="F49" s="4">
        <v>0</v>
      </c>
      <c r="G49" s="4">
        <v>0</v>
      </c>
    </row>
    <row r="50" spans="2:7" x14ac:dyDescent="0.35">
      <c r="B50" s="620" t="s">
        <v>3300</v>
      </c>
      <c r="C50" s="620" t="s">
        <v>3300</v>
      </c>
      <c r="D50" s="620" t="s">
        <v>3300</v>
      </c>
      <c r="E50" s="620" t="s">
        <v>3300</v>
      </c>
      <c r="F50" s="10" t="s">
        <v>4108</v>
      </c>
      <c r="G50" s="10">
        <v>0</v>
      </c>
    </row>
    <row r="51" spans="2:7" x14ac:dyDescent="0.35">
      <c r="B51" s="621" t="s">
        <v>533</v>
      </c>
      <c r="C51" s="621" t="s">
        <v>533</v>
      </c>
      <c r="D51" s="621" t="s">
        <v>533</v>
      </c>
      <c r="E51" s="621" t="s">
        <v>533</v>
      </c>
      <c r="F51" s="4" t="s">
        <v>533</v>
      </c>
      <c r="G51" s="4" t="s">
        <v>533</v>
      </c>
    </row>
    <row r="52" spans="2:7" x14ac:dyDescent="0.35">
      <c r="B52" s="620" t="s">
        <v>3301</v>
      </c>
      <c r="C52" s="620" t="s">
        <v>3301</v>
      </c>
      <c r="D52" s="620" t="s">
        <v>3301</v>
      </c>
      <c r="E52" s="620" t="s">
        <v>3301</v>
      </c>
      <c r="F52" s="10" t="s">
        <v>533</v>
      </c>
      <c r="G52" s="10" t="s">
        <v>533</v>
      </c>
    </row>
    <row r="53" spans="2:7" x14ac:dyDescent="0.35">
      <c r="B53" s="17" t="s">
        <v>533</v>
      </c>
      <c r="C53" s="623" t="s">
        <v>3307</v>
      </c>
      <c r="D53" s="623" t="s">
        <v>3307</v>
      </c>
      <c r="E53" s="623" t="s">
        <v>3307</v>
      </c>
      <c r="F53" s="10">
        <v>0</v>
      </c>
      <c r="G53" s="10">
        <v>0</v>
      </c>
    </row>
    <row r="54" spans="2:7" x14ac:dyDescent="0.35">
      <c r="B54" s="18" t="s">
        <v>533</v>
      </c>
      <c r="C54" s="19" t="s">
        <v>533</v>
      </c>
      <c r="D54" s="622" t="s">
        <v>3339</v>
      </c>
      <c r="E54" s="622" t="s">
        <v>3339</v>
      </c>
      <c r="F54" s="4">
        <v>0</v>
      </c>
      <c r="G54" s="4">
        <v>0</v>
      </c>
    </row>
    <row r="55" spans="2:7" x14ac:dyDescent="0.35">
      <c r="B55" s="18" t="s">
        <v>533</v>
      </c>
      <c r="C55" s="19" t="s">
        <v>533</v>
      </c>
      <c r="D55" s="19" t="s">
        <v>533</v>
      </c>
      <c r="E55" s="20" t="s">
        <v>3343</v>
      </c>
      <c r="F55" s="4">
        <v>0</v>
      </c>
      <c r="G55" s="4">
        <v>0</v>
      </c>
    </row>
    <row r="56" spans="2:7" x14ac:dyDescent="0.35">
      <c r="B56" s="18" t="s">
        <v>533</v>
      </c>
      <c r="C56" s="19" t="s">
        <v>533</v>
      </c>
      <c r="D56" s="19" t="s">
        <v>533</v>
      </c>
      <c r="E56" s="20" t="s">
        <v>3344</v>
      </c>
      <c r="F56" s="4">
        <v>0</v>
      </c>
      <c r="G56" s="4">
        <v>0</v>
      </c>
    </row>
    <row r="57" spans="2:7" x14ac:dyDescent="0.35">
      <c r="B57" s="18" t="s">
        <v>533</v>
      </c>
      <c r="C57" s="19" t="s">
        <v>533</v>
      </c>
      <c r="D57" s="622" t="s">
        <v>3340</v>
      </c>
      <c r="E57" s="622" t="s">
        <v>3340</v>
      </c>
      <c r="F57" s="4">
        <v>0</v>
      </c>
      <c r="G57" s="4">
        <v>0</v>
      </c>
    </row>
    <row r="58" spans="2:7" x14ac:dyDescent="0.35">
      <c r="B58" s="621" t="s">
        <v>533</v>
      </c>
      <c r="C58" s="621" t="s">
        <v>533</v>
      </c>
      <c r="D58" s="621" t="s">
        <v>533</v>
      </c>
      <c r="E58" s="621" t="s">
        <v>533</v>
      </c>
      <c r="F58" s="4" t="s">
        <v>533</v>
      </c>
      <c r="G58" s="4" t="s">
        <v>533</v>
      </c>
    </row>
    <row r="59" spans="2:7" x14ac:dyDescent="0.35">
      <c r="B59" s="17" t="s">
        <v>533</v>
      </c>
      <c r="C59" s="623" t="s">
        <v>3308</v>
      </c>
      <c r="D59" s="623" t="s">
        <v>3308</v>
      </c>
      <c r="E59" s="623" t="s">
        <v>3308</v>
      </c>
      <c r="F59" s="10">
        <v>0</v>
      </c>
      <c r="G59" s="10">
        <v>0</v>
      </c>
    </row>
    <row r="60" spans="2:7" x14ac:dyDescent="0.35">
      <c r="B60" s="18" t="s">
        <v>533</v>
      </c>
      <c r="C60" s="19" t="s">
        <v>533</v>
      </c>
      <c r="D60" s="622" t="s">
        <v>3341</v>
      </c>
      <c r="E60" s="622" t="s">
        <v>3341</v>
      </c>
      <c r="F60" s="4">
        <v>0</v>
      </c>
      <c r="G60" s="4">
        <v>0</v>
      </c>
    </row>
    <row r="61" spans="2:7" x14ac:dyDescent="0.35">
      <c r="B61" s="18" t="s">
        <v>533</v>
      </c>
      <c r="C61" s="19" t="s">
        <v>533</v>
      </c>
      <c r="D61" s="19" t="s">
        <v>533</v>
      </c>
      <c r="E61" s="20" t="s">
        <v>3343</v>
      </c>
      <c r="F61" s="4">
        <v>0</v>
      </c>
      <c r="G61" s="4">
        <v>0</v>
      </c>
    </row>
    <row r="62" spans="2:7" x14ac:dyDescent="0.35">
      <c r="B62" s="18" t="s">
        <v>533</v>
      </c>
      <c r="C62" s="19" t="s">
        <v>533</v>
      </c>
      <c r="D62" s="19" t="s">
        <v>533</v>
      </c>
      <c r="E62" s="20" t="s">
        <v>3344</v>
      </c>
      <c r="F62" s="4">
        <v>0</v>
      </c>
      <c r="G62" s="4">
        <v>0</v>
      </c>
    </row>
    <row r="63" spans="2:7" x14ac:dyDescent="0.35">
      <c r="B63" s="18" t="s">
        <v>533</v>
      </c>
      <c r="C63" s="19" t="s">
        <v>533</v>
      </c>
      <c r="D63" s="622" t="s">
        <v>3342</v>
      </c>
      <c r="E63" s="622" t="s">
        <v>3342</v>
      </c>
      <c r="F63" s="4">
        <v>0</v>
      </c>
      <c r="G63" s="4">
        <v>0</v>
      </c>
    </row>
    <row r="64" spans="2:7" x14ac:dyDescent="0.35">
      <c r="B64" s="620" t="s">
        <v>3302</v>
      </c>
      <c r="C64" s="620" t="s">
        <v>3302</v>
      </c>
      <c r="D64" s="620" t="s">
        <v>3302</v>
      </c>
      <c r="E64" s="620" t="s">
        <v>3302</v>
      </c>
      <c r="F64" s="10">
        <v>0</v>
      </c>
      <c r="G64" s="10">
        <v>0</v>
      </c>
    </row>
    <row r="65" spans="2:8" x14ac:dyDescent="0.35">
      <c r="B65" s="621" t="s">
        <v>533</v>
      </c>
      <c r="C65" s="621" t="s">
        <v>533</v>
      </c>
      <c r="D65" s="621" t="s">
        <v>533</v>
      </c>
      <c r="E65" s="621" t="s">
        <v>533</v>
      </c>
      <c r="F65" s="4" t="s">
        <v>533</v>
      </c>
      <c r="G65" s="4" t="s">
        <v>533</v>
      </c>
    </row>
    <row r="66" spans="2:8" x14ac:dyDescent="0.35">
      <c r="B66" s="620" t="s">
        <v>3303</v>
      </c>
      <c r="C66" s="620" t="s">
        <v>3303</v>
      </c>
      <c r="D66" s="620" t="s">
        <v>3303</v>
      </c>
      <c r="E66" s="620" t="s">
        <v>3303</v>
      </c>
      <c r="F66" s="10">
        <v>0</v>
      </c>
      <c r="G66" s="10">
        <v>0</v>
      </c>
    </row>
    <row r="67" spans="2:8" x14ac:dyDescent="0.35">
      <c r="B67" s="621" t="s">
        <v>533</v>
      </c>
      <c r="C67" s="621" t="s">
        <v>533</v>
      </c>
      <c r="D67" s="621" t="s">
        <v>533</v>
      </c>
      <c r="E67" s="621" t="s">
        <v>533</v>
      </c>
      <c r="F67" s="4" t="s">
        <v>533</v>
      </c>
      <c r="G67" s="4" t="s">
        <v>533</v>
      </c>
    </row>
    <row r="68" spans="2:8" x14ac:dyDescent="0.35">
      <c r="B68" s="620" t="s">
        <v>3304</v>
      </c>
      <c r="C68" s="620" t="s">
        <v>3304</v>
      </c>
      <c r="D68" s="620" t="s">
        <v>3304</v>
      </c>
      <c r="E68" s="620" t="s">
        <v>3304</v>
      </c>
      <c r="F68" s="10">
        <v>0</v>
      </c>
      <c r="G68" s="10">
        <v>0</v>
      </c>
    </row>
    <row r="69" spans="2:8" x14ac:dyDescent="0.35">
      <c r="B69" s="621" t="s">
        <v>533</v>
      </c>
      <c r="C69" s="621" t="s">
        <v>533</v>
      </c>
      <c r="D69" s="621" t="s">
        <v>533</v>
      </c>
      <c r="E69" s="621" t="s">
        <v>533</v>
      </c>
      <c r="F69" s="4" t="s">
        <v>533</v>
      </c>
      <c r="G69" s="4" t="s">
        <v>533</v>
      </c>
    </row>
    <row r="70" spans="2:8" x14ac:dyDescent="0.35">
      <c r="B70" s="620" t="s">
        <v>3305</v>
      </c>
      <c r="C70" s="620" t="s">
        <v>3305</v>
      </c>
      <c r="D70" s="620" t="s">
        <v>3305</v>
      </c>
      <c r="E70" s="620" t="s">
        <v>3305</v>
      </c>
      <c r="F70" s="10">
        <v>0</v>
      </c>
      <c r="G70" s="10">
        <v>0</v>
      </c>
    </row>
    <row r="71" spans="2:8" x14ac:dyDescent="0.35">
      <c r="B71" s="621" t="s">
        <v>533</v>
      </c>
      <c r="C71" s="621" t="s">
        <v>533</v>
      </c>
      <c r="D71" s="621" t="s">
        <v>533</v>
      </c>
      <c r="E71" s="621" t="s">
        <v>533</v>
      </c>
      <c r="F71" s="4" t="s">
        <v>533</v>
      </c>
      <c r="G71" s="4" t="s">
        <v>533</v>
      </c>
    </row>
    <row r="72" spans="2:8" x14ac:dyDescent="0.35">
      <c r="B72" s="21" t="s">
        <v>533</v>
      </c>
      <c r="C72" s="21" t="s">
        <v>533</v>
      </c>
      <c r="D72" s="21" t="s">
        <v>533</v>
      </c>
      <c r="E72" s="21" t="s">
        <v>533</v>
      </c>
      <c r="F72" s="24" t="s">
        <v>533</v>
      </c>
      <c r="G72" s="24" t="s">
        <v>533</v>
      </c>
    </row>
    <row r="73" spans="2:8" x14ac:dyDescent="0.35">
      <c r="B73" s="22" t="s">
        <v>533</v>
      </c>
      <c r="C73" s="22" t="s">
        <v>533</v>
      </c>
      <c r="D73" s="22" t="s">
        <v>533</v>
      </c>
      <c r="E73" s="22" t="s">
        <v>533</v>
      </c>
      <c r="F73" s="25" t="s">
        <v>533</v>
      </c>
      <c r="G73" s="25" t="s">
        <v>533</v>
      </c>
    </row>
    <row r="74" spans="2:8" x14ac:dyDescent="0.35">
      <c r="B74" s="23" t="s">
        <v>533</v>
      </c>
      <c r="C74" s="23" t="s">
        <v>533</v>
      </c>
      <c r="D74" s="23" t="s">
        <v>533</v>
      </c>
      <c r="E74" s="23" t="s">
        <v>533</v>
      </c>
      <c r="F74" s="26" t="s">
        <v>533</v>
      </c>
      <c r="G74" s="26" t="s">
        <v>533</v>
      </c>
    </row>
    <row r="75" spans="2:8" x14ac:dyDescent="0.35">
      <c r="B75" s="624" t="s">
        <v>3918</v>
      </c>
      <c r="C75" s="624" t="s">
        <v>3918</v>
      </c>
      <c r="D75" s="624" t="s">
        <v>3918</v>
      </c>
      <c r="E75" s="624" t="s">
        <v>3918</v>
      </c>
      <c r="F75" s="624" t="s">
        <v>3918</v>
      </c>
      <c r="G75" s="624" t="s">
        <v>3918</v>
      </c>
    </row>
    <row r="76" spans="2:8" x14ac:dyDescent="0.35">
      <c r="B76" s="625" t="s">
        <v>3293</v>
      </c>
      <c r="C76" s="625" t="s">
        <v>3293</v>
      </c>
      <c r="D76" s="625" t="s">
        <v>3293</v>
      </c>
      <c r="E76" s="625" t="s">
        <v>3293</v>
      </c>
      <c r="F76" s="625" t="s">
        <v>3293</v>
      </c>
      <c r="G76" s="625" t="s">
        <v>3293</v>
      </c>
      <c r="H76" s="27"/>
    </row>
    <row r="77" spans="2:8" x14ac:dyDescent="0.35">
      <c r="B77" s="625" t="s">
        <v>3294</v>
      </c>
      <c r="C77" s="625" t="s">
        <v>3294</v>
      </c>
      <c r="D77" s="625" t="s">
        <v>3294</v>
      </c>
      <c r="E77" s="625" t="s">
        <v>3294</v>
      </c>
      <c r="F77" s="625" t="s">
        <v>3294</v>
      </c>
      <c r="G77" s="625" t="s">
        <v>3294</v>
      </c>
      <c r="H77" s="27"/>
    </row>
    <row r="78" spans="2:8" x14ac:dyDescent="0.35">
      <c r="B78" s="626" t="s">
        <v>3295</v>
      </c>
      <c r="C78" s="626" t="s">
        <v>3295</v>
      </c>
      <c r="D78" s="626" t="s">
        <v>3295</v>
      </c>
      <c r="E78" s="626" t="s">
        <v>3295</v>
      </c>
      <c r="F78" s="626" t="s">
        <v>3295</v>
      </c>
      <c r="G78" s="626" t="s">
        <v>3295</v>
      </c>
      <c r="H78" s="27"/>
    </row>
    <row r="79" spans="2:8" x14ac:dyDescent="0.35">
      <c r="B79" s="619" t="s">
        <v>3296</v>
      </c>
      <c r="C79" s="619" t="s">
        <v>3296</v>
      </c>
      <c r="D79" s="619" t="s">
        <v>3296</v>
      </c>
      <c r="E79" s="619" t="s">
        <v>3296</v>
      </c>
      <c r="F79" s="14">
        <v>2025</v>
      </c>
      <c r="G79" s="14">
        <v>2024</v>
      </c>
      <c r="H79" s="27"/>
    </row>
    <row r="80" spans="2:8" x14ac:dyDescent="0.35">
      <c r="B80" s="620" t="s">
        <v>3297</v>
      </c>
      <c r="C80" s="620" t="s">
        <v>3297</v>
      </c>
      <c r="D80" s="620" t="s">
        <v>3297</v>
      </c>
      <c r="E80" s="620" t="s">
        <v>3297</v>
      </c>
      <c r="F80" s="10" t="s">
        <v>533</v>
      </c>
      <c r="G80" s="10" t="s">
        <v>533</v>
      </c>
    </row>
    <row r="81" spans="2:7" x14ac:dyDescent="0.35">
      <c r="B81" s="17" t="s">
        <v>533</v>
      </c>
      <c r="C81" s="623" t="s">
        <v>3307</v>
      </c>
      <c r="D81" s="623" t="s">
        <v>3307</v>
      </c>
      <c r="E81" s="623" t="s">
        <v>3307</v>
      </c>
      <c r="F81" s="10">
        <v>0</v>
      </c>
      <c r="G81" s="10">
        <v>0</v>
      </c>
    </row>
    <row r="82" spans="2:7" x14ac:dyDescent="0.35">
      <c r="B82" s="18" t="s">
        <v>533</v>
      </c>
      <c r="C82" s="19" t="s">
        <v>533</v>
      </c>
      <c r="D82" s="622" t="s">
        <v>3309</v>
      </c>
      <c r="E82" s="622" t="s">
        <v>3309</v>
      </c>
      <c r="F82" s="4">
        <v>0</v>
      </c>
      <c r="G82" s="4">
        <v>0</v>
      </c>
    </row>
    <row r="83" spans="2:7" x14ac:dyDescent="0.35">
      <c r="B83" s="18" t="s">
        <v>533</v>
      </c>
      <c r="C83" s="19" t="s">
        <v>533</v>
      </c>
      <c r="D83" s="622" t="s">
        <v>3310</v>
      </c>
      <c r="E83" s="622" t="s">
        <v>3310</v>
      </c>
      <c r="F83" s="4">
        <v>0</v>
      </c>
      <c r="G83" s="4">
        <v>0</v>
      </c>
    </row>
    <row r="84" spans="2:7" x14ac:dyDescent="0.35">
      <c r="B84" s="18" t="s">
        <v>533</v>
      </c>
      <c r="C84" s="19" t="s">
        <v>533</v>
      </c>
      <c r="D84" s="622" t="s">
        <v>3311</v>
      </c>
      <c r="E84" s="622" t="s">
        <v>3311</v>
      </c>
      <c r="F84" s="4">
        <v>0</v>
      </c>
      <c r="G84" s="4">
        <v>0</v>
      </c>
    </row>
    <row r="85" spans="2:7" x14ac:dyDescent="0.35">
      <c r="B85" s="18" t="s">
        <v>533</v>
      </c>
      <c r="C85" s="19" t="s">
        <v>533</v>
      </c>
      <c r="D85" s="622" t="s">
        <v>3312</v>
      </c>
      <c r="E85" s="622" t="s">
        <v>3312</v>
      </c>
      <c r="F85" s="4">
        <v>0</v>
      </c>
      <c r="G85" s="4">
        <v>0</v>
      </c>
    </row>
    <row r="86" spans="2:7" x14ac:dyDescent="0.35">
      <c r="B86" s="18" t="s">
        <v>533</v>
      </c>
      <c r="C86" s="19" t="s">
        <v>533</v>
      </c>
      <c r="D86" s="622" t="s">
        <v>3313</v>
      </c>
      <c r="E86" s="622" t="s">
        <v>3313</v>
      </c>
      <c r="F86" s="4">
        <v>0</v>
      </c>
      <c r="G86" s="4">
        <v>0</v>
      </c>
    </row>
    <row r="87" spans="2:7" x14ac:dyDescent="0.35">
      <c r="B87" s="18" t="s">
        <v>533</v>
      </c>
      <c r="C87" s="19" t="s">
        <v>533</v>
      </c>
      <c r="D87" s="622" t="s">
        <v>3314</v>
      </c>
      <c r="E87" s="622" t="s">
        <v>3314</v>
      </c>
      <c r="F87" s="4">
        <v>0</v>
      </c>
      <c r="G87" s="4">
        <v>0</v>
      </c>
    </row>
    <row r="88" spans="2:7" x14ac:dyDescent="0.35">
      <c r="B88" s="18" t="s">
        <v>533</v>
      </c>
      <c r="C88" s="19" t="s">
        <v>533</v>
      </c>
      <c r="D88" s="622" t="s">
        <v>3315</v>
      </c>
      <c r="E88" s="622" t="s">
        <v>3315</v>
      </c>
      <c r="F88" s="4">
        <v>0</v>
      </c>
      <c r="G88" s="4">
        <v>0</v>
      </c>
    </row>
    <row r="89" spans="2:7" x14ac:dyDescent="0.35">
      <c r="B89" s="18" t="s">
        <v>533</v>
      </c>
      <c r="C89" s="19" t="s">
        <v>533</v>
      </c>
      <c r="D89" s="622" t="s">
        <v>3316</v>
      </c>
      <c r="E89" s="622" t="s">
        <v>3316</v>
      </c>
      <c r="F89" s="4">
        <v>0</v>
      </c>
      <c r="G89" s="4">
        <v>0</v>
      </c>
    </row>
    <row r="90" spans="2:7" x14ac:dyDescent="0.35">
      <c r="B90" s="18" t="s">
        <v>533</v>
      </c>
      <c r="C90" s="19" t="s">
        <v>533</v>
      </c>
      <c r="D90" s="622" t="s">
        <v>3317</v>
      </c>
      <c r="E90" s="622" t="s">
        <v>3317</v>
      </c>
      <c r="F90" s="4">
        <v>0</v>
      </c>
      <c r="G90" s="4">
        <v>0</v>
      </c>
    </row>
    <row r="91" spans="2:7" x14ac:dyDescent="0.35">
      <c r="B91" s="18" t="s">
        <v>533</v>
      </c>
      <c r="C91" s="19" t="s">
        <v>533</v>
      </c>
      <c r="D91" s="622" t="s">
        <v>3318</v>
      </c>
      <c r="E91" s="622" t="s">
        <v>3318</v>
      </c>
      <c r="F91" s="4">
        <v>0</v>
      </c>
      <c r="G91" s="4">
        <v>0</v>
      </c>
    </row>
    <row r="92" spans="2:7" x14ac:dyDescent="0.35">
      <c r="B92" s="621" t="s">
        <v>533</v>
      </c>
      <c r="C92" s="621" t="s">
        <v>533</v>
      </c>
      <c r="D92" s="621" t="s">
        <v>533</v>
      </c>
      <c r="E92" s="621" t="s">
        <v>533</v>
      </c>
      <c r="F92" s="4" t="s">
        <v>533</v>
      </c>
      <c r="G92" s="4" t="s">
        <v>533</v>
      </c>
    </row>
    <row r="93" spans="2:7" x14ac:dyDescent="0.35">
      <c r="B93" s="17" t="s">
        <v>533</v>
      </c>
      <c r="C93" s="623" t="s">
        <v>3308</v>
      </c>
      <c r="D93" s="623" t="s">
        <v>3308</v>
      </c>
      <c r="E93" s="623" t="s">
        <v>3308</v>
      </c>
      <c r="F93" s="10">
        <v>0</v>
      </c>
      <c r="G93" s="10">
        <v>0</v>
      </c>
    </row>
    <row r="94" spans="2:7" x14ac:dyDescent="0.35">
      <c r="B94" s="18" t="s">
        <v>533</v>
      </c>
      <c r="C94" s="19" t="s">
        <v>533</v>
      </c>
      <c r="D94" s="622" t="s">
        <v>3319</v>
      </c>
      <c r="E94" s="622" t="s">
        <v>3319</v>
      </c>
      <c r="F94" s="4">
        <v>0</v>
      </c>
      <c r="G94" s="4">
        <v>0</v>
      </c>
    </row>
    <row r="95" spans="2:7" x14ac:dyDescent="0.35">
      <c r="B95" s="18" t="s">
        <v>533</v>
      </c>
      <c r="C95" s="19" t="s">
        <v>533</v>
      </c>
      <c r="D95" s="622" t="s">
        <v>3320</v>
      </c>
      <c r="E95" s="622" t="s">
        <v>3320</v>
      </c>
      <c r="F95" s="4">
        <v>0</v>
      </c>
      <c r="G95" s="4">
        <v>0</v>
      </c>
    </row>
    <row r="96" spans="2:7" x14ac:dyDescent="0.35">
      <c r="B96" s="18" t="s">
        <v>533</v>
      </c>
      <c r="C96" s="19" t="s">
        <v>533</v>
      </c>
      <c r="D96" s="622" t="s">
        <v>3321</v>
      </c>
      <c r="E96" s="622" t="s">
        <v>3321</v>
      </c>
      <c r="F96" s="4">
        <v>0</v>
      </c>
      <c r="G96" s="4">
        <v>0</v>
      </c>
    </row>
    <row r="97" spans="2:7" x14ac:dyDescent="0.35">
      <c r="B97" s="18" t="s">
        <v>533</v>
      </c>
      <c r="C97" s="19" t="s">
        <v>533</v>
      </c>
      <c r="D97" s="622" t="s">
        <v>3322</v>
      </c>
      <c r="E97" s="622" t="s">
        <v>3322</v>
      </c>
      <c r="F97" s="4">
        <v>0</v>
      </c>
      <c r="G97" s="4">
        <v>0</v>
      </c>
    </row>
    <row r="98" spans="2:7" x14ac:dyDescent="0.35">
      <c r="B98" s="18" t="s">
        <v>533</v>
      </c>
      <c r="C98" s="19" t="s">
        <v>533</v>
      </c>
      <c r="D98" s="622" t="s">
        <v>3323</v>
      </c>
      <c r="E98" s="622" t="s">
        <v>3323</v>
      </c>
      <c r="F98" s="4">
        <v>0</v>
      </c>
      <c r="G98" s="4">
        <v>0</v>
      </c>
    </row>
    <row r="99" spans="2:7" x14ac:dyDescent="0.35">
      <c r="B99" s="18" t="s">
        <v>533</v>
      </c>
      <c r="C99" s="19" t="s">
        <v>533</v>
      </c>
      <c r="D99" s="622" t="s">
        <v>3324</v>
      </c>
      <c r="E99" s="622" t="s">
        <v>3324</v>
      </c>
      <c r="F99" s="4">
        <v>0</v>
      </c>
      <c r="G99" s="4">
        <v>0</v>
      </c>
    </row>
    <row r="100" spans="2:7" x14ac:dyDescent="0.35">
      <c r="B100" s="18" t="s">
        <v>533</v>
      </c>
      <c r="C100" s="19" t="s">
        <v>533</v>
      </c>
      <c r="D100" s="622" t="s">
        <v>3325</v>
      </c>
      <c r="E100" s="622" t="s">
        <v>3325</v>
      </c>
      <c r="F100" s="4">
        <v>0</v>
      </c>
      <c r="G100" s="4">
        <v>0</v>
      </c>
    </row>
    <row r="101" spans="2:7" x14ac:dyDescent="0.35">
      <c r="B101" s="18" t="s">
        <v>533</v>
      </c>
      <c r="C101" s="19" t="s">
        <v>533</v>
      </c>
      <c r="D101" s="622" t="s">
        <v>3326</v>
      </c>
      <c r="E101" s="622" t="s">
        <v>3326</v>
      </c>
      <c r="F101" s="4">
        <v>0</v>
      </c>
      <c r="G101" s="4">
        <v>0</v>
      </c>
    </row>
    <row r="102" spans="2:7" x14ac:dyDescent="0.35">
      <c r="B102" s="18" t="s">
        <v>533</v>
      </c>
      <c r="C102" s="19" t="s">
        <v>533</v>
      </c>
      <c r="D102" s="622" t="s">
        <v>3327</v>
      </c>
      <c r="E102" s="622" t="s">
        <v>3327</v>
      </c>
      <c r="F102" s="4">
        <v>0</v>
      </c>
      <c r="G102" s="4">
        <v>0</v>
      </c>
    </row>
    <row r="103" spans="2:7" x14ac:dyDescent="0.35">
      <c r="B103" s="18" t="s">
        <v>533</v>
      </c>
      <c r="C103" s="19" t="s">
        <v>533</v>
      </c>
      <c r="D103" s="622" t="s">
        <v>3328</v>
      </c>
      <c r="E103" s="622" t="s">
        <v>3328</v>
      </c>
      <c r="F103" s="4">
        <v>0</v>
      </c>
      <c r="G103" s="4">
        <v>0</v>
      </c>
    </row>
    <row r="104" spans="2:7" x14ac:dyDescent="0.35">
      <c r="B104" s="18" t="s">
        <v>533</v>
      </c>
      <c r="C104" s="19" t="s">
        <v>533</v>
      </c>
      <c r="D104" s="622" t="s">
        <v>3329</v>
      </c>
      <c r="E104" s="622" t="s">
        <v>3329</v>
      </c>
      <c r="F104" s="4">
        <v>0</v>
      </c>
      <c r="G104" s="4">
        <v>0</v>
      </c>
    </row>
    <row r="105" spans="2:7" x14ac:dyDescent="0.35">
      <c r="B105" s="18" t="s">
        <v>533</v>
      </c>
      <c r="C105" s="19" t="s">
        <v>533</v>
      </c>
      <c r="D105" s="622" t="s">
        <v>3330</v>
      </c>
      <c r="E105" s="622" t="s">
        <v>3330</v>
      </c>
      <c r="F105" s="4">
        <v>0</v>
      </c>
      <c r="G105" s="4">
        <v>0</v>
      </c>
    </row>
    <row r="106" spans="2:7" x14ac:dyDescent="0.35">
      <c r="B106" s="18" t="s">
        <v>533</v>
      </c>
      <c r="C106" s="19" t="s">
        <v>533</v>
      </c>
      <c r="D106" s="622" t="s">
        <v>3331</v>
      </c>
      <c r="E106" s="622" t="s">
        <v>3331</v>
      </c>
      <c r="F106" s="4">
        <v>0</v>
      </c>
      <c r="G106" s="4">
        <v>0</v>
      </c>
    </row>
    <row r="107" spans="2:7" x14ac:dyDescent="0.35">
      <c r="B107" s="18" t="s">
        <v>533</v>
      </c>
      <c r="C107" s="19" t="s">
        <v>533</v>
      </c>
      <c r="D107" s="622" t="s">
        <v>3332</v>
      </c>
      <c r="E107" s="622" t="s">
        <v>3332</v>
      </c>
      <c r="F107" s="4">
        <v>0</v>
      </c>
      <c r="G107" s="4">
        <v>0</v>
      </c>
    </row>
    <row r="108" spans="2:7" x14ac:dyDescent="0.35">
      <c r="B108" s="18" t="s">
        <v>533</v>
      </c>
      <c r="C108" s="19" t="s">
        <v>533</v>
      </c>
      <c r="D108" s="622" t="s">
        <v>3333</v>
      </c>
      <c r="E108" s="622" t="s">
        <v>3333</v>
      </c>
      <c r="F108" s="4">
        <v>0</v>
      </c>
      <c r="G108" s="4">
        <v>0</v>
      </c>
    </row>
    <row r="109" spans="2:7" x14ac:dyDescent="0.35">
      <c r="B109" s="18" t="s">
        <v>533</v>
      </c>
      <c r="C109" s="19" t="s">
        <v>533</v>
      </c>
      <c r="D109" s="622" t="s">
        <v>3334</v>
      </c>
      <c r="E109" s="622" t="s">
        <v>3334</v>
      </c>
      <c r="F109" s="4">
        <v>0</v>
      </c>
      <c r="G109" s="4">
        <v>0</v>
      </c>
    </row>
    <row r="110" spans="2:7" x14ac:dyDescent="0.35">
      <c r="B110" s="620" t="s">
        <v>3298</v>
      </c>
      <c r="C110" s="620" t="s">
        <v>3298</v>
      </c>
      <c r="D110" s="620" t="s">
        <v>3298</v>
      </c>
      <c r="E110" s="620" t="s">
        <v>3298</v>
      </c>
      <c r="F110" s="10">
        <v>0</v>
      </c>
      <c r="G110" s="10">
        <v>0</v>
      </c>
    </row>
    <row r="111" spans="2:7" x14ac:dyDescent="0.35">
      <c r="B111" s="621" t="s">
        <v>533</v>
      </c>
      <c r="C111" s="621" t="s">
        <v>533</v>
      </c>
      <c r="D111" s="621" t="s">
        <v>533</v>
      </c>
      <c r="E111" s="621" t="s">
        <v>533</v>
      </c>
      <c r="F111" s="4" t="s">
        <v>533</v>
      </c>
      <c r="G111" s="4" t="s">
        <v>533</v>
      </c>
    </row>
    <row r="112" spans="2:7" x14ac:dyDescent="0.35">
      <c r="B112" s="620" t="s">
        <v>3299</v>
      </c>
      <c r="C112" s="620" t="s">
        <v>3299</v>
      </c>
      <c r="D112" s="620" t="s">
        <v>3299</v>
      </c>
      <c r="E112" s="620" t="s">
        <v>3299</v>
      </c>
      <c r="F112" s="10" t="s">
        <v>533</v>
      </c>
      <c r="G112" s="10" t="s">
        <v>533</v>
      </c>
    </row>
    <row r="113" spans="2:7" x14ac:dyDescent="0.35">
      <c r="B113" s="17" t="s">
        <v>533</v>
      </c>
      <c r="C113" s="623" t="s">
        <v>3307</v>
      </c>
      <c r="D113" s="623" t="s">
        <v>3307</v>
      </c>
      <c r="E113" s="623" t="s">
        <v>3307</v>
      </c>
      <c r="F113" s="10">
        <v>0</v>
      </c>
      <c r="G113" s="10">
        <v>0</v>
      </c>
    </row>
    <row r="114" spans="2:7" x14ac:dyDescent="0.35">
      <c r="B114" s="18" t="s">
        <v>533</v>
      </c>
      <c r="C114" s="19" t="s">
        <v>533</v>
      </c>
      <c r="D114" s="622" t="s">
        <v>3335</v>
      </c>
      <c r="E114" s="622" t="s">
        <v>3335</v>
      </c>
      <c r="F114" s="4">
        <v>0</v>
      </c>
      <c r="G114" s="4">
        <v>0</v>
      </c>
    </row>
    <row r="115" spans="2:7" x14ac:dyDescent="0.35">
      <c r="B115" s="18" t="s">
        <v>533</v>
      </c>
      <c r="C115" s="19" t="s">
        <v>533</v>
      </c>
      <c r="D115" s="622" t="s">
        <v>3336</v>
      </c>
      <c r="E115" s="622" t="s">
        <v>3336</v>
      </c>
      <c r="F115" s="4">
        <v>0</v>
      </c>
      <c r="G115" s="4">
        <v>0</v>
      </c>
    </row>
    <row r="116" spans="2:7" x14ac:dyDescent="0.35">
      <c r="B116" s="18" t="s">
        <v>533</v>
      </c>
      <c r="C116" s="19" t="s">
        <v>533</v>
      </c>
      <c r="D116" s="622" t="s">
        <v>3337</v>
      </c>
      <c r="E116" s="622" t="s">
        <v>3337</v>
      </c>
      <c r="F116" s="4">
        <v>0</v>
      </c>
      <c r="G116" s="4">
        <v>0</v>
      </c>
    </row>
    <row r="117" spans="2:7" x14ac:dyDescent="0.35">
      <c r="B117" s="621" t="s">
        <v>533</v>
      </c>
      <c r="C117" s="621" t="s">
        <v>533</v>
      </c>
      <c r="D117" s="621" t="s">
        <v>533</v>
      </c>
      <c r="E117" s="621" t="s">
        <v>533</v>
      </c>
      <c r="F117" s="4" t="s">
        <v>533</v>
      </c>
      <c r="G117" s="4" t="s">
        <v>533</v>
      </c>
    </row>
    <row r="118" spans="2:7" x14ac:dyDescent="0.35">
      <c r="B118" s="17" t="s">
        <v>533</v>
      </c>
      <c r="C118" s="623" t="s">
        <v>3308</v>
      </c>
      <c r="D118" s="623" t="s">
        <v>3308</v>
      </c>
      <c r="E118" s="623" t="s">
        <v>3308</v>
      </c>
      <c r="F118" s="10">
        <v>0</v>
      </c>
      <c r="G118" s="10">
        <v>0</v>
      </c>
    </row>
    <row r="119" spans="2:7" x14ac:dyDescent="0.35">
      <c r="B119" s="18" t="s">
        <v>533</v>
      </c>
      <c r="C119" s="19" t="s">
        <v>533</v>
      </c>
      <c r="D119" s="622" t="s">
        <v>3335</v>
      </c>
      <c r="E119" s="622" t="s">
        <v>3335</v>
      </c>
      <c r="F119" s="4">
        <v>0</v>
      </c>
      <c r="G119" s="4">
        <v>0</v>
      </c>
    </row>
    <row r="120" spans="2:7" x14ac:dyDescent="0.35">
      <c r="B120" s="18" t="s">
        <v>533</v>
      </c>
      <c r="C120" s="19" t="s">
        <v>533</v>
      </c>
      <c r="D120" s="622" t="s">
        <v>3336</v>
      </c>
      <c r="E120" s="622" t="s">
        <v>3336</v>
      </c>
      <c r="F120" s="4">
        <v>0</v>
      </c>
      <c r="G120" s="4">
        <v>0</v>
      </c>
    </row>
    <row r="121" spans="2:7" x14ac:dyDescent="0.35">
      <c r="B121" s="18" t="s">
        <v>533</v>
      </c>
      <c r="C121" s="19" t="s">
        <v>533</v>
      </c>
      <c r="D121" s="622" t="s">
        <v>3338</v>
      </c>
      <c r="E121" s="622" t="s">
        <v>3338</v>
      </c>
      <c r="F121" s="4">
        <v>0</v>
      </c>
      <c r="G121" s="4">
        <v>0</v>
      </c>
    </row>
    <row r="122" spans="2:7" x14ac:dyDescent="0.35">
      <c r="B122" s="620" t="s">
        <v>3300</v>
      </c>
      <c r="C122" s="620" t="s">
        <v>3300</v>
      </c>
      <c r="D122" s="620" t="s">
        <v>3300</v>
      </c>
      <c r="E122" s="620" t="s">
        <v>3300</v>
      </c>
      <c r="F122" s="10">
        <v>0</v>
      </c>
      <c r="G122" s="10">
        <v>0</v>
      </c>
    </row>
    <row r="123" spans="2:7" x14ac:dyDescent="0.35">
      <c r="B123" s="621" t="s">
        <v>533</v>
      </c>
      <c r="C123" s="621" t="s">
        <v>533</v>
      </c>
      <c r="D123" s="621" t="s">
        <v>533</v>
      </c>
      <c r="E123" s="621" t="s">
        <v>533</v>
      </c>
      <c r="F123" s="4" t="s">
        <v>533</v>
      </c>
      <c r="G123" s="4" t="s">
        <v>533</v>
      </c>
    </row>
    <row r="124" spans="2:7" x14ac:dyDescent="0.35">
      <c r="B124" s="620" t="s">
        <v>3301</v>
      </c>
      <c r="C124" s="620" t="s">
        <v>3301</v>
      </c>
      <c r="D124" s="620" t="s">
        <v>3301</v>
      </c>
      <c r="E124" s="620" t="s">
        <v>3301</v>
      </c>
      <c r="F124" s="10" t="s">
        <v>533</v>
      </c>
      <c r="G124" s="10" t="s">
        <v>533</v>
      </c>
    </row>
    <row r="125" spans="2:7" x14ac:dyDescent="0.35">
      <c r="B125" s="17" t="s">
        <v>533</v>
      </c>
      <c r="C125" s="623" t="s">
        <v>3307</v>
      </c>
      <c r="D125" s="623" t="s">
        <v>3307</v>
      </c>
      <c r="E125" s="623" t="s">
        <v>3307</v>
      </c>
      <c r="F125" s="10">
        <v>0</v>
      </c>
      <c r="G125" s="10">
        <v>0</v>
      </c>
    </row>
    <row r="126" spans="2:7" x14ac:dyDescent="0.35">
      <c r="B126" s="18" t="s">
        <v>533</v>
      </c>
      <c r="C126" s="19" t="s">
        <v>533</v>
      </c>
      <c r="D126" s="622" t="s">
        <v>3339</v>
      </c>
      <c r="E126" s="622" t="s">
        <v>3339</v>
      </c>
      <c r="F126" s="4">
        <v>0</v>
      </c>
      <c r="G126" s="4">
        <v>0</v>
      </c>
    </row>
    <row r="127" spans="2:7" x14ac:dyDescent="0.35">
      <c r="B127" s="18" t="s">
        <v>533</v>
      </c>
      <c r="C127" s="19" t="s">
        <v>533</v>
      </c>
      <c r="D127" s="19" t="s">
        <v>533</v>
      </c>
      <c r="E127" s="20" t="s">
        <v>3343</v>
      </c>
      <c r="F127" s="4">
        <v>0</v>
      </c>
      <c r="G127" s="4">
        <v>0</v>
      </c>
    </row>
    <row r="128" spans="2:7" x14ac:dyDescent="0.35">
      <c r="B128" s="18" t="s">
        <v>533</v>
      </c>
      <c r="C128" s="19" t="s">
        <v>533</v>
      </c>
      <c r="D128" s="19" t="s">
        <v>533</v>
      </c>
      <c r="E128" s="20" t="s">
        <v>3344</v>
      </c>
      <c r="F128" s="4">
        <v>0</v>
      </c>
      <c r="G128" s="4">
        <v>0</v>
      </c>
    </row>
    <row r="129" spans="2:7" x14ac:dyDescent="0.35">
      <c r="B129" s="18" t="s">
        <v>533</v>
      </c>
      <c r="C129" s="19" t="s">
        <v>533</v>
      </c>
      <c r="D129" s="622" t="s">
        <v>3340</v>
      </c>
      <c r="E129" s="622" t="s">
        <v>3340</v>
      </c>
      <c r="F129" s="4">
        <v>0</v>
      </c>
      <c r="G129" s="4">
        <v>0</v>
      </c>
    </row>
    <row r="130" spans="2:7" x14ac:dyDescent="0.35">
      <c r="B130" s="621" t="s">
        <v>533</v>
      </c>
      <c r="C130" s="621" t="s">
        <v>533</v>
      </c>
      <c r="D130" s="621" t="s">
        <v>533</v>
      </c>
      <c r="E130" s="621" t="s">
        <v>533</v>
      </c>
      <c r="F130" s="4" t="s">
        <v>533</v>
      </c>
      <c r="G130" s="4" t="s">
        <v>533</v>
      </c>
    </row>
    <row r="131" spans="2:7" x14ac:dyDescent="0.35">
      <c r="B131" s="17" t="s">
        <v>533</v>
      </c>
      <c r="C131" s="623" t="s">
        <v>3308</v>
      </c>
      <c r="D131" s="623" t="s">
        <v>3308</v>
      </c>
      <c r="E131" s="623" t="s">
        <v>3308</v>
      </c>
      <c r="F131" s="10">
        <v>0</v>
      </c>
      <c r="G131" s="10">
        <v>0</v>
      </c>
    </row>
    <row r="132" spans="2:7" x14ac:dyDescent="0.35">
      <c r="B132" s="18" t="s">
        <v>533</v>
      </c>
      <c r="C132" s="19" t="s">
        <v>533</v>
      </c>
      <c r="D132" s="622" t="s">
        <v>3341</v>
      </c>
      <c r="E132" s="622" t="s">
        <v>3341</v>
      </c>
      <c r="F132" s="4">
        <v>0</v>
      </c>
      <c r="G132" s="4">
        <v>0</v>
      </c>
    </row>
    <row r="133" spans="2:7" x14ac:dyDescent="0.35">
      <c r="B133" s="18" t="s">
        <v>533</v>
      </c>
      <c r="C133" s="19" t="s">
        <v>533</v>
      </c>
      <c r="D133" s="19" t="s">
        <v>533</v>
      </c>
      <c r="E133" s="20" t="s">
        <v>3343</v>
      </c>
      <c r="F133" s="4">
        <v>0</v>
      </c>
      <c r="G133" s="4">
        <v>0</v>
      </c>
    </row>
    <row r="134" spans="2:7" x14ac:dyDescent="0.35">
      <c r="B134" s="18" t="s">
        <v>533</v>
      </c>
      <c r="C134" s="19" t="s">
        <v>533</v>
      </c>
      <c r="D134" s="19" t="s">
        <v>533</v>
      </c>
      <c r="E134" s="20" t="s">
        <v>3344</v>
      </c>
      <c r="F134" s="4">
        <v>0</v>
      </c>
      <c r="G134" s="4">
        <v>0</v>
      </c>
    </row>
    <row r="135" spans="2:7" x14ac:dyDescent="0.35">
      <c r="B135" s="18" t="s">
        <v>533</v>
      </c>
      <c r="C135" s="19" t="s">
        <v>533</v>
      </c>
      <c r="D135" s="622" t="s">
        <v>3342</v>
      </c>
      <c r="E135" s="622" t="s">
        <v>3342</v>
      </c>
      <c r="F135" s="4">
        <v>0</v>
      </c>
      <c r="G135" s="4">
        <v>0</v>
      </c>
    </row>
    <row r="136" spans="2:7" x14ac:dyDescent="0.35">
      <c r="B136" s="620" t="s">
        <v>3302</v>
      </c>
      <c r="C136" s="620" t="s">
        <v>3302</v>
      </c>
      <c r="D136" s="620" t="s">
        <v>3302</v>
      </c>
      <c r="E136" s="620" t="s">
        <v>3302</v>
      </c>
      <c r="F136" s="10">
        <v>0</v>
      </c>
      <c r="G136" s="10">
        <v>0</v>
      </c>
    </row>
    <row r="137" spans="2:7" x14ac:dyDescent="0.35">
      <c r="B137" s="621" t="s">
        <v>533</v>
      </c>
      <c r="C137" s="621" t="s">
        <v>533</v>
      </c>
      <c r="D137" s="621" t="s">
        <v>533</v>
      </c>
      <c r="E137" s="621" t="s">
        <v>533</v>
      </c>
      <c r="F137" s="4" t="s">
        <v>533</v>
      </c>
      <c r="G137" s="4" t="s">
        <v>533</v>
      </c>
    </row>
    <row r="138" spans="2:7" x14ac:dyDescent="0.35">
      <c r="B138" s="620" t="s">
        <v>3303</v>
      </c>
      <c r="C138" s="620" t="s">
        <v>3303</v>
      </c>
      <c r="D138" s="620" t="s">
        <v>3303</v>
      </c>
      <c r="E138" s="620" t="s">
        <v>3303</v>
      </c>
      <c r="F138" s="10">
        <v>0</v>
      </c>
      <c r="G138" s="10">
        <v>0</v>
      </c>
    </row>
    <row r="139" spans="2:7" x14ac:dyDescent="0.35">
      <c r="B139" s="621" t="s">
        <v>533</v>
      </c>
      <c r="C139" s="621" t="s">
        <v>533</v>
      </c>
      <c r="D139" s="621" t="s">
        <v>533</v>
      </c>
      <c r="E139" s="621" t="s">
        <v>533</v>
      </c>
      <c r="F139" s="4" t="s">
        <v>533</v>
      </c>
      <c r="G139" s="4" t="s">
        <v>533</v>
      </c>
    </row>
    <row r="140" spans="2:7" x14ac:dyDescent="0.35">
      <c r="B140" s="620" t="s">
        <v>3304</v>
      </c>
      <c r="C140" s="620" t="s">
        <v>3304</v>
      </c>
      <c r="D140" s="620" t="s">
        <v>3304</v>
      </c>
      <c r="E140" s="620" t="s">
        <v>3304</v>
      </c>
      <c r="F140" s="10">
        <v>0</v>
      </c>
      <c r="G140" s="10">
        <v>0</v>
      </c>
    </row>
    <row r="141" spans="2:7" x14ac:dyDescent="0.35">
      <c r="B141" s="621" t="s">
        <v>533</v>
      </c>
      <c r="C141" s="621" t="s">
        <v>533</v>
      </c>
      <c r="D141" s="621" t="s">
        <v>533</v>
      </c>
      <c r="E141" s="621" t="s">
        <v>533</v>
      </c>
      <c r="F141" s="4" t="s">
        <v>533</v>
      </c>
      <c r="G141" s="4" t="s">
        <v>533</v>
      </c>
    </row>
    <row r="142" spans="2:7" x14ac:dyDescent="0.35">
      <c r="B142" s="620" t="s">
        <v>3305</v>
      </c>
      <c r="C142" s="620" t="s">
        <v>3305</v>
      </c>
      <c r="D142" s="620" t="s">
        <v>3305</v>
      </c>
      <c r="E142" s="620" t="s">
        <v>3305</v>
      </c>
      <c r="F142" s="10">
        <v>0</v>
      </c>
      <c r="G142" s="10">
        <v>0</v>
      </c>
    </row>
    <row r="143" spans="2:7" x14ac:dyDescent="0.35">
      <c r="B143" s="621" t="s">
        <v>533</v>
      </c>
      <c r="C143" s="621" t="s">
        <v>533</v>
      </c>
      <c r="D143" s="621" t="s">
        <v>533</v>
      </c>
      <c r="E143" s="621" t="s">
        <v>533</v>
      </c>
      <c r="F143" s="4" t="s">
        <v>533</v>
      </c>
      <c r="G143" s="4" t="s">
        <v>533</v>
      </c>
    </row>
    <row r="144" spans="2:7" x14ac:dyDescent="0.35">
      <c r="B144" s="21" t="s">
        <v>533</v>
      </c>
      <c r="C144" s="21" t="s">
        <v>533</v>
      </c>
      <c r="D144" s="21" t="s">
        <v>533</v>
      </c>
      <c r="E144" s="21" t="s">
        <v>533</v>
      </c>
      <c r="F144" s="24" t="s">
        <v>533</v>
      </c>
      <c r="G144" s="24" t="s">
        <v>533</v>
      </c>
    </row>
    <row r="145" spans="2:8" x14ac:dyDescent="0.35">
      <c r="B145" s="22" t="s">
        <v>533</v>
      </c>
      <c r="C145" s="22" t="s">
        <v>533</v>
      </c>
      <c r="D145" s="22" t="s">
        <v>533</v>
      </c>
      <c r="E145" s="22" t="s">
        <v>533</v>
      </c>
      <c r="F145" s="25" t="s">
        <v>533</v>
      </c>
      <c r="G145" s="25" t="s">
        <v>533</v>
      </c>
    </row>
    <row r="146" spans="2:8" x14ac:dyDescent="0.35">
      <c r="B146" s="23" t="s">
        <v>533</v>
      </c>
      <c r="C146" s="23" t="s">
        <v>533</v>
      </c>
      <c r="D146" s="23" t="s">
        <v>533</v>
      </c>
      <c r="E146" s="23" t="s">
        <v>533</v>
      </c>
      <c r="F146" s="26" t="s">
        <v>533</v>
      </c>
      <c r="G146" s="26" t="s">
        <v>533</v>
      </c>
    </row>
    <row r="147" spans="2:8" x14ac:dyDescent="0.35">
      <c r="B147" s="624" t="s">
        <v>3919</v>
      </c>
      <c r="C147" s="624" t="s">
        <v>3919</v>
      </c>
      <c r="D147" s="624" t="s">
        <v>3919</v>
      </c>
      <c r="E147" s="624" t="s">
        <v>3919</v>
      </c>
      <c r="F147" s="624" t="s">
        <v>3919</v>
      </c>
      <c r="G147" s="624" t="s">
        <v>3919</v>
      </c>
      <c r="H147" s="27"/>
    </row>
    <row r="148" spans="2:8" x14ac:dyDescent="0.35">
      <c r="B148" s="625" t="s">
        <v>3293</v>
      </c>
      <c r="C148" s="625" t="s">
        <v>3293</v>
      </c>
      <c r="D148" s="625" t="s">
        <v>3293</v>
      </c>
      <c r="E148" s="625" t="s">
        <v>3293</v>
      </c>
      <c r="F148" s="625" t="s">
        <v>3293</v>
      </c>
      <c r="G148" s="625" t="s">
        <v>3293</v>
      </c>
      <c r="H148" s="27"/>
    </row>
    <row r="149" spans="2:8" x14ac:dyDescent="0.35">
      <c r="B149" s="625" t="s">
        <v>3294</v>
      </c>
      <c r="C149" s="625" t="s">
        <v>3294</v>
      </c>
      <c r="D149" s="625" t="s">
        <v>3294</v>
      </c>
      <c r="E149" s="625" t="s">
        <v>3294</v>
      </c>
      <c r="F149" s="625" t="s">
        <v>3294</v>
      </c>
      <c r="G149" s="625" t="s">
        <v>3294</v>
      </c>
      <c r="H149" s="27"/>
    </row>
    <row r="150" spans="2:8" x14ac:dyDescent="0.35">
      <c r="B150" s="626" t="s">
        <v>3295</v>
      </c>
      <c r="C150" s="626" t="s">
        <v>3295</v>
      </c>
      <c r="D150" s="626" t="s">
        <v>3295</v>
      </c>
      <c r="E150" s="626" t="s">
        <v>3295</v>
      </c>
      <c r="F150" s="626" t="s">
        <v>3295</v>
      </c>
      <c r="G150" s="626" t="s">
        <v>3295</v>
      </c>
      <c r="H150" s="27"/>
    </row>
    <row r="151" spans="2:8" x14ac:dyDescent="0.35">
      <c r="B151" s="619" t="s">
        <v>3296</v>
      </c>
      <c r="C151" s="619" t="s">
        <v>3296</v>
      </c>
      <c r="D151" s="619" t="s">
        <v>3296</v>
      </c>
      <c r="E151" s="619" t="s">
        <v>3296</v>
      </c>
      <c r="F151" s="14">
        <v>2025</v>
      </c>
      <c r="G151" s="14">
        <v>2024</v>
      </c>
      <c r="H151" s="27"/>
    </row>
    <row r="152" spans="2:8" x14ac:dyDescent="0.35">
      <c r="B152" s="620" t="s">
        <v>3297</v>
      </c>
      <c r="C152" s="620" t="s">
        <v>3297</v>
      </c>
      <c r="D152" s="620" t="s">
        <v>3297</v>
      </c>
      <c r="E152" s="620" t="s">
        <v>3297</v>
      </c>
      <c r="F152" s="10" t="s">
        <v>533</v>
      </c>
      <c r="G152" s="10" t="s">
        <v>533</v>
      </c>
    </row>
    <row r="153" spans="2:8" x14ac:dyDescent="0.35">
      <c r="B153" s="17" t="s">
        <v>533</v>
      </c>
      <c r="C153" s="623" t="s">
        <v>3307</v>
      </c>
      <c r="D153" s="623" t="s">
        <v>3307</v>
      </c>
      <c r="E153" s="623" t="s">
        <v>3307</v>
      </c>
      <c r="F153" s="10" t="s">
        <v>3922</v>
      </c>
      <c r="G153" s="10" t="s">
        <v>4117</v>
      </c>
    </row>
    <row r="154" spans="2:8" x14ac:dyDescent="0.35">
      <c r="B154" s="18" t="s">
        <v>533</v>
      </c>
      <c r="C154" s="19" t="s">
        <v>533</v>
      </c>
      <c r="D154" s="622" t="s">
        <v>3309</v>
      </c>
      <c r="E154" s="622" t="s">
        <v>3309</v>
      </c>
      <c r="F154" s="4">
        <v>0</v>
      </c>
      <c r="G154" s="4">
        <v>0</v>
      </c>
    </row>
    <row r="155" spans="2:8" x14ac:dyDescent="0.35">
      <c r="B155" s="18" t="s">
        <v>533</v>
      </c>
      <c r="C155" s="19" t="s">
        <v>533</v>
      </c>
      <c r="D155" s="622" t="s">
        <v>3310</v>
      </c>
      <c r="E155" s="622" t="s">
        <v>3310</v>
      </c>
      <c r="F155" s="4">
        <v>0</v>
      </c>
      <c r="G155" s="4">
        <v>0</v>
      </c>
    </row>
    <row r="156" spans="2:8" x14ac:dyDescent="0.35">
      <c r="B156" s="18" t="s">
        <v>533</v>
      </c>
      <c r="C156" s="19" t="s">
        <v>533</v>
      </c>
      <c r="D156" s="622" t="s">
        <v>3311</v>
      </c>
      <c r="E156" s="622" t="s">
        <v>3311</v>
      </c>
      <c r="F156" s="4">
        <v>0</v>
      </c>
      <c r="G156" s="4">
        <v>0</v>
      </c>
    </row>
    <row r="157" spans="2:8" x14ac:dyDescent="0.35">
      <c r="B157" s="18" t="s">
        <v>533</v>
      </c>
      <c r="C157" s="19" t="s">
        <v>533</v>
      </c>
      <c r="D157" s="622" t="s">
        <v>3312</v>
      </c>
      <c r="E157" s="622" t="s">
        <v>3312</v>
      </c>
      <c r="F157" s="4">
        <v>0</v>
      </c>
      <c r="G157" s="4">
        <v>0</v>
      </c>
    </row>
    <row r="158" spans="2:8" x14ac:dyDescent="0.35">
      <c r="B158" s="18" t="s">
        <v>533</v>
      </c>
      <c r="C158" s="19" t="s">
        <v>533</v>
      </c>
      <c r="D158" s="622" t="s">
        <v>3313</v>
      </c>
      <c r="E158" s="622" t="s">
        <v>3313</v>
      </c>
      <c r="F158" s="4">
        <v>0</v>
      </c>
      <c r="G158" s="4">
        <v>0</v>
      </c>
    </row>
    <row r="159" spans="2:8" x14ac:dyDescent="0.35">
      <c r="B159" s="18" t="s">
        <v>533</v>
      </c>
      <c r="C159" s="19" t="s">
        <v>533</v>
      </c>
      <c r="D159" s="622" t="s">
        <v>3314</v>
      </c>
      <c r="E159" s="622" t="s">
        <v>3314</v>
      </c>
      <c r="F159" s="4">
        <v>0</v>
      </c>
      <c r="G159" s="4">
        <v>0</v>
      </c>
    </row>
    <row r="160" spans="2:8" x14ac:dyDescent="0.35">
      <c r="B160" s="18" t="s">
        <v>533</v>
      </c>
      <c r="C160" s="19" t="s">
        <v>533</v>
      </c>
      <c r="D160" s="622" t="s">
        <v>3315</v>
      </c>
      <c r="E160" s="622" t="s">
        <v>3315</v>
      </c>
      <c r="F160" s="4">
        <v>1</v>
      </c>
      <c r="G160" s="4">
        <v>1</v>
      </c>
    </row>
    <row r="161" spans="2:7" x14ac:dyDescent="0.35">
      <c r="B161" s="18" t="s">
        <v>533</v>
      </c>
      <c r="C161" s="19" t="s">
        <v>533</v>
      </c>
      <c r="D161" s="622" t="s">
        <v>3316</v>
      </c>
      <c r="E161" s="622" t="s">
        <v>3316</v>
      </c>
      <c r="F161" s="4">
        <v>0</v>
      </c>
      <c r="G161" s="4">
        <v>0</v>
      </c>
    </row>
    <row r="162" spans="2:7" x14ac:dyDescent="0.35">
      <c r="B162" s="18" t="s">
        <v>533</v>
      </c>
      <c r="C162" s="19" t="s">
        <v>533</v>
      </c>
      <c r="D162" s="622" t="s">
        <v>3317</v>
      </c>
      <c r="E162" s="622" t="s">
        <v>3317</v>
      </c>
      <c r="F162" s="4" t="s">
        <v>4109</v>
      </c>
      <c r="G162" s="4" t="s">
        <v>4118</v>
      </c>
    </row>
    <row r="163" spans="2:7" x14ac:dyDescent="0.35">
      <c r="B163" s="18" t="s">
        <v>533</v>
      </c>
      <c r="C163" s="19" t="s">
        <v>533</v>
      </c>
      <c r="D163" s="622" t="s">
        <v>3318</v>
      </c>
      <c r="E163" s="622" t="s">
        <v>3318</v>
      </c>
      <c r="F163" s="4">
        <v>0</v>
      </c>
      <c r="G163" s="4">
        <v>0</v>
      </c>
    </row>
    <row r="164" spans="2:7" x14ac:dyDescent="0.35">
      <c r="B164" s="621" t="s">
        <v>533</v>
      </c>
      <c r="C164" s="621" t="s">
        <v>533</v>
      </c>
      <c r="D164" s="621" t="s">
        <v>533</v>
      </c>
      <c r="E164" s="621" t="s">
        <v>533</v>
      </c>
      <c r="F164" s="4" t="s">
        <v>533</v>
      </c>
      <c r="G164" s="4" t="s">
        <v>533</v>
      </c>
    </row>
    <row r="165" spans="2:7" x14ac:dyDescent="0.35">
      <c r="B165" s="17" t="s">
        <v>533</v>
      </c>
      <c r="C165" s="623" t="s">
        <v>3308</v>
      </c>
      <c r="D165" s="623" t="s">
        <v>3308</v>
      </c>
      <c r="E165" s="623" t="s">
        <v>3308</v>
      </c>
      <c r="F165" s="10" t="s">
        <v>4082</v>
      </c>
      <c r="G165" s="10" t="s">
        <v>4119</v>
      </c>
    </row>
    <row r="166" spans="2:7" x14ac:dyDescent="0.35">
      <c r="B166" s="18" t="s">
        <v>533</v>
      </c>
      <c r="C166" s="19" t="s">
        <v>533</v>
      </c>
      <c r="D166" s="622" t="s">
        <v>3319</v>
      </c>
      <c r="E166" s="622" t="s">
        <v>3319</v>
      </c>
      <c r="F166" s="4" t="s">
        <v>4012</v>
      </c>
      <c r="G166" s="4" t="s">
        <v>4120</v>
      </c>
    </row>
    <row r="167" spans="2:7" x14ac:dyDescent="0.35">
      <c r="B167" s="18" t="s">
        <v>533</v>
      </c>
      <c r="C167" s="19" t="s">
        <v>533</v>
      </c>
      <c r="D167" s="622" t="s">
        <v>3320</v>
      </c>
      <c r="E167" s="622" t="s">
        <v>3320</v>
      </c>
      <c r="F167" s="4" t="s">
        <v>4022</v>
      </c>
      <c r="G167" s="4" t="s">
        <v>4121</v>
      </c>
    </row>
    <row r="168" spans="2:7" x14ac:dyDescent="0.35">
      <c r="B168" s="18" t="s">
        <v>533</v>
      </c>
      <c r="C168" s="19" t="s">
        <v>533</v>
      </c>
      <c r="D168" s="622" t="s">
        <v>3321</v>
      </c>
      <c r="E168" s="622" t="s">
        <v>3321</v>
      </c>
      <c r="F168" s="4" t="s">
        <v>4028</v>
      </c>
      <c r="G168" s="4" t="s">
        <v>4122</v>
      </c>
    </row>
    <row r="169" spans="2:7" x14ac:dyDescent="0.35">
      <c r="B169" s="18" t="s">
        <v>533</v>
      </c>
      <c r="C169" s="19" t="s">
        <v>533</v>
      </c>
      <c r="D169" s="622" t="s">
        <v>3322</v>
      </c>
      <c r="E169" s="622" t="s">
        <v>3322</v>
      </c>
      <c r="F169" s="4">
        <v>0</v>
      </c>
      <c r="G169" s="4">
        <v>0</v>
      </c>
    </row>
    <row r="170" spans="2:7" x14ac:dyDescent="0.35">
      <c r="B170" s="18" t="s">
        <v>533</v>
      </c>
      <c r="C170" s="19" t="s">
        <v>533</v>
      </c>
      <c r="D170" s="622" t="s">
        <v>3323</v>
      </c>
      <c r="E170" s="622" t="s">
        <v>3323</v>
      </c>
      <c r="F170" s="4">
        <v>0</v>
      </c>
      <c r="G170" s="4">
        <v>0</v>
      </c>
    </row>
    <row r="171" spans="2:7" x14ac:dyDescent="0.35">
      <c r="B171" s="18" t="s">
        <v>533</v>
      </c>
      <c r="C171" s="19" t="s">
        <v>533</v>
      </c>
      <c r="D171" s="622" t="s">
        <v>3324</v>
      </c>
      <c r="E171" s="622" t="s">
        <v>3324</v>
      </c>
      <c r="F171" s="4">
        <v>0</v>
      </c>
      <c r="G171" s="4">
        <v>0</v>
      </c>
    </row>
    <row r="172" spans="2:7" x14ac:dyDescent="0.35">
      <c r="B172" s="18" t="s">
        <v>533</v>
      </c>
      <c r="C172" s="19" t="s">
        <v>533</v>
      </c>
      <c r="D172" s="622" t="s">
        <v>3325</v>
      </c>
      <c r="E172" s="622" t="s">
        <v>3325</v>
      </c>
      <c r="F172" s="4">
        <v>0</v>
      </c>
      <c r="G172" s="4">
        <v>0</v>
      </c>
    </row>
    <row r="173" spans="2:7" x14ac:dyDescent="0.35">
      <c r="B173" s="18" t="s">
        <v>533</v>
      </c>
      <c r="C173" s="19" t="s">
        <v>533</v>
      </c>
      <c r="D173" s="622" t="s">
        <v>3326</v>
      </c>
      <c r="E173" s="622" t="s">
        <v>3326</v>
      </c>
      <c r="F173" s="4">
        <v>0</v>
      </c>
      <c r="G173" s="4">
        <v>0</v>
      </c>
    </row>
    <row r="174" spans="2:7" x14ac:dyDescent="0.35">
      <c r="B174" s="18" t="s">
        <v>533</v>
      </c>
      <c r="C174" s="19" t="s">
        <v>533</v>
      </c>
      <c r="D174" s="622" t="s">
        <v>3327</v>
      </c>
      <c r="E174" s="622" t="s">
        <v>3327</v>
      </c>
      <c r="F174" s="4">
        <v>0</v>
      </c>
      <c r="G174" s="4">
        <v>0</v>
      </c>
    </row>
    <row r="175" spans="2:7" x14ac:dyDescent="0.35">
      <c r="B175" s="18" t="s">
        <v>533</v>
      </c>
      <c r="C175" s="19" t="s">
        <v>533</v>
      </c>
      <c r="D175" s="622" t="s">
        <v>3328</v>
      </c>
      <c r="E175" s="622" t="s">
        <v>3328</v>
      </c>
      <c r="F175" s="4">
        <v>0</v>
      </c>
      <c r="G175" s="4">
        <v>0</v>
      </c>
    </row>
    <row r="176" spans="2:7" x14ac:dyDescent="0.35">
      <c r="B176" s="18" t="s">
        <v>533</v>
      </c>
      <c r="C176" s="19" t="s">
        <v>533</v>
      </c>
      <c r="D176" s="622" t="s">
        <v>3329</v>
      </c>
      <c r="E176" s="622" t="s">
        <v>3329</v>
      </c>
      <c r="F176" s="4">
        <v>0</v>
      </c>
      <c r="G176" s="4">
        <v>0</v>
      </c>
    </row>
    <row r="177" spans="2:7" x14ac:dyDescent="0.35">
      <c r="B177" s="18" t="s">
        <v>533</v>
      </c>
      <c r="C177" s="19" t="s">
        <v>533</v>
      </c>
      <c r="D177" s="622" t="s">
        <v>3330</v>
      </c>
      <c r="E177" s="622" t="s">
        <v>3330</v>
      </c>
      <c r="F177" s="4">
        <v>0</v>
      </c>
      <c r="G177" s="4">
        <v>0</v>
      </c>
    </row>
    <row r="178" spans="2:7" x14ac:dyDescent="0.35">
      <c r="B178" s="18" t="s">
        <v>533</v>
      </c>
      <c r="C178" s="19" t="s">
        <v>533</v>
      </c>
      <c r="D178" s="622" t="s">
        <v>3331</v>
      </c>
      <c r="E178" s="622" t="s">
        <v>3331</v>
      </c>
      <c r="F178" s="4">
        <v>0</v>
      </c>
      <c r="G178" s="4">
        <v>0</v>
      </c>
    </row>
    <row r="179" spans="2:7" x14ac:dyDescent="0.35">
      <c r="B179" s="18" t="s">
        <v>533</v>
      </c>
      <c r="C179" s="19" t="s">
        <v>533</v>
      </c>
      <c r="D179" s="622" t="s">
        <v>3332</v>
      </c>
      <c r="E179" s="622" t="s">
        <v>3332</v>
      </c>
      <c r="F179" s="4">
        <v>0</v>
      </c>
      <c r="G179" s="4">
        <v>0</v>
      </c>
    </row>
    <row r="180" spans="2:7" x14ac:dyDescent="0.35">
      <c r="B180" s="18" t="s">
        <v>533</v>
      </c>
      <c r="C180" s="19" t="s">
        <v>533</v>
      </c>
      <c r="D180" s="622" t="s">
        <v>3333</v>
      </c>
      <c r="E180" s="622" t="s">
        <v>3333</v>
      </c>
      <c r="F180" s="4">
        <v>0</v>
      </c>
      <c r="G180" s="4">
        <v>0</v>
      </c>
    </row>
    <row r="181" spans="2:7" x14ac:dyDescent="0.35">
      <c r="B181" s="18" t="s">
        <v>533</v>
      </c>
      <c r="C181" s="19" t="s">
        <v>533</v>
      </c>
      <c r="D181" s="622" t="s">
        <v>3334</v>
      </c>
      <c r="E181" s="622" t="s">
        <v>3334</v>
      </c>
      <c r="F181" s="4">
        <v>0</v>
      </c>
      <c r="G181" s="4">
        <v>0</v>
      </c>
    </row>
    <row r="182" spans="2:7" x14ac:dyDescent="0.35">
      <c r="B182" s="620" t="s">
        <v>3298</v>
      </c>
      <c r="C182" s="620" t="s">
        <v>3298</v>
      </c>
      <c r="D182" s="620" t="s">
        <v>3298</v>
      </c>
      <c r="E182" s="620" t="s">
        <v>3298</v>
      </c>
      <c r="F182" s="10" t="s">
        <v>4041</v>
      </c>
      <c r="G182" s="10" t="s">
        <v>4105</v>
      </c>
    </row>
    <row r="183" spans="2:7" x14ac:dyDescent="0.35">
      <c r="B183" s="621" t="s">
        <v>533</v>
      </c>
      <c r="C183" s="621" t="s">
        <v>533</v>
      </c>
      <c r="D183" s="621" t="s">
        <v>533</v>
      </c>
      <c r="E183" s="621" t="s">
        <v>533</v>
      </c>
      <c r="F183" s="4" t="s">
        <v>533</v>
      </c>
      <c r="G183" s="4" t="s">
        <v>533</v>
      </c>
    </row>
    <row r="184" spans="2:7" x14ac:dyDescent="0.35">
      <c r="B184" s="620" t="s">
        <v>3299</v>
      </c>
      <c r="C184" s="620" t="s">
        <v>3299</v>
      </c>
      <c r="D184" s="620" t="s">
        <v>3299</v>
      </c>
      <c r="E184" s="620" t="s">
        <v>3299</v>
      </c>
      <c r="F184" s="10" t="s">
        <v>533</v>
      </c>
      <c r="G184" s="10" t="s">
        <v>533</v>
      </c>
    </row>
    <row r="185" spans="2:7" x14ac:dyDescent="0.35">
      <c r="B185" s="17" t="s">
        <v>533</v>
      </c>
      <c r="C185" s="623" t="s">
        <v>3307</v>
      </c>
      <c r="D185" s="623" t="s">
        <v>3307</v>
      </c>
      <c r="E185" s="623" t="s">
        <v>3307</v>
      </c>
      <c r="F185" s="10">
        <v>0</v>
      </c>
      <c r="G185" s="10">
        <v>0</v>
      </c>
    </row>
    <row r="186" spans="2:7" x14ac:dyDescent="0.35">
      <c r="B186" s="18" t="s">
        <v>533</v>
      </c>
      <c r="C186" s="19" t="s">
        <v>533</v>
      </c>
      <c r="D186" s="622" t="s">
        <v>3335</v>
      </c>
      <c r="E186" s="622" t="s">
        <v>3335</v>
      </c>
      <c r="F186" s="4">
        <v>0</v>
      </c>
      <c r="G186" s="4">
        <v>0</v>
      </c>
    </row>
    <row r="187" spans="2:7" x14ac:dyDescent="0.35">
      <c r="B187" s="18" t="s">
        <v>533</v>
      </c>
      <c r="C187" s="19" t="s">
        <v>533</v>
      </c>
      <c r="D187" s="622" t="s">
        <v>3336</v>
      </c>
      <c r="E187" s="622" t="s">
        <v>3336</v>
      </c>
      <c r="F187" s="4">
        <v>0</v>
      </c>
      <c r="G187" s="4">
        <v>0</v>
      </c>
    </row>
    <row r="188" spans="2:7" x14ac:dyDescent="0.35">
      <c r="B188" s="18" t="s">
        <v>533</v>
      </c>
      <c r="C188" s="19" t="s">
        <v>533</v>
      </c>
      <c r="D188" s="622" t="s">
        <v>3337</v>
      </c>
      <c r="E188" s="622" t="s">
        <v>3337</v>
      </c>
      <c r="F188" s="4">
        <v>0</v>
      </c>
      <c r="G188" s="4">
        <v>0</v>
      </c>
    </row>
    <row r="189" spans="2:7" x14ac:dyDescent="0.35">
      <c r="B189" s="621" t="s">
        <v>533</v>
      </c>
      <c r="C189" s="621" t="s">
        <v>533</v>
      </c>
      <c r="D189" s="621" t="s">
        <v>533</v>
      </c>
      <c r="E189" s="621" t="s">
        <v>533</v>
      </c>
      <c r="F189" s="4" t="s">
        <v>533</v>
      </c>
      <c r="G189" s="4" t="s">
        <v>533</v>
      </c>
    </row>
    <row r="190" spans="2:7" x14ac:dyDescent="0.35">
      <c r="B190" s="17" t="s">
        <v>533</v>
      </c>
      <c r="C190" s="623" t="s">
        <v>3308</v>
      </c>
      <c r="D190" s="623" t="s">
        <v>3308</v>
      </c>
      <c r="E190" s="623" t="s">
        <v>3308</v>
      </c>
      <c r="F190" s="10" t="s">
        <v>4041</v>
      </c>
      <c r="G190" s="10" t="s">
        <v>4105</v>
      </c>
    </row>
    <row r="191" spans="2:7" x14ac:dyDescent="0.35">
      <c r="B191" s="18" t="s">
        <v>533</v>
      </c>
      <c r="C191" s="19" t="s">
        <v>533</v>
      </c>
      <c r="D191" s="622" t="s">
        <v>3335</v>
      </c>
      <c r="E191" s="622" t="s">
        <v>3335</v>
      </c>
      <c r="F191" s="4">
        <v>0</v>
      </c>
      <c r="G191" s="4" t="s">
        <v>4106</v>
      </c>
    </row>
    <row r="192" spans="2:7" x14ac:dyDescent="0.35">
      <c r="B192" s="18" t="s">
        <v>533</v>
      </c>
      <c r="C192" s="19" t="s">
        <v>533</v>
      </c>
      <c r="D192" s="622" t="s">
        <v>3336</v>
      </c>
      <c r="E192" s="622" t="s">
        <v>3336</v>
      </c>
      <c r="F192" s="4" t="s">
        <v>2859</v>
      </c>
      <c r="G192" s="4" t="s">
        <v>2859</v>
      </c>
    </row>
    <row r="193" spans="2:7" x14ac:dyDescent="0.35">
      <c r="B193" s="18" t="s">
        <v>533</v>
      </c>
      <c r="C193" s="19" t="s">
        <v>533</v>
      </c>
      <c r="D193" s="622" t="s">
        <v>3338</v>
      </c>
      <c r="E193" s="622" t="s">
        <v>3338</v>
      </c>
      <c r="F193" s="4" t="s">
        <v>909</v>
      </c>
      <c r="G193" s="4" t="s">
        <v>909</v>
      </c>
    </row>
    <row r="194" spans="2:7" x14ac:dyDescent="0.35">
      <c r="B194" s="620" t="s">
        <v>3300</v>
      </c>
      <c r="C194" s="620" t="s">
        <v>3300</v>
      </c>
      <c r="D194" s="620" t="s">
        <v>3300</v>
      </c>
      <c r="E194" s="620" t="s">
        <v>3300</v>
      </c>
      <c r="F194" s="10" t="s">
        <v>4110</v>
      </c>
      <c r="G194" s="10" t="s">
        <v>4107</v>
      </c>
    </row>
    <row r="195" spans="2:7" x14ac:dyDescent="0.35">
      <c r="B195" s="621" t="s">
        <v>533</v>
      </c>
      <c r="C195" s="621" t="s">
        <v>533</v>
      </c>
      <c r="D195" s="621" t="s">
        <v>533</v>
      </c>
      <c r="E195" s="621" t="s">
        <v>533</v>
      </c>
      <c r="F195" s="4" t="s">
        <v>533</v>
      </c>
      <c r="G195" s="4" t="s">
        <v>533</v>
      </c>
    </row>
    <row r="196" spans="2:7" x14ac:dyDescent="0.35">
      <c r="B196" s="620" t="s">
        <v>3301</v>
      </c>
      <c r="C196" s="620" t="s">
        <v>3301</v>
      </c>
      <c r="D196" s="620" t="s">
        <v>3301</v>
      </c>
      <c r="E196" s="620" t="s">
        <v>3301</v>
      </c>
      <c r="F196" s="10" t="s">
        <v>533</v>
      </c>
      <c r="G196" s="10" t="s">
        <v>533</v>
      </c>
    </row>
    <row r="197" spans="2:7" x14ac:dyDescent="0.35">
      <c r="B197" s="17" t="s">
        <v>533</v>
      </c>
      <c r="C197" s="623" t="s">
        <v>3307</v>
      </c>
      <c r="D197" s="623" t="s">
        <v>3307</v>
      </c>
      <c r="E197" s="623" t="s">
        <v>3307</v>
      </c>
      <c r="F197" s="10">
        <v>0</v>
      </c>
      <c r="G197" s="10">
        <v>0</v>
      </c>
    </row>
    <row r="198" spans="2:7" x14ac:dyDescent="0.35">
      <c r="B198" s="18" t="s">
        <v>533</v>
      </c>
      <c r="C198" s="19" t="s">
        <v>533</v>
      </c>
      <c r="D198" s="622" t="s">
        <v>3339</v>
      </c>
      <c r="E198" s="622" t="s">
        <v>3339</v>
      </c>
      <c r="F198" s="4">
        <v>0</v>
      </c>
      <c r="G198" s="4">
        <v>0</v>
      </c>
    </row>
    <row r="199" spans="2:7" x14ac:dyDescent="0.35">
      <c r="B199" s="18" t="s">
        <v>533</v>
      </c>
      <c r="C199" s="19" t="s">
        <v>533</v>
      </c>
      <c r="D199" s="19" t="s">
        <v>533</v>
      </c>
      <c r="E199" s="20" t="s">
        <v>3343</v>
      </c>
      <c r="F199" s="4">
        <v>0</v>
      </c>
      <c r="G199" s="4">
        <v>0</v>
      </c>
    </row>
    <row r="200" spans="2:7" x14ac:dyDescent="0.35">
      <c r="B200" s="18" t="s">
        <v>533</v>
      </c>
      <c r="C200" s="19" t="s">
        <v>533</v>
      </c>
      <c r="D200" s="19" t="s">
        <v>533</v>
      </c>
      <c r="E200" s="20" t="s">
        <v>3344</v>
      </c>
      <c r="F200" s="4">
        <v>0</v>
      </c>
      <c r="G200" s="4">
        <v>0</v>
      </c>
    </row>
    <row r="201" spans="2:7" x14ac:dyDescent="0.35">
      <c r="B201" s="18" t="s">
        <v>533</v>
      </c>
      <c r="C201" s="19" t="s">
        <v>533</v>
      </c>
      <c r="D201" s="622" t="s">
        <v>3340</v>
      </c>
      <c r="E201" s="622" t="s">
        <v>3340</v>
      </c>
      <c r="F201" s="4">
        <v>0</v>
      </c>
      <c r="G201" s="4">
        <v>0</v>
      </c>
    </row>
    <row r="202" spans="2:7" x14ac:dyDescent="0.35">
      <c r="B202" s="621" t="s">
        <v>533</v>
      </c>
      <c r="C202" s="621" t="s">
        <v>533</v>
      </c>
      <c r="D202" s="621" t="s">
        <v>533</v>
      </c>
      <c r="E202" s="621" t="s">
        <v>533</v>
      </c>
      <c r="F202" s="4" t="s">
        <v>533</v>
      </c>
      <c r="G202" s="4" t="s">
        <v>533</v>
      </c>
    </row>
    <row r="203" spans="2:7" x14ac:dyDescent="0.35">
      <c r="B203" s="17" t="s">
        <v>533</v>
      </c>
      <c r="C203" s="623" t="s">
        <v>3308</v>
      </c>
      <c r="D203" s="623" t="s">
        <v>3308</v>
      </c>
      <c r="E203" s="623" t="s">
        <v>3308</v>
      </c>
      <c r="F203" s="10">
        <v>0</v>
      </c>
      <c r="G203" s="10">
        <v>0</v>
      </c>
    </row>
    <row r="204" spans="2:7" x14ac:dyDescent="0.35">
      <c r="B204" s="18" t="s">
        <v>533</v>
      </c>
      <c r="C204" s="19" t="s">
        <v>533</v>
      </c>
      <c r="D204" s="622" t="s">
        <v>3341</v>
      </c>
      <c r="E204" s="622" t="s">
        <v>3341</v>
      </c>
      <c r="F204" s="4">
        <v>0</v>
      </c>
      <c r="G204" s="4">
        <v>0</v>
      </c>
    </row>
    <row r="205" spans="2:7" x14ac:dyDescent="0.35">
      <c r="B205" s="18" t="s">
        <v>533</v>
      </c>
      <c r="C205" s="19" t="s">
        <v>533</v>
      </c>
      <c r="D205" s="19" t="s">
        <v>533</v>
      </c>
      <c r="E205" s="20" t="s">
        <v>3343</v>
      </c>
      <c r="F205" s="4">
        <v>0</v>
      </c>
      <c r="G205" s="4">
        <v>0</v>
      </c>
    </row>
    <row r="206" spans="2:7" x14ac:dyDescent="0.35">
      <c r="B206" s="18" t="s">
        <v>533</v>
      </c>
      <c r="C206" s="19" t="s">
        <v>533</v>
      </c>
      <c r="D206" s="19" t="s">
        <v>533</v>
      </c>
      <c r="E206" s="20" t="s">
        <v>3344</v>
      </c>
      <c r="F206" s="4">
        <v>0</v>
      </c>
      <c r="G206" s="4">
        <v>0</v>
      </c>
    </row>
    <row r="207" spans="2:7" x14ac:dyDescent="0.35">
      <c r="B207" s="18" t="s">
        <v>533</v>
      </c>
      <c r="C207" s="19" t="s">
        <v>533</v>
      </c>
      <c r="D207" s="622" t="s">
        <v>3342</v>
      </c>
      <c r="E207" s="622" t="s">
        <v>3342</v>
      </c>
      <c r="F207" s="4">
        <v>0</v>
      </c>
      <c r="G207" s="4">
        <v>0</v>
      </c>
    </row>
    <row r="208" spans="2:7" x14ac:dyDescent="0.35">
      <c r="B208" s="620" t="s">
        <v>3302</v>
      </c>
      <c r="C208" s="620" t="s">
        <v>3302</v>
      </c>
      <c r="D208" s="620" t="s">
        <v>3302</v>
      </c>
      <c r="E208" s="620" t="s">
        <v>3302</v>
      </c>
      <c r="F208" s="10">
        <v>0</v>
      </c>
      <c r="G208" s="10">
        <v>0</v>
      </c>
    </row>
    <row r="209" spans="2:8" x14ac:dyDescent="0.35">
      <c r="B209" s="621" t="s">
        <v>533</v>
      </c>
      <c r="C209" s="621" t="s">
        <v>533</v>
      </c>
      <c r="D209" s="621" t="s">
        <v>533</v>
      </c>
      <c r="E209" s="621" t="s">
        <v>533</v>
      </c>
      <c r="F209" s="4" t="s">
        <v>533</v>
      </c>
      <c r="G209" s="4" t="s">
        <v>533</v>
      </c>
    </row>
    <row r="210" spans="2:8" x14ac:dyDescent="0.35">
      <c r="B210" s="620" t="s">
        <v>3303</v>
      </c>
      <c r="C210" s="620" t="s">
        <v>3303</v>
      </c>
      <c r="D210" s="620" t="s">
        <v>3303</v>
      </c>
      <c r="E210" s="620" t="s">
        <v>3303</v>
      </c>
      <c r="F210" s="10">
        <v>0</v>
      </c>
      <c r="G210" s="10">
        <v>0</v>
      </c>
    </row>
    <row r="211" spans="2:8" x14ac:dyDescent="0.35">
      <c r="B211" s="621" t="s">
        <v>533</v>
      </c>
      <c r="C211" s="621" t="s">
        <v>533</v>
      </c>
      <c r="D211" s="621" t="s">
        <v>533</v>
      </c>
      <c r="E211" s="621" t="s">
        <v>533</v>
      </c>
      <c r="F211" s="4" t="s">
        <v>533</v>
      </c>
      <c r="G211" s="4" t="s">
        <v>533</v>
      </c>
    </row>
    <row r="212" spans="2:8" x14ac:dyDescent="0.35">
      <c r="B212" s="620" t="s">
        <v>3304</v>
      </c>
      <c r="C212" s="620" t="s">
        <v>3304</v>
      </c>
      <c r="D212" s="620" t="s">
        <v>3304</v>
      </c>
      <c r="E212" s="620" t="s">
        <v>3304</v>
      </c>
      <c r="F212" s="10">
        <v>0</v>
      </c>
      <c r="G212" s="10">
        <v>0</v>
      </c>
    </row>
    <row r="213" spans="2:8" x14ac:dyDescent="0.35">
      <c r="B213" s="621" t="s">
        <v>533</v>
      </c>
      <c r="C213" s="621" t="s">
        <v>533</v>
      </c>
      <c r="D213" s="621" t="s">
        <v>533</v>
      </c>
      <c r="E213" s="621" t="s">
        <v>533</v>
      </c>
      <c r="F213" s="4" t="s">
        <v>533</v>
      </c>
      <c r="G213" s="4" t="s">
        <v>533</v>
      </c>
    </row>
    <row r="214" spans="2:8" x14ac:dyDescent="0.35">
      <c r="B214" s="620" t="s">
        <v>3305</v>
      </c>
      <c r="C214" s="620" t="s">
        <v>3305</v>
      </c>
      <c r="D214" s="620" t="s">
        <v>3305</v>
      </c>
      <c r="E214" s="620" t="s">
        <v>3305</v>
      </c>
      <c r="F214" s="10">
        <v>0</v>
      </c>
      <c r="G214" s="10">
        <v>0</v>
      </c>
    </row>
    <row r="215" spans="2:8" x14ac:dyDescent="0.35">
      <c r="B215" s="621" t="s">
        <v>533</v>
      </c>
      <c r="C215" s="621" t="s">
        <v>533</v>
      </c>
      <c r="D215" s="621" t="s">
        <v>533</v>
      </c>
      <c r="E215" s="621" t="s">
        <v>533</v>
      </c>
      <c r="F215" s="4" t="s">
        <v>533</v>
      </c>
      <c r="G215" s="4" t="s">
        <v>533</v>
      </c>
    </row>
    <row r="216" spans="2:8" x14ac:dyDescent="0.35">
      <c r="B216" s="21" t="s">
        <v>533</v>
      </c>
      <c r="C216" s="21" t="s">
        <v>533</v>
      </c>
      <c r="D216" s="21" t="s">
        <v>533</v>
      </c>
      <c r="E216" s="21" t="s">
        <v>533</v>
      </c>
      <c r="F216" s="24" t="s">
        <v>533</v>
      </c>
      <c r="G216" s="24" t="s">
        <v>533</v>
      </c>
    </row>
    <row r="217" spans="2:8" x14ac:dyDescent="0.35">
      <c r="B217" s="22" t="s">
        <v>533</v>
      </c>
      <c r="C217" s="22" t="s">
        <v>533</v>
      </c>
      <c r="D217" s="22" t="s">
        <v>533</v>
      </c>
      <c r="E217" s="22" t="s">
        <v>533</v>
      </c>
      <c r="F217" s="25" t="s">
        <v>533</v>
      </c>
      <c r="G217" s="25" t="s">
        <v>533</v>
      </c>
    </row>
    <row r="218" spans="2:8" x14ac:dyDescent="0.35">
      <c r="B218" s="23" t="s">
        <v>533</v>
      </c>
      <c r="C218" s="23" t="s">
        <v>533</v>
      </c>
      <c r="D218" s="23" t="s">
        <v>533</v>
      </c>
      <c r="E218" s="23" t="s">
        <v>533</v>
      </c>
      <c r="F218" s="26" t="s">
        <v>533</v>
      </c>
      <c r="G218" s="26" t="s">
        <v>533</v>
      </c>
    </row>
    <row r="219" spans="2:8" x14ac:dyDescent="0.35">
      <c r="B219" s="624" t="s">
        <v>3920</v>
      </c>
      <c r="C219" s="624" t="s">
        <v>3920</v>
      </c>
      <c r="D219" s="624" t="s">
        <v>3920</v>
      </c>
      <c r="E219" s="624" t="s">
        <v>3920</v>
      </c>
      <c r="F219" s="624" t="s">
        <v>3920</v>
      </c>
      <c r="G219" s="624" t="s">
        <v>3920</v>
      </c>
      <c r="H219" s="27"/>
    </row>
    <row r="220" spans="2:8" x14ac:dyDescent="0.35">
      <c r="B220" s="625" t="s">
        <v>3293</v>
      </c>
      <c r="C220" s="625" t="s">
        <v>3293</v>
      </c>
      <c r="D220" s="625" t="s">
        <v>3293</v>
      </c>
      <c r="E220" s="625" t="s">
        <v>3293</v>
      </c>
      <c r="F220" s="625" t="s">
        <v>3293</v>
      </c>
      <c r="G220" s="625" t="s">
        <v>3293</v>
      </c>
      <c r="H220" s="27"/>
    </row>
    <row r="221" spans="2:8" x14ac:dyDescent="0.35">
      <c r="B221" s="625" t="s">
        <v>3294</v>
      </c>
      <c r="C221" s="625" t="s">
        <v>3294</v>
      </c>
      <c r="D221" s="625" t="s">
        <v>3294</v>
      </c>
      <c r="E221" s="625" t="s">
        <v>3294</v>
      </c>
      <c r="F221" s="625" t="s">
        <v>3294</v>
      </c>
      <c r="G221" s="625" t="s">
        <v>3294</v>
      </c>
      <c r="H221" s="27"/>
    </row>
    <row r="222" spans="2:8" x14ac:dyDescent="0.35">
      <c r="B222" s="626" t="s">
        <v>3295</v>
      </c>
      <c r="C222" s="626" t="s">
        <v>3295</v>
      </c>
      <c r="D222" s="626" t="s">
        <v>3295</v>
      </c>
      <c r="E222" s="626" t="s">
        <v>3295</v>
      </c>
      <c r="F222" s="626" t="s">
        <v>3295</v>
      </c>
      <c r="G222" s="626" t="s">
        <v>3295</v>
      </c>
      <c r="H222" s="27"/>
    </row>
    <row r="223" spans="2:8" x14ac:dyDescent="0.35">
      <c r="B223" s="619" t="s">
        <v>3296</v>
      </c>
      <c r="C223" s="619" t="s">
        <v>3296</v>
      </c>
      <c r="D223" s="619" t="s">
        <v>3296</v>
      </c>
      <c r="E223" s="619" t="s">
        <v>3296</v>
      </c>
      <c r="F223" s="14">
        <v>2025</v>
      </c>
      <c r="G223" s="14">
        <v>2024</v>
      </c>
      <c r="H223" s="27"/>
    </row>
    <row r="224" spans="2:8" x14ac:dyDescent="0.35">
      <c r="B224" s="620" t="s">
        <v>3297</v>
      </c>
      <c r="C224" s="620" t="s">
        <v>3297</v>
      </c>
      <c r="D224" s="620" t="s">
        <v>3297</v>
      </c>
      <c r="E224" s="620" t="s">
        <v>3297</v>
      </c>
      <c r="F224" s="10" t="s">
        <v>533</v>
      </c>
      <c r="G224" s="10" t="s">
        <v>533</v>
      </c>
    </row>
    <row r="225" spans="2:7" x14ac:dyDescent="0.35">
      <c r="B225" s="17" t="s">
        <v>533</v>
      </c>
      <c r="C225" s="623" t="s">
        <v>3307</v>
      </c>
      <c r="D225" s="623" t="s">
        <v>3307</v>
      </c>
      <c r="E225" s="623" t="s">
        <v>3307</v>
      </c>
      <c r="F225" s="10" t="s">
        <v>3923</v>
      </c>
      <c r="G225" s="10" t="s">
        <v>4123</v>
      </c>
    </row>
    <row r="226" spans="2:7" x14ac:dyDescent="0.35">
      <c r="B226" s="18" t="s">
        <v>533</v>
      </c>
      <c r="C226" s="19" t="s">
        <v>533</v>
      </c>
      <c r="D226" s="622" t="s">
        <v>3309</v>
      </c>
      <c r="E226" s="622" t="s">
        <v>3309</v>
      </c>
      <c r="F226" s="4">
        <v>0</v>
      </c>
      <c r="G226" s="4">
        <v>0</v>
      </c>
    </row>
    <row r="227" spans="2:7" x14ac:dyDescent="0.35">
      <c r="B227" s="18" t="s">
        <v>533</v>
      </c>
      <c r="C227" s="19" t="s">
        <v>533</v>
      </c>
      <c r="D227" s="622" t="s">
        <v>3310</v>
      </c>
      <c r="E227" s="622" t="s">
        <v>3310</v>
      </c>
      <c r="F227" s="4">
        <v>0</v>
      </c>
      <c r="G227" s="4">
        <v>0</v>
      </c>
    </row>
    <row r="228" spans="2:7" x14ac:dyDescent="0.35">
      <c r="B228" s="18" t="s">
        <v>533</v>
      </c>
      <c r="C228" s="19" t="s">
        <v>533</v>
      </c>
      <c r="D228" s="622" t="s">
        <v>3311</v>
      </c>
      <c r="E228" s="622" t="s">
        <v>3311</v>
      </c>
      <c r="F228" s="4">
        <v>0</v>
      </c>
      <c r="G228" s="4">
        <v>0</v>
      </c>
    </row>
    <row r="229" spans="2:7" x14ac:dyDescent="0.35">
      <c r="B229" s="18" t="s">
        <v>533</v>
      </c>
      <c r="C229" s="19" t="s">
        <v>533</v>
      </c>
      <c r="D229" s="622" t="s">
        <v>3312</v>
      </c>
      <c r="E229" s="622" t="s">
        <v>3312</v>
      </c>
      <c r="F229" s="4">
        <v>0</v>
      </c>
      <c r="G229" s="4">
        <v>0</v>
      </c>
    </row>
    <row r="230" spans="2:7" x14ac:dyDescent="0.35">
      <c r="B230" s="18" t="s">
        <v>533</v>
      </c>
      <c r="C230" s="19" t="s">
        <v>533</v>
      </c>
      <c r="D230" s="622" t="s">
        <v>3313</v>
      </c>
      <c r="E230" s="622" t="s">
        <v>3313</v>
      </c>
      <c r="F230" s="4">
        <v>0</v>
      </c>
      <c r="G230" s="4">
        <v>0</v>
      </c>
    </row>
    <row r="231" spans="2:7" x14ac:dyDescent="0.35">
      <c r="B231" s="18" t="s">
        <v>533</v>
      </c>
      <c r="C231" s="19" t="s">
        <v>533</v>
      </c>
      <c r="D231" s="622" t="s">
        <v>3314</v>
      </c>
      <c r="E231" s="622" t="s">
        <v>3314</v>
      </c>
      <c r="F231" s="4">
        <v>0</v>
      </c>
      <c r="G231" s="4">
        <v>0</v>
      </c>
    </row>
    <row r="232" spans="2:7" x14ac:dyDescent="0.35">
      <c r="B232" s="18" t="s">
        <v>533</v>
      </c>
      <c r="C232" s="19" t="s">
        <v>533</v>
      </c>
      <c r="D232" s="622" t="s">
        <v>3315</v>
      </c>
      <c r="E232" s="622" t="s">
        <v>3315</v>
      </c>
      <c r="F232" s="4" t="s">
        <v>4111</v>
      </c>
      <c r="G232" s="4" t="s">
        <v>4124</v>
      </c>
    </row>
    <row r="233" spans="2:7" x14ac:dyDescent="0.35">
      <c r="B233" s="18" t="s">
        <v>533</v>
      </c>
      <c r="C233" s="19" t="s">
        <v>533</v>
      </c>
      <c r="D233" s="622" t="s">
        <v>3316</v>
      </c>
      <c r="E233" s="622" t="s">
        <v>3316</v>
      </c>
      <c r="F233" s="4">
        <v>0</v>
      </c>
      <c r="G233" s="4">
        <v>0</v>
      </c>
    </row>
    <row r="234" spans="2:7" x14ac:dyDescent="0.35">
      <c r="B234" s="18" t="s">
        <v>533</v>
      </c>
      <c r="C234" s="19" t="s">
        <v>533</v>
      </c>
      <c r="D234" s="622" t="s">
        <v>3317</v>
      </c>
      <c r="E234" s="622" t="s">
        <v>3317</v>
      </c>
      <c r="F234" s="4" t="s">
        <v>4112</v>
      </c>
      <c r="G234" s="4" t="s">
        <v>4125</v>
      </c>
    </row>
    <row r="235" spans="2:7" x14ac:dyDescent="0.35">
      <c r="B235" s="18" t="s">
        <v>533</v>
      </c>
      <c r="C235" s="19" t="s">
        <v>533</v>
      </c>
      <c r="D235" s="622" t="s">
        <v>3318</v>
      </c>
      <c r="E235" s="622" t="s">
        <v>3318</v>
      </c>
      <c r="F235" s="4">
        <v>0</v>
      </c>
      <c r="G235" s="4">
        <v>0</v>
      </c>
    </row>
    <row r="236" spans="2:7" x14ac:dyDescent="0.35">
      <c r="B236" s="621" t="s">
        <v>533</v>
      </c>
      <c r="C236" s="621" t="s">
        <v>533</v>
      </c>
      <c r="D236" s="621" t="s">
        <v>533</v>
      </c>
      <c r="E236" s="621" t="s">
        <v>533</v>
      </c>
      <c r="F236" s="4" t="s">
        <v>533</v>
      </c>
      <c r="G236" s="4" t="s">
        <v>533</v>
      </c>
    </row>
    <row r="237" spans="2:7" x14ac:dyDescent="0.35">
      <c r="B237" s="17" t="s">
        <v>533</v>
      </c>
      <c r="C237" s="623" t="s">
        <v>3308</v>
      </c>
      <c r="D237" s="623" t="s">
        <v>3308</v>
      </c>
      <c r="E237" s="623" t="s">
        <v>3308</v>
      </c>
      <c r="F237" s="10" t="s">
        <v>4083</v>
      </c>
      <c r="G237" s="10" t="s">
        <v>4123</v>
      </c>
    </row>
    <row r="238" spans="2:7" x14ac:dyDescent="0.35">
      <c r="B238" s="18" t="s">
        <v>533</v>
      </c>
      <c r="C238" s="19" t="s">
        <v>533</v>
      </c>
      <c r="D238" s="622" t="s">
        <v>3319</v>
      </c>
      <c r="E238" s="622" t="s">
        <v>3319</v>
      </c>
      <c r="F238" s="4" t="s">
        <v>4042</v>
      </c>
      <c r="G238" s="4" t="s">
        <v>4126</v>
      </c>
    </row>
    <row r="239" spans="2:7" x14ac:dyDescent="0.35">
      <c r="B239" s="18" t="s">
        <v>533</v>
      </c>
      <c r="C239" s="19" t="s">
        <v>533</v>
      </c>
      <c r="D239" s="622" t="s">
        <v>3320</v>
      </c>
      <c r="E239" s="622" t="s">
        <v>3320</v>
      </c>
      <c r="F239" s="4" t="s">
        <v>4054</v>
      </c>
      <c r="G239" s="4" t="s">
        <v>4127</v>
      </c>
    </row>
    <row r="240" spans="2:7" x14ac:dyDescent="0.35">
      <c r="B240" s="18" t="s">
        <v>533</v>
      </c>
      <c r="C240" s="19" t="s">
        <v>533</v>
      </c>
      <c r="D240" s="622" t="s">
        <v>3321</v>
      </c>
      <c r="E240" s="622" t="s">
        <v>3321</v>
      </c>
      <c r="F240" s="4" t="s">
        <v>4065</v>
      </c>
      <c r="G240" s="4" t="s">
        <v>4128</v>
      </c>
    </row>
    <row r="241" spans="2:7" x14ac:dyDescent="0.35">
      <c r="B241" s="18" t="s">
        <v>533</v>
      </c>
      <c r="C241" s="19" t="s">
        <v>533</v>
      </c>
      <c r="D241" s="622" t="s">
        <v>3322</v>
      </c>
      <c r="E241" s="622" t="s">
        <v>3322</v>
      </c>
      <c r="F241" s="4">
        <v>0</v>
      </c>
      <c r="G241" s="4">
        <v>0</v>
      </c>
    </row>
    <row r="242" spans="2:7" x14ac:dyDescent="0.35">
      <c r="B242" s="18" t="s">
        <v>533</v>
      </c>
      <c r="C242" s="19" t="s">
        <v>533</v>
      </c>
      <c r="D242" s="622" t="s">
        <v>3323</v>
      </c>
      <c r="E242" s="622" t="s">
        <v>3323</v>
      </c>
      <c r="F242" s="4">
        <v>0</v>
      </c>
      <c r="G242" s="4">
        <v>0</v>
      </c>
    </row>
    <row r="243" spans="2:7" x14ac:dyDescent="0.35">
      <c r="B243" s="18" t="s">
        <v>533</v>
      </c>
      <c r="C243" s="19" t="s">
        <v>533</v>
      </c>
      <c r="D243" s="622" t="s">
        <v>3324</v>
      </c>
      <c r="E243" s="622" t="s">
        <v>3324</v>
      </c>
      <c r="F243" s="4">
        <v>0</v>
      </c>
      <c r="G243" s="4">
        <v>0</v>
      </c>
    </row>
    <row r="244" spans="2:7" x14ac:dyDescent="0.35">
      <c r="B244" s="18" t="s">
        <v>533</v>
      </c>
      <c r="C244" s="19" t="s">
        <v>533</v>
      </c>
      <c r="D244" s="622" t="s">
        <v>3325</v>
      </c>
      <c r="E244" s="622" t="s">
        <v>3325</v>
      </c>
      <c r="F244" s="4">
        <v>0</v>
      </c>
      <c r="G244" s="4">
        <v>0</v>
      </c>
    </row>
    <row r="245" spans="2:7" x14ac:dyDescent="0.35">
      <c r="B245" s="18" t="s">
        <v>533</v>
      </c>
      <c r="C245" s="19" t="s">
        <v>533</v>
      </c>
      <c r="D245" s="622" t="s">
        <v>3326</v>
      </c>
      <c r="E245" s="622" t="s">
        <v>3326</v>
      </c>
      <c r="F245" s="4">
        <v>0</v>
      </c>
      <c r="G245" s="4">
        <v>0</v>
      </c>
    </row>
    <row r="246" spans="2:7" x14ac:dyDescent="0.35">
      <c r="B246" s="18" t="s">
        <v>533</v>
      </c>
      <c r="C246" s="19" t="s">
        <v>533</v>
      </c>
      <c r="D246" s="622" t="s">
        <v>3327</v>
      </c>
      <c r="E246" s="622" t="s">
        <v>3327</v>
      </c>
      <c r="F246" s="4">
        <v>0</v>
      </c>
      <c r="G246" s="4">
        <v>0</v>
      </c>
    </row>
    <row r="247" spans="2:7" x14ac:dyDescent="0.35">
      <c r="B247" s="18" t="s">
        <v>533</v>
      </c>
      <c r="C247" s="19" t="s">
        <v>533</v>
      </c>
      <c r="D247" s="622" t="s">
        <v>3328</v>
      </c>
      <c r="E247" s="622" t="s">
        <v>3328</v>
      </c>
      <c r="F247" s="4">
        <v>0</v>
      </c>
      <c r="G247" s="4">
        <v>0</v>
      </c>
    </row>
    <row r="248" spans="2:7" x14ac:dyDescent="0.35">
      <c r="B248" s="18" t="s">
        <v>533</v>
      </c>
      <c r="C248" s="19" t="s">
        <v>533</v>
      </c>
      <c r="D248" s="622" t="s">
        <v>3329</v>
      </c>
      <c r="E248" s="622" t="s">
        <v>3329</v>
      </c>
      <c r="F248" s="4">
        <v>0</v>
      </c>
      <c r="G248" s="4">
        <v>0</v>
      </c>
    </row>
    <row r="249" spans="2:7" x14ac:dyDescent="0.35">
      <c r="B249" s="18" t="s">
        <v>533</v>
      </c>
      <c r="C249" s="19" t="s">
        <v>533</v>
      </c>
      <c r="D249" s="622" t="s">
        <v>3330</v>
      </c>
      <c r="E249" s="622" t="s">
        <v>3330</v>
      </c>
      <c r="F249" s="4">
        <v>0</v>
      </c>
      <c r="G249" s="4">
        <v>0</v>
      </c>
    </row>
    <row r="250" spans="2:7" x14ac:dyDescent="0.35">
      <c r="B250" s="18" t="s">
        <v>533</v>
      </c>
      <c r="C250" s="19" t="s">
        <v>533</v>
      </c>
      <c r="D250" s="622" t="s">
        <v>3331</v>
      </c>
      <c r="E250" s="622" t="s">
        <v>3331</v>
      </c>
      <c r="F250" s="4">
        <v>0</v>
      </c>
      <c r="G250" s="4">
        <v>0</v>
      </c>
    </row>
    <row r="251" spans="2:7" x14ac:dyDescent="0.35">
      <c r="B251" s="18" t="s">
        <v>533</v>
      </c>
      <c r="C251" s="19" t="s">
        <v>533</v>
      </c>
      <c r="D251" s="622" t="s">
        <v>3332</v>
      </c>
      <c r="E251" s="622" t="s">
        <v>3332</v>
      </c>
      <c r="F251" s="4">
        <v>0</v>
      </c>
      <c r="G251" s="4">
        <v>0</v>
      </c>
    </row>
    <row r="252" spans="2:7" x14ac:dyDescent="0.35">
      <c r="B252" s="18" t="s">
        <v>533</v>
      </c>
      <c r="C252" s="19" t="s">
        <v>533</v>
      </c>
      <c r="D252" s="622" t="s">
        <v>3333</v>
      </c>
      <c r="E252" s="622" t="s">
        <v>3333</v>
      </c>
      <c r="F252" s="4">
        <v>0</v>
      </c>
      <c r="G252" s="4">
        <v>0</v>
      </c>
    </row>
    <row r="253" spans="2:7" x14ac:dyDescent="0.35">
      <c r="B253" s="18" t="s">
        <v>533</v>
      </c>
      <c r="C253" s="19" t="s">
        <v>533</v>
      </c>
      <c r="D253" s="622" t="s">
        <v>3334</v>
      </c>
      <c r="E253" s="622" t="s">
        <v>3334</v>
      </c>
      <c r="F253" s="4">
        <v>0</v>
      </c>
      <c r="G253" s="4">
        <v>0</v>
      </c>
    </row>
    <row r="254" spans="2:7" x14ac:dyDescent="0.35">
      <c r="B254" s="620" t="s">
        <v>3298</v>
      </c>
      <c r="C254" s="620" t="s">
        <v>3298</v>
      </c>
      <c r="D254" s="620" t="s">
        <v>3298</v>
      </c>
      <c r="E254" s="620" t="s">
        <v>3298</v>
      </c>
      <c r="F254" s="10" t="s">
        <v>981</v>
      </c>
      <c r="G254" s="10">
        <v>0</v>
      </c>
    </row>
    <row r="255" spans="2:7" x14ac:dyDescent="0.35">
      <c r="B255" s="621" t="s">
        <v>533</v>
      </c>
      <c r="C255" s="621" t="s">
        <v>533</v>
      </c>
      <c r="D255" s="621" t="s">
        <v>533</v>
      </c>
      <c r="E255" s="621" t="s">
        <v>533</v>
      </c>
      <c r="F255" s="4" t="s">
        <v>533</v>
      </c>
      <c r="G255" s="4" t="s">
        <v>533</v>
      </c>
    </row>
    <row r="256" spans="2:7" x14ac:dyDescent="0.35">
      <c r="B256" s="620" t="s">
        <v>3299</v>
      </c>
      <c r="C256" s="620" t="s">
        <v>3299</v>
      </c>
      <c r="D256" s="620" t="s">
        <v>3299</v>
      </c>
      <c r="E256" s="620" t="s">
        <v>3299</v>
      </c>
      <c r="F256" s="10" t="s">
        <v>533</v>
      </c>
      <c r="G256" s="10" t="s">
        <v>533</v>
      </c>
    </row>
    <row r="257" spans="2:7" x14ac:dyDescent="0.35">
      <c r="B257" s="17" t="s">
        <v>533</v>
      </c>
      <c r="C257" s="623" t="s">
        <v>3307</v>
      </c>
      <c r="D257" s="623" t="s">
        <v>3307</v>
      </c>
      <c r="E257" s="623" t="s">
        <v>3307</v>
      </c>
      <c r="F257" s="10">
        <v>0</v>
      </c>
      <c r="G257" s="10">
        <v>0</v>
      </c>
    </row>
    <row r="258" spans="2:7" x14ac:dyDescent="0.35">
      <c r="B258" s="18" t="s">
        <v>533</v>
      </c>
      <c r="C258" s="19" t="s">
        <v>533</v>
      </c>
      <c r="D258" s="622" t="s">
        <v>3335</v>
      </c>
      <c r="E258" s="622" t="s">
        <v>3335</v>
      </c>
      <c r="F258" s="4">
        <v>0</v>
      </c>
      <c r="G258" s="4">
        <v>0</v>
      </c>
    </row>
    <row r="259" spans="2:7" x14ac:dyDescent="0.35">
      <c r="B259" s="18" t="s">
        <v>533</v>
      </c>
      <c r="C259" s="19" t="s">
        <v>533</v>
      </c>
      <c r="D259" s="622" t="s">
        <v>3336</v>
      </c>
      <c r="E259" s="622" t="s">
        <v>3336</v>
      </c>
      <c r="F259" s="4">
        <v>0</v>
      </c>
      <c r="G259" s="4">
        <v>0</v>
      </c>
    </row>
    <row r="260" spans="2:7" x14ac:dyDescent="0.35">
      <c r="B260" s="18" t="s">
        <v>533</v>
      </c>
      <c r="C260" s="19" t="s">
        <v>533</v>
      </c>
      <c r="D260" s="622" t="s">
        <v>3337</v>
      </c>
      <c r="E260" s="622" t="s">
        <v>3337</v>
      </c>
      <c r="F260" s="4">
        <v>0</v>
      </c>
      <c r="G260" s="4">
        <v>0</v>
      </c>
    </row>
    <row r="261" spans="2:7" x14ac:dyDescent="0.35">
      <c r="B261" s="621" t="s">
        <v>533</v>
      </c>
      <c r="C261" s="621" t="s">
        <v>533</v>
      </c>
      <c r="D261" s="621" t="s">
        <v>533</v>
      </c>
      <c r="E261" s="621" t="s">
        <v>533</v>
      </c>
      <c r="F261" s="4" t="s">
        <v>533</v>
      </c>
      <c r="G261" s="4" t="s">
        <v>533</v>
      </c>
    </row>
    <row r="262" spans="2:7" x14ac:dyDescent="0.35">
      <c r="B262" s="17" t="s">
        <v>533</v>
      </c>
      <c r="C262" s="623" t="s">
        <v>3308</v>
      </c>
      <c r="D262" s="623" t="s">
        <v>3308</v>
      </c>
      <c r="E262" s="623" t="s">
        <v>3308</v>
      </c>
      <c r="F262" s="10" t="s">
        <v>981</v>
      </c>
      <c r="G262" s="10">
        <v>0</v>
      </c>
    </row>
    <row r="263" spans="2:7" x14ac:dyDescent="0.35">
      <c r="B263" s="18" t="s">
        <v>533</v>
      </c>
      <c r="C263" s="19" t="s">
        <v>533</v>
      </c>
      <c r="D263" s="622" t="s">
        <v>3335</v>
      </c>
      <c r="E263" s="622" t="s">
        <v>3335</v>
      </c>
      <c r="F263" s="4">
        <v>0</v>
      </c>
      <c r="G263" s="4">
        <v>0</v>
      </c>
    </row>
    <row r="264" spans="2:7" x14ac:dyDescent="0.35">
      <c r="B264" s="18" t="s">
        <v>533</v>
      </c>
      <c r="C264" s="19" t="s">
        <v>533</v>
      </c>
      <c r="D264" s="622" t="s">
        <v>3336</v>
      </c>
      <c r="E264" s="622" t="s">
        <v>3336</v>
      </c>
      <c r="F264" s="4" t="s">
        <v>981</v>
      </c>
      <c r="G264" s="4">
        <v>0</v>
      </c>
    </row>
    <row r="265" spans="2:7" x14ac:dyDescent="0.35">
      <c r="B265" s="18" t="s">
        <v>533</v>
      </c>
      <c r="C265" s="19" t="s">
        <v>533</v>
      </c>
      <c r="D265" s="622" t="s">
        <v>3338</v>
      </c>
      <c r="E265" s="622" t="s">
        <v>3338</v>
      </c>
      <c r="F265" s="4">
        <v>0</v>
      </c>
      <c r="G265" s="4">
        <v>0</v>
      </c>
    </row>
    <row r="266" spans="2:7" x14ac:dyDescent="0.35">
      <c r="B266" s="620" t="s">
        <v>3300</v>
      </c>
      <c r="C266" s="620" t="s">
        <v>3300</v>
      </c>
      <c r="D266" s="620" t="s">
        <v>3300</v>
      </c>
      <c r="E266" s="620" t="s">
        <v>3300</v>
      </c>
      <c r="F266" s="10" t="s">
        <v>4113</v>
      </c>
      <c r="G266" s="10">
        <v>0</v>
      </c>
    </row>
    <row r="267" spans="2:7" x14ac:dyDescent="0.35">
      <c r="B267" s="621" t="s">
        <v>533</v>
      </c>
      <c r="C267" s="621" t="s">
        <v>533</v>
      </c>
      <c r="D267" s="621" t="s">
        <v>533</v>
      </c>
      <c r="E267" s="621" t="s">
        <v>533</v>
      </c>
      <c r="F267" s="4" t="s">
        <v>533</v>
      </c>
      <c r="G267" s="4" t="s">
        <v>533</v>
      </c>
    </row>
    <row r="268" spans="2:7" x14ac:dyDescent="0.35">
      <c r="B268" s="620" t="s">
        <v>3301</v>
      </c>
      <c r="C268" s="620" t="s">
        <v>3301</v>
      </c>
      <c r="D268" s="620" t="s">
        <v>3301</v>
      </c>
      <c r="E268" s="620" t="s">
        <v>3301</v>
      </c>
      <c r="F268" s="10" t="s">
        <v>533</v>
      </c>
      <c r="G268" s="10" t="s">
        <v>533</v>
      </c>
    </row>
    <row r="269" spans="2:7" x14ac:dyDescent="0.35">
      <c r="B269" s="17" t="s">
        <v>533</v>
      </c>
      <c r="C269" s="623" t="s">
        <v>3307</v>
      </c>
      <c r="D269" s="623" t="s">
        <v>3307</v>
      </c>
      <c r="E269" s="623" t="s">
        <v>3307</v>
      </c>
      <c r="F269" s="10">
        <v>0</v>
      </c>
      <c r="G269" s="10">
        <v>0</v>
      </c>
    </row>
    <row r="270" spans="2:7" x14ac:dyDescent="0.35">
      <c r="B270" s="18" t="s">
        <v>533</v>
      </c>
      <c r="C270" s="19" t="s">
        <v>533</v>
      </c>
      <c r="D270" s="622" t="s">
        <v>3339</v>
      </c>
      <c r="E270" s="622" t="s">
        <v>3339</v>
      </c>
      <c r="F270" s="4">
        <v>0</v>
      </c>
      <c r="G270" s="4">
        <v>0</v>
      </c>
    </row>
    <row r="271" spans="2:7" x14ac:dyDescent="0.35">
      <c r="B271" s="18" t="s">
        <v>533</v>
      </c>
      <c r="C271" s="19" t="s">
        <v>533</v>
      </c>
      <c r="D271" s="19" t="s">
        <v>533</v>
      </c>
      <c r="E271" s="20" t="s">
        <v>3343</v>
      </c>
      <c r="F271" s="4">
        <v>0</v>
      </c>
      <c r="G271" s="4">
        <v>0</v>
      </c>
    </row>
    <row r="272" spans="2:7" x14ac:dyDescent="0.35">
      <c r="B272" s="18" t="s">
        <v>533</v>
      </c>
      <c r="C272" s="19" t="s">
        <v>533</v>
      </c>
      <c r="D272" s="19" t="s">
        <v>533</v>
      </c>
      <c r="E272" s="20" t="s">
        <v>3344</v>
      </c>
      <c r="F272" s="4">
        <v>0</v>
      </c>
      <c r="G272" s="4">
        <v>0</v>
      </c>
    </row>
    <row r="273" spans="2:7" x14ac:dyDescent="0.35">
      <c r="B273" s="18" t="s">
        <v>533</v>
      </c>
      <c r="C273" s="19" t="s">
        <v>533</v>
      </c>
      <c r="D273" s="622" t="s">
        <v>3340</v>
      </c>
      <c r="E273" s="622" t="s">
        <v>3340</v>
      </c>
      <c r="F273" s="4">
        <v>0</v>
      </c>
      <c r="G273" s="4">
        <v>0</v>
      </c>
    </row>
    <row r="274" spans="2:7" x14ac:dyDescent="0.35">
      <c r="B274" s="621" t="s">
        <v>533</v>
      </c>
      <c r="C274" s="621" t="s">
        <v>533</v>
      </c>
      <c r="D274" s="621" t="s">
        <v>533</v>
      </c>
      <c r="E274" s="621" t="s">
        <v>533</v>
      </c>
      <c r="F274" s="4" t="s">
        <v>533</v>
      </c>
      <c r="G274" s="4" t="s">
        <v>533</v>
      </c>
    </row>
    <row r="275" spans="2:7" x14ac:dyDescent="0.35">
      <c r="B275" s="17" t="s">
        <v>533</v>
      </c>
      <c r="C275" s="623" t="s">
        <v>3308</v>
      </c>
      <c r="D275" s="623" t="s">
        <v>3308</v>
      </c>
      <c r="E275" s="623" t="s">
        <v>3308</v>
      </c>
      <c r="F275" s="10">
        <v>0</v>
      </c>
      <c r="G275" s="10">
        <v>0</v>
      </c>
    </row>
    <row r="276" spans="2:7" x14ac:dyDescent="0.35">
      <c r="B276" s="18" t="s">
        <v>533</v>
      </c>
      <c r="C276" s="19" t="s">
        <v>533</v>
      </c>
      <c r="D276" s="622" t="s">
        <v>3341</v>
      </c>
      <c r="E276" s="622" t="s">
        <v>3341</v>
      </c>
      <c r="F276" s="4">
        <v>0</v>
      </c>
      <c r="G276" s="4">
        <v>0</v>
      </c>
    </row>
    <row r="277" spans="2:7" x14ac:dyDescent="0.35">
      <c r="B277" s="18" t="s">
        <v>533</v>
      </c>
      <c r="C277" s="19" t="s">
        <v>533</v>
      </c>
      <c r="D277" s="19" t="s">
        <v>533</v>
      </c>
      <c r="E277" s="20" t="s">
        <v>3343</v>
      </c>
      <c r="F277" s="4">
        <v>0</v>
      </c>
      <c r="G277" s="4">
        <v>0</v>
      </c>
    </row>
    <row r="278" spans="2:7" x14ac:dyDescent="0.35">
      <c r="B278" s="18" t="s">
        <v>533</v>
      </c>
      <c r="C278" s="19" t="s">
        <v>533</v>
      </c>
      <c r="D278" s="19" t="s">
        <v>533</v>
      </c>
      <c r="E278" s="20" t="s">
        <v>3344</v>
      </c>
      <c r="F278" s="4">
        <v>0</v>
      </c>
      <c r="G278" s="4">
        <v>0</v>
      </c>
    </row>
    <row r="279" spans="2:7" x14ac:dyDescent="0.35">
      <c r="B279" s="18" t="s">
        <v>533</v>
      </c>
      <c r="C279" s="19" t="s">
        <v>533</v>
      </c>
      <c r="D279" s="622" t="s">
        <v>3342</v>
      </c>
      <c r="E279" s="622" t="s">
        <v>3342</v>
      </c>
      <c r="F279" s="4">
        <v>0</v>
      </c>
      <c r="G279" s="4">
        <v>0</v>
      </c>
    </row>
    <row r="280" spans="2:7" x14ac:dyDescent="0.35">
      <c r="B280" s="620" t="s">
        <v>3302</v>
      </c>
      <c r="C280" s="620" t="s">
        <v>3302</v>
      </c>
      <c r="D280" s="620" t="s">
        <v>3302</v>
      </c>
      <c r="E280" s="620" t="s">
        <v>3302</v>
      </c>
      <c r="F280" s="10">
        <v>0</v>
      </c>
      <c r="G280" s="10">
        <v>0</v>
      </c>
    </row>
    <row r="281" spans="2:7" x14ac:dyDescent="0.35">
      <c r="B281" s="621" t="s">
        <v>533</v>
      </c>
      <c r="C281" s="621" t="s">
        <v>533</v>
      </c>
      <c r="D281" s="621" t="s">
        <v>533</v>
      </c>
      <c r="E281" s="621" t="s">
        <v>533</v>
      </c>
      <c r="F281" s="4" t="s">
        <v>533</v>
      </c>
      <c r="G281" s="4" t="s">
        <v>533</v>
      </c>
    </row>
    <row r="282" spans="2:7" x14ac:dyDescent="0.35">
      <c r="B282" s="620" t="s">
        <v>3303</v>
      </c>
      <c r="C282" s="620" t="s">
        <v>3303</v>
      </c>
      <c r="D282" s="620" t="s">
        <v>3303</v>
      </c>
      <c r="E282" s="620" t="s">
        <v>3303</v>
      </c>
      <c r="F282" s="10">
        <v>0</v>
      </c>
      <c r="G282" s="10">
        <v>0</v>
      </c>
    </row>
    <row r="283" spans="2:7" x14ac:dyDescent="0.35">
      <c r="B283" s="621" t="s">
        <v>533</v>
      </c>
      <c r="C283" s="621" t="s">
        <v>533</v>
      </c>
      <c r="D283" s="621" t="s">
        <v>533</v>
      </c>
      <c r="E283" s="621" t="s">
        <v>533</v>
      </c>
      <c r="F283" s="4" t="s">
        <v>533</v>
      </c>
      <c r="G283" s="4" t="s">
        <v>533</v>
      </c>
    </row>
    <row r="284" spans="2:7" x14ac:dyDescent="0.35">
      <c r="B284" s="620" t="s">
        <v>3304</v>
      </c>
      <c r="C284" s="620" t="s">
        <v>3304</v>
      </c>
      <c r="D284" s="620" t="s">
        <v>3304</v>
      </c>
      <c r="E284" s="620" t="s">
        <v>3304</v>
      </c>
      <c r="F284" s="10">
        <v>0</v>
      </c>
      <c r="G284" s="10">
        <v>0</v>
      </c>
    </row>
    <row r="285" spans="2:7" x14ac:dyDescent="0.35">
      <c r="B285" s="621" t="s">
        <v>533</v>
      </c>
      <c r="C285" s="621" t="s">
        <v>533</v>
      </c>
      <c r="D285" s="621" t="s">
        <v>533</v>
      </c>
      <c r="E285" s="621" t="s">
        <v>533</v>
      </c>
      <c r="F285" s="4" t="s">
        <v>533</v>
      </c>
      <c r="G285" s="4" t="s">
        <v>533</v>
      </c>
    </row>
    <row r="286" spans="2:7" x14ac:dyDescent="0.35">
      <c r="B286" s="620" t="s">
        <v>3305</v>
      </c>
      <c r="C286" s="620" t="s">
        <v>3305</v>
      </c>
      <c r="D286" s="620" t="s">
        <v>3305</v>
      </c>
      <c r="E286" s="620" t="s">
        <v>3305</v>
      </c>
      <c r="F286" s="10">
        <v>0</v>
      </c>
      <c r="G286" s="10">
        <v>0</v>
      </c>
    </row>
    <row r="287" spans="2:7" x14ac:dyDescent="0.35">
      <c r="B287" s="621" t="s">
        <v>533</v>
      </c>
      <c r="C287" s="621" t="s">
        <v>533</v>
      </c>
      <c r="D287" s="621" t="s">
        <v>533</v>
      </c>
      <c r="E287" s="621" t="s">
        <v>533</v>
      </c>
      <c r="F287" s="4" t="s">
        <v>533</v>
      </c>
      <c r="G287" s="4" t="s">
        <v>533</v>
      </c>
    </row>
    <row r="288" spans="2:7" x14ac:dyDescent="0.35">
      <c r="B288" s="21" t="s">
        <v>533</v>
      </c>
      <c r="C288" s="21" t="s">
        <v>533</v>
      </c>
      <c r="D288" s="21" t="s">
        <v>533</v>
      </c>
      <c r="E288" s="21" t="s">
        <v>533</v>
      </c>
      <c r="F288" s="24" t="s">
        <v>533</v>
      </c>
      <c r="G288" s="24" t="s">
        <v>533</v>
      </c>
    </row>
    <row r="289" spans="2:7" x14ac:dyDescent="0.35">
      <c r="B289" s="22" t="s">
        <v>533</v>
      </c>
      <c r="C289" s="22" t="s">
        <v>533</v>
      </c>
      <c r="D289" s="22" t="s">
        <v>533</v>
      </c>
      <c r="E289" s="22" t="s">
        <v>533</v>
      </c>
      <c r="F289" s="25" t="s">
        <v>533</v>
      </c>
      <c r="G289" s="25" t="s">
        <v>533</v>
      </c>
    </row>
    <row r="290" spans="2:7" x14ac:dyDescent="0.35">
      <c r="B290" s="22" t="s">
        <v>533</v>
      </c>
      <c r="C290" s="22" t="s">
        <v>533</v>
      </c>
      <c r="D290" s="22" t="s">
        <v>533</v>
      </c>
      <c r="E290" s="22" t="s">
        <v>533</v>
      </c>
      <c r="F290" s="25" t="s">
        <v>533</v>
      </c>
      <c r="G290" s="25" t="s">
        <v>533</v>
      </c>
    </row>
  </sheetData>
  <mergeCells count="261">
    <mergeCell ref="B2:G2"/>
    <mergeCell ref="D252:E252"/>
    <mergeCell ref="D253:E253"/>
    <mergeCell ref="D258:E258"/>
    <mergeCell ref="D259:E259"/>
    <mergeCell ref="D260:E260"/>
    <mergeCell ref="D263:E263"/>
    <mergeCell ref="D264:E264"/>
    <mergeCell ref="D265:E265"/>
    <mergeCell ref="D180:E180"/>
    <mergeCell ref="D181:E181"/>
    <mergeCell ref="D186:E186"/>
    <mergeCell ref="D187:E187"/>
    <mergeCell ref="D188:E188"/>
    <mergeCell ref="D191:E191"/>
    <mergeCell ref="D192:E192"/>
    <mergeCell ref="D193:E193"/>
    <mergeCell ref="D198:E198"/>
    <mergeCell ref="D171:E171"/>
    <mergeCell ref="D172:E172"/>
    <mergeCell ref="D173:E173"/>
    <mergeCell ref="D174:E174"/>
    <mergeCell ref="D175:E175"/>
    <mergeCell ref="D176:E176"/>
    <mergeCell ref="B152:E152"/>
    <mergeCell ref="B164:E164"/>
    <mergeCell ref="B124:E124"/>
    <mergeCell ref="B130:E130"/>
    <mergeCell ref="B136:E136"/>
    <mergeCell ref="B137:E137"/>
    <mergeCell ref="D270:E270"/>
    <mergeCell ref="D243:E243"/>
    <mergeCell ref="D244:E244"/>
    <mergeCell ref="D245:E245"/>
    <mergeCell ref="D246:E246"/>
    <mergeCell ref="D247:E247"/>
    <mergeCell ref="D248:E248"/>
    <mergeCell ref="D249:E249"/>
    <mergeCell ref="D250:E250"/>
    <mergeCell ref="D251:E251"/>
    <mergeCell ref="B267:E267"/>
    <mergeCell ref="B268:E268"/>
    <mergeCell ref="D102:E102"/>
    <mergeCell ref="D103:E103"/>
    <mergeCell ref="D104:E104"/>
    <mergeCell ref="D105:E105"/>
    <mergeCell ref="D106:E106"/>
    <mergeCell ref="D107:E107"/>
    <mergeCell ref="D177:E177"/>
    <mergeCell ref="D178:E178"/>
    <mergeCell ref="D179:E179"/>
    <mergeCell ref="D108:E108"/>
    <mergeCell ref="D109:E109"/>
    <mergeCell ref="D114:E114"/>
    <mergeCell ref="D115:E115"/>
    <mergeCell ref="D116:E116"/>
    <mergeCell ref="D119:E119"/>
    <mergeCell ref="D120:E120"/>
    <mergeCell ref="D121:E121"/>
    <mergeCell ref="D126:E126"/>
    <mergeCell ref="B143:E143"/>
    <mergeCell ref="B147:G147"/>
    <mergeCell ref="B148:G148"/>
    <mergeCell ref="B149:G149"/>
    <mergeCell ref="B150:G150"/>
    <mergeCell ref="B151:E151"/>
    <mergeCell ref="D54:E54"/>
    <mergeCell ref="B40:E40"/>
    <mergeCell ref="B45:E45"/>
    <mergeCell ref="B50:E50"/>
    <mergeCell ref="B51:E51"/>
    <mergeCell ref="B52:E52"/>
    <mergeCell ref="D99:E99"/>
    <mergeCell ref="D100:E100"/>
    <mergeCell ref="D101:E101"/>
    <mergeCell ref="B286:E286"/>
    <mergeCell ref="B287:E287"/>
    <mergeCell ref="C9:E9"/>
    <mergeCell ref="C21:E21"/>
    <mergeCell ref="C41:E41"/>
    <mergeCell ref="C46:E46"/>
    <mergeCell ref="C53:E53"/>
    <mergeCell ref="C59:E59"/>
    <mergeCell ref="C81:E81"/>
    <mergeCell ref="C93:E93"/>
    <mergeCell ref="C113:E113"/>
    <mergeCell ref="C118:E118"/>
    <mergeCell ref="C125:E125"/>
    <mergeCell ref="C131:E131"/>
    <mergeCell ref="C153:E153"/>
    <mergeCell ref="C165:E165"/>
    <mergeCell ref="C185:E185"/>
    <mergeCell ref="C190:E190"/>
    <mergeCell ref="C197:E197"/>
    <mergeCell ref="C203:E203"/>
    <mergeCell ref="C225:E225"/>
    <mergeCell ref="C237:E237"/>
    <mergeCell ref="C257:E257"/>
    <mergeCell ref="C262:E262"/>
    <mergeCell ref="B274:E274"/>
    <mergeCell ref="B280:E280"/>
    <mergeCell ref="B281:E281"/>
    <mergeCell ref="B282:E282"/>
    <mergeCell ref="B283:E283"/>
    <mergeCell ref="B284:E284"/>
    <mergeCell ref="B285:E285"/>
    <mergeCell ref="C269:E269"/>
    <mergeCell ref="C275:E275"/>
    <mergeCell ref="D273:E273"/>
    <mergeCell ref="D276:E276"/>
    <mergeCell ref="D279:E279"/>
    <mergeCell ref="B222:G222"/>
    <mergeCell ref="B223:E223"/>
    <mergeCell ref="B224:E224"/>
    <mergeCell ref="B236:E236"/>
    <mergeCell ref="B254:E254"/>
    <mergeCell ref="B255:E255"/>
    <mergeCell ref="B256:E256"/>
    <mergeCell ref="B261:E261"/>
    <mergeCell ref="B266:E266"/>
    <mergeCell ref="D226:E226"/>
    <mergeCell ref="D227:E227"/>
    <mergeCell ref="D228:E228"/>
    <mergeCell ref="D229:E229"/>
    <mergeCell ref="D230:E230"/>
    <mergeCell ref="D231:E231"/>
    <mergeCell ref="D232:E232"/>
    <mergeCell ref="D233:E233"/>
    <mergeCell ref="D234:E234"/>
    <mergeCell ref="D235:E235"/>
    <mergeCell ref="D238:E238"/>
    <mergeCell ref="D239:E239"/>
    <mergeCell ref="D240:E240"/>
    <mergeCell ref="D241:E241"/>
    <mergeCell ref="D242:E242"/>
    <mergeCell ref="B210:E210"/>
    <mergeCell ref="B211:E211"/>
    <mergeCell ref="B212:E212"/>
    <mergeCell ref="B213:E213"/>
    <mergeCell ref="B214:E214"/>
    <mergeCell ref="B215:E215"/>
    <mergeCell ref="B219:G219"/>
    <mergeCell ref="B220:G220"/>
    <mergeCell ref="B221:G221"/>
    <mergeCell ref="B183:E183"/>
    <mergeCell ref="B184:E184"/>
    <mergeCell ref="B189:E189"/>
    <mergeCell ref="B194:E194"/>
    <mergeCell ref="B195:E195"/>
    <mergeCell ref="B196:E196"/>
    <mergeCell ref="B202:E202"/>
    <mergeCell ref="B208:E208"/>
    <mergeCell ref="B209:E209"/>
    <mergeCell ref="D201:E201"/>
    <mergeCell ref="D204:E204"/>
    <mergeCell ref="D207:E207"/>
    <mergeCell ref="B182:E182"/>
    <mergeCell ref="D154:E154"/>
    <mergeCell ref="D155:E155"/>
    <mergeCell ref="D156:E156"/>
    <mergeCell ref="D157:E157"/>
    <mergeCell ref="D158:E158"/>
    <mergeCell ref="D159:E159"/>
    <mergeCell ref="D160:E160"/>
    <mergeCell ref="D161:E161"/>
    <mergeCell ref="D162:E162"/>
    <mergeCell ref="D163:E163"/>
    <mergeCell ref="D166:E166"/>
    <mergeCell ref="D167:E167"/>
    <mergeCell ref="D168:E168"/>
    <mergeCell ref="D169:E169"/>
    <mergeCell ref="D170:E170"/>
    <mergeCell ref="B138:E138"/>
    <mergeCell ref="B139:E139"/>
    <mergeCell ref="B140:E140"/>
    <mergeCell ref="B141:E141"/>
    <mergeCell ref="B142:E142"/>
    <mergeCell ref="D129:E129"/>
    <mergeCell ref="D132:E132"/>
    <mergeCell ref="D135:E135"/>
    <mergeCell ref="B79:E79"/>
    <mergeCell ref="B80:E80"/>
    <mergeCell ref="B92:E92"/>
    <mergeCell ref="B110:E110"/>
    <mergeCell ref="B111:E111"/>
    <mergeCell ref="B112:E112"/>
    <mergeCell ref="B117:E117"/>
    <mergeCell ref="B122:E122"/>
    <mergeCell ref="B123:E123"/>
    <mergeCell ref="D82:E82"/>
    <mergeCell ref="D83:E83"/>
    <mergeCell ref="D84:E84"/>
    <mergeCell ref="D85:E85"/>
    <mergeCell ref="D86:E86"/>
    <mergeCell ref="D87:E87"/>
    <mergeCell ref="D88:E88"/>
    <mergeCell ref="D89:E89"/>
    <mergeCell ref="D90:E90"/>
    <mergeCell ref="D91:E91"/>
    <mergeCell ref="D94:E94"/>
    <mergeCell ref="D95:E95"/>
    <mergeCell ref="D96:E96"/>
    <mergeCell ref="D97:E97"/>
    <mergeCell ref="D98:E98"/>
    <mergeCell ref="B67:E67"/>
    <mergeCell ref="B68:E68"/>
    <mergeCell ref="B69:E69"/>
    <mergeCell ref="B70:E70"/>
    <mergeCell ref="B71:E71"/>
    <mergeCell ref="B75:G75"/>
    <mergeCell ref="B76:G76"/>
    <mergeCell ref="B77:G77"/>
    <mergeCell ref="B78:G78"/>
    <mergeCell ref="B65:E65"/>
    <mergeCell ref="B66:E66"/>
    <mergeCell ref="D57:E57"/>
    <mergeCell ref="D60:E60"/>
    <mergeCell ref="D63:E63"/>
    <mergeCell ref="B3:G3"/>
    <mergeCell ref="B4:G4"/>
    <mergeCell ref="B5:G5"/>
    <mergeCell ref="B6:G6"/>
    <mergeCell ref="B7:E7"/>
    <mergeCell ref="B8:E8"/>
    <mergeCell ref="B20:E20"/>
    <mergeCell ref="B38:E38"/>
    <mergeCell ref="B39:E39"/>
    <mergeCell ref="D10:E10"/>
    <mergeCell ref="D11:E11"/>
    <mergeCell ref="D12:E12"/>
    <mergeCell ref="D13:E13"/>
    <mergeCell ref="D14:E14"/>
    <mergeCell ref="D15:E15"/>
    <mergeCell ref="D16:E16"/>
    <mergeCell ref="D17:E17"/>
    <mergeCell ref="D27:E27"/>
    <mergeCell ref="D28:E28"/>
    <mergeCell ref="D18:E18"/>
    <mergeCell ref="D19:E19"/>
    <mergeCell ref="D22:E22"/>
    <mergeCell ref="D23:E23"/>
    <mergeCell ref="D24:E24"/>
    <mergeCell ref="D25:E25"/>
    <mergeCell ref="D26:E26"/>
    <mergeCell ref="B58:E58"/>
    <mergeCell ref="B64:E64"/>
    <mergeCell ref="D29:E29"/>
    <mergeCell ref="D30:E30"/>
    <mergeCell ref="D31:E31"/>
    <mergeCell ref="D32:E32"/>
    <mergeCell ref="D33:E33"/>
    <mergeCell ref="D34:E34"/>
    <mergeCell ref="D35:E35"/>
    <mergeCell ref="D36:E36"/>
    <mergeCell ref="D37:E37"/>
    <mergeCell ref="D42:E42"/>
    <mergeCell ref="D43:E43"/>
    <mergeCell ref="D44:E44"/>
    <mergeCell ref="D47:E47"/>
    <mergeCell ref="D48:E48"/>
    <mergeCell ref="D49:E49"/>
  </mergeCells>
  <pageMargins left="0.7" right="0.7" top="0.75" bottom="0.75" header="0.3" footer="0.3"/>
  <pageSetup paperSize="9" orientation="portrait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5"/>
  <sheetViews>
    <sheetView showGridLines="0" workbookViewId="0">
      <selection sqref="A1:H1"/>
    </sheetView>
  </sheetViews>
  <sheetFormatPr baseColWidth="10" defaultColWidth="11.453125" defaultRowHeight="14" x14ac:dyDescent="0.3"/>
  <cols>
    <col min="1" max="1" width="17.1796875" style="38" customWidth="1"/>
    <col min="2" max="2" width="58.7265625" style="38" customWidth="1"/>
    <col min="3" max="7" width="15.81640625" style="38" customWidth="1"/>
    <col min="8" max="8" width="18.81640625" style="38" customWidth="1"/>
    <col min="9" max="16384" width="11.453125" style="38"/>
  </cols>
  <sheetData>
    <row r="1" spans="1:8" s="37" customFormat="1" ht="15" x14ac:dyDescent="0.35">
      <c r="A1" s="773"/>
      <c r="B1" s="773"/>
      <c r="C1" s="773"/>
      <c r="D1" s="773"/>
      <c r="E1" s="773"/>
      <c r="F1" s="773"/>
      <c r="G1" s="773"/>
      <c r="H1" s="773"/>
    </row>
    <row r="2" spans="1:8" s="37" customFormat="1" ht="15" x14ac:dyDescent="0.35">
      <c r="A2" s="773" t="s">
        <v>4160</v>
      </c>
      <c r="B2" s="773"/>
      <c r="C2" s="773"/>
      <c r="D2" s="773"/>
      <c r="E2" s="773"/>
      <c r="F2" s="773"/>
      <c r="G2" s="773"/>
      <c r="H2" s="773"/>
    </row>
    <row r="3" spans="1:8" s="37" customFormat="1" ht="15" x14ac:dyDescent="0.35">
      <c r="A3" s="773" t="s">
        <v>4161</v>
      </c>
      <c r="B3" s="773"/>
      <c r="C3" s="773"/>
      <c r="D3" s="773"/>
      <c r="E3" s="773"/>
      <c r="F3" s="773"/>
      <c r="G3" s="773"/>
      <c r="H3" s="773"/>
    </row>
    <row r="4" spans="1:8" s="37" customFormat="1" ht="15" x14ac:dyDescent="0.35">
      <c r="A4" s="773" t="s">
        <v>4162</v>
      </c>
      <c r="B4" s="773"/>
      <c r="C4" s="773"/>
      <c r="D4" s="773"/>
      <c r="E4" s="773"/>
      <c r="F4" s="773"/>
      <c r="G4" s="773"/>
      <c r="H4" s="773"/>
    </row>
    <row r="5" spans="1:8" s="37" customFormat="1" ht="15" x14ac:dyDescent="0.35">
      <c r="A5" s="774"/>
      <c r="B5" s="774"/>
      <c r="C5" s="774"/>
      <c r="D5" s="775"/>
      <c r="E5" s="775"/>
      <c r="F5" s="775"/>
      <c r="G5" s="775"/>
      <c r="H5" s="775"/>
    </row>
    <row r="6" spans="1:8" ht="30" customHeight="1" x14ac:dyDescent="0.3">
      <c r="A6" s="776" t="s">
        <v>4163</v>
      </c>
      <c r="B6" s="776" t="s">
        <v>4164</v>
      </c>
      <c r="C6" s="777" t="s">
        <v>4165</v>
      </c>
      <c r="D6" s="777"/>
      <c r="E6" s="777"/>
      <c r="F6" s="777"/>
      <c r="G6" s="777" t="s">
        <v>4166</v>
      </c>
      <c r="H6" s="777"/>
    </row>
    <row r="7" spans="1:8" ht="25" x14ac:dyDescent="0.3">
      <c r="A7" s="776"/>
      <c r="B7" s="776"/>
      <c r="C7" s="778" t="s">
        <v>4167</v>
      </c>
      <c r="D7" s="778" t="s">
        <v>4168</v>
      </c>
      <c r="E7" s="778" t="s">
        <v>4169</v>
      </c>
      <c r="F7" s="778" t="s">
        <v>4170</v>
      </c>
      <c r="G7" s="778" t="s">
        <v>4171</v>
      </c>
      <c r="H7" s="778" t="s">
        <v>4172</v>
      </c>
    </row>
    <row r="8" spans="1:8" ht="25" x14ac:dyDescent="0.3">
      <c r="A8" s="779" t="s">
        <v>4173</v>
      </c>
      <c r="B8" s="780" t="s">
        <v>4174</v>
      </c>
      <c r="C8" s="781">
        <v>1</v>
      </c>
      <c r="D8" s="781">
        <v>1</v>
      </c>
      <c r="E8" s="781">
        <v>0</v>
      </c>
      <c r="F8" s="781">
        <f t="shared" ref="F8:F16" si="0">SUM(C8:E8)</f>
        <v>2</v>
      </c>
      <c r="G8" s="781">
        <v>0</v>
      </c>
      <c r="H8" s="781">
        <v>0</v>
      </c>
    </row>
    <row r="9" spans="1:8" x14ac:dyDescent="0.3">
      <c r="A9" s="779" t="s">
        <v>4175</v>
      </c>
      <c r="B9" s="780" t="s">
        <v>4176</v>
      </c>
      <c r="C9" s="781">
        <v>8</v>
      </c>
      <c r="D9" s="781">
        <v>0</v>
      </c>
      <c r="E9" s="781">
        <v>0</v>
      </c>
      <c r="F9" s="781">
        <f t="shared" si="0"/>
        <v>8</v>
      </c>
      <c r="G9" s="781">
        <v>0</v>
      </c>
      <c r="H9" s="781">
        <v>0</v>
      </c>
    </row>
    <row r="10" spans="1:8" x14ac:dyDescent="0.3">
      <c r="A10" s="779" t="s">
        <v>4177</v>
      </c>
      <c r="B10" s="780" t="s">
        <v>4178</v>
      </c>
      <c r="C10" s="781">
        <v>19</v>
      </c>
      <c r="D10" s="781">
        <v>0</v>
      </c>
      <c r="E10" s="781">
        <v>0</v>
      </c>
      <c r="F10" s="781">
        <f t="shared" si="0"/>
        <v>19</v>
      </c>
      <c r="G10" s="781">
        <v>0</v>
      </c>
      <c r="H10" s="781">
        <v>0</v>
      </c>
    </row>
    <row r="11" spans="1:8" ht="25" x14ac:dyDescent="0.3">
      <c r="A11" s="779" t="s">
        <v>4179</v>
      </c>
      <c r="B11" s="780" t="s">
        <v>4180</v>
      </c>
      <c r="C11" s="781">
        <v>15</v>
      </c>
      <c r="D11" s="781">
        <v>0</v>
      </c>
      <c r="E11" s="781">
        <v>0</v>
      </c>
      <c r="F11" s="781">
        <f t="shared" si="0"/>
        <v>15</v>
      </c>
      <c r="G11" s="781">
        <v>0</v>
      </c>
      <c r="H11" s="781">
        <v>0</v>
      </c>
    </row>
    <row r="12" spans="1:8" x14ac:dyDescent="0.3">
      <c r="A12" s="779" t="s">
        <v>4181</v>
      </c>
      <c r="B12" s="780" t="s">
        <v>4</v>
      </c>
      <c r="C12" s="781">
        <v>45</v>
      </c>
      <c r="D12" s="781">
        <v>22</v>
      </c>
      <c r="E12" s="781">
        <v>0</v>
      </c>
      <c r="F12" s="781">
        <f t="shared" si="0"/>
        <v>67</v>
      </c>
      <c r="G12" s="781">
        <v>0</v>
      </c>
      <c r="H12" s="781">
        <v>0</v>
      </c>
    </row>
    <row r="13" spans="1:8" x14ac:dyDescent="0.3">
      <c r="A13" s="779" t="s">
        <v>4182</v>
      </c>
      <c r="B13" s="780" t="s">
        <v>4183</v>
      </c>
      <c r="C13" s="781">
        <v>0</v>
      </c>
      <c r="D13" s="781">
        <v>0</v>
      </c>
      <c r="E13" s="781">
        <v>0</v>
      </c>
      <c r="F13" s="781">
        <f t="shared" si="0"/>
        <v>0</v>
      </c>
      <c r="G13" s="781">
        <v>5</v>
      </c>
      <c r="H13" s="781">
        <v>0</v>
      </c>
    </row>
    <row r="14" spans="1:8" x14ac:dyDescent="0.3">
      <c r="A14" s="779" t="s">
        <v>4184</v>
      </c>
      <c r="B14" s="780" t="s">
        <v>4185</v>
      </c>
      <c r="C14" s="781">
        <v>4</v>
      </c>
      <c r="D14" s="781">
        <v>39</v>
      </c>
      <c r="E14" s="781">
        <v>0</v>
      </c>
      <c r="F14" s="781">
        <f t="shared" si="0"/>
        <v>43</v>
      </c>
      <c r="G14" s="781">
        <v>12</v>
      </c>
      <c r="H14" s="781">
        <v>0</v>
      </c>
    </row>
    <row r="15" spans="1:8" s="39" customFormat="1" ht="25" x14ac:dyDescent="0.3">
      <c r="A15" s="779" t="s">
        <v>4186</v>
      </c>
      <c r="B15" s="780" t="s">
        <v>38</v>
      </c>
      <c r="C15" s="781">
        <v>75</v>
      </c>
      <c r="D15" s="781">
        <v>341</v>
      </c>
      <c r="E15" s="781">
        <v>0</v>
      </c>
      <c r="F15" s="781">
        <f t="shared" si="0"/>
        <v>416</v>
      </c>
      <c r="G15" s="781">
        <v>54</v>
      </c>
      <c r="H15" s="781">
        <v>0</v>
      </c>
    </row>
    <row r="16" spans="1:8" s="39" customFormat="1" ht="25" x14ac:dyDescent="0.3">
      <c r="A16" s="779" t="s">
        <v>4187</v>
      </c>
      <c r="B16" s="780" t="s">
        <v>42</v>
      </c>
      <c r="C16" s="781">
        <v>148</v>
      </c>
      <c r="D16" s="781">
        <v>1184</v>
      </c>
      <c r="E16" s="781">
        <v>0</v>
      </c>
      <c r="F16" s="781">
        <f t="shared" si="0"/>
        <v>1332</v>
      </c>
      <c r="G16" s="781">
        <v>90</v>
      </c>
      <c r="H16" s="781">
        <v>23</v>
      </c>
    </row>
    <row r="17" spans="1:8" s="40" customFormat="1" ht="23.25" customHeight="1" x14ac:dyDescent="0.35">
      <c r="A17" s="779" t="s">
        <v>4188</v>
      </c>
      <c r="B17" s="780" t="s">
        <v>4189</v>
      </c>
      <c r="C17" s="781">
        <v>6</v>
      </c>
      <c r="D17" s="781">
        <v>0</v>
      </c>
      <c r="E17" s="781">
        <v>0</v>
      </c>
      <c r="F17" s="781">
        <f t="shared" ref="F17:F40" si="1">SUM(C17:E17)</f>
        <v>6</v>
      </c>
      <c r="G17" s="781">
        <v>0</v>
      </c>
      <c r="H17" s="781">
        <v>0</v>
      </c>
    </row>
    <row r="18" spans="1:8" s="39" customFormat="1" ht="25" x14ac:dyDescent="0.3">
      <c r="A18" s="779" t="s">
        <v>4190</v>
      </c>
      <c r="B18" s="780" t="s">
        <v>12</v>
      </c>
      <c r="C18" s="781">
        <v>28</v>
      </c>
      <c r="D18" s="781">
        <v>0</v>
      </c>
      <c r="E18" s="781">
        <v>0</v>
      </c>
      <c r="F18" s="781">
        <f t="shared" si="1"/>
        <v>28</v>
      </c>
      <c r="G18" s="781">
        <v>3</v>
      </c>
      <c r="H18" s="781">
        <v>0</v>
      </c>
    </row>
    <row r="19" spans="1:8" ht="25" x14ac:dyDescent="0.3">
      <c r="A19" s="779" t="s">
        <v>4191</v>
      </c>
      <c r="B19" s="780" t="s">
        <v>10</v>
      </c>
      <c r="C19" s="781">
        <v>20</v>
      </c>
      <c r="D19" s="781">
        <v>72</v>
      </c>
      <c r="E19" s="781">
        <v>0</v>
      </c>
      <c r="F19" s="781">
        <f t="shared" si="1"/>
        <v>92</v>
      </c>
      <c r="G19" s="781">
        <v>0</v>
      </c>
      <c r="H19" s="781">
        <v>175</v>
      </c>
    </row>
    <row r="20" spans="1:8" ht="25" x14ac:dyDescent="0.3">
      <c r="A20" s="779" t="s">
        <v>4192</v>
      </c>
      <c r="B20" s="780" t="s">
        <v>14</v>
      </c>
      <c r="C20" s="781">
        <v>6</v>
      </c>
      <c r="D20" s="781">
        <v>12</v>
      </c>
      <c r="E20" s="781">
        <v>0</v>
      </c>
      <c r="F20" s="781">
        <f t="shared" si="1"/>
        <v>18</v>
      </c>
      <c r="G20" s="781">
        <v>7</v>
      </c>
      <c r="H20" s="781">
        <v>0</v>
      </c>
    </row>
    <row r="21" spans="1:8" x14ac:dyDescent="0.3">
      <c r="A21" s="779" t="s">
        <v>4193</v>
      </c>
      <c r="B21" s="780" t="s">
        <v>17</v>
      </c>
      <c r="C21" s="781">
        <v>4</v>
      </c>
      <c r="D21" s="781">
        <v>162</v>
      </c>
      <c r="E21" s="781">
        <v>46</v>
      </c>
      <c r="F21" s="781">
        <f t="shared" si="1"/>
        <v>212</v>
      </c>
      <c r="G21" s="781">
        <v>0</v>
      </c>
      <c r="H21" s="781">
        <v>0</v>
      </c>
    </row>
    <row r="22" spans="1:8" x14ac:dyDescent="0.3">
      <c r="A22" s="779" t="s">
        <v>4194</v>
      </c>
      <c r="B22" s="780" t="s">
        <v>15</v>
      </c>
      <c r="C22" s="781">
        <v>3</v>
      </c>
      <c r="D22" s="781">
        <v>0</v>
      </c>
      <c r="E22" s="781">
        <v>0</v>
      </c>
      <c r="F22" s="781">
        <f t="shared" si="1"/>
        <v>3</v>
      </c>
      <c r="G22" s="781">
        <v>176</v>
      </c>
      <c r="H22" s="781">
        <v>0</v>
      </c>
    </row>
    <row r="23" spans="1:8" x14ac:dyDescent="0.3">
      <c r="A23" s="779" t="s">
        <v>4195</v>
      </c>
      <c r="B23" s="780" t="s">
        <v>16</v>
      </c>
      <c r="C23" s="781">
        <v>3</v>
      </c>
      <c r="D23" s="781">
        <v>0</v>
      </c>
      <c r="E23" s="781">
        <v>0</v>
      </c>
      <c r="F23" s="781">
        <f t="shared" si="1"/>
        <v>3</v>
      </c>
      <c r="G23" s="781">
        <v>171</v>
      </c>
      <c r="H23" s="781">
        <v>0</v>
      </c>
    </row>
    <row r="24" spans="1:8" ht="37.5" x14ac:dyDescent="0.3">
      <c r="A24" s="779" t="s">
        <v>4196</v>
      </c>
      <c r="B24" s="780" t="s">
        <v>26</v>
      </c>
      <c r="C24" s="781">
        <v>81</v>
      </c>
      <c r="D24" s="781">
        <v>91</v>
      </c>
      <c r="E24" s="781">
        <v>0</v>
      </c>
      <c r="F24" s="781">
        <f t="shared" si="1"/>
        <v>172</v>
      </c>
      <c r="G24" s="781">
        <v>0</v>
      </c>
      <c r="H24" s="781">
        <v>0</v>
      </c>
    </row>
    <row r="25" spans="1:8" s="39" customFormat="1" x14ac:dyDescent="0.3">
      <c r="A25" s="779" t="s">
        <v>4197</v>
      </c>
      <c r="B25" s="780" t="s">
        <v>24</v>
      </c>
      <c r="C25" s="781">
        <v>32</v>
      </c>
      <c r="D25" s="781">
        <v>352</v>
      </c>
      <c r="E25" s="781">
        <v>0</v>
      </c>
      <c r="F25" s="781">
        <f t="shared" si="1"/>
        <v>384</v>
      </c>
      <c r="G25" s="781">
        <v>174</v>
      </c>
      <c r="H25" s="781">
        <v>0</v>
      </c>
    </row>
    <row r="26" spans="1:8" s="39" customFormat="1" ht="25" x14ac:dyDescent="0.3">
      <c r="A26" s="779" t="s">
        <v>4198</v>
      </c>
      <c r="B26" s="780" t="s">
        <v>19</v>
      </c>
      <c r="C26" s="781">
        <v>30</v>
      </c>
      <c r="D26" s="781">
        <v>168</v>
      </c>
      <c r="E26" s="781">
        <v>0</v>
      </c>
      <c r="F26" s="781">
        <f t="shared" si="1"/>
        <v>198</v>
      </c>
      <c r="G26" s="781">
        <v>6</v>
      </c>
      <c r="H26" s="781">
        <v>0</v>
      </c>
    </row>
    <row r="27" spans="1:8" ht="25" x14ac:dyDescent="0.3">
      <c r="A27" s="779" t="s">
        <v>4199</v>
      </c>
      <c r="B27" s="780" t="s">
        <v>28</v>
      </c>
      <c r="C27" s="781">
        <v>14</v>
      </c>
      <c r="D27" s="781">
        <v>0</v>
      </c>
      <c r="E27" s="781">
        <v>0</v>
      </c>
      <c r="F27" s="781">
        <f t="shared" si="1"/>
        <v>14</v>
      </c>
      <c r="G27" s="781">
        <v>1</v>
      </c>
      <c r="H27" s="781">
        <v>0</v>
      </c>
    </row>
    <row r="28" spans="1:8" s="39" customFormat="1" ht="25" x14ac:dyDescent="0.3">
      <c r="A28" s="779" t="s">
        <v>4200</v>
      </c>
      <c r="B28" s="780" t="s">
        <v>4201</v>
      </c>
      <c r="C28" s="781">
        <v>25</v>
      </c>
      <c r="D28" s="781">
        <v>10</v>
      </c>
      <c r="E28" s="781">
        <v>0</v>
      </c>
      <c r="F28" s="781">
        <f t="shared" si="1"/>
        <v>35</v>
      </c>
      <c r="G28" s="781">
        <v>0</v>
      </c>
      <c r="H28" s="781">
        <v>0</v>
      </c>
    </row>
    <row r="29" spans="1:8" ht="18" customHeight="1" x14ac:dyDescent="0.3">
      <c r="A29" s="779" t="s">
        <v>4202</v>
      </c>
      <c r="B29" s="780" t="s">
        <v>20</v>
      </c>
      <c r="C29" s="781">
        <v>69</v>
      </c>
      <c r="D29" s="781">
        <v>306</v>
      </c>
      <c r="E29" s="781">
        <v>0</v>
      </c>
      <c r="F29" s="781">
        <f t="shared" si="1"/>
        <v>375</v>
      </c>
      <c r="G29" s="781">
        <v>0</v>
      </c>
      <c r="H29" s="781">
        <v>0</v>
      </c>
    </row>
    <row r="30" spans="1:8" ht="25" x14ac:dyDescent="0.3">
      <c r="A30" s="779" t="s">
        <v>4203</v>
      </c>
      <c r="B30" s="780" t="s">
        <v>4204</v>
      </c>
      <c r="C30" s="781">
        <v>28</v>
      </c>
      <c r="D30" s="781">
        <v>160</v>
      </c>
      <c r="E30" s="781">
        <v>0</v>
      </c>
      <c r="F30" s="781">
        <f t="shared" si="1"/>
        <v>188</v>
      </c>
      <c r="G30" s="781">
        <v>0</v>
      </c>
      <c r="H30" s="781">
        <v>0</v>
      </c>
    </row>
    <row r="31" spans="1:8" ht="25" x14ac:dyDescent="0.3">
      <c r="A31" s="779" t="s">
        <v>4205</v>
      </c>
      <c r="B31" s="780" t="s">
        <v>25</v>
      </c>
      <c r="C31" s="781">
        <v>12</v>
      </c>
      <c r="D31" s="781">
        <v>36</v>
      </c>
      <c r="E31" s="781">
        <v>0</v>
      </c>
      <c r="F31" s="781">
        <f t="shared" si="1"/>
        <v>48</v>
      </c>
      <c r="G31" s="781">
        <v>0</v>
      </c>
      <c r="H31" s="781">
        <v>0</v>
      </c>
    </row>
    <row r="32" spans="1:8" x14ac:dyDescent="0.3">
      <c r="A32" s="779" t="s">
        <v>4206</v>
      </c>
      <c r="B32" s="780" t="s">
        <v>4207</v>
      </c>
      <c r="C32" s="781">
        <v>34</v>
      </c>
      <c r="D32" s="781">
        <v>289</v>
      </c>
      <c r="E32" s="781">
        <v>0</v>
      </c>
      <c r="F32" s="781">
        <f t="shared" si="1"/>
        <v>323</v>
      </c>
      <c r="G32" s="781">
        <v>14</v>
      </c>
      <c r="H32" s="781">
        <v>0</v>
      </c>
    </row>
    <row r="33" spans="1:8" x14ac:dyDescent="0.3">
      <c r="A33" s="779" t="s">
        <v>4208</v>
      </c>
      <c r="B33" s="780" t="s">
        <v>29</v>
      </c>
      <c r="C33" s="781">
        <v>27</v>
      </c>
      <c r="D33" s="781">
        <v>33</v>
      </c>
      <c r="E33" s="781">
        <v>0</v>
      </c>
      <c r="F33" s="781">
        <f t="shared" si="1"/>
        <v>60</v>
      </c>
      <c r="G33" s="781">
        <v>355</v>
      </c>
      <c r="H33" s="781">
        <v>0</v>
      </c>
    </row>
    <row r="34" spans="1:8" ht="25" x14ac:dyDescent="0.3">
      <c r="A34" s="779" t="s">
        <v>4209</v>
      </c>
      <c r="B34" s="780" t="s">
        <v>4210</v>
      </c>
      <c r="C34" s="781">
        <v>34</v>
      </c>
      <c r="D34" s="781">
        <v>379</v>
      </c>
      <c r="E34" s="781">
        <v>24</v>
      </c>
      <c r="F34" s="781">
        <f t="shared" si="1"/>
        <v>437</v>
      </c>
      <c r="G34" s="781">
        <v>0</v>
      </c>
      <c r="H34" s="781">
        <v>0</v>
      </c>
    </row>
    <row r="35" spans="1:8" s="39" customFormat="1" x14ac:dyDescent="0.3">
      <c r="A35" s="779" t="s">
        <v>4211</v>
      </c>
      <c r="B35" s="780" t="s">
        <v>23</v>
      </c>
      <c r="C35" s="781">
        <v>38</v>
      </c>
      <c r="D35" s="781">
        <v>230</v>
      </c>
      <c r="E35" s="781">
        <v>0</v>
      </c>
      <c r="F35" s="781">
        <f t="shared" si="1"/>
        <v>268</v>
      </c>
      <c r="G35" s="781">
        <v>14</v>
      </c>
      <c r="H35" s="781">
        <v>30</v>
      </c>
    </row>
    <row r="36" spans="1:8" s="39" customFormat="1" x14ac:dyDescent="0.3">
      <c r="A36" s="779" t="s">
        <v>4212</v>
      </c>
      <c r="B36" s="780" t="s">
        <v>34</v>
      </c>
      <c r="C36" s="781">
        <v>11</v>
      </c>
      <c r="D36" s="781">
        <v>33</v>
      </c>
      <c r="E36" s="781">
        <v>0</v>
      </c>
      <c r="F36" s="781">
        <f t="shared" si="1"/>
        <v>44</v>
      </c>
      <c r="G36" s="781">
        <v>33</v>
      </c>
      <c r="H36" s="781">
        <v>42</v>
      </c>
    </row>
    <row r="37" spans="1:8" x14ac:dyDescent="0.3">
      <c r="A37" s="779" t="s">
        <v>4213</v>
      </c>
      <c r="B37" s="780" t="s">
        <v>35</v>
      </c>
      <c r="C37" s="781">
        <v>215</v>
      </c>
      <c r="D37" s="781">
        <v>609</v>
      </c>
      <c r="E37" s="781">
        <v>108</v>
      </c>
      <c r="F37" s="781">
        <f t="shared" si="1"/>
        <v>932</v>
      </c>
      <c r="G37" s="781">
        <v>0</v>
      </c>
      <c r="H37" s="781">
        <v>0</v>
      </c>
    </row>
    <row r="38" spans="1:8" x14ac:dyDescent="0.3">
      <c r="A38" s="779" t="s">
        <v>4214</v>
      </c>
      <c r="B38" s="780" t="s">
        <v>36</v>
      </c>
      <c r="C38" s="781">
        <v>5</v>
      </c>
      <c r="D38" s="781">
        <v>2</v>
      </c>
      <c r="E38" s="781">
        <v>0</v>
      </c>
      <c r="F38" s="781">
        <f t="shared" si="1"/>
        <v>7</v>
      </c>
      <c r="G38" s="781">
        <v>0</v>
      </c>
      <c r="H38" s="781">
        <v>0</v>
      </c>
    </row>
    <row r="39" spans="1:8" x14ac:dyDescent="0.3">
      <c r="A39" s="779" t="s">
        <v>4215</v>
      </c>
      <c r="B39" s="780" t="s">
        <v>4216</v>
      </c>
      <c r="C39" s="781">
        <v>31</v>
      </c>
      <c r="D39" s="781">
        <v>35</v>
      </c>
      <c r="E39" s="781">
        <v>0</v>
      </c>
      <c r="F39" s="781">
        <f t="shared" si="1"/>
        <v>66</v>
      </c>
      <c r="G39" s="781">
        <v>0</v>
      </c>
      <c r="H39" s="781">
        <v>21</v>
      </c>
    </row>
    <row r="40" spans="1:8" ht="25" x14ac:dyDescent="0.3">
      <c r="A40" s="779" t="s">
        <v>4217</v>
      </c>
      <c r="B40" s="780" t="s">
        <v>4218</v>
      </c>
      <c r="C40" s="781">
        <v>15</v>
      </c>
      <c r="D40" s="781">
        <v>6</v>
      </c>
      <c r="E40" s="781">
        <v>0</v>
      </c>
      <c r="F40" s="781">
        <f t="shared" si="1"/>
        <v>21</v>
      </c>
      <c r="G40" s="781">
        <v>0</v>
      </c>
      <c r="H40" s="781">
        <v>6</v>
      </c>
    </row>
    <row r="41" spans="1:8" x14ac:dyDescent="0.3">
      <c r="A41" s="779" t="s">
        <v>4219</v>
      </c>
      <c r="B41" s="780" t="s">
        <v>37</v>
      </c>
      <c r="C41" s="781">
        <v>42</v>
      </c>
      <c r="D41" s="781">
        <v>0</v>
      </c>
      <c r="E41" s="781">
        <v>0</v>
      </c>
      <c r="F41" s="781">
        <f>SUM(C41:E41)</f>
        <v>42</v>
      </c>
      <c r="G41" s="781">
        <v>0</v>
      </c>
      <c r="H41" s="781">
        <v>0</v>
      </c>
    </row>
    <row r="42" spans="1:8" x14ac:dyDescent="0.3">
      <c r="A42" s="779" t="s">
        <v>4220</v>
      </c>
      <c r="B42" s="780" t="s">
        <v>4221</v>
      </c>
      <c r="C42" s="781">
        <v>40</v>
      </c>
      <c r="D42" s="781">
        <v>0</v>
      </c>
      <c r="E42" s="781">
        <v>0</v>
      </c>
      <c r="F42" s="781">
        <f>SUM(C42:E42)</f>
        <v>40</v>
      </c>
      <c r="G42" s="781">
        <v>1</v>
      </c>
      <c r="H42" s="781">
        <v>18</v>
      </c>
    </row>
    <row r="43" spans="1:8" ht="25" x14ac:dyDescent="0.3">
      <c r="A43" s="779" t="s">
        <v>4222</v>
      </c>
      <c r="B43" s="780" t="s">
        <v>39</v>
      </c>
      <c r="C43" s="781">
        <v>13</v>
      </c>
      <c r="D43" s="781">
        <v>11</v>
      </c>
      <c r="E43" s="781">
        <v>0</v>
      </c>
      <c r="F43" s="781">
        <f>SUM(C43:E43)</f>
        <v>24</v>
      </c>
      <c r="G43" s="781">
        <v>0</v>
      </c>
      <c r="H43" s="781">
        <v>5</v>
      </c>
    </row>
    <row r="44" spans="1:8" s="39" customFormat="1" x14ac:dyDescent="0.3">
      <c r="A44" s="779" t="s">
        <v>4223</v>
      </c>
      <c r="B44" s="780" t="s">
        <v>41</v>
      </c>
      <c r="C44" s="781">
        <v>279</v>
      </c>
      <c r="D44" s="781">
        <v>6729</v>
      </c>
      <c r="E44" s="781">
        <v>1046</v>
      </c>
      <c r="F44" s="781">
        <f>SUM(C44:E44)</f>
        <v>8054</v>
      </c>
      <c r="G44" s="781">
        <v>0</v>
      </c>
      <c r="H44" s="781">
        <v>0</v>
      </c>
    </row>
    <row r="45" spans="1:8" s="37" customFormat="1" ht="14.5" x14ac:dyDescent="0.35">
      <c r="A45" s="782"/>
      <c r="B45" s="783" t="s">
        <v>51</v>
      </c>
      <c r="C45" s="783">
        <f>SUM(C8:C44)</f>
        <v>1460</v>
      </c>
      <c r="D45" s="783">
        <f t="shared" ref="D45:H45" si="2">SUM(D8:D44)</f>
        <v>11312</v>
      </c>
      <c r="E45" s="783">
        <f t="shared" si="2"/>
        <v>1224</v>
      </c>
      <c r="F45" s="783">
        <f t="shared" si="2"/>
        <v>13996</v>
      </c>
      <c r="G45" s="783">
        <f t="shared" si="2"/>
        <v>1116</v>
      </c>
      <c r="H45" s="783">
        <f t="shared" si="2"/>
        <v>320</v>
      </c>
    </row>
  </sheetData>
  <mergeCells count="8">
    <mergeCell ref="A1:H1"/>
    <mergeCell ref="A2:H2"/>
    <mergeCell ref="A3:H3"/>
    <mergeCell ref="A4:H4"/>
    <mergeCell ref="A6:A7"/>
    <mergeCell ref="B6:B7"/>
    <mergeCell ref="C6:F6"/>
    <mergeCell ref="G6:H6"/>
  </mergeCells>
  <pageMargins left="0.70866141732283472" right="0.70866141732283472" top="0.74803149606299213" bottom="0.74803149606299213" header="0.31496062992125984" footer="0.31496062992125984"/>
  <pageSetup paperSize="9" scale="74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5"/>
  <sheetViews>
    <sheetView showGridLines="0" workbookViewId="0">
      <selection sqref="A1:H1"/>
    </sheetView>
  </sheetViews>
  <sheetFormatPr baseColWidth="10" defaultColWidth="11.453125" defaultRowHeight="12.5" x14ac:dyDescent="0.25"/>
  <cols>
    <col min="1" max="1" width="17.453125" style="45" customWidth="1"/>
    <col min="2" max="2" width="55.54296875" style="45" customWidth="1"/>
    <col min="3" max="3" width="19.1796875" style="85" customWidth="1"/>
    <col min="4" max="5" width="12.54296875" style="45" customWidth="1"/>
    <col min="6" max="6" width="4.453125" style="45" bestFit="1" customWidth="1"/>
    <col min="7" max="16384" width="11.453125" style="45"/>
  </cols>
  <sheetData>
    <row r="1" spans="1:5" s="41" customFormat="1" ht="15" x14ac:dyDescent="0.3">
      <c r="C1" s="42"/>
    </row>
    <row r="2" spans="1:5" s="41" customFormat="1" ht="15" customHeight="1" x14ac:dyDescent="0.3">
      <c r="A2" s="631" t="s">
        <v>4160</v>
      </c>
      <c r="B2" s="631" t="s">
        <v>4224</v>
      </c>
      <c r="C2" s="631" t="s">
        <v>4224</v>
      </c>
      <c r="D2" s="631" t="s">
        <v>4224</v>
      </c>
      <c r="E2" s="631" t="s">
        <v>4224</v>
      </c>
    </row>
    <row r="3" spans="1:5" s="41" customFormat="1" ht="15" customHeight="1" x14ac:dyDescent="0.3">
      <c r="A3" s="631" t="s">
        <v>4225</v>
      </c>
      <c r="B3" s="631" t="s">
        <v>4226</v>
      </c>
      <c r="C3" s="631" t="s">
        <v>4226</v>
      </c>
      <c r="D3" s="631" t="s">
        <v>4226</v>
      </c>
      <c r="E3" s="631" t="s">
        <v>4226</v>
      </c>
    </row>
    <row r="4" spans="1:5" s="41" customFormat="1" ht="15" customHeight="1" x14ac:dyDescent="0.3">
      <c r="A4" s="631" t="s">
        <v>4161</v>
      </c>
      <c r="B4" s="631" t="s">
        <v>4227</v>
      </c>
      <c r="C4" s="631" t="s">
        <v>4227</v>
      </c>
      <c r="D4" s="631" t="s">
        <v>4227</v>
      </c>
      <c r="E4" s="631" t="s">
        <v>4227</v>
      </c>
    </row>
    <row r="5" spans="1:5" s="41" customFormat="1" ht="15" customHeight="1" x14ac:dyDescent="0.3">
      <c r="A5" s="631" t="s">
        <v>4228</v>
      </c>
      <c r="B5" s="631" t="s">
        <v>4228</v>
      </c>
      <c r="C5" s="631" t="s">
        <v>4228</v>
      </c>
      <c r="D5" s="631" t="s">
        <v>4228</v>
      </c>
      <c r="E5" s="631" t="s">
        <v>4228</v>
      </c>
    </row>
    <row r="6" spans="1:5" s="41" customFormat="1" ht="15" customHeight="1" x14ac:dyDescent="0.3">
      <c r="A6" s="632" t="s">
        <v>4229</v>
      </c>
      <c r="B6" s="632" t="s">
        <v>4229</v>
      </c>
      <c r="C6" s="632" t="s">
        <v>4229</v>
      </c>
      <c r="D6" s="632" t="s">
        <v>4229</v>
      </c>
      <c r="E6" s="632" t="s">
        <v>4229</v>
      </c>
    </row>
    <row r="7" spans="1:5" s="41" customFormat="1" ht="15" customHeight="1" x14ac:dyDescent="0.3">
      <c r="A7" s="43" t="s">
        <v>533</v>
      </c>
      <c r="B7" s="43" t="s">
        <v>533</v>
      </c>
      <c r="C7" s="44" t="s">
        <v>533</v>
      </c>
      <c r="D7" s="43" t="s">
        <v>533</v>
      </c>
      <c r="E7" s="43" t="s">
        <v>533</v>
      </c>
    </row>
    <row r="8" spans="1:5" ht="15" customHeight="1" x14ac:dyDescent="0.25">
      <c r="A8" s="633" t="s">
        <v>4230</v>
      </c>
      <c r="B8" s="633" t="s">
        <v>4231</v>
      </c>
      <c r="C8" s="633" t="s">
        <v>4232</v>
      </c>
      <c r="D8" s="634" t="s">
        <v>4233</v>
      </c>
      <c r="E8" s="634" t="s">
        <v>4233</v>
      </c>
    </row>
    <row r="9" spans="1:5" ht="15" customHeight="1" x14ac:dyDescent="0.25">
      <c r="A9" s="633" t="s">
        <v>4230</v>
      </c>
      <c r="B9" s="633" t="s">
        <v>4231</v>
      </c>
      <c r="C9" s="633" t="s">
        <v>4232</v>
      </c>
      <c r="D9" s="46" t="s">
        <v>4234</v>
      </c>
      <c r="E9" s="46" t="s">
        <v>4235</v>
      </c>
    </row>
    <row r="10" spans="1:5" ht="15" customHeight="1" x14ac:dyDescent="0.25">
      <c r="A10" s="47" t="s">
        <v>533</v>
      </c>
      <c r="B10" s="47" t="s">
        <v>533</v>
      </c>
      <c r="C10" s="48" t="s">
        <v>533</v>
      </c>
      <c r="D10" s="49" t="s">
        <v>533</v>
      </c>
      <c r="E10" s="49" t="s">
        <v>533</v>
      </c>
    </row>
    <row r="11" spans="1:5" s="52" customFormat="1" ht="15" customHeight="1" x14ac:dyDescent="0.35">
      <c r="A11" s="627" t="s">
        <v>4167</v>
      </c>
      <c r="B11" s="627" t="s">
        <v>4167</v>
      </c>
      <c r="C11" s="50" t="s">
        <v>533</v>
      </c>
      <c r="D11" s="51" t="s">
        <v>533</v>
      </c>
      <c r="E11" s="51" t="s">
        <v>533</v>
      </c>
    </row>
    <row r="12" spans="1:5" ht="15" customHeight="1" x14ac:dyDescent="0.25">
      <c r="A12" s="53" t="s">
        <v>4236</v>
      </c>
      <c r="B12" s="53" t="s">
        <v>4237</v>
      </c>
      <c r="C12" s="54">
        <v>1</v>
      </c>
      <c r="D12" s="54">
        <v>48694.58</v>
      </c>
      <c r="E12" s="54">
        <v>48694.58</v>
      </c>
    </row>
    <row r="13" spans="1:5" s="52" customFormat="1" ht="15" customHeight="1" x14ac:dyDescent="0.35">
      <c r="A13" s="55" t="s">
        <v>533</v>
      </c>
      <c r="B13" s="56" t="s">
        <v>4238</v>
      </c>
      <c r="C13" s="57">
        <f>SUM(C12:C12)</f>
        <v>1</v>
      </c>
      <c r="D13" s="58" t="s">
        <v>533</v>
      </c>
      <c r="E13" s="59" t="s">
        <v>533</v>
      </c>
    </row>
    <row r="14" spans="1:5" s="63" customFormat="1" ht="15" customHeight="1" x14ac:dyDescent="0.25">
      <c r="A14" s="95"/>
      <c r="B14" s="60"/>
      <c r="C14" s="61"/>
      <c r="D14" s="62"/>
      <c r="E14" s="62"/>
    </row>
    <row r="15" spans="1:5" ht="15" customHeight="1" x14ac:dyDescent="0.25">
      <c r="A15" s="64" t="s">
        <v>533</v>
      </c>
      <c r="B15" s="64" t="s">
        <v>533</v>
      </c>
      <c r="C15" s="65"/>
      <c r="D15" s="66" t="s">
        <v>533</v>
      </c>
      <c r="E15" s="66" t="s">
        <v>533</v>
      </c>
    </row>
    <row r="16" spans="1:5" ht="15" customHeight="1" x14ac:dyDescent="0.25">
      <c r="A16" s="628" t="s">
        <v>4168</v>
      </c>
      <c r="B16" s="628" t="s">
        <v>4168</v>
      </c>
      <c r="C16" s="67"/>
      <c r="D16" s="68" t="s">
        <v>533</v>
      </c>
      <c r="E16" s="68" t="s">
        <v>533</v>
      </c>
    </row>
    <row r="17" spans="1:16" ht="15" customHeight="1" x14ac:dyDescent="0.25">
      <c r="A17" s="69" t="s">
        <v>4239</v>
      </c>
      <c r="B17" s="69" t="s">
        <v>4240</v>
      </c>
      <c r="C17" s="54">
        <v>1</v>
      </c>
      <c r="D17" s="54">
        <v>11513.12</v>
      </c>
      <c r="E17" s="54">
        <v>11513.12</v>
      </c>
    </row>
    <row r="18" spans="1:16" ht="15" customHeight="1" x14ac:dyDescent="0.25">
      <c r="A18" s="70" t="s">
        <v>533</v>
      </c>
      <c r="B18" s="56" t="s">
        <v>4241</v>
      </c>
      <c r="C18" s="71">
        <f>SUM(C17:C17)</f>
        <v>1</v>
      </c>
      <c r="D18" s="72" t="s">
        <v>533</v>
      </c>
      <c r="E18" s="73" t="s">
        <v>533</v>
      </c>
    </row>
    <row r="19" spans="1:16" ht="15" customHeight="1" x14ac:dyDescent="0.25">
      <c r="A19" s="74" t="s">
        <v>533</v>
      </c>
      <c r="C19" s="45"/>
      <c r="D19" s="75" t="s">
        <v>533</v>
      </c>
      <c r="E19" s="75" t="s">
        <v>533</v>
      </c>
    </row>
    <row r="20" spans="1:16" ht="15" customHeight="1" x14ac:dyDescent="0.25">
      <c r="A20" s="76" t="s">
        <v>533</v>
      </c>
      <c r="B20" s="76" t="s">
        <v>533</v>
      </c>
      <c r="C20" s="65" t="s">
        <v>533</v>
      </c>
      <c r="D20" s="66" t="s">
        <v>533</v>
      </c>
      <c r="E20" s="66"/>
    </row>
    <row r="21" spans="1:16" ht="15" customHeight="1" x14ac:dyDescent="0.25">
      <c r="A21" s="628" t="s">
        <v>4169</v>
      </c>
      <c r="B21" s="628" t="s">
        <v>4168</v>
      </c>
      <c r="C21" s="67" t="s">
        <v>533</v>
      </c>
      <c r="D21" s="68" t="s">
        <v>533</v>
      </c>
      <c r="E21" s="68" t="s">
        <v>533</v>
      </c>
    </row>
    <row r="22" spans="1:16" ht="15" customHeight="1" x14ac:dyDescent="0.25">
      <c r="A22" s="69" t="s">
        <v>4242</v>
      </c>
      <c r="B22" s="69" t="s">
        <v>4242</v>
      </c>
      <c r="C22" s="54">
        <v>0</v>
      </c>
      <c r="D22" s="54">
        <v>0</v>
      </c>
      <c r="E22" s="54">
        <v>0</v>
      </c>
    </row>
    <row r="23" spans="1:16" ht="15" customHeight="1" x14ac:dyDescent="0.25">
      <c r="A23" s="70" t="s">
        <v>533</v>
      </c>
      <c r="B23" s="56" t="s">
        <v>4243</v>
      </c>
      <c r="C23" s="71">
        <f>SUM(C22:C22)</f>
        <v>0</v>
      </c>
      <c r="D23" s="72" t="s">
        <v>533</v>
      </c>
      <c r="E23" s="73" t="s">
        <v>533</v>
      </c>
    </row>
    <row r="24" spans="1:16" ht="15" customHeight="1" x14ac:dyDescent="0.25">
      <c r="A24" s="64"/>
      <c r="B24" s="64"/>
      <c r="C24" s="65"/>
      <c r="D24" s="66"/>
      <c r="E24" s="66"/>
    </row>
    <row r="25" spans="1:16" ht="15" customHeight="1" x14ac:dyDescent="0.25">
      <c r="A25" s="64"/>
      <c r="B25" s="77" t="s">
        <v>4170</v>
      </c>
      <c r="C25" s="78">
        <f>SUM(C18,C13,C23)</f>
        <v>2</v>
      </c>
      <c r="D25" s="66"/>
      <c r="E25" s="66"/>
    </row>
    <row r="26" spans="1:16" ht="15" customHeight="1" x14ac:dyDescent="0.25">
      <c r="A26" s="64"/>
      <c r="B26" s="64"/>
      <c r="C26" s="65"/>
      <c r="D26" s="66"/>
      <c r="E26" s="66"/>
    </row>
    <row r="27" spans="1:16" ht="15" customHeight="1" x14ac:dyDescent="0.25">
      <c r="A27" s="64"/>
      <c r="B27" s="64"/>
      <c r="C27" s="65"/>
      <c r="D27" s="66"/>
      <c r="E27" s="66"/>
    </row>
    <row r="28" spans="1:16" ht="15" customHeight="1" x14ac:dyDescent="0.25">
      <c r="A28" s="784" t="s">
        <v>4166</v>
      </c>
      <c r="B28" s="784"/>
      <c r="C28" s="79" t="s">
        <v>533</v>
      </c>
      <c r="D28" s="80" t="s">
        <v>533</v>
      </c>
      <c r="E28" s="80" t="s">
        <v>533</v>
      </c>
    </row>
    <row r="29" spans="1:16" ht="15" customHeight="1" x14ac:dyDescent="0.25">
      <c r="A29" s="628" t="s">
        <v>4244</v>
      </c>
      <c r="B29" s="628"/>
      <c r="C29" s="8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</row>
    <row r="30" spans="1:16" ht="15" customHeight="1" x14ac:dyDescent="0.25">
      <c r="A30" s="69" t="s">
        <v>4242</v>
      </c>
      <c r="B30" s="82" t="s">
        <v>4242</v>
      </c>
      <c r="C30" s="83">
        <v>0</v>
      </c>
      <c r="D30" s="83">
        <v>0</v>
      </c>
      <c r="E30" s="83">
        <v>0</v>
      </c>
    </row>
    <row r="31" spans="1:16" ht="15" customHeight="1" x14ac:dyDescent="0.25">
      <c r="A31" s="70" t="s">
        <v>533</v>
      </c>
      <c r="B31" s="56" t="s">
        <v>4245</v>
      </c>
      <c r="C31" s="71">
        <f>SUM(C30:C30)</f>
        <v>0</v>
      </c>
      <c r="D31" s="72" t="s">
        <v>533</v>
      </c>
      <c r="E31" s="73" t="s">
        <v>533</v>
      </c>
    </row>
    <row r="32" spans="1:16" x14ac:dyDescent="0.25">
      <c r="A32" s="64" t="s">
        <v>533</v>
      </c>
      <c r="B32" s="84" t="s">
        <v>533</v>
      </c>
    </row>
    <row r="33" spans="1:5" x14ac:dyDescent="0.25">
      <c r="A33" s="629" t="s">
        <v>4172</v>
      </c>
      <c r="B33" s="630"/>
    </row>
    <row r="34" spans="1:5" x14ac:dyDescent="0.25">
      <c r="A34" s="69" t="s">
        <v>4242</v>
      </c>
      <c r="B34" s="82" t="s">
        <v>4242</v>
      </c>
      <c r="C34" s="54">
        <v>0</v>
      </c>
      <c r="D34" s="54">
        <v>0</v>
      </c>
      <c r="E34" s="54">
        <v>0</v>
      </c>
    </row>
    <row r="35" spans="1:5" x14ac:dyDescent="0.25">
      <c r="A35" s="86" t="s">
        <v>533</v>
      </c>
      <c r="B35" s="87" t="s">
        <v>4246</v>
      </c>
      <c r="C35" s="88">
        <f>SUM(C34:C34)</f>
        <v>0</v>
      </c>
      <c r="D35" s="72" t="s">
        <v>533</v>
      </c>
      <c r="E35" s="73" t="s">
        <v>533</v>
      </c>
    </row>
  </sheetData>
  <mergeCells count="15">
    <mergeCell ref="A11:B11"/>
    <mergeCell ref="A16:B16"/>
    <mergeCell ref="A21:B21"/>
    <mergeCell ref="A28:B28"/>
    <mergeCell ref="A29:B29"/>
    <mergeCell ref="A33:B33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" right="0.7" top="0.75" bottom="0.75" header="0.3" footer="0.3"/>
  <pageSetup fitToWidth="0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K17"/>
  <sheetViews>
    <sheetView showGridLines="0" workbookViewId="0">
      <selection sqref="A1:H1"/>
    </sheetView>
  </sheetViews>
  <sheetFormatPr baseColWidth="10" defaultColWidth="11.453125" defaultRowHeight="12.5" x14ac:dyDescent="0.25"/>
  <cols>
    <col min="1" max="1" width="9" style="45" customWidth="1"/>
    <col min="2" max="2" width="34.26953125" style="45" customWidth="1"/>
    <col min="3" max="3" width="13.453125" style="45" customWidth="1"/>
    <col min="4" max="4" width="11.81640625" style="45" customWidth="1"/>
    <col min="5" max="5" width="19.453125" style="45" customWidth="1"/>
    <col min="6" max="6" width="7.81640625" style="45" customWidth="1"/>
    <col min="7" max="7" width="12.81640625" style="45" customWidth="1"/>
    <col min="8" max="8" width="14.1796875" style="45" customWidth="1"/>
    <col min="9" max="9" width="10.7265625" style="45" customWidth="1"/>
    <col min="10" max="10" width="7.1796875" style="45" customWidth="1"/>
    <col min="11" max="11" width="8.81640625" style="45" customWidth="1"/>
    <col min="12" max="16384" width="11.453125" style="45"/>
  </cols>
  <sheetData>
    <row r="2" spans="1:11" s="41" customFormat="1" ht="15" customHeight="1" x14ac:dyDescent="0.3">
      <c r="A2" s="631" t="s">
        <v>4160</v>
      </c>
      <c r="B2" s="631" t="s">
        <v>4224</v>
      </c>
      <c r="C2" s="631" t="s">
        <v>4224</v>
      </c>
      <c r="D2" s="631" t="s">
        <v>4224</v>
      </c>
      <c r="E2" s="631" t="s">
        <v>4224</v>
      </c>
      <c r="F2" s="631" t="s">
        <v>4224</v>
      </c>
      <c r="G2" s="631" t="s">
        <v>4224</v>
      </c>
      <c r="H2" s="631" t="s">
        <v>4224</v>
      </c>
      <c r="I2" s="631" t="s">
        <v>4224</v>
      </c>
      <c r="J2" s="631" t="s">
        <v>4224</v>
      </c>
      <c r="K2" s="631" t="s">
        <v>4224</v>
      </c>
    </row>
    <row r="3" spans="1:11" s="41" customFormat="1" ht="15" customHeight="1" x14ac:dyDescent="0.3">
      <c r="A3" s="631" t="s">
        <v>4225</v>
      </c>
      <c r="B3" s="631" t="s">
        <v>4224</v>
      </c>
      <c r="C3" s="631" t="s">
        <v>4224</v>
      </c>
      <c r="D3" s="631" t="s">
        <v>4224</v>
      </c>
      <c r="E3" s="631" t="s">
        <v>4224</v>
      </c>
      <c r="F3" s="631" t="s">
        <v>4224</v>
      </c>
      <c r="G3" s="631" t="s">
        <v>4224</v>
      </c>
      <c r="H3" s="631" t="s">
        <v>4224</v>
      </c>
      <c r="I3" s="631" t="s">
        <v>4224</v>
      </c>
      <c r="J3" s="631" t="s">
        <v>4224</v>
      </c>
      <c r="K3" s="631" t="s">
        <v>4224</v>
      </c>
    </row>
    <row r="4" spans="1:11" s="41" customFormat="1" ht="15" customHeight="1" x14ac:dyDescent="0.3">
      <c r="A4" s="631" t="s">
        <v>4161</v>
      </c>
      <c r="B4" s="631" t="s">
        <v>4227</v>
      </c>
      <c r="C4" s="631" t="s">
        <v>4227</v>
      </c>
      <c r="D4" s="631" t="s">
        <v>4227</v>
      </c>
      <c r="E4" s="631" t="s">
        <v>4227</v>
      </c>
      <c r="F4" s="631" t="s">
        <v>4227</v>
      </c>
      <c r="G4" s="631" t="s">
        <v>4227</v>
      </c>
      <c r="H4" s="631" t="s">
        <v>4227</v>
      </c>
      <c r="I4" s="631" t="s">
        <v>4227</v>
      </c>
      <c r="J4" s="631" t="s">
        <v>4227</v>
      </c>
      <c r="K4" s="631" t="s">
        <v>4227</v>
      </c>
    </row>
    <row r="5" spans="1:11" s="41" customFormat="1" ht="15" customHeight="1" x14ac:dyDescent="0.3">
      <c r="A5" s="631" t="s">
        <v>4247</v>
      </c>
      <c r="B5" s="631" t="s">
        <v>4247</v>
      </c>
      <c r="C5" s="631" t="s">
        <v>4247</v>
      </c>
      <c r="D5" s="631" t="s">
        <v>4247</v>
      </c>
      <c r="E5" s="631" t="s">
        <v>4247</v>
      </c>
      <c r="F5" s="631" t="s">
        <v>4247</v>
      </c>
      <c r="G5" s="631" t="s">
        <v>4247</v>
      </c>
      <c r="H5" s="631" t="s">
        <v>4247</v>
      </c>
      <c r="I5" s="631" t="s">
        <v>4247</v>
      </c>
      <c r="J5" s="631" t="s">
        <v>4247</v>
      </c>
      <c r="K5" s="631" t="s">
        <v>4247</v>
      </c>
    </row>
    <row r="6" spans="1:11" s="41" customFormat="1" ht="15" customHeight="1" x14ac:dyDescent="0.3">
      <c r="A6" s="643" t="s">
        <v>4229</v>
      </c>
      <c r="B6" s="643"/>
      <c r="C6" s="643"/>
      <c r="D6" s="643"/>
      <c r="E6" s="643"/>
      <c r="F6" s="643"/>
      <c r="G6" s="643"/>
      <c r="H6" s="643"/>
      <c r="I6" s="643"/>
      <c r="J6" s="643"/>
      <c r="K6" s="643"/>
    </row>
    <row r="7" spans="1:11" ht="15" customHeight="1" x14ac:dyDescent="0.25">
      <c r="A7" s="644" t="s">
        <v>4248</v>
      </c>
      <c r="B7" s="644"/>
      <c r="C7" s="644"/>
      <c r="D7" s="89" t="s">
        <v>533</v>
      </c>
      <c r="E7" s="89" t="s">
        <v>533</v>
      </c>
      <c r="F7" s="89" t="s">
        <v>533</v>
      </c>
      <c r="G7" s="89" t="s">
        <v>533</v>
      </c>
      <c r="H7" s="89" t="s">
        <v>533</v>
      </c>
      <c r="I7" s="89" t="s">
        <v>533</v>
      </c>
      <c r="J7" s="89" t="s">
        <v>533</v>
      </c>
      <c r="K7" s="89" t="s">
        <v>533</v>
      </c>
    </row>
    <row r="8" spans="1:11" ht="15" customHeight="1" x14ac:dyDescent="0.25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1" ht="25.5" customHeight="1" x14ac:dyDescent="0.25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1" s="52" customFormat="1" ht="15" customHeight="1" x14ac:dyDescent="0.35">
      <c r="A10" s="92" t="s">
        <v>4236</v>
      </c>
      <c r="B10" s="92" t="s">
        <v>4237</v>
      </c>
      <c r="C10" s="93">
        <v>48694.58</v>
      </c>
      <c r="D10" s="93">
        <v>0</v>
      </c>
      <c r="E10" s="93">
        <v>0</v>
      </c>
      <c r="F10" s="93">
        <f>C10+D10+E10</f>
        <v>48694.58</v>
      </c>
      <c r="G10" s="93">
        <v>8927.3396666666667</v>
      </c>
      <c r="H10" s="93">
        <f>(C10/30)*5</f>
        <v>8115.7633333333333</v>
      </c>
      <c r="I10" s="93">
        <f>(C10/30)*15</f>
        <v>24347.29</v>
      </c>
      <c r="J10" s="93">
        <v>0</v>
      </c>
      <c r="K10" s="93">
        <f>G10+H10+I10+J10</f>
        <v>41390.392999999996</v>
      </c>
    </row>
    <row r="11" spans="1:11" s="52" customFormat="1" ht="18.75" customHeight="1" x14ac:dyDescent="0.35">
      <c r="A11" s="53" t="s">
        <v>4239</v>
      </c>
      <c r="B11" s="53" t="s">
        <v>4240</v>
      </c>
      <c r="C11" s="93">
        <v>11513.12</v>
      </c>
      <c r="D11" s="93">
        <v>0</v>
      </c>
      <c r="E11" s="93">
        <v>0</v>
      </c>
      <c r="F11" s="93">
        <f t="shared" ref="F11" si="0">C11+D11+E11</f>
        <v>11513.12</v>
      </c>
      <c r="G11" s="93">
        <v>2110.7386666666666</v>
      </c>
      <c r="H11" s="93">
        <f>(C11/30)*5</f>
        <v>1918.8533333333335</v>
      </c>
      <c r="I11" s="93">
        <f>(C11/30)*15</f>
        <v>5756.56</v>
      </c>
      <c r="J11" s="93">
        <v>0</v>
      </c>
      <c r="K11" s="93">
        <f t="shared" ref="K11" si="1">G11+H11+I11+J11</f>
        <v>9786.152</v>
      </c>
    </row>
    <row r="12" spans="1:11" ht="15" customHeight="1" x14ac:dyDescent="0.25">
      <c r="A12" s="84" t="s">
        <v>533</v>
      </c>
      <c r="B12" s="84" t="s">
        <v>533</v>
      </c>
      <c r="C12" s="94"/>
      <c r="D12" s="94" t="s">
        <v>533</v>
      </c>
      <c r="E12" s="94" t="s">
        <v>533</v>
      </c>
      <c r="F12" s="94" t="s">
        <v>533</v>
      </c>
      <c r="G12" s="94"/>
      <c r="H12" s="94"/>
      <c r="I12" s="94" t="s">
        <v>533</v>
      </c>
      <c r="J12" s="94" t="s">
        <v>533</v>
      </c>
      <c r="K12" s="94" t="s">
        <v>533</v>
      </c>
    </row>
    <row r="13" spans="1:11" ht="15" customHeight="1" x14ac:dyDescent="0.25">
      <c r="A13" s="64" t="s">
        <v>533</v>
      </c>
      <c r="B13" s="64" t="s">
        <v>533</v>
      </c>
      <c r="C13" s="66" t="s">
        <v>533</v>
      </c>
      <c r="D13" s="66" t="s">
        <v>533</v>
      </c>
      <c r="E13" s="66" t="s">
        <v>533</v>
      </c>
      <c r="F13" s="66" t="s">
        <v>533</v>
      </c>
      <c r="G13" s="66" t="s">
        <v>533</v>
      </c>
      <c r="H13" s="66" t="s">
        <v>533</v>
      </c>
      <c r="I13" s="66" t="s">
        <v>533</v>
      </c>
      <c r="J13" s="66" t="s">
        <v>533</v>
      </c>
      <c r="K13" s="66" t="s">
        <v>533</v>
      </c>
    </row>
    <row r="14" spans="1:11" ht="15" customHeight="1" x14ac:dyDescent="0.25">
      <c r="A14" s="640" t="s">
        <v>4261</v>
      </c>
      <c r="B14" s="640"/>
      <c r="C14" s="640"/>
      <c r="D14" s="96" t="s">
        <v>533</v>
      </c>
      <c r="E14" s="96" t="s">
        <v>533</v>
      </c>
      <c r="F14" s="96" t="s">
        <v>533</v>
      </c>
      <c r="G14" s="96" t="s">
        <v>533</v>
      </c>
      <c r="H14" s="96" t="s">
        <v>533</v>
      </c>
      <c r="I14" s="96" t="s">
        <v>533</v>
      </c>
      <c r="J14" s="96" t="s">
        <v>533</v>
      </c>
      <c r="K14" s="96" t="s">
        <v>533</v>
      </c>
    </row>
    <row r="15" spans="1:11" ht="15" customHeight="1" x14ac:dyDescent="0.25">
      <c r="A15" s="635" t="s">
        <v>4249</v>
      </c>
      <c r="B15" s="637" t="s">
        <v>4231</v>
      </c>
      <c r="C15" s="641" t="s">
        <v>4250</v>
      </c>
      <c r="D15" s="641" t="s">
        <v>4250</v>
      </c>
      <c r="E15" s="641" t="s">
        <v>4250</v>
      </c>
      <c r="F15" s="641" t="s">
        <v>4250</v>
      </c>
      <c r="G15" s="641" t="s">
        <v>4251</v>
      </c>
      <c r="H15" s="641" t="s">
        <v>4251</v>
      </c>
      <c r="I15" s="641" t="s">
        <v>4251</v>
      </c>
      <c r="J15" s="641" t="s">
        <v>4251</v>
      </c>
      <c r="K15" s="642" t="s">
        <v>4251</v>
      </c>
    </row>
    <row r="16" spans="1:11" ht="27.75" customHeight="1" x14ac:dyDescent="0.25">
      <c r="A16" s="636" t="s">
        <v>4249</v>
      </c>
      <c r="B16" s="638" t="s">
        <v>4252</v>
      </c>
      <c r="C16" s="97" t="s">
        <v>4253</v>
      </c>
      <c r="D16" s="97" t="s">
        <v>4254</v>
      </c>
      <c r="E16" s="97" t="s">
        <v>4255</v>
      </c>
      <c r="F16" s="97" t="s">
        <v>4256</v>
      </c>
      <c r="G16" s="120" t="s">
        <v>4257</v>
      </c>
      <c r="H16" s="120" t="s">
        <v>4258</v>
      </c>
      <c r="I16" s="97" t="s">
        <v>4259</v>
      </c>
      <c r="J16" s="97" t="s">
        <v>4260</v>
      </c>
      <c r="K16" s="98" t="s">
        <v>4256</v>
      </c>
    </row>
    <row r="17" spans="1:11" s="52" customFormat="1" ht="15" customHeight="1" x14ac:dyDescent="0.35">
      <c r="A17" s="92" t="s">
        <v>4242</v>
      </c>
      <c r="B17" s="92" t="s">
        <v>4242</v>
      </c>
      <c r="C17" s="93">
        <v>0</v>
      </c>
      <c r="D17" s="93">
        <v>0</v>
      </c>
      <c r="E17" s="93">
        <v>0</v>
      </c>
      <c r="F17" s="93">
        <f t="shared" ref="F17" si="2">C17+D17+E17</f>
        <v>0</v>
      </c>
      <c r="G17" s="93">
        <v>0</v>
      </c>
      <c r="H17" s="93">
        <v>0</v>
      </c>
      <c r="I17" s="93">
        <f t="shared" ref="I17" si="3">C17/30*40</f>
        <v>0</v>
      </c>
      <c r="J17" s="93">
        <v>0</v>
      </c>
      <c r="K17" s="93">
        <f t="shared" ref="K17" si="4">G17+H17+I17+J17</f>
        <v>0</v>
      </c>
    </row>
  </sheetData>
  <mergeCells count="15">
    <mergeCell ref="A8:A9"/>
    <mergeCell ref="B8:B9"/>
    <mergeCell ref="C8:F8"/>
    <mergeCell ref="G8:K8"/>
    <mergeCell ref="A14:C14"/>
    <mergeCell ref="A15:A16"/>
    <mergeCell ref="B15:B16"/>
    <mergeCell ref="C15:F15"/>
    <mergeCell ref="G15:K15"/>
    <mergeCell ref="A2:K2"/>
    <mergeCell ref="A3:K3"/>
    <mergeCell ref="A4:K4"/>
    <mergeCell ref="A5:K5"/>
    <mergeCell ref="A6:K6"/>
    <mergeCell ref="A7:C7"/>
  </mergeCells>
  <pageMargins left="0.7" right="0.7" top="0.75" bottom="0.75" header="0.3" footer="0.3"/>
  <pageSetup scale="88" fitToHeight="0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0"/>
  <sheetViews>
    <sheetView showGridLines="0" topLeftCell="A10" workbookViewId="0">
      <selection sqref="A1:H1"/>
    </sheetView>
  </sheetViews>
  <sheetFormatPr baseColWidth="10" defaultColWidth="11.453125" defaultRowHeight="12.5" x14ac:dyDescent="0.25"/>
  <cols>
    <col min="1" max="1" width="19.1796875" style="105" customWidth="1"/>
    <col min="2" max="2" width="42.26953125" style="105" customWidth="1"/>
    <col min="3" max="3" width="16.54296875" style="105" customWidth="1"/>
    <col min="4" max="4" width="12.81640625" style="105" customWidth="1"/>
    <col min="5" max="5" width="14.453125" style="105" customWidth="1"/>
    <col min="6" max="16384" width="11.453125" style="788"/>
  </cols>
  <sheetData>
    <row r="1" spans="1:5" s="785" customFormat="1" ht="15" x14ac:dyDescent="0.3"/>
    <row r="2" spans="1:5" s="785" customFormat="1" ht="15" x14ac:dyDescent="0.3">
      <c r="A2" s="648" t="s">
        <v>4160</v>
      </c>
      <c r="B2" s="648"/>
      <c r="C2" s="648"/>
      <c r="D2" s="648"/>
      <c r="E2" s="648"/>
    </row>
    <row r="3" spans="1:5" s="785" customFormat="1" ht="15" x14ac:dyDescent="0.3">
      <c r="A3" s="786" t="s">
        <v>3</v>
      </c>
      <c r="B3" s="786"/>
      <c r="C3" s="786"/>
      <c r="D3" s="786"/>
      <c r="E3" s="786"/>
    </row>
    <row r="4" spans="1:5" s="785" customFormat="1" ht="15" x14ac:dyDescent="0.3">
      <c r="A4" s="786" t="s">
        <v>4262</v>
      </c>
      <c r="B4" s="786"/>
      <c r="C4" s="786"/>
      <c r="D4" s="786"/>
      <c r="E4" s="786"/>
    </row>
    <row r="5" spans="1:5" s="785" customFormat="1" ht="15" x14ac:dyDescent="0.3">
      <c r="A5" s="786" t="s">
        <v>4228</v>
      </c>
      <c r="B5" s="786"/>
      <c r="C5" s="786"/>
      <c r="D5" s="786"/>
      <c r="E5" s="786"/>
    </row>
    <row r="6" spans="1:5" s="785" customFormat="1" ht="15" x14ac:dyDescent="0.3">
      <c r="A6" s="787" t="s">
        <v>4229</v>
      </c>
      <c r="B6" s="787"/>
      <c r="C6" s="787"/>
      <c r="D6" s="787"/>
      <c r="E6" s="787"/>
    </row>
    <row r="7" spans="1:5" x14ac:dyDescent="0.25">
      <c r="A7" s="788"/>
      <c r="B7" s="788"/>
      <c r="C7" s="788"/>
      <c r="D7" s="788"/>
      <c r="E7" s="788"/>
    </row>
    <row r="8" spans="1:5" ht="12.75" customHeight="1" x14ac:dyDescent="0.25">
      <c r="A8" s="633" t="s">
        <v>4230</v>
      </c>
      <c r="B8" s="633" t="s">
        <v>4231</v>
      </c>
      <c r="C8" s="633" t="s">
        <v>4232</v>
      </c>
      <c r="D8" s="634" t="s">
        <v>4233</v>
      </c>
      <c r="E8" s="634" t="s">
        <v>4233</v>
      </c>
    </row>
    <row r="9" spans="1:5" ht="12.75" customHeight="1" x14ac:dyDescent="0.25">
      <c r="A9" s="633" t="s">
        <v>4230</v>
      </c>
      <c r="B9" s="633" t="s">
        <v>4231</v>
      </c>
      <c r="C9" s="633" t="s">
        <v>4232</v>
      </c>
      <c r="D9" s="46" t="s">
        <v>4234</v>
      </c>
      <c r="E9" s="46" t="s">
        <v>4235</v>
      </c>
    </row>
    <row r="10" spans="1:5" s="791" customFormat="1" ht="15.75" customHeight="1" x14ac:dyDescent="0.25">
      <c r="A10" s="789"/>
      <c r="B10" s="789"/>
      <c r="C10" s="790"/>
      <c r="D10" s="790"/>
      <c r="E10" s="790"/>
    </row>
    <row r="11" spans="1:5" x14ac:dyDescent="0.25">
      <c r="A11" s="627" t="s">
        <v>4167</v>
      </c>
      <c r="B11" s="627" t="s">
        <v>4167</v>
      </c>
      <c r="C11" s="792"/>
      <c r="D11" s="793"/>
      <c r="E11" s="793"/>
    </row>
    <row r="12" spans="1:5" x14ac:dyDescent="0.25">
      <c r="A12" s="99" t="s">
        <v>4263</v>
      </c>
      <c r="B12" s="100" t="s">
        <v>4264</v>
      </c>
      <c r="C12" s="794">
        <v>1</v>
      </c>
      <c r="D12" s="101">
        <v>85987.53</v>
      </c>
      <c r="E12" s="101">
        <v>85987.53</v>
      </c>
    </row>
    <row r="13" spans="1:5" x14ac:dyDescent="0.25">
      <c r="A13" s="99" t="s">
        <v>4265</v>
      </c>
      <c r="B13" s="100" t="s">
        <v>4266</v>
      </c>
      <c r="C13" s="794">
        <v>1</v>
      </c>
      <c r="D13" s="101">
        <v>53441.675999999999</v>
      </c>
      <c r="E13" s="101">
        <v>53441.675999999999</v>
      </c>
    </row>
    <row r="14" spans="1:5" x14ac:dyDescent="0.25">
      <c r="A14" s="99" t="s">
        <v>4267</v>
      </c>
      <c r="B14" s="100" t="s">
        <v>4266</v>
      </c>
      <c r="C14" s="794">
        <v>1</v>
      </c>
      <c r="D14" s="101">
        <v>42741.468000000001</v>
      </c>
      <c r="E14" s="101">
        <v>42741.468000000001</v>
      </c>
    </row>
    <row r="15" spans="1:5" x14ac:dyDescent="0.25">
      <c r="A15" s="99" t="s">
        <v>4268</v>
      </c>
      <c r="B15" s="100" t="s">
        <v>4269</v>
      </c>
      <c r="C15" s="794">
        <v>1</v>
      </c>
      <c r="D15" s="101">
        <v>30653.244000000002</v>
      </c>
      <c r="E15" s="101">
        <v>30653.244000000002</v>
      </c>
    </row>
    <row r="16" spans="1:5" x14ac:dyDescent="0.25">
      <c r="A16" s="99" t="s">
        <v>4270</v>
      </c>
      <c r="B16" s="100" t="s">
        <v>4271</v>
      </c>
      <c r="C16" s="794">
        <v>1</v>
      </c>
      <c r="D16" s="101">
        <v>22435.919999999998</v>
      </c>
      <c r="E16" s="101">
        <v>22435.919999999998</v>
      </c>
    </row>
    <row r="17" spans="1:5" x14ac:dyDescent="0.25">
      <c r="A17" s="99" t="s">
        <v>4272</v>
      </c>
      <c r="B17" s="100" t="s">
        <v>4273</v>
      </c>
      <c r="C17" s="794">
        <v>3</v>
      </c>
      <c r="D17" s="101">
        <v>15965.775</v>
      </c>
      <c r="E17" s="101">
        <v>15965.775</v>
      </c>
    </row>
    <row r="18" spans="1:5" x14ac:dyDescent="0.25">
      <c r="A18" s="788"/>
      <c r="B18" s="102" t="s">
        <v>4238</v>
      </c>
      <c r="C18" s="71">
        <f>SUM(C12:C17)</f>
        <v>8</v>
      </c>
      <c r="D18" s="795"/>
      <c r="E18" s="795"/>
    </row>
    <row r="19" spans="1:5" s="796" customFormat="1" x14ac:dyDescent="0.25">
      <c r="B19" s="797"/>
      <c r="C19" s="798"/>
      <c r="D19" s="795"/>
      <c r="E19" s="795"/>
    </row>
    <row r="20" spans="1:5" x14ac:dyDescent="0.25">
      <c r="A20" s="799"/>
      <c r="B20" s="800"/>
      <c r="C20" s="801"/>
      <c r="D20" s="802"/>
      <c r="E20" s="802"/>
    </row>
    <row r="21" spans="1:5" x14ac:dyDescent="0.25">
      <c r="A21" s="645" t="s">
        <v>4168</v>
      </c>
      <c r="B21" s="645" t="s">
        <v>4168</v>
      </c>
      <c r="C21" s="801"/>
      <c r="D21" s="802"/>
      <c r="E21" s="802"/>
    </row>
    <row r="22" spans="1:5" x14ac:dyDescent="0.25">
      <c r="A22" s="803" t="s">
        <v>4242</v>
      </c>
      <c r="B22" s="803" t="s">
        <v>4242</v>
      </c>
      <c r="C22" s="794">
        <v>0</v>
      </c>
      <c r="D22" s="804">
        <v>0</v>
      </c>
      <c r="E22" s="804">
        <v>0</v>
      </c>
    </row>
    <row r="23" spans="1:5" x14ac:dyDescent="0.25">
      <c r="A23" s="788"/>
      <c r="B23" s="102" t="s">
        <v>4241</v>
      </c>
      <c r="C23" s="71">
        <f>SUM(C22)</f>
        <v>0</v>
      </c>
      <c r="D23" s="795"/>
      <c r="E23" s="795"/>
    </row>
    <row r="24" spans="1:5" s="796" customFormat="1" x14ac:dyDescent="0.25">
      <c r="B24" s="797"/>
      <c r="C24" s="798"/>
      <c r="D24" s="795"/>
      <c r="E24" s="795"/>
    </row>
    <row r="25" spans="1:5" x14ac:dyDescent="0.25">
      <c r="A25" s="805"/>
      <c r="B25" s="788"/>
      <c r="C25" s="788"/>
      <c r="D25" s="806"/>
      <c r="E25" s="806"/>
    </row>
    <row r="26" spans="1:5" x14ac:dyDescent="0.25">
      <c r="A26" s="645" t="s">
        <v>4169</v>
      </c>
      <c r="B26" s="645" t="s">
        <v>4168</v>
      </c>
      <c r="C26" s="788"/>
      <c r="D26" s="802"/>
      <c r="E26" s="802"/>
    </row>
    <row r="27" spans="1:5" x14ac:dyDescent="0.25">
      <c r="A27" s="807" t="s">
        <v>4242</v>
      </c>
      <c r="B27" s="807" t="s">
        <v>4242</v>
      </c>
      <c r="C27" s="808">
        <v>0</v>
      </c>
      <c r="D27" s="804">
        <v>0</v>
      </c>
      <c r="E27" s="804">
        <v>0</v>
      </c>
    </row>
    <row r="28" spans="1:5" x14ac:dyDescent="0.25">
      <c r="A28" s="788"/>
      <c r="B28" s="102" t="s">
        <v>4243</v>
      </c>
      <c r="C28" s="71">
        <f>SUM(C27)</f>
        <v>0</v>
      </c>
      <c r="D28" s="795"/>
      <c r="E28" s="795"/>
    </row>
    <row r="29" spans="1:5" s="796" customFormat="1" x14ac:dyDescent="0.25">
      <c r="B29" s="797"/>
      <c r="C29" s="798"/>
      <c r="D29" s="795"/>
      <c r="E29" s="795"/>
    </row>
    <row r="30" spans="1:5" s="796" customFormat="1" x14ac:dyDescent="0.25">
      <c r="B30" s="103" t="s">
        <v>4170</v>
      </c>
      <c r="C30" s="104">
        <f>SUM(C23,C18,C28)</f>
        <v>8</v>
      </c>
      <c r="D30" s="795"/>
      <c r="E30" s="795"/>
    </row>
    <row r="31" spans="1:5" s="796" customFormat="1" x14ac:dyDescent="0.25">
      <c r="B31" s="797"/>
      <c r="C31" s="798"/>
      <c r="D31" s="795"/>
      <c r="E31" s="795"/>
    </row>
    <row r="32" spans="1:5" x14ac:dyDescent="0.25">
      <c r="A32" s="799"/>
      <c r="B32" s="800"/>
      <c r="C32" s="801"/>
      <c r="D32" s="802"/>
      <c r="E32" s="802"/>
    </row>
    <row r="33" spans="1:5" x14ac:dyDescent="0.25">
      <c r="A33" s="784" t="s">
        <v>4166</v>
      </c>
      <c r="B33" s="784"/>
      <c r="C33" s="801"/>
      <c r="D33" s="802"/>
      <c r="E33" s="802"/>
    </row>
    <row r="34" spans="1:5" x14ac:dyDescent="0.25">
      <c r="A34" s="645" t="s">
        <v>4244</v>
      </c>
      <c r="B34" s="645"/>
      <c r="C34" s="801"/>
      <c r="D34" s="802"/>
      <c r="E34" s="802"/>
    </row>
    <row r="35" spans="1:5" x14ac:dyDescent="0.25">
      <c r="A35" s="807" t="s">
        <v>4242</v>
      </c>
      <c r="B35" s="809" t="s">
        <v>4242</v>
      </c>
      <c r="C35" s="808">
        <v>0</v>
      </c>
      <c r="D35" s="804">
        <v>0</v>
      </c>
      <c r="E35" s="804">
        <v>0</v>
      </c>
    </row>
    <row r="36" spans="1:5" x14ac:dyDescent="0.25">
      <c r="A36" s="788"/>
      <c r="B36" s="102" t="s">
        <v>4245</v>
      </c>
      <c r="C36" s="71">
        <f>SUM(C35)</f>
        <v>0</v>
      </c>
      <c r="D36" s="795"/>
      <c r="E36" s="795"/>
    </row>
    <row r="37" spans="1:5" x14ac:dyDescent="0.25">
      <c r="A37" s="799"/>
      <c r="B37" s="800"/>
      <c r="C37" s="801"/>
      <c r="D37" s="802"/>
      <c r="E37" s="802"/>
    </row>
    <row r="38" spans="1:5" ht="12.75" customHeight="1" x14ac:dyDescent="0.25">
      <c r="A38" s="646" t="s">
        <v>4172</v>
      </c>
      <c r="B38" s="647"/>
      <c r="C38" s="801"/>
      <c r="D38" s="802"/>
      <c r="E38" s="802"/>
    </row>
    <row r="39" spans="1:5" x14ac:dyDescent="0.25">
      <c r="A39" s="807" t="s">
        <v>4242</v>
      </c>
      <c r="B39" s="807" t="s">
        <v>4242</v>
      </c>
      <c r="C39" s="808">
        <v>0</v>
      </c>
      <c r="D39" s="804">
        <v>0</v>
      </c>
      <c r="E39" s="804">
        <v>0</v>
      </c>
    </row>
    <row r="40" spans="1:5" ht="12" customHeight="1" x14ac:dyDescent="0.25">
      <c r="A40" s="788"/>
      <c r="B40" s="102" t="s">
        <v>4246</v>
      </c>
      <c r="C40" s="57">
        <f>SUM(C39)</f>
        <v>0</v>
      </c>
      <c r="D40" s="795"/>
      <c r="E40" s="795"/>
    </row>
  </sheetData>
  <mergeCells count="15">
    <mergeCell ref="A11:B11"/>
    <mergeCell ref="A21:B21"/>
    <mergeCell ref="A26:B26"/>
    <mergeCell ref="A33:B33"/>
    <mergeCell ref="A34:B34"/>
    <mergeCell ref="A38:B38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0"/>
  <sheetViews>
    <sheetView showGridLines="0" zoomScale="92" workbookViewId="0">
      <selection activeCell="H23" sqref="H23"/>
    </sheetView>
  </sheetViews>
  <sheetFormatPr baseColWidth="10" defaultColWidth="11.453125" defaultRowHeight="15" x14ac:dyDescent="0.3"/>
  <cols>
    <col min="1" max="1" width="12.1796875" style="116" customWidth="1"/>
    <col min="2" max="2" width="27" style="116" customWidth="1"/>
    <col min="3" max="3" width="15.1796875" style="116" bestFit="1" customWidth="1"/>
    <col min="4" max="4" width="12.453125" style="116" customWidth="1"/>
    <col min="5" max="5" width="13.81640625" style="116" customWidth="1"/>
    <col min="6" max="6" width="13.26953125" style="116" customWidth="1"/>
    <col min="7" max="7" width="11.26953125" style="116" customWidth="1"/>
    <col min="8" max="8" width="13.1796875" style="116" bestFit="1" customWidth="1"/>
    <col min="9" max="9" width="11.453125" style="116" customWidth="1"/>
    <col min="10" max="10" width="12" style="116" customWidth="1"/>
    <col min="11" max="11" width="11.453125" style="116"/>
    <col min="12" max="12" width="11.453125" style="106"/>
    <col min="13" max="16384" width="11.453125" style="116"/>
  </cols>
  <sheetData>
    <row r="2" spans="1:11" s="106" customFormat="1" x14ac:dyDescent="0.3">
      <c r="A2" s="649" t="s">
        <v>4160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</row>
    <row r="3" spans="1:11" s="106" customFormat="1" x14ac:dyDescent="0.3">
      <c r="A3" s="650" t="s">
        <v>3</v>
      </c>
      <c r="B3" s="650"/>
      <c r="C3" s="650"/>
      <c r="D3" s="650"/>
      <c r="E3" s="650"/>
      <c r="F3" s="650"/>
      <c r="G3" s="650"/>
      <c r="H3" s="650"/>
      <c r="I3" s="650"/>
      <c r="J3" s="650"/>
      <c r="K3" s="650"/>
    </row>
    <row r="4" spans="1:11" s="106" customFormat="1" x14ac:dyDescent="0.3">
      <c r="A4" s="650" t="s">
        <v>4161</v>
      </c>
      <c r="B4" s="650"/>
      <c r="C4" s="650"/>
      <c r="D4" s="650"/>
      <c r="E4" s="650"/>
      <c r="F4" s="650"/>
      <c r="G4" s="650"/>
      <c r="H4" s="650"/>
      <c r="I4" s="650"/>
      <c r="J4" s="650"/>
      <c r="K4" s="650"/>
    </row>
    <row r="5" spans="1:11" s="106" customFormat="1" x14ac:dyDescent="0.3">
      <c r="A5" s="650" t="s">
        <v>4274</v>
      </c>
      <c r="B5" s="650"/>
      <c r="C5" s="650"/>
      <c r="D5" s="650"/>
      <c r="E5" s="650"/>
      <c r="F5" s="650"/>
      <c r="G5" s="650"/>
      <c r="H5" s="650"/>
      <c r="I5" s="650"/>
      <c r="J5" s="650"/>
      <c r="K5" s="650"/>
    </row>
    <row r="6" spans="1:11" s="106" customFormat="1" x14ac:dyDescent="0.3">
      <c r="A6" s="651" t="s">
        <v>4229</v>
      </c>
      <c r="B6" s="651"/>
      <c r="C6" s="651"/>
      <c r="D6" s="651"/>
      <c r="E6" s="651"/>
      <c r="F6" s="651"/>
      <c r="G6" s="651"/>
      <c r="H6" s="651"/>
      <c r="I6" s="651"/>
      <c r="J6" s="651"/>
      <c r="K6" s="651"/>
    </row>
    <row r="7" spans="1:11" s="106" customFormat="1" x14ac:dyDescent="0.3">
      <c r="A7" s="810" t="s">
        <v>4248</v>
      </c>
      <c r="B7" s="810"/>
      <c r="C7" s="810"/>
      <c r="D7" s="811" t="s">
        <v>533</v>
      </c>
      <c r="E7" s="811" t="s">
        <v>533</v>
      </c>
      <c r="F7" s="811" t="s">
        <v>533</v>
      </c>
      <c r="G7" s="811" t="s">
        <v>533</v>
      </c>
      <c r="H7" s="811" t="s">
        <v>533</v>
      </c>
      <c r="I7" s="811" t="s">
        <v>533</v>
      </c>
      <c r="J7" s="811" t="s">
        <v>533</v>
      </c>
      <c r="K7" s="811" t="s">
        <v>533</v>
      </c>
    </row>
    <row r="8" spans="1:11" s="107" customFormat="1" ht="12.75" customHeight="1" x14ac:dyDescent="0.25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1" s="107" customFormat="1" ht="25" x14ac:dyDescent="0.25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1" s="107" customFormat="1" ht="12.5" x14ac:dyDescent="0.25">
      <c r="A10" s="100" t="s">
        <v>4263</v>
      </c>
      <c r="B10" s="100" t="s">
        <v>4264</v>
      </c>
      <c r="C10" s="101">
        <v>85987.53</v>
      </c>
      <c r="D10" s="108">
        <v>0</v>
      </c>
      <c r="E10" s="108">
        <v>0</v>
      </c>
      <c r="F10" s="109">
        <f>+C10+D10+E10</f>
        <v>85987.53</v>
      </c>
      <c r="G10" s="109">
        <f>+(C10/30)*10</f>
        <v>28662.51</v>
      </c>
      <c r="H10" s="109">
        <f>+(C10/30)*5</f>
        <v>14331.254999999999</v>
      </c>
      <c r="I10" s="109">
        <f>+(C10/30)*40</f>
        <v>114650.04</v>
      </c>
      <c r="J10" s="109">
        <v>0</v>
      </c>
      <c r="K10" s="109">
        <f>+G10+H10+I10+J10</f>
        <v>157643.80499999999</v>
      </c>
    </row>
    <row r="11" spans="1:11" s="107" customFormat="1" ht="12.5" x14ac:dyDescent="0.25">
      <c r="A11" s="100" t="s">
        <v>4265</v>
      </c>
      <c r="B11" s="100" t="s">
        <v>4266</v>
      </c>
      <c r="C11" s="101">
        <v>53441.675999999999</v>
      </c>
      <c r="D11" s="108">
        <v>0</v>
      </c>
      <c r="E11" s="108">
        <v>0</v>
      </c>
      <c r="F11" s="109">
        <f t="shared" ref="F11:F15" si="0">+C11+D11+E11</f>
        <v>53441.675999999999</v>
      </c>
      <c r="G11" s="109">
        <f t="shared" ref="G11:G15" si="1">+(C11/30)*10</f>
        <v>17813.892</v>
      </c>
      <c r="H11" s="109">
        <f t="shared" ref="H11:H15" si="2">+(C11/30)*5</f>
        <v>8906.9459999999999</v>
      </c>
      <c r="I11" s="109">
        <f t="shared" ref="I11:I15" si="3">+(C11/30)*40</f>
        <v>71255.567999999999</v>
      </c>
      <c r="J11" s="109">
        <v>0</v>
      </c>
      <c r="K11" s="109">
        <f t="shared" ref="K11:K15" si="4">+G11+H11+I11+J11</f>
        <v>97976.406000000003</v>
      </c>
    </row>
    <row r="12" spans="1:11" s="107" customFormat="1" ht="12.5" x14ac:dyDescent="0.25">
      <c r="A12" s="100" t="s">
        <v>4267</v>
      </c>
      <c r="B12" s="100" t="s">
        <v>4266</v>
      </c>
      <c r="C12" s="101">
        <v>42741.468000000001</v>
      </c>
      <c r="D12" s="108">
        <v>0</v>
      </c>
      <c r="E12" s="108">
        <v>0</v>
      </c>
      <c r="F12" s="109">
        <f t="shared" si="0"/>
        <v>42741.468000000001</v>
      </c>
      <c r="G12" s="109">
        <f t="shared" si="1"/>
        <v>14247.155999999999</v>
      </c>
      <c r="H12" s="109">
        <f t="shared" si="2"/>
        <v>7123.5779999999995</v>
      </c>
      <c r="I12" s="109">
        <f t="shared" si="3"/>
        <v>56988.623999999996</v>
      </c>
      <c r="J12" s="109">
        <v>0</v>
      </c>
      <c r="K12" s="109">
        <f t="shared" si="4"/>
        <v>78359.357999999993</v>
      </c>
    </row>
    <row r="13" spans="1:11" s="107" customFormat="1" ht="12.5" x14ac:dyDescent="0.25">
      <c r="A13" s="100" t="s">
        <v>4275</v>
      </c>
      <c r="B13" s="100" t="s">
        <v>4266</v>
      </c>
      <c r="C13" s="101">
        <v>34844.1996</v>
      </c>
      <c r="D13" s="108">
        <v>0</v>
      </c>
      <c r="E13" s="108">
        <v>0</v>
      </c>
      <c r="F13" s="109">
        <f t="shared" si="0"/>
        <v>34844.1996</v>
      </c>
      <c r="G13" s="109">
        <f t="shared" si="1"/>
        <v>11614.733200000001</v>
      </c>
      <c r="H13" s="109">
        <f t="shared" si="2"/>
        <v>5807.3666000000003</v>
      </c>
      <c r="I13" s="109">
        <f t="shared" si="3"/>
        <v>46458.932800000002</v>
      </c>
      <c r="J13" s="109">
        <v>0</v>
      </c>
      <c r="K13" s="109">
        <f t="shared" si="4"/>
        <v>63881.032600000006</v>
      </c>
    </row>
    <row r="14" spans="1:11" s="107" customFormat="1" ht="12.5" x14ac:dyDescent="0.25">
      <c r="A14" s="100" t="s">
        <v>4268</v>
      </c>
      <c r="B14" s="100" t="s">
        <v>4269</v>
      </c>
      <c r="C14" s="101">
        <v>30653.244000000002</v>
      </c>
      <c r="D14" s="108">
        <v>0</v>
      </c>
      <c r="E14" s="108">
        <v>0</v>
      </c>
      <c r="F14" s="109">
        <f t="shared" si="0"/>
        <v>30653.244000000002</v>
      </c>
      <c r="G14" s="109">
        <f t="shared" si="1"/>
        <v>10217.748</v>
      </c>
      <c r="H14" s="109">
        <f t="shared" si="2"/>
        <v>5108.8739999999998</v>
      </c>
      <c r="I14" s="109">
        <f t="shared" si="3"/>
        <v>40870.991999999998</v>
      </c>
      <c r="J14" s="109">
        <v>0</v>
      </c>
      <c r="K14" s="109">
        <f t="shared" si="4"/>
        <v>56197.614000000001</v>
      </c>
    </row>
    <row r="15" spans="1:11" s="107" customFormat="1" ht="12.5" x14ac:dyDescent="0.25">
      <c r="A15" s="100" t="s">
        <v>4270</v>
      </c>
      <c r="B15" s="100" t="s">
        <v>4271</v>
      </c>
      <c r="C15" s="101">
        <v>22435.919999999998</v>
      </c>
      <c r="D15" s="108">
        <v>1070</v>
      </c>
      <c r="E15" s="108">
        <v>0</v>
      </c>
      <c r="F15" s="109">
        <f t="shared" si="0"/>
        <v>23505.919999999998</v>
      </c>
      <c r="G15" s="109">
        <f t="shared" si="1"/>
        <v>7478.6399999999994</v>
      </c>
      <c r="H15" s="109">
        <f t="shared" si="2"/>
        <v>3739.3199999999997</v>
      </c>
      <c r="I15" s="109">
        <f t="shared" si="3"/>
        <v>29914.559999999998</v>
      </c>
      <c r="J15" s="109">
        <v>0</v>
      </c>
      <c r="K15" s="109">
        <f t="shared" si="4"/>
        <v>41132.519999999997</v>
      </c>
    </row>
    <row r="16" spans="1:11" s="106" customFormat="1" x14ac:dyDescent="0.3">
      <c r="A16" s="110"/>
      <c r="B16" s="110"/>
      <c r="C16" s="111"/>
      <c r="D16" s="111"/>
      <c r="E16" s="111"/>
      <c r="F16" s="111"/>
      <c r="G16" s="111"/>
      <c r="H16" s="111"/>
      <c r="I16" s="111"/>
      <c r="J16" s="111"/>
      <c r="K16" s="112"/>
    </row>
    <row r="17" spans="1:13" s="106" customFormat="1" x14ac:dyDescent="0.3">
      <c r="A17" s="110"/>
      <c r="B17" s="110"/>
      <c r="C17" s="111"/>
      <c r="D17" s="111"/>
      <c r="E17" s="111"/>
      <c r="F17" s="111"/>
      <c r="G17" s="111"/>
      <c r="H17" s="111"/>
      <c r="I17" s="111"/>
      <c r="J17" s="111"/>
      <c r="K17" s="112"/>
    </row>
    <row r="18" spans="1:13" s="106" customFormat="1" x14ac:dyDescent="0.3">
      <c r="A18" s="810" t="s">
        <v>4261</v>
      </c>
      <c r="B18" s="810"/>
      <c r="C18" s="810"/>
      <c r="D18" s="812" t="s">
        <v>533</v>
      </c>
      <c r="E18" s="812" t="s">
        <v>533</v>
      </c>
      <c r="F18" s="812" t="s">
        <v>533</v>
      </c>
      <c r="G18" s="812" t="s">
        <v>533</v>
      </c>
      <c r="H18" s="812" t="s">
        <v>533</v>
      </c>
      <c r="I18" s="812" t="s">
        <v>533</v>
      </c>
      <c r="J18" s="812" t="s">
        <v>533</v>
      </c>
      <c r="K18" s="812" t="s">
        <v>533</v>
      </c>
    </row>
    <row r="19" spans="1:13" s="107" customFormat="1" ht="12.75" customHeight="1" x14ac:dyDescent="0.25">
      <c r="A19" s="635" t="s">
        <v>4249</v>
      </c>
      <c r="B19" s="637" t="s">
        <v>4231</v>
      </c>
      <c r="C19" s="638" t="s">
        <v>4250</v>
      </c>
      <c r="D19" s="638" t="s">
        <v>4250</v>
      </c>
      <c r="E19" s="638" t="s">
        <v>4250</v>
      </c>
      <c r="F19" s="638" t="s">
        <v>4250</v>
      </c>
      <c r="G19" s="638" t="s">
        <v>4251</v>
      </c>
      <c r="H19" s="638" t="s">
        <v>4251</v>
      </c>
      <c r="I19" s="638" t="s">
        <v>4251</v>
      </c>
      <c r="J19" s="638" t="s">
        <v>4251</v>
      </c>
      <c r="K19" s="639" t="s">
        <v>4251</v>
      </c>
    </row>
    <row r="20" spans="1:13" s="107" customFormat="1" ht="25" x14ac:dyDescent="0.25">
      <c r="A20" s="636" t="s">
        <v>4249</v>
      </c>
      <c r="B20" s="638" t="s">
        <v>4252</v>
      </c>
      <c r="C20" s="90" t="s">
        <v>4253</v>
      </c>
      <c r="D20" s="90" t="s">
        <v>4254</v>
      </c>
      <c r="E20" s="90" t="s">
        <v>4255</v>
      </c>
      <c r="F20" s="90" t="s">
        <v>4256</v>
      </c>
      <c r="G20" s="113" t="s">
        <v>4257</v>
      </c>
      <c r="H20" s="113" t="s">
        <v>4258</v>
      </c>
      <c r="I20" s="90" t="s">
        <v>4259</v>
      </c>
      <c r="J20" s="90" t="s">
        <v>4260</v>
      </c>
      <c r="K20" s="91" t="s">
        <v>4256</v>
      </c>
    </row>
    <row r="21" spans="1:13" s="107" customFormat="1" ht="12.5" x14ac:dyDescent="0.25">
      <c r="A21" s="100" t="s">
        <v>4272</v>
      </c>
      <c r="B21" s="100" t="s">
        <v>4273</v>
      </c>
      <c r="C21" s="101">
        <v>15965.775</v>
      </c>
      <c r="D21" s="108">
        <v>1070</v>
      </c>
      <c r="E21" s="108">
        <v>0</v>
      </c>
      <c r="F21" s="109">
        <f>+C21+E21+D21</f>
        <v>17035.775000000001</v>
      </c>
      <c r="G21" s="109">
        <f>+(C21/30)*10</f>
        <v>5321.9250000000002</v>
      </c>
      <c r="H21" s="109">
        <f>+(C21/30)*5</f>
        <v>2660.9625000000001</v>
      </c>
      <c r="I21" s="109">
        <f>+(C21/30)*40</f>
        <v>21287.7</v>
      </c>
      <c r="J21" s="109">
        <v>0</v>
      </c>
      <c r="K21" s="109">
        <f>+G21+H21+I21+J21</f>
        <v>29270.587500000001</v>
      </c>
    </row>
    <row r="22" spans="1:13" s="107" customFormat="1" ht="12.5" x14ac:dyDescent="0.25">
      <c r="A22" s="105"/>
      <c r="B22" s="105"/>
      <c r="C22" s="114"/>
      <c r="D22" s="105"/>
      <c r="E22" s="114"/>
      <c r="F22" s="114"/>
      <c r="G22" s="114"/>
      <c r="H22" s="114"/>
      <c r="I22" s="114"/>
      <c r="J22" s="114"/>
      <c r="K22" s="114"/>
    </row>
    <row r="23" spans="1:13" s="106" customFormat="1" x14ac:dyDescent="0.3">
      <c r="A23" s="115"/>
      <c r="B23" s="115"/>
      <c r="C23" s="115"/>
      <c r="D23" s="115"/>
    </row>
    <row r="24" spans="1:13" s="106" customFormat="1" x14ac:dyDescent="0.3">
      <c r="A24" s="115"/>
      <c r="B24" s="115"/>
      <c r="C24" s="115"/>
      <c r="D24" s="115"/>
    </row>
    <row r="25" spans="1:13" s="106" customFormat="1" x14ac:dyDescent="0.3">
      <c r="A25" s="115"/>
      <c r="B25" s="115"/>
      <c r="C25" s="115"/>
      <c r="D25" s="115"/>
    </row>
    <row r="26" spans="1:13" s="106" customFormat="1" x14ac:dyDescent="0.3">
      <c r="A26" s="115"/>
      <c r="B26" s="115"/>
      <c r="C26" s="115"/>
      <c r="D26" s="115"/>
      <c r="F26" s="116"/>
    </row>
    <row r="27" spans="1:13" s="106" customFormat="1" x14ac:dyDescent="0.3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M27" s="116"/>
    </row>
    <row r="28" spans="1:13" s="106" customFormat="1" x14ac:dyDescent="0.3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M28" s="116"/>
    </row>
    <row r="29" spans="1:13" s="106" customFormat="1" x14ac:dyDescent="0.3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M29" s="116"/>
    </row>
    <row r="30" spans="1:13" s="106" customFormat="1" x14ac:dyDescent="0.3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M30" s="116"/>
    </row>
  </sheetData>
  <mergeCells count="15">
    <mergeCell ref="A8:A9"/>
    <mergeCell ref="B8:B9"/>
    <mergeCell ref="C8:F8"/>
    <mergeCell ref="G8:K8"/>
    <mergeCell ref="A18:C18"/>
    <mergeCell ref="A19:A20"/>
    <mergeCell ref="B19:B20"/>
    <mergeCell ref="C19:F19"/>
    <mergeCell ref="G19:K19"/>
    <mergeCell ref="A2:K2"/>
    <mergeCell ref="A3:K3"/>
    <mergeCell ref="A4:K4"/>
    <mergeCell ref="A5:K5"/>
    <mergeCell ref="A6:K6"/>
    <mergeCell ref="A7:C7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3"/>
  <sheetViews>
    <sheetView showGridLines="0" workbookViewId="0">
      <selection sqref="A1:H1"/>
    </sheetView>
  </sheetViews>
  <sheetFormatPr baseColWidth="10" defaultColWidth="11.453125" defaultRowHeight="12.5" x14ac:dyDescent="0.25"/>
  <cols>
    <col min="1" max="1" width="19.1796875" style="105" customWidth="1"/>
    <col min="2" max="2" width="42.26953125" style="105" customWidth="1"/>
    <col min="3" max="3" width="16.54296875" style="105" customWidth="1"/>
    <col min="4" max="4" width="12.81640625" style="105" customWidth="1"/>
    <col min="5" max="5" width="14.453125" style="105" customWidth="1"/>
    <col min="6" max="6" width="20.7265625" style="816" customWidth="1"/>
    <col min="7" max="7" width="12.453125" style="816" bestFit="1" customWidth="1"/>
    <col min="8" max="16384" width="11.453125" style="816"/>
  </cols>
  <sheetData>
    <row r="1" spans="1:8" s="813" customFormat="1" ht="15" x14ac:dyDescent="0.3"/>
    <row r="2" spans="1:8" s="813" customFormat="1" ht="15" x14ac:dyDescent="0.3">
      <c r="A2" s="648" t="s">
        <v>4160</v>
      </c>
      <c r="B2" s="648"/>
      <c r="C2" s="648"/>
      <c r="D2" s="648"/>
      <c r="E2" s="648"/>
    </row>
    <row r="3" spans="1:8" s="813" customFormat="1" ht="15" x14ac:dyDescent="0.3">
      <c r="A3" s="814" t="s">
        <v>4178</v>
      </c>
      <c r="B3" s="814"/>
      <c r="C3" s="814"/>
      <c r="D3" s="814"/>
      <c r="E3" s="814"/>
    </row>
    <row r="4" spans="1:8" s="813" customFormat="1" ht="15" x14ac:dyDescent="0.3">
      <c r="A4" s="814" t="s">
        <v>4262</v>
      </c>
      <c r="B4" s="814"/>
      <c r="C4" s="814"/>
      <c r="D4" s="814"/>
      <c r="E4" s="814"/>
    </row>
    <row r="5" spans="1:8" s="813" customFormat="1" ht="15" x14ac:dyDescent="0.3">
      <c r="A5" s="814" t="s">
        <v>4228</v>
      </c>
      <c r="B5" s="814"/>
      <c r="C5" s="814"/>
      <c r="D5" s="814"/>
      <c r="E5" s="814"/>
    </row>
    <row r="6" spans="1:8" s="813" customFormat="1" ht="15" x14ac:dyDescent="0.3">
      <c r="A6" s="815" t="s">
        <v>4229</v>
      </c>
      <c r="B6" s="815"/>
      <c r="C6" s="815"/>
      <c r="D6" s="815"/>
      <c r="E6" s="815"/>
    </row>
    <row r="7" spans="1:8" x14ac:dyDescent="0.25">
      <c r="A7" s="816"/>
      <c r="B7" s="816"/>
      <c r="C7" s="816"/>
      <c r="D7" s="816"/>
      <c r="E7" s="816"/>
    </row>
    <row r="8" spans="1:8" ht="12.75" customHeight="1" x14ac:dyDescent="0.25">
      <c r="A8" s="633" t="s">
        <v>4230</v>
      </c>
      <c r="B8" s="633" t="s">
        <v>4231</v>
      </c>
      <c r="C8" s="633" t="s">
        <v>4232</v>
      </c>
      <c r="D8" s="634" t="s">
        <v>4233</v>
      </c>
      <c r="E8" s="634" t="s">
        <v>4233</v>
      </c>
    </row>
    <row r="9" spans="1:8" ht="12.75" customHeight="1" x14ac:dyDescent="0.25">
      <c r="A9" s="633" t="s">
        <v>4230</v>
      </c>
      <c r="B9" s="633" t="s">
        <v>4231</v>
      </c>
      <c r="C9" s="633" t="s">
        <v>4232</v>
      </c>
      <c r="D9" s="46" t="s">
        <v>4234</v>
      </c>
      <c r="E9" s="46" t="s">
        <v>4235</v>
      </c>
    </row>
    <row r="10" spans="1:8" s="819" customFormat="1" ht="15.75" customHeight="1" x14ac:dyDescent="0.25">
      <c r="A10" s="817"/>
      <c r="B10" s="817"/>
      <c r="C10" s="818"/>
      <c r="D10" s="818"/>
      <c r="E10" s="818"/>
    </row>
    <row r="11" spans="1:8" x14ac:dyDescent="0.25">
      <c r="A11" s="627" t="s">
        <v>4167</v>
      </c>
      <c r="B11" s="627" t="s">
        <v>4167</v>
      </c>
      <c r="C11" s="820"/>
      <c r="D11" s="821"/>
      <c r="E11" s="821"/>
    </row>
    <row r="12" spans="1:8" x14ac:dyDescent="0.25">
      <c r="A12" s="99" t="s">
        <v>4276</v>
      </c>
      <c r="B12" s="100" t="s">
        <v>4264</v>
      </c>
      <c r="C12" s="822">
        <v>1</v>
      </c>
      <c r="D12" s="101">
        <v>85000</v>
      </c>
      <c r="E12" s="101">
        <v>85000</v>
      </c>
      <c r="H12" s="823"/>
    </row>
    <row r="13" spans="1:8" x14ac:dyDescent="0.25">
      <c r="A13" s="99" t="s">
        <v>4277</v>
      </c>
      <c r="B13" s="100" t="s">
        <v>4278</v>
      </c>
      <c r="C13" s="822">
        <v>1</v>
      </c>
      <c r="D13" s="101">
        <v>60000</v>
      </c>
      <c r="E13" s="101">
        <v>60000</v>
      </c>
      <c r="H13" s="823"/>
    </row>
    <row r="14" spans="1:8" x14ac:dyDescent="0.25">
      <c r="A14" s="99" t="s">
        <v>4279</v>
      </c>
      <c r="B14" s="100" t="s">
        <v>4280</v>
      </c>
      <c r="C14" s="822">
        <v>3</v>
      </c>
      <c r="D14" s="101">
        <v>52394</v>
      </c>
      <c r="E14" s="101">
        <v>52394</v>
      </c>
      <c r="H14" s="823"/>
    </row>
    <row r="15" spans="1:8" x14ac:dyDescent="0.25">
      <c r="A15" s="99" t="s">
        <v>4281</v>
      </c>
      <c r="B15" s="100" t="s">
        <v>4282</v>
      </c>
      <c r="C15" s="822">
        <v>1</v>
      </c>
      <c r="D15" s="101">
        <v>48000</v>
      </c>
      <c r="E15" s="101">
        <v>48000</v>
      </c>
      <c r="H15" s="823"/>
    </row>
    <row r="16" spans="1:8" x14ac:dyDescent="0.25">
      <c r="A16" s="99" t="s">
        <v>4283</v>
      </c>
      <c r="B16" s="100" t="s">
        <v>4284</v>
      </c>
      <c r="C16" s="822">
        <v>2</v>
      </c>
      <c r="D16" s="101">
        <v>40000</v>
      </c>
      <c r="E16" s="101">
        <v>40000</v>
      </c>
      <c r="H16" s="823"/>
    </row>
    <row r="17" spans="1:8" x14ac:dyDescent="0.25">
      <c r="A17" s="99" t="s">
        <v>4285</v>
      </c>
      <c r="B17" s="100" t="s">
        <v>4286</v>
      </c>
      <c r="C17" s="822">
        <v>4</v>
      </c>
      <c r="D17" s="101">
        <v>33000</v>
      </c>
      <c r="E17" s="101">
        <v>34872</v>
      </c>
      <c r="H17" s="823"/>
    </row>
    <row r="18" spans="1:8" x14ac:dyDescent="0.25">
      <c r="A18" s="99" t="s">
        <v>4287</v>
      </c>
      <c r="B18" s="100" t="s">
        <v>4288</v>
      </c>
      <c r="C18" s="822">
        <v>2</v>
      </c>
      <c r="D18" s="101">
        <v>19666</v>
      </c>
      <c r="E18" s="101">
        <v>19666</v>
      </c>
      <c r="H18" s="823"/>
    </row>
    <row r="19" spans="1:8" x14ac:dyDescent="0.25">
      <c r="A19" s="99" t="s">
        <v>4289</v>
      </c>
      <c r="B19" s="100" t="s">
        <v>4290</v>
      </c>
      <c r="C19" s="822">
        <v>1</v>
      </c>
      <c r="D19" s="101">
        <v>18838</v>
      </c>
      <c r="E19" s="101">
        <v>18838</v>
      </c>
      <c r="H19" s="823"/>
    </row>
    <row r="20" spans="1:8" x14ac:dyDescent="0.25">
      <c r="A20" s="99" t="s">
        <v>4291</v>
      </c>
      <c r="B20" s="100" t="s">
        <v>4292</v>
      </c>
      <c r="C20" s="822">
        <v>4</v>
      </c>
      <c r="D20" s="101">
        <v>16764</v>
      </c>
      <c r="E20" s="101">
        <v>16764</v>
      </c>
      <c r="H20" s="823"/>
    </row>
    <row r="21" spans="1:8" x14ac:dyDescent="0.25">
      <c r="A21" s="816"/>
      <c r="B21" s="102" t="s">
        <v>4238</v>
      </c>
      <c r="C21" s="71">
        <f>SUM(C12:C20)</f>
        <v>19</v>
      </c>
      <c r="D21" s="824"/>
      <c r="E21" s="824"/>
    </row>
    <row r="22" spans="1:8" s="825" customFormat="1" x14ac:dyDescent="0.25">
      <c r="B22" s="826"/>
      <c r="C22" s="827"/>
      <c r="D22" s="824"/>
      <c r="E22" s="824"/>
    </row>
    <row r="23" spans="1:8" x14ac:dyDescent="0.25">
      <c r="A23" s="828"/>
      <c r="B23" s="829"/>
      <c r="C23" s="830"/>
      <c r="D23" s="831"/>
      <c r="E23" s="831"/>
    </row>
    <row r="24" spans="1:8" x14ac:dyDescent="0.25">
      <c r="A24" s="645" t="s">
        <v>4168</v>
      </c>
      <c r="B24" s="645" t="s">
        <v>4168</v>
      </c>
      <c r="C24" s="830"/>
      <c r="D24" s="831"/>
      <c r="E24" s="831"/>
    </row>
    <row r="25" spans="1:8" x14ac:dyDescent="0.25">
      <c r="A25" s="832" t="s">
        <v>4242</v>
      </c>
      <c r="B25" s="832" t="s">
        <v>4242</v>
      </c>
      <c r="C25" s="822">
        <v>0</v>
      </c>
      <c r="D25" s="833">
        <v>0</v>
      </c>
      <c r="E25" s="833">
        <v>0</v>
      </c>
    </row>
    <row r="26" spans="1:8" x14ac:dyDescent="0.25">
      <c r="A26" s="816"/>
      <c r="B26" s="102" t="s">
        <v>4241</v>
      </c>
      <c r="C26" s="71">
        <f>SUM(C25)</f>
        <v>0</v>
      </c>
      <c r="D26" s="824"/>
      <c r="E26" s="824"/>
    </row>
    <row r="27" spans="1:8" s="825" customFormat="1" x14ac:dyDescent="0.25">
      <c r="B27" s="826"/>
      <c r="C27" s="827"/>
      <c r="D27" s="824"/>
      <c r="E27" s="824"/>
    </row>
    <row r="28" spans="1:8" x14ac:dyDescent="0.25">
      <c r="A28" s="834"/>
      <c r="B28" s="816"/>
      <c r="C28" s="816"/>
      <c r="D28" s="835"/>
      <c r="E28" s="835"/>
    </row>
    <row r="29" spans="1:8" x14ac:dyDescent="0.25">
      <c r="A29" s="645" t="s">
        <v>4169</v>
      </c>
      <c r="B29" s="645" t="s">
        <v>4168</v>
      </c>
      <c r="C29" s="816"/>
      <c r="D29" s="831"/>
      <c r="E29" s="831"/>
    </row>
    <row r="30" spans="1:8" x14ac:dyDescent="0.25">
      <c r="A30" s="836" t="s">
        <v>4242</v>
      </c>
      <c r="B30" s="836" t="s">
        <v>4242</v>
      </c>
      <c r="C30" s="837">
        <v>0</v>
      </c>
      <c r="D30" s="833">
        <v>0</v>
      </c>
      <c r="E30" s="833">
        <v>0</v>
      </c>
    </row>
    <row r="31" spans="1:8" x14ac:dyDescent="0.25">
      <c r="A31" s="816"/>
      <c r="B31" s="102" t="s">
        <v>4243</v>
      </c>
      <c r="C31" s="71">
        <f>SUM(C30)</f>
        <v>0</v>
      </c>
      <c r="D31" s="824"/>
      <c r="E31" s="824"/>
    </row>
    <row r="32" spans="1:8" s="825" customFormat="1" x14ac:dyDescent="0.25">
      <c r="B32" s="826"/>
      <c r="C32" s="827"/>
      <c r="D32" s="824"/>
      <c r="E32" s="824"/>
    </row>
    <row r="33" spans="1:5" s="825" customFormat="1" x14ac:dyDescent="0.25">
      <c r="B33" s="103" t="s">
        <v>4170</v>
      </c>
      <c r="C33" s="104">
        <f>SUM(C26,C21,C31)</f>
        <v>19</v>
      </c>
      <c r="D33" s="824"/>
      <c r="E33" s="824"/>
    </row>
    <row r="34" spans="1:5" s="825" customFormat="1" x14ac:dyDescent="0.25">
      <c r="B34" s="826"/>
      <c r="C34" s="827"/>
      <c r="D34" s="824"/>
      <c r="E34" s="824"/>
    </row>
    <row r="35" spans="1:5" x14ac:dyDescent="0.25">
      <c r="A35" s="828"/>
      <c r="B35" s="829"/>
      <c r="C35" s="830"/>
      <c r="D35" s="831"/>
      <c r="E35" s="831"/>
    </row>
    <row r="36" spans="1:5" x14ac:dyDescent="0.25">
      <c r="A36" s="838" t="s">
        <v>4166</v>
      </c>
      <c r="B36" s="838"/>
      <c r="C36" s="830"/>
      <c r="D36" s="831"/>
      <c r="E36" s="831"/>
    </row>
    <row r="37" spans="1:5" x14ac:dyDescent="0.25">
      <c r="A37" s="645" t="s">
        <v>4244</v>
      </c>
      <c r="B37" s="645"/>
      <c r="C37" s="830"/>
      <c r="D37" s="831"/>
      <c r="E37" s="831"/>
    </row>
    <row r="38" spans="1:5" x14ac:dyDescent="0.25">
      <c r="A38" s="836" t="s">
        <v>4242</v>
      </c>
      <c r="B38" s="839" t="s">
        <v>4242</v>
      </c>
      <c r="C38" s="837">
        <v>0</v>
      </c>
      <c r="D38" s="833">
        <v>0</v>
      </c>
      <c r="E38" s="833">
        <v>0</v>
      </c>
    </row>
    <row r="39" spans="1:5" x14ac:dyDescent="0.25">
      <c r="A39" s="816"/>
      <c r="B39" s="102" t="s">
        <v>4245</v>
      </c>
      <c r="C39" s="71">
        <f>SUM(C38)</f>
        <v>0</v>
      </c>
      <c r="D39" s="824"/>
      <c r="E39" s="824"/>
    </row>
    <row r="40" spans="1:5" x14ac:dyDescent="0.25">
      <c r="A40" s="828"/>
      <c r="B40" s="829"/>
      <c r="C40" s="830"/>
      <c r="D40" s="831"/>
      <c r="E40" s="831"/>
    </row>
    <row r="41" spans="1:5" ht="12.75" customHeight="1" x14ac:dyDescent="0.25">
      <c r="A41" s="646" t="s">
        <v>4172</v>
      </c>
      <c r="B41" s="647"/>
      <c r="C41" s="830"/>
      <c r="D41" s="831"/>
      <c r="E41" s="831"/>
    </row>
    <row r="42" spans="1:5" x14ac:dyDescent="0.25">
      <c r="A42" s="836" t="s">
        <v>4242</v>
      </c>
      <c r="B42" s="836" t="s">
        <v>4242</v>
      </c>
      <c r="C42" s="837">
        <v>0</v>
      </c>
      <c r="D42" s="833">
        <v>0</v>
      </c>
      <c r="E42" s="833">
        <v>0</v>
      </c>
    </row>
    <row r="43" spans="1:5" ht="12" customHeight="1" x14ac:dyDescent="0.25">
      <c r="A43" s="816"/>
      <c r="B43" s="102" t="s">
        <v>4246</v>
      </c>
      <c r="C43" s="57">
        <f>SUM(C42)</f>
        <v>0</v>
      </c>
      <c r="D43" s="824"/>
      <c r="E43" s="824"/>
    </row>
  </sheetData>
  <mergeCells count="15">
    <mergeCell ref="A11:B11"/>
    <mergeCell ref="A24:B24"/>
    <mergeCell ref="A29:B29"/>
    <mergeCell ref="A36:B36"/>
    <mergeCell ref="A37:B37"/>
    <mergeCell ref="A41:B41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" right="0.7" top="0.75" bottom="0.75" header="0.3" footer="0.3"/>
  <pageSetup scale="85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7"/>
  <sheetViews>
    <sheetView showGridLines="0" workbookViewId="0"/>
  </sheetViews>
  <sheetFormatPr baseColWidth="10" defaultRowHeight="14.5" x14ac:dyDescent="0.35"/>
  <cols>
    <col min="2" max="2" width="110.7265625" customWidth="1"/>
    <col min="3" max="3" width="15.7265625" customWidth="1"/>
  </cols>
  <sheetData>
    <row r="2" spans="2:3" x14ac:dyDescent="0.35">
      <c r="B2" s="612" t="s">
        <v>4132</v>
      </c>
      <c r="C2" s="613"/>
    </row>
    <row r="3" spans="2:3" x14ac:dyDescent="0.35">
      <c r="B3" s="1" t="s">
        <v>2866</v>
      </c>
      <c r="C3" s="1" t="s">
        <v>52</v>
      </c>
    </row>
    <row r="4" spans="2:3" x14ac:dyDescent="0.35">
      <c r="B4" s="6" t="s">
        <v>0</v>
      </c>
      <c r="C4" s="8" t="s">
        <v>103</v>
      </c>
    </row>
    <row r="5" spans="2:3" x14ac:dyDescent="0.35">
      <c r="B5" s="2" t="s">
        <v>2867</v>
      </c>
      <c r="C5" s="4" t="s">
        <v>2870</v>
      </c>
    </row>
    <row r="6" spans="2:3" x14ac:dyDescent="0.35">
      <c r="B6" s="2" t="s">
        <v>2868</v>
      </c>
      <c r="C6" s="4" t="s">
        <v>2871</v>
      </c>
    </row>
    <row r="7" spans="2:3" x14ac:dyDescent="0.35">
      <c r="B7" s="2" t="s">
        <v>2869</v>
      </c>
      <c r="C7" s="4" t="s">
        <v>486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1"/>
  <sheetViews>
    <sheetView showGridLines="0" topLeftCell="A4" workbookViewId="0">
      <selection sqref="A1:H1"/>
    </sheetView>
  </sheetViews>
  <sheetFormatPr baseColWidth="10" defaultColWidth="11.453125" defaultRowHeight="15" x14ac:dyDescent="0.3"/>
  <cols>
    <col min="1" max="1" width="12.1796875" style="116" customWidth="1"/>
    <col min="2" max="2" width="25.1796875" style="116" customWidth="1"/>
    <col min="3" max="3" width="15.1796875" style="116" bestFit="1" customWidth="1"/>
    <col min="4" max="4" width="12.453125" style="116" customWidth="1"/>
    <col min="5" max="5" width="14.26953125" style="116" customWidth="1"/>
    <col min="6" max="6" width="13.26953125" style="116" customWidth="1"/>
    <col min="7" max="7" width="11.26953125" style="116" customWidth="1"/>
    <col min="8" max="8" width="13.1796875" style="116" bestFit="1" customWidth="1"/>
    <col min="9" max="9" width="11.453125" style="116" customWidth="1"/>
    <col min="10" max="10" width="12" style="116" customWidth="1"/>
    <col min="11" max="11" width="11.453125" style="116"/>
    <col min="12" max="12" width="11.453125" style="106"/>
    <col min="13" max="16384" width="11.453125" style="116"/>
  </cols>
  <sheetData>
    <row r="2" spans="1:11" s="106" customFormat="1" x14ac:dyDescent="0.3">
      <c r="A2" s="649" t="s">
        <v>4160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</row>
    <row r="3" spans="1:11" s="106" customFormat="1" x14ac:dyDescent="0.3">
      <c r="A3" s="650" t="s">
        <v>4178</v>
      </c>
      <c r="B3" s="650"/>
      <c r="C3" s="650"/>
      <c r="D3" s="650"/>
      <c r="E3" s="650"/>
      <c r="F3" s="650"/>
      <c r="G3" s="650"/>
      <c r="H3" s="650"/>
      <c r="I3" s="650"/>
      <c r="J3" s="650"/>
      <c r="K3" s="650"/>
    </row>
    <row r="4" spans="1:11" s="106" customFormat="1" x14ac:dyDescent="0.3">
      <c r="A4" s="650" t="s">
        <v>4161</v>
      </c>
      <c r="B4" s="650"/>
      <c r="C4" s="650"/>
      <c r="D4" s="650"/>
      <c r="E4" s="650"/>
      <c r="F4" s="650"/>
      <c r="G4" s="650"/>
      <c r="H4" s="650"/>
      <c r="I4" s="650"/>
      <c r="J4" s="650"/>
      <c r="K4" s="650"/>
    </row>
    <row r="5" spans="1:11" s="106" customFormat="1" x14ac:dyDescent="0.3">
      <c r="A5" s="650" t="s">
        <v>4274</v>
      </c>
      <c r="B5" s="650"/>
      <c r="C5" s="650"/>
      <c r="D5" s="650"/>
      <c r="E5" s="650"/>
      <c r="F5" s="650"/>
      <c r="G5" s="650"/>
      <c r="H5" s="650"/>
      <c r="I5" s="650"/>
      <c r="J5" s="650"/>
      <c r="K5" s="650"/>
    </row>
    <row r="6" spans="1:11" s="106" customFormat="1" x14ac:dyDescent="0.3">
      <c r="A6" s="651" t="s">
        <v>4229</v>
      </c>
      <c r="B6" s="651"/>
      <c r="C6" s="651"/>
      <c r="D6" s="651"/>
      <c r="E6" s="651"/>
      <c r="F6" s="651"/>
      <c r="G6" s="651"/>
      <c r="H6" s="651"/>
      <c r="I6" s="651"/>
      <c r="J6" s="651"/>
      <c r="K6" s="651"/>
    </row>
    <row r="7" spans="1:11" s="106" customFormat="1" x14ac:dyDescent="0.3">
      <c r="A7" s="840" t="s">
        <v>4248</v>
      </c>
      <c r="B7" s="840"/>
      <c r="C7" s="840"/>
      <c r="D7" s="841" t="s">
        <v>533</v>
      </c>
      <c r="E7" s="841" t="s">
        <v>533</v>
      </c>
      <c r="F7" s="841" t="s">
        <v>533</v>
      </c>
      <c r="G7" s="841" t="s">
        <v>533</v>
      </c>
      <c r="H7" s="841" t="s">
        <v>533</v>
      </c>
      <c r="I7" s="841" t="s">
        <v>533</v>
      </c>
      <c r="J7" s="841" t="s">
        <v>533</v>
      </c>
      <c r="K7" s="841" t="s">
        <v>533</v>
      </c>
    </row>
    <row r="8" spans="1:11" s="107" customFormat="1" ht="12.75" customHeight="1" x14ac:dyDescent="0.25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1" s="107" customFormat="1" ht="25" x14ac:dyDescent="0.25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1" s="107" customFormat="1" ht="12.5" x14ac:dyDescent="0.25">
      <c r="A10" s="100" t="s">
        <v>4276</v>
      </c>
      <c r="B10" s="100" t="s">
        <v>4264</v>
      </c>
      <c r="C10" s="101">
        <v>85000</v>
      </c>
      <c r="D10" s="108">
        <v>0</v>
      </c>
      <c r="E10" s="108">
        <v>0</v>
      </c>
      <c r="F10" s="109">
        <f>+C10+D10+E10</f>
        <v>85000</v>
      </c>
      <c r="G10" s="109">
        <f>+(C10/30)*10</f>
        <v>28333.333333333336</v>
      </c>
      <c r="H10" s="109">
        <f>+(C10/30)*5</f>
        <v>14166.666666666668</v>
      </c>
      <c r="I10" s="109">
        <f>+(C10/30)*40</f>
        <v>113333.33333333334</v>
      </c>
      <c r="J10" s="109">
        <v>0</v>
      </c>
      <c r="K10" s="109">
        <f>+G10+H10+I10+J10</f>
        <v>155833.33333333334</v>
      </c>
    </row>
    <row r="11" spans="1:11" s="107" customFormat="1" ht="12.5" x14ac:dyDescent="0.25">
      <c r="A11" s="100" t="s">
        <v>4277</v>
      </c>
      <c r="B11" s="100" t="s">
        <v>4278</v>
      </c>
      <c r="C11" s="101">
        <v>60000</v>
      </c>
      <c r="D11" s="108">
        <v>0</v>
      </c>
      <c r="E11" s="108">
        <v>0</v>
      </c>
      <c r="F11" s="109">
        <f t="shared" ref="F11:F16" si="0">+C11+D11+E11</f>
        <v>60000</v>
      </c>
      <c r="G11" s="109">
        <f t="shared" ref="G11:G16" si="1">+(C11/30)*10</f>
        <v>20000</v>
      </c>
      <c r="H11" s="109">
        <f t="shared" ref="H11:H16" si="2">+(C11/30)*5</f>
        <v>10000</v>
      </c>
      <c r="I11" s="109">
        <f t="shared" ref="I11:I16" si="3">+(C11/30)*40</f>
        <v>80000</v>
      </c>
      <c r="J11" s="109">
        <v>0</v>
      </c>
      <c r="K11" s="109">
        <f t="shared" ref="K11:K16" si="4">+G11+H11+I11+J11</f>
        <v>110000</v>
      </c>
    </row>
    <row r="12" spans="1:11" s="107" customFormat="1" ht="12.5" x14ac:dyDescent="0.25">
      <c r="A12" s="100" t="s">
        <v>4279</v>
      </c>
      <c r="B12" s="100" t="s">
        <v>4280</v>
      </c>
      <c r="C12" s="101">
        <v>52394</v>
      </c>
      <c r="D12" s="108">
        <v>0</v>
      </c>
      <c r="E12" s="108">
        <v>0</v>
      </c>
      <c r="F12" s="109">
        <f t="shared" si="0"/>
        <v>52394</v>
      </c>
      <c r="G12" s="109">
        <f t="shared" si="1"/>
        <v>17464.666666666668</v>
      </c>
      <c r="H12" s="109">
        <f t="shared" si="2"/>
        <v>8732.3333333333339</v>
      </c>
      <c r="I12" s="109">
        <f t="shared" si="3"/>
        <v>69858.666666666672</v>
      </c>
      <c r="J12" s="109">
        <v>0</v>
      </c>
      <c r="K12" s="109">
        <f t="shared" si="4"/>
        <v>96055.666666666672</v>
      </c>
    </row>
    <row r="13" spans="1:11" s="107" customFormat="1" ht="12.5" x14ac:dyDescent="0.25">
      <c r="A13" s="100" t="s">
        <v>4281</v>
      </c>
      <c r="B13" s="100" t="s">
        <v>4282</v>
      </c>
      <c r="C13" s="101">
        <v>48000</v>
      </c>
      <c r="D13" s="108">
        <v>0</v>
      </c>
      <c r="E13" s="108">
        <v>0</v>
      </c>
      <c r="F13" s="109">
        <f t="shared" si="0"/>
        <v>48000</v>
      </c>
      <c r="G13" s="109">
        <f t="shared" si="1"/>
        <v>16000</v>
      </c>
      <c r="H13" s="109">
        <f t="shared" si="2"/>
        <v>8000</v>
      </c>
      <c r="I13" s="109">
        <f t="shared" si="3"/>
        <v>64000</v>
      </c>
      <c r="J13" s="109">
        <v>0</v>
      </c>
      <c r="K13" s="109">
        <f t="shared" si="4"/>
        <v>88000</v>
      </c>
    </row>
    <row r="14" spans="1:11" s="107" customFormat="1" ht="12.5" x14ac:dyDescent="0.25">
      <c r="A14" s="100" t="s">
        <v>4283</v>
      </c>
      <c r="B14" s="100" t="s">
        <v>4284</v>
      </c>
      <c r="C14" s="101">
        <v>40000</v>
      </c>
      <c r="D14" s="108">
        <v>0</v>
      </c>
      <c r="E14" s="108">
        <v>0</v>
      </c>
      <c r="F14" s="109">
        <f t="shared" si="0"/>
        <v>40000</v>
      </c>
      <c r="G14" s="109">
        <f t="shared" si="1"/>
        <v>13333.333333333332</v>
      </c>
      <c r="H14" s="109">
        <f t="shared" si="2"/>
        <v>6666.6666666666661</v>
      </c>
      <c r="I14" s="109">
        <f t="shared" si="3"/>
        <v>53333.333333333328</v>
      </c>
      <c r="J14" s="109">
        <v>0</v>
      </c>
      <c r="K14" s="109">
        <f t="shared" si="4"/>
        <v>73333.333333333328</v>
      </c>
    </row>
    <row r="15" spans="1:11" s="107" customFormat="1" ht="12.5" x14ac:dyDescent="0.25">
      <c r="A15" s="100" t="s">
        <v>4293</v>
      </c>
      <c r="B15" s="100" t="s">
        <v>4286</v>
      </c>
      <c r="C15" s="101">
        <v>34872</v>
      </c>
      <c r="D15" s="108">
        <v>0</v>
      </c>
      <c r="E15" s="108">
        <v>0</v>
      </c>
      <c r="F15" s="109">
        <f t="shared" si="0"/>
        <v>34872</v>
      </c>
      <c r="G15" s="109">
        <f t="shared" si="1"/>
        <v>11624</v>
      </c>
      <c r="H15" s="109">
        <f t="shared" si="2"/>
        <v>5812</v>
      </c>
      <c r="I15" s="109">
        <f t="shared" si="3"/>
        <v>46496</v>
      </c>
      <c r="J15" s="109">
        <v>0</v>
      </c>
      <c r="K15" s="109">
        <f t="shared" si="4"/>
        <v>63932</v>
      </c>
    </row>
    <row r="16" spans="1:11" s="107" customFormat="1" ht="12.5" x14ac:dyDescent="0.25">
      <c r="A16" s="100" t="s">
        <v>4294</v>
      </c>
      <c r="B16" s="100" t="s">
        <v>4286</v>
      </c>
      <c r="C16" s="101">
        <v>33000</v>
      </c>
      <c r="D16" s="108">
        <v>0</v>
      </c>
      <c r="E16" s="108">
        <v>0</v>
      </c>
      <c r="F16" s="109">
        <f t="shared" si="0"/>
        <v>33000</v>
      </c>
      <c r="G16" s="109">
        <f t="shared" si="1"/>
        <v>11000</v>
      </c>
      <c r="H16" s="109">
        <f t="shared" si="2"/>
        <v>5500</v>
      </c>
      <c r="I16" s="109">
        <f t="shared" si="3"/>
        <v>44000</v>
      </c>
      <c r="J16" s="109">
        <v>0</v>
      </c>
      <c r="K16" s="109">
        <f t="shared" si="4"/>
        <v>60500</v>
      </c>
    </row>
    <row r="17" spans="1:13" s="106" customFormat="1" x14ac:dyDescent="0.3">
      <c r="A17" s="110"/>
      <c r="B17" s="110"/>
      <c r="C17" s="111"/>
      <c r="D17" s="111"/>
      <c r="E17" s="111"/>
      <c r="F17" s="111"/>
      <c r="G17" s="111"/>
      <c r="H17" s="111"/>
      <c r="I17" s="111"/>
      <c r="J17" s="111"/>
      <c r="K17" s="112"/>
    </row>
    <row r="18" spans="1:13" s="106" customFormat="1" x14ac:dyDescent="0.3">
      <c r="A18" s="110"/>
      <c r="B18" s="110"/>
      <c r="C18" s="111"/>
      <c r="D18" s="111"/>
      <c r="E18" s="111"/>
      <c r="F18" s="111"/>
      <c r="G18" s="111"/>
      <c r="H18" s="111"/>
      <c r="I18" s="111"/>
      <c r="J18" s="111"/>
      <c r="K18" s="112"/>
    </row>
    <row r="19" spans="1:13" s="106" customFormat="1" x14ac:dyDescent="0.3">
      <c r="A19" s="840" t="s">
        <v>4261</v>
      </c>
      <c r="B19" s="840"/>
      <c r="C19" s="840"/>
      <c r="D19" s="842" t="s">
        <v>533</v>
      </c>
      <c r="E19" s="842" t="s">
        <v>533</v>
      </c>
      <c r="F19" s="842" t="s">
        <v>533</v>
      </c>
      <c r="G19" s="842" t="s">
        <v>533</v>
      </c>
      <c r="H19" s="842" t="s">
        <v>533</v>
      </c>
      <c r="I19" s="842" t="s">
        <v>533</v>
      </c>
      <c r="J19" s="842" t="s">
        <v>533</v>
      </c>
      <c r="K19" s="842" t="s">
        <v>533</v>
      </c>
    </row>
    <row r="20" spans="1:13" s="107" customFormat="1" ht="12.75" customHeight="1" x14ac:dyDescent="0.25">
      <c r="A20" s="635" t="s">
        <v>4249</v>
      </c>
      <c r="B20" s="637" t="s">
        <v>4231</v>
      </c>
      <c r="C20" s="638" t="s">
        <v>4250</v>
      </c>
      <c r="D20" s="638" t="s">
        <v>4250</v>
      </c>
      <c r="E20" s="638" t="s">
        <v>4250</v>
      </c>
      <c r="F20" s="638" t="s">
        <v>4250</v>
      </c>
      <c r="G20" s="638" t="s">
        <v>4251</v>
      </c>
      <c r="H20" s="638" t="s">
        <v>4251</v>
      </c>
      <c r="I20" s="638" t="s">
        <v>4251</v>
      </c>
      <c r="J20" s="638" t="s">
        <v>4251</v>
      </c>
      <c r="K20" s="639" t="s">
        <v>4251</v>
      </c>
    </row>
    <row r="21" spans="1:13" s="107" customFormat="1" ht="25" x14ac:dyDescent="0.25">
      <c r="A21" s="636" t="s">
        <v>4249</v>
      </c>
      <c r="B21" s="638" t="s">
        <v>4252</v>
      </c>
      <c r="C21" s="90" t="s">
        <v>4253</v>
      </c>
      <c r="D21" s="90" t="s">
        <v>4254</v>
      </c>
      <c r="E21" s="90" t="s">
        <v>4255</v>
      </c>
      <c r="F21" s="90" t="s">
        <v>4256</v>
      </c>
      <c r="G21" s="113" t="s">
        <v>4257</v>
      </c>
      <c r="H21" s="113" t="s">
        <v>4258</v>
      </c>
      <c r="I21" s="90" t="s">
        <v>4259</v>
      </c>
      <c r="J21" s="90" t="s">
        <v>4260</v>
      </c>
      <c r="K21" s="91" t="s">
        <v>4256</v>
      </c>
    </row>
    <row r="22" spans="1:13" s="107" customFormat="1" ht="12.5" x14ac:dyDescent="0.25">
      <c r="A22" s="100" t="s">
        <v>4287</v>
      </c>
      <c r="B22" s="100" t="s">
        <v>4288</v>
      </c>
      <c r="C22" s="101">
        <v>19666</v>
      </c>
      <c r="D22" s="108">
        <v>1070</v>
      </c>
      <c r="E22" s="108">
        <v>0</v>
      </c>
      <c r="F22" s="109">
        <f>+C22+E22+D22</f>
        <v>20736</v>
      </c>
      <c r="G22" s="109">
        <f>+(C22/30)*10</f>
        <v>6555.333333333333</v>
      </c>
      <c r="H22" s="109">
        <f>+(C22/30)*5</f>
        <v>3277.6666666666665</v>
      </c>
      <c r="I22" s="109">
        <f>+(C22/30)*40</f>
        <v>26221.333333333332</v>
      </c>
      <c r="J22" s="109">
        <v>0</v>
      </c>
      <c r="K22" s="109">
        <f>+G22+H22+I22+J22</f>
        <v>36054.333333333328</v>
      </c>
    </row>
    <row r="23" spans="1:13" s="107" customFormat="1" ht="12.5" x14ac:dyDescent="0.25">
      <c r="A23" s="100" t="s">
        <v>4289</v>
      </c>
      <c r="B23" s="100" t="s">
        <v>4290</v>
      </c>
      <c r="C23" s="101">
        <v>18838</v>
      </c>
      <c r="D23" s="108">
        <v>1070</v>
      </c>
      <c r="E23" s="108">
        <v>0</v>
      </c>
      <c r="F23" s="109">
        <f>+C23+E23+D23</f>
        <v>19908</v>
      </c>
      <c r="G23" s="109">
        <f t="shared" ref="G23:G24" si="5">+(C23/30)*10</f>
        <v>6279.333333333333</v>
      </c>
      <c r="H23" s="109">
        <f t="shared" ref="H23:H24" si="6">+(C23/30)*5</f>
        <v>3139.6666666666665</v>
      </c>
      <c r="I23" s="109">
        <f t="shared" ref="I23:I24" si="7">+(C23/30)*40</f>
        <v>25117.333333333332</v>
      </c>
      <c r="J23" s="109">
        <v>0</v>
      </c>
      <c r="K23" s="109">
        <f t="shared" ref="K23:K24" si="8">+G23+H23+I23+J23</f>
        <v>34536.333333333328</v>
      </c>
    </row>
    <row r="24" spans="1:13" s="106" customFormat="1" x14ac:dyDescent="0.3">
      <c r="A24" s="100" t="s">
        <v>4291</v>
      </c>
      <c r="B24" s="100" t="s">
        <v>4292</v>
      </c>
      <c r="C24" s="101">
        <v>16764</v>
      </c>
      <c r="D24" s="108">
        <v>1070</v>
      </c>
      <c r="E24" s="108">
        <v>0</v>
      </c>
      <c r="F24" s="109">
        <f>+C24+E24+D24</f>
        <v>17834</v>
      </c>
      <c r="G24" s="109">
        <f t="shared" si="5"/>
        <v>5588</v>
      </c>
      <c r="H24" s="109">
        <f t="shared" si="6"/>
        <v>2794</v>
      </c>
      <c r="I24" s="109">
        <f t="shared" si="7"/>
        <v>22352</v>
      </c>
      <c r="J24" s="109">
        <v>0</v>
      </c>
      <c r="K24" s="109">
        <f t="shared" si="8"/>
        <v>30734</v>
      </c>
    </row>
    <row r="25" spans="1:13" s="106" customFormat="1" x14ac:dyDescent="0.3">
      <c r="A25" s="115"/>
      <c r="B25" s="115"/>
      <c r="C25" s="115"/>
      <c r="D25" s="115"/>
    </row>
    <row r="26" spans="1:13" s="106" customFormat="1" x14ac:dyDescent="0.3">
      <c r="A26" s="115"/>
      <c r="B26" s="115"/>
      <c r="C26" s="115"/>
      <c r="D26" s="115"/>
    </row>
    <row r="27" spans="1:13" s="106" customFormat="1" x14ac:dyDescent="0.3">
      <c r="A27" s="115"/>
      <c r="B27" s="115"/>
      <c r="C27" s="115"/>
      <c r="D27" s="115"/>
      <c r="F27" s="116"/>
    </row>
    <row r="28" spans="1:13" s="106" customFormat="1" x14ac:dyDescent="0.3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M28" s="116"/>
    </row>
    <row r="29" spans="1:13" s="106" customFormat="1" x14ac:dyDescent="0.3">
      <c r="A29" s="116"/>
      <c r="B29" s="116"/>
      <c r="C29" s="116"/>
      <c r="D29" s="116"/>
      <c r="E29" s="116"/>
      <c r="F29" s="116"/>
      <c r="G29" s="116"/>
      <c r="H29" s="116"/>
      <c r="I29" s="116"/>
      <c r="J29" s="116"/>
      <c r="K29" s="116"/>
      <c r="M29" s="116"/>
    </row>
    <row r="30" spans="1:13" s="106" customFormat="1" x14ac:dyDescent="0.3">
      <c r="A30" s="116"/>
      <c r="B30" s="116"/>
      <c r="C30" s="116"/>
      <c r="D30" s="116"/>
      <c r="E30" s="116"/>
      <c r="F30" s="116"/>
      <c r="G30" s="116"/>
      <c r="H30" s="116"/>
      <c r="I30" s="116"/>
      <c r="J30" s="116"/>
      <c r="K30" s="116"/>
      <c r="M30" s="116"/>
    </row>
    <row r="31" spans="1:13" s="106" customFormat="1" x14ac:dyDescent="0.3">
      <c r="A31" s="116"/>
      <c r="B31" s="116"/>
      <c r="C31" s="116"/>
      <c r="D31" s="116"/>
      <c r="E31" s="116"/>
      <c r="F31" s="116"/>
      <c r="G31" s="116"/>
      <c r="H31" s="116"/>
      <c r="I31" s="116"/>
      <c r="J31" s="116"/>
      <c r="K31" s="116"/>
      <c r="M31" s="116"/>
    </row>
  </sheetData>
  <mergeCells count="15">
    <mergeCell ref="A8:A9"/>
    <mergeCell ref="B8:B9"/>
    <mergeCell ref="C8:F8"/>
    <mergeCell ref="G8:K8"/>
    <mergeCell ref="A19:C19"/>
    <mergeCell ref="A20:A21"/>
    <mergeCell ref="B20:B21"/>
    <mergeCell ref="C20:F20"/>
    <mergeCell ref="G20:K20"/>
    <mergeCell ref="A2:K2"/>
    <mergeCell ref="A3:K3"/>
    <mergeCell ref="A4:K4"/>
    <mergeCell ref="A5:K5"/>
    <mergeCell ref="A6:K6"/>
    <mergeCell ref="A7:C7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B40"/>
  <sheetViews>
    <sheetView showGridLines="0" topLeftCell="A3" workbookViewId="0">
      <selection sqref="A1:H1"/>
    </sheetView>
  </sheetViews>
  <sheetFormatPr baseColWidth="10" defaultColWidth="11.453125" defaultRowHeight="12.5" x14ac:dyDescent="0.25"/>
  <cols>
    <col min="1" max="1" width="17.453125" style="117" customWidth="1"/>
    <col min="2" max="2" width="55.54296875" style="117" customWidth="1"/>
    <col min="3" max="3" width="19.1796875" style="149" customWidth="1"/>
    <col min="4" max="5" width="12.54296875" style="117" customWidth="1"/>
    <col min="6" max="6" width="4.453125" style="117" bestFit="1" customWidth="1"/>
    <col min="7" max="16384" width="11.453125" style="117"/>
  </cols>
  <sheetData>
    <row r="2" spans="1:184" ht="15" customHeight="1" x14ac:dyDescent="0.25">
      <c r="A2" s="656" t="s">
        <v>4160</v>
      </c>
      <c r="B2" s="656" t="s">
        <v>4224</v>
      </c>
      <c r="C2" s="656" t="s">
        <v>4224</v>
      </c>
      <c r="D2" s="656" t="s">
        <v>4224</v>
      </c>
      <c r="E2" s="656" t="s">
        <v>4224</v>
      </c>
    </row>
    <row r="3" spans="1:184" ht="15" customHeight="1" x14ac:dyDescent="0.25">
      <c r="A3" s="656" t="s">
        <v>1</v>
      </c>
      <c r="B3" s="656" t="s">
        <v>4226</v>
      </c>
      <c r="C3" s="656" t="s">
        <v>4226</v>
      </c>
      <c r="D3" s="656" t="s">
        <v>4226</v>
      </c>
      <c r="E3" s="656" t="s">
        <v>4226</v>
      </c>
    </row>
    <row r="4" spans="1:184" ht="15" customHeight="1" x14ac:dyDescent="0.25">
      <c r="A4" s="656" t="s">
        <v>4161</v>
      </c>
      <c r="B4" s="656" t="s">
        <v>4227</v>
      </c>
      <c r="C4" s="656" t="s">
        <v>4227</v>
      </c>
      <c r="D4" s="656" t="s">
        <v>4227</v>
      </c>
      <c r="E4" s="656" t="s">
        <v>4227</v>
      </c>
    </row>
    <row r="5" spans="1:184" ht="15" customHeight="1" x14ac:dyDescent="0.25">
      <c r="A5" s="656" t="s">
        <v>4228</v>
      </c>
      <c r="B5" s="656" t="s">
        <v>4228</v>
      </c>
      <c r="C5" s="656" t="s">
        <v>4228</v>
      </c>
      <c r="D5" s="656" t="s">
        <v>4228</v>
      </c>
      <c r="E5" s="656" t="s">
        <v>4228</v>
      </c>
    </row>
    <row r="6" spans="1:184" ht="15" customHeight="1" x14ac:dyDescent="0.25">
      <c r="A6" s="657" t="s">
        <v>4229</v>
      </c>
      <c r="B6" s="657" t="s">
        <v>4229</v>
      </c>
      <c r="C6" s="657" t="s">
        <v>4229</v>
      </c>
      <c r="D6" s="657" t="s">
        <v>4229</v>
      </c>
      <c r="E6" s="657" t="s">
        <v>4229</v>
      </c>
    </row>
    <row r="7" spans="1:184" ht="15" customHeight="1" x14ac:dyDescent="0.25">
      <c r="A7" s="118" t="s">
        <v>533</v>
      </c>
      <c r="B7" s="118" t="s">
        <v>533</v>
      </c>
      <c r="C7" s="119" t="s">
        <v>533</v>
      </c>
      <c r="D7" s="118" t="s">
        <v>533</v>
      </c>
      <c r="E7" s="118" t="s">
        <v>533</v>
      </c>
    </row>
    <row r="8" spans="1:184" ht="15" customHeight="1" x14ac:dyDescent="0.25">
      <c r="A8" s="658" t="s">
        <v>4230</v>
      </c>
      <c r="B8" s="658" t="s">
        <v>4231</v>
      </c>
      <c r="C8" s="658" t="s">
        <v>4232</v>
      </c>
      <c r="D8" s="659" t="s">
        <v>4233</v>
      </c>
      <c r="E8" s="659" t="s">
        <v>4233</v>
      </c>
    </row>
    <row r="9" spans="1:184" ht="15" customHeight="1" x14ac:dyDescent="0.25">
      <c r="A9" s="658" t="s">
        <v>4230</v>
      </c>
      <c r="B9" s="658" t="s">
        <v>4231</v>
      </c>
      <c r="C9" s="658" t="s">
        <v>4232</v>
      </c>
      <c r="D9" s="121" t="s">
        <v>4234</v>
      </c>
      <c r="E9" s="121" t="s">
        <v>4235</v>
      </c>
    </row>
    <row r="10" spans="1:184" ht="15" customHeight="1" x14ac:dyDescent="0.25">
      <c r="A10" s="122" t="s">
        <v>533</v>
      </c>
      <c r="B10" s="122" t="s">
        <v>533</v>
      </c>
      <c r="C10" s="123" t="s">
        <v>533</v>
      </c>
      <c r="D10" s="124" t="s">
        <v>533</v>
      </c>
      <c r="E10" s="124" t="s">
        <v>533</v>
      </c>
    </row>
    <row r="11" spans="1:184" ht="15" customHeight="1" x14ac:dyDescent="0.25">
      <c r="A11" s="652" t="s">
        <v>4167</v>
      </c>
      <c r="B11" s="652" t="s">
        <v>4167</v>
      </c>
      <c r="C11" s="125" t="s">
        <v>533</v>
      </c>
      <c r="D11" s="126" t="s">
        <v>533</v>
      </c>
      <c r="E11" s="126" t="s">
        <v>533</v>
      </c>
    </row>
    <row r="12" spans="1:184" ht="15" customHeight="1" x14ac:dyDescent="0.25">
      <c r="A12" s="843" t="s">
        <v>4295</v>
      </c>
      <c r="B12" s="843" t="s">
        <v>4296</v>
      </c>
      <c r="C12" s="844">
        <v>1</v>
      </c>
      <c r="D12" s="845">
        <v>29101.59</v>
      </c>
      <c r="E12" s="127">
        <v>29101.59</v>
      </c>
    </row>
    <row r="13" spans="1:184" ht="15" customHeight="1" x14ac:dyDescent="0.25">
      <c r="A13" s="843" t="s">
        <v>4297</v>
      </c>
      <c r="B13" s="843" t="s">
        <v>4296</v>
      </c>
      <c r="C13" s="844">
        <v>2</v>
      </c>
      <c r="D13" s="845">
        <v>23380.25</v>
      </c>
      <c r="E13" s="127">
        <v>23380.25</v>
      </c>
    </row>
    <row r="14" spans="1:184" ht="15" customHeight="1" x14ac:dyDescent="0.25">
      <c r="A14" s="843" t="s">
        <v>4298</v>
      </c>
      <c r="B14" s="843" t="s">
        <v>4299</v>
      </c>
      <c r="C14" s="844">
        <v>1</v>
      </c>
      <c r="D14" s="845">
        <v>14295.01</v>
      </c>
      <c r="E14" s="127">
        <v>14295.01</v>
      </c>
    </row>
    <row r="15" spans="1:184" s="128" customFormat="1" ht="15" customHeight="1" x14ac:dyDescent="0.25">
      <c r="A15" s="846" t="s">
        <v>4300</v>
      </c>
      <c r="B15" s="847" t="s">
        <v>4301</v>
      </c>
      <c r="C15" s="848">
        <v>1</v>
      </c>
      <c r="D15" s="849">
        <v>42961.88</v>
      </c>
      <c r="E15" s="127">
        <v>42961.88</v>
      </c>
    </row>
    <row r="16" spans="1:184" s="853" customFormat="1" x14ac:dyDescent="0.35">
      <c r="A16" s="850" t="s">
        <v>4302</v>
      </c>
      <c r="B16" s="850" t="s">
        <v>4299</v>
      </c>
      <c r="C16" s="851">
        <v>9</v>
      </c>
      <c r="D16" s="101">
        <v>11318.7</v>
      </c>
      <c r="E16" s="101">
        <v>11318.7</v>
      </c>
      <c r="F16" s="852"/>
      <c r="G16" s="852"/>
      <c r="H16" s="852"/>
      <c r="I16" s="852"/>
      <c r="J16" s="852"/>
      <c r="K16" s="852"/>
      <c r="L16" s="852"/>
      <c r="M16" s="852"/>
      <c r="N16" s="852"/>
      <c r="O16" s="852"/>
      <c r="P16" s="852"/>
      <c r="Q16" s="852"/>
      <c r="R16" s="852"/>
      <c r="S16" s="852"/>
      <c r="T16" s="852"/>
      <c r="U16" s="852"/>
      <c r="V16" s="852"/>
      <c r="W16" s="852"/>
      <c r="X16" s="852"/>
      <c r="Y16" s="852"/>
      <c r="Z16" s="852"/>
      <c r="AA16" s="852"/>
      <c r="AB16" s="852"/>
      <c r="AC16" s="852"/>
      <c r="AD16" s="852"/>
      <c r="AE16" s="852"/>
      <c r="AF16" s="852"/>
      <c r="AG16" s="852"/>
      <c r="AH16" s="852"/>
      <c r="AI16" s="852"/>
      <c r="AJ16" s="852"/>
      <c r="AK16" s="852"/>
      <c r="AL16" s="852"/>
      <c r="AM16" s="852"/>
      <c r="AN16" s="852"/>
      <c r="AO16" s="852"/>
      <c r="AP16" s="852"/>
      <c r="AQ16" s="852"/>
      <c r="AR16" s="852"/>
      <c r="AS16" s="852"/>
      <c r="AT16" s="852"/>
      <c r="AU16" s="852"/>
      <c r="AV16" s="852"/>
      <c r="AW16" s="852"/>
      <c r="AX16" s="852"/>
      <c r="AY16" s="852"/>
      <c r="AZ16" s="852"/>
      <c r="BA16" s="852"/>
      <c r="BB16" s="852"/>
      <c r="BC16" s="852"/>
      <c r="BD16" s="852"/>
      <c r="BE16" s="852"/>
      <c r="BF16" s="852"/>
      <c r="BG16" s="852"/>
      <c r="BH16" s="852"/>
      <c r="BI16" s="852"/>
      <c r="BJ16" s="852"/>
      <c r="BK16" s="852"/>
      <c r="BL16" s="852"/>
      <c r="BM16" s="852"/>
      <c r="BN16" s="852"/>
      <c r="BO16" s="852"/>
      <c r="BP16" s="852"/>
      <c r="BQ16" s="852"/>
      <c r="BR16" s="852"/>
      <c r="BS16" s="852"/>
      <c r="BT16" s="852"/>
      <c r="BU16" s="852"/>
      <c r="BV16" s="852"/>
      <c r="BW16" s="852"/>
      <c r="BX16" s="852"/>
      <c r="BY16" s="852"/>
      <c r="BZ16" s="852"/>
      <c r="CA16" s="852"/>
      <c r="CB16" s="852"/>
      <c r="CC16" s="852"/>
      <c r="CD16" s="852"/>
      <c r="CE16" s="852"/>
      <c r="CF16" s="852"/>
      <c r="CG16" s="852"/>
      <c r="CH16" s="852"/>
      <c r="CI16" s="852"/>
      <c r="CJ16" s="852"/>
      <c r="CK16" s="852"/>
      <c r="CL16" s="852"/>
      <c r="CM16" s="852"/>
      <c r="CN16" s="852"/>
      <c r="CO16" s="852"/>
      <c r="CP16" s="852"/>
      <c r="CQ16" s="852"/>
      <c r="CR16" s="852"/>
      <c r="CS16" s="852"/>
      <c r="CT16" s="852"/>
      <c r="CU16" s="852"/>
      <c r="CV16" s="852"/>
      <c r="CW16" s="852"/>
      <c r="CX16" s="852"/>
      <c r="CY16" s="852"/>
      <c r="CZ16" s="852"/>
      <c r="DA16" s="852"/>
      <c r="DB16" s="852"/>
      <c r="DC16" s="852"/>
      <c r="DD16" s="852"/>
      <c r="DE16" s="852"/>
      <c r="DF16" s="852"/>
      <c r="DG16" s="852"/>
      <c r="DH16" s="852"/>
      <c r="DI16" s="852"/>
      <c r="DJ16" s="852"/>
      <c r="DK16" s="852"/>
      <c r="DL16" s="852"/>
      <c r="DM16" s="852"/>
      <c r="DN16" s="852"/>
      <c r="DO16" s="852"/>
      <c r="DP16" s="852"/>
      <c r="DQ16" s="852"/>
      <c r="DR16" s="852"/>
      <c r="DS16" s="852"/>
      <c r="DT16" s="852"/>
      <c r="DU16" s="852"/>
      <c r="DV16" s="852"/>
      <c r="DW16" s="852"/>
      <c r="DX16" s="852"/>
      <c r="DY16" s="852"/>
      <c r="DZ16" s="852"/>
      <c r="EA16" s="852"/>
      <c r="EB16" s="852"/>
      <c r="EC16" s="852"/>
      <c r="ED16" s="852"/>
      <c r="EE16" s="852"/>
      <c r="EF16" s="852"/>
      <c r="EG16" s="852"/>
      <c r="EH16" s="852"/>
      <c r="EI16" s="852"/>
      <c r="EJ16" s="852"/>
      <c r="EK16" s="852"/>
      <c r="EL16" s="852"/>
      <c r="EM16" s="852"/>
      <c r="EN16" s="852"/>
      <c r="EO16" s="852"/>
      <c r="EP16" s="852"/>
      <c r="EQ16" s="852"/>
      <c r="ER16" s="852"/>
      <c r="ES16" s="852"/>
      <c r="ET16" s="852"/>
      <c r="EU16" s="852"/>
      <c r="EV16" s="852"/>
      <c r="EW16" s="852"/>
      <c r="EX16" s="852"/>
      <c r="EY16" s="852"/>
      <c r="EZ16" s="852"/>
      <c r="FA16" s="852"/>
      <c r="FB16" s="852"/>
      <c r="FC16" s="852"/>
      <c r="FD16" s="852"/>
      <c r="FE16" s="852"/>
      <c r="FF16" s="852"/>
      <c r="FG16" s="852"/>
      <c r="FH16" s="852"/>
      <c r="FI16" s="852"/>
      <c r="FJ16" s="852"/>
      <c r="FK16" s="852"/>
      <c r="FL16" s="852"/>
      <c r="FM16" s="852"/>
      <c r="FN16" s="852"/>
      <c r="FO16" s="852"/>
      <c r="FP16" s="852"/>
      <c r="FQ16" s="852"/>
      <c r="FR16" s="852"/>
      <c r="FS16" s="852"/>
      <c r="FT16" s="852"/>
      <c r="FU16" s="852"/>
      <c r="FV16" s="852"/>
      <c r="FW16" s="852"/>
      <c r="FX16" s="852"/>
      <c r="FY16" s="852"/>
      <c r="FZ16" s="852"/>
      <c r="GA16" s="852"/>
      <c r="GB16" s="852"/>
    </row>
    <row r="17" spans="1:184" s="853" customFormat="1" x14ac:dyDescent="0.35">
      <c r="A17" s="850" t="s">
        <v>4303</v>
      </c>
      <c r="B17" s="850" t="s">
        <v>4304</v>
      </c>
      <c r="C17" s="851">
        <v>1</v>
      </c>
      <c r="D17" s="101">
        <v>9327.5300000000007</v>
      </c>
      <c r="E17" s="101">
        <v>9327.5300000000007</v>
      </c>
      <c r="F17" s="852"/>
      <c r="G17" s="852"/>
      <c r="H17" s="852"/>
      <c r="I17" s="852"/>
      <c r="J17" s="852"/>
      <c r="K17" s="852"/>
      <c r="L17" s="852"/>
      <c r="M17" s="852"/>
      <c r="N17" s="852"/>
      <c r="O17" s="852"/>
      <c r="P17" s="852"/>
      <c r="Q17" s="852"/>
      <c r="R17" s="852"/>
      <c r="S17" s="852"/>
      <c r="T17" s="852"/>
      <c r="U17" s="852"/>
      <c r="V17" s="852"/>
      <c r="W17" s="852"/>
      <c r="X17" s="852"/>
      <c r="Y17" s="852"/>
      <c r="Z17" s="852"/>
      <c r="AA17" s="852"/>
      <c r="AB17" s="852"/>
      <c r="AC17" s="852"/>
      <c r="AD17" s="852"/>
      <c r="AE17" s="852"/>
      <c r="AF17" s="852"/>
      <c r="AG17" s="852"/>
      <c r="AH17" s="852"/>
      <c r="AI17" s="852"/>
      <c r="AJ17" s="852"/>
      <c r="AK17" s="852"/>
      <c r="AL17" s="852"/>
      <c r="AM17" s="852"/>
      <c r="AN17" s="852"/>
      <c r="AO17" s="852"/>
      <c r="AP17" s="852"/>
      <c r="AQ17" s="852"/>
      <c r="AR17" s="852"/>
      <c r="AS17" s="852"/>
      <c r="AT17" s="852"/>
      <c r="AU17" s="852"/>
      <c r="AV17" s="852"/>
      <c r="AW17" s="852"/>
      <c r="AX17" s="852"/>
      <c r="AY17" s="852"/>
      <c r="AZ17" s="852"/>
      <c r="BA17" s="852"/>
      <c r="BB17" s="852"/>
      <c r="BC17" s="852"/>
      <c r="BD17" s="852"/>
      <c r="BE17" s="852"/>
      <c r="BF17" s="852"/>
      <c r="BG17" s="852"/>
      <c r="BH17" s="852"/>
      <c r="BI17" s="852"/>
      <c r="BJ17" s="852"/>
      <c r="BK17" s="852"/>
      <c r="BL17" s="852"/>
      <c r="BM17" s="852"/>
      <c r="BN17" s="852"/>
      <c r="BO17" s="852"/>
      <c r="BP17" s="852"/>
      <c r="BQ17" s="852"/>
      <c r="BR17" s="852"/>
      <c r="BS17" s="852"/>
      <c r="BT17" s="852"/>
      <c r="BU17" s="852"/>
      <c r="BV17" s="852"/>
      <c r="BW17" s="852"/>
      <c r="BX17" s="852"/>
      <c r="BY17" s="852"/>
      <c r="BZ17" s="852"/>
      <c r="CA17" s="852"/>
      <c r="CB17" s="852"/>
      <c r="CC17" s="852"/>
      <c r="CD17" s="852"/>
      <c r="CE17" s="852"/>
      <c r="CF17" s="852"/>
      <c r="CG17" s="852"/>
      <c r="CH17" s="852"/>
      <c r="CI17" s="852"/>
      <c r="CJ17" s="852"/>
      <c r="CK17" s="852"/>
      <c r="CL17" s="852"/>
      <c r="CM17" s="852"/>
      <c r="CN17" s="852"/>
      <c r="CO17" s="852"/>
      <c r="CP17" s="852"/>
      <c r="CQ17" s="852"/>
      <c r="CR17" s="852"/>
      <c r="CS17" s="852"/>
      <c r="CT17" s="852"/>
      <c r="CU17" s="852"/>
      <c r="CV17" s="852"/>
      <c r="CW17" s="852"/>
      <c r="CX17" s="852"/>
      <c r="CY17" s="852"/>
      <c r="CZ17" s="852"/>
      <c r="DA17" s="852"/>
      <c r="DB17" s="852"/>
      <c r="DC17" s="852"/>
      <c r="DD17" s="852"/>
      <c r="DE17" s="852"/>
      <c r="DF17" s="852"/>
      <c r="DG17" s="852"/>
      <c r="DH17" s="852"/>
      <c r="DI17" s="852"/>
      <c r="DJ17" s="852"/>
      <c r="DK17" s="852"/>
      <c r="DL17" s="852"/>
      <c r="DM17" s="852"/>
      <c r="DN17" s="852"/>
      <c r="DO17" s="852"/>
      <c r="DP17" s="852"/>
      <c r="DQ17" s="852"/>
      <c r="DR17" s="852"/>
      <c r="DS17" s="852"/>
      <c r="DT17" s="852"/>
      <c r="DU17" s="852"/>
      <c r="DV17" s="852"/>
      <c r="DW17" s="852"/>
      <c r="DX17" s="852"/>
      <c r="DY17" s="852"/>
      <c r="DZ17" s="852"/>
      <c r="EA17" s="852"/>
      <c r="EB17" s="852"/>
      <c r="EC17" s="852"/>
      <c r="ED17" s="852"/>
      <c r="EE17" s="852"/>
      <c r="EF17" s="852"/>
      <c r="EG17" s="852"/>
      <c r="EH17" s="852"/>
      <c r="EI17" s="852"/>
      <c r="EJ17" s="852"/>
      <c r="EK17" s="852"/>
      <c r="EL17" s="852"/>
      <c r="EM17" s="852"/>
      <c r="EN17" s="852"/>
      <c r="EO17" s="852"/>
      <c r="EP17" s="852"/>
      <c r="EQ17" s="852"/>
      <c r="ER17" s="852"/>
      <c r="ES17" s="852"/>
      <c r="ET17" s="852"/>
      <c r="EU17" s="852"/>
      <c r="EV17" s="852"/>
      <c r="EW17" s="852"/>
      <c r="EX17" s="852"/>
      <c r="EY17" s="852"/>
      <c r="EZ17" s="852"/>
      <c r="FA17" s="852"/>
      <c r="FB17" s="852"/>
      <c r="FC17" s="852"/>
      <c r="FD17" s="852"/>
      <c r="FE17" s="852"/>
      <c r="FF17" s="852"/>
      <c r="FG17" s="852"/>
      <c r="FH17" s="852"/>
      <c r="FI17" s="852"/>
      <c r="FJ17" s="852"/>
      <c r="FK17" s="852"/>
      <c r="FL17" s="852"/>
      <c r="FM17" s="852"/>
      <c r="FN17" s="852"/>
      <c r="FO17" s="852"/>
      <c r="FP17" s="852"/>
      <c r="FQ17" s="852"/>
      <c r="FR17" s="852"/>
      <c r="FS17" s="852"/>
      <c r="FT17" s="852"/>
      <c r="FU17" s="852"/>
      <c r="FV17" s="852"/>
      <c r="FW17" s="852"/>
      <c r="FX17" s="852"/>
      <c r="FY17" s="852"/>
      <c r="FZ17" s="852"/>
      <c r="GA17" s="852"/>
      <c r="GB17" s="852"/>
    </row>
    <row r="18" spans="1:184" ht="15" customHeight="1" x14ac:dyDescent="0.25">
      <c r="A18" s="175"/>
      <c r="B18" s="102" t="s">
        <v>4238</v>
      </c>
      <c r="C18" s="71">
        <f>SUM(C12:C17)</f>
        <v>15</v>
      </c>
      <c r="D18" s="129"/>
      <c r="E18" s="129"/>
    </row>
    <row r="19" spans="1:184" ht="15" customHeight="1" x14ac:dyDescent="0.25">
      <c r="A19" s="130" t="s">
        <v>533</v>
      </c>
      <c r="B19" s="130" t="s">
        <v>533</v>
      </c>
      <c r="C19" s="131" t="s">
        <v>533</v>
      </c>
      <c r="D19" s="132" t="s">
        <v>533</v>
      </c>
      <c r="E19" s="132" t="s">
        <v>533</v>
      </c>
    </row>
    <row r="20" spans="1:184" ht="15" customHeight="1" x14ac:dyDescent="0.25">
      <c r="A20" s="130"/>
      <c r="B20" s="130"/>
      <c r="C20" s="131"/>
      <c r="D20" s="132"/>
      <c r="E20" s="132"/>
    </row>
    <row r="21" spans="1:184" ht="15" customHeight="1" x14ac:dyDescent="0.25">
      <c r="A21" s="653" t="s">
        <v>4168</v>
      </c>
      <c r="B21" s="653" t="s">
        <v>4168</v>
      </c>
      <c r="C21" s="133"/>
      <c r="D21" s="134" t="s">
        <v>533</v>
      </c>
      <c r="E21" s="134" t="s">
        <v>533</v>
      </c>
    </row>
    <row r="22" spans="1:184" ht="15" customHeight="1" x14ac:dyDescent="0.25">
      <c r="A22" s="850" t="s">
        <v>4242</v>
      </c>
      <c r="B22" s="850" t="s">
        <v>4242</v>
      </c>
      <c r="C22" s="851">
        <v>0</v>
      </c>
      <c r="D22" s="101">
        <v>0</v>
      </c>
      <c r="E22" s="101">
        <v>0</v>
      </c>
    </row>
    <row r="23" spans="1:184" ht="15" customHeight="1" x14ac:dyDescent="0.25">
      <c r="A23" s="135" t="s">
        <v>533</v>
      </c>
      <c r="B23" s="136" t="s">
        <v>4241</v>
      </c>
      <c r="C23" s="137">
        <f>SUM(C22:C22)</f>
        <v>0</v>
      </c>
      <c r="D23" s="138" t="s">
        <v>533</v>
      </c>
      <c r="E23" s="139" t="s">
        <v>533</v>
      </c>
    </row>
    <row r="24" spans="1:184" ht="15" customHeight="1" x14ac:dyDescent="0.25">
      <c r="A24" s="140" t="s">
        <v>533</v>
      </c>
      <c r="C24" s="117"/>
      <c r="D24" s="141" t="s">
        <v>533</v>
      </c>
      <c r="E24" s="141" t="s">
        <v>533</v>
      </c>
    </row>
    <row r="25" spans="1:184" ht="15" customHeight="1" x14ac:dyDescent="0.25">
      <c r="A25" s="142" t="s">
        <v>533</v>
      </c>
      <c r="B25" s="142" t="s">
        <v>533</v>
      </c>
      <c r="C25" s="131" t="s">
        <v>533</v>
      </c>
      <c r="D25" s="132" t="s">
        <v>533</v>
      </c>
      <c r="E25" s="132" t="s">
        <v>533</v>
      </c>
    </row>
    <row r="26" spans="1:184" ht="15" customHeight="1" x14ac:dyDescent="0.25">
      <c r="A26" s="653" t="s">
        <v>4169</v>
      </c>
      <c r="B26" s="653" t="s">
        <v>4168</v>
      </c>
      <c r="C26" s="133" t="s">
        <v>533</v>
      </c>
      <c r="D26" s="134" t="s">
        <v>533</v>
      </c>
      <c r="E26" s="134" t="s">
        <v>533</v>
      </c>
    </row>
    <row r="27" spans="1:184" ht="15" customHeight="1" x14ac:dyDescent="0.25">
      <c r="A27" s="143" t="s">
        <v>4242</v>
      </c>
      <c r="B27" s="143" t="s">
        <v>4242</v>
      </c>
      <c r="C27" s="127">
        <v>0</v>
      </c>
      <c r="D27" s="127">
        <v>0</v>
      </c>
      <c r="E27" s="127">
        <v>0</v>
      </c>
    </row>
    <row r="28" spans="1:184" ht="15" customHeight="1" x14ac:dyDescent="0.25">
      <c r="A28" s="135" t="s">
        <v>533</v>
      </c>
      <c r="B28" s="136" t="s">
        <v>4243</v>
      </c>
      <c r="C28" s="137">
        <f>SUM(C27:C27)</f>
        <v>0</v>
      </c>
      <c r="D28" s="138" t="s">
        <v>533</v>
      </c>
      <c r="E28" s="139" t="s">
        <v>533</v>
      </c>
    </row>
    <row r="29" spans="1:184" ht="15" customHeight="1" x14ac:dyDescent="0.25">
      <c r="A29" s="130"/>
      <c r="B29" s="130"/>
      <c r="C29" s="131"/>
      <c r="D29" s="132"/>
      <c r="E29" s="132"/>
    </row>
    <row r="30" spans="1:184" ht="15" customHeight="1" x14ac:dyDescent="0.25">
      <c r="A30" s="130"/>
      <c r="B30" s="144" t="s">
        <v>4170</v>
      </c>
      <c r="C30" s="104">
        <f>SUM(C23,C18,C28)</f>
        <v>15</v>
      </c>
      <c r="D30" s="132"/>
      <c r="E30" s="132"/>
    </row>
    <row r="31" spans="1:184" ht="15" customHeight="1" x14ac:dyDescent="0.25">
      <c r="A31" s="130"/>
      <c r="B31" s="130"/>
      <c r="C31" s="131"/>
      <c r="D31" s="132"/>
      <c r="E31" s="132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</row>
    <row r="32" spans="1:184" ht="15" customHeight="1" x14ac:dyDescent="0.25">
      <c r="A32" s="130"/>
      <c r="B32" s="130"/>
      <c r="C32" s="131"/>
      <c r="D32" s="132"/>
      <c r="E32" s="132"/>
    </row>
    <row r="33" spans="1:5" ht="15" customHeight="1" x14ac:dyDescent="0.25">
      <c r="A33" s="854" t="s">
        <v>4166</v>
      </c>
      <c r="B33" s="854"/>
      <c r="C33" s="146" t="s">
        <v>533</v>
      </c>
      <c r="D33" s="147" t="s">
        <v>533</v>
      </c>
      <c r="E33" s="147" t="s">
        <v>533</v>
      </c>
    </row>
    <row r="34" spans="1:5" ht="15" customHeight="1" x14ac:dyDescent="0.25">
      <c r="A34" s="653" t="s">
        <v>4244</v>
      </c>
      <c r="B34" s="653"/>
      <c r="C34" s="145"/>
      <c r="D34" s="145"/>
      <c r="E34" s="145"/>
    </row>
    <row r="35" spans="1:5" ht="15" customHeight="1" x14ac:dyDescent="0.25">
      <c r="A35" s="850" t="s">
        <v>4242</v>
      </c>
      <c r="B35" s="850" t="s">
        <v>4242</v>
      </c>
      <c r="C35" s="844">
        <v>0</v>
      </c>
      <c r="D35" s="845">
        <v>0</v>
      </c>
      <c r="E35" s="845">
        <v>0</v>
      </c>
    </row>
    <row r="36" spans="1:5" x14ac:dyDescent="0.25">
      <c r="A36" s="135" t="s">
        <v>533</v>
      </c>
      <c r="B36" s="136" t="s">
        <v>4245</v>
      </c>
      <c r="C36" s="137">
        <f>SUM(C35:C35)</f>
        <v>0</v>
      </c>
      <c r="D36" s="138" t="s">
        <v>533</v>
      </c>
      <c r="E36" s="139" t="s">
        <v>533</v>
      </c>
    </row>
    <row r="37" spans="1:5" x14ac:dyDescent="0.25">
      <c r="A37" s="130" t="s">
        <v>533</v>
      </c>
      <c r="B37" s="148" t="s">
        <v>533</v>
      </c>
    </row>
    <row r="38" spans="1:5" x14ac:dyDescent="0.25">
      <c r="A38" s="654" t="s">
        <v>4172</v>
      </c>
      <c r="B38" s="655"/>
    </row>
    <row r="39" spans="1:5" x14ac:dyDescent="0.25">
      <c r="A39" s="143" t="s">
        <v>4242</v>
      </c>
      <c r="B39" s="150" t="s">
        <v>4242</v>
      </c>
      <c r="C39" s="127">
        <v>0</v>
      </c>
      <c r="D39" s="127">
        <v>0</v>
      </c>
      <c r="E39" s="127">
        <v>0</v>
      </c>
    </row>
    <row r="40" spans="1:5" x14ac:dyDescent="0.25">
      <c r="A40" s="151" t="s">
        <v>533</v>
      </c>
      <c r="B40" s="152" t="s">
        <v>4246</v>
      </c>
      <c r="C40" s="153">
        <f>SUM(C39:C39)</f>
        <v>0</v>
      </c>
      <c r="D40" s="138" t="s">
        <v>533</v>
      </c>
      <c r="E40" s="139" t="s">
        <v>533</v>
      </c>
    </row>
  </sheetData>
  <mergeCells count="15">
    <mergeCell ref="A11:B11"/>
    <mergeCell ref="A21:B21"/>
    <mergeCell ref="A26:B26"/>
    <mergeCell ref="A33:B33"/>
    <mergeCell ref="A34:B34"/>
    <mergeCell ref="A38:B38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" right="0.7" top="0.75" bottom="0.75" header="0.3" footer="0.3"/>
  <pageSetup fitToWidth="0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22"/>
  <sheetViews>
    <sheetView showGridLines="0" zoomScale="90" zoomScaleNormal="90" workbookViewId="0">
      <selection sqref="A1:H1"/>
    </sheetView>
  </sheetViews>
  <sheetFormatPr baseColWidth="10" defaultColWidth="11.453125" defaultRowHeight="15" x14ac:dyDescent="0.3"/>
  <cols>
    <col min="1" max="1" width="14.81640625" style="116" customWidth="1"/>
    <col min="2" max="2" width="38.54296875" style="116" bestFit="1" customWidth="1"/>
    <col min="3" max="3" width="15.1796875" style="116" bestFit="1" customWidth="1"/>
    <col min="4" max="4" width="18" style="116" bestFit="1" customWidth="1"/>
    <col min="5" max="5" width="13.81640625" style="116" bestFit="1" customWidth="1"/>
    <col min="6" max="6" width="11.453125" style="116"/>
    <col min="7" max="7" width="15.453125" style="116" customWidth="1"/>
    <col min="8" max="8" width="15.1796875" style="116" customWidth="1"/>
    <col min="9" max="9" width="12.453125" style="116" bestFit="1" customWidth="1"/>
    <col min="10" max="11" width="11.453125" style="116"/>
    <col min="12" max="12" width="11.453125" style="107"/>
    <col min="13" max="16384" width="11.453125" style="105"/>
  </cols>
  <sheetData>
    <row r="2" spans="1:14" s="107" customFormat="1" x14ac:dyDescent="0.3">
      <c r="A2" s="855" t="s">
        <v>4160</v>
      </c>
      <c r="B2" s="855"/>
      <c r="C2" s="855"/>
      <c r="D2" s="855"/>
      <c r="E2" s="855"/>
      <c r="F2" s="855"/>
      <c r="G2" s="855"/>
      <c r="H2" s="855"/>
      <c r="I2" s="855"/>
      <c r="J2" s="855"/>
      <c r="K2" s="855"/>
    </row>
    <row r="3" spans="1:14" s="107" customFormat="1" x14ac:dyDescent="0.3">
      <c r="A3" s="856" t="s">
        <v>4305</v>
      </c>
      <c r="B3" s="856"/>
      <c r="C3" s="856"/>
      <c r="D3" s="856"/>
      <c r="E3" s="856"/>
      <c r="F3" s="856"/>
      <c r="G3" s="856"/>
      <c r="H3" s="856"/>
      <c r="I3" s="856"/>
      <c r="J3" s="856"/>
      <c r="K3" s="856"/>
    </row>
    <row r="4" spans="1:14" s="107" customFormat="1" x14ac:dyDescent="0.3">
      <c r="A4" s="660" t="s">
        <v>4161</v>
      </c>
      <c r="B4" s="660"/>
      <c r="C4" s="660"/>
      <c r="D4" s="660"/>
      <c r="E4" s="660"/>
      <c r="F4" s="660"/>
      <c r="G4" s="660"/>
      <c r="H4" s="660"/>
      <c r="I4" s="660"/>
      <c r="J4" s="660"/>
      <c r="K4" s="660"/>
    </row>
    <row r="5" spans="1:14" s="107" customFormat="1" x14ac:dyDescent="0.3">
      <c r="A5" s="660" t="s">
        <v>4274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</row>
    <row r="6" spans="1:14" s="107" customFormat="1" x14ac:dyDescent="0.3">
      <c r="A6" s="661" t="s">
        <v>4229</v>
      </c>
      <c r="B6" s="661"/>
      <c r="C6" s="661"/>
      <c r="D6" s="661"/>
      <c r="E6" s="661"/>
      <c r="F6" s="661"/>
      <c r="G6" s="661"/>
      <c r="H6" s="661"/>
      <c r="I6" s="661"/>
      <c r="J6" s="661"/>
      <c r="K6" s="661"/>
    </row>
    <row r="7" spans="1:14" s="859" customFormat="1" ht="15" customHeight="1" x14ac:dyDescent="0.3">
      <c r="A7" s="857" t="s">
        <v>4248</v>
      </c>
      <c r="B7" s="857"/>
      <c r="C7" s="857"/>
      <c r="D7" s="858" t="s">
        <v>533</v>
      </c>
      <c r="E7" s="858" t="s">
        <v>533</v>
      </c>
      <c r="F7" s="858" t="s">
        <v>533</v>
      </c>
      <c r="G7" s="858" t="s">
        <v>533</v>
      </c>
      <c r="H7" s="858" t="s">
        <v>533</v>
      </c>
      <c r="I7" s="858" t="s">
        <v>533</v>
      </c>
      <c r="J7" s="858" t="s">
        <v>533</v>
      </c>
      <c r="K7" s="858" t="s">
        <v>533</v>
      </c>
    </row>
    <row r="8" spans="1:14" s="859" customFormat="1" ht="15" customHeight="1" x14ac:dyDescent="0.3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4" s="859" customFormat="1" ht="23.25" customHeight="1" x14ac:dyDescent="0.3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4" s="107" customFormat="1" ht="12.5" x14ac:dyDescent="0.25">
      <c r="A10" s="843" t="s">
        <v>4300</v>
      </c>
      <c r="B10" s="860" t="s">
        <v>4301</v>
      </c>
      <c r="C10" s="861">
        <v>42961.88</v>
      </c>
      <c r="D10" s="109">
        <v>2500</v>
      </c>
      <c r="E10" s="108">
        <v>0</v>
      </c>
      <c r="F10" s="154">
        <f>+C10+E10+D10</f>
        <v>45461.88</v>
      </c>
      <c r="G10" s="109">
        <f>+(C10/30)*10</f>
        <v>14320.626666666665</v>
      </c>
      <c r="H10" s="109">
        <v>0</v>
      </c>
      <c r="I10" s="109">
        <f>+(C10/30)*40</f>
        <v>57282.506666666661</v>
      </c>
      <c r="J10" s="109">
        <v>0</v>
      </c>
      <c r="K10" s="109">
        <f>+G10+H10+I10+J10</f>
        <v>71603.133333333331</v>
      </c>
      <c r="M10" s="155"/>
      <c r="N10" s="155" t="s">
        <v>4254</v>
      </c>
    </row>
    <row r="11" spans="1:14" s="107" customFormat="1" ht="12.5" x14ac:dyDescent="0.25">
      <c r="A11" s="843" t="s">
        <v>4295</v>
      </c>
      <c r="B11" s="843" t="s">
        <v>4296</v>
      </c>
      <c r="C11" s="861">
        <v>29101.59</v>
      </c>
      <c r="D11" s="108">
        <v>1500</v>
      </c>
      <c r="E11" s="108">
        <v>0</v>
      </c>
      <c r="F11" s="154">
        <f>+C11+E11+D11</f>
        <v>30601.59</v>
      </c>
      <c r="G11" s="109">
        <f>+(C11/30)*10</f>
        <v>9700.5300000000007</v>
      </c>
      <c r="H11" s="109">
        <v>0</v>
      </c>
      <c r="I11" s="109">
        <f>+(C11/30)*40</f>
        <v>38802.120000000003</v>
      </c>
      <c r="J11" s="109">
        <v>0</v>
      </c>
      <c r="K11" s="109">
        <f>+G11+H11+I11+J11</f>
        <v>48502.65</v>
      </c>
    </row>
    <row r="12" spans="1:14" s="107" customFormat="1" ht="12.5" x14ac:dyDescent="0.25">
      <c r="A12" s="843" t="s">
        <v>4297</v>
      </c>
      <c r="B12" s="843" t="s">
        <v>4296</v>
      </c>
      <c r="C12" s="861">
        <v>23380.25</v>
      </c>
      <c r="D12" s="156">
        <v>1500</v>
      </c>
      <c r="E12" s="108">
        <v>0</v>
      </c>
      <c r="F12" s="109">
        <f>+C12+E12+D12</f>
        <v>24880.25</v>
      </c>
      <c r="G12" s="109">
        <f>+(C12/30)*10</f>
        <v>7793.416666666667</v>
      </c>
      <c r="H12" s="109">
        <v>0</v>
      </c>
      <c r="I12" s="109">
        <f>+(C12/30)*40</f>
        <v>31173.666666666668</v>
      </c>
      <c r="J12" s="109">
        <v>0</v>
      </c>
      <c r="K12" s="109">
        <f>+G12+H12+I12+J12</f>
        <v>38967.083333333336</v>
      </c>
    </row>
    <row r="13" spans="1:14" s="107" customFormat="1" x14ac:dyDescent="0.25">
      <c r="A13" s="110"/>
      <c r="B13" s="110"/>
      <c r="C13" s="111"/>
      <c r="D13" s="111"/>
      <c r="E13" s="157"/>
      <c r="F13" s="111"/>
      <c r="G13" s="111"/>
      <c r="H13" s="111"/>
      <c r="I13" s="111"/>
      <c r="J13" s="111"/>
      <c r="K13" s="112"/>
    </row>
    <row r="14" spans="1:14" s="107" customFormat="1" x14ac:dyDescent="0.3">
      <c r="A14" s="158"/>
      <c r="B14" s="116"/>
      <c r="C14" s="115"/>
      <c r="D14" s="115"/>
      <c r="E14" s="115"/>
      <c r="F14" s="115"/>
      <c r="G14" s="115"/>
      <c r="H14" s="115"/>
      <c r="I14" s="115"/>
      <c r="J14" s="115"/>
      <c r="K14" s="115"/>
    </row>
    <row r="15" spans="1:14" s="107" customFormat="1" ht="12.5" x14ac:dyDescent="0.25">
      <c r="A15" s="857" t="s">
        <v>4261</v>
      </c>
      <c r="B15" s="857"/>
      <c r="C15" s="857"/>
      <c r="D15" s="862" t="s">
        <v>533</v>
      </c>
      <c r="E15" s="862" t="s">
        <v>533</v>
      </c>
      <c r="F15" s="862" t="s">
        <v>533</v>
      </c>
      <c r="G15" s="862" t="s">
        <v>533</v>
      </c>
      <c r="H15" s="862" t="s">
        <v>533</v>
      </c>
      <c r="I15" s="862" t="s">
        <v>533</v>
      </c>
      <c r="J15" s="862" t="s">
        <v>533</v>
      </c>
      <c r="K15" s="862" t="s">
        <v>533</v>
      </c>
    </row>
    <row r="16" spans="1:14" s="107" customFormat="1" ht="16.5" customHeight="1" x14ac:dyDescent="0.25">
      <c r="A16" s="635" t="s">
        <v>4249</v>
      </c>
      <c r="B16" s="637" t="s">
        <v>4231</v>
      </c>
      <c r="C16" s="638" t="s">
        <v>4250</v>
      </c>
      <c r="D16" s="638" t="s">
        <v>4250</v>
      </c>
      <c r="E16" s="638" t="s">
        <v>4250</v>
      </c>
      <c r="F16" s="638" t="s">
        <v>4250</v>
      </c>
      <c r="G16" s="638" t="s">
        <v>4251</v>
      </c>
      <c r="H16" s="638" t="s">
        <v>4251</v>
      </c>
      <c r="I16" s="638" t="s">
        <v>4251</v>
      </c>
      <c r="J16" s="638" t="s">
        <v>4251</v>
      </c>
      <c r="K16" s="639" t="s">
        <v>4251</v>
      </c>
    </row>
    <row r="17" spans="1:15" s="107" customFormat="1" ht="12.5" x14ac:dyDescent="0.25">
      <c r="A17" s="636" t="s">
        <v>4249</v>
      </c>
      <c r="B17" s="638" t="s">
        <v>4252</v>
      </c>
      <c r="C17" s="90" t="s">
        <v>4253</v>
      </c>
      <c r="D17" s="90" t="s">
        <v>4254</v>
      </c>
      <c r="E17" s="90" t="s">
        <v>4255</v>
      </c>
      <c r="F17" s="90" t="s">
        <v>4256</v>
      </c>
      <c r="G17" s="159" t="s">
        <v>4257</v>
      </c>
      <c r="H17" s="159" t="s">
        <v>4258</v>
      </c>
      <c r="I17" s="90" t="s">
        <v>4259</v>
      </c>
      <c r="J17" s="90" t="s">
        <v>4260</v>
      </c>
      <c r="K17" s="91" t="s">
        <v>4256</v>
      </c>
    </row>
    <row r="18" spans="1:15" s="107" customFormat="1" ht="12.5" x14ac:dyDescent="0.25">
      <c r="A18" s="100" t="s">
        <v>4302</v>
      </c>
      <c r="B18" s="100" t="s">
        <v>4299</v>
      </c>
      <c r="C18" s="861">
        <v>11318.7</v>
      </c>
      <c r="D18" s="108">
        <v>1500</v>
      </c>
      <c r="E18" s="108">
        <v>0</v>
      </c>
      <c r="F18" s="109">
        <f>+C18+E18+D18</f>
        <v>12818.7</v>
      </c>
      <c r="G18" s="109">
        <f>+(C18/30)*10</f>
        <v>3772.9</v>
      </c>
      <c r="H18" s="109">
        <v>0</v>
      </c>
      <c r="I18" s="109">
        <f>+(C18/30)*40</f>
        <v>15091.6</v>
      </c>
      <c r="J18" s="109">
        <v>0</v>
      </c>
      <c r="K18" s="109">
        <f>+G18+H18+I18+J18</f>
        <v>18864.5</v>
      </c>
      <c r="M18" s="155"/>
      <c r="N18" s="155"/>
      <c r="O18" s="160"/>
    </row>
    <row r="19" spans="1:15" s="107" customFormat="1" ht="12.5" x14ac:dyDescent="0.25">
      <c r="A19" s="100" t="s">
        <v>4298</v>
      </c>
      <c r="B19" s="100" t="s">
        <v>4299</v>
      </c>
      <c r="C19" s="861">
        <v>14295.01</v>
      </c>
      <c r="D19" s="108">
        <v>1500</v>
      </c>
      <c r="E19" s="108">
        <v>0</v>
      </c>
      <c r="F19" s="109">
        <f>+C19+E19+D19</f>
        <v>15795.01</v>
      </c>
      <c r="G19" s="109">
        <f>+(C19/30)*10</f>
        <v>4765.0033333333331</v>
      </c>
      <c r="H19" s="109">
        <v>0</v>
      </c>
      <c r="I19" s="109">
        <f>+(C19/30)*40</f>
        <v>19060.013333333332</v>
      </c>
      <c r="J19" s="109">
        <v>0</v>
      </c>
      <c r="K19" s="109">
        <f>+G19+H19+I19+J19</f>
        <v>23825.016666666666</v>
      </c>
    </row>
    <row r="20" spans="1:15" s="107" customFormat="1" ht="12.5" x14ac:dyDescent="0.25">
      <c r="A20" s="100" t="s">
        <v>4303</v>
      </c>
      <c r="B20" s="100" t="s">
        <v>4304</v>
      </c>
      <c r="C20" s="863">
        <v>9327.5300000000007</v>
      </c>
      <c r="D20" s="108">
        <v>1500</v>
      </c>
      <c r="E20" s="108">
        <v>0</v>
      </c>
      <c r="F20" s="109">
        <f>+C20+E20+D20</f>
        <v>10827.53</v>
      </c>
      <c r="G20" s="109">
        <f>+(C20/30)*10</f>
        <v>3109.1766666666667</v>
      </c>
      <c r="H20" s="109">
        <v>0</v>
      </c>
      <c r="I20" s="109">
        <f>+(C20/30)*40</f>
        <v>12436.706666666667</v>
      </c>
      <c r="J20" s="109">
        <v>0</v>
      </c>
      <c r="K20" s="109">
        <f>+G20+H20+I20+J20</f>
        <v>15545.883333333333</v>
      </c>
    </row>
    <row r="21" spans="1:15" s="107" customFormat="1" x14ac:dyDescent="0.3">
      <c r="A21" s="116"/>
      <c r="B21" s="116"/>
      <c r="C21" s="115"/>
      <c r="E21" s="115"/>
      <c r="F21" s="115"/>
      <c r="G21" s="115"/>
      <c r="H21" s="115"/>
      <c r="I21" s="115"/>
      <c r="J21" s="115"/>
      <c r="K21" s="115"/>
    </row>
    <row r="22" spans="1:15" s="107" customFormat="1" x14ac:dyDescent="0.3">
      <c r="A22" s="116"/>
      <c r="B22" s="116"/>
      <c r="C22" s="161"/>
      <c r="D22" s="116"/>
      <c r="E22" s="115"/>
      <c r="F22" s="115"/>
      <c r="G22" s="115"/>
      <c r="H22" s="115"/>
      <c r="I22" s="115"/>
      <c r="J22" s="115"/>
      <c r="K22" s="115"/>
      <c r="N22" s="115"/>
    </row>
  </sheetData>
  <mergeCells count="15">
    <mergeCell ref="A8:A9"/>
    <mergeCell ref="B8:B9"/>
    <mergeCell ref="C8:F8"/>
    <mergeCell ref="G8:K8"/>
    <mergeCell ref="A15:C15"/>
    <mergeCell ref="A16:A17"/>
    <mergeCell ref="B16:B17"/>
    <mergeCell ref="C16:F16"/>
    <mergeCell ref="G16:K16"/>
    <mergeCell ref="A2:K2"/>
    <mergeCell ref="A3:K3"/>
    <mergeCell ref="A4:K4"/>
    <mergeCell ref="A5:K5"/>
    <mergeCell ref="A6:K6"/>
    <mergeCell ref="A7:C7"/>
  </mergeCell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U50"/>
  <sheetViews>
    <sheetView showGridLines="0" zoomScale="90" zoomScaleNormal="90" workbookViewId="0">
      <selection sqref="A1:H1"/>
    </sheetView>
  </sheetViews>
  <sheetFormatPr baseColWidth="10" defaultColWidth="11.453125" defaultRowHeight="15" x14ac:dyDescent="0.3"/>
  <cols>
    <col min="1" max="1" width="20.26953125" style="116" customWidth="1"/>
    <col min="2" max="2" width="46.54296875" style="116" customWidth="1"/>
    <col min="3" max="3" width="18.26953125" style="116" customWidth="1"/>
    <col min="4" max="5" width="20" style="116" customWidth="1"/>
    <col min="6" max="177" width="11.453125" style="162"/>
    <col min="178" max="16384" width="11.453125" style="163"/>
  </cols>
  <sheetData>
    <row r="1" spans="1:177" x14ac:dyDescent="0.3">
      <c r="A1" s="864"/>
      <c r="B1" s="864"/>
      <c r="C1" s="864"/>
      <c r="D1" s="864"/>
      <c r="E1" s="864"/>
    </row>
    <row r="2" spans="1:177" x14ac:dyDescent="0.3">
      <c r="A2" s="865" t="s">
        <v>4160</v>
      </c>
      <c r="B2" s="865"/>
      <c r="C2" s="865"/>
      <c r="D2" s="865"/>
      <c r="E2" s="865"/>
    </row>
    <row r="3" spans="1:177" x14ac:dyDescent="0.3">
      <c r="A3" s="865" t="s">
        <v>4</v>
      </c>
      <c r="B3" s="865"/>
      <c r="C3" s="865"/>
      <c r="D3" s="865"/>
      <c r="E3" s="865"/>
    </row>
    <row r="4" spans="1:177" x14ac:dyDescent="0.3">
      <c r="A4" s="866" t="s">
        <v>4161</v>
      </c>
      <c r="B4" s="866" t="s">
        <v>4227</v>
      </c>
      <c r="C4" s="866" t="s">
        <v>4227</v>
      </c>
      <c r="D4" s="866" t="s">
        <v>4227</v>
      </c>
      <c r="E4" s="866" t="s">
        <v>4227</v>
      </c>
    </row>
    <row r="5" spans="1:177" x14ac:dyDescent="0.3">
      <c r="A5" s="866" t="s">
        <v>4228</v>
      </c>
      <c r="B5" s="866" t="s">
        <v>4228</v>
      </c>
      <c r="C5" s="866" t="s">
        <v>4228</v>
      </c>
      <c r="D5" s="866" t="s">
        <v>4228</v>
      </c>
      <c r="E5" s="866" t="s">
        <v>4228</v>
      </c>
    </row>
    <row r="6" spans="1:177" ht="30" customHeight="1" x14ac:dyDescent="0.3">
      <c r="A6" s="867" t="s">
        <v>4229</v>
      </c>
      <c r="B6" s="867" t="s">
        <v>4229</v>
      </c>
      <c r="C6" s="867" t="s">
        <v>4229</v>
      </c>
      <c r="D6" s="867" t="s">
        <v>4229</v>
      </c>
      <c r="E6" s="867" t="s">
        <v>4229</v>
      </c>
    </row>
    <row r="7" spans="1:177" x14ac:dyDescent="0.3">
      <c r="A7" s="868"/>
      <c r="B7" s="868"/>
      <c r="C7" s="868"/>
      <c r="D7" s="868"/>
      <c r="E7" s="868"/>
    </row>
    <row r="8" spans="1:177" x14ac:dyDescent="0.3">
      <c r="A8" s="658" t="s">
        <v>4230</v>
      </c>
      <c r="B8" s="658" t="s">
        <v>4231</v>
      </c>
      <c r="C8" s="658" t="s">
        <v>4232</v>
      </c>
      <c r="D8" s="659" t="s">
        <v>4233</v>
      </c>
      <c r="E8" s="659" t="s">
        <v>4233</v>
      </c>
      <c r="BM8" s="163"/>
      <c r="BN8" s="163"/>
      <c r="BO8" s="163"/>
      <c r="BP8" s="163"/>
      <c r="BQ8" s="163"/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  <c r="CR8" s="163"/>
      <c r="CS8" s="163"/>
      <c r="CT8" s="163"/>
      <c r="CU8" s="163"/>
      <c r="CV8" s="163"/>
      <c r="CW8" s="163"/>
      <c r="CX8" s="163"/>
      <c r="CY8" s="163"/>
      <c r="CZ8" s="163"/>
      <c r="DA8" s="163"/>
      <c r="DB8" s="163"/>
      <c r="DC8" s="163"/>
      <c r="DD8" s="163"/>
      <c r="DE8" s="163"/>
      <c r="DF8" s="163"/>
      <c r="DG8" s="16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  <c r="EL8" s="163"/>
      <c r="EM8" s="163"/>
      <c r="EN8" s="163"/>
      <c r="EO8" s="163"/>
      <c r="EP8" s="163"/>
      <c r="EQ8" s="163"/>
      <c r="ER8" s="163"/>
      <c r="ES8" s="163"/>
      <c r="ET8" s="163"/>
      <c r="EU8" s="163"/>
      <c r="EV8" s="163"/>
      <c r="EW8" s="163"/>
      <c r="EX8" s="163"/>
      <c r="EY8" s="163"/>
      <c r="EZ8" s="163"/>
      <c r="FA8" s="163"/>
      <c r="FB8" s="163"/>
      <c r="FC8" s="163"/>
      <c r="FD8" s="163"/>
      <c r="FE8" s="163"/>
      <c r="FF8" s="163"/>
      <c r="FG8" s="163"/>
      <c r="FH8" s="163"/>
      <c r="FI8" s="163"/>
      <c r="FJ8" s="163"/>
      <c r="FK8" s="163"/>
      <c r="FL8" s="163"/>
      <c r="FM8" s="163"/>
      <c r="FN8" s="163"/>
      <c r="FO8" s="163"/>
      <c r="FP8" s="163"/>
      <c r="FQ8" s="163"/>
      <c r="FR8" s="163"/>
      <c r="FS8" s="163"/>
      <c r="FT8" s="163"/>
      <c r="FU8" s="163"/>
    </row>
    <row r="9" spans="1:177" x14ac:dyDescent="0.3">
      <c r="A9" s="658" t="s">
        <v>4230</v>
      </c>
      <c r="B9" s="658" t="s">
        <v>4231</v>
      </c>
      <c r="C9" s="658" t="s">
        <v>4232</v>
      </c>
      <c r="D9" s="121" t="s">
        <v>4234</v>
      </c>
      <c r="E9" s="121" t="s">
        <v>4235</v>
      </c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  <c r="FS9" s="163"/>
      <c r="FT9" s="163"/>
      <c r="FU9" s="163"/>
    </row>
    <row r="10" spans="1:177" x14ac:dyDescent="0.3">
      <c r="A10" s="869"/>
      <c r="B10" s="864"/>
      <c r="C10" s="870"/>
      <c r="D10" s="871"/>
      <c r="E10" s="871"/>
    </row>
    <row r="11" spans="1:177" x14ac:dyDescent="0.3">
      <c r="A11" s="652" t="s">
        <v>4167</v>
      </c>
      <c r="B11" s="652" t="s">
        <v>4167</v>
      </c>
      <c r="C11" s="872"/>
      <c r="D11" s="873"/>
      <c r="E11" s="873"/>
    </row>
    <row r="12" spans="1:177" s="876" customFormat="1" ht="12.5" x14ac:dyDescent="0.25">
      <c r="A12" s="843" t="s">
        <v>4306</v>
      </c>
      <c r="B12" s="843" t="s">
        <v>4307</v>
      </c>
      <c r="C12" s="874">
        <v>1</v>
      </c>
      <c r="D12" s="164">
        <v>52394</v>
      </c>
      <c r="E12" s="164">
        <v>52394</v>
      </c>
      <c r="F12" s="875"/>
      <c r="G12" s="875"/>
      <c r="H12" s="875"/>
      <c r="I12" s="875"/>
      <c r="J12" s="875"/>
      <c r="K12" s="875"/>
      <c r="L12" s="875"/>
      <c r="M12" s="875"/>
      <c r="N12" s="875"/>
      <c r="O12" s="875"/>
      <c r="P12" s="875"/>
      <c r="Q12" s="875"/>
      <c r="R12" s="875"/>
      <c r="S12" s="875"/>
      <c r="T12" s="875"/>
      <c r="U12" s="875"/>
      <c r="V12" s="875"/>
      <c r="W12" s="875"/>
      <c r="X12" s="875"/>
      <c r="Y12" s="875"/>
      <c r="Z12" s="875"/>
      <c r="AA12" s="875"/>
      <c r="AB12" s="875"/>
      <c r="AC12" s="875"/>
      <c r="AD12" s="875"/>
      <c r="AE12" s="875"/>
      <c r="AF12" s="875"/>
      <c r="AG12" s="875"/>
      <c r="AH12" s="875"/>
      <c r="AI12" s="875"/>
      <c r="AJ12" s="875"/>
      <c r="AK12" s="875"/>
      <c r="AL12" s="875"/>
      <c r="AM12" s="875"/>
      <c r="AN12" s="875"/>
      <c r="AO12" s="875"/>
      <c r="AP12" s="875"/>
      <c r="AQ12" s="875"/>
      <c r="AR12" s="875"/>
      <c r="AS12" s="875"/>
      <c r="AT12" s="875"/>
      <c r="AU12" s="875"/>
      <c r="AV12" s="875"/>
      <c r="AW12" s="875"/>
      <c r="AX12" s="875"/>
      <c r="AY12" s="875"/>
      <c r="AZ12" s="875"/>
      <c r="BA12" s="875"/>
      <c r="BB12" s="875"/>
      <c r="BC12" s="875"/>
      <c r="BD12" s="875"/>
      <c r="BE12" s="875"/>
      <c r="BF12" s="875"/>
      <c r="BG12" s="875"/>
      <c r="BH12" s="875"/>
      <c r="BI12" s="875"/>
      <c r="BJ12" s="875"/>
      <c r="BK12" s="875"/>
      <c r="BL12" s="875"/>
      <c r="BM12" s="875"/>
      <c r="BN12" s="875"/>
      <c r="BO12" s="875"/>
      <c r="BP12" s="875"/>
      <c r="BQ12" s="875"/>
      <c r="BR12" s="875"/>
      <c r="BS12" s="875"/>
      <c r="BT12" s="875"/>
      <c r="BU12" s="875"/>
      <c r="BV12" s="875"/>
      <c r="BW12" s="875"/>
      <c r="BX12" s="875"/>
      <c r="BY12" s="875"/>
      <c r="BZ12" s="875"/>
      <c r="CA12" s="875"/>
      <c r="CB12" s="875"/>
      <c r="CC12" s="875"/>
      <c r="CD12" s="875"/>
      <c r="CE12" s="875"/>
      <c r="CF12" s="875"/>
      <c r="CG12" s="875"/>
      <c r="CH12" s="875"/>
      <c r="CI12" s="875"/>
      <c r="CJ12" s="875"/>
      <c r="CK12" s="875"/>
      <c r="CL12" s="875"/>
      <c r="CM12" s="875"/>
      <c r="CN12" s="875"/>
      <c r="CO12" s="875"/>
      <c r="CP12" s="875"/>
      <c r="CQ12" s="875"/>
      <c r="CR12" s="875"/>
      <c r="CS12" s="875"/>
      <c r="CT12" s="875"/>
      <c r="CU12" s="875"/>
      <c r="CV12" s="875"/>
      <c r="CW12" s="875"/>
      <c r="CX12" s="875"/>
      <c r="CY12" s="875"/>
      <c r="CZ12" s="875"/>
      <c r="DA12" s="875"/>
      <c r="DB12" s="875"/>
      <c r="DC12" s="875"/>
      <c r="DD12" s="875"/>
      <c r="DE12" s="875"/>
      <c r="DF12" s="875"/>
      <c r="DG12" s="875"/>
      <c r="DH12" s="875"/>
      <c r="DI12" s="875"/>
      <c r="DJ12" s="875"/>
      <c r="DK12" s="875"/>
      <c r="DL12" s="875"/>
      <c r="DM12" s="875"/>
      <c r="DN12" s="875"/>
      <c r="DO12" s="875"/>
      <c r="DP12" s="875"/>
      <c r="DQ12" s="875"/>
      <c r="DR12" s="875"/>
      <c r="DS12" s="875"/>
      <c r="DT12" s="875"/>
      <c r="DU12" s="875"/>
      <c r="DV12" s="875"/>
      <c r="DW12" s="875"/>
      <c r="DX12" s="875"/>
      <c r="DY12" s="875"/>
      <c r="DZ12" s="875"/>
      <c r="EA12" s="875"/>
      <c r="EB12" s="875"/>
      <c r="EC12" s="875"/>
      <c r="ED12" s="875"/>
      <c r="EE12" s="875"/>
      <c r="EF12" s="875"/>
      <c r="EG12" s="875"/>
      <c r="EH12" s="875"/>
      <c r="EI12" s="875"/>
      <c r="EJ12" s="875"/>
      <c r="EK12" s="875"/>
      <c r="EL12" s="875"/>
      <c r="EM12" s="875"/>
      <c r="EN12" s="875"/>
      <c r="EO12" s="875"/>
      <c r="EP12" s="875"/>
      <c r="EQ12" s="875"/>
      <c r="ER12" s="875"/>
      <c r="ES12" s="875"/>
      <c r="ET12" s="875"/>
      <c r="EU12" s="875"/>
      <c r="EV12" s="875"/>
      <c r="EW12" s="875"/>
      <c r="EX12" s="875"/>
      <c r="EY12" s="875"/>
      <c r="EZ12" s="875"/>
      <c r="FA12" s="875"/>
      <c r="FB12" s="875"/>
      <c r="FC12" s="875"/>
      <c r="FD12" s="875"/>
      <c r="FE12" s="875"/>
      <c r="FF12" s="875"/>
      <c r="FG12" s="875"/>
      <c r="FH12" s="875"/>
      <c r="FI12" s="875"/>
      <c r="FJ12" s="875"/>
      <c r="FK12" s="875"/>
      <c r="FL12" s="875"/>
      <c r="FM12" s="875"/>
      <c r="FN12" s="875"/>
      <c r="FO12" s="875"/>
      <c r="FP12" s="875"/>
      <c r="FQ12" s="875"/>
      <c r="FR12" s="875"/>
      <c r="FS12" s="875"/>
      <c r="FT12" s="875"/>
      <c r="FU12" s="875"/>
    </row>
    <row r="13" spans="1:177" s="876" customFormat="1" ht="12.5" x14ac:dyDescent="0.25">
      <c r="A13" s="843" t="s">
        <v>4308</v>
      </c>
      <c r="B13" s="843" t="s">
        <v>4309</v>
      </c>
      <c r="C13" s="874">
        <v>1</v>
      </c>
      <c r="D13" s="164">
        <v>41914</v>
      </c>
      <c r="E13" s="164">
        <v>41914</v>
      </c>
      <c r="F13" s="875"/>
      <c r="G13" s="875"/>
      <c r="H13" s="875"/>
      <c r="I13" s="875"/>
      <c r="J13" s="875"/>
      <c r="K13" s="875"/>
      <c r="L13" s="875"/>
      <c r="M13" s="875"/>
      <c r="N13" s="875"/>
      <c r="O13" s="875"/>
      <c r="P13" s="875"/>
      <c r="Q13" s="875"/>
      <c r="R13" s="875"/>
      <c r="S13" s="875"/>
      <c r="T13" s="875"/>
      <c r="U13" s="875"/>
      <c r="V13" s="875"/>
      <c r="W13" s="875"/>
      <c r="X13" s="875"/>
      <c r="Y13" s="875"/>
      <c r="Z13" s="875"/>
      <c r="AA13" s="875"/>
      <c r="AB13" s="875"/>
      <c r="AC13" s="875"/>
      <c r="AD13" s="875"/>
      <c r="AE13" s="875"/>
      <c r="AF13" s="875"/>
      <c r="AG13" s="875"/>
      <c r="AH13" s="875"/>
      <c r="AI13" s="875"/>
      <c r="AJ13" s="875"/>
      <c r="AK13" s="875"/>
      <c r="AL13" s="875"/>
      <c r="AM13" s="875"/>
      <c r="AN13" s="875"/>
      <c r="AO13" s="875"/>
      <c r="AP13" s="875"/>
      <c r="AQ13" s="875"/>
      <c r="AR13" s="875"/>
      <c r="AS13" s="875"/>
      <c r="AT13" s="875"/>
      <c r="AU13" s="875"/>
      <c r="AV13" s="875"/>
      <c r="AW13" s="875"/>
      <c r="AX13" s="875"/>
      <c r="AY13" s="875"/>
      <c r="AZ13" s="875"/>
      <c r="BA13" s="875"/>
      <c r="BB13" s="875"/>
      <c r="BC13" s="875"/>
      <c r="BD13" s="875"/>
      <c r="BE13" s="875"/>
      <c r="BF13" s="875"/>
      <c r="BG13" s="875"/>
      <c r="BH13" s="875"/>
      <c r="BI13" s="875"/>
      <c r="BJ13" s="875"/>
      <c r="BK13" s="875"/>
      <c r="BL13" s="875"/>
      <c r="BM13" s="875"/>
      <c r="BN13" s="875"/>
      <c r="BO13" s="875"/>
      <c r="BP13" s="875"/>
      <c r="BQ13" s="875"/>
      <c r="BR13" s="875"/>
      <c r="BS13" s="875"/>
      <c r="BT13" s="875"/>
      <c r="BU13" s="875"/>
      <c r="BV13" s="875"/>
      <c r="BW13" s="875"/>
      <c r="BX13" s="875"/>
      <c r="BY13" s="875"/>
      <c r="BZ13" s="875"/>
      <c r="CA13" s="875"/>
      <c r="CB13" s="875"/>
      <c r="CC13" s="875"/>
      <c r="CD13" s="875"/>
      <c r="CE13" s="875"/>
      <c r="CF13" s="875"/>
      <c r="CG13" s="875"/>
      <c r="CH13" s="875"/>
      <c r="CI13" s="875"/>
      <c r="CJ13" s="875"/>
      <c r="CK13" s="875"/>
      <c r="CL13" s="875"/>
      <c r="CM13" s="875"/>
      <c r="CN13" s="875"/>
      <c r="CO13" s="875"/>
      <c r="CP13" s="875"/>
      <c r="CQ13" s="875"/>
      <c r="CR13" s="875"/>
      <c r="CS13" s="875"/>
      <c r="CT13" s="875"/>
      <c r="CU13" s="875"/>
      <c r="CV13" s="875"/>
      <c r="CW13" s="875"/>
      <c r="CX13" s="875"/>
      <c r="CY13" s="875"/>
      <c r="CZ13" s="875"/>
      <c r="DA13" s="875"/>
      <c r="DB13" s="875"/>
      <c r="DC13" s="875"/>
      <c r="DD13" s="875"/>
      <c r="DE13" s="875"/>
      <c r="DF13" s="875"/>
      <c r="DG13" s="875"/>
      <c r="DH13" s="875"/>
      <c r="DI13" s="875"/>
      <c r="DJ13" s="875"/>
      <c r="DK13" s="875"/>
      <c r="DL13" s="875"/>
      <c r="DM13" s="875"/>
      <c r="DN13" s="875"/>
      <c r="DO13" s="875"/>
      <c r="DP13" s="875"/>
      <c r="DQ13" s="875"/>
      <c r="DR13" s="875"/>
      <c r="DS13" s="875"/>
      <c r="DT13" s="875"/>
      <c r="DU13" s="875"/>
      <c r="DV13" s="875"/>
      <c r="DW13" s="875"/>
      <c r="DX13" s="875"/>
      <c r="DY13" s="875"/>
      <c r="DZ13" s="875"/>
      <c r="EA13" s="875"/>
      <c r="EB13" s="875"/>
      <c r="EC13" s="875"/>
      <c r="ED13" s="875"/>
      <c r="EE13" s="875"/>
      <c r="EF13" s="875"/>
      <c r="EG13" s="875"/>
      <c r="EH13" s="875"/>
      <c r="EI13" s="875"/>
      <c r="EJ13" s="875"/>
      <c r="EK13" s="875"/>
      <c r="EL13" s="875"/>
      <c r="EM13" s="875"/>
      <c r="EN13" s="875"/>
      <c r="EO13" s="875"/>
      <c r="EP13" s="875"/>
      <c r="EQ13" s="875"/>
      <c r="ER13" s="875"/>
      <c r="ES13" s="875"/>
      <c r="ET13" s="875"/>
      <c r="EU13" s="875"/>
      <c r="EV13" s="875"/>
      <c r="EW13" s="875"/>
      <c r="EX13" s="875"/>
      <c r="EY13" s="875"/>
      <c r="EZ13" s="875"/>
      <c r="FA13" s="875"/>
      <c r="FB13" s="875"/>
      <c r="FC13" s="875"/>
      <c r="FD13" s="875"/>
      <c r="FE13" s="875"/>
      <c r="FF13" s="875"/>
      <c r="FG13" s="875"/>
      <c r="FH13" s="875"/>
      <c r="FI13" s="875"/>
      <c r="FJ13" s="875"/>
      <c r="FK13" s="875"/>
      <c r="FL13" s="875"/>
      <c r="FM13" s="875"/>
      <c r="FN13" s="875"/>
      <c r="FO13" s="875"/>
      <c r="FP13" s="875"/>
      <c r="FQ13" s="875"/>
      <c r="FR13" s="875"/>
      <c r="FS13" s="875"/>
      <c r="FT13" s="875"/>
      <c r="FU13" s="875"/>
    </row>
    <row r="14" spans="1:177" s="876" customFormat="1" ht="12.5" x14ac:dyDescent="0.25">
      <c r="A14" s="843" t="s">
        <v>4310</v>
      </c>
      <c r="B14" s="843" t="s">
        <v>4311</v>
      </c>
      <c r="C14" s="874">
        <v>1</v>
      </c>
      <c r="D14" s="164">
        <v>28392</v>
      </c>
      <c r="E14" s="164">
        <v>28392</v>
      </c>
      <c r="F14" s="875"/>
      <c r="G14" s="875"/>
      <c r="H14" s="875"/>
      <c r="I14" s="875"/>
      <c r="J14" s="875"/>
      <c r="K14" s="875"/>
      <c r="L14" s="875"/>
      <c r="M14" s="875"/>
      <c r="N14" s="875"/>
      <c r="O14" s="875"/>
      <c r="P14" s="875"/>
      <c r="Q14" s="875"/>
      <c r="R14" s="875"/>
      <c r="S14" s="875"/>
      <c r="T14" s="875"/>
      <c r="U14" s="875"/>
      <c r="V14" s="875"/>
      <c r="W14" s="875"/>
      <c r="X14" s="875"/>
      <c r="Y14" s="875"/>
      <c r="Z14" s="875"/>
      <c r="AA14" s="875"/>
      <c r="AB14" s="875"/>
      <c r="AC14" s="875"/>
      <c r="AD14" s="875"/>
      <c r="AE14" s="875"/>
      <c r="AF14" s="875"/>
      <c r="AG14" s="875"/>
      <c r="AH14" s="875"/>
      <c r="AI14" s="875"/>
      <c r="AJ14" s="875"/>
      <c r="AK14" s="875"/>
      <c r="AL14" s="875"/>
      <c r="AM14" s="875"/>
      <c r="AN14" s="875"/>
      <c r="AO14" s="875"/>
      <c r="AP14" s="875"/>
      <c r="AQ14" s="875"/>
      <c r="AR14" s="875"/>
      <c r="AS14" s="875"/>
      <c r="AT14" s="875"/>
      <c r="AU14" s="875"/>
      <c r="AV14" s="875"/>
      <c r="AW14" s="875"/>
      <c r="AX14" s="875"/>
      <c r="AY14" s="875"/>
      <c r="AZ14" s="875"/>
      <c r="BA14" s="875"/>
      <c r="BB14" s="875"/>
      <c r="BC14" s="875"/>
      <c r="BD14" s="875"/>
      <c r="BE14" s="875"/>
      <c r="BF14" s="875"/>
      <c r="BG14" s="875"/>
      <c r="BH14" s="875"/>
      <c r="BI14" s="875"/>
      <c r="BJ14" s="875"/>
      <c r="BK14" s="875"/>
      <c r="BL14" s="875"/>
      <c r="BM14" s="875"/>
      <c r="BN14" s="875"/>
      <c r="BO14" s="875"/>
      <c r="BP14" s="875"/>
      <c r="BQ14" s="875"/>
      <c r="BR14" s="875"/>
      <c r="BS14" s="875"/>
      <c r="BT14" s="875"/>
      <c r="BU14" s="875"/>
      <c r="BV14" s="875"/>
      <c r="BW14" s="875"/>
      <c r="BX14" s="875"/>
      <c r="BY14" s="875"/>
      <c r="BZ14" s="875"/>
      <c r="CA14" s="875"/>
      <c r="CB14" s="875"/>
      <c r="CC14" s="875"/>
      <c r="CD14" s="875"/>
      <c r="CE14" s="875"/>
      <c r="CF14" s="875"/>
      <c r="CG14" s="875"/>
      <c r="CH14" s="875"/>
      <c r="CI14" s="875"/>
      <c r="CJ14" s="875"/>
      <c r="CK14" s="875"/>
      <c r="CL14" s="875"/>
      <c r="CM14" s="875"/>
      <c r="CN14" s="875"/>
      <c r="CO14" s="875"/>
      <c r="CP14" s="875"/>
      <c r="CQ14" s="875"/>
      <c r="CR14" s="875"/>
      <c r="CS14" s="875"/>
      <c r="CT14" s="875"/>
      <c r="CU14" s="875"/>
      <c r="CV14" s="875"/>
      <c r="CW14" s="875"/>
      <c r="CX14" s="875"/>
      <c r="CY14" s="875"/>
      <c r="CZ14" s="875"/>
      <c r="DA14" s="875"/>
      <c r="DB14" s="875"/>
      <c r="DC14" s="875"/>
      <c r="DD14" s="875"/>
      <c r="DE14" s="875"/>
      <c r="DF14" s="875"/>
      <c r="DG14" s="875"/>
      <c r="DH14" s="875"/>
      <c r="DI14" s="875"/>
      <c r="DJ14" s="875"/>
      <c r="DK14" s="875"/>
      <c r="DL14" s="875"/>
      <c r="DM14" s="875"/>
      <c r="DN14" s="875"/>
      <c r="DO14" s="875"/>
      <c r="DP14" s="875"/>
      <c r="DQ14" s="875"/>
      <c r="DR14" s="875"/>
      <c r="DS14" s="875"/>
      <c r="DT14" s="875"/>
      <c r="DU14" s="875"/>
      <c r="DV14" s="875"/>
      <c r="DW14" s="875"/>
      <c r="DX14" s="875"/>
      <c r="DY14" s="875"/>
      <c r="DZ14" s="875"/>
      <c r="EA14" s="875"/>
      <c r="EB14" s="875"/>
      <c r="EC14" s="875"/>
      <c r="ED14" s="875"/>
      <c r="EE14" s="875"/>
      <c r="EF14" s="875"/>
      <c r="EG14" s="875"/>
      <c r="EH14" s="875"/>
      <c r="EI14" s="875"/>
      <c r="EJ14" s="875"/>
      <c r="EK14" s="875"/>
      <c r="EL14" s="875"/>
      <c r="EM14" s="875"/>
      <c r="EN14" s="875"/>
      <c r="EO14" s="875"/>
      <c r="EP14" s="875"/>
      <c r="EQ14" s="875"/>
      <c r="ER14" s="875"/>
      <c r="ES14" s="875"/>
      <c r="ET14" s="875"/>
      <c r="EU14" s="875"/>
      <c r="EV14" s="875"/>
      <c r="EW14" s="875"/>
      <c r="EX14" s="875"/>
      <c r="EY14" s="875"/>
      <c r="EZ14" s="875"/>
      <c r="FA14" s="875"/>
      <c r="FB14" s="875"/>
      <c r="FC14" s="875"/>
      <c r="FD14" s="875"/>
      <c r="FE14" s="875"/>
      <c r="FF14" s="875"/>
      <c r="FG14" s="875"/>
      <c r="FH14" s="875"/>
      <c r="FI14" s="875"/>
      <c r="FJ14" s="875"/>
      <c r="FK14" s="875"/>
      <c r="FL14" s="875"/>
      <c r="FM14" s="875"/>
      <c r="FN14" s="875"/>
      <c r="FO14" s="875"/>
      <c r="FP14" s="875"/>
      <c r="FQ14" s="875"/>
      <c r="FR14" s="875"/>
      <c r="FS14" s="875"/>
      <c r="FT14" s="875"/>
      <c r="FU14" s="875"/>
    </row>
    <row r="15" spans="1:177" s="876" customFormat="1" ht="12.5" x14ac:dyDescent="0.25">
      <c r="A15" s="843" t="s">
        <v>4312</v>
      </c>
      <c r="B15" s="843" t="s">
        <v>4286</v>
      </c>
      <c r="C15" s="874">
        <v>1</v>
      </c>
      <c r="D15" s="164">
        <v>25810</v>
      </c>
      <c r="E15" s="164">
        <v>25810</v>
      </c>
      <c r="F15" s="875"/>
      <c r="G15" s="875"/>
      <c r="H15" s="875"/>
      <c r="I15" s="875"/>
      <c r="J15" s="875"/>
      <c r="K15" s="875"/>
      <c r="L15" s="875"/>
      <c r="M15" s="875"/>
      <c r="N15" s="875"/>
      <c r="O15" s="875"/>
      <c r="P15" s="875"/>
      <c r="Q15" s="875"/>
      <c r="R15" s="875"/>
      <c r="S15" s="875"/>
      <c r="T15" s="875"/>
      <c r="U15" s="875"/>
      <c r="V15" s="875"/>
      <c r="W15" s="875"/>
      <c r="X15" s="875"/>
      <c r="Y15" s="875"/>
      <c r="Z15" s="875"/>
      <c r="AA15" s="875"/>
      <c r="AB15" s="875"/>
      <c r="AC15" s="875"/>
      <c r="AD15" s="875"/>
      <c r="AE15" s="875"/>
      <c r="AF15" s="875"/>
      <c r="AG15" s="875"/>
      <c r="AH15" s="875"/>
      <c r="AI15" s="875"/>
      <c r="AJ15" s="875"/>
      <c r="AK15" s="875"/>
      <c r="AL15" s="875"/>
      <c r="AM15" s="875"/>
      <c r="AN15" s="875"/>
      <c r="AO15" s="875"/>
      <c r="AP15" s="875"/>
      <c r="AQ15" s="875"/>
      <c r="AR15" s="875"/>
      <c r="AS15" s="875"/>
      <c r="AT15" s="875"/>
      <c r="AU15" s="875"/>
      <c r="AV15" s="875"/>
      <c r="AW15" s="875"/>
      <c r="AX15" s="875"/>
      <c r="AY15" s="875"/>
      <c r="AZ15" s="875"/>
      <c r="BA15" s="875"/>
      <c r="BB15" s="875"/>
      <c r="BC15" s="875"/>
      <c r="BD15" s="875"/>
      <c r="BE15" s="875"/>
      <c r="BF15" s="875"/>
      <c r="BG15" s="875"/>
      <c r="BH15" s="875"/>
      <c r="BI15" s="875"/>
      <c r="BJ15" s="875"/>
      <c r="BK15" s="875"/>
      <c r="BL15" s="875"/>
      <c r="BM15" s="875"/>
      <c r="BN15" s="875"/>
      <c r="BO15" s="875"/>
      <c r="BP15" s="875"/>
      <c r="BQ15" s="875"/>
      <c r="BR15" s="875"/>
      <c r="BS15" s="875"/>
      <c r="BT15" s="875"/>
      <c r="BU15" s="875"/>
      <c r="BV15" s="875"/>
      <c r="BW15" s="875"/>
      <c r="BX15" s="875"/>
      <c r="BY15" s="875"/>
      <c r="BZ15" s="875"/>
      <c r="CA15" s="875"/>
      <c r="CB15" s="875"/>
      <c r="CC15" s="875"/>
      <c r="CD15" s="875"/>
      <c r="CE15" s="875"/>
      <c r="CF15" s="875"/>
      <c r="CG15" s="875"/>
      <c r="CH15" s="875"/>
      <c r="CI15" s="875"/>
      <c r="CJ15" s="875"/>
      <c r="CK15" s="875"/>
      <c r="CL15" s="875"/>
      <c r="CM15" s="875"/>
      <c r="CN15" s="875"/>
      <c r="CO15" s="875"/>
      <c r="CP15" s="875"/>
      <c r="CQ15" s="875"/>
      <c r="CR15" s="875"/>
      <c r="CS15" s="875"/>
      <c r="CT15" s="875"/>
      <c r="CU15" s="875"/>
      <c r="CV15" s="875"/>
      <c r="CW15" s="875"/>
      <c r="CX15" s="875"/>
      <c r="CY15" s="875"/>
      <c r="CZ15" s="875"/>
      <c r="DA15" s="875"/>
      <c r="DB15" s="875"/>
      <c r="DC15" s="875"/>
      <c r="DD15" s="875"/>
      <c r="DE15" s="875"/>
      <c r="DF15" s="875"/>
      <c r="DG15" s="875"/>
      <c r="DH15" s="875"/>
      <c r="DI15" s="875"/>
      <c r="DJ15" s="875"/>
      <c r="DK15" s="875"/>
      <c r="DL15" s="875"/>
      <c r="DM15" s="875"/>
      <c r="DN15" s="875"/>
      <c r="DO15" s="875"/>
      <c r="DP15" s="875"/>
      <c r="DQ15" s="875"/>
      <c r="DR15" s="875"/>
      <c r="DS15" s="875"/>
      <c r="DT15" s="875"/>
      <c r="DU15" s="875"/>
      <c r="DV15" s="875"/>
      <c r="DW15" s="875"/>
      <c r="DX15" s="875"/>
      <c r="DY15" s="875"/>
      <c r="DZ15" s="875"/>
      <c r="EA15" s="875"/>
      <c r="EB15" s="875"/>
      <c r="EC15" s="875"/>
      <c r="ED15" s="875"/>
      <c r="EE15" s="875"/>
      <c r="EF15" s="875"/>
      <c r="EG15" s="875"/>
      <c r="EH15" s="875"/>
      <c r="EI15" s="875"/>
      <c r="EJ15" s="875"/>
      <c r="EK15" s="875"/>
      <c r="EL15" s="875"/>
      <c r="EM15" s="875"/>
      <c r="EN15" s="875"/>
      <c r="EO15" s="875"/>
      <c r="EP15" s="875"/>
      <c r="EQ15" s="875"/>
      <c r="ER15" s="875"/>
      <c r="ES15" s="875"/>
      <c r="ET15" s="875"/>
      <c r="EU15" s="875"/>
      <c r="EV15" s="875"/>
      <c r="EW15" s="875"/>
      <c r="EX15" s="875"/>
      <c r="EY15" s="875"/>
      <c r="EZ15" s="875"/>
      <c r="FA15" s="875"/>
      <c r="FB15" s="875"/>
      <c r="FC15" s="875"/>
      <c r="FD15" s="875"/>
      <c r="FE15" s="875"/>
      <c r="FF15" s="875"/>
      <c r="FG15" s="875"/>
      <c r="FH15" s="875"/>
      <c r="FI15" s="875"/>
      <c r="FJ15" s="875"/>
      <c r="FK15" s="875"/>
      <c r="FL15" s="875"/>
      <c r="FM15" s="875"/>
      <c r="FN15" s="875"/>
      <c r="FO15" s="875"/>
      <c r="FP15" s="875"/>
      <c r="FQ15" s="875"/>
      <c r="FR15" s="875"/>
      <c r="FS15" s="875"/>
      <c r="FT15" s="875"/>
      <c r="FU15" s="875"/>
    </row>
    <row r="16" spans="1:177" s="876" customFormat="1" ht="12.5" x14ac:dyDescent="0.25">
      <c r="A16" s="843" t="s">
        <v>4313</v>
      </c>
      <c r="B16" s="843" t="s">
        <v>4286</v>
      </c>
      <c r="C16" s="874">
        <v>2</v>
      </c>
      <c r="D16" s="164">
        <v>21997</v>
      </c>
      <c r="E16" s="164">
        <v>21997</v>
      </c>
      <c r="F16" s="875"/>
      <c r="G16" s="875"/>
      <c r="H16" s="875"/>
      <c r="I16" s="875"/>
      <c r="J16" s="875"/>
      <c r="K16" s="875"/>
      <c r="L16" s="875"/>
      <c r="M16" s="875"/>
      <c r="N16" s="875"/>
      <c r="O16" s="875"/>
      <c r="P16" s="875"/>
      <c r="Q16" s="875"/>
      <c r="R16" s="875"/>
      <c r="S16" s="875"/>
      <c r="T16" s="875"/>
      <c r="U16" s="875"/>
      <c r="V16" s="875"/>
      <c r="W16" s="875"/>
      <c r="X16" s="875"/>
      <c r="Y16" s="875"/>
      <c r="Z16" s="875"/>
      <c r="AA16" s="875"/>
      <c r="AB16" s="875"/>
      <c r="AC16" s="875"/>
      <c r="AD16" s="875"/>
      <c r="AE16" s="875"/>
      <c r="AF16" s="875"/>
      <c r="AG16" s="875"/>
      <c r="AH16" s="875"/>
      <c r="AI16" s="875"/>
      <c r="AJ16" s="875"/>
      <c r="AK16" s="875"/>
      <c r="AL16" s="875"/>
      <c r="AM16" s="875"/>
      <c r="AN16" s="875"/>
      <c r="AO16" s="875"/>
      <c r="AP16" s="875"/>
      <c r="AQ16" s="875"/>
      <c r="AR16" s="875"/>
      <c r="AS16" s="875"/>
      <c r="AT16" s="875"/>
      <c r="AU16" s="875"/>
      <c r="AV16" s="875"/>
      <c r="AW16" s="875"/>
      <c r="AX16" s="875"/>
      <c r="AY16" s="875"/>
      <c r="AZ16" s="875"/>
      <c r="BA16" s="875"/>
      <c r="BB16" s="875"/>
      <c r="BC16" s="875"/>
      <c r="BD16" s="875"/>
      <c r="BE16" s="875"/>
      <c r="BF16" s="875"/>
      <c r="BG16" s="875"/>
      <c r="BH16" s="875"/>
      <c r="BI16" s="875"/>
      <c r="BJ16" s="875"/>
      <c r="BK16" s="875"/>
      <c r="BL16" s="875"/>
      <c r="BM16" s="875"/>
      <c r="BN16" s="875"/>
      <c r="BO16" s="875"/>
      <c r="BP16" s="875"/>
      <c r="BQ16" s="875"/>
      <c r="BR16" s="875"/>
      <c r="BS16" s="875"/>
      <c r="BT16" s="875"/>
      <c r="BU16" s="875"/>
      <c r="BV16" s="875"/>
      <c r="BW16" s="875"/>
      <c r="BX16" s="875"/>
      <c r="BY16" s="875"/>
      <c r="BZ16" s="875"/>
      <c r="CA16" s="875"/>
      <c r="CB16" s="875"/>
      <c r="CC16" s="875"/>
      <c r="CD16" s="875"/>
      <c r="CE16" s="875"/>
      <c r="CF16" s="875"/>
      <c r="CG16" s="875"/>
      <c r="CH16" s="875"/>
      <c r="CI16" s="875"/>
      <c r="CJ16" s="875"/>
      <c r="CK16" s="875"/>
      <c r="CL16" s="875"/>
      <c r="CM16" s="875"/>
      <c r="CN16" s="875"/>
      <c r="CO16" s="875"/>
      <c r="CP16" s="875"/>
      <c r="CQ16" s="875"/>
      <c r="CR16" s="875"/>
      <c r="CS16" s="875"/>
      <c r="CT16" s="875"/>
      <c r="CU16" s="875"/>
      <c r="CV16" s="875"/>
      <c r="CW16" s="875"/>
      <c r="CX16" s="875"/>
      <c r="CY16" s="875"/>
      <c r="CZ16" s="875"/>
      <c r="DA16" s="875"/>
      <c r="DB16" s="875"/>
      <c r="DC16" s="875"/>
      <c r="DD16" s="875"/>
      <c r="DE16" s="875"/>
      <c r="DF16" s="875"/>
      <c r="DG16" s="875"/>
      <c r="DH16" s="875"/>
      <c r="DI16" s="875"/>
      <c r="DJ16" s="875"/>
      <c r="DK16" s="875"/>
      <c r="DL16" s="875"/>
      <c r="DM16" s="875"/>
      <c r="DN16" s="875"/>
      <c r="DO16" s="875"/>
      <c r="DP16" s="875"/>
      <c r="DQ16" s="875"/>
      <c r="DR16" s="875"/>
      <c r="DS16" s="875"/>
      <c r="DT16" s="875"/>
      <c r="DU16" s="875"/>
      <c r="DV16" s="875"/>
      <c r="DW16" s="875"/>
      <c r="DX16" s="875"/>
      <c r="DY16" s="875"/>
      <c r="DZ16" s="875"/>
      <c r="EA16" s="875"/>
      <c r="EB16" s="875"/>
      <c r="EC16" s="875"/>
      <c r="ED16" s="875"/>
      <c r="EE16" s="875"/>
      <c r="EF16" s="875"/>
      <c r="EG16" s="875"/>
      <c r="EH16" s="875"/>
      <c r="EI16" s="875"/>
      <c r="EJ16" s="875"/>
      <c r="EK16" s="875"/>
      <c r="EL16" s="875"/>
      <c r="EM16" s="875"/>
      <c r="EN16" s="875"/>
      <c r="EO16" s="875"/>
      <c r="EP16" s="875"/>
      <c r="EQ16" s="875"/>
      <c r="ER16" s="875"/>
      <c r="ES16" s="875"/>
      <c r="ET16" s="875"/>
      <c r="EU16" s="875"/>
      <c r="EV16" s="875"/>
      <c r="EW16" s="875"/>
      <c r="EX16" s="875"/>
      <c r="EY16" s="875"/>
      <c r="EZ16" s="875"/>
      <c r="FA16" s="875"/>
      <c r="FB16" s="875"/>
      <c r="FC16" s="875"/>
      <c r="FD16" s="875"/>
      <c r="FE16" s="875"/>
      <c r="FF16" s="875"/>
      <c r="FG16" s="875"/>
      <c r="FH16" s="875"/>
      <c r="FI16" s="875"/>
      <c r="FJ16" s="875"/>
      <c r="FK16" s="875"/>
      <c r="FL16" s="875"/>
      <c r="FM16" s="875"/>
      <c r="FN16" s="875"/>
      <c r="FO16" s="875"/>
      <c r="FP16" s="875"/>
      <c r="FQ16" s="875"/>
      <c r="FR16" s="875"/>
      <c r="FS16" s="875"/>
      <c r="FT16" s="875"/>
      <c r="FU16" s="875"/>
    </row>
    <row r="17" spans="1:177" s="876" customFormat="1" ht="12.5" x14ac:dyDescent="0.25">
      <c r="A17" s="843" t="s">
        <v>4314</v>
      </c>
      <c r="B17" s="843" t="s">
        <v>4286</v>
      </c>
      <c r="C17" s="874">
        <v>4</v>
      </c>
      <c r="D17" s="164">
        <v>19893</v>
      </c>
      <c r="E17" s="164">
        <v>19893</v>
      </c>
      <c r="F17" s="875"/>
      <c r="G17" s="875"/>
      <c r="H17" s="875"/>
      <c r="I17" s="875"/>
      <c r="J17" s="875"/>
      <c r="K17" s="875"/>
      <c r="L17" s="875"/>
      <c r="M17" s="875"/>
      <c r="N17" s="875"/>
      <c r="O17" s="875"/>
      <c r="P17" s="875"/>
      <c r="Q17" s="875"/>
      <c r="R17" s="875"/>
      <c r="S17" s="875"/>
      <c r="T17" s="875"/>
      <c r="U17" s="875"/>
      <c r="V17" s="875"/>
      <c r="W17" s="875"/>
      <c r="X17" s="875"/>
      <c r="Y17" s="875"/>
      <c r="Z17" s="875"/>
      <c r="AA17" s="875"/>
      <c r="AB17" s="875"/>
      <c r="AC17" s="875"/>
      <c r="AD17" s="875"/>
      <c r="AE17" s="875"/>
      <c r="AF17" s="875"/>
      <c r="AG17" s="875"/>
      <c r="AH17" s="875"/>
      <c r="AI17" s="875"/>
      <c r="AJ17" s="875"/>
      <c r="AK17" s="875"/>
      <c r="AL17" s="875"/>
      <c r="AM17" s="875"/>
      <c r="AN17" s="875"/>
      <c r="AO17" s="875"/>
      <c r="AP17" s="875"/>
      <c r="AQ17" s="875"/>
      <c r="AR17" s="875"/>
      <c r="AS17" s="875"/>
      <c r="AT17" s="875"/>
      <c r="AU17" s="875"/>
      <c r="AV17" s="875"/>
      <c r="AW17" s="875"/>
      <c r="AX17" s="875"/>
      <c r="AY17" s="875"/>
      <c r="AZ17" s="875"/>
      <c r="BA17" s="875"/>
      <c r="BB17" s="875"/>
      <c r="BC17" s="875"/>
      <c r="BD17" s="875"/>
      <c r="BE17" s="875"/>
      <c r="BF17" s="875"/>
      <c r="BG17" s="875"/>
      <c r="BH17" s="875"/>
      <c r="BI17" s="875"/>
      <c r="BJ17" s="875"/>
      <c r="BK17" s="875"/>
      <c r="BL17" s="875"/>
      <c r="BM17" s="875"/>
      <c r="BN17" s="875"/>
      <c r="BO17" s="875"/>
      <c r="BP17" s="875"/>
      <c r="BQ17" s="875"/>
      <c r="BR17" s="875"/>
      <c r="BS17" s="875"/>
      <c r="BT17" s="875"/>
      <c r="BU17" s="875"/>
      <c r="BV17" s="875"/>
      <c r="BW17" s="875"/>
      <c r="BX17" s="875"/>
      <c r="BY17" s="875"/>
      <c r="BZ17" s="875"/>
      <c r="CA17" s="875"/>
      <c r="CB17" s="875"/>
      <c r="CC17" s="875"/>
      <c r="CD17" s="875"/>
      <c r="CE17" s="875"/>
      <c r="CF17" s="875"/>
      <c r="CG17" s="875"/>
      <c r="CH17" s="875"/>
      <c r="CI17" s="875"/>
      <c r="CJ17" s="875"/>
      <c r="CK17" s="875"/>
      <c r="CL17" s="875"/>
      <c r="CM17" s="875"/>
      <c r="CN17" s="875"/>
      <c r="CO17" s="875"/>
      <c r="CP17" s="875"/>
      <c r="CQ17" s="875"/>
      <c r="CR17" s="875"/>
      <c r="CS17" s="875"/>
      <c r="CT17" s="875"/>
      <c r="CU17" s="875"/>
      <c r="CV17" s="875"/>
      <c r="CW17" s="875"/>
      <c r="CX17" s="875"/>
      <c r="CY17" s="875"/>
      <c r="CZ17" s="875"/>
      <c r="DA17" s="875"/>
      <c r="DB17" s="875"/>
      <c r="DC17" s="875"/>
      <c r="DD17" s="875"/>
      <c r="DE17" s="875"/>
      <c r="DF17" s="875"/>
      <c r="DG17" s="875"/>
      <c r="DH17" s="875"/>
      <c r="DI17" s="875"/>
      <c r="DJ17" s="875"/>
      <c r="DK17" s="875"/>
      <c r="DL17" s="875"/>
      <c r="DM17" s="875"/>
      <c r="DN17" s="875"/>
      <c r="DO17" s="875"/>
      <c r="DP17" s="875"/>
      <c r="DQ17" s="875"/>
      <c r="DR17" s="875"/>
      <c r="DS17" s="875"/>
      <c r="DT17" s="875"/>
      <c r="DU17" s="875"/>
      <c r="DV17" s="875"/>
      <c r="DW17" s="875"/>
      <c r="DX17" s="875"/>
      <c r="DY17" s="875"/>
      <c r="DZ17" s="875"/>
      <c r="EA17" s="875"/>
      <c r="EB17" s="875"/>
      <c r="EC17" s="875"/>
      <c r="ED17" s="875"/>
      <c r="EE17" s="875"/>
      <c r="EF17" s="875"/>
      <c r="EG17" s="875"/>
      <c r="EH17" s="875"/>
      <c r="EI17" s="875"/>
      <c r="EJ17" s="875"/>
      <c r="EK17" s="875"/>
      <c r="EL17" s="875"/>
      <c r="EM17" s="875"/>
      <c r="EN17" s="875"/>
      <c r="EO17" s="875"/>
      <c r="EP17" s="875"/>
      <c r="EQ17" s="875"/>
      <c r="ER17" s="875"/>
      <c r="ES17" s="875"/>
      <c r="ET17" s="875"/>
      <c r="EU17" s="875"/>
      <c r="EV17" s="875"/>
      <c r="EW17" s="875"/>
      <c r="EX17" s="875"/>
      <c r="EY17" s="875"/>
      <c r="EZ17" s="875"/>
      <c r="FA17" s="875"/>
      <c r="FB17" s="875"/>
      <c r="FC17" s="875"/>
      <c r="FD17" s="875"/>
      <c r="FE17" s="875"/>
      <c r="FF17" s="875"/>
      <c r="FG17" s="875"/>
      <c r="FH17" s="875"/>
      <c r="FI17" s="875"/>
      <c r="FJ17" s="875"/>
      <c r="FK17" s="875"/>
      <c r="FL17" s="875"/>
      <c r="FM17" s="875"/>
      <c r="FN17" s="875"/>
      <c r="FO17" s="875"/>
      <c r="FP17" s="875"/>
      <c r="FQ17" s="875"/>
      <c r="FR17" s="875"/>
      <c r="FS17" s="875"/>
      <c r="FT17" s="875"/>
      <c r="FU17" s="875"/>
    </row>
    <row r="18" spans="1:177" s="876" customFormat="1" ht="12.5" x14ac:dyDescent="0.25">
      <c r="A18" s="843" t="s">
        <v>4315</v>
      </c>
      <c r="B18" s="843" t="s">
        <v>4316</v>
      </c>
      <c r="C18" s="874">
        <v>1</v>
      </c>
      <c r="D18" s="164">
        <v>9523</v>
      </c>
      <c r="E18" s="164">
        <v>9523</v>
      </c>
      <c r="F18" s="875"/>
      <c r="G18" s="875"/>
      <c r="H18" s="875"/>
      <c r="I18" s="875"/>
      <c r="J18" s="875"/>
      <c r="K18" s="875"/>
      <c r="L18" s="875"/>
      <c r="M18" s="875"/>
      <c r="N18" s="875"/>
      <c r="O18" s="875"/>
      <c r="P18" s="875"/>
      <c r="Q18" s="875"/>
      <c r="R18" s="875"/>
      <c r="S18" s="875"/>
      <c r="T18" s="875"/>
      <c r="U18" s="875"/>
      <c r="V18" s="875"/>
      <c r="W18" s="875"/>
      <c r="X18" s="875"/>
      <c r="Y18" s="875"/>
      <c r="Z18" s="875"/>
      <c r="AA18" s="875"/>
      <c r="AB18" s="875"/>
      <c r="AC18" s="875"/>
      <c r="AD18" s="875"/>
      <c r="AE18" s="875"/>
      <c r="AF18" s="875"/>
      <c r="AG18" s="875"/>
      <c r="AH18" s="875"/>
      <c r="AI18" s="875"/>
      <c r="AJ18" s="875"/>
      <c r="AK18" s="875"/>
      <c r="AL18" s="875"/>
      <c r="AM18" s="875"/>
      <c r="AN18" s="875"/>
      <c r="AO18" s="875"/>
      <c r="AP18" s="875"/>
      <c r="AQ18" s="875"/>
      <c r="AR18" s="875"/>
      <c r="AS18" s="875"/>
      <c r="AT18" s="875"/>
      <c r="AU18" s="875"/>
      <c r="AV18" s="875"/>
      <c r="AW18" s="875"/>
      <c r="AX18" s="875"/>
      <c r="AY18" s="875"/>
      <c r="AZ18" s="875"/>
      <c r="BA18" s="875"/>
      <c r="BB18" s="875"/>
      <c r="BC18" s="875"/>
      <c r="BD18" s="875"/>
      <c r="BE18" s="875"/>
      <c r="BF18" s="875"/>
      <c r="BG18" s="875"/>
      <c r="BH18" s="875"/>
      <c r="BI18" s="875"/>
      <c r="BJ18" s="875"/>
      <c r="BK18" s="875"/>
      <c r="BL18" s="875"/>
      <c r="BM18" s="875"/>
      <c r="BN18" s="875"/>
      <c r="BO18" s="875"/>
      <c r="BP18" s="875"/>
      <c r="BQ18" s="875"/>
      <c r="BR18" s="875"/>
      <c r="BS18" s="875"/>
      <c r="BT18" s="875"/>
      <c r="BU18" s="875"/>
      <c r="BV18" s="875"/>
      <c r="BW18" s="875"/>
      <c r="BX18" s="875"/>
      <c r="BY18" s="875"/>
      <c r="BZ18" s="875"/>
      <c r="CA18" s="875"/>
      <c r="CB18" s="875"/>
      <c r="CC18" s="875"/>
      <c r="CD18" s="875"/>
      <c r="CE18" s="875"/>
      <c r="CF18" s="875"/>
      <c r="CG18" s="875"/>
      <c r="CH18" s="875"/>
      <c r="CI18" s="875"/>
      <c r="CJ18" s="875"/>
      <c r="CK18" s="875"/>
      <c r="CL18" s="875"/>
      <c r="CM18" s="875"/>
      <c r="CN18" s="875"/>
      <c r="CO18" s="875"/>
      <c r="CP18" s="875"/>
      <c r="CQ18" s="875"/>
      <c r="CR18" s="875"/>
      <c r="CS18" s="875"/>
      <c r="CT18" s="875"/>
      <c r="CU18" s="875"/>
      <c r="CV18" s="875"/>
      <c r="CW18" s="875"/>
      <c r="CX18" s="875"/>
      <c r="CY18" s="875"/>
      <c r="CZ18" s="875"/>
      <c r="DA18" s="875"/>
      <c r="DB18" s="875"/>
      <c r="DC18" s="875"/>
      <c r="DD18" s="875"/>
      <c r="DE18" s="875"/>
      <c r="DF18" s="875"/>
      <c r="DG18" s="875"/>
      <c r="DH18" s="875"/>
      <c r="DI18" s="875"/>
      <c r="DJ18" s="875"/>
      <c r="DK18" s="875"/>
      <c r="DL18" s="875"/>
      <c r="DM18" s="875"/>
      <c r="DN18" s="875"/>
      <c r="DO18" s="875"/>
      <c r="DP18" s="875"/>
      <c r="DQ18" s="875"/>
      <c r="DR18" s="875"/>
      <c r="DS18" s="875"/>
      <c r="DT18" s="875"/>
      <c r="DU18" s="875"/>
      <c r="DV18" s="875"/>
      <c r="DW18" s="875"/>
      <c r="DX18" s="875"/>
      <c r="DY18" s="875"/>
      <c r="DZ18" s="875"/>
      <c r="EA18" s="875"/>
      <c r="EB18" s="875"/>
      <c r="EC18" s="875"/>
      <c r="ED18" s="875"/>
      <c r="EE18" s="875"/>
      <c r="EF18" s="875"/>
      <c r="EG18" s="875"/>
      <c r="EH18" s="875"/>
      <c r="EI18" s="875"/>
      <c r="EJ18" s="875"/>
      <c r="EK18" s="875"/>
      <c r="EL18" s="875"/>
      <c r="EM18" s="875"/>
      <c r="EN18" s="875"/>
      <c r="EO18" s="875"/>
      <c r="EP18" s="875"/>
      <c r="EQ18" s="875"/>
      <c r="ER18" s="875"/>
      <c r="ES18" s="875"/>
      <c r="ET18" s="875"/>
      <c r="EU18" s="875"/>
      <c r="EV18" s="875"/>
      <c r="EW18" s="875"/>
      <c r="EX18" s="875"/>
      <c r="EY18" s="875"/>
      <c r="EZ18" s="875"/>
      <c r="FA18" s="875"/>
      <c r="FB18" s="875"/>
      <c r="FC18" s="875"/>
      <c r="FD18" s="875"/>
      <c r="FE18" s="875"/>
      <c r="FF18" s="875"/>
      <c r="FG18" s="875"/>
      <c r="FH18" s="875"/>
      <c r="FI18" s="875"/>
      <c r="FJ18" s="875"/>
      <c r="FK18" s="875"/>
      <c r="FL18" s="875"/>
      <c r="FM18" s="875"/>
      <c r="FN18" s="875"/>
      <c r="FO18" s="875"/>
      <c r="FP18" s="875"/>
      <c r="FQ18" s="875"/>
      <c r="FR18" s="875"/>
      <c r="FS18" s="875"/>
      <c r="FT18" s="875"/>
      <c r="FU18" s="875"/>
    </row>
    <row r="19" spans="1:177" s="876" customFormat="1" ht="12.5" x14ac:dyDescent="0.25">
      <c r="A19" s="843" t="s">
        <v>4317</v>
      </c>
      <c r="B19" s="843" t="s">
        <v>4318</v>
      </c>
      <c r="C19" s="874">
        <v>10</v>
      </c>
      <c r="D19" s="164">
        <v>16983</v>
      </c>
      <c r="E19" s="164">
        <v>16983</v>
      </c>
      <c r="F19" s="875"/>
      <c r="G19" s="875"/>
      <c r="H19" s="875"/>
      <c r="I19" s="875"/>
      <c r="J19" s="875"/>
      <c r="K19" s="875"/>
      <c r="L19" s="875"/>
      <c r="M19" s="875"/>
      <c r="N19" s="875"/>
      <c r="O19" s="875"/>
      <c r="P19" s="875"/>
      <c r="Q19" s="875"/>
      <c r="R19" s="875"/>
      <c r="S19" s="875"/>
      <c r="T19" s="875"/>
      <c r="U19" s="875"/>
      <c r="V19" s="875"/>
      <c r="W19" s="875"/>
      <c r="X19" s="875"/>
      <c r="Y19" s="875"/>
      <c r="Z19" s="875"/>
      <c r="AA19" s="875"/>
      <c r="AB19" s="875"/>
      <c r="AC19" s="875"/>
      <c r="AD19" s="875"/>
      <c r="AE19" s="875"/>
      <c r="AF19" s="875"/>
      <c r="AG19" s="875"/>
      <c r="AH19" s="875"/>
      <c r="AI19" s="875"/>
      <c r="AJ19" s="875"/>
      <c r="AK19" s="875"/>
      <c r="AL19" s="875"/>
      <c r="AM19" s="875"/>
      <c r="AN19" s="875"/>
      <c r="AO19" s="875"/>
      <c r="AP19" s="875"/>
      <c r="AQ19" s="875"/>
      <c r="AR19" s="875"/>
      <c r="AS19" s="875"/>
      <c r="AT19" s="875"/>
      <c r="AU19" s="875"/>
      <c r="AV19" s="875"/>
      <c r="AW19" s="875"/>
      <c r="AX19" s="875"/>
      <c r="AY19" s="875"/>
      <c r="AZ19" s="875"/>
      <c r="BA19" s="875"/>
      <c r="BB19" s="875"/>
      <c r="BC19" s="875"/>
      <c r="BD19" s="875"/>
      <c r="BE19" s="875"/>
      <c r="BF19" s="875"/>
      <c r="BG19" s="875"/>
      <c r="BH19" s="875"/>
      <c r="BI19" s="875"/>
      <c r="BJ19" s="875"/>
      <c r="BK19" s="875"/>
      <c r="BL19" s="875"/>
      <c r="BM19" s="875"/>
      <c r="BN19" s="875"/>
      <c r="BO19" s="875"/>
      <c r="BP19" s="875"/>
      <c r="BQ19" s="875"/>
      <c r="BR19" s="875"/>
      <c r="BS19" s="875"/>
      <c r="BT19" s="875"/>
      <c r="BU19" s="875"/>
      <c r="BV19" s="875"/>
      <c r="BW19" s="875"/>
      <c r="BX19" s="875"/>
      <c r="BY19" s="875"/>
      <c r="BZ19" s="875"/>
      <c r="CA19" s="875"/>
      <c r="CB19" s="875"/>
      <c r="CC19" s="875"/>
      <c r="CD19" s="875"/>
      <c r="CE19" s="875"/>
      <c r="CF19" s="875"/>
      <c r="CG19" s="875"/>
      <c r="CH19" s="875"/>
      <c r="CI19" s="875"/>
      <c r="CJ19" s="875"/>
      <c r="CK19" s="875"/>
      <c r="CL19" s="875"/>
      <c r="CM19" s="875"/>
      <c r="CN19" s="875"/>
      <c r="CO19" s="875"/>
      <c r="CP19" s="875"/>
      <c r="CQ19" s="875"/>
      <c r="CR19" s="875"/>
      <c r="CS19" s="875"/>
      <c r="CT19" s="875"/>
      <c r="CU19" s="875"/>
      <c r="CV19" s="875"/>
      <c r="CW19" s="875"/>
      <c r="CX19" s="875"/>
      <c r="CY19" s="875"/>
      <c r="CZ19" s="875"/>
      <c r="DA19" s="875"/>
      <c r="DB19" s="875"/>
      <c r="DC19" s="875"/>
      <c r="DD19" s="875"/>
      <c r="DE19" s="875"/>
      <c r="DF19" s="875"/>
      <c r="DG19" s="875"/>
      <c r="DH19" s="875"/>
      <c r="DI19" s="875"/>
      <c r="DJ19" s="875"/>
      <c r="DK19" s="875"/>
      <c r="DL19" s="875"/>
      <c r="DM19" s="875"/>
      <c r="DN19" s="875"/>
      <c r="DO19" s="875"/>
      <c r="DP19" s="875"/>
      <c r="DQ19" s="875"/>
      <c r="DR19" s="875"/>
      <c r="DS19" s="875"/>
      <c r="DT19" s="875"/>
      <c r="DU19" s="875"/>
      <c r="DV19" s="875"/>
      <c r="DW19" s="875"/>
      <c r="DX19" s="875"/>
      <c r="DY19" s="875"/>
      <c r="DZ19" s="875"/>
      <c r="EA19" s="875"/>
      <c r="EB19" s="875"/>
      <c r="EC19" s="875"/>
      <c r="ED19" s="875"/>
      <c r="EE19" s="875"/>
      <c r="EF19" s="875"/>
      <c r="EG19" s="875"/>
      <c r="EH19" s="875"/>
      <c r="EI19" s="875"/>
      <c r="EJ19" s="875"/>
      <c r="EK19" s="875"/>
      <c r="EL19" s="875"/>
      <c r="EM19" s="875"/>
      <c r="EN19" s="875"/>
      <c r="EO19" s="875"/>
      <c r="EP19" s="875"/>
      <c r="EQ19" s="875"/>
      <c r="ER19" s="875"/>
      <c r="ES19" s="875"/>
      <c r="ET19" s="875"/>
      <c r="EU19" s="875"/>
      <c r="EV19" s="875"/>
      <c r="EW19" s="875"/>
      <c r="EX19" s="875"/>
      <c r="EY19" s="875"/>
      <c r="EZ19" s="875"/>
      <c r="FA19" s="875"/>
      <c r="FB19" s="875"/>
      <c r="FC19" s="875"/>
      <c r="FD19" s="875"/>
      <c r="FE19" s="875"/>
      <c r="FF19" s="875"/>
      <c r="FG19" s="875"/>
      <c r="FH19" s="875"/>
      <c r="FI19" s="875"/>
      <c r="FJ19" s="875"/>
      <c r="FK19" s="875"/>
      <c r="FL19" s="875"/>
      <c r="FM19" s="875"/>
      <c r="FN19" s="875"/>
      <c r="FO19" s="875"/>
      <c r="FP19" s="875"/>
      <c r="FQ19" s="875"/>
      <c r="FR19" s="875"/>
      <c r="FS19" s="875"/>
      <c r="FT19" s="875"/>
      <c r="FU19" s="875"/>
    </row>
    <row r="20" spans="1:177" s="876" customFormat="1" ht="12.5" x14ac:dyDescent="0.25">
      <c r="A20" s="843" t="s">
        <v>4319</v>
      </c>
      <c r="B20" s="843" t="s">
        <v>4320</v>
      </c>
      <c r="C20" s="874">
        <v>13</v>
      </c>
      <c r="D20" s="164">
        <v>21997</v>
      </c>
      <c r="E20" s="164">
        <v>21997</v>
      </c>
      <c r="F20" s="875"/>
      <c r="G20" s="875"/>
      <c r="H20" s="875"/>
      <c r="I20" s="875"/>
      <c r="J20" s="875"/>
      <c r="K20" s="875"/>
      <c r="L20" s="875"/>
      <c r="M20" s="875"/>
      <c r="N20" s="875"/>
      <c r="O20" s="875"/>
      <c r="P20" s="875"/>
      <c r="Q20" s="875"/>
      <c r="R20" s="875"/>
      <c r="S20" s="875"/>
      <c r="T20" s="875"/>
      <c r="U20" s="875"/>
      <c r="V20" s="875"/>
      <c r="W20" s="875"/>
      <c r="X20" s="875"/>
      <c r="Y20" s="875"/>
      <c r="Z20" s="875"/>
      <c r="AA20" s="875"/>
      <c r="AB20" s="875"/>
      <c r="AC20" s="875"/>
      <c r="AD20" s="875"/>
      <c r="AE20" s="875"/>
      <c r="AF20" s="875"/>
      <c r="AG20" s="875"/>
      <c r="AH20" s="875"/>
      <c r="AI20" s="875"/>
      <c r="AJ20" s="875"/>
      <c r="AK20" s="875"/>
      <c r="AL20" s="875"/>
      <c r="AM20" s="875"/>
      <c r="AN20" s="875"/>
      <c r="AO20" s="875"/>
      <c r="AP20" s="875"/>
      <c r="AQ20" s="875"/>
      <c r="AR20" s="875"/>
      <c r="AS20" s="875"/>
      <c r="AT20" s="875"/>
      <c r="AU20" s="875"/>
      <c r="AV20" s="875"/>
      <c r="AW20" s="875"/>
      <c r="AX20" s="875"/>
      <c r="AY20" s="875"/>
      <c r="AZ20" s="875"/>
      <c r="BA20" s="875"/>
      <c r="BB20" s="875"/>
      <c r="BC20" s="875"/>
      <c r="BD20" s="875"/>
      <c r="BE20" s="875"/>
      <c r="BF20" s="875"/>
      <c r="BG20" s="875"/>
      <c r="BH20" s="875"/>
      <c r="BI20" s="875"/>
      <c r="BJ20" s="875"/>
      <c r="BK20" s="875"/>
      <c r="BL20" s="875"/>
      <c r="BM20" s="875"/>
      <c r="BN20" s="875"/>
      <c r="BO20" s="875"/>
      <c r="BP20" s="875"/>
      <c r="BQ20" s="875"/>
      <c r="BR20" s="875"/>
      <c r="BS20" s="875"/>
      <c r="BT20" s="875"/>
      <c r="BU20" s="875"/>
      <c r="BV20" s="875"/>
      <c r="BW20" s="875"/>
      <c r="BX20" s="875"/>
      <c r="BY20" s="875"/>
      <c r="BZ20" s="875"/>
      <c r="CA20" s="875"/>
      <c r="CB20" s="875"/>
      <c r="CC20" s="875"/>
      <c r="CD20" s="875"/>
      <c r="CE20" s="875"/>
      <c r="CF20" s="875"/>
      <c r="CG20" s="875"/>
      <c r="CH20" s="875"/>
      <c r="CI20" s="875"/>
      <c r="CJ20" s="875"/>
      <c r="CK20" s="875"/>
      <c r="CL20" s="875"/>
      <c r="CM20" s="875"/>
      <c r="CN20" s="875"/>
      <c r="CO20" s="875"/>
      <c r="CP20" s="875"/>
      <c r="CQ20" s="875"/>
      <c r="CR20" s="875"/>
      <c r="CS20" s="875"/>
      <c r="CT20" s="875"/>
      <c r="CU20" s="875"/>
      <c r="CV20" s="875"/>
      <c r="CW20" s="875"/>
      <c r="CX20" s="875"/>
      <c r="CY20" s="875"/>
      <c r="CZ20" s="875"/>
      <c r="DA20" s="875"/>
      <c r="DB20" s="875"/>
      <c r="DC20" s="875"/>
      <c r="DD20" s="875"/>
      <c r="DE20" s="875"/>
      <c r="DF20" s="875"/>
      <c r="DG20" s="875"/>
      <c r="DH20" s="875"/>
      <c r="DI20" s="875"/>
      <c r="DJ20" s="875"/>
      <c r="DK20" s="875"/>
      <c r="DL20" s="875"/>
      <c r="DM20" s="875"/>
      <c r="DN20" s="875"/>
      <c r="DO20" s="875"/>
      <c r="DP20" s="875"/>
      <c r="DQ20" s="875"/>
      <c r="DR20" s="875"/>
      <c r="DS20" s="875"/>
      <c r="DT20" s="875"/>
      <c r="DU20" s="875"/>
      <c r="DV20" s="875"/>
      <c r="DW20" s="875"/>
      <c r="DX20" s="875"/>
      <c r="DY20" s="875"/>
      <c r="DZ20" s="875"/>
      <c r="EA20" s="875"/>
      <c r="EB20" s="875"/>
      <c r="EC20" s="875"/>
      <c r="ED20" s="875"/>
      <c r="EE20" s="875"/>
      <c r="EF20" s="875"/>
      <c r="EG20" s="875"/>
      <c r="EH20" s="875"/>
      <c r="EI20" s="875"/>
      <c r="EJ20" s="875"/>
      <c r="EK20" s="875"/>
      <c r="EL20" s="875"/>
      <c r="EM20" s="875"/>
      <c r="EN20" s="875"/>
      <c r="EO20" s="875"/>
      <c r="EP20" s="875"/>
      <c r="EQ20" s="875"/>
      <c r="ER20" s="875"/>
      <c r="ES20" s="875"/>
      <c r="ET20" s="875"/>
      <c r="EU20" s="875"/>
      <c r="EV20" s="875"/>
      <c r="EW20" s="875"/>
      <c r="EX20" s="875"/>
      <c r="EY20" s="875"/>
      <c r="EZ20" s="875"/>
      <c r="FA20" s="875"/>
      <c r="FB20" s="875"/>
      <c r="FC20" s="875"/>
      <c r="FD20" s="875"/>
      <c r="FE20" s="875"/>
      <c r="FF20" s="875"/>
      <c r="FG20" s="875"/>
      <c r="FH20" s="875"/>
      <c r="FI20" s="875"/>
      <c r="FJ20" s="875"/>
      <c r="FK20" s="875"/>
      <c r="FL20" s="875"/>
      <c r="FM20" s="875"/>
      <c r="FN20" s="875"/>
      <c r="FO20" s="875"/>
      <c r="FP20" s="875"/>
      <c r="FQ20" s="875"/>
      <c r="FR20" s="875"/>
      <c r="FS20" s="875"/>
      <c r="FT20" s="875"/>
      <c r="FU20" s="875"/>
    </row>
    <row r="21" spans="1:177" s="876" customFormat="1" ht="12.5" x14ac:dyDescent="0.25">
      <c r="A21" s="843" t="s">
        <v>4321</v>
      </c>
      <c r="B21" s="843" t="s">
        <v>4322</v>
      </c>
      <c r="C21" s="874">
        <v>7</v>
      </c>
      <c r="D21" s="164">
        <v>14723</v>
      </c>
      <c r="E21" s="164">
        <v>14723</v>
      </c>
      <c r="F21" s="875"/>
      <c r="G21" s="875"/>
      <c r="H21" s="875"/>
      <c r="I21" s="875"/>
      <c r="J21" s="875"/>
      <c r="K21" s="875"/>
      <c r="L21" s="875"/>
      <c r="M21" s="875"/>
      <c r="N21" s="875"/>
      <c r="O21" s="875"/>
      <c r="P21" s="875"/>
      <c r="Q21" s="875"/>
      <c r="R21" s="875"/>
      <c r="S21" s="875"/>
      <c r="T21" s="875"/>
      <c r="U21" s="875"/>
      <c r="V21" s="875"/>
      <c r="W21" s="875"/>
      <c r="X21" s="875"/>
      <c r="Y21" s="875"/>
      <c r="Z21" s="875"/>
      <c r="AA21" s="875"/>
      <c r="AB21" s="875"/>
      <c r="AC21" s="875"/>
      <c r="AD21" s="875"/>
      <c r="AE21" s="875"/>
      <c r="AF21" s="875"/>
      <c r="AG21" s="875"/>
      <c r="AH21" s="875"/>
      <c r="AI21" s="875"/>
      <c r="AJ21" s="875"/>
      <c r="AK21" s="875"/>
      <c r="AL21" s="875"/>
      <c r="AM21" s="875"/>
      <c r="AN21" s="875"/>
      <c r="AO21" s="875"/>
      <c r="AP21" s="875"/>
      <c r="AQ21" s="875"/>
      <c r="AR21" s="875"/>
      <c r="AS21" s="875"/>
      <c r="AT21" s="875"/>
      <c r="AU21" s="875"/>
      <c r="AV21" s="875"/>
      <c r="AW21" s="875"/>
      <c r="AX21" s="875"/>
      <c r="AY21" s="875"/>
      <c r="AZ21" s="875"/>
      <c r="BA21" s="875"/>
      <c r="BB21" s="875"/>
      <c r="BC21" s="875"/>
      <c r="BD21" s="875"/>
      <c r="BE21" s="875"/>
      <c r="BF21" s="875"/>
      <c r="BG21" s="875"/>
      <c r="BH21" s="875"/>
      <c r="BI21" s="875"/>
      <c r="BJ21" s="875"/>
      <c r="BK21" s="875"/>
      <c r="BL21" s="875"/>
      <c r="BM21" s="875"/>
      <c r="BN21" s="875"/>
      <c r="BO21" s="875"/>
      <c r="BP21" s="875"/>
      <c r="BQ21" s="875"/>
      <c r="BR21" s="875"/>
      <c r="BS21" s="875"/>
      <c r="BT21" s="875"/>
      <c r="BU21" s="875"/>
      <c r="BV21" s="875"/>
      <c r="BW21" s="875"/>
      <c r="BX21" s="875"/>
      <c r="BY21" s="875"/>
      <c r="BZ21" s="875"/>
      <c r="CA21" s="875"/>
      <c r="CB21" s="875"/>
      <c r="CC21" s="875"/>
      <c r="CD21" s="875"/>
      <c r="CE21" s="875"/>
      <c r="CF21" s="875"/>
      <c r="CG21" s="875"/>
      <c r="CH21" s="875"/>
      <c r="CI21" s="875"/>
      <c r="CJ21" s="875"/>
      <c r="CK21" s="875"/>
      <c r="CL21" s="875"/>
      <c r="CM21" s="875"/>
      <c r="CN21" s="875"/>
      <c r="CO21" s="875"/>
      <c r="CP21" s="875"/>
      <c r="CQ21" s="875"/>
      <c r="CR21" s="875"/>
      <c r="CS21" s="875"/>
      <c r="CT21" s="875"/>
      <c r="CU21" s="875"/>
      <c r="CV21" s="875"/>
      <c r="CW21" s="875"/>
      <c r="CX21" s="875"/>
      <c r="CY21" s="875"/>
      <c r="CZ21" s="875"/>
      <c r="DA21" s="875"/>
      <c r="DB21" s="875"/>
      <c r="DC21" s="875"/>
      <c r="DD21" s="875"/>
      <c r="DE21" s="875"/>
      <c r="DF21" s="875"/>
      <c r="DG21" s="875"/>
      <c r="DH21" s="875"/>
      <c r="DI21" s="875"/>
      <c r="DJ21" s="875"/>
      <c r="DK21" s="875"/>
      <c r="DL21" s="875"/>
      <c r="DM21" s="875"/>
      <c r="DN21" s="875"/>
      <c r="DO21" s="875"/>
      <c r="DP21" s="875"/>
      <c r="DQ21" s="875"/>
      <c r="DR21" s="875"/>
      <c r="DS21" s="875"/>
      <c r="DT21" s="875"/>
      <c r="DU21" s="875"/>
      <c r="DV21" s="875"/>
      <c r="DW21" s="875"/>
      <c r="DX21" s="875"/>
      <c r="DY21" s="875"/>
      <c r="DZ21" s="875"/>
      <c r="EA21" s="875"/>
      <c r="EB21" s="875"/>
      <c r="EC21" s="875"/>
      <c r="ED21" s="875"/>
      <c r="EE21" s="875"/>
      <c r="EF21" s="875"/>
      <c r="EG21" s="875"/>
      <c r="EH21" s="875"/>
      <c r="EI21" s="875"/>
      <c r="EJ21" s="875"/>
      <c r="EK21" s="875"/>
      <c r="EL21" s="875"/>
      <c r="EM21" s="875"/>
      <c r="EN21" s="875"/>
      <c r="EO21" s="875"/>
      <c r="EP21" s="875"/>
      <c r="EQ21" s="875"/>
      <c r="ER21" s="875"/>
      <c r="ES21" s="875"/>
      <c r="ET21" s="875"/>
      <c r="EU21" s="875"/>
      <c r="EV21" s="875"/>
      <c r="EW21" s="875"/>
      <c r="EX21" s="875"/>
      <c r="EY21" s="875"/>
      <c r="EZ21" s="875"/>
      <c r="FA21" s="875"/>
      <c r="FB21" s="875"/>
      <c r="FC21" s="875"/>
      <c r="FD21" s="875"/>
      <c r="FE21" s="875"/>
      <c r="FF21" s="875"/>
      <c r="FG21" s="875"/>
      <c r="FH21" s="875"/>
      <c r="FI21" s="875"/>
      <c r="FJ21" s="875"/>
      <c r="FK21" s="875"/>
      <c r="FL21" s="875"/>
      <c r="FM21" s="875"/>
      <c r="FN21" s="875"/>
      <c r="FO21" s="875"/>
      <c r="FP21" s="875"/>
      <c r="FQ21" s="875"/>
      <c r="FR21" s="875"/>
      <c r="FS21" s="875"/>
      <c r="FT21" s="875"/>
      <c r="FU21" s="875"/>
    </row>
    <row r="22" spans="1:177" s="876" customFormat="1" ht="12.5" x14ac:dyDescent="0.25">
      <c r="A22" s="843" t="s">
        <v>4323</v>
      </c>
      <c r="B22" s="843" t="s">
        <v>4324</v>
      </c>
      <c r="C22" s="874">
        <v>2</v>
      </c>
      <c r="D22" s="164">
        <v>14723</v>
      </c>
      <c r="E22" s="164">
        <v>14723</v>
      </c>
      <c r="F22" s="875"/>
      <c r="G22" s="875"/>
      <c r="H22" s="875"/>
      <c r="I22" s="875"/>
      <c r="J22" s="875"/>
      <c r="K22" s="875"/>
      <c r="L22" s="875"/>
      <c r="M22" s="875"/>
      <c r="N22" s="875"/>
      <c r="O22" s="875"/>
      <c r="P22" s="875"/>
      <c r="Q22" s="875"/>
      <c r="R22" s="875"/>
      <c r="S22" s="875"/>
      <c r="T22" s="875"/>
      <c r="U22" s="875"/>
      <c r="V22" s="875"/>
      <c r="W22" s="875"/>
      <c r="X22" s="875"/>
      <c r="Y22" s="875"/>
      <c r="Z22" s="875"/>
      <c r="AA22" s="875"/>
      <c r="AB22" s="875"/>
      <c r="AC22" s="875"/>
      <c r="AD22" s="875"/>
      <c r="AE22" s="875"/>
      <c r="AF22" s="875"/>
      <c r="AG22" s="875"/>
      <c r="AH22" s="875"/>
      <c r="AI22" s="875"/>
      <c r="AJ22" s="875"/>
      <c r="AK22" s="875"/>
      <c r="AL22" s="875"/>
      <c r="AM22" s="875"/>
      <c r="AN22" s="875"/>
      <c r="AO22" s="875"/>
      <c r="AP22" s="875"/>
      <c r="AQ22" s="875"/>
      <c r="AR22" s="875"/>
      <c r="AS22" s="875"/>
      <c r="AT22" s="875"/>
      <c r="AU22" s="875"/>
      <c r="AV22" s="875"/>
      <c r="AW22" s="875"/>
      <c r="AX22" s="875"/>
      <c r="AY22" s="875"/>
      <c r="AZ22" s="875"/>
      <c r="BA22" s="875"/>
      <c r="BB22" s="875"/>
      <c r="BC22" s="875"/>
      <c r="BD22" s="875"/>
      <c r="BE22" s="875"/>
      <c r="BF22" s="875"/>
      <c r="BG22" s="875"/>
      <c r="BH22" s="875"/>
      <c r="BI22" s="875"/>
      <c r="BJ22" s="875"/>
      <c r="BK22" s="875"/>
      <c r="BL22" s="875"/>
      <c r="BM22" s="875"/>
      <c r="BN22" s="875"/>
      <c r="BO22" s="875"/>
      <c r="BP22" s="875"/>
      <c r="BQ22" s="875"/>
      <c r="BR22" s="875"/>
      <c r="BS22" s="875"/>
      <c r="BT22" s="875"/>
      <c r="BU22" s="875"/>
      <c r="BV22" s="875"/>
      <c r="BW22" s="875"/>
      <c r="BX22" s="875"/>
      <c r="BY22" s="875"/>
      <c r="BZ22" s="875"/>
      <c r="CA22" s="875"/>
      <c r="CB22" s="875"/>
      <c r="CC22" s="875"/>
      <c r="CD22" s="875"/>
      <c r="CE22" s="875"/>
      <c r="CF22" s="875"/>
      <c r="CG22" s="875"/>
      <c r="CH22" s="875"/>
      <c r="CI22" s="875"/>
      <c r="CJ22" s="875"/>
      <c r="CK22" s="875"/>
      <c r="CL22" s="875"/>
      <c r="CM22" s="875"/>
      <c r="CN22" s="875"/>
      <c r="CO22" s="875"/>
      <c r="CP22" s="875"/>
      <c r="CQ22" s="875"/>
      <c r="CR22" s="875"/>
      <c r="CS22" s="875"/>
      <c r="CT22" s="875"/>
      <c r="CU22" s="875"/>
      <c r="CV22" s="875"/>
      <c r="CW22" s="875"/>
      <c r="CX22" s="875"/>
      <c r="CY22" s="875"/>
      <c r="CZ22" s="875"/>
      <c r="DA22" s="875"/>
      <c r="DB22" s="875"/>
      <c r="DC22" s="875"/>
      <c r="DD22" s="875"/>
      <c r="DE22" s="875"/>
      <c r="DF22" s="875"/>
      <c r="DG22" s="875"/>
      <c r="DH22" s="875"/>
      <c r="DI22" s="875"/>
      <c r="DJ22" s="875"/>
      <c r="DK22" s="875"/>
      <c r="DL22" s="875"/>
      <c r="DM22" s="875"/>
      <c r="DN22" s="875"/>
      <c r="DO22" s="875"/>
      <c r="DP22" s="875"/>
      <c r="DQ22" s="875"/>
      <c r="DR22" s="875"/>
      <c r="DS22" s="875"/>
      <c r="DT22" s="875"/>
      <c r="DU22" s="875"/>
      <c r="DV22" s="875"/>
      <c r="DW22" s="875"/>
      <c r="DX22" s="875"/>
      <c r="DY22" s="875"/>
      <c r="DZ22" s="875"/>
      <c r="EA22" s="875"/>
      <c r="EB22" s="875"/>
      <c r="EC22" s="875"/>
      <c r="ED22" s="875"/>
      <c r="EE22" s="875"/>
      <c r="EF22" s="875"/>
      <c r="EG22" s="875"/>
      <c r="EH22" s="875"/>
      <c r="EI22" s="875"/>
      <c r="EJ22" s="875"/>
      <c r="EK22" s="875"/>
      <c r="EL22" s="875"/>
      <c r="EM22" s="875"/>
      <c r="EN22" s="875"/>
      <c r="EO22" s="875"/>
      <c r="EP22" s="875"/>
      <c r="EQ22" s="875"/>
      <c r="ER22" s="875"/>
      <c r="ES22" s="875"/>
      <c r="ET22" s="875"/>
      <c r="EU22" s="875"/>
      <c r="EV22" s="875"/>
      <c r="EW22" s="875"/>
      <c r="EX22" s="875"/>
      <c r="EY22" s="875"/>
      <c r="EZ22" s="875"/>
      <c r="FA22" s="875"/>
      <c r="FB22" s="875"/>
      <c r="FC22" s="875"/>
      <c r="FD22" s="875"/>
      <c r="FE22" s="875"/>
      <c r="FF22" s="875"/>
      <c r="FG22" s="875"/>
      <c r="FH22" s="875"/>
      <c r="FI22" s="875"/>
      <c r="FJ22" s="875"/>
      <c r="FK22" s="875"/>
      <c r="FL22" s="875"/>
      <c r="FM22" s="875"/>
      <c r="FN22" s="875"/>
      <c r="FO22" s="875"/>
      <c r="FP22" s="875"/>
      <c r="FQ22" s="875"/>
      <c r="FR22" s="875"/>
      <c r="FS22" s="875"/>
      <c r="FT22" s="875"/>
      <c r="FU22" s="875"/>
    </row>
    <row r="23" spans="1:177" s="876" customFormat="1" ht="12.5" x14ac:dyDescent="0.25">
      <c r="A23" s="843" t="s">
        <v>4325</v>
      </c>
      <c r="B23" s="843" t="s">
        <v>4326</v>
      </c>
      <c r="C23" s="874">
        <v>2</v>
      </c>
      <c r="D23" s="164">
        <v>11715</v>
      </c>
      <c r="E23" s="164">
        <v>11715</v>
      </c>
      <c r="F23" s="875"/>
      <c r="G23" s="875"/>
      <c r="H23" s="875"/>
      <c r="I23" s="875"/>
      <c r="J23" s="875"/>
      <c r="K23" s="875"/>
      <c r="L23" s="875"/>
      <c r="M23" s="875"/>
      <c r="N23" s="875"/>
      <c r="O23" s="875"/>
      <c r="P23" s="875"/>
      <c r="Q23" s="875"/>
      <c r="R23" s="875"/>
      <c r="S23" s="875"/>
      <c r="T23" s="875"/>
      <c r="U23" s="875"/>
      <c r="V23" s="875"/>
      <c r="W23" s="875"/>
      <c r="X23" s="875"/>
      <c r="Y23" s="875"/>
      <c r="Z23" s="875"/>
      <c r="AA23" s="875"/>
      <c r="AB23" s="875"/>
      <c r="AC23" s="875"/>
      <c r="AD23" s="875"/>
      <c r="AE23" s="875"/>
      <c r="AF23" s="875"/>
      <c r="AG23" s="875"/>
      <c r="AH23" s="875"/>
      <c r="AI23" s="875"/>
      <c r="AJ23" s="875"/>
      <c r="AK23" s="875"/>
      <c r="AL23" s="875"/>
      <c r="AM23" s="875"/>
      <c r="AN23" s="875"/>
      <c r="AO23" s="875"/>
      <c r="AP23" s="875"/>
      <c r="AQ23" s="875"/>
      <c r="AR23" s="875"/>
      <c r="AS23" s="875"/>
      <c r="AT23" s="875"/>
      <c r="AU23" s="875"/>
      <c r="AV23" s="875"/>
      <c r="AW23" s="875"/>
      <c r="AX23" s="875"/>
      <c r="AY23" s="875"/>
      <c r="AZ23" s="875"/>
      <c r="BA23" s="875"/>
      <c r="BB23" s="875"/>
      <c r="BC23" s="875"/>
      <c r="BD23" s="875"/>
      <c r="BE23" s="875"/>
      <c r="BF23" s="875"/>
      <c r="BG23" s="875"/>
      <c r="BH23" s="875"/>
      <c r="BI23" s="875"/>
      <c r="BJ23" s="875"/>
      <c r="BK23" s="875"/>
      <c r="BL23" s="875"/>
      <c r="BM23" s="875"/>
      <c r="BN23" s="875"/>
      <c r="BO23" s="875"/>
      <c r="BP23" s="875"/>
      <c r="BQ23" s="875"/>
      <c r="BR23" s="875"/>
      <c r="BS23" s="875"/>
      <c r="BT23" s="875"/>
      <c r="BU23" s="875"/>
      <c r="BV23" s="875"/>
      <c r="BW23" s="875"/>
      <c r="BX23" s="875"/>
      <c r="BY23" s="875"/>
      <c r="BZ23" s="875"/>
      <c r="CA23" s="875"/>
      <c r="CB23" s="875"/>
      <c r="CC23" s="875"/>
      <c r="CD23" s="875"/>
      <c r="CE23" s="875"/>
      <c r="CF23" s="875"/>
      <c r="CG23" s="875"/>
      <c r="CH23" s="875"/>
      <c r="CI23" s="875"/>
      <c r="CJ23" s="875"/>
      <c r="CK23" s="875"/>
      <c r="CL23" s="875"/>
      <c r="CM23" s="875"/>
      <c r="CN23" s="875"/>
      <c r="CO23" s="875"/>
      <c r="CP23" s="875"/>
      <c r="CQ23" s="875"/>
      <c r="CR23" s="875"/>
      <c r="CS23" s="875"/>
      <c r="CT23" s="875"/>
      <c r="CU23" s="875"/>
      <c r="CV23" s="875"/>
      <c r="CW23" s="875"/>
      <c r="CX23" s="875"/>
      <c r="CY23" s="875"/>
      <c r="CZ23" s="875"/>
      <c r="DA23" s="875"/>
      <c r="DB23" s="875"/>
      <c r="DC23" s="875"/>
      <c r="DD23" s="875"/>
      <c r="DE23" s="875"/>
      <c r="DF23" s="875"/>
      <c r="DG23" s="875"/>
      <c r="DH23" s="875"/>
      <c r="DI23" s="875"/>
      <c r="DJ23" s="875"/>
      <c r="DK23" s="875"/>
      <c r="DL23" s="875"/>
      <c r="DM23" s="875"/>
      <c r="DN23" s="875"/>
      <c r="DO23" s="875"/>
      <c r="DP23" s="875"/>
      <c r="DQ23" s="875"/>
      <c r="DR23" s="875"/>
      <c r="DS23" s="875"/>
      <c r="DT23" s="875"/>
      <c r="DU23" s="875"/>
      <c r="DV23" s="875"/>
      <c r="DW23" s="875"/>
      <c r="DX23" s="875"/>
      <c r="DY23" s="875"/>
      <c r="DZ23" s="875"/>
      <c r="EA23" s="875"/>
      <c r="EB23" s="875"/>
      <c r="EC23" s="875"/>
      <c r="ED23" s="875"/>
      <c r="EE23" s="875"/>
      <c r="EF23" s="875"/>
      <c r="EG23" s="875"/>
      <c r="EH23" s="875"/>
      <c r="EI23" s="875"/>
      <c r="EJ23" s="875"/>
      <c r="EK23" s="875"/>
      <c r="EL23" s="875"/>
      <c r="EM23" s="875"/>
      <c r="EN23" s="875"/>
      <c r="EO23" s="875"/>
      <c r="EP23" s="875"/>
      <c r="EQ23" s="875"/>
      <c r="ER23" s="875"/>
      <c r="ES23" s="875"/>
      <c r="ET23" s="875"/>
      <c r="EU23" s="875"/>
      <c r="EV23" s="875"/>
      <c r="EW23" s="875"/>
      <c r="EX23" s="875"/>
      <c r="EY23" s="875"/>
      <c r="EZ23" s="875"/>
      <c r="FA23" s="875"/>
      <c r="FB23" s="875"/>
      <c r="FC23" s="875"/>
      <c r="FD23" s="875"/>
      <c r="FE23" s="875"/>
      <c r="FF23" s="875"/>
      <c r="FG23" s="875"/>
      <c r="FH23" s="875"/>
      <c r="FI23" s="875"/>
      <c r="FJ23" s="875"/>
      <c r="FK23" s="875"/>
      <c r="FL23" s="875"/>
      <c r="FM23" s="875"/>
      <c r="FN23" s="875"/>
      <c r="FO23" s="875"/>
      <c r="FP23" s="875"/>
      <c r="FQ23" s="875"/>
      <c r="FR23" s="875"/>
      <c r="FS23" s="875"/>
      <c r="FT23" s="875"/>
      <c r="FU23" s="875"/>
    </row>
    <row r="24" spans="1:177" s="876" customFormat="1" ht="12.5" x14ac:dyDescent="0.35">
      <c r="A24" s="165"/>
      <c r="B24" s="173" t="s">
        <v>4238</v>
      </c>
      <c r="C24" s="166">
        <f>SUM(C12:C23)</f>
        <v>45</v>
      </c>
      <c r="D24" s="877"/>
      <c r="E24" s="877"/>
      <c r="F24" s="875"/>
      <c r="G24" s="875"/>
      <c r="H24" s="875"/>
      <c r="I24" s="875"/>
      <c r="J24" s="875"/>
      <c r="K24" s="875"/>
      <c r="L24" s="875"/>
      <c r="M24" s="875"/>
      <c r="N24" s="875"/>
      <c r="O24" s="875"/>
      <c r="P24" s="875"/>
      <c r="Q24" s="875"/>
      <c r="R24" s="875"/>
      <c r="S24" s="875"/>
      <c r="T24" s="875"/>
      <c r="U24" s="875"/>
      <c r="V24" s="875"/>
      <c r="W24" s="875"/>
      <c r="X24" s="875"/>
      <c r="Y24" s="875"/>
      <c r="Z24" s="875"/>
      <c r="AA24" s="875"/>
      <c r="AB24" s="875"/>
      <c r="AC24" s="875"/>
      <c r="AD24" s="875"/>
      <c r="AE24" s="875"/>
      <c r="AF24" s="875"/>
      <c r="AG24" s="875"/>
      <c r="AH24" s="875"/>
      <c r="AI24" s="875"/>
      <c r="AJ24" s="875"/>
      <c r="AK24" s="875"/>
      <c r="AL24" s="875"/>
      <c r="AM24" s="875"/>
      <c r="AN24" s="875"/>
      <c r="AO24" s="875"/>
      <c r="AP24" s="875"/>
      <c r="AQ24" s="875"/>
      <c r="AR24" s="875"/>
      <c r="AS24" s="875"/>
      <c r="AT24" s="875"/>
      <c r="AU24" s="875"/>
      <c r="AV24" s="875"/>
      <c r="AW24" s="875"/>
      <c r="AX24" s="875"/>
      <c r="AY24" s="875"/>
      <c r="AZ24" s="875"/>
      <c r="BA24" s="875"/>
      <c r="BB24" s="875"/>
      <c r="BC24" s="875"/>
      <c r="BD24" s="875"/>
      <c r="BE24" s="875"/>
      <c r="BF24" s="875"/>
      <c r="BG24" s="875"/>
      <c r="BH24" s="875"/>
      <c r="BI24" s="875"/>
      <c r="BJ24" s="875"/>
      <c r="BK24" s="875"/>
      <c r="BL24" s="875"/>
    </row>
    <row r="25" spans="1:177" x14ac:dyDescent="0.3">
      <c r="A25" s="878"/>
      <c r="B25" s="879"/>
      <c r="C25" s="880"/>
      <c r="D25" s="881"/>
      <c r="E25" s="881"/>
    </row>
    <row r="26" spans="1:177" x14ac:dyDescent="0.3">
      <c r="A26" s="878"/>
      <c r="B26" s="879"/>
      <c r="C26" s="880"/>
      <c r="D26" s="881"/>
      <c r="E26" s="881"/>
    </row>
    <row r="27" spans="1:177" x14ac:dyDescent="0.3">
      <c r="A27" s="652" t="s">
        <v>4168</v>
      </c>
      <c r="B27" s="652"/>
      <c r="C27" s="880"/>
      <c r="D27" s="881"/>
      <c r="E27" s="881"/>
    </row>
    <row r="28" spans="1:177" s="876" customFormat="1" ht="12.5" x14ac:dyDescent="0.25">
      <c r="A28" s="843" t="s">
        <v>4327</v>
      </c>
      <c r="B28" s="843" t="s">
        <v>4328</v>
      </c>
      <c r="C28" s="874">
        <v>7</v>
      </c>
      <c r="D28" s="164">
        <v>12659</v>
      </c>
      <c r="E28" s="164">
        <v>12659</v>
      </c>
      <c r="F28" s="875"/>
      <c r="G28" s="875"/>
      <c r="H28" s="875"/>
      <c r="I28" s="875"/>
      <c r="J28" s="875"/>
      <c r="K28" s="875"/>
      <c r="L28" s="875"/>
      <c r="M28" s="875"/>
      <c r="N28" s="875"/>
      <c r="O28" s="875"/>
      <c r="P28" s="875"/>
      <c r="Q28" s="875"/>
      <c r="R28" s="875"/>
      <c r="S28" s="875"/>
      <c r="T28" s="875"/>
      <c r="U28" s="875"/>
      <c r="V28" s="875"/>
      <c r="W28" s="875"/>
      <c r="X28" s="875"/>
      <c r="Y28" s="875"/>
      <c r="Z28" s="875"/>
      <c r="AA28" s="875"/>
      <c r="AB28" s="875"/>
      <c r="AC28" s="875"/>
      <c r="AD28" s="875"/>
      <c r="AE28" s="875"/>
      <c r="AF28" s="875"/>
      <c r="AG28" s="875"/>
      <c r="AH28" s="875"/>
      <c r="AI28" s="875"/>
      <c r="AJ28" s="875"/>
      <c r="AK28" s="875"/>
      <c r="AL28" s="875"/>
      <c r="AM28" s="875"/>
      <c r="AN28" s="875"/>
      <c r="AO28" s="875"/>
      <c r="AP28" s="875"/>
      <c r="AQ28" s="875"/>
      <c r="AR28" s="875"/>
      <c r="AS28" s="875"/>
      <c r="AT28" s="875"/>
      <c r="AU28" s="875"/>
      <c r="AV28" s="875"/>
      <c r="AW28" s="875"/>
      <c r="AX28" s="875"/>
      <c r="AY28" s="875"/>
      <c r="AZ28" s="875"/>
      <c r="BA28" s="875"/>
      <c r="BB28" s="875"/>
      <c r="BC28" s="875"/>
      <c r="BD28" s="875"/>
      <c r="BE28" s="875"/>
      <c r="BF28" s="875"/>
      <c r="BG28" s="875"/>
      <c r="BH28" s="875"/>
      <c r="BI28" s="875"/>
      <c r="BJ28" s="875"/>
      <c r="BK28" s="875"/>
      <c r="BL28" s="875"/>
      <c r="BM28" s="875"/>
      <c r="BN28" s="875"/>
      <c r="BO28" s="875"/>
      <c r="BP28" s="875"/>
      <c r="BQ28" s="875"/>
      <c r="BR28" s="875"/>
      <c r="BS28" s="875"/>
      <c r="BT28" s="875"/>
      <c r="BU28" s="875"/>
      <c r="BV28" s="875"/>
      <c r="BW28" s="875"/>
      <c r="BX28" s="875"/>
      <c r="BY28" s="875"/>
      <c r="BZ28" s="875"/>
      <c r="CA28" s="875"/>
      <c r="CB28" s="875"/>
      <c r="CC28" s="875"/>
      <c r="CD28" s="875"/>
      <c r="CE28" s="875"/>
      <c r="CF28" s="875"/>
      <c r="CG28" s="875"/>
      <c r="CH28" s="875"/>
      <c r="CI28" s="875"/>
      <c r="CJ28" s="875"/>
      <c r="CK28" s="875"/>
      <c r="CL28" s="875"/>
      <c r="CM28" s="875"/>
      <c r="CN28" s="875"/>
      <c r="CO28" s="875"/>
      <c r="CP28" s="875"/>
      <c r="CQ28" s="875"/>
      <c r="CR28" s="875"/>
      <c r="CS28" s="875"/>
      <c r="CT28" s="875"/>
      <c r="CU28" s="875"/>
      <c r="CV28" s="875"/>
      <c r="CW28" s="875"/>
      <c r="CX28" s="875"/>
      <c r="CY28" s="875"/>
      <c r="CZ28" s="875"/>
      <c r="DA28" s="875"/>
      <c r="DB28" s="875"/>
      <c r="DC28" s="875"/>
      <c r="DD28" s="875"/>
      <c r="DE28" s="875"/>
      <c r="DF28" s="875"/>
      <c r="DG28" s="875"/>
      <c r="DH28" s="875"/>
      <c r="DI28" s="875"/>
      <c r="DJ28" s="875"/>
      <c r="DK28" s="875"/>
      <c r="DL28" s="875"/>
      <c r="DM28" s="875"/>
      <c r="DN28" s="875"/>
      <c r="DO28" s="875"/>
      <c r="DP28" s="875"/>
      <c r="DQ28" s="875"/>
      <c r="DR28" s="875"/>
      <c r="DS28" s="875"/>
      <c r="DT28" s="875"/>
      <c r="DU28" s="875"/>
      <c r="DV28" s="875"/>
      <c r="DW28" s="875"/>
      <c r="DX28" s="875"/>
      <c r="DY28" s="875"/>
      <c r="DZ28" s="875"/>
      <c r="EA28" s="875"/>
      <c r="EB28" s="875"/>
      <c r="EC28" s="875"/>
      <c r="ED28" s="875"/>
      <c r="EE28" s="875"/>
      <c r="EF28" s="875"/>
      <c r="EG28" s="875"/>
      <c r="EH28" s="875"/>
      <c r="EI28" s="875"/>
      <c r="EJ28" s="875"/>
      <c r="EK28" s="875"/>
      <c r="EL28" s="875"/>
      <c r="EM28" s="875"/>
      <c r="EN28" s="875"/>
      <c r="EO28" s="875"/>
      <c r="EP28" s="875"/>
      <c r="EQ28" s="875"/>
      <c r="ER28" s="875"/>
      <c r="ES28" s="875"/>
      <c r="ET28" s="875"/>
      <c r="EU28" s="875"/>
      <c r="EV28" s="875"/>
      <c r="EW28" s="875"/>
      <c r="EX28" s="875"/>
      <c r="EY28" s="875"/>
      <c r="EZ28" s="875"/>
      <c r="FA28" s="875"/>
      <c r="FB28" s="875"/>
      <c r="FC28" s="875"/>
      <c r="FD28" s="875"/>
      <c r="FE28" s="875"/>
      <c r="FF28" s="875"/>
      <c r="FG28" s="875"/>
      <c r="FH28" s="875"/>
      <c r="FI28" s="875"/>
      <c r="FJ28" s="875"/>
      <c r="FK28" s="875"/>
      <c r="FL28" s="875"/>
      <c r="FM28" s="875"/>
      <c r="FN28" s="875"/>
      <c r="FO28" s="875"/>
      <c r="FP28" s="875"/>
      <c r="FQ28" s="875"/>
      <c r="FR28" s="875"/>
      <c r="FS28" s="875"/>
      <c r="FT28" s="875"/>
      <c r="FU28" s="875"/>
    </row>
    <row r="29" spans="1:177" s="876" customFormat="1" ht="12.5" x14ac:dyDescent="0.25">
      <c r="A29" s="843" t="s">
        <v>4329</v>
      </c>
      <c r="B29" s="843" t="s">
        <v>4330</v>
      </c>
      <c r="C29" s="874">
        <v>10</v>
      </c>
      <c r="D29" s="164">
        <v>10412</v>
      </c>
      <c r="E29" s="164">
        <v>10412</v>
      </c>
      <c r="F29" s="875"/>
      <c r="G29" s="875"/>
      <c r="H29" s="875"/>
      <c r="I29" s="875"/>
      <c r="J29" s="875"/>
      <c r="K29" s="875"/>
      <c r="L29" s="875"/>
      <c r="M29" s="875"/>
      <c r="N29" s="875"/>
      <c r="O29" s="875"/>
      <c r="P29" s="875"/>
      <c r="Q29" s="875"/>
      <c r="R29" s="875"/>
      <c r="S29" s="875"/>
      <c r="T29" s="875"/>
      <c r="U29" s="875"/>
      <c r="V29" s="875"/>
      <c r="W29" s="875"/>
      <c r="X29" s="875"/>
      <c r="Y29" s="875"/>
      <c r="Z29" s="875"/>
      <c r="AA29" s="875"/>
      <c r="AB29" s="875"/>
      <c r="AC29" s="875"/>
      <c r="AD29" s="875"/>
      <c r="AE29" s="875"/>
      <c r="AF29" s="875"/>
      <c r="AG29" s="875"/>
      <c r="AH29" s="875"/>
      <c r="AI29" s="875"/>
      <c r="AJ29" s="875"/>
      <c r="AK29" s="875"/>
      <c r="AL29" s="875"/>
      <c r="AM29" s="875"/>
      <c r="AN29" s="875"/>
      <c r="AO29" s="875"/>
      <c r="AP29" s="875"/>
      <c r="AQ29" s="875"/>
      <c r="AR29" s="875"/>
      <c r="AS29" s="875"/>
      <c r="AT29" s="875"/>
      <c r="AU29" s="875"/>
      <c r="AV29" s="875"/>
      <c r="AW29" s="875"/>
      <c r="AX29" s="875"/>
      <c r="AY29" s="875"/>
      <c r="AZ29" s="875"/>
      <c r="BA29" s="875"/>
      <c r="BB29" s="875"/>
      <c r="BC29" s="875"/>
      <c r="BD29" s="875"/>
      <c r="BE29" s="875"/>
      <c r="BF29" s="875"/>
      <c r="BG29" s="875"/>
      <c r="BH29" s="875"/>
      <c r="BI29" s="875"/>
      <c r="BJ29" s="875"/>
      <c r="BK29" s="875"/>
      <c r="BL29" s="875"/>
      <c r="BM29" s="875"/>
      <c r="BN29" s="875"/>
      <c r="BO29" s="875"/>
      <c r="BP29" s="875"/>
      <c r="BQ29" s="875"/>
      <c r="BR29" s="875"/>
      <c r="BS29" s="875"/>
      <c r="BT29" s="875"/>
      <c r="BU29" s="875"/>
      <c r="BV29" s="875"/>
      <c r="BW29" s="875"/>
      <c r="BX29" s="875"/>
      <c r="BY29" s="875"/>
      <c r="BZ29" s="875"/>
      <c r="CA29" s="875"/>
      <c r="CB29" s="875"/>
      <c r="CC29" s="875"/>
      <c r="CD29" s="875"/>
      <c r="CE29" s="875"/>
      <c r="CF29" s="875"/>
      <c r="CG29" s="875"/>
      <c r="CH29" s="875"/>
      <c r="CI29" s="875"/>
      <c r="CJ29" s="875"/>
      <c r="CK29" s="875"/>
      <c r="CL29" s="875"/>
      <c r="CM29" s="875"/>
      <c r="CN29" s="875"/>
      <c r="CO29" s="875"/>
      <c r="CP29" s="875"/>
      <c r="CQ29" s="875"/>
      <c r="CR29" s="875"/>
      <c r="CS29" s="875"/>
      <c r="CT29" s="875"/>
      <c r="CU29" s="875"/>
      <c r="CV29" s="875"/>
      <c r="CW29" s="875"/>
      <c r="CX29" s="875"/>
      <c r="CY29" s="875"/>
      <c r="CZ29" s="875"/>
      <c r="DA29" s="875"/>
      <c r="DB29" s="875"/>
      <c r="DC29" s="875"/>
      <c r="DD29" s="875"/>
      <c r="DE29" s="875"/>
      <c r="DF29" s="875"/>
      <c r="DG29" s="875"/>
      <c r="DH29" s="875"/>
      <c r="DI29" s="875"/>
      <c r="DJ29" s="875"/>
      <c r="DK29" s="875"/>
      <c r="DL29" s="875"/>
      <c r="DM29" s="875"/>
      <c r="DN29" s="875"/>
      <c r="DO29" s="875"/>
      <c r="DP29" s="875"/>
      <c r="DQ29" s="875"/>
      <c r="DR29" s="875"/>
      <c r="DS29" s="875"/>
      <c r="DT29" s="875"/>
      <c r="DU29" s="875"/>
      <c r="DV29" s="875"/>
      <c r="DW29" s="875"/>
      <c r="DX29" s="875"/>
      <c r="DY29" s="875"/>
      <c r="DZ29" s="875"/>
      <c r="EA29" s="875"/>
      <c r="EB29" s="875"/>
      <c r="EC29" s="875"/>
      <c r="ED29" s="875"/>
      <c r="EE29" s="875"/>
      <c r="EF29" s="875"/>
      <c r="EG29" s="875"/>
      <c r="EH29" s="875"/>
      <c r="EI29" s="875"/>
      <c r="EJ29" s="875"/>
      <c r="EK29" s="875"/>
      <c r="EL29" s="875"/>
      <c r="EM29" s="875"/>
      <c r="EN29" s="875"/>
      <c r="EO29" s="875"/>
      <c r="EP29" s="875"/>
      <c r="EQ29" s="875"/>
      <c r="ER29" s="875"/>
      <c r="ES29" s="875"/>
      <c r="ET29" s="875"/>
      <c r="EU29" s="875"/>
      <c r="EV29" s="875"/>
      <c r="EW29" s="875"/>
      <c r="EX29" s="875"/>
      <c r="EY29" s="875"/>
      <c r="EZ29" s="875"/>
      <c r="FA29" s="875"/>
      <c r="FB29" s="875"/>
      <c r="FC29" s="875"/>
      <c r="FD29" s="875"/>
      <c r="FE29" s="875"/>
      <c r="FF29" s="875"/>
      <c r="FG29" s="875"/>
      <c r="FH29" s="875"/>
      <c r="FI29" s="875"/>
      <c r="FJ29" s="875"/>
      <c r="FK29" s="875"/>
      <c r="FL29" s="875"/>
      <c r="FM29" s="875"/>
      <c r="FN29" s="875"/>
      <c r="FO29" s="875"/>
      <c r="FP29" s="875"/>
      <c r="FQ29" s="875"/>
      <c r="FR29" s="875"/>
      <c r="FS29" s="875"/>
      <c r="FT29" s="875"/>
      <c r="FU29" s="875"/>
    </row>
    <row r="30" spans="1:177" s="876" customFormat="1" ht="12.5" x14ac:dyDescent="0.25">
      <c r="A30" s="843" t="s">
        <v>4331</v>
      </c>
      <c r="B30" s="843" t="s">
        <v>4330</v>
      </c>
      <c r="C30" s="874">
        <v>1</v>
      </c>
      <c r="D30" s="164">
        <v>9523</v>
      </c>
      <c r="E30" s="164">
        <v>9523</v>
      </c>
      <c r="F30" s="875"/>
      <c r="G30" s="875"/>
      <c r="H30" s="875"/>
      <c r="I30" s="875"/>
      <c r="J30" s="875"/>
      <c r="K30" s="875"/>
      <c r="L30" s="875"/>
      <c r="M30" s="875"/>
      <c r="N30" s="875"/>
      <c r="O30" s="875"/>
      <c r="P30" s="875"/>
      <c r="Q30" s="875"/>
      <c r="R30" s="875"/>
      <c r="S30" s="875"/>
      <c r="T30" s="875"/>
      <c r="U30" s="875"/>
      <c r="V30" s="875"/>
      <c r="W30" s="875"/>
      <c r="X30" s="875"/>
      <c r="Y30" s="875"/>
      <c r="Z30" s="875"/>
      <c r="AA30" s="875"/>
      <c r="AB30" s="875"/>
      <c r="AC30" s="875"/>
      <c r="AD30" s="875"/>
      <c r="AE30" s="875"/>
      <c r="AF30" s="875"/>
      <c r="AG30" s="875"/>
      <c r="AH30" s="875"/>
      <c r="AI30" s="875"/>
      <c r="AJ30" s="875"/>
      <c r="AK30" s="875"/>
      <c r="AL30" s="875"/>
      <c r="AM30" s="875"/>
      <c r="AN30" s="875"/>
      <c r="AO30" s="875"/>
      <c r="AP30" s="875"/>
      <c r="AQ30" s="875"/>
      <c r="AR30" s="875"/>
      <c r="AS30" s="875"/>
      <c r="AT30" s="875"/>
      <c r="AU30" s="875"/>
      <c r="AV30" s="875"/>
      <c r="AW30" s="875"/>
      <c r="AX30" s="875"/>
      <c r="AY30" s="875"/>
      <c r="AZ30" s="875"/>
      <c r="BA30" s="875"/>
      <c r="BB30" s="875"/>
      <c r="BC30" s="875"/>
      <c r="BD30" s="875"/>
      <c r="BE30" s="875"/>
      <c r="BF30" s="875"/>
      <c r="BG30" s="875"/>
      <c r="BH30" s="875"/>
      <c r="BI30" s="875"/>
      <c r="BJ30" s="875"/>
      <c r="BK30" s="875"/>
      <c r="BL30" s="875"/>
      <c r="BM30" s="875"/>
      <c r="BN30" s="875"/>
      <c r="BO30" s="875"/>
      <c r="BP30" s="875"/>
      <c r="BQ30" s="875"/>
      <c r="BR30" s="875"/>
      <c r="BS30" s="875"/>
      <c r="BT30" s="875"/>
      <c r="BU30" s="875"/>
      <c r="BV30" s="875"/>
      <c r="BW30" s="875"/>
      <c r="BX30" s="875"/>
      <c r="BY30" s="875"/>
      <c r="BZ30" s="875"/>
      <c r="CA30" s="875"/>
      <c r="CB30" s="875"/>
      <c r="CC30" s="875"/>
      <c r="CD30" s="875"/>
      <c r="CE30" s="875"/>
      <c r="CF30" s="875"/>
      <c r="CG30" s="875"/>
      <c r="CH30" s="875"/>
      <c r="CI30" s="875"/>
      <c r="CJ30" s="875"/>
      <c r="CK30" s="875"/>
      <c r="CL30" s="875"/>
      <c r="CM30" s="875"/>
      <c r="CN30" s="875"/>
      <c r="CO30" s="875"/>
      <c r="CP30" s="875"/>
      <c r="CQ30" s="875"/>
      <c r="CR30" s="875"/>
      <c r="CS30" s="875"/>
      <c r="CT30" s="875"/>
      <c r="CU30" s="875"/>
      <c r="CV30" s="875"/>
      <c r="CW30" s="875"/>
      <c r="CX30" s="875"/>
      <c r="CY30" s="875"/>
      <c r="CZ30" s="875"/>
      <c r="DA30" s="875"/>
      <c r="DB30" s="875"/>
      <c r="DC30" s="875"/>
      <c r="DD30" s="875"/>
      <c r="DE30" s="875"/>
      <c r="DF30" s="875"/>
      <c r="DG30" s="875"/>
      <c r="DH30" s="875"/>
      <c r="DI30" s="875"/>
      <c r="DJ30" s="875"/>
      <c r="DK30" s="875"/>
      <c r="DL30" s="875"/>
      <c r="DM30" s="875"/>
      <c r="DN30" s="875"/>
      <c r="DO30" s="875"/>
      <c r="DP30" s="875"/>
      <c r="DQ30" s="875"/>
      <c r="DR30" s="875"/>
      <c r="DS30" s="875"/>
      <c r="DT30" s="875"/>
      <c r="DU30" s="875"/>
      <c r="DV30" s="875"/>
      <c r="DW30" s="875"/>
      <c r="DX30" s="875"/>
      <c r="DY30" s="875"/>
      <c r="DZ30" s="875"/>
      <c r="EA30" s="875"/>
      <c r="EB30" s="875"/>
      <c r="EC30" s="875"/>
      <c r="ED30" s="875"/>
      <c r="EE30" s="875"/>
      <c r="EF30" s="875"/>
      <c r="EG30" s="875"/>
      <c r="EH30" s="875"/>
      <c r="EI30" s="875"/>
      <c r="EJ30" s="875"/>
      <c r="EK30" s="875"/>
      <c r="EL30" s="875"/>
      <c r="EM30" s="875"/>
      <c r="EN30" s="875"/>
      <c r="EO30" s="875"/>
      <c r="EP30" s="875"/>
      <c r="EQ30" s="875"/>
      <c r="ER30" s="875"/>
      <c r="ES30" s="875"/>
      <c r="ET30" s="875"/>
      <c r="EU30" s="875"/>
      <c r="EV30" s="875"/>
      <c r="EW30" s="875"/>
      <c r="EX30" s="875"/>
      <c r="EY30" s="875"/>
      <c r="EZ30" s="875"/>
      <c r="FA30" s="875"/>
      <c r="FB30" s="875"/>
      <c r="FC30" s="875"/>
      <c r="FD30" s="875"/>
      <c r="FE30" s="875"/>
      <c r="FF30" s="875"/>
      <c r="FG30" s="875"/>
      <c r="FH30" s="875"/>
      <c r="FI30" s="875"/>
      <c r="FJ30" s="875"/>
      <c r="FK30" s="875"/>
      <c r="FL30" s="875"/>
      <c r="FM30" s="875"/>
      <c r="FN30" s="875"/>
      <c r="FO30" s="875"/>
      <c r="FP30" s="875"/>
      <c r="FQ30" s="875"/>
      <c r="FR30" s="875"/>
      <c r="FS30" s="875"/>
      <c r="FT30" s="875"/>
      <c r="FU30" s="875"/>
    </row>
    <row r="31" spans="1:177" s="876" customFormat="1" ht="12.5" x14ac:dyDescent="0.25">
      <c r="A31" s="843" t="s">
        <v>4332</v>
      </c>
      <c r="B31" s="843" t="s">
        <v>4333</v>
      </c>
      <c r="C31" s="874">
        <v>2</v>
      </c>
      <c r="D31" s="164">
        <v>7868</v>
      </c>
      <c r="E31" s="164">
        <v>7868</v>
      </c>
      <c r="F31" s="875"/>
      <c r="G31" s="875"/>
      <c r="H31" s="875"/>
      <c r="I31" s="875"/>
      <c r="J31" s="875"/>
      <c r="K31" s="875"/>
      <c r="L31" s="875"/>
      <c r="M31" s="875"/>
      <c r="N31" s="875"/>
      <c r="O31" s="875"/>
      <c r="P31" s="875"/>
      <c r="Q31" s="875"/>
      <c r="R31" s="875"/>
      <c r="S31" s="875"/>
      <c r="T31" s="875"/>
      <c r="U31" s="875"/>
      <c r="V31" s="875"/>
      <c r="W31" s="875"/>
      <c r="X31" s="875"/>
      <c r="Y31" s="875"/>
      <c r="Z31" s="875"/>
      <c r="AA31" s="875"/>
      <c r="AB31" s="875"/>
      <c r="AC31" s="875"/>
      <c r="AD31" s="875"/>
      <c r="AE31" s="875"/>
      <c r="AF31" s="875"/>
      <c r="AG31" s="875"/>
      <c r="AH31" s="875"/>
      <c r="AI31" s="875"/>
      <c r="AJ31" s="875"/>
      <c r="AK31" s="875"/>
      <c r="AL31" s="875"/>
      <c r="AM31" s="875"/>
      <c r="AN31" s="875"/>
      <c r="AO31" s="875"/>
      <c r="AP31" s="875"/>
      <c r="AQ31" s="875"/>
      <c r="AR31" s="875"/>
      <c r="AS31" s="875"/>
      <c r="AT31" s="875"/>
      <c r="AU31" s="875"/>
      <c r="AV31" s="875"/>
      <c r="AW31" s="875"/>
      <c r="AX31" s="875"/>
      <c r="AY31" s="875"/>
      <c r="AZ31" s="875"/>
      <c r="BA31" s="875"/>
      <c r="BB31" s="875"/>
      <c r="BC31" s="875"/>
      <c r="BD31" s="875"/>
      <c r="BE31" s="875"/>
      <c r="BF31" s="875"/>
      <c r="BG31" s="875"/>
      <c r="BH31" s="875"/>
      <c r="BI31" s="875"/>
      <c r="BJ31" s="875"/>
      <c r="BK31" s="875"/>
      <c r="BL31" s="875"/>
      <c r="BM31" s="875"/>
      <c r="BN31" s="875"/>
      <c r="BO31" s="875"/>
      <c r="BP31" s="875"/>
      <c r="BQ31" s="875"/>
      <c r="BR31" s="875"/>
      <c r="BS31" s="875"/>
      <c r="BT31" s="875"/>
      <c r="BU31" s="875"/>
      <c r="BV31" s="875"/>
      <c r="BW31" s="875"/>
      <c r="BX31" s="875"/>
      <c r="BY31" s="875"/>
      <c r="BZ31" s="875"/>
      <c r="CA31" s="875"/>
      <c r="CB31" s="875"/>
      <c r="CC31" s="875"/>
      <c r="CD31" s="875"/>
      <c r="CE31" s="875"/>
      <c r="CF31" s="875"/>
      <c r="CG31" s="875"/>
      <c r="CH31" s="875"/>
      <c r="CI31" s="875"/>
      <c r="CJ31" s="875"/>
      <c r="CK31" s="875"/>
      <c r="CL31" s="875"/>
      <c r="CM31" s="875"/>
      <c r="CN31" s="875"/>
      <c r="CO31" s="875"/>
      <c r="CP31" s="875"/>
      <c r="CQ31" s="875"/>
      <c r="CR31" s="875"/>
      <c r="CS31" s="875"/>
      <c r="CT31" s="875"/>
      <c r="CU31" s="875"/>
      <c r="CV31" s="875"/>
      <c r="CW31" s="875"/>
      <c r="CX31" s="875"/>
      <c r="CY31" s="875"/>
      <c r="CZ31" s="875"/>
      <c r="DA31" s="875"/>
      <c r="DB31" s="875"/>
      <c r="DC31" s="875"/>
      <c r="DD31" s="875"/>
      <c r="DE31" s="875"/>
      <c r="DF31" s="875"/>
      <c r="DG31" s="875"/>
      <c r="DH31" s="875"/>
      <c r="DI31" s="875"/>
      <c r="DJ31" s="875"/>
      <c r="DK31" s="875"/>
      <c r="DL31" s="875"/>
      <c r="DM31" s="875"/>
      <c r="DN31" s="875"/>
      <c r="DO31" s="875"/>
      <c r="DP31" s="875"/>
      <c r="DQ31" s="875"/>
      <c r="DR31" s="875"/>
      <c r="DS31" s="875"/>
      <c r="DT31" s="875"/>
      <c r="DU31" s="875"/>
      <c r="DV31" s="875"/>
      <c r="DW31" s="875"/>
      <c r="DX31" s="875"/>
      <c r="DY31" s="875"/>
      <c r="DZ31" s="875"/>
      <c r="EA31" s="875"/>
      <c r="EB31" s="875"/>
      <c r="EC31" s="875"/>
      <c r="ED31" s="875"/>
      <c r="EE31" s="875"/>
      <c r="EF31" s="875"/>
      <c r="EG31" s="875"/>
      <c r="EH31" s="875"/>
      <c r="EI31" s="875"/>
      <c r="EJ31" s="875"/>
      <c r="EK31" s="875"/>
      <c r="EL31" s="875"/>
      <c r="EM31" s="875"/>
      <c r="EN31" s="875"/>
      <c r="EO31" s="875"/>
      <c r="EP31" s="875"/>
      <c r="EQ31" s="875"/>
      <c r="ER31" s="875"/>
      <c r="ES31" s="875"/>
      <c r="ET31" s="875"/>
      <c r="EU31" s="875"/>
      <c r="EV31" s="875"/>
      <c r="EW31" s="875"/>
      <c r="EX31" s="875"/>
      <c r="EY31" s="875"/>
      <c r="EZ31" s="875"/>
      <c r="FA31" s="875"/>
      <c r="FB31" s="875"/>
      <c r="FC31" s="875"/>
      <c r="FD31" s="875"/>
      <c r="FE31" s="875"/>
      <c r="FF31" s="875"/>
      <c r="FG31" s="875"/>
      <c r="FH31" s="875"/>
      <c r="FI31" s="875"/>
      <c r="FJ31" s="875"/>
      <c r="FK31" s="875"/>
      <c r="FL31" s="875"/>
      <c r="FM31" s="875"/>
      <c r="FN31" s="875"/>
      <c r="FO31" s="875"/>
      <c r="FP31" s="875"/>
      <c r="FQ31" s="875"/>
      <c r="FR31" s="875"/>
      <c r="FS31" s="875"/>
      <c r="FT31" s="875"/>
      <c r="FU31" s="875"/>
    </row>
    <row r="32" spans="1:177" s="876" customFormat="1" ht="12.5" x14ac:dyDescent="0.25">
      <c r="A32" s="843" t="s">
        <v>4334</v>
      </c>
      <c r="B32" s="843" t="s">
        <v>4335</v>
      </c>
      <c r="C32" s="874">
        <v>2</v>
      </c>
      <c r="D32" s="164">
        <v>8317</v>
      </c>
      <c r="E32" s="164">
        <v>8317</v>
      </c>
      <c r="F32" s="875"/>
      <c r="G32" s="875"/>
      <c r="H32" s="875"/>
      <c r="I32" s="875"/>
      <c r="J32" s="875"/>
      <c r="K32" s="875"/>
      <c r="L32" s="875"/>
      <c r="M32" s="875"/>
      <c r="N32" s="875"/>
      <c r="O32" s="875"/>
      <c r="P32" s="875"/>
      <c r="Q32" s="875"/>
      <c r="R32" s="875"/>
      <c r="S32" s="875"/>
      <c r="T32" s="875"/>
      <c r="U32" s="875"/>
      <c r="V32" s="875"/>
      <c r="W32" s="875"/>
      <c r="X32" s="875"/>
      <c r="Y32" s="875"/>
      <c r="Z32" s="875"/>
      <c r="AA32" s="875"/>
      <c r="AB32" s="875"/>
      <c r="AC32" s="875"/>
      <c r="AD32" s="875"/>
      <c r="AE32" s="875"/>
      <c r="AF32" s="875"/>
      <c r="AG32" s="875"/>
      <c r="AH32" s="875"/>
      <c r="AI32" s="875"/>
      <c r="AJ32" s="875"/>
      <c r="AK32" s="875"/>
      <c r="AL32" s="875"/>
      <c r="AM32" s="875"/>
      <c r="AN32" s="875"/>
      <c r="AO32" s="875"/>
      <c r="AP32" s="875"/>
      <c r="AQ32" s="875"/>
      <c r="AR32" s="875"/>
      <c r="AS32" s="875"/>
      <c r="AT32" s="875"/>
      <c r="AU32" s="875"/>
      <c r="AV32" s="875"/>
      <c r="AW32" s="875"/>
      <c r="AX32" s="875"/>
      <c r="AY32" s="875"/>
      <c r="AZ32" s="875"/>
      <c r="BA32" s="875"/>
      <c r="BB32" s="875"/>
      <c r="BC32" s="875"/>
      <c r="BD32" s="875"/>
      <c r="BE32" s="875"/>
      <c r="BF32" s="875"/>
      <c r="BG32" s="875"/>
      <c r="BH32" s="875"/>
      <c r="BI32" s="875"/>
      <c r="BJ32" s="875"/>
      <c r="BK32" s="875"/>
      <c r="BL32" s="875"/>
      <c r="BM32" s="875"/>
      <c r="BN32" s="875"/>
      <c r="BO32" s="875"/>
      <c r="BP32" s="875"/>
      <c r="BQ32" s="875"/>
      <c r="BR32" s="875"/>
      <c r="BS32" s="875"/>
      <c r="BT32" s="875"/>
      <c r="BU32" s="875"/>
      <c r="BV32" s="875"/>
      <c r="BW32" s="875"/>
      <c r="BX32" s="875"/>
      <c r="BY32" s="875"/>
      <c r="BZ32" s="875"/>
      <c r="CA32" s="875"/>
      <c r="CB32" s="875"/>
      <c r="CC32" s="875"/>
      <c r="CD32" s="875"/>
      <c r="CE32" s="875"/>
      <c r="CF32" s="875"/>
      <c r="CG32" s="875"/>
      <c r="CH32" s="875"/>
      <c r="CI32" s="875"/>
      <c r="CJ32" s="875"/>
      <c r="CK32" s="875"/>
      <c r="CL32" s="875"/>
      <c r="CM32" s="875"/>
      <c r="CN32" s="875"/>
      <c r="CO32" s="875"/>
      <c r="CP32" s="875"/>
      <c r="CQ32" s="875"/>
      <c r="CR32" s="875"/>
      <c r="CS32" s="875"/>
      <c r="CT32" s="875"/>
      <c r="CU32" s="875"/>
      <c r="CV32" s="875"/>
      <c r="CW32" s="875"/>
      <c r="CX32" s="875"/>
      <c r="CY32" s="875"/>
      <c r="CZ32" s="875"/>
      <c r="DA32" s="875"/>
      <c r="DB32" s="875"/>
      <c r="DC32" s="875"/>
      <c r="DD32" s="875"/>
      <c r="DE32" s="875"/>
      <c r="DF32" s="875"/>
      <c r="DG32" s="875"/>
      <c r="DH32" s="875"/>
      <c r="DI32" s="875"/>
      <c r="DJ32" s="875"/>
      <c r="DK32" s="875"/>
      <c r="DL32" s="875"/>
      <c r="DM32" s="875"/>
      <c r="DN32" s="875"/>
      <c r="DO32" s="875"/>
      <c r="DP32" s="875"/>
      <c r="DQ32" s="875"/>
      <c r="DR32" s="875"/>
      <c r="DS32" s="875"/>
      <c r="DT32" s="875"/>
      <c r="DU32" s="875"/>
      <c r="DV32" s="875"/>
      <c r="DW32" s="875"/>
      <c r="DX32" s="875"/>
      <c r="DY32" s="875"/>
      <c r="DZ32" s="875"/>
      <c r="EA32" s="875"/>
      <c r="EB32" s="875"/>
      <c r="EC32" s="875"/>
      <c r="ED32" s="875"/>
      <c r="EE32" s="875"/>
      <c r="EF32" s="875"/>
      <c r="EG32" s="875"/>
      <c r="EH32" s="875"/>
      <c r="EI32" s="875"/>
      <c r="EJ32" s="875"/>
      <c r="EK32" s="875"/>
      <c r="EL32" s="875"/>
      <c r="EM32" s="875"/>
      <c r="EN32" s="875"/>
      <c r="EO32" s="875"/>
      <c r="EP32" s="875"/>
      <c r="EQ32" s="875"/>
      <c r="ER32" s="875"/>
      <c r="ES32" s="875"/>
      <c r="ET32" s="875"/>
      <c r="EU32" s="875"/>
      <c r="EV32" s="875"/>
      <c r="EW32" s="875"/>
      <c r="EX32" s="875"/>
      <c r="EY32" s="875"/>
      <c r="EZ32" s="875"/>
      <c r="FA32" s="875"/>
      <c r="FB32" s="875"/>
      <c r="FC32" s="875"/>
      <c r="FD32" s="875"/>
      <c r="FE32" s="875"/>
      <c r="FF32" s="875"/>
      <c r="FG32" s="875"/>
      <c r="FH32" s="875"/>
      <c r="FI32" s="875"/>
      <c r="FJ32" s="875"/>
      <c r="FK32" s="875"/>
      <c r="FL32" s="875"/>
      <c r="FM32" s="875"/>
      <c r="FN32" s="875"/>
      <c r="FO32" s="875"/>
      <c r="FP32" s="875"/>
      <c r="FQ32" s="875"/>
      <c r="FR32" s="875"/>
      <c r="FS32" s="875"/>
      <c r="FT32" s="875"/>
      <c r="FU32" s="875"/>
    </row>
    <row r="33" spans="1:64" s="883" customFormat="1" ht="15" customHeight="1" x14ac:dyDescent="0.35">
      <c r="A33" s="165"/>
      <c r="B33" s="173" t="s">
        <v>4241</v>
      </c>
      <c r="C33" s="166">
        <f>SUM(C28:C32)</f>
        <v>22</v>
      </c>
      <c r="D33" s="882"/>
      <c r="E33" s="882"/>
    </row>
    <row r="34" spans="1:64" s="162" customFormat="1" x14ac:dyDescent="0.3">
      <c r="A34" s="884"/>
      <c r="B34" s="885"/>
      <c r="C34" s="884"/>
      <c r="D34" s="886"/>
      <c r="E34" s="886"/>
    </row>
    <row r="35" spans="1:64" s="162" customFormat="1" x14ac:dyDescent="0.3">
      <c r="A35" s="884"/>
      <c r="B35" s="885"/>
      <c r="C35" s="884"/>
      <c r="D35" s="886"/>
      <c r="E35" s="886"/>
    </row>
    <row r="36" spans="1:64" s="162" customFormat="1" x14ac:dyDescent="0.3">
      <c r="A36" s="652" t="s">
        <v>4169</v>
      </c>
      <c r="B36" s="652"/>
      <c r="C36" s="864"/>
      <c r="D36" s="881"/>
      <c r="E36" s="881"/>
    </row>
    <row r="37" spans="1:64" s="167" customFormat="1" ht="12.5" x14ac:dyDescent="0.25">
      <c r="A37" s="887" t="s">
        <v>4242</v>
      </c>
      <c r="B37" s="887" t="s">
        <v>4242</v>
      </c>
      <c r="C37" s="888">
        <v>0</v>
      </c>
      <c r="D37" s="889">
        <v>0</v>
      </c>
      <c r="E37" s="889">
        <v>0</v>
      </c>
    </row>
    <row r="38" spans="1:64" s="169" customFormat="1" ht="12.5" x14ac:dyDescent="0.35">
      <c r="A38" s="165"/>
      <c r="B38" s="173" t="s">
        <v>4243</v>
      </c>
      <c r="C38" s="166">
        <f>SUM(C37)</f>
        <v>0</v>
      </c>
      <c r="D38" s="877"/>
      <c r="E38" s="877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</row>
    <row r="39" spans="1:64" s="170" customFormat="1" ht="12.5" x14ac:dyDescent="0.25">
      <c r="A39" s="890"/>
      <c r="B39" s="891"/>
      <c r="C39" s="892"/>
      <c r="D39" s="893"/>
      <c r="E39" s="893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</row>
    <row r="40" spans="1:64" s="162" customFormat="1" x14ac:dyDescent="0.3">
      <c r="A40" s="878"/>
      <c r="B40" s="144" t="s">
        <v>4170</v>
      </c>
      <c r="C40" s="171">
        <f>C24+C33+C38</f>
        <v>67</v>
      </c>
      <c r="D40" s="881"/>
      <c r="E40" s="881"/>
    </row>
    <row r="41" spans="1:64" s="162" customFormat="1" x14ac:dyDescent="0.3">
      <c r="A41" s="894"/>
      <c r="B41" s="895"/>
      <c r="C41" s="896"/>
      <c r="D41" s="881"/>
      <c r="E41" s="881"/>
    </row>
    <row r="42" spans="1:64" s="162" customFormat="1" x14ac:dyDescent="0.3">
      <c r="A42" s="894"/>
      <c r="B42" s="895"/>
      <c r="C42" s="896"/>
      <c r="D42" s="881"/>
      <c r="E42" s="881"/>
    </row>
    <row r="43" spans="1:64" s="172" customFormat="1" x14ac:dyDescent="0.35">
      <c r="A43" s="897" t="s">
        <v>4166</v>
      </c>
      <c r="B43" s="897"/>
      <c r="C43" s="898"/>
      <c r="D43" s="899"/>
      <c r="E43" s="899"/>
    </row>
    <row r="44" spans="1:64" s="172" customFormat="1" x14ac:dyDescent="0.35">
      <c r="A44" s="662" t="s">
        <v>4244</v>
      </c>
      <c r="B44" s="662"/>
      <c r="C44" s="898"/>
      <c r="D44" s="899"/>
      <c r="E44" s="899"/>
    </row>
    <row r="45" spans="1:64" s="167" customFormat="1" ht="12.5" x14ac:dyDescent="0.25">
      <c r="A45" s="900" t="s">
        <v>4242</v>
      </c>
      <c r="B45" s="901" t="s">
        <v>4242</v>
      </c>
      <c r="C45" s="902">
        <v>0</v>
      </c>
      <c r="D45" s="903">
        <v>0</v>
      </c>
      <c r="E45" s="903">
        <v>0</v>
      </c>
    </row>
    <row r="46" spans="1:64" s="876" customFormat="1" ht="12.5" x14ac:dyDescent="0.35">
      <c r="A46" s="165"/>
      <c r="B46" s="173" t="s">
        <v>4336</v>
      </c>
      <c r="C46" s="166">
        <v>0</v>
      </c>
      <c r="D46" s="877"/>
      <c r="E46" s="877"/>
      <c r="F46" s="875"/>
      <c r="G46" s="875"/>
      <c r="H46" s="875"/>
      <c r="I46" s="875"/>
      <c r="J46" s="875"/>
      <c r="K46" s="875"/>
      <c r="L46" s="875"/>
      <c r="M46" s="875"/>
      <c r="N46" s="875"/>
      <c r="O46" s="875"/>
      <c r="P46" s="875"/>
      <c r="Q46" s="875"/>
      <c r="R46" s="875"/>
      <c r="S46" s="875"/>
      <c r="T46" s="875"/>
      <c r="U46" s="875"/>
      <c r="V46" s="875"/>
      <c r="W46" s="875"/>
      <c r="X46" s="875"/>
      <c r="Y46" s="875"/>
      <c r="Z46" s="875"/>
      <c r="AA46" s="875"/>
      <c r="AB46" s="875"/>
      <c r="AC46" s="875"/>
      <c r="AD46" s="875"/>
      <c r="AE46" s="875"/>
      <c r="AF46" s="875"/>
      <c r="AG46" s="875"/>
      <c r="AH46" s="875"/>
      <c r="AI46" s="875"/>
      <c r="AJ46" s="875"/>
      <c r="AK46" s="875"/>
      <c r="AL46" s="875"/>
      <c r="AM46" s="875"/>
      <c r="AN46" s="875"/>
      <c r="AO46" s="875"/>
      <c r="AP46" s="875"/>
      <c r="AQ46" s="875"/>
      <c r="AR46" s="875"/>
      <c r="AS46" s="875"/>
      <c r="AT46" s="875"/>
      <c r="AU46" s="875"/>
      <c r="AV46" s="875"/>
      <c r="AW46" s="875"/>
      <c r="AX46" s="875"/>
      <c r="AY46" s="875"/>
      <c r="AZ46" s="875"/>
      <c r="BA46" s="875"/>
      <c r="BB46" s="875"/>
      <c r="BC46" s="875"/>
      <c r="BD46" s="875"/>
      <c r="BE46" s="875"/>
      <c r="BF46" s="875"/>
      <c r="BG46" s="875"/>
      <c r="BH46" s="875"/>
      <c r="BI46" s="875"/>
      <c r="BJ46" s="875"/>
      <c r="BK46" s="875"/>
      <c r="BL46" s="875"/>
    </row>
    <row r="47" spans="1:64" s="162" customFormat="1" x14ac:dyDescent="0.3">
      <c r="A47" s="878"/>
      <c r="B47" s="879"/>
      <c r="C47" s="880"/>
      <c r="D47" s="881"/>
      <c r="E47" s="881"/>
    </row>
    <row r="48" spans="1:64" s="172" customFormat="1" ht="15" customHeight="1" x14ac:dyDescent="0.35">
      <c r="A48" s="663" t="s">
        <v>4172</v>
      </c>
      <c r="B48" s="664"/>
      <c r="C48" s="898"/>
      <c r="D48" s="899"/>
      <c r="E48" s="899"/>
    </row>
    <row r="49" spans="1:5" s="167" customFormat="1" ht="12.5" x14ac:dyDescent="0.25">
      <c r="A49" s="887" t="s">
        <v>4242</v>
      </c>
      <c r="B49" s="887" t="s">
        <v>4242</v>
      </c>
      <c r="C49" s="888">
        <v>0</v>
      </c>
      <c r="D49" s="889">
        <v>0</v>
      </c>
      <c r="E49" s="889">
        <v>0</v>
      </c>
    </row>
    <row r="50" spans="1:5" s="904" customFormat="1" ht="16.5" customHeight="1" x14ac:dyDescent="0.35">
      <c r="A50" s="165"/>
      <c r="B50" s="173" t="s">
        <v>4246</v>
      </c>
      <c r="C50" s="166">
        <v>0</v>
      </c>
    </row>
  </sheetData>
  <mergeCells count="15">
    <mergeCell ref="A11:B11"/>
    <mergeCell ref="A27:B27"/>
    <mergeCell ref="A36:B36"/>
    <mergeCell ref="A43:B43"/>
    <mergeCell ref="A44:B44"/>
    <mergeCell ref="A48:B48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0866141732283472" right="0.70866141732283472" top="0.15748031496062992" bottom="0.15748031496062992" header="0.15748031496062992" footer="0.15748031496062992"/>
  <pageSetup scale="72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2"/>
  <sheetViews>
    <sheetView showGridLines="0" topLeftCell="A4" zoomScale="90" zoomScaleNormal="90" zoomScaleSheetLayoutView="115" workbookViewId="0">
      <selection sqref="A1:H1"/>
    </sheetView>
  </sheetViews>
  <sheetFormatPr baseColWidth="10" defaultColWidth="11.453125" defaultRowHeight="15" x14ac:dyDescent="0.3"/>
  <cols>
    <col min="1" max="1" width="14.81640625" style="187" customWidth="1"/>
    <col min="2" max="2" width="38.54296875" style="187" bestFit="1" customWidth="1"/>
    <col min="3" max="3" width="18" style="187" customWidth="1"/>
    <col min="4" max="4" width="15.1796875" style="187" customWidth="1"/>
    <col min="5" max="5" width="14.81640625" style="187" customWidth="1"/>
    <col min="6" max="6" width="11.453125" style="187"/>
    <col min="7" max="7" width="14.26953125" style="187" customWidth="1"/>
    <col min="8" max="8" width="11.54296875" style="187" customWidth="1"/>
    <col min="9" max="9" width="13.7265625" style="187" customWidth="1"/>
    <col min="10" max="10" width="8.26953125" style="187" customWidth="1"/>
    <col min="11" max="11" width="11.26953125" style="187" customWidth="1"/>
    <col min="12" max="12" width="11.453125" style="187"/>
    <col min="13" max="13" width="11.453125" style="174"/>
    <col min="14" max="16384" width="11.453125" style="187"/>
  </cols>
  <sheetData>
    <row r="2" spans="1:12" s="174" customFormat="1" x14ac:dyDescent="0.3">
      <c r="A2" s="672" t="s">
        <v>4160</v>
      </c>
      <c r="B2" s="672"/>
      <c r="C2" s="672"/>
      <c r="D2" s="672"/>
      <c r="E2" s="672"/>
      <c r="F2" s="672"/>
      <c r="G2" s="672"/>
      <c r="H2" s="672"/>
      <c r="I2" s="672"/>
      <c r="J2" s="672"/>
      <c r="K2" s="672"/>
      <c r="L2" s="672"/>
    </row>
    <row r="3" spans="1:12" s="174" customFormat="1" x14ac:dyDescent="0.3">
      <c r="A3" s="672" t="s">
        <v>4</v>
      </c>
      <c r="B3" s="672"/>
      <c r="C3" s="672"/>
      <c r="D3" s="672"/>
      <c r="E3" s="672"/>
      <c r="F3" s="672"/>
      <c r="G3" s="672"/>
      <c r="H3" s="672"/>
      <c r="I3" s="672"/>
      <c r="J3" s="672"/>
      <c r="K3" s="672"/>
      <c r="L3" s="672"/>
    </row>
    <row r="4" spans="1:12" s="174" customFormat="1" x14ac:dyDescent="0.3">
      <c r="A4" s="672" t="s">
        <v>4161</v>
      </c>
      <c r="B4" s="672"/>
      <c r="C4" s="672"/>
      <c r="D4" s="672"/>
      <c r="E4" s="672"/>
      <c r="F4" s="672"/>
      <c r="G4" s="672"/>
      <c r="H4" s="672"/>
      <c r="I4" s="672"/>
      <c r="J4" s="672"/>
      <c r="K4" s="672"/>
      <c r="L4" s="672"/>
    </row>
    <row r="5" spans="1:12" s="174" customFormat="1" x14ac:dyDescent="0.3">
      <c r="A5" s="672" t="s">
        <v>4274</v>
      </c>
      <c r="B5" s="672"/>
      <c r="C5" s="672"/>
      <c r="D5" s="672"/>
      <c r="E5" s="672"/>
      <c r="F5" s="672"/>
      <c r="G5" s="672"/>
      <c r="H5" s="672"/>
      <c r="I5" s="672"/>
      <c r="J5" s="672"/>
      <c r="K5" s="672"/>
      <c r="L5" s="672"/>
    </row>
    <row r="6" spans="1:12" s="174" customFormat="1" x14ac:dyDescent="0.3">
      <c r="A6" s="673" t="s">
        <v>4229</v>
      </c>
      <c r="B6" s="673"/>
      <c r="C6" s="673"/>
      <c r="D6" s="673"/>
      <c r="E6" s="673"/>
      <c r="F6" s="673"/>
      <c r="G6" s="673"/>
      <c r="H6" s="673"/>
      <c r="I6" s="673"/>
      <c r="J6" s="673"/>
      <c r="K6" s="673"/>
      <c r="L6" s="673"/>
    </row>
    <row r="7" spans="1:12" s="117" customFormat="1" ht="15" customHeight="1" x14ac:dyDescent="0.25">
      <c r="A7" s="665" t="s">
        <v>4248</v>
      </c>
      <c r="B7" s="665"/>
      <c r="C7" s="665"/>
      <c r="D7" s="176" t="s">
        <v>533</v>
      </c>
      <c r="E7" s="176" t="s">
        <v>533</v>
      </c>
      <c r="F7" s="176" t="s">
        <v>533</v>
      </c>
      <c r="G7" s="176" t="s">
        <v>533</v>
      </c>
      <c r="H7" s="176" t="s">
        <v>533</v>
      </c>
      <c r="I7" s="176" t="s">
        <v>533</v>
      </c>
      <c r="J7" s="176" t="s">
        <v>533</v>
      </c>
      <c r="K7" s="176" t="s">
        <v>533</v>
      </c>
    </row>
    <row r="8" spans="1:12" s="117" customFormat="1" ht="15" customHeight="1" x14ac:dyDescent="0.25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2" s="117" customFormat="1" ht="24.75" customHeight="1" x14ac:dyDescent="0.25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2" s="180" customFormat="1" ht="12.5" x14ac:dyDescent="0.25">
      <c r="A10" s="99" t="s">
        <v>4306</v>
      </c>
      <c r="B10" s="99" t="s">
        <v>4307</v>
      </c>
      <c r="C10" s="164">
        <f>VLOOKUP(A10,'CECOLEY-PLAZAS'!A:E,4,0)</f>
        <v>52394</v>
      </c>
      <c r="D10" s="177">
        <v>0</v>
      </c>
      <c r="E10" s="177">
        <v>0</v>
      </c>
      <c r="F10" s="178">
        <f>+C10+D10+E10</f>
        <v>52394</v>
      </c>
      <c r="G10" s="178">
        <f t="shared" ref="G10:G15" si="0">+(C10/30)*10</f>
        <v>17464.666666666668</v>
      </c>
      <c r="H10" s="178">
        <f t="shared" ref="H10:H15" si="1">+(C10/30)*5</f>
        <v>8732.3333333333339</v>
      </c>
      <c r="I10" s="178">
        <f t="shared" ref="I10:I15" si="2">+(C10/30)*40</f>
        <v>69858.666666666672</v>
      </c>
      <c r="J10" s="178">
        <v>0</v>
      </c>
      <c r="K10" s="178">
        <f>+G10+H10+I10+J10</f>
        <v>96055.666666666672</v>
      </c>
      <c r="L10" s="179"/>
    </row>
    <row r="11" spans="1:12" s="180" customFormat="1" ht="12.5" x14ac:dyDescent="0.25">
      <c r="A11" s="99" t="s">
        <v>4308</v>
      </c>
      <c r="B11" s="99" t="s">
        <v>4309</v>
      </c>
      <c r="C11" s="164">
        <f>VLOOKUP(A11,'CECOLEY-PLAZAS'!A:E,4,0)</f>
        <v>41914</v>
      </c>
      <c r="D11" s="177">
        <v>0</v>
      </c>
      <c r="E11" s="177">
        <v>0</v>
      </c>
      <c r="F11" s="178">
        <f t="shared" ref="F11:F15" si="3">+C11+D11+E11</f>
        <v>41914</v>
      </c>
      <c r="G11" s="178">
        <f t="shared" si="0"/>
        <v>13971.333333333334</v>
      </c>
      <c r="H11" s="178">
        <f t="shared" si="1"/>
        <v>6985.666666666667</v>
      </c>
      <c r="I11" s="178">
        <f t="shared" si="2"/>
        <v>55885.333333333336</v>
      </c>
      <c r="J11" s="178">
        <v>0</v>
      </c>
      <c r="K11" s="178">
        <f t="shared" ref="K11:K15" si="4">+G11+H11+I11+J11</f>
        <v>76842.333333333343</v>
      </c>
      <c r="L11" s="179"/>
    </row>
    <row r="12" spans="1:12" s="180" customFormat="1" ht="12.5" x14ac:dyDescent="0.25">
      <c r="A12" s="99" t="s">
        <v>4310</v>
      </c>
      <c r="B12" s="99" t="s">
        <v>4311</v>
      </c>
      <c r="C12" s="164">
        <f>VLOOKUP(A12,'CECOLEY-PLAZAS'!A:E,4,0)</f>
        <v>28392</v>
      </c>
      <c r="D12" s="177">
        <v>0</v>
      </c>
      <c r="E12" s="177">
        <v>0</v>
      </c>
      <c r="F12" s="178">
        <f t="shared" si="3"/>
        <v>28392</v>
      </c>
      <c r="G12" s="178">
        <f t="shared" si="0"/>
        <v>9464</v>
      </c>
      <c r="H12" s="178">
        <f t="shared" si="1"/>
        <v>4732</v>
      </c>
      <c r="I12" s="178">
        <f t="shared" si="2"/>
        <v>37856</v>
      </c>
      <c r="J12" s="178">
        <v>0</v>
      </c>
      <c r="K12" s="178">
        <f t="shared" si="4"/>
        <v>52052</v>
      </c>
      <c r="L12" s="179"/>
    </row>
    <row r="13" spans="1:12" s="180" customFormat="1" ht="12.5" x14ac:dyDescent="0.25">
      <c r="A13" s="99" t="s">
        <v>4312</v>
      </c>
      <c r="B13" s="181" t="s">
        <v>4286</v>
      </c>
      <c r="C13" s="164">
        <f>VLOOKUP(A13,'CECOLEY-PLAZAS'!A:E,4,0)</f>
        <v>25810</v>
      </c>
      <c r="D13" s="177">
        <v>0</v>
      </c>
      <c r="E13" s="177">
        <v>0</v>
      </c>
      <c r="F13" s="178">
        <f t="shared" si="3"/>
        <v>25810</v>
      </c>
      <c r="G13" s="178">
        <f t="shared" si="0"/>
        <v>8603.3333333333339</v>
      </c>
      <c r="H13" s="178">
        <f t="shared" si="1"/>
        <v>4301.666666666667</v>
      </c>
      <c r="I13" s="178">
        <f t="shared" si="2"/>
        <v>34413.333333333336</v>
      </c>
      <c r="J13" s="178">
        <v>0</v>
      </c>
      <c r="K13" s="178">
        <f t="shared" si="4"/>
        <v>47318.333333333336</v>
      </c>
      <c r="L13" s="179"/>
    </row>
    <row r="14" spans="1:12" s="180" customFormat="1" ht="12.5" x14ac:dyDescent="0.25">
      <c r="A14" s="99" t="s">
        <v>4313</v>
      </c>
      <c r="B14" s="99" t="s">
        <v>4286</v>
      </c>
      <c r="C14" s="164">
        <f>VLOOKUP(A14,'CECOLEY-PLAZAS'!A:E,4,0)</f>
        <v>21997</v>
      </c>
      <c r="D14" s="177">
        <v>1070</v>
      </c>
      <c r="E14" s="177">
        <v>0</v>
      </c>
      <c r="F14" s="178">
        <f t="shared" si="3"/>
        <v>23067</v>
      </c>
      <c r="G14" s="178">
        <f t="shared" si="0"/>
        <v>7332.3333333333339</v>
      </c>
      <c r="H14" s="178">
        <f t="shared" si="1"/>
        <v>3666.166666666667</v>
      </c>
      <c r="I14" s="178">
        <f t="shared" si="2"/>
        <v>29329.333333333336</v>
      </c>
      <c r="J14" s="178">
        <v>0</v>
      </c>
      <c r="K14" s="178">
        <f t="shared" si="4"/>
        <v>40327.833333333336</v>
      </c>
      <c r="L14" s="179"/>
    </row>
    <row r="15" spans="1:12" s="180" customFormat="1" ht="12.5" x14ac:dyDescent="0.25">
      <c r="A15" s="99" t="s">
        <v>4314</v>
      </c>
      <c r="B15" s="99" t="s">
        <v>4286</v>
      </c>
      <c r="C15" s="164">
        <f>VLOOKUP(A15,'CECOLEY-PLAZAS'!A:E,4,0)</f>
        <v>19893</v>
      </c>
      <c r="D15" s="177">
        <v>1070</v>
      </c>
      <c r="E15" s="177">
        <v>0</v>
      </c>
      <c r="F15" s="178">
        <f t="shared" si="3"/>
        <v>20963</v>
      </c>
      <c r="G15" s="178">
        <f t="shared" si="0"/>
        <v>6631</v>
      </c>
      <c r="H15" s="178">
        <f t="shared" si="1"/>
        <v>3315.5</v>
      </c>
      <c r="I15" s="178">
        <f t="shared" si="2"/>
        <v>26524</v>
      </c>
      <c r="J15" s="178">
        <v>0</v>
      </c>
      <c r="K15" s="178">
        <f t="shared" si="4"/>
        <v>36470.5</v>
      </c>
      <c r="L15" s="179"/>
    </row>
    <row r="16" spans="1:12" s="174" customFormat="1" x14ac:dyDescent="0.3">
      <c r="A16" s="182"/>
      <c r="B16" s="182"/>
      <c r="C16" s="183"/>
      <c r="D16" s="183"/>
      <c r="E16" s="183"/>
      <c r="F16" s="183"/>
      <c r="G16" s="184"/>
      <c r="H16" s="183"/>
      <c r="I16" s="183"/>
      <c r="J16" s="183"/>
      <c r="K16" s="183"/>
      <c r="L16" s="185"/>
    </row>
    <row r="17" spans="1:13" s="174" customFormat="1" x14ac:dyDescent="0.3">
      <c r="A17" s="186"/>
      <c r="B17" s="187"/>
      <c r="C17" s="188"/>
      <c r="D17" s="188"/>
      <c r="E17" s="188"/>
      <c r="F17" s="188"/>
      <c r="G17" s="188"/>
      <c r="H17" s="188"/>
      <c r="I17" s="188"/>
      <c r="J17" s="188"/>
      <c r="K17" s="188"/>
      <c r="L17" s="188"/>
    </row>
    <row r="18" spans="1:13" s="117" customFormat="1" ht="15" customHeight="1" x14ac:dyDescent="0.25">
      <c r="A18" s="665" t="s">
        <v>4261</v>
      </c>
      <c r="B18" s="665"/>
      <c r="C18" s="665"/>
      <c r="D18" s="189" t="s">
        <v>533</v>
      </c>
      <c r="E18" s="189" t="s">
        <v>533</v>
      </c>
      <c r="F18" s="189" t="s">
        <v>533</v>
      </c>
      <c r="G18" s="189" t="s">
        <v>533</v>
      </c>
      <c r="H18" s="189" t="s">
        <v>533</v>
      </c>
      <c r="I18" s="189" t="s">
        <v>533</v>
      </c>
      <c r="J18" s="189" t="s">
        <v>533</v>
      </c>
      <c r="K18" s="189" t="s">
        <v>533</v>
      </c>
    </row>
    <row r="19" spans="1:13" s="117" customFormat="1" ht="15" customHeight="1" x14ac:dyDescent="0.25">
      <c r="A19" s="666" t="s">
        <v>4249</v>
      </c>
      <c r="B19" s="668" t="s">
        <v>4231</v>
      </c>
      <c r="C19" s="670" t="s">
        <v>4250</v>
      </c>
      <c r="D19" s="670" t="s">
        <v>4250</v>
      </c>
      <c r="E19" s="670" t="s">
        <v>4250</v>
      </c>
      <c r="F19" s="670" t="s">
        <v>4250</v>
      </c>
      <c r="G19" s="670" t="s">
        <v>4251</v>
      </c>
      <c r="H19" s="670" t="s">
        <v>4251</v>
      </c>
      <c r="I19" s="670" t="s">
        <v>4251</v>
      </c>
      <c r="J19" s="670" t="s">
        <v>4251</v>
      </c>
      <c r="K19" s="671" t="s">
        <v>4251</v>
      </c>
    </row>
    <row r="20" spans="1:13" s="117" customFormat="1" ht="24.75" customHeight="1" x14ac:dyDescent="0.25">
      <c r="A20" s="667" t="s">
        <v>4249</v>
      </c>
      <c r="B20" s="669" t="s">
        <v>4252</v>
      </c>
      <c r="C20" s="190" t="s">
        <v>4253</v>
      </c>
      <c r="D20" s="190" t="s">
        <v>4254</v>
      </c>
      <c r="E20" s="190" t="s">
        <v>4255</v>
      </c>
      <c r="F20" s="190" t="s">
        <v>4256</v>
      </c>
      <c r="G20" s="120" t="s">
        <v>4257</v>
      </c>
      <c r="H20" s="120" t="s">
        <v>4258</v>
      </c>
      <c r="I20" s="190" t="s">
        <v>4259</v>
      </c>
      <c r="J20" s="190" t="s">
        <v>4260</v>
      </c>
      <c r="K20" s="191" t="s">
        <v>4256</v>
      </c>
    </row>
    <row r="21" spans="1:13" s="180" customFormat="1" ht="12.5" x14ac:dyDescent="0.25">
      <c r="A21" s="99" t="s">
        <v>4317</v>
      </c>
      <c r="B21" s="99" t="s">
        <v>4318</v>
      </c>
      <c r="C21" s="164">
        <f>VLOOKUP(A21,'CECOLEY-PLAZAS'!A:E,4,0)</f>
        <v>16983</v>
      </c>
      <c r="D21" s="177">
        <v>1070</v>
      </c>
      <c r="E21" s="177">
        <v>0</v>
      </c>
      <c r="F21" s="178">
        <f>+C21+D21+E21</f>
        <v>18053</v>
      </c>
      <c r="G21" s="178">
        <f t="shared" ref="G21:G31" si="5">+(C21/30)*10</f>
        <v>5661</v>
      </c>
      <c r="H21" s="178">
        <f t="shared" ref="H21:H31" si="6">+(C21/30)*5</f>
        <v>2830.5</v>
      </c>
      <c r="I21" s="178">
        <f t="shared" ref="I21:I31" si="7">+(C21/30)*40</f>
        <v>22644</v>
      </c>
      <c r="J21" s="178">
        <v>0</v>
      </c>
      <c r="K21" s="178">
        <f>+G21+H21+I21+J21</f>
        <v>31135.5</v>
      </c>
      <c r="L21" s="179"/>
    </row>
    <row r="22" spans="1:13" s="180" customFormat="1" ht="12.5" x14ac:dyDescent="0.25">
      <c r="A22" s="99" t="s">
        <v>4319</v>
      </c>
      <c r="B22" s="99" t="s">
        <v>4320</v>
      </c>
      <c r="C22" s="164">
        <f>VLOOKUP(A22,'CECOLEY-PLAZAS'!A:E,4,0)</f>
        <v>21997</v>
      </c>
      <c r="D22" s="177">
        <v>1070</v>
      </c>
      <c r="E22" s="177">
        <v>0</v>
      </c>
      <c r="F22" s="178">
        <f t="shared" ref="F22:F31" si="8">+C22+D22+E22</f>
        <v>23067</v>
      </c>
      <c r="G22" s="178">
        <f t="shared" si="5"/>
        <v>7332.3333333333339</v>
      </c>
      <c r="H22" s="178">
        <f t="shared" si="6"/>
        <v>3666.166666666667</v>
      </c>
      <c r="I22" s="178">
        <f t="shared" si="7"/>
        <v>29329.333333333336</v>
      </c>
      <c r="J22" s="178">
        <v>0</v>
      </c>
      <c r="K22" s="178">
        <f t="shared" ref="K22:K31" si="9">+G22+H22+I22+J22</f>
        <v>40327.833333333336</v>
      </c>
      <c r="L22" s="179"/>
    </row>
    <row r="23" spans="1:13" s="180" customFormat="1" ht="12.5" x14ac:dyDescent="0.25">
      <c r="A23" s="99" t="s">
        <v>4327</v>
      </c>
      <c r="B23" s="181" t="s">
        <v>4328</v>
      </c>
      <c r="C23" s="164">
        <f>VLOOKUP(A23,'CECOLEY-PLAZAS'!A:E,4,0)</f>
        <v>12659</v>
      </c>
      <c r="D23" s="177">
        <v>1070</v>
      </c>
      <c r="E23" s="177">
        <v>0</v>
      </c>
      <c r="F23" s="178">
        <f t="shared" si="8"/>
        <v>13729</v>
      </c>
      <c r="G23" s="178">
        <f t="shared" si="5"/>
        <v>4219.6666666666661</v>
      </c>
      <c r="H23" s="178">
        <f t="shared" si="6"/>
        <v>2109.833333333333</v>
      </c>
      <c r="I23" s="178">
        <f t="shared" si="7"/>
        <v>16878.666666666664</v>
      </c>
      <c r="J23" s="178">
        <v>0</v>
      </c>
      <c r="K23" s="178">
        <f t="shared" si="9"/>
        <v>23208.166666666664</v>
      </c>
      <c r="L23" s="179"/>
    </row>
    <row r="24" spans="1:13" s="180" customFormat="1" ht="12.5" x14ac:dyDescent="0.25">
      <c r="A24" s="99" t="s">
        <v>4321</v>
      </c>
      <c r="B24" s="99" t="s">
        <v>4322</v>
      </c>
      <c r="C24" s="164">
        <f>VLOOKUP(A24,'CECOLEY-PLAZAS'!A:E,4,0)</f>
        <v>14723</v>
      </c>
      <c r="D24" s="177">
        <v>1070</v>
      </c>
      <c r="E24" s="177">
        <v>0</v>
      </c>
      <c r="F24" s="178">
        <f t="shared" si="8"/>
        <v>15793</v>
      </c>
      <c r="G24" s="178">
        <f t="shared" si="5"/>
        <v>4907.6666666666661</v>
      </c>
      <c r="H24" s="178">
        <f t="shared" si="6"/>
        <v>2453.833333333333</v>
      </c>
      <c r="I24" s="178">
        <f t="shared" si="7"/>
        <v>19630.666666666664</v>
      </c>
      <c r="J24" s="178">
        <v>0</v>
      </c>
      <c r="K24" s="178">
        <f t="shared" si="9"/>
        <v>26992.166666666664</v>
      </c>
      <c r="L24" s="179"/>
    </row>
    <row r="25" spans="1:13" s="180" customFormat="1" ht="12.5" x14ac:dyDescent="0.25">
      <c r="A25" s="99" t="s">
        <v>4323</v>
      </c>
      <c r="B25" s="99" t="s">
        <v>4324</v>
      </c>
      <c r="C25" s="164">
        <f>VLOOKUP(A25,'CECOLEY-PLAZAS'!A:E,4,0)</f>
        <v>14723</v>
      </c>
      <c r="D25" s="177">
        <v>1070</v>
      </c>
      <c r="E25" s="177">
        <v>0</v>
      </c>
      <c r="F25" s="178">
        <f t="shared" si="8"/>
        <v>15793</v>
      </c>
      <c r="G25" s="178">
        <f t="shared" si="5"/>
        <v>4907.6666666666661</v>
      </c>
      <c r="H25" s="178">
        <f t="shared" si="6"/>
        <v>2453.833333333333</v>
      </c>
      <c r="I25" s="178">
        <f t="shared" si="7"/>
        <v>19630.666666666664</v>
      </c>
      <c r="J25" s="178">
        <v>0</v>
      </c>
      <c r="K25" s="178">
        <f t="shared" si="9"/>
        <v>26992.166666666664</v>
      </c>
      <c r="L25" s="179"/>
    </row>
    <row r="26" spans="1:13" s="180" customFormat="1" ht="12.5" x14ac:dyDescent="0.25">
      <c r="A26" s="99" t="s">
        <v>4325</v>
      </c>
      <c r="B26" s="99" t="s">
        <v>4326</v>
      </c>
      <c r="C26" s="164">
        <f>VLOOKUP(A26,'CECOLEY-PLAZAS'!A:E,4,0)</f>
        <v>11715</v>
      </c>
      <c r="D26" s="177">
        <v>1070</v>
      </c>
      <c r="E26" s="177">
        <v>0</v>
      </c>
      <c r="F26" s="178">
        <f t="shared" si="8"/>
        <v>12785</v>
      </c>
      <c r="G26" s="178">
        <f t="shared" si="5"/>
        <v>3905</v>
      </c>
      <c r="H26" s="178">
        <f t="shared" si="6"/>
        <v>1952.5</v>
      </c>
      <c r="I26" s="178">
        <f t="shared" si="7"/>
        <v>15620</v>
      </c>
      <c r="J26" s="178">
        <v>0</v>
      </c>
      <c r="K26" s="178">
        <f t="shared" si="9"/>
        <v>21477.5</v>
      </c>
      <c r="L26" s="179"/>
    </row>
    <row r="27" spans="1:13" s="180" customFormat="1" ht="12.5" x14ac:dyDescent="0.25">
      <c r="A27" s="99" t="s">
        <v>4315</v>
      </c>
      <c r="B27" s="99" t="s">
        <v>4316</v>
      </c>
      <c r="C27" s="164">
        <f>VLOOKUP(A27,'CECOLEY-PLAZAS'!A:E,4,0)</f>
        <v>9523</v>
      </c>
      <c r="D27" s="177">
        <v>1070</v>
      </c>
      <c r="E27" s="177">
        <v>0</v>
      </c>
      <c r="F27" s="178">
        <f t="shared" si="8"/>
        <v>10593</v>
      </c>
      <c r="G27" s="178">
        <f t="shared" si="5"/>
        <v>3174.3333333333335</v>
      </c>
      <c r="H27" s="178">
        <f t="shared" si="6"/>
        <v>1587.1666666666667</v>
      </c>
      <c r="I27" s="178">
        <f t="shared" si="7"/>
        <v>12697.333333333334</v>
      </c>
      <c r="J27" s="178">
        <v>0</v>
      </c>
      <c r="K27" s="178">
        <f t="shared" si="9"/>
        <v>17458.833333333336</v>
      </c>
      <c r="L27" s="179"/>
    </row>
    <row r="28" spans="1:13" s="180" customFormat="1" ht="12.5" x14ac:dyDescent="0.25">
      <c r="A28" s="99" t="s">
        <v>4329</v>
      </c>
      <c r="B28" s="99" t="s">
        <v>4330</v>
      </c>
      <c r="C28" s="164">
        <f>VLOOKUP(A28,'CECOLEY-PLAZAS'!A:E,4,0)</f>
        <v>10412</v>
      </c>
      <c r="D28" s="177">
        <v>1070</v>
      </c>
      <c r="E28" s="177">
        <v>0</v>
      </c>
      <c r="F28" s="178">
        <f t="shared" si="8"/>
        <v>11482</v>
      </c>
      <c r="G28" s="178">
        <f t="shared" si="5"/>
        <v>3470.6666666666665</v>
      </c>
      <c r="H28" s="178">
        <f t="shared" si="6"/>
        <v>1735.3333333333333</v>
      </c>
      <c r="I28" s="178">
        <f t="shared" si="7"/>
        <v>13882.666666666666</v>
      </c>
      <c r="J28" s="178">
        <v>0</v>
      </c>
      <c r="K28" s="178">
        <f t="shared" si="9"/>
        <v>19088.666666666664</v>
      </c>
      <c r="L28" s="179"/>
    </row>
    <row r="29" spans="1:13" s="180" customFormat="1" ht="12.5" x14ac:dyDescent="0.25">
      <c r="A29" s="99" t="s">
        <v>4331</v>
      </c>
      <c r="B29" s="99" t="s">
        <v>4337</v>
      </c>
      <c r="C29" s="164">
        <f>VLOOKUP(A29,'CECOLEY-PLAZAS'!A:E,4,0)</f>
        <v>9523</v>
      </c>
      <c r="D29" s="177">
        <v>1070</v>
      </c>
      <c r="E29" s="177">
        <v>0</v>
      </c>
      <c r="F29" s="178">
        <f t="shared" si="8"/>
        <v>10593</v>
      </c>
      <c r="G29" s="178">
        <f t="shared" si="5"/>
        <v>3174.3333333333335</v>
      </c>
      <c r="H29" s="178">
        <f t="shared" si="6"/>
        <v>1587.1666666666667</v>
      </c>
      <c r="I29" s="178">
        <f t="shared" si="7"/>
        <v>12697.333333333334</v>
      </c>
      <c r="J29" s="178">
        <v>0</v>
      </c>
      <c r="K29" s="178">
        <f t="shared" si="9"/>
        <v>17458.833333333336</v>
      </c>
      <c r="L29" s="179"/>
    </row>
    <row r="30" spans="1:13" s="180" customFormat="1" ht="12.5" x14ac:dyDescent="0.25">
      <c r="A30" s="99" t="s">
        <v>4332</v>
      </c>
      <c r="B30" s="99" t="s">
        <v>4333</v>
      </c>
      <c r="C30" s="164">
        <f>VLOOKUP(A30,'CECOLEY-PLAZAS'!A:E,4,0)</f>
        <v>7868</v>
      </c>
      <c r="D30" s="177">
        <v>1070</v>
      </c>
      <c r="E30" s="177">
        <v>0</v>
      </c>
      <c r="F30" s="178">
        <f t="shared" si="8"/>
        <v>8938</v>
      </c>
      <c r="G30" s="178">
        <f t="shared" si="5"/>
        <v>2622.6666666666665</v>
      </c>
      <c r="H30" s="178">
        <f t="shared" si="6"/>
        <v>1311.3333333333333</v>
      </c>
      <c r="I30" s="178">
        <f t="shared" si="7"/>
        <v>10490.666666666666</v>
      </c>
      <c r="J30" s="178">
        <v>0</v>
      </c>
      <c r="K30" s="178">
        <f t="shared" si="9"/>
        <v>14424.666666666666</v>
      </c>
      <c r="L30" s="179"/>
    </row>
    <row r="31" spans="1:13" s="180" customFormat="1" ht="12.5" x14ac:dyDescent="0.25">
      <c r="A31" s="99" t="s">
        <v>4334</v>
      </c>
      <c r="B31" s="99" t="s">
        <v>4335</v>
      </c>
      <c r="C31" s="164">
        <f>VLOOKUP(A31,'CECOLEY-PLAZAS'!A:E,4,0)</f>
        <v>8317</v>
      </c>
      <c r="D31" s="177">
        <v>1070</v>
      </c>
      <c r="E31" s="177">
        <v>0</v>
      </c>
      <c r="F31" s="178">
        <f t="shared" si="8"/>
        <v>9387</v>
      </c>
      <c r="G31" s="178">
        <f t="shared" si="5"/>
        <v>2772.3333333333335</v>
      </c>
      <c r="H31" s="178">
        <f t="shared" si="6"/>
        <v>1386.1666666666667</v>
      </c>
      <c r="I31" s="178">
        <f t="shared" si="7"/>
        <v>11089.333333333334</v>
      </c>
      <c r="J31" s="178">
        <v>0</v>
      </c>
      <c r="K31" s="178">
        <f t="shared" si="9"/>
        <v>15247.833333333334</v>
      </c>
      <c r="L31" s="179"/>
    </row>
    <row r="32" spans="1:13" s="174" customFormat="1" x14ac:dyDescent="0.3">
      <c r="A32" s="187"/>
      <c r="B32" s="187"/>
      <c r="C32" s="188"/>
      <c r="D32" s="188"/>
      <c r="E32" s="188"/>
      <c r="F32" s="188"/>
      <c r="G32" s="188"/>
      <c r="H32" s="188"/>
      <c r="I32" s="188"/>
      <c r="J32" s="188"/>
      <c r="K32" s="188"/>
      <c r="L32" s="188"/>
      <c r="M32" s="192"/>
    </row>
  </sheetData>
  <mergeCells count="15">
    <mergeCell ref="A8:A9"/>
    <mergeCell ref="B8:B9"/>
    <mergeCell ref="C8:F8"/>
    <mergeCell ref="G8:K8"/>
    <mergeCell ref="A18:C18"/>
    <mergeCell ref="A19:A20"/>
    <mergeCell ref="B19:B20"/>
    <mergeCell ref="C19:F19"/>
    <mergeCell ref="G19:K19"/>
    <mergeCell ref="A2:L2"/>
    <mergeCell ref="A3:L3"/>
    <mergeCell ref="A4:L4"/>
    <mergeCell ref="A5:L5"/>
    <mergeCell ref="A6:L6"/>
    <mergeCell ref="A7:C7"/>
  </mergeCells>
  <printOptions horizontalCentered="1"/>
  <pageMargins left="0.15748031496062992" right="0.15748031496062992" top="0.3" bottom="0.39370078740157483" header="0.31496062992125984" footer="0.31496062992125984"/>
  <pageSetup scale="60" fitToHeight="11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35"/>
  <sheetViews>
    <sheetView showGridLines="0" workbookViewId="0">
      <selection sqref="A1:H1"/>
    </sheetView>
  </sheetViews>
  <sheetFormatPr baseColWidth="10" defaultColWidth="11.453125" defaultRowHeight="12.5" x14ac:dyDescent="0.25"/>
  <cols>
    <col min="1" max="1" width="17.453125" style="117" customWidth="1"/>
    <col min="2" max="2" width="55.54296875" style="117" customWidth="1"/>
    <col min="3" max="3" width="19.1796875" style="149" customWidth="1"/>
    <col min="4" max="5" width="12.54296875" style="117" customWidth="1"/>
    <col min="6" max="6" width="4.453125" style="117" bestFit="1" customWidth="1"/>
    <col min="7" max="16384" width="11.453125" style="117"/>
  </cols>
  <sheetData>
    <row r="2" spans="1:5" ht="15" customHeight="1" x14ac:dyDescent="0.25">
      <c r="A2" s="656" t="s">
        <v>4160</v>
      </c>
      <c r="B2" s="656" t="s">
        <v>4224</v>
      </c>
      <c r="C2" s="656" t="s">
        <v>4224</v>
      </c>
      <c r="D2" s="656" t="s">
        <v>4224</v>
      </c>
      <c r="E2" s="656" t="s">
        <v>4224</v>
      </c>
    </row>
    <row r="3" spans="1:5" ht="15" customHeight="1" x14ac:dyDescent="0.25">
      <c r="A3" s="656" t="s">
        <v>5</v>
      </c>
      <c r="B3" s="656" t="s">
        <v>4226</v>
      </c>
      <c r="C3" s="656" t="s">
        <v>4226</v>
      </c>
      <c r="D3" s="656" t="s">
        <v>4226</v>
      </c>
      <c r="E3" s="656" t="s">
        <v>4226</v>
      </c>
    </row>
    <row r="4" spans="1:5" ht="15" customHeight="1" x14ac:dyDescent="0.25">
      <c r="A4" s="656" t="s">
        <v>4161</v>
      </c>
      <c r="B4" s="656" t="s">
        <v>4227</v>
      </c>
      <c r="C4" s="656" t="s">
        <v>4227</v>
      </c>
      <c r="D4" s="656" t="s">
        <v>4227</v>
      </c>
      <c r="E4" s="656" t="s">
        <v>4227</v>
      </c>
    </row>
    <row r="5" spans="1:5" ht="15" customHeight="1" x14ac:dyDescent="0.25">
      <c r="A5" s="656" t="s">
        <v>4228</v>
      </c>
      <c r="B5" s="656" t="s">
        <v>4228</v>
      </c>
      <c r="C5" s="656" t="s">
        <v>4228</v>
      </c>
      <c r="D5" s="656" t="s">
        <v>4228</v>
      </c>
      <c r="E5" s="656" t="s">
        <v>4228</v>
      </c>
    </row>
    <row r="6" spans="1:5" ht="15" customHeight="1" x14ac:dyDescent="0.25">
      <c r="A6" s="657" t="s">
        <v>4229</v>
      </c>
      <c r="B6" s="657" t="s">
        <v>4229</v>
      </c>
      <c r="C6" s="657" t="s">
        <v>4229</v>
      </c>
      <c r="D6" s="657" t="s">
        <v>4229</v>
      </c>
      <c r="E6" s="657" t="s">
        <v>4229</v>
      </c>
    </row>
    <row r="7" spans="1:5" ht="15" customHeight="1" x14ac:dyDescent="0.25">
      <c r="A7" s="118" t="s">
        <v>533</v>
      </c>
      <c r="B7" s="118" t="s">
        <v>533</v>
      </c>
      <c r="C7" s="119" t="s">
        <v>533</v>
      </c>
      <c r="D7" s="118" t="s">
        <v>533</v>
      </c>
      <c r="E7" s="118" t="s">
        <v>533</v>
      </c>
    </row>
    <row r="8" spans="1:5" ht="15" customHeight="1" x14ac:dyDescent="0.25">
      <c r="A8" s="658" t="s">
        <v>4230</v>
      </c>
      <c r="B8" s="658" t="s">
        <v>4231</v>
      </c>
      <c r="C8" s="658" t="s">
        <v>4232</v>
      </c>
      <c r="D8" s="659" t="s">
        <v>4233</v>
      </c>
      <c r="E8" s="659" t="s">
        <v>4233</v>
      </c>
    </row>
    <row r="9" spans="1:5" ht="15" customHeight="1" x14ac:dyDescent="0.25">
      <c r="A9" s="658" t="s">
        <v>4230</v>
      </c>
      <c r="B9" s="658" t="s">
        <v>4231</v>
      </c>
      <c r="C9" s="658" t="s">
        <v>4232</v>
      </c>
      <c r="D9" s="121" t="s">
        <v>4234</v>
      </c>
      <c r="E9" s="121" t="s">
        <v>4235</v>
      </c>
    </row>
    <row r="10" spans="1:5" ht="15" customHeight="1" x14ac:dyDescent="0.25">
      <c r="A10" s="122" t="s">
        <v>533</v>
      </c>
      <c r="B10" s="122" t="s">
        <v>533</v>
      </c>
      <c r="C10" s="123" t="s">
        <v>533</v>
      </c>
      <c r="D10" s="124" t="s">
        <v>533</v>
      </c>
      <c r="E10" s="124" t="s">
        <v>533</v>
      </c>
    </row>
    <row r="11" spans="1:5" s="195" customFormat="1" ht="15" customHeight="1" x14ac:dyDescent="0.35">
      <c r="A11" s="662" t="s">
        <v>4167</v>
      </c>
      <c r="B11" s="662" t="s">
        <v>4167</v>
      </c>
      <c r="C11" s="193"/>
      <c r="D11" s="194"/>
      <c r="E11" s="194"/>
    </row>
    <row r="12" spans="1:5" ht="15" customHeight="1" x14ac:dyDescent="0.25">
      <c r="A12" s="196" t="s">
        <v>4242</v>
      </c>
      <c r="B12" s="196" t="s">
        <v>4242</v>
      </c>
      <c r="C12" s="127">
        <v>0</v>
      </c>
      <c r="D12" s="127">
        <v>0</v>
      </c>
      <c r="E12" s="127">
        <v>0</v>
      </c>
    </row>
    <row r="13" spans="1:5" s="195" customFormat="1" ht="15" customHeight="1" x14ac:dyDescent="0.35">
      <c r="A13" s="165" t="s">
        <v>533</v>
      </c>
      <c r="B13" s="173" t="s">
        <v>4238</v>
      </c>
      <c r="C13" s="166">
        <f>SUM(C12:C12)</f>
        <v>0</v>
      </c>
      <c r="D13" s="197" t="s">
        <v>533</v>
      </c>
      <c r="E13" s="198" t="s">
        <v>533</v>
      </c>
    </row>
    <row r="14" spans="1:5" s="128" customFormat="1" ht="15" customHeight="1" x14ac:dyDescent="0.25">
      <c r="A14" s="175"/>
      <c r="B14" s="199"/>
      <c r="C14" s="200"/>
      <c r="D14" s="129"/>
      <c r="E14" s="129"/>
    </row>
    <row r="15" spans="1:5" ht="15" customHeight="1" x14ac:dyDescent="0.25">
      <c r="A15" s="130" t="s">
        <v>533</v>
      </c>
      <c r="B15" s="130" t="s">
        <v>533</v>
      </c>
      <c r="C15" s="131" t="s">
        <v>533</v>
      </c>
      <c r="D15" s="132" t="s">
        <v>533</v>
      </c>
      <c r="E15" s="132" t="s">
        <v>533</v>
      </c>
    </row>
    <row r="16" spans="1:5" s="195" customFormat="1" ht="15" customHeight="1" x14ac:dyDescent="0.35">
      <c r="A16" s="674" t="s">
        <v>4168</v>
      </c>
      <c r="B16" s="674" t="s">
        <v>4168</v>
      </c>
      <c r="C16" s="201"/>
      <c r="D16" s="202" t="s">
        <v>533</v>
      </c>
      <c r="E16" s="202" t="s">
        <v>533</v>
      </c>
    </row>
    <row r="17" spans="1:16" ht="15" customHeight="1" x14ac:dyDescent="0.25">
      <c r="A17" s="143" t="s">
        <v>4242</v>
      </c>
      <c r="B17" s="143" t="s">
        <v>4242</v>
      </c>
      <c r="C17" s="127">
        <v>0</v>
      </c>
      <c r="D17" s="127">
        <v>0</v>
      </c>
      <c r="E17" s="127">
        <v>0</v>
      </c>
    </row>
    <row r="18" spans="1:16" s="195" customFormat="1" ht="15" customHeight="1" x14ac:dyDescent="0.35">
      <c r="A18" s="165" t="s">
        <v>533</v>
      </c>
      <c r="B18" s="173" t="s">
        <v>4241</v>
      </c>
      <c r="C18" s="166">
        <f>SUM(C17:C17)</f>
        <v>0</v>
      </c>
      <c r="D18" s="197" t="s">
        <v>533</v>
      </c>
      <c r="E18" s="198" t="s">
        <v>533</v>
      </c>
    </row>
    <row r="19" spans="1:16" ht="15" customHeight="1" x14ac:dyDescent="0.25">
      <c r="A19" s="140" t="s">
        <v>533</v>
      </c>
      <c r="C19" s="117"/>
      <c r="D19" s="141" t="s">
        <v>533</v>
      </c>
      <c r="E19" s="141" t="s">
        <v>533</v>
      </c>
    </row>
    <row r="20" spans="1:16" ht="15" customHeight="1" x14ac:dyDescent="0.25">
      <c r="A20" s="142" t="s">
        <v>533</v>
      </c>
      <c r="B20" s="142" t="s">
        <v>533</v>
      </c>
      <c r="C20" s="131" t="s">
        <v>533</v>
      </c>
      <c r="D20" s="132" t="s">
        <v>533</v>
      </c>
      <c r="E20" s="132" t="s">
        <v>533</v>
      </c>
    </row>
    <row r="21" spans="1:16" s="195" customFormat="1" ht="15" customHeight="1" x14ac:dyDescent="0.35">
      <c r="A21" s="674" t="s">
        <v>4169</v>
      </c>
      <c r="B21" s="674" t="s">
        <v>4168</v>
      </c>
      <c r="C21" s="201" t="s">
        <v>533</v>
      </c>
      <c r="D21" s="202" t="s">
        <v>533</v>
      </c>
      <c r="E21" s="202" t="s">
        <v>533</v>
      </c>
    </row>
    <row r="22" spans="1:16" ht="15" customHeight="1" x14ac:dyDescent="0.25">
      <c r="A22" s="143" t="s">
        <v>4242</v>
      </c>
      <c r="B22" s="143" t="s">
        <v>4242</v>
      </c>
      <c r="C22" s="127">
        <v>0</v>
      </c>
      <c r="D22" s="127">
        <v>0</v>
      </c>
      <c r="E22" s="127">
        <v>0</v>
      </c>
    </row>
    <row r="23" spans="1:16" s="195" customFormat="1" ht="15" customHeight="1" x14ac:dyDescent="0.35">
      <c r="A23" s="165" t="s">
        <v>533</v>
      </c>
      <c r="B23" s="173" t="s">
        <v>4243</v>
      </c>
      <c r="C23" s="166">
        <f>SUM(C22:C22)</f>
        <v>0</v>
      </c>
      <c r="D23" s="197" t="s">
        <v>533</v>
      </c>
      <c r="E23" s="198" t="s">
        <v>533</v>
      </c>
    </row>
    <row r="24" spans="1:16" ht="15" customHeight="1" x14ac:dyDescent="0.25">
      <c r="A24" s="130"/>
      <c r="B24" s="130"/>
      <c r="C24" s="131"/>
      <c r="D24" s="132"/>
      <c r="E24" s="132"/>
    </row>
    <row r="25" spans="1:16" ht="15" customHeight="1" x14ac:dyDescent="0.25">
      <c r="A25" s="130"/>
      <c r="B25" s="144" t="s">
        <v>4170</v>
      </c>
      <c r="C25" s="171">
        <f>SUM(C18,C13,C23)</f>
        <v>0</v>
      </c>
      <c r="D25" s="132"/>
      <c r="E25" s="132"/>
    </row>
    <row r="26" spans="1:16" ht="15" customHeight="1" x14ac:dyDescent="0.25">
      <c r="A26" s="130"/>
      <c r="B26" s="130"/>
      <c r="C26" s="131"/>
      <c r="D26" s="132"/>
      <c r="E26" s="132"/>
    </row>
    <row r="27" spans="1:16" ht="15" customHeight="1" x14ac:dyDescent="0.25">
      <c r="A27" s="130"/>
      <c r="B27" s="130"/>
      <c r="C27" s="131"/>
      <c r="D27" s="132"/>
      <c r="E27" s="132"/>
    </row>
    <row r="28" spans="1:16" ht="15" customHeight="1" x14ac:dyDescent="0.25">
      <c r="A28" s="854" t="s">
        <v>4166</v>
      </c>
      <c r="B28" s="854"/>
      <c r="C28" s="146" t="s">
        <v>533</v>
      </c>
      <c r="D28" s="147" t="s">
        <v>533</v>
      </c>
      <c r="E28" s="147" t="s">
        <v>533</v>
      </c>
    </row>
    <row r="29" spans="1:16" ht="15" customHeight="1" x14ac:dyDescent="0.25">
      <c r="A29" s="653" t="s">
        <v>4244</v>
      </c>
      <c r="B29" s="653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</row>
    <row r="30" spans="1:16" ht="15" customHeight="1" x14ac:dyDescent="0.25">
      <c r="A30" s="143" t="s">
        <v>4242</v>
      </c>
      <c r="B30" s="150" t="s">
        <v>4338</v>
      </c>
      <c r="C30" s="203">
        <v>5</v>
      </c>
      <c r="D30" s="203">
        <v>17624.7</v>
      </c>
      <c r="E30" s="203">
        <v>28049</v>
      </c>
    </row>
    <row r="31" spans="1:16" s="195" customFormat="1" ht="15" customHeight="1" x14ac:dyDescent="0.35">
      <c r="A31" s="165" t="s">
        <v>533</v>
      </c>
      <c r="B31" s="173" t="s">
        <v>4245</v>
      </c>
      <c r="C31" s="166">
        <f>SUM(C30:C30)</f>
        <v>5</v>
      </c>
      <c r="D31" s="197" t="s">
        <v>533</v>
      </c>
      <c r="E31" s="198" t="s">
        <v>533</v>
      </c>
    </row>
    <row r="32" spans="1:16" x14ac:dyDescent="0.25">
      <c r="A32" s="130" t="s">
        <v>533</v>
      </c>
      <c r="B32" s="148" t="s">
        <v>533</v>
      </c>
    </row>
    <row r="33" spans="1:5" s="195" customFormat="1" x14ac:dyDescent="0.35">
      <c r="A33" s="663" t="s">
        <v>4172</v>
      </c>
      <c r="B33" s="664"/>
      <c r="C33" s="204"/>
    </row>
    <row r="34" spans="1:5" x14ac:dyDescent="0.25">
      <c r="A34" s="143" t="s">
        <v>4242</v>
      </c>
      <c r="B34" s="150" t="s">
        <v>4242</v>
      </c>
      <c r="C34" s="127">
        <v>0</v>
      </c>
      <c r="D34" s="127">
        <v>0</v>
      </c>
      <c r="E34" s="127">
        <v>0</v>
      </c>
    </row>
    <row r="35" spans="1:5" x14ac:dyDescent="0.25">
      <c r="A35" s="151" t="s">
        <v>533</v>
      </c>
      <c r="B35" s="152" t="s">
        <v>4246</v>
      </c>
      <c r="C35" s="153">
        <f>SUM(C34:C34)</f>
        <v>0</v>
      </c>
      <c r="D35" s="138" t="s">
        <v>533</v>
      </c>
      <c r="E35" s="139" t="s">
        <v>533</v>
      </c>
    </row>
  </sheetData>
  <mergeCells count="15">
    <mergeCell ref="A11:B11"/>
    <mergeCell ref="A16:B16"/>
    <mergeCell ref="A21:B21"/>
    <mergeCell ref="A28:B28"/>
    <mergeCell ref="A29:B29"/>
    <mergeCell ref="A33:B33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" right="0.7" top="0.75" bottom="0.75" header="0.3" footer="0.3"/>
  <pageSetup fitToWidth="0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Q66"/>
  <sheetViews>
    <sheetView showGridLines="0" workbookViewId="0">
      <selection sqref="A1:H1"/>
    </sheetView>
  </sheetViews>
  <sheetFormatPr baseColWidth="10" defaultColWidth="11.453125" defaultRowHeight="15" x14ac:dyDescent="0.3"/>
  <cols>
    <col min="1" max="1" width="16.453125" style="116" customWidth="1"/>
    <col min="2" max="2" width="44.54296875" style="116" customWidth="1"/>
    <col min="3" max="3" width="19.1796875" style="116" customWidth="1"/>
    <col min="4" max="4" width="22.453125" style="116" customWidth="1"/>
    <col min="5" max="5" width="21.7265625" style="116" customWidth="1"/>
    <col min="6" max="60" width="11.453125" style="162"/>
    <col min="61" max="16384" width="11.453125" style="163"/>
  </cols>
  <sheetData>
    <row r="1" spans="1:173" x14ac:dyDescent="0.3">
      <c r="A1" s="864"/>
      <c r="B1" s="864"/>
      <c r="C1" s="864"/>
      <c r="D1" s="864"/>
      <c r="E1" s="864"/>
    </row>
    <row r="2" spans="1:173" s="170" customFormat="1" x14ac:dyDescent="0.3">
      <c r="A2" s="905" t="s">
        <v>4160</v>
      </c>
      <c r="B2" s="905"/>
      <c r="C2" s="905"/>
      <c r="D2" s="905"/>
      <c r="E2" s="905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  <c r="S2" s="167"/>
      <c r="T2" s="167"/>
      <c r="U2" s="167"/>
      <c r="V2" s="167"/>
      <c r="W2" s="167"/>
      <c r="X2" s="167"/>
      <c r="Y2" s="167"/>
      <c r="Z2" s="167"/>
      <c r="AA2" s="167"/>
      <c r="AB2" s="167"/>
      <c r="AC2" s="167"/>
      <c r="AD2" s="167"/>
      <c r="AE2" s="167"/>
      <c r="AF2" s="167"/>
      <c r="AG2" s="167"/>
      <c r="AH2" s="167"/>
      <c r="AI2" s="167"/>
      <c r="AJ2" s="167"/>
      <c r="AK2" s="167"/>
      <c r="AL2" s="167"/>
      <c r="AM2" s="167"/>
      <c r="AN2" s="167"/>
      <c r="AO2" s="167"/>
      <c r="AP2" s="167"/>
      <c r="AQ2" s="167"/>
      <c r="AR2" s="167"/>
      <c r="AS2" s="167"/>
      <c r="AT2" s="167"/>
      <c r="AU2" s="167"/>
      <c r="AV2" s="167"/>
      <c r="AW2" s="167"/>
      <c r="AX2" s="167"/>
      <c r="AY2" s="167"/>
      <c r="AZ2" s="167"/>
      <c r="BA2" s="167"/>
      <c r="BB2" s="167"/>
      <c r="BC2" s="167"/>
      <c r="BD2" s="167"/>
      <c r="BE2" s="167"/>
      <c r="BF2" s="167"/>
      <c r="BG2" s="167"/>
      <c r="BH2" s="167"/>
      <c r="BI2" s="167"/>
      <c r="BJ2" s="167"/>
      <c r="BK2" s="167"/>
      <c r="BL2" s="167"/>
      <c r="BM2" s="167"/>
      <c r="BN2" s="167"/>
      <c r="BO2" s="167"/>
      <c r="BP2" s="167"/>
      <c r="BQ2" s="167"/>
      <c r="BR2" s="167"/>
      <c r="BS2" s="167"/>
      <c r="BT2" s="167"/>
      <c r="BU2" s="167"/>
      <c r="BV2" s="167"/>
      <c r="BW2" s="167"/>
      <c r="BX2" s="167"/>
      <c r="BY2" s="167"/>
      <c r="BZ2" s="167"/>
      <c r="CA2" s="167"/>
      <c r="CB2" s="167"/>
      <c r="CC2" s="167"/>
      <c r="CD2" s="167"/>
      <c r="CE2" s="167"/>
      <c r="CF2" s="167"/>
      <c r="CG2" s="167"/>
      <c r="CH2" s="167"/>
      <c r="CI2" s="167"/>
      <c r="CJ2" s="167"/>
      <c r="CK2" s="167"/>
      <c r="CL2" s="167"/>
      <c r="CM2" s="167"/>
      <c r="CN2" s="167"/>
      <c r="CO2" s="167"/>
      <c r="CP2" s="167"/>
      <c r="CQ2" s="167"/>
      <c r="CR2" s="167"/>
      <c r="CS2" s="167"/>
      <c r="CT2" s="167"/>
      <c r="CU2" s="167"/>
      <c r="CV2" s="167"/>
      <c r="CW2" s="167"/>
      <c r="CX2" s="167"/>
      <c r="CY2" s="167"/>
      <c r="CZ2" s="167"/>
      <c r="DA2" s="167"/>
      <c r="DB2" s="167"/>
      <c r="DC2" s="167"/>
      <c r="DD2" s="167"/>
      <c r="DE2" s="167"/>
      <c r="DF2" s="167"/>
      <c r="DG2" s="167"/>
      <c r="DH2" s="167"/>
      <c r="DI2" s="167"/>
      <c r="DJ2" s="167"/>
      <c r="DK2" s="167"/>
      <c r="DL2" s="167"/>
      <c r="DM2" s="167"/>
      <c r="DN2" s="167"/>
      <c r="DO2" s="167"/>
      <c r="DP2" s="167"/>
      <c r="DQ2" s="167"/>
      <c r="DR2" s="167"/>
      <c r="DS2" s="167"/>
      <c r="DT2" s="167"/>
      <c r="DU2" s="167"/>
      <c r="DV2" s="167"/>
      <c r="DW2" s="167"/>
      <c r="DX2" s="167"/>
      <c r="DY2" s="167"/>
      <c r="DZ2" s="167"/>
      <c r="EA2" s="167"/>
      <c r="EB2" s="167"/>
      <c r="EC2" s="167"/>
      <c r="ED2" s="167"/>
      <c r="EE2" s="167"/>
      <c r="EF2" s="167"/>
      <c r="EG2" s="167"/>
      <c r="EH2" s="167"/>
      <c r="EI2" s="167"/>
      <c r="EJ2" s="167"/>
      <c r="EK2" s="167"/>
      <c r="EL2" s="167"/>
      <c r="EM2" s="167"/>
      <c r="EN2" s="167"/>
      <c r="EO2" s="167"/>
      <c r="EP2" s="167"/>
      <c r="EQ2" s="167"/>
      <c r="ER2" s="167"/>
      <c r="ES2" s="167"/>
      <c r="ET2" s="167"/>
      <c r="EU2" s="167"/>
      <c r="EV2" s="167"/>
      <c r="EW2" s="167"/>
      <c r="EX2" s="167"/>
      <c r="EY2" s="167"/>
      <c r="EZ2" s="167"/>
      <c r="FA2" s="167"/>
      <c r="FB2" s="167"/>
      <c r="FC2" s="167"/>
      <c r="FD2" s="167"/>
      <c r="FE2" s="167"/>
      <c r="FF2" s="167"/>
      <c r="FG2" s="167"/>
      <c r="FH2" s="167"/>
      <c r="FI2" s="167"/>
      <c r="FJ2" s="167"/>
      <c r="FK2" s="167"/>
      <c r="FL2" s="167"/>
      <c r="FM2" s="167"/>
      <c r="FN2" s="167"/>
      <c r="FO2" s="167"/>
      <c r="FP2" s="167"/>
      <c r="FQ2" s="167"/>
    </row>
    <row r="3" spans="1:173" x14ac:dyDescent="0.3">
      <c r="A3" s="675" t="s">
        <v>4339</v>
      </c>
      <c r="B3" s="675"/>
      <c r="C3" s="675"/>
      <c r="D3" s="675"/>
      <c r="E3" s="675"/>
    </row>
    <row r="4" spans="1:173" s="170" customFormat="1" ht="24" customHeight="1" x14ac:dyDescent="0.25">
      <c r="A4" s="906" t="s">
        <v>4161</v>
      </c>
      <c r="B4" s="906" t="s">
        <v>4227</v>
      </c>
      <c r="C4" s="906" t="s">
        <v>4227</v>
      </c>
      <c r="D4" s="906" t="s">
        <v>4227</v>
      </c>
      <c r="E4" s="906" t="s">
        <v>4227</v>
      </c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  <c r="AU4" s="167"/>
      <c r="AV4" s="167"/>
      <c r="AW4" s="167"/>
      <c r="AX4" s="167"/>
      <c r="AY4" s="167"/>
      <c r="AZ4" s="167"/>
      <c r="BA4" s="167"/>
      <c r="BB4" s="167"/>
      <c r="BC4" s="167"/>
      <c r="BD4" s="167"/>
      <c r="BE4" s="167"/>
      <c r="BF4" s="167"/>
      <c r="BG4" s="167"/>
      <c r="BH4" s="167"/>
      <c r="BI4" s="167"/>
      <c r="BJ4" s="167"/>
      <c r="BK4" s="167"/>
      <c r="BL4" s="167"/>
      <c r="BM4" s="167"/>
      <c r="BN4" s="167"/>
      <c r="BO4" s="167"/>
      <c r="BP4" s="167"/>
      <c r="BQ4" s="167"/>
      <c r="BR4" s="167"/>
      <c r="BS4" s="167"/>
      <c r="BT4" s="167"/>
      <c r="BU4" s="167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167"/>
      <c r="CK4" s="167"/>
      <c r="CL4" s="167"/>
      <c r="CM4" s="167"/>
      <c r="CN4" s="167"/>
      <c r="CO4" s="167"/>
      <c r="CP4" s="167"/>
      <c r="CQ4" s="167"/>
      <c r="CR4" s="167"/>
      <c r="CS4" s="167"/>
      <c r="CT4" s="167"/>
      <c r="CU4" s="167"/>
      <c r="CV4" s="167"/>
      <c r="CW4" s="167"/>
      <c r="CX4" s="167"/>
      <c r="CY4" s="167"/>
      <c r="CZ4" s="167"/>
      <c r="DA4" s="167"/>
      <c r="DB4" s="167"/>
      <c r="DC4" s="167"/>
      <c r="DD4" s="167"/>
      <c r="DE4" s="167"/>
      <c r="DF4" s="167"/>
      <c r="DG4" s="167"/>
      <c r="DH4" s="167"/>
      <c r="DI4" s="167"/>
      <c r="DJ4" s="167"/>
      <c r="DK4" s="167"/>
      <c r="DL4" s="167"/>
      <c r="DM4" s="167"/>
      <c r="DN4" s="167"/>
      <c r="DO4" s="167"/>
      <c r="DP4" s="167"/>
      <c r="DQ4" s="167"/>
      <c r="DR4" s="167"/>
      <c r="DS4" s="167"/>
      <c r="DT4" s="167"/>
      <c r="DU4" s="167"/>
      <c r="DV4" s="167"/>
      <c r="DW4" s="167"/>
      <c r="DX4" s="167"/>
      <c r="DY4" s="167"/>
      <c r="DZ4" s="167"/>
      <c r="EA4" s="167"/>
      <c r="EB4" s="167"/>
      <c r="EC4" s="167"/>
      <c r="ED4" s="167"/>
      <c r="EE4" s="167"/>
      <c r="EF4" s="167"/>
      <c r="EG4" s="167"/>
      <c r="EH4" s="167"/>
      <c r="EI4" s="167"/>
      <c r="EJ4" s="167"/>
      <c r="EK4" s="167"/>
      <c r="EL4" s="167"/>
      <c r="EM4" s="167"/>
      <c r="EN4" s="167"/>
      <c r="EO4" s="167"/>
      <c r="EP4" s="167"/>
      <c r="EQ4" s="167"/>
      <c r="ER4" s="167"/>
      <c r="ES4" s="167"/>
      <c r="ET4" s="167"/>
      <c r="EU4" s="167"/>
      <c r="EV4" s="167"/>
      <c r="EW4" s="167"/>
      <c r="EX4" s="167"/>
      <c r="EY4" s="167"/>
      <c r="EZ4" s="167"/>
      <c r="FA4" s="167"/>
      <c r="FB4" s="167"/>
      <c r="FC4" s="167"/>
      <c r="FD4" s="167"/>
      <c r="FE4" s="167"/>
      <c r="FF4" s="167"/>
      <c r="FG4" s="167"/>
      <c r="FH4" s="167"/>
      <c r="FI4" s="167"/>
      <c r="FJ4" s="167"/>
      <c r="FK4" s="167"/>
      <c r="FL4" s="167"/>
      <c r="FM4" s="167"/>
      <c r="FN4" s="167"/>
      <c r="FO4" s="167"/>
      <c r="FP4" s="167"/>
      <c r="FQ4" s="167"/>
    </row>
    <row r="5" spans="1:173" s="170" customFormat="1" ht="12.5" x14ac:dyDescent="0.25">
      <c r="A5" s="906" t="s">
        <v>4228</v>
      </c>
      <c r="B5" s="906" t="s">
        <v>4228</v>
      </c>
      <c r="C5" s="906" t="s">
        <v>4228</v>
      </c>
      <c r="D5" s="906" t="s">
        <v>4228</v>
      </c>
      <c r="E5" s="906" t="s">
        <v>4228</v>
      </c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67"/>
      <c r="BM5" s="167"/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  <c r="CB5" s="167"/>
      <c r="CC5" s="167"/>
      <c r="CD5" s="167"/>
      <c r="CE5" s="167"/>
      <c r="CF5" s="167"/>
      <c r="CG5" s="167"/>
      <c r="CH5" s="167"/>
      <c r="CI5" s="167"/>
      <c r="CJ5" s="167"/>
      <c r="CK5" s="167"/>
      <c r="CL5" s="167"/>
      <c r="CM5" s="167"/>
      <c r="CN5" s="167"/>
      <c r="CO5" s="167"/>
      <c r="CP5" s="167"/>
      <c r="CQ5" s="167"/>
      <c r="CR5" s="167"/>
      <c r="CS5" s="167"/>
      <c r="CT5" s="167"/>
      <c r="CU5" s="167"/>
      <c r="CV5" s="167"/>
      <c r="CW5" s="167"/>
      <c r="CX5" s="167"/>
      <c r="CY5" s="167"/>
      <c r="CZ5" s="167"/>
      <c r="DA5" s="167"/>
      <c r="DB5" s="167"/>
      <c r="DC5" s="167"/>
      <c r="DD5" s="167"/>
      <c r="DE5" s="167"/>
      <c r="DF5" s="167"/>
      <c r="DG5" s="167"/>
      <c r="DH5" s="167"/>
      <c r="DI5" s="167"/>
      <c r="DJ5" s="167"/>
      <c r="DK5" s="167"/>
      <c r="DL5" s="167"/>
      <c r="DM5" s="167"/>
      <c r="DN5" s="167"/>
      <c r="DO5" s="167"/>
      <c r="DP5" s="167"/>
      <c r="DQ5" s="167"/>
      <c r="DR5" s="167"/>
      <c r="DS5" s="167"/>
      <c r="DT5" s="167"/>
      <c r="DU5" s="167"/>
      <c r="DV5" s="167"/>
      <c r="DW5" s="167"/>
      <c r="DX5" s="167"/>
      <c r="DY5" s="167"/>
      <c r="DZ5" s="167"/>
      <c r="EA5" s="167"/>
      <c r="EB5" s="167"/>
      <c r="EC5" s="167"/>
      <c r="ED5" s="167"/>
      <c r="EE5" s="167"/>
      <c r="EF5" s="167"/>
      <c r="EG5" s="167"/>
      <c r="EH5" s="167"/>
      <c r="EI5" s="167"/>
      <c r="EJ5" s="167"/>
      <c r="EK5" s="167"/>
      <c r="EL5" s="167"/>
      <c r="EM5" s="167"/>
      <c r="EN5" s="167"/>
      <c r="EO5" s="167"/>
      <c r="EP5" s="167"/>
      <c r="EQ5" s="167"/>
      <c r="ER5" s="167"/>
      <c r="ES5" s="167"/>
      <c r="ET5" s="167"/>
      <c r="EU5" s="167"/>
      <c r="EV5" s="167"/>
      <c r="EW5" s="167"/>
      <c r="EX5" s="167"/>
      <c r="EY5" s="167"/>
      <c r="EZ5" s="167"/>
      <c r="FA5" s="167"/>
      <c r="FB5" s="167"/>
      <c r="FC5" s="167"/>
      <c r="FD5" s="167"/>
      <c r="FE5" s="167"/>
      <c r="FF5" s="167"/>
      <c r="FG5" s="167"/>
      <c r="FH5" s="167"/>
      <c r="FI5" s="167"/>
      <c r="FJ5" s="167"/>
      <c r="FK5" s="167"/>
      <c r="FL5" s="167"/>
      <c r="FM5" s="167"/>
      <c r="FN5" s="167"/>
      <c r="FO5" s="167"/>
      <c r="FP5" s="167"/>
      <c r="FQ5" s="167"/>
    </row>
    <row r="6" spans="1:173" s="170" customFormat="1" ht="22.5" customHeight="1" x14ac:dyDescent="0.25">
      <c r="A6" s="907" t="s">
        <v>4229</v>
      </c>
      <c r="B6" s="907" t="s">
        <v>4229</v>
      </c>
      <c r="C6" s="907" t="s">
        <v>4229</v>
      </c>
      <c r="D6" s="907" t="s">
        <v>4229</v>
      </c>
      <c r="E6" s="907" t="s">
        <v>4229</v>
      </c>
      <c r="F6" s="167"/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167"/>
      <c r="S6" s="167"/>
      <c r="T6" s="167"/>
      <c r="U6" s="167"/>
      <c r="V6" s="167"/>
      <c r="W6" s="167"/>
      <c r="X6" s="167"/>
      <c r="Y6" s="167"/>
      <c r="Z6" s="167"/>
      <c r="AA6" s="167"/>
      <c r="AB6" s="167"/>
      <c r="AC6" s="167"/>
      <c r="AD6" s="167"/>
      <c r="AE6" s="167"/>
      <c r="AF6" s="167"/>
      <c r="AG6" s="167"/>
      <c r="AH6" s="167"/>
      <c r="AI6" s="167"/>
      <c r="AJ6" s="167"/>
      <c r="AK6" s="167"/>
      <c r="AL6" s="167"/>
      <c r="AM6" s="167"/>
      <c r="AN6" s="167"/>
      <c r="AO6" s="167"/>
      <c r="AP6" s="167"/>
      <c r="AQ6" s="167"/>
      <c r="AR6" s="167"/>
      <c r="AS6" s="167"/>
      <c r="AT6" s="167"/>
      <c r="AU6" s="167"/>
      <c r="AV6" s="167"/>
      <c r="AW6" s="167"/>
      <c r="AX6" s="167"/>
      <c r="AY6" s="167"/>
      <c r="AZ6" s="167"/>
      <c r="BA6" s="167"/>
      <c r="BB6" s="167"/>
      <c r="BC6" s="167"/>
      <c r="BD6" s="167"/>
      <c r="BE6" s="167"/>
      <c r="BF6" s="167"/>
      <c r="BG6" s="167"/>
      <c r="BH6" s="167"/>
      <c r="BI6" s="167"/>
      <c r="BJ6" s="167"/>
      <c r="BK6" s="167"/>
      <c r="BL6" s="167"/>
      <c r="BM6" s="167"/>
      <c r="BN6" s="167"/>
      <c r="BO6" s="167"/>
      <c r="BP6" s="167"/>
      <c r="BQ6" s="167"/>
      <c r="BR6" s="167"/>
      <c r="BS6" s="167"/>
      <c r="BT6" s="167"/>
      <c r="BU6" s="167"/>
      <c r="BV6" s="167"/>
      <c r="BW6" s="167"/>
      <c r="BX6" s="167"/>
      <c r="BY6" s="167"/>
      <c r="BZ6" s="167"/>
      <c r="CA6" s="167"/>
      <c r="CB6" s="167"/>
      <c r="CC6" s="167"/>
      <c r="CD6" s="167"/>
      <c r="CE6" s="167"/>
      <c r="CF6" s="167"/>
      <c r="CG6" s="167"/>
      <c r="CH6" s="167"/>
      <c r="CI6" s="167"/>
      <c r="CJ6" s="167"/>
      <c r="CK6" s="167"/>
      <c r="CL6" s="167"/>
      <c r="CM6" s="167"/>
      <c r="CN6" s="167"/>
      <c r="CO6" s="167"/>
      <c r="CP6" s="167"/>
      <c r="CQ6" s="167"/>
      <c r="CR6" s="167"/>
      <c r="CS6" s="167"/>
      <c r="CT6" s="167"/>
      <c r="CU6" s="167"/>
      <c r="CV6" s="167"/>
      <c r="CW6" s="167"/>
      <c r="CX6" s="167"/>
      <c r="CY6" s="167"/>
      <c r="CZ6" s="167"/>
      <c r="DA6" s="167"/>
      <c r="DB6" s="167"/>
      <c r="DC6" s="167"/>
      <c r="DD6" s="167"/>
      <c r="DE6" s="167"/>
      <c r="DF6" s="167"/>
      <c r="DG6" s="167"/>
      <c r="DH6" s="167"/>
      <c r="DI6" s="167"/>
      <c r="DJ6" s="167"/>
      <c r="DK6" s="167"/>
      <c r="DL6" s="167"/>
      <c r="DM6" s="167"/>
      <c r="DN6" s="167"/>
      <c r="DO6" s="167"/>
      <c r="DP6" s="167"/>
      <c r="DQ6" s="167"/>
      <c r="DR6" s="167"/>
      <c r="DS6" s="167"/>
      <c r="DT6" s="167"/>
      <c r="DU6" s="167"/>
      <c r="DV6" s="167"/>
      <c r="DW6" s="167"/>
      <c r="DX6" s="167"/>
      <c r="DY6" s="167"/>
      <c r="DZ6" s="167"/>
      <c r="EA6" s="167"/>
      <c r="EB6" s="167"/>
      <c r="EC6" s="167"/>
      <c r="ED6" s="167"/>
      <c r="EE6" s="167"/>
      <c r="EF6" s="167"/>
      <c r="EG6" s="167"/>
      <c r="EH6" s="167"/>
      <c r="EI6" s="167"/>
      <c r="EJ6" s="167"/>
      <c r="EK6" s="167"/>
      <c r="EL6" s="167"/>
      <c r="EM6" s="167"/>
      <c r="EN6" s="167"/>
      <c r="EO6" s="167"/>
      <c r="EP6" s="167"/>
      <c r="EQ6" s="167"/>
      <c r="ER6" s="167"/>
      <c r="ES6" s="167"/>
      <c r="ET6" s="167"/>
      <c r="EU6" s="167"/>
      <c r="EV6" s="167"/>
      <c r="EW6" s="167"/>
      <c r="EX6" s="167"/>
      <c r="EY6" s="167"/>
      <c r="EZ6" s="167"/>
      <c r="FA6" s="167"/>
      <c r="FB6" s="167"/>
      <c r="FC6" s="167"/>
      <c r="FD6" s="167"/>
      <c r="FE6" s="167"/>
      <c r="FF6" s="167"/>
      <c r="FG6" s="167"/>
      <c r="FH6" s="167"/>
      <c r="FI6" s="167"/>
      <c r="FJ6" s="167"/>
      <c r="FK6" s="167"/>
      <c r="FL6" s="167"/>
      <c r="FM6" s="167"/>
      <c r="FN6" s="167"/>
      <c r="FO6" s="167"/>
      <c r="FP6" s="167"/>
      <c r="FQ6" s="167"/>
    </row>
    <row r="7" spans="1:173" x14ac:dyDescent="0.3">
      <c r="A7" s="869"/>
      <c r="B7" s="864"/>
      <c r="C7" s="880"/>
      <c r="D7" s="908"/>
      <c r="E7" s="908"/>
    </row>
    <row r="8" spans="1:173" x14ac:dyDescent="0.3">
      <c r="A8" s="658" t="s">
        <v>4230</v>
      </c>
      <c r="B8" s="658" t="s">
        <v>4231</v>
      </c>
      <c r="C8" s="658" t="s">
        <v>4232</v>
      </c>
      <c r="D8" s="659" t="s">
        <v>4233</v>
      </c>
      <c r="E8" s="659" t="s">
        <v>4233</v>
      </c>
    </row>
    <row r="9" spans="1:173" x14ac:dyDescent="0.3">
      <c r="A9" s="658" t="s">
        <v>4230</v>
      </c>
      <c r="B9" s="658" t="s">
        <v>4231</v>
      </c>
      <c r="C9" s="658" t="s">
        <v>4232</v>
      </c>
      <c r="D9" s="121" t="s">
        <v>4234</v>
      </c>
      <c r="E9" s="121" t="s">
        <v>4235</v>
      </c>
    </row>
    <row r="10" spans="1:173" x14ac:dyDescent="0.3">
      <c r="A10" s="869"/>
      <c r="B10" s="864"/>
      <c r="C10" s="909"/>
      <c r="D10" s="909"/>
      <c r="E10" s="909"/>
    </row>
    <row r="11" spans="1:173" x14ac:dyDescent="0.3">
      <c r="A11" s="652" t="s">
        <v>4167</v>
      </c>
      <c r="B11" s="652" t="s">
        <v>4167</v>
      </c>
      <c r="C11" s="910"/>
      <c r="D11" s="911"/>
      <c r="E11" s="911"/>
    </row>
    <row r="12" spans="1:173" s="876" customFormat="1" ht="12.5" x14ac:dyDescent="0.35">
      <c r="A12" s="912" t="s">
        <v>4340</v>
      </c>
      <c r="B12" s="913" t="s">
        <v>4307</v>
      </c>
      <c r="C12" s="874">
        <v>1</v>
      </c>
      <c r="D12" s="164">
        <v>84308</v>
      </c>
      <c r="E12" s="164">
        <v>84308</v>
      </c>
      <c r="F12" s="875"/>
      <c r="G12" s="875"/>
      <c r="H12" s="875"/>
      <c r="I12" s="875"/>
      <c r="J12" s="875"/>
      <c r="K12" s="875"/>
      <c r="L12" s="875"/>
      <c r="M12" s="875"/>
      <c r="N12" s="875"/>
      <c r="O12" s="875"/>
      <c r="P12" s="875"/>
      <c r="Q12" s="875"/>
      <c r="R12" s="875"/>
      <c r="S12" s="875"/>
      <c r="T12" s="875"/>
      <c r="U12" s="875"/>
      <c r="V12" s="875"/>
      <c r="W12" s="875"/>
      <c r="X12" s="875"/>
      <c r="Y12" s="875"/>
      <c r="Z12" s="875"/>
      <c r="AA12" s="875"/>
      <c r="AB12" s="875"/>
      <c r="AC12" s="875"/>
      <c r="AD12" s="875"/>
      <c r="AE12" s="875"/>
      <c r="AF12" s="875"/>
      <c r="AG12" s="875"/>
      <c r="AH12" s="875"/>
      <c r="AI12" s="875"/>
      <c r="AJ12" s="875"/>
      <c r="AK12" s="875"/>
      <c r="AL12" s="875"/>
      <c r="AM12" s="875"/>
      <c r="AN12" s="875"/>
      <c r="AO12" s="875"/>
      <c r="AP12" s="875"/>
      <c r="AQ12" s="875"/>
      <c r="AR12" s="875"/>
      <c r="AS12" s="875"/>
      <c r="AT12" s="875"/>
      <c r="AU12" s="875"/>
      <c r="AV12" s="875"/>
      <c r="AW12" s="875"/>
      <c r="AX12" s="875"/>
      <c r="AY12" s="875"/>
      <c r="AZ12" s="875"/>
      <c r="BA12" s="875"/>
      <c r="BB12" s="875"/>
      <c r="BC12" s="875"/>
      <c r="BD12" s="875"/>
      <c r="BE12" s="875"/>
      <c r="BF12" s="875"/>
      <c r="BG12" s="875"/>
      <c r="BH12" s="875"/>
    </row>
    <row r="13" spans="1:173" s="876" customFormat="1" ht="12.5" x14ac:dyDescent="0.35">
      <c r="A13" s="912" t="s">
        <v>4341</v>
      </c>
      <c r="B13" s="913" t="s">
        <v>4342</v>
      </c>
      <c r="C13" s="874">
        <v>1</v>
      </c>
      <c r="D13" s="164">
        <v>41915</v>
      </c>
      <c r="E13" s="164">
        <v>41915</v>
      </c>
      <c r="F13" s="875"/>
      <c r="G13" s="875"/>
      <c r="H13" s="875"/>
      <c r="I13" s="875"/>
      <c r="J13" s="875"/>
      <c r="K13" s="875"/>
      <c r="L13" s="875"/>
      <c r="M13" s="875"/>
      <c r="N13" s="875"/>
      <c r="O13" s="875"/>
      <c r="P13" s="875"/>
      <c r="Q13" s="875"/>
      <c r="R13" s="875"/>
      <c r="S13" s="875"/>
      <c r="T13" s="875"/>
      <c r="U13" s="875"/>
      <c r="V13" s="875"/>
      <c r="W13" s="875"/>
      <c r="X13" s="875"/>
      <c r="Y13" s="875"/>
      <c r="Z13" s="875"/>
      <c r="AA13" s="875"/>
      <c r="AB13" s="875"/>
      <c r="AC13" s="875"/>
      <c r="AD13" s="875"/>
      <c r="AE13" s="875"/>
      <c r="AF13" s="875"/>
      <c r="AG13" s="875"/>
      <c r="AH13" s="875"/>
      <c r="AI13" s="875"/>
      <c r="AJ13" s="875"/>
      <c r="AK13" s="875"/>
      <c r="AL13" s="875"/>
      <c r="AM13" s="875"/>
      <c r="AN13" s="875"/>
      <c r="AO13" s="875"/>
      <c r="AP13" s="875"/>
      <c r="AQ13" s="875"/>
      <c r="AR13" s="875"/>
      <c r="AS13" s="875"/>
      <c r="AT13" s="875"/>
      <c r="AU13" s="875"/>
      <c r="AV13" s="875"/>
      <c r="AW13" s="875"/>
      <c r="AX13" s="875"/>
      <c r="AY13" s="875"/>
      <c r="AZ13" s="875"/>
      <c r="BA13" s="875"/>
      <c r="BB13" s="875"/>
      <c r="BC13" s="875"/>
      <c r="BD13" s="875"/>
      <c r="BE13" s="875"/>
      <c r="BF13" s="875"/>
      <c r="BG13" s="875"/>
      <c r="BH13" s="875"/>
    </row>
    <row r="14" spans="1:173" s="876" customFormat="1" ht="12.5" x14ac:dyDescent="0.35">
      <c r="A14" s="912" t="s">
        <v>4343</v>
      </c>
      <c r="B14" s="913" t="s">
        <v>4344</v>
      </c>
      <c r="C14" s="874">
        <v>1</v>
      </c>
      <c r="D14" s="164">
        <v>19599</v>
      </c>
      <c r="E14" s="164">
        <v>19599</v>
      </c>
      <c r="F14" s="875"/>
      <c r="G14" s="875"/>
      <c r="H14" s="875"/>
      <c r="I14" s="875"/>
      <c r="J14" s="875"/>
      <c r="K14" s="875"/>
      <c r="L14" s="875"/>
      <c r="M14" s="875"/>
      <c r="N14" s="875"/>
      <c r="O14" s="875"/>
      <c r="P14" s="875"/>
      <c r="Q14" s="875"/>
      <c r="R14" s="875"/>
      <c r="S14" s="875"/>
      <c r="T14" s="875"/>
      <c r="U14" s="875"/>
      <c r="V14" s="875"/>
      <c r="W14" s="875"/>
      <c r="X14" s="875"/>
      <c r="Y14" s="875"/>
      <c r="Z14" s="875"/>
      <c r="AA14" s="875"/>
      <c r="AB14" s="875"/>
      <c r="AC14" s="875"/>
      <c r="AD14" s="875"/>
      <c r="AE14" s="875"/>
      <c r="AF14" s="875"/>
      <c r="AG14" s="875"/>
      <c r="AH14" s="875"/>
      <c r="AI14" s="875"/>
      <c r="AJ14" s="875"/>
      <c r="AK14" s="875"/>
      <c r="AL14" s="875"/>
      <c r="AM14" s="875"/>
      <c r="AN14" s="875"/>
      <c r="AO14" s="875"/>
      <c r="AP14" s="875"/>
      <c r="AQ14" s="875"/>
      <c r="AR14" s="875"/>
      <c r="AS14" s="875"/>
      <c r="AT14" s="875"/>
      <c r="AU14" s="875"/>
      <c r="AV14" s="875"/>
      <c r="AW14" s="875"/>
      <c r="AX14" s="875"/>
      <c r="AY14" s="875"/>
      <c r="AZ14" s="875"/>
      <c r="BA14" s="875"/>
      <c r="BB14" s="875"/>
      <c r="BC14" s="875"/>
      <c r="BD14" s="875"/>
      <c r="BE14" s="875"/>
      <c r="BF14" s="875"/>
      <c r="BG14" s="875"/>
      <c r="BH14" s="875"/>
    </row>
    <row r="15" spans="1:173" s="876" customFormat="1" ht="12.5" x14ac:dyDescent="0.35">
      <c r="A15" s="914" t="s">
        <v>4345</v>
      </c>
      <c r="B15" s="913" t="s">
        <v>4344</v>
      </c>
      <c r="C15" s="874">
        <v>1</v>
      </c>
      <c r="D15" s="164">
        <v>34870</v>
      </c>
      <c r="E15" s="164">
        <v>34870</v>
      </c>
      <c r="F15" s="875"/>
      <c r="G15" s="875"/>
      <c r="H15" s="875"/>
      <c r="I15" s="875"/>
      <c r="J15" s="875"/>
      <c r="K15" s="875"/>
      <c r="L15" s="875"/>
      <c r="M15" s="875"/>
      <c r="N15" s="875"/>
      <c r="O15" s="875"/>
      <c r="P15" s="875"/>
      <c r="Q15" s="875"/>
      <c r="R15" s="875"/>
      <c r="S15" s="875"/>
      <c r="T15" s="875"/>
      <c r="U15" s="875"/>
      <c r="V15" s="875"/>
      <c r="W15" s="875"/>
      <c r="X15" s="875"/>
      <c r="Y15" s="875"/>
      <c r="Z15" s="875"/>
      <c r="AA15" s="875"/>
      <c r="AB15" s="875"/>
      <c r="AC15" s="875"/>
      <c r="AD15" s="875"/>
      <c r="AE15" s="875"/>
      <c r="AF15" s="875"/>
      <c r="AG15" s="875"/>
      <c r="AH15" s="875"/>
      <c r="AI15" s="875"/>
      <c r="AJ15" s="875"/>
      <c r="AK15" s="875"/>
      <c r="AL15" s="875"/>
      <c r="AM15" s="875"/>
      <c r="AN15" s="875"/>
      <c r="AO15" s="875"/>
      <c r="AP15" s="875"/>
      <c r="AQ15" s="875"/>
      <c r="AR15" s="875"/>
      <c r="AS15" s="875"/>
      <c r="AT15" s="875"/>
      <c r="AU15" s="875"/>
      <c r="AV15" s="875"/>
      <c r="AW15" s="875"/>
      <c r="AX15" s="875"/>
      <c r="AY15" s="875"/>
      <c r="AZ15" s="875"/>
      <c r="BA15" s="875"/>
      <c r="BB15" s="875"/>
      <c r="BC15" s="875"/>
      <c r="BD15" s="875"/>
      <c r="BE15" s="875"/>
      <c r="BF15" s="875"/>
      <c r="BG15" s="875"/>
      <c r="BH15" s="875"/>
    </row>
    <row r="16" spans="1:173" s="876" customFormat="1" ht="12.5" x14ac:dyDescent="0.25">
      <c r="A16" s="816"/>
      <c r="B16" s="136" t="s">
        <v>4238</v>
      </c>
      <c r="C16" s="166">
        <f>SUM(C12:C15)</f>
        <v>4</v>
      </c>
      <c r="D16" s="877"/>
      <c r="E16" s="877"/>
      <c r="F16" s="875"/>
      <c r="G16" s="875"/>
      <c r="H16" s="875"/>
      <c r="I16" s="875"/>
      <c r="J16" s="875"/>
      <c r="K16" s="875"/>
      <c r="L16" s="875"/>
      <c r="M16" s="875"/>
      <c r="N16" s="875"/>
      <c r="O16" s="875"/>
      <c r="P16" s="875"/>
      <c r="Q16" s="875"/>
      <c r="R16" s="875"/>
      <c r="S16" s="875"/>
      <c r="T16" s="875"/>
      <c r="U16" s="875"/>
      <c r="V16" s="875"/>
      <c r="W16" s="875"/>
      <c r="X16" s="875"/>
      <c r="Y16" s="875"/>
      <c r="Z16" s="875"/>
      <c r="AA16" s="875"/>
      <c r="AB16" s="875"/>
      <c r="AC16" s="875"/>
      <c r="AD16" s="875"/>
      <c r="AE16" s="875"/>
      <c r="AF16" s="875"/>
      <c r="AG16" s="875"/>
      <c r="AH16" s="875"/>
      <c r="AI16" s="875"/>
      <c r="AJ16" s="875"/>
      <c r="AK16" s="875"/>
      <c r="AL16" s="875"/>
      <c r="AM16" s="875"/>
      <c r="AN16" s="875"/>
      <c r="AO16" s="875"/>
      <c r="AP16" s="875"/>
      <c r="AQ16" s="875"/>
      <c r="AR16" s="875"/>
      <c r="AS16" s="875"/>
      <c r="AT16" s="875"/>
      <c r="AU16" s="875"/>
      <c r="AV16" s="875"/>
      <c r="AW16" s="875"/>
      <c r="AX16" s="875"/>
      <c r="AY16" s="875"/>
      <c r="AZ16" s="875"/>
      <c r="BA16" s="875"/>
      <c r="BB16" s="875"/>
      <c r="BC16" s="875"/>
      <c r="BD16" s="875"/>
      <c r="BE16" s="875"/>
      <c r="BF16" s="875"/>
      <c r="BG16" s="875"/>
      <c r="BH16" s="875"/>
    </row>
    <row r="17" spans="1:60" s="876" customFormat="1" ht="12.5" x14ac:dyDescent="0.25">
      <c r="A17" s="915"/>
      <c r="B17" s="916"/>
      <c r="C17" s="917"/>
      <c r="D17" s="877"/>
      <c r="E17" s="877"/>
      <c r="F17" s="875"/>
      <c r="G17" s="875"/>
      <c r="H17" s="875"/>
      <c r="I17" s="875"/>
      <c r="J17" s="875"/>
      <c r="K17" s="875"/>
      <c r="L17" s="875"/>
      <c r="M17" s="875"/>
      <c r="N17" s="875"/>
      <c r="O17" s="875"/>
      <c r="P17" s="875"/>
      <c r="Q17" s="875"/>
      <c r="R17" s="875"/>
      <c r="S17" s="875"/>
      <c r="T17" s="875"/>
      <c r="U17" s="875"/>
      <c r="V17" s="875"/>
      <c r="W17" s="875"/>
      <c r="X17" s="875"/>
      <c r="Y17" s="875"/>
      <c r="Z17" s="875"/>
      <c r="AA17" s="875"/>
      <c r="AB17" s="875"/>
      <c r="AC17" s="875"/>
      <c r="AD17" s="875"/>
      <c r="AE17" s="875"/>
      <c r="AF17" s="875"/>
      <c r="AG17" s="875"/>
      <c r="AH17" s="875"/>
      <c r="AI17" s="875"/>
      <c r="AJ17" s="875"/>
      <c r="AK17" s="875"/>
      <c r="AL17" s="875"/>
      <c r="AM17" s="875"/>
      <c r="AN17" s="875"/>
      <c r="AO17" s="875"/>
      <c r="AP17" s="875"/>
      <c r="AQ17" s="875"/>
      <c r="AR17" s="875"/>
      <c r="AS17" s="875"/>
      <c r="AT17" s="875"/>
      <c r="AU17" s="875"/>
      <c r="AV17" s="875"/>
      <c r="AW17" s="875"/>
      <c r="AX17" s="875"/>
      <c r="AY17" s="875"/>
      <c r="AZ17" s="875"/>
      <c r="BA17" s="875"/>
      <c r="BB17" s="875"/>
      <c r="BC17" s="875"/>
      <c r="BD17" s="875"/>
      <c r="BE17" s="875"/>
      <c r="BF17" s="875"/>
      <c r="BG17" s="875"/>
      <c r="BH17" s="875"/>
    </row>
    <row r="18" spans="1:60" s="876" customFormat="1" ht="12.5" x14ac:dyDescent="0.25">
      <c r="A18" s="915"/>
      <c r="B18" s="916"/>
      <c r="C18" s="917"/>
      <c r="D18" s="877"/>
      <c r="E18" s="877"/>
      <c r="F18" s="875"/>
      <c r="G18" s="875"/>
      <c r="H18" s="875"/>
      <c r="I18" s="875"/>
      <c r="J18" s="875"/>
      <c r="K18" s="875"/>
      <c r="L18" s="875"/>
      <c r="M18" s="875"/>
      <c r="N18" s="875"/>
      <c r="O18" s="875"/>
      <c r="P18" s="875"/>
      <c r="Q18" s="875"/>
      <c r="R18" s="875"/>
      <c r="S18" s="875"/>
      <c r="T18" s="875"/>
      <c r="U18" s="875"/>
      <c r="V18" s="875"/>
      <c r="W18" s="875"/>
      <c r="X18" s="875"/>
      <c r="Y18" s="875"/>
      <c r="Z18" s="875"/>
      <c r="AA18" s="875"/>
      <c r="AB18" s="875"/>
      <c r="AC18" s="875"/>
      <c r="AD18" s="875"/>
      <c r="AE18" s="875"/>
      <c r="AF18" s="875"/>
      <c r="AG18" s="875"/>
      <c r="AH18" s="875"/>
      <c r="AI18" s="875"/>
      <c r="AJ18" s="875"/>
      <c r="AK18" s="875"/>
      <c r="AL18" s="875"/>
      <c r="AM18" s="875"/>
      <c r="AN18" s="875"/>
      <c r="AO18" s="875"/>
      <c r="AP18" s="875"/>
      <c r="AQ18" s="875"/>
      <c r="AR18" s="875"/>
      <c r="AS18" s="875"/>
      <c r="AT18" s="875"/>
      <c r="AU18" s="875"/>
      <c r="AV18" s="875"/>
      <c r="AW18" s="875"/>
      <c r="AX18" s="875"/>
      <c r="AY18" s="875"/>
      <c r="AZ18" s="875"/>
      <c r="BA18" s="875"/>
      <c r="BB18" s="875"/>
      <c r="BC18" s="875"/>
      <c r="BD18" s="875"/>
      <c r="BE18" s="875"/>
      <c r="BF18" s="875"/>
      <c r="BG18" s="875"/>
      <c r="BH18" s="875"/>
    </row>
    <row r="19" spans="1:60" s="876" customFormat="1" ht="12.5" x14ac:dyDescent="0.35">
      <c r="A19" s="653" t="s">
        <v>4168</v>
      </c>
      <c r="B19" s="653"/>
      <c r="C19" s="917"/>
      <c r="D19" s="877"/>
      <c r="E19" s="877"/>
      <c r="F19" s="875"/>
      <c r="G19" s="875"/>
      <c r="H19" s="875"/>
      <c r="I19" s="875"/>
      <c r="J19" s="875"/>
      <c r="K19" s="875"/>
      <c r="L19" s="875"/>
      <c r="M19" s="875"/>
      <c r="N19" s="875"/>
      <c r="O19" s="875"/>
      <c r="P19" s="875"/>
      <c r="Q19" s="875"/>
      <c r="R19" s="875"/>
      <c r="S19" s="875"/>
      <c r="T19" s="875"/>
      <c r="U19" s="875"/>
      <c r="V19" s="875"/>
      <c r="W19" s="875"/>
      <c r="X19" s="875"/>
      <c r="Y19" s="875"/>
      <c r="Z19" s="875"/>
      <c r="AA19" s="875"/>
      <c r="AB19" s="875"/>
      <c r="AC19" s="875"/>
      <c r="AD19" s="875"/>
      <c r="AE19" s="875"/>
      <c r="AF19" s="875"/>
      <c r="AG19" s="875"/>
      <c r="AH19" s="875"/>
      <c r="AI19" s="875"/>
      <c r="AJ19" s="875"/>
      <c r="AK19" s="875"/>
      <c r="AL19" s="875"/>
      <c r="AM19" s="875"/>
      <c r="AN19" s="875"/>
      <c r="AO19" s="875"/>
      <c r="AP19" s="875"/>
      <c r="AQ19" s="875"/>
      <c r="AR19" s="875"/>
      <c r="AS19" s="875"/>
      <c r="AT19" s="875"/>
      <c r="AU19" s="875"/>
      <c r="AV19" s="875"/>
      <c r="AW19" s="875"/>
      <c r="AX19" s="875"/>
      <c r="AY19" s="875"/>
      <c r="AZ19" s="875"/>
      <c r="BA19" s="875"/>
      <c r="BB19" s="875"/>
      <c r="BC19" s="875"/>
      <c r="BD19" s="875"/>
      <c r="BE19" s="875"/>
      <c r="BF19" s="875"/>
      <c r="BG19" s="875"/>
      <c r="BH19" s="875"/>
    </row>
    <row r="20" spans="1:60" s="876" customFormat="1" ht="12.5" x14ac:dyDescent="0.35">
      <c r="A20" s="912" t="s">
        <v>4346</v>
      </c>
      <c r="B20" s="913" t="s">
        <v>4347</v>
      </c>
      <c r="C20" s="874">
        <v>1</v>
      </c>
      <c r="D20" s="164">
        <v>19599</v>
      </c>
      <c r="E20" s="164">
        <v>19599</v>
      </c>
      <c r="F20" s="875"/>
      <c r="G20" s="875"/>
      <c r="H20" s="875"/>
      <c r="I20" s="875"/>
      <c r="J20" s="875"/>
      <c r="K20" s="875"/>
      <c r="L20" s="875"/>
      <c r="M20" s="875"/>
      <c r="N20" s="875"/>
      <c r="O20" s="875"/>
      <c r="P20" s="875"/>
      <c r="Q20" s="875"/>
      <c r="R20" s="875"/>
      <c r="S20" s="875"/>
      <c r="T20" s="875"/>
      <c r="U20" s="875"/>
      <c r="V20" s="875"/>
      <c r="W20" s="875"/>
      <c r="X20" s="875"/>
      <c r="Y20" s="875"/>
      <c r="Z20" s="875"/>
      <c r="AA20" s="875"/>
      <c r="AB20" s="875"/>
      <c r="AC20" s="875"/>
      <c r="AD20" s="875"/>
      <c r="AE20" s="875"/>
      <c r="AF20" s="875"/>
      <c r="AG20" s="875"/>
      <c r="AH20" s="875"/>
      <c r="AI20" s="875"/>
      <c r="AJ20" s="875"/>
      <c r="AK20" s="875"/>
      <c r="AL20" s="875"/>
      <c r="AM20" s="875"/>
      <c r="AN20" s="875"/>
      <c r="AO20" s="875"/>
      <c r="AP20" s="875"/>
      <c r="AQ20" s="875"/>
      <c r="AR20" s="875"/>
      <c r="AS20" s="875"/>
      <c r="AT20" s="875"/>
      <c r="AU20" s="875"/>
      <c r="AV20" s="875"/>
      <c r="AW20" s="875"/>
      <c r="AX20" s="875"/>
      <c r="AY20" s="875"/>
      <c r="AZ20" s="875"/>
      <c r="BA20" s="875"/>
      <c r="BB20" s="875"/>
      <c r="BC20" s="875"/>
      <c r="BD20" s="875"/>
      <c r="BE20" s="875"/>
      <c r="BF20" s="875"/>
      <c r="BG20" s="875"/>
      <c r="BH20" s="875"/>
    </row>
    <row r="21" spans="1:60" s="876" customFormat="1" ht="12.5" x14ac:dyDescent="0.35">
      <c r="A21" s="912" t="s">
        <v>4348</v>
      </c>
      <c r="B21" s="913" t="s">
        <v>4240</v>
      </c>
      <c r="C21" s="874">
        <v>1</v>
      </c>
      <c r="D21" s="164">
        <v>18276</v>
      </c>
      <c r="E21" s="164">
        <v>18276</v>
      </c>
      <c r="F21" s="875"/>
      <c r="G21" s="875"/>
      <c r="H21" s="875"/>
      <c r="I21" s="875"/>
      <c r="J21" s="875"/>
      <c r="K21" s="875"/>
      <c r="L21" s="875"/>
      <c r="M21" s="875"/>
      <c r="N21" s="875"/>
      <c r="O21" s="875"/>
      <c r="P21" s="875"/>
      <c r="Q21" s="875"/>
      <c r="R21" s="875"/>
      <c r="S21" s="875"/>
      <c r="T21" s="875"/>
      <c r="U21" s="875"/>
      <c r="V21" s="875"/>
      <c r="W21" s="875"/>
      <c r="X21" s="875"/>
      <c r="Y21" s="875"/>
      <c r="Z21" s="875"/>
      <c r="AA21" s="875"/>
      <c r="AB21" s="875"/>
      <c r="AC21" s="875"/>
      <c r="AD21" s="875"/>
      <c r="AE21" s="875"/>
      <c r="AF21" s="875"/>
      <c r="AG21" s="875"/>
      <c r="AH21" s="875"/>
      <c r="AI21" s="875"/>
      <c r="AJ21" s="875"/>
      <c r="AK21" s="875"/>
      <c r="AL21" s="875"/>
      <c r="AM21" s="875"/>
      <c r="AN21" s="875"/>
      <c r="AO21" s="875"/>
      <c r="AP21" s="875"/>
      <c r="AQ21" s="875"/>
      <c r="AR21" s="875"/>
      <c r="AS21" s="875"/>
      <c r="AT21" s="875"/>
      <c r="AU21" s="875"/>
      <c r="AV21" s="875"/>
      <c r="AW21" s="875"/>
      <c r="AX21" s="875"/>
      <c r="AY21" s="875"/>
      <c r="AZ21" s="875"/>
      <c r="BA21" s="875"/>
      <c r="BB21" s="875"/>
      <c r="BC21" s="875"/>
      <c r="BD21" s="875"/>
      <c r="BE21" s="875"/>
      <c r="BF21" s="875"/>
      <c r="BG21" s="875"/>
      <c r="BH21" s="875"/>
    </row>
    <row r="22" spans="1:60" s="876" customFormat="1" ht="12.5" x14ac:dyDescent="0.35">
      <c r="A22" s="912" t="s">
        <v>4349</v>
      </c>
      <c r="B22" s="913" t="s">
        <v>4240</v>
      </c>
      <c r="C22" s="874">
        <v>2</v>
      </c>
      <c r="D22" s="164">
        <v>19599</v>
      </c>
      <c r="E22" s="164">
        <v>19599</v>
      </c>
      <c r="F22" s="875"/>
      <c r="G22" s="875"/>
      <c r="H22" s="875"/>
      <c r="I22" s="875"/>
      <c r="J22" s="875"/>
      <c r="K22" s="875"/>
      <c r="L22" s="875"/>
      <c r="M22" s="875"/>
      <c r="N22" s="875"/>
      <c r="O22" s="875"/>
      <c r="P22" s="875"/>
      <c r="Q22" s="875"/>
      <c r="R22" s="875"/>
      <c r="S22" s="875"/>
      <c r="T22" s="875"/>
      <c r="U22" s="875"/>
      <c r="V22" s="875"/>
      <c r="W22" s="875"/>
      <c r="X22" s="875"/>
      <c r="Y22" s="875"/>
      <c r="Z22" s="875"/>
      <c r="AA22" s="875"/>
      <c r="AB22" s="875"/>
      <c r="AC22" s="875"/>
      <c r="AD22" s="875"/>
      <c r="AE22" s="875"/>
      <c r="AF22" s="875"/>
      <c r="AG22" s="875"/>
      <c r="AH22" s="875"/>
      <c r="AI22" s="875"/>
      <c r="AJ22" s="875"/>
      <c r="AK22" s="875"/>
      <c r="AL22" s="875"/>
      <c r="AM22" s="875"/>
      <c r="AN22" s="875"/>
      <c r="AO22" s="875"/>
      <c r="AP22" s="875"/>
      <c r="AQ22" s="875"/>
      <c r="AR22" s="875"/>
      <c r="AS22" s="875"/>
      <c r="AT22" s="875"/>
      <c r="AU22" s="875"/>
      <c r="AV22" s="875"/>
      <c r="AW22" s="875"/>
      <c r="AX22" s="875"/>
      <c r="AY22" s="875"/>
      <c r="AZ22" s="875"/>
      <c r="BA22" s="875"/>
      <c r="BB22" s="875"/>
      <c r="BC22" s="875"/>
      <c r="BD22" s="875"/>
      <c r="BE22" s="875"/>
      <c r="BF22" s="875"/>
      <c r="BG22" s="875"/>
      <c r="BH22" s="875"/>
    </row>
    <row r="23" spans="1:60" s="876" customFormat="1" ht="12.5" x14ac:dyDescent="0.35">
      <c r="A23" s="914" t="s">
        <v>4350</v>
      </c>
      <c r="B23" s="913" t="s">
        <v>4240</v>
      </c>
      <c r="C23" s="874">
        <v>2</v>
      </c>
      <c r="D23" s="164">
        <v>20024</v>
      </c>
      <c r="E23" s="164">
        <v>20024</v>
      </c>
      <c r="F23" s="875"/>
      <c r="G23" s="875"/>
      <c r="H23" s="875"/>
      <c r="I23" s="875"/>
      <c r="J23" s="875"/>
      <c r="K23" s="875"/>
      <c r="L23" s="875"/>
      <c r="M23" s="875"/>
      <c r="N23" s="875"/>
      <c r="O23" s="875"/>
      <c r="P23" s="875"/>
      <c r="Q23" s="875"/>
      <c r="R23" s="875"/>
      <c r="S23" s="875"/>
      <c r="T23" s="875"/>
      <c r="U23" s="875"/>
      <c r="V23" s="875"/>
      <c r="W23" s="875"/>
      <c r="X23" s="875"/>
      <c r="Y23" s="875"/>
      <c r="Z23" s="875"/>
      <c r="AA23" s="875"/>
      <c r="AB23" s="875"/>
      <c r="AC23" s="875"/>
      <c r="AD23" s="875"/>
      <c r="AE23" s="875"/>
      <c r="AF23" s="875"/>
      <c r="AG23" s="875"/>
      <c r="AH23" s="875"/>
      <c r="AI23" s="875"/>
      <c r="AJ23" s="875"/>
      <c r="AK23" s="875"/>
      <c r="AL23" s="875"/>
      <c r="AM23" s="875"/>
      <c r="AN23" s="875"/>
      <c r="AO23" s="875"/>
      <c r="AP23" s="875"/>
      <c r="AQ23" s="875"/>
      <c r="AR23" s="875"/>
      <c r="AS23" s="875"/>
      <c r="AT23" s="875"/>
      <c r="AU23" s="875"/>
      <c r="AV23" s="875"/>
      <c r="AW23" s="875"/>
      <c r="AX23" s="875"/>
      <c r="AY23" s="875"/>
      <c r="AZ23" s="875"/>
      <c r="BA23" s="875"/>
      <c r="BB23" s="875"/>
      <c r="BC23" s="875"/>
      <c r="BD23" s="875"/>
      <c r="BE23" s="875"/>
      <c r="BF23" s="875"/>
      <c r="BG23" s="875"/>
      <c r="BH23" s="875"/>
    </row>
    <row r="24" spans="1:60" s="876" customFormat="1" ht="12.5" x14ac:dyDescent="0.35">
      <c r="A24" s="912" t="s">
        <v>4351</v>
      </c>
      <c r="B24" s="913" t="s">
        <v>4352</v>
      </c>
      <c r="C24" s="874">
        <v>2</v>
      </c>
      <c r="D24" s="164">
        <v>12224</v>
      </c>
      <c r="E24" s="164">
        <v>12224</v>
      </c>
      <c r="F24" s="875"/>
      <c r="G24" s="875"/>
      <c r="H24" s="875"/>
      <c r="I24" s="875"/>
      <c r="J24" s="875"/>
      <c r="K24" s="875"/>
      <c r="L24" s="875"/>
      <c r="M24" s="875"/>
      <c r="N24" s="875"/>
      <c r="O24" s="875"/>
      <c r="P24" s="875"/>
      <c r="Q24" s="875"/>
      <c r="R24" s="875"/>
      <c r="S24" s="875"/>
      <c r="T24" s="875"/>
      <c r="U24" s="875"/>
      <c r="V24" s="875"/>
      <c r="W24" s="875"/>
      <c r="X24" s="875"/>
      <c r="Y24" s="875"/>
      <c r="Z24" s="875"/>
      <c r="AA24" s="875"/>
      <c r="AB24" s="875"/>
      <c r="AC24" s="875"/>
      <c r="AD24" s="875"/>
      <c r="AE24" s="875"/>
      <c r="AF24" s="875"/>
      <c r="AG24" s="875"/>
      <c r="AH24" s="875"/>
      <c r="AI24" s="875"/>
      <c r="AJ24" s="875"/>
      <c r="AK24" s="875"/>
      <c r="AL24" s="875"/>
      <c r="AM24" s="875"/>
      <c r="AN24" s="875"/>
      <c r="AO24" s="875"/>
      <c r="AP24" s="875"/>
      <c r="AQ24" s="875"/>
      <c r="AR24" s="875"/>
      <c r="AS24" s="875"/>
      <c r="AT24" s="875"/>
      <c r="AU24" s="875"/>
      <c r="AV24" s="875"/>
      <c r="AW24" s="875"/>
      <c r="AX24" s="875"/>
      <c r="AY24" s="875"/>
      <c r="AZ24" s="875"/>
      <c r="BA24" s="875"/>
      <c r="BB24" s="875"/>
      <c r="BC24" s="875"/>
      <c r="BD24" s="875"/>
      <c r="BE24" s="875"/>
      <c r="BF24" s="875"/>
      <c r="BG24" s="875"/>
      <c r="BH24" s="875"/>
    </row>
    <row r="25" spans="1:60" s="876" customFormat="1" ht="12.5" x14ac:dyDescent="0.35">
      <c r="A25" s="912" t="s">
        <v>4353</v>
      </c>
      <c r="B25" s="913" t="s">
        <v>4352</v>
      </c>
      <c r="C25" s="874">
        <v>5</v>
      </c>
      <c r="D25" s="164">
        <v>13098</v>
      </c>
      <c r="E25" s="164">
        <v>13098</v>
      </c>
      <c r="F25" s="875"/>
      <c r="G25" s="875"/>
      <c r="H25" s="875"/>
      <c r="I25" s="875"/>
      <c r="J25" s="875"/>
      <c r="K25" s="875"/>
      <c r="L25" s="875"/>
      <c r="M25" s="875"/>
      <c r="N25" s="875"/>
      <c r="O25" s="875"/>
      <c r="P25" s="875"/>
      <c r="Q25" s="875"/>
      <c r="R25" s="875"/>
      <c r="S25" s="875"/>
      <c r="T25" s="875"/>
      <c r="U25" s="875"/>
      <c r="V25" s="875"/>
      <c r="W25" s="875"/>
      <c r="X25" s="875"/>
      <c r="Y25" s="875"/>
      <c r="Z25" s="875"/>
      <c r="AA25" s="875"/>
      <c r="AB25" s="875"/>
      <c r="AC25" s="875"/>
      <c r="AD25" s="875"/>
      <c r="AE25" s="875"/>
      <c r="AF25" s="875"/>
      <c r="AG25" s="875"/>
      <c r="AH25" s="875"/>
      <c r="AI25" s="875"/>
      <c r="AJ25" s="875"/>
      <c r="AK25" s="875"/>
      <c r="AL25" s="875"/>
      <c r="AM25" s="875"/>
      <c r="AN25" s="875"/>
      <c r="AO25" s="875"/>
      <c r="AP25" s="875"/>
      <c r="AQ25" s="875"/>
      <c r="AR25" s="875"/>
      <c r="AS25" s="875"/>
      <c r="AT25" s="875"/>
      <c r="AU25" s="875"/>
      <c r="AV25" s="875"/>
      <c r="AW25" s="875"/>
      <c r="AX25" s="875"/>
      <c r="AY25" s="875"/>
      <c r="AZ25" s="875"/>
      <c r="BA25" s="875"/>
      <c r="BB25" s="875"/>
      <c r="BC25" s="875"/>
      <c r="BD25" s="875"/>
      <c r="BE25" s="875"/>
      <c r="BF25" s="875"/>
      <c r="BG25" s="875"/>
      <c r="BH25" s="875"/>
    </row>
    <row r="26" spans="1:60" s="876" customFormat="1" ht="12.5" x14ac:dyDescent="0.35">
      <c r="A26" s="912" t="s">
        <v>4354</v>
      </c>
      <c r="B26" s="913" t="s">
        <v>4352</v>
      </c>
      <c r="C26" s="874">
        <v>1</v>
      </c>
      <c r="D26" s="164">
        <v>16598</v>
      </c>
      <c r="E26" s="164">
        <v>16598</v>
      </c>
      <c r="F26" s="875"/>
      <c r="G26" s="875"/>
      <c r="H26" s="875"/>
      <c r="I26" s="875"/>
      <c r="J26" s="875"/>
      <c r="K26" s="875"/>
      <c r="L26" s="875"/>
      <c r="M26" s="875"/>
      <c r="N26" s="875"/>
      <c r="O26" s="875"/>
      <c r="P26" s="875"/>
      <c r="Q26" s="875"/>
      <c r="R26" s="875"/>
      <c r="S26" s="875"/>
      <c r="T26" s="875"/>
      <c r="U26" s="875"/>
      <c r="V26" s="875"/>
      <c r="W26" s="875"/>
      <c r="X26" s="875"/>
      <c r="Y26" s="875"/>
      <c r="Z26" s="875"/>
      <c r="AA26" s="875"/>
      <c r="AB26" s="875"/>
      <c r="AC26" s="875"/>
      <c r="AD26" s="875"/>
      <c r="AE26" s="875"/>
      <c r="AF26" s="875"/>
      <c r="AG26" s="875"/>
      <c r="AH26" s="875"/>
      <c r="AI26" s="875"/>
      <c r="AJ26" s="875"/>
      <c r="AK26" s="875"/>
      <c r="AL26" s="875"/>
      <c r="AM26" s="875"/>
      <c r="AN26" s="875"/>
      <c r="AO26" s="875"/>
      <c r="AP26" s="875"/>
      <c r="AQ26" s="875"/>
      <c r="AR26" s="875"/>
      <c r="AS26" s="875"/>
      <c r="AT26" s="875"/>
      <c r="AU26" s="875"/>
      <c r="AV26" s="875"/>
      <c r="AW26" s="875"/>
      <c r="AX26" s="875"/>
      <c r="AY26" s="875"/>
      <c r="AZ26" s="875"/>
      <c r="BA26" s="875"/>
      <c r="BB26" s="875"/>
      <c r="BC26" s="875"/>
      <c r="BD26" s="875"/>
      <c r="BE26" s="875"/>
      <c r="BF26" s="875"/>
      <c r="BG26" s="875"/>
      <c r="BH26" s="875"/>
    </row>
    <row r="27" spans="1:60" s="876" customFormat="1" ht="12.5" x14ac:dyDescent="0.35">
      <c r="A27" s="914" t="s">
        <v>4355</v>
      </c>
      <c r="B27" s="913" t="s">
        <v>4352</v>
      </c>
      <c r="C27" s="874">
        <v>1</v>
      </c>
      <c r="D27" s="164">
        <v>19404</v>
      </c>
      <c r="E27" s="164">
        <v>19404</v>
      </c>
      <c r="F27" s="875"/>
      <c r="G27" s="875"/>
      <c r="H27" s="875"/>
      <c r="I27" s="875"/>
      <c r="J27" s="875"/>
      <c r="K27" s="875"/>
      <c r="L27" s="875"/>
      <c r="M27" s="875"/>
      <c r="N27" s="875"/>
      <c r="O27" s="875"/>
      <c r="P27" s="875"/>
      <c r="Q27" s="875"/>
      <c r="R27" s="875"/>
      <c r="S27" s="875"/>
      <c r="T27" s="875"/>
      <c r="U27" s="875"/>
      <c r="V27" s="875"/>
      <c r="W27" s="875"/>
      <c r="X27" s="875"/>
      <c r="Y27" s="875"/>
      <c r="Z27" s="875"/>
      <c r="AA27" s="875"/>
      <c r="AB27" s="875"/>
      <c r="AC27" s="875"/>
      <c r="AD27" s="875"/>
      <c r="AE27" s="875"/>
      <c r="AF27" s="875"/>
      <c r="AG27" s="875"/>
      <c r="AH27" s="875"/>
      <c r="AI27" s="875"/>
      <c r="AJ27" s="875"/>
      <c r="AK27" s="875"/>
      <c r="AL27" s="875"/>
      <c r="AM27" s="875"/>
      <c r="AN27" s="875"/>
      <c r="AO27" s="875"/>
      <c r="AP27" s="875"/>
      <c r="AQ27" s="875"/>
      <c r="AR27" s="875"/>
      <c r="AS27" s="875"/>
      <c r="AT27" s="875"/>
      <c r="AU27" s="875"/>
      <c r="AV27" s="875"/>
      <c r="AW27" s="875"/>
      <c r="AX27" s="875"/>
      <c r="AY27" s="875"/>
      <c r="AZ27" s="875"/>
      <c r="BA27" s="875"/>
      <c r="BB27" s="875"/>
      <c r="BC27" s="875"/>
      <c r="BD27" s="875"/>
      <c r="BE27" s="875"/>
      <c r="BF27" s="875"/>
      <c r="BG27" s="875"/>
      <c r="BH27" s="875"/>
    </row>
    <row r="28" spans="1:60" s="876" customFormat="1" ht="12.5" x14ac:dyDescent="0.35">
      <c r="A28" s="912" t="s">
        <v>4356</v>
      </c>
      <c r="B28" s="913" t="s">
        <v>4352</v>
      </c>
      <c r="C28" s="874">
        <v>5</v>
      </c>
      <c r="D28" s="164">
        <v>19599</v>
      </c>
      <c r="E28" s="164">
        <v>19599</v>
      </c>
      <c r="F28" s="875"/>
      <c r="G28" s="875"/>
      <c r="H28" s="875"/>
      <c r="I28" s="875"/>
      <c r="J28" s="875"/>
      <c r="K28" s="875"/>
      <c r="L28" s="875"/>
      <c r="M28" s="875"/>
      <c r="N28" s="875"/>
      <c r="O28" s="875"/>
      <c r="P28" s="875"/>
      <c r="Q28" s="875"/>
      <c r="R28" s="875"/>
      <c r="S28" s="875"/>
      <c r="T28" s="875"/>
      <c r="U28" s="875"/>
      <c r="V28" s="875"/>
      <c r="W28" s="875"/>
      <c r="X28" s="875"/>
      <c r="Y28" s="875"/>
      <c r="Z28" s="875"/>
      <c r="AA28" s="875"/>
      <c r="AB28" s="875"/>
      <c r="AC28" s="875"/>
      <c r="AD28" s="875"/>
      <c r="AE28" s="875"/>
      <c r="AF28" s="875"/>
      <c r="AG28" s="875"/>
      <c r="AH28" s="875"/>
      <c r="AI28" s="875"/>
      <c r="AJ28" s="875"/>
      <c r="AK28" s="875"/>
      <c r="AL28" s="875"/>
      <c r="AM28" s="875"/>
      <c r="AN28" s="875"/>
      <c r="AO28" s="875"/>
      <c r="AP28" s="875"/>
      <c r="AQ28" s="875"/>
      <c r="AR28" s="875"/>
      <c r="AS28" s="875"/>
      <c r="AT28" s="875"/>
      <c r="AU28" s="875"/>
      <c r="AV28" s="875"/>
      <c r="AW28" s="875"/>
      <c r="AX28" s="875"/>
      <c r="AY28" s="875"/>
      <c r="AZ28" s="875"/>
      <c r="BA28" s="875"/>
      <c r="BB28" s="875"/>
      <c r="BC28" s="875"/>
      <c r="BD28" s="875"/>
      <c r="BE28" s="875"/>
      <c r="BF28" s="875"/>
      <c r="BG28" s="875"/>
      <c r="BH28" s="875"/>
    </row>
    <row r="29" spans="1:60" s="876" customFormat="1" ht="12.5" x14ac:dyDescent="0.35">
      <c r="A29" s="912" t="s">
        <v>4357</v>
      </c>
      <c r="B29" s="913" t="s">
        <v>4358</v>
      </c>
      <c r="C29" s="874">
        <v>2</v>
      </c>
      <c r="D29" s="164">
        <v>9937</v>
      </c>
      <c r="E29" s="164">
        <v>9937</v>
      </c>
      <c r="F29" s="875"/>
      <c r="G29" s="875"/>
      <c r="H29" s="875"/>
      <c r="I29" s="875"/>
      <c r="J29" s="875"/>
      <c r="K29" s="875"/>
      <c r="L29" s="875"/>
      <c r="M29" s="875"/>
      <c r="N29" s="875"/>
      <c r="O29" s="875"/>
      <c r="P29" s="875"/>
      <c r="Q29" s="875"/>
      <c r="R29" s="875"/>
      <c r="S29" s="875"/>
      <c r="T29" s="875"/>
      <c r="U29" s="875"/>
      <c r="V29" s="875"/>
      <c r="W29" s="875"/>
      <c r="X29" s="875"/>
      <c r="Y29" s="875"/>
      <c r="Z29" s="875"/>
      <c r="AA29" s="875"/>
      <c r="AB29" s="875"/>
      <c r="AC29" s="875"/>
      <c r="AD29" s="875"/>
      <c r="AE29" s="875"/>
      <c r="AF29" s="875"/>
      <c r="AG29" s="875"/>
      <c r="AH29" s="875"/>
      <c r="AI29" s="875"/>
      <c r="AJ29" s="875"/>
      <c r="AK29" s="875"/>
      <c r="AL29" s="875"/>
      <c r="AM29" s="875"/>
      <c r="AN29" s="875"/>
      <c r="AO29" s="875"/>
      <c r="AP29" s="875"/>
      <c r="AQ29" s="875"/>
      <c r="AR29" s="875"/>
      <c r="AS29" s="875"/>
      <c r="AT29" s="875"/>
      <c r="AU29" s="875"/>
      <c r="AV29" s="875"/>
      <c r="AW29" s="875"/>
      <c r="AX29" s="875"/>
      <c r="AY29" s="875"/>
      <c r="AZ29" s="875"/>
      <c r="BA29" s="875"/>
      <c r="BB29" s="875"/>
      <c r="BC29" s="875"/>
      <c r="BD29" s="875"/>
      <c r="BE29" s="875"/>
      <c r="BF29" s="875"/>
      <c r="BG29" s="875"/>
      <c r="BH29" s="875"/>
    </row>
    <row r="30" spans="1:60" s="876" customFormat="1" ht="12.5" x14ac:dyDescent="0.35">
      <c r="A30" s="912" t="s">
        <v>4359</v>
      </c>
      <c r="B30" s="913" t="s">
        <v>4360</v>
      </c>
      <c r="C30" s="874">
        <v>1</v>
      </c>
      <c r="D30" s="164">
        <v>10093</v>
      </c>
      <c r="E30" s="164">
        <v>10093</v>
      </c>
      <c r="F30" s="875"/>
      <c r="G30" s="875"/>
      <c r="H30" s="875"/>
      <c r="I30" s="875"/>
      <c r="J30" s="875"/>
      <c r="K30" s="875"/>
      <c r="L30" s="875"/>
      <c r="M30" s="875"/>
      <c r="N30" s="875"/>
      <c r="O30" s="875"/>
      <c r="P30" s="875"/>
      <c r="Q30" s="875"/>
      <c r="R30" s="875"/>
      <c r="S30" s="875"/>
      <c r="T30" s="875"/>
      <c r="U30" s="875"/>
      <c r="V30" s="875"/>
      <c r="W30" s="875"/>
      <c r="X30" s="875"/>
      <c r="Y30" s="875"/>
      <c r="Z30" s="875"/>
      <c r="AA30" s="875"/>
      <c r="AB30" s="875"/>
      <c r="AC30" s="875"/>
      <c r="AD30" s="875"/>
      <c r="AE30" s="875"/>
      <c r="AF30" s="875"/>
      <c r="AG30" s="875"/>
      <c r="AH30" s="875"/>
      <c r="AI30" s="875"/>
      <c r="AJ30" s="875"/>
      <c r="AK30" s="875"/>
      <c r="AL30" s="875"/>
      <c r="AM30" s="875"/>
      <c r="AN30" s="875"/>
      <c r="AO30" s="875"/>
      <c r="AP30" s="875"/>
      <c r="AQ30" s="875"/>
      <c r="AR30" s="875"/>
      <c r="AS30" s="875"/>
      <c r="AT30" s="875"/>
      <c r="AU30" s="875"/>
      <c r="AV30" s="875"/>
      <c r="AW30" s="875"/>
      <c r="AX30" s="875"/>
      <c r="AY30" s="875"/>
      <c r="AZ30" s="875"/>
      <c r="BA30" s="875"/>
      <c r="BB30" s="875"/>
      <c r="BC30" s="875"/>
      <c r="BD30" s="875"/>
      <c r="BE30" s="875"/>
      <c r="BF30" s="875"/>
      <c r="BG30" s="875"/>
      <c r="BH30" s="875"/>
    </row>
    <row r="31" spans="1:60" s="876" customFormat="1" ht="12.5" x14ac:dyDescent="0.35">
      <c r="A31" s="912" t="s">
        <v>4361</v>
      </c>
      <c r="B31" s="913" t="s">
        <v>4360</v>
      </c>
      <c r="C31" s="874">
        <v>1</v>
      </c>
      <c r="D31" s="164">
        <v>12224</v>
      </c>
      <c r="E31" s="164">
        <v>12224</v>
      </c>
      <c r="F31" s="875"/>
      <c r="G31" s="875"/>
      <c r="H31" s="875"/>
      <c r="I31" s="875"/>
      <c r="J31" s="875"/>
      <c r="K31" s="875"/>
      <c r="L31" s="875"/>
      <c r="M31" s="875"/>
      <c r="N31" s="875"/>
      <c r="O31" s="875"/>
      <c r="P31" s="875"/>
      <c r="Q31" s="875"/>
      <c r="R31" s="875"/>
      <c r="S31" s="875"/>
      <c r="T31" s="875"/>
      <c r="U31" s="875"/>
      <c r="V31" s="875"/>
      <c r="W31" s="875"/>
      <c r="X31" s="875"/>
      <c r="Y31" s="875"/>
      <c r="Z31" s="875"/>
      <c r="AA31" s="875"/>
      <c r="AB31" s="875"/>
      <c r="AC31" s="875"/>
      <c r="AD31" s="875"/>
      <c r="AE31" s="875"/>
      <c r="AF31" s="875"/>
      <c r="AG31" s="875"/>
      <c r="AH31" s="875"/>
      <c r="AI31" s="875"/>
      <c r="AJ31" s="875"/>
      <c r="AK31" s="875"/>
      <c r="AL31" s="875"/>
      <c r="AM31" s="875"/>
      <c r="AN31" s="875"/>
      <c r="AO31" s="875"/>
      <c r="AP31" s="875"/>
      <c r="AQ31" s="875"/>
      <c r="AR31" s="875"/>
      <c r="AS31" s="875"/>
      <c r="AT31" s="875"/>
      <c r="AU31" s="875"/>
      <c r="AV31" s="875"/>
      <c r="AW31" s="875"/>
      <c r="AX31" s="875"/>
      <c r="AY31" s="875"/>
      <c r="AZ31" s="875"/>
      <c r="BA31" s="875"/>
      <c r="BB31" s="875"/>
      <c r="BC31" s="875"/>
      <c r="BD31" s="875"/>
      <c r="BE31" s="875"/>
      <c r="BF31" s="875"/>
      <c r="BG31" s="875"/>
      <c r="BH31" s="875"/>
    </row>
    <row r="32" spans="1:60" s="876" customFormat="1" ht="12.5" x14ac:dyDescent="0.35">
      <c r="A32" s="912" t="s">
        <v>4362</v>
      </c>
      <c r="B32" s="913" t="s">
        <v>4360</v>
      </c>
      <c r="C32" s="874">
        <v>1</v>
      </c>
      <c r="D32" s="164">
        <v>13098</v>
      </c>
      <c r="E32" s="164">
        <v>13098</v>
      </c>
      <c r="F32" s="875"/>
      <c r="G32" s="875"/>
      <c r="H32" s="875"/>
      <c r="I32" s="875"/>
      <c r="J32" s="875"/>
      <c r="K32" s="875"/>
      <c r="L32" s="875"/>
      <c r="M32" s="875"/>
      <c r="N32" s="875"/>
      <c r="O32" s="875"/>
      <c r="P32" s="875"/>
      <c r="Q32" s="875"/>
      <c r="R32" s="875"/>
      <c r="S32" s="875"/>
      <c r="T32" s="875"/>
      <c r="U32" s="875"/>
      <c r="V32" s="875"/>
      <c r="W32" s="875"/>
      <c r="X32" s="875"/>
      <c r="Y32" s="875"/>
      <c r="Z32" s="875"/>
      <c r="AA32" s="875"/>
      <c r="AB32" s="875"/>
      <c r="AC32" s="875"/>
      <c r="AD32" s="875"/>
      <c r="AE32" s="875"/>
      <c r="AF32" s="875"/>
      <c r="AG32" s="875"/>
      <c r="AH32" s="875"/>
      <c r="AI32" s="875"/>
      <c r="AJ32" s="875"/>
      <c r="AK32" s="875"/>
      <c r="AL32" s="875"/>
      <c r="AM32" s="875"/>
      <c r="AN32" s="875"/>
      <c r="AO32" s="875"/>
      <c r="AP32" s="875"/>
      <c r="AQ32" s="875"/>
      <c r="AR32" s="875"/>
      <c r="AS32" s="875"/>
      <c r="AT32" s="875"/>
      <c r="AU32" s="875"/>
      <c r="AV32" s="875"/>
      <c r="AW32" s="875"/>
      <c r="AX32" s="875"/>
      <c r="AY32" s="875"/>
      <c r="AZ32" s="875"/>
      <c r="BA32" s="875"/>
      <c r="BB32" s="875"/>
      <c r="BC32" s="875"/>
      <c r="BD32" s="875"/>
      <c r="BE32" s="875"/>
      <c r="BF32" s="875"/>
      <c r="BG32" s="875"/>
      <c r="BH32" s="875"/>
    </row>
    <row r="33" spans="1:60" s="876" customFormat="1" ht="12.5" x14ac:dyDescent="0.35">
      <c r="A33" s="914" t="s">
        <v>4363</v>
      </c>
      <c r="B33" s="913" t="s">
        <v>4360</v>
      </c>
      <c r="C33" s="874">
        <v>1</v>
      </c>
      <c r="D33" s="164">
        <v>16321</v>
      </c>
      <c r="E33" s="164">
        <v>16321</v>
      </c>
      <c r="F33" s="875"/>
      <c r="G33" s="875"/>
      <c r="H33" s="875"/>
      <c r="I33" s="875"/>
      <c r="J33" s="875"/>
      <c r="K33" s="875"/>
      <c r="L33" s="875"/>
      <c r="M33" s="875"/>
      <c r="N33" s="875"/>
      <c r="O33" s="875"/>
      <c r="P33" s="875"/>
      <c r="Q33" s="875"/>
      <c r="R33" s="875"/>
      <c r="S33" s="875"/>
      <c r="T33" s="875"/>
      <c r="U33" s="875"/>
      <c r="V33" s="875"/>
      <c r="W33" s="875"/>
      <c r="X33" s="875"/>
      <c r="Y33" s="875"/>
      <c r="Z33" s="875"/>
      <c r="AA33" s="875"/>
      <c r="AB33" s="875"/>
      <c r="AC33" s="875"/>
      <c r="AD33" s="875"/>
      <c r="AE33" s="875"/>
      <c r="AF33" s="875"/>
      <c r="AG33" s="875"/>
      <c r="AH33" s="875"/>
      <c r="AI33" s="875"/>
      <c r="AJ33" s="875"/>
      <c r="AK33" s="875"/>
      <c r="AL33" s="875"/>
      <c r="AM33" s="875"/>
      <c r="AN33" s="875"/>
      <c r="AO33" s="875"/>
      <c r="AP33" s="875"/>
      <c r="AQ33" s="875"/>
      <c r="AR33" s="875"/>
      <c r="AS33" s="875"/>
      <c r="AT33" s="875"/>
      <c r="AU33" s="875"/>
      <c r="AV33" s="875"/>
      <c r="AW33" s="875"/>
      <c r="AX33" s="875"/>
      <c r="AY33" s="875"/>
      <c r="AZ33" s="875"/>
      <c r="BA33" s="875"/>
      <c r="BB33" s="875"/>
      <c r="BC33" s="875"/>
      <c r="BD33" s="875"/>
      <c r="BE33" s="875"/>
      <c r="BF33" s="875"/>
      <c r="BG33" s="875"/>
      <c r="BH33" s="875"/>
    </row>
    <row r="34" spans="1:60" s="876" customFormat="1" ht="12.5" x14ac:dyDescent="0.35">
      <c r="A34" s="912" t="s">
        <v>4364</v>
      </c>
      <c r="B34" s="913" t="s">
        <v>4360</v>
      </c>
      <c r="C34" s="874">
        <v>1</v>
      </c>
      <c r="D34" s="164">
        <v>16598</v>
      </c>
      <c r="E34" s="164">
        <v>16598</v>
      </c>
      <c r="F34" s="875"/>
      <c r="G34" s="875"/>
      <c r="H34" s="875"/>
      <c r="I34" s="875"/>
      <c r="J34" s="875"/>
      <c r="K34" s="875"/>
      <c r="L34" s="875"/>
      <c r="M34" s="875"/>
      <c r="N34" s="875"/>
      <c r="O34" s="875"/>
      <c r="P34" s="875"/>
      <c r="Q34" s="875"/>
      <c r="R34" s="875"/>
      <c r="S34" s="875"/>
      <c r="T34" s="875"/>
      <c r="U34" s="875"/>
      <c r="V34" s="875"/>
      <c r="W34" s="875"/>
      <c r="X34" s="875"/>
      <c r="Y34" s="875"/>
      <c r="Z34" s="875"/>
      <c r="AA34" s="875"/>
      <c r="AB34" s="875"/>
      <c r="AC34" s="875"/>
      <c r="AD34" s="875"/>
      <c r="AE34" s="875"/>
      <c r="AF34" s="875"/>
      <c r="AG34" s="875"/>
      <c r="AH34" s="875"/>
      <c r="AI34" s="875"/>
      <c r="AJ34" s="875"/>
      <c r="AK34" s="875"/>
      <c r="AL34" s="875"/>
      <c r="AM34" s="875"/>
      <c r="AN34" s="875"/>
      <c r="AO34" s="875"/>
      <c r="AP34" s="875"/>
      <c r="AQ34" s="875"/>
      <c r="AR34" s="875"/>
      <c r="AS34" s="875"/>
      <c r="AT34" s="875"/>
      <c r="AU34" s="875"/>
      <c r="AV34" s="875"/>
      <c r="AW34" s="875"/>
      <c r="AX34" s="875"/>
      <c r="AY34" s="875"/>
      <c r="AZ34" s="875"/>
      <c r="BA34" s="875"/>
      <c r="BB34" s="875"/>
      <c r="BC34" s="875"/>
      <c r="BD34" s="875"/>
      <c r="BE34" s="875"/>
      <c r="BF34" s="875"/>
      <c r="BG34" s="875"/>
      <c r="BH34" s="875"/>
    </row>
    <row r="35" spans="1:60" s="876" customFormat="1" ht="12.5" x14ac:dyDescent="0.35">
      <c r="A35" s="912" t="s">
        <v>4365</v>
      </c>
      <c r="B35" s="913" t="s">
        <v>4360</v>
      </c>
      <c r="C35" s="874">
        <v>2</v>
      </c>
      <c r="D35" s="164">
        <v>16899</v>
      </c>
      <c r="E35" s="164">
        <v>16899</v>
      </c>
      <c r="F35" s="875"/>
      <c r="G35" s="875"/>
      <c r="H35" s="875"/>
      <c r="I35" s="875"/>
      <c r="J35" s="875"/>
      <c r="K35" s="875"/>
      <c r="L35" s="875"/>
      <c r="M35" s="875"/>
      <c r="N35" s="875"/>
      <c r="O35" s="875"/>
      <c r="P35" s="875"/>
      <c r="Q35" s="875"/>
      <c r="R35" s="875"/>
      <c r="S35" s="875"/>
      <c r="T35" s="875"/>
      <c r="U35" s="875"/>
      <c r="V35" s="875"/>
      <c r="W35" s="875"/>
      <c r="X35" s="875"/>
      <c r="Y35" s="875"/>
      <c r="Z35" s="875"/>
      <c r="AA35" s="875"/>
      <c r="AB35" s="875"/>
      <c r="AC35" s="875"/>
      <c r="AD35" s="875"/>
      <c r="AE35" s="875"/>
      <c r="AF35" s="875"/>
      <c r="AG35" s="875"/>
      <c r="AH35" s="875"/>
      <c r="AI35" s="875"/>
      <c r="AJ35" s="875"/>
      <c r="AK35" s="875"/>
      <c r="AL35" s="875"/>
      <c r="AM35" s="875"/>
      <c r="AN35" s="875"/>
      <c r="AO35" s="875"/>
      <c r="AP35" s="875"/>
      <c r="AQ35" s="875"/>
      <c r="AR35" s="875"/>
      <c r="AS35" s="875"/>
      <c r="AT35" s="875"/>
      <c r="AU35" s="875"/>
      <c r="AV35" s="875"/>
      <c r="AW35" s="875"/>
      <c r="AX35" s="875"/>
      <c r="AY35" s="875"/>
      <c r="AZ35" s="875"/>
      <c r="BA35" s="875"/>
      <c r="BB35" s="875"/>
      <c r="BC35" s="875"/>
      <c r="BD35" s="875"/>
      <c r="BE35" s="875"/>
      <c r="BF35" s="875"/>
      <c r="BG35" s="875"/>
      <c r="BH35" s="875"/>
    </row>
    <row r="36" spans="1:60" s="876" customFormat="1" ht="12.5" x14ac:dyDescent="0.35">
      <c r="A36" s="912" t="s">
        <v>4366</v>
      </c>
      <c r="B36" s="913" t="s">
        <v>4360</v>
      </c>
      <c r="C36" s="874">
        <v>2</v>
      </c>
      <c r="D36" s="164">
        <v>19599</v>
      </c>
      <c r="E36" s="164">
        <v>19599</v>
      </c>
      <c r="F36" s="875"/>
      <c r="G36" s="875"/>
      <c r="H36" s="875"/>
      <c r="I36" s="875"/>
      <c r="J36" s="875"/>
      <c r="K36" s="875"/>
      <c r="L36" s="875"/>
      <c r="M36" s="875"/>
      <c r="N36" s="875"/>
      <c r="O36" s="875"/>
      <c r="P36" s="875"/>
      <c r="Q36" s="875"/>
      <c r="R36" s="875"/>
      <c r="S36" s="875"/>
      <c r="T36" s="875"/>
      <c r="U36" s="875"/>
      <c r="V36" s="875"/>
      <c r="W36" s="875"/>
      <c r="X36" s="875"/>
      <c r="Y36" s="875"/>
      <c r="Z36" s="875"/>
      <c r="AA36" s="875"/>
      <c r="AB36" s="875"/>
      <c r="AC36" s="875"/>
      <c r="AD36" s="875"/>
      <c r="AE36" s="875"/>
      <c r="AF36" s="875"/>
      <c r="AG36" s="875"/>
      <c r="AH36" s="875"/>
      <c r="AI36" s="875"/>
      <c r="AJ36" s="875"/>
      <c r="AK36" s="875"/>
      <c r="AL36" s="875"/>
      <c r="AM36" s="875"/>
      <c r="AN36" s="875"/>
      <c r="AO36" s="875"/>
      <c r="AP36" s="875"/>
      <c r="AQ36" s="875"/>
      <c r="AR36" s="875"/>
      <c r="AS36" s="875"/>
      <c r="AT36" s="875"/>
      <c r="AU36" s="875"/>
      <c r="AV36" s="875"/>
      <c r="AW36" s="875"/>
      <c r="AX36" s="875"/>
      <c r="AY36" s="875"/>
      <c r="AZ36" s="875"/>
      <c r="BA36" s="875"/>
      <c r="BB36" s="875"/>
      <c r="BC36" s="875"/>
      <c r="BD36" s="875"/>
      <c r="BE36" s="875"/>
      <c r="BF36" s="875"/>
      <c r="BG36" s="875"/>
      <c r="BH36" s="875"/>
    </row>
    <row r="37" spans="1:60" s="876" customFormat="1" ht="12.5" x14ac:dyDescent="0.35">
      <c r="A37" s="914" t="s">
        <v>4367</v>
      </c>
      <c r="B37" s="913" t="s">
        <v>4360</v>
      </c>
      <c r="C37" s="874">
        <v>1</v>
      </c>
      <c r="D37" s="164">
        <v>20024</v>
      </c>
      <c r="E37" s="164">
        <v>20024</v>
      </c>
      <c r="F37" s="875"/>
      <c r="G37" s="875"/>
      <c r="H37" s="875"/>
      <c r="I37" s="875"/>
      <c r="J37" s="875"/>
      <c r="K37" s="875"/>
      <c r="L37" s="875"/>
      <c r="M37" s="875"/>
      <c r="N37" s="875"/>
      <c r="O37" s="875"/>
      <c r="P37" s="875"/>
      <c r="Q37" s="875"/>
      <c r="R37" s="875"/>
      <c r="S37" s="875"/>
      <c r="T37" s="875"/>
      <c r="U37" s="875"/>
      <c r="V37" s="875"/>
      <c r="W37" s="875"/>
      <c r="X37" s="875"/>
      <c r="Y37" s="875"/>
      <c r="Z37" s="875"/>
      <c r="AA37" s="875"/>
      <c r="AB37" s="875"/>
      <c r="AC37" s="875"/>
      <c r="AD37" s="875"/>
      <c r="AE37" s="875"/>
      <c r="AF37" s="875"/>
      <c r="AG37" s="875"/>
      <c r="AH37" s="875"/>
      <c r="AI37" s="875"/>
      <c r="AJ37" s="875"/>
      <c r="AK37" s="875"/>
      <c r="AL37" s="875"/>
      <c r="AM37" s="875"/>
      <c r="AN37" s="875"/>
      <c r="AO37" s="875"/>
      <c r="AP37" s="875"/>
      <c r="AQ37" s="875"/>
      <c r="AR37" s="875"/>
      <c r="AS37" s="875"/>
      <c r="AT37" s="875"/>
      <c r="AU37" s="875"/>
      <c r="AV37" s="875"/>
      <c r="AW37" s="875"/>
      <c r="AX37" s="875"/>
      <c r="AY37" s="875"/>
      <c r="AZ37" s="875"/>
      <c r="BA37" s="875"/>
      <c r="BB37" s="875"/>
      <c r="BC37" s="875"/>
      <c r="BD37" s="875"/>
      <c r="BE37" s="875"/>
      <c r="BF37" s="875"/>
      <c r="BG37" s="875"/>
      <c r="BH37" s="875"/>
    </row>
    <row r="38" spans="1:60" s="876" customFormat="1" ht="12.5" x14ac:dyDescent="0.35">
      <c r="A38" s="912" t="s">
        <v>4368</v>
      </c>
      <c r="B38" s="913" t="s">
        <v>4304</v>
      </c>
      <c r="C38" s="874">
        <v>1</v>
      </c>
      <c r="D38" s="164">
        <v>13098</v>
      </c>
      <c r="E38" s="164">
        <v>13098</v>
      </c>
      <c r="F38" s="875"/>
      <c r="G38" s="875"/>
      <c r="H38" s="875"/>
      <c r="I38" s="875"/>
      <c r="J38" s="875"/>
      <c r="K38" s="875"/>
      <c r="L38" s="875"/>
      <c r="M38" s="875"/>
      <c r="N38" s="875"/>
      <c r="O38" s="875"/>
      <c r="P38" s="875"/>
      <c r="Q38" s="875"/>
      <c r="R38" s="875"/>
      <c r="S38" s="875"/>
      <c r="T38" s="875"/>
      <c r="U38" s="875"/>
      <c r="V38" s="875"/>
      <c r="W38" s="875"/>
      <c r="X38" s="875"/>
      <c r="Y38" s="875"/>
      <c r="Z38" s="875"/>
      <c r="AA38" s="875"/>
      <c r="AB38" s="875"/>
      <c r="AC38" s="875"/>
      <c r="AD38" s="875"/>
      <c r="AE38" s="875"/>
      <c r="AF38" s="875"/>
      <c r="AG38" s="875"/>
      <c r="AH38" s="875"/>
      <c r="AI38" s="875"/>
      <c r="AJ38" s="875"/>
      <c r="AK38" s="875"/>
      <c r="AL38" s="875"/>
      <c r="AM38" s="875"/>
      <c r="AN38" s="875"/>
      <c r="AO38" s="875"/>
      <c r="AP38" s="875"/>
      <c r="AQ38" s="875"/>
      <c r="AR38" s="875"/>
      <c r="AS38" s="875"/>
      <c r="AT38" s="875"/>
      <c r="AU38" s="875"/>
      <c r="AV38" s="875"/>
      <c r="AW38" s="875"/>
      <c r="AX38" s="875"/>
      <c r="AY38" s="875"/>
      <c r="AZ38" s="875"/>
      <c r="BA38" s="875"/>
      <c r="BB38" s="875"/>
      <c r="BC38" s="875"/>
      <c r="BD38" s="875"/>
      <c r="BE38" s="875"/>
      <c r="BF38" s="875"/>
      <c r="BG38" s="875"/>
      <c r="BH38" s="875"/>
    </row>
    <row r="39" spans="1:60" s="876" customFormat="1" ht="12.5" x14ac:dyDescent="0.35">
      <c r="A39" s="912" t="s">
        <v>4369</v>
      </c>
      <c r="B39" s="913" t="s">
        <v>4370</v>
      </c>
      <c r="C39" s="874">
        <v>2</v>
      </c>
      <c r="D39" s="164">
        <v>10410</v>
      </c>
      <c r="E39" s="164">
        <v>10410</v>
      </c>
      <c r="F39" s="875"/>
      <c r="G39" s="875"/>
      <c r="H39" s="875"/>
      <c r="I39" s="875"/>
      <c r="J39" s="875"/>
      <c r="K39" s="875"/>
      <c r="L39" s="875"/>
      <c r="M39" s="875"/>
      <c r="N39" s="875"/>
      <c r="O39" s="875"/>
      <c r="P39" s="875"/>
      <c r="Q39" s="875"/>
      <c r="R39" s="875"/>
      <c r="S39" s="875"/>
      <c r="T39" s="875"/>
      <c r="U39" s="875"/>
      <c r="V39" s="875"/>
      <c r="W39" s="875"/>
      <c r="X39" s="875"/>
      <c r="Y39" s="875"/>
      <c r="Z39" s="875"/>
      <c r="AA39" s="875"/>
      <c r="AB39" s="875"/>
      <c r="AC39" s="875"/>
      <c r="AD39" s="875"/>
      <c r="AE39" s="875"/>
      <c r="AF39" s="875"/>
      <c r="AG39" s="875"/>
      <c r="AH39" s="875"/>
      <c r="AI39" s="875"/>
      <c r="AJ39" s="875"/>
      <c r="AK39" s="875"/>
      <c r="AL39" s="875"/>
      <c r="AM39" s="875"/>
      <c r="AN39" s="875"/>
      <c r="AO39" s="875"/>
      <c r="AP39" s="875"/>
      <c r="AQ39" s="875"/>
      <c r="AR39" s="875"/>
      <c r="AS39" s="875"/>
      <c r="AT39" s="875"/>
      <c r="AU39" s="875"/>
      <c r="AV39" s="875"/>
      <c r="AW39" s="875"/>
      <c r="AX39" s="875"/>
      <c r="AY39" s="875"/>
      <c r="AZ39" s="875"/>
      <c r="BA39" s="875"/>
      <c r="BB39" s="875"/>
      <c r="BC39" s="875"/>
      <c r="BD39" s="875"/>
      <c r="BE39" s="875"/>
      <c r="BF39" s="875"/>
      <c r="BG39" s="875"/>
      <c r="BH39" s="875"/>
    </row>
    <row r="40" spans="1:60" s="876" customFormat="1" ht="12.5" x14ac:dyDescent="0.35">
      <c r="A40" s="914" t="s">
        <v>4371</v>
      </c>
      <c r="B40" s="913" t="s">
        <v>4370</v>
      </c>
      <c r="C40" s="874">
        <v>1</v>
      </c>
      <c r="D40" s="164">
        <v>10622</v>
      </c>
      <c r="E40" s="164">
        <v>10622</v>
      </c>
      <c r="F40" s="875"/>
      <c r="G40" s="875"/>
      <c r="H40" s="875"/>
      <c r="I40" s="875"/>
      <c r="J40" s="875"/>
      <c r="K40" s="875"/>
      <c r="L40" s="875"/>
      <c r="M40" s="875"/>
      <c r="N40" s="875"/>
      <c r="O40" s="875"/>
      <c r="P40" s="875"/>
      <c r="Q40" s="875"/>
      <c r="R40" s="875"/>
      <c r="S40" s="875"/>
      <c r="T40" s="875"/>
      <c r="U40" s="875"/>
      <c r="V40" s="875"/>
      <c r="W40" s="875"/>
      <c r="X40" s="875"/>
      <c r="Y40" s="875"/>
      <c r="Z40" s="875"/>
      <c r="AA40" s="875"/>
      <c r="AB40" s="875"/>
      <c r="AC40" s="875"/>
      <c r="AD40" s="875"/>
      <c r="AE40" s="875"/>
      <c r="AF40" s="875"/>
      <c r="AG40" s="875"/>
      <c r="AH40" s="875"/>
      <c r="AI40" s="875"/>
      <c r="AJ40" s="875"/>
      <c r="AK40" s="875"/>
      <c r="AL40" s="875"/>
      <c r="AM40" s="875"/>
      <c r="AN40" s="875"/>
      <c r="AO40" s="875"/>
      <c r="AP40" s="875"/>
      <c r="AQ40" s="875"/>
      <c r="AR40" s="875"/>
      <c r="AS40" s="875"/>
      <c r="AT40" s="875"/>
      <c r="AU40" s="875"/>
      <c r="AV40" s="875"/>
      <c r="AW40" s="875"/>
      <c r="AX40" s="875"/>
      <c r="AY40" s="875"/>
      <c r="AZ40" s="875"/>
      <c r="BA40" s="875"/>
      <c r="BB40" s="875"/>
      <c r="BC40" s="875"/>
      <c r="BD40" s="875"/>
      <c r="BE40" s="875"/>
      <c r="BF40" s="875"/>
      <c r="BG40" s="875"/>
      <c r="BH40" s="875"/>
    </row>
    <row r="41" spans="1:60" s="876" customFormat="1" ht="12.5" x14ac:dyDescent="0.35">
      <c r="A41" s="912" t="s">
        <v>4372</v>
      </c>
      <c r="B41" s="913" t="s">
        <v>4373</v>
      </c>
      <c r="C41" s="874">
        <v>1</v>
      </c>
      <c r="D41" s="164">
        <v>7470</v>
      </c>
      <c r="E41" s="164">
        <v>7470</v>
      </c>
      <c r="F41" s="875"/>
      <c r="G41" s="875"/>
      <c r="H41" s="875"/>
      <c r="I41" s="875"/>
      <c r="J41" s="875"/>
      <c r="K41" s="875"/>
      <c r="L41" s="875"/>
      <c r="M41" s="875"/>
      <c r="N41" s="875"/>
      <c r="O41" s="875"/>
      <c r="P41" s="875"/>
      <c r="Q41" s="875"/>
      <c r="R41" s="875"/>
      <c r="S41" s="875"/>
      <c r="T41" s="875"/>
      <c r="U41" s="875"/>
      <c r="V41" s="875"/>
      <c r="W41" s="875"/>
      <c r="X41" s="875"/>
      <c r="Y41" s="875"/>
      <c r="Z41" s="875"/>
      <c r="AA41" s="875"/>
      <c r="AB41" s="875"/>
      <c r="AC41" s="875"/>
      <c r="AD41" s="875"/>
      <c r="AE41" s="875"/>
      <c r="AF41" s="875"/>
      <c r="AG41" s="875"/>
      <c r="AH41" s="875"/>
      <c r="AI41" s="875"/>
      <c r="AJ41" s="875"/>
      <c r="AK41" s="875"/>
      <c r="AL41" s="875"/>
      <c r="AM41" s="875"/>
      <c r="AN41" s="875"/>
      <c r="AO41" s="875"/>
      <c r="AP41" s="875"/>
      <c r="AQ41" s="875"/>
      <c r="AR41" s="875"/>
      <c r="AS41" s="875"/>
      <c r="AT41" s="875"/>
      <c r="AU41" s="875"/>
      <c r="AV41" s="875"/>
      <c r="AW41" s="875"/>
      <c r="AX41" s="875"/>
      <c r="AY41" s="875"/>
      <c r="AZ41" s="875"/>
      <c r="BA41" s="875"/>
      <c r="BB41" s="875"/>
      <c r="BC41" s="875"/>
      <c r="BD41" s="875"/>
      <c r="BE41" s="875"/>
      <c r="BF41" s="875"/>
      <c r="BG41" s="875"/>
      <c r="BH41" s="875"/>
    </row>
    <row r="42" spans="1:60" s="876" customFormat="1" ht="12.5" x14ac:dyDescent="0.35">
      <c r="A42" s="912" t="s">
        <v>4374</v>
      </c>
      <c r="B42" s="913" t="s">
        <v>4373</v>
      </c>
      <c r="C42" s="874">
        <v>1</v>
      </c>
      <c r="D42" s="164">
        <v>7470</v>
      </c>
      <c r="E42" s="164">
        <v>7470</v>
      </c>
      <c r="F42" s="875"/>
      <c r="G42" s="875"/>
      <c r="H42" s="875"/>
      <c r="I42" s="875"/>
      <c r="J42" s="875"/>
      <c r="K42" s="875"/>
      <c r="L42" s="875"/>
      <c r="M42" s="875"/>
      <c r="N42" s="875"/>
      <c r="O42" s="875"/>
      <c r="P42" s="875"/>
      <c r="Q42" s="875"/>
      <c r="R42" s="875"/>
      <c r="S42" s="875"/>
      <c r="T42" s="875"/>
      <c r="U42" s="875"/>
      <c r="V42" s="875"/>
      <c r="W42" s="875"/>
      <c r="X42" s="875"/>
      <c r="Y42" s="875"/>
      <c r="Z42" s="875"/>
      <c r="AA42" s="875"/>
      <c r="AB42" s="875"/>
      <c r="AC42" s="875"/>
      <c r="AD42" s="875"/>
      <c r="AE42" s="875"/>
      <c r="AF42" s="875"/>
      <c r="AG42" s="875"/>
      <c r="AH42" s="875"/>
      <c r="AI42" s="875"/>
      <c r="AJ42" s="875"/>
      <c r="AK42" s="875"/>
      <c r="AL42" s="875"/>
      <c r="AM42" s="875"/>
      <c r="AN42" s="875"/>
      <c r="AO42" s="875"/>
      <c r="AP42" s="875"/>
      <c r="AQ42" s="875"/>
      <c r="AR42" s="875"/>
      <c r="AS42" s="875"/>
      <c r="AT42" s="875"/>
      <c r="AU42" s="875"/>
      <c r="AV42" s="875"/>
      <c r="AW42" s="875"/>
      <c r="AX42" s="875"/>
      <c r="AY42" s="875"/>
      <c r="AZ42" s="875"/>
      <c r="BA42" s="875"/>
      <c r="BB42" s="875"/>
      <c r="BC42" s="875"/>
      <c r="BD42" s="875"/>
      <c r="BE42" s="875"/>
      <c r="BF42" s="875"/>
      <c r="BG42" s="875"/>
      <c r="BH42" s="875"/>
    </row>
    <row r="43" spans="1:60" s="876" customFormat="1" ht="12.5" x14ac:dyDescent="0.35">
      <c r="A43" s="914" t="s">
        <v>4375</v>
      </c>
      <c r="B43" s="913" t="s">
        <v>4376</v>
      </c>
      <c r="C43" s="874">
        <v>1</v>
      </c>
      <c r="D43" s="164">
        <v>7470</v>
      </c>
      <c r="E43" s="164">
        <v>7470</v>
      </c>
      <c r="F43" s="875"/>
      <c r="G43" s="875"/>
      <c r="H43" s="875"/>
      <c r="I43" s="875"/>
      <c r="J43" s="875"/>
      <c r="K43" s="875"/>
      <c r="L43" s="875"/>
      <c r="M43" s="875"/>
      <c r="N43" s="875"/>
      <c r="O43" s="875"/>
      <c r="P43" s="875"/>
      <c r="Q43" s="875"/>
      <c r="R43" s="875"/>
      <c r="S43" s="875"/>
      <c r="T43" s="875"/>
      <c r="U43" s="875"/>
      <c r="V43" s="875"/>
      <c r="W43" s="875"/>
      <c r="X43" s="875"/>
      <c r="Y43" s="875"/>
      <c r="Z43" s="875"/>
      <c r="AA43" s="875"/>
      <c r="AB43" s="875"/>
      <c r="AC43" s="875"/>
      <c r="AD43" s="875"/>
      <c r="AE43" s="875"/>
      <c r="AF43" s="875"/>
      <c r="AG43" s="875"/>
      <c r="AH43" s="875"/>
      <c r="AI43" s="875"/>
      <c r="AJ43" s="875"/>
      <c r="AK43" s="875"/>
      <c r="AL43" s="875"/>
      <c r="AM43" s="875"/>
      <c r="AN43" s="875"/>
      <c r="AO43" s="875"/>
      <c r="AP43" s="875"/>
      <c r="AQ43" s="875"/>
      <c r="AR43" s="875"/>
      <c r="AS43" s="875"/>
      <c r="AT43" s="875"/>
      <c r="AU43" s="875"/>
      <c r="AV43" s="875"/>
      <c r="AW43" s="875"/>
      <c r="AX43" s="875"/>
      <c r="AY43" s="875"/>
      <c r="AZ43" s="875"/>
      <c r="BA43" s="875"/>
      <c r="BB43" s="875"/>
      <c r="BC43" s="875"/>
      <c r="BD43" s="875"/>
      <c r="BE43" s="875"/>
      <c r="BF43" s="875"/>
      <c r="BG43" s="875"/>
      <c r="BH43" s="875"/>
    </row>
    <row r="44" spans="1:60" s="919" customFormat="1" ht="15" customHeight="1" x14ac:dyDescent="0.25">
      <c r="A44" s="816"/>
      <c r="B44" s="136" t="s">
        <v>4241</v>
      </c>
      <c r="C44" s="166">
        <f>SUM(C20:C43)</f>
        <v>39</v>
      </c>
      <c r="D44" s="918"/>
      <c r="E44" s="918"/>
    </row>
    <row r="45" spans="1:60" s="876" customFormat="1" ht="12.5" x14ac:dyDescent="0.35">
      <c r="A45" s="920"/>
      <c r="B45" s="921"/>
      <c r="C45" s="920"/>
      <c r="D45" s="922"/>
      <c r="E45" s="922"/>
      <c r="F45" s="875"/>
      <c r="G45" s="875"/>
      <c r="H45" s="875"/>
      <c r="I45" s="875"/>
      <c r="J45" s="875"/>
      <c r="K45" s="875"/>
      <c r="L45" s="875"/>
      <c r="M45" s="875"/>
      <c r="N45" s="875"/>
      <c r="O45" s="875"/>
      <c r="P45" s="875"/>
      <c r="Q45" s="875"/>
      <c r="R45" s="875"/>
      <c r="S45" s="875"/>
      <c r="T45" s="875"/>
      <c r="U45" s="875"/>
      <c r="V45" s="875"/>
      <c r="W45" s="875"/>
      <c r="X45" s="875"/>
      <c r="Y45" s="875"/>
      <c r="Z45" s="875"/>
      <c r="AA45" s="875"/>
      <c r="AB45" s="875"/>
      <c r="AC45" s="875"/>
      <c r="AD45" s="875"/>
      <c r="AE45" s="875"/>
      <c r="AF45" s="875"/>
      <c r="AG45" s="875"/>
      <c r="AH45" s="875"/>
      <c r="AI45" s="875"/>
      <c r="AJ45" s="875"/>
      <c r="AK45" s="875"/>
      <c r="AL45" s="875"/>
      <c r="AM45" s="875"/>
      <c r="AN45" s="875"/>
      <c r="AO45" s="875"/>
      <c r="AP45" s="875"/>
      <c r="AQ45" s="875"/>
      <c r="AR45" s="875"/>
      <c r="AS45" s="875"/>
      <c r="AT45" s="875"/>
      <c r="AU45" s="875"/>
      <c r="AV45" s="875"/>
      <c r="AW45" s="875"/>
      <c r="AX45" s="875"/>
      <c r="AY45" s="875"/>
      <c r="AZ45" s="875"/>
      <c r="BA45" s="875"/>
      <c r="BB45" s="875"/>
      <c r="BC45" s="875"/>
      <c r="BD45" s="875"/>
      <c r="BE45" s="875"/>
      <c r="BF45" s="875"/>
      <c r="BG45" s="875"/>
      <c r="BH45" s="875"/>
    </row>
    <row r="46" spans="1:60" s="876" customFormat="1" ht="12.5" x14ac:dyDescent="0.35">
      <c r="A46" s="920"/>
      <c r="B46" s="921"/>
      <c r="C46" s="920"/>
      <c r="D46" s="922"/>
      <c r="E46" s="922"/>
      <c r="F46" s="875"/>
      <c r="G46" s="875"/>
      <c r="H46" s="875"/>
      <c r="I46" s="875"/>
      <c r="J46" s="875"/>
      <c r="K46" s="875"/>
      <c r="L46" s="875"/>
      <c r="M46" s="875"/>
      <c r="N46" s="875"/>
      <c r="O46" s="875"/>
      <c r="P46" s="875"/>
      <c r="Q46" s="875"/>
      <c r="R46" s="875"/>
      <c r="S46" s="875"/>
      <c r="T46" s="875"/>
      <c r="U46" s="875"/>
      <c r="V46" s="875"/>
      <c r="W46" s="875"/>
      <c r="X46" s="875"/>
      <c r="Y46" s="875"/>
      <c r="Z46" s="875"/>
      <c r="AA46" s="875"/>
      <c r="AB46" s="875"/>
      <c r="AC46" s="875"/>
      <c r="AD46" s="875"/>
      <c r="AE46" s="875"/>
      <c r="AF46" s="875"/>
      <c r="AG46" s="875"/>
      <c r="AH46" s="875"/>
      <c r="AI46" s="875"/>
      <c r="AJ46" s="875"/>
      <c r="AK46" s="875"/>
      <c r="AL46" s="875"/>
      <c r="AM46" s="875"/>
      <c r="AN46" s="875"/>
      <c r="AO46" s="875"/>
      <c r="AP46" s="875"/>
      <c r="AQ46" s="875"/>
      <c r="AR46" s="875"/>
      <c r="AS46" s="875"/>
      <c r="AT46" s="875"/>
      <c r="AU46" s="875"/>
      <c r="AV46" s="875"/>
      <c r="AW46" s="875"/>
      <c r="AX46" s="875"/>
      <c r="AY46" s="875"/>
      <c r="AZ46" s="875"/>
      <c r="BA46" s="875"/>
      <c r="BB46" s="875"/>
      <c r="BC46" s="875"/>
      <c r="BD46" s="875"/>
      <c r="BE46" s="875"/>
      <c r="BF46" s="875"/>
      <c r="BG46" s="875"/>
      <c r="BH46" s="875"/>
    </row>
    <row r="47" spans="1:60" s="170" customFormat="1" ht="12.5" x14ac:dyDescent="0.25">
      <c r="A47" s="653" t="s">
        <v>4169</v>
      </c>
      <c r="B47" s="653"/>
      <c r="C47" s="923"/>
      <c r="D47" s="877"/>
      <c r="E47" s="87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</row>
    <row r="48" spans="1:60" s="170" customFormat="1" ht="12.5" x14ac:dyDescent="0.25">
      <c r="A48" s="924" t="s">
        <v>4242</v>
      </c>
      <c r="B48" s="925" t="s">
        <v>4242</v>
      </c>
      <c r="C48" s="888">
        <v>0</v>
      </c>
      <c r="D48" s="889">
        <v>0</v>
      </c>
      <c r="E48" s="889">
        <v>0</v>
      </c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</row>
    <row r="49" spans="1:173" s="169" customFormat="1" ht="12.5" x14ac:dyDescent="0.25">
      <c r="A49" s="816"/>
      <c r="B49" s="173" t="s">
        <v>4243</v>
      </c>
      <c r="C49" s="166">
        <f>SUM(C48)</f>
        <v>0</v>
      </c>
      <c r="D49" s="877"/>
      <c r="E49" s="877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</row>
    <row r="50" spans="1:173" s="876" customFormat="1" ht="12.5" x14ac:dyDescent="0.25">
      <c r="A50" s="915"/>
      <c r="B50" s="916"/>
      <c r="C50" s="917"/>
      <c r="D50" s="877"/>
      <c r="E50" s="877"/>
      <c r="F50" s="875"/>
      <c r="G50" s="875"/>
      <c r="H50" s="875"/>
      <c r="I50" s="875"/>
      <c r="J50" s="875"/>
      <c r="K50" s="875"/>
      <c r="L50" s="875"/>
      <c r="M50" s="875"/>
      <c r="N50" s="875"/>
      <c r="O50" s="875"/>
      <c r="P50" s="875"/>
      <c r="Q50" s="875"/>
      <c r="R50" s="875"/>
      <c r="S50" s="875"/>
      <c r="T50" s="875"/>
      <c r="U50" s="875"/>
      <c r="V50" s="875"/>
      <c r="W50" s="875"/>
      <c r="X50" s="875"/>
      <c r="Y50" s="875"/>
      <c r="Z50" s="875"/>
      <c r="AA50" s="875"/>
      <c r="AB50" s="875"/>
      <c r="AC50" s="875"/>
      <c r="AD50" s="875"/>
      <c r="AE50" s="875"/>
      <c r="AF50" s="875"/>
      <c r="AG50" s="875"/>
      <c r="AH50" s="875"/>
      <c r="AI50" s="875"/>
      <c r="AJ50" s="875"/>
      <c r="AK50" s="875"/>
      <c r="AL50" s="875"/>
      <c r="AM50" s="875"/>
      <c r="AN50" s="875"/>
      <c r="AO50" s="875"/>
      <c r="AP50" s="875"/>
      <c r="AQ50" s="875"/>
      <c r="AR50" s="875"/>
      <c r="AS50" s="875"/>
      <c r="AT50" s="875"/>
      <c r="AU50" s="875"/>
      <c r="AV50" s="875"/>
      <c r="AW50" s="875"/>
      <c r="AX50" s="875"/>
      <c r="AY50" s="875"/>
      <c r="AZ50" s="875"/>
      <c r="BA50" s="875"/>
      <c r="BB50" s="875"/>
      <c r="BC50" s="875"/>
      <c r="BD50" s="875"/>
      <c r="BE50" s="875"/>
      <c r="BF50" s="875"/>
      <c r="BG50" s="875"/>
      <c r="BH50" s="875"/>
    </row>
    <row r="51" spans="1:173" s="876" customFormat="1" ht="12.5" x14ac:dyDescent="0.35">
      <c r="A51" s="915"/>
      <c r="B51" s="205" t="s">
        <v>4170</v>
      </c>
      <c r="C51" s="206">
        <f>C16+C44+C49</f>
        <v>43</v>
      </c>
      <c r="D51" s="877"/>
      <c r="E51" s="877"/>
      <c r="F51" s="875"/>
      <c r="G51" s="875"/>
      <c r="H51" s="875"/>
      <c r="I51" s="875"/>
      <c r="J51" s="875"/>
      <c r="K51" s="875"/>
      <c r="L51" s="875"/>
      <c r="M51" s="875"/>
      <c r="N51" s="875"/>
      <c r="O51" s="875"/>
      <c r="P51" s="875"/>
      <c r="Q51" s="875"/>
      <c r="R51" s="875"/>
      <c r="S51" s="875"/>
      <c r="T51" s="875"/>
      <c r="U51" s="875"/>
      <c r="V51" s="875"/>
      <c r="W51" s="875"/>
      <c r="X51" s="875"/>
      <c r="Y51" s="875"/>
      <c r="Z51" s="875"/>
      <c r="AA51" s="875"/>
      <c r="AB51" s="875"/>
      <c r="AC51" s="875"/>
      <c r="AD51" s="875"/>
      <c r="AE51" s="875"/>
      <c r="AF51" s="875"/>
      <c r="AG51" s="875"/>
      <c r="AH51" s="875"/>
      <c r="AI51" s="875"/>
      <c r="AJ51" s="875"/>
      <c r="AK51" s="875"/>
      <c r="AL51" s="875"/>
      <c r="AM51" s="875"/>
      <c r="AN51" s="875"/>
      <c r="AO51" s="875"/>
      <c r="AP51" s="875"/>
      <c r="AQ51" s="875"/>
      <c r="AR51" s="875"/>
      <c r="AS51" s="875"/>
      <c r="AT51" s="875"/>
      <c r="AU51" s="875"/>
      <c r="AV51" s="875"/>
      <c r="AW51" s="875"/>
      <c r="AX51" s="875"/>
      <c r="AY51" s="875"/>
      <c r="AZ51" s="875"/>
      <c r="BA51" s="875"/>
      <c r="BB51" s="875"/>
      <c r="BC51" s="875"/>
      <c r="BD51" s="875"/>
      <c r="BE51" s="875"/>
      <c r="BF51" s="875"/>
      <c r="BG51" s="875"/>
      <c r="BH51" s="875"/>
    </row>
    <row r="52" spans="1:173" s="876" customFormat="1" ht="12.5" x14ac:dyDescent="0.25">
      <c r="A52" s="915"/>
      <c r="B52" s="916"/>
      <c r="C52" s="917"/>
      <c r="D52" s="877"/>
      <c r="E52" s="877"/>
      <c r="F52" s="875"/>
      <c r="G52" s="875"/>
      <c r="H52" s="875"/>
      <c r="I52" s="875"/>
      <c r="J52" s="875"/>
      <c r="K52" s="875"/>
      <c r="L52" s="875"/>
      <c r="M52" s="875"/>
      <c r="N52" s="875"/>
      <c r="O52" s="875"/>
      <c r="P52" s="875"/>
      <c r="Q52" s="875"/>
      <c r="R52" s="875"/>
      <c r="S52" s="875"/>
      <c r="T52" s="875"/>
      <c r="U52" s="875"/>
      <c r="V52" s="875"/>
      <c r="W52" s="875"/>
      <c r="X52" s="875"/>
      <c r="Y52" s="875"/>
      <c r="Z52" s="875"/>
      <c r="AA52" s="875"/>
      <c r="AB52" s="875"/>
      <c r="AC52" s="875"/>
      <c r="AD52" s="875"/>
      <c r="AE52" s="875"/>
      <c r="AF52" s="875"/>
      <c r="AG52" s="875"/>
      <c r="AH52" s="875"/>
      <c r="AI52" s="875"/>
      <c r="AJ52" s="875"/>
      <c r="AK52" s="875"/>
      <c r="AL52" s="875"/>
      <c r="AM52" s="875"/>
      <c r="AN52" s="875"/>
      <c r="AO52" s="875"/>
      <c r="AP52" s="875"/>
      <c r="AQ52" s="875"/>
      <c r="AR52" s="875"/>
      <c r="AS52" s="875"/>
      <c r="AT52" s="875"/>
      <c r="AU52" s="875"/>
      <c r="AV52" s="875"/>
      <c r="AW52" s="875"/>
      <c r="AX52" s="875"/>
      <c r="AY52" s="875"/>
      <c r="AZ52" s="875"/>
      <c r="BA52" s="875"/>
      <c r="BB52" s="875"/>
      <c r="BC52" s="875"/>
      <c r="BD52" s="875"/>
      <c r="BE52" s="875"/>
      <c r="BF52" s="875"/>
      <c r="BG52" s="875"/>
      <c r="BH52" s="875"/>
    </row>
    <row r="53" spans="1:173" s="876" customFormat="1" ht="12.5" x14ac:dyDescent="0.25">
      <c r="A53" s="915"/>
      <c r="B53" s="916"/>
      <c r="C53" s="917"/>
      <c r="D53" s="877"/>
      <c r="E53" s="877"/>
      <c r="F53" s="875"/>
      <c r="G53" s="875"/>
      <c r="H53" s="875"/>
      <c r="I53" s="875"/>
      <c r="J53" s="875"/>
      <c r="K53" s="875"/>
      <c r="L53" s="875"/>
      <c r="M53" s="875"/>
      <c r="N53" s="875"/>
      <c r="O53" s="875"/>
      <c r="P53" s="875"/>
      <c r="Q53" s="875"/>
      <c r="R53" s="875"/>
      <c r="S53" s="875"/>
      <c r="T53" s="875"/>
      <c r="U53" s="875"/>
      <c r="V53" s="875"/>
      <c r="W53" s="875"/>
      <c r="X53" s="875"/>
      <c r="Y53" s="875"/>
      <c r="Z53" s="875"/>
      <c r="AA53" s="875"/>
      <c r="AB53" s="875"/>
      <c r="AC53" s="875"/>
      <c r="AD53" s="875"/>
      <c r="AE53" s="875"/>
      <c r="AF53" s="875"/>
      <c r="AG53" s="875"/>
      <c r="AH53" s="875"/>
      <c r="AI53" s="875"/>
      <c r="AJ53" s="875"/>
      <c r="AK53" s="875"/>
      <c r="AL53" s="875"/>
      <c r="AM53" s="875"/>
      <c r="AN53" s="875"/>
      <c r="AO53" s="875"/>
      <c r="AP53" s="875"/>
      <c r="AQ53" s="875"/>
      <c r="AR53" s="875"/>
      <c r="AS53" s="875"/>
      <c r="AT53" s="875"/>
      <c r="AU53" s="875"/>
      <c r="AV53" s="875"/>
      <c r="AW53" s="875"/>
      <c r="AX53" s="875"/>
      <c r="AY53" s="875"/>
      <c r="AZ53" s="875"/>
      <c r="BA53" s="875"/>
      <c r="BB53" s="875"/>
      <c r="BC53" s="875"/>
      <c r="BD53" s="875"/>
      <c r="BE53" s="875"/>
      <c r="BF53" s="875"/>
      <c r="BG53" s="875"/>
      <c r="BH53" s="875"/>
    </row>
    <row r="54" spans="1:173" s="876" customFormat="1" ht="12.5" x14ac:dyDescent="0.35">
      <c r="A54" s="897" t="s">
        <v>4166</v>
      </c>
      <c r="B54" s="897"/>
      <c r="C54" s="917"/>
      <c r="D54" s="877"/>
      <c r="E54" s="877"/>
      <c r="F54" s="875"/>
      <c r="G54" s="875"/>
      <c r="H54" s="875"/>
      <c r="I54" s="875"/>
      <c r="J54" s="875"/>
      <c r="K54" s="875"/>
      <c r="L54" s="875"/>
      <c r="M54" s="875"/>
      <c r="N54" s="875"/>
      <c r="O54" s="875"/>
      <c r="P54" s="875"/>
      <c r="Q54" s="875"/>
      <c r="R54" s="875"/>
      <c r="S54" s="875"/>
      <c r="T54" s="875"/>
      <c r="U54" s="875"/>
      <c r="V54" s="875"/>
      <c r="W54" s="875"/>
      <c r="X54" s="875"/>
      <c r="Y54" s="875"/>
      <c r="Z54" s="875"/>
      <c r="AA54" s="875"/>
      <c r="AB54" s="875"/>
      <c r="AC54" s="875"/>
      <c r="AD54" s="875"/>
      <c r="AE54" s="875"/>
      <c r="AF54" s="875"/>
      <c r="AG54" s="875"/>
      <c r="AH54" s="875"/>
      <c r="AI54" s="875"/>
      <c r="AJ54" s="875"/>
      <c r="AK54" s="875"/>
      <c r="AL54" s="875"/>
      <c r="AM54" s="875"/>
      <c r="AN54" s="875"/>
      <c r="AO54" s="875"/>
      <c r="AP54" s="875"/>
      <c r="AQ54" s="875"/>
      <c r="AR54" s="875"/>
      <c r="AS54" s="875"/>
      <c r="AT54" s="875"/>
      <c r="AU54" s="875"/>
      <c r="AV54" s="875"/>
      <c r="AW54" s="875"/>
      <c r="AX54" s="875"/>
      <c r="AY54" s="875"/>
      <c r="AZ54" s="875"/>
      <c r="BA54" s="875"/>
      <c r="BB54" s="875"/>
      <c r="BC54" s="875"/>
      <c r="BD54" s="875"/>
      <c r="BE54" s="875"/>
      <c r="BF54" s="875"/>
      <c r="BG54" s="875"/>
      <c r="BH54" s="875"/>
    </row>
    <row r="55" spans="1:173" s="876" customFormat="1" ht="12.5" x14ac:dyDescent="0.35">
      <c r="A55" s="652" t="s">
        <v>4244</v>
      </c>
      <c r="B55" s="652"/>
      <c r="C55" s="917"/>
      <c r="D55" s="877"/>
      <c r="E55" s="877"/>
      <c r="F55" s="875"/>
      <c r="G55" s="875"/>
      <c r="H55" s="875"/>
      <c r="I55" s="875"/>
      <c r="J55" s="875"/>
      <c r="K55" s="875"/>
      <c r="L55" s="875"/>
      <c r="M55" s="875"/>
      <c r="N55" s="875"/>
      <c r="O55" s="875"/>
      <c r="P55" s="875"/>
      <c r="Q55" s="875"/>
      <c r="R55" s="875"/>
      <c r="S55" s="875"/>
      <c r="T55" s="875"/>
      <c r="U55" s="875"/>
      <c r="V55" s="875"/>
      <c r="W55" s="875"/>
      <c r="X55" s="875"/>
      <c r="Y55" s="875"/>
      <c r="Z55" s="875"/>
      <c r="AA55" s="875"/>
      <c r="AB55" s="875"/>
      <c r="AC55" s="875"/>
      <c r="AD55" s="875"/>
      <c r="AE55" s="875"/>
      <c r="AF55" s="875"/>
      <c r="AG55" s="875"/>
      <c r="AH55" s="875"/>
      <c r="AI55" s="875"/>
      <c r="AJ55" s="875"/>
      <c r="AK55" s="875"/>
      <c r="AL55" s="875"/>
      <c r="AM55" s="875"/>
      <c r="AN55" s="875"/>
      <c r="AO55" s="875"/>
      <c r="AP55" s="875"/>
      <c r="AQ55" s="875"/>
      <c r="AR55" s="875"/>
      <c r="AS55" s="875"/>
      <c r="AT55" s="875"/>
      <c r="AU55" s="875"/>
      <c r="AV55" s="875"/>
      <c r="AW55" s="875"/>
      <c r="AX55" s="875"/>
      <c r="AY55" s="875"/>
      <c r="AZ55" s="875"/>
      <c r="BA55" s="875"/>
      <c r="BB55" s="875"/>
      <c r="BC55" s="875"/>
      <c r="BD55" s="875"/>
      <c r="BE55" s="875"/>
      <c r="BF55" s="875"/>
      <c r="BG55" s="875"/>
      <c r="BH55" s="875"/>
    </row>
    <row r="56" spans="1:173" s="876" customFormat="1" ht="12.5" x14ac:dyDescent="0.35">
      <c r="A56" s="924" t="s">
        <v>4242</v>
      </c>
      <c r="B56" s="924" t="s">
        <v>4377</v>
      </c>
      <c r="C56" s="926">
        <v>2</v>
      </c>
      <c r="D56" s="927">
        <v>17632</v>
      </c>
      <c r="E56" s="927">
        <v>17632</v>
      </c>
    </row>
    <row r="57" spans="1:173" s="876" customFormat="1" ht="12.5" x14ac:dyDescent="0.35">
      <c r="A57" s="924" t="s">
        <v>4242</v>
      </c>
      <c r="B57" s="924" t="s">
        <v>4378</v>
      </c>
      <c r="C57" s="926">
        <v>3</v>
      </c>
      <c r="D57" s="928">
        <v>8751</v>
      </c>
      <c r="E57" s="927">
        <v>9467.3333333333339</v>
      </c>
    </row>
    <row r="58" spans="1:173" s="876" customFormat="1" ht="12.5" x14ac:dyDescent="0.35">
      <c r="A58" s="924" t="s">
        <v>4242</v>
      </c>
      <c r="B58" s="924" t="s">
        <v>4358</v>
      </c>
      <c r="C58" s="926">
        <v>3</v>
      </c>
      <c r="D58" s="927">
        <v>8751</v>
      </c>
      <c r="E58" s="927">
        <v>8751</v>
      </c>
    </row>
    <row r="59" spans="1:173" s="876" customFormat="1" ht="12.5" x14ac:dyDescent="0.35">
      <c r="A59" s="924" t="s">
        <v>4242</v>
      </c>
      <c r="B59" s="924" t="s">
        <v>4379</v>
      </c>
      <c r="C59" s="926">
        <v>1</v>
      </c>
      <c r="D59" s="927">
        <v>9354</v>
      </c>
      <c r="E59" s="927">
        <v>9354</v>
      </c>
    </row>
    <row r="60" spans="1:173" s="876" customFormat="1" ht="12.5" x14ac:dyDescent="0.35">
      <c r="A60" s="924" t="s">
        <v>4242</v>
      </c>
      <c r="B60" s="924" t="s">
        <v>4352</v>
      </c>
      <c r="C60" s="926">
        <v>3</v>
      </c>
      <c r="D60" s="927">
        <v>15094.666666666666</v>
      </c>
      <c r="E60" s="927">
        <v>15094.666666666666</v>
      </c>
    </row>
    <row r="61" spans="1:173" s="876" customFormat="1" ht="12.5" x14ac:dyDescent="0.25">
      <c r="A61" s="816"/>
      <c r="B61" s="205" t="s">
        <v>4336</v>
      </c>
      <c r="C61" s="206">
        <f>SUM(C56:C60)</f>
        <v>12</v>
      </c>
      <c r="D61" s="877"/>
      <c r="E61" s="877"/>
      <c r="F61" s="875"/>
      <c r="G61" s="875"/>
      <c r="H61" s="875"/>
      <c r="I61" s="875"/>
      <c r="J61" s="875"/>
      <c r="K61" s="875"/>
      <c r="L61" s="875"/>
      <c r="M61" s="875"/>
      <c r="N61" s="875"/>
      <c r="O61" s="875"/>
      <c r="P61" s="875"/>
      <c r="Q61" s="875"/>
      <c r="R61" s="875"/>
      <c r="S61" s="875"/>
      <c r="T61" s="875"/>
      <c r="U61" s="875"/>
      <c r="V61" s="875"/>
      <c r="W61" s="875"/>
      <c r="X61" s="875"/>
      <c r="Y61" s="875"/>
      <c r="Z61" s="875"/>
      <c r="AA61" s="875"/>
      <c r="AB61" s="875"/>
      <c r="AC61" s="875"/>
      <c r="AD61" s="875"/>
      <c r="AE61" s="875"/>
      <c r="AF61" s="875"/>
      <c r="AG61" s="875"/>
      <c r="AH61" s="875"/>
      <c r="AI61" s="875"/>
      <c r="AJ61" s="875"/>
      <c r="AK61" s="875"/>
      <c r="AL61" s="875"/>
      <c r="AM61" s="875"/>
      <c r="AN61" s="875"/>
      <c r="AO61" s="875"/>
      <c r="AP61" s="875"/>
      <c r="AQ61" s="875"/>
      <c r="AR61" s="875"/>
      <c r="AS61" s="875"/>
      <c r="AT61" s="875"/>
      <c r="AU61" s="875"/>
      <c r="AV61" s="875"/>
      <c r="AW61" s="875"/>
      <c r="AX61" s="875"/>
      <c r="AY61" s="875"/>
      <c r="AZ61" s="875"/>
      <c r="BA61" s="875"/>
      <c r="BB61" s="875"/>
      <c r="BC61" s="875"/>
      <c r="BD61" s="875"/>
      <c r="BE61" s="875"/>
      <c r="BF61" s="875"/>
      <c r="BG61" s="875"/>
      <c r="BH61" s="875"/>
    </row>
    <row r="62" spans="1:173" s="170" customFormat="1" ht="12.5" x14ac:dyDescent="0.25">
      <c r="A62" s="915"/>
      <c r="B62" s="916"/>
      <c r="C62" s="917"/>
      <c r="D62" s="877"/>
      <c r="E62" s="87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</row>
    <row r="63" spans="1:173" s="169" customFormat="1" ht="12.75" customHeight="1" x14ac:dyDescent="0.35">
      <c r="A63" s="674" t="s">
        <v>4172</v>
      </c>
      <c r="B63" s="674"/>
      <c r="C63" s="917"/>
      <c r="D63" s="877"/>
      <c r="E63" s="877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168"/>
      <c r="DH63" s="168"/>
      <c r="DI63" s="168"/>
      <c r="DJ63" s="168"/>
      <c r="DK63" s="168"/>
      <c r="DL63" s="168"/>
      <c r="DM63" s="168"/>
      <c r="DN63" s="168"/>
      <c r="DO63" s="168"/>
      <c r="DP63" s="168"/>
      <c r="DQ63" s="168"/>
      <c r="DR63" s="168"/>
      <c r="DS63" s="168"/>
      <c r="DT63" s="168"/>
      <c r="DU63" s="168"/>
      <c r="DV63" s="168"/>
      <c r="DW63" s="168"/>
      <c r="DX63" s="168"/>
      <c r="DY63" s="168"/>
      <c r="DZ63" s="168"/>
      <c r="EA63" s="168"/>
      <c r="EB63" s="168"/>
      <c r="EC63" s="168"/>
      <c r="ED63" s="168"/>
      <c r="EE63" s="168"/>
      <c r="EF63" s="168"/>
      <c r="EG63" s="168"/>
      <c r="EH63" s="168"/>
      <c r="EI63" s="168"/>
      <c r="EJ63" s="168"/>
      <c r="EK63" s="168"/>
      <c r="EL63" s="168"/>
      <c r="EM63" s="168"/>
      <c r="EN63" s="168"/>
      <c r="EO63" s="168"/>
      <c r="EP63" s="168"/>
      <c r="EQ63" s="168"/>
      <c r="ER63" s="168"/>
      <c r="ES63" s="168"/>
      <c r="ET63" s="168"/>
      <c r="EU63" s="168"/>
      <c r="EV63" s="168"/>
      <c r="EW63" s="168"/>
      <c r="EX63" s="168"/>
      <c r="EY63" s="168"/>
      <c r="EZ63" s="168"/>
      <c r="FA63" s="168"/>
      <c r="FB63" s="168"/>
      <c r="FC63" s="168"/>
      <c r="FD63" s="168"/>
      <c r="FE63" s="168"/>
      <c r="FF63" s="168"/>
      <c r="FG63" s="168"/>
      <c r="FH63" s="168"/>
      <c r="FI63" s="168"/>
      <c r="FJ63" s="168"/>
      <c r="FK63" s="168"/>
      <c r="FL63" s="168"/>
      <c r="FM63" s="168"/>
      <c r="FN63" s="168"/>
      <c r="FO63" s="168"/>
      <c r="FP63" s="168"/>
      <c r="FQ63" s="168"/>
    </row>
    <row r="64" spans="1:173" s="170" customFormat="1" ht="12.5" x14ac:dyDescent="0.25">
      <c r="A64" s="887" t="s">
        <v>4242</v>
      </c>
      <c r="B64" s="929" t="s">
        <v>4242</v>
      </c>
      <c r="C64" s="888">
        <v>0</v>
      </c>
      <c r="D64" s="889">
        <v>0</v>
      </c>
      <c r="E64" s="889">
        <v>0</v>
      </c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</row>
    <row r="65" spans="1:60" s="930" customFormat="1" ht="16.5" customHeight="1" x14ac:dyDescent="0.25">
      <c r="A65" s="816"/>
      <c r="B65" s="173" t="s">
        <v>4246</v>
      </c>
      <c r="C65" s="166">
        <v>0</v>
      </c>
    </row>
    <row r="66" spans="1:60" s="170" customFormat="1" ht="12.5" x14ac:dyDescent="0.25">
      <c r="A66" s="105"/>
      <c r="B66" s="105"/>
      <c r="C66" s="105"/>
      <c r="D66" s="105"/>
      <c r="E66" s="105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</row>
  </sheetData>
  <mergeCells count="15">
    <mergeCell ref="A11:B11"/>
    <mergeCell ref="A19:B19"/>
    <mergeCell ref="A47:B47"/>
    <mergeCell ref="A54:B54"/>
    <mergeCell ref="A55:B55"/>
    <mergeCell ref="A63:B63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0866141732283472" right="0.70866141732283472" top="0.15748031496062992" bottom="0.15748031496062992" header="0.15748031496062992" footer="0.15748031496062992"/>
  <pageSetup scale="72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44"/>
  <sheetViews>
    <sheetView showGridLines="0" zoomScale="90" zoomScaleNormal="90" zoomScaleSheetLayoutView="115" workbookViewId="0">
      <selection sqref="A1:H1"/>
    </sheetView>
  </sheetViews>
  <sheetFormatPr baseColWidth="10" defaultColWidth="11.453125" defaultRowHeight="15" x14ac:dyDescent="0.3"/>
  <cols>
    <col min="1" max="1" width="14.81640625" style="187" customWidth="1"/>
    <col min="2" max="2" width="35.54296875" style="187" customWidth="1"/>
    <col min="3" max="3" width="15.1796875" style="187" bestFit="1" customWidth="1"/>
    <col min="4" max="4" width="18" style="187" bestFit="1" customWidth="1"/>
    <col min="5" max="5" width="16.7265625" style="187" customWidth="1"/>
    <col min="6" max="6" width="11.453125" style="187"/>
    <col min="7" max="7" width="13.54296875" style="187" customWidth="1"/>
    <col min="8" max="8" width="13.81640625" style="187" customWidth="1"/>
    <col min="9" max="9" width="11.453125" style="187"/>
    <col min="10" max="10" width="13.7265625" style="187" customWidth="1"/>
    <col min="11" max="16384" width="11.453125" style="187"/>
  </cols>
  <sheetData>
    <row r="2" spans="1:11" x14ac:dyDescent="0.3">
      <c r="A2" s="905" t="s">
        <v>4160</v>
      </c>
      <c r="B2" s="905"/>
      <c r="C2" s="905"/>
      <c r="D2" s="905"/>
      <c r="E2" s="905"/>
      <c r="F2" s="905"/>
      <c r="G2" s="905"/>
      <c r="H2" s="905"/>
      <c r="I2" s="905"/>
      <c r="J2" s="905"/>
      <c r="K2" s="905"/>
    </row>
    <row r="3" spans="1:11" s="174" customFormat="1" x14ac:dyDescent="0.3">
      <c r="A3" s="672" t="s">
        <v>4339</v>
      </c>
      <c r="B3" s="672"/>
      <c r="C3" s="672"/>
      <c r="D3" s="672"/>
      <c r="E3" s="672"/>
      <c r="F3" s="672"/>
      <c r="G3" s="672"/>
      <c r="H3" s="672"/>
      <c r="I3" s="672"/>
      <c r="J3" s="672"/>
      <c r="K3" s="672"/>
    </row>
    <row r="4" spans="1:11" s="174" customFormat="1" x14ac:dyDescent="0.3">
      <c r="A4" s="672" t="s">
        <v>4161</v>
      </c>
      <c r="B4" s="672"/>
      <c r="C4" s="672"/>
      <c r="D4" s="672"/>
      <c r="E4" s="672"/>
      <c r="F4" s="672"/>
      <c r="G4" s="672"/>
      <c r="H4" s="672"/>
      <c r="I4" s="672"/>
      <c r="J4" s="672"/>
      <c r="K4" s="672"/>
    </row>
    <row r="5" spans="1:11" s="174" customFormat="1" x14ac:dyDescent="0.3">
      <c r="A5" s="672" t="s">
        <v>4274</v>
      </c>
      <c r="B5" s="672"/>
      <c r="C5" s="672"/>
      <c r="D5" s="672"/>
      <c r="E5" s="672"/>
      <c r="F5" s="672"/>
      <c r="G5" s="672"/>
      <c r="H5" s="672"/>
      <c r="I5" s="672"/>
      <c r="J5" s="672"/>
      <c r="K5" s="672"/>
    </row>
    <row r="6" spans="1:11" s="174" customFormat="1" x14ac:dyDescent="0.3">
      <c r="A6" s="931" t="s">
        <v>4229</v>
      </c>
      <c r="B6" s="931"/>
      <c r="C6" s="931"/>
      <c r="D6" s="931"/>
      <c r="E6" s="931"/>
      <c r="F6" s="931"/>
      <c r="G6" s="931"/>
      <c r="H6" s="931"/>
      <c r="I6" s="931"/>
      <c r="J6" s="931"/>
      <c r="K6" s="931"/>
    </row>
    <row r="7" spans="1:11" s="117" customFormat="1" ht="15" customHeight="1" x14ac:dyDescent="0.25">
      <c r="A7" s="665" t="s">
        <v>4248</v>
      </c>
      <c r="B7" s="665"/>
      <c r="C7" s="665"/>
      <c r="D7" s="176" t="s">
        <v>533</v>
      </c>
      <c r="E7" s="176" t="s">
        <v>533</v>
      </c>
      <c r="F7" s="176" t="s">
        <v>533</v>
      </c>
      <c r="G7" s="176" t="s">
        <v>533</v>
      </c>
      <c r="H7" s="176" t="s">
        <v>533</v>
      </c>
      <c r="I7" s="176" t="s">
        <v>533</v>
      </c>
      <c r="J7" s="176" t="s">
        <v>533</v>
      </c>
      <c r="K7" s="176" t="s">
        <v>533</v>
      </c>
    </row>
    <row r="8" spans="1:11" s="117" customFormat="1" ht="15" customHeight="1" x14ac:dyDescent="0.25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1" s="117" customFormat="1" ht="30" customHeight="1" x14ac:dyDescent="0.25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1" s="932" customFormat="1" ht="12.5" x14ac:dyDescent="0.25">
      <c r="A10" s="99" t="s">
        <v>4340</v>
      </c>
      <c r="B10" s="99" t="s">
        <v>4307</v>
      </c>
      <c r="C10" s="164">
        <v>84308</v>
      </c>
      <c r="D10" s="177">
        <v>0</v>
      </c>
      <c r="E10" s="177">
        <v>0</v>
      </c>
      <c r="F10" s="178">
        <f>+C10+E10+D10</f>
        <v>84308</v>
      </c>
      <c r="G10" s="178">
        <f>+(C10/30)*10</f>
        <v>28102.666666666668</v>
      </c>
      <c r="H10" s="178">
        <f>+(C10/30)*5</f>
        <v>14051.333333333334</v>
      </c>
      <c r="I10" s="178">
        <f>+(C10/30)*40</f>
        <v>112410.66666666667</v>
      </c>
      <c r="J10" s="178">
        <v>0</v>
      </c>
      <c r="K10" s="178">
        <f>+G10+H10+I10+J10</f>
        <v>154564.66666666669</v>
      </c>
    </row>
    <row r="11" spans="1:11" s="180" customFormat="1" ht="12.5" x14ac:dyDescent="0.25">
      <c r="A11" s="99" t="s">
        <v>4341</v>
      </c>
      <c r="B11" s="99" t="s">
        <v>4342</v>
      </c>
      <c r="C11" s="164">
        <v>41915</v>
      </c>
      <c r="D11" s="177">
        <v>0</v>
      </c>
      <c r="E11" s="177">
        <v>0</v>
      </c>
      <c r="F11" s="178">
        <f>+C11+E11+D11</f>
        <v>41915</v>
      </c>
      <c r="G11" s="178">
        <f>+(C11/30)*10</f>
        <v>13971.666666666668</v>
      </c>
      <c r="H11" s="178">
        <f>+(C11/30)*5</f>
        <v>6985.8333333333339</v>
      </c>
      <c r="I11" s="178">
        <f>+(C11/30)*40</f>
        <v>55886.666666666672</v>
      </c>
      <c r="J11" s="178">
        <v>0</v>
      </c>
      <c r="K11" s="178">
        <f t="shared" ref="K11:K13" si="0">+G11+H11+I11+J11</f>
        <v>76844.166666666672</v>
      </c>
    </row>
    <row r="12" spans="1:11" s="932" customFormat="1" ht="12.5" x14ac:dyDescent="0.25">
      <c r="A12" s="99" t="s">
        <v>4343</v>
      </c>
      <c r="B12" s="99" t="s">
        <v>4344</v>
      </c>
      <c r="C12" s="164">
        <v>19599</v>
      </c>
      <c r="D12" s="177">
        <v>1070</v>
      </c>
      <c r="E12" s="177">
        <v>7500</v>
      </c>
      <c r="F12" s="178">
        <f>+C12+E12+D12</f>
        <v>28169</v>
      </c>
      <c r="G12" s="178">
        <f>+(C12/30)*10</f>
        <v>6533</v>
      </c>
      <c r="H12" s="178">
        <f>+(C12/30)*5</f>
        <v>3266.5</v>
      </c>
      <c r="I12" s="178">
        <f>+(C12/30)*40</f>
        <v>26132</v>
      </c>
      <c r="J12" s="178">
        <v>0</v>
      </c>
      <c r="K12" s="178">
        <f t="shared" si="0"/>
        <v>35931.5</v>
      </c>
    </row>
    <row r="13" spans="1:11" s="180" customFormat="1" ht="12.5" x14ac:dyDescent="0.25">
      <c r="A13" s="99" t="s">
        <v>4345</v>
      </c>
      <c r="B13" s="99" t="s">
        <v>4344</v>
      </c>
      <c r="C13" s="164">
        <v>34870</v>
      </c>
      <c r="D13" s="177">
        <v>0</v>
      </c>
      <c r="E13" s="177">
        <v>0</v>
      </c>
      <c r="F13" s="178">
        <f>+C13+E13+D13</f>
        <v>34870</v>
      </c>
      <c r="G13" s="178">
        <f>+(C13/30)*10</f>
        <v>11623.333333333332</v>
      </c>
      <c r="H13" s="178">
        <f>+(C13/30)*5</f>
        <v>5811.6666666666661</v>
      </c>
      <c r="I13" s="178">
        <f>+(C13/30)*40</f>
        <v>46493.333333333328</v>
      </c>
      <c r="J13" s="178">
        <v>0</v>
      </c>
      <c r="K13" s="178">
        <f t="shared" si="0"/>
        <v>63928.333333333328</v>
      </c>
    </row>
    <row r="14" spans="1:11" s="174" customFormat="1" x14ac:dyDescent="0.3">
      <c r="A14" s="182"/>
      <c r="B14" s="182"/>
      <c r="C14" s="183"/>
      <c r="D14" s="183"/>
      <c r="E14" s="183"/>
      <c r="F14" s="183"/>
      <c r="G14" s="183"/>
      <c r="H14" s="183"/>
      <c r="I14" s="183"/>
      <c r="J14" s="183"/>
      <c r="K14" s="185"/>
    </row>
    <row r="15" spans="1:11" s="174" customFormat="1" x14ac:dyDescent="0.3">
      <c r="A15" s="182"/>
      <c r="B15" s="182"/>
      <c r="C15" s="183"/>
      <c r="D15" s="183"/>
      <c r="E15" s="183"/>
      <c r="F15" s="183"/>
      <c r="G15" s="183"/>
      <c r="H15" s="183"/>
      <c r="I15" s="183"/>
      <c r="J15" s="183"/>
      <c r="K15" s="185"/>
    </row>
    <row r="16" spans="1:11" s="117" customFormat="1" ht="15" customHeight="1" x14ac:dyDescent="0.25">
      <c r="A16" s="665" t="s">
        <v>4261</v>
      </c>
      <c r="B16" s="665"/>
      <c r="C16" s="665"/>
      <c r="D16" s="189" t="s">
        <v>533</v>
      </c>
      <c r="E16" s="189" t="s">
        <v>533</v>
      </c>
      <c r="F16" s="189" t="s">
        <v>533</v>
      </c>
      <c r="G16" s="189" t="s">
        <v>533</v>
      </c>
      <c r="H16" s="189" t="s">
        <v>533</v>
      </c>
      <c r="I16" s="189" t="s">
        <v>533</v>
      </c>
      <c r="J16" s="189" t="s">
        <v>533</v>
      </c>
      <c r="K16" s="189" t="s">
        <v>533</v>
      </c>
    </row>
    <row r="17" spans="1:11" s="117" customFormat="1" ht="15" customHeight="1" x14ac:dyDescent="0.25">
      <c r="A17" s="666" t="s">
        <v>4249</v>
      </c>
      <c r="B17" s="668" t="s">
        <v>4231</v>
      </c>
      <c r="C17" s="670" t="s">
        <v>4250</v>
      </c>
      <c r="D17" s="670" t="s">
        <v>4250</v>
      </c>
      <c r="E17" s="670" t="s">
        <v>4250</v>
      </c>
      <c r="F17" s="670" t="s">
        <v>4250</v>
      </c>
      <c r="G17" s="670" t="s">
        <v>4251</v>
      </c>
      <c r="H17" s="670" t="s">
        <v>4251</v>
      </c>
      <c r="I17" s="670" t="s">
        <v>4251</v>
      </c>
      <c r="J17" s="670" t="s">
        <v>4251</v>
      </c>
      <c r="K17" s="671" t="s">
        <v>4251</v>
      </c>
    </row>
    <row r="18" spans="1:11" s="117" customFormat="1" ht="27.75" customHeight="1" x14ac:dyDescent="0.25">
      <c r="A18" s="667" t="s">
        <v>4249</v>
      </c>
      <c r="B18" s="669" t="s">
        <v>4252</v>
      </c>
      <c r="C18" s="190" t="s">
        <v>4253</v>
      </c>
      <c r="D18" s="190" t="s">
        <v>4254</v>
      </c>
      <c r="E18" s="190" t="s">
        <v>4255</v>
      </c>
      <c r="F18" s="190" t="s">
        <v>4256</v>
      </c>
      <c r="G18" s="120" t="s">
        <v>4257</v>
      </c>
      <c r="H18" s="120" t="s">
        <v>4258</v>
      </c>
      <c r="I18" s="190" t="s">
        <v>4259</v>
      </c>
      <c r="J18" s="190" t="s">
        <v>4260</v>
      </c>
      <c r="K18" s="191" t="s">
        <v>4256</v>
      </c>
    </row>
    <row r="19" spans="1:11" s="180" customFormat="1" ht="12.5" x14ac:dyDescent="0.25">
      <c r="A19" s="99" t="s">
        <v>4346</v>
      </c>
      <c r="B19" s="99" t="s">
        <v>4347</v>
      </c>
      <c r="C19" s="164">
        <v>19599</v>
      </c>
      <c r="D19" s="177">
        <v>1070</v>
      </c>
      <c r="E19" s="177">
        <v>0</v>
      </c>
      <c r="F19" s="164">
        <f>+C19+E19+D19</f>
        <v>20669</v>
      </c>
      <c r="G19" s="178">
        <f>+(C19/30)*10</f>
        <v>6533</v>
      </c>
      <c r="H19" s="178">
        <f>+(C19/30)*5</f>
        <v>3266.5</v>
      </c>
      <c r="I19" s="178">
        <f>+(C19/30)*40</f>
        <v>26132</v>
      </c>
      <c r="J19" s="178">
        <v>0</v>
      </c>
      <c r="K19" s="164">
        <f>+G19+H19+I19+J19</f>
        <v>35931.5</v>
      </c>
    </row>
    <row r="20" spans="1:11" s="180" customFormat="1" ht="12.5" x14ac:dyDescent="0.25">
      <c r="A20" s="99" t="s">
        <v>4348</v>
      </c>
      <c r="B20" s="99" t="s">
        <v>4240</v>
      </c>
      <c r="C20" s="164">
        <v>18276</v>
      </c>
      <c r="D20" s="177">
        <v>1070</v>
      </c>
      <c r="E20" s="177">
        <v>0</v>
      </c>
      <c r="F20" s="164">
        <f t="shared" ref="F20:F42" si="1">+C20+E20+D20</f>
        <v>19346</v>
      </c>
      <c r="G20" s="178">
        <f t="shared" ref="G20:G42" si="2">+(C20/30)*10</f>
        <v>6092</v>
      </c>
      <c r="H20" s="178">
        <f t="shared" ref="H20:H42" si="3">+(C20/30)*5</f>
        <v>3046</v>
      </c>
      <c r="I20" s="178">
        <f t="shared" ref="I20:I42" si="4">+(C20/30)*40</f>
        <v>24368</v>
      </c>
      <c r="J20" s="178">
        <v>0</v>
      </c>
      <c r="K20" s="164">
        <f t="shared" ref="K20:K42" si="5">+G20+H20+I20+J20</f>
        <v>33506</v>
      </c>
    </row>
    <row r="21" spans="1:11" s="180" customFormat="1" ht="12.5" x14ac:dyDescent="0.25">
      <c r="A21" s="99" t="s">
        <v>4349</v>
      </c>
      <c r="B21" s="99" t="s">
        <v>4240</v>
      </c>
      <c r="C21" s="164">
        <v>19599</v>
      </c>
      <c r="D21" s="177">
        <v>1070</v>
      </c>
      <c r="E21" s="177">
        <v>0</v>
      </c>
      <c r="F21" s="164">
        <f t="shared" si="1"/>
        <v>20669</v>
      </c>
      <c r="G21" s="178">
        <f t="shared" si="2"/>
        <v>6533</v>
      </c>
      <c r="H21" s="178">
        <f t="shared" si="3"/>
        <v>3266.5</v>
      </c>
      <c r="I21" s="178">
        <f t="shared" si="4"/>
        <v>26132</v>
      </c>
      <c r="J21" s="178">
        <v>0</v>
      </c>
      <c r="K21" s="164">
        <f t="shared" si="5"/>
        <v>35931.5</v>
      </c>
    </row>
    <row r="22" spans="1:11" s="180" customFormat="1" ht="12.5" x14ac:dyDescent="0.25">
      <c r="A22" s="99" t="s">
        <v>4350</v>
      </c>
      <c r="B22" s="99" t="s">
        <v>4240</v>
      </c>
      <c r="C22" s="164">
        <v>20024</v>
      </c>
      <c r="D22" s="177">
        <v>1070</v>
      </c>
      <c r="E22" s="177">
        <v>0</v>
      </c>
      <c r="F22" s="164">
        <f t="shared" si="1"/>
        <v>21094</v>
      </c>
      <c r="G22" s="178">
        <f t="shared" si="2"/>
        <v>6674.666666666667</v>
      </c>
      <c r="H22" s="178">
        <f t="shared" si="3"/>
        <v>3337.3333333333335</v>
      </c>
      <c r="I22" s="178">
        <f t="shared" si="4"/>
        <v>26698.666666666668</v>
      </c>
      <c r="J22" s="178">
        <v>0</v>
      </c>
      <c r="K22" s="164">
        <f t="shared" si="5"/>
        <v>36710.666666666672</v>
      </c>
    </row>
    <row r="23" spans="1:11" s="180" customFormat="1" ht="12.5" x14ac:dyDescent="0.25">
      <c r="A23" s="99" t="s">
        <v>4351</v>
      </c>
      <c r="B23" s="99" t="s">
        <v>4352</v>
      </c>
      <c r="C23" s="164">
        <v>12224</v>
      </c>
      <c r="D23" s="177">
        <v>1070</v>
      </c>
      <c r="E23" s="177">
        <v>0</v>
      </c>
      <c r="F23" s="164">
        <f t="shared" si="1"/>
        <v>13294</v>
      </c>
      <c r="G23" s="178">
        <f t="shared" si="2"/>
        <v>4074.6666666666665</v>
      </c>
      <c r="H23" s="178">
        <f t="shared" si="3"/>
        <v>2037.3333333333333</v>
      </c>
      <c r="I23" s="178">
        <f t="shared" si="4"/>
        <v>16298.666666666666</v>
      </c>
      <c r="J23" s="178">
        <v>0</v>
      </c>
      <c r="K23" s="164">
        <f t="shared" si="5"/>
        <v>22410.666666666664</v>
      </c>
    </row>
    <row r="24" spans="1:11" s="180" customFormat="1" ht="12.5" x14ac:dyDescent="0.25">
      <c r="A24" s="99" t="s">
        <v>4353</v>
      </c>
      <c r="B24" s="99" t="s">
        <v>4352</v>
      </c>
      <c r="C24" s="164">
        <v>13098</v>
      </c>
      <c r="D24" s="177">
        <v>1070</v>
      </c>
      <c r="E24" s="177">
        <v>0</v>
      </c>
      <c r="F24" s="164">
        <f t="shared" si="1"/>
        <v>14168</v>
      </c>
      <c r="G24" s="178">
        <f t="shared" si="2"/>
        <v>4366</v>
      </c>
      <c r="H24" s="178">
        <f t="shared" si="3"/>
        <v>2183</v>
      </c>
      <c r="I24" s="178">
        <f t="shared" si="4"/>
        <v>17464</v>
      </c>
      <c r="J24" s="178">
        <v>0</v>
      </c>
      <c r="K24" s="164">
        <f t="shared" si="5"/>
        <v>24013</v>
      </c>
    </row>
    <row r="25" spans="1:11" s="180" customFormat="1" ht="12.5" x14ac:dyDescent="0.25">
      <c r="A25" s="99" t="s">
        <v>4354</v>
      </c>
      <c r="B25" s="99" t="s">
        <v>4352</v>
      </c>
      <c r="C25" s="164">
        <v>16598</v>
      </c>
      <c r="D25" s="177">
        <v>1070</v>
      </c>
      <c r="E25" s="177">
        <v>0</v>
      </c>
      <c r="F25" s="164">
        <f t="shared" si="1"/>
        <v>17668</v>
      </c>
      <c r="G25" s="178">
        <f t="shared" si="2"/>
        <v>5532.6666666666661</v>
      </c>
      <c r="H25" s="178">
        <f t="shared" si="3"/>
        <v>2766.333333333333</v>
      </c>
      <c r="I25" s="178">
        <f t="shared" si="4"/>
        <v>22130.666666666664</v>
      </c>
      <c r="J25" s="178">
        <v>0</v>
      </c>
      <c r="K25" s="164">
        <f t="shared" si="5"/>
        <v>30429.666666666664</v>
      </c>
    </row>
    <row r="26" spans="1:11" s="180" customFormat="1" ht="12.5" x14ac:dyDescent="0.25">
      <c r="A26" s="99" t="s">
        <v>4355</v>
      </c>
      <c r="B26" s="99" t="s">
        <v>4352</v>
      </c>
      <c r="C26" s="164">
        <v>19404</v>
      </c>
      <c r="D26" s="177">
        <v>1070</v>
      </c>
      <c r="E26" s="177">
        <v>0</v>
      </c>
      <c r="F26" s="164">
        <f t="shared" si="1"/>
        <v>20474</v>
      </c>
      <c r="G26" s="178">
        <f t="shared" si="2"/>
        <v>6468</v>
      </c>
      <c r="H26" s="178">
        <f t="shared" si="3"/>
        <v>3234</v>
      </c>
      <c r="I26" s="178">
        <f t="shared" si="4"/>
        <v>25872</v>
      </c>
      <c r="J26" s="178">
        <v>0</v>
      </c>
      <c r="K26" s="164">
        <f t="shared" si="5"/>
        <v>35574</v>
      </c>
    </row>
    <row r="27" spans="1:11" s="180" customFormat="1" ht="12.5" x14ac:dyDescent="0.25">
      <c r="A27" s="99" t="s">
        <v>4356</v>
      </c>
      <c r="B27" s="99" t="s">
        <v>4352</v>
      </c>
      <c r="C27" s="164">
        <v>19599</v>
      </c>
      <c r="D27" s="177">
        <v>1070</v>
      </c>
      <c r="E27" s="177">
        <v>0</v>
      </c>
      <c r="F27" s="164">
        <f t="shared" si="1"/>
        <v>20669</v>
      </c>
      <c r="G27" s="178">
        <f t="shared" si="2"/>
        <v>6533</v>
      </c>
      <c r="H27" s="178">
        <f t="shared" si="3"/>
        <v>3266.5</v>
      </c>
      <c r="I27" s="178">
        <f t="shared" si="4"/>
        <v>26132</v>
      </c>
      <c r="J27" s="178">
        <v>0</v>
      </c>
      <c r="K27" s="164">
        <f t="shared" si="5"/>
        <v>35931.5</v>
      </c>
    </row>
    <row r="28" spans="1:11" s="180" customFormat="1" ht="12.5" x14ac:dyDescent="0.25">
      <c r="A28" s="99" t="s">
        <v>4357</v>
      </c>
      <c r="B28" s="99" t="s">
        <v>4358</v>
      </c>
      <c r="C28" s="164">
        <v>9937</v>
      </c>
      <c r="D28" s="177">
        <v>1070</v>
      </c>
      <c r="E28" s="177">
        <v>3860</v>
      </c>
      <c r="F28" s="164">
        <f t="shared" si="1"/>
        <v>14867</v>
      </c>
      <c r="G28" s="178">
        <f t="shared" si="2"/>
        <v>3312.3333333333335</v>
      </c>
      <c r="H28" s="178">
        <f t="shared" si="3"/>
        <v>1656.1666666666667</v>
      </c>
      <c r="I28" s="178">
        <f t="shared" si="4"/>
        <v>13249.333333333334</v>
      </c>
      <c r="J28" s="178">
        <v>0</v>
      </c>
      <c r="K28" s="164">
        <f t="shared" si="5"/>
        <v>18217.833333333336</v>
      </c>
    </row>
    <row r="29" spans="1:11" s="180" customFormat="1" ht="12.5" x14ac:dyDescent="0.25">
      <c r="A29" s="99" t="s">
        <v>4359</v>
      </c>
      <c r="B29" s="99" t="s">
        <v>4360</v>
      </c>
      <c r="C29" s="164">
        <v>10093</v>
      </c>
      <c r="D29" s="177">
        <v>1070</v>
      </c>
      <c r="E29" s="177">
        <v>0</v>
      </c>
      <c r="F29" s="164">
        <f t="shared" si="1"/>
        <v>11163</v>
      </c>
      <c r="G29" s="178">
        <f t="shared" si="2"/>
        <v>3364.3333333333335</v>
      </c>
      <c r="H29" s="178">
        <f t="shared" si="3"/>
        <v>1682.1666666666667</v>
      </c>
      <c r="I29" s="178">
        <f t="shared" si="4"/>
        <v>13457.333333333334</v>
      </c>
      <c r="J29" s="178">
        <v>0</v>
      </c>
      <c r="K29" s="164">
        <f t="shared" si="5"/>
        <v>18503.833333333336</v>
      </c>
    </row>
    <row r="30" spans="1:11" s="180" customFormat="1" ht="12.5" x14ac:dyDescent="0.25">
      <c r="A30" s="99" t="s">
        <v>4361</v>
      </c>
      <c r="B30" s="99" t="s">
        <v>4360</v>
      </c>
      <c r="C30" s="164">
        <v>12224</v>
      </c>
      <c r="D30" s="177">
        <v>1070</v>
      </c>
      <c r="E30" s="177">
        <v>0</v>
      </c>
      <c r="F30" s="164">
        <f t="shared" si="1"/>
        <v>13294</v>
      </c>
      <c r="G30" s="178">
        <f t="shared" si="2"/>
        <v>4074.6666666666665</v>
      </c>
      <c r="H30" s="178">
        <f t="shared" si="3"/>
        <v>2037.3333333333333</v>
      </c>
      <c r="I30" s="178">
        <f t="shared" si="4"/>
        <v>16298.666666666666</v>
      </c>
      <c r="J30" s="178">
        <v>0</v>
      </c>
      <c r="K30" s="164">
        <f t="shared" si="5"/>
        <v>22410.666666666664</v>
      </c>
    </row>
    <row r="31" spans="1:11" s="180" customFormat="1" ht="12.5" x14ac:dyDescent="0.25">
      <c r="A31" s="99" t="s">
        <v>4362</v>
      </c>
      <c r="B31" s="99" t="s">
        <v>4360</v>
      </c>
      <c r="C31" s="164">
        <v>13098</v>
      </c>
      <c r="D31" s="177">
        <v>1070</v>
      </c>
      <c r="E31" s="177">
        <v>0</v>
      </c>
      <c r="F31" s="164">
        <f t="shared" si="1"/>
        <v>14168</v>
      </c>
      <c r="G31" s="178">
        <f t="shared" si="2"/>
        <v>4366</v>
      </c>
      <c r="H31" s="178">
        <f t="shared" si="3"/>
        <v>2183</v>
      </c>
      <c r="I31" s="178">
        <f t="shared" si="4"/>
        <v>17464</v>
      </c>
      <c r="J31" s="178">
        <v>0</v>
      </c>
      <c r="K31" s="164">
        <f t="shared" si="5"/>
        <v>24013</v>
      </c>
    </row>
    <row r="32" spans="1:11" s="180" customFormat="1" ht="12.5" x14ac:dyDescent="0.25">
      <c r="A32" s="99" t="s">
        <v>4363</v>
      </c>
      <c r="B32" s="99" t="s">
        <v>4360</v>
      </c>
      <c r="C32" s="164">
        <v>16321</v>
      </c>
      <c r="D32" s="177">
        <v>1070</v>
      </c>
      <c r="E32" s="177">
        <v>0</v>
      </c>
      <c r="F32" s="164">
        <f t="shared" si="1"/>
        <v>17391</v>
      </c>
      <c r="G32" s="178">
        <f t="shared" si="2"/>
        <v>5440.333333333333</v>
      </c>
      <c r="H32" s="178">
        <f t="shared" si="3"/>
        <v>2720.1666666666665</v>
      </c>
      <c r="I32" s="178">
        <f t="shared" si="4"/>
        <v>21761.333333333332</v>
      </c>
      <c r="J32" s="178">
        <v>0</v>
      </c>
      <c r="K32" s="164">
        <f t="shared" si="5"/>
        <v>29921.833333333332</v>
      </c>
    </row>
    <row r="33" spans="1:11" s="180" customFormat="1" ht="12.5" x14ac:dyDescent="0.25">
      <c r="A33" s="99" t="s">
        <v>4364</v>
      </c>
      <c r="B33" s="99" t="s">
        <v>4360</v>
      </c>
      <c r="C33" s="164">
        <v>16598</v>
      </c>
      <c r="D33" s="177">
        <v>1070</v>
      </c>
      <c r="E33" s="177">
        <v>0</v>
      </c>
      <c r="F33" s="164">
        <f t="shared" si="1"/>
        <v>17668</v>
      </c>
      <c r="G33" s="178">
        <f t="shared" si="2"/>
        <v>5532.6666666666661</v>
      </c>
      <c r="H33" s="178">
        <f t="shared" si="3"/>
        <v>2766.333333333333</v>
      </c>
      <c r="I33" s="178">
        <f t="shared" si="4"/>
        <v>22130.666666666664</v>
      </c>
      <c r="J33" s="178">
        <v>0</v>
      </c>
      <c r="K33" s="164">
        <f t="shared" si="5"/>
        <v>30429.666666666664</v>
      </c>
    </row>
    <row r="34" spans="1:11" s="180" customFormat="1" ht="12.5" x14ac:dyDescent="0.25">
      <c r="A34" s="99" t="s">
        <v>4365</v>
      </c>
      <c r="B34" s="99" t="s">
        <v>4360</v>
      </c>
      <c r="C34" s="164">
        <v>16899</v>
      </c>
      <c r="D34" s="177">
        <v>1070</v>
      </c>
      <c r="E34" s="177">
        <v>0</v>
      </c>
      <c r="F34" s="164">
        <f t="shared" si="1"/>
        <v>17969</v>
      </c>
      <c r="G34" s="178">
        <f t="shared" si="2"/>
        <v>5633</v>
      </c>
      <c r="H34" s="178">
        <f t="shared" si="3"/>
        <v>2816.5</v>
      </c>
      <c r="I34" s="178">
        <f t="shared" si="4"/>
        <v>22532</v>
      </c>
      <c r="J34" s="178">
        <v>0</v>
      </c>
      <c r="K34" s="164">
        <f t="shared" si="5"/>
        <v>30981.5</v>
      </c>
    </row>
    <row r="35" spans="1:11" s="180" customFormat="1" ht="12.5" x14ac:dyDescent="0.25">
      <c r="A35" s="99" t="s">
        <v>4366</v>
      </c>
      <c r="B35" s="99" t="s">
        <v>4360</v>
      </c>
      <c r="C35" s="164">
        <v>19599</v>
      </c>
      <c r="D35" s="177">
        <v>1070</v>
      </c>
      <c r="E35" s="177">
        <v>0</v>
      </c>
      <c r="F35" s="164">
        <f t="shared" si="1"/>
        <v>20669</v>
      </c>
      <c r="G35" s="178">
        <f t="shared" si="2"/>
        <v>6533</v>
      </c>
      <c r="H35" s="178">
        <f t="shared" si="3"/>
        <v>3266.5</v>
      </c>
      <c r="I35" s="178">
        <f t="shared" si="4"/>
        <v>26132</v>
      </c>
      <c r="J35" s="178">
        <v>0</v>
      </c>
      <c r="K35" s="164">
        <f t="shared" si="5"/>
        <v>35931.5</v>
      </c>
    </row>
    <row r="36" spans="1:11" s="180" customFormat="1" ht="12.5" x14ac:dyDescent="0.25">
      <c r="A36" s="99" t="s">
        <v>4367</v>
      </c>
      <c r="B36" s="99" t="s">
        <v>4360</v>
      </c>
      <c r="C36" s="164">
        <v>20024</v>
      </c>
      <c r="D36" s="177">
        <v>1070</v>
      </c>
      <c r="E36" s="177">
        <v>0</v>
      </c>
      <c r="F36" s="164">
        <f t="shared" si="1"/>
        <v>21094</v>
      </c>
      <c r="G36" s="178">
        <f t="shared" si="2"/>
        <v>6674.666666666667</v>
      </c>
      <c r="H36" s="178">
        <f t="shared" si="3"/>
        <v>3337.3333333333335</v>
      </c>
      <c r="I36" s="178">
        <f t="shared" si="4"/>
        <v>26698.666666666668</v>
      </c>
      <c r="J36" s="178">
        <v>0</v>
      </c>
      <c r="K36" s="164">
        <f t="shared" si="5"/>
        <v>36710.666666666672</v>
      </c>
    </row>
    <row r="37" spans="1:11" s="180" customFormat="1" ht="12.5" x14ac:dyDescent="0.25">
      <c r="A37" s="99" t="s">
        <v>4368</v>
      </c>
      <c r="B37" s="99" t="s">
        <v>4304</v>
      </c>
      <c r="C37" s="164">
        <v>13098</v>
      </c>
      <c r="D37" s="177">
        <v>1070</v>
      </c>
      <c r="E37" s="177">
        <v>0</v>
      </c>
      <c r="F37" s="164">
        <f t="shared" si="1"/>
        <v>14168</v>
      </c>
      <c r="G37" s="178">
        <f t="shared" si="2"/>
        <v>4366</v>
      </c>
      <c r="H37" s="178">
        <f t="shared" si="3"/>
        <v>2183</v>
      </c>
      <c r="I37" s="178">
        <f t="shared" si="4"/>
        <v>17464</v>
      </c>
      <c r="J37" s="178">
        <v>0</v>
      </c>
      <c r="K37" s="164">
        <f t="shared" si="5"/>
        <v>24013</v>
      </c>
    </row>
    <row r="38" spans="1:11" s="180" customFormat="1" ht="12.5" x14ac:dyDescent="0.25">
      <c r="A38" s="99" t="s">
        <v>4369</v>
      </c>
      <c r="B38" s="99" t="s">
        <v>4370</v>
      </c>
      <c r="C38" s="164">
        <v>10410</v>
      </c>
      <c r="D38" s="177">
        <v>1070</v>
      </c>
      <c r="E38" s="177">
        <v>0</v>
      </c>
      <c r="F38" s="164">
        <f t="shared" si="1"/>
        <v>11480</v>
      </c>
      <c r="G38" s="178">
        <f t="shared" si="2"/>
        <v>3470</v>
      </c>
      <c r="H38" s="178">
        <f t="shared" si="3"/>
        <v>1735</v>
      </c>
      <c r="I38" s="178">
        <f t="shared" si="4"/>
        <v>13880</v>
      </c>
      <c r="J38" s="178">
        <v>0</v>
      </c>
      <c r="K38" s="164">
        <f t="shared" si="5"/>
        <v>19085</v>
      </c>
    </row>
    <row r="39" spans="1:11" s="180" customFormat="1" ht="12.5" x14ac:dyDescent="0.25">
      <c r="A39" s="99" t="s">
        <v>4371</v>
      </c>
      <c r="B39" s="99" t="s">
        <v>4370</v>
      </c>
      <c r="C39" s="164">
        <v>10622</v>
      </c>
      <c r="D39" s="177">
        <v>1070</v>
      </c>
      <c r="E39" s="177">
        <v>0</v>
      </c>
      <c r="F39" s="164">
        <f t="shared" si="1"/>
        <v>11692</v>
      </c>
      <c r="G39" s="178">
        <f t="shared" si="2"/>
        <v>3540.6666666666665</v>
      </c>
      <c r="H39" s="178">
        <f t="shared" si="3"/>
        <v>1770.3333333333333</v>
      </c>
      <c r="I39" s="178">
        <f t="shared" si="4"/>
        <v>14162.666666666666</v>
      </c>
      <c r="J39" s="178">
        <v>0</v>
      </c>
      <c r="K39" s="164">
        <f t="shared" si="5"/>
        <v>19473.666666666664</v>
      </c>
    </row>
    <row r="40" spans="1:11" s="180" customFormat="1" ht="12.5" x14ac:dyDescent="0.25">
      <c r="A40" s="99" t="s">
        <v>4372</v>
      </c>
      <c r="B40" s="99" t="s">
        <v>4373</v>
      </c>
      <c r="C40" s="164">
        <v>7470</v>
      </c>
      <c r="D40" s="177">
        <v>1070</v>
      </c>
      <c r="E40" s="177">
        <v>2500</v>
      </c>
      <c r="F40" s="164">
        <f t="shared" si="1"/>
        <v>11040</v>
      </c>
      <c r="G40" s="178">
        <f t="shared" si="2"/>
        <v>2490</v>
      </c>
      <c r="H40" s="178">
        <f t="shared" si="3"/>
        <v>1245</v>
      </c>
      <c r="I40" s="178">
        <f t="shared" si="4"/>
        <v>9960</v>
      </c>
      <c r="J40" s="178">
        <v>0</v>
      </c>
      <c r="K40" s="164">
        <f t="shared" si="5"/>
        <v>13695</v>
      </c>
    </row>
    <row r="41" spans="1:11" s="180" customFormat="1" ht="12.5" x14ac:dyDescent="0.25">
      <c r="A41" s="99" t="s">
        <v>4374</v>
      </c>
      <c r="B41" s="99" t="s">
        <v>4373</v>
      </c>
      <c r="C41" s="164">
        <v>7470</v>
      </c>
      <c r="D41" s="177">
        <v>1070</v>
      </c>
      <c r="E41" s="177">
        <v>2713</v>
      </c>
      <c r="F41" s="164">
        <f t="shared" si="1"/>
        <v>11253</v>
      </c>
      <c r="G41" s="178">
        <f t="shared" si="2"/>
        <v>2490</v>
      </c>
      <c r="H41" s="178">
        <f t="shared" si="3"/>
        <v>1245</v>
      </c>
      <c r="I41" s="178">
        <f t="shared" si="4"/>
        <v>9960</v>
      </c>
      <c r="J41" s="178">
        <v>0</v>
      </c>
      <c r="K41" s="164">
        <f t="shared" si="5"/>
        <v>13695</v>
      </c>
    </row>
    <row r="42" spans="1:11" s="180" customFormat="1" ht="12.5" x14ac:dyDescent="0.25">
      <c r="A42" s="99" t="s">
        <v>4375</v>
      </c>
      <c r="B42" s="99" t="s">
        <v>4376</v>
      </c>
      <c r="C42" s="164">
        <v>7470</v>
      </c>
      <c r="D42" s="177">
        <v>1070</v>
      </c>
      <c r="E42" s="177">
        <v>0</v>
      </c>
      <c r="F42" s="164">
        <f t="shared" si="1"/>
        <v>8540</v>
      </c>
      <c r="G42" s="178">
        <f t="shared" si="2"/>
        <v>2490</v>
      </c>
      <c r="H42" s="178">
        <f t="shared" si="3"/>
        <v>1245</v>
      </c>
      <c r="I42" s="178">
        <f t="shared" si="4"/>
        <v>9960</v>
      </c>
      <c r="J42" s="178">
        <v>0</v>
      </c>
      <c r="K42" s="164">
        <f t="shared" si="5"/>
        <v>13695</v>
      </c>
    </row>
    <row r="43" spans="1:11" s="174" customFormat="1" x14ac:dyDescent="0.3">
      <c r="A43" s="207"/>
      <c r="B43" s="207"/>
      <c r="C43" s="208"/>
      <c r="D43" s="209"/>
      <c r="E43" s="209"/>
      <c r="F43" s="210"/>
      <c r="G43" s="210"/>
      <c r="H43" s="210"/>
      <c r="I43" s="210"/>
      <c r="J43" s="210"/>
      <c r="K43" s="210"/>
    </row>
    <row r="44" spans="1:11" s="174" customFormat="1" x14ac:dyDescent="0.3">
      <c r="A44" s="207"/>
      <c r="B44" s="207"/>
      <c r="C44" s="208"/>
      <c r="D44" s="209"/>
      <c r="E44" s="209"/>
      <c r="F44" s="210"/>
      <c r="G44" s="210"/>
      <c r="H44" s="210"/>
      <c r="I44" s="210"/>
      <c r="J44" s="210"/>
      <c r="K44" s="210"/>
    </row>
  </sheetData>
  <mergeCells count="15">
    <mergeCell ref="A8:A9"/>
    <mergeCell ref="B8:B9"/>
    <mergeCell ref="C8:F8"/>
    <mergeCell ref="G8:K8"/>
    <mergeCell ref="A16:C16"/>
    <mergeCell ref="A17:A18"/>
    <mergeCell ref="B17:B18"/>
    <mergeCell ref="C17:F17"/>
    <mergeCell ref="G17:K17"/>
    <mergeCell ref="A2:K2"/>
    <mergeCell ref="A3:K3"/>
    <mergeCell ref="A4:K4"/>
    <mergeCell ref="A5:K5"/>
    <mergeCell ref="A6:K6"/>
    <mergeCell ref="A7:C7"/>
  </mergeCells>
  <printOptions horizontalCentered="1"/>
  <pageMargins left="0.15748031496062992" right="0.15748031496062992" top="0.3" bottom="0.39370078740157483" header="0.31496062992125984" footer="0.31496062992125984"/>
  <pageSetup scale="60" fitToHeight="11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J152"/>
  <sheetViews>
    <sheetView showGridLines="0" topLeftCell="A18" workbookViewId="0">
      <selection sqref="A1:H1"/>
    </sheetView>
  </sheetViews>
  <sheetFormatPr baseColWidth="10" defaultColWidth="11.453125" defaultRowHeight="15" x14ac:dyDescent="0.3"/>
  <cols>
    <col min="1" max="1" width="15.453125" style="116" customWidth="1"/>
    <col min="2" max="2" width="44.54296875" style="116" bestFit="1" customWidth="1"/>
    <col min="3" max="3" width="22" style="116" bestFit="1" customWidth="1"/>
    <col min="4" max="4" width="24.7265625" style="116" customWidth="1"/>
    <col min="5" max="5" width="23.26953125" style="116" customWidth="1"/>
    <col min="6" max="16384" width="11.453125" style="934"/>
  </cols>
  <sheetData>
    <row r="1" spans="1:166" x14ac:dyDescent="0.3">
      <c r="A1" s="933"/>
      <c r="B1" s="933"/>
      <c r="C1" s="933"/>
      <c r="D1" s="933"/>
      <c r="E1" s="933"/>
    </row>
    <row r="2" spans="1:166" x14ac:dyDescent="0.3">
      <c r="A2" s="935" t="s">
        <v>4160</v>
      </c>
      <c r="B2" s="935"/>
      <c r="C2" s="935"/>
      <c r="D2" s="935"/>
      <c r="E2" s="935"/>
    </row>
    <row r="3" spans="1:166" x14ac:dyDescent="0.3">
      <c r="A3" s="936" t="s">
        <v>38</v>
      </c>
      <c r="B3" s="936"/>
      <c r="C3" s="936"/>
      <c r="D3" s="936"/>
      <c r="E3" s="936"/>
    </row>
    <row r="4" spans="1:166" x14ac:dyDescent="0.3">
      <c r="A4" s="936" t="s">
        <v>4161</v>
      </c>
      <c r="B4" s="936"/>
      <c r="C4" s="936"/>
      <c r="D4" s="936"/>
      <c r="E4" s="936"/>
    </row>
    <row r="5" spans="1:166" x14ac:dyDescent="0.3">
      <c r="A5" s="936" t="s">
        <v>4228</v>
      </c>
      <c r="B5" s="936"/>
      <c r="C5" s="936"/>
      <c r="D5" s="936"/>
      <c r="E5" s="936"/>
    </row>
    <row r="6" spans="1:166" s="938" customFormat="1" ht="24" customHeight="1" x14ac:dyDescent="0.3">
      <c r="A6" s="937" t="s">
        <v>4229</v>
      </c>
      <c r="B6" s="937" t="s">
        <v>4229</v>
      </c>
      <c r="C6" s="937" t="s">
        <v>4229</v>
      </c>
      <c r="D6" s="937" t="s">
        <v>4229</v>
      </c>
      <c r="E6" s="937" t="s">
        <v>4229</v>
      </c>
    </row>
    <row r="7" spans="1:166" s="938" customFormat="1" x14ac:dyDescent="0.3">
      <c r="A7" s="939"/>
      <c r="C7" s="940"/>
      <c r="D7" s="941"/>
      <c r="E7" s="941"/>
    </row>
    <row r="8" spans="1:166" s="163" customFormat="1" ht="15" customHeight="1" x14ac:dyDescent="0.3">
      <c r="A8" s="633" t="s">
        <v>4230</v>
      </c>
      <c r="B8" s="633" t="s">
        <v>4231</v>
      </c>
      <c r="C8" s="633" t="s">
        <v>4232</v>
      </c>
      <c r="D8" s="634" t="s">
        <v>4233</v>
      </c>
      <c r="E8" s="634" t="s">
        <v>4233</v>
      </c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</row>
    <row r="9" spans="1:166" s="163" customFormat="1" x14ac:dyDescent="0.3">
      <c r="A9" s="633" t="s">
        <v>4230</v>
      </c>
      <c r="B9" s="633" t="s">
        <v>4231</v>
      </c>
      <c r="C9" s="633" t="s">
        <v>4232</v>
      </c>
      <c r="D9" s="46" t="s">
        <v>4234</v>
      </c>
      <c r="E9" s="46" t="s">
        <v>4235</v>
      </c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</row>
    <row r="10" spans="1:166" x14ac:dyDescent="0.3">
      <c r="A10" s="942"/>
      <c r="B10" s="933"/>
      <c r="C10" s="943"/>
      <c r="D10" s="944"/>
      <c r="E10" s="944"/>
    </row>
    <row r="11" spans="1:166" s="163" customFormat="1" x14ac:dyDescent="0.3">
      <c r="A11" s="627" t="s">
        <v>4167</v>
      </c>
      <c r="B11" s="627" t="s">
        <v>4167</v>
      </c>
      <c r="C11" s="945"/>
      <c r="D11" s="946"/>
      <c r="E11" s="946"/>
      <c r="F11" s="162"/>
      <c r="G11" s="162"/>
      <c r="H11" s="162"/>
      <c r="I11" s="162"/>
      <c r="J11" s="162"/>
      <c r="K11" s="162"/>
      <c r="L11" s="162"/>
      <c r="M11" s="162"/>
      <c r="N11" s="162"/>
      <c r="O11" s="162"/>
      <c r="P11" s="162"/>
      <c r="Q11" s="162"/>
      <c r="R11" s="162"/>
      <c r="S11" s="162"/>
      <c r="T11" s="162"/>
      <c r="U11" s="162"/>
      <c r="V11" s="162"/>
      <c r="W11" s="162"/>
      <c r="X11" s="162"/>
      <c r="Y11" s="162"/>
      <c r="Z11" s="162"/>
      <c r="AA11" s="162"/>
      <c r="AB11" s="162"/>
      <c r="AC11" s="162"/>
      <c r="AD11" s="162"/>
      <c r="AE11" s="162"/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2"/>
      <c r="AV11" s="162"/>
      <c r="AW11" s="162"/>
      <c r="AX11" s="162"/>
      <c r="AY11" s="162"/>
      <c r="AZ11" s="162"/>
      <c r="BA11" s="162"/>
      <c r="BB11" s="162"/>
      <c r="BC11" s="162"/>
      <c r="BD11" s="162"/>
      <c r="BE11" s="162"/>
      <c r="BF11" s="162"/>
      <c r="BG11" s="162"/>
      <c r="BH11" s="162"/>
      <c r="BI11" s="162"/>
      <c r="BJ11" s="162"/>
      <c r="BK11" s="162"/>
      <c r="BL11" s="162"/>
      <c r="BM11" s="162"/>
      <c r="BN11" s="162"/>
      <c r="BO11" s="162"/>
      <c r="BP11" s="162"/>
      <c r="BQ11" s="162"/>
      <c r="BR11" s="162"/>
      <c r="BS11" s="162"/>
      <c r="BT11" s="162"/>
      <c r="BU11" s="162"/>
      <c r="BV11" s="162"/>
      <c r="BW11" s="162"/>
      <c r="BX11" s="162"/>
      <c r="BY11" s="162"/>
      <c r="BZ11" s="162"/>
      <c r="CA11" s="162"/>
      <c r="CB11" s="162"/>
      <c r="CC11" s="162"/>
      <c r="CD11" s="162"/>
      <c r="CE11" s="162"/>
      <c r="CF11" s="162"/>
      <c r="CG11" s="162"/>
      <c r="CH11" s="162"/>
      <c r="CI11" s="162"/>
      <c r="CJ11" s="162"/>
      <c r="CK11" s="162"/>
      <c r="CL11" s="162"/>
      <c r="CM11" s="162"/>
      <c r="CN11" s="162"/>
      <c r="CO11" s="162"/>
      <c r="CP11" s="162"/>
      <c r="CQ11" s="162"/>
      <c r="CR11" s="162"/>
      <c r="CS11" s="162"/>
      <c r="CT11" s="162"/>
      <c r="CU11" s="162"/>
      <c r="CV11" s="162"/>
      <c r="CW11" s="162"/>
      <c r="CX11" s="162"/>
      <c r="CY11" s="162"/>
      <c r="CZ11" s="162"/>
      <c r="DA11" s="162"/>
      <c r="DB11" s="162"/>
      <c r="DC11" s="162"/>
      <c r="DD11" s="162"/>
      <c r="DE11" s="162"/>
      <c r="DF11" s="162"/>
      <c r="DG11" s="162"/>
      <c r="DH11" s="162"/>
      <c r="DI11" s="162"/>
      <c r="DJ11" s="162"/>
      <c r="DK11" s="162"/>
      <c r="DL11" s="162"/>
      <c r="DM11" s="162"/>
      <c r="DN11" s="162"/>
      <c r="DO11" s="162"/>
      <c r="DP11" s="162"/>
      <c r="DQ11" s="162"/>
      <c r="DR11" s="162"/>
      <c r="DS11" s="162"/>
      <c r="DT11" s="162"/>
      <c r="DU11" s="162"/>
      <c r="DV11" s="162"/>
      <c r="DW11" s="162"/>
      <c r="DX11" s="162"/>
      <c r="DY11" s="162"/>
      <c r="DZ11" s="162"/>
      <c r="EA11" s="162"/>
      <c r="EB11" s="162"/>
      <c r="EC11" s="162"/>
      <c r="ED11" s="162"/>
      <c r="EE11" s="162"/>
      <c r="EF11" s="162"/>
      <c r="EG11" s="162"/>
      <c r="EH11" s="162"/>
      <c r="EI11" s="162"/>
      <c r="EJ11" s="162"/>
      <c r="EK11" s="162"/>
      <c r="EL11" s="162"/>
      <c r="EM11" s="162"/>
      <c r="EN11" s="162"/>
      <c r="EO11" s="162"/>
      <c r="EP11" s="162"/>
      <c r="EQ11" s="162"/>
      <c r="ER11" s="162"/>
      <c r="ES11" s="162"/>
      <c r="ET11" s="162"/>
      <c r="EU11" s="162"/>
      <c r="EV11" s="162"/>
      <c r="EW11" s="162"/>
      <c r="EX11" s="162"/>
      <c r="EY11" s="162"/>
      <c r="EZ11" s="162"/>
      <c r="FA11" s="162"/>
      <c r="FB11" s="162"/>
      <c r="FC11" s="162"/>
      <c r="FD11" s="162"/>
      <c r="FE11" s="162"/>
      <c r="FF11" s="162"/>
      <c r="FG11" s="162"/>
      <c r="FH11" s="162"/>
      <c r="FI11" s="162"/>
      <c r="FJ11" s="162"/>
    </row>
    <row r="12" spans="1:166" s="949" customFormat="1" ht="12.5" x14ac:dyDescent="0.25">
      <c r="A12" s="947" t="s">
        <v>4380</v>
      </c>
      <c r="B12" s="947" t="s">
        <v>4381</v>
      </c>
      <c r="C12" s="948">
        <v>1</v>
      </c>
      <c r="D12" s="211">
        <v>19717.2</v>
      </c>
      <c r="E12" s="211">
        <v>19717.2</v>
      </c>
    </row>
    <row r="13" spans="1:166" s="949" customFormat="1" ht="12.5" x14ac:dyDescent="0.25">
      <c r="A13" s="947" t="s">
        <v>4382</v>
      </c>
      <c r="B13" s="947" t="s">
        <v>4299</v>
      </c>
      <c r="C13" s="948">
        <v>2</v>
      </c>
      <c r="D13" s="211">
        <v>19599.599999999999</v>
      </c>
      <c r="E13" s="211">
        <v>19599.599999999999</v>
      </c>
    </row>
    <row r="14" spans="1:166" s="949" customFormat="1" ht="12.5" x14ac:dyDescent="0.25">
      <c r="A14" s="947" t="s">
        <v>4383</v>
      </c>
      <c r="B14" s="947" t="s">
        <v>4299</v>
      </c>
      <c r="C14" s="948">
        <v>2</v>
      </c>
      <c r="D14" s="211">
        <v>25809</v>
      </c>
      <c r="E14" s="211">
        <v>25809</v>
      </c>
    </row>
    <row r="15" spans="1:166" s="949" customFormat="1" ht="12.5" x14ac:dyDescent="0.25">
      <c r="A15" s="947" t="s">
        <v>4384</v>
      </c>
      <c r="B15" s="947" t="s">
        <v>4385</v>
      </c>
      <c r="C15" s="948">
        <v>2</v>
      </c>
      <c r="D15" s="211">
        <v>18031.2</v>
      </c>
      <c r="E15" s="211">
        <v>18031.2</v>
      </c>
    </row>
    <row r="16" spans="1:166" s="949" customFormat="1" ht="12.5" x14ac:dyDescent="0.25">
      <c r="A16" s="947" t="s">
        <v>4386</v>
      </c>
      <c r="B16" s="947" t="s">
        <v>4385</v>
      </c>
      <c r="C16" s="948">
        <v>6</v>
      </c>
      <c r="D16" s="211">
        <v>19599.599999999999</v>
      </c>
      <c r="E16" s="211">
        <v>19599.599999999999</v>
      </c>
    </row>
    <row r="17" spans="1:16" s="949" customFormat="1" ht="12.5" x14ac:dyDescent="0.25">
      <c r="A17" s="947" t="s">
        <v>4387</v>
      </c>
      <c r="B17" s="947" t="s">
        <v>4299</v>
      </c>
      <c r="C17" s="948">
        <v>8</v>
      </c>
      <c r="D17" s="211">
        <v>21995.1</v>
      </c>
      <c r="E17" s="211">
        <v>21995.1</v>
      </c>
    </row>
    <row r="18" spans="1:16" s="949" customFormat="1" ht="12.5" x14ac:dyDescent="0.25">
      <c r="A18" s="947" t="s">
        <v>4388</v>
      </c>
      <c r="B18" s="947" t="s">
        <v>4389</v>
      </c>
      <c r="C18" s="948">
        <v>3</v>
      </c>
      <c r="D18" s="211">
        <v>22928.1</v>
      </c>
      <c r="E18" s="211">
        <v>22928.1</v>
      </c>
    </row>
    <row r="19" spans="1:16" s="949" customFormat="1" ht="12.5" x14ac:dyDescent="0.25">
      <c r="A19" s="947" t="s">
        <v>4390</v>
      </c>
      <c r="B19" s="947" t="s">
        <v>4385</v>
      </c>
      <c r="C19" s="948">
        <v>5</v>
      </c>
      <c r="D19" s="211">
        <v>25809</v>
      </c>
      <c r="E19" s="211">
        <v>25809</v>
      </c>
    </row>
    <row r="20" spans="1:16" s="949" customFormat="1" ht="12.5" x14ac:dyDescent="0.25">
      <c r="A20" s="947" t="s">
        <v>4391</v>
      </c>
      <c r="B20" s="947" t="s">
        <v>4385</v>
      </c>
      <c r="C20" s="948">
        <v>4</v>
      </c>
      <c r="D20" s="211">
        <v>28393.5</v>
      </c>
      <c r="E20" s="211">
        <v>28393.5</v>
      </c>
    </row>
    <row r="21" spans="1:16" s="949" customFormat="1" ht="12.5" x14ac:dyDescent="0.25">
      <c r="A21" s="947" t="s">
        <v>4392</v>
      </c>
      <c r="B21" s="947" t="s">
        <v>4342</v>
      </c>
      <c r="C21" s="948">
        <v>5</v>
      </c>
      <c r="D21" s="211">
        <v>52394.7</v>
      </c>
      <c r="E21" s="211">
        <v>52394.7</v>
      </c>
    </row>
    <row r="22" spans="1:16" s="949" customFormat="1" ht="12.5" x14ac:dyDescent="0.25">
      <c r="A22" s="947" t="s">
        <v>4393</v>
      </c>
      <c r="B22" s="947" t="s">
        <v>4342</v>
      </c>
      <c r="C22" s="948">
        <v>1</v>
      </c>
      <c r="D22" s="211">
        <v>106846.2</v>
      </c>
      <c r="E22" s="211">
        <v>106846.2</v>
      </c>
    </row>
    <row r="23" spans="1:16" s="949" customFormat="1" ht="12.5" x14ac:dyDescent="0.25">
      <c r="A23" s="947" t="s">
        <v>4394</v>
      </c>
      <c r="B23" s="947" t="s">
        <v>4395</v>
      </c>
      <c r="C23" s="948">
        <v>1</v>
      </c>
      <c r="D23" s="211">
        <v>18601.8</v>
      </c>
      <c r="E23" s="211">
        <v>18601.8</v>
      </c>
    </row>
    <row r="24" spans="1:16" s="949" customFormat="1" ht="12.5" x14ac:dyDescent="0.25">
      <c r="A24" s="947" t="s">
        <v>4396</v>
      </c>
      <c r="B24" s="947" t="s">
        <v>4397</v>
      </c>
      <c r="C24" s="948">
        <v>1</v>
      </c>
      <c r="D24" s="211">
        <v>34872.600000000013</v>
      </c>
      <c r="E24" s="211">
        <v>34872.600000000013</v>
      </c>
    </row>
    <row r="25" spans="1:16" s="949" customFormat="1" ht="12.5" x14ac:dyDescent="0.25">
      <c r="A25" s="947" t="s">
        <v>4398</v>
      </c>
      <c r="B25" s="947" t="s">
        <v>4286</v>
      </c>
      <c r="C25" s="948">
        <v>1</v>
      </c>
      <c r="D25" s="211">
        <v>19599.599999999999</v>
      </c>
      <c r="E25" s="211">
        <v>19599.599999999999</v>
      </c>
    </row>
    <row r="26" spans="1:16" s="949" customFormat="1" ht="12.5" x14ac:dyDescent="0.25">
      <c r="A26" s="947" t="s">
        <v>4399</v>
      </c>
      <c r="B26" s="947" t="s">
        <v>4286</v>
      </c>
      <c r="C26" s="948">
        <v>3</v>
      </c>
      <c r="D26" s="211">
        <v>21995.1</v>
      </c>
      <c r="E26" s="211">
        <v>21995.1</v>
      </c>
    </row>
    <row r="27" spans="1:16" s="949" customFormat="1" ht="12.5" x14ac:dyDescent="0.25">
      <c r="A27" s="947" t="s">
        <v>4400</v>
      </c>
      <c r="B27" s="947" t="s">
        <v>4286</v>
      </c>
      <c r="C27" s="948">
        <v>6</v>
      </c>
      <c r="D27" s="211">
        <v>25809</v>
      </c>
      <c r="E27" s="211">
        <v>25809</v>
      </c>
    </row>
    <row r="28" spans="1:16" s="949" customFormat="1" ht="12.5" x14ac:dyDescent="0.25">
      <c r="A28" s="947" t="s">
        <v>4401</v>
      </c>
      <c r="B28" s="947" t="s">
        <v>4286</v>
      </c>
      <c r="C28" s="948">
        <v>3</v>
      </c>
      <c r="D28" s="211">
        <v>28393.5</v>
      </c>
      <c r="E28" s="211">
        <v>28393.5</v>
      </c>
    </row>
    <row r="29" spans="1:16" s="949" customFormat="1" ht="12.5" x14ac:dyDescent="0.25">
      <c r="A29" s="947" t="s">
        <v>4402</v>
      </c>
      <c r="B29" s="947" t="s">
        <v>4286</v>
      </c>
      <c r="C29" s="948">
        <v>18</v>
      </c>
      <c r="D29" s="211">
        <v>33856.800000000003</v>
      </c>
      <c r="E29" s="211">
        <v>33856.800000000003</v>
      </c>
    </row>
    <row r="30" spans="1:16" s="949" customFormat="1" ht="12.5" x14ac:dyDescent="0.25">
      <c r="A30" s="947" t="s">
        <v>4403</v>
      </c>
      <c r="B30" s="947" t="s">
        <v>4286</v>
      </c>
      <c r="C30" s="948">
        <v>3</v>
      </c>
      <c r="D30" s="211">
        <v>43466.1</v>
      </c>
      <c r="E30" s="211">
        <v>43466.1</v>
      </c>
    </row>
    <row r="31" spans="1:16" s="952" customFormat="1" ht="12.5" x14ac:dyDescent="0.25">
      <c r="A31" s="816"/>
      <c r="B31" s="136" t="s">
        <v>4238</v>
      </c>
      <c r="C31" s="166">
        <f>SUM(C12:C30)</f>
        <v>75</v>
      </c>
      <c r="D31" s="950"/>
      <c r="E31" s="950"/>
      <c r="F31" s="951"/>
      <c r="G31" s="951"/>
      <c r="H31" s="951"/>
      <c r="I31" s="951"/>
      <c r="J31" s="951"/>
      <c r="K31" s="951"/>
      <c r="L31" s="951"/>
      <c r="M31" s="951"/>
      <c r="N31" s="951"/>
      <c r="O31" s="951"/>
      <c r="P31" s="951"/>
    </row>
    <row r="32" spans="1:16" x14ac:dyDescent="0.3">
      <c r="A32" s="953"/>
      <c r="B32" s="954"/>
      <c r="C32" s="955"/>
      <c r="D32" s="956"/>
      <c r="E32" s="956"/>
    </row>
    <row r="33" spans="1:166" x14ac:dyDescent="0.3">
      <c r="A33" s="953"/>
      <c r="B33" s="954"/>
      <c r="C33" s="955"/>
      <c r="D33" s="956"/>
      <c r="E33" s="956"/>
    </row>
    <row r="34" spans="1:166" s="163" customFormat="1" x14ac:dyDescent="0.3">
      <c r="A34" s="627" t="s">
        <v>4168</v>
      </c>
      <c r="B34" s="627"/>
      <c r="C34" s="957"/>
      <c r="D34" s="958"/>
      <c r="E34" s="958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  <c r="BI34" s="162"/>
      <c r="BJ34" s="162"/>
      <c r="BK34" s="162"/>
      <c r="BL34" s="162"/>
      <c r="BM34" s="162"/>
      <c r="BN34" s="162"/>
      <c r="BO34" s="162"/>
      <c r="BP34" s="162"/>
      <c r="BQ34" s="162"/>
      <c r="BR34" s="162"/>
      <c r="BS34" s="162"/>
      <c r="BT34" s="162"/>
      <c r="BU34" s="162"/>
      <c r="BV34" s="162"/>
      <c r="BW34" s="162"/>
      <c r="BX34" s="162"/>
      <c r="BY34" s="162"/>
      <c r="BZ34" s="162"/>
      <c r="CA34" s="162"/>
      <c r="CB34" s="162"/>
      <c r="CC34" s="162"/>
      <c r="CD34" s="162"/>
      <c r="CE34" s="162"/>
      <c r="CF34" s="162"/>
      <c r="CG34" s="162"/>
      <c r="CH34" s="162"/>
      <c r="CI34" s="162"/>
      <c r="CJ34" s="162"/>
      <c r="CK34" s="162"/>
      <c r="CL34" s="162"/>
      <c r="CM34" s="162"/>
      <c r="CN34" s="162"/>
      <c r="CO34" s="162"/>
      <c r="CP34" s="162"/>
      <c r="CQ34" s="162"/>
      <c r="CR34" s="162"/>
      <c r="CS34" s="162"/>
      <c r="CT34" s="162"/>
      <c r="CU34" s="162"/>
      <c r="CV34" s="162"/>
      <c r="CW34" s="162"/>
      <c r="CX34" s="162"/>
      <c r="CY34" s="162"/>
      <c r="CZ34" s="162"/>
      <c r="DA34" s="162"/>
      <c r="DB34" s="162"/>
      <c r="DC34" s="162"/>
      <c r="DD34" s="162"/>
      <c r="DE34" s="162"/>
      <c r="DF34" s="162"/>
      <c r="DG34" s="162"/>
      <c r="DH34" s="162"/>
      <c r="DI34" s="162"/>
      <c r="DJ34" s="162"/>
      <c r="DK34" s="162"/>
      <c r="DL34" s="162"/>
      <c r="DM34" s="162"/>
      <c r="DN34" s="162"/>
      <c r="DO34" s="162"/>
      <c r="DP34" s="162"/>
      <c r="DQ34" s="162"/>
      <c r="DR34" s="162"/>
      <c r="DS34" s="162"/>
      <c r="DT34" s="162"/>
      <c r="DU34" s="162"/>
      <c r="DV34" s="162"/>
      <c r="DW34" s="162"/>
      <c r="DX34" s="162"/>
      <c r="DY34" s="162"/>
      <c r="DZ34" s="162"/>
      <c r="EA34" s="162"/>
      <c r="EB34" s="162"/>
      <c r="EC34" s="162"/>
      <c r="ED34" s="162"/>
      <c r="EE34" s="162"/>
      <c r="EF34" s="162"/>
      <c r="EG34" s="162"/>
      <c r="EH34" s="162"/>
      <c r="EI34" s="162"/>
      <c r="EJ34" s="162"/>
      <c r="EK34" s="162"/>
      <c r="EL34" s="162"/>
      <c r="EM34" s="162"/>
      <c r="EN34" s="162"/>
      <c r="EO34" s="162"/>
      <c r="EP34" s="162"/>
      <c r="EQ34" s="162"/>
      <c r="ER34" s="162"/>
      <c r="ES34" s="162"/>
      <c r="ET34" s="162"/>
      <c r="EU34" s="162"/>
      <c r="EV34" s="162"/>
      <c r="EW34" s="162"/>
      <c r="EX34" s="162"/>
      <c r="EY34" s="162"/>
      <c r="EZ34" s="162"/>
      <c r="FA34" s="162"/>
      <c r="FB34" s="162"/>
      <c r="FC34" s="162"/>
      <c r="FD34" s="162"/>
      <c r="FE34" s="162"/>
      <c r="FF34" s="162"/>
      <c r="FG34" s="162"/>
      <c r="FH34" s="162"/>
      <c r="FI34" s="162"/>
      <c r="FJ34" s="162"/>
    </row>
    <row r="35" spans="1:166" s="949" customFormat="1" ht="12.5" x14ac:dyDescent="0.25">
      <c r="A35" s="947" t="s">
        <v>4404</v>
      </c>
      <c r="B35" s="912" t="s">
        <v>4405</v>
      </c>
      <c r="C35" s="948">
        <v>1</v>
      </c>
      <c r="D35" s="211">
        <v>15668.7</v>
      </c>
      <c r="E35" s="211">
        <v>15668.7</v>
      </c>
    </row>
    <row r="36" spans="1:166" s="949" customFormat="1" ht="12.5" x14ac:dyDescent="0.25">
      <c r="A36" s="947" t="s">
        <v>4406</v>
      </c>
      <c r="B36" s="912" t="s">
        <v>4405</v>
      </c>
      <c r="C36" s="948">
        <v>1</v>
      </c>
      <c r="D36" s="211">
        <v>16253.7</v>
      </c>
      <c r="E36" s="211">
        <v>16253.7</v>
      </c>
    </row>
    <row r="37" spans="1:166" s="949" customFormat="1" ht="12.5" x14ac:dyDescent="0.25">
      <c r="A37" s="947" t="s">
        <v>4407</v>
      </c>
      <c r="B37" s="912" t="s">
        <v>4408</v>
      </c>
      <c r="C37" s="948">
        <v>1</v>
      </c>
      <c r="D37" s="211">
        <v>7627.5</v>
      </c>
      <c r="E37" s="211">
        <v>7627.5</v>
      </c>
    </row>
    <row r="38" spans="1:166" s="949" customFormat="1" ht="12.5" x14ac:dyDescent="0.25">
      <c r="A38" s="947" t="s">
        <v>4409</v>
      </c>
      <c r="B38" s="912" t="s">
        <v>4408</v>
      </c>
      <c r="C38" s="948">
        <v>1</v>
      </c>
      <c r="D38" s="211">
        <v>7821</v>
      </c>
      <c r="E38" s="211">
        <v>7821</v>
      </c>
    </row>
    <row r="39" spans="1:166" s="949" customFormat="1" ht="12.5" x14ac:dyDescent="0.25">
      <c r="A39" s="947" t="s">
        <v>4410</v>
      </c>
      <c r="B39" s="912" t="s">
        <v>4408</v>
      </c>
      <c r="C39" s="948">
        <v>1</v>
      </c>
      <c r="D39" s="211">
        <v>12660.3</v>
      </c>
      <c r="E39" s="211">
        <v>12660.3</v>
      </c>
    </row>
    <row r="40" spans="1:166" s="949" customFormat="1" ht="12.5" x14ac:dyDescent="0.25">
      <c r="A40" s="947" t="s">
        <v>4411</v>
      </c>
      <c r="B40" s="912" t="s">
        <v>4412</v>
      </c>
      <c r="C40" s="948">
        <v>4</v>
      </c>
      <c r="D40" s="211">
        <v>7821</v>
      </c>
      <c r="E40" s="211">
        <v>7821</v>
      </c>
    </row>
    <row r="41" spans="1:166" s="949" customFormat="1" ht="12.5" x14ac:dyDescent="0.25">
      <c r="A41" s="947" t="s">
        <v>4413</v>
      </c>
      <c r="B41" s="912" t="s">
        <v>4412</v>
      </c>
      <c r="C41" s="948">
        <v>1</v>
      </c>
      <c r="D41" s="211">
        <v>8707.2000000000007</v>
      </c>
      <c r="E41" s="211">
        <v>8707.2000000000007</v>
      </c>
    </row>
    <row r="42" spans="1:166" s="949" customFormat="1" ht="12.5" x14ac:dyDescent="0.25">
      <c r="A42" s="947" t="s">
        <v>4414</v>
      </c>
      <c r="B42" s="912" t="s">
        <v>4415</v>
      </c>
      <c r="C42" s="948">
        <v>1</v>
      </c>
      <c r="D42" s="211">
        <v>8594.7000000000007</v>
      </c>
      <c r="E42" s="211">
        <v>8594.7000000000007</v>
      </c>
    </row>
    <row r="43" spans="1:166" s="949" customFormat="1" ht="12.5" x14ac:dyDescent="0.25">
      <c r="A43" s="947" t="s">
        <v>4416</v>
      </c>
      <c r="B43" s="912" t="s">
        <v>4381</v>
      </c>
      <c r="C43" s="948">
        <v>2</v>
      </c>
      <c r="D43" s="211">
        <v>13189.2</v>
      </c>
      <c r="E43" s="211">
        <v>13189.2</v>
      </c>
    </row>
    <row r="44" spans="1:166" s="949" customFormat="1" ht="12.5" x14ac:dyDescent="0.25">
      <c r="A44" s="947" t="s">
        <v>4417</v>
      </c>
      <c r="B44" s="912" t="s">
        <v>4381</v>
      </c>
      <c r="C44" s="948">
        <v>8</v>
      </c>
      <c r="D44" s="211">
        <v>15367.2</v>
      </c>
      <c r="E44" s="211">
        <v>15367.2</v>
      </c>
    </row>
    <row r="45" spans="1:166" s="949" customFormat="1" ht="12.5" x14ac:dyDescent="0.25">
      <c r="A45" s="947" t="s">
        <v>4418</v>
      </c>
      <c r="B45" s="912" t="s">
        <v>4381</v>
      </c>
      <c r="C45" s="948">
        <v>11</v>
      </c>
      <c r="D45" s="211">
        <v>16253.7</v>
      </c>
      <c r="E45" s="211">
        <v>16253.7</v>
      </c>
    </row>
    <row r="46" spans="1:166" s="949" customFormat="1" ht="12.5" x14ac:dyDescent="0.25">
      <c r="A46" s="947" t="s">
        <v>4419</v>
      </c>
      <c r="B46" s="912" t="s">
        <v>4381</v>
      </c>
      <c r="C46" s="948">
        <v>1</v>
      </c>
      <c r="D46" s="211">
        <v>16830.900000000001</v>
      </c>
      <c r="E46" s="211">
        <v>16830.900000000001</v>
      </c>
    </row>
    <row r="47" spans="1:166" s="949" customFormat="1" ht="12.5" x14ac:dyDescent="0.25">
      <c r="A47" s="947" t="s">
        <v>4380</v>
      </c>
      <c r="B47" s="912" t="s">
        <v>4381</v>
      </c>
      <c r="C47" s="948">
        <v>7</v>
      </c>
      <c r="D47" s="211">
        <v>19717.2</v>
      </c>
      <c r="E47" s="211">
        <v>19717.2</v>
      </c>
    </row>
    <row r="48" spans="1:166" s="949" customFormat="1" ht="12.5" x14ac:dyDescent="0.25">
      <c r="A48" s="947" t="s">
        <v>4420</v>
      </c>
      <c r="B48" s="912" t="s">
        <v>4381</v>
      </c>
      <c r="C48" s="948">
        <v>4</v>
      </c>
      <c r="D48" s="211">
        <v>19938</v>
      </c>
      <c r="E48" s="211">
        <v>19938</v>
      </c>
    </row>
    <row r="49" spans="1:5" s="949" customFormat="1" ht="12.5" x14ac:dyDescent="0.25">
      <c r="A49" s="947" t="s">
        <v>4421</v>
      </c>
      <c r="B49" s="912" t="s">
        <v>4378</v>
      </c>
      <c r="C49" s="948">
        <v>1</v>
      </c>
      <c r="D49" s="211">
        <v>9073.7999999999993</v>
      </c>
      <c r="E49" s="211">
        <v>9073.7999999999993</v>
      </c>
    </row>
    <row r="50" spans="1:5" s="949" customFormat="1" ht="12.5" x14ac:dyDescent="0.25">
      <c r="A50" s="947" t="s">
        <v>4422</v>
      </c>
      <c r="B50" s="912" t="s">
        <v>4378</v>
      </c>
      <c r="C50" s="948">
        <v>1</v>
      </c>
      <c r="D50" s="211">
        <v>9764.7000000000007</v>
      </c>
      <c r="E50" s="211">
        <v>9764.7000000000007</v>
      </c>
    </row>
    <row r="51" spans="1:5" s="949" customFormat="1" ht="12.5" x14ac:dyDescent="0.25">
      <c r="A51" s="947" t="s">
        <v>4423</v>
      </c>
      <c r="B51" s="912" t="s">
        <v>4378</v>
      </c>
      <c r="C51" s="948">
        <v>4</v>
      </c>
      <c r="D51" s="211">
        <v>10570.2</v>
      </c>
      <c r="E51" s="211">
        <v>10570.2</v>
      </c>
    </row>
    <row r="52" spans="1:5" s="949" customFormat="1" ht="12.5" x14ac:dyDescent="0.25">
      <c r="A52" s="947" t="s">
        <v>4424</v>
      </c>
      <c r="B52" s="912" t="s">
        <v>4378</v>
      </c>
      <c r="C52" s="948">
        <v>1</v>
      </c>
      <c r="D52" s="211">
        <v>11607.3</v>
      </c>
      <c r="E52" s="211">
        <v>11607.3</v>
      </c>
    </row>
    <row r="53" spans="1:5" s="949" customFormat="1" ht="12.5" x14ac:dyDescent="0.25">
      <c r="A53" s="947" t="s">
        <v>4425</v>
      </c>
      <c r="B53" s="912" t="s">
        <v>4378</v>
      </c>
      <c r="C53" s="948">
        <v>12</v>
      </c>
      <c r="D53" s="211">
        <v>12755.7</v>
      </c>
      <c r="E53" s="211">
        <v>12755.7</v>
      </c>
    </row>
    <row r="54" spans="1:5" s="949" customFormat="1" ht="12.5" x14ac:dyDescent="0.25">
      <c r="A54" s="947" t="s">
        <v>4426</v>
      </c>
      <c r="B54" s="912" t="s">
        <v>4378</v>
      </c>
      <c r="C54" s="948">
        <v>3</v>
      </c>
      <c r="D54" s="211">
        <v>13173.3</v>
      </c>
      <c r="E54" s="211">
        <v>13173.3</v>
      </c>
    </row>
    <row r="55" spans="1:5" s="949" customFormat="1" ht="12.5" x14ac:dyDescent="0.25">
      <c r="A55" s="947" t="s">
        <v>4427</v>
      </c>
      <c r="B55" s="912" t="s">
        <v>4378</v>
      </c>
      <c r="C55" s="948">
        <v>1</v>
      </c>
      <c r="D55" s="211">
        <v>19599.599999999999</v>
      </c>
      <c r="E55" s="211">
        <v>19599.599999999999</v>
      </c>
    </row>
    <row r="56" spans="1:5" s="949" customFormat="1" ht="12.5" x14ac:dyDescent="0.25">
      <c r="A56" s="947" t="s">
        <v>4428</v>
      </c>
      <c r="B56" s="912" t="s">
        <v>4429</v>
      </c>
      <c r="C56" s="948">
        <v>1</v>
      </c>
      <c r="D56" s="211">
        <v>12973.5</v>
      </c>
      <c r="E56" s="211">
        <v>12973.5</v>
      </c>
    </row>
    <row r="57" spans="1:5" s="949" customFormat="1" ht="12.5" x14ac:dyDescent="0.25">
      <c r="A57" s="947" t="s">
        <v>4430</v>
      </c>
      <c r="B57" s="912" t="s">
        <v>4429</v>
      </c>
      <c r="C57" s="948">
        <v>2</v>
      </c>
      <c r="D57" s="211">
        <v>15668.7</v>
      </c>
      <c r="E57" s="211">
        <v>15668.7</v>
      </c>
    </row>
    <row r="58" spans="1:5" s="949" customFormat="1" ht="12.5" x14ac:dyDescent="0.25">
      <c r="A58" s="947" t="s">
        <v>4431</v>
      </c>
      <c r="B58" s="912" t="s">
        <v>4429</v>
      </c>
      <c r="C58" s="948">
        <v>8</v>
      </c>
      <c r="D58" s="211">
        <v>18031.2</v>
      </c>
      <c r="E58" s="211">
        <v>18031.2</v>
      </c>
    </row>
    <row r="59" spans="1:5" s="949" customFormat="1" ht="12.5" x14ac:dyDescent="0.25">
      <c r="A59" s="947" t="s">
        <v>4432</v>
      </c>
      <c r="B59" s="912" t="s">
        <v>4429</v>
      </c>
      <c r="C59" s="948">
        <v>1</v>
      </c>
      <c r="D59" s="211">
        <v>19599.599999999999</v>
      </c>
      <c r="E59" s="211">
        <v>19599.599999999999</v>
      </c>
    </row>
    <row r="60" spans="1:5" s="949" customFormat="1" ht="12.5" x14ac:dyDescent="0.25">
      <c r="A60" s="947" t="s">
        <v>4433</v>
      </c>
      <c r="B60" s="912" t="s">
        <v>4434</v>
      </c>
      <c r="C60" s="948">
        <v>0</v>
      </c>
      <c r="D60" s="211">
        <v>13428</v>
      </c>
      <c r="E60" s="211">
        <v>13428</v>
      </c>
    </row>
    <row r="61" spans="1:5" s="949" customFormat="1" ht="12.5" x14ac:dyDescent="0.25">
      <c r="A61" s="947" t="s">
        <v>4435</v>
      </c>
      <c r="B61" s="912" t="s">
        <v>4436</v>
      </c>
      <c r="C61" s="948">
        <v>3</v>
      </c>
      <c r="D61" s="211">
        <v>9034.5</v>
      </c>
      <c r="E61" s="211">
        <v>9034.5</v>
      </c>
    </row>
    <row r="62" spans="1:5" s="949" customFormat="1" ht="12.5" x14ac:dyDescent="0.25">
      <c r="A62" s="947" t="s">
        <v>4437</v>
      </c>
      <c r="B62" s="912" t="s">
        <v>4436</v>
      </c>
      <c r="C62" s="948">
        <v>1</v>
      </c>
      <c r="D62" s="211">
        <v>9764.7000000000007</v>
      </c>
      <c r="E62" s="211">
        <v>9764.7000000000007</v>
      </c>
    </row>
    <row r="63" spans="1:5" s="949" customFormat="1" ht="12.5" x14ac:dyDescent="0.25">
      <c r="A63" s="947" t="s">
        <v>4438</v>
      </c>
      <c r="B63" s="912" t="s">
        <v>4439</v>
      </c>
      <c r="C63" s="948">
        <v>1</v>
      </c>
      <c r="D63" s="211">
        <v>9034.5</v>
      </c>
      <c r="E63" s="211">
        <v>9034.5</v>
      </c>
    </row>
    <row r="64" spans="1:5" s="949" customFormat="1" ht="12.5" x14ac:dyDescent="0.25">
      <c r="A64" s="947" t="s">
        <v>4440</v>
      </c>
      <c r="B64" s="912" t="s">
        <v>4441</v>
      </c>
      <c r="C64" s="948">
        <v>1</v>
      </c>
      <c r="D64" s="211">
        <v>7467.9</v>
      </c>
      <c r="E64" s="211">
        <v>7467.9</v>
      </c>
    </row>
    <row r="65" spans="1:5" s="949" customFormat="1" ht="12.5" x14ac:dyDescent="0.25">
      <c r="A65" s="947" t="s">
        <v>4442</v>
      </c>
      <c r="B65" s="912" t="s">
        <v>4441</v>
      </c>
      <c r="C65" s="948">
        <v>1</v>
      </c>
      <c r="D65" s="211">
        <v>7632.1350000000002</v>
      </c>
      <c r="E65" s="211">
        <v>7632.1350000000002</v>
      </c>
    </row>
    <row r="66" spans="1:5" s="949" customFormat="1" ht="12.5" x14ac:dyDescent="0.25">
      <c r="A66" s="947" t="s">
        <v>4443</v>
      </c>
      <c r="B66" s="912" t="s">
        <v>4441</v>
      </c>
      <c r="C66" s="948">
        <v>3</v>
      </c>
      <c r="D66" s="211">
        <v>7821</v>
      </c>
      <c r="E66" s="211">
        <v>7821</v>
      </c>
    </row>
    <row r="67" spans="1:5" s="949" customFormat="1" ht="12.5" x14ac:dyDescent="0.25">
      <c r="A67" s="947" t="s">
        <v>4444</v>
      </c>
      <c r="B67" s="912" t="s">
        <v>4441</v>
      </c>
      <c r="C67" s="948">
        <v>5</v>
      </c>
      <c r="D67" s="211">
        <v>8225.4</v>
      </c>
      <c r="E67" s="211">
        <v>8225.4</v>
      </c>
    </row>
    <row r="68" spans="1:5" s="949" customFormat="1" ht="12.5" x14ac:dyDescent="0.25">
      <c r="A68" s="947" t="s">
        <v>4445</v>
      </c>
      <c r="B68" s="912" t="s">
        <v>4441</v>
      </c>
      <c r="C68" s="948">
        <v>2</v>
      </c>
      <c r="D68" s="211">
        <v>8100.9</v>
      </c>
      <c r="E68" s="211">
        <v>8100.9</v>
      </c>
    </row>
    <row r="69" spans="1:5" s="949" customFormat="1" ht="12.5" x14ac:dyDescent="0.25">
      <c r="A69" s="947" t="s">
        <v>4446</v>
      </c>
      <c r="B69" s="912" t="s">
        <v>4441</v>
      </c>
      <c r="C69" s="948">
        <v>11</v>
      </c>
      <c r="D69" s="211">
        <v>10100.4</v>
      </c>
      <c r="E69" s="211">
        <v>10100.4</v>
      </c>
    </row>
    <row r="70" spans="1:5" s="949" customFormat="1" ht="12.5" x14ac:dyDescent="0.25">
      <c r="A70" s="947" t="s">
        <v>4447</v>
      </c>
      <c r="B70" s="912" t="s">
        <v>4330</v>
      </c>
      <c r="C70" s="948">
        <v>1</v>
      </c>
      <c r="D70" s="211">
        <v>8707.2000000000007</v>
      </c>
      <c r="E70" s="211">
        <v>8707.2000000000007</v>
      </c>
    </row>
    <row r="71" spans="1:5" s="949" customFormat="1" ht="12.5" x14ac:dyDescent="0.25">
      <c r="A71" s="947" t="s">
        <v>4448</v>
      </c>
      <c r="B71" s="912" t="s">
        <v>4330</v>
      </c>
      <c r="C71" s="948">
        <v>4</v>
      </c>
      <c r="D71" s="211">
        <v>9034.5</v>
      </c>
      <c r="E71" s="211">
        <v>9034.5</v>
      </c>
    </row>
    <row r="72" spans="1:5" s="949" customFormat="1" ht="12.5" x14ac:dyDescent="0.25">
      <c r="A72" s="947" t="s">
        <v>4449</v>
      </c>
      <c r="B72" s="912" t="s">
        <v>4330</v>
      </c>
      <c r="C72" s="948">
        <v>2</v>
      </c>
      <c r="D72" s="211">
        <v>10175.1</v>
      </c>
      <c r="E72" s="211">
        <v>10175.1</v>
      </c>
    </row>
    <row r="73" spans="1:5" s="949" customFormat="1" ht="12.5" x14ac:dyDescent="0.25">
      <c r="A73" s="947" t="s">
        <v>4450</v>
      </c>
      <c r="B73" s="912" t="s">
        <v>4330</v>
      </c>
      <c r="C73" s="948">
        <v>4</v>
      </c>
      <c r="D73" s="211">
        <v>11046</v>
      </c>
      <c r="E73" s="211">
        <v>11046</v>
      </c>
    </row>
    <row r="74" spans="1:5" s="949" customFormat="1" ht="12.5" x14ac:dyDescent="0.25">
      <c r="A74" s="947" t="s">
        <v>4451</v>
      </c>
      <c r="B74" s="912" t="s">
        <v>4330</v>
      </c>
      <c r="C74" s="948">
        <v>3</v>
      </c>
      <c r="D74" s="211">
        <v>12281.1</v>
      </c>
      <c r="E74" s="211">
        <v>12281.1</v>
      </c>
    </row>
    <row r="75" spans="1:5" s="949" customFormat="1" ht="12.5" x14ac:dyDescent="0.25">
      <c r="A75" s="947" t="s">
        <v>4452</v>
      </c>
      <c r="B75" s="912" t="s">
        <v>4330</v>
      </c>
      <c r="C75" s="948">
        <v>8</v>
      </c>
      <c r="D75" s="211">
        <v>13173.3</v>
      </c>
      <c r="E75" s="211">
        <v>13173.3</v>
      </c>
    </row>
    <row r="76" spans="1:5" s="949" customFormat="1" ht="12.5" x14ac:dyDescent="0.25">
      <c r="A76" s="947" t="s">
        <v>4453</v>
      </c>
      <c r="B76" s="912" t="s">
        <v>4358</v>
      </c>
      <c r="C76" s="948">
        <v>1</v>
      </c>
      <c r="D76" s="211">
        <v>12755.7</v>
      </c>
      <c r="E76" s="211">
        <v>12755.7</v>
      </c>
    </row>
    <row r="77" spans="1:5" s="949" customFormat="1" ht="12.5" x14ac:dyDescent="0.25">
      <c r="A77" s="947" t="s">
        <v>4454</v>
      </c>
      <c r="B77" s="912" t="s">
        <v>4358</v>
      </c>
      <c r="C77" s="948">
        <v>1</v>
      </c>
      <c r="D77" s="211">
        <v>14968.8</v>
      </c>
      <c r="E77" s="211">
        <v>14968.8</v>
      </c>
    </row>
    <row r="78" spans="1:5" s="949" customFormat="1" ht="12.5" x14ac:dyDescent="0.25">
      <c r="A78" s="947" t="s">
        <v>4455</v>
      </c>
      <c r="B78" s="912" t="s">
        <v>4385</v>
      </c>
      <c r="C78" s="948">
        <v>3</v>
      </c>
      <c r="D78" s="211">
        <v>14721.9</v>
      </c>
      <c r="E78" s="211">
        <v>14721.9</v>
      </c>
    </row>
    <row r="79" spans="1:5" s="949" customFormat="1" ht="12.5" x14ac:dyDescent="0.25">
      <c r="A79" s="947" t="s">
        <v>4384</v>
      </c>
      <c r="B79" s="912" t="s">
        <v>4385</v>
      </c>
      <c r="C79" s="948">
        <v>1</v>
      </c>
      <c r="D79" s="211">
        <v>18031.2</v>
      </c>
      <c r="E79" s="211">
        <v>18031.2</v>
      </c>
    </row>
    <row r="80" spans="1:5" s="949" customFormat="1" ht="12.5" x14ac:dyDescent="0.25">
      <c r="A80" s="947" t="s">
        <v>4386</v>
      </c>
      <c r="B80" s="912" t="s">
        <v>4385</v>
      </c>
      <c r="C80" s="948">
        <v>1</v>
      </c>
      <c r="D80" s="211">
        <v>19599.599999999999</v>
      </c>
      <c r="E80" s="211">
        <v>19599.599999999999</v>
      </c>
    </row>
    <row r="81" spans="1:5" s="959" customFormat="1" ht="12.5" x14ac:dyDescent="0.25">
      <c r="A81" s="947" t="s">
        <v>4456</v>
      </c>
      <c r="B81" s="947" t="s">
        <v>4299</v>
      </c>
      <c r="C81" s="948">
        <v>1</v>
      </c>
      <c r="D81" s="211">
        <v>21995.1</v>
      </c>
      <c r="E81" s="211">
        <v>21995.1</v>
      </c>
    </row>
    <row r="82" spans="1:5" s="949" customFormat="1" ht="12.5" x14ac:dyDescent="0.25">
      <c r="A82" s="947" t="s">
        <v>4457</v>
      </c>
      <c r="B82" s="912" t="s">
        <v>4395</v>
      </c>
      <c r="C82" s="948">
        <v>1</v>
      </c>
      <c r="D82" s="211">
        <v>7821</v>
      </c>
      <c r="E82" s="211">
        <v>7821</v>
      </c>
    </row>
    <row r="83" spans="1:5" s="949" customFormat="1" ht="12.5" x14ac:dyDescent="0.25">
      <c r="A83" s="947" t="s">
        <v>4458</v>
      </c>
      <c r="B83" s="912" t="s">
        <v>4395</v>
      </c>
      <c r="C83" s="948">
        <v>2</v>
      </c>
      <c r="D83" s="211">
        <v>8707.2000000000007</v>
      </c>
      <c r="E83" s="211">
        <v>8707.2000000000007</v>
      </c>
    </row>
    <row r="84" spans="1:5" s="949" customFormat="1" ht="12.5" x14ac:dyDescent="0.25">
      <c r="A84" s="947" t="s">
        <v>4459</v>
      </c>
      <c r="B84" s="912" t="s">
        <v>4395</v>
      </c>
      <c r="C84" s="948">
        <v>1</v>
      </c>
      <c r="D84" s="211">
        <v>9728.4</v>
      </c>
      <c r="E84" s="211">
        <v>9728.4</v>
      </c>
    </row>
    <row r="85" spans="1:5" s="949" customFormat="1" ht="12.5" x14ac:dyDescent="0.25">
      <c r="A85" s="947" t="s">
        <v>4460</v>
      </c>
      <c r="B85" s="912" t="s">
        <v>4395</v>
      </c>
      <c r="C85" s="948">
        <v>3</v>
      </c>
      <c r="D85" s="211">
        <v>9764.7000000000007</v>
      </c>
      <c r="E85" s="211">
        <v>9764.7000000000007</v>
      </c>
    </row>
    <row r="86" spans="1:5" s="949" customFormat="1" ht="12.5" x14ac:dyDescent="0.25">
      <c r="A86" s="947" t="s">
        <v>4461</v>
      </c>
      <c r="B86" s="912" t="s">
        <v>4395</v>
      </c>
      <c r="C86" s="948">
        <v>1</v>
      </c>
      <c r="D86" s="211">
        <v>9880.7999999999993</v>
      </c>
      <c r="E86" s="211">
        <v>9880.7999999999993</v>
      </c>
    </row>
    <row r="87" spans="1:5" s="949" customFormat="1" ht="12.5" x14ac:dyDescent="0.25">
      <c r="A87" s="947" t="s">
        <v>4394</v>
      </c>
      <c r="B87" s="912" t="s">
        <v>4395</v>
      </c>
      <c r="C87" s="948">
        <v>3</v>
      </c>
      <c r="D87" s="211">
        <v>18601.8</v>
      </c>
      <c r="E87" s="211">
        <v>18601.8</v>
      </c>
    </row>
    <row r="88" spans="1:5" s="949" customFormat="1" ht="12.5" x14ac:dyDescent="0.25">
      <c r="A88" s="947" t="s">
        <v>4462</v>
      </c>
      <c r="B88" s="912" t="s">
        <v>4463</v>
      </c>
      <c r="C88" s="948">
        <v>1</v>
      </c>
      <c r="D88" s="211">
        <v>12065.7</v>
      </c>
      <c r="E88" s="211">
        <v>12065.7</v>
      </c>
    </row>
    <row r="89" spans="1:5" s="949" customFormat="1" ht="12.5" x14ac:dyDescent="0.25">
      <c r="A89" s="947" t="s">
        <v>4464</v>
      </c>
      <c r="B89" s="912" t="s">
        <v>4463</v>
      </c>
      <c r="C89" s="948">
        <v>10</v>
      </c>
      <c r="D89" s="211">
        <v>12427.8</v>
      </c>
      <c r="E89" s="211">
        <v>12427.8</v>
      </c>
    </row>
    <row r="90" spans="1:5" s="949" customFormat="1" ht="12.5" x14ac:dyDescent="0.25">
      <c r="A90" s="947" t="s">
        <v>4465</v>
      </c>
      <c r="B90" s="912" t="s">
        <v>4466</v>
      </c>
      <c r="C90" s="948">
        <v>16</v>
      </c>
      <c r="D90" s="211">
        <v>11046</v>
      </c>
      <c r="E90" s="211">
        <v>11046</v>
      </c>
    </row>
    <row r="91" spans="1:5" s="949" customFormat="1" ht="12.5" x14ac:dyDescent="0.25">
      <c r="A91" s="947" t="s">
        <v>4467</v>
      </c>
      <c r="B91" s="912" t="s">
        <v>4468</v>
      </c>
      <c r="C91" s="948">
        <v>5</v>
      </c>
      <c r="D91" s="211">
        <v>7467.9</v>
      </c>
      <c r="E91" s="211">
        <v>7467.9</v>
      </c>
    </row>
    <row r="92" spans="1:5" s="949" customFormat="1" ht="12.5" x14ac:dyDescent="0.25">
      <c r="A92" s="947" t="s">
        <v>4469</v>
      </c>
      <c r="B92" s="912" t="s">
        <v>4468</v>
      </c>
      <c r="C92" s="948">
        <v>6</v>
      </c>
      <c r="D92" s="211">
        <v>7467.9</v>
      </c>
      <c r="E92" s="211">
        <v>7467.9</v>
      </c>
    </row>
    <row r="93" spans="1:5" s="949" customFormat="1" ht="12.5" x14ac:dyDescent="0.25">
      <c r="A93" s="947" t="s">
        <v>4470</v>
      </c>
      <c r="B93" s="912" t="s">
        <v>4468</v>
      </c>
      <c r="C93" s="948">
        <v>3</v>
      </c>
      <c r="D93" s="211">
        <v>7467.9</v>
      </c>
      <c r="E93" s="211">
        <v>7467.9</v>
      </c>
    </row>
    <row r="94" spans="1:5" s="949" customFormat="1" ht="12.5" x14ac:dyDescent="0.25">
      <c r="A94" s="947" t="s">
        <v>4471</v>
      </c>
      <c r="B94" s="912" t="s">
        <v>4468</v>
      </c>
      <c r="C94" s="948">
        <v>34</v>
      </c>
      <c r="D94" s="211">
        <v>7821</v>
      </c>
      <c r="E94" s="211">
        <v>7821</v>
      </c>
    </row>
    <row r="95" spans="1:5" s="949" customFormat="1" ht="12.5" x14ac:dyDescent="0.25">
      <c r="A95" s="947" t="s">
        <v>4472</v>
      </c>
      <c r="B95" s="912" t="s">
        <v>4468</v>
      </c>
      <c r="C95" s="948">
        <v>11</v>
      </c>
      <c r="D95" s="211">
        <v>8077.5</v>
      </c>
      <c r="E95" s="211">
        <v>8077.5</v>
      </c>
    </row>
    <row r="96" spans="1:5" s="949" customFormat="1" ht="12.5" x14ac:dyDescent="0.25">
      <c r="A96" s="947" t="s">
        <v>4473</v>
      </c>
      <c r="B96" s="912" t="s">
        <v>4468</v>
      </c>
      <c r="C96" s="948">
        <v>7</v>
      </c>
      <c r="D96" s="211">
        <v>8331.9000000000015</v>
      </c>
      <c r="E96" s="211">
        <v>8331.9000000000015</v>
      </c>
    </row>
    <row r="97" spans="1:5" s="949" customFormat="1" ht="12.5" x14ac:dyDescent="0.25">
      <c r="A97" s="947" t="s">
        <v>4474</v>
      </c>
      <c r="B97" s="912" t="s">
        <v>4468</v>
      </c>
      <c r="C97" s="948">
        <v>4</v>
      </c>
      <c r="D97" s="211">
        <v>9704.1</v>
      </c>
      <c r="E97" s="211">
        <v>9704.1</v>
      </c>
    </row>
    <row r="98" spans="1:5" s="949" customFormat="1" ht="12.5" x14ac:dyDescent="0.25">
      <c r="A98" s="947" t="s">
        <v>4475</v>
      </c>
      <c r="B98" s="912" t="s">
        <v>4476</v>
      </c>
      <c r="C98" s="948">
        <v>1</v>
      </c>
      <c r="D98" s="211">
        <v>7467.9</v>
      </c>
      <c r="E98" s="211">
        <v>7467.9</v>
      </c>
    </row>
    <row r="99" spans="1:5" s="949" customFormat="1" ht="12.5" x14ac:dyDescent="0.25">
      <c r="A99" s="947" t="s">
        <v>4477</v>
      </c>
      <c r="B99" s="912" t="s">
        <v>4476</v>
      </c>
      <c r="C99" s="948">
        <v>13</v>
      </c>
      <c r="D99" s="211">
        <v>7821</v>
      </c>
      <c r="E99" s="211">
        <v>7821</v>
      </c>
    </row>
    <row r="100" spans="1:5" s="949" customFormat="1" ht="12.5" x14ac:dyDescent="0.25">
      <c r="A100" s="947" t="s">
        <v>4478</v>
      </c>
      <c r="B100" s="912" t="s">
        <v>4476</v>
      </c>
      <c r="C100" s="948">
        <v>2</v>
      </c>
      <c r="D100" s="211">
        <v>8077.5</v>
      </c>
      <c r="E100" s="211">
        <v>8077.5</v>
      </c>
    </row>
    <row r="101" spans="1:5" s="949" customFormat="1" ht="12.5" x14ac:dyDescent="0.25">
      <c r="A101" s="947" t="s">
        <v>4479</v>
      </c>
      <c r="B101" s="912" t="s">
        <v>4480</v>
      </c>
      <c r="C101" s="948">
        <v>19</v>
      </c>
      <c r="D101" s="211">
        <v>11266.5</v>
      </c>
      <c r="E101" s="211">
        <v>11266.5</v>
      </c>
    </row>
    <row r="102" spans="1:5" s="949" customFormat="1" ht="12.5" x14ac:dyDescent="0.25">
      <c r="A102" s="947" t="s">
        <v>4481</v>
      </c>
      <c r="B102" s="912" t="s">
        <v>4482</v>
      </c>
      <c r="C102" s="948">
        <v>2</v>
      </c>
      <c r="D102" s="211">
        <v>7467.9</v>
      </c>
      <c r="E102" s="211">
        <v>7467.9</v>
      </c>
    </row>
    <row r="103" spans="1:5" s="949" customFormat="1" ht="12.5" x14ac:dyDescent="0.25">
      <c r="A103" s="947" t="s">
        <v>4483</v>
      </c>
      <c r="B103" s="912" t="s">
        <v>4484</v>
      </c>
      <c r="C103" s="948">
        <v>1</v>
      </c>
      <c r="D103" s="211">
        <v>8078.1</v>
      </c>
      <c r="E103" s="211">
        <v>8078.1</v>
      </c>
    </row>
    <row r="104" spans="1:5" s="949" customFormat="1" ht="12.5" x14ac:dyDescent="0.25">
      <c r="A104" s="947" t="s">
        <v>4485</v>
      </c>
      <c r="B104" s="912" t="s">
        <v>4486</v>
      </c>
      <c r="C104" s="948">
        <v>6</v>
      </c>
      <c r="D104" s="211">
        <v>15419.7</v>
      </c>
      <c r="E104" s="211">
        <v>15419.7</v>
      </c>
    </row>
    <row r="105" spans="1:5" s="949" customFormat="1" ht="12.5" x14ac:dyDescent="0.25">
      <c r="A105" s="947" t="s">
        <v>4487</v>
      </c>
      <c r="B105" s="912" t="s">
        <v>4486</v>
      </c>
      <c r="C105" s="948">
        <v>2</v>
      </c>
      <c r="D105" s="211">
        <v>18224.7</v>
      </c>
      <c r="E105" s="211">
        <v>18224.7</v>
      </c>
    </row>
    <row r="106" spans="1:5" s="949" customFormat="1" ht="12.5" x14ac:dyDescent="0.25">
      <c r="A106" s="947" t="s">
        <v>4488</v>
      </c>
      <c r="B106" s="912" t="s">
        <v>4335</v>
      </c>
      <c r="C106" s="948">
        <v>2</v>
      </c>
      <c r="D106" s="211">
        <v>8707.2000000000007</v>
      </c>
      <c r="E106" s="211">
        <v>8707.2000000000007</v>
      </c>
    </row>
    <row r="107" spans="1:5" s="949" customFormat="1" ht="12.5" x14ac:dyDescent="0.25">
      <c r="A107" s="947" t="s">
        <v>4489</v>
      </c>
      <c r="B107" s="912" t="s">
        <v>4335</v>
      </c>
      <c r="C107" s="948">
        <v>1</v>
      </c>
      <c r="D107" s="211">
        <v>13189.2</v>
      </c>
      <c r="E107" s="211">
        <v>13189.2</v>
      </c>
    </row>
    <row r="108" spans="1:5" s="949" customFormat="1" ht="12.5" x14ac:dyDescent="0.25">
      <c r="A108" s="947" t="s">
        <v>4490</v>
      </c>
      <c r="B108" s="912" t="s">
        <v>4491</v>
      </c>
      <c r="C108" s="948">
        <v>2</v>
      </c>
      <c r="D108" s="211">
        <v>14762.4</v>
      </c>
      <c r="E108" s="211">
        <v>14762.4</v>
      </c>
    </row>
    <row r="109" spans="1:5" s="949" customFormat="1" ht="12.5" x14ac:dyDescent="0.25">
      <c r="A109" s="947" t="s">
        <v>4492</v>
      </c>
      <c r="B109" s="912" t="s">
        <v>4493</v>
      </c>
      <c r="C109" s="948">
        <v>1</v>
      </c>
      <c r="D109" s="211">
        <v>21925.8</v>
      </c>
      <c r="E109" s="211">
        <v>21925.8</v>
      </c>
    </row>
    <row r="110" spans="1:5" s="949" customFormat="1" ht="12.5" x14ac:dyDescent="0.25">
      <c r="A110" s="947" t="s">
        <v>4494</v>
      </c>
      <c r="B110" s="912" t="s">
        <v>4495</v>
      </c>
      <c r="C110" s="948">
        <v>2</v>
      </c>
      <c r="D110" s="211">
        <v>7627.5</v>
      </c>
      <c r="E110" s="211">
        <v>7627.5</v>
      </c>
    </row>
    <row r="111" spans="1:5" s="949" customFormat="1" ht="12.5" x14ac:dyDescent="0.25">
      <c r="A111" s="947" t="s">
        <v>4496</v>
      </c>
      <c r="B111" s="912" t="s">
        <v>4495</v>
      </c>
      <c r="C111" s="948">
        <v>4</v>
      </c>
      <c r="D111" s="211">
        <v>7821</v>
      </c>
      <c r="E111" s="211">
        <v>7821</v>
      </c>
    </row>
    <row r="112" spans="1:5" s="949" customFormat="1" ht="12.5" x14ac:dyDescent="0.25">
      <c r="A112" s="947" t="s">
        <v>4497</v>
      </c>
      <c r="B112" s="912" t="s">
        <v>4495</v>
      </c>
      <c r="C112" s="948">
        <v>2</v>
      </c>
      <c r="D112" s="211">
        <v>8078.1</v>
      </c>
      <c r="E112" s="211">
        <v>8078.1</v>
      </c>
    </row>
    <row r="113" spans="1:141" s="949" customFormat="1" ht="12.5" x14ac:dyDescent="0.25">
      <c r="A113" s="947" t="s">
        <v>4498</v>
      </c>
      <c r="B113" s="912" t="s">
        <v>4495</v>
      </c>
      <c r="C113" s="948">
        <v>10</v>
      </c>
      <c r="D113" s="211">
        <v>8707.2000000000007</v>
      </c>
      <c r="E113" s="211">
        <v>8707.2000000000007</v>
      </c>
    </row>
    <row r="114" spans="1:141" s="949" customFormat="1" ht="12.5" x14ac:dyDescent="0.25">
      <c r="A114" s="947" t="s">
        <v>4499</v>
      </c>
      <c r="B114" s="912" t="s">
        <v>4500</v>
      </c>
      <c r="C114" s="948">
        <v>1</v>
      </c>
      <c r="D114" s="211">
        <v>7467.9</v>
      </c>
      <c r="E114" s="211">
        <v>7467.9</v>
      </c>
    </row>
    <row r="115" spans="1:141" s="949" customFormat="1" ht="12.5" x14ac:dyDescent="0.25">
      <c r="A115" s="947" t="s">
        <v>4501</v>
      </c>
      <c r="B115" s="912" t="s">
        <v>4502</v>
      </c>
      <c r="C115" s="948">
        <v>1</v>
      </c>
      <c r="D115" s="211">
        <v>7467.9</v>
      </c>
      <c r="E115" s="211">
        <v>7467.9</v>
      </c>
    </row>
    <row r="116" spans="1:141" s="949" customFormat="1" ht="12.5" x14ac:dyDescent="0.25">
      <c r="A116" s="947" t="s">
        <v>4503</v>
      </c>
      <c r="B116" s="912" t="s">
        <v>4502</v>
      </c>
      <c r="C116" s="948">
        <v>3</v>
      </c>
      <c r="D116" s="211">
        <v>7821</v>
      </c>
      <c r="E116" s="211">
        <v>7821</v>
      </c>
    </row>
    <row r="117" spans="1:141" s="949" customFormat="1" ht="12.5" x14ac:dyDescent="0.25">
      <c r="A117" s="947" t="s">
        <v>4504</v>
      </c>
      <c r="B117" s="912" t="s">
        <v>4502</v>
      </c>
      <c r="C117" s="948">
        <v>1</v>
      </c>
      <c r="D117" s="211">
        <v>8100.9</v>
      </c>
      <c r="E117" s="211">
        <v>8100.9</v>
      </c>
    </row>
    <row r="118" spans="1:141" s="949" customFormat="1" ht="12.5" x14ac:dyDescent="0.25">
      <c r="A118" s="947" t="s">
        <v>4505</v>
      </c>
      <c r="B118" s="912" t="s">
        <v>4506</v>
      </c>
      <c r="C118" s="948">
        <v>2</v>
      </c>
      <c r="D118" s="211">
        <v>7821</v>
      </c>
      <c r="E118" s="211">
        <v>7821</v>
      </c>
    </row>
    <row r="119" spans="1:141" s="949" customFormat="1" ht="12.5" x14ac:dyDescent="0.25">
      <c r="A119" s="947" t="s">
        <v>4507</v>
      </c>
      <c r="B119" s="912" t="s">
        <v>4506</v>
      </c>
      <c r="C119" s="948">
        <v>14</v>
      </c>
      <c r="D119" s="211">
        <v>9723</v>
      </c>
      <c r="E119" s="211">
        <v>9723</v>
      </c>
    </row>
    <row r="120" spans="1:141" s="949" customFormat="1" ht="12.5" x14ac:dyDescent="0.25">
      <c r="A120" s="947" t="s">
        <v>4508</v>
      </c>
      <c r="B120" s="912" t="s">
        <v>4506</v>
      </c>
      <c r="C120" s="948">
        <v>4</v>
      </c>
      <c r="D120" s="211">
        <v>9837.6</v>
      </c>
      <c r="E120" s="211">
        <v>9837.6</v>
      </c>
    </row>
    <row r="121" spans="1:141" s="961" customFormat="1" ht="15" customHeight="1" x14ac:dyDescent="0.25">
      <c r="A121" s="816"/>
      <c r="B121" s="136" t="s">
        <v>4241</v>
      </c>
      <c r="C121" s="166">
        <f>SUM(C35:C120)</f>
        <v>341</v>
      </c>
      <c r="D121" s="960"/>
      <c r="E121" s="960"/>
    </row>
    <row r="122" spans="1:141" x14ac:dyDescent="0.3">
      <c r="A122" s="962"/>
      <c r="B122" s="963"/>
      <c r="C122" s="962"/>
      <c r="D122" s="964"/>
      <c r="E122" s="964"/>
    </row>
    <row r="123" spans="1:141" x14ac:dyDescent="0.3">
      <c r="A123" s="962"/>
      <c r="B123" s="963"/>
      <c r="C123" s="962"/>
      <c r="D123" s="964"/>
      <c r="E123" s="964"/>
    </row>
    <row r="124" spans="1:141" s="163" customFormat="1" x14ac:dyDescent="0.3">
      <c r="A124" s="627" t="s">
        <v>4169</v>
      </c>
      <c r="B124" s="627"/>
      <c r="C124" s="965"/>
      <c r="D124" s="958"/>
      <c r="E124" s="958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2"/>
      <c r="AV124" s="162"/>
      <c r="AW124" s="162"/>
      <c r="AX124" s="162"/>
      <c r="AY124" s="162"/>
      <c r="AZ124" s="162"/>
      <c r="BA124" s="162"/>
      <c r="BB124" s="162"/>
      <c r="BC124" s="162"/>
      <c r="BD124" s="162"/>
      <c r="BE124" s="162"/>
      <c r="BF124" s="162"/>
      <c r="BG124" s="162"/>
      <c r="BH124" s="162"/>
      <c r="BI124" s="162"/>
      <c r="BJ124" s="162"/>
      <c r="BK124" s="162"/>
      <c r="BL124" s="162"/>
      <c r="BM124" s="162"/>
      <c r="BN124" s="162"/>
      <c r="BO124" s="162"/>
      <c r="BP124" s="162"/>
      <c r="BQ124" s="162"/>
      <c r="BR124" s="162"/>
      <c r="BS124" s="162"/>
      <c r="BT124" s="162"/>
      <c r="BU124" s="162"/>
      <c r="BV124" s="162"/>
      <c r="BW124" s="162"/>
      <c r="BX124" s="162"/>
      <c r="BY124" s="162"/>
      <c r="BZ124" s="162"/>
      <c r="CA124" s="162"/>
      <c r="CB124" s="162"/>
      <c r="CC124" s="162"/>
      <c r="CD124" s="162"/>
      <c r="CE124" s="162"/>
      <c r="CF124" s="162"/>
      <c r="CG124" s="162"/>
      <c r="CH124" s="162"/>
      <c r="CI124" s="162"/>
      <c r="CJ124" s="162"/>
      <c r="CK124" s="162"/>
      <c r="CL124" s="162"/>
      <c r="CM124" s="162"/>
      <c r="CN124" s="162"/>
      <c r="CO124" s="162"/>
      <c r="CP124" s="162"/>
      <c r="CQ124" s="162"/>
      <c r="CR124" s="162"/>
      <c r="CS124" s="162"/>
      <c r="CT124" s="162"/>
      <c r="CU124" s="162"/>
      <c r="CV124" s="162"/>
      <c r="CW124" s="162"/>
      <c r="CX124" s="162"/>
      <c r="CY124" s="162"/>
      <c r="CZ124" s="162"/>
      <c r="DA124" s="162"/>
      <c r="DB124" s="162"/>
      <c r="DC124" s="162"/>
      <c r="DD124" s="162"/>
      <c r="DE124" s="162"/>
      <c r="DF124" s="162"/>
      <c r="DG124" s="162"/>
      <c r="DH124" s="162"/>
      <c r="DI124" s="162"/>
      <c r="DJ124" s="162"/>
      <c r="DK124" s="162"/>
      <c r="DL124" s="162"/>
      <c r="DM124" s="162"/>
      <c r="DN124" s="162"/>
      <c r="DO124" s="162"/>
      <c r="DP124" s="162"/>
      <c r="DQ124" s="162"/>
      <c r="DR124" s="162"/>
      <c r="DS124" s="162"/>
      <c r="DT124" s="162"/>
      <c r="DU124" s="162"/>
      <c r="DV124" s="162"/>
      <c r="DW124" s="162"/>
      <c r="DX124" s="162"/>
      <c r="DY124" s="162"/>
      <c r="DZ124" s="162"/>
      <c r="EA124" s="162"/>
      <c r="EB124" s="162"/>
      <c r="EC124" s="162"/>
      <c r="ED124" s="162"/>
      <c r="EE124" s="162"/>
      <c r="EF124" s="162"/>
      <c r="EG124" s="162"/>
      <c r="EH124" s="162"/>
      <c r="EI124" s="162"/>
      <c r="EJ124" s="162"/>
      <c r="EK124" s="162"/>
    </row>
    <row r="125" spans="1:141" s="163" customFormat="1" x14ac:dyDescent="0.3">
      <c r="A125" s="914" t="s">
        <v>4242</v>
      </c>
      <c r="B125" s="914" t="s">
        <v>4242</v>
      </c>
      <c r="C125" s="966">
        <v>0</v>
      </c>
      <c r="D125" s="967">
        <v>0</v>
      </c>
      <c r="E125" s="967">
        <v>0</v>
      </c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2"/>
      <c r="AV125" s="162"/>
      <c r="AW125" s="162"/>
      <c r="AX125" s="162"/>
      <c r="AY125" s="162"/>
      <c r="AZ125" s="162"/>
      <c r="BA125" s="162"/>
      <c r="BB125" s="162"/>
      <c r="BC125" s="162"/>
      <c r="BD125" s="162"/>
      <c r="BE125" s="162"/>
      <c r="BF125" s="162"/>
      <c r="BG125" s="162"/>
      <c r="BH125" s="162"/>
      <c r="BI125" s="162"/>
      <c r="BJ125" s="162"/>
      <c r="BK125" s="162"/>
      <c r="BL125" s="162"/>
      <c r="BM125" s="162"/>
      <c r="BN125" s="162"/>
      <c r="BO125" s="162"/>
      <c r="BP125" s="162"/>
      <c r="BQ125" s="162"/>
      <c r="BR125" s="162"/>
      <c r="BS125" s="162"/>
      <c r="BT125" s="162"/>
      <c r="BU125" s="162"/>
      <c r="BV125" s="162"/>
      <c r="BW125" s="162"/>
      <c r="BX125" s="162"/>
      <c r="BY125" s="162"/>
      <c r="BZ125" s="162"/>
      <c r="CA125" s="162"/>
      <c r="CB125" s="162"/>
      <c r="CC125" s="162"/>
      <c r="CD125" s="162"/>
      <c r="CE125" s="162"/>
      <c r="CF125" s="162"/>
      <c r="CG125" s="162"/>
      <c r="CH125" s="162"/>
      <c r="CI125" s="162"/>
      <c r="CJ125" s="162"/>
      <c r="CK125" s="162"/>
      <c r="CL125" s="162"/>
      <c r="CM125" s="162"/>
      <c r="CN125" s="162"/>
      <c r="CO125" s="162"/>
      <c r="CP125" s="162"/>
      <c r="CQ125" s="162"/>
      <c r="CR125" s="162"/>
      <c r="CS125" s="162"/>
      <c r="CT125" s="162"/>
      <c r="CU125" s="162"/>
      <c r="CV125" s="162"/>
      <c r="CW125" s="162"/>
      <c r="CX125" s="162"/>
      <c r="CY125" s="162"/>
      <c r="CZ125" s="162"/>
      <c r="DA125" s="162"/>
      <c r="DB125" s="162"/>
      <c r="DC125" s="162"/>
      <c r="DD125" s="162"/>
      <c r="DE125" s="162"/>
      <c r="DF125" s="162"/>
      <c r="DG125" s="162"/>
      <c r="DH125" s="162"/>
      <c r="DI125" s="162"/>
      <c r="DJ125" s="162"/>
      <c r="DK125" s="162"/>
      <c r="DL125" s="162"/>
      <c r="DM125" s="162"/>
      <c r="DN125" s="162"/>
      <c r="DO125" s="162"/>
      <c r="DP125" s="162"/>
      <c r="DQ125" s="162"/>
      <c r="DR125" s="162"/>
      <c r="DS125" s="162"/>
      <c r="DT125" s="162"/>
      <c r="DU125" s="162"/>
      <c r="DV125" s="162"/>
      <c r="DW125" s="162"/>
      <c r="DX125" s="162"/>
      <c r="DY125" s="162"/>
      <c r="DZ125" s="162"/>
      <c r="EA125" s="162"/>
      <c r="EB125" s="162"/>
      <c r="EC125" s="162"/>
      <c r="ED125" s="162"/>
      <c r="EE125" s="162"/>
      <c r="EF125" s="162"/>
      <c r="EG125" s="162"/>
      <c r="EH125" s="162"/>
      <c r="EI125" s="162"/>
      <c r="EJ125" s="162"/>
      <c r="EK125" s="162"/>
    </row>
    <row r="126" spans="1:141" s="163" customFormat="1" x14ac:dyDescent="0.3">
      <c r="A126" s="816"/>
      <c r="B126" s="173" t="s">
        <v>4243</v>
      </c>
      <c r="C126" s="166">
        <f>SUM(C125)</f>
        <v>0</v>
      </c>
      <c r="D126" s="950"/>
      <c r="E126" s="950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2"/>
      <c r="AV126" s="162"/>
      <c r="AW126" s="162"/>
      <c r="AX126" s="162"/>
      <c r="AY126" s="162"/>
      <c r="AZ126" s="162"/>
      <c r="BA126" s="162"/>
      <c r="BB126" s="162"/>
      <c r="BC126" s="162"/>
      <c r="BD126" s="162"/>
      <c r="BE126" s="162"/>
      <c r="BF126" s="162"/>
      <c r="BG126" s="162"/>
      <c r="BH126" s="162"/>
      <c r="BI126" s="162"/>
      <c r="BJ126" s="162"/>
      <c r="BK126" s="162"/>
      <c r="BL126" s="162"/>
      <c r="BM126" s="162"/>
      <c r="BN126" s="162"/>
      <c r="BO126" s="162"/>
      <c r="BP126" s="162"/>
      <c r="BQ126" s="162"/>
      <c r="BR126" s="162"/>
      <c r="BS126" s="162"/>
      <c r="BT126" s="162"/>
      <c r="BU126" s="162"/>
      <c r="BV126" s="162"/>
      <c r="BW126" s="162"/>
      <c r="BX126" s="162"/>
      <c r="BY126" s="162"/>
      <c r="BZ126" s="162"/>
      <c r="CA126" s="162"/>
      <c r="CB126" s="162"/>
      <c r="CC126" s="162"/>
      <c r="CD126" s="162"/>
      <c r="CE126" s="162"/>
      <c r="CF126" s="162"/>
      <c r="CG126" s="162"/>
      <c r="CH126" s="162"/>
      <c r="CI126" s="162"/>
      <c r="CJ126" s="162"/>
      <c r="CK126" s="162"/>
      <c r="CL126" s="162"/>
      <c r="CM126" s="162"/>
      <c r="CN126" s="162"/>
      <c r="CO126" s="162"/>
      <c r="CP126" s="162"/>
      <c r="CQ126" s="162"/>
      <c r="CR126" s="162"/>
      <c r="CS126" s="162"/>
      <c r="CT126" s="162"/>
      <c r="CU126" s="162"/>
      <c r="CV126" s="162"/>
      <c r="CW126" s="162"/>
      <c r="CX126" s="162"/>
      <c r="CY126" s="162"/>
      <c r="CZ126" s="162"/>
      <c r="DA126" s="162"/>
      <c r="DB126" s="162"/>
      <c r="DC126" s="162"/>
      <c r="DD126" s="162"/>
      <c r="DE126" s="162"/>
      <c r="DF126" s="162"/>
      <c r="DG126" s="162"/>
      <c r="DH126" s="162"/>
      <c r="DI126" s="162"/>
      <c r="DJ126" s="162"/>
      <c r="DK126" s="162"/>
      <c r="DL126" s="162"/>
      <c r="DM126" s="162"/>
      <c r="DN126" s="162"/>
      <c r="DO126" s="162"/>
      <c r="DP126" s="162"/>
      <c r="DQ126" s="162"/>
      <c r="DR126" s="162"/>
      <c r="DS126" s="162"/>
      <c r="DT126" s="162"/>
      <c r="DU126" s="162"/>
      <c r="DV126" s="162"/>
      <c r="DW126" s="162"/>
      <c r="DX126" s="162"/>
      <c r="DY126" s="162"/>
      <c r="DZ126" s="162"/>
      <c r="EA126" s="162"/>
      <c r="EB126" s="162"/>
      <c r="EC126" s="162"/>
      <c r="ED126" s="162"/>
      <c r="EE126" s="162"/>
      <c r="EF126" s="162"/>
      <c r="EG126" s="162"/>
      <c r="EH126" s="162"/>
      <c r="EI126" s="162"/>
      <c r="EJ126" s="162"/>
      <c r="EK126" s="162"/>
    </row>
    <row r="127" spans="1:141" s="163" customFormat="1" x14ac:dyDescent="0.3">
      <c r="A127" s="968"/>
      <c r="B127" s="969"/>
      <c r="C127" s="957"/>
      <c r="D127" s="958"/>
      <c r="E127" s="958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2"/>
      <c r="AV127" s="162"/>
      <c r="AW127" s="162"/>
      <c r="AX127" s="162"/>
      <c r="AY127" s="162"/>
      <c r="AZ127" s="162"/>
      <c r="BA127" s="162"/>
      <c r="BB127" s="162"/>
      <c r="BC127" s="162"/>
      <c r="BD127" s="162"/>
      <c r="BE127" s="162"/>
      <c r="BF127" s="162"/>
      <c r="BG127" s="162"/>
      <c r="BH127" s="162"/>
      <c r="BI127" s="162"/>
      <c r="BJ127" s="162"/>
      <c r="BK127" s="162"/>
      <c r="BL127" s="162"/>
      <c r="BM127" s="162"/>
      <c r="BN127" s="162"/>
      <c r="BO127" s="162"/>
      <c r="BP127" s="162"/>
      <c r="BQ127" s="162"/>
      <c r="BR127" s="162"/>
      <c r="BS127" s="162"/>
      <c r="BT127" s="162"/>
      <c r="BU127" s="162"/>
      <c r="BV127" s="162"/>
      <c r="BW127" s="162"/>
      <c r="BX127" s="162"/>
      <c r="BY127" s="162"/>
      <c r="BZ127" s="162"/>
      <c r="CA127" s="162"/>
      <c r="CB127" s="162"/>
      <c r="CC127" s="162"/>
      <c r="CD127" s="162"/>
      <c r="CE127" s="162"/>
      <c r="CF127" s="162"/>
      <c r="CG127" s="162"/>
      <c r="CH127" s="162"/>
      <c r="CI127" s="162"/>
      <c r="CJ127" s="162"/>
      <c r="CK127" s="162"/>
      <c r="CL127" s="162"/>
      <c r="CM127" s="162"/>
      <c r="CN127" s="162"/>
      <c r="CO127" s="162"/>
      <c r="CP127" s="162"/>
      <c r="CQ127" s="162"/>
      <c r="CR127" s="162"/>
      <c r="CS127" s="162"/>
      <c r="CT127" s="162"/>
      <c r="CU127" s="162"/>
      <c r="CV127" s="162"/>
      <c r="CW127" s="162"/>
      <c r="CX127" s="162"/>
      <c r="CY127" s="162"/>
      <c r="CZ127" s="162"/>
      <c r="DA127" s="162"/>
      <c r="DB127" s="162"/>
      <c r="DC127" s="162"/>
      <c r="DD127" s="162"/>
      <c r="DE127" s="162"/>
      <c r="DF127" s="162"/>
      <c r="DG127" s="162"/>
      <c r="DH127" s="162"/>
      <c r="DI127" s="162"/>
      <c r="DJ127" s="162"/>
      <c r="DK127" s="162"/>
      <c r="DL127" s="162"/>
      <c r="DM127" s="162"/>
      <c r="DN127" s="162"/>
      <c r="DO127" s="162"/>
      <c r="DP127" s="162"/>
      <c r="DQ127" s="162"/>
      <c r="DR127" s="162"/>
      <c r="DS127" s="162"/>
      <c r="DT127" s="162"/>
      <c r="DU127" s="162"/>
      <c r="DV127" s="162"/>
      <c r="DW127" s="162"/>
      <c r="DX127" s="162"/>
      <c r="DY127" s="162"/>
      <c r="DZ127" s="162"/>
      <c r="EA127" s="162"/>
      <c r="EB127" s="162"/>
      <c r="EC127" s="162"/>
      <c r="ED127" s="162"/>
      <c r="EE127" s="162"/>
      <c r="EF127" s="162"/>
      <c r="EG127" s="162"/>
      <c r="EH127" s="162"/>
      <c r="EI127" s="162"/>
      <c r="EJ127" s="162"/>
      <c r="EK127" s="162"/>
    </row>
    <row r="128" spans="1:141" s="163" customFormat="1" x14ac:dyDescent="0.3">
      <c r="A128" s="968"/>
      <c r="B128" s="103" t="s">
        <v>4170</v>
      </c>
      <c r="C128" s="78">
        <f>C126+C121+C31</f>
        <v>416</v>
      </c>
      <c r="D128" s="958"/>
      <c r="E128" s="958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2"/>
      <c r="AV128" s="162"/>
      <c r="AW128" s="162"/>
      <c r="AX128" s="162"/>
      <c r="AY128" s="162"/>
      <c r="AZ128" s="162"/>
      <c r="BA128" s="162"/>
      <c r="BB128" s="162"/>
      <c r="BC128" s="162"/>
      <c r="BD128" s="162"/>
      <c r="BE128" s="162"/>
      <c r="BF128" s="162"/>
      <c r="BG128" s="162"/>
      <c r="BH128" s="162"/>
      <c r="BI128" s="162"/>
      <c r="BJ128" s="162"/>
      <c r="BK128" s="162"/>
      <c r="BL128" s="162"/>
      <c r="BM128" s="162"/>
      <c r="BN128" s="162"/>
      <c r="BO128" s="162"/>
      <c r="BP128" s="162"/>
      <c r="BQ128" s="162"/>
      <c r="BR128" s="162"/>
      <c r="BS128" s="162"/>
      <c r="BT128" s="162"/>
      <c r="BU128" s="162"/>
      <c r="BV128" s="162"/>
      <c r="BW128" s="162"/>
      <c r="BX128" s="162"/>
      <c r="BY128" s="162"/>
      <c r="BZ128" s="162"/>
      <c r="CA128" s="162"/>
      <c r="CB128" s="162"/>
      <c r="CC128" s="162"/>
      <c r="CD128" s="162"/>
      <c r="CE128" s="162"/>
      <c r="CF128" s="162"/>
      <c r="CG128" s="162"/>
      <c r="CH128" s="162"/>
      <c r="CI128" s="162"/>
      <c r="CJ128" s="162"/>
      <c r="CK128" s="162"/>
      <c r="CL128" s="162"/>
      <c r="CM128" s="162"/>
      <c r="CN128" s="162"/>
      <c r="CO128" s="162"/>
      <c r="CP128" s="162"/>
      <c r="CQ128" s="162"/>
      <c r="CR128" s="162"/>
      <c r="CS128" s="162"/>
      <c r="CT128" s="162"/>
      <c r="CU128" s="162"/>
      <c r="CV128" s="162"/>
      <c r="CW128" s="162"/>
      <c r="CX128" s="162"/>
      <c r="CY128" s="162"/>
      <c r="CZ128" s="162"/>
      <c r="DA128" s="162"/>
      <c r="DB128" s="162"/>
      <c r="DC128" s="162"/>
      <c r="DD128" s="162"/>
      <c r="DE128" s="162"/>
      <c r="DF128" s="162"/>
      <c r="DG128" s="162"/>
      <c r="DH128" s="162"/>
      <c r="DI128" s="162"/>
      <c r="DJ128" s="162"/>
      <c r="DK128" s="162"/>
      <c r="DL128" s="162"/>
      <c r="DM128" s="162"/>
      <c r="DN128" s="162"/>
      <c r="DO128" s="162"/>
      <c r="DP128" s="162"/>
      <c r="DQ128" s="162"/>
      <c r="DR128" s="162"/>
      <c r="DS128" s="162"/>
      <c r="DT128" s="162"/>
      <c r="DU128" s="162"/>
      <c r="DV128" s="162"/>
      <c r="DW128" s="162"/>
      <c r="DX128" s="162"/>
      <c r="DY128" s="162"/>
      <c r="DZ128" s="162"/>
      <c r="EA128" s="162"/>
      <c r="EB128" s="162"/>
      <c r="EC128" s="162"/>
      <c r="ED128" s="162"/>
      <c r="EE128" s="162"/>
      <c r="EF128" s="162"/>
      <c r="EG128" s="162"/>
      <c r="EH128" s="162"/>
      <c r="EI128" s="162"/>
      <c r="EJ128" s="162"/>
      <c r="EK128" s="162"/>
    </row>
    <row r="129" spans="1:5" x14ac:dyDescent="0.3">
      <c r="A129" s="953"/>
      <c r="B129" s="954"/>
      <c r="C129" s="955"/>
      <c r="D129" s="956"/>
      <c r="E129" s="956"/>
    </row>
    <row r="130" spans="1:5" x14ac:dyDescent="0.3">
      <c r="A130" s="953"/>
      <c r="B130" s="954"/>
      <c r="C130" s="955"/>
      <c r="D130" s="956"/>
      <c r="E130" s="956"/>
    </row>
    <row r="131" spans="1:5" s="162" customFormat="1" x14ac:dyDescent="0.3">
      <c r="A131" s="854" t="s">
        <v>4166</v>
      </c>
      <c r="B131" s="854"/>
      <c r="C131" s="957"/>
      <c r="D131" s="958"/>
      <c r="E131" s="958"/>
    </row>
    <row r="132" spans="1:5" s="162" customFormat="1" x14ac:dyDescent="0.3">
      <c r="A132" s="627" t="s">
        <v>4244</v>
      </c>
      <c r="B132" s="627"/>
      <c r="C132" s="957"/>
      <c r="D132" s="958"/>
      <c r="E132" s="958"/>
    </row>
    <row r="133" spans="1:5" s="949" customFormat="1" ht="12.5" x14ac:dyDescent="0.25">
      <c r="A133" s="912" t="s">
        <v>4509</v>
      </c>
      <c r="B133" s="913" t="s">
        <v>4330</v>
      </c>
      <c r="C133" s="970">
        <v>2</v>
      </c>
      <c r="D133" s="971">
        <v>8853</v>
      </c>
      <c r="E133" s="971">
        <v>8853</v>
      </c>
    </row>
    <row r="134" spans="1:5" s="949" customFormat="1" ht="12.5" x14ac:dyDescent="0.25">
      <c r="A134" s="912" t="s">
        <v>4510</v>
      </c>
      <c r="B134" s="913" t="s">
        <v>4330</v>
      </c>
      <c r="C134" s="970">
        <v>0</v>
      </c>
      <c r="D134" s="971">
        <v>4820.7</v>
      </c>
      <c r="E134" s="971">
        <v>4820.7</v>
      </c>
    </row>
    <row r="135" spans="1:5" s="949" customFormat="1" ht="12.5" x14ac:dyDescent="0.25">
      <c r="A135" s="912" t="s">
        <v>4511</v>
      </c>
      <c r="B135" s="913" t="s">
        <v>4330</v>
      </c>
      <c r="C135" s="970">
        <v>2</v>
      </c>
      <c r="D135" s="971">
        <v>6228.6</v>
      </c>
      <c r="E135" s="971">
        <v>6228.6</v>
      </c>
    </row>
    <row r="136" spans="1:5" s="949" customFormat="1" ht="12.5" x14ac:dyDescent="0.25">
      <c r="A136" s="914" t="s">
        <v>4512</v>
      </c>
      <c r="B136" s="913" t="s">
        <v>4330</v>
      </c>
      <c r="C136" s="970">
        <v>1</v>
      </c>
      <c r="D136" s="971">
        <v>6507</v>
      </c>
      <c r="E136" s="971">
        <v>6507</v>
      </c>
    </row>
    <row r="137" spans="1:5" s="949" customFormat="1" ht="12.5" x14ac:dyDescent="0.25">
      <c r="A137" s="912" t="s">
        <v>4513</v>
      </c>
      <c r="B137" s="913" t="s">
        <v>4330</v>
      </c>
      <c r="C137" s="970">
        <v>7</v>
      </c>
      <c r="D137" s="971">
        <v>10740</v>
      </c>
      <c r="E137" s="971">
        <v>10740</v>
      </c>
    </row>
    <row r="138" spans="1:5" s="949" customFormat="1" ht="12.5" x14ac:dyDescent="0.25">
      <c r="A138" s="912" t="s">
        <v>4514</v>
      </c>
      <c r="B138" s="913" t="s">
        <v>4330</v>
      </c>
      <c r="C138" s="970">
        <v>14</v>
      </c>
      <c r="D138" s="971">
        <v>12505.2</v>
      </c>
      <c r="E138" s="971">
        <v>12505.2</v>
      </c>
    </row>
    <row r="139" spans="1:5" s="949" customFormat="1" ht="12.5" x14ac:dyDescent="0.25">
      <c r="A139" s="912" t="s">
        <v>4515</v>
      </c>
      <c r="B139" s="913" t="s">
        <v>4330</v>
      </c>
      <c r="C139" s="970">
        <v>3</v>
      </c>
      <c r="D139" s="971">
        <v>6507</v>
      </c>
      <c r="E139" s="971">
        <v>6507</v>
      </c>
    </row>
    <row r="140" spans="1:5" s="949" customFormat="1" ht="12.5" x14ac:dyDescent="0.25">
      <c r="A140" s="912" t="s">
        <v>4516</v>
      </c>
      <c r="B140" s="913" t="s">
        <v>4330</v>
      </c>
      <c r="C140" s="970">
        <v>6</v>
      </c>
      <c r="D140" s="971">
        <v>8853</v>
      </c>
      <c r="E140" s="971">
        <v>8853</v>
      </c>
    </row>
    <row r="141" spans="1:5" s="949" customFormat="1" ht="12.5" x14ac:dyDescent="0.25">
      <c r="A141" s="912" t="s">
        <v>4517</v>
      </c>
      <c r="B141" s="913" t="s">
        <v>4299</v>
      </c>
      <c r="C141" s="970">
        <v>1</v>
      </c>
      <c r="D141" s="971">
        <v>14442</v>
      </c>
      <c r="E141" s="971">
        <v>14442</v>
      </c>
    </row>
    <row r="142" spans="1:5" s="949" customFormat="1" ht="12.5" x14ac:dyDescent="0.25">
      <c r="A142" s="912" t="s">
        <v>4518</v>
      </c>
      <c r="B142" s="913" t="s">
        <v>4299</v>
      </c>
      <c r="C142" s="970">
        <v>8</v>
      </c>
      <c r="D142" s="971">
        <v>16428</v>
      </c>
      <c r="E142" s="971">
        <v>16428</v>
      </c>
    </row>
    <row r="143" spans="1:5" s="949" customFormat="1" ht="12.5" x14ac:dyDescent="0.25">
      <c r="A143" s="912" t="s">
        <v>4519</v>
      </c>
      <c r="B143" s="913" t="s">
        <v>4299</v>
      </c>
      <c r="C143" s="970">
        <v>4</v>
      </c>
      <c r="D143" s="971">
        <v>19004.7</v>
      </c>
      <c r="E143" s="971">
        <v>19004.7</v>
      </c>
    </row>
    <row r="144" spans="1:5" s="949" customFormat="1" ht="12.5" x14ac:dyDescent="0.25">
      <c r="A144" s="912" t="s">
        <v>4520</v>
      </c>
      <c r="B144" s="913" t="s">
        <v>4521</v>
      </c>
      <c r="C144" s="970">
        <v>1</v>
      </c>
      <c r="D144" s="971">
        <v>6507</v>
      </c>
      <c r="E144" s="971">
        <v>6507</v>
      </c>
    </row>
    <row r="145" spans="1:44" s="949" customFormat="1" ht="12.5" x14ac:dyDescent="0.25">
      <c r="A145" s="912" t="s">
        <v>4522</v>
      </c>
      <c r="B145" s="913" t="s">
        <v>4493</v>
      </c>
      <c r="C145" s="970">
        <v>3</v>
      </c>
      <c r="D145" s="971">
        <v>21525.3</v>
      </c>
      <c r="E145" s="971">
        <v>21525.3</v>
      </c>
    </row>
    <row r="146" spans="1:44" s="949" customFormat="1" ht="12.5" x14ac:dyDescent="0.25">
      <c r="A146" s="912" t="s">
        <v>4523</v>
      </c>
      <c r="B146" s="913" t="s">
        <v>4502</v>
      </c>
      <c r="C146" s="970">
        <v>1</v>
      </c>
      <c r="D146" s="971">
        <v>3405.9</v>
      </c>
      <c r="E146" s="971">
        <v>3405.9</v>
      </c>
    </row>
    <row r="147" spans="1:44" s="949" customFormat="1" ht="12.5" x14ac:dyDescent="0.25">
      <c r="A147" s="912" t="s">
        <v>4524</v>
      </c>
      <c r="B147" s="913" t="s">
        <v>4502</v>
      </c>
      <c r="C147" s="970">
        <v>1</v>
      </c>
      <c r="D147" s="971">
        <v>6228.6</v>
      </c>
      <c r="E147" s="971">
        <v>6228.6</v>
      </c>
    </row>
    <row r="148" spans="1:44" s="952" customFormat="1" ht="12.5" x14ac:dyDescent="0.25">
      <c r="A148" s="816"/>
      <c r="B148" s="173" t="s">
        <v>4336</v>
      </c>
      <c r="C148" s="166">
        <f>SUM(C133:C147)</f>
        <v>54</v>
      </c>
      <c r="D148" s="950"/>
      <c r="E148" s="950"/>
      <c r="F148" s="951"/>
      <c r="G148" s="951"/>
      <c r="H148" s="951"/>
      <c r="I148" s="951"/>
      <c r="J148" s="951"/>
      <c r="K148" s="951"/>
      <c r="L148" s="951"/>
      <c r="M148" s="951"/>
      <c r="N148" s="951"/>
      <c r="O148" s="951"/>
      <c r="P148" s="951"/>
      <c r="Q148" s="951"/>
      <c r="R148" s="951"/>
      <c r="S148" s="951"/>
      <c r="T148" s="951"/>
      <c r="U148" s="951"/>
      <c r="V148" s="951"/>
      <c r="W148" s="951"/>
      <c r="X148" s="951"/>
      <c r="Y148" s="951"/>
      <c r="Z148" s="951"/>
      <c r="AA148" s="951"/>
      <c r="AB148" s="951"/>
      <c r="AC148" s="951"/>
      <c r="AD148" s="951"/>
      <c r="AE148" s="951"/>
      <c r="AF148" s="951"/>
      <c r="AG148" s="951"/>
      <c r="AH148" s="951"/>
      <c r="AI148" s="951"/>
      <c r="AJ148" s="951"/>
      <c r="AK148" s="951"/>
      <c r="AL148" s="951"/>
      <c r="AM148" s="951"/>
      <c r="AN148" s="951"/>
      <c r="AO148" s="951"/>
      <c r="AP148" s="951"/>
      <c r="AQ148" s="951"/>
      <c r="AR148" s="951"/>
    </row>
    <row r="149" spans="1:44" x14ac:dyDescent="0.3">
      <c r="A149" s="953"/>
      <c r="B149" s="954"/>
      <c r="C149" s="955"/>
      <c r="D149" s="956"/>
      <c r="E149" s="956"/>
    </row>
    <row r="150" spans="1:44" s="162" customFormat="1" ht="15" customHeight="1" x14ac:dyDescent="0.3">
      <c r="A150" s="627" t="s">
        <v>4172</v>
      </c>
      <c r="B150" s="627"/>
      <c r="C150" s="957"/>
      <c r="D150" s="958"/>
      <c r="E150" s="958"/>
    </row>
    <row r="151" spans="1:44" s="949" customFormat="1" ht="12.5" x14ac:dyDescent="0.25">
      <c r="A151" s="912" t="s">
        <v>4242</v>
      </c>
      <c r="B151" s="912" t="s">
        <v>4242</v>
      </c>
      <c r="C151" s="972">
        <v>0</v>
      </c>
      <c r="D151" s="970">
        <v>0</v>
      </c>
      <c r="E151" s="970">
        <v>0</v>
      </c>
    </row>
    <row r="152" spans="1:44" s="949" customFormat="1" ht="16.5" customHeight="1" x14ac:dyDescent="0.25">
      <c r="A152" s="816"/>
      <c r="B152" s="173" t="s">
        <v>4246</v>
      </c>
      <c r="C152" s="166">
        <v>0</v>
      </c>
      <c r="D152" s="973"/>
      <c r="E152" s="973"/>
    </row>
  </sheetData>
  <mergeCells count="15">
    <mergeCell ref="A11:B11"/>
    <mergeCell ref="A34:B34"/>
    <mergeCell ref="A124:B124"/>
    <mergeCell ref="A131:B131"/>
    <mergeCell ref="A132:B132"/>
    <mergeCell ref="A150:B150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16"/>
  <sheetViews>
    <sheetView showGridLines="0" topLeftCell="C2" workbookViewId="0">
      <selection sqref="A1:H1"/>
    </sheetView>
  </sheetViews>
  <sheetFormatPr baseColWidth="10" defaultColWidth="11.453125" defaultRowHeight="15" x14ac:dyDescent="0.3"/>
  <cols>
    <col min="1" max="1" width="14.81640625" style="116" customWidth="1"/>
    <col min="2" max="2" width="40.54296875" style="116" customWidth="1"/>
    <col min="3" max="3" width="15.1796875" style="116" bestFit="1" customWidth="1"/>
    <col min="4" max="4" width="18" style="116" bestFit="1" customWidth="1"/>
    <col min="5" max="6" width="14.7265625" style="116" customWidth="1"/>
    <col min="7" max="7" width="14.26953125" style="116" customWidth="1"/>
    <col min="8" max="8" width="14.54296875" style="116" customWidth="1"/>
    <col min="9" max="9" width="12.453125" style="116" bestFit="1" customWidth="1"/>
    <col min="10" max="10" width="17" style="116" customWidth="1"/>
    <col min="11" max="11" width="14.7265625" style="116" customWidth="1"/>
    <col min="12" max="16384" width="11.453125" style="938"/>
  </cols>
  <sheetData>
    <row r="2" spans="1:11" x14ac:dyDescent="0.3">
      <c r="A2" s="935" t="s">
        <v>4160</v>
      </c>
      <c r="B2" s="935"/>
      <c r="C2" s="935"/>
      <c r="D2" s="935"/>
      <c r="E2" s="935"/>
      <c r="F2" s="935"/>
      <c r="G2" s="935"/>
      <c r="H2" s="935"/>
      <c r="I2" s="935"/>
      <c r="J2" s="935"/>
      <c r="K2" s="935"/>
    </row>
    <row r="3" spans="1:11" x14ac:dyDescent="0.3">
      <c r="A3" s="660" t="s">
        <v>38</v>
      </c>
      <c r="B3" s="660"/>
      <c r="C3" s="660"/>
      <c r="D3" s="660"/>
      <c r="E3" s="660"/>
      <c r="F3" s="660"/>
      <c r="G3" s="660"/>
      <c r="H3" s="660"/>
      <c r="I3" s="660"/>
      <c r="J3" s="660"/>
      <c r="K3" s="660"/>
    </row>
    <row r="4" spans="1:11" x14ac:dyDescent="0.3">
      <c r="A4" s="660" t="s">
        <v>4161</v>
      </c>
      <c r="B4" s="660"/>
      <c r="C4" s="660"/>
      <c r="D4" s="660"/>
      <c r="E4" s="660"/>
      <c r="F4" s="660"/>
      <c r="G4" s="660"/>
      <c r="H4" s="660"/>
      <c r="I4" s="660"/>
      <c r="J4" s="660"/>
      <c r="K4" s="660"/>
    </row>
    <row r="5" spans="1:11" x14ac:dyDescent="0.3">
      <c r="A5" s="660" t="s">
        <v>4274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</row>
    <row r="6" spans="1:11" x14ac:dyDescent="0.3">
      <c r="A6" s="661" t="s">
        <v>4229</v>
      </c>
      <c r="B6" s="661"/>
      <c r="C6" s="661"/>
      <c r="D6" s="661"/>
      <c r="E6" s="661"/>
      <c r="F6" s="661"/>
      <c r="G6" s="661"/>
      <c r="H6" s="661"/>
      <c r="I6" s="661"/>
      <c r="J6" s="661"/>
      <c r="K6" s="661"/>
    </row>
    <row r="7" spans="1:11" x14ac:dyDescent="0.3">
      <c r="A7" s="665" t="s">
        <v>4525</v>
      </c>
      <c r="B7" s="665"/>
      <c r="C7" s="665"/>
      <c r="D7" s="115"/>
      <c r="E7" s="115"/>
      <c r="F7" s="115"/>
      <c r="G7" s="115"/>
      <c r="H7" s="115"/>
      <c r="I7" s="115"/>
      <c r="J7" s="115"/>
      <c r="K7" s="115"/>
    </row>
    <row r="8" spans="1:11" s="174" customFormat="1" ht="15" customHeight="1" x14ac:dyDescent="0.3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1" s="174" customFormat="1" ht="25" x14ac:dyDescent="0.3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1" s="949" customFormat="1" ht="12.5" x14ac:dyDescent="0.25">
      <c r="A10" s="100" t="s">
        <v>4393</v>
      </c>
      <c r="B10" s="100" t="s">
        <v>4342</v>
      </c>
      <c r="C10" s="164">
        <v>106846.2</v>
      </c>
      <c r="D10" s="177">
        <v>0</v>
      </c>
      <c r="E10" s="177">
        <v>0</v>
      </c>
      <c r="F10" s="109">
        <f>+C10+E10+D10</f>
        <v>106846.2</v>
      </c>
      <c r="G10" s="109">
        <f>+(C10/30)*10</f>
        <v>35615.4</v>
      </c>
      <c r="H10" s="109">
        <f>+(C10/30)*5</f>
        <v>17807.7</v>
      </c>
      <c r="I10" s="109">
        <f>+(C10/30)*40</f>
        <v>142461.6</v>
      </c>
      <c r="J10" s="109">
        <v>0</v>
      </c>
      <c r="K10" s="109">
        <f>+G10+H10+I10+J10</f>
        <v>195884.7</v>
      </c>
    </row>
    <row r="11" spans="1:11" s="949" customFormat="1" ht="12.5" x14ac:dyDescent="0.25">
      <c r="A11" s="100" t="s">
        <v>4392</v>
      </c>
      <c r="B11" s="100" t="s">
        <v>4342</v>
      </c>
      <c r="C11" s="164">
        <v>52394.7</v>
      </c>
      <c r="D11" s="177">
        <v>0</v>
      </c>
      <c r="E11" s="177">
        <v>0</v>
      </c>
      <c r="F11" s="109">
        <f>+C11+E11+D11</f>
        <v>52394.7</v>
      </c>
      <c r="G11" s="109">
        <f>+(C11/30)*10</f>
        <v>17464.900000000001</v>
      </c>
      <c r="H11" s="109">
        <f>+(C11/30)*5</f>
        <v>8732.4500000000007</v>
      </c>
      <c r="I11" s="109">
        <f>+(C11/30)*40</f>
        <v>69859.600000000006</v>
      </c>
      <c r="J11" s="109">
        <v>0</v>
      </c>
      <c r="K11" s="109">
        <f>+G11+H11+I11+J11</f>
        <v>96056.950000000012</v>
      </c>
    </row>
    <row r="12" spans="1:11" s="949" customFormat="1" ht="12.5" x14ac:dyDescent="0.25">
      <c r="A12" s="100" t="s">
        <v>4382</v>
      </c>
      <c r="B12" s="100" t="s">
        <v>4299</v>
      </c>
      <c r="C12" s="164">
        <v>19599.599999999999</v>
      </c>
      <c r="D12" s="177">
        <v>1070</v>
      </c>
      <c r="E12" s="177">
        <v>0</v>
      </c>
      <c r="F12" s="109">
        <f t="shared" ref="F12:F27" si="0">+C12+E12+D12</f>
        <v>20669.599999999999</v>
      </c>
      <c r="G12" s="109">
        <f t="shared" ref="G12:G27" si="1">+(C12/30)*10</f>
        <v>6533.1999999999989</v>
      </c>
      <c r="H12" s="109">
        <f t="shared" ref="H12:H27" si="2">+(C12/30)*5</f>
        <v>3266.5999999999995</v>
      </c>
      <c r="I12" s="109">
        <f t="shared" ref="I12:I27" si="3">+(C12/30)*40</f>
        <v>26132.799999999996</v>
      </c>
      <c r="J12" s="109">
        <v>0</v>
      </c>
      <c r="K12" s="109">
        <f t="shared" ref="K12:K27" si="4">+G12+H12+I12+J12</f>
        <v>35932.599999999991</v>
      </c>
    </row>
    <row r="13" spans="1:11" s="949" customFormat="1" ht="12.5" x14ac:dyDescent="0.25">
      <c r="A13" s="100" t="s">
        <v>4456</v>
      </c>
      <c r="B13" s="100" t="s">
        <v>4299</v>
      </c>
      <c r="C13" s="164">
        <v>21995.1</v>
      </c>
      <c r="D13" s="177">
        <v>1070</v>
      </c>
      <c r="E13" s="177">
        <v>0</v>
      </c>
      <c r="F13" s="109">
        <f t="shared" si="0"/>
        <v>23065.1</v>
      </c>
      <c r="G13" s="109">
        <f t="shared" si="1"/>
        <v>7331.7</v>
      </c>
      <c r="H13" s="109">
        <f t="shared" si="2"/>
        <v>3665.85</v>
      </c>
      <c r="I13" s="109">
        <f t="shared" si="3"/>
        <v>29326.799999999999</v>
      </c>
      <c r="J13" s="109">
        <v>0</v>
      </c>
      <c r="K13" s="109">
        <f t="shared" si="4"/>
        <v>40324.35</v>
      </c>
    </row>
    <row r="14" spans="1:11" s="949" customFormat="1" ht="12.5" x14ac:dyDescent="0.25">
      <c r="A14" s="100" t="s">
        <v>4383</v>
      </c>
      <c r="B14" s="100" t="s">
        <v>4299</v>
      </c>
      <c r="C14" s="164">
        <v>25809</v>
      </c>
      <c r="D14" s="177">
        <v>0</v>
      </c>
      <c r="E14" s="177">
        <v>0</v>
      </c>
      <c r="F14" s="109">
        <f t="shared" si="0"/>
        <v>25809</v>
      </c>
      <c r="G14" s="109">
        <f t="shared" si="1"/>
        <v>8603</v>
      </c>
      <c r="H14" s="109">
        <f t="shared" si="2"/>
        <v>4301.5</v>
      </c>
      <c r="I14" s="109">
        <f t="shared" si="3"/>
        <v>34412</v>
      </c>
      <c r="J14" s="109">
        <v>0</v>
      </c>
      <c r="K14" s="109">
        <f t="shared" si="4"/>
        <v>47316.5</v>
      </c>
    </row>
    <row r="15" spans="1:11" s="949" customFormat="1" ht="12.5" x14ac:dyDescent="0.25">
      <c r="A15" s="100" t="s">
        <v>4384</v>
      </c>
      <c r="B15" s="100" t="s">
        <v>4385</v>
      </c>
      <c r="C15" s="164">
        <v>18031.2</v>
      </c>
      <c r="D15" s="177">
        <v>1070</v>
      </c>
      <c r="E15" s="177">
        <v>0</v>
      </c>
      <c r="F15" s="109">
        <f t="shared" si="0"/>
        <v>19101.2</v>
      </c>
      <c r="G15" s="109">
        <f t="shared" si="1"/>
        <v>6010.4000000000005</v>
      </c>
      <c r="H15" s="109">
        <f t="shared" si="2"/>
        <v>3005.2000000000003</v>
      </c>
      <c r="I15" s="109">
        <f t="shared" si="3"/>
        <v>24041.600000000002</v>
      </c>
      <c r="J15" s="109">
        <v>0</v>
      </c>
      <c r="K15" s="109">
        <f t="shared" si="4"/>
        <v>33057.200000000004</v>
      </c>
    </row>
    <row r="16" spans="1:11" s="949" customFormat="1" ht="12.5" x14ac:dyDescent="0.25">
      <c r="A16" s="100" t="s">
        <v>4386</v>
      </c>
      <c r="B16" s="100" t="s">
        <v>4385</v>
      </c>
      <c r="C16" s="164">
        <v>19599.599999999999</v>
      </c>
      <c r="D16" s="177">
        <v>1070</v>
      </c>
      <c r="E16" s="177">
        <v>0</v>
      </c>
      <c r="F16" s="109">
        <f t="shared" si="0"/>
        <v>20669.599999999999</v>
      </c>
      <c r="G16" s="109">
        <f t="shared" si="1"/>
        <v>6533.1999999999989</v>
      </c>
      <c r="H16" s="109">
        <f t="shared" si="2"/>
        <v>3266.5999999999995</v>
      </c>
      <c r="I16" s="109">
        <f t="shared" si="3"/>
        <v>26132.799999999996</v>
      </c>
      <c r="J16" s="109">
        <v>0</v>
      </c>
      <c r="K16" s="109">
        <f t="shared" si="4"/>
        <v>35932.599999999991</v>
      </c>
    </row>
    <row r="17" spans="1:11" s="949" customFormat="1" ht="12.5" x14ac:dyDescent="0.25">
      <c r="A17" s="100" t="s">
        <v>4387</v>
      </c>
      <c r="B17" s="100" t="s">
        <v>4299</v>
      </c>
      <c r="C17" s="164">
        <v>21995.1</v>
      </c>
      <c r="D17" s="177">
        <v>1070</v>
      </c>
      <c r="E17" s="177">
        <v>0</v>
      </c>
      <c r="F17" s="109">
        <f t="shared" si="0"/>
        <v>23065.1</v>
      </c>
      <c r="G17" s="109">
        <f t="shared" si="1"/>
        <v>7331.7</v>
      </c>
      <c r="H17" s="109">
        <f t="shared" si="2"/>
        <v>3665.85</v>
      </c>
      <c r="I17" s="109">
        <f t="shared" si="3"/>
        <v>29326.799999999999</v>
      </c>
      <c r="J17" s="109">
        <v>0</v>
      </c>
      <c r="K17" s="109">
        <f t="shared" si="4"/>
        <v>40324.35</v>
      </c>
    </row>
    <row r="18" spans="1:11" s="949" customFormat="1" ht="12.5" x14ac:dyDescent="0.25">
      <c r="A18" s="100" t="s">
        <v>4388</v>
      </c>
      <c r="B18" s="100" t="s">
        <v>4389</v>
      </c>
      <c r="C18" s="164">
        <v>22928.1</v>
      </c>
      <c r="D18" s="177">
        <v>1070</v>
      </c>
      <c r="E18" s="177">
        <v>0</v>
      </c>
      <c r="F18" s="109">
        <f t="shared" si="0"/>
        <v>23998.1</v>
      </c>
      <c r="G18" s="109">
        <f t="shared" si="1"/>
        <v>7642.7</v>
      </c>
      <c r="H18" s="109">
        <f t="shared" si="2"/>
        <v>3821.35</v>
      </c>
      <c r="I18" s="109">
        <f t="shared" si="3"/>
        <v>30570.799999999999</v>
      </c>
      <c r="J18" s="109">
        <v>0</v>
      </c>
      <c r="K18" s="109">
        <f t="shared" si="4"/>
        <v>42034.85</v>
      </c>
    </row>
    <row r="19" spans="1:11" s="949" customFormat="1" ht="12.5" x14ac:dyDescent="0.25">
      <c r="A19" s="100" t="s">
        <v>4390</v>
      </c>
      <c r="B19" s="100" t="s">
        <v>4385</v>
      </c>
      <c r="C19" s="164">
        <v>25809</v>
      </c>
      <c r="D19" s="177">
        <v>0</v>
      </c>
      <c r="E19" s="177">
        <v>0</v>
      </c>
      <c r="F19" s="109">
        <f t="shared" si="0"/>
        <v>25809</v>
      </c>
      <c r="G19" s="109">
        <f t="shared" si="1"/>
        <v>8603</v>
      </c>
      <c r="H19" s="109">
        <f t="shared" si="2"/>
        <v>4301.5</v>
      </c>
      <c r="I19" s="109">
        <f t="shared" si="3"/>
        <v>34412</v>
      </c>
      <c r="J19" s="109">
        <v>0</v>
      </c>
      <c r="K19" s="109">
        <f t="shared" si="4"/>
        <v>47316.5</v>
      </c>
    </row>
    <row r="20" spans="1:11" s="949" customFormat="1" ht="12.5" x14ac:dyDescent="0.25">
      <c r="A20" s="100" t="s">
        <v>4391</v>
      </c>
      <c r="B20" s="100" t="s">
        <v>4385</v>
      </c>
      <c r="C20" s="164">
        <v>28393.5</v>
      </c>
      <c r="D20" s="177">
        <v>0</v>
      </c>
      <c r="E20" s="177">
        <v>0</v>
      </c>
      <c r="F20" s="109">
        <f t="shared" si="0"/>
        <v>28393.5</v>
      </c>
      <c r="G20" s="109">
        <f t="shared" si="1"/>
        <v>9464.5</v>
      </c>
      <c r="H20" s="109">
        <f t="shared" si="2"/>
        <v>4732.25</v>
      </c>
      <c r="I20" s="109">
        <f t="shared" si="3"/>
        <v>37858</v>
      </c>
      <c r="J20" s="109">
        <v>0</v>
      </c>
      <c r="K20" s="109">
        <f t="shared" si="4"/>
        <v>52054.75</v>
      </c>
    </row>
    <row r="21" spans="1:11" s="949" customFormat="1" ht="12.5" x14ac:dyDescent="0.25">
      <c r="A21" s="100" t="s">
        <v>4396</v>
      </c>
      <c r="B21" s="100" t="s">
        <v>4397</v>
      </c>
      <c r="C21" s="164">
        <v>34872.600000000013</v>
      </c>
      <c r="D21" s="177">
        <v>0</v>
      </c>
      <c r="E21" s="177">
        <v>0</v>
      </c>
      <c r="F21" s="109">
        <f t="shared" si="0"/>
        <v>34872.600000000013</v>
      </c>
      <c r="G21" s="109">
        <f t="shared" si="1"/>
        <v>11624.200000000004</v>
      </c>
      <c r="H21" s="109">
        <f t="shared" si="2"/>
        <v>5812.1000000000022</v>
      </c>
      <c r="I21" s="109">
        <f t="shared" si="3"/>
        <v>46496.800000000017</v>
      </c>
      <c r="J21" s="109">
        <v>0</v>
      </c>
      <c r="K21" s="109">
        <f t="shared" si="4"/>
        <v>63933.10000000002</v>
      </c>
    </row>
    <row r="22" spans="1:11" s="949" customFormat="1" ht="12.5" x14ac:dyDescent="0.25">
      <c r="A22" s="100" t="s">
        <v>4398</v>
      </c>
      <c r="B22" s="100" t="s">
        <v>4286</v>
      </c>
      <c r="C22" s="164">
        <v>19599.599999999999</v>
      </c>
      <c r="D22" s="177">
        <v>1070</v>
      </c>
      <c r="E22" s="177">
        <v>0</v>
      </c>
      <c r="F22" s="109">
        <f t="shared" si="0"/>
        <v>20669.599999999999</v>
      </c>
      <c r="G22" s="109">
        <f t="shared" si="1"/>
        <v>6533.1999999999989</v>
      </c>
      <c r="H22" s="109">
        <f t="shared" si="2"/>
        <v>3266.5999999999995</v>
      </c>
      <c r="I22" s="109">
        <f t="shared" si="3"/>
        <v>26132.799999999996</v>
      </c>
      <c r="J22" s="109">
        <v>0</v>
      </c>
      <c r="K22" s="109">
        <f t="shared" si="4"/>
        <v>35932.599999999991</v>
      </c>
    </row>
    <row r="23" spans="1:11" s="949" customFormat="1" ht="12.5" x14ac:dyDescent="0.25">
      <c r="A23" s="100" t="s">
        <v>4399</v>
      </c>
      <c r="B23" s="100" t="s">
        <v>4286</v>
      </c>
      <c r="C23" s="164">
        <v>21995.1</v>
      </c>
      <c r="D23" s="177">
        <v>1070</v>
      </c>
      <c r="E23" s="177">
        <v>0</v>
      </c>
      <c r="F23" s="109">
        <f t="shared" si="0"/>
        <v>23065.1</v>
      </c>
      <c r="G23" s="109">
        <f t="shared" si="1"/>
        <v>7331.7</v>
      </c>
      <c r="H23" s="109">
        <f t="shared" si="2"/>
        <v>3665.85</v>
      </c>
      <c r="I23" s="109">
        <f t="shared" si="3"/>
        <v>29326.799999999999</v>
      </c>
      <c r="J23" s="109">
        <v>0</v>
      </c>
      <c r="K23" s="109">
        <f t="shared" si="4"/>
        <v>40324.35</v>
      </c>
    </row>
    <row r="24" spans="1:11" s="949" customFormat="1" ht="12.5" x14ac:dyDescent="0.25">
      <c r="A24" s="100" t="s">
        <v>4400</v>
      </c>
      <c r="B24" s="100" t="s">
        <v>4286</v>
      </c>
      <c r="C24" s="164">
        <v>25809</v>
      </c>
      <c r="D24" s="177">
        <v>0</v>
      </c>
      <c r="E24" s="177">
        <v>0</v>
      </c>
      <c r="F24" s="109">
        <f t="shared" si="0"/>
        <v>25809</v>
      </c>
      <c r="G24" s="109">
        <f t="shared" si="1"/>
        <v>8603</v>
      </c>
      <c r="H24" s="109">
        <f t="shared" si="2"/>
        <v>4301.5</v>
      </c>
      <c r="I24" s="109">
        <f t="shared" si="3"/>
        <v>34412</v>
      </c>
      <c r="J24" s="109">
        <v>0</v>
      </c>
      <c r="K24" s="109">
        <f t="shared" si="4"/>
        <v>47316.5</v>
      </c>
    </row>
    <row r="25" spans="1:11" s="949" customFormat="1" ht="12.5" x14ac:dyDescent="0.25">
      <c r="A25" s="100" t="s">
        <v>4401</v>
      </c>
      <c r="B25" s="100" t="s">
        <v>4286</v>
      </c>
      <c r="C25" s="101">
        <v>28393.5</v>
      </c>
      <c r="D25" s="108">
        <v>0</v>
      </c>
      <c r="E25" s="108">
        <v>0</v>
      </c>
      <c r="F25" s="109">
        <f t="shared" si="0"/>
        <v>28393.5</v>
      </c>
      <c r="G25" s="109">
        <f t="shared" si="1"/>
        <v>9464.5</v>
      </c>
      <c r="H25" s="109">
        <f t="shared" si="2"/>
        <v>4732.25</v>
      </c>
      <c r="I25" s="109">
        <f t="shared" si="3"/>
        <v>37858</v>
      </c>
      <c r="J25" s="109">
        <v>0</v>
      </c>
      <c r="K25" s="109">
        <f t="shared" si="4"/>
        <v>52054.75</v>
      </c>
    </row>
    <row r="26" spans="1:11" s="949" customFormat="1" ht="12.5" x14ac:dyDescent="0.25">
      <c r="A26" s="100" t="s">
        <v>4402</v>
      </c>
      <c r="B26" s="100" t="s">
        <v>4286</v>
      </c>
      <c r="C26" s="101">
        <v>33856.800000000003</v>
      </c>
      <c r="D26" s="108">
        <v>0</v>
      </c>
      <c r="E26" s="108">
        <v>0</v>
      </c>
      <c r="F26" s="109">
        <f t="shared" si="0"/>
        <v>33856.800000000003</v>
      </c>
      <c r="G26" s="109">
        <f t="shared" si="1"/>
        <v>11285.600000000002</v>
      </c>
      <c r="H26" s="109">
        <f t="shared" si="2"/>
        <v>5642.8000000000011</v>
      </c>
      <c r="I26" s="109">
        <f t="shared" si="3"/>
        <v>45142.400000000009</v>
      </c>
      <c r="J26" s="109">
        <v>0</v>
      </c>
      <c r="K26" s="109">
        <f t="shared" si="4"/>
        <v>62070.80000000001</v>
      </c>
    </row>
    <row r="27" spans="1:11" s="949" customFormat="1" ht="12.5" x14ac:dyDescent="0.25">
      <c r="A27" s="100" t="s">
        <v>4403</v>
      </c>
      <c r="B27" s="100" t="s">
        <v>4286</v>
      </c>
      <c r="C27" s="101">
        <v>43466.1</v>
      </c>
      <c r="D27" s="108">
        <v>0</v>
      </c>
      <c r="E27" s="108">
        <v>0</v>
      </c>
      <c r="F27" s="109">
        <f t="shared" si="0"/>
        <v>43466.1</v>
      </c>
      <c r="G27" s="109">
        <f t="shared" si="1"/>
        <v>14488.699999999999</v>
      </c>
      <c r="H27" s="109">
        <f t="shared" si="2"/>
        <v>7244.3499999999995</v>
      </c>
      <c r="I27" s="109">
        <f t="shared" si="3"/>
        <v>57954.799999999996</v>
      </c>
      <c r="J27" s="109">
        <v>0</v>
      </c>
      <c r="K27" s="109">
        <f t="shared" si="4"/>
        <v>79687.849999999991</v>
      </c>
    </row>
    <row r="28" spans="1:11" x14ac:dyDescent="0.3">
      <c r="A28" s="158"/>
      <c r="C28" s="115"/>
      <c r="D28" s="115"/>
      <c r="E28" s="115"/>
      <c r="F28" s="115"/>
      <c r="G28" s="115"/>
      <c r="H28" s="115"/>
      <c r="I28" s="115"/>
      <c r="J28" s="115"/>
      <c r="K28" s="115"/>
    </row>
    <row r="29" spans="1:11" x14ac:dyDescent="0.3">
      <c r="A29" s="158"/>
      <c r="C29" s="115"/>
      <c r="D29" s="115"/>
      <c r="E29" s="115"/>
      <c r="F29" s="115"/>
      <c r="G29" s="115"/>
      <c r="H29" s="115"/>
      <c r="I29" s="115"/>
      <c r="J29" s="115"/>
      <c r="K29" s="115"/>
    </row>
    <row r="30" spans="1:11" x14ac:dyDescent="0.3">
      <c r="A30" s="676" t="s">
        <v>4526</v>
      </c>
      <c r="B30" s="676"/>
      <c r="C30" s="676"/>
      <c r="D30" s="115"/>
      <c r="E30" s="115"/>
      <c r="F30" s="115"/>
      <c r="G30" s="115"/>
      <c r="H30" s="115"/>
      <c r="I30" s="115"/>
      <c r="J30" s="115"/>
      <c r="K30" s="115"/>
    </row>
    <row r="31" spans="1:11" s="174" customFormat="1" ht="15" customHeight="1" x14ac:dyDescent="0.3">
      <c r="A31" s="666" t="s">
        <v>4249</v>
      </c>
      <c r="B31" s="668" t="s">
        <v>4231</v>
      </c>
      <c r="C31" s="669" t="s">
        <v>4250</v>
      </c>
      <c r="D31" s="669" t="s">
        <v>4250</v>
      </c>
      <c r="E31" s="669" t="s">
        <v>4250</v>
      </c>
      <c r="F31" s="669" t="s">
        <v>4250</v>
      </c>
      <c r="G31" s="669" t="s">
        <v>4251</v>
      </c>
      <c r="H31" s="669" t="s">
        <v>4251</v>
      </c>
      <c r="I31" s="669" t="s">
        <v>4251</v>
      </c>
      <c r="J31" s="669" t="s">
        <v>4251</v>
      </c>
      <c r="K31" s="677" t="s">
        <v>4251</v>
      </c>
    </row>
    <row r="32" spans="1:11" s="174" customFormat="1" ht="25" x14ac:dyDescent="0.3">
      <c r="A32" s="667" t="s">
        <v>4249</v>
      </c>
      <c r="B32" s="669" t="s">
        <v>4252</v>
      </c>
      <c r="C32" s="212" t="s">
        <v>4253</v>
      </c>
      <c r="D32" s="212" t="s">
        <v>4254</v>
      </c>
      <c r="E32" s="212" t="s">
        <v>4255</v>
      </c>
      <c r="F32" s="212" t="s">
        <v>4256</v>
      </c>
      <c r="G32" s="120" t="s">
        <v>4257</v>
      </c>
      <c r="H32" s="120" t="s">
        <v>4258</v>
      </c>
      <c r="I32" s="212" t="s">
        <v>4259</v>
      </c>
      <c r="J32" s="212" t="s">
        <v>4260</v>
      </c>
      <c r="K32" s="213" t="s">
        <v>4256</v>
      </c>
    </row>
    <row r="33" spans="1:11" s="949" customFormat="1" ht="12.5" x14ac:dyDescent="0.25">
      <c r="A33" s="100" t="s">
        <v>4404</v>
      </c>
      <c r="B33" s="100" t="s">
        <v>4405</v>
      </c>
      <c r="C33" s="101">
        <v>15668.7</v>
      </c>
      <c r="D33" s="108">
        <v>1070</v>
      </c>
      <c r="E33" s="108">
        <v>0</v>
      </c>
      <c r="F33" s="109">
        <f t="shared" ref="F33:F96" si="5">+C33+E33+D33</f>
        <v>16738.7</v>
      </c>
      <c r="G33" s="109">
        <f t="shared" ref="G33:G96" si="6">+(C33/30)*10</f>
        <v>5222.9000000000005</v>
      </c>
      <c r="H33" s="109">
        <f t="shared" ref="H33:H96" si="7">+(C33/30)*5</f>
        <v>2611.4500000000003</v>
      </c>
      <c r="I33" s="109">
        <f t="shared" ref="I33:I96" si="8">+(C33/30)*40</f>
        <v>20891.600000000002</v>
      </c>
      <c r="J33" s="109">
        <v>0</v>
      </c>
      <c r="K33" s="109">
        <f>+G33+H33+I33+J33</f>
        <v>28725.950000000004</v>
      </c>
    </row>
    <row r="34" spans="1:11" s="949" customFormat="1" ht="12.5" x14ac:dyDescent="0.25">
      <c r="A34" s="100" t="s">
        <v>4406</v>
      </c>
      <c r="B34" s="100" t="s">
        <v>4405</v>
      </c>
      <c r="C34" s="101">
        <v>16253.7</v>
      </c>
      <c r="D34" s="108">
        <v>1070</v>
      </c>
      <c r="E34" s="108">
        <v>0</v>
      </c>
      <c r="F34" s="109">
        <f t="shared" si="5"/>
        <v>17323.7</v>
      </c>
      <c r="G34" s="109">
        <f t="shared" si="6"/>
        <v>5417.9000000000005</v>
      </c>
      <c r="H34" s="109">
        <f t="shared" si="7"/>
        <v>2708.9500000000003</v>
      </c>
      <c r="I34" s="109">
        <f t="shared" si="8"/>
        <v>21671.600000000002</v>
      </c>
      <c r="J34" s="109">
        <v>0</v>
      </c>
      <c r="K34" s="109">
        <f t="shared" ref="K34:K97" si="9">+G34+H34+I34+J34</f>
        <v>29798.450000000004</v>
      </c>
    </row>
    <row r="35" spans="1:11" s="949" customFormat="1" ht="12.5" x14ac:dyDescent="0.25">
      <c r="A35" s="100" t="s">
        <v>4407</v>
      </c>
      <c r="B35" s="100" t="s">
        <v>4408</v>
      </c>
      <c r="C35" s="101">
        <v>7627.5</v>
      </c>
      <c r="D35" s="108">
        <v>1070</v>
      </c>
      <c r="E35" s="108">
        <v>0</v>
      </c>
      <c r="F35" s="109">
        <f t="shared" si="5"/>
        <v>8697.5</v>
      </c>
      <c r="G35" s="109">
        <f t="shared" si="6"/>
        <v>2542.5</v>
      </c>
      <c r="H35" s="109">
        <f t="shared" si="7"/>
        <v>1271.25</v>
      </c>
      <c r="I35" s="109">
        <f t="shared" si="8"/>
        <v>10170</v>
      </c>
      <c r="J35" s="109">
        <v>0</v>
      </c>
      <c r="K35" s="109">
        <f t="shared" si="9"/>
        <v>13983.75</v>
      </c>
    </row>
    <row r="36" spans="1:11" s="949" customFormat="1" ht="12.5" x14ac:dyDescent="0.25">
      <c r="A36" s="100" t="s">
        <v>4409</v>
      </c>
      <c r="B36" s="100" t="s">
        <v>4408</v>
      </c>
      <c r="C36" s="101">
        <v>7821</v>
      </c>
      <c r="D36" s="108">
        <v>1070</v>
      </c>
      <c r="E36" s="108">
        <v>0</v>
      </c>
      <c r="F36" s="109">
        <f t="shared" si="5"/>
        <v>8891</v>
      </c>
      <c r="G36" s="109">
        <f t="shared" si="6"/>
        <v>2607</v>
      </c>
      <c r="H36" s="109">
        <f t="shared" si="7"/>
        <v>1303.5</v>
      </c>
      <c r="I36" s="109">
        <f t="shared" si="8"/>
        <v>10428</v>
      </c>
      <c r="J36" s="109">
        <v>0</v>
      </c>
      <c r="K36" s="109">
        <f t="shared" si="9"/>
        <v>14338.5</v>
      </c>
    </row>
    <row r="37" spans="1:11" s="949" customFormat="1" ht="12.5" x14ac:dyDescent="0.25">
      <c r="A37" s="100" t="s">
        <v>4410</v>
      </c>
      <c r="B37" s="100" t="s">
        <v>4408</v>
      </c>
      <c r="C37" s="101">
        <v>12660.3</v>
      </c>
      <c r="D37" s="108">
        <v>1070</v>
      </c>
      <c r="E37" s="108">
        <v>0</v>
      </c>
      <c r="F37" s="109">
        <f t="shared" si="5"/>
        <v>13730.3</v>
      </c>
      <c r="G37" s="109">
        <f t="shared" si="6"/>
        <v>4220.1000000000004</v>
      </c>
      <c r="H37" s="109">
        <f t="shared" si="7"/>
        <v>2110.0500000000002</v>
      </c>
      <c r="I37" s="109">
        <f t="shared" si="8"/>
        <v>16880.400000000001</v>
      </c>
      <c r="J37" s="109">
        <v>0</v>
      </c>
      <c r="K37" s="109">
        <f t="shared" si="9"/>
        <v>23210.550000000003</v>
      </c>
    </row>
    <row r="38" spans="1:11" s="949" customFormat="1" ht="12.5" x14ac:dyDescent="0.25">
      <c r="A38" s="100" t="s">
        <v>4411</v>
      </c>
      <c r="B38" s="100" t="s">
        <v>4412</v>
      </c>
      <c r="C38" s="101">
        <v>7821</v>
      </c>
      <c r="D38" s="108">
        <v>1070</v>
      </c>
      <c r="E38" s="108">
        <v>0</v>
      </c>
      <c r="F38" s="109">
        <f t="shared" si="5"/>
        <v>8891</v>
      </c>
      <c r="G38" s="109">
        <f t="shared" si="6"/>
        <v>2607</v>
      </c>
      <c r="H38" s="109">
        <f t="shared" si="7"/>
        <v>1303.5</v>
      </c>
      <c r="I38" s="109">
        <f t="shared" si="8"/>
        <v>10428</v>
      </c>
      <c r="J38" s="109">
        <v>0</v>
      </c>
      <c r="K38" s="109">
        <f t="shared" si="9"/>
        <v>14338.5</v>
      </c>
    </row>
    <row r="39" spans="1:11" s="949" customFormat="1" ht="12.5" x14ac:dyDescent="0.25">
      <c r="A39" s="100" t="s">
        <v>4413</v>
      </c>
      <c r="B39" s="100" t="s">
        <v>4412</v>
      </c>
      <c r="C39" s="101">
        <v>8707.2000000000007</v>
      </c>
      <c r="D39" s="108">
        <v>1070</v>
      </c>
      <c r="E39" s="108">
        <v>0</v>
      </c>
      <c r="F39" s="109">
        <f t="shared" si="5"/>
        <v>9777.2000000000007</v>
      </c>
      <c r="G39" s="109">
        <f t="shared" si="6"/>
        <v>2902.4</v>
      </c>
      <c r="H39" s="109">
        <f t="shared" si="7"/>
        <v>1451.2</v>
      </c>
      <c r="I39" s="109">
        <f t="shared" si="8"/>
        <v>11609.6</v>
      </c>
      <c r="J39" s="109">
        <v>0</v>
      </c>
      <c r="K39" s="109">
        <f t="shared" si="9"/>
        <v>15963.2</v>
      </c>
    </row>
    <row r="40" spans="1:11" s="949" customFormat="1" ht="12.5" x14ac:dyDescent="0.25">
      <c r="A40" s="100" t="s">
        <v>4414</v>
      </c>
      <c r="B40" s="100" t="s">
        <v>4415</v>
      </c>
      <c r="C40" s="101">
        <v>8594.7000000000007</v>
      </c>
      <c r="D40" s="108">
        <v>1070</v>
      </c>
      <c r="E40" s="108">
        <v>0</v>
      </c>
      <c r="F40" s="109">
        <f t="shared" si="5"/>
        <v>9664.7000000000007</v>
      </c>
      <c r="G40" s="109">
        <f t="shared" si="6"/>
        <v>2864.9</v>
      </c>
      <c r="H40" s="109">
        <f t="shared" si="7"/>
        <v>1432.45</v>
      </c>
      <c r="I40" s="109">
        <f t="shared" si="8"/>
        <v>11459.6</v>
      </c>
      <c r="J40" s="109">
        <v>0</v>
      </c>
      <c r="K40" s="109">
        <f t="shared" si="9"/>
        <v>15756.95</v>
      </c>
    </row>
    <row r="41" spans="1:11" s="949" customFormat="1" ht="12.5" x14ac:dyDescent="0.25">
      <c r="A41" s="100" t="s">
        <v>4416</v>
      </c>
      <c r="B41" s="100" t="s">
        <v>4381</v>
      </c>
      <c r="C41" s="101">
        <v>13189.2</v>
      </c>
      <c r="D41" s="108">
        <v>1070</v>
      </c>
      <c r="E41" s="108">
        <v>0</v>
      </c>
      <c r="F41" s="109">
        <f t="shared" si="5"/>
        <v>14259.2</v>
      </c>
      <c r="G41" s="109">
        <f t="shared" si="6"/>
        <v>4396.4000000000005</v>
      </c>
      <c r="H41" s="109">
        <f t="shared" si="7"/>
        <v>2198.2000000000003</v>
      </c>
      <c r="I41" s="109">
        <f t="shared" si="8"/>
        <v>17585.600000000002</v>
      </c>
      <c r="J41" s="109">
        <v>0</v>
      </c>
      <c r="K41" s="109">
        <f t="shared" si="9"/>
        <v>24180.200000000004</v>
      </c>
    </row>
    <row r="42" spans="1:11" s="949" customFormat="1" ht="12.5" x14ac:dyDescent="0.25">
      <c r="A42" s="100" t="s">
        <v>4417</v>
      </c>
      <c r="B42" s="100" t="s">
        <v>4381</v>
      </c>
      <c r="C42" s="101">
        <v>15367.2</v>
      </c>
      <c r="D42" s="108">
        <v>1070</v>
      </c>
      <c r="E42" s="108">
        <v>0</v>
      </c>
      <c r="F42" s="109">
        <f t="shared" si="5"/>
        <v>16437.2</v>
      </c>
      <c r="G42" s="109">
        <f t="shared" si="6"/>
        <v>5122.3999999999996</v>
      </c>
      <c r="H42" s="109">
        <f t="shared" si="7"/>
        <v>2561.1999999999998</v>
      </c>
      <c r="I42" s="109">
        <f t="shared" si="8"/>
        <v>20489.599999999999</v>
      </c>
      <c r="J42" s="109">
        <v>0</v>
      </c>
      <c r="K42" s="109">
        <f t="shared" si="9"/>
        <v>28173.199999999997</v>
      </c>
    </row>
    <row r="43" spans="1:11" s="949" customFormat="1" ht="12.5" x14ac:dyDescent="0.25">
      <c r="A43" s="100" t="s">
        <v>4418</v>
      </c>
      <c r="B43" s="100" t="s">
        <v>4381</v>
      </c>
      <c r="C43" s="101">
        <v>16253.7</v>
      </c>
      <c r="D43" s="108">
        <v>1070</v>
      </c>
      <c r="E43" s="108">
        <v>0</v>
      </c>
      <c r="F43" s="109">
        <f t="shared" si="5"/>
        <v>17323.7</v>
      </c>
      <c r="G43" s="109">
        <f t="shared" si="6"/>
        <v>5417.9000000000005</v>
      </c>
      <c r="H43" s="109">
        <f t="shared" si="7"/>
        <v>2708.9500000000003</v>
      </c>
      <c r="I43" s="109">
        <f t="shared" si="8"/>
        <v>21671.600000000002</v>
      </c>
      <c r="J43" s="109">
        <v>0</v>
      </c>
      <c r="K43" s="109">
        <f t="shared" si="9"/>
        <v>29798.450000000004</v>
      </c>
    </row>
    <row r="44" spans="1:11" s="949" customFormat="1" ht="12.5" x14ac:dyDescent="0.25">
      <c r="A44" s="100" t="s">
        <v>4419</v>
      </c>
      <c r="B44" s="100" t="s">
        <v>4381</v>
      </c>
      <c r="C44" s="101">
        <v>16830.900000000001</v>
      </c>
      <c r="D44" s="108">
        <v>1070</v>
      </c>
      <c r="E44" s="108">
        <v>0</v>
      </c>
      <c r="F44" s="109">
        <f t="shared" si="5"/>
        <v>17900.900000000001</v>
      </c>
      <c r="G44" s="109">
        <f t="shared" si="6"/>
        <v>5610.3000000000011</v>
      </c>
      <c r="H44" s="109">
        <f t="shared" si="7"/>
        <v>2805.1500000000005</v>
      </c>
      <c r="I44" s="109">
        <f t="shared" si="8"/>
        <v>22441.200000000004</v>
      </c>
      <c r="J44" s="109">
        <v>0</v>
      </c>
      <c r="K44" s="109">
        <f t="shared" si="9"/>
        <v>30856.650000000005</v>
      </c>
    </row>
    <row r="45" spans="1:11" s="949" customFormat="1" ht="12.5" x14ac:dyDescent="0.25">
      <c r="A45" s="100" t="s">
        <v>4380</v>
      </c>
      <c r="B45" s="100" t="s">
        <v>4381</v>
      </c>
      <c r="C45" s="101">
        <v>19717.2</v>
      </c>
      <c r="D45" s="108">
        <v>1070</v>
      </c>
      <c r="E45" s="108">
        <v>0</v>
      </c>
      <c r="F45" s="109">
        <f t="shared" si="5"/>
        <v>20787.2</v>
      </c>
      <c r="G45" s="109">
        <f t="shared" si="6"/>
        <v>6572.4</v>
      </c>
      <c r="H45" s="109">
        <f t="shared" si="7"/>
        <v>3286.2</v>
      </c>
      <c r="I45" s="109">
        <f t="shared" si="8"/>
        <v>26289.599999999999</v>
      </c>
      <c r="J45" s="109">
        <v>0</v>
      </c>
      <c r="K45" s="109">
        <f t="shared" si="9"/>
        <v>36148.199999999997</v>
      </c>
    </row>
    <row r="46" spans="1:11" s="949" customFormat="1" ht="12.5" x14ac:dyDescent="0.25">
      <c r="A46" s="100" t="s">
        <v>4420</v>
      </c>
      <c r="B46" s="100" t="s">
        <v>4381</v>
      </c>
      <c r="C46" s="101">
        <v>19938</v>
      </c>
      <c r="D46" s="108">
        <v>1070</v>
      </c>
      <c r="E46" s="108">
        <v>0</v>
      </c>
      <c r="F46" s="109">
        <f t="shared" si="5"/>
        <v>21008</v>
      </c>
      <c r="G46" s="109">
        <f t="shared" si="6"/>
        <v>6646</v>
      </c>
      <c r="H46" s="109">
        <f t="shared" si="7"/>
        <v>3323</v>
      </c>
      <c r="I46" s="109">
        <f t="shared" si="8"/>
        <v>26584</v>
      </c>
      <c r="J46" s="109">
        <v>0</v>
      </c>
      <c r="K46" s="109">
        <f t="shared" si="9"/>
        <v>36553</v>
      </c>
    </row>
    <row r="47" spans="1:11" s="949" customFormat="1" ht="12.5" x14ac:dyDescent="0.25">
      <c r="A47" s="100" t="s">
        <v>4421</v>
      </c>
      <c r="B47" s="100" t="s">
        <v>4378</v>
      </c>
      <c r="C47" s="101">
        <v>9073.7999999999993</v>
      </c>
      <c r="D47" s="108">
        <v>1070</v>
      </c>
      <c r="E47" s="108">
        <v>0</v>
      </c>
      <c r="F47" s="109">
        <f t="shared" si="5"/>
        <v>10143.799999999999</v>
      </c>
      <c r="G47" s="109">
        <f t="shared" si="6"/>
        <v>3024.6</v>
      </c>
      <c r="H47" s="109">
        <f t="shared" si="7"/>
        <v>1512.3</v>
      </c>
      <c r="I47" s="109">
        <f t="shared" si="8"/>
        <v>12098.4</v>
      </c>
      <c r="J47" s="109">
        <v>0</v>
      </c>
      <c r="K47" s="109">
        <f t="shared" si="9"/>
        <v>16635.3</v>
      </c>
    </row>
    <row r="48" spans="1:11" s="949" customFormat="1" ht="12.5" x14ac:dyDescent="0.25">
      <c r="A48" s="100" t="s">
        <v>4422</v>
      </c>
      <c r="B48" s="100" t="s">
        <v>4378</v>
      </c>
      <c r="C48" s="101">
        <v>9764.7000000000007</v>
      </c>
      <c r="D48" s="108">
        <v>1070</v>
      </c>
      <c r="E48" s="108">
        <v>0</v>
      </c>
      <c r="F48" s="109">
        <f t="shared" si="5"/>
        <v>10834.7</v>
      </c>
      <c r="G48" s="109">
        <f t="shared" si="6"/>
        <v>3254.9</v>
      </c>
      <c r="H48" s="109">
        <f t="shared" si="7"/>
        <v>1627.45</v>
      </c>
      <c r="I48" s="109">
        <f t="shared" si="8"/>
        <v>13019.6</v>
      </c>
      <c r="J48" s="109">
        <v>0</v>
      </c>
      <c r="K48" s="109">
        <f t="shared" si="9"/>
        <v>17901.95</v>
      </c>
    </row>
    <row r="49" spans="1:11" s="949" customFormat="1" ht="12.5" x14ac:dyDescent="0.25">
      <c r="A49" s="100" t="s">
        <v>4423</v>
      </c>
      <c r="B49" s="100" t="s">
        <v>4378</v>
      </c>
      <c r="C49" s="101">
        <v>10570.2</v>
      </c>
      <c r="D49" s="108">
        <v>1070</v>
      </c>
      <c r="E49" s="108">
        <v>0</v>
      </c>
      <c r="F49" s="109">
        <f t="shared" si="5"/>
        <v>11640.2</v>
      </c>
      <c r="G49" s="109">
        <f t="shared" si="6"/>
        <v>3523.4000000000005</v>
      </c>
      <c r="H49" s="109">
        <f t="shared" si="7"/>
        <v>1761.7000000000003</v>
      </c>
      <c r="I49" s="109">
        <f t="shared" si="8"/>
        <v>14093.600000000002</v>
      </c>
      <c r="J49" s="109">
        <v>0</v>
      </c>
      <c r="K49" s="109">
        <f t="shared" si="9"/>
        <v>19378.700000000004</v>
      </c>
    </row>
    <row r="50" spans="1:11" s="949" customFormat="1" ht="12.5" x14ac:dyDescent="0.25">
      <c r="A50" s="100" t="s">
        <v>4424</v>
      </c>
      <c r="B50" s="100" t="s">
        <v>4378</v>
      </c>
      <c r="C50" s="101">
        <v>11607.3</v>
      </c>
      <c r="D50" s="108">
        <v>1070</v>
      </c>
      <c r="E50" s="108">
        <v>0</v>
      </c>
      <c r="F50" s="109">
        <f t="shared" si="5"/>
        <v>12677.3</v>
      </c>
      <c r="G50" s="109">
        <f t="shared" si="6"/>
        <v>3869.0999999999995</v>
      </c>
      <c r="H50" s="109">
        <f t="shared" si="7"/>
        <v>1934.5499999999997</v>
      </c>
      <c r="I50" s="109">
        <f t="shared" si="8"/>
        <v>15476.399999999998</v>
      </c>
      <c r="J50" s="109">
        <v>0</v>
      </c>
      <c r="K50" s="109">
        <f t="shared" si="9"/>
        <v>21280.049999999996</v>
      </c>
    </row>
    <row r="51" spans="1:11" s="949" customFormat="1" ht="12.5" x14ac:dyDescent="0.25">
      <c r="A51" s="100" t="s">
        <v>4425</v>
      </c>
      <c r="B51" s="100" t="s">
        <v>4378</v>
      </c>
      <c r="C51" s="101">
        <v>12755.7</v>
      </c>
      <c r="D51" s="108">
        <v>1070</v>
      </c>
      <c r="E51" s="108">
        <v>0</v>
      </c>
      <c r="F51" s="109">
        <f t="shared" si="5"/>
        <v>13825.7</v>
      </c>
      <c r="G51" s="109">
        <f t="shared" si="6"/>
        <v>4251.8999999999996</v>
      </c>
      <c r="H51" s="109">
        <f t="shared" si="7"/>
        <v>2125.9499999999998</v>
      </c>
      <c r="I51" s="109">
        <f t="shared" si="8"/>
        <v>17007.599999999999</v>
      </c>
      <c r="J51" s="109">
        <v>0</v>
      </c>
      <c r="K51" s="109">
        <f t="shared" si="9"/>
        <v>23385.449999999997</v>
      </c>
    </row>
    <row r="52" spans="1:11" s="949" customFormat="1" ht="12.5" x14ac:dyDescent="0.25">
      <c r="A52" s="100" t="s">
        <v>4426</v>
      </c>
      <c r="B52" s="100" t="s">
        <v>4378</v>
      </c>
      <c r="C52" s="101">
        <v>13173.3</v>
      </c>
      <c r="D52" s="108">
        <v>1070</v>
      </c>
      <c r="E52" s="108">
        <v>0</v>
      </c>
      <c r="F52" s="109">
        <f t="shared" si="5"/>
        <v>14243.3</v>
      </c>
      <c r="G52" s="109">
        <f t="shared" si="6"/>
        <v>4391.0999999999995</v>
      </c>
      <c r="H52" s="109">
        <f t="shared" si="7"/>
        <v>2195.5499999999997</v>
      </c>
      <c r="I52" s="109">
        <f t="shared" si="8"/>
        <v>17564.399999999998</v>
      </c>
      <c r="J52" s="109">
        <v>0</v>
      </c>
      <c r="K52" s="109">
        <f t="shared" si="9"/>
        <v>24151.049999999996</v>
      </c>
    </row>
    <row r="53" spans="1:11" s="949" customFormat="1" ht="12.5" x14ac:dyDescent="0.25">
      <c r="A53" s="100" t="s">
        <v>4427</v>
      </c>
      <c r="B53" s="100" t="s">
        <v>4378</v>
      </c>
      <c r="C53" s="101">
        <v>19599.599999999999</v>
      </c>
      <c r="D53" s="108">
        <v>1070</v>
      </c>
      <c r="E53" s="108">
        <v>0</v>
      </c>
      <c r="F53" s="109">
        <f t="shared" si="5"/>
        <v>20669.599999999999</v>
      </c>
      <c r="G53" s="109">
        <f t="shared" si="6"/>
        <v>6533.1999999999989</v>
      </c>
      <c r="H53" s="109">
        <f t="shared" si="7"/>
        <v>3266.5999999999995</v>
      </c>
      <c r="I53" s="109">
        <f t="shared" si="8"/>
        <v>26132.799999999996</v>
      </c>
      <c r="J53" s="109">
        <v>0</v>
      </c>
      <c r="K53" s="109">
        <f t="shared" si="9"/>
        <v>35932.599999999991</v>
      </c>
    </row>
    <row r="54" spans="1:11" s="949" customFormat="1" ht="12.5" x14ac:dyDescent="0.25">
      <c r="A54" s="100" t="s">
        <v>4428</v>
      </c>
      <c r="B54" s="100" t="s">
        <v>4429</v>
      </c>
      <c r="C54" s="101">
        <v>12973.5</v>
      </c>
      <c r="D54" s="108">
        <v>1070</v>
      </c>
      <c r="E54" s="108">
        <v>0</v>
      </c>
      <c r="F54" s="109">
        <f t="shared" si="5"/>
        <v>14043.5</v>
      </c>
      <c r="G54" s="109">
        <f t="shared" si="6"/>
        <v>4324.5</v>
      </c>
      <c r="H54" s="109">
        <f t="shared" si="7"/>
        <v>2162.25</v>
      </c>
      <c r="I54" s="109">
        <f t="shared" si="8"/>
        <v>17298</v>
      </c>
      <c r="J54" s="109">
        <v>0</v>
      </c>
      <c r="K54" s="109">
        <f t="shared" si="9"/>
        <v>23784.75</v>
      </c>
    </row>
    <row r="55" spans="1:11" s="949" customFormat="1" ht="12.5" x14ac:dyDescent="0.25">
      <c r="A55" s="100" t="s">
        <v>4430</v>
      </c>
      <c r="B55" s="100" t="s">
        <v>4429</v>
      </c>
      <c r="C55" s="101">
        <v>15668.7</v>
      </c>
      <c r="D55" s="108">
        <v>1070</v>
      </c>
      <c r="E55" s="108">
        <v>0</v>
      </c>
      <c r="F55" s="109">
        <f t="shared" si="5"/>
        <v>16738.7</v>
      </c>
      <c r="G55" s="109">
        <f t="shared" si="6"/>
        <v>5222.9000000000005</v>
      </c>
      <c r="H55" s="109">
        <f t="shared" si="7"/>
        <v>2611.4500000000003</v>
      </c>
      <c r="I55" s="109">
        <f t="shared" si="8"/>
        <v>20891.600000000002</v>
      </c>
      <c r="J55" s="109">
        <v>0</v>
      </c>
      <c r="K55" s="109">
        <f t="shared" si="9"/>
        <v>28725.950000000004</v>
      </c>
    </row>
    <row r="56" spans="1:11" s="949" customFormat="1" ht="12.5" x14ac:dyDescent="0.25">
      <c r="A56" s="100" t="s">
        <v>4431</v>
      </c>
      <c r="B56" s="100" t="s">
        <v>4429</v>
      </c>
      <c r="C56" s="101">
        <v>18031.2</v>
      </c>
      <c r="D56" s="108">
        <v>1070</v>
      </c>
      <c r="E56" s="108">
        <v>0</v>
      </c>
      <c r="F56" s="109">
        <f t="shared" si="5"/>
        <v>19101.2</v>
      </c>
      <c r="G56" s="109">
        <f t="shared" si="6"/>
        <v>6010.4000000000005</v>
      </c>
      <c r="H56" s="109">
        <f t="shared" si="7"/>
        <v>3005.2000000000003</v>
      </c>
      <c r="I56" s="109">
        <f t="shared" si="8"/>
        <v>24041.600000000002</v>
      </c>
      <c r="J56" s="109">
        <v>0</v>
      </c>
      <c r="K56" s="109">
        <f t="shared" si="9"/>
        <v>33057.200000000004</v>
      </c>
    </row>
    <row r="57" spans="1:11" s="949" customFormat="1" ht="12.5" x14ac:dyDescent="0.25">
      <c r="A57" s="100" t="s">
        <v>4432</v>
      </c>
      <c r="B57" s="100" t="s">
        <v>4429</v>
      </c>
      <c r="C57" s="101">
        <v>19599.599999999999</v>
      </c>
      <c r="D57" s="108">
        <v>1070</v>
      </c>
      <c r="E57" s="108">
        <v>0</v>
      </c>
      <c r="F57" s="109">
        <f t="shared" si="5"/>
        <v>20669.599999999999</v>
      </c>
      <c r="G57" s="109">
        <f t="shared" si="6"/>
        <v>6533.1999999999989</v>
      </c>
      <c r="H57" s="109">
        <f t="shared" si="7"/>
        <v>3266.5999999999995</v>
      </c>
      <c r="I57" s="109">
        <f t="shared" si="8"/>
        <v>26132.799999999996</v>
      </c>
      <c r="J57" s="109">
        <v>0</v>
      </c>
      <c r="K57" s="109">
        <f t="shared" si="9"/>
        <v>35932.599999999991</v>
      </c>
    </row>
    <row r="58" spans="1:11" s="949" customFormat="1" ht="12.5" x14ac:dyDescent="0.25">
      <c r="A58" s="100" t="s">
        <v>4433</v>
      </c>
      <c r="B58" s="100" t="s">
        <v>4434</v>
      </c>
      <c r="C58" s="101">
        <v>13428</v>
      </c>
      <c r="D58" s="108">
        <v>1070</v>
      </c>
      <c r="E58" s="108">
        <v>0</v>
      </c>
      <c r="F58" s="109">
        <f t="shared" si="5"/>
        <v>14498</v>
      </c>
      <c r="G58" s="109">
        <f t="shared" si="6"/>
        <v>4476</v>
      </c>
      <c r="H58" s="109">
        <f t="shared" si="7"/>
        <v>2238</v>
      </c>
      <c r="I58" s="109">
        <f t="shared" si="8"/>
        <v>17904</v>
      </c>
      <c r="J58" s="109">
        <v>0</v>
      </c>
      <c r="K58" s="109">
        <f t="shared" si="9"/>
        <v>24618</v>
      </c>
    </row>
    <row r="59" spans="1:11" s="949" customFormat="1" ht="12.5" x14ac:dyDescent="0.25">
      <c r="A59" s="100" t="s">
        <v>4435</v>
      </c>
      <c r="B59" s="100" t="s">
        <v>4436</v>
      </c>
      <c r="C59" s="101">
        <v>9034.5</v>
      </c>
      <c r="D59" s="108">
        <v>1070</v>
      </c>
      <c r="E59" s="108">
        <v>0</v>
      </c>
      <c r="F59" s="109">
        <f t="shared" si="5"/>
        <v>10104.5</v>
      </c>
      <c r="G59" s="109">
        <f t="shared" si="6"/>
        <v>3011.5</v>
      </c>
      <c r="H59" s="109">
        <f t="shared" si="7"/>
        <v>1505.75</v>
      </c>
      <c r="I59" s="109">
        <f t="shared" si="8"/>
        <v>12046</v>
      </c>
      <c r="J59" s="109">
        <v>0</v>
      </c>
      <c r="K59" s="109">
        <f t="shared" si="9"/>
        <v>16563.25</v>
      </c>
    </row>
    <row r="60" spans="1:11" s="949" customFormat="1" ht="12.5" x14ac:dyDescent="0.25">
      <c r="A60" s="100" t="s">
        <v>4437</v>
      </c>
      <c r="B60" s="100" t="s">
        <v>4436</v>
      </c>
      <c r="C60" s="101">
        <v>9764.7000000000007</v>
      </c>
      <c r="D60" s="108">
        <v>1070</v>
      </c>
      <c r="E60" s="108">
        <v>0</v>
      </c>
      <c r="F60" s="109">
        <f t="shared" si="5"/>
        <v>10834.7</v>
      </c>
      <c r="G60" s="109">
        <f t="shared" si="6"/>
        <v>3254.9</v>
      </c>
      <c r="H60" s="109">
        <f t="shared" si="7"/>
        <v>1627.45</v>
      </c>
      <c r="I60" s="109">
        <f t="shared" si="8"/>
        <v>13019.6</v>
      </c>
      <c r="J60" s="109">
        <v>0</v>
      </c>
      <c r="K60" s="109">
        <f t="shared" si="9"/>
        <v>17901.95</v>
      </c>
    </row>
    <row r="61" spans="1:11" s="949" customFormat="1" ht="12.5" x14ac:dyDescent="0.25">
      <c r="A61" s="100" t="s">
        <v>4438</v>
      </c>
      <c r="B61" s="100" t="s">
        <v>4439</v>
      </c>
      <c r="C61" s="101">
        <v>9034.5</v>
      </c>
      <c r="D61" s="108">
        <v>1070</v>
      </c>
      <c r="E61" s="108">
        <v>0</v>
      </c>
      <c r="F61" s="109">
        <f t="shared" si="5"/>
        <v>10104.5</v>
      </c>
      <c r="G61" s="109">
        <f t="shared" si="6"/>
        <v>3011.5</v>
      </c>
      <c r="H61" s="109">
        <f t="shared" si="7"/>
        <v>1505.75</v>
      </c>
      <c r="I61" s="109">
        <f t="shared" si="8"/>
        <v>12046</v>
      </c>
      <c r="J61" s="109">
        <v>0</v>
      </c>
      <c r="K61" s="109">
        <f t="shared" si="9"/>
        <v>16563.25</v>
      </c>
    </row>
    <row r="62" spans="1:11" s="949" customFormat="1" ht="12.5" x14ac:dyDescent="0.25">
      <c r="A62" s="100" t="s">
        <v>4440</v>
      </c>
      <c r="B62" s="100" t="s">
        <v>4441</v>
      </c>
      <c r="C62" s="101">
        <v>7467.9</v>
      </c>
      <c r="D62" s="108">
        <v>1070</v>
      </c>
      <c r="E62" s="108">
        <v>0</v>
      </c>
      <c r="F62" s="109">
        <f t="shared" si="5"/>
        <v>8537.9</v>
      </c>
      <c r="G62" s="109">
        <f t="shared" si="6"/>
        <v>2489.2999999999997</v>
      </c>
      <c r="H62" s="109">
        <f t="shared" si="7"/>
        <v>1244.6499999999999</v>
      </c>
      <c r="I62" s="109">
        <f t="shared" si="8"/>
        <v>9957.1999999999989</v>
      </c>
      <c r="J62" s="109">
        <v>0</v>
      </c>
      <c r="K62" s="109">
        <f t="shared" si="9"/>
        <v>13691.149999999998</v>
      </c>
    </row>
    <row r="63" spans="1:11" s="949" customFormat="1" ht="12.5" x14ac:dyDescent="0.25">
      <c r="A63" s="100" t="s">
        <v>4442</v>
      </c>
      <c r="B63" s="100" t="s">
        <v>4441</v>
      </c>
      <c r="C63" s="101">
        <v>7632.1350000000002</v>
      </c>
      <c r="D63" s="108">
        <v>1070</v>
      </c>
      <c r="E63" s="108">
        <v>0</v>
      </c>
      <c r="F63" s="109">
        <f t="shared" si="5"/>
        <v>8702.1350000000002</v>
      </c>
      <c r="G63" s="109">
        <f t="shared" si="6"/>
        <v>2544.0450000000001</v>
      </c>
      <c r="H63" s="109">
        <f t="shared" si="7"/>
        <v>1272.0225</v>
      </c>
      <c r="I63" s="109">
        <f t="shared" si="8"/>
        <v>10176.18</v>
      </c>
      <c r="J63" s="109">
        <v>0</v>
      </c>
      <c r="K63" s="109">
        <f t="shared" si="9"/>
        <v>13992.247500000001</v>
      </c>
    </row>
    <row r="64" spans="1:11" s="949" customFormat="1" ht="12.5" x14ac:dyDescent="0.25">
      <c r="A64" s="100" t="s">
        <v>4443</v>
      </c>
      <c r="B64" s="100" t="s">
        <v>4441</v>
      </c>
      <c r="C64" s="101">
        <v>7821</v>
      </c>
      <c r="D64" s="108">
        <v>1070</v>
      </c>
      <c r="E64" s="108">
        <v>0</v>
      </c>
      <c r="F64" s="109">
        <f t="shared" si="5"/>
        <v>8891</v>
      </c>
      <c r="G64" s="109">
        <f t="shared" si="6"/>
        <v>2607</v>
      </c>
      <c r="H64" s="109">
        <f t="shared" si="7"/>
        <v>1303.5</v>
      </c>
      <c r="I64" s="109">
        <f t="shared" si="8"/>
        <v>10428</v>
      </c>
      <c r="J64" s="109">
        <v>0</v>
      </c>
      <c r="K64" s="109">
        <f t="shared" si="9"/>
        <v>14338.5</v>
      </c>
    </row>
    <row r="65" spans="1:11" s="949" customFormat="1" ht="12.5" x14ac:dyDescent="0.25">
      <c r="A65" s="100" t="s">
        <v>4444</v>
      </c>
      <c r="B65" s="100" t="s">
        <v>4441</v>
      </c>
      <c r="C65" s="101">
        <v>8225.4</v>
      </c>
      <c r="D65" s="108">
        <v>1070</v>
      </c>
      <c r="E65" s="108">
        <v>0</v>
      </c>
      <c r="F65" s="109">
        <f t="shared" si="5"/>
        <v>9295.4</v>
      </c>
      <c r="G65" s="109">
        <f t="shared" si="6"/>
        <v>2741.8</v>
      </c>
      <c r="H65" s="109">
        <f t="shared" si="7"/>
        <v>1370.9</v>
      </c>
      <c r="I65" s="109">
        <f t="shared" si="8"/>
        <v>10967.2</v>
      </c>
      <c r="J65" s="109">
        <v>0</v>
      </c>
      <c r="K65" s="109">
        <f t="shared" si="9"/>
        <v>15079.900000000001</v>
      </c>
    </row>
    <row r="66" spans="1:11" s="949" customFormat="1" ht="12.5" x14ac:dyDescent="0.25">
      <c r="A66" s="100" t="s">
        <v>4445</v>
      </c>
      <c r="B66" s="100" t="s">
        <v>4441</v>
      </c>
      <c r="C66" s="101">
        <v>8100.9</v>
      </c>
      <c r="D66" s="108">
        <v>1070</v>
      </c>
      <c r="E66" s="108">
        <v>0</v>
      </c>
      <c r="F66" s="109">
        <f t="shared" si="5"/>
        <v>9170.9</v>
      </c>
      <c r="G66" s="109">
        <f t="shared" si="6"/>
        <v>2700.2999999999997</v>
      </c>
      <c r="H66" s="109">
        <f t="shared" si="7"/>
        <v>1350.1499999999999</v>
      </c>
      <c r="I66" s="109">
        <f t="shared" si="8"/>
        <v>10801.199999999999</v>
      </c>
      <c r="J66" s="109">
        <v>0</v>
      </c>
      <c r="K66" s="109">
        <f t="shared" si="9"/>
        <v>14851.649999999998</v>
      </c>
    </row>
    <row r="67" spans="1:11" s="949" customFormat="1" ht="12.5" x14ac:dyDescent="0.25">
      <c r="A67" s="100" t="s">
        <v>4446</v>
      </c>
      <c r="B67" s="100" t="s">
        <v>4441</v>
      </c>
      <c r="C67" s="101">
        <v>10100.4</v>
      </c>
      <c r="D67" s="108">
        <v>1070</v>
      </c>
      <c r="E67" s="108">
        <v>0</v>
      </c>
      <c r="F67" s="109">
        <f t="shared" si="5"/>
        <v>11170.4</v>
      </c>
      <c r="G67" s="109">
        <f t="shared" si="6"/>
        <v>3366.8</v>
      </c>
      <c r="H67" s="109">
        <f t="shared" si="7"/>
        <v>1683.4</v>
      </c>
      <c r="I67" s="109">
        <f t="shared" si="8"/>
        <v>13467.2</v>
      </c>
      <c r="J67" s="109">
        <v>0</v>
      </c>
      <c r="K67" s="109">
        <f t="shared" si="9"/>
        <v>18517.400000000001</v>
      </c>
    </row>
    <row r="68" spans="1:11" s="949" customFormat="1" ht="12.5" x14ac:dyDescent="0.25">
      <c r="A68" s="100" t="s">
        <v>4447</v>
      </c>
      <c r="B68" s="100" t="s">
        <v>4330</v>
      </c>
      <c r="C68" s="101">
        <v>8707.2000000000007</v>
      </c>
      <c r="D68" s="108">
        <v>1070</v>
      </c>
      <c r="E68" s="108">
        <v>0</v>
      </c>
      <c r="F68" s="109">
        <f t="shared" si="5"/>
        <v>9777.2000000000007</v>
      </c>
      <c r="G68" s="109">
        <f t="shared" si="6"/>
        <v>2902.4</v>
      </c>
      <c r="H68" s="109">
        <f t="shared" si="7"/>
        <v>1451.2</v>
      </c>
      <c r="I68" s="109">
        <f t="shared" si="8"/>
        <v>11609.6</v>
      </c>
      <c r="J68" s="109">
        <v>0</v>
      </c>
      <c r="K68" s="109">
        <f t="shared" si="9"/>
        <v>15963.2</v>
      </c>
    </row>
    <row r="69" spans="1:11" s="949" customFormat="1" ht="12.5" x14ac:dyDescent="0.25">
      <c r="A69" s="100" t="s">
        <v>4448</v>
      </c>
      <c r="B69" s="100" t="s">
        <v>4330</v>
      </c>
      <c r="C69" s="101">
        <v>9034.5</v>
      </c>
      <c r="D69" s="108">
        <v>1070</v>
      </c>
      <c r="E69" s="108">
        <v>0</v>
      </c>
      <c r="F69" s="109">
        <f t="shared" si="5"/>
        <v>10104.5</v>
      </c>
      <c r="G69" s="109">
        <f t="shared" si="6"/>
        <v>3011.5</v>
      </c>
      <c r="H69" s="109">
        <f t="shared" si="7"/>
        <v>1505.75</v>
      </c>
      <c r="I69" s="109">
        <f t="shared" si="8"/>
        <v>12046</v>
      </c>
      <c r="J69" s="109">
        <v>0</v>
      </c>
      <c r="K69" s="109">
        <f t="shared" si="9"/>
        <v>16563.25</v>
      </c>
    </row>
    <row r="70" spans="1:11" s="949" customFormat="1" ht="12.5" x14ac:dyDescent="0.25">
      <c r="A70" s="100" t="s">
        <v>4449</v>
      </c>
      <c r="B70" s="100" t="s">
        <v>4330</v>
      </c>
      <c r="C70" s="101">
        <v>10175.1</v>
      </c>
      <c r="D70" s="108">
        <v>1070</v>
      </c>
      <c r="E70" s="108">
        <v>0</v>
      </c>
      <c r="F70" s="109">
        <f t="shared" si="5"/>
        <v>11245.1</v>
      </c>
      <c r="G70" s="109">
        <f t="shared" si="6"/>
        <v>3391.7000000000003</v>
      </c>
      <c r="H70" s="109">
        <f t="shared" si="7"/>
        <v>1695.8500000000001</v>
      </c>
      <c r="I70" s="109">
        <f t="shared" si="8"/>
        <v>13566.800000000001</v>
      </c>
      <c r="J70" s="109">
        <v>0</v>
      </c>
      <c r="K70" s="109">
        <f t="shared" si="9"/>
        <v>18654.350000000002</v>
      </c>
    </row>
    <row r="71" spans="1:11" s="949" customFormat="1" ht="12.5" x14ac:dyDescent="0.25">
      <c r="A71" s="100" t="s">
        <v>4450</v>
      </c>
      <c r="B71" s="100" t="s">
        <v>4330</v>
      </c>
      <c r="C71" s="101">
        <v>11046</v>
      </c>
      <c r="D71" s="108">
        <v>1070</v>
      </c>
      <c r="E71" s="108">
        <v>0</v>
      </c>
      <c r="F71" s="109">
        <f t="shared" si="5"/>
        <v>12116</v>
      </c>
      <c r="G71" s="109">
        <f t="shared" si="6"/>
        <v>3682</v>
      </c>
      <c r="H71" s="109">
        <f t="shared" si="7"/>
        <v>1841</v>
      </c>
      <c r="I71" s="109">
        <f t="shared" si="8"/>
        <v>14728</v>
      </c>
      <c r="J71" s="109">
        <v>0</v>
      </c>
      <c r="K71" s="109">
        <f t="shared" si="9"/>
        <v>20251</v>
      </c>
    </row>
    <row r="72" spans="1:11" s="949" customFormat="1" ht="12.5" x14ac:dyDescent="0.25">
      <c r="A72" s="100" t="s">
        <v>4451</v>
      </c>
      <c r="B72" s="100" t="s">
        <v>4330</v>
      </c>
      <c r="C72" s="101">
        <v>12281.1</v>
      </c>
      <c r="D72" s="108">
        <v>1070</v>
      </c>
      <c r="E72" s="108">
        <v>0</v>
      </c>
      <c r="F72" s="109">
        <f t="shared" si="5"/>
        <v>13351.1</v>
      </c>
      <c r="G72" s="109">
        <f t="shared" si="6"/>
        <v>4093.7</v>
      </c>
      <c r="H72" s="109">
        <f t="shared" si="7"/>
        <v>2046.85</v>
      </c>
      <c r="I72" s="109">
        <f t="shared" si="8"/>
        <v>16374.8</v>
      </c>
      <c r="J72" s="109">
        <v>0</v>
      </c>
      <c r="K72" s="109">
        <f t="shared" si="9"/>
        <v>22515.35</v>
      </c>
    </row>
    <row r="73" spans="1:11" s="949" customFormat="1" ht="12.5" x14ac:dyDescent="0.25">
      <c r="A73" s="100" t="s">
        <v>4452</v>
      </c>
      <c r="B73" s="100" t="s">
        <v>4330</v>
      </c>
      <c r="C73" s="101">
        <v>13173.3</v>
      </c>
      <c r="D73" s="108">
        <v>1070</v>
      </c>
      <c r="E73" s="108">
        <v>0</v>
      </c>
      <c r="F73" s="109">
        <f t="shared" si="5"/>
        <v>14243.3</v>
      </c>
      <c r="G73" s="109">
        <f t="shared" si="6"/>
        <v>4391.0999999999995</v>
      </c>
      <c r="H73" s="109">
        <f t="shared" si="7"/>
        <v>2195.5499999999997</v>
      </c>
      <c r="I73" s="109">
        <f t="shared" si="8"/>
        <v>17564.399999999998</v>
      </c>
      <c r="J73" s="109">
        <v>0</v>
      </c>
      <c r="K73" s="109">
        <f t="shared" si="9"/>
        <v>24151.049999999996</v>
      </c>
    </row>
    <row r="74" spans="1:11" s="949" customFormat="1" ht="12.5" x14ac:dyDescent="0.25">
      <c r="A74" s="100" t="s">
        <v>4453</v>
      </c>
      <c r="B74" s="100" t="s">
        <v>4358</v>
      </c>
      <c r="C74" s="101">
        <v>12755.7</v>
      </c>
      <c r="D74" s="108">
        <v>1070</v>
      </c>
      <c r="E74" s="108">
        <v>0</v>
      </c>
      <c r="F74" s="109">
        <f t="shared" si="5"/>
        <v>13825.7</v>
      </c>
      <c r="G74" s="109">
        <f t="shared" si="6"/>
        <v>4251.8999999999996</v>
      </c>
      <c r="H74" s="109">
        <f t="shared" si="7"/>
        <v>2125.9499999999998</v>
      </c>
      <c r="I74" s="109">
        <f t="shared" si="8"/>
        <v>17007.599999999999</v>
      </c>
      <c r="J74" s="109">
        <v>0</v>
      </c>
      <c r="K74" s="109">
        <f t="shared" si="9"/>
        <v>23385.449999999997</v>
      </c>
    </row>
    <row r="75" spans="1:11" s="949" customFormat="1" ht="12.5" x14ac:dyDescent="0.25">
      <c r="A75" s="100" t="s">
        <v>4454</v>
      </c>
      <c r="B75" s="100" t="s">
        <v>4358</v>
      </c>
      <c r="C75" s="101">
        <v>14968.8</v>
      </c>
      <c r="D75" s="108">
        <v>1070</v>
      </c>
      <c r="E75" s="108">
        <v>0</v>
      </c>
      <c r="F75" s="109">
        <f t="shared" si="5"/>
        <v>16038.8</v>
      </c>
      <c r="G75" s="109">
        <f t="shared" si="6"/>
        <v>4989.5999999999995</v>
      </c>
      <c r="H75" s="109">
        <f t="shared" si="7"/>
        <v>2494.7999999999997</v>
      </c>
      <c r="I75" s="109">
        <f t="shared" si="8"/>
        <v>19958.399999999998</v>
      </c>
      <c r="J75" s="109">
        <v>0</v>
      </c>
      <c r="K75" s="109">
        <f t="shared" si="9"/>
        <v>27442.799999999996</v>
      </c>
    </row>
    <row r="76" spans="1:11" s="949" customFormat="1" ht="12.5" x14ac:dyDescent="0.25">
      <c r="A76" s="100" t="s">
        <v>4455</v>
      </c>
      <c r="B76" s="100" t="s">
        <v>4385</v>
      </c>
      <c r="C76" s="101">
        <v>14721.9</v>
      </c>
      <c r="D76" s="108">
        <v>1070</v>
      </c>
      <c r="E76" s="108">
        <v>0</v>
      </c>
      <c r="F76" s="109">
        <f t="shared" si="5"/>
        <v>15791.9</v>
      </c>
      <c r="G76" s="109">
        <f t="shared" si="6"/>
        <v>4907.2999999999993</v>
      </c>
      <c r="H76" s="109">
        <f t="shared" si="7"/>
        <v>2453.6499999999996</v>
      </c>
      <c r="I76" s="109">
        <f t="shared" si="8"/>
        <v>19629.199999999997</v>
      </c>
      <c r="J76" s="109">
        <v>0</v>
      </c>
      <c r="K76" s="109">
        <f t="shared" si="9"/>
        <v>26990.149999999994</v>
      </c>
    </row>
    <row r="77" spans="1:11" s="949" customFormat="1" ht="12.5" x14ac:dyDescent="0.25">
      <c r="A77" s="100" t="s">
        <v>4457</v>
      </c>
      <c r="B77" s="100" t="s">
        <v>4395</v>
      </c>
      <c r="C77" s="101">
        <v>7821</v>
      </c>
      <c r="D77" s="108">
        <v>1070</v>
      </c>
      <c r="E77" s="108">
        <v>0</v>
      </c>
      <c r="F77" s="109">
        <f t="shared" si="5"/>
        <v>8891</v>
      </c>
      <c r="G77" s="109">
        <f t="shared" si="6"/>
        <v>2607</v>
      </c>
      <c r="H77" s="109">
        <f t="shared" si="7"/>
        <v>1303.5</v>
      </c>
      <c r="I77" s="109">
        <f t="shared" si="8"/>
        <v>10428</v>
      </c>
      <c r="J77" s="109">
        <v>0</v>
      </c>
      <c r="K77" s="109">
        <f t="shared" si="9"/>
        <v>14338.5</v>
      </c>
    </row>
    <row r="78" spans="1:11" s="949" customFormat="1" ht="12.5" x14ac:dyDescent="0.25">
      <c r="A78" s="100" t="s">
        <v>4458</v>
      </c>
      <c r="B78" s="100" t="s">
        <v>4395</v>
      </c>
      <c r="C78" s="101">
        <v>8707.2000000000007</v>
      </c>
      <c r="D78" s="108">
        <v>1070</v>
      </c>
      <c r="E78" s="108">
        <v>0</v>
      </c>
      <c r="F78" s="109">
        <f t="shared" si="5"/>
        <v>9777.2000000000007</v>
      </c>
      <c r="G78" s="109">
        <f t="shared" si="6"/>
        <v>2902.4</v>
      </c>
      <c r="H78" s="109">
        <f t="shared" si="7"/>
        <v>1451.2</v>
      </c>
      <c r="I78" s="109">
        <f t="shared" si="8"/>
        <v>11609.6</v>
      </c>
      <c r="J78" s="109">
        <v>0</v>
      </c>
      <c r="K78" s="109">
        <f t="shared" si="9"/>
        <v>15963.2</v>
      </c>
    </row>
    <row r="79" spans="1:11" s="949" customFormat="1" ht="12.5" x14ac:dyDescent="0.25">
      <c r="A79" s="100" t="s">
        <v>4459</v>
      </c>
      <c r="B79" s="100" t="s">
        <v>4395</v>
      </c>
      <c r="C79" s="101">
        <v>9728.4</v>
      </c>
      <c r="D79" s="108">
        <v>1070</v>
      </c>
      <c r="E79" s="108">
        <v>0</v>
      </c>
      <c r="F79" s="109">
        <f t="shared" si="5"/>
        <v>10798.4</v>
      </c>
      <c r="G79" s="109">
        <f t="shared" si="6"/>
        <v>3242.7999999999997</v>
      </c>
      <c r="H79" s="109">
        <f t="shared" si="7"/>
        <v>1621.3999999999999</v>
      </c>
      <c r="I79" s="109">
        <f t="shared" si="8"/>
        <v>12971.199999999999</v>
      </c>
      <c r="J79" s="109">
        <v>0</v>
      </c>
      <c r="K79" s="109">
        <f t="shared" si="9"/>
        <v>17835.399999999998</v>
      </c>
    </row>
    <row r="80" spans="1:11" s="949" customFormat="1" ht="12.5" x14ac:dyDescent="0.25">
      <c r="A80" s="100" t="s">
        <v>4460</v>
      </c>
      <c r="B80" s="100" t="s">
        <v>4395</v>
      </c>
      <c r="C80" s="101">
        <v>9764.7000000000007</v>
      </c>
      <c r="D80" s="108">
        <v>1070</v>
      </c>
      <c r="E80" s="108">
        <v>0</v>
      </c>
      <c r="F80" s="109">
        <f t="shared" si="5"/>
        <v>10834.7</v>
      </c>
      <c r="G80" s="109">
        <f t="shared" si="6"/>
        <v>3254.9</v>
      </c>
      <c r="H80" s="109">
        <f t="shared" si="7"/>
        <v>1627.45</v>
      </c>
      <c r="I80" s="109">
        <f t="shared" si="8"/>
        <v>13019.6</v>
      </c>
      <c r="J80" s="109">
        <v>0</v>
      </c>
      <c r="K80" s="109">
        <f t="shared" si="9"/>
        <v>17901.95</v>
      </c>
    </row>
    <row r="81" spans="1:11" s="949" customFormat="1" ht="12.5" x14ac:dyDescent="0.25">
      <c r="A81" s="100" t="s">
        <v>4461</v>
      </c>
      <c r="B81" s="100" t="s">
        <v>4395</v>
      </c>
      <c r="C81" s="101">
        <v>9880.7999999999993</v>
      </c>
      <c r="D81" s="108">
        <v>1070</v>
      </c>
      <c r="E81" s="108">
        <v>0</v>
      </c>
      <c r="F81" s="109">
        <f t="shared" si="5"/>
        <v>10950.8</v>
      </c>
      <c r="G81" s="109">
        <f t="shared" si="6"/>
        <v>3293.5999999999995</v>
      </c>
      <c r="H81" s="109">
        <f t="shared" si="7"/>
        <v>1646.7999999999997</v>
      </c>
      <c r="I81" s="109">
        <f t="shared" si="8"/>
        <v>13174.399999999998</v>
      </c>
      <c r="J81" s="109">
        <v>0</v>
      </c>
      <c r="K81" s="109">
        <f t="shared" si="9"/>
        <v>18114.799999999996</v>
      </c>
    </row>
    <row r="82" spans="1:11" s="949" customFormat="1" ht="12.5" x14ac:dyDescent="0.25">
      <c r="A82" s="100" t="s">
        <v>4394</v>
      </c>
      <c r="B82" s="100" t="s">
        <v>4395</v>
      </c>
      <c r="C82" s="101">
        <v>18601.8</v>
      </c>
      <c r="D82" s="108">
        <v>1070</v>
      </c>
      <c r="E82" s="108">
        <v>0</v>
      </c>
      <c r="F82" s="109">
        <f t="shared" si="5"/>
        <v>19671.8</v>
      </c>
      <c r="G82" s="109">
        <f t="shared" si="6"/>
        <v>6200.5999999999995</v>
      </c>
      <c r="H82" s="109">
        <f t="shared" si="7"/>
        <v>3100.2999999999997</v>
      </c>
      <c r="I82" s="109">
        <f t="shared" si="8"/>
        <v>24802.399999999998</v>
      </c>
      <c r="J82" s="109">
        <v>0</v>
      </c>
      <c r="K82" s="109">
        <f t="shared" si="9"/>
        <v>34103.299999999996</v>
      </c>
    </row>
    <row r="83" spans="1:11" s="949" customFormat="1" ht="12.5" x14ac:dyDescent="0.25">
      <c r="A83" s="100" t="s">
        <v>4462</v>
      </c>
      <c r="B83" s="100" t="s">
        <v>4463</v>
      </c>
      <c r="C83" s="101">
        <v>12065.7</v>
      </c>
      <c r="D83" s="108">
        <v>1070</v>
      </c>
      <c r="E83" s="108">
        <v>0</v>
      </c>
      <c r="F83" s="109">
        <f t="shared" si="5"/>
        <v>13135.7</v>
      </c>
      <c r="G83" s="109">
        <f t="shared" si="6"/>
        <v>4021.9</v>
      </c>
      <c r="H83" s="109">
        <f t="shared" si="7"/>
        <v>2010.95</v>
      </c>
      <c r="I83" s="109">
        <f t="shared" si="8"/>
        <v>16087.6</v>
      </c>
      <c r="J83" s="109">
        <v>0</v>
      </c>
      <c r="K83" s="109">
        <f t="shared" si="9"/>
        <v>22120.45</v>
      </c>
    </row>
    <row r="84" spans="1:11" s="949" customFormat="1" ht="12.5" x14ac:dyDescent="0.25">
      <c r="A84" s="100" t="s">
        <v>4464</v>
      </c>
      <c r="B84" s="100" t="s">
        <v>4463</v>
      </c>
      <c r="C84" s="101">
        <v>12427.8</v>
      </c>
      <c r="D84" s="108">
        <v>1070</v>
      </c>
      <c r="E84" s="108">
        <v>0</v>
      </c>
      <c r="F84" s="109">
        <f t="shared" si="5"/>
        <v>13497.8</v>
      </c>
      <c r="G84" s="109">
        <f t="shared" si="6"/>
        <v>4142.6000000000004</v>
      </c>
      <c r="H84" s="109">
        <f t="shared" si="7"/>
        <v>2071.3000000000002</v>
      </c>
      <c r="I84" s="109">
        <f t="shared" si="8"/>
        <v>16570.400000000001</v>
      </c>
      <c r="J84" s="109">
        <v>0</v>
      </c>
      <c r="K84" s="109">
        <f t="shared" si="9"/>
        <v>22784.300000000003</v>
      </c>
    </row>
    <row r="85" spans="1:11" s="949" customFormat="1" ht="12.5" x14ac:dyDescent="0.25">
      <c r="A85" s="100" t="s">
        <v>4465</v>
      </c>
      <c r="B85" s="100" t="s">
        <v>4466</v>
      </c>
      <c r="C85" s="101">
        <v>11046</v>
      </c>
      <c r="D85" s="108">
        <v>1070</v>
      </c>
      <c r="E85" s="108">
        <v>0</v>
      </c>
      <c r="F85" s="109">
        <f t="shared" si="5"/>
        <v>12116</v>
      </c>
      <c r="G85" s="109">
        <f t="shared" si="6"/>
        <v>3682</v>
      </c>
      <c r="H85" s="109">
        <f t="shared" si="7"/>
        <v>1841</v>
      </c>
      <c r="I85" s="109">
        <f t="shared" si="8"/>
        <v>14728</v>
      </c>
      <c r="J85" s="109">
        <v>0</v>
      </c>
      <c r="K85" s="109">
        <f t="shared" si="9"/>
        <v>20251</v>
      </c>
    </row>
    <row r="86" spans="1:11" s="949" customFormat="1" ht="12.5" x14ac:dyDescent="0.25">
      <c r="A86" s="100" t="s">
        <v>4467</v>
      </c>
      <c r="B86" s="100" t="s">
        <v>4468</v>
      </c>
      <c r="C86" s="101">
        <v>7467.9</v>
      </c>
      <c r="D86" s="108">
        <v>1070</v>
      </c>
      <c r="E86" s="108">
        <v>0</v>
      </c>
      <c r="F86" s="109">
        <f t="shared" si="5"/>
        <v>8537.9</v>
      </c>
      <c r="G86" s="109">
        <f t="shared" si="6"/>
        <v>2489.2999999999997</v>
      </c>
      <c r="H86" s="109">
        <f t="shared" si="7"/>
        <v>1244.6499999999999</v>
      </c>
      <c r="I86" s="109">
        <f t="shared" si="8"/>
        <v>9957.1999999999989</v>
      </c>
      <c r="J86" s="109">
        <v>0</v>
      </c>
      <c r="K86" s="109">
        <f t="shared" si="9"/>
        <v>13691.149999999998</v>
      </c>
    </row>
    <row r="87" spans="1:11" s="949" customFormat="1" ht="12.5" x14ac:dyDescent="0.25">
      <c r="A87" s="100" t="s">
        <v>4469</v>
      </c>
      <c r="B87" s="100" t="s">
        <v>4468</v>
      </c>
      <c r="C87" s="101">
        <v>7467.9</v>
      </c>
      <c r="D87" s="108">
        <v>1070</v>
      </c>
      <c r="E87" s="108">
        <v>0</v>
      </c>
      <c r="F87" s="109">
        <f t="shared" si="5"/>
        <v>8537.9</v>
      </c>
      <c r="G87" s="109">
        <f t="shared" si="6"/>
        <v>2489.2999999999997</v>
      </c>
      <c r="H87" s="109">
        <f t="shared" si="7"/>
        <v>1244.6499999999999</v>
      </c>
      <c r="I87" s="109">
        <f t="shared" si="8"/>
        <v>9957.1999999999989</v>
      </c>
      <c r="J87" s="109">
        <v>0</v>
      </c>
      <c r="K87" s="109">
        <f t="shared" si="9"/>
        <v>13691.149999999998</v>
      </c>
    </row>
    <row r="88" spans="1:11" s="949" customFormat="1" ht="12.5" x14ac:dyDescent="0.25">
      <c r="A88" s="100" t="s">
        <v>4470</v>
      </c>
      <c r="B88" s="100" t="s">
        <v>4468</v>
      </c>
      <c r="C88" s="101">
        <v>7467.9</v>
      </c>
      <c r="D88" s="108">
        <v>1070</v>
      </c>
      <c r="E88" s="108">
        <v>0</v>
      </c>
      <c r="F88" s="109">
        <f t="shared" si="5"/>
        <v>8537.9</v>
      </c>
      <c r="G88" s="109">
        <f t="shared" si="6"/>
        <v>2489.2999999999997</v>
      </c>
      <c r="H88" s="109">
        <f t="shared" si="7"/>
        <v>1244.6499999999999</v>
      </c>
      <c r="I88" s="109">
        <f t="shared" si="8"/>
        <v>9957.1999999999989</v>
      </c>
      <c r="J88" s="109">
        <v>0</v>
      </c>
      <c r="K88" s="109">
        <f t="shared" si="9"/>
        <v>13691.149999999998</v>
      </c>
    </row>
    <row r="89" spans="1:11" s="949" customFormat="1" ht="12.5" x14ac:dyDescent="0.25">
      <c r="A89" s="100" t="s">
        <v>4471</v>
      </c>
      <c r="B89" s="100" t="s">
        <v>4468</v>
      </c>
      <c r="C89" s="101">
        <v>7821</v>
      </c>
      <c r="D89" s="108">
        <v>1070</v>
      </c>
      <c r="E89" s="108">
        <v>0</v>
      </c>
      <c r="F89" s="109">
        <f t="shared" si="5"/>
        <v>8891</v>
      </c>
      <c r="G89" s="109">
        <f t="shared" si="6"/>
        <v>2607</v>
      </c>
      <c r="H89" s="109">
        <f t="shared" si="7"/>
        <v>1303.5</v>
      </c>
      <c r="I89" s="109">
        <f t="shared" si="8"/>
        <v>10428</v>
      </c>
      <c r="J89" s="109">
        <v>0</v>
      </c>
      <c r="K89" s="109">
        <f t="shared" si="9"/>
        <v>14338.5</v>
      </c>
    </row>
    <row r="90" spans="1:11" s="949" customFormat="1" ht="12.5" x14ac:dyDescent="0.25">
      <c r="A90" s="100" t="s">
        <v>4472</v>
      </c>
      <c r="B90" s="100" t="s">
        <v>4468</v>
      </c>
      <c r="C90" s="101">
        <v>8077.5</v>
      </c>
      <c r="D90" s="108">
        <v>1070</v>
      </c>
      <c r="E90" s="108">
        <v>0</v>
      </c>
      <c r="F90" s="109">
        <f t="shared" si="5"/>
        <v>9147.5</v>
      </c>
      <c r="G90" s="109">
        <f t="shared" si="6"/>
        <v>2692.5</v>
      </c>
      <c r="H90" s="109">
        <f t="shared" si="7"/>
        <v>1346.25</v>
      </c>
      <c r="I90" s="109">
        <f t="shared" si="8"/>
        <v>10770</v>
      </c>
      <c r="J90" s="109">
        <v>0</v>
      </c>
      <c r="K90" s="109">
        <f t="shared" si="9"/>
        <v>14808.75</v>
      </c>
    </row>
    <row r="91" spans="1:11" s="949" customFormat="1" ht="12.5" x14ac:dyDescent="0.25">
      <c r="A91" s="100" t="s">
        <v>4473</v>
      </c>
      <c r="B91" s="100" t="s">
        <v>4468</v>
      </c>
      <c r="C91" s="101">
        <v>8331.9000000000015</v>
      </c>
      <c r="D91" s="108">
        <v>1070</v>
      </c>
      <c r="E91" s="108">
        <v>0</v>
      </c>
      <c r="F91" s="109">
        <f t="shared" si="5"/>
        <v>9401.9000000000015</v>
      </c>
      <c r="G91" s="109">
        <f t="shared" si="6"/>
        <v>2777.3000000000006</v>
      </c>
      <c r="H91" s="109">
        <f t="shared" si="7"/>
        <v>1388.6500000000003</v>
      </c>
      <c r="I91" s="109">
        <f t="shared" si="8"/>
        <v>11109.200000000003</v>
      </c>
      <c r="J91" s="109">
        <v>0</v>
      </c>
      <c r="K91" s="109">
        <f t="shared" si="9"/>
        <v>15275.150000000003</v>
      </c>
    </row>
    <row r="92" spans="1:11" s="949" customFormat="1" ht="12.5" x14ac:dyDescent="0.25">
      <c r="A92" s="100" t="s">
        <v>4474</v>
      </c>
      <c r="B92" s="100" t="s">
        <v>4468</v>
      </c>
      <c r="C92" s="101">
        <v>9704.1</v>
      </c>
      <c r="D92" s="108">
        <v>1070</v>
      </c>
      <c r="E92" s="108">
        <v>0</v>
      </c>
      <c r="F92" s="109">
        <f t="shared" si="5"/>
        <v>10774.1</v>
      </c>
      <c r="G92" s="109">
        <f t="shared" si="6"/>
        <v>3234.7000000000003</v>
      </c>
      <c r="H92" s="109">
        <f t="shared" si="7"/>
        <v>1617.3500000000001</v>
      </c>
      <c r="I92" s="109">
        <f t="shared" si="8"/>
        <v>12938.800000000001</v>
      </c>
      <c r="J92" s="109">
        <v>0</v>
      </c>
      <c r="K92" s="109">
        <f t="shared" si="9"/>
        <v>17790.850000000002</v>
      </c>
    </row>
    <row r="93" spans="1:11" s="949" customFormat="1" ht="12.5" x14ac:dyDescent="0.25">
      <c r="A93" s="100" t="s">
        <v>4475</v>
      </c>
      <c r="B93" s="100" t="s">
        <v>4476</v>
      </c>
      <c r="C93" s="101">
        <v>7467.9</v>
      </c>
      <c r="D93" s="108">
        <v>1070</v>
      </c>
      <c r="E93" s="108">
        <v>0</v>
      </c>
      <c r="F93" s="109">
        <f t="shared" si="5"/>
        <v>8537.9</v>
      </c>
      <c r="G93" s="109">
        <f t="shared" si="6"/>
        <v>2489.2999999999997</v>
      </c>
      <c r="H93" s="109">
        <f t="shared" si="7"/>
        <v>1244.6499999999999</v>
      </c>
      <c r="I93" s="109">
        <f t="shared" si="8"/>
        <v>9957.1999999999989</v>
      </c>
      <c r="J93" s="109">
        <v>0</v>
      </c>
      <c r="K93" s="109">
        <f t="shared" si="9"/>
        <v>13691.149999999998</v>
      </c>
    </row>
    <row r="94" spans="1:11" s="949" customFormat="1" ht="12.5" x14ac:dyDescent="0.25">
      <c r="A94" s="100" t="s">
        <v>4477</v>
      </c>
      <c r="B94" s="100" t="s">
        <v>4476</v>
      </c>
      <c r="C94" s="101">
        <v>7821</v>
      </c>
      <c r="D94" s="108">
        <v>1070</v>
      </c>
      <c r="E94" s="108">
        <v>0</v>
      </c>
      <c r="F94" s="109">
        <f t="shared" si="5"/>
        <v>8891</v>
      </c>
      <c r="G94" s="109">
        <f t="shared" si="6"/>
        <v>2607</v>
      </c>
      <c r="H94" s="109">
        <f t="shared" si="7"/>
        <v>1303.5</v>
      </c>
      <c r="I94" s="109">
        <f t="shared" si="8"/>
        <v>10428</v>
      </c>
      <c r="J94" s="109">
        <v>0</v>
      </c>
      <c r="K94" s="109">
        <f t="shared" si="9"/>
        <v>14338.5</v>
      </c>
    </row>
    <row r="95" spans="1:11" s="949" customFormat="1" ht="12.5" x14ac:dyDescent="0.25">
      <c r="A95" s="100" t="s">
        <v>4478</v>
      </c>
      <c r="B95" s="100" t="s">
        <v>4476</v>
      </c>
      <c r="C95" s="101">
        <v>8077.5</v>
      </c>
      <c r="D95" s="108">
        <v>1070</v>
      </c>
      <c r="E95" s="108">
        <v>0</v>
      </c>
      <c r="F95" s="109">
        <f t="shared" si="5"/>
        <v>9147.5</v>
      </c>
      <c r="G95" s="109">
        <f t="shared" si="6"/>
        <v>2692.5</v>
      </c>
      <c r="H95" s="109">
        <f t="shared" si="7"/>
        <v>1346.25</v>
      </c>
      <c r="I95" s="109">
        <f t="shared" si="8"/>
        <v>10770</v>
      </c>
      <c r="J95" s="109">
        <v>0</v>
      </c>
      <c r="K95" s="109">
        <f t="shared" si="9"/>
        <v>14808.75</v>
      </c>
    </row>
    <row r="96" spans="1:11" s="949" customFormat="1" ht="12.5" x14ac:dyDescent="0.25">
      <c r="A96" s="100" t="s">
        <v>4479</v>
      </c>
      <c r="B96" s="100" t="s">
        <v>4480</v>
      </c>
      <c r="C96" s="101">
        <v>11266.5</v>
      </c>
      <c r="D96" s="108">
        <v>1070</v>
      </c>
      <c r="E96" s="108">
        <v>0</v>
      </c>
      <c r="F96" s="109">
        <f t="shared" si="5"/>
        <v>12336.5</v>
      </c>
      <c r="G96" s="109">
        <f t="shared" si="6"/>
        <v>3755.5</v>
      </c>
      <c r="H96" s="109">
        <f t="shared" si="7"/>
        <v>1877.75</v>
      </c>
      <c r="I96" s="109">
        <f t="shared" si="8"/>
        <v>15022</v>
      </c>
      <c r="J96" s="109">
        <v>0</v>
      </c>
      <c r="K96" s="109">
        <f t="shared" si="9"/>
        <v>20655.25</v>
      </c>
    </row>
    <row r="97" spans="1:11" s="949" customFormat="1" ht="12.5" x14ac:dyDescent="0.25">
      <c r="A97" s="100" t="s">
        <v>4481</v>
      </c>
      <c r="B97" s="100" t="s">
        <v>4482</v>
      </c>
      <c r="C97" s="101">
        <v>7467.9</v>
      </c>
      <c r="D97" s="108">
        <v>1070</v>
      </c>
      <c r="E97" s="108">
        <v>0</v>
      </c>
      <c r="F97" s="109">
        <f t="shared" ref="F97:F115" si="10">+C97+E97+D97</f>
        <v>8537.9</v>
      </c>
      <c r="G97" s="109">
        <f t="shared" ref="G97:G115" si="11">+(C97/30)*10</f>
        <v>2489.2999999999997</v>
      </c>
      <c r="H97" s="109">
        <f t="shared" ref="H97:H115" si="12">+(C97/30)*5</f>
        <v>1244.6499999999999</v>
      </c>
      <c r="I97" s="109">
        <f t="shared" ref="I97:I115" si="13">+(C97/30)*40</f>
        <v>9957.1999999999989</v>
      </c>
      <c r="J97" s="109">
        <v>0</v>
      </c>
      <c r="K97" s="109">
        <f t="shared" si="9"/>
        <v>13691.149999999998</v>
      </c>
    </row>
    <row r="98" spans="1:11" s="949" customFormat="1" ht="12.5" x14ac:dyDescent="0.25">
      <c r="A98" s="100" t="s">
        <v>4483</v>
      </c>
      <c r="B98" s="100" t="s">
        <v>4484</v>
      </c>
      <c r="C98" s="101">
        <v>8078.1</v>
      </c>
      <c r="D98" s="108">
        <v>1070</v>
      </c>
      <c r="E98" s="108">
        <v>0</v>
      </c>
      <c r="F98" s="109">
        <f t="shared" si="10"/>
        <v>9148.1</v>
      </c>
      <c r="G98" s="109">
        <f t="shared" si="11"/>
        <v>2692.7000000000003</v>
      </c>
      <c r="H98" s="109">
        <f t="shared" si="12"/>
        <v>1346.3500000000001</v>
      </c>
      <c r="I98" s="109">
        <f t="shared" si="13"/>
        <v>10770.800000000001</v>
      </c>
      <c r="J98" s="109">
        <v>0</v>
      </c>
      <c r="K98" s="109">
        <f t="shared" ref="K98:K115" si="14">+G98+H98+I98+J98</f>
        <v>14809.850000000002</v>
      </c>
    </row>
    <row r="99" spans="1:11" s="949" customFormat="1" ht="12.5" x14ac:dyDescent="0.25">
      <c r="A99" s="100" t="s">
        <v>4485</v>
      </c>
      <c r="B99" s="100" t="s">
        <v>4486</v>
      </c>
      <c r="C99" s="101">
        <v>15419.7</v>
      </c>
      <c r="D99" s="108">
        <v>1070</v>
      </c>
      <c r="E99" s="108">
        <v>0</v>
      </c>
      <c r="F99" s="109">
        <f t="shared" si="10"/>
        <v>16489.7</v>
      </c>
      <c r="G99" s="109">
        <f t="shared" si="11"/>
        <v>5139.8999999999996</v>
      </c>
      <c r="H99" s="109">
        <f t="shared" si="12"/>
        <v>2569.9499999999998</v>
      </c>
      <c r="I99" s="109">
        <f t="shared" si="13"/>
        <v>20559.599999999999</v>
      </c>
      <c r="J99" s="109">
        <v>0</v>
      </c>
      <c r="K99" s="109">
        <f t="shared" si="14"/>
        <v>28269.449999999997</v>
      </c>
    </row>
    <row r="100" spans="1:11" s="949" customFormat="1" ht="12.5" x14ac:dyDescent="0.25">
      <c r="A100" s="100" t="s">
        <v>4487</v>
      </c>
      <c r="B100" s="100" t="s">
        <v>4486</v>
      </c>
      <c r="C100" s="101">
        <v>18224.7</v>
      </c>
      <c r="D100" s="108">
        <v>1070</v>
      </c>
      <c r="E100" s="108">
        <v>0</v>
      </c>
      <c r="F100" s="109">
        <f t="shared" si="10"/>
        <v>19294.7</v>
      </c>
      <c r="G100" s="109">
        <f t="shared" si="11"/>
        <v>6074.9</v>
      </c>
      <c r="H100" s="109">
        <f t="shared" si="12"/>
        <v>3037.45</v>
      </c>
      <c r="I100" s="109">
        <f t="shared" si="13"/>
        <v>24299.599999999999</v>
      </c>
      <c r="J100" s="109">
        <v>0</v>
      </c>
      <c r="K100" s="109">
        <f t="shared" si="14"/>
        <v>33411.949999999997</v>
      </c>
    </row>
    <row r="101" spans="1:11" s="949" customFormat="1" ht="12.5" x14ac:dyDescent="0.25">
      <c r="A101" s="100" t="s">
        <v>4488</v>
      </c>
      <c r="B101" s="100" t="s">
        <v>4335</v>
      </c>
      <c r="C101" s="101">
        <v>8707.2000000000007</v>
      </c>
      <c r="D101" s="108">
        <v>1070</v>
      </c>
      <c r="E101" s="108">
        <v>0</v>
      </c>
      <c r="F101" s="109">
        <f t="shared" si="10"/>
        <v>9777.2000000000007</v>
      </c>
      <c r="G101" s="109">
        <f t="shared" si="11"/>
        <v>2902.4</v>
      </c>
      <c r="H101" s="109">
        <f t="shared" si="12"/>
        <v>1451.2</v>
      </c>
      <c r="I101" s="109">
        <f t="shared" si="13"/>
        <v>11609.6</v>
      </c>
      <c r="J101" s="109">
        <v>0</v>
      </c>
      <c r="K101" s="109">
        <f t="shared" si="14"/>
        <v>15963.2</v>
      </c>
    </row>
    <row r="102" spans="1:11" s="949" customFormat="1" ht="12.5" x14ac:dyDescent="0.25">
      <c r="A102" s="100" t="s">
        <v>4489</v>
      </c>
      <c r="B102" s="100" t="s">
        <v>4335</v>
      </c>
      <c r="C102" s="101">
        <v>13189.2</v>
      </c>
      <c r="D102" s="108">
        <v>1070</v>
      </c>
      <c r="E102" s="108">
        <v>0</v>
      </c>
      <c r="F102" s="109">
        <f t="shared" si="10"/>
        <v>14259.2</v>
      </c>
      <c r="G102" s="109">
        <f t="shared" si="11"/>
        <v>4396.4000000000005</v>
      </c>
      <c r="H102" s="109">
        <f t="shared" si="12"/>
        <v>2198.2000000000003</v>
      </c>
      <c r="I102" s="109">
        <f t="shared" si="13"/>
        <v>17585.600000000002</v>
      </c>
      <c r="J102" s="109">
        <v>0</v>
      </c>
      <c r="K102" s="109">
        <f t="shared" si="14"/>
        <v>24180.200000000004</v>
      </c>
    </row>
    <row r="103" spans="1:11" s="949" customFormat="1" ht="12.5" x14ac:dyDescent="0.25">
      <c r="A103" s="100" t="s">
        <v>4490</v>
      </c>
      <c r="B103" s="100" t="s">
        <v>4491</v>
      </c>
      <c r="C103" s="101">
        <v>14762.4</v>
      </c>
      <c r="D103" s="108">
        <v>1070</v>
      </c>
      <c r="E103" s="108">
        <v>0</v>
      </c>
      <c r="F103" s="109">
        <f t="shared" si="10"/>
        <v>15832.4</v>
      </c>
      <c r="G103" s="109">
        <f t="shared" si="11"/>
        <v>4920.8</v>
      </c>
      <c r="H103" s="109">
        <f t="shared" si="12"/>
        <v>2460.4</v>
      </c>
      <c r="I103" s="109">
        <f t="shared" si="13"/>
        <v>19683.2</v>
      </c>
      <c r="J103" s="109">
        <v>0</v>
      </c>
      <c r="K103" s="109">
        <f t="shared" si="14"/>
        <v>27064.400000000001</v>
      </c>
    </row>
    <row r="104" spans="1:11" s="949" customFormat="1" ht="12.5" x14ac:dyDescent="0.25">
      <c r="A104" s="100" t="s">
        <v>4492</v>
      </c>
      <c r="B104" s="100" t="s">
        <v>4493</v>
      </c>
      <c r="C104" s="101">
        <v>21925.8</v>
      </c>
      <c r="D104" s="108">
        <v>1070</v>
      </c>
      <c r="E104" s="108">
        <v>0</v>
      </c>
      <c r="F104" s="109">
        <f t="shared" si="10"/>
        <v>22995.8</v>
      </c>
      <c r="G104" s="109">
        <f t="shared" si="11"/>
        <v>7308.6</v>
      </c>
      <c r="H104" s="109">
        <f t="shared" si="12"/>
        <v>3654.3</v>
      </c>
      <c r="I104" s="109">
        <f t="shared" si="13"/>
        <v>29234.400000000001</v>
      </c>
      <c r="J104" s="109">
        <v>0</v>
      </c>
      <c r="K104" s="109">
        <f t="shared" si="14"/>
        <v>40197.300000000003</v>
      </c>
    </row>
    <row r="105" spans="1:11" s="949" customFormat="1" ht="12.5" x14ac:dyDescent="0.25">
      <c r="A105" s="100" t="s">
        <v>4494</v>
      </c>
      <c r="B105" s="100" t="s">
        <v>4495</v>
      </c>
      <c r="C105" s="101">
        <v>7627.5</v>
      </c>
      <c r="D105" s="108">
        <v>1070</v>
      </c>
      <c r="E105" s="108">
        <v>0</v>
      </c>
      <c r="F105" s="109">
        <f t="shared" si="10"/>
        <v>8697.5</v>
      </c>
      <c r="G105" s="109">
        <f t="shared" si="11"/>
        <v>2542.5</v>
      </c>
      <c r="H105" s="109">
        <f t="shared" si="12"/>
        <v>1271.25</v>
      </c>
      <c r="I105" s="109">
        <f t="shared" si="13"/>
        <v>10170</v>
      </c>
      <c r="J105" s="109">
        <v>0</v>
      </c>
      <c r="K105" s="109">
        <f t="shared" si="14"/>
        <v>13983.75</v>
      </c>
    </row>
    <row r="106" spans="1:11" s="949" customFormat="1" ht="12.5" x14ac:dyDescent="0.25">
      <c r="A106" s="100" t="s">
        <v>4496</v>
      </c>
      <c r="B106" s="100" t="s">
        <v>4495</v>
      </c>
      <c r="C106" s="101">
        <v>7821</v>
      </c>
      <c r="D106" s="108">
        <v>1070</v>
      </c>
      <c r="E106" s="108">
        <v>0</v>
      </c>
      <c r="F106" s="109">
        <f t="shared" si="10"/>
        <v>8891</v>
      </c>
      <c r="G106" s="109">
        <f t="shared" si="11"/>
        <v>2607</v>
      </c>
      <c r="H106" s="109">
        <f t="shared" si="12"/>
        <v>1303.5</v>
      </c>
      <c r="I106" s="109">
        <f t="shared" si="13"/>
        <v>10428</v>
      </c>
      <c r="J106" s="109">
        <v>0</v>
      </c>
      <c r="K106" s="109">
        <f t="shared" si="14"/>
        <v>14338.5</v>
      </c>
    </row>
    <row r="107" spans="1:11" s="949" customFormat="1" ht="12.5" x14ac:dyDescent="0.25">
      <c r="A107" s="100" t="s">
        <v>4497</v>
      </c>
      <c r="B107" s="100" t="s">
        <v>4495</v>
      </c>
      <c r="C107" s="101">
        <v>8078.1</v>
      </c>
      <c r="D107" s="108">
        <v>1070</v>
      </c>
      <c r="E107" s="108">
        <v>0</v>
      </c>
      <c r="F107" s="109">
        <f t="shared" si="10"/>
        <v>9148.1</v>
      </c>
      <c r="G107" s="109">
        <f t="shared" si="11"/>
        <v>2692.7000000000003</v>
      </c>
      <c r="H107" s="109">
        <f t="shared" si="12"/>
        <v>1346.3500000000001</v>
      </c>
      <c r="I107" s="109">
        <f t="shared" si="13"/>
        <v>10770.800000000001</v>
      </c>
      <c r="J107" s="109">
        <v>0</v>
      </c>
      <c r="K107" s="109">
        <f t="shared" si="14"/>
        <v>14809.850000000002</v>
      </c>
    </row>
    <row r="108" spans="1:11" s="949" customFormat="1" ht="12.5" x14ac:dyDescent="0.25">
      <c r="A108" s="100" t="s">
        <v>4498</v>
      </c>
      <c r="B108" s="100" t="s">
        <v>4495</v>
      </c>
      <c r="C108" s="101">
        <v>8707.2000000000007</v>
      </c>
      <c r="D108" s="108">
        <v>1070</v>
      </c>
      <c r="E108" s="108">
        <v>0</v>
      </c>
      <c r="F108" s="109">
        <f t="shared" si="10"/>
        <v>9777.2000000000007</v>
      </c>
      <c r="G108" s="109">
        <f t="shared" si="11"/>
        <v>2902.4</v>
      </c>
      <c r="H108" s="109">
        <f t="shared" si="12"/>
        <v>1451.2</v>
      </c>
      <c r="I108" s="109">
        <f t="shared" si="13"/>
        <v>11609.6</v>
      </c>
      <c r="J108" s="109">
        <v>0</v>
      </c>
      <c r="K108" s="109">
        <f t="shared" si="14"/>
        <v>15963.2</v>
      </c>
    </row>
    <row r="109" spans="1:11" s="949" customFormat="1" ht="12.5" x14ac:dyDescent="0.25">
      <c r="A109" s="100" t="s">
        <v>4499</v>
      </c>
      <c r="B109" s="100" t="s">
        <v>4500</v>
      </c>
      <c r="C109" s="101">
        <v>7467.9</v>
      </c>
      <c r="D109" s="108">
        <v>1070</v>
      </c>
      <c r="E109" s="108">
        <v>0</v>
      </c>
      <c r="F109" s="109">
        <f t="shared" si="10"/>
        <v>8537.9</v>
      </c>
      <c r="G109" s="109">
        <f t="shared" si="11"/>
        <v>2489.2999999999997</v>
      </c>
      <c r="H109" s="109">
        <f t="shared" si="12"/>
        <v>1244.6499999999999</v>
      </c>
      <c r="I109" s="109">
        <f t="shared" si="13"/>
        <v>9957.1999999999989</v>
      </c>
      <c r="J109" s="109">
        <v>0</v>
      </c>
      <c r="K109" s="109">
        <f t="shared" si="14"/>
        <v>13691.149999999998</v>
      </c>
    </row>
    <row r="110" spans="1:11" s="949" customFormat="1" ht="12.5" x14ac:dyDescent="0.25">
      <c r="A110" s="100" t="s">
        <v>4501</v>
      </c>
      <c r="B110" s="100" t="s">
        <v>4502</v>
      </c>
      <c r="C110" s="101">
        <v>7467.9</v>
      </c>
      <c r="D110" s="108">
        <v>1070</v>
      </c>
      <c r="E110" s="108">
        <v>0</v>
      </c>
      <c r="F110" s="109">
        <f t="shared" si="10"/>
        <v>8537.9</v>
      </c>
      <c r="G110" s="109">
        <f t="shared" si="11"/>
        <v>2489.2999999999997</v>
      </c>
      <c r="H110" s="109">
        <f t="shared" si="12"/>
        <v>1244.6499999999999</v>
      </c>
      <c r="I110" s="109">
        <f t="shared" si="13"/>
        <v>9957.1999999999989</v>
      </c>
      <c r="J110" s="109">
        <v>0</v>
      </c>
      <c r="K110" s="109">
        <f t="shared" si="14"/>
        <v>13691.149999999998</v>
      </c>
    </row>
    <row r="111" spans="1:11" s="949" customFormat="1" ht="12.5" x14ac:dyDescent="0.25">
      <c r="A111" s="100" t="s">
        <v>4503</v>
      </c>
      <c r="B111" s="100" t="s">
        <v>4502</v>
      </c>
      <c r="C111" s="101">
        <v>7821</v>
      </c>
      <c r="D111" s="108">
        <v>1070</v>
      </c>
      <c r="E111" s="108">
        <v>0</v>
      </c>
      <c r="F111" s="109">
        <f t="shared" si="10"/>
        <v>8891</v>
      </c>
      <c r="G111" s="109">
        <f t="shared" si="11"/>
        <v>2607</v>
      </c>
      <c r="H111" s="109">
        <f t="shared" si="12"/>
        <v>1303.5</v>
      </c>
      <c r="I111" s="109">
        <f t="shared" si="13"/>
        <v>10428</v>
      </c>
      <c r="J111" s="109">
        <v>0</v>
      </c>
      <c r="K111" s="109">
        <f t="shared" si="14"/>
        <v>14338.5</v>
      </c>
    </row>
    <row r="112" spans="1:11" s="949" customFormat="1" ht="12.5" x14ac:dyDescent="0.25">
      <c r="A112" s="100" t="s">
        <v>4504</v>
      </c>
      <c r="B112" s="100" t="s">
        <v>4502</v>
      </c>
      <c r="C112" s="101">
        <v>8100.9</v>
      </c>
      <c r="D112" s="108">
        <v>1070</v>
      </c>
      <c r="E112" s="108">
        <v>0</v>
      </c>
      <c r="F112" s="109">
        <f t="shared" si="10"/>
        <v>9170.9</v>
      </c>
      <c r="G112" s="109">
        <f t="shared" si="11"/>
        <v>2700.2999999999997</v>
      </c>
      <c r="H112" s="109">
        <f t="shared" si="12"/>
        <v>1350.1499999999999</v>
      </c>
      <c r="I112" s="109">
        <f t="shared" si="13"/>
        <v>10801.199999999999</v>
      </c>
      <c r="J112" s="109">
        <v>0</v>
      </c>
      <c r="K112" s="109">
        <f t="shared" si="14"/>
        <v>14851.649999999998</v>
      </c>
    </row>
    <row r="113" spans="1:11" s="949" customFormat="1" ht="12.5" x14ac:dyDescent="0.25">
      <c r="A113" s="100" t="s">
        <v>4505</v>
      </c>
      <c r="B113" s="100" t="s">
        <v>4506</v>
      </c>
      <c r="C113" s="101">
        <v>7821</v>
      </c>
      <c r="D113" s="108">
        <v>1070</v>
      </c>
      <c r="E113" s="108">
        <v>0</v>
      </c>
      <c r="F113" s="109">
        <f t="shared" si="10"/>
        <v>8891</v>
      </c>
      <c r="G113" s="109">
        <f t="shared" si="11"/>
        <v>2607</v>
      </c>
      <c r="H113" s="109">
        <f t="shared" si="12"/>
        <v>1303.5</v>
      </c>
      <c r="I113" s="109">
        <f t="shared" si="13"/>
        <v>10428</v>
      </c>
      <c r="J113" s="109">
        <v>0</v>
      </c>
      <c r="K113" s="109">
        <f t="shared" si="14"/>
        <v>14338.5</v>
      </c>
    </row>
    <row r="114" spans="1:11" s="949" customFormat="1" ht="12.5" x14ac:dyDescent="0.25">
      <c r="A114" s="100" t="s">
        <v>4507</v>
      </c>
      <c r="B114" s="100" t="s">
        <v>4506</v>
      </c>
      <c r="C114" s="101">
        <v>9723</v>
      </c>
      <c r="D114" s="108">
        <v>1070</v>
      </c>
      <c r="E114" s="108">
        <v>0</v>
      </c>
      <c r="F114" s="109">
        <f t="shared" si="10"/>
        <v>10793</v>
      </c>
      <c r="G114" s="109">
        <f t="shared" si="11"/>
        <v>3241</v>
      </c>
      <c r="H114" s="109">
        <f t="shared" si="12"/>
        <v>1620.5</v>
      </c>
      <c r="I114" s="109">
        <f t="shared" si="13"/>
        <v>12964</v>
      </c>
      <c r="J114" s="109">
        <v>0</v>
      </c>
      <c r="K114" s="109">
        <f t="shared" si="14"/>
        <v>17825.5</v>
      </c>
    </row>
    <row r="115" spans="1:11" s="949" customFormat="1" ht="12.5" x14ac:dyDescent="0.25">
      <c r="A115" s="100" t="s">
        <v>4508</v>
      </c>
      <c r="B115" s="100" t="s">
        <v>4506</v>
      </c>
      <c r="C115" s="101">
        <v>9837.6</v>
      </c>
      <c r="D115" s="108">
        <v>1070</v>
      </c>
      <c r="E115" s="108">
        <v>0</v>
      </c>
      <c r="F115" s="109">
        <f t="shared" si="10"/>
        <v>10907.6</v>
      </c>
      <c r="G115" s="109">
        <f t="shared" si="11"/>
        <v>3279.2000000000003</v>
      </c>
      <c r="H115" s="109">
        <f t="shared" si="12"/>
        <v>1639.6000000000001</v>
      </c>
      <c r="I115" s="109">
        <f t="shared" si="13"/>
        <v>13116.800000000001</v>
      </c>
      <c r="J115" s="109">
        <v>0</v>
      </c>
      <c r="K115" s="109">
        <f t="shared" si="14"/>
        <v>18035.600000000002</v>
      </c>
    </row>
    <row r="116" spans="1:11" x14ac:dyDescent="0.3">
      <c r="C116" s="115"/>
      <c r="D116" s="115"/>
      <c r="E116" s="115"/>
      <c r="F116" s="115"/>
      <c r="G116" s="115"/>
      <c r="H116" s="115"/>
      <c r="I116" s="115"/>
      <c r="J116" s="115"/>
      <c r="K116" s="115"/>
    </row>
  </sheetData>
  <mergeCells count="15">
    <mergeCell ref="A8:A9"/>
    <mergeCell ref="B8:B9"/>
    <mergeCell ref="C8:F8"/>
    <mergeCell ref="G8:K8"/>
    <mergeCell ref="A30:C30"/>
    <mergeCell ref="A31:A32"/>
    <mergeCell ref="B31:B32"/>
    <mergeCell ref="C31:F31"/>
    <mergeCell ref="G31:K31"/>
    <mergeCell ref="A2:K2"/>
    <mergeCell ref="A3:K3"/>
    <mergeCell ref="A4:K4"/>
    <mergeCell ref="A5:K5"/>
    <mergeCell ref="A6:K6"/>
    <mergeCell ref="A7:C7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54"/>
  <sheetViews>
    <sheetView showGridLines="0" topLeftCell="A3" workbookViewId="0"/>
  </sheetViews>
  <sheetFormatPr baseColWidth="10" defaultRowHeight="14.5" x14ac:dyDescent="0.35"/>
  <cols>
    <col min="2" max="2" width="54.453125" customWidth="1"/>
    <col min="3" max="4" width="25.90625" customWidth="1"/>
    <col min="5" max="5" width="27.54296875" customWidth="1"/>
    <col min="6" max="7" width="34.26953125" customWidth="1"/>
    <col min="8" max="8" width="30.90625" customWidth="1"/>
  </cols>
  <sheetData>
    <row r="2" spans="2:8" x14ac:dyDescent="0.35">
      <c r="B2" s="612" t="s">
        <v>4133</v>
      </c>
      <c r="C2" s="613"/>
      <c r="D2" s="613"/>
      <c r="E2" s="613"/>
      <c r="F2" s="613"/>
      <c r="G2" s="613"/>
      <c r="H2" s="613"/>
    </row>
    <row r="3" spans="2:8" ht="25" x14ac:dyDescent="0.35">
      <c r="B3" s="1" t="s">
        <v>0</v>
      </c>
      <c r="C3" s="1" t="s">
        <v>2867</v>
      </c>
      <c r="D3" s="1" t="s">
        <v>2868</v>
      </c>
      <c r="E3" s="1" t="s">
        <v>2869</v>
      </c>
      <c r="F3" s="1" t="s">
        <v>2911</v>
      </c>
      <c r="G3" s="1" t="s">
        <v>2912</v>
      </c>
      <c r="H3" s="1" t="s">
        <v>52</v>
      </c>
    </row>
    <row r="4" spans="2:8" ht="25" x14ac:dyDescent="0.35">
      <c r="B4" s="2" t="s">
        <v>4</v>
      </c>
      <c r="C4" s="4" t="s">
        <v>56</v>
      </c>
      <c r="D4" s="4">
        <v>0</v>
      </c>
      <c r="E4" s="4">
        <v>0</v>
      </c>
      <c r="F4" s="4">
        <v>0</v>
      </c>
      <c r="G4" s="4">
        <v>0</v>
      </c>
      <c r="H4" s="10" t="s">
        <v>56</v>
      </c>
    </row>
    <row r="5" spans="2:8" x14ac:dyDescent="0.35">
      <c r="B5" s="2" t="s">
        <v>9</v>
      </c>
      <c r="C5" s="4" t="s">
        <v>61</v>
      </c>
      <c r="D5" s="4">
        <v>0</v>
      </c>
      <c r="E5" s="4">
        <v>0</v>
      </c>
      <c r="F5" s="4">
        <v>0</v>
      </c>
      <c r="G5" s="4">
        <v>0</v>
      </c>
      <c r="H5" s="10" t="s">
        <v>61</v>
      </c>
    </row>
    <row r="6" spans="2:8" ht="25" x14ac:dyDescent="0.35">
      <c r="B6" s="2" t="s">
        <v>25</v>
      </c>
      <c r="C6" s="4" t="s">
        <v>77</v>
      </c>
      <c r="D6" s="4">
        <v>0</v>
      </c>
      <c r="E6" s="4">
        <v>0</v>
      </c>
      <c r="F6" s="4">
        <v>0</v>
      </c>
      <c r="G6" s="4">
        <v>0</v>
      </c>
      <c r="H6" s="10" t="s">
        <v>77</v>
      </c>
    </row>
    <row r="7" spans="2:8" ht="25" x14ac:dyDescent="0.35">
      <c r="B7" s="2" t="s">
        <v>20</v>
      </c>
      <c r="C7" s="4" t="s">
        <v>2873</v>
      </c>
      <c r="D7" s="4" t="s">
        <v>1416</v>
      </c>
      <c r="E7" s="4">
        <v>0</v>
      </c>
      <c r="F7" s="4">
        <v>0</v>
      </c>
      <c r="G7" s="4">
        <v>0</v>
      </c>
      <c r="H7" s="10" t="s">
        <v>72</v>
      </c>
    </row>
    <row r="8" spans="2:8" x14ac:dyDescent="0.35">
      <c r="B8" s="2" t="s">
        <v>23</v>
      </c>
      <c r="C8" s="4" t="s">
        <v>2874</v>
      </c>
      <c r="D8" s="4" t="s">
        <v>2904</v>
      </c>
      <c r="E8" s="4">
        <v>0</v>
      </c>
      <c r="F8" s="4">
        <v>0</v>
      </c>
      <c r="G8" s="4">
        <v>0</v>
      </c>
      <c r="H8" s="10" t="s">
        <v>75</v>
      </c>
    </row>
    <row r="9" spans="2:8" ht="37.5" x14ac:dyDescent="0.35">
      <c r="B9" s="2" t="s">
        <v>26</v>
      </c>
      <c r="C9" s="4" t="s">
        <v>2875</v>
      </c>
      <c r="D9" s="4" t="s">
        <v>597</v>
      </c>
      <c r="E9" s="4">
        <v>0</v>
      </c>
      <c r="F9" s="4">
        <v>0</v>
      </c>
      <c r="G9" s="4">
        <v>0</v>
      </c>
      <c r="H9" s="10" t="s">
        <v>78</v>
      </c>
    </row>
    <row r="10" spans="2:8" ht="25" x14ac:dyDescent="0.35">
      <c r="B10" s="2" t="s">
        <v>27</v>
      </c>
      <c r="C10" s="4" t="s">
        <v>2876</v>
      </c>
      <c r="D10" s="4" t="s">
        <v>1777</v>
      </c>
      <c r="E10" s="4">
        <v>0</v>
      </c>
      <c r="F10" s="4">
        <v>0</v>
      </c>
      <c r="G10" s="4">
        <v>0</v>
      </c>
      <c r="H10" s="10" t="s">
        <v>79</v>
      </c>
    </row>
    <row r="11" spans="2:8" ht="25" x14ac:dyDescent="0.35">
      <c r="B11" s="2" t="s">
        <v>35</v>
      </c>
      <c r="C11" s="4" t="s">
        <v>2877</v>
      </c>
      <c r="D11" s="4" t="s">
        <v>2905</v>
      </c>
      <c r="E11" s="4" t="s">
        <v>486</v>
      </c>
      <c r="F11" s="4">
        <v>0</v>
      </c>
      <c r="G11" s="4">
        <v>0</v>
      </c>
      <c r="H11" s="10" t="s">
        <v>87</v>
      </c>
    </row>
    <row r="12" spans="2:8" x14ac:dyDescent="0.35">
      <c r="B12" s="2" t="s">
        <v>6</v>
      </c>
      <c r="C12" s="4" t="s">
        <v>2878</v>
      </c>
      <c r="D12" s="4" t="s">
        <v>726</v>
      </c>
      <c r="E12" s="4">
        <v>0</v>
      </c>
      <c r="F12" s="4">
        <v>0</v>
      </c>
      <c r="G12" s="4">
        <v>0</v>
      </c>
      <c r="H12" s="10" t="s">
        <v>58</v>
      </c>
    </row>
    <row r="13" spans="2:8" ht="25" x14ac:dyDescent="0.35">
      <c r="B13" s="2" t="s">
        <v>7</v>
      </c>
      <c r="C13" s="4" t="s">
        <v>2879</v>
      </c>
      <c r="D13" s="4" t="s">
        <v>794</v>
      </c>
      <c r="E13" s="4">
        <v>0</v>
      </c>
      <c r="F13" s="4">
        <v>0</v>
      </c>
      <c r="G13" s="4">
        <v>0</v>
      </c>
      <c r="H13" s="10" t="s">
        <v>59</v>
      </c>
    </row>
    <row r="14" spans="2:8" ht="25" x14ac:dyDescent="0.35">
      <c r="B14" s="2" t="s">
        <v>8</v>
      </c>
      <c r="C14" s="4" t="s">
        <v>60</v>
      </c>
      <c r="D14" s="4">
        <v>0</v>
      </c>
      <c r="E14" s="4">
        <v>0</v>
      </c>
      <c r="F14" s="4">
        <v>0</v>
      </c>
      <c r="G14" s="4">
        <v>0</v>
      </c>
      <c r="H14" s="10" t="s">
        <v>60</v>
      </c>
    </row>
    <row r="15" spans="2:8" ht="25" x14ac:dyDescent="0.35">
      <c r="B15" s="2" t="s">
        <v>19</v>
      </c>
      <c r="C15" s="4" t="s">
        <v>2880</v>
      </c>
      <c r="D15" s="4" t="s">
        <v>1326</v>
      </c>
      <c r="E15" s="4">
        <v>0</v>
      </c>
      <c r="F15" s="4">
        <v>0</v>
      </c>
      <c r="G15" s="4">
        <v>0</v>
      </c>
      <c r="H15" s="10" t="s">
        <v>71</v>
      </c>
    </row>
    <row r="16" spans="2:8" x14ac:dyDescent="0.35">
      <c r="B16" s="2" t="s">
        <v>24</v>
      </c>
      <c r="C16" s="4" t="s">
        <v>2881</v>
      </c>
      <c r="D16" s="4" t="s">
        <v>498</v>
      </c>
      <c r="E16" s="4">
        <v>0</v>
      </c>
      <c r="F16" s="4">
        <v>0</v>
      </c>
      <c r="G16" s="4">
        <v>0</v>
      </c>
      <c r="H16" s="10" t="s">
        <v>76</v>
      </c>
    </row>
    <row r="17" spans="2:8" x14ac:dyDescent="0.35">
      <c r="B17" s="2" t="s">
        <v>30</v>
      </c>
      <c r="C17" s="4" t="s">
        <v>2882</v>
      </c>
      <c r="D17" s="4" t="s">
        <v>2906</v>
      </c>
      <c r="E17" s="4">
        <v>0</v>
      </c>
      <c r="F17" s="4">
        <v>0</v>
      </c>
      <c r="G17" s="4">
        <v>0</v>
      </c>
      <c r="H17" s="10" t="s">
        <v>82</v>
      </c>
    </row>
    <row r="18" spans="2:8" x14ac:dyDescent="0.35">
      <c r="B18" s="2" t="s">
        <v>31</v>
      </c>
      <c r="C18" s="4" t="s">
        <v>2883</v>
      </c>
      <c r="D18" s="4" t="s">
        <v>2907</v>
      </c>
      <c r="E18" s="4">
        <v>0</v>
      </c>
      <c r="F18" s="4">
        <v>0</v>
      </c>
      <c r="G18" s="4">
        <v>0</v>
      </c>
      <c r="H18" s="10" t="s">
        <v>83</v>
      </c>
    </row>
    <row r="19" spans="2:8" ht="25" x14ac:dyDescent="0.35">
      <c r="B19" s="2" t="s">
        <v>32</v>
      </c>
      <c r="C19" s="4" t="s">
        <v>2884</v>
      </c>
      <c r="D19" s="4" t="s">
        <v>1961</v>
      </c>
      <c r="E19" s="4">
        <v>0</v>
      </c>
      <c r="F19" s="4">
        <v>0</v>
      </c>
      <c r="G19" s="4">
        <v>0</v>
      </c>
      <c r="H19" s="10" t="s">
        <v>84</v>
      </c>
    </row>
    <row r="20" spans="2:8" x14ac:dyDescent="0.35">
      <c r="B20" s="2" t="s">
        <v>33</v>
      </c>
      <c r="C20" s="4" t="s">
        <v>2885</v>
      </c>
      <c r="D20" s="4" t="s">
        <v>1986</v>
      </c>
      <c r="E20" s="4">
        <v>0</v>
      </c>
      <c r="F20" s="4">
        <v>0</v>
      </c>
      <c r="G20" s="4">
        <v>0</v>
      </c>
      <c r="H20" s="10" t="s">
        <v>85</v>
      </c>
    </row>
    <row r="21" spans="2:8" x14ac:dyDescent="0.35">
      <c r="B21" s="2" t="s">
        <v>43</v>
      </c>
      <c r="C21" s="4" t="s">
        <v>2886</v>
      </c>
      <c r="D21" s="4" t="s">
        <v>598</v>
      </c>
      <c r="E21" s="4">
        <v>0</v>
      </c>
      <c r="F21" s="4">
        <v>0</v>
      </c>
      <c r="G21" s="4">
        <v>0</v>
      </c>
      <c r="H21" s="10" t="s">
        <v>95</v>
      </c>
    </row>
    <row r="22" spans="2:8" x14ac:dyDescent="0.35">
      <c r="B22" s="2" t="s">
        <v>44</v>
      </c>
      <c r="C22" s="4" t="s">
        <v>2887</v>
      </c>
      <c r="D22" s="4" t="s">
        <v>695</v>
      </c>
      <c r="E22" s="4">
        <v>0</v>
      </c>
      <c r="F22" s="4">
        <v>0</v>
      </c>
      <c r="G22" s="4">
        <v>0</v>
      </c>
      <c r="H22" s="10" t="s">
        <v>96</v>
      </c>
    </row>
    <row r="23" spans="2:8" x14ac:dyDescent="0.35">
      <c r="B23" s="2" t="s">
        <v>45</v>
      </c>
      <c r="C23" s="4" t="s">
        <v>2888</v>
      </c>
      <c r="D23" s="4" t="s">
        <v>695</v>
      </c>
      <c r="E23" s="4">
        <v>0</v>
      </c>
      <c r="F23" s="4">
        <v>0</v>
      </c>
      <c r="G23" s="4">
        <v>0</v>
      </c>
      <c r="H23" s="10" t="s">
        <v>97</v>
      </c>
    </row>
    <row r="24" spans="2:8" x14ac:dyDescent="0.35">
      <c r="B24" s="2" t="s">
        <v>46</v>
      </c>
      <c r="C24" s="4" t="s">
        <v>2889</v>
      </c>
      <c r="D24" s="4" t="s">
        <v>2908</v>
      </c>
      <c r="E24" s="4">
        <v>0</v>
      </c>
      <c r="F24" s="4">
        <v>0</v>
      </c>
      <c r="G24" s="4">
        <v>0</v>
      </c>
      <c r="H24" s="10" t="s">
        <v>98</v>
      </c>
    </row>
    <row r="25" spans="2:8" x14ac:dyDescent="0.35">
      <c r="B25" s="2" t="s">
        <v>47</v>
      </c>
      <c r="C25" s="4" t="s">
        <v>99</v>
      </c>
      <c r="D25" s="4">
        <v>0</v>
      </c>
      <c r="E25" s="4">
        <v>0</v>
      </c>
      <c r="F25" s="4">
        <v>0</v>
      </c>
      <c r="G25" s="4">
        <v>0</v>
      </c>
      <c r="H25" s="10" t="s">
        <v>99</v>
      </c>
    </row>
    <row r="26" spans="2:8" x14ac:dyDescent="0.35">
      <c r="B26" s="2" t="s">
        <v>48</v>
      </c>
      <c r="C26" s="4" t="s">
        <v>2890</v>
      </c>
      <c r="D26" s="4" t="s">
        <v>695</v>
      </c>
      <c r="E26" s="4">
        <v>0</v>
      </c>
      <c r="F26" s="4">
        <v>0</v>
      </c>
      <c r="G26" s="4">
        <v>0</v>
      </c>
      <c r="H26" s="10" t="s">
        <v>100</v>
      </c>
    </row>
    <row r="27" spans="2:8" x14ac:dyDescent="0.35">
      <c r="B27" s="2" t="s">
        <v>49</v>
      </c>
      <c r="C27" s="4" t="s">
        <v>2891</v>
      </c>
      <c r="D27" s="4" t="s">
        <v>2909</v>
      </c>
      <c r="E27" s="4">
        <v>0</v>
      </c>
      <c r="F27" s="4">
        <v>0</v>
      </c>
      <c r="G27" s="4">
        <v>0</v>
      </c>
      <c r="H27" s="10" t="s">
        <v>101</v>
      </c>
    </row>
    <row r="28" spans="2:8" x14ac:dyDescent="0.35">
      <c r="B28" s="2" t="s">
        <v>50</v>
      </c>
      <c r="C28" s="4" t="s">
        <v>102</v>
      </c>
      <c r="D28" s="4">
        <v>0</v>
      </c>
      <c r="E28" s="4">
        <v>0</v>
      </c>
      <c r="F28" s="4">
        <v>0</v>
      </c>
      <c r="G28" s="4">
        <v>0</v>
      </c>
      <c r="H28" s="10" t="s">
        <v>102</v>
      </c>
    </row>
    <row r="29" spans="2:8" x14ac:dyDescent="0.35">
      <c r="B29" s="2" t="s">
        <v>2</v>
      </c>
      <c r="C29" s="4" t="s">
        <v>2892</v>
      </c>
      <c r="D29" s="4" t="s">
        <v>596</v>
      </c>
      <c r="E29" s="4">
        <v>0</v>
      </c>
      <c r="F29" s="4">
        <v>0</v>
      </c>
      <c r="G29" s="4">
        <v>0</v>
      </c>
      <c r="H29" s="10" t="s">
        <v>54</v>
      </c>
    </row>
    <row r="30" spans="2:8" x14ac:dyDescent="0.35">
      <c r="B30" s="2" t="s">
        <v>29</v>
      </c>
      <c r="C30" s="4" t="s">
        <v>81</v>
      </c>
      <c r="D30" s="4">
        <v>0</v>
      </c>
      <c r="E30" s="4">
        <v>0</v>
      </c>
      <c r="F30" s="4">
        <v>0</v>
      </c>
      <c r="G30" s="4">
        <v>0</v>
      </c>
      <c r="H30" s="10" t="s">
        <v>81</v>
      </c>
    </row>
    <row r="31" spans="2:8" x14ac:dyDescent="0.35">
      <c r="B31" s="2" t="s">
        <v>34</v>
      </c>
      <c r="C31" s="4" t="s">
        <v>2893</v>
      </c>
      <c r="D31" s="4" t="s">
        <v>2910</v>
      </c>
      <c r="E31" s="4">
        <v>0</v>
      </c>
      <c r="F31" s="4">
        <v>0</v>
      </c>
      <c r="G31" s="4">
        <v>0</v>
      </c>
      <c r="H31" s="10" t="s">
        <v>86</v>
      </c>
    </row>
    <row r="32" spans="2:8" ht="25" x14ac:dyDescent="0.35">
      <c r="B32" s="2" t="s">
        <v>11</v>
      </c>
      <c r="C32" s="4" t="s">
        <v>63</v>
      </c>
      <c r="D32" s="4">
        <v>0</v>
      </c>
      <c r="E32" s="4">
        <v>0</v>
      </c>
      <c r="F32" s="4">
        <v>0</v>
      </c>
      <c r="G32" s="4">
        <v>0</v>
      </c>
      <c r="H32" s="10" t="s">
        <v>63</v>
      </c>
    </row>
    <row r="33" spans="2:8" ht="25" x14ac:dyDescent="0.35">
      <c r="B33" s="2" t="s">
        <v>12</v>
      </c>
      <c r="C33" s="4" t="s">
        <v>2894</v>
      </c>
      <c r="D33" s="4" t="s">
        <v>1039</v>
      </c>
      <c r="E33" s="4">
        <v>0</v>
      </c>
      <c r="F33" s="4">
        <v>0</v>
      </c>
      <c r="G33" s="4">
        <v>0</v>
      </c>
      <c r="H33" s="10" t="s">
        <v>64</v>
      </c>
    </row>
    <row r="34" spans="2:8" ht="25" x14ac:dyDescent="0.35">
      <c r="B34" s="2" t="s">
        <v>38</v>
      </c>
      <c r="C34" s="4" t="s">
        <v>2895</v>
      </c>
      <c r="D34" s="4" t="s">
        <v>2229</v>
      </c>
      <c r="E34" s="4">
        <v>0</v>
      </c>
      <c r="F34" s="4">
        <v>0</v>
      </c>
      <c r="G34" s="4">
        <v>0</v>
      </c>
      <c r="H34" s="10" t="s">
        <v>90</v>
      </c>
    </row>
    <row r="35" spans="2:8" ht="25" x14ac:dyDescent="0.35">
      <c r="B35" s="2" t="s">
        <v>21</v>
      </c>
      <c r="C35" s="4" t="s">
        <v>2896</v>
      </c>
      <c r="D35" s="4" t="s">
        <v>1452</v>
      </c>
      <c r="E35" s="4">
        <v>0</v>
      </c>
      <c r="F35" s="4">
        <v>0</v>
      </c>
      <c r="G35" s="4">
        <v>0</v>
      </c>
      <c r="H35" s="10" t="s">
        <v>73</v>
      </c>
    </row>
    <row r="36" spans="2:8" ht="25" x14ac:dyDescent="0.35">
      <c r="B36" s="2" t="s">
        <v>28</v>
      </c>
      <c r="C36" s="4" t="s">
        <v>80</v>
      </c>
      <c r="D36" s="4">
        <v>0</v>
      </c>
      <c r="E36" s="4">
        <v>0</v>
      </c>
      <c r="F36" s="4">
        <v>0</v>
      </c>
      <c r="G36" s="4">
        <v>0</v>
      </c>
      <c r="H36" s="10" t="s">
        <v>80</v>
      </c>
    </row>
    <row r="37" spans="2:8" x14ac:dyDescent="0.35">
      <c r="B37" s="2" t="s">
        <v>36</v>
      </c>
      <c r="C37" s="4" t="s">
        <v>88</v>
      </c>
      <c r="D37" s="4">
        <v>0</v>
      </c>
      <c r="E37" s="4">
        <v>0</v>
      </c>
      <c r="F37" s="4">
        <v>0</v>
      </c>
      <c r="G37" s="4">
        <v>0</v>
      </c>
      <c r="H37" s="10" t="s">
        <v>88</v>
      </c>
    </row>
    <row r="38" spans="2:8" ht="25" x14ac:dyDescent="0.35">
      <c r="B38" s="2" t="s">
        <v>42</v>
      </c>
      <c r="C38" s="4" t="s">
        <v>2897</v>
      </c>
      <c r="D38" s="4" t="s">
        <v>2491</v>
      </c>
      <c r="E38" s="4">
        <v>0</v>
      </c>
      <c r="F38" s="4">
        <v>0</v>
      </c>
      <c r="G38" s="4">
        <v>0</v>
      </c>
      <c r="H38" s="10" t="s">
        <v>94</v>
      </c>
    </row>
    <row r="39" spans="2:8" ht="25" x14ac:dyDescent="0.35">
      <c r="B39" s="2" t="s">
        <v>1</v>
      </c>
      <c r="C39" s="4" t="s">
        <v>53</v>
      </c>
      <c r="D39" s="4">
        <v>0</v>
      </c>
      <c r="E39" s="4">
        <v>0</v>
      </c>
      <c r="F39" s="4">
        <v>0</v>
      </c>
      <c r="G39" s="4">
        <v>0</v>
      </c>
      <c r="H39" s="10" t="s">
        <v>53</v>
      </c>
    </row>
    <row r="40" spans="2:8" x14ac:dyDescent="0.35">
      <c r="B40" s="2" t="s">
        <v>5</v>
      </c>
      <c r="C40" s="4" t="s">
        <v>57</v>
      </c>
      <c r="D40" s="4">
        <v>0</v>
      </c>
      <c r="E40" s="4">
        <v>0</v>
      </c>
      <c r="F40" s="4">
        <v>0</v>
      </c>
      <c r="G40" s="4">
        <v>0</v>
      </c>
      <c r="H40" s="10" t="s">
        <v>57</v>
      </c>
    </row>
    <row r="41" spans="2:8" x14ac:dyDescent="0.35">
      <c r="B41" s="2" t="s">
        <v>15</v>
      </c>
      <c r="C41" s="4" t="s">
        <v>67</v>
      </c>
      <c r="D41" s="4">
        <v>0</v>
      </c>
      <c r="E41" s="4">
        <v>0</v>
      </c>
      <c r="F41" s="4">
        <v>0</v>
      </c>
      <c r="G41" s="4">
        <v>0</v>
      </c>
      <c r="H41" s="10" t="s">
        <v>67</v>
      </c>
    </row>
    <row r="42" spans="2:8" x14ac:dyDescent="0.35">
      <c r="B42" s="2" t="s">
        <v>16</v>
      </c>
      <c r="C42" s="4" t="s">
        <v>2898</v>
      </c>
      <c r="D42" s="4" t="s">
        <v>1159</v>
      </c>
      <c r="E42" s="4">
        <v>0</v>
      </c>
      <c r="F42" s="4">
        <v>0</v>
      </c>
      <c r="G42" s="4">
        <v>0</v>
      </c>
      <c r="H42" s="10" t="s">
        <v>68</v>
      </c>
    </row>
    <row r="43" spans="2:8" x14ac:dyDescent="0.35">
      <c r="B43" s="2" t="s">
        <v>17</v>
      </c>
      <c r="C43" s="4" t="s">
        <v>69</v>
      </c>
      <c r="D43" s="4">
        <v>0</v>
      </c>
      <c r="E43" s="4">
        <v>0</v>
      </c>
      <c r="F43" s="4">
        <v>0</v>
      </c>
      <c r="G43" s="4">
        <v>0</v>
      </c>
      <c r="H43" s="10" t="s">
        <v>69</v>
      </c>
    </row>
    <row r="44" spans="2:8" x14ac:dyDescent="0.35">
      <c r="B44" s="2" t="s">
        <v>41</v>
      </c>
      <c r="C44" s="4" t="s">
        <v>2899</v>
      </c>
      <c r="D44" s="4" t="s">
        <v>2397</v>
      </c>
      <c r="E44" s="4">
        <v>0</v>
      </c>
      <c r="F44" s="4">
        <v>0</v>
      </c>
      <c r="G44" s="4">
        <v>0</v>
      </c>
      <c r="H44" s="10" t="s">
        <v>93</v>
      </c>
    </row>
    <row r="45" spans="2:8" ht="25" x14ac:dyDescent="0.35">
      <c r="B45" s="2" t="s">
        <v>22</v>
      </c>
      <c r="C45" s="4" t="s">
        <v>74</v>
      </c>
      <c r="D45" s="4">
        <v>0</v>
      </c>
      <c r="E45" s="4">
        <v>0</v>
      </c>
      <c r="F45" s="4">
        <v>0</v>
      </c>
      <c r="G45" s="4">
        <v>0</v>
      </c>
      <c r="H45" s="10" t="s">
        <v>74</v>
      </c>
    </row>
    <row r="46" spans="2:8" ht="25" x14ac:dyDescent="0.35">
      <c r="B46" s="2" t="s">
        <v>10</v>
      </c>
      <c r="C46" s="4" t="s">
        <v>2900</v>
      </c>
      <c r="D46" s="4" t="s">
        <v>966</v>
      </c>
      <c r="E46" s="4">
        <v>0</v>
      </c>
      <c r="F46" s="4">
        <v>0</v>
      </c>
      <c r="G46" s="4">
        <v>0</v>
      </c>
      <c r="H46" s="10" t="s">
        <v>62</v>
      </c>
    </row>
    <row r="47" spans="2:8" ht="25" x14ac:dyDescent="0.35">
      <c r="B47" s="2" t="s">
        <v>14</v>
      </c>
      <c r="C47" s="4" t="s">
        <v>2901</v>
      </c>
      <c r="D47" s="4" t="s">
        <v>586</v>
      </c>
      <c r="E47" s="4">
        <v>0</v>
      </c>
      <c r="F47" s="4">
        <v>0</v>
      </c>
      <c r="G47" s="4">
        <v>0</v>
      </c>
      <c r="H47" s="10" t="s">
        <v>66</v>
      </c>
    </row>
    <row r="48" spans="2:8" ht="25" x14ac:dyDescent="0.35">
      <c r="B48" s="2" t="s">
        <v>13</v>
      </c>
      <c r="C48" s="4" t="s">
        <v>2902</v>
      </c>
      <c r="D48" s="4" t="s">
        <v>1067</v>
      </c>
      <c r="E48" s="4">
        <v>0</v>
      </c>
      <c r="F48" s="4">
        <v>0</v>
      </c>
      <c r="G48" s="4">
        <v>0</v>
      </c>
      <c r="H48" s="10" t="s">
        <v>65</v>
      </c>
    </row>
    <row r="49" spans="2:8" x14ac:dyDescent="0.35">
      <c r="B49" s="2" t="s">
        <v>40</v>
      </c>
      <c r="C49" s="4" t="s">
        <v>92</v>
      </c>
      <c r="D49" s="4">
        <v>0</v>
      </c>
      <c r="E49" s="4">
        <v>0</v>
      </c>
      <c r="F49" s="4">
        <v>0</v>
      </c>
      <c r="G49" s="4">
        <v>0</v>
      </c>
      <c r="H49" s="10" t="s">
        <v>92</v>
      </c>
    </row>
    <row r="50" spans="2:8" x14ac:dyDescent="0.35">
      <c r="B50" s="2" t="s">
        <v>3</v>
      </c>
      <c r="C50" s="4" t="s">
        <v>55</v>
      </c>
      <c r="D50" s="4">
        <v>0</v>
      </c>
      <c r="E50" s="4">
        <v>0</v>
      </c>
      <c r="F50" s="4">
        <v>0</v>
      </c>
      <c r="G50" s="4">
        <v>0</v>
      </c>
      <c r="H50" s="10" t="s">
        <v>55</v>
      </c>
    </row>
    <row r="51" spans="2:8" ht="25" x14ac:dyDescent="0.35">
      <c r="B51" s="2" t="s">
        <v>18</v>
      </c>
      <c r="C51" s="4" t="s">
        <v>2903</v>
      </c>
      <c r="D51" s="4" t="s">
        <v>1256</v>
      </c>
      <c r="E51" s="4">
        <v>0</v>
      </c>
      <c r="F51" s="4">
        <v>0</v>
      </c>
      <c r="G51" s="4">
        <v>0</v>
      </c>
      <c r="H51" s="10" t="s">
        <v>70</v>
      </c>
    </row>
    <row r="52" spans="2:8" x14ac:dyDescent="0.35">
      <c r="B52" s="2" t="s">
        <v>37</v>
      </c>
      <c r="C52" s="4" t="s">
        <v>89</v>
      </c>
      <c r="D52" s="4">
        <v>0</v>
      </c>
      <c r="E52" s="4">
        <v>0</v>
      </c>
      <c r="F52" s="4">
        <v>0</v>
      </c>
      <c r="G52" s="4">
        <v>0</v>
      </c>
      <c r="H52" s="10" t="s">
        <v>89</v>
      </c>
    </row>
    <row r="53" spans="2:8" ht="25" x14ac:dyDescent="0.35">
      <c r="B53" s="2" t="s">
        <v>39</v>
      </c>
      <c r="C53" s="4" t="s">
        <v>91</v>
      </c>
      <c r="D53" s="4">
        <v>0</v>
      </c>
      <c r="E53" s="4">
        <v>0</v>
      </c>
      <c r="F53" s="4">
        <v>0</v>
      </c>
      <c r="G53" s="4">
        <v>0</v>
      </c>
      <c r="H53" s="10" t="s">
        <v>91</v>
      </c>
    </row>
    <row r="54" spans="2:8" x14ac:dyDescent="0.35">
      <c r="B54" s="3" t="s">
        <v>2872</v>
      </c>
      <c r="C54" s="5" t="s">
        <v>2870</v>
      </c>
      <c r="D54" s="5" t="s">
        <v>2871</v>
      </c>
      <c r="E54" s="5" t="s">
        <v>486</v>
      </c>
      <c r="F54" s="5">
        <v>0</v>
      </c>
      <c r="G54" s="5">
        <v>0</v>
      </c>
      <c r="H54" s="5" t="s">
        <v>103</v>
      </c>
    </row>
  </sheetData>
  <mergeCells count="1">
    <mergeCell ref="B2:H2"/>
  </mergeCells>
  <pageMargins left="0.7" right="0.7" top="0.75" bottom="0.75" header="0.3" footer="0.3"/>
  <pageSetup paperSize="9" orientation="portrait" horizontalDpi="300" verticalDpi="30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A98"/>
  <sheetViews>
    <sheetView showGridLines="0" topLeftCell="A21" workbookViewId="0">
      <selection sqref="A1:H1"/>
    </sheetView>
  </sheetViews>
  <sheetFormatPr baseColWidth="10" defaultColWidth="11.453125" defaultRowHeight="15" x14ac:dyDescent="0.3"/>
  <cols>
    <col min="1" max="1" width="33.453125" style="116" customWidth="1"/>
    <col min="2" max="2" width="45.453125" style="116" customWidth="1"/>
    <col min="3" max="3" width="9.54296875" style="116" customWidth="1"/>
    <col min="4" max="4" width="12.1796875" style="116" customWidth="1"/>
    <col min="5" max="5" width="13.7265625" style="116" customWidth="1"/>
    <col min="6" max="157" width="11.453125" style="116"/>
    <col min="158" max="16384" width="11.453125" style="214"/>
  </cols>
  <sheetData>
    <row r="1" spans="1:157" x14ac:dyDescent="0.3">
      <c r="A1" s="974"/>
      <c r="B1" s="974"/>
      <c r="C1" s="974"/>
      <c r="D1" s="974"/>
      <c r="E1" s="974"/>
    </row>
    <row r="2" spans="1:157" x14ac:dyDescent="0.3">
      <c r="A2" s="865" t="s">
        <v>4160</v>
      </c>
      <c r="B2" s="865"/>
      <c r="C2" s="865"/>
      <c r="D2" s="865"/>
      <c r="E2" s="865"/>
    </row>
    <row r="3" spans="1:157" x14ac:dyDescent="0.3">
      <c r="A3" s="975" t="s">
        <v>42</v>
      </c>
      <c r="B3" s="975"/>
      <c r="C3" s="975"/>
      <c r="D3" s="975"/>
      <c r="E3" s="975"/>
    </row>
    <row r="4" spans="1:157" x14ac:dyDescent="0.3">
      <c r="A4" s="975" t="s">
        <v>4262</v>
      </c>
      <c r="B4" s="975"/>
      <c r="C4" s="975"/>
      <c r="D4" s="975"/>
      <c r="E4" s="975"/>
    </row>
    <row r="5" spans="1:157" x14ac:dyDescent="0.3">
      <c r="A5" s="975" t="s">
        <v>4228</v>
      </c>
      <c r="B5" s="975"/>
      <c r="C5" s="975"/>
      <c r="D5" s="975"/>
      <c r="E5" s="975"/>
    </row>
    <row r="6" spans="1:157" s="976" customFormat="1" ht="18.75" customHeight="1" x14ac:dyDescent="0.3">
      <c r="A6" s="867" t="s">
        <v>4229</v>
      </c>
      <c r="B6" s="867" t="s">
        <v>4229</v>
      </c>
      <c r="C6" s="867" t="s">
        <v>4229</v>
      </c>
      <c r="D6" s="867" t="s">
        <v>4229</v>
      </c>
      <c r="E6" s="867" t="s">
        <v>4229</v>
      </c>
    </row>
    <row r="7" spans="1:157" s="976" customFormat="1" ht="18.75" customHeight="1" x14ac:dyDescent="0.3">
      <c r="A7" s="977"/>
      <c r="B7" s="974"/>
      <c r="C7" s="978"/>
      <c r="D7" s="979"/>
      <c r="E7" s="979"/>
    </row>
    <row r="8" spans="1:157" s="163" customFormat="1" ht="18.75" customHeight="1" x14ac:dyDescent="0.3">
      <c r="A8" s="658" t="s">
        <v>4230</v>
      </c>
      <c r="B8" s="658" t="s">
        <v>4231</v>
      </c>
      <c r="C8" s="658" t="s">
        <v>4232</v>
      </c>
      <c r="D8" s="659" t="s">
        <v>4233</v>
      </c>
      <c r="E8" s="659" t="s">
        <v>4233</v>
      </c>
    </row>
    <row r="9" spans="1:157" s="163" customFormat="1" ht="18" customHeight="1" x14ac:dyDescent="0.3">
      <c r="A9" s="658" t="s">
        <v>4230</v>
      </c>
      <c r="B9" s="658" t="s">
        <v>4231</v>
      </c>
      <c r="C9" s="658" t="s">
        <v>4232</v>
      </c>
      <c r="D9" s="121" t="s">
        <v>4234</v>
      </c>
      <c r="E9" s="121" t="s">
        <v>4235</v>
      </c>
    </row>
    <row r="10" spans="1:157" x14ac:dyDescent="0.3">
      <c r="A10" s="977"/>
      <c r="B10" s="974"/>
      <c r="C10" s="978"/>
      <c r="D10" s="979"/>
      <c r="E10" s="979"/>
    </row>
    <row r="11" spans="1:157" x14ac:dyDescent="0.3">
      <c r="A11" s="652" t="s">
        <v>4167</v>
      </c>
      <c r="B11" s="652" t="s">
        <v>4167</v>
      </c>
      <c r="C11" s="980"/>
      <c r="D11" s="981"/>
      <c r="E11" s="981"/>
    </row>
    <row r="12" spans="1:157" s="984" customFormat="1" ht="12.5" x14ac:dyDescent="0.35">
      <c r="A12" s="215" t="s">
        <v>4527</v>
      </c>
      <c r="B12" s="216" t="s">
        <v>4299</v>
      </c>
      <c r="C12" s="982">
        <v>24</v>
      </c>
      <c r="D12" s="217">
        <v>14580.6</v>
      </c>
      <c r="E12" s="101">
        <v>22557.3</v>
      </c>
      <c r="F12" s="983"/>
      <c r="G12" s="983"/>
      <c r="H12" s="983"/>
      <c r="I12" s="983"/>
      <c r="J12" s="983"/>
      <c r="K12" s="983"/>
      <c r="L12" s="983"/>
      <c r="M12" s="983"/>
      <c r="N12" s="983"/>
      <c r="O12" s="983"/>
      <c r="P12" s="983"/>
      <c r="Q12" s="983"/>
      <c r="R12" s="983"/>
      <c r="S12" s="983"/>
      <c r="T12" s="983"/>
      <c r="U12" s="983"/>
      <c r="V12" s="983"/>
      <c r="W12" s="983"/>
      <c r="X12" s="983"/>
      <c r="Y12" s="983"/>
      <c r="Z12" s="983"/>
      <c r="AA12" s="983"/>
      <c r="AB12" s="983"/>
      <c r="AC12" s="983"/>
      <c r="AD12" s="983"/>
      <c r="AE12" s="983"/>
      <c r="AF12" s="983"/>
      <c r="AG12" s="983"/>
      <c r="AH12" s="983"/>
      <c r="AI12" s="983"/>
      <c r="AJ12" s="983"/>
      <c r="AK12" s="983"/>
      <c r="AL12" s="983"/>
      <c r="AM12" s="983"/>
      <c r="AN12" s="983"/>
      <c r="AO12" s="983"/>
      <c r="AP12" s="983"/>
      <c r="AQ12" s="983"/>
      <c r="AR12" s="983"/>
      <c r="AS12" s="983"/>
      <c r="AT12" s="983"/>
      <c r="AU12" s="983"/>
      <c r="AV12" s="983"/>
      <c r="AW12" s="983"/>
      <c r="AX12" s="983"/>
      <c r="AY12" s="983"/>
      <c r="AZ12" s="983"/>
      <c r="BA12" s="983"/>
      <c r="BB12" s="983"/>
      <c r="BC12" s="983"/>
      <c r="BD12" s="983"/>
      <c r="BE12" s="983"/>
      <c r="BF12" s="983"/>
      <c r="BG12" s="983"/>
      <c r="BH12" s="983"/>
      <c r="BI12" s="983"/>
      <c r="BJ12" s="983"/>
      <c r="BK12" s="983"/>
      <c r="BL12" s="983"/>
      <c r="BM12" s="983"/>
      <c r="BN12" s="983"/>
      <c r="BO12" s="983"/>
      <c r="BP12" s="983"/>
      <c r="BQ12" s="983"/>
      <c r="BR12" s="983"/>
      <c r="BS12" s="983"/>
      <c r="BT12" s="983"/>
      <c r="BU12" s="983"/>
      <c r="BV12" s="983"/>
      <c r="BW12" s="983"/>
      <c r="BX12" s="983"/>
      <c r="BY12" s="983"/>
      <c r="BZ12" s="983"/>
      <c r="CA12" s="983"/>
      <c r="CB12" s="983"/>
      <c r="CC12" s="983"/>
      <c r="CD12" s="983"/>
      <c r="CE12" s="983"/>
      <c r="CF12" s="983"/>
      <c r="CG12" s="983"/>
      <c r="CH12" s="983"/>
      <c r="CI12" s="983"/>
      <c r="CJ12" s="983"/>
      <c r="CK12" s="983"/>
      <c r="CL12" s="983"/>
      <c r="CM12" s="983"/>
      <c r="CN12" s="983"/>
      <c r="CO12" s="983"/>
      <c r="CP12" s="983"/>
      <c r="CQ12" s="983"/>
      <c r="CR12" s="983"/>
      <c r="CS12" s="983"/>
      <c r="CT12" s="983"/>
      <c r="CU12" s="983"/>
      <c r="CV12" s="983"/>
      <c r="CW12" s="983"/>
      <c r="CX12" s="983"/>
      <c r="CY12" s="983"/>
      <c r="CZ12" s="983"/>
      <c r="DA12" s="983"/>
      <c r="DB12" s="983"/>
      <c r="DC12" s="983"/>
      <c r="DD12" s="983"/>
      <c r="DE12" s="983"/>
      <c r="DF12" s="983"/>
      <c r="DG12" s="983"/>
      <c r="DH12" s="983"/>
      <c r="DI12" s="983"/>
      <c r="DJ12" s="983"/>
      <c r="DK12" s="983"/>
      <c r="DL12" s="983"/>
      <c r="DM12" s="983"/>
      <c r="DN12" s="983"/>
      <c r="DO12" s="983"/>
      <c r="DP12" s="983"/>
      <c r="DQ12" s="983"/>
      <c r="DR12" s="983"/>
      <c r="DS12" s="983"/>
      <c r="DT12" s="983"/>
      <c r="DU12" s="983"/>
      <c r="DV12" s="983"/>
      <c r="DW12" s="983"/>
      <c r="DX12" s="983"/>
      <c r="DY12" s="983"/>
      <c r="DZ12" s="983"/>
      <c r="EA12" s="983"/>
      <c r="EB12" s="983"/>
      <c r="EC12" s="983"/>
      <c r="ED12" s="983"/>
      <c r="EE12" s="983"/>
      <c r="EF12" s="983"/>
      <c r="EG12" s="983"/>
      <c r="EH12" s="983"/>
      <c r="EI12" s="983"/>
      <c r="EJ12" s="983"/>
      <c r="EK12" s="983"/>
      <c r="EL12" s="983"/>
      <c r="EM12" s="983"/>
      <c r="EN12" s="983"/>
      <c r="EO12" s="983"/>
      <c r="EP12" s="983"/>
      <c r="EQ12" s="983"/>
      <c r="ER12" s="983"/>
      <c r="ES12" s="983"/>
      <c r="ET12" s="983"/>
      <c r="EU12" s="983"/>
      <c r="EV12" s="983"/>
      <c r="EW12" s="983"/>
      <c r="EX12" s="983"/>
      <c r="EY12" s="983"/>
      <c r="EZ12" s="983"/>
      <c r="FA12" s="983"/>
    </row>
    <row r="13" spans="1:157" s="984" customFormat="1" ht="12.5" x14ac:dyDescent="0.35">
      <c r="A13" s="218" t="s">
        <v>4528</v>
      </c>
      <c r="B13" s="219" t="s">
        <v>4529</v>
      </c>
      <c r="C13" s="982">
        <v>17</v>
      </c>
      <c r="D13" s="985">
        <v>8005.8</v>
      </c>
      <c r="E13" s="986">
        <v>10152</v>
      </c>
      <c r="F13" s="983"/>
      <c r="G13" s="983"/>
      <c r="H13" s="983"/>
      <c r="I13" s="983"/>
      <c r="J13" s="983"/>
      <c r="K13" s="983"/>
      <c r="L13" s="983"/>
      <c r="M13" s="983"/>
      <c r="N13" s="983"/>
      <c r="O13" s="983"/>
      <c r="P13" s="983"/>
      <c r="Q13" s="983"/>
      <c r="R13" s="983"/>
      <c r="S13" s="983"/>
      <c r="T13" s="983"/>
      <c r="U13" s="983"/>
      <c r="V13" s="983"/>
      <c r="W13" s="983"/>
      <c r="X13" s="983"/>
      <c r="Y13" s="983"/>
      <c r="Z13" s="983"/>
      <c r="AA13" s="983"/>
      <c r="AB13" s="983"/>
      <c r="AC13" s="983"/>
      <c r="AD13" s="983"/>
      <c r="AE13" s="983"/>
      <c r="AF13" s="983"/>
      <c r="AG13" s="983"/>
      <c r="AH13" s="983"/>
      <c r="AI13" s="983"/>
      <c r="AJ13" s="983"/>
      <c r="AK13" s="983"/>
      <c r="AL13" s="983"/>
      <c r="AM13" s="983"/>
      <c r="AN13" s="983"/>
      <c r="AO13" s="983"/>
      <c r="AP13" s="983"/>
      <c r="AQ13" s="983"/>
      <c r="AR13" s="983"/>
      <c r="AS13" s="983"/>
      <c r="AT13" s="983"/>
      <c r="AU13" s="983"/>
      <c r="AV13" s="983"/>
      <c r="AW13" s="983"/>
      <c r="AX13" s="983"/>
      <c r="AY13" s="983"/>
      <c r="AZ13" s="983"/>
      <c r="BA13" s="983"/>
      <c r="BB13" s="983"/>
      <c r="BC13" s="983"/>
      <c r="BD13" s="983"/>
      <c r="BE13" s="983"/>
      <c r="BF13" s="983"/>
      <c r="BG13" s="983"/>
      <c r="BH13" s="983"/>
      <c r="BI13" s="983"/>
      <c r="BJ13" s="983"/>
      <c r="BK13" s="983"/>
      <c r="BL13" s="983"/>
      <c r="BM13" s="983"/>
      <c r="BN13" s="983"/>
      <c r="BO13" s="983"/>
      <c r="BP13" s="983"/>
      <c r="BQ13" s="983"/>
      <c r="BR13" s="983"/>
      <c r="BS13" s="983"/>
      <c r="BT13" s="983"/>
      <c r="BU13" s="983"/>
      <c r="BV13" s="983"/>
      <c r="BW13" s="983"/>
      <c r="BX13" s="983"/>
      <c r="BY13" s="983"/>
      <c r="BZ13" s="983"/>
      <c r="CA13" s="983"/>
      <c r="CB13" s="983"/>
      <c r="CC13" s="983"/>
      <c r="CD13" s="983"/>
      <c r="CE13" s="983"/>
      <c r="CF13" s="983"/>
      <c r="CG13" s="983"/>
      <c r="CH13" s="983"/>
      <c r="CI13" s="983"/>
      <c r="CJ13" s="983"/>
      <c r="CK13" s="983"/>
      <c r="CL13" s="983"/>
      <c r="CM13" s="983"/>
      <c r="CN13" s="983"/>
      <c r="CO13" s="983"/>
      <c r="CP13" s="983"/>
      <c r="CQ13" s="983"/>
      <c r="CR13" s="983"/>
      <c r="CS13" s="983"/>
      <c r="CT13" s="983"/>
      <c r="CU13" s="983"/>
      <c r="CV13" s="983"/>
      <c r="CW13" s="983"/>
      <c r="CX13" s="983"/>
      <c r="CY13" s="983"/>
      <c r="CZ13" s="983"/>
      <c r="DA13" s="983"/>
      <c r="DB13" s="983"/>
      <c r="DC13" s="983"/>
      <c r="DD13" s="983"/>
      <c r="DE13" s="983"/>
      <c r="DF13" s="983"/>
      <c r="DG13" s="983"/>
      <c r="DH13" s="983"/>
      <c r="DI13" s="983"/>
      <c r="DJ13" s="983"/>
      <c r="DK13" s="983"/>
      <c r="DL13" s="983"/>
      <c r="DM13" s="983"/>
      <c r="DN13" s="983"/>
      <c r="DO13" s="983"/>
      <c r="DP13" s="983"/>
      <c r="DQ13" s="983"/>
      <c r="DR13" s="983"/>
      <c r="DS13" s="983"/>
      <c r="DT13" s="983"/>
      <c r="DU13" s="983"/>
      <c r="DV13" s="983"/>
      <c r="DW13" s="983"/>
      <c r="DX13" s="983"/>
      <c r="DY13" s="983"/>
      <c r="DZ13" s="983"/>
      <c r="EA13" s="983"/>
      <c r="EB13" s="983"/>
      <c r="EC13" s="983"/>
      <c r="ED13" s="983"/>
      <c r="EE13" s="983"/>
      <c r="EF13" s="983"/>
      <c r="EG13" s="983"/>
      <c r="EH13" s="983"/>
      <c r="EI13" s="983"/>
      <c r="EJ13" s="983"/>
      <c r="EK13" s="983"/>
      <c r="EL13" s="983"/>
      <c r="EM13" s="983"/>
      <c r="EN13" s="983"/>
      <c r="EO13" s="983"/>
      <c r="EP13" s="983"/>
      <c r="EQ13" s="983"/>
      <c r="ER13" s="983"/>
      <c r="ES13" s="983"/>
      <c r="ET13" s="983"/>
      <c r="EU13" s="983"/>
      <c r="EV13" s="983"/>
      <c r="EW13" s="983"/>
      <c r="EX13" s="983"/>
      <c r="EY13" s="983"/>
      <c r="EZ13" s="983"/>
      <c r="FA13" s="983"/>
    </row>
    <row r="14" spans="1:157" s="984" customFormat="1" ht="12.5" x14ac:dyDescent="0.35">
      <c r="A14" s="218" t="s">
        <v>4530</v>
      </c>
      <c r="B14" s="219" t="s">
        <v>4531</v>
      </c>
      <c r="C14" s="982">
        <v>6</v>
      </c>
      <c r="D14" s="985">
        <v>33927.600000000013</v>
      </c>
      <c r="E14" s="986">
        <v>52387.199999999997</v>
      </c>
      <c r="F14" s="983"/>
      <c r="G14" s="983"/>
      <c r="H14" s="983"/>
      <c r="I14" s="983"/>
      <c r="J14" s="983"/>
      <c r="K14" s="983"/>
      <c r="L14" s="983"/>
      <c r="M14" s="983"/>
      <c r="N14" s="983"/>
      <c r="O14" s="983"/>
      <c r="P14" s="983"/>
      <c r="Q14" s="983"/>
      <c r="R14" s="983"/>
      <c r="S14" s="983"/>
      <c r="T14" s="983"/>
      <c r="U14" s="983"/>
      <c r="V14" s="983"/>
      <c r="W14" s="983"/>
      <c r="X14" s="983"/>
      <c r="Y14" s="983"/>
      <c r="Z14" s="983"/>
      <c r="AA14" s="983"/>
      <c r="AB14" s="983"/>
      <c r="AC14" s="983"/>
      <c r="AD14" s="983"/>
      <c r="AE14" s="983"/>
      <c r="AF14" s="983"/>
      <c r="AG14" s="983"/>
      <c r="AH14" s="983"/>
      <c r="AI14" s="983"/>
      <c r="AJ14" s="983"/>
      <c r="AK14" s="983"/>
      <c r="AL14" s="983"/>
      <c r="AM14" s="983"/>
      <c r="AN14" s="983"/>
      <c r="AO14" s="983"/>
      <c r="AP14" s="983"/>
      <c r="AQ14" s="983"/>
      <c r="AR14" s="983"/>
      <c r="AS14" s="983"/>
      <c r="AT14" s="983"/>
      <c r="AU14" s="983"/>
      <c r="AV14" s="983"/>
      <c r="AW14" s="983"/>
      <c r="AX14" s="983"/>
      <c r="AY14" s="983"/>
      <c r="AZ14" s="983"/>
      <c r="BA14" s="983"/>
      <c r="BB14" s="983"/>
      <c r="BC14" s="983"/>
      <c r="BD14" s="983"/>
      <c r="BE14" s="983"/>
      <c r="BF14" s="983"/>
      <c r="BG14" s="983"/>
      <c r="BH14" s="983"/>
      <c r="BI14" s="983"/>
      <c r="BJ14" s="983"/>
      <c r="BK14" s="983"/>
      <c r="BL14" s="983"/>
      <c r="BM14" s="983"/>
      <c r="BN14" s="983"/>
      <c r="BO14" s="983"/>
      <c r="BP14" s="983"/>
      <c r="BQ14" s="983"/>
      <c r="BR14" s="983"/>
      <c r="BS14" s="983"/>
      <c r="BT14" s="983"/>
      <c r="BU14" s="983"/>
      <c r="BV14" s="983"/>
      <c r="BW14" s="983"/>
      <c r="BX14" s="983"/>
      <c r="BY14" s="983"/>
      <c r="BZ14" s="983"/>
      <c r="CA14" s="983"/>
      <c r="CB14" s="983"/>
      <c r="CC14" s="983"/>
      <c r="CD14" s="983"/>
      <c r="CE14" s="983"/>
      <c r="CF14" s="983"/>
      <c r="CG14" s="983"/>
      <c r="CH14" s="983"/>
      <c r="CI14" s="983"/>
      <c r="CJ14" s="983"/>
      <c r="CK14" s="983"/>
      <c r="CL14" s="983"/>
      <c r="CM14" s="983"/>
      <c r="CN14" s="983"/>
      <c r="CO14" s="983"/>
      <c r="CP14" s="983"/>
      <c r="CQ14" s="983"/>
      <c r="CR14" s="983"/>
      <c r="CS14" s="983"/>
      <c r="CT14" s="983"/>
      <c r="CU14" s="983"/>
      <c r="CV14" s="983"/>
      <c r="CW14" s="983"/>
      <c r="CX14" s="983"/>
      <c r="CY14" s="983"/>
      <c r="CZ14" s="983"/>
      <c r="DA14" s="983"/>
      <c r="DB14" s="983"/>
      <c r="DC14" s="983"/>
      <c r="DD14" s="983"/>
      <c r="DE14" s="983"/>
      <c r="DF14" s="983"/>
      <c r="DG14" s="983"/>
      <c r="DH14" s="983"/>
      <c r="DI14" s="983"/>
      <c r="DJ14" s="983"/>
      <c r="DK14" s="983"/>
      <c r="DL14" s="983"/>
      <c r="DM14" s="983"/>
      <c r="DN14" s="983"/>
      <c r="DO14" s="983"/>
      <c r="DP14" s="983"/>
      <c r="DQ14" s="983"/>
      <c r="DR14" s="983"/>
      <c r="DS14" s="983"/>
      <c r="DT14" s="983"/>
      <c r="DU14" s="983"/>
      <c r="DV14" s="983"/>
      <c r="DW14" s="983"/>
      <c r="DX14" s="983"/>
      <c r="DY14" s="983"/>
      <c r="DZ14" s="983"/>
      <c r="EA14" s="983"/>
      <c r="EB14" s="983"/>
      <c r="EC14" s="983"/>
      <c r="ED14" s="983"/>
      <c r="EE14" s="983"/>
      <c r="EF14" s="983"/>
      <c r="EG14" s="983"/>
      <c r="EH14" s="983"/>
      <c r="EI14" s="983"/>
      <c r="EJ14" s="983"/>
      <c r="EK14" s="983"/>
      <c r="EL14" s="983"/>
      <c r="EM14" s="983"/>
      <c r="EN14" s="983"/>
      <c r="EO14" s="983"/>
      <c r="EP14" s="983"/>
      <c r="EQ14" s="983"/>
      <c r="ER14" s="983"/>
      <c r="ES14" s="983"/>
      <c r="ET14" s="983"/>
      <c r="EU14" s="983"/>
      <c r="EV14" s="983"/>
      <c r="EW14" s="983"/>
      <c r="EX14" s="983"/>
      <c r="EY14" s="983"/>
      <c r="EZ14" s="983"/>
      <c r="FA14" s="983"/>
    </row>
    <row r="15" spans="1:157" s="984" customFormat="1" ht="12.5" x14ac:dyDescent="0.35">
      <c r="A15" s="218" t="s">
        <v>4532</v>
      </c>
      <c r="B15" s="219" t="s">
        <v>4307</v>
      </c>
      <c r="C15" s="982">
        <v>1</v>
      </c>
      <c r="D15" s="985">
        <v>105018.6</v>
      </c>
      <c r="E15" s="986">
        <v>105018.6</v>
      </c>
      <c r="F15" s="983"/>
      <c r="G15" s="983"/>
      <c r="H15" s="983"/>
      <c r="I15" s="983"/>
      <c r="J15" s="983"/>
      <c r="K15" s="983"/>
      <c r="L15" s="983"/>
      <c r="M15" s="983"/>
      <c r="N15" s="983"/>
      <c r="O15" s="983"/>
      <c r="P15" s="983"/>
      <c r="Q15" s="983"/>
      <c r="R15" s="983"/>
      <c r="S15" s="983"/>
      <c r="T15" s="983"/>
      <c r="U15" s="983"/>
      <c r="V15" s="983"/>
      <c r="W15" s="983"/>
      <c r="X15" s="983"/>
      <c r="Y15" s="983"/>
      <c r="Z15" s="983"/>
      <c r="AA15" s="983"/>
      <c r="AB15" s="983"/>
      <c r="AC15" s="983"/>
      <c r="AD15" s="983"/>
      <c r="AE15" s="983"/>
      <c r="AF15" s="983"/>
      <c r="AG15" s="983"/>
      <c r="AH15" s="983"/>
      <c r="AI15" s="983"/>
      <c r="AJ15" s="983"/>
      <c r="AK15" s="983"/>
      <c r="AL15" s="983"/>
      <c r="AM15" s="983"/>
      <c r="AN15" s="983"/>
      <c r="AO15" s="983"/>
      <c r="AP15" s="983"/>
      <c r="AQ15" s="983"/>
      <c r="AR15" s="983"/>
      <c r="AS15" s="983"/>
      <c r="AT15" s="983"/>
      <c r="AU15" s="983"/>
      <c r="AV15" s="983"/>
      <c r="AW15" s="983"/>
      <c r="AX15" s="983"/>
      <c r="AY15" s="983"/>
      <c r="AZ15" s="983"/>
      <c r="BA15" s="983"/>
      <c r="BB15" s="983"/>
      <c r="BC15" s="983"/>
      <c r="BD15" s="983"/>
      <c r="BE15" s="983"/>
      <c r="BF15" s="983"/>
      <c r="BG15" s="983"/>
      <c r="BH15" s="983"/>
      <c r="BI15" s="983"/>
      <c r="BJ15" s="983"/>
      <c r="BK15" s="983"/>
      <c r="BL15" s="983"/>
      <c r="BM15" s="983"/>
      <c r="BN15" s="983"/>
      <c r="BO15" s="983"/>
      <c r="BP15" s="983"/>
      <c r="BQ15" s="983"/>
      <c r="BR15" s="983"/>
      <c r="BS15" s="983"/>
      <c r="BT15" s="983"/>
      <c r="BU15" s="983"/>
      <c r="BV15" s="983"/>
      <c r="BW15" s="983"/>
      <c r="BX15" s="983"/>
      <c r="BY15" s="983"/>
      <c r="BZ15" s="983"/>
      <c r="CA15" s="983"/>
      <c r="CB15" s="983"/>
      <c r="CC15" s="983"/>
      <c r="CD15" s="983"/>
      <c r="CE15" s="983"/>
      <c r="CF15" s="983"/>
      <c r="CG15" s="983"/>
      <c r="CH15" s="983"/>
      <c r="CI15" s="983"/>
      <c r="CJ15" s="983"/>
      <c r="CK15" s="983"/>
      <c r="CL15" s="983"/>
      <c r="CM15" s="983"/>
      <c r="CN15" s="983"/>
      <c r="CO15" s="983"/>
      <c r="CP15" s="983"/>
      <c r="CQ15" s="983"/>
      <c r="CR15" s="983"/>
      <c r="CS15" s="983"/>
      <c r="CT15" s="983"/>
      <c r="CU15" s="983"/>
      <c r="CV15" s="983"/>
      <c r="CW15" s="983"/>
      <c r="CX15" s="983"/>
      <c r="CY15" s="983"/>
      <c r="CZ15" s="983"/>
      <c r="DA15" s="983"/>
      <c r="DB15" s="983"/>
      <c r="DC15" s="983"/>
      <c r="DD15" s="983"/>
      <c r="DE15" s="983"/>
      <c r="DF15" s="983"/>
      <c r="DG15" s="983"/>
      <c r="DH15" s="983"/>
      <c r="DI15" s="983"/>
      <c r="DJ15" s="983"/>
      <c r="DK15" s="983"/>
      <c r="DL15" s="983"/>
      <c r="DM15" s="983"/>
      <c r="DN15" s="983"/>
      <c r="DO15" s="983"/>
      <c r="DP15" s="983"/>
      <c r="DQ15" s="983"/>
      <c r="DR15" s="983"/>
      <c r="DS15" s="983"/>
      <c r="DT15" s="983"/>
      <c r="DU15" s="983"/>
      <c r="DV15" s="983"/>
      <c r="DW15" s="983"/>
      <c r="DX15" s="983"/>
      <c r="DY15" s="983"/>
      <c r="DZ15" s="983"/>
      <c r="EA15" s="983"/>
      <c r="EB15" s="983"/>
      <c r="EC15" s="983"/>
      <c r="ED15" s="983"/>
      <c r="EE15" s="983"/>
      <c r="EF15" s="983"/>
      <c r="EG15" s="983"/>
      <c r="EH15" s="983"/>
      <c r="EI15" s="983"/>
      <c r="EJ15" s="983"/>
      <c r="EK15" s="983"/>
      <c r="EL15" s="983"/>
      <c r="EM15" s="983"/>
      <c r="EN15" s="983"/>
      <c r="EO15" s="983"/>
      <c r="EP15" s="983"/>
      <c r="EQ15" s="983"/>
      <c r="ER15" s="983"/>
      <c r="ES15" s="983"/>
      <c r="ET15" s="983"/>
      <c r="EU15" s="983"/>
      <c r="EV15" s="983"/>
      <c r="EW15" s="983"/>
      <c r="EX15" s="983"/>
      <c r="EY15" s="983"/>
      <c r="EZ15" s="983"/>
      <c r="FA15" s="983"/>
    </row>
    <row r="16" spans="1:157" s="984" customFormat="1" ht="12.5" x14ac:dyDescent="0.25">
      <c r="A16" s="218" t="s">
        <v>4533</v>
      </c>
      <c r="B16" s="987" t="s">
        <v>4534</v>
      </c>
      <c r="C16" s="982">
        <v>1</v>
      </c>
      <c r="D16" s="986">
        <v>9096</v>
      </c>
      <c r="E16" s="986">
        <v>9096</v>
      </c>
      <c r="F16" s="983"/>
      <c r="G16" s="983"/>
      <c r="H16" s="983"/>
      <c r="I16" s="983"/>
      <c r="J16" s="983"/>
      <c r="K16" s="983"/>
      <c r="L16" s="983"/>
      <c r="M16" s="983"/>
      <c r="N16" s="983"/>
      <c r="O16" s="983"/>
      <c r="P16" s="983"/>
      <c r="Q16" s="983"/>
      <c r="R16" s="983"/>
      <c r="S16" s="983"/>
      <c r="T16" s="983"/>
      <c r="U16" s="983"/>
      <c r="V16" s="983"/>
      <c r="W16" s="983"/>
      <c r="X16" s="983"/>
      <c r="Y16" s="983"/>
      <c r="Z16" s="983"/>
      <c r="AA16" s="983"/>
      <c r="AB16" s="983"/>
      <c r="AC16" s="983"/>
      <c r="AD16" s="983"/>
      <c r="AE16" s="983"/>
      <c r="AF16" s="983"/>
      <c r="AG16" s="983"/>
      <c r="AH16" s="983"/>
      <c r="AI16" s="983"/>
      <c r="AJ16" s="983"/>
      <c r="AK16" s="983"/>
      <c r="AL16" s="983"/>
      <c r="AM16" s="983"/>
      <c r="AN16" s="983"/>
      <c r="AO16" s="983"/>
      <c r="AP16" s="983"/>
      <c r="AQ16" s="983"/>
      <c r="AR16" s="983"/>
      <c r="AS16" s="983"/>
      <c r="AT16" s="983"/>
      <c r="AU16" s="983"/>
      <c r="AV16" s="983"/>
      <c r="AW16" s="983"/>
      <c r="AX16" s="983"/>
      <c r="AY16" s="983"/>
      <c r="AZ16" s="983"/>
      <c r="BA16" s="983"/>
      <c r="BB16" s="983"/>
      <c r="BC16" s="983"/>
      <c r="BD16" s="983"/>
      <c r="BE16" s="983"/>
      <c r="BF16" s="983"/>
      <c r="BG16" s="983"/>
      <c r="BH16" s="983"/>
      <c r="BI16" s="983"/>
      <c r="BJ16" s="983"/>
      <c r="BK16" s="983"/>
      <c r="BL16" s="983"/>
      <c r="BM16" s="983"/>
      <c r="BN16" s="983"/>
      <c r="BO16" s="983"/>
      <c r="BP16" s="983"/>
      <c r="BQ16" s="983"/>
      <c r="BR16" s="983"/>
      <c r="BS16" s="983"/>
      <c r="BT16" s="983"/>
      <c r="BU16" s="983"/>
      <c r="BV16" s="983"/>
      <c r="BW16" s="983"/>
      <c r="BX16" s="983"/>
      <c r="BY16" s="983"/>
      <c r="BZ16" s="983"/>
      <c r="CA16" s="983"/>
      <c r="CB16" s="983"/>
      <c r="CC16" s="983"/>
      <c r="CD16" s="983"/>
      <c r="CE16" s="983"/>
      <c r="CF16" s="983"/>
      <c r="CG16" s="983"/>
      <c r="CH16" s="983"/>
      <c r="CI16" s="983"/>
      <c r="CJ16" s="983"/>
      <c r="CK16" s="983"/>
      <c r="CL16" s="983"/>
      <c r="CM16" s="983"/>
      <c r="CN16" s="983"/>
      <c r="CO16" s="983"/>
      <c r="CP16" s="983"/>
      <c r="CQ16" s="983"/>
      <c r="CR16" s="983"/>
      <c r="CS16" s="983"/>
      <c r="CT16" s="983"/>
      <c r="CU16" s="983"/>
      <c r="CV16" s="983"/>
      <c r="CW16" s="983"/>
      <c r="CX16" s="983"/>
      <c r="CY16" s="983"/>
      <c r="CZ16" s="983"/>
      <c r="DA16" s="983"/>
      <c r="DB16" s="983"/>
      <c r="DC16" s="983"/>
      <c r="DD16" s="983"/>
      <c r="DE16" s="983"/>
      <c r="DF16" s="983"/>
      <c r="DG16" s="983"/>
      <c r="DH16" s="983"/>
      <c r="DI16" s="983"/>
      <c r="DJ16" s="983"/>
      <c r="DK16" s="983"/>
      <c r="DL16" s="983"/>
      <c r="DM16" s="983"/>
      <c r="DN16" s="983"/>
      <c r="DO16" s="983"/>
      <c r="DP16" s="983"/>
      <c r="DQ16" s="983"/>
      <c r="DR16" s="983"/>
      <c r="DS16" s="983"/>
      <c r="DT16" s="983"/>
      <c r="DU16" s="983"/>
      <c r="DV16" s="983"/>
      <c r="DW16" s="983"/>
      <c r="DX16" s="983"/>
      <c r="DY16" s="983"/>
      <c r="DZ16" s="983"/>
      <c r="EA16" s="983"/>
      <c r="EB16" s="983"/>
      <c r="EC16" s="983"/>
      <c r="ED16" s="983"/>
      <c r="EE16" s="983"/>
      <c r="EF16" s="983"/>
      <c r="EG16" s="983"/>
      <c r="EH16" s="983"/>
      <c r="EI16" s="983"/>
      <c r="EJ16" s="983"/>
      <c r="EK16" s="983"/>
      <c r="EL16" s="983"/>
      <c r="EM16" s="983"/>
      <c r="EN16" s="983"/>
      <c r="EO16" s="983"/>
      <c r="EP16" s="983"/>
      <c r="EQ16" s="983"/>
      <c r="ER16" s="983"/>
      <c r="ES16" s="983"/>
      <c r="ET16" s="983"/>
      <c r="EU16" s="983"/>
      <c r="EV16" s="983"/>
      <c r="EW16" s="983"/>
      <c r="EX16" s="983"/>
      <c r="EY16" s="983"/>
      <c r="EZ16" s="983"/>
      <c r="FA16" s="983"/>
    </row>
    <row r="17" spans="1:157" s="984" customFormat="1" ht="12.5" x14ac:dyDescent="0.25">
      <c r="A17" s="218" t="s">
        <v>4535</v>
      </c>
      <c r="B17" s="987" t="s">
        <v>4536</v>
      </c>
      <c r="C17" s="982">
        <v>8</v>
      </c>
      <c r="D17" s="986">
        <v>14410.2</v>
      </c>
      <c r="E17" s="986">
        <v>14410.2</v>
      </c>
      <c r="F17" s="983"/>
      <c r="G17" s="983"/>
      <c r="H17" s="983"/>
      <c r="I17" s="983"/>
      <c r="J17" s="983"/>
      <c r="K17" s="983"/>
      <c r="L17" s="983"/>
      <c r="M17" s="983"/>
      <c r="N17" s="983"/>
      <c r="O17" s="983"/>
      <c r="P17" s="983"/>
      <c r="Q17" s="983"/>
      <c r="R17" s="983"/>
      <c r="S17" s="983"/>
      <c r="T17" s="983"/>
      <c r="U17" s="983"/>
      <c r="V17" s="983"/>
      <c r="W17" s="983"/>
      <c r="X17" s="983"/>
      <c r="Y17" s="983"/>
      <c r="Z17" s="983"/>
      <c r="AA17" s="983"/>
      <c r="AB17" s="983"/>
      <c r="AC17" s="983"/>
      <c r="AD17" s="983"/>
      <c r="AE17" s="983"/>
      <c r="AF17" s="983"/>
      <c r="AG17" s="983"/>
      <c r="AH17" s="983"/>
      <c r="AI17" s="983"/>
      <c r="AJ17" s="983"/>
      <c r="AK17" s="983"/>
      <c r="AL17" s="983"/>
      <c r="AM17" s="983"/>
      <c r="AN17" s="983"/>
      <c r="AO17" s="983"/>
      <c r="AP17" s="983"/>
      <c r="AQ17" s="983"/>
      <c r="AR17" s="983"/>
      <c r="AS17" s="983"/>
      <c r="AT17" s="983"/>
      <c r="AU17" s="983"/>
      <c r="AV17" s="983"/>
      <c r="AW17" s="983"/>
      <c r="AX17" s="983"/>
      <c r="AY17" s="983"/>
      <c r="AZ17" s="983"/>
      <c r="BA17" s="983"/>
      <c r="BB17" s="983"/>
      <c r="BC17" s="983"/>
      <c r="BD17" s="983"/>
      <c r="BE17" s="983"/>
      <c r="BF17" s="983"/>
      <c r="BG17" s="983"/>
      <c r="BH17" s="983"/>
      <c r="BI17" s="983"/>
      <c r="BJ17" s="983"/>
      <c r="BK17" s="983"/>
      <c r="BL17" s="983"/>
      <c r="BM17" s="983"/>
      <c r="BN17" s="983"/>
      <c r="BO17" s="983"/>
      <c r="BP17" s="983"/>
      <c r="BQ17" s="983"/>
      <c r="BR17" s="983"/>
      <c r="BS17" s="983"/>
      <c r="BT17" s="983"/>
      <c r="BU17" s="983"/>
      <c r="BV17" s="983"/>
      <c r="BW17" s="983"/>
      <c r="BX17" s="983"/>
      <c r="BY17" s="983"/>
      <c r="BZ17" s="983"/>
      <c r="CA17" s="983"/>
      <c r="CB17" s="983"/>
      <c r="CC17" s="983"/>
      <c r="CD17" s="983"/>
      <c r="CE17" s="983"/>
      <c r="CF17" s="983"/>
      <c r="CG17" s="983"/>
      <c r="CH17" s="983"/>
      <c r="CI17" s="983"/>
      <c r="CJ17" s="983"/>
      <c r="CK17" s="983"/>
      <c r="CL17" s="983"/>
      <c r="CM17" s="983"/>
      <c r="CN17" s="983"/>
      <c r="CO17" s="983"/>
      <c r="CP17" s="983"/>
      <c r="CQ17" s="983"/>
      <c r="CR17" s="983"/>
      <c r="CS17" s="983"/>
      <c r="CT17" s="983"/>
      <c r="CU17" s="983"/>
      <c r="CV17" s="983"/>
      <c r="CW17" s="983"/>
      <c r="CX17" s="983"/>
      <c r="CY17" s="983"/>
      <c r="CZ17" s="983"/>
      <c r="DA17" s="983"/>
      <c r="DB17" s="983"/>
      <c r="DC17" s="983"/>
      <c r="DD17" s="983"/>
      <c r="DE17" s="983"/>
      <c r="DF17" s="983"/>
      <c r="DG17" s="983"/>
      <c r="DH17" s="983"/>
      <c r="DI17" s="983"/>
      <c r="DJ17" s="983"/>
      <c r="DK17" s="983"/>
      <c r="DL17" s="983"/>
      <c r="DM17" s="983"/>
      <c r="DN17" s="983"/>
      <c r="DO17" s="983"/>
      <c r="DP17" s="983"/>
      <c r="DQ17" s="983"/>
      <c r="DR17" s="983"/>
      <c r="DS17" s="983"/>
      <c r="DT17" s="983"/>
      <c r="DU17" s="983"/>
      <c r="DV17" s="983"/>
      <c r="DW17" s="983"/>
      <c r="DX17" s="983"/>
      <c r="DY17" s="983"/>
      <c r="DZ17" s="983"/>
      <c r="EA17" s="983"/>
      <c r="EB17" s="983"/>
      <c r="EC17" s="983"/>
      <c r="ED17" s="983"/>
      <c r="EE17" s="983"/>
      <c r="EF17" s="983"/>
      <c r="EG17" s="983"/>
      <c r="EH17" s="983"/>
      <c r="EI17" s="983"/>
      <c r="EJ17" s="983"/>
      <c r="EK17" s="983"/>
      <c r="EL17" s="983"/>
      <c r="EM17" s="983"/>
      <c r="EN17" s="983"/>
      <c r="EO17" s="983"/>
      <c r="EP17" s="983"/>
      <c r="EQ17" s="983"/>
      <c r="ER17" s="983"/>
      <c r="ES17" s="983"/>
      <c r="ET17" s="983"/>
      <c r="EU17" s="983"/>
      <c r="EV17" s="983"/>
      <c r="EW17" s="983"/>
      <c r="EX17" s="983"/>
      <c r="EY17" s="983"/>
      <c r="EZ17" s="983"/>
      <c r="FA17" s="983"/>
    </row>
    <row r="18" spans="1:157" s="984" customFormat="1" ht="12.5" x14ac:dyDescent="0.25">
      <c r="A18" s="218" t="s">
        <v>4537</v>
      </c>
      <c r="B18" s="987" t="s">
        <v>4538</v>
      </c>
      <c r="C18" s="982">
        <v>2</v>
      </c>
      <c r="D18" s="986">
        <v>8312.4</v>
      </c>
      <c r="E18" s="986">
        <v>18839.099999999999</v>
      </c>
      <c r="F18" s="983"/>
      <c r="G18" s="983"/>
      <c r="H18" s="983"/>
      <c r="I18" s="983"/>
      <c r="J18" s="983"/>
      <c r="K18" s="983"/>
      <c r="L18" s="983"/>
      <c r="M18" s="983"/>
      <c r="N18" s="983"/>
      <c r="O18" s="983"/>
      <c r="P18" s="983"/>
      <c r="Q18" s="983"/>
      <c r="R18" s="983"/>
      <c r="S18" s="983"/>
      <c r="T18" s="983"/>
      <c r="U18" s="983"/>
      <c r="V18" s="983"/>
      <c r="W18" s="983"/>
      <c r="X18" s="983"/>
      <c r="Y18" s="983"/>
      <c r="Z18" s="983"/>
      <c r="AA18" s="983"/>
      <c r="AB18" s="983"/>
      <c r="AC18" s="983"/>
      <c r="AD18" s="983"/>
      <c r="AE18" s="983"/>
      <c r="AF18" s="983"/>
      <c r="AG18" s="983"/>
      <c r="AH18" s="983"/>
      <c r="AI18" s="983"/>
      <c r="AJ18" s="983"/>
      <c r="AK18" s="983"/>
      <c r="AL18" s="983"/>
      <c r="AM18" s="983"/>
      <c r="AN18" s="983"/>
      <c r="AO18" s="983"/>
      <c r="AP18" s="983"/>
      <c r="AQ18" s="983"/>
      <c r="AR18" s="983"/>
      <c r="AS18" s="983"/>
      <c r="AT18" s="983"/>
      <c r="AU18" s="983"/>
      <c r="AV18" s="983"/>
      <c r="AW18" s="983"/>
      <c r="AX18" s="983"/>
      <c r="AY18" s="983"/>
      <c r="AZ18" s="983"/>
      <c r="BA18" s="983"/>
      <c r="BB18" s="983"/>
      <c r="BC18" s="983"/>
      <c r="BD18" s="983"/>
      <c r="BE18" s="983"/>
      <c r="BF18" s="983"/>
      <c r="BG18" s="983"/>
      <c r="BH18" s="983"/>
      <c r="BI18" s="983"/>
      <c r="BJ18" s="983"/>
      <c r="BK18" s="983"/>
      <c r="BL18" s="983"/>
      <c r="BM18" s="983"/>
      <c r="BN18" s="983"/>
      <c r="BO18" s="983"/>
      <c r="BP18" s="983"/>
      <c r="BQ18" s="983"/>
      <c r="BR18" s="983"/>
      <c r="BS18" s="983"/>
      <c r="BT18" s="983"/>
      <c r="BU18" s="983"/>
      <c r="BV18" s="983"/>
      <c r="BW18" s="983"/>
      <c r="BX18" s="983"/>
      <c r="BY18" s="983"/>
      <c r="BZ18" s="983"/>
      <c r="CA18" s="983"/>
      <c r="CB18" s="983"/>
      <c r="CC18" s="983"/>
      <c r="CD18" s="983"/>
      <c r="CE18" s="983"/>
      <c r="CF18" s="983"/>
      <c r="CG18" s="983"/>
      <c r="CH18" s="983"/>
      <c r="CI18" s="983"/>
      <c r="CJ18" s="983"/>
      <c r="CK18" s="983"/>
      <c r="CL18" s="983"/>
      <c r="CM18" s="983"/>
      <c r="CN18" s="983"/>
      <c r="CO18" s="983"/>
      <c r="CP18" s="983"/>
      <c r="CQ18" s="983"/>
      <c r="CR18" s="983"/>
      <c r="CS18" s="983"/>
      <c r="CT18" s="983"/>
      <c r="CU18" s="983"/>
      <c r="CV18" s="983"/>
      <c r="CW18" s="983"/>
      <c r="CX18" s="983"/>
      <c r="CY18" s="983"/>
      <c r="CZ18" s="983"/>
      <c r="DA18" s="983"/>
      <c r="DB18" s="983"/>
      <c r="DC18" s="983"/>
      <c r="DD18" s="983"/>
      <c r="DE18" s="983"/>
      <c r="DF18" s="983"/>
      <c r="DG18" s="983"/>
      <c r="DH18" s="983"/>
      <c r="DI18" s="983"/>
      <c r="DJ18" s="983"/>
      <c r="DK18" s="983"/>
      <c r="DL18" s="983"/>
      <c r="DM18" s="983"/>
      <c r="DN18" s="983"/>
      <c r="DO18" s="983"/>
      <c r="DP18" s="983"/>
      <c r="DQ18" s="983"/>
      <c r="DR18" s="983"/>
      <c r="DS18" s="983"/>
      <c r="DT18" s="983"/>
      <c r="DU18" s="983"/>
      <c r="DV18" s="983"/>
      <c r="DW18" s="983"/>
      <c r="DX18" s="983"/>
      <c r="DY18" s="983"/>
      <c r="DZ18" s="983"/>
      <c r="EA18" s="983"/>
      <c r="EB18" s="983"/>
      <c r="EC18" s="983"/>
      <c r="ED18" s="983"/>
      <c r="EE18" s="983"/>
      <c r="EF18" s="983"/>
      <c r="EG18" s="983"/>
      <c r="EH18" s="983"/>
      <c r="EI18" s="983"/>
      <c r="EJ18" s="983"/>
      <c r="EK18" s="983"/>
      <c r="EL18" s="983"/>
      <c r="EM18" s="983"/>
      <c r="EN18" s="983"/>
      <c r="EO18" s="983"/>
      <c r="EP18" s="983"/>
      <c r="EQ18" s="983"/>
      <c r="ER18" s="983"/>
      <c r="ES18" s="983"/>
      <c r="ET18" s="983"/>
      <c r="EU18" s="983"/>
      <c r="EV18" s="983"/>
      <c r="EW18" s="983"/>
      <c r="EX18" s="983"/>
      <c r="EY18" s="983"/>
      <c r="EZ18" s="983"/>
      <c r="FA18" s="983"/>
    </row>
    <row r="19" spans="1:157" s="984" customFormat="1" ht="12.5" x14ac:dyDescent="0.25">
      <c r="A19" s="218" t="s">
        <v>4539</v>
      </c>
      <c r="B19" s="987" t="s">
        <v>4540</v>
      </c>
      <c r="C19" s="982">
        <v>2</v>
      </c>
      <c r="D19" s="986">
        <v>9470.7000000000007</v>
      </c>
      <c r="E19" s="986">
        <v>18805.2</v>
      </c>
      <c r="F19" s="983"/>
      <c r="G19" s="983"/>
      <c r="H19" s="983"/>
      <c r="I19" s="983"/>
      <c r="J19" s="983"/>
      <c r="K19" s="983"/>
      <c r="L19" s="983"/>
      <c r="M19" s="983"/>
      <c r="N19" s="983"/>
      <c r="O19" s="983"/>
      <c r="P19" s="983"/>
      <c r="Q19" s="983"/>
      <c r="R19" s="983"/>
      <c r="S19" s="983"/>
      <c r="T19" s="983"/>
      <c r="U19" s="983"/>
      <c r="V19" s="983"/>
      <c r="W19" s="983"/>
      <c r="X19" s="983"/>
      <c r="Y19" s="983"/>
      <c r="Z19" s="983"/>
      <c r="AA19" s="983"/>
      <c r="AB19" s="983"/>
      <c r="AC19" s="983"/>
      <c r="AD19" s="983"/>
      <c r="AE19" s="983"/>
      <c r="AF19" s="983"/>
      <c r="AG19" s="983"/>
      <c r="AH19" s="983"/>
      <c r="AI19" s="983"/>
      <c r="AJ19" s="983"/>
      <c r="AK19" s="983"/>
      <c r="AL19" s="983"/>
      <c r="AM19" s="983"/>
      <c r="AN19" s="983"/>
      <c r="AO19" s="983"/>
      <c r="AP19" s="983"/>
      <c r="AQ19" s="983"/>
      <c r="AR19" s="983"/>
      <c r="AS19" s="983"/>
      <c r="AT19" s="983"/>
      <c r="AU19" s="983"/>
      <c r="AV19" s="983"/>
      <c r="AW19" s="983"/>
      <c r="AX19" s="983"/>
      <c r="AY19" s="983"/>
      <c r="AZ19" s="983"/>
      <c r="BA19" s="983"/>
      <c r="BB19" s="983"/>
      <c r="BC19" s="983"/>
      <c r="BD19" s="983"/>
      <c r="BE19" s="983"/>
      <c r="BF19" s="983"/>
      <c r="BG19" s="983"/>
      <c r="BH19" s="983"/>
      <c r="BI19" s="983"/>
      <c r="BJ19" s="983"/>
      <c r="BK19" s="983"/>
      <c r="BL19" s="983"/>
      <c r="BM19" s="983"/>
      <c r="BN19" s="983"/>
      <c r="BO19" s="983"/>
      <c r="BP19" s="983"/>
      <c r="BQ19" s="983"/>
      <c r="BR19" s="983"/>
      <c r="BS19" s="983"/>
      <c r="BT19" s="983"/>
      <c r="BU19" s="983"/>
      <c r="BV19" s="983"/>
      <c r="BW19" s="983"/>
      <c r="BX19" s="983"/>
      <c r="BY19" s="983"/>
      <c r="BZ19" s="983"/>
      <c r="CA19" s="983"/>
      <c r="CB19" s="983"/>
      <c r="CC19" s="983"/>
      <c r="CD19" s="983"/>
      <c r="CE19" s="983"/>
      <c r="CF19" s="983"/>
      <c r="CG19" s="983"/>
      <c r="CH19" s="983"/>
      <c r="CI19" s="983"/>
      <c r="CJ19" s="983"/>
      <c r="CK19" s="983"/>
      <c r="CL19" s="983"/>
      <c r="CM19" s="983"/>
      <c r="CN19" s="983"/>
      <c r="CO19" s="983"/>
      <c r="CP19" s="983"/>
      <c r="CQ19" s="983"/>
      <c r="CR19" s="983"/>
      <c r="CS19" s="983"/>
      <c r="CT19" s="983"/>
      <c r="CU19" s="983"/>
      <c r="CV19" s="983"/>
      <c r="CW19" s="983"/>
      <c r="CX19" s="983"/>
      <c r="CY19" s="983"/>
      <c r="CZ19" s="983"/>
      <c r="DA19" s="983"/>
      <c r="DB19" s="983"/>
      <c r="DC19" s="983"/>
      <c r="DD19" s="983"/>
      <c r="DE19" s="983"/>
      <c r="DF19" s="983"/>
      <c r="DG19" s="983"/>
      <c r="DH19" s="983"/>
      <c r="DI19" s="983"/>
      <c r="DJ19" s="983"/>
      <c r="DK19" s="983"/>
      <c r="DL19" s="983"/>
      <c r="DM19" s="983"/>
      <c r="DN19" s="983"/>
      <c r="DO19" s="983"/>
      <c r="DP19" s="983"/>
      <c r="DQ19" s="983"/>
      <c r="DR19" s="983"/>
      <c r="DS19" s="983"/>
      <c r="DT19" s="983"/>
      <c r="DU19" s="983"/>
      <c r="DV19" s="983"/>
      <c r="DW19" s="983"/>
      <c r="DX19" s="983"/>
      <c r="DY19" s="983"/>
      <c r="DZ19" s="983"/>
      <c r="EA19" s="983"/>
      <c r="EB19" s="983"/>
      <c r="EC19" s="983"/>
      <c r="ED19" s="983"/>
      <c r="EE19" s="983"/>
      <c r="EF19" s="983"/>
      <c r="EG19" s="983"/>
      <c r="EH19" s="983"/>
      <c r="EI19" s="983"/>
      <c r="EJ19" s="983"/>
      <c r="EK19" s="983"/>
      <c r="EL19" s="983"/>
      <c r="EM19" s="983"/>
      <c r="EN19" s="983"/>
      <c r="EO19" s="983"/>
      <c r="EP19" s="983"/>
      <c r="EQ19" s="983"/>
      <c r="ER19" s="983"/>
      <c r="ES19" s="983"/>
      <c r="ET19" s="983"/>
      <c r="EU19" s="983"/>
      <c r="EV19" s="983"/>
      <c r="EW19" s="983"/>
      <c r="EX19" s="983"/>
      <c r="EY19" s="983"/>
      <c r="EZ19" s="983"/>
      <c r="FA19" s="983"/>
    </row>
    <row r="20" spans="1:157" s="984" customFormat="1" ht="12.5" x14ac:dyDescent="0.25">
      <c r="A20" s="218" t="s">
        <v>4541</v>
      </c>
      <c r="B20" s="987" t="s">
        <v>4286</v>
      </c>
      <c r="C20" s="982">
        <v>37</v>
      </c>
      <c r="D20" s="986">
        <v>8074.2</v>
      </c>
      <c r="E20" s="986">
        <v>33927.600000000013</v>
      </c>
      <c r="F20" s="983"/>
      <c r="G20" s="983"/>
      <c r="H20" s="983"/>
      <c r="I20" s="983"/>
      <c r="J20" s="983"/>
      <c r="K20" s="983"/>
      <c r="L20" s="983"/>
      <c r="M20" s="983"/>
      <c r="N20" s="983"/>
      <c r="O20" s="983"/>
      <c r="P20" s="983"/>
      <c r="Q20" s="983"/>
      <c r="R20" s="983"/>
      <c r="S20" s="983"/>
      <c r="T20" s="983"/>
      <c r="U20" s="983"/>
      <c r="V20" s="983"/>
      <c r="W20" s="983"/>
      <c r="X20" s="983"/>
      <c r="Y20" s="983"/>
      <c r="Z20" s="983"/>
      <c r="AA20" s="983"/>
      <c r="AB20" s="983"/>
      <c r="AC20" s="983"/>
      <c r="AD20" s="983"/>
      <c r="AE20" s="983"/>
      <c r="AF20" s="983"/>
      <c r="AG20" s="983"/>
      <c r="AH20" s="983"/>
      <c r="AI20" s="983"/>
      <c r="AJ20" s="983"/>
      <c r="AK20" s="983"/>
      <c r="AL20" s="983"/>
      <c r="AM20" s="983"/>
      <c r="AN20" s="983"/>
      <c r="AO20" s="983"/>
      <c r="AP20" s="983"/>
      <c r="AQ20" s="983"/>
      <c r="AR20" s="983"/>
      <c r="AS20" s="983"/>
      <c r="AT20" s="983"/>
      <c r="AU20" s="983"/>
      <c r="AV20" s="983"/>
      <c r="AW20" s="983"/>
      <c r="AX20" s="983"/>
      <c r="AY20" s="983"/>
      <c r="AZ20" s="983"/>
      <c r="BA20" s="983"/>
      <c r="BB20" s="983"/>
      <c r="BC20" s="983"/>
      <c r="BD20" s="983"/>
      <c r="BE20" s="983"/>
      <c r="BF20" s="983"/>
      <c r="BG20" s="983"/>
      <c r="BH20" s="983"/>
      <c r="BI20" s="983"/>
      <c r="BJ20" s="983"/>
      <c r="BK20" s="983"/>
      <c r="BL20" s="983"/>
      <c r="BM20" s="983"/>
      <c r="BN20" s="983"/>
      <c r="BO20" s="983"/>
      <c r="BP20" s="983"/>
      <c r="BQ20" s="983"/>
      <c r="BR20" s="983"/>
      <c r="BS20" s="983"/>
      <c r="BT20" s="983"/>
      <c r="BU20" s="983"/>
      <c r="BV20" s="983"/>
      <c r="BW20" s="983"/>
      <c r="BX20" s="983"/>
      <c r="BY20" s="983"/>
      <c r="BZ20" s="983"/>
      <c r="CA20" s="983"/>
      <c r="CB20" s="983"/>
      <c r="CC20" s="983"/>
      <c r="CD20" s="983"/>
      <c r="CE20" s="983"/>
      <c r="CF20" s="983"/>
      <c r="CG20" s="983"/>
      <c r="CH20" s="983"/>
      <c r="CI20" s="983"/>
      <c r="CJ20" s="983"/>
      <c r="CK20" s="983"/>
      <c r="CL20" s="983"/>
      <c r="CM20" s="983"/>
      <c r="CN20" s="983"/>
      <c r="CO20" s="983"/>
      <c r="CP20" s="983"/>
      <c r="CQ20" s="983"/>
      <c r="CR20" s="983"/>
      <c r="CS20" s="983"/>
      <c r="CT20" s="983"/>
      <c r="CU20" s="983"/>
      <c r="CV20" s="983"/>
      <c r="CW20" s="983"/>
      <c r="CX20" s="983"/>
      <c r="CY20" s="983"/>
      <c r="CZ20" s="983"/>
      <c r="DA20" s="983"/>
      <c r="DB20" s="983"/>
      <c r="DC20" s="983"/>
      <c r="DD20" s="983"/>
      <c r="DE20" s="983"/>
      <c r="DF20" s="983"/>
      <c r="DG20" s="983"/>
      <c r="DH20" s="983"/>
      <c r="DI20" s="983"/>
      <c r="DJ20" s="983"/>
      <c r="DK20" s="983"/>
      <c r="DL20" s="983"/>
      <c r="DM20" s="983"/>
      <c r="DN20" s="983"/>
      <c r="DO20" s="983"/>
      <c r="DP20" s="983"/>
      <c r="DQ20" s="983"/>
      <c r="DR20" s="983"/>
      <c r="DS20" s="983"/>
      <c r="DT20" s="983"/>
      <c r="DU20" s="983"/>
      <c r="DV20" s="983"/>
      <c r="DW20" s="983"/>
      <c r="DX20" s="983"/>
      <c r="DY20" s="983"/>
      <c r="DZ20" s="983"/>
      <c r="EA20" s="983"/>
      <c r="EB20" s="983"/>
      <c r="EC20" s="983"/>
      <c r="ED20" s="983"/>
      <c r="EE20" s="983"/>
      <c r="EF20" s="983"/>
      <c r="EG20" s="983"/>
      <c r="EH20" s="983"/>
      <c r="EI20" s="983"/>
      <c r="EJ20" s="983"/>
      <c r="EK20" s="983"/>
      <c r="EL20" s="983"/>
      <c r="EM20" s="983"/>
      <c r="EN20" s="983"/>
      <c r="EO20" s="983"/>
      <c r="EP20" s="983"/>
      <c r="EQ20" s="983"/>
      <c r="ER20" s="983"/>
      <c r="ES20" s="983"/>
      <c r="ET20" s="983"/>
      <c r="EU20" s="983"/>
      <c r="EV20" s="983"/>
      <c r="EW20" s="983"/>
      <c r="EX20" s="983"/>
      <c r="EY20" s="983"/>
      <c r="EZ20" s="983"/>
      <c r="FA20" s="983"/>
    </row>
    <row r="21" spans="1:157" s="984" customFormat="1" ht="12.5" x14ac:dyDescent="0.25">
      <c r="A21" s="218" t="s">
        <v>4542</v>
      </c>
      <c r="B21" s="987" t="s">
        <v>4543</v>
      </c>
      <c r="C21" s="982">
        <v>16</v>
      </c>
      <c r="D21" s="986">
        <v>12434.7</v>
      </c>
      <c r="E21" s="986">
        <v>25843.5</v>
      </c>
      <c r="F21" s="983"/>
      <c r="G21" s="983"/>
      <c r="H21" s="983"/>
      <c r="I21" s="983"/>
      <c r="J21" s="983"/>
      <c r="K21" s="983"/>
      <c r="L21" s="983"/>
      <c r="M21" s="983"/>
      <c r="N21" s="983"/>
      <c r="O21" s="983"/>
      <c r="P21" s="983"/>
      <c r="Q21" s="983"/>
      <c r="R21" s="983"/>
      <c r="S21" s="983"/>
      <c r="T21" s="983"/>
      <c r="U21" s="983"/>
      <c r="V21" s="983"/>
      <c r="W21" s="983"/>
      <c r="X21" s="983"/>
      <c r="Y21" s="983"/>
      <c r="Z21" s="983"/>
      <c r="AA21" s="983"/>
      <c r="AB21" s="983"/>
      <c r="AC21" s="983"/>
      <c r="AD21" s="983"/>
      <c r="AE21" s="983"/>
      <c r="AF21" s="983"/>
      <c r="AG21" s="983"/>
      <c r="AH21" s="983"/>
      <c r="AI21" s="983"/>
      <c r="AJ21" s="983"/>
      <c r="AK21" s="983"/>
      <c r="AL21" s="983"/>
      <c r="AM21" s="983"/>
      <c r="AN21" s="983"/>
      <c r="AO21" s="983"/>
      <c r="AP21" s="983"/>
      <c r="AQ21" s="983"/>
      <c r="AR21" s="983"/>
      <c r="AS21" s="983"/>
      <c r="AT21" s="983"/>
      <c r="AU21" s="983"/>
      <c r="AV21" s="983"/>
      <c r="AW21" s="983"/>
      <c r="AX21" s="983"/>
      <c r="AY21" s="983"/>
      <c r="AZ21" s="983"/>
      <c r="BA21" s="983"/>
      <c r="BB21" s="983"/>
      <c r="BC21" s="983"/>
      <c r="BD21" s="983"/>
      <c r="BE21" s="983"/>
      <c r="BF21" s="983"/>
      <c r="BG21" s="983"/>
      <c r="BH21" s="983"/>
      <c r="BI21" s="983"/>
      <c r="BJ21" s="983"/>
      <c r="BK21" s="983"/>
      <c r="BL21" s="983"/>
      <c r="BM21" s="983"/>
      <c r="BN21" s="983"/>
      <c r="BO21" s="983"/>
      <c r="BP21" s="983"/>
      <c r="BQ21" s="983"/>
      <c r="BR21" s="983"/>
      <c r="BS21" s="983"/>
      <c r="BT21" s="983"/>
      <c r="BU21" s="983"/>
      <c r="BV21" s="983"/>
      <c r="BW21" s="983"/>
      <c r="BX21" s="983"/>
      <c r="BY21" s="983"/>
      <c r="BZ21" s="983"/>
      <c r="CA21" s="983"/>
      <c r="CB21" s="983"/>
      <c r="CC21" s="983"/>
      <c r="CD21" s="983"/>
      <c r="CE21" s="983"/>
      <c r="CF21" s="983"/>
      <c r="CG21" s="983"/>
      <c r="CH21" s="983"/>
      <c r="CI21" s="983"/>
      <c r="CJ21" s="983"/>
      <c r="CK21" s="983"/>
      <c r="CL21" s="983"/>
      <c r="CM21" s="983"/>
      <c r="CN21" s="983"/>
      <c r="CO21" s="983"/>
      <c r="CP21" s="983"/>
      <c r="CQ21" s="983"/>
      <c r="CR21" s="983"/>
      <c r="CS21" s="983"/>
      <c r="CT21" s="983"/>
      <c r="CU21" s="983"/>
      <c r="CV21" s="983"/>
      <c r="CW21" s="983"/>
      <c r="CX21" s="983"/>
      <c r="CY21" s="983"/>
      <c r="CZ21" s="983"/>
      <c r="DA21" s="983"/>
      <c r="DB21" s="983"/>
      <c r="DC21" s="983"/>
      <c r="DD21" s="983"/>
      <c r="DE21" s="983"/>
      <c r="DF21" s="983"/>
      <c r="DG21" s="983"/>
      <c r="DH21" s="983"/>
      <c r="DI21" s="983"/>
      <c r="DJ21" s="983"/>
      <c r="DK21" s="983"/>
      <c r="DL21" s="983"/>
      <c r="DM21" s="983"/>
      <c r="DN21" s="983"/>
      <c r="DO21" s="983"/>
      <c r="DP21" s="983"/>
      <c r="DQ21" s="983"/>
      <c r="DR21" s="983"/>
      <c r="DS21" s="983"/>
      <c r="DT21" s="983"/>
      <c r="DU21" s="983"/>
      <c r="DV21" s="983"/>
      <c r="DW21" s="983"/>
      <c r="DX21" s="983"/>
      <c r="DY21" s="983"/>
      <c r="DZ21" s="983"/>
      <c r="EA21" s="983"/>
      <c r="EB21" s="983"/>
      <c r="EC21" s="983"/>
      <c r="ED21" s="983"/>
      <c r="EE21" s="983"/>
      <c r="EF21" s="983"/>
      <c r="EG21" s="983"/>
      <c r="EH21" s="983"/>
      <c r="EI21" s="983"/>
      <c r="EJ21" s="983"/>
      <c r="EK21" s="983"/>
      <c r="EL21" s="983"/>
      <c r="EM21" s="983"/>
      <c r="EN21" s="983"/>
      <c r="EO21" s="983"/>
      <c r="EP21" s="983"/>
      <c r="EQ21" s="983"/>
      <c r="ER21" s="983"/>
      <c r="ES21" s="983"/>
      <c r="ET21" s="983"/>
      <c r="EU21" s="983"/>
      <c r="EV21" s="983"/>
      <c r="EW21" s="983"/>
      <c r="EX21" s="983"/>
      <c r="EY21" s="983"/>
      <c r="EZ21" s="983"/>
      <c r="FA21" s="983"/>
    </row>
    <row r="22" spans="1:157" s="984" customFormat="1" ht="12.5" x14ac:dyDescent="0.25">
      <c r="A22" s="218" t="s">
        <v>4544</v>
      </c>
      <c r="B22" s="987" t="s">
        <v>4545</v>
      </c>
      <c r="C22" s="982">
        <v>1</v>
      </c>
      <c r="D22" s="986">
        <v>52387.199999999997</v>
      </c>
      <c r="E22" s="986">
        <v>52387.199999999997</v>
      </c>
      <c r="F22" s="983"/>
      <c r="G22" s="983"/>
      <c r="H22" s="983"/>
      <c r="I22" s="983"/>
      <c r="J22" s="983"/>
      <c r="K22" s="983"/>
      <c r="L22" s="983"/>
      <c r="M22" s="983"/>
      <c r="N22" s="983"/>
      <c r="O22" s="983"/>
      <c r="P22" s="983"/>
      <c r="Q22" s="983"/>
      <c r="R22" s="983"/>
      <c r="S22" s="983"/>
      <c r="T22" s="983"/>
      <c r="U22" s="983"/>
      <c r="V22" s="983"/>
      <c r="W22" s="983"/>
      <c r="X22" s="983"/>
      <c r="Y22" s="983"/>
      <c r="Z22" s="983"/>
      <c r="AA22" s="983"/>
      <c r="AB22" s="983"/>
      <c r="AC22" s="983"/>
      <c r="AD22" s="983"/>
      <c r="AE22" s="983"/>
      <c r="AF22" s="983"/>
      <c r="AG22" s="983"/>
      <c r="AH22" s="983"/>
      <c r="AI22" s="983"/>
      <c r="AJ22" s="983"/>
      <c r="AK22" s="983"/>
      <c r="AL22" s="983"/>
      <c r="AM22" s="983"/>
      <c r="AN22" s="983"/>
      <c r="AO22" s="983"/>
      <c r="AP22" s="983"/>
      <c r="AQ22" s="983"/>
      <c r="AR22" s="983"/>
      <c r="AS22" s="983"/>
      <c r="AT22" s="983"/>
      <c r="AU22" s="983"/>
      <c r="AV22" s="983"/>
      <c r="AW22" s="983"/>
      <c r="AX22" s="983"/>
      <c r="AY22" s="983"/>
      <c r="AZ22" s="983"/>
      <c r="BA22" s="983"/>
      <c r="BB22" s="983"/>
      <c r="BC22" s="983"/>
      <c r="BD22" s="983"/>
      <c r="BE22" s="983"/>
      <c r="BF22" s="983"/>
      <c r="BG22" s="983"/>
      <c r="BH22" s="983"/>
      <c r="BI22" s="983"/>
      <c r="BJ22" s="983"/>
      <c r="BK22" s="983"/>
      <c r="BL22" s="983"/>
      <c r="BM22" s="983"/>
      <c r="BN22" s="983"/>
      <c r="BO22" s="983"/>
      <c r="BP22" s="983"/>
      <c r="BQ22" s="983"/>
      <c r="BR22" s="983"/>
      <c r="BS22" s="983"/>
      <c r="BT22" s="983"/>
      <c r="BU22" s="983"/>
      <c r="BV22" s="983"/>
      <c r="BW22" s="983"/>
      <c r="BX22" s="983"/>
      <c r="BY22" s="983"/>
      <c r="BZ22" s="983"/>
      <c r="CA22" s="983"/>
      <c r="CB22" s="983"/>
      <c r="CC22" s="983"/>
      <c r="CD22" s="983"/>
      <c r="CE22" s="983"/>
      <c r="CF22" s="983"/>
      <c r="CG22" s="983"/>
      <c r="CH22" s="983"/>
      <c r="CI22" s="983"/>
      <c r="CJ22" s="983"/>
      <c r="CK22" s="983"/>
      <c r="CL22" s="983"/>
      <c r="CM22" s="983"/>
      <c r="CN22" s="983"/>
      <c r="CO22" s="983"/>
      <c r="CP22" s="983"/>
      <c r="CQ22" s="983"/>
      <c r="CR22" s="983"/>
      <c r="CS22" s="983"/>
      <c r="CT22" s="983"/>
      <c r="CU22" s="983"/>
      <c r="CV22" s="983"/>
      <c r="CW22" s="983"/>
      <c r="CX22" s="983"/>
      <c r="CY22" s="983"/>
      <c r="CZ22" s="983"/>
      <c r="DA22" s="983"/>
      <c r="DB22" s="983"/>
      <c r="DC22" s="983"/>
      <c r="DD22" s="983"/>
      <c r="DE22" s="983"/>
      <c r="DF22" s="983"/>
      <c r="DG22" s="983"/>
      <c r="DH22" s="983"/>
      <c r="DI22" s="983"/>
      <c r="DJ22" s="983"/>
      <c r="DK22" s="983"/>
      <c r="DL22" s="983"/>
      <c r="DM22" s="983"/>
      <c r="DN22" s="983"/>
      <c r="DO22" s="983"/>
      <c r="DP22" s="983"/>
      <c r="DQ22" s="983"/>
      <c r="DR22" s="983"/>
      <c r="DS22" s="983"/>
      <c r="DT22" s="983"/>
      <c r="DU22" s="983"/>
      <c r="DV22" s="983"/>
      <c r="DW22" s="983"/>
      <c r="DX22" s="983"/>
      <c r="DY22" s="983"/>
      <c r="DZ22" s="983"/>
      <c r="EA22" s="983"/>
      <c r="EB22" s="983"/>
      <c r="EC22" s="983"/>
      <c r="ED22" s="983"/>
      <c r="EE22" s="983"/>
      <c r="EF22" s="983"/>
      <c r="EG22" s="983"/>
      <c r="EH22" s="983"/>
      <c r="EI22" s="983"/>
      <c r="EJ22" s="983"/>
      <c r="EK22" s="983"/>
      <c r="EL22" s="983"/>
      <c r="EM22" s="983"/>
      <c r="EN22" s="983"/>
      <c r="EO22" s="983"/>
      <c r="EP22" s="983"/>
      <c r="EQ22" s="983"/>
      <c r="ER22" s="983"/>
      <c r="ES22" s="983"/>
      <c r="ET22" s="983"/>
      <c r="EU22" s="983"/>
      <c r="EV22" s="983"/>
      <c r="EW22" s="983"/>
      <c r="EX22" s="983"/>
      <c r="EY22" s="983"/>
      <c r="EZ22" s="983"/>
      <c r="FA22" s="983"/>
    </row>
    <row r="23" spans="1:157" s="984" customFormat="1" ht="12.5" x14ac:dyDescent="0.25">
      <c r="A23" s="218" t="s">
        <v>4546</v>
      </c>
      <c r="B23" s="987" t="s">
        <v>4547</v>
      </c>
      <c r="C23" s="982">
        <v>10</v>
      </c>
      <c r="D23" s="986">
        <v>11616.9</v>
      </c>
      <c r="E23" s="986">
        <v>11616.9</v>
      </c>
      <c r="F23" s="983"/>
      <c r="G23" s="983"/>
      <c r="H23" s="983"/>
      <c r="I23" s="983"/>
      <c r="J23" s="983"/>
      <c r="K23" s="983"/>
      <c r="L23" s="983"/>
      <c r="M23" s="983"/>
      <c r="N23" s="983"/>
      <c r="O23" s="983"/>
      <c r="P23" s="983"/>
      <c r="Q23" s="983"/>
      <c r="R23" s="983"/>
      <c r="S23" s="983"/>
      <c r="T23" s="983"/>
      <c r="U23" s="983"/>
      <c r="V23" s="983"/>
      <c r="W23" s="983"/>
      <c r="X23" s="983"/>
      <c r="Y23" s="983"/>
      <c r="Z23" s="983"/>
      <c r="AA23" s="983"/>
      <c r="AB23" s="983"/>
      <c r="AC23" s="983"/>
      <c r="AD23" s="983"/>
      <c r="AE23" s="983"/>
      <c r="AF23" s="983"/>
      <c r="AG23" s="983"/>
      <c r="AH23" s="983"/>
      <c r="AI23" s="983"/>
      <c r="AJ23" s="983"/>
      <c r="AK23" s="983"/>
      <c r="AL23" s="983"/>
      <c r="AM23" s="983"/>
      <c r="AN23" s="983"/>
      <c r="AO23" s="983"/>
      <c r="AP23" s="983"/>
      <c r="AQ23" s="983"/>
      <c r="AR23" s="983"/>
      <c r="AS23" s="983"/>
      <c r="AT23" s="983"/>
      <c r="AU23" s="983"/>
      <c r="AV23" s="983"/>
      <c r="AW23" s="983"/>
      <c r="AX23" s="983"/>
      <c r="AY23" s="983"/>
      <c r="AZ23" s="983"/>
      <c r="BA23" s="983"/>
      <c r="BB23" s="983"/>
      <c r="BC23" s="983"/>
      <c r="BD23" s="983"/>
      <c r="BE23" s="983"/>
      <c r="BF23" s="983"/>
      <c r="BG23" s="983"/>
      <c r="BH23" s="983"/>
      <c r="BI23" s="983"/>
      <c r="BJ23" s="983"/>
      <c r="BK23" s="983"/>
      <c r="BL23" s="983"/>
      <c r="BM23" s="983"/>
      <c r="BN23" s="983"/>
      <c r="BO23" s="983"/>
      <c r="BP23" s="983"/>
      <c r="BQ23" s="983"/>
      <c r="BR23" s="983"/>
      <c r="BS23" s="983"/>
      <c r="BT23" s="983"/>
      <c r="BU23" s="983"/>
      <c r="BV23" s="983"/>
      <c r="BW23" s="983"/>
      <c r="BX23" s="983"/>
      <c r="BY23" s="983"/>
      <c r="BZ23" s="983"/>
      <c r="CA23" s="983"/>
      <c r="CB23" s="983"/>
      <c r="CC23" s="983"/>
      <c r="CD23" s="983"/>
      <c r="CE23" s="983"/>
      <c r="CF23" s="983"/>
      <c r="CG23" s="983"/>
      <c r="CH23" s="983"/>
      <c r="CI23" s="983"/>
      <c r="CJ23" s="983"/>
      <c r="CK23" s="983"/>
      <c r="CL23" s="983"/>
      <c r="CM23" s="983"/>
      <c r="CN23" s="983"/>
      <c r="CO23" s="983"/>
      <c r="CP23" s="983"/>
      <c r="CQ23" s="983"/>
      <c r="CR23" s="983"/>
      <c r="CS23" s="983"/>
      <c r="CT23" s="983"/>
      <c r="CU23" s="983"/>
      <c r="CV23" s="983"/>
      <c r="CW23" s="983"/>
      <c r="CX23" s="983"/>
      <c r="CY23" s="983"/>
      <c r="CZ23" s="983"/>
      <c r="DA23" s="983"/>
      <c r="DB23" s="983"/>
      <c r="DC23" s="983"/>
      <c r="DD23" s="983"/>
      <c r="DE23" s="983"/>
      <c r="DF23" s="983"/>
      <c r="DG23" s="983"/>
      <c r="DH23" s="983"/>
      <c r="DI23" s="983"/>
      <c r="DJ23" s="983"/>
      <c r="DK23" s="983"/>
      <c r="DL23" s="983"/>
      <c r="DM23" s="983"/>
      <c r="DN23" s="983"/>
      <c r="DO23" s="983"/>
      <c r="DP23" s="983"/>
      <c r="DQ23" s="983"/>
      <c r="DR23" s="983"/>
      <c r="DS23" s="983"/>
      <c r="DT23" s="983"/>
      <c r="DU23" s="983"/>
      <c r="DV23" s="983"/>
      <c r="DW23" s="983"/>
      <c r="DX23" s="983"/>
      <c r="DY23" s="983"/>
      <c r="DZ23" s="983"/>
      <c r="EA23" s="983"/>
      <c r="EB23" s="983"/>
      <c r="EC23" s="983"/>
      <c r="ED23" s="983"/>
      <c r="EE23" s="983"/>
      <c r="EF23" s="983"/>
      <c r="EG23" s="983"/>
      <c r="EH23" s="983"/>
      <c r="EI23" s="983"/>
      <c r="EJ23" s="983"/>
      <c r="EK23" s="983"/>
      <c r="EL23" s="983"/>
      <c r="EM23" s="983"/>
      <c r="EN23" s="983"/>
      <c r="EO23" s="983"/>
      <c r="EP23" s="983"/>
      <c r="EQ23" s="983"/>
      <c r="ER23" s="983"/>
      <c r="ES23" s="983"/>
      <c r="ET23" s="983"/>
      <c r="EU23" s="983"/>
      <c r="EV23" s="983"/>
      <c r="EW23" s="983"/>
      <c r="EX23" s="983"/>
      <c r="EY23" s="983"/>
      <c r="EZ23" s="983"/>
      <c r="FA23" s="983"/>
    </row>
    <row r="24" spans="1:157" s="984" customFormat="1" ht="12.5" x14ac:dyDescent="0.25">
      <c r="A24" s="218" t="s">
        <v>4548</v>
      </c>
      <c r="B24" s="987" t="s">
        <v>4549</v>
      </c>
      <c r="C24" s="982">
        <v>2</v>
      </c>
      <c r="D24" s="986">
        <v>22915.5</v>
      </c>
      <c r="E24" s="986">
        <v>33927.600000000013</v>
      </c>
      <c r="F24" s="983"/>
      <c r="G24" s="983"/>
      <c r="H24" s="983"/>
      <c r="I24" s="983"/>
      <c r="J24" s="983"/>
      <c r="K24" s="983"/>
      <c r="L24" s="983"/>
      <c r="M24" s="983"/>
      <c r="N24" s="983"/>
      <c r="O24" s="983"/>
      <c r="P24" s="983"/>
      <c r="Q24" s="983"/>
      <c r="R24" s="983"/>
      <c r="S24" s="983"/>
      <c r="T24" s="983"/>
      <c r="U24" s="983"/>
      <c r="V24" s="983"/>
      <c r="W24" s="983"/>
      <c r="X24" s="983"/>
      <c r="Y24" s="983"/>
      <c r="Z24" s="983"/>
      <c r="AA24" s="983"/>
      <c r="AB24" s="983"/>
      <c r="AC24" s="983"/>
      <c r="AD24" s="983"/>
      <c r="AE24" s="983"/>
      <c r="AF24" s="983"/>
      <c r="AG24" s="983"/>
      <c r="AH24" s="983"/>
      <c r="AI24" s="983"/>
      <c r="AJ24" s="983"/>
      <c r="AK24" s="983"/>
      <c r="AL24" s="983"/>
      <c r="AM24" s="983"/>
      <c r="AN24" s="983"/>
      <c r="AO24" s="983"/>
      <c r="AP24" s="983"/>
      <c r="AQ24" s="983"/>
      <c r="AR24" s="983"/>
      <c r="AS24" s="983"/>
      <c r="AT24" s="983"/>
      <c r="AU24" s="983"/>
      <c r="AV24" s="983"/>
      <c r="AW24" s="983"/>
      <c r="AX24" s="983"/>
      <c r="AY24" s="983"/>
      <c r="AZ24" s="983"/>
      <c r="BA24" s="983"/>
      <c r="BB24" s="983"/>
      <c r="BC24" s="983"/>
      <c r="BD24" s="983"/>
      <c r="BE24" s="983"/>
      <c r="BF24" s="983"/>
      <c r="BG24" s="983"/>
      <c r="BH24" s="983"/>
      <c r="BI24" s="983"/>
      <c r="BJ24" s="983"/>
      <c r="BK24" s="983"/>
      <c r="BL24" s="983"/>
      <c r="BM24" s="983"/>
      <c r="BN24" s="983"/>
      <c r="BO24" s="983"/>
      <c r="BP24" s="983"/>
      <c r="BQ24" s="983"/>
      <c r="BR24" s="983"/>
      <c r="BS24" s="983"/>
      <c r="BT24" s="983"/>
      <c r="BU24" s="983"/>
      <c r="BV24" s="983"/>
      <c r="BW24" s="983"/>
      <c r="BX24" s="983"/>
      <c r="BY24" s="983"/>
      <c r="BZ24" s="983"/>
      <c r="CA24" s="983"/>
      <c r="CB24" s="983"/>
      <c r="CC24" s="983"/>
      <c r="CD24" s="983"/>
      <c r="CE24" s="983"/>
      <c r="CF24" s="983"/>
      <c r="CG24" s="983"/>
      <c r="CH24" s="983"/>
      <c r="CI24" s="983"/>
      <c r="CJ24" s="983"/>
      <c r="CK24" s="983"/>
      <c r="CL24" s="983"/>
      <c r="CM24" s="983"/>
      <c r="CN24" s="983"/>
      <c r="CO24" s="983"/>
      <c r="CP24" s="983"/>
      <c r="CQ24" s="983"/>
      <c r="CR24" s="983"/>
      <c r="CS24" s="983"/>
      <c r="CT24" s="983"/>
      <c r="CU24" s="983"/>
      <c r="CV24" s="983"/>
      <c r="CW24" s="983"/>
      <c r="CX24" s="983"/>
      <c r="CY24" s="983"/>
      <c r="CZ24" s="983"/>
      <c r="DA24" s="983"/>
      <c r="DB24" s="983"/>
      <c r="DC24" s="983"/>
      <c r="DD24" s="983"/>
      <c r="DE24" s="983"/>
      <c r="DF24" s="983"/>
      <c r="DG24" s="983"/>
      <c r="DH24" s="983"/>
      <c r="DI24" s="983"/>
      <c r="DJ24" s="983"/>
      <c r="DK24" s="983"/>
      <c r="DL24" s="983"/>
      <c r="DM24" s="983"/>
      <c r="DN24" s="983"/>
      <c r="DO24" s="983"/>
      <c r="DP24" s="983"/>
      <c r="DQ24" s="983"/>
      <c r="DR24" s="983"/>
      <c r="DS24" s="983"/>
      <c r="DT24" s="983"/>
      <c r="DU24" s="983"/>
      <c r="DV24" s="983"/>
      <c r="DW24" s="983"/>
      <c r="DX24" s="983"/>
      <c r="DY24" s="983"/>
      <c r="DZ24" s="983"/>
      <c r="EA24" s="983"/>
      <c r="EB24" s="983"/>
      <c r="EC24" s="983"/>
      <c r="ED24" s="983"/>
      <c r="EE24" s="983"/>
      <c r="EF24" s="983"/>
      <c r="EG24" s="983"/>
      <c r="EH24" s="983"/>
      <c r="EI24" s="983"/>
      <c r="EJ24" s="983"/>
      <c r="EK24" s="983"/>
      <c r="EL24" s="983"/>
      <c r="EM24" s="983"/>
      <c r="EN24" s="983"/>
      <c r="EO24" s="983"/>
      <c r="EP24" s="983"/>
      <c r="EQ24" s="983"/>
      <c r="ER24" s="983"/>
      <c r="ES24" s="983"/>
      <c r="ET24" s="983"/>
      <c r="EU24" s="983"/>
      <c r="EV24" s="983"/>
      <c r="EW24" s="983"/>
      <c r="EX24" s="983"/>
      <c r="EY24" s="983"/>
      <c r="EZ24" s="983"/>
      <c r="FA24" s="983"/>
    </row>
    <row r="25" spans="1:157" s="984" customFormat="1" ht="12.5" x14ac:dyDescent="0.25">
      <c r="A25" s="218" t="s">
        <v>4550</v>
      </c>
      <c r="B25" s="987" t="s">
        <v>4551</v>
      </c>
      <c r="C25" s="982">
        <v>1</v>
      </c>
      <c r="D25" s="986">
        <v>25843.5</v>
      </c>
      <c r="E25" s="986">
        <v>25843.5</v>
      </c>
      <c r="F25" s="983"/>
      <c r="G25" s="983"/>
      <c r="H25" s="983"/>
      <c r="I25" s="983"/>
      <c r="J25" s="983"/>
      <c r="K25" s="983"/>
      <c r="L25" s="983"/>
      <c r="M25" s="983"/>
      <c r="N25" s="983"/>
      <c r="O25" s="983"/>
      <c r="P25" s="983"/>
      <c r="Q25" s="983"/>
      <c r="R25" s="983"/>
      <c r="S25" s="983"/>
      <c r="T25" s="983"/>
      <c r="U25" s="983"/>
      <c r="V25" s="983"/>
      <c r="W25" s="983"/>
      <c r="X25" s="983"/>
      <c r="Y25" s="983"/>
      <c r="Z25" s="983"/>
      <c r="AA25" s="983"/>
      <c r="AB25" s="983"/>
      <c r="AC25" s="983"/>
      <c r="AD25" s="983"/>
      <c r="AE25" s="983"/>
      <c r="AF25" s="983"/>
      <c r="AG25" s="983"/>
      <c r="AH25" s="983"/>
      <c r="AI25" s="983"/>
      <c r="AJ25" s="983"/>
      <c r="AK25" s="983"/>
      <c r="AL25" s="983"/>
      <c r="AM25" s="983"/>
      <c r="AN25" s="983"/>
      <c r="AO25" s="983"/>
      <c r="AP25" s="983"/>
      <c r="AQ25" s="983"/>
      <c r="AR25" s="983"/>
      <c r="AS25" s="983"/>
      <c r="AT25" s="983"/>
      <c r="AU25" s="983"/>
      <c r="AV25" s="983"/>
      <c r="AW25" s="983"/>
      <c r="AX25" s="983"/>
      <c r="AY25" s="983"/>
      <c r="AZ25" s="983"/>
      <c r="BA25" s="983"/>
      <c r="BB25" s="983"/>
      <c r="BC25" s="983"/>
      <c r="BD25" s="983"/>
      <c r="BE25" s="983"/>
      <c r="BF25" s="983"/>
      <c r="BG25" s="983"/>
      <c r="BH25" s="983"/>
      <c r="BI25" s="983"/>
      <c r="BJ25" s="983"/>
      <c r="BK25" s="983"/>
      <c r="BL25" s="983"/>
      <c r="BM25" s="983"/>
      <c r="BN25" s="983"/>
      <c r="BO25" s="983"/>
      <c r="BP25" s="983"/>
      <c r="BQ25" s="983"/>
      <c r="BR25" s="983"/>
      <c r="BS25" s="983"/>
      <c r="BT25" s="983"/>
      <c r="BU25" s="983"/>
      <c r="BV25" s="983"/>
      <c r="BW25" s="983"/>
      <c r="BX25" s="983"/>
      <c r="BY25" s="983"/>
      <c r="BZ25" s="983"/>
      <c r="CA25" s="983"/>
      <c r="CB25" s="983"/>
      <c r="CC25" s="983"/>
      <c r="CD25" s="983"/>
      <c r="CE25" s="983"/>
      <c r="CF25" s="983"/>
      <c r="CG25" s="983"/>
      <c r="CH25" s="983"/>
      <c r="CI25" s="983"/>
      <c r="CJ25" s="983"/>
      <c r="CK25" s="983"/>
      <c r="CL25" s="983"/>
      <c r="CM25" s="983"/>
      <c r="CN25" s="983"/>
      <c r="CO25" s="983"/>
      <c r="CP25" s="983"/>
      <c r="CQ25" s="983"/>
      <c r="CR25" s="983"/>
      <c r="CS25" s="983"/>
      <c r="CT25" s="983"/>
      <c r="CU25" s="983"/>
      <c r="CV25" s="983"/>
      <c r="CW25" s="983"/>
      <c r="CX25" s="983"/>
      <c r="CY25" s="983"/>
      <c r="CZ25" s="983"/>
      <c r="DA25" s="983"/>
      <c r="DB25" s="983"/>
      <c r="DC25" s="983"/>
      <c r="DD25" s="983"/>
      <c r="DE25" s="983"/>
      <c r="DF25" s="983"/>
      <c r="DG25" s="983"/>
      <c r="DH25" s="983"/>
      <c r="DI25" s="983"/>
      <c r="DJ25" s="983"/>
      <c r="DK25" s="983"/>
      <c r="DL25" s="983"/>
      <c r="DM25" s="983"/>
      <c r="DN25" s="983"/>
      <c r="DO25" s="983"/>
      <c r="DP25" s="983"/>
      <c r="DQ25" s="983"/>
      <c r="DR25" s="983"/>
      <c r="DS25" s="983"/>
      <c r="DT25" s="983"/>
      <c r="DU25" s="983"/>
      <c r="DV25" s="983"/>
      <c r="DW25" s="983"/>
      <c r="DX25" s="983"/>
      <c r="DY25" s="983"/>
      <c r="DZ25" s="983"/>
      <c r="EA25" s="983"/>
      <c r="EB25" s="983"/>
      <c r="EC25" s="983"/>
      <c r="ED25" s="983"/>
      <c r="EE25" s="983"/>
      <c r="EF25" s="983"/>
      <c r="EG25" s="983"/>
      <c r="EH25" s="983"/>
      <c r="EI25" s="983"/>
      <c r="EJ25" s="983"/>
      <c r="EK25" s="983"/>
      <c r="EL25" s="983"/>
      <c r="EM25" s="983"/>
      <c r="EN25" s="983"/>
      <c r="EO25" s="983"/>
      <c r="EP25" s="983"/>
      <c r="EQ25" s="983"/>
      <c r="ER25" s="983"/>
      <c r="ES25" s="983"/>
      <c r="ET25" s="983"/>
      <c r="EU25" s="983"/>
      <c r="EV25" s="983"/>
      <c r="EW25" s="983"/>
      <c r="EX25" s="983"/>
      <c r="EY25" s="983"/>
      <c r="EZ25" s="983"/>
      <c r="FA25" s="983"/>
    </row>
    <row r="26" spans="1:157" s="984" customFormat="1" ht="12.5" x14ac:dyDescent="0.25">
      <c r="A26" s="218" t="s">
        <v>4552</v>
      </c>
      <c r="B26" s="987" t="s">
        <v>4553</v>
      </c>
      <c r="C26" s="982">
        <v>1</v>
      </c>
      <c r="D26" s="986">
        <v>33927.600000000013</v>
      </c>
      <c r="E26" s="986">
        <v>33927.600000000013</v>
      </c>
      <c r="F26" s="983"/>
      <c r="G26" s="983"/>
      <c r="H26" s="983"/>
      <c r="I26" s="983"/>
      <c r="J26" s="983"/>
      <c r="K26" s="983"/>
      <c r="L26" s="983"/>
      <c r="M26" s="983"/>
      <c r="N26" s="983"/>
      <c r="O26" s="983"/>
      <c r="P26" s="983"/>
      <c r="Q26" s="983"/>
      <c r="R26" s="983"/>
      <c r="S26" s="983"/>
      <c r="T26" s="983"/>
      <c r="U26" s="983"/>
      <c r="V26" s="983"/>
      <c r="W26" s="983"/>
      <c r="X26" s="983"/>
      <c r="Y26" s="983"/>
      <c r="Z26" s="983"/>
      <c r="AA26" s="983"/>
      <c r="AB26" s="983"/>
      <c r="AC26" s="983"/>
      <c r="AD26" s="983"/>
      <c r="AE26" s="983"/>
      <c r="AF26" s="983"/>
      <c r="AG26" s="983"/>
      <c r="AH26" s="983"/>
      <c r="AI26" s="983"/>
      <c r="AJ26" s="983"/>
      <c r="AK26" s="983"/>
      <c r="AL26" s="983"/>
      <c r="AM26" s="983"/>
      <c r="AN26" s="983"/>
      <c r="AO26" s="983"/>
      <c r="AP26" s="983"/>
      <c r="AQ26" s="983"/>
      <c r="AR26" s="983"/>
      <c r="AS26" s="983"/>
      <c r="AT26" s="983"/>
      <c r="AU26" s="983"/>
      <c r="AV26" s="983"/>
      <c r="AW26" s="983"/>
      <c r="AX26" s="983"/>
      <c r="AY26" s="983"/>
      <c r="AZ26" s="983"/>
      <c r="BA26" s="983"/>
      <c r="BB26" s="983"/>
      <c r="BC26" s="983"/>
      <c r="BD26" s="983"/>
      <c r="BE26" s="983"/>
      <c r="BF26" s="983"/>
      <c r="BG26" s="983"/>
      <c r="BH26" s="983"/>
      <c r="BI26" s="983"/>
      <c r="BJ26" s="983"/>
      <c r="BK26" s="983"/>
      <c r="BL26" s="983"/>
      <c r="BM26" s="983"/>
      <c r="BN26" s="983"/>
      <c r="BO26" s="983"/>
      <c r="BP26" s="983"/>
      <c r="BQ26" s="983"/>
      <c r="BR26" s="983"/>
      <c r="BS26" s="983"/>
      <c r="BT26" s="983"/>
      <c r="BU26" s="983"/>
      <c r="BV26" s="983"/>
      <c r="BW26" s="983"/>
      <c r="BX26" s="983"/>
      <c r="BY26" s="983"/>
      <c r="BZ26" s="983"/>
      <c r="CA26" s="983"/>
      <c r="CB26" s="983"/>
      <c r="CC26" s="983"/>
      <c r="CD26" s="983"/>
      <c r="CE26" s="983"/>
      <c r="CF26" s="983"/>
      <c r="CG26" s="983"/>
      <c r="CH26" s="983"/>
      <c r="CI26" s="983"/>
      <c r="CJ26" s="983"/>
      <c r="CK26" s="983"/>
      <c r="CL26" s="983"/>
      <c r="CM26" s="983"/>
      <c r="CN26" s="983"/>
      <c r="CO26" s="983"/>
      <c r="CP26" s="983"/>
      <c r="CQ26" s="983"/>
      <c r="CR26" s="983"/>
      <c r="CS26" s="983"/>
      <c r="CT26" s="983"/>
      <c r="CU26" s="983"/>
      <c r="CV26" s="983"/>
      <c r="CW26" s="983"/>
      <c r="CX26" s="983"/>
      <c r="CY26" s="983"/>
      <c r="CZ26" s="983"/>
      <c r="DA26" s="983"/>
      <c r="DB26" s="983"/>
      <c r="DC26" s="983"/>
      <c r="DD26" s="983"/>
      <c r="DE26" s="983"/>
      <c r="DF26" s="983"/>
      <c r="DG26" s="983"/>
      <c r="DH26" s="983"/>
      <c r="DI26" s="983"/>
      <c r="DJ26" s="983"/>
      <c r="DK26" s="983"/>
      <c r="DL26" s="983"/>
      <c r="DM26" s="983"/>
      <c r="DN26" s="983"/>
      <c r="DO26" s="983"/>
      <c r="DP26" s="983"/>
      <c r="DQ26" s="983"/>
      <c r="DR26" s="983"/>
      <c r="DS26" s="983"/>
      <c r="DT26" s="983"/>
      <c r="DU26" s="983"/>
      <c r="DV26" s="983"/>
      <c r="DW26" s="983"/>
      <c r="DX26" s="983"/>
      <c r="DY26" s="983"/>
      <c r="DZ26" s="983"/>
      <c r="EA26" s="983"/>
      <c r="EB26" s="983"/>
      <c r="EC26" s="983"/>
      <c r="ED26" s="983"/>
      <c r="EE26" s="983"/>
      <c r="EF26" s="983"/>
      <c r="EG26" s="983"/>
      <c r="EH26" s="983"/>
      <c r="EI26" s="983"/>
      <c r="EJ26" s="983"/>
      <c r="EK26" s="983"/>
      <c r="EL26" s="983"/>
      <c r="EM26" s="983"/>
      <c r="EN26" s="983"/>
      <c r="EO26" s="983"/>
      <c r="EP26" s="983"/>
      <c r="EQ26" s="983"/>
      <c r="ER26" s="983"/>
      <c r="ES26" s="983"/>
      <c r="ET26" s="983"/>
      <c r="EU26" s="983"/>
      <c r="EV26" s="983"/>
      <c r="EW26" s="983"/>
      <c r="EX26" s="983"/>
      <c r="EY26" s="983"/>
      <c r="EZ26" s="983"/>
      <c r="FA26" s="983"/>
    </row>
    <row r="27" spans="1:157" s="984" customFormat="1" ht="12.5" x14ac:dyDescent="0.25">
      <c r="A27" s="218" t="s">
        <v>4554</v>
      </c>
      <c r="B27" s="987" t="s">
        <v>4493</v>
      </c>
      <c r="C27" s="982">
        <v>14</v>
      </c>
      <c r="D27" s="986">
        <v>11616.9</v>
      </c>
      <c r="E27" s="986">
        <v>13013.7</v>
      </c>
      <c r="F27" s="983"/>
      <c r="G27" s="983"/>
      <c r="H27" s="983"/>
      <c r="I27" s="983"/>
      <c r="J27" s="983"/>
      <c r="K27" s="983"/>
      <c r="L27" s="983"/>
      <c r="M27" s="983"/>
      <c r="N27" s="983"/>
      <c r="O27" s="983"/>
      <c r="P27" s="983"/>
      <c r="Q27" s="983"/>
      <c r="R27" s="983"/>
      <c r="S27" s="983"/>
      <c r="T27" s="983"/>
      <c r="U27" s="983"/>
      <c r="V27" s="983"/>
      <c r="W27" s="983"/>
      <c r="X27" s="983"/>
      <c r="Y27" s="983"/>
      <c r="Z27" s="983"/>
      <c r="AA27" s="983"/>
      <c r="AB27" s="983"/>
      <c r="AC27" s="983"/>
      <c r="AD27" s="983"/>
      <c r="AE27" s="983"/>
      <c r="AF27" s="983"/>
      <c r="AG27" s="983"/>
      <c r="AH27" s="983"/>
      <c r="AI27" s="983"/>
      <c r="AJ27" s="983"/>
      <c r="AK27" s="983"/>
      <c r="AL27" s="983"/>
      <c r="AM27" s="983"/>
      <c r="AN27" s="983"/>
      <c r="AO27" s="983"/>
      <c r="AP27" s="983"/>
      <c r="AQ27" s="983"/>
      <c r="AR27" s="983"/>
      <c r="AS27" s="983"/>
      <c r="AT27" s="983"/>
      <c r="AU27" s="983"/>
      <c r="AV27" s="983"/>
      <c r="AW27" s="983"/>
      <c r="AX27" s="983"/>
      <c r="AY27" s="983"/>
      <c r="AZ27" s="983"/>
      <c r="BA27" s="983"/>
      <c r="BB27" s="983"/>
      <c r="BC27" s="983"/>
      <c r="BD27" s="983"/>
      <c r="BE27" s="983"/>
      <c r="BF27" s="983"/>
      <c r="BG27" s="983"/>
      <c r="BH27" s="983"/>
      <c r="BI27" s="983"/>
      <c r="BJ27" s="983"/>
      <c r="BK27" s="983"/>
      <c r="BL27" s="983"/>
      <c r="BM27" s="983"/>
      <c r="BN27" s="983"/>
      <c r="BO27" s="983"/>
      <c r="BP27" s="983"/>
      <c r="BQ27" s="983"/>
      <c r="BR27" s="983"/>
      <c r="BS27" s="983"/>
      <c r="BT27" s="983"/>
      <c r="BU27" s="983"/>
      <c r="BV27" s="983"/>
      <c r="BW27" s="983"/>
      <c r="BX27" s="983"/>
      <c r="BY27" s="983"/>
      <c r="BZ27" s="983"/>
      <c r="CA27" s="983"/>
      <c r="CB27" s="983"/>
      <c r="CC27" s="983"/>
      <c r="CD27" s="983"/>
      <c r="CE27" s="983"/>
      <c r="CF27" s="983"/>
      <c r="CG27" s="983"/>
      <c r="CH27" s="983"/>
      <c r="CI27" s="983"/>
      <c r="CJ27" s="983"/>
      <c r="CK27" s="983"/>
      <c r="CL27" s="983"/>
      <c r="CM27" s="983"/>
      <c r="CN27" s="983"/>
      <c r="CO27" s="983"/>
      <c r="CP27" s="983"/>
      <c r="CQ27" s="983"/>
      <c r="CR27" s="983"/>
      <c r="CS27" s="983"/>
      <c r="CT27" s="983"/>
      <c r="CU27" s="983"/>
      <c r="CV27" s="983"/>
      <c r="CW27" s="983"/>
      <c r="CX27" s="983"/>
      <c r="CY27" s="983"/>
      <c r="CZ27" s="983"/>
      <c r="DA27" s="983"/>
      <c r="DB27" s="983"/>
      <c r="DC27" s="983"/>
      <c r="DD27" s="983"/>
      <c r="DE27" s="983"/>
      <c r="DF27" s="983"/>
      <c r="DG27" s="983"/>
      <c r="DH27" s="983"/>
      <c r="DI27" s="983"/>
      <c r="DJ27" s="983"/>
      <c r="DK27" s="983"/>
      <c r="DL27" s="983"/>
      <c r="DM27" s="983"/>
      <c r="DN27" s="983"/>
      <c r="DO27" s="983"/>
      <c r="DP27" s="983"/>
      <c r="DQ27" s="983"/>
      <c r="DR27" s="983"/>
      <c r="DS27" s="983"/>
      <c r="DT27" s="983"/>
      <c r="DU27" s="983"/>
      <c r="DV27" s="983"/>
      <c r="DW27" s="983"/>
      <c r="DX27" s="983"/>
      <c r="DY27" s="983"/>
      <c r="DZ27" s="983"/>
      <c r="EA27" s="983"/>
      <c r="EB27" s="983"/>
      <c r="EC27" s="983"/>
      <c r="ED27" s="983"/>
      <c r="EE27" s="983"/>
      <c r="EF27" s="983"/>
      <c r="EG27" s="983"/>
      <c r="EH27" s="983"/>
      <c r="EI27" s="983"/>
      <c r="EJ27" s="983"/>
      <c r="EK27" s="983"/>
      <c r="EL27" s="983"/>
      <c r="EM27" s="983"/>
      <c r="EN27" s="983"/>
      <c r="EO27" s="983"/>
      <c r="EP27" s="983"/>
      <c r="EQ27" s="983"/>
      <c r="ER27" s="983"/>
      <c r="ES27" s="983"/>
      <c r="ET27" s="983"/>
      <c r="EU27" s="983"/>
      <c r="EV27" s="983"/>
      <c r="EW27" s="983"/>
      <c r="EX27" s="983"/>
      <c r="EY27" s="983"/>
      <c r="EZ27" s="983"/>
      <c r="FA27" s="983"/>
    </row>
    <row r="28" spans="1:157" s="984" customFormat="1" ht="12.5" x14ac:dyDescent="0.25">
      <c r="A28" s="218" t="s">
        <v>4555</v>
      </c>
      <c r="B28" s="987" t="s">
        <v>4556</v>
      </c>
      <c r="C28" s="982">
        <v>4</v>
      </c>
      <c r="D28" s="986">
        <v>20065.5</v>
      </c>
      <c r="E28" s="986">
        <v>20065.5</v>
      </c>
      <c r="F28" s="983"/>
      <c r="G28" s="983"/>
      <c r="H28" s="983"/>
      <c r="I28" s="983"/>
      <c r="J28" s="983"/>
      <c r="K28" s="983"/>
      <c r="L28" s="983"/>
      <c r="M28" s="983"/>
      <c r="N28" s="983"/>
      <c r="O28" s="983"/>
      <c r="P28" s="983"/>
      <c r="Q28" s="983"/>
      <c r="R28" s="983"/>
      <c r="S28" s="983"/>
      <c r="T28" s="983"/>
      <c r="U28" s="983"/>
      <c r="V28" s="983"/>
      <c r="W28" s="983"/>
      <c r="X28" s="983"/>
      <c r="Y28" s="983"/>
      <c r="Z28" s="983"/>
      <c r="AA28" s="983"/>
      <c r="AB28" s="983"/>
      <c r="AC28" s="983"/>
      <c r="AD28" s="983"/>
      <c r="AE28" s="983"/>
      <c r="AF28" s="983"/>
      <c r="AG28" s="983"/>
      <c r="AH28" s="983"/>
      <c r="AI28" s="983"/>
      <c r="AJ28" s="983"/>
      <c r="AK28" s="983"/>
      <c r="AL28" s="983"/>
      <c r="AM28" s="983"/>
      <c r="AN28" s="983"/>
      <c r="AO28" s="983"/>
      <c r="AP28" s="983"/>
      <c r="AQ28" s="983"/>
      <c r="AR28" s="983"/>
      <c r="AS28" s="983"/>
      <c r="AT28" s="983"/>
      <c r="AU28" s="983"/>
      <c r="AV28" s="983"/>
      <c r="AW28" s="983"/>
      <c r="AX28" s="983"/>
      <c r="AY28" s="983"/>
      <c r="AZ28" s="983"/>
      <c r="BA28" s="983"/>
      <c r="BB28" s="983"/>
      <c r="BC28" s="983"/>
      <c r="BD28" s="983"/>
      <c r="BE28" s="983"/>
      <c r="BF28" s="983"/>
      <c r="BG28" s="983"/>
      <c r="BH28" s="983"/>
      <c r="BI28" s="983"/>
      <c r="BJ28" s="983"/>
      <c r="BK28" s="983"/>
      <c r="BL28" s="983"/>
      <c r="BM28" s="983"/>
      <c r="BN28" s="983"/>
      <c r="BO28" s="983"/>
      <c r="BP28" s="983"/>
      <c r="BQ28" s="983"/>
      <c r="BR28" s="983"/>
      <c r="BS28" s="983"/>
      <c r="BT28" s="983"/>
      <c r="BU28" s="983"/>
      <c r="BV28" s="983"/>
      <c r="BW28" s="983"/>
      <c r="BX28" s="983"/>
      <c r="BY28" s="983"/>
      <c r="BZ28" s="983"/>
      <c r="CA28" s="983"/>
      <c r="CB28" s="983"/>
      <c r="CC28" s="983"/>
      <c r="CD28" s="983"/>
      <c r="CE28" s="983"/>
      <c r="CF28" s="983"/>
      <c r="CG28" s="983"/>
      <c r="CH28" s="983"/>
      <c r="CI28" s="983"/>
      <c r="CJ28" s="983"/>
      <c r="CK28" s="983"/>
      <c r="CL28" s="983"/>
      <c r="CM28" s="983"/>
      <c r="CN28" s="983"/>
      <c r="CO28" s="983"/>
      <c r="CP28" s="983"/>
      <c r="CQ28" s="983"/>
      <c r="CR28" s="983"/>
      <c r="CS28" s="983"/>
      <c r="CT28" s="983"/>
      <c r="CU28" s="983"/>
      <c r="CV28" s="983"/>
      <c r="CW28" s="983"/>
      <c r="CX28" s="983"/>
      <c r="CY28" s="983"/>
      <c r="CZ28" s="983"/>
      <c r="DA28" s="983"/>
      <c r="DB28" s="983"/>
      <c r="DC28" s="983"/>
      <c r="DD28" s="983"/>
      <c r="DE28" s="983"/>
      <c r="DF28" s="983"/>
      <c r="DG28" s="983"/>
      <c r="DH28" s="983"/>
      <c r="DI28" s="983"/>
      <c r="DJ28" s="983"/>
      <c r="DK28" s="983"/>
      <c r="DL28" s="983"/>
      <c r="DM28" s="983"/>
      <c r="DN28" s="983"/>
      <c r="DO28" s="983"/>
      <c r="DP28" s="983"/>
      <c r="DQ28" s="983"/>
      <c r="DR28" s="983"/>
      <c r="DS28" s="983"/>
      <c r="DT28" s="983"/>
      <c r="DU28" s="983"/>
      <c r="DV28" s="983"/>
      <c r="DW28" s="983"/>
      <c r="DX28" s="983"/>
      <c r="DY28" s="983"/>
      <c r="DZ28" s="983"/>
      <c r="EA28" s="983"/>
      <c r="EB28" s="983"/>
      <c r="EC28" s="983"/>
      <c r="ED28" s="983"/>
      <c r="EE28" s="983"/>
      <c r="EF28" s="983"/>
      <c r="EG28" s="983"/>
      <c r="EH28" s="983"/>
      <c r="EI28" s="983"/>
      <c r="EJ28" s="983"/>
      <c r="EK28" s="983"/>
      <c r="EL28" s="983"/>
      <c r="EM28" s="983"/>
      <c r="EN28" s="983"/>
      <c r="EO28" s="983"/>
      <c r="EP28" s="983"/>
      <c r="EQ28" s="983"/>
      <c r="ER28" s="983"/>
      <c r="ES28" s="983"/>
      <c r="ET28" s="983"/>
      <c r="EU28" s="983"/>
      <c r="EV28" s="983"/>
      <c r="EW28" s="983"/>
      <c r="EX28" s="983"/>
      <c r="EY28" s="983"/>
      <c r="EZ28" s="983"/>
      <c r="FA28" s="983"/>
    </row>
    <row r="29" spans="1:157" s="984" customFormat="1" ht="12.5" x14ac:dyDescent="0.25">
      <c r="A29" s="218" t="s">
        <v>4557</v>
      </c>
      <c r="B29" s="987" t="s">
        <v>4558</v>
      </c>
      <c r="C29" s="982">
        <v>1</v>
      </c>
      <c r="D29" s="986">
        <v>52387.199999999997</v>
      </c>
      <c r="E29" s="986">
        <v>52387.199999999997</v>
      </c>
      <c r="F29" s="983"/>
      <c r="G29" s="983"/>
      <c r="H29" s="983"/>
      <c r="I29" s="983"/>
      <c r="J29" s="983"/>
      <c r="K29" s="983"/>
      <c r="L29" s="983"/>
      <c r="M29" s="983"/>
      <c r="N29" s="983"/>
      <c r="O29" s="983"/>
      <c r="P29" s="983"/>
      <c r="Q29" s="983"/>
      <c r="R29" s="983"/>
      <c r="S29" s="983"/>
      <c r="T29" s="983"/>
      <c r="U29" s="983"/>
      <c r="V29" s="983"/>
      <c r="W29" s="983"/>
      <c r="X29" s="983"/>
      <c r="Y29" s="983"/>
      <c r="Z29" s="983"/>
      <c r="AA29" s="983"/>
      <c r="AB29" s="983"/>
      <c r="AC29" s="983"/>
      <c r="AD29" s="983"/>
      <c r="AE29" s="983"/>
      <c r="AF29" s="983"/>
      <c r="AG29" s="983"/>
      <c r="AH29" s="983"/>
      <c r="AI29" s="983"/>
      <c r="AJ29" s="983"/>
      <c r="AK29" s="983"/>
      <c r="AL29" s="983"/>
      <c r="AM29" s="983"/>
      <c r="AN29" s="983"/>
      <c r="AO29" s="983"/>
      <c r="AP29" s="983"/>
      <c r="AQ29" s="983"/>
      <c r="AR29" s="983"/>
      <c r="AS29" s="983"/>
      <c r="AT29" s="983"/>
      <c r="AU29" s="983"/>
      <c r="AV29" s="983"/>
      <c r="AW29" s="983"/>
      <c r="AX29" s="983"/>
      <c r="AY29" s="983"/>
      <c r="AZ29" s="983"/>
      <c r="BA29" s="983"/>
      <c r="BB29" s="983"/>
      <c r="BC29" s="983"/>
      <c r="BD29" s="983"/>
      <c r="BE29" s="983"/>
      <c r="BF29" s="983"/>
      <c r="BG29" s="983"/>
      <c r="BH29" s="983"/>
      <c r="BI29" s="983"/>
      <c r="BJ29" s="983"/>
      <c r="BK29" s="983"/>
      <c r="BL29" s="983"/>
      <c r="BM29" s="983"/>
      <c r="BN29" s="983"/>
      <c r="BO29" s="983"/>
      <c r="BP29" s="983"/>
      <c r="BQ29" s="983"/>
      <c r="BR29" s="983"/>
      <c r="BS29" s="983"/>
      <c r="BT29" s="983"/>
      <c r="BU29" s="983"/>
      <c r="BV29" s="983"/>
      <c r="BW29" s="983"/>
      <c r="BX29" s="983"/>
      <c r="BY29" s="983"/>
      <c r="BZ29" s="983"/>
      <c r="CA29" s="983"/>
      <c r="CB29" s="983"/>
      <c r="CC29" s="983"/>
      <c r="CD29" s="983"/>
      <c r="CE29" s="983"/>
      <c r="CF29" s="983"/>
      <c r="CG29" s="983"/>
      <c r="CH29" s="983"/>
      <c r="CI29" s="983"/>
      <c r="CJ29" s="983"/>
      <c r="CK29" s="983"/>
      <c r="CL29" s="983"/>
      <c r="CM29" s="983"/>
      <c r="CN29" s="983"/>
      <c r="CO29" s="983"/>
      <c r="CP29" s="983"/>
      <c r="CQ29" s="983"/>
      <c r="CR29" s="983"/>
      <c r="CS29" s="983"/>
      <c r="CT29" s="983"/>
      <c r="CU29" s="983"/>
      <c r="CV29" s="983"/>
      <c r="CW29" s="983"/>
      <c r="CX29" s="983"/>
      <c r="CY29" s="983"/>
      <c r="CZ29" s="983"/>
      <c r="DA29" s="983"/>
      <c r="DB29" s="983"/>
      <c r="DC29" s="983"/>
      <c r="DD29" s="983"/>
      <c r="DE29" s="983"/>
      <c r="DF29" s="983"/>
      <c r="DG29" s="983"/>
      <c r="DH29" s="983"/>
      <c r="DI29" s="983"/>
      <c r="DJ29" s="983"/>
      <c r="DK29" s="983"/>
      <c r="DL29" s="983"/>
      <c r="DM29" s="983"/>
      <c r="DN29" s="983"/>
      <c r="DO29" s="983"/>
      <c r="DP29" s="983"/>
      <c r="DQ29" s="983"/>
      <c r="DR29" s="983"/>
      <c r="DS29" s="983"/>
      <c r="DT29" s="983"/>
      <c r="DU29" s="983"/>
      <c r="DV29" s="983"/>
      <c r="DW29" s="983"/>
      <c r="DX29" s="983"/>
      <c r="DY29" s="983"/>
      <c r="DZ29" s="983"/>
      <c r="EA29" s="983"/>
      <c r="EB29" s="983"/>
      <c r="EC29" s="983"/>
      <c r="ED29" s="983"/>
      <c r="EE29" s="983"/>
      <c r="EF29" s="983"/>
      <c r="EG29" s="983"/>
      <c r="EH29" s="983"/>
      <c r="EI29" s="983"/>
      <c r="EJ29" s="983"/>
      <c r="EK29" s="983"/>
      <c r="EL29" s="983"/>
      <c r="EM29" s="983"/>
      <c r="EN29" s="983"/>
      <c r="EO29" s="983"/>
      <c r="EP29" s="983"/>
      <c r="EQ29" s="983"/>
      <c r="ER29" s="983"/>
      <c r="ES29" s="983"/>
      <c r="ET29" s="983"/>
      <c r="EU29" s="983"/>
      <c r="EV29" s="983"/>
      <c r="EW29" s="983"/>
      <c r="EX29" s="983"/>
      <c r="EY29" s="983"/>
      <c r="EZ29" s="983"/>
      <c r="FA29" s="983"/>
    </row>
    <row r="30" spans="1:157" s="876" customFormat="1" ht="12.5" x14ac:dyDescent="0.25">
      <c r="A30" s="816"/>
      <c r="B30" s="136" t="s">
        <v>4238</v>
      </c>
      <c r="C30" s="166">
        <f>SUM(C12:C29)</f>
        <v>148</v>
      </c>
      <c r="D30" s="877"/>
      <c r="E30" s="877"/>
    </row>
    <row r="31" spans="1:157" x14ac:dyDescent="0.3">
      <c r="A31" s="878"/>
      <c r="B31" s="879"/>
      <c r="C31" s="978"/>
      <c r="D31" s="988"/>
      <c r="E31" s="988"/>
    </row>
    <row r="32" spans="1:157" x14ac:dyDescent="0.3">
      <c r="A32" s="878"/>
      <c r="B32" s="879"/>
      <c r="C32" s="978"/>
      <c r="D32" s="988"/>
      <c r="E32" s="988"/>
    </row>
    <row r="33" spans="1:157" s="976" customFormat="1" x14ac:dyDescent="0.3">
      <c r="A33" s="653" t="s">
        <v>4168</v>
      </c>
      <c r="B33" s="653"/>
      <c r="C33" s="978"/>
      <c r="D33" s="988"/>
      <c r="E33" s="988"/>
    </row>
    <row r="34" spans="1:157" s="984" customFormat="1" ht="12.5" x14ac:dyDescent="0.35">
      <c r="A34" s="989" t="s">
        <v>4559</v>
      </c>
      <c r="B34" s="990" t="s">
        <v>4408</v>
      </c>
      <c r="C34" s="982">
        <v>1</v>
      </c>
      <c r="D34" s="986">
        <v>11616.9</v>
      </c>
      <c r="E34" s="986">
        <v>11616.9</v>
      </c>
      <c r="F34" s="983"/>
      <c r="G34" s="983"/>
      <c r="H34" s="983"/>
      <c r="I34" s="983"/>
      <c r="J34" s="983"/>
      <c r="K34" s="983"/>
      <c r="L34" s="983"/>
      <c r="M34" s="983"/>
      <c r="N34" s="983"/>
      <c r="O34" s="983"/>
      <c r="P34" s="983"/>
      <c r="Q34" s="983"/>
      <c r="R34" s="983"/>
      <c r="S34" s="983"/>
      <c r="T34" s="983"/>
      <c r="U34" s="983"/>
      <c r="V34" s="983"/>
      <c r="W34" s="983"/>
      <c r="X34" s="983"/>
      <c r="Y34" s="983"/>
      <c r="Z34" s="983"/>
      <c r="AA34" s="983"/>
      <c r="AB34" s="983"/>
      <c r="AC34" s="983"/>
      <c r="AD34" s="983"/>
      <c r="AE34" s="983"/>
      <c r="AF34" s="983"/>
      <c r="AG34" s="983"/>
      <c r="AH34" s="983"/>
      <c r="AI34" s="983"/>
      <c r="AJ34" s="983"/>
      <c r="AK34" s="983"/>
      <c r="AL34" s="983"/>
      <c r="AM34" s="983"/>
      <c r="AN34" s="983"/>
      <c r="AO34" s="983"/>
      <c r="AP34" s="983"/>
      <c r="AQ34" s="983"/>
      <c r="AR34" s="983"/>
      <c r="AS34" s="983"/>
      <c r="AT34" s="983"/>
      <c r="AU34" s="983"/>
      <c r="AV34" s="983"/>
      <c r="AW34" s="983"/>
      <c r="AX34" s="983"/>
      <c r="AY34" s="983"/>
      <c r="AZ34" s="983"/>
      <c r="BA34" s="983"/>
      <c r="BB34" s="983"/>
      <c r="BC34" s="983"/>
      <c r="BD34" s="983"/>
      <c r="BE34" s="983"/>
      <c r="BF34" s="983"/>
      <c r="BG34" s="983"/>
      <c r="BH34" s="983"/>
      <c r="BI34" s="983"/>
      <c r="BJ34" s="983"/>
      <c r="BK34" s="983"/>
      <c r="BL34" s="983"/>
      <c r="BM34" s="983"/>
      <c r="BN34" s="983"/>
      <c r="BO34" s="983"/>
      <c r="BP34" s="983"/>
      <c r="BQ34" s="983"/>
      <c r="BR34" s="983"/>
      <c r="BS34" s="983"/>
      <c r="BT34" s="983"/>
      <c r="BU34" s="983"/>
      <c r="BV34" s="983"/>
      <c r="BW34" s="983"/>
      <c r="BX34" s="983"/>
      <c r="BY34" s="983"/>
      <c r="BZ34" s="983"/>
      <c r="CA34" s="983"/>
      <c r="CB34" s="983"/>
      <c r="CC34" s="983"/>
      <c r="CD34" s="983"/>
      <c r="CE34" s="983"/>
      <c r="CF34" s="983"/>
      <c r="CG34" s="983"/>
      <c r="CH34" s="983"/>
      <c r="CI34" s="983"/>
      <c r="CJ34" s="983"/>
      <c r="CK34" s="983"/>
      <c r="CL34" s="983"/>
      <c r="CM34" s="983"/>
      <c r="CN34" s="983"/>
      <c r="CO34" s="983"/>
      <c r="CP34" s="983"/>
      <c r="CQ34" s="983"/>
      <c r="CR34" s="983"/>
      <c r="CS34" s="983"/>
      <c r="CT34" s="983"/>
      <c r="CU34" s="983"/>
      <c r="CV34" s="983"/>
      <c r="CW34" s="983"/>
      <c r="CX34" s="983"/>
      <c r="CY34" s="983"/>
      <c r="CZ34" s="983"/>
      <c r="DA34" s="983"/>
      <c r="DB34" s="983"/>
      <c r="DC34" s="983"/>
      <c r="DD34" s="983"/>
      <c r="DE34" s="983"/>
      <c r="DF34" s="983"/>
      <c r="DG34" s="983"/>
      <c r="DH34" s="983"/>
      <c r="DI34" s="983"/>
      <c r="DJ34" s="983"/>
      <c r="DK34" s="983"/>
      <c r="DL34" s="983"/>
      <c r="DM34" s="983"/>
      <c r="DN34" s="983"/>
      <c r="DO34" s="983"/>
      <c r="DP34" s="983"/>
      <c r="DQ34" s="983"/>
      <c r="DR34" s="983"/>
      <c r="DS34" s="983"/>
      <c r="DT34" s="983"/>
      <c r="DU34" s="983"/>
      <c r="DV34" s="983"/>
      <c r="DW34" s="983"/>
      <c r="DX34" s="983"/>
      <c r="DY34" s="983"/>
      <c r="DZ34" s="983"/>
      <c r="EA34" s="983"/>
      <c r="EB34" s="983"/>
      <c r="EC34" s="983"/>
      <c r="ED34" s="983"/>
      <c r="EE34" s="983"/>
      <c r="EF34" s="983"/>
      <c r="EG34" s="983"/>
      <c r="EH34" s="983"/>
      <c r="EI34" s="983"/>
      <c r="EJ34" s="983"/>
      <c r="EK34" s="983"/>
      <c r="EL34" s="983"/>
      <c r="EM34" s="983"/>
      <c r="EN34" s="983"/>
      <c r="EO34" s="983"/>
      <c r="EP34" s="983"/>
      <c r="EQ34" s="983"/>
      <c r="ER34" s="983"/>
      <c r="ES34" s="983"/>
      <c r="ET34" s="983"/>
      <c r="EU34" s="983"/>
      <c r="EV34" s="983"/>
      <c r="EW34" s="983"/>
      <c r="EX34" s="983"/>
      <c r="EY34" s="983"/>
      <c r="EZ34" s="983"/>
      <c r="FA34" s="983"/>
    </row>
    <row r="35" spans="1:157" s="984" customFormat="1" ht="12.5" x14ac:dyDescent="0.35">
      <c r="A35" s="991" t="s">
        <v>4560</v>
      </c>
      <c r="B35" s="992" t="s">
        <v>4561</v>
      </c>
      <c r="C35" s="982">
        <v>92</v>
      </c>
      <c r="D35" s="985">
        <v>7470</v>
      </c>
      <c r="E35" s="986">
        <v>7699.2</v>
      </c>
      <c r="F35" s="983"/>
      <c r="G35" s="983"/>
      <c r="H35" s="983"/>
      <c r="I35" s="983"/>
      <c r="J35" s="983"/>
      <c r="K35" s="983"/>
      <c r="L35" s="983"/>
      <c r="M35" s="983"/>
      <c r="N35" s="983"/>
      <c r="O35" s="983"/>
      <c r="P35" s="983"/>
      <c r="Q35" s="983"/>
      <c r="R35" s="983"/>
      <c r="S35" s="983"/>
      <c r="T35" s="983"/>
      <c r="U35" s="983"/>
      <c r="V35" s="983"/>
      <c r="W35" s="983"/>
      <c r="X35" s="983"/>
      <c r="Y35" s="983"/>
      <c r="Z35" s="983"/>
      <c r="AA35" s="983"/>
      <c r="AB35" s="983"/>
      <c r="AC35" s="983"/>
      <c r="AD35" s="983"/>
      <c r="AE35" s="983"/>
      <c r="AF35" s="983"/>
      <c r="AG35" s="983"/>
      <c r="AH35" s="983"/>
      <c r="AI35" s="983"/>
      <c r="AJ35" s="983"/>
      <c r="AK35" s="983"/>
      <c r="AL35" s="983"/>
      <c r="AM35" s="983"/>
      <c r="AN35" s="983"/>
      <c r="AO35" s="983"/>
      <c r="AP35" s="983"/>
      <c r="AQ35" s="983"/>
      <c r="AR35" s="983"/>
      <c r="AS35" s="983"/>
      <c r="AT35" s="983"/>
      <c r="AU35" s="983"/>
      <c r="AV35" s="983"/>
      <c r="AW35" s="983"/>
      <c r="AX35" s="983"/>
      <c r="AY35" s="983"/>
      <c r="AZ35" s="983"/>
      <c r="BA35" s="983"/>
      <c r="BB35" s="983"/>
      <c r="BC35" s="983"/>
      <c r="BD35" s="983"/>
      <c r="BE35" s="983"/>
      <c r="BF35" s="983"/>
      <c r="BG35" s="983"/>
      <c r="BH35" s="983"/>
      <c r="BI35" s="983"/>
      <c r="BJ35" s="983"/>
      <c r="BK35" s="983"/>
      <c r="BL35" s="983"/>
      <c r="BM35" s="983"/>
      <c r="BN35" s="983"/>
      <c r="BO35" s="983"/>
      <c r="BP35" s="983"/>
      <c r="BQ35" s="983"/>
      <c r="BR35" s="983"/>
      <c r="BS35" s="983"/>
      <c r="BT35" s="983"/>
      <c r="BU35" s="983"/>
      <c r="BV35" s="983"/>
      <c r="BW35" s="983"/>
      <c r="BX35" s="983"/>
      <c r="BY35" s="983"/>
      <c r="BZ35" s="983"/>
      <c r="CA35" s="983"/>
      <c r="CB35" s="983"/>
      <c r="CC35" s="983"/>
      <c r="CD35" s="983"/>
      <c r="CE35" s="983"/>
      <c r="CF35" s="983"/>
      <c r="CG35" s="983"/>
      <c r="CH35" s="983"/>
      <c r="CI35" s="983"/>
      <c r="CJ35" s="983"/>
      <c r="CK35" s="983"/>
      <c r="CL35" s="983"/>
      <c r="CM35" s="983"/>
      <c r="CN35" s="983"/>
      <c r="CO35" s="983"/>
      <c r="CP35" s="983"/>
      <c r="CQ35" s="983"/>
      <c r="CR35" s="983"/>
      <c r="CS35" s="983"/>
      <c r="CT35" s="983"/>
      <c r="CU35" s="983"/>
      <c r="CV35" s="983"/>
      <c r="CW35" s="983"/>
      <c r="CX35" s="983"/>
      <c r="CY35" s="983"/>
      <c r="CZ35" s="983"/>
      <c r="DA35" s="983"/>
      <c r="DB35" s="983"/>
      <c r="DC35" s="983"/>
      <c r="DD35" s="983"/>
      <c r="DE35" s="983"/>
      <c r="DF35" s="983"/>
      <c r="DG35" s="983"/>
      <c r="DH35" s="983"/>
      <c r="DI35" s="983"/>
      <c r="DJ35" s="983"/>
      <c r="DK35" s="983"/>
      <c r="DL35" s="983"/>
      <c r="DM35" s="983"/>
      <c r="DN35" s="983"/>
      <c r="DO35" s="983"/>
      <c r="DP35" s="983"/>
      <c r="DQ35" s="983"/>
      <c r="DR35" s="983"/>
      <c r="DS35" s="983"/>
      <c r="DT35" s="983"/>
      <c r="DU35" s="983"/>
      <c r="DV35" s="983"/>
      <c r="DW35" s="983"/>
      <c r="DX35" s="983"/>
      <c r="DY35" s="983"/>
      <c r="DZ35" s="983"/>
      <c r="EA35" s="983"/>
      <c r="EB35" s="983"/>
      <c r="EC35" s="983"/>
      <c r="ED35" s="983"/>
      <c r="EE35" s="983"/>
      <c r="EF35" s="983"/>
      <c r="EG35" s="983"/>
      <c r="EH35" s="983"/>
      <c r="EI35" s="983"/>
      <c r="EJ35" s="983"/>
      <c r="EK35" s="983"/>
      <c r="EL35" s="983"/>
      <c r="EM35" s="983"/>
      <c r="EN35" s="983"/>
      <c r="EO35" s="983"/>
      <c r="EP35" s="983"/>
      <c r="EQ35" s="983"/>
      <c r="ER35" s="983"/>
      <c r="ES35" s="983"/>
      <c r="ET35" s="983"/>
      <c r="EU35" s="983"/>
      <c r="EV35" s="983"/>
      <c r="EW35" s="983"/>
      <c r="EX35" s="983"/>
      <c r="EY35" s="983"/>
      <c r="EZ35" s="983"/>
      <c r="FA35" s="983"/>
    </row>
    <row r="36" spans="1:157" s="984" customFormat="1" ht="12.5" x14ac:dyDescent="0.35">
      <c r="A36" s="991" t="s">
        <v>4562</v>
      </c>
      <c r="B36" s="992" t="s">
        <v>4330</v>
      </c>
      <c r="C36" s="982">
        <v>35</v>
      </c>
      <c r="D36" s="986">
        <v>7470</v>
      </c>
      <c r="E36" s="986">
        <v>11310.3</v>
      </c>
      <c r="F36" s="983"/>
      <c r="G36" s="983"/>
      <c r="H36" s="983"/>
      <c r="I36" s="983"/>
      <c r="J36" s="983"/>
      <c r="K36" s="983"/>
      <c r="L36" s="983"/>
      <c r="M36" s="983"/>
      <c r="N36" s="983"/>
      <c r="O36" s="983"/>
      <c r="P36" s="983"/>
      <c r="Q36" s="983"/>
      <c r="R36" s="983"/>
      <c r="S36" s="983"/>
      <c r="T36" s="983"/>
      <c r="U36" s="983"/>
      <c r="V36" s="983"/>
      <c r="W36" s="983"/>
      <c r="X36" s="983"/>
      <c r="Y36" s="983"/>
      <c r="Z36" s="983"/>
      <c r="AA36" s="983"/>
      <c r="AB36" s="983"/>
      <c r="AC36" s="983"/>
      <c r="AD36" s="983"/>
      <c r="AE36" s="983"/>
      <c r="AF36" s="983"/>
      <c r="AG36" s="983"/>
      <c r="AH36" s="983"/>
      <c r="AI36" s="983"/>
      <c r="AJ36" s="983"/>
      <c r="AK36" s="983"/>
      <c r="AL36" s="983"/>
      <c r="AM36" s="983"/>
      <c r="AN36" s="983"/>
      <c r="AO36" s="983"/>
      <c r="AP36" s="983"/>
      <c r="AQ36" s="983"/>
      <c r="AR36" s="983"/>
      <c r="AS36" s="983"/>
      <c r="AT36" s="983"/>
      <c r="AU36" s="983"/>
      <c r="AV36" s="983"/>
      <c r="AW36" s="983"/>
      <c r="AX36" s="983"/>
      <c r="AY36" s="983"/>
      <c r="AZ36" s="983"/>
      <c r="BA36" s="983"/>
      <c r="BB36" s="983"/>
      <c r="BC36" s="983"/>
      <c r="BD36" s="983"/>
      <c r="BE36" s="983"/>
      <c r="BF36" s="983"/>
      <c r="BG36" s="983"/>
      <c r="BH36" s="983"/>
      <c r="BI36" s="983"/>
      <c r="BJ36" s="983"/>
      <c r="BK36" s="983"/>
      <c r="BL36" s="983"/>
      <c r="BM36" s="983"/>
      <c r="BN36" s="983"/>
      <c r="BO36" s="983"/>
      <c r="BP36" s="983"/>
      <c r="BQ36" s="983"/>
      <c r="BR36" s="983"/>
      <c r="BS36" s="983"/>
      <c r="BT36" s="983"/>
      <c r="BU36" s="983"/>
      <c r="BV36" s="983"/>
      <c r="BW36" s="983"/>
      <c r="BX36" s="983"/>
      <c r="BY36" s="983"/>
      <c r="BZ36" s="983"/>
      <c r="CA36" s="983"/>
      <c r="CB36" s="983"/>
      <c r="CC36" s="983"/>
      <c r="CD36" s="983"/>
      <c r="CE36" s="983"/>
      <c r="CF36" s="983"/>
      <c r="CG36" s="983"/>
      <c r="CH36" s="983"/>
      <c r="CI36" s="983"/>
      <c r="CJ36" s="983"/>
      <c r="CK36" s="983"/>
      <c r="CL36" s="983"/>
      <c r="CM36" s="983"/>
      <c r="CN36" s="983"/>
      <c r="CO36" s="983"/>
      <c r="CP36" s="983"/>
      <c r="CQ36" s="983"/>
      <c r="CR36" s="983"/>
      <c r="CS36" s="983"/>
      <c r="CT36" s="983"/>
      <c r="CU36" s="983"/>
      <c r="CV36" s="983"/>
      <c r="CW36" s="983"/>
      <c r="CX36" s="983"/>
      <c r="CY36" s="983"/>
      <c r="CZ36" s="983"/>
      <c r="DA36" s="983"/>
      <c r="DB36" s="983"/>
      <c r="DC36" s="983"/>
      <c r="DD36" s="983"/>
      <c r="DE36" s="983"/>
      <c r="DF36" s="983"/>
      <c r="DG36" s="983"/>
      <c r="DH36" s="983"/>
      <c r="DI36" s="983"/>
      <c r="DJ36" s="983"/>
      <c r="DK36" s="983"/>
      <c r="DL36" s="983"/>
      <c r="DM36" s="983"/>
      <c r="DN36" s="983"/>
      <c r="DO36" s="983"/>
      <c r="DP36" s="983"/>
      <c r="DQ36" s="983"/>
      <c r="DR36" s="983"/>
      <c r="DS36" s="983"/>
      <c r="DT36" s="983"/>
      <c r="DU36" s="983"/>
      <c r="DV36" s="983"/>
      <c r="DW36" s="983"/>
      <c r="DX36" s="983"/>
      <c r="DY36" s="983"/>
      <c r="DZ36" s="983"/>
      <c r="EA36" s="983"/>
      <c r="EB36" s="983"/>
      <c r="EC36" s="983"/>
      <c r="ED36" s="983"/>
      <c r="EE36" s="983"/>
      <c r="EF36" s="983"/>
      <c r="EG36" s="983"/>
      <c r="EH36" s="983"/>
      <c r="EI36" s="983"/>
      <c r="EJ36" s="983"/>
      <c r="EK36" s="983"/>
      <c r="EL36" s="983"/>
      <c r="EM36" s="983"/>
      <c r="EN36" s="983"/>
      <c r="EO36" s="983"/>
      <c r="EP36" s="983"/>
      <c r="EQ36" s="983"/>
      <c r="ER36" s="983"/>
      <c r="ES36" s="983"/>
      <c r="ET36" s="983"/>
      <c r="EU36" s="983"/>
      <c r="EV36" s="983"/>
      <c r="EW36" s="983"/>
      <c r="EX36" s="983"/>
      <c r="EY36" s="983"/>
      <c r="EZ36" s="983"/>
      <c r="FA36" s="983"/>
    </row>
    <row r="37" spans="1:157" s="984" customFormat="1" ht="25" x14ac:dyDescent="0.35">
      <c r="A37" s="993" t="s">
        <v>4563</v>
      </c>
      <c r="B37" s="992" t="s">
        <v>4378</v>
      </c>
      <c r="C37" s="982">
        <v>80</v>
      </c>
      <c r="D37" s="986">
        <v>7470</v>
      </c>
      <c r="E37" s="986">
        <v>14444.7</v>
      </c>
      <c r="F37" s="983"/>
      <c r="G37" s="983"/>
      <c r="H37" s="983"/>
      <c r="I37" s="983"/>
      <c r="J37" s="983"/>
      <c r="K37" s="983"/>
      <c r="L37" s="983"/>
      <c r="M37" s="983"/>
      <c r="N37" s="983"/>
      <c r="O37" s="983"/>
      <c r="P37" s="983"/>
      <c r="Q37" s="983"/>
      <c r="R37" s="983"/>
      <c r="S37" s="983"/>
      <c r="T37" s="983"/>
      <c r="U37" s="983"/>
      <c r="V37" s="983"/>
      <c r="W37" s="983"/>
      <c r="X37" s="983"/>
      <c r="Y37" s="983"/>
      <c r="Z37" s="983"/>
      <c r="AA37" s="983"/>
      <c r="AB37" s="983"/>
      <c r="AC37" s="983"/>
      <c r="AD37" s="983"/>
      <c r="AE37" s="983"/>
      <c r="AF37" s="983"/>
      <c r="AG37" s="983"/>
      <c r="AH37" s="983"/>
      <c r="AI37" s="983"/>
      <c r="AJ37" s="983"/>
      <c r="AK37" s="983"/>
      <c r="AL37" s="983"/>
      <c r="AM37" s="983"/>
      <c r="AN37" s="983"/>
      <c r="AO37" s="983"/>
      <c r="AP37" s="983"/>
      <c r="AQ37" s="983"/>
      <c r="AR37" s="983"/>
      <c r="AS37" s="983"/>
      <c r="AT37" s="983"/>
      <c r="AU37" s="983"/>
      <c r="AV37" s="983"/>
      <c r="AW37" s="983"/>
      <c r="AX37" s="983"/>
      <c r="AY37" s="983"/>
      <c r="AZ37" s="983"/>
      <c r="BA37" s="983"/>
      <c r="BB37" s="983"/>
      <c r="BC37" s="983"/>
      <c r="BD37" s="983"/>
      <c r="BE37" s="983"/>
      <c r="BF37" s="983"/>
      <c r="BG37" s="983"/>
      <c r="BH37" s="983"/>
      <c r="BI37" s="983"/>
      <c r="BJ37" s="983"/>
      <c r="BK37" s="983"/>
      <c r="BL37" s="983"/>
      <c r="BM37" s="983"/>
      <c r="BN37" s="983"/>
      <c r="BO37" s="983"/>
      <c r="BP37" s="983"/>
      <c r="BQ37" s="983"/>
      <c r="BR37" s="983"/>
      <c r="BS37" s="983"/>
      <c r="BT37" s="983"/>
      <c r="BU37" s="983"/>
      <c r="BV37" s="983"/>
      <c r="BW37" s="983"/>
      <c r="BX37" s="983"/>
      <c r="BY37" s="983"/>
      <c r="BZ37" s="983"/>
      <c r="CA37" s="983"/>
      <c r="CB37" s="983"/>
      <c r="CC37" s="983"/>
      <c r="CD37" s="983"/>
      <c r="CE37" s="983"/>
      <c r="CF37" s="983"/>
      <c r="CG37" s="983"/>
      <c r="CH37" s="983"/>
      <c r="CI37" s="983"/>
      <c r="CJ37" s="983"/>
      <c r="CK37" s="983"/>
      <c r="CL37" s="983"/>
      <c r="CM37" s="983"/>
      <c r="CN37" s="983"/>
      <c r="CO37" s="983"/>
      <c r="CP37" s="983"/>
      <c r="CQ37" s="983"/>
      <c r="CR37" s="983"/>
      <c r="CS37" s="983"/>
      <c r="CT37" s="983"/>
      <c r="CU37" s="983"/>
      <c r="CV37" s="983"/>
      <c r="CW37" s="983"/>
      <c r="CX37" s="983"/>
      <c r="CY37" s="983"/>
      <c r="CZ37" s="983"/>
      <c r="DA37" s="983"/>
      <c r="DB37" s="983"/>
      <c r="DC37" s="983"/>
      <c r="DD37" s="983"/>
      <c r="DE37" s="983"/>
      <c r="DF37" s="983"/>
      <c r="DG37" s="983"/>
      <c r="DH37" s="983"/>
      <c r="DI37" s="983"/>
      <c r="DJ37" s="983"/>
      <c r="DK37" s="983"/>
      <c r="DL37" s="983"/>
      <c r="DM37" s="983"/>
      <c r="DN37" s="983"/>
      <c r="DO37" s="983"/>
      <c r="DP37" s="983"/>
      <c r="DQ37" s="983"/>
      <c r="DR37" s="983"/>
      <c r="DS37" s="983"/>
      <c r="DT37" s="983"/>
      <c r="DU37" s="983"/>
      <c r="DV37" s="983"/>
      <c r="DW37" s="983"/>
      <c r="DX37" s="983"/>
      <c r="DY37" s="983"/>
      <c r="DZ37" s="983"/>
      <c r="EA37" s="983"/>
      <c r="EB37" s="983"/>
      <c r="EC37" s="983"/>
      <c r="ED37" s="983"/>
      <c r="EE37" s="983"/>
      <c r="EF37" s="983"/>
      <c r="EG37" s="983"/>
      <c r="EH37" s="983"/>
      <c r="EI37" s="983"/>
      <c r="EJ37" s="983"/>
      <c r="EK37" s="983"/>
      <c r="EL37" s="983"/>
      <c r="EM37" s="983"/>
      <c r="EN37" s="983"/>
      <c r="EO37" s="983"/>
      <c r="EP37" s="983"/>
      <c r="EQ37" s="983"/>
      <c r="ER37" s="983"/>
      <c r="ES37" s="983"/>
      <c r="ET37" s="983"/>
      <c r="EU37" s="983"/>
      <c r="EV37" s="983"/>
      <c r="EW37" s="983"/>
      <c r="EX37" s="983"/>
      <c r="EY37" s="983"/>
      <c r="EZ37" s="983"/>
      <c r="FA37" s="983"/>
    </row>
    <row r="38" spans="1:157" s="984" customFormat="1" ht="12.5" x14ac:dyDescent="0.35">
      <c r="A38" s="991" t="s">
        <v>4564</v>
      </c>
      <c r="B38" s="992" t="s">
        <v>4565</v>
      </c>
      <c r="C38" s="982">
        <v>5</v>
      </c>
      <c r="D38" s="986">
        <v>9096</v>
      </c>
      <c r="E38" s="986">
        <v>9096</v>
      </c>
      <c r="F38" s="983"/>
      <c r="G38" s="983"/>
      <c r="H38" s="983"/>
      <c r="I38" s="983"/>
      <c r="J38" s="983"/>
      <c r="K38" s="983"/>
      <c r="L38" s="983"/>
      <c r="M38" s="983"/>
      <c r="N38" s="983"/>
      <c r="O38" s="983"/>
      <c r="P38" s="983"/>
      <c r="Q38" s="983"/>
      <c r="R38" s="983"/>
      <c r="S38" s="983"/>
      <c r="T38" s="983"/>
      <c r="U38" s="983"/>
      <c r="V38" s="983"/>
      <c r="W38" s="983"/>
      <c r="X38" s="983"/>
      <c r="Y38" s="983"/>
      <c r="Z38" s="983"/>
      <c r="AA38" s="983"/>
      <c r="AB38" s="983"/>
      <c r="AC38" s="983"/>
      <c r="AD38" s="983"/>
      <c r="AE38" s="983"/>
      <c r="AF38" s="983"/>
      <c r="AG38" s="983"/>
      <c r="AH38" s="983"/>
      <c r="AI38" s="983"/>
      <c r="AJ38" s="983"/>
      <c r="AK38" s="983"/>
      <c r="AL38" s="983"/>
      <c r="AM38" s="983"/>
      <c r="AN38" s="983"/>
      <c r="AO38" s="983"/>
      <c r="AP38" s="983"/>
      <c r="AQ38" s="983"/>
      <c r="AR38" s="983"/>
      <c r="AS38" s="983"/>
      <c r="AT38" s="983"/>
      <c r="AU38" s="983"/>
      <c r="AV38" s="983"/>
      <c r="AW38" s="983"/>
      <c r="AX38" s="983"/>
      <c r="AY38" s="983"/>
      <c r="AZ38" s="983"/>
      <c r="BA38" s="983"/>
      <c r="BB38" s="983"/>
      <c r="BC38" s="983"/>
      <c r="BD38" s="983"/>
      <c r="BE38" s="983"/>
      <c r="BF38" s="983"/>
      <c r="BG38" s="983"/>
      <c r="BH38" s="983"/>
      <c r="BI38" s="983"/>
      <c r="BJ38" s="983"/>
      <c r="BK38" s="983"/>
      <c r="BL38" s="983"/>
      <c r="BM38" s="983"/>
      <c r="BN38" s="983"/>
      <c r="BO38" s="983"/>
      <c r="BP38" s="983"/>
      <c r="BQ38" s="983"/>
      <c r="BR38" s="983"/>
      <c r="BS38" s="983"/>
      <c r="BT38" s="983"/>
      <c r="BU38" s="983"/>
      <c r="BV38" s="983"/>
      <c r="BW38" s="983"/>
      <c r="BX38" s="983"/>
      <c r="BY38" s="983"/>
      <c r="BZ38" s="983"/>
      <c r="CA38" s="983"/>
      <c r="CB38" s="983"/>
      <c r="CC38" s="983"/>
      <c r="CD38" s="983"/>
      <c r="CE38" s="983"/>
      <c r="CF38" s="983"/>
      <c r="CG38" s="983"/>
      <c r="CH38" s="983"/>
      <c r="CI38" s="983"/>
      <c r="CJ38" s="983"/>
      <c r="CK38" s="983"/>
      <c r="CL38" s="983"/>
      <c r="CM38" s="983"/>
      <c r="CN38" s="983"/>
      <c r="CO38" s="983"/>
      <c r="CP38" s="983"/>
      <c r="CQ38" s="983"/>
      <c r="CR38" s="983"/>
      <c r="CS38" s="983"/>
      <c r="CT38" s="983"/>
      <c r="CU38" s="983"/>
      <c r="CV38" s="983"/>
      <c r="CW38" s="983"/>
      <c r="CX38" s="983"/>
      <c r="CY38" s="983"/>
      <c r="CZ38" s="983"/>
      <c r="DA38" s="983"/>
      <c r="DB38" s="983"/>
      <c r="DC38" s="983"/>
      <c r="DD38" s="983"/>
      <c r="DE38" s="983"/>
      <c r="DF38" s="983"/>
      <c r="DG38" s="983"/>
      <c r="DH38" s="983"/>
      <c r="DI38" s="983"/>
      <c r="DJ38" s="983"/>
      <c r="DK38" s="983"/>
      <c r="DL38" s="983"/>
      <c r="DM38" s="983"/>
      <c r="DN38" s="983"/>
      <c r="DO38" s="983"/>
      <c r="DP38" s="983"/>
      <c r="DQ38" s="983"/>
      <c r="DR38" s="983"/>
      <c r="DS38" s="983"/>
      <c r="DT38" s="983"/>
      <c r="DU38" s="983"/>
      <c r="DV38" s="983"/>
      <c r="DW38" s="983"/>
      <c r="DX38" s="983"/>
      <c r="DY38" s="983"/>
      <c r="DZ38" s="983"/>
      <c r="EA38" s="983"/>
      <c r="EB38" s="983"/>
      <c r="EC38" s="983"/>
      <c r="ED38" s="983"/>
      <c r="EE38" s="983"/>
      <c r="EF38" s="983"/>
      <c r="EG38" s="983"/>
      <c r="EH38" s="983"/>
      <c r="EI38" s="983"/>
      <c r="EJ38" s="983"/>
      <c r="EK38" s="983"/>
      <c r="EL38" s="983"/>
      <c r="EM38" s="983"/>
      <c r="EN38" s="983"/>
      <c r="EO38" s="983"/>
      <c r="EP38" s="983"/>
      <c r="EQ38" s="983"/>
      <c r="ER38" s="983"/>
      <c r="ES38" s="983"/>
      <c r="ET38" s="983"/>
      <c r="EU38" s="983"/>
      <c r="EV38" s="983"/>
      <c r="EW38" s="983"/>
      <c r="EX38" s="983"/>
      <c r="EY38" s="983"/>
      <c r="EZ38" s="983"/>
      <c r="FA38" s="983"/>
    </row>
    <row r="39" spans="1:157" s="984" customFormat="1" ht="12.5" x14ac:dyDescent="0.35">
      <c r="A39" s="991" t="s">
        <v>4566</v>
      </c>
      <c r="B39" s="992" t="s">
        <v>4429</v>
      </c>
      <c r="C39" s="982">
        <v>5</v>
      </c>
      <c r="D39" s="986">
        <v>11310.3</v>
      </c>
      <c r="E39" s="986">
        <v>16590.599999999999</v>
      </c>
      <c r="F39" s="983"/>
      <c r="G39" s="983"/>
      <c r="H39" s="983"/>
      <c r="I39" s="983"/>
      <c r="J39" s="983"/>
      <c r="K39" s="983"/>
      <c r="L39" s="983"/>
      <c r="M39" s="983"/>
      <c r="N39" s="983"/>
      <c r="O39" s="983"/>
      <c r="P39" s="983"/>
      <c r="Q39" s="983"/>
      <c r="R39" s="983"/>
      <c r="S39" s="983"/>
      <c r="T39" s="983"/>
      <c r="U39" s="983"/>
      <c r="V39" s="983"/>
      <c r="W39" s="983"/>
      <c r="X39" s="983"/>
      <c r="Y39" s="983"/>
      <c r="Z39" s="983"/>
      <c r="AA39" s="983"/>
      <c r="AB39" s="983"/>
      <c r="AC39" s="983"/>
      <c r="AD39" s="983"/>
      <c r="AE39" s="983"/>
      <c r="AF39" s="983"/>
      <c r="AG39" s="983"/>
      <c r="AH39" s="983"/>
      <c r="AI39" s="983"/>
      <c r="AJ39" s="983"/>
      <c r="AK39" s="983"/>
      <c r="AL39" s="983"/>
      <c r="AM39" s="983"/>
      <c r="AN39" s="983"/>
      <c r="AO39" s="983"/>
      <c r="AP39" s="983"/>
      <c r="AQ39" s="983"/>
      <c r="AR39" s="983"/>
      <c r="AS39" s="983"/>
      <c r="AT39" s="983"/>
      <c r="AU39" s="983"/>
      <c r="AV39" s="983"/>
      <c r="AW39" s="983"/>
      <c r="AX39" s="983"/>
      <c r="AY39" s="983"/>
      <c r="AZ39" s="983"/>
      <c r="BA39" s="983"/>
      <c r="BB39" s="983"/>
      <c r="BC39" s="983"/>
      <c r="BD39" s="983"/>
      <c r="BE39" s="983"/>
      <c r="BF39" s="983"/>
      <c r="BG39" s="983"/>
      <c r="BH39" s="983"/>
      <c r="BI39" s="983"/>
      <c r="BJ39" s="983"/>
      <c r="BK39" s="983"/>
      <c r="BL39" s="983"/>
      <c r="BM39" s="983"/>
      <c r="BN39" s="983"/>
      <c r="BO39" s="983"/>
      <c r="BP39" s="983"/>
      <c r="BQ39" s="983"/>
      <c r="BR39" s="983"/>
      <c r="BS39" s="983"/>
      <c r="BT39" s="983"/>
      <c r="BU39" s="983"/>
      <c r="BV39" s="983"/>
      <c r="BW39" s="983"/>
      <c r="BX39" s="983"/>
      <c r="BY39" s="983"/>
      <c r="BZ39" s="983"/>
      <c r="CA39" s="983"/>
      <c r="CB39" s="983"/>
      <c r="CC39" s="983"/>
      <c r="CD39" s="983"/>
      <c r="CE39" s="983"/>
      <c r="CF39" s="983"/>
      <c r="CG39" s="983"/>
      <c r="CH39" s="983"/>
      <c r="CI39" s="983"/>
      <c r="CJ39" s="983"/>
      <c r="CK39" s="983"/>
      <c r="CL39" s="983"/>
      <c r="CM39" s="983"/>
      <c r="CN39" s="983"/>
      <c r="CO39" s="983"/>
      <c r="CP39" s="983"/>
      <c r="CQ39" s="983"/>
      <c r="CR39" s="983"/>
      <c r="CS39" s="983"/>
      <c r="CT39" s="983"/>
      <c r="CU39" s="983"/>
      <c r="CV39" s="983"/>
      <c r="CW39" s="983"/>
      <c r="CX39" s="983"/>
      <c r="CY39" s="983"/>
      <c r="CZ39" s="983"/>
      <c r="DA39" s="983"/>
      <c r="DB39" s="983"/>
      <c r="DC39" s="983"/>
      <c r="DD39" s="983"/>
      <c r="DE39" s="983"/>
      <c r="DF39" s="983"/>
      <c r="DG39" s="983"/>
      <c r="DH39" s="983"/>
      <c r="DI39" s="983"/>
      <c r="DJ39" s="983"/>
      <c r="DK39" s="983"/>
      <c r="DL39" s="983"/>
      <c r="DM39" s="983"/>
      <c r="DN39" s="983"/>
      <c r="DO39" s="983"/>
      <c r="DP39" s="983"/>
      <c r="DQ39" s="983"/>
      <c r="DR39" s="983"/>
      <c r="DS39" s="983"/>
      <c r="DT39" s="983"/>
      <c r="DU39" s="983"/>
      <c r="DV39" s="983"/>
      <c r="DW39" s="983"/>
      <c r="DX39" s="983"/>
      <c r="DY39" s="983"/>
      <c r="DZ39" s="983"/>
      <c r="EA39" s="983"/>
      <c r="EB39" s="983"/>
      <c r="EC39" s="983"/>
      <c r="ED39" s="983"/>
      <c r="EE39" s="983"/>
      <c r="EF39" s="983"/>
      <c r="EG39" s="983"/>
      <c r="EH39" s="983"/>
      <c r="EI39" s="983"/>
      <c r="EJ39" s="983"/>
      <c r="EK39" s="983"/>
      <c r="EL39" s="983"/>
      <c r="EM39" s="983"/>
      <c r="EN39" s="983"/>
      <c r="EO39" s="983"/>
      <c r="EP39" s="983"/>
      <c r="EQ39" s="983"/>
      <c r="ER39" s="983"/>
      <c r="ES39" s="983"/>
      <c r="ET39" s="983"/>
      <c r="EU39" s="983"/>
      <c r="EV39" s="983"/>
      <c r="EW39" s="983"/>
      <c r="EX39" s="983"/>
      <c r="EY39" s="983"/>
      <c r="EZ39" s="983"/>
      <c r="FA39" s="983"/>
    </row>
    <row r="40" spans="1:157" s="984" customFormat="1" ht="12.5" x14ac:dyDescent="0.35">
      <c r="A40" s="991" t="s">
        <v>4567</v>
      </c>
      <c r="B40" s="992" t="s">
        <v>4568</v>
      </c>
      <c r="C40" s="982">
        <v>18</v>
      </c>
      <c r="D40" s="986">
        <v>9096</v>
      </c>
      <c r="E40" s="986">
        <v>11616.9</v>
      </c>
      <c r="F40" s="983"/>
      <c r="G40" s="983"/>
      <c r="H40" s="983"/>
      <c r="I40" s="983"/>
      <c r="J40" s="983"/>
      <c r="K40" s="983"/>
      <c r="L40" s="983"/>
      <c r="M40" s="983"/>
      <c r="N40" s="983"/>
      <c r="O40" s="983"/>
      <c r="P40" s="983"/>
      <c r="Q40" s="983"/>
      <c r="R40" s="983"/>
      <c r="S40" s="983"/>
      <c r="T40" s="983"/>
      <c r="U40" s="983"/>
      <c r="V40" s="983"/>
      <c r="W40" s="983"/>
      <c r="X40" s="983"/>
      <c r="Y40" s="983"/>
      <c r="Z40" s="983"/>
      <c r="AA40" s="983"/>
      <c r="AB40" s="983"/>
      <c r="AC40" s="983"/>
      <c r="AD40" s="983"/>
      <c r="AE40" s="983"/>
      <c r="AF40" s="983"/>
      <c r="AG40" s="983"/>
      <c r="AH40" s="983"/>
      <c r="AI40" s="983"/>
      <c r="AJ40" s="983"/>
      <c r="AK40" s="983"/>
      <c r="AL40" s="983"/>
      <c r="AM40" s="983"/>
      <c r="AN40" s="983"/>
      <c r="AO40" s="983"/>
      <c r="AP40" s="983"/>
      <c r="AQ40" s="983"/>
      <c r="AR40" s="983"/>
      <c r="AS40" s="983"/>
      <c r="AT40" s="983"/>
      <c r="AU40" s="983"/>
      <c r="AV40" s="983"/>
      <c r="AW40" s="983"/>
      <c r="AX40" s="983"/>
      <c r="AY40" s="983"/>
      <c r="AZ40" s="983"/>
      <c r="BA40" s="983"/>
      <c r="BB40" s="983"/>
      <c r="BC40" s="983"/>
      <c r="BD40" s="983"/>
      <c r="BE40" s="983"/>
      <c r="BF40" s="983"/>
      <c r="BG40" s="983"/>
      <c r="BH40" s="983"/>
      <c r="BI40" s="983"/>
      <c r="BJ40" s="983"/>
      <c r="BK40" s="983"/>
      <c r="BL40" s="983"/>
      <c r="BM40" s="983"/>
      <c r="BN40" s="983"/>
      <c r="BO40" s="983"/>
      <c r="BP40" s="983"/>
      <c r="BQ40" s="983"/>
      <c r="BR40" s="983"/>
      <c r="BS40" s="983"/>
      <c r="BT40" s="983"/>
      <c r="BU40" s="983"/>
      <c r="BV40" s="983"/>
      <c r="BW40" s="983"/>
      <c r="BX40" s="983"/>
      <c r="BY40" s="983"/>
      <c r="BZ40" s="983"/>
      <c r="CA40" s="983"/>
      <c r="CB40" s="983"/>
      <c r="CC40" s="983"/>
      <c r="CD40" s="983"/>
      <c r="CE40" s="983"/>
      <c r="CF40" s="983"/>
      <c r="CG40" s="983"/>
      <c r="CH40" s="983"/>
      <c r="CI40" s="983"/>
      <c r="CJ40" s="983"/>
      <c r="CK40" s="983"/>
      <c r="CL40" s="983"/>
      <c r="CM40" s="983"/>
      <c r="CN40" s="983"/>
      <c r="CO40" s="983"/>
      <c r="CP40" s="983"/>
      <c r="CQ40" s="983"/>
      <c r="CR40" s="983"/>
      <c r="CS40" s="983"/>
      <c r="CT40" s="983"/>
      <c r="CU40" s="983"/>
      <c r="CV40" s="983"/>
      <c r="CW40" s="983"/>
      <c r="CX40" s="983"/>
      <c r="CY40" s="983"/>
      <c r="CZ40" s="983"/>
      <c r="DA40" s="983"/>
      <c r="DB40" s="983"/>
      <c r="DC40" s="983"/>
      <c r="DD40" s="983"/>
      <c r="DE40" s="983"/>
      <c r="DF40" s="983"/>
      <c r="DG40" s="983"/>
      <c r="DH40" s="983"/>
      <c r="DI40" s="983"/>
      <c r="DJ40" s="983"/>
      <c r="DK40" s="983"/>
      <c r="DL40" s="983"/>
      <c r="DM40" s="983"/>
      <c r="DN40" s="983"/>
      <c r="DO40" s="983"/>
      <c r="DP40" s="983"/>
      <c r="DQ40" s="983"/>
      <c r="DR40" s="983"/>
      <c r="DS40" s="983"/>
      <c r="DT40" s="983"/>
      <c r="DU40" s="983"/>
      <c r="DV40" s="983"/>
      <c r="DW40" s="983"/>
      <c r="DX40" s="983"/>
      <c r="DY40" s="983"/>
      <c r="DZ40" s="983"/>
      <c r="EA40" s="983"/>
      <c r="EB40" s="983"/>
      <c r="EC40" s="983"/>
      <c r="ED40" s="983"/>
      <c r="EE40" s="983"/>
      <c r="EF40" s="983"/>
      <c r="EG40" s="983"/>
      <c r="EH40" s="983"/>
      <c r="EI40" s="983"/>
      <c r="EJ40" s="983"/>
      <c r="EK40" s="983"/>
      <c r="EL40" s="983"/>
      <c r="EM40" s="983"/>
      <c r="EN40" s="983"/>
      <c r="EO40" s="983"/>
      <c r="EP40" s="983"/>
      <c r="EQ40" s="983"/>
      <c r="ER40" s="983"/>
      <c r="ES40" s="983"/>
      <c r="ET40" s="983"/>
      <c r="EU40" s="983"/>
      <c r="EV40" s="983"/>
      <c r="EW40" s="983"/>
      <c r="EX40" s="983"/>
      <c r="EY40" s="983"/>
      <c r="EZ40" s="983"/>
      <c r="FA40" s="983"/>
    </row>
    <row r="41" spans="1:157" s="984" customFormat="1" ht="12.5" x14ac:dyDescent="0.35">
      <c r="A41" s="991" t="s">
        <v>4569</v>
      </c>
      <c r="B41" s="992" t="s">
        <v>4376</v>
      </c>
      <c r="C41" s="982">
        <v>58</v>
      </c>
      <c r="D41" s="986">
        <v>10390.5</v>
      </c>
      <c r="E41" s="986">
        <v>18225.900000000001</v>
      </c>
      <c r="F41" s="983"/>
      <c r="G41" s="983"/>
      <c r="H41" s="983"/>
      <c r="I41" s="983"/>
      <c r="J41" s="983"/>
      <c r="K41" s="983"/>
      <c r="L41" s="983"/>
      <c r="M41" s="983"/>
      <c r="N41" s="983"/>
      <c r="O41" s="983"/>
      <c r="P41" s="983"/>
      <c r="Q41" s="983"/>
      <c r="R41" s="983"/>
      <c r="S41" s="983"/>
      <c r="T41" s="983"/>
      <c r="U41" s="983"/>
      <c r="V41" s="983"/>
      <c r="W41" s="983"/>
      <c r="X41" s="983"/>
      <c r="Y41" s="983"/>
      <c r="Z41" s="983"/>
      <c r="AA41" s="983"/>
      <c r="AB41" s="983"/>
      <c r="AC41" s="983"/>
      <c r="AD41" s="983"/>
      <c r="AE41" s="983"/>
      <c r="AF41" s="983"/>
      <c r="AG41" s="983"/>
      <c r="AH41" s="983"/>
      <c r="AI41" s="983"/>
      <c r="AJ41" s="983"/>
      <c r="AK41" s="983"/>
      <c r="AL41" s="983"/>
      <c r="AM41" s="983"/>
      <c r="AN41" s="983"/>
      <c r="AO41" s="983"/>
      <c r="AP41" s="983"/>
      <c r="AQ41" s="983"/>
      <c r="AR41" s="983"/>
      <c r="AS41" s="983"/>
      <c r="AT41" s="983"/>
      <c r="AU41" s="983"/>
      <c r="AV41" s="983"/>
      <c r="AW41" s="983"/>
      <c r="AX41" s="983"/>
      <c r="AY41" s="983"/>
      <c r="AZ41" s="983"/>
      <c r="BA41" s="983"/>
      <c r="BB41" s="983"/>
      <c r="BC41" s="983"/>
      <c r="BD41" s="983"/>
      <c r="BE41" s="983"/>
      <c r="BF41" s="983"/>
      <c r="BG41" s="983"/>
      <c r="BH41" s="983"/>
      <c r="BI41" s="983"/>
      <c r="BJ41" s="983"/>
      <c r="BK41" s="983"/>
      <c r="BL41" s="983"/>
      <c r="BM41" s="983"/>
      <c r="BN41" s="983"/>
      <c r="BO41" s="983"/>
      <c r="BP41" s="983"/>
      <c r="BQ41" s="983"/>
      <c r="BR41" s="983"/>
      <c r="BS41" s="983"/>
      <c r="BT41" s="983"/>
      <c r="BU41" s="983"/>
      <c r="BV41" s="983"/>
      <c r="BW41" s="983"/>
      <c r="BX41" s="983"/>
      <c r="BY41" s="983"/>
      <c r="BZ41" s="983"/>
      <c r="CA41" s="983"/>
      <c r="CB41" s="983"/>
      <c r="CC41" s="983"/>
      <c r="CD41" s="983"/>
      <c r="CE41" s="983"/>
      <c r="CF41" s="983"/>
      <c r="CG41" s="983"/>
      <c r="CH41" s="983"/>
      <c r="CI41" s="983"/>
      <c r="CJ41" s="983"/>
      <c r="CK41" s="983"/>
      <c r="CL41" s="983"/>
      <c r="CM41" s="983"/>
      <c r="CN41" s="983"/>
      <c r="CO41" s="983"/>
      <c r="CP41" s="983"/>
      <c r="CQ41" s="983"/>
      <c r="CR41" s="983"/>
      <c r="CS41" s="983"/>
      <c r="CT41" s="983"/>
      <c r="CU41" s="983"/>
      <c r="CV41" s="983"/>
      <c r="CW41" s="983"/>
      <c r="CX41" s="983"/>
      <c r="CY41" s="983"/>
      <c r="CZ41" s="983"/>
      <c r="DA41" s="983"/>
      <c r="DB41" s="983"/>
      <c r="DC41" s="983"/>
      <c r="DD41" s="983"/>
      <c r="DE41" s="983"/>
      <c r="DF41" s="983"/>
      <c r="DG41" s="983"/>
      <c r="DH41" s="983"/>
      <c r="DI41" s="983"/>
      <c r="DJ41" s="983"/>
      <c r="DK41" s="983"/>
      <c r="DL41" s="983"/>
      <c r="DM41" s="983"/>
      <c r="DN41" s="983"/>
      <c r="DO41" s="983"/>
      <c r="DP41" s="983"/>
      <c r="DQ41" s="983"/>
      <c r="DR41" s="983"/>
      <c r="DS41" s="983"/>
      <c r="DT41" s="983"/>
      <c r="DU41" s="983"/>
      <c r="DV41" s="983"/>
      <c r="DW41" s="983"/>
      <c r="DX41" s="983"/>
      <c r="DY41" s="983"/>
      <c r="DZ41" s="983"/>
      <c r="EA41" s="983"/>
      <c r="EB41" s="983"/>
      <c r="EC41" s="983"/>
      <c r="ED41" s="983"/>
      <c r="EE41" s="983"/>
      <c r="EF41" s="983"/>
      <c r="EG41" s="983"/>
      <c r="EH41" s="983"/>
      <c r="EI41" s="983"/>
      <c r="EJ41" s="983"/>
      <c r="EK41" s="983"/>
      <c r="EL41" s="983"/>
      <c r="EM41" s="983"/>
      <c r="EN41" s="983"/>
      <c r="EO41" s="983"/>
      <c r="EP41" s="983"/>
      <c r="EQ41" s="983"/>
      <c r="ER41" s="983"/>
      <c r="ES41" s="983"/>
      <c r="ET41" s="983"/>
      <c r="EU41" s="983"/>
      <c r="EV41" s="983"/>
      <c r="EW41" s="983"/>
      <c r="EX41" s="983"/>
      <c r="EY41" s="983"/>
      <c r="EZ41" s="983"/>
      <c r="FA41" s="983"/>
    </row>
    <row r="42" spans="1:157" s="984" customFormat="1" ht="12.5" x14ac:dyDescent="0.35">
      <c r="A42" s="991" t="s">
        <v>4570</v>
      </c>
      <c r="B42" s="992" t="s">
        <v>4441</v>
      </c>
      <c r="C42" s="982">
        <v>15</v>
      </c>
      <c r="D42" s="986">
        <v>7470</v>
      </c>
      <c r="E42" s="986">
        <v>10595.1</v>
      </c>
      <c r="F42" s="983"/>
      <c r="G42" s="983"/>
      <c r="H42" s="983"/>
      <c r="I42" s="983"/>
      <c r="J42" s="983"/>
      <c r="K42" s="983"/>
      <c r="L42" s="983"/>
      <c r="M42" s="983"/>
      <c r="N42" s="983"/>
      <c r="O42" s="983"/>
      <c r="P42" s="983"/>
      <c r="Q42" s="983"/>
      <c r="R42" s="983"/>
      <c r="S42" s="983"/>
      <c r="T42" s="983"/>
      <c r="U42" s="983"/>
      <c r="V42" s="983"/>
      <c r="W42" s="983"/>
      <c r="X42" s="983"/>
      <c r="Y42" s="983"/>
      <c r="Z42" s="983"/>
      <c r="AA42" s="983"/>
      <c r="AB42" s="983"/>
      <c r="AC42" s="983"/>
      <c r="AD42" s="983"/>
      <c r="AE42" s="983"/>
      <c r="AF42" s="983"/>
      <c r="AG42" s="983"/>
      <c r="AH42" s="983"/>
      <c r="AI42" s="983"/>
      <c r="AJ42" s="983"/>
      <c r="AK42" s="983"/>
      <c r="AL42" s="983"/>
      <c r="AM42" s="983"/>
      <c r="AN42" s="983"/>
      <c r="AO42" s="983"/>
      <c r="AP42" s="983"/>
      <c r="AQ42" s="983"/>
      <c r="AR42" s="983"/>
      <c r="AS42" s="983"/>
      <c r="AT42" s="983"/>
      <c r="AU42" s="983"/>
      <c r="AV42" s="983"/>
      <c r="AW42" s="983"/>
      <c r="AX42" s="983"/>
      <c r="AY42" s="983"/>
      <c r="AZ42" s="983"/>
      <c r="BA42" s="983"/>
      <c r="BB42" s="983"/>
      <c r="BC42" s="983"/>
      <c r="BD42" s="983"/>
      <c r="BE42" s="983"/>
      <c r="BF42" s="983"/>
      <c r="BG42" s="983"/>
      <c r="BH42" s="983"/>
      <c r="BI42" s="983"/>
      <c r="BJ42" s="983"/>
      <c r="BK42" s="983"/>
      <c r="BL42" s="983"/>
      <c r="BM42" s="983"/>
      <c r="BN42" s="983"/>
      <c r="BO42" s="983"/>
      <c r="BP42" s="983"/>
      <c r="BQ42" s="983"/>
      <c r="BR42" s="983"/>
      <c r="BS42" s="983"/>
      <c r="BT42" s="983"/>
      <c r="BU42" s="983"/>
      <c r="BV42" s="983"/>
      <c r="BW42" s="983"/>
      <c r="BX42" s="983"/>
      <c r="BY42" s="983"/>
      <c r="BZ42" s="983"/>
      <c r="CA42" s="983"/>
      <c r="CB42" s="983"/>
      <c r="CC42" s="983"/>
      <c r="CD42" s="983"/>
      <c r="CE42" s="983"/>
      <c r="CF42" s="983"/>
      <c r="CG42" s="983"/>
      <c r="CH42" s="983"/>
      <c r="CI42" s="983"/>
      <c r="CJ42" s="983"/>
      <c r="CK42" s="983"/>
      <c r="CL42" s="983"/>
      <c r="CM42" s="983"/>
      <c r="CN42" s="983"/>
      <c r="CO42" s="983"/>
      <c r="CP42" s="983"/>
      <c r="CQ42" s="983"/>
      <c r="CR42" s="983"/>
      <c r="CS42" s="983"/>
      <c r="CT42" s="983"/>
      <c r="CU42" s="983"/>
      <c r="CV42" s="983"/>
      <c r="CW42" s="983"/>
      <c r="CX42" s="983"/>
      <c r="CY42" s="983"/>
      <c r="CZ42" s="983"/>
      <c r="DA42" s="983"/>
      <c r="DB42" s="983"/>
      <c r="DC42" s="983"/>
      <c r="DD42" s="983"/>
      <c r="DE42" s="983"/>
      <c r="DF42" s="983"/>
      <c r="DG42" s="983"/>
      <c r="DH42" s="983"/>
      <c r="DI42" s="983"/>
      <c r="DJ42" s="983"/>
      <c r="DK42" s="983"/>
      <c r="DL42" s="983"/>
      <c r="DM42" s="983"/>
      <c r="DN42" s="983"/>
      <c r="DO42" s="983"/>
      <c r="DP42" s="983"/>
      <c r="DQ42" s="983"/>
      <c r="DR42" s="983"/>
      <c r="DS42" s="983"/>
      <c r="DT42" s="983"/>
      <c r="DU42" s="983"/>
      <c r="DV42" s="983"/>
      <c r="DW42" s="983"/>
      <c r="DX42" s="983"/>
      <c r="DY42" s="983"/>
      <c r="DZ42" s="983"/>
      <c r="EA42" s="983"/>
      <c r="EB42" s="983"/>
      <c r="EC42" s="983"/>
      <c r="ED42" s="983"/>
      <c r="EE42" s="983"/>
      <c r="EF42" s="983"/>
      <c r="EG42" s="983"/>
      <c r="EH42" s="983"/>
      <c r="EI42" s="983"/>
      <c r="EJ42" s="983"/>
      <c r="EK42" s="983"/>
      <c r="EL42" s="983"/>
      <c r="EM42" s="983"/>
      <c r="EN42" s="983"/>
      <c r="EO42" s="983"/>
      <c r="EP42" s="983"/>
      <c r="EQ42" s="983"/>
      <c r="ER42" s="983"/>
      <c r="ES42" s="983"/>
      <c r="ET42" s="983"/>
      <c r="EU42" s="983"/>
      <c r="EV42" s="983"/>
      <c r="EW42" s="983"/>
      <c r="EX42" s="983"/>
      <c r="EY42" s="983"/>
      <c r="EZ42" s="983"/>
      <c r="FA42" s="983"/>
    </row>
    <row r="43" spans="1:157" s="984" customFormat="1" ht="12.5" x14ac:dyDescent="0.35">
      <c r="A43" s="991" t="s">
        <v>4571</v>
      </c>
      <c r="B43" s="992" t="s">
        <v>4572</v>
      </c>
      <c r="C43" s="982">
        <v>2</v>
      </c>
      <c r="D43" s="986">
        <v>8176.2000000000007</v>
      </c>
      <c r="E43" s="986">
        <v>8176.2000000000007</v>
      </c>
      <c r="F43" s="983"/>
      <c r="G43" s="983"/>
      <c r="H43" s="983"/>
      <c r="I43" s="983"/>
      <c r="J43" s="983"/>
      <c r="K43" s="983"/>
      <c r="L43" s="983"/>
      <c r="M43" s="983"/>
      <c r="N43" s="983"/>
      <c r="O43" s="983"/>
      <c r="P43" s="983"/>
      <c r="Q43" s="983"/>
      <c r="R43" s="983"/>
      <c r="S43" s="983"/>
      <c r="T43" s="983"/>
      <c r="U43" s="983"/>
      <c r="V43" s="983"/>
      <c r="W43" s="983"/>
      <c r="X43" s="983"/>
      <c r="Y43" s="983"/>
      <c r="Z43" s="983"/>
      <c r="AA43" s="983"/>
      <c r="AB43" s="983"/>
      <c r="AC43" s="983"/>
      <c r="AD43" s="983"/>
      <c r="AE43" s="983"/>
      <c r="AF43" s="983"/>
      <c r="AG43" s="983"/>
      <c r="AH43" s="983"/>
      <c r="AI43" s="983"/>
      <c r="AJ43" s="983"/>
      <c r="AK43" s="983"/>
      <c r="AL43" s="983"/>
      <c r="AM43" s="983"/>
      <c r="AN43" s="983"/>
      <c r="AO43" s="983"/>
      <c r="AP43" s="983"/>
      <c r="AQ43" s="983"/>
      <c r="AR43" s="983"/>
      <c r="AS43" s="983"/>
      <c r="AT43" s="983"/>
      <c r="AU43" s="983"/>
      <c r="AV43" s="983"/>
      <c r="AW43" s="983"/>
      <c r="AX43" s="983"/>
      <c r="AY43" s="983"/>
      <c r="AZ43" s="983"/>
      <c r="BA43" s="983"/>
      <c r="BB43" s="983"/>
      <c r="BC43" s="983"/>
      <c r="BD43" s="983"/>
      <c r="BE43" s="983"/>
      <c r="BF43" s="983"/>
      <c r="BG43" s="983"/>
      <c r="BH43" s="983"/>
      <c r="BI43" s="983"/>
      <c r="BJ43" s="983"/>
      <c r="BK43" s="983"/>
      <c r="BL43" s="983"/>
      <c r="BM43" s="983"/>
      <c r="BN43" s="983"/>
      <c r="BO43" s="983"/>
      <c r="BP43" s="983"/>
      <c r="BQ43" s="983"/>
      <c r="BR43" s="983"/>
      <c r="BS43" s="983"/>
      <c r="BT43" s="983"/>
      <c r="BU43" s="983"/>
      <c r="BV43" s="983"/>
      <c r="BW43" s="983"/>
      <c r="BX43" s="983"/>
      <c r="BY43" s="983"/>
      <c r="BZ43" s="983"/>
      <c r="CA43" s="983"/>
      <c r="CB43" s="983"/>
      <c r="CC43" s="983"/>
      <c r="CD43" s="983"/>
      <c r="CE43" s="983"/>
      <c r="CF43" s="983"/>
      <c r="CG43" s="983"/>
      <c r="CH43" s="983"/>
      <c r="CI43" s="983"/>
      <c r="CJ43" s="983"/>
      <c r="CK43" s="983"/>
      <c r="CL43" s="983"/>
      <c r="CM43" s="983"/>
      <c r="CN43" s="983"/>
      <c r="CO43" s="983"/>
      <c r="CP43" s="983"/>
      <c r="CQ43" s="983"/>
      <c r="CR43" s="983"/>
      <c r="CS43" s="983"/>
      <c r="CT43" s="983"/>
      <c r="CU43" s="983"/>
      <c r="CV43" s="983"/>
      <c r="CW43" s="983"/>
      <c r="CX43" s="983"/>
      <c r="CY43" s="983"/>
      <c r="CZ43" s="983"/>
      <c r="DA43" s="983"/>
      <c r="DB43" s="983"/>
      <c r="DC43" s="983"/>
      <c r="DD43" s="983"/>
      <c r="DE43" s="983"/>
      <c r="DF43" s="983"/>
      <c r="DG43" s="983"/>
      <c r="DH43" s="983"/>
      <c r="DI43" s="983"/>
      <c r="DJ43" s="983"/>
      <c r="DK43" s="983"/>
      <c r="DL43" s="983"/>
      <c r="DM43" s="983"/>
      <c r="DN43" s="983"/>
      <c r="DO43" s="983"/>
      <c r="DP43" s="983"/>
      <c r="DQ43" s="983"/>
      <c r="DR43" s="983"/>
      <c r="DS43" s="983"/>
      <c r="DT43" s="983"/>
      <c r="DU43" s="983"/>
      <c r="DV43" s="983"/>
      <c r="DW43" s="983"/>
      <c r="DX43" s="983"/>
      <c r="DY43" s="983"/>
      <c r="DZ43" s="983"/>
      <c r="EA43" s="983"/>
      <c r="EB43" s="983"/>
      <c r="EC43" s="983"/>
      <c r="ED43" s="983"/>
      <c r="EE43" s="983"/>
      <c r="EF43" s="983"/>
      <c r="EG43" s="983"/>
      <c r="EH43" s="983"/>
      <c r="EI43" s="983"/>
      <c r="EJ43" s="983"/>
      <c r="EK43" s="983"/>
      <c r="EL43" s="983"/>
      <c r="EM43" s="983"/>
      <c r="EN43" s="983"/>
      <c r="EO43" s="983"/>
      <c r="EP43" s="983"/>
      <c r="EQ43" s="983"/>
      <c r="ER43" s="983"/>
      <c r="ES43" s="983"/>
      <c r="ET43" s="983"/>
      <c r="EU43" s="983"/>
      <c r="EV43" s="983"/>
      <c r="EW43" s="983"/>
      <c r="EX43" s="983"/>
      <c r="EY43" s="983"/>
      <c r="EZ43" s="983"/>
      <c r="FA43" s="983"/>
    </row>
    <row r="44" spans="1:157" s="984" customFormat="1" ht="12.5" x14ac:dyDescent="0.35">
      <c r="A44" s="991" t="s">
        <v>4573</v>
      </c>
      <c r="B44" s="992" t="s">
        <v>4574</v>
      </c>
      <c r="C44" s="982">
        <v>114</v>
      </c>
      <c r="D44" s="986">
        <v>7470</v>
      </c>
      <c r="E44" s="986">
        <v>7470</v>
      </c>
      <c r="F44" s="983"/>
      <c r="G44" s="983"/>
      <c r="H44" s="983"/>
      <c r="I44" s="983"/>
      <c r="J44" s="983"/>
      <c r="K44" s="983"/>
      <c r="L44" s="983"/>
      <c r="M44" s="983"/>
      <c r="N44" s="983"/>
      <c r="O44" s="983"/>
      <c r="P44" s="983"/>
      <c r="Q44" s="983"/>
      <c r="R44" s="983"/>
      <c r="S44" s="983"/>
      <c r="T44" s="983"/>
      <c r="U44" s="983"/>
      <c r="V44" s="983"/>
      <c r="W44" s="983"/>
      <c r="X44" s="983"/>
      <c r="Y44" s="983"/>
      <c r="Z44" s="983"/>
      <c r="AA44" s="983"/>
      <c r="AB44" s="983"/>
      <c r="AC44" s="983"/>
      <c r="AD44" s="983"/>
      <c r="AE44" s="983"/>
      <c r="AF44" s="983"/>
      <c r="AG44" s="983"/>
      <c r="AH44" s="983"/>
      <c r="AI44" s="983"/>
      <c r="AJ44" s="983"/>
      <c r="AK44" s="983"/>
      <c r="AL44" s="983"/>
      <c r="AM44" s="983"/>
      <c r="AN44" s="983"/>
      <c r="AO44" s="983"/>
      <c r="AP44" s="983"/>
      <c r="AQ44" s="983"/>
      <c r="AR44" s="983"/>
      <c r="AS44" s="983"/>
      <c r="AT44" s="983"/>
      <c r="AU44" s="983"/>
      <c r="AV44" s="983"/>
      <c r="AW44" s="983"/>
      <c r="AX44" s="983"/>
      <c r="AY44" s="983"/>
      <c r="AZ44" s="983"/>
      <c r="BA44" s="983"/>
      <c r="BB44" s="983"/>
      <c r="BC44" s="983"/>
      <c r="BD44" s="983"/>
      <c r="BE44" s="983"/>
      <c r="BF44" s="983"/>
      <c r="BG44" s="983"/>
      <c r="BH44" s="983"/>
      <c r="BI44" s="983"/>
      <c r="BJ44" s="983"/>
      <c r="BK44" s="983"/>
      <c r="BL44" s="983"/>
      <c r="BM44" s="983"/>
      <c r="BN44" s="983"/>
      <c r="BO44" s="983"/>
      <c r="BP44" s="983"/>
      <c r="BQ44" s="983"/>
      <c r="BR44" s="983"/>
      <c r="BS44" s="983"/>
      <c r="BT44" s="983"/>
      <c r="BU44" s="983"/>
      <c r="BV44" s="983"/>
      <c r="BW44" s="983"/>
      <c r="BX44" s="983"/>
      <c r="BY44" s="983"/>
      <c r="BZ44" s="983"/>
      <c r="CA44" s="983"/>
      <c r="CB44" s="983"/>
      <c r="CC44" s="983"/>
      <c r="CD44" s="983"/>
      <c r="CE44" s="983"/>
      <c r="CF44" s="983"/>
      <c r="CG44" s="983"/>
      <c r="CH44" s="983"/>
      <c r="CI44" s="983"/>
      <c r="CJ44" s="983"/>
      <c r="CK44" s="983"/>
      <c r="CL44" s="983"/>
      <c r="CM44" s="983"/>
      <c r="CN44" s="983"/>
      <c r="CO44" s="983"/>
      <c r="CP44" s="983"/>
      <c r="CQ44" s="983"/>
      <c r="CR44" s="983"/>
      <c r="CS44" s="983"/>
      <c r="CT44" s="983"/>
      <c r="CU44" s="983"/>
      <c r="CV44" s="983"/>
      <c r="CW44" s="983"/>
      <c r="CX44" s="983"/>
      <c r="CY44" s="983"/>
      <c r="CZ44" s="983"/>
      <c r="DA44" s="983"/>
      <c r="DB44" s="983"/>
      <c r="DC44" s="983"/>
      <c r="DD44" s="983"/>
      <c r="DE44" s="983"/>
      <c r="DF44" s="983"/>
      <c r="DG44" s="983"/>
      <c r="DH44" s="983"/>
      <c r="DI44" s="983"/>
      <c r="DJ44" s="983"/>
      <c r="DK44" s="983"/>
      <c r="DL44" s="983"/>
      <c r="DM44" s="983"/>
      <c r="DN44" s="983"/>
      <c r="DO44" s="983"/>
      <c r="DP44" s="983"/>
      <c r="DQ44" s="983"/>
      <c r="DR44" s="983"/>
      <c r="DS44" s="983"/>
      <c r="DT44" s="983"/>
      <c r="DU44" s="983"/>
      <c r="DV44" s="983"/>
      <c r="DW44" s="983"/>
      <c r="DX44" s="983"/>
      <c r="DY44" s="983"/>
      <c r="DZ44" s="983"/>
      <c r="EA44" s="983"/>
      <c r="EB44" s="983"/>
      <c r="EC44" s="983"/>
      <c r="ED44" s="983"/>
      <c r="EE44" s="983"/>
      <c r="EF44" s="983"/>
      <c r="EG44" s="983"/>
      <c r="EH44" s="983"/>
      <c r="EI44" s="983"/>
      <c r="EJ44" s="983"/>
      <c r="EK44" s="983"/>
      <c r="EL44" s="983"/>
      <c r="EM44" s="983"/>
      <c r="EN44" s="983"/>
      <c r="EO44" s="983"/>
      <c r="EP44" s="983"/>
      <c r="EQ44" s="983"/>
      <c r="ER44" s="983"/>
      <c r="ES44" s="983"/>
      <c r="ET44" s="983"/>
      <c r="EU44" s="983"/>
      <c r="EV44" s="983"/>
      <c r="EW44" s="983"/>
      <c r="EX44" s="983"/>
      <c r="EY44" s="983"/>
      <c r="EZ44" s="983"/>
      <c r="FA44" s="983"/>
    </row>
    <row r="45" spans="1:157" s="984" customFormat="1" ht="12.5" x14ac:dyDescent="0.35">
      <c r="A45" s="991" t="s">
        <v>4575</v>
      </c>
      <c r="B45" s="992" t="s">
        <v>4358</v>
      </c>
      <c r="C45" s="982">
        <v>29</v>
      </c>
      <c r="D45" s="986">
        <v>7470</v>
      </c>
      <c r="E45" s="986">
        <v>10152</v>
      </c>
      <c r="F45" s="983"/>
      <c r="G45" s="983"/>
      <c r="H45" s="983"/>
      <c r="I45" s="983"/>
      <c r="J45" s="983"/>
      <c r="K45" s="983"/>
      <c r="L45" s="983"/>
      <c r="M45" s="983"/>
      <c r="N45" s="983"/>
      <c r="O45" s="983"/>
      <c r="P45" s="983"/>
      <c r="Q45" s="983"/>
      <c r="R45" s="983"/>
      <c r="S45" s="983"/>
      <c r="T45" s="983"/>
      <c r="U45" s="983"/>
      <c r="V45" s="983"/>
      <c r="W45" s="983"/>
      <c r="X45" s="983"/>
      <c r="Y45" s="983"/>
      <c r="Z45" s="983"/>
      <c r="AA45" s="983"/>
      <c r="AB45" s="983"/>
      <c r="AC45" s="983"/>
      <c r="AD45" s="983"/>
      <c r="AE45" s="983"/>
      <c r="AF45" s="983"/>
      <c r="AG45" s="983"/>
      <c r="AH45" s="983"/>
      <c r="AI45" s="983"/>
      <c r="AJ45" s="983"/>
      <c r="AK45" s="983"/>
      <c r="AL45" s="983"/>
      <c r="AM45" s="983"/>
      <c r="AN45" s="983"/>
      <c r="AO45" s="983"/>
      <c r="AP45" s="983"/>
      <c r="AQ45" s="983"/>
      <c r="AR45" s="983"/>
      <c r="AS45" s="983"/>
      <c r="AT45" s="983"/>
      <c r="AU45" s="983"/>
      <c r="AV45" s="983"/>
      <c r="AW45" s="983"/>
      <c r="AX45" s="983"/>
      <c r="AY45" s="983"/>
      <c r="AZ45" s="983"/>
      <c r="BA45" s="983"/>
      <c r="BB45" s="983"/>
      <c r="BC45" s="983"/>
      <c r="BD45" s="983"/>
      <c r="BE45" s="983"/>
      <c r="BF45" s="983"/>
      <c r="BG45" s="983"/>
      <c r="BH45" s="983"/>
      <c r="BI45" s="983"/>
      <c r="BJ45" s="983"/>
      <c r="BK45" s="983"/>
      <c r="BL45" s="983"/>
      <c r="BM45" s="983"/>
      <c r="BN45" s="983"/>
      <c r="BO45" s="983"/>
      <c r="BP45" s="983"/>
      <c r="BQ45" s="983"/>
      <c r="BR45" s="983"/>
      <c r="BS45" s="983"/>
      <c r="BT45" s="983"/>
      <c r="BU45" s="983"/>
      <c r="BV45" s="983"/>
      <c r="BW45" s="983"/>
      <c r="BX45" s="983"/>
      <c r="BY45" s="983"/>
      <c r="BZ45" s="983"/>
      <c r="CA45" s="983"/>
      <c r="CB45" s="983"/>
      <c r="CC45" s="983"/>
      <c r="CD45" s="983"/>
      <c r="CE45" s="983"/>
      <c r="CF45" s="983"/>
      <c r="CG45" s="983"/>
      <c r="CH45" s="983"/>
      <c r="CI45" s="983"/>
      <c r="CJ45" s="983"/>
      <c r="CK45" s="983"/>
      <c r="CL45" s="983"/>
      <c r="CM45" s="983"/>
      <c r="CN45" s="983"/>
      <c r="CO45" s="983"/>
      <c r="CP45" s="983"/>
      <c r="CQ45" s="983"/>
      <c r="CR45" s="983"/>
      <c r="CS45" s="983"/>
      <c r="CT45" s="983"/>
      <c r="CU45" s="983"/>
      <c r="CV45" s="983"/>
      <c r="CW45" s="983"/>
      <c r="CX45" s="983"/>
      <c r="CY45" s="983"/>
      <c r="CZ45" s="983"/>
      <c r="DA45" s="983"/>
      <c r="DB45" s="983"/>
      <c r="DC45" s="983"/>
      <c r="DD45" s="983"/>
      <c r="DE45" s="983"/>
      <c r="DF45" s="983"/>
      <c r="DG45" s="983"/>
      <c r="DH45" s="983"/>
      <c r="DI45" s="983"/>
      <c r="DJ45" s="983"/>
      <c r="DK45" s="983"/>
      <c r="DL45" s="983"/>
      <c r="DM45" s="983"/>
      <c r="DN45" s="983"/>
      <c r="DO45" s="983"/>
      <c r="DP45" s="983"/>
      <c r="DQ45" s="983"/>
      <c r="DR45" s="983"/>
      <c r="DS45" s="983"/>
      <c r="DT45" s="983"/>
      <c r="DU45" s="983"/>
      <c r="DV45" s="983"/>
      <c r="DW45" s="983"/>
      <c r="DX45" s="983"/>
      <c r="DY45" s="983"/>
      <c r="DZ45" s="983"/>
      <c r="EA45" s="983"/>
      <c r="EB45" s="983"/>
      <c r="EC45" s="983"/>
      <c r="ED45" s="983"/>
      <c r="EE45" s="983"/>
      <c r="EF45" s="983"/>
      <c r="EG45" s="983"/>
      <c r="EH45" s="983"/>
      <c r="EI45" s="983"/>
      <c r="EJ45" s="983"/>
      <c r="EK45" s="983"/>
      <c r="EL45" s="983"/>
      <c r="EM45" s="983"/>
      <c r="EN45" s="983"/>
      <c r="EO45" s="983"/>
      <c r="EP45" s="983"/>
      <c r="EQ45" s="983"/>
      <c r="ER45" s="983"/>
      <c r="ES45" s="983"/>
      <c r="ET45" s="983"/>
      <c r="EU45" s="983"/>
      <c r="EV45" s="983"/>
      <c r="EW45" s="983"/>
      <c r="EX45" s="983"/>
      <c r="EY45" s="983"/>
      <c r="EZ45" s="983"/>
      <c r="FA45" s="983"/>
    </row>
    <row r="46" spans="1:157" s="984" customFormat="1" ht="12.5" x14ac:dyDescent="0.35">
      <c r="A46" s="991" t="s">
        <v>4576</v>
      </c>
      <c r="B46" s="992" t="s">
        <v>4577</v>
      </c>
      <c r="C46" s="982">
        <v>29</v>
      </c>
      <c r="D46" s="986">
        <v>7470</v>
      </c>
      <c r="E46" s="986">
        <v>7470</v>
      </c>
      <c r="F46" s="983"/>
      <c r="G46" s="983"/>
      <c r="H46" s="983"/>
      <c r="I46" s="983"/>
      <c r="J46" s="983"/>
      <c r="K46" s="983"/>
      <c r="L46" s="983"/>
      <c r="M46" s="983"/>
      <c r="N46" s="983"/>
      <c r="O46" s="983"/>
      <c r="P46" s="983"/>
      <c r="Q46" s="983"/>
      <c r="R46" s="983"/>
      <c r="S46" s="983"/>
      <c r="T46" s="983"/>
      <c r="U46" s="983"/>
      <c r="V46" s="983"/>
      <c r="W46" s="983"/>
      <c r="X46" s="983"/>
      <c r="Y46" s="983"/>
      <c r="Z46" s="983"/>
      <c r="AA46" s="983"/>
      <c r="AB46" s="983"/>
      <c r="AC46" s="983"/>
      <c r="AD46" s="983"/>
      <c r="AE46" s="983"/>
      <c r="AF46" s="983"/>
      <c r="AG46" s="983"/>
      <c r="AH46" s="983"/>
      <c r="AI46" s="983"/>
      <c r="AJ46" s="983"/>
      <c r="AK46" s="983"/>
      <c r="AL46" s="983"/>
      <c r="AM46" s="983"/>
      <c r="AN46" s="983"/>
      <c r="AO46" s="983"/>
      <c r="AP46" s="983"/>
      <c r="AQ46" s="983"/>
      <c r="AR46" s="983"/>
      <c r="AS46" s="983"/>
      <c r="AT46" s="983"/>
      <c r="AU46" s="983"/>
      <c r="AV46" s="983"/>
      <c r="AW46" s="983"/>
      <c r="AX46" s="983"/>
      <c r="AY46" s="983"/>
      <c r="AZ46" s="983"/>
      <c r="BA46" s="983"/>
      <c r="BB46" s="983"/>
      <c r="BC46" s="983"/>
      <c r="BD46" s="983"/>
      <c r="BE46" s="983"/>
      <c r="BF46" s="983"/>
      <c r="BG46" s="983"/>
      <c r="BH46" s="983"/>
      <c r="BI46" s="983"/>
      <c r="BJ46" s="983"/>
      <c r="BK46" s="983"/>
      <c r="BL46" s="983"/>
      <c r="BM46" s="983"/>
      <c r="BN46" s="983"/>
      <c r="BO46" s="983"/>
      <c r="BP46" s="983"/>
      <c r="BQ46" s="983"/>
      <c r="BR46" s="983"/>
      <c r="BS46" s="983"/>
      <c r="BT46" s="983"/>
      <c r="BU46" s="983"/>
      <c r="BV46" s="983"/>
      <c r="BW46" s="983"/>
      <c r="BX46" s="983"/>
      <c r="BY46" s="983"/>
      <c r="BZ46" s="983"/>
      <c r="CA46" s="983"/>
      <c r="CB46" s="983"/>
      <c r="CC46" s="983"/>
      <c r="CD46" s="983"/>
      <c r="CE46" s="983"/>
      <c r="CF46" s="983"/>
      <c r="CG46" s="983"/>
      <c r="CH46" s="983"/>
      <c r="CI46" s="983"/>
      <c r="CJ46" s="983"/>
      <c r="CK46" s="983"/>
      <c r="CL46" s="983"/>
      <c r="CM46" s="983"/>
      <c r="CN46" s="983"/>
      <c r="CO46" s="983"/>
      <c r="CP46" s="983"/>
      <c r="CQ46" s="983"/>
      <c r="CR46" s="983"/>
      <c r="CS46" s="983"/>
      <c r="CT46" s="983"/>
      <c r="CU46" s="983"/>
      <c r="CV46" s="983"/>
      <c r="CW46" s="983"/>
      <c r="CX46" s="983"/>
      <c r="CY46" s="983"/>
      <c r="CZ46" s="983"/>
      <c r="DA46" s="983"/>
      <c r="DB46" s="983"/>
      <c r="DC46" s="983"/>
      <c r="DD46" s="983"/>
      <c r="DE46" s="983"/>
      <c r="DF46" s="983"/>
      <c r="DG46" s="983"/>
      <c r="DH46" s="983"/>
      <c r="DI46" s="983"/>
      <c r="DJ46" s="983"/>
      <c r="DK46" s="983"/>
      <c r="DL46" s="983"/>
      <c r="DM46" s="983"/>
      <c r="DN46" s="983"/>
      <c r="DO46" s="983"/>
      <c r="DP46" s="983"/>
      <c r="DQ46" s="983"/>
      <c r="DR46" s="983"/>
      <c r="DS46" s="983"/>
      <c r="DT46" s="983"/>
      <c r="DU46" s="983"/>
      <c r="DV46" s="983"/>
      <c r="DW46" s="983"/>
      <c r="DX46" s="983"/>
      <c r="DY46" s="983"/>
      <c r="DZ46" s="983"/>
      <c r="EA46" s="983"/>
      <c r="EB46" s="983"/>
      <c r="EC46" s="983"/>
      <c r="ED46" s="983"/>
      <c r="EE46" s="983"/>
      <c r="EF46" s="983"/>
      <c r="EG46" s="983"/>
      <c r="EH46" s="983"/>
      <c r="EI46" s="983"/>
      <c r="EJ46" s="983"/>
      <c r="EK46" s="983"/>
      <c r="EL46" s="983"/>
      <c r="EM46" s="983"/>
      <c r="EN46" s="983"/>
      <c r="EO46" s="983"/>
      <c r="EP46" s="983"/>
      <c r="EQ46" s="983"/>
      <c r="ER46" s="983"/>
      <c r="ES46" s="983"/>
      <c r="ET46" s="983"/>
      <c r="EU46" s="983"/>
      <c r="EV46" s="983"/>
      <c r="EW46" s="983"/>
      <c r="EX46" s="983"/>
      <c r="EY46" s="983"/>
      <c r="EZ46" s="983"/>
      <c r="FA46" s="983"/>
    </row>
    <row r="47" spans="1:157" s="984" customFormat="1" ht="12.5" x14ac:dyDescent="0.35">
      <c r="A47" s="218" t="s">
        <v>4578</v>
      </c>
      <c r="B47" s="219" t="s">
        <v>4579</v>
      </c>
      <c r="C47" s="982">
        <v>1</v>
      </c>
      <c r="D47" s="986">
        <v>8517</v>
      </c>
      <c r="E47" s="986">
        <v>8517</v>
      </c>
      <c r="F47" s="983"/>
      <c r="G47" s="983"/>
      <c r="H47" s="983"/>
      <c r="I47" s="983"/>
      <c r="J47" s="983"/>
      <c r="K47" s="983"/>
      <c r="L47" s="983"/>
      <c r="M47" s="983"/>
      <c r="N47" s="983"/>
      <c r="O47" s="983"/>
      <c r="P47" s="983"/>
      <c r="Q47" s="983"/>
      <c r="R47" s="983"/>
      <c r="S47" s="983"/>
      <c r="T47" s="983"/>
      <c r="U47" s="983"/>
      <c r="V47" s="983"/>
      <c r="W47" s="983"/>
      <c r="X47" s="983"/>
      <c r="Y47" s="983"/>
      <c r="Z47" s="983"/>
      <c r="AA47" s="983"/>
      <c r="AB47" s="983"/>
      <c r="AC47" s="983"/>
      <c r="AD47" s="983"/>
      <c r="AE47" s="983"/>
      <c r="AF47" s="983"/>
      <c r="AG47" s="983"/>
      <c r="AH47" s="983"/>
      <c r="AI47" s="983"/>
      <c r="AJ47" s="983"/>
      <c r="AK47" s="983"/>
      <c r="AL47" s="983"/>
      <c r="AM47" s="983"/>
      <c r="AN47" s="983"/>
      <c r="AO47" s="983"/>
      <c r="AP47" s="983"/>
      <c r="AQ47" s="983"/>
      <c r="AR47" s="983"/>
      <c r="AS47" s="983"/>
      <c r="AT47" s="983"/>
      <c r="AU47" s="983"/>
      <c r="AV47" s="983"/>
      <c r="AW47" s="983"/>
      <c r="AX47" s="983"/>
      <c r="AY47" s="983"/>
      <c r="AZ47" s="983"/>
      <c r="BA47" s="983"/>
      <c r="BB47" s="983"/>
      <c r="BC47" s="983"/>
      <c r="BD47" s="983"/>
      <c r="BE47" s="983"/>
      <c r="BF47" s="983"/>
      <c r="BG47" s="983"/>
      <c r="BH47" s="983"/>
      <c r="BI47" s="983"/>
      <c r="BJ47" s="983"/>
      <c r="BK47" s="983"/>
      <c r="BL47" s="983"/>
      <c r="BM47" s="983"/>
      <c r="BN47" s="983"/>
      <c r="BO47" s="983"/>
      <c r="BP47" s="983"/>
      <c r="BQ47" s="983"/>
      <c r="BR47" s="983"/>
      <c r="BS47" s="983"/>
      <c r="BT47" s="983"/>
      <c r="BU47" s="983"/>
      <c r="BV47" s="983"/>
      <c r="BW47" s="983"/>
      <c r="BX47" s="983"/>
      <c r="BY47" s="983"/>
      <c r="BZ47" s="983"/>
      <c r="CA47" s="983"/>
      <c r="CB47" s="983"/>
      <c r="CC47" s="983"/>
      <c r="CD47" s="983"/>
      <c r="CE47" s="983"/>
      <c r="CF47" s="983"/>
      <c r="CG47" s="983"/>
      <c r="CH47" s="983"/>
      <c r="CI47" s="983"/>
      <c r="CJ47" s="983"/>
      <c r="CK47" s="983"/>
      <c r="CL47" s="983"/>
      <c r="CM47" s="983"/>
      <c r="CN47" s="983"/>
      <c r="CO47" s="983"/>
      <c r="CP47" s="983"/>
      <c r="CQ47" s="983"/>
      <c r="CR47" s="983"/>
      <c r="CS47" s="983"/>
      <c r="CT47" s="983"/>
      <c r="CU47" s="983"/>
      <c r="CV47" s="983"/>
      <c r="CW47" s="983"/>
      <c r="CX47" s="983"/>
      <c r="CY47" s="983"/>
      <c r="CZ47" s="983"/>
      <c r="DA47" s="983"/>
      <c r="DB47" s="983"/>
      <c r="DC47" s="983"/>
      <c r="DD47" s="983"/>
      <c r="DE47" s="983"/>
      <c r="DF47" s="983"/>
      <c r="DG47" s="983"/>
      <c r="DH47" s="983"/>
      <c r="DI47" s="983"/>
      <c r="DJ47" s="983"/>
      <c r="DK47" s="983"/>
      <c r="DL47" s="983"/>
      <c r="DM47" s="983"/>
      <c r="DN47" s="983"/>
      <c r="DO47" s="983"/>
      <c r="DP47" s="983"/>
      <c r="DQ47" s="983"/>
      <c r="DR47" s="983"/>
      <c r="DS47" s="983"/>
      <c r="DT47" s="983"/>
      <c r="DU47" s="983"/>
      <c r="DV47" s="983"/>
      <c r="DW47" s="983"/>
      <c r="DX47" s="983"/>
      <c r="DY47" s="983"/>
      <c r="DZ47" s="983"/>
      <c r="EA47" s="983"/>
      <c r="EB47" s="983"/>
      <c r="EC47" s="983"/>
      <c r="ED47" s="983"/>
      <c r="EE47" s="983"/>
      <c r="EF47" s="983"/>
      <c r="EG47" s="983"/>
      <c r="EH47" s="983"/>
      <c r="EI47" s="983"/>
      <c r="EJ47" s="983"/>
      <c r="EK47" s="983"/>
      <c r="EL47" s="983"/>
      <c r="EM47" s="983"/>
      <c r="EN47" s="983"/>
      <c r="EO47" s="983"/>
      <c r="EP47" s="983"/>
      <c r="EQ47" s="983"/>
      <c r="ER47" s="983"/>
      <c r="ES47" s="983"/>
      <c r="ET47" s="983"/>
      <c r="EU47" s="983"/>
      <c r="EV47" s="983"/>
      <c r="EW47" s="983"/>
      <c r="EX47" s="983"/>
      <c r="EY47" s="983"/>
      <c r="EZ47" s="983"/>
      <c r="FA47" s="983"/>
    </row>
    <row r="48" spans="1:157" s="984" customFormat="1" ht="12.5" x14ac:dyDescent="0.25">
      <c r="A48" s="218" t="s">
        <v>4580</v>
      </c>
      <c r="B48" s="987" t="s">
        <v>4581</v>
      </c>
      <c r="C48" s="982">
        <v>35</v>
      </c>
      <c r="D48" s="986">
        <v>7937.6999999999989</v>
      </c>
      <c r="E48" s="986">
        <v>7937.6999999999989</v>
      </c>
      <c r="F48" s="983"/>
      <c r="G48" s="983"/>
      <c r="H48" s="983"/>
      <c r="I48" s="983"/>
      <c r="J48" s="983"/>
      <c r="K48" s="983"/>
      <c r="L48" s="983"/>
      <c r="M48" s="983"/>
      <c r="N48" s="983"/>
      <c r="O48" s="983"/>
      <c r="P48" s="983"/>
      <c r="Q48" s="983"/>
      <c r="R48" s="983"/>
      <c r="S48" s="983"/>
      <c r="T48" s="983"/>
      <c r="U48" s="983"/>
      <c r="V48" s="983"/>
      <c r="W48" s="983"/>
      <c r="X48" s="983"/>
      <c r="Y48" s="983"/>
      <c r="Z48" s="983"/>
      <c r="AA48" s="983"/>
      <c r="AB48" s="983"/>
      <c r="AC48" s="983"/>
      <c r="AD48" s="983"/>
      <c r="AE48" s="983"/>
      <c r="AF48" s="983"/>
      <c r="AG48" s="983"/>
      <c r="AH48" s="983"/>
      <c r="AI48" s="983"/>
      <c r="AJ48" s="983"/>
      <c r="AK48" s="983"/>
      <c r="AL48" s="983"/>
      <c r="AM48" s="983"/>
      <c r="AN48" s="983"/>
      <c r="AO48" s="983"/>
      <c r="AP48" s="983"/>
      <c r="AQ48" s="983"/>
      <c r="AR48" s="983"/>
      <c r="AS48" s="983"/>
      <c r="AT48" s="983"/>
      <c r="AU48" s="983"/>
      <c r="AV48" s="983"/>
      <c r="AW48" s="983"/>
      <c r="AX48" s="983"/>
      <c r="AY48" s="983"/>
      <c r="AZ48" s="983"/>
      <c r="BA48" s="983"/>
      <c r="BB48" s="983"/>
      <c r="BC48" s="983"/>
      <c r="BD48" s="983"/>
      <c r="BE48" s="983"/>
      <c r="BF48" s="983"/>
      <c r="BG48" s="983"/>
      <c r="BH48" s="983"/>
      <c r="BI48" s="983"/>
      <c r="BJ48" s="983"/>
      <c r="BK48" s="983"/>
      <c r="BL48" s="983"/>
      <c r="BM48" s="983"/>
      <c r="BN48" s="983"/>
      <c r="BO48" s="983"/>
      <c r="BP48" s="983"/>
      <c r="BQ48" s="983"/>
      <c r="BR48" s="983"/>
      <c r="BS48" s="983"/>
      <c r="BT48" s="983"/>
      <c r="BU48" s="983"/>
      <c r="BV48" s="983"/>
      <c r="BW48" s="983"/>
      <c r="BX48" s="983"/>
      <c r="BY48" s="983"/>
      <c r="BZ48" s="983"/>
      <c r="CA48" s="983"/>
      <c r="CB48" s="983"/>
      <c r="CC48" s="983"/>
      <c r="CD48" s="983"/>
      <c r="CE48" s="983"/>
      <c r="CF48" s="983"/>
      <c r="CG48" s="983"/>
      <c r="CH48" s="983"/>
      <c r="CI48" s="983"/>
      <c r="CJ48" s="983"/>
      <c r="CK48" s="983"/>
      <c r="CL48" s="983"/>
      <c r="CM48" s="983"/>
      <c r="CN48" s="983"/>
      <c r="CO48" s="983"/>
      <c r="CP48" s="983"/>
      <c r="CQ48" s="983"/>
      <c r="CR48" s="983"/>
      <c r="CS48" s="983"/>
      <c r="CT48" s="983"/>
      <c r="CU48" s="983"/>
      <c r="CV48" s="983"/>
      <c r="CW48" s="983"/>
      <c r="CX48" s="983"/>
      <c r="CY48" s="983"/>
      <c r="CZ48" s="983"/>
      <c r="DA48" s="983"/>
      <c r="DB48" s="983"/>
      <c r="DC48" s="983"/>
      <c r="DD48" s="983"/>
      <c r="DE48" s="983"/>
      <c r="DF48" s="983"/>
      <c r="DG48" s="983"/>
      <c r="DH48" s="983"/>
      <c r="DI48" s="983"/>
      <c r="DJ48" s="983"/>
      <c r="DK48" s="983"/>
      <c r="DL48" s="983"/>
      <c r="DM48" s="983"/>
      <c r="DN48" s="983"/>
      <c r="DO48" s="983"/>
      <c r="DP48" s="983"/>
      <c r="DQ48" s="983"/>
      <c r="DR48" s="983"/>
      <c r="DS48" s="983"/>
      <c r="DT48" s="983"/>
      <c r="DU48" s="983"/>
      <c r="DV48" s="983"/>
      <c r="DW48" s="983"/>
      <c r="DX48" s="983"/>
      <c r="DY48" s="983"/>
      <c r="DZ48" s="983"/>
      <c r="EA48" s="983"/>
      <c r="EB48" s="983"/>
      <c r="EC48" s="983"/>
      <c r="ED48" s="983"/>
      <c r="EE48" s="983"/>
      <c r="EF48" s="983"/>
      <c r="EG48" s="983"/>
      <c r="EH48" s="983"/>
      <c r="EI48" s="983"/>
      <c r="EJ48" s="983"/>
      <c r="EK48" s="983"/>
      <c r="EL48" s="983"/>
      <c r="EM48" s="983"/>
      <c r="EN48" s="983"/>
      <c r="EO48" s="983"/>
      <c r="EP48" s="983"/>
      <c r="EQ48" s="983"/>
      <c r="ER48" s="983"/>
      <c r="ES48" s="983"/>
      <c r="ET48" s="983"/>
      <c r="EU48" s="983"/>
      <c r="EV48" s="983"/>
      <c r="EW48" s="983"/>
      <c r="EX48" s="983"/>
      <c r="EY48" s="983"/>
      <c r="EZ48" s="983"/>
      <c r="FA48" s="983"/>
    </row>
    <row r="49" spans="1:157" s="984" customFormat="1" ht="12.5" x14ac:dyDescent="0.35">
      <c r="A49" s="218" t="s">
        <v>4582</v>
      </c>
      <c r="B49" s="220" t="s">
        <v>4468</v>
      </c>
      <c r="C49" s="982">
        <v>61</v>
      </c>
      <c r="D49" s="986">
        <v>7470</v>
      </c>
      <c r="E49" s="986">
        <v>7665.2999999999993</v>
      </c>
      <c r="F49" s="983"/>
      <c r="G49" s="983"/>
      <c r="H49" s="983"/>
      <c r="I49" s="983"/>
      <c r="J49" s="983"/>
      <c r="K49" s="983"/>
      <c r="L49" s="983"/>
      <c r="M49" s="983"/>
      <c r="N49" s="983"/>
      <c r="O49" s="983"/>
      <c r="P49" s="983"/>
      <c r="Q49" s="983"/>
      <c r="R49" s="983"/>
      <c r="S49" s="983"/>
      <c r="T49" s="983"/>
      <c r="U49" s="983"/>
      <c r="V49" s="983"/>
      <c r="W49" s="983"/>
      <c r="X49" s="983"/>
      <c r="Y49" s="983"/>
      <c r="Z49" s="983"/>
      <c r="AA49" s="983"/>
      <c r="AB49" s="983"/>
      <c r="AC49" s="983"/>
      <c r="AD49" s="983"/>
      <c r="AE49" s="983"/>
      <c r="AF49" s="983"/>
      <c r="AG49" s="983"/>
      <c r="AH49" s="983"/>
      <c r="AI49" s="983"/>
      <c r="AJ49" s="983"/>
      <c r="AK49" s="983"/>
      <c r="AL49" s="983"/>
      <c r="AM49" s="983"/>
      <c r="AN49" s="983"/>
      <c r="AO49" s="983"/>
      <c r="AP49" s="983"/>
      <c r="AQ49" s="983"/>
      <c r="AR49" s="983"/>
      <c r="AS49" s="983"/>
      <c r="AT49" s="983"/>
      <c r="AU49" s="983"/>
      <c r="AV49" s="983"/>
      <c r="AW49" s="983"/>
      <c r="AX49" s="983"/>
      <c r="AY49" s="983"/>
      <c r="AZ49" s="983"/>
      <c r="BA49" s="983"/>
      <c r="BB49" s="983"/>
      <c r="BC49" s="983"/>
      <c r="BD49" s="983"/>
      <c r="BE49" s="983"/>
      <c r="BF49" s="983"/>
      <c r="BG49" s="983"/>
      <c r="BH49" s="983"/>
      <c r="BI49" s="983"/>
      <c r="BJ49" s="983"/>
      <c r="BK49" s="983"/>
      <c r="BL49" s="983"/>
      <c r="BM49" s="983"/>
      <c r="BN49" s="983"/>
      <c r="BO49" s="983"/>
      <c r="BP49" s="983"/>
      <c r="BQ49" s="983"/>
      <c r="BR49" s="983"/>
      <c r="BS49" s="983"/>
      <c r="BT49" s="983"/>
      <c r="BU49" s="983"/>
      <c r="BV49" s="983"/>
      <c r="BW49" s="983"/>
      <c r="BX49" s="983"/>
      <c r="BY49" s="983"/>
      <c r="BZ49" s="983"/>
      <c r="CA49" s="983"/>
      <c r="CB49" s="983"/>
      <c r="CC49" s="983"/>
      <c r="CD49" s="983"/>
      <c r="CE49" s="983"/>
      <c r="CF49" s="983"/>
      <c r="CG49" s="983"/>
      <c r="CH49" s="983"/>
      <c r="CI49" s="983"/>
      <c r="CJ49" s="983"/>
      <c r="CK49" s="983"/>
      <c r="CL49" s="983"/>
      <c r="CM49" s="983"/>
      <c r="CN49" s="983"/>
      <c r="CO49" s="983"/>
      <c r="CP49" s="983"/>
      <c r="CQ49" s="983"/>
      <c r="CR49" s="983"/>
      <c r="CS49" s="983"/>
      <c r="CT49" s="983"/>
      <c r="CU49" s="983"/>
      <c r="CV49" s="983"/>
      <c r="CW49" s="983"/>
      <c r="CX49" s="983"/>
      <c r="CY49" s="983"/>
      <c r="CZ49" s="983"/>
      <c r="DA49" s="983"/>
      <c r="DB49" s="983"/>
      <c r="DC49" s="983"/>
      <c r="DD49" s="983"/>
      <c r="DE49" s="983"/>
      <c r="DF49" s="983"/>
      <c r="DG49" s="983"/>
      <c r="DH49" s="983"/>
      <c r="DI49" s="983"/>
      <c r="DJ49" s="983"/>
      <c r="DK49" s="983"/>
      <c r="DL49" s="983"/>
      <c r="DM49" s="983"/>
      <c r="DN49" s="983"/>
      <c r="DO49" s="983"/>
      <c r="DP49" s="983"/>
      <c r="DQ49" s="983"/>
      <c r="DR49" s="983"/>
      <c r="DS49" s="983"/>
      <c r="DT49" s="983"/>
      <c r="DU49" s="983"/>
      <c r="DV49" s="983"/>
      <c r="DW49" s="983"/>
      <c r="DX49" s="983"/>
      <c r="DY49" s="983"/>
      <c r="DZ49" s="983"/>
      <c r="EA49" s="983"/>
      <c r="EB49" s="983"/>
      <c r="EC49" s="983"/>
      <c r="ED49" s="983"/>
      <c r="EE49" s="983"/>
      <c r="EF49" s="983"/>
      <c r="EG49" s="983"/>
      <c r="EH49" s="983"/>
      <c r="EI49" s="983"/>
      <c r="EJ49" s="983"/>
      <c r="EK49" s="983"/>
      <c r="EL49" s="983"/>
      <c r="EM49" s="983"/>
      <c r="EN49" s="983"/>
      <c r="EO49" s="983"/>
      <c r="EP49" s="983"/>
      <c r="EQ49" s="983"/>
      <c r="ER49" s="983"/>
      <c r="ES49" s="983"/>
      <c r="ET49" s="983"/>
      <c r="EU49" s="983"/>
      <c r="EV49" s="983"/>
      <c r="EW49" s="983"/>
      <c r="EX49" s="983"/>
      <c r="EY49" s="983"/>
      <c r="EZ49" s="983"/>
      <c r="FA49" s="983"/>
    </row>
    <row r="50" spans="1:157" s="984" customFormat="1" ht="12.5" x14ac:dyDescent="0.35">
      <c r="A50" s="991" t="s">
        <v>4583</v>
      </c>
      <c r="B50" s="992" t="s">
        <v>4584</v>
      </c>
      <c r="C50" s="982">
        <v>6</v>
      </c>
      <c r="D50" s="986">
        <v>7470</v>
      </c>
      <c r="E50" s="986">
        <v>7470</v>
      </c>
      <c r="F50" s="983"/>
      <c r="G50" s="983"/>
      <c r="H50" s="983"/>
      <c r="I50" s="983"/>
      <c r="J50" s="983"/>
      <c r="K50" s="983"/>
      <c r="L50" s="983"/>
      <c r="M50" s="983"/>
      <c r="N50" s="983"/>
      <c r="O50" s="983"/>
      <c r="P50" s="983"/>
      <c r="Q50" s="983"/>
      <c r="R50" s="983"/>
      <c r="S50" s="983"/>
      <c r="T50" s="983"/>
      <c r="U50" s="983"/>
      <c r="V50" s="983"/>
      <c r="W50" s="983"/>
      <c r="X50" s="983"/>
      <c r="Y50" s="983"/>
      <c r="Z50" s="983"/>
      <c r="AA50" s="983"/>
      <c r="AB50" s="983"/>
      <c r="AC50" s="983"/>
      <c r="AD50" s="983"/>
      <c r="AE50" s="983"/>
      <c r="AF50" s="983"/>
      <c r="AG50" s="983"/>
      <c r="AH50" s="983"/>
      <c r="AI50" s="983"/>
      <c r="AJ50" s="983"/>
      <c r="AK50" s="983"/>
      <c r="AL50" s="983"/>
      <c r="AM50" s="983"/>
      <c r="AN50" s="983"/>
      <c r="AO50" s="983"/>
      <c r="AP50" s="983"/>
      <c r="AQ50" s="983"/>
      <c r="AR50" s="983"/>
      <c r="AS50" s="983"/>
      <c r="AT50" s="983"/>
      <c r="AU50" s="983"/>
      <c r="AV50" s="983"/>
      <c r="AW50" s="983"/>
      <c r="AX50" s="983"/>
      <c r="AY50" s="983"/>
      <c r="AZ50" s="983"/>
      <c r="BA50" s="983"/>
      <c r="BB50" s="983"/>
      <c r="BC50" s="983"/>
      <c r="BD50" s="983"/>
      <c r="BE50" s="983"/>
      <c r="BF50" s="983"/>
      <c r="BG50" s="983"/>
      <c r="BH50" s="983"/>
      <c r="BI50" s="983"/>
      <c r="BJ50" s="983"/>
      <c r="BK50" s="983"/>
      <c r="BL50" s="983"/>
      <c r="BM50" s="983"/>
      <c r="BN50" s="983"/>
      <c r="BO50" s="983"/>
      <c r="BP50" s="983"/>
      <c r="BQ50" s="983"/>
      <c r="BR50" s="983"/>
      <c r="BS50" s="983"/>
      <c r="BT50" s="983"/>
      <c r="BU50" s="983"/>
      <c r="BV50" s="983"/>
      <c r="BW50" s="983"/>
      <c r="BX50" s="983"/>
      <c r="BY50" s="983"/>
      <c r="BZ50" s="983"/>
      <c r="CA50" s="983"/>
      <c r="CB50" s="983"/>
      <c r="CC50" s="983"/>
      <c r="CD50" s="983"/>
      <c r="CE50" s="983"/>
      <c r="CF50" s="983"/>
      <c r="CG50" s="983"/>
      <c r="CH50" s="983"/>
      <c r="CI50" s="983"/>
      <c r="CJ50" s="983"/>
      <c r="CK50" s="983"/>
      <c r="CL50" s="983"/>
      <c r="CM50" s="983"/>
      <c r="CN50" s="983"/>
      <c r="CO50" s="983"/>
      <c r="CP50" s="983"/>
      <c r="CQ50" s="983"/>
      <c r="CR50" s="983"/>
      <c r="CS50" s="983"/>
      <c r="CT50" s="983"/>
      <c r="CU50" s="983"/>
      <c r="CV50" s="983"/>
      <c r="CW50" s="983"/>
      <c r="CX50" s="983"/>
      <c r="CY50" s="983"/>
      <c r="CZ50" s="983"/>
      <c r="DA50" s="983"/>
      <c r="DB50" s="983"/>
      <c r="DC50" s="983"/>
      <c r="DD50" s="983"/>
      <c r="DE50" s="983"/>
      <c r="DF50" s="983"/>
      <c r="DG50" s="983"/>
      <c r="DH50" s="983"/>
      <c r="DI50" s="983"/>
      <c r="DJ50" s="983"/>
      <c r="DK50" s="983"/>
      <c r="DL50" s="983"/>
      <c r="DM50" s="983"/>
      <c r="DN50" s="983"/>
      <c r="DO50" s="983"/>
      <c r="DP50" s="983"/>
      <c r="DQ50" s="983"/>
      <c r="DR50" s="983"/>
      <c r="DS50" s="983"/>
      <c r="DT50" s="983"/>
      <c r="DU50" s="983"/>
      <c r="DV50" s="983"/>
      <c r="DW50" s="983"/>
      <c r="DX50" s="983"/>
      <c r="DY50" s="983"/>
      <c r="DZ50" s="983"/>
      <c r="EA50" s="983"/>
      <c r="EB50" s="983"/>
      <c r="EC50" s="983"/>
      <c r="ED50" s="983"/>
      <c r="EE50" s="983"/>
      <c r="EF50" s="983"/>
      <c r="EG50" s="983"/>
      <c r="EH50" s="983"/>
      <c r="EI50" s="983"/>
      <c r="EJ50" s="983"/>
      <c r="EK50" s="983"/>
      <c r="EL50" s="983"/>
      <c r="EM50" s="983"/>
      <c r="EN50" s="983"/>
      <c r="EO50" s="983"/>
      <c r="EP50" s="983"/>
      <c r="EQ50" s="983"/>
      <c r="ER50" s="983"/>
      <c r="ES50" s="983"/>
      <c r="ET50" s="983"/>
      <c r="EU50" s="983"/>
      <c r="EV50" s="983"/>
      <c r="EW50" s="983"/>
      <c r="EX50" s="983"/>
      <c r="EY50" s="983"/>
      <c r="EZ50" s="983"/>
      <c r="FA50" s="983"/>
    </row>
    <row r="51" spans="1:157" s="984" customFormat="1" ht="12.5" x14ac:dyDescent="0.35">
      <c r="A51" s="991" t="s">
        <v>4585</v>
      </c>
      <c r="B51" s="992" t="s">
        <v>4586</v>
      </c>
      <c r="C51" s="982">
        <v>54</v>
      </c>
      <c r="D51" s="986">
        <v>7470</v>
      </c>
      <c r="E51" s="101">
        <v>8176.2</v>
      </c>
      <c r="F51" s="983"/>
      <c r="G51" s="983"/>
      <c r="H51" s="983"/>
      <c r="I51" s="983"/>
      <c r="J51" s="983"/>
      <c r="K51" s="983"/>
      <c r="L51" s="983"/>
      <c r="M51" s="983"/>
      <c r="N51" s="983"/>
      <c r="O51" s="983"/>
      <c r="P51" s="983"/>
      <c r="Q51" s="983"/>
      <c r="R51" s="983"/>
      <c r="S51" s="983"/>
      <c r="T51" s="983"/>
      <c r="U51" s="983"/>
      <c r="V51" s="983"/>
      <c r="W51" s="983"/>
      <c r="X51" s="983"/>
      <c r="Y51" s="983"/>
      <c r="Z51" s="983"/>
      <c r="AA51" s="983"/>
      <c r="AB51" s="983"/>
      <c r="AC51" s="983"/>
      <c r="AD51" s="983"/>
      <c r="AE51" s="983"/>
      <c r="AF51" s="983"/>
      <c r="AG51" s="983"/>
      <c r="AH51" s="983"/>
      <c r="AI51" s="983"/>
      <c r="AJ51" s="983"/>
      <c r="AK51" s="983"/>
      <c r="AL51" s="983"/>
      <c r="AM51" s="983"/>
      <c r="AN51" s="983"/>
      <c r="AO51" s="983"/>
      <c r="AP51" s="983"/>
      <c r="AQ51" s="983"/>
      <c r="AR51" s="983"/>
      <c r="AS51" s="983"/>
      <c r="AT51" s="983"/>
      <c r="AU51" s="983"/>
      <c r="AV51" s="983"/>
      <c r="AW51" s="983"/>
      <c r="AX51" s="983"/>
      <c r="AY51" s="983"/>
      <c r="AZ51" s="983"/>
      <c r="BA51" s="983"/>
      <c r="BB51" s="983"/>
      <c r="BC51" s="983"/>
      <c r="BD51" s="983"/>
      <c r="BE51" s="983"/>
      <c r="BF51" s="983"/>
      <c r="BG51" s="983"/>
      <c r="BH51" s="983"/>
      <c r="BI51" s="983"/>
      <c r="BJ51" s="983"/>
      <c r="BK51" s="983"/>
      <c r="BL51" s="983"/>
      <c r="BM51" s="983"/>
      <c r="BN51" s="983"/>
      <c r="BO51" s="983"/>
      <c r="BP51" s="983"/>
      <c r="BQ51" s="983"/>
      <c r="BR51" s="983"/>
      <c r="BS51" s="983"/>
      <c r="BT51" s="983"/>
      <c r="BU51" s="983"/>
      <c r="BV51" s="983"/>
      <c r="BW51" s="983"/>
      <c r="BX51" s="983"/>
      <c r="BY51" s="983"/>
      <c r="BZ51" s="983"/>
      <c r="CA51" s="983"/>
      <c r="CB51" s="983"/>
      <c r="CC51" s="983"/>
      <c r="CD51" s="983"/>
      <c r="CE51" s="983"/>
      <c r="CF51" s="983"/>
      <c r="CG51" s="983"/>
      <c r="CH51" s="983"/>
      <c r="CI51" s="983"/>
      <c r="CJ51" s="983"/>
      <c r="CK51" s="983"/>
      <c r="CL51" s="983"/>
      <c r="CM51" s="983"/>
      <c r="CN51" s="983"/>
      <c r="CO51" s="983"/>
      <c r="CP51" s="983"/>
      <c r="CQ51" s="983"/>
      <c r="CR51" s="983"/>
      <c r="CS51" s="983"/>
      <c r="CT51" s="983"/>
      <c r="CU51" s="983"/>
      <c r="CV51" s="983"/>
      <c r="CW51" s="983"/>
      <c r="CX51" s="983"/>
      <c r="CY51" s="983"/>
      <c r="CZ51" s="983"/>
      <c r="DA51" s="983"/>
      <c r="DB51" s="983"/>
      <c r="DC51" s="983"/>
      <c r="DD51" s="983"/>
      <c r="DE51" s="983"/>
      <c r="DF51" s="983"/>
      <c r="DG51" s="983"/>
      <c r="DH51" s="983"/>
      <c r="DI51" s="983"/>
      <c r="DJ51" s="983"/>
      <c r="DK51" s="983"/>
      <c r="DL51" s="983"/>
      <c r="DM51" s="983"/>
      <c r="DN51" s="983"/>
      <c r="DO51" s="983"/>
      <c r="DP51" s="983"/>
      <c r="DQ51" s="983"/>
      <c r="DR51" s="983"/>
      <c r="DS51" s="983"/>
      <c r="DT51" s="983"/>
      <c r="DU51" s="983"/>
      <c r="DV51" s="983"/>
      <c r="DW51" s="983"/>
      <c r="DX51" s="983"/>
      <c r="DY51" s="983"/>
      <c r="DZ51" s="983"/>
      <c r="EA51" s="983"/>
      <c r="EB51" s="983"/>
      <c r="EC51" s="983"/>
      <c r="ED51" s="983"/>
      <c r="EE51" s="983"/>
      <c r="EF51" s="983"/>
      <c r="EG51" s="983"/>
      <c r="EH51" s="983"/>
      <c r="EI51" s="983"/>
      <c r="EJ51" s="983"/>
      <c r="EK51" s="983"/>
      <c r="EL51" s="983"/>
      <c r="EM51" s="983"/>
      <c r="EN51" s="983"/>
      <c r="EO51" s="983"/>
      <c r="EP51" s="983"/>
      <c r="EQ51" s="983"/>
      <c r="ER51" s="983"/>
      <c r="ES51" s="983"/>
      <c r="ET51" s="983"/>
      <c r="EU51" s="983"/>
      <c r="EV51" s="983"/>
      <c r="EW51" s="983"/>
      <c r="EX51" s="983"/>
      <c r="EY51" s="983"/>
      <c r="EZ51" s="983"/>
      <c r="FA51" s="983"/>
    </row>
    <row r="52" spans="1:157" s="984" customFormat="1" ht="12.5" x14ac:dyDescent="0.35">
      <c r="A52" s="991" t="s">
        <v>4587</v>
      </c>
      <c r="B52" s="992" t="s">
        <v>4588</v>
      </c>
      <c r="C52" s="982">
        <v>18</v>
      </c>
      <c r="D52" s="986">
        <v>14274.3</v>
      </c>
      <c r="E52" s="986">
        <v>14274.3</v>
      </c>
      <c r="F52" s="983"/>
      <c r="G52" s="983"/>
      <c r="H52" s="983"/>
      <c r="I52" s="983"/>
      <c r="J52" s="983"/>
      <c r="K52" s="983"/>
      <c r="L52" s="983"/>
      <c r="M52" s="983"/>
      <c r="N52" s="983"/>
      <c r="O52" s="983"/>
      <c r="P52" s="983"/>
      <c r="Q52" s="983"/>
      <c r="R52" s="983"/>
      <c r="S52" s="983"/>
      <c r="T52" s="983"/>
      <c r="U52" s="983"/>
      <c r="V52" s="983"/>
      <c r="W52" s="983"/>
      <c r="X52" s="983"/>
      <c r="Y52" s="983"/>
      <c r="Z52" s="983"/>
      <c r="AA52" s="983"/>
      <c r="AB52" s="983"/>
      <c r="AC52" s="983"/>
      <c r="AD52" s="983"/>
      <c r="AE52" s="983"/>
      <c r="AF52" s="983"/>
      <c r="AG52" s="983"/>
      <c r="AH52" s="983"/>
      <c r="AI52" s="983"/>
      <c r="AJ52" s="983"/>
      <c r="AK52" s="983"/>
      <c r="AL52" s="983"/>
      <c r="AM52" s="983"/>
      <c r="AN52" s="983"/>
      <c r="AO52" s="983"/>
      <c r="AP52" s="983"/>
      <c r="AQ52" s="983"/>
      <c r="AR52" s="983"/>
      <c r="AS52" s="983"/>
      <c r="AT52" s="983"/>
      <c r="AU52" s="983"/>
      <c r="AV52" s="983"/>
      <c r="AW52" s="983"/>
      <c r="AX52" s="983"/>
      <c r="AY52" s="983"/>
      <c r="AZ52" s="983"/>
      <c r="BA52" s="983"/>
      <c r="BB52" s="983"/>
      <c r="BC52" s="983"/>
      <c r="BD52" s="983"/>
      <c r="BE52" s="983"/>
      <c r="BF52" s="983"/>
      <c r="BG52" s="983"/>
      <c r="BH52" s="983"/>
      <c r="BI52" s="983"/>
      <c r="BJ52" s="983"/>
      <c r="BK52" s="983"/>
      <c r="BL52" s="983"/>
      <c r="BM52" s="983"/>
      <c r="BN52" s="983"/>
      <c r="BO52" s="983"/>
      <c r="BP52" s="983"/>
      <c r="BQ52" s="983"/>
      <c r="BR52" s="983"/>
      <c r="BS52" s="983"/>
      <c r="BT52" s="983"/>
      <c r="BU52" s="983"/>
      <c r="BV52" s="983"/>
      <c r="BW52" s="983"/>
      <c r="BX52" s="983"/>
      <c r="BY52" s="983"/>
      <c r="BZ52" s="983"/>
      <c r="CA52" s="983"/>
      <c r="CB52" s="983"/>
      <c r="CC52" s="983"/>
      <c r="CD52" s="983"/>
      <c r="CE52" s="983"/>
      <c r="CF52" s="983"/>
      <c r="CG52" s="983"/>
      <c r="CH52" s="983"/>
      <c r="CI52" s="983"/>
      <c r="CJ52" s="983"/>
      <c r="CK52" s="983"/>
      <c r="CL52" s="983"/>
      <c r="CM52" s="983"/>
      <c r="CN52" s="983"/>
      <c r="CO52" s="983"/>
      <c r="CP52" s="983"/>
      <c r="CQ52" s="983"/>
      <c r="CR52" s="983"/>
      <c r="CS52" s="983"/>
      <c r="CT52" s="983"/>
      <c r="CU52" s="983"/>
      <c r="CV52" s="983"/>
      <c r="CW52" s="983"/>
      <c r="CX52" s="983"/>
      <c r="CY52" s="983"/>
      <c r="CZ52" s="983"/>
      <c r="DA52" s="983"/>
      <c r="DB52" s="983"/>
      <c r="DC52" s="983"/>
      <c r="DD52" s="983"/>
      <c r="DE52" s="983"/>
      <c r="DF52" s="983"/>
      <c r="DG52" s="983"/>
      <c r="DH52" s="983"/>
      <c r="DI52" s="983"/>
      <c r="DJ52" s="983"/>
      <c r="DK52" s="983"/>
      <c r="DL52" s="983"/>
      <c r="DM52" s="983"/>
      <c r="DN52" s="983"/>
      <c r="DO52" s="983"/>
      <c r="DP52" s="983"/>
      <c r="DQ52" s="983"/>
      <c r="DR52" s="983"/>
      <c r="DS52" s="983"/>
      <c r="DT52" s="983"/>
      <c r="DU52" s="983"/>
      <c r="DV52" s="983"/>
      <c r="DW52" s="983"/>
      <c r="DX52" s="983"/>
      <c r="DY52" s="983"/>
      <c r="DZ52" s="983"/>
      <c r="EA52" s="983"/>
      <c r="EB52" s="983"/>
      <c r="EC52" s="983"/>
      <c r="ED52" s="983"/>
      <c r="EE52" s="983"/>
      <c r="EF52" s="983"/>
      <c r="EG52" s="983"/>
      <c r="EH52" s="983"/>
      <c r="EI52" s="983"/>
      <c r="EJ52" s="983"/>
      <c r="EK52" s="983"/>
      <c r="EL52" s="983"/>
      <c r="EM52" s="983"/>
      <c r="EN52" s="983"/>
      <c r="EO52" s="983"/>
      <c r="EP52" s="983"/>
      <c r="EQ52" s="983"/>
      <c r="ER52" s="983"/>
      <c r="ES52" s="983"/>
      <c r="ET52" s="983"/>
      <c r="EU52" s="983"/>
      <c r="EV52" s="983"/>
      <c r="EW52" s="983"/>
      <c r="EX52" s="983"/>
      <c r="EY52" s="983"/>
      <c r="EZ52" s="983"/>
      <c r="FA52" s="983"/>
    </row>
    <row r="53" spans="1:157" s="984" customFormat="1" ht="12.5" x14ac:dyDescent="0.35">
      <c r="A53" s="991" t="s">
        <v>4589</v>
      </c>
      <c r="B53" s="992" t="s">
        <v>4590</v>
      </c>
      <c r="C53" s="982">
        <v>4</v>
      </c>
      <c r="D53" s="986">
        <v>14274.3</v>
      </c>
      <c r="E53" s="986">
        <v>14274.3</v>
      </c>
      <c r="F53" s="983"/>
      <c r="G53" s="983"/>
      <c r="H53" s="983"/>
      <c r="I53" s="983"/>
      <c r="J53" s="983"/>
      <c r="K53" s="983"/>
      <c r="L53" s="983"/>
      <c r="M53" s="983"/>
      <c r="N53" s="983"/>
      <c r="O53" s="983"/>
      <c r="P53" s="983"/>
      <c r="Q53" s="983"/>
      <c r="R53" s="983"/>
      <c r="S53" s="983"/>
      <c r="T53" s="983"/>
      <c r="U53" s="983"/>
      <c r="V53" s="983"/>
      <c r="W53" s="983"/>
      <c r="X53" s="983"/>
      <c r="Y53" s="983"/>
      <c r="Z53" s="983"/>
      <c r="AA53" s="983"/>
      <c r="AB53" s="983"/>
      <c r="AC53" s="983"/>
      <c r="AD53" s="983"/>
      <c r="AE53" s="983"/>
      <c r="AF53" s="983"/>
      <c r="AG53" s="983"/>
      <c r="AH53" s="983"/>
      <c r="AI53" s="983"/>
      <c r="AJ53" s="983"/>
      <c r="AK53" s="983"/>
      <c r="AL53" s="983"/>
      <c r="AM53" s="983"/>
      <c r="AN53" s="983"/>
      <c r="AO53" s="983"/>
      <c r="AP53" s="983"/>
      <c r="AQ53" s="983"/>
      <c r="AR53" s="983"/>
      <c r="AS53" s="983"/>
      <c r="AT53" s="983"/>
      <c r="AU53" s="983"/>
      <c r="AV53" s="983"/>
      <c r="AW53" s="983"/>
      <c r="AX53" s="983"/>
      <c r="AY53" s="983"/>
      <c r="AZ53" s="983"/>
      <c r="BA53" s="983"/>
      <c r="BB53" s="983"/>
      <c r="BC53" s="983"/>
      <c r="BD53" s="983"/>
      <c r="BE53" s="983"/>
      <c r="BF53" s="983"/>
      <c r="BG53" s="983"/>
      <c r="BH53" s="983"/>
      <c r="BI53" s="983"/>
      <c r="BJ53" s="983"/>
      <c r="BK53" s="983"/>
      <c r="BL53" s="983"/>
      <c r="BM53" s="983"/>
      <c r="BN53" s="983"/>
      <c r="BO53" s="983"/>
      <c r="BP53" s="983"/>
      <c r="BQ53" s="983"/>
      <c r="BR53" s="983"/>
      <c r="BS53" s="983"/>
      <c r="BT53" s="983"/>
      <c r="BU53" s="983"/>
      <c r="BV53" s="983"/>
      <c r="BW53" s="983"/>
      <c r="BX53" s="983"/>
      <c r="BY53" s="983"/>
      <c r="BZ53" s="983"/>
      <c r="CA53" s="983"/>
      <c r="CB53" s="983"/>
      <c r="CC53" s="983"/>
      <c r="CD53" s="983"/>
      <c r="CE53" s="983"/>
      <c r="CF53" s="983"/>
      <c r="CG53" s="983"/>
      <c r="CH53" s="983"/>
      <c r="CI53" s="983"/>
      <c r="CJ53" s="983"/>
      <c r="CK53" s="983"/>
      <c r="CL53" s="983"/>
      <c r="CM53" s="983"/>
      <c r="CN53" s="983"/>
      <c r="CO53" s="983"/>
      <c r="CP53" s="983"/>
      <c r="CQ53" s="983"/>
      <c r="CR53" s="983"/>
      <c r="CS53" s="983"/>
      <c r="CT53" s="983"/>
      <c r="CU53" s="983"/>
      <c r="CV53" s="983"/>
      <c r="CW53" s="983"/>
      <c r="CX53" s="983"/>
      <c r="CY53" s="983"/>
      <c r="CZ53" s="983"/>
      <c r="DA53" s="983"/>
      <c r="DB53" s="983"/>
      <c r="DC53" s="983"/>
      <c r="DD53" s="983"/>
      <c r="DE53" s="983"/>
      <c r="DF53" s="983"/>
      <c r="DG53" s="983"/>
      <c r="DH53" s="983"/>
      <c r="DI53" s="983"/>
      <c r="DJ53" s="983"/>
      <c r="DK53" s="983"/>
      <c r="DL53" s="983"/>
      <c r="DM53" s="983"/>
      <c r="DN53" s="983"/>
      <c r="DO53" s="983"/>
      <c r="DP53" s="983"/>
      <c r="DQ53" s="983"/>
      <c r="DR53" s="983"/>
      <c r="DS53" s="983"/>
      <c r="DT53" s="983"/>
      <c r="DU53" s="983"/>
      <c r="DV53" s="983"/>
      <c r="DW53" s="983"/>
      <c r="DX53" s="983"/>
      <c r="DY53" s="983"/>
      <c r="DZ53" s="983"/>
      <c r="EA53" s="983"/>
      <c r="EB53" s="983"/>
      <c r="EC53" s="983"/>
      <c r="ED53" s="983"/>
      <c r="EE53" s="983"/>
      <c r="EF53" s="983"/>
      <c r="EG53" s="983"/>
      <c r="EH53" s="983"/>
      <c r="EI53" s="983"/>
      <c r="EJ53" s="983"/>
      <c r="EK53" s="983"/>
      <c r="EL53" s="983"/>
      <c r="EM53" s="983"/>
      <c r="EN53" s="983"/>
      <c r="EO53" s="983"/>
      <c r="EP53" s="983"/>
      <c r="EQ53" s="983"/>
      <c r="ER53" s="983"/>
      <c r="ES53" s="983"/>
      <c r="ET53" s="983"/>
      <c r="EU53" s="983"/>
      <c r="EV53" s="983"/>
      <c r="EW53" s="983"/>
      <c r="EX53" s="983"/>
      <c r="EY53" s="983"/>
      <c r="EZ53" s="983"/>
      <c r="FA53" s="983"/>
    </row>
    <row r="54" spans="1:157" s="984" customFormat="1" ht="12.5" x14ac:dyDescent="0.35">
      <c r="A54" s="991" t="s">
        <v>4591</v>
      </c>
      <c r="B54" s="992" t="s">
        <v>4592</v>
      </c>
      <c r="C54" s="982">
        <v>208</v>
      </c>
      <c r="D54" s="986">
        <v>7699.2</v>
      </c>
      <c r="E54" s="986">
        <v>7699.2</v>
      </c>
      <c r="F54" s="983"/>
      <c r="G54" s="983"/>
      <c r="H54" s="983"/>
      <c r="I54" s="983"/>
      <c r="J54" s="983"/>
      <c r="K54" s="983"/>
      <c r="L54" s="983"/>
      <c r="M54" s="983"/>
      <c r="N54" s="983"/>
      <c r="O54" s="983"/>
      <c r="P54" s="983"/>
      <c r="Q54" s="983"/>
      <c r="R54" s="983"/>
      <c r="S54" s="983"/>
      <c r="T54" s="983"/>
      <c r="U54" s="983"/>
      <c r="V54" s="983"/>
      <c r="W54" s="983"/>
      <c r="X54" s="983"/>
      <c r="Y54" s="983"/>
      <c r="Z54" s="983"/>
      <c r="AA54" s="983"/>
      <c r="AB54" s="983"/>
      <c r="AC54" s="983"/>
      <c r="AD54" s="983"/>
      <c r="AE54" s="983"/>
      <c r="AF54" s="983"/>
      <c r="AG54" s="983"/>
      <c r="AH54" s="983"/>
      <c r="AI54" s="983"/>
      <c r="AJ54" s="983"/>
      <c r="AK54" s="983"/>
      <c r="AL54" s="983"/>
      <c r="AM54" s="983"/>
      <c r="AN54" s="983"/>
      <c r="AO54" s="983"/>
      <c r="AP54" s="983"/>
      <c r="AQ54" s="983"/>
      <c r="AR54" s="983"/>
      <c r="AS54" s="983"/>
      <c r="AT54" s="983"/>
      <c r="AU54" s="983"/>
      <c r="AV54" s="983"/>
      <c r="AW54" s="983"/>
      <c r="AX54" s="983"/>
      <c r="AY54" s="983"/>
      <c r="AZ54" s="983"/>
      <c r="BA54" s="983"/>
      <c r="BB54" s="983"/>
      <c r="BC54" s="983"/>
      <c r="BD54" s="983"/>
      <c r="BE54" s="983"/>
      <c r="BF54" s="983"/>
      <c r="BG54" s="983"/>
      <c r="BH54" s="983"/>
      <c r="BI54" s="983"/>
      <c r="BJ54" s="983"/>
      <c r="BK54" s="983"/>
      <c r="BL54" s="983"/>
      <c r="BM54" s="983"/>
      <c r="BN54" s="983"/>
      <c r="BO54" s="983"/>
      <c r="BP54" s="983"/>
      <c r="BQ54" s="983"/>
      <c r="BR54" s="983"/>
      <c r="BS54" s="983"/>
      <c r="BT54" s="983"/>
      <c r="BU54" s="983"/>
      <c r="BV54" s="983"/>
      <c r="BW54" s="983"/>
      <c r="BX54" s="983"/>
      <c r="BY54" s="983"/>
      <c r="BZ54" s="983"/>
      <c r="CA54" s="983"/>
      <c r="CB54" s="983"/>
      <c r="CC54" s="983"/>
      <c r="CD54" s="983"/>
      <c r="CE54" s="983"/>
      <c r="CF54" s="983"/>
      <c r="CG54" s="983"/>
      <c r="CH54" s="983"/>
      <c r="CI54" s="983"/>
      <c r="CJ54" s="983"/>
      <c r="CK54" s="983"/>
      <c r="CL54" s="983"/>
      <c r="CM54" s="983"/>
      <c r="CN54" s="983"/>
      <c r="CO54" s="983"/>
      <c r="CP54" s="983"/>
      <c r="CQ54" s="983"/>
      <c r="CR54" s="983"/>
      <c r="CS54" s="983"/>
      <c r="CT54" s="983"/>
      <c r="CU54" s="983"/>
      <c r="CV54" s="983"/>
      <c r="CW54" s="983"/>
      <c r="CX54" s="983"/>
      <c r="CY54" s="983"/>
      <c r="CZ54" s="983"/>
      <c r="DA54" s="983"/>
      <c r="DB54" s="983"/>
      <c r="DC54" s="983"/>
      <c r="DD54" s="983"/>
      <c r="DE54" s="983"/>
      <c r="DF54" s="983"/>
      <c r="DG54" s="983"/>
      <c r="DH54" s="983"/>
      <c r="DI54" s="983"/>
      <c r="DJ54" s="983"/>
      <c r="DK54" s="983"/>
      <c r="DL54" s="983"/>
      <c r="DM54" s="983"/>
      <c r="DN54" s="983"/>
      <c r="DO54" s="983"/>
      <c r="DP54" s="983"/>
      <c r="DQ54" s="983"/>
      <c r="DR54" s="983"/>
      <c r="DS54" s="983"/>
      <c r="DT54" s="983"/>
      <c r="DU54" s="983"/>
      <c r="DV54" s="983"/>
      <c r="DW54" s="983"/>
      <c r="DX54" s="983"/>
      <c r="DY54" s="983"/>
      <c r="DZ54" s="983"/>
      <c r="EA54" s="983"/>
      <c r="EB54" s="983"/>
      <c r="EC54" s="983"/>
      <c r="ED54" s="983"/>
      <c r="EE54" s="983"/>
      <c r="EF54" s="983"/>
      <c r="EG54" s="983"/>
      <c r="EH54" s="983"/>
      <c r="EI54" s="983"/>
      <c r="EJ54" s="983"/>
      <c r="EK54" s="983"/>
      <c r="EL54" s="983"/>
      <c r="EM54" s="983"/>
      <c r="EN54" s="983"/>
      <c r="EO54" s="983"/>
      <c r="EP54" s="983"/>
      <c r="EQ54" s="983"/>
      <c r="ER54" s="983"/>
      <c r="ES54" s="983"/>
      <c r="ET54" s="983"/>
      <c r="EU54" s="983"/>
      <c r="EV54" s="983"/>
      <c r="EW54" s="983"/>
      <c r="EX54" s="983"/>
      <c r="EY54" s="983"/>
      <c r="EZ54" s="983"/>
      <c r="FA54" s="983"/>
    </row>
    <row r="55" spans="1:157" s="984" customFormat="1" ht="12.5" x14ac:dyDescent="0.35">
      <c r="A55" s="991" t="s">
        <v>4593</v>
      </c>
      <c r="B55" s="992" t="s">
        <v>4594</v>
      </c>
      <c r="C55" s="982">
        <v>6</v>
      </c>
      <c r="D55" s="986">
        <v>11548.8</v>
      </c>
      <c r="E55" s="986">
        <v>12809.1</v>
      </c>
      <c r="F55" s="983"/>
      <c r="G55" s="983"/>
      <c r="H55" s="983"/>
      <c r="I55" s="983"/>
      <c r="J55" s="983"/>
      <c r="K55" s="983"/>
      <c r="L55" s="983"/>
      <c r="M55" s="983"/>
      <c r="N55" s="983"/>
      <c r="O55" s="983"/>
      <c r="P55" s="983"/>
      <c r="Q55" s="983"/>
      <c r="R55" s="983"/>
      <c r="S55" s="983"/>
      <c r="T55" s="983"/>
      <c r="U55" s="983"/>
      <c r="V55" s="983"/>
      <c r="W55" s="983"/>
      <c r="X55" s="983"/>
      <c r="Y55" s="983"/>
      <c r="Z55" s="983"/>
      <c r="AA55" s="983"/>
      <c r="AB55" s="983"/>
      <c r="AC55" s="983"/>
      <c r="AD55" s="983"/>
      <c r="AE55" s="983"/>
      <c r="AF55" s="983"/>
      <c r="AG55" s="983"/>
      <c r="AH55" s="983"/>
      <c r="AI55" s="983"/>
      <c r="AJ55" s="983"/>
      <c r="AK55" s="983"/>
      <c r="AL55" s="983"/>
      <c r="AM55" s="983"/>
      <c r="AN55" s="983"/>
      <c r="AO55" s="983"/>
      <c r="AP55" s="983"/>
      <c r="AQ55" s="983"/>
      <c r="AR55" s="983"/>
      <c r="AS55" s="983"/>
      <c r="AT55" s="983"/>
      <c r="AU55" s="983"/>
      <c r="AV55" s="983"/>
      <c r="AW55" s="983"/>
      <c r="AX55" s="983"/>
      <c r="AY55" s="983"/>
      <c r="AZ55" s="983"/>
      <c r="BA55" s="983"/>
      <c r="BB55" s="983"/>
      <c r="BC55" s="983"/>
      <c r="BD55" s="983"/>
      <c r="BE55" s="983"/>
      <c r="BF55" s="983"/>
      <c r="BG55" s="983"/>
      <c r="BH55" s="983"/>
      <c r="BI55" s="983"/>
      <c r="BJ55" s="983"/>
      <c r="BK55" s="983"/>
      <c r="BL55" s="983"/>
      <c r="BM55" s="983"/>
      <c r="BN55" s="983"/>
      <c r="BO55" s="983"/>
      <c r="BP55" s="983"/>
      <c r="BQ55" s="983"/>
      <c r="BR55" s="983"/>
      <c r="BS55" s="983"/>
      <c r="BT55" s="983"/>
      <c r="BU55" s="983"/>
      <c r="BV55" s="983"/>
      <c r="BW55" s="983"/>
      <c r="BX55" s="983"/>
      <c r="BY55" s="983"/>
      <c r="BZ55" s="983"/>
      <c r="CA55" s="983"/>
      <c r="CB55" s="983"/>
      <c r="CC55" s="983"/>
      <c r="CD55" s="983"/>
      <c r="CE55" s="983"/>
      <c r="CF55" s="983"/>
      <c r="CG55" s="983"/>
      <c r="CH55" s="983"/>
      <c r="CI55" s="983"/>
      <c r="CJ55" s="983"/>
      <c r="CK55" s="983"/>
      <c r="CL55" s="983"/>
      <c r="CM55" s="983"/>
      <c r="CN55" s="983"/>
      <c r="CO55" s="983"/>
      <c r="CP55" s="983"/>
      <c r="CQ55" s="983"/>
      <c r="CR55" s="983"/>
      <c r="CS55" s="983"/>
      <c r="CT55" s="983"/>
      <c r="CU55" s="983"/>
      <c r="CV55" s="983"/>
      <c r="CW55" s="983"/>
      <c r="CX55" s="983"/>
      <c r="CY55" s="983"/>
      <c r="CZ55" s="983"/>
      <c r="DA55" s="983"/>
      <c r="DB55" s="983"/>
      <c r="DC55" s="983"/>
      <c r="DD55" s="983"/>
      <c r="DE55" s="983"/>
      <c r="DF55" s="983"/>
      <c r="DG55" s="983"/>
      <c r="DH55" s="983"/>
      <c r="DI55" s="983"/>
      <c r="DJ55" s="983"/>
      <c r="DK55" s="983"/>
      <c r="DL55" s="983"/>
      <c r="DM55" s="983"/>
      <c r="DN55" s="983"/>
      <c r="DO55" s="983"/>
      <c r="DP55" s="983"/>
      <c r="DQ55" s="983"/>
      <c r="DR55" s="983"/>
      <c r="DS55" s="983"/>
      <c r="DT55" s="983"/>
      <c r="DU55" s="983"/>
      <c r="DV55" s="983"/>
      <c r="DW55" s="983"/>
      <c r="DX55" s="983"/>
      <c r="DY55" s="983"/>
      <c r="DZ55" s="983"/>
      <c r="EA55" s="983"/>
      <c r="EB55" s="983"/>
      <c r="EC55" s="983"/>
      <c r="ED55" s="983"/>
      <c r="EE55" s="983"/>
      <c r="EF55" s="983"/>
      <c r="EG55" s="983"/>
      <c r="EH55" s="983"/>
      <c r="EI55" s="983"/>
      <c r="EJ55" s="983"/>
      <c r="EK55" s="983"/>
      <c r="EL55" s="983"/>
      <c r="EM55" s="983"/>
      <c r="EN55" s="983"/>
      <c r="EO55" s="983"/>
      <c r="EP55" s="983"/>
      <c r="EQ55" s="983"/>
      <c r="ER55" s="983"/>
      <c r="ES55" s="983"/>
      <c r="ET55" s="983"/>
      <c r="EU55" s="983"/>
      <c r="EV55" s="983"/>
      <c r="EW55" s="983"/>
      <c r="EX55" s="983"/>
      <c r="EY55" s="983"/>
      <c r="EZ55" s="983"/>
      <c r="FA55" s="983"/>
    </row>
    <row r="56" spans="1:157" s="984" customFormat="1" ht="12.5" x14ac:dyDescent="0.25">
      <c r="A56" s="218" t="s">
        <v>4595</v>
      </c>
      <c r="B56" s="987" t="s">
        <v>4596</v>
      </c>
      <c r="C56" s="982">
        <v>53</v>
      </c>
      <c r="D56" s="986">
        <v>7470</v>
      </c>
      <c r="E56" s="986">
        <v>11412.6</v>
      </c>
      <c r="F56" s="983"/>
      <c r="G56" s="983"/>
      <c r="H56" s="983"/>
      <c r="I56" s="983"/>
      <c r="J56" s="983"/>
      <c r="K56" s="983"/>
      <c r="L56" s="983"/>
      <c r="M56" s="983"/>
      <c r="N56" s="983"/>
      <c r="O56" s="983"/>
      <c r="P56" s="983"/>
      <c r="Q56" s="983"/>
      <c r="R56" s="983"/>
      <c r="S56" s="983"/>
      <c r="T56" s="983"/>
      <c r="U56" s="983"/>
      <c r="V56" s="983"/>
      <c r="W56" s="983"/>
      <c r="X56" s="983"/>
      <c r="Y56" s="983"/>
      <c r="Z56" s="983"/>
      <c r="AA56" s="983"/>
      <c r="AB56" s="983"/>
      <c r="AC56" s="983"/>
      <c r="AD56" s="983"/>
      <c r="AE56" s="983"/>
      <c r="AF56" s="983"/>
      <c r="AG56" s="983"/>
      <c r="AH56" s="983"/>
      <c r="AI56" s="983"/>
      <c r="AJ56" s="983"/>
      <c r="AK56" s="983"/>
      <c r="AL56" s="983"/>
      <c r="AM56" s="983"/>
      <c r="AN56" s="983"/>
      <c r="AO56" s="983"/>
      <c r="AP56" s="983"/>
      <c r="AQ56" s="983"/>
      <c r="AR56" s="983"/>
      <c r="AS56" s="983"/>
      <c r="AT56" s="983"/>
      <c r="AU56" s="983"/>
      <c r="AV56" s="983"/>
      <c r="AW56" s="983"/>
      <c r="AX56" s="983"/>
      <c r="AY56" s="983"/>
      <c r="AZ56" s="983"/>
      <c r="BA56" s="983"/>
      <c r="BB56" s="983"/>
      <c r="BC56" s="983"/>
      <c r="BD56" s="983"/>
      <c r="BE56" s="983"/>
      <c r="BF56" s="983"/>
      <c r="BG56" s="983"/>
      <c r="BH56" s="983"/>
      <c r="BI56" s="983"/>
      <c r="BJ56" s="983"/>
      <c r="BK56" s="983"/>
      <c r="BL56" s="983"/>
      <c r="BM56" s="983"/>
      <c r="BN56" s="983"/>
      <c r="BO56" s="983"/>
      <c r="BP56" s="983"/>
      <c r="BQ56" s="983"/>
      <c r="BR56" s="983"/>
      <c r="BS56" s="983"/>
      <c r="BT56" s="983"/>
      <c r="BU56" s="983"/>
      <c r="BV56" s="983"/>
      <c r="BW56" s="983"/>
      <c r="BX56" s="983"/>
      <c r="BY56" s="983"/>
      <c r="BZ56" s="983"/>
      <c r="CA56" s="983"/>
      <c r="CB56" s="983"/>
      <c r="CC56" s="983"/>
      <c r="CD56" s="983"/>
      <c r="CE56" s="983"/>
      <c r="CF56" s="983"/>
      <c r="CG56" s="983"/>
      <c r="CH56" s="983"/>
      <c r="CI56" s="983"/>
      <c r="CJ56" s="983"/>
      <c r="CK56" s="983"/>
      <c r="CL56" s="983"/>
      <c r="CM56" s="983"/>
      <c r="CN56" s="983"/>
      <c r="CO56" s="983"/>
      <c r="CP56" s="983"/>
      <c r="CQ56" s="983"/>
      <c r="CR56" s="983"/>
      <c r="CS56" s="983"/>
      <c r="CT56" s="983"/>
      <c r="CU56" s="983"/>
      <c r="CV56" s="983"/>
      <c r="CW56" s="983"/>
      <c r="CX56" s="983"/>
      <c r="CY56" s="983"/>
      <c r="CZ56" s="983"/>
      <c r="DA56" s="983"/>
      <c r="DB56" s="983"/>
      <c r="DC56" s="983"/>
      <c r="DD56" s="983"/>
      <c r="DE56" s="983"/>
      <c r="DF56" s="983"/>
      <c r="DG56" s="983"/>
      <c r="DH56" s="983"/>
      <c r="DI56" s="983"/>
      <c r="DJ56" s="983"/>
      <c r="DK56" s="983"/>
      <c r="DL56" s="983"/>
      <c r="DM56" s="983"/>
      <c r="DN56" s="983"/>
      <c r="DO56" s="983"/>
      <c r="DP56" s="983"/>
      <c r="DQ56" s="983"/>
      <c r="DR56" s="983"/>
      <c r="DS56" s="983"/>
      <c r="DT56" s="983"/>
      <c r="DU56" s="983"/>
      <c r="DV56" s="983"/>
      <c r="DW56" s="983"/>
      <c r="DX56" s="983"/>
      <c r="DY56" s="983"/>
      <c r="DZ56" s="983"/>
      <c r="EA56" s="983"/>
      <c r="EB56" s="983"/>
      <c r="EC56" s="983"/>
      <c r="ED56" s="983"/>
      <c r="EE56" s="983"/>
      <c r="EF56" s="983"/>
      <c r="EG56" s="983"/>
      <c r="EH56" s="983"/>
      <c r="EI56" s="983"/>
      <c r="EJ56" s="983"/>
      <c r="EK56" s="983"/>
      <c r="EL56" s="983"/>
      <c r="EM56" s="983"/>
      <c r="EN56" s="983"/>
      <c r="EO56" s="983"/>
      <c r="EP56" s="983"/>
      <c r="EQ56" s="983"/>
      <c r="ER56" s="983"/>
      <c r="ES56" s="983"/>
      <c r="ET56" s="983"/>
      <c r="EU56" s="983"/>
      <c r="EV56" s="983"/>
      <c r="EW56" s="983"/>
      <c r="EX56" s="983"/>
      <c r="EY56" s="983"/>
      <c r="EZ56" s="983"/>
      <c r="FA56" s="983"/>
    </row>
    <row r="57" spans="1:157" s="984" customFormat="1" ht="12.5" x14ac:dyDescent="0.35">
      <c r="A57" s="991" t="s">
        <v>4597</v>
      </c>
      <c r="B57" s="992" t="s">
        <v>4377</v>
      </c>
      <c r="C57" s="982">
        <v>40</v>
      </c>
      <c r="D57" s="986">
        <v>10152</v>
      </c>
      <c r="E57" s="986">
        <v>19725</v>
      </c>
      <c r="F57" s="983"/>
      <c r="G57" s="983"/>
      <c r="H57" s="983"/>
      <c r="I57" s="983"/>
      <c r="J57" s="983"/>
      <c r="K57" s="983"/>
      <c r="L57" s="983"/>
      <c r="M57" s="983"/>
      <c r="N57" s="983"/>
      <c r="O57" s="983"/>
      <c r="P57" s="983"/>
      <c r="Q57" s="983"/>
      <c r="R57" s="983"/>
      <c r="S57" s="983"/>
      <c r="T57" s="983"/>
      <c r="U57" s="983"/>
      <c r="V57" s="983"/>
      <c r="W57" s="983"/>
      <c r="X57" s="983"/>
      <c r="Y57" s="983"/>
      <c r="Z57" s="983"/>
      <c r="AA57" s="983"/>
      <c r="AB57" s="983"/>
      <c r="AC57" s="983"/>
      <c r="AD57" s="983"/>
      <c r="AE57" s="983"/>
      <c r="AF57" s="983"/>
      <c r="AG57" s="983"/>
      <c r="AH57" s="983"/>
      <c r="AI57" s="983"/>
      <c r="AJ57" s="983"/>
      <c r="AK57" s="983"/>
      <c r="AL57" s="983"/>
      <c r="AM57" s="983"/>
      <c r="AN57" s="983"/>
      <c r="AO57" s="983"/>
      <c r="AP57" s="983"/>
      <c r="AQ57" s="983"/>
      <c r="AR57" s="983"/>
      <c r="AS57" s="983"/>
      <c r="AT57" s="983"/>
      <c r="AU57" s="983"/>
      <c r="AV57" s="983"/>
      <c r="AW57" s="983"/>
      <c r="AX57" s="983"/>
      <c r="AY57" s="983"/>
      <c r="AZ57" s="983"/>
      <c r="BA57" s="983"/>
      <c r="BB57" s="983"/>
      <c r="BC57" s="983"/>
      <c r="BD57" s="983"/>
      <c r="BE57" s="983"/>
      <c r="BF57" s="983"/>
      <c r="BG57" s="983"/>
      <c r="BH57" s="983"/>
      <c r="BI57" s="983"/>
      <c r="BJ57" s="983"/>
      <c r="BK57" s="983"/>
      <c r="BL57" s="983"/>
      <c r="BM57" s="983"/>
      <c r="BN57" s="983"/>
      <c r="BO57" s="983"/>
      <c r="BP57" s="983"/>
      <c r="BQ57" s="983"/>
      <c r="BR57" s="983"/>
      <c r="BS57" s="983"/>
      <c r="BT57" s="983"/>
      <c r="BU57" s="983"/>
      <c r="BV57" s="983"/>
      <c r="BW57" s="983"/>
      <c r="BX57" s="983"/>
      <c r="BY57" s="983"/>
      <c r="BZ57" s="983"/>
      <c r="CA57" s="983"/>
      <c r="CB57" s="983"/>
      <c r="CC57" s="983"/>
      <c r="CD57" s="983"/>
      <c r="CE57" s="983"/>
      <c r="CF57" s="983"/>
      <c r="CG57" s="983"/>
      <c r="CH57" s="983"/>
      <c r="CI57" s="983"/>
      <c r="CJ57" s="983"/>
      <c r="CK57" s="983"/>
      <c r="CL57" s="983"/>
      <c r="CM57" s="983"/>
      <c r="CN57" s="983"/>
      <c r="CO57" s="983"/>
      <c r="CP57" s="983"/>
      <c r="CQ57" s="983"/>
      <c r="CR57" s="983"/>
      <c r="CS57" s="983"/>
      <c r="CT57" s="983"/>
      <c r="CU57" s="983"/>
      <c r="CV57" s="983"/>
      <c r="CW57" s="983"/>
      <c r="CX57" s="983"/>
      <c r="CY57" s="983"/>
      <c r="CZ57" s="983"/>
      <c r="DA57" s="983"/>
      <c r="DB57" s="983"/>
      <c r="DC57" s="983"/>
      <c r="DD57" s="983"/>
      <c r="DE57" s="983"/>
      <c r="DF57" s="983"/>
      <c r="DG57" s="983"/>
      <c r="DH57" s="983"/>
      <c r="DI57" s="983"/>
      <c r="DJ57" s="983"/>
      <c r="DK57" s="983"/>
      <c r="DL57" s="983"/>
      <c r="DM57" s="983"/>
      <c r="DN57" s="983"/>
      <c r="DO57" s="983"/>
      <c r="DP57" s="983"/>
      <c r="DQ57" s="983"/>
      <c r="DR57" s="983"/>
      <c r="DS57" s="983"/>
      <c r="DT57" s="983"/>
      <c r="DU57" s="983"/>
      <c r="DV57" s="983"/>
      <c r="DW57" s="983"/>
      <c r="DX57" s="983"/>
      <c r="DY57" s="983"/>
      <c r="DZ57" s="983"/>
      <c r="EA57" s="983"/>
      <c r="EB57" s="983"/>
      <c r="EC57" s="983"/>
      <c r="ED57" s="983"/>
      <c r="EE57" s="983"/>
      <c r="EF57" s="983"/>
      <c r="EG57" s="983"/>
      <c r="EH57" s="983"/>
      <c r="EI57" s="983"/>
      <c r="EJ57" s="983"/>
      <c r="EK57" s="983"/>
      <c r="EL57" s="983"/>
      <c r="EM57" s="983"/>
      <c r="EN57" s="983"/>
      <c r="EO57" s="983"/>
      <c r="EP57" s="983"/>
      <c r="EQ57" s="983"/>
      <c r="ER57" s="983"/>
      <c r="ES57" s="983"/>
      <c r="ET57" s="983"/>
      <c r="EU57" s="983"/>
      <c r="EV57" s="983"/>
      <c r="EW57" s="983"/>
      <c r="EX57" s="983"/>
      <c r="EY57" s="983"/>
      <c r="EZ57" s="983"/>
      <c r="FA57" s="983"/>
    </row>
    <row r="58" spans="1:157" s="984" customFormat="1" ht="12.5" x14ac:dyDescent="0.35">
      <c r="A58" s="991" t="s">
        <v>4598</v>
      </c>
      <c r="B58" s="992" t="s">
        <v>4599</v>
      </c>
      <c r="C58" s="982">
        <v>11</v>
      </c>
      <c r="D58" s="986">
        <v>7801.2000000000007</v>
      </c>
      <c r="E58" s="986">
        <v>8176.2000000000007</v>
      </c>
      <c r="F58" s="983"/>
      <c r="G58" s="983"/>
      <c r="H58" s="983"/>
      <c r="I58" s="983"/>
      <c r="J58" s="983"/>
      <c r="K58" s="983"/>
      <c r="L58" s="983"/>
      <c r="M58" s="983"/>
      <c r="N58" s="983"/>
      <c r="O58" s="983"/>
      <c r="P58" s="983"/>
      <c r="Q58" s="983"/>
      <c r="R58" s="983"/>
      <c r="S58" s="983"/>
      <c r="T58" s="983"/>
      <c r="U58" s="983"/>
      <c r="V58" s="983"/>
      <c r="W58" s="983"/>
      <c r="X58" s="983"/>
      <c r="Y58" s="983"/>
      <c r="Z58" s="983"/>
      <c r="AA58" s="983"/>
      <c r="AB58" s="983"/>
      <c r="AC58" s="983"/>
      <c r="AD58" s="983"/>
      <c r="AE58" s="983"/>
      <c r="AF58" s="983"/>
      <c r="AG58" s="983"/>
      <c r="AH58" s="983"/>
      <c r="AI58" s="983"/>
      <c r="AJ58" s="983"/>
      <c r="AK58" s="983"/>
      <c r="AL58" s="983"/>
      <c r="AM58" s="983"/>
      <c r="AN58" s="983"/>
      <c r="AO58" s="983"/>
      <c r="AP58" s="983"/>
      <c r="AQ58" s="983"/>
      <c r="AR58" s="983"/>
      <c r="AS58" s="983"/>
      <c r="AT58" s="983"/>
      <c r="AU58" s="983"/>
      <c r="AV58" s="983"/>
      <c r="AW58" s="983"/>
      <c r="AX58" s="983"/>
      <c r="AY58" s="983"/>
      <c r="AZ58" s="983"/>
      <c r="BA58" s="983"/>
      <c r="BB58" s="983"/>
      <c r="BC58" s="983"/>
      <c r="BD58" s="983"/>
      <c r="BE58" s="983"/>
      <c r="BF58" s="983"/>
      <c r="BG58" s="983"/>
      <c r="BH58" s="983"/>
      <c r="BI58" s="983"/>
      <c r="BJ58" s="983"/>
      <c r="BK58" s="983"/>
      <c r="BL58" s="983"/>
      <c r="BM58" s="983"/>
      <c r="BN58" s="983"/>
      <c r="BO58" s="983"/>
      <c r="BP58" s="983"/>
      <c r="BQ58" s="983"/>
      <c r="BR58" s="983"/>
      <c r="BS58" s="983"/>
      <c r="BT58" s="983"/>
      <c r="BU58" s="983"/>
      <c r="BV58" s="983"/>
      <c r="BW58" s="983"/>
      <c r="BX58" s="983"/>
      <c r="BY58" s="983"/>
      <c r="BZ58" s="983"/>
      <c r="CA58" s="983"/>
      <c r="CB58" s="983"/>
      <c r="CC58" s="983"/>
      <c r="CD58" s="983"/>
      <c r="CE58" s="983"/>
      <c r="CF58" s="983"/>
      <c r="CG58" s="983"/>
      <c r="CH58" s="983"/>
      <c r="CI58" s="983"/>
      <c r="CJ58" s="983"/>
      <c r="CK58" s="983"/>
      <c r="CL58" s="983"/>
      <c r="CM58" s="983"/>
      <c r="CN58" s="983"/>
      <c r="CO58" s="983"/>
      <c r="CP58" s="983"/>
      <c r="CQ58" s="983"/>
      <c r="CR58" s="983"/>
      <c r="CS58" s="983"/>
      <c r="CT58" s="983"/>
      <c r="CU58" s="983"/>
      <c r="CV58" s="983"/>
      <c r="CW58" s="983"/>
      <c r="CX58" s="983"/>
      <c r="CY58" s="983"/>
      <c r="CZ58" s="983"/>
      <c r="DA58" s="983"/>
      <c r="DB58" s="983"/>
      <c r="DC58" s="983"/>
      <c r="DD58" s="983"/>
      <c r="DE58" s="983"/>
      <c r="DF58" s="983"/>
      <c r="DG58" s="983"/>
      <c r="DH58" s="983"/>
      <c r="DI58" s="983"/>
      <c r="DJ58" s="983"/>
      <c r="DK58" s="983"/>
      <c r="DL58" s="983"/>
      <c r="DM58" s="983"/>
      <c r="DN58" s="983"/>
      <c r="DO58" s="983"/>
      <c r="DP58" s="983"/>
      <c r="DQ58" s="983"/>
      <c r="DR58" s="983"/>
      <c r="DS58" s="983"/>
      <c r="DT58" s="983"/>
      <c r="DU58" s="983"/>
      <c r="DV58" s="983"/>
      <c r="DW58" s="983"/>
      <c r="DX58" s="983"/>
      <c r="DY58" s="983"/>
      <c r="DZ58" s="983"/>
      <c r="EA58" s="983"/>
      <c r="EB58" s="983"/>
      <c r="EC58" s="983"/>
      <c r="ED58" s="983"/>
      <c r="EE58" s="983"/>
      <c r="EF58" s="983"/>
      <c r="EG58" s="983"/>
      <c r="EH58" s="983"/>
      <c r="EI58" s="983"/>
      <c r="EJ58" s="983"/>
      <c r="EK58" s="983"/>
      <c r="EL58" s="983"/>
      <c r="EM58" s="983"/>
      <c r="EN58" s="983"/>
      <c r="EO58" s="983"/>
      <c r="EP58" s="983"/>
      <c r="EQ58" s="983"/>
      <c r="ER58" s="983"/>
      <c r="ES58" s="983"/>
      <c r="ET58" s="983"/>
      <c r="EU58" s="983"/>
      <c r="EV58" s="983"/>
      <c r="EW58" s="983"/>
      <c r="EX58" s="983"/>
      <c r="EY58" s="983"/>
      <c r="EZ58" s="983"/>
      <c r="FA58" s="983"/>
    </row>
    <row r="59" spans="1:157" s="984" customFormat="1" ht="12.5" x14ac:dyDescent="0.35">
      <c r="A59" s="991" t="s">
        <v>4600</v>
      </c>
      <c r="B59" s="992" t="s">
        <v>4601</v>
      </c>
      <c r="C59" s="982">
        <v>42</v>
      </c>
      <c r="D59" s="986">
        <v>11616.9</v>
      </c>
      <c r="E59" s="986">
        <v>17646.900000000001</v>
      </c>
      <c r="F59" s="983"/>
      <c r="G59" s="983"/>
      <c r="H59" s="983"/>
      <c r="I59" s="983"/>
      <c r="J59" s="983"/>
      <c r="K59" s="983"/>
      <c r="L59" s="983"/>
      <c r="M59" s="983"/>
      <c r="N59" s="983"/>
      <c r="O59" s="983"/>
      <c r="P59" s="983"/>
      <c r="Q59" s="983"/>
      <c r="R59" s="983"/>
      <c r="S59" s="983"/>
      <c r="T59" s="983"/>
      <c r="U59" s="983"/>
      <c r="V59" s="983"/>
      <c r="W59" s="983"/>
      <c r="X59" s="983"/>
      <c r="Y59" s="983"/>
      <c r="Z59" s="983"/>
      <c r="AA59" s="983"/>
      <c r="AB59" s="983"/>
      <c r="AC59" s="983"/>
      <c r="AD59" s="983"/>
      <c r="AE59" s="983"/>
      <c r="AF59" s="983"/>
      <c r="AG59" s="983"/>
      <c r="AH59" s="983"/>
      <c r="AI59" s="983"/>
      <c r="AJ59" s="983"/>
      <c r="AK59" s="983"/>
      <c r="AL59" s="983"/>
      <c r="AM59" s="983"/>
      <c r="AN59" s="983"/>
      <c r="AO59" s="983"/>
      <c r="AP59" s="983"/>
      <c r="AQ59" s="983"/>
      <c r="AR59" s="983"/>
      <c r="AS59" s="983"/>
      <c r="AT59" s="983"/>
      <c r="AU59" s="983"/>
      <c r="AV59" s="983"/>
      <c r="AW59" s="983"/>
      <c r="AX59" s="983"/>
      <c r="AY59" s="983"/>
      <c r="AZ59" s="983"/>
      <c r="BA59" s="983"/>
      <c r="BB59" s="983"/>
      <c r="BC59" s="983"/>
      <c r="BD59" s="983"/>
      <c r="BE59" s="983"/>
      <c r="BF59" s="983"/>
      <c r="BG59" s="983"/>
      <c r="BH59" s="983"/>
      <c r="BI59" s="983"/>
      <c r="BJ59" s="983"/>
      <c r="BK59" s="983"/>
      <c r="BL59" s="983"/>
      <c r="BM59" s="983"/>
      <c r="BN59" s="983"/>
      <c r="BO59" s="983"/>
      <c r="BP59" s="983"/>
      <c r="BQ59" s="983"/>
      <c r="BR59" s="983"/>
      <c r="BS59" s="983"/>
      <c r="BT59" s="983"/>
      <c r="BU59" s="983"/>
      <c r="BV59" s="983"/>
      <c r="BW59" s="983"/>
      <c r="BX59" s="983"/>
      <c r="BY59" s="983"/>
      <c r="BZ59" s="983"/>
      <c r="CA59" s="983"/>
      <c r="CB59" s="983"/>
      <c r="CC59" s="983"/>
      <c r="CD59" s="983"/>
      <c r="CE59" s="983"/>
      <c r="CF59" s="983"/>
      <c r="CG59" s="983"/>
      <c r="CH59" s="983"/>
      <c r="CI59" s="983"/>
      <c r="CJ59" s="983"/>
      <c r="CK59" s="983"/>
      <c r="CL59" s="983"/>
      <c r="CM59" s="983"/>
      <c r="CN59" s="983"/>
      <c r="CO59" s="983"/>
      <c r="CP59" s="983"/>
      <c r="CQ59" s="983"/>
      <c r="CR59" s="983"/>
      <c r="CS59" s="983"/>
      <c r="CT59" s="983"/>
      <c r="CU59" s="983"/>
      <c r="CV59" s="983"/>
      <c r="CW59" s="983"/>
      <c r="CX59" s="983"/>
      <c r="CY59" s="983"/>
      <c r="CZ59" s="983"/>
      <c r="DA59" s="983"/>
      <c r="DB59" s="983"/>
      <c r="DC59" s="983"/>
      <c r="DD59" s="983"/>
      <c r="DE59" s="983"/>
      <c r="DF59" s="983"/>
      <c r="DG59" s="983"/>
      <c r="DH59" s="983"/>
      <c r="DI59" s="983"/>
      <c r="DJ59" s="983"/>
      <c r="DK59" s="983"/>
      <c r="DL59" s="983"/>
      <c r="DM59" s="983"/>
      <c r="DN59" s="983"/>
      <c r="DO59" s="983"/>
      <c r="DP59" s="983"/>
      <c r="DQ59" s="983"/>
      <c r="DR59" s="983"/>
      <c r="DS59" s="983"/>
      <c r="DT59" s="983"/>
      <c r="DU59" s="983"/>
      <c r="DV59" s="983"/>
      <c r="DW59" s="983"/>
      <c r="DX59" s="983"/>
      <c r="DY59" s="983"/>
      <c r="DZ59" s="983"/>
      <c r="EA59" s="983"/>
      <c r="EB59" s="983"/>
      <c r="EC59" s="983"/>
      <c r="ED59" s="983"/>
      <c r="EE59" s="983"/>
      <c r="EF59" s="983"/>
      <c r="EG59" s="983"/>
      <c r="EH59" s="983"/>
      <c r="EI59" s="983"/>
      <c r="EJ59" s="983"/>
      <c r="EK59" s="983"/>
      <c r="EL59" s="983"/>
      <c r="EM59" s="983"/>
      <c r="EN59" s="983"/>
      <c r="EO59" s="983"/>
      <c r="EP59" s="983"/>
      <c r="EQ59" s="983"/>
      <c r="ER59" s="983"/>
      <c r="ES59" s="983"/>
      <c r="ET59" s="983"/>
      <c r="EU59" s="983"/>
      <c r="EV59" s="983"/>
      <c r="EW59" s="983"/>
      <c r="EX59" s="983"/>
      <c r="EY59" s="983"/>
      <c r="EZ59" s="983"/>
      <c r="FA59" s="983"/>
    </row>
    <row r="60" spans="1:157" s="984" customFormat="1" ht="25" x14ac:dyDescent="0.35">
      <c r="A60" s="993" t="s">
        <v>4602</v>
      </c>
      <c r="B60" s="992" t="s">
        <v>4335</v>
      </c>
      <c r="C60" s="982">
        <v>44</v>
      </c>
      <c r="D60" s="986">
        <v>7470</v>
      </c>
      <c r="E60" s="986">
        <v>17646.900000000001</v>
      </c>
      <c r="F60" s="983"/>
      <c r="G60" s="983"/>
      <c r="H60" s="983"/>
      <c r="I60" s="983"/>
      <c r="J60" s="983"/>
      <c r="K60" s="983"/>
      <c r="L60" s="983"/>
      <c r="M60" s="983"/>
      <c r="N60" s="983"/>
      <c r="O60" s="983"/>
      <c r="P60" s="983"/>
      <c r="Q60" s="983"/>
      <c r="R60" s="983"/>
      <c r="S60" s="983"/>
      <c r="T60" s="983"/>
      <c r="U60" s="983"/>
      <c r="V60" s="983"/>
      <c r="W60" s="983"/>
      <c r="X60" s="983"/>
      <c r="Y60" s="983"/>
      <c r="Z60" s="983"/>
      <c r="AA60" s="983"/>
      <c r="AB60" s="983"/>
      <c r="AC60" s="983"/>
      <c r="AD60" s="983"/>
      <c r="AE60" s="983"/>
      <c r="AF60" s="983"/>
      <c r="AG60" s="983"/>
      <c r="AH60" s="983"/>
      <c r="AI60" s="983"/>
      <c r="AJ60" s="983"/>
      <c r="AK60" s="983"/>
      <c r="AL60" s="983"/>
      <c r="AM60" s="983"/>
      <c r="AN60" s="983"/>
      <c r="AO60" s="983"/>
      <c r="AP60" s="983"/>
      <c r="AQ60" s="983"/>
      <c r="AR60" s="983"/>
      <c r="AS60" s="983"/>
      <c r="AT60" s="983"/>
      <c r="AU60" s="983"/>
      <c r="AV60" s="983"/>
      <c r="AW60" s="983"/>
      <c r="AX60" s="983"/>
      <c r="AY60" s="983"/>
      <c r="AZ60" s="983"/>
      <c r="BA60" s="983"/>
      <c r="BB60" s="983"/>
      <c r="BC60" s="983"/>
      <c r="BD60" s="983"/>
      <c r="BE60" s="983"/>
      <c r="BF60" s="983"/>
      <c r="BG60" s="983"/>
      <c r="BH60" s="983"/>
      <c r="BI60" s="983"/>
      <c r="BJ60" s="983"/>
      <c r="BK60" s="983"/>
      <c r="BL60" s="983"/>
      <c r="BM60" s="983"/>
      <c r="BN60" s="983"/>
      <c r="BO60" s="983"/>
      <c r="BP60" s="983"/>
      <c r="BQ60" s="983"/>
      <c r="BR60" s="983"/>
      <c r="BS60" s="983"/>
      <c r="BT60" s="983"/>
      <c r="BU60" s="983"/>
      <c r="BV60" s="983"/>
      <c r="BW60" s="983"/>
      <c r="BX60" s="983"/>
      <c r="BY60" s="983"/>
      <c r="BZ60" s="983"/>
      <c r="CA60" s="983"/>
      <c r="CB60" s="983"/>
      <c r="CC60" s="983"/>
      <c r="CD60" s="983"/>
      <c r="CE60" s="983"/>
      <c r="CF60" s="983"/>
      <c r="CG60" s="983"/>
      <c r="CH60" s="983"/>
      <c r="CI60" s="983"/>
      <c r="CJ60" s="983"/>
      <c r="CK60" s="983"/>
      <c r="CL60" s="983"/>
      <c r="CM60" s="983"/>
      <c r="CN60" s="983"/>
      <c r="CO60" s="983"/>
      <c r="CP60" s="983"/>
      <c r="CQ60" s="983"/>
      <c r="CR60" s="983"/>
      <c r="CS60" s="983"/>
      <c r="CT60" s="983"/>
      <c r="CU60" s="983"/>
      <c r="CV60" s="983"/>
      <c r="CW60" s="983"/>
      <c r="CX60" s="983"/>
      <c r="CY60" s="983"/>
      <c r="CZ60" s="983"/>
      <c r="DA60" s="983"/>
      <c r="DB60" s="983"/>
      <c r="DC60" s="983"/>
      <c r="DD60" s="983"/>
      <c r="DE60" s="983"/>
      <c r="DF60" s="983"/>
      <c r="DG60" s="983"/>
      <c r="DH60" s="983"/>
      <c r="DI60" s="983"/>
      <c r="DJ60" s="983"/>
      <c r="DK60" s="983"/>
      <c r="DL60" s="983"/>
      <c r="DM60" s="983"/>
      <c r="DN60" s="983"/>
      <c r="DO60" s="983"/>
      <c r="DP60" s="983"/>
      <c r="DQ60" s="983"/>
      <c r="DR60" s="983"/>
      <c r="DS60" s="983"/>
      <c r="DT60" s="983"/>
      <c r="DU60" s="983"/>
      <c r="DV60" s="983"/>
      <c r="DW60" s="983"/>
      <c r="DX60" s="983"/>
      <c r="DY60" s="983"/>
      <c r="DZ60" s="983"/>
      <c r="EA60" s="983"/>
      <c r="EB60" s="983"/>
      <c r="EC60" s="983"/>
      <c r="ED60" s="983"/>
      <c r="EE60" s="983"/>
      <c r="EF60" s="983"/>
      <c r="EG60" s="983"/>
      <c r="EH60" s="983"/>
      <c r="EI60" s="983"/>
      <c r="EJ60" s="983"/>
      <c r="EK60" s="983"/>
      <c r="EL60" s="983"/>
      <c r="EM60" s="983"/>
      <c r="EN60" s="983"/>
      <c r="EO60" s="983"/>
      <c r="EP60" s="983"/>
      <c r="EQ60" s="983"/>
      <c r="ER60" s="983"/>
      <c r="ES60" s="983"/>
      <c r="ET60" s="983"/>
      <c r="EU60" s="983"/>
      <c r="EV60" s="983"/>
      <c r="EW60" s="983"/>
      <c r="EX60" s="983"/>
      <c r="EY60" s="983"/>
      <c r="EZ60" s="983"/>
      <c r="FA60" s="983"/>
    </row>
    <row r="61" spans="1:157" s="984" customFormat="1" ht="12.5" x14ac:dyDescent="0.25">
      <c r="A61" s="218" t="s">
        <v>4603</v>
      </c>
      <c r="B61" s="987" t="s">
        <v>4493</v>
      </c>
      <c r="C61" s="982">
        <v>1</v>
      </c>
      <c r="D61" s="986">
        <v>11616.9</v>
      </c>
      <c r="E61" s="986">
        <v>11616.9</v>
      </c>
      <c r="F61" s="983"/>
      <c r="G61" s="983"/>
      <c r="H61" s="983"/>
      <c r="I61" s="983"/>
      <c r="J61" s="983"/>
      <c r="K61" s="983"/>
      <c r="L61" s="983"/>
      <c r="M61" s="983"/>
      <c r="N61" s="983"/>
      <c r="O61" s="983"/>
      <c r="P61" s="983"/>
      <c r="Q61" s="983"/>
      <c r="R61" s="983"/>
      <c r="S61" s="983"/>
      <c r="T61" s="983"/>
      <c r="U61" s="983"/>
      <c r="V61" s="983"/>
      <c r="W61" s="983"/>
      <c r="X61" s="983"/>
      <c r="Y61" s="983"/>
      <c r="Z61" s="983"/>
      <c r="AA61" s="983"/>
      <c r="AB61" s="983"/>
      <c r="AC61" s="983"/>
      <c r="AD61" s="983"/>
      <c r="AE61" s="983"/>
      <c r="AF61" s="983"/>
      <c r="AG61" s="983"/>
      <c r="AH61" s="983"/>
      <c r="AI61" s="983"/>
      <c r="AJ61" s="983"/>
      <c r="AK61" s="983"/>
      <c r="AL61" s="983"/>
      <c r="AM61" s="983"/>
      <c r="AN61" s="983"/>
      <c r="AO61" s="983"/>
      <c r="AP61" s="983"/>
      <c r="AQ61" s="983"/>
      <c r="AR61" s="983"/>
      <c r="AS61" s="983"/>
      <c r="AT61" s="983"/>
      <c r="AU61" s="983"/>
      <c r="AV61" s="983"/>
      <c r="AW61" s="983"/>
      <c r="AX61" s="983"/>
      <c r="AY61" s="983"/>
      <c r="AZ61" s="983"/>
      <c r="BA61" s="983"/>
      <c r="BB61" s="983"/>
      <c r="BC61" s="983"/>
      <c r="BD61" s="983"/>
      <c r="BE61" s="983"/>
      <c r="BF61" s="983"/>
      <c r="BG61" s="983"/>
      <c r="BH61" s="983"/>
      <c r="BI61" s="983"/>
      <c r="BJ61" s="983"/>
      <c r="BK61" s="983"/>
      <c r="BL61" s="983"/>
      <c r="BM61" s="983"/>
      <c r="BN61" s="983"/>
      <c r="BO61" s="983"/>
      <c r="BP61" s="983"/>
      <c r="BQ61" s="983"/>
      <c r="BR61" s="983"/>
      <c r="BS61" s="983"/>
      <c r="BT61" s="983"/>
      <c r="BU61" s="983"/>
      <c r="BV61" s="983"/>
      <c r="BW61" s="983"/>
      <c r="BX61" s="983"/>
      <c r="BY61" s="983"/>
      <c r="BZ61" s="983"/>
      <c r="CA61" s="983"/>
      <c r="CB61" s="983"/>
      <c r="CC61" s="983"/>
      <c r="CD61" s="983"/>
      <c r="CE61" s="983"/>
      <c r="CF61" s="983"/>
      <c r="CG61" s="983"/>
      <c r="CH61" s="983"/>
      <c r="CI61" s="983"/>
      <c r="CJ61" s="983"/>
      <c r="CK61" s="983"/>
      <c r="CL61" s="983"/>
      <c r="CM61" s="983"/>
      <c r="CN61" s="983"/>
      <c r="CO61" s="983"/>
      <c r="CP61" s="983"/>
      <c r="CQ61" s="983"/>
      <c r="CR61" s="983"/>
      <c r="CS61" s="983"/>
      <c r="CT61" s="983"/>
      <c r="CU61" s="983"/>
      <c r="CV61" s="983"/>
      <c r="CW61" s="983"/>
      <c r="CX61" s="983"/>
      <c r="CY61" s="983"/>
      <c r="CZ61" s="983"/>
      <c r="DA61" s="983"/>
      <c r="DB61" s="983"/>
      <c r="DC61" s="983"/>
      <c r="DD61" s="983"/>
      <c r="DE61" s="983"/>
      <c r="DF61" s="983"/>
      <c r="DG61" s="983"/>
      <c r="DH61" s="983"/>
      <c r="DI61" s="983"/>
      <c r="DJ61" s="983"/>
      <c r="DK61" s="983"/>
      <c r="DL61" s="983"/>
      <c r="DM61" s="983"/>
      <c r="DN61" s="983"/>
      <c r="DO61" s="983"/>
      <c r="DP61" s="983"/>
      <c r="DQ61" s="983"/>
      <c r="DR61" s="983"/>
      <c r="DS61" s="983"/>
      <c r="DT61" s="983"/>
      <c r="DU61" s="983"/>
      <c r="DV61" s="983"/>
      <c r="DW61" s="983"/>
      <c r="DX61" s="983"/>
      <c r="DY61" s="983"/>
      <c r="DZ61" s="983"/>
      <c r="EA61" s="983"/>
      <c r="EB61" s="983"/>
      <c r="EC61" s="983"/>
      <c r="ED61" s="983"/>
      <c r="EE61" s="983"/>
      <c r="EF61" s="983"/>
      <c r="EG61" s="983"/>
      <c r="EH61" s="983"/>
      <c r="EI61" s="983"/>
      <c r="EJ61" s="983"/>
      <c r="EK61" s="983"/>
      <c r="EL61" s="983"/>
      <c r="EM61" s="983"/>
      <c r="EN61" s="983"/>
      <c r="EO61" s="983"/>
      <c r="EP61" s="983"/>
      <c r="EQ61" s="983"/>
      <c r="ER61" s="983"/>
      <c r="ES61" s="983"/>
      <c r="ET61" s="983"/>
      <c r="EU61" s="983"/>
      <c r="EV61" s="983"/>
      <c r="EW61" s="983"/>
      <c r="EX61" s="983"/>
      <c r="EY61" s="983"/>
      <c r="EZ61" s="983"/>
      <c r="FA61" s="983"/>
    </row>
    <row r="62" spans="1:157" s="984" customFormat="1" ht="12.5" x14ac:dyDescent="0.35">
      <c r="A62" s="991" t="s">
        <v>4604</v>
      </c>
      <c r="B62" s="992" t="s">
        <v>4605</v>
      </c>
      <c r="C62" s="982">
        <v>1</v>
      </c>
      <c r="D62" s="986">
        <v>17646.900000000001</v>
      </c>
      <c r="E62" s="986">
        <v>17646.900000000001</v>
      </c>
      <c r="F62" s="983"/>
      <c r="G62" s="983"/>
      <c r="H62" s="983"/>
      <c r="I62" s="983"/>
      <c r="J62" s="983"/>
      <c r="K62" s="983"/>
      <c r="L62" s="983"/>
      <c r="M62" s="983"/>
      <c r="N62" s="983"/>
      <c r="O62" s="983"/>
      <c r="P62" s="983"/>
      <c r="Q62" s="983"/>
      <c r="R62" s="983"/>
      <c r="S62" s="983"/>
      <c r="T62" s="983"/>
      <c r="U62" s="983"/>
      <c r="V62" s="983"/>
      <c r="W62" s="983"/>
      <c r="X62" s="983"/>
      <c r="Y62" s="983"/>
      <c r="Z62" s="983"/>
      <c r="AA62" s="983"/>
      <c r="AB62" s="983"/>
      <c r="AC62" s="983"/>
      <c r="AD62" s="983"/>
      <c r="AE62" s="983"/>
      <c r="AF62" s="983"/>
      <c r="AG62" s="983"/>
      <c r="AH62" s="983"/>
      <c r="AI62" s="983"/>
      <c r="AJ62" s="983"/>
      <c r="AK62" s="983"/>
      <c r="AL62" s="983"/>
      <c r="AM62" s="983"/>
      <c r="AN62" s="983"/>
      <c r="AO62" s="983"/>
      <c r="AP62" s="983"/>
      <c r="AQ62" s="983"/>
      <c r="AR62" s="983"/>
      <c r="AS62" s="983"/>
      <c r="AT62" s="983"/>
      <c r="AU62" s="983"/>
      <c r="AV62" s="983"/>
      <c r="AW62" s="983"/>
      <c r="AX62" s="983"/>
      <c r="AY62" s="983"/>
      <c r="AZ62" s="983"/>
      <c r="BA62" s="983"/>
      <c r="BB62" s="983"/>
      <c r="BC62" s="983"/>
      <c r="BD62" s="983"/>
      <c r="BE62" s="983"/>
      <c r="BF62" s="983"/>
      <c r="BG62" s="983"/>
      <c r="BH62" s="983"/>
      <c r="BI62" s="983"/>
      <c r="BJ62" s="983"/>
      <c r="BK62" s="983"/>
      <c r="BL62" s="983"/>
      <c r="BM62" s="983"/>
      <c r="BN62" s="983"/>
      <c r="BO62" s="983"/>
      <c r="BP62" s="983"/>
      <c r="BQ62" s="983"/>
      <c r="BR62" s="983"/>
      <c r="BS62" s="983"/>
      <c r="BT62" s="983"/>
      <c r="BU62" s="983"/>
      <c r="BV62" s="983"/>
      <c r="BW62" s="983"/>
      <c r="BX62" s="983"/>
      <c r="BY62" s="983"/>
      <c r="BZ62" s="983"/>
      <c r="CA62" s="983"/>
      <c r="CB62" s="983"/>
      <c r="CC62" s="983"/>
      <c r="CD62" s="983"/>
      <c r="CE62" s="983"/>
      <c r="CF62" s="983"/>
      <c r="CG62" s="983"/>
      <c r="CH62" s="983"/>
      <c r="CI62" s="983"/>
      <c r="CJ62" s="983"/>
      <c r="CK62" s="983"/>
      <c r="CL62" s="983"/>
      <c r="CM62" s="983"/>
      <c r="CN62" s="983"/>
      <c r="CO62" s="983"/>
      <c r="CP62" s="983"/>
      <c r="CQ62" s="983"/>
      <c r="CR62" s="983"/>
      <c r="CS62" s="983"/>
      <c r="CT62" s="983"/>
      <c r="CU62" s="983"/>
      <c r="CV62" s="983"/>
      <c r="CW62" s="983"/>
      <c r="CX62" s="983"/>
      <c r="CY62" s="983"/>
      <c r="CZ62" s="983"/>
      <c r="DA62" s="983"/>
      <c r="DB62" s="983"/>
      <c r="DC62" s="983"/>
      <c r="DD62" s="983"/>
      <c r="DE62" s="983"/>
      <c r="DF62" s="983"/>
      <c r="DG62" s="983"/>
      <c r="DH62" s="983"/>
      <c r="DI62" s="983"/>
      <c r="DJ62" s="983"/>
      <c r="DK62" s="983"/>
      <c r="DL62" s="983"/>
      <c r="DM62" s="983"/>
      <c r="DN62" s="983"/>
      <c r="DO62" s="983"/>
      <c r="DP62" s="983"/>
      <c r="DQ62" s="983"/>
      <c r="DR62" s="983"/>
      <c r="DS62" s="983"/>
      <c r="DT62" s="983"/>
      <c r="DU62" s="983"/>
      <c r="DV62" s="983"/>
      <c r="DW62" s="983"/>
      <c r="DX62" s="983"/>
      <c r="DY62" s="983"/>
      <c r="DZ62" s="983"/>
      <c r="EA62" s="983"/>
      <c r="EB62" s="983"/>
      <c r="EC62" s="983"/>
      <c r="ED62" s="983"/>
      <c r="EE62" s="983"/>
      <c r="EF62" s="983"/>
      <c r="EG62" s="983"/>
      <c r="EH62" s="983"/>
      <c r="EI62" s="983"/>
      <c r="EJ62" s="983"/>
      <c r="EK62" s="983"/>
      <c r="EL62" s="983"/>
      <c r="EM62" s="983"/>
      <c r="EN62" s="983"/>
      <c r="EO62" s="983"/>
      <c r="EP62" s="983"/>
      <c r="EQ62" s="983"/>
      <c r="ER62" s="983"/>
      <c r="ES62" s="983"/>
      <c r="ET62" s="983"/>
      <c r="EU62" s="983"/>
      <c r="EV62" s="983"/>
      <c r="EW62" s="983"/>
      <c r="EX62" s="983"/>
      <c r="EY62" s="983"/>
      <c r="EZ62" s="983"/>
      <c r="FA62" s="983"/>
    </row>
    <row r="63" spans="1:157" s="984" customFormat="1" ht="12.5" x14ac:dyDescent="0.35">
      <c r="A63" s="991" t="s">
        <v>4606</v>
      </c>
      <c r="B63" s="992" t="s">
        <v>4607</v>
      </c>
      <c r="C63" s="982">
        <v>57</v>
      </c>
      <c r="D63" s="986">
        <v>7665.2999999999993</v>
      </c>
      <c r="E63" s="986">
        <v>11616.9</v>
      </c>
      <c r="F63" s="983"/>
      <c r="G63" s="983"/>
      <c r="H63" s="983"/>
      <c r="I63" s="983"/>
      <c r="J63" s="983"/>
      <c r="K63" s="983"/>
      <c r="L63" s="983"/>
      <c r="M63" s="983"/>
      <c r="N63" s="983"/>
      <c r="O63" s="983"/>
      <c r="P63" s="983"/>
      <c r="Q63" s="983"/>
      <c r="R63" s="983"/>
      <c r="S63" s="983"/>
      <c r="T63" s="983"/>
      <c r="U63" s="983"/>
      <c r="V63" s="983"/>
      <c r="W63" s="983"/>
      <c r="X63" s="983"/>
      <c r="Y63" s="983"/>
      <c r="Z63" s="983"/>
      <c r="AA63" s="983"/>
      <c r="AB63" s="983"/>
      <c r="AC63" s="983"/>
      <c r="AD63" s="983"/>
      <c r="AE63" s="983"/>
      <c r="AF63" s="983"/>
      <c r="AG63" s="983"/>
      <c r="AH63" s="983"/>
      <c r="AI63" s="983"/>
      <c r="AJ63" s="983"/>
      <c r="AK63" s="983"/>
      <c r="AL63" s="983"/>
      <c r="AM63" s="983"/>
      <c r="AN63" s="983"/>
      <c r="AO63" s="983"/>
      <c r="AP63" s="983"/>
      <c r="AQ63" s="983"/>
      <c r="AR63" s="983"/>
      <c r="AS63" s="983"/>
      <c r="AT63" s="983"/>
      <c r="AU63" s="983"/>
      <c r="AV63" s="983"/>
      <c r="AW63" s="983"/>
      <c r="AX63" s="983"/>
      <c r="AY63" s="983"/>
      <c r="AZ63" s="983"/>
      <c r="BA63" s="983"/>
      <c r="BB63" s="983"/>
      <c r="BC63" s="983"/>
      <c r="BD63" s="983"/>
      <c r="BE63" s="983"/>
      <c r="BF63" s="983"/>
      <c r="BG63" s="983"/>
      <c r="BH63" s="983"/>
      <c r="BI63" s="983"/>
      <c r="BJ63" s="983"/>
      <c r="BK63" s="983"/>
      <c r="BL63" s="983"/>
      <c r="BM63" s="983"/>
      <c r="BN63" s="983"/>
      <c r="BO63" s="983"/>
      <c r="BP63" s="983"/>
      <c r="BQ63" s="983"/>
      <c r="BR63" s="983"/>
      <c r="BS63" s="983"/>
      <c r="BT63" s="983"/>
      <c r="BU63" s="983"/>
      <c r="BV63" s="983"/>
      <c r="BW63" s="983"/>
      <c r="BX63" s="983"/>
      <c r="BY63" s="983"/>
      <c r="BZ63" s="983"/>
      <c r="CA63" s="983"/>
      <c r="CB63" s="983"/>
      <c r="CC63" s="983"/>
      <c r="CD63" s="983"/>
      <c r="CE63" s="983"/>
      <c r="CF63" s="983"/>
      <c r="CG63" s="983"/>
      <c r="CH63" s="983"/>
      <c r="CI63" s="983"/>
      <c r="CJ63" s="983"/>
      <c r="CK63" s="983"/>
      <c r="CL63" s="983"/>
      <c r="CM63" s="983"/>
      <c r="CN63" s="983"/>
      <c r="CO63" s="983"/>
      <c r="CP63" s="983"/>
      <c r="CQ63" s="983"/>
      <c r="CR63" s="983"/>
      <c r="CS63" s="983"/>
      <c r="CT63" s="983"/>
      <c r="CU63" s="983"/>
      <c r="CV63" s="983"/>
      <c r="CW63" s="983"/>
      <c r="CX63" s="983"/>
      <c r="CY63" s="983"/>
      <c r="CZ63" s="983"/>
      <c r="DA63" s="983"/>
      <c r="DB63" s="983"/>
      <c r="DC63" s="983"/>
      <c r="DD63" s="983"/>
      <c r="DE63" s="983"/>
      <c r="DF63" s="983"/>
      <c r="DG63" s="983"/>
      <c r="DH63" s="983"/>
      <c r="DI63" s="983"/>
      <c r="DJ63" s="983"/>
      <c r="DK63" s="983"/>
      <c r="DL63" s="983"/>
      <c r="DM63" s="983"/>
      <c r="DN63" s="983"/>
      <c r="DO63" s="983"/>
      <c r="DP63" s="983"/>
      <c r="DQ63" s="983"/>
      <c r="DR63" s="983"/>
      <c r="DS63" s="983"/>
      <c r="DT63" s="983"/>
      <c r="DU63" s="983"/>
      <c r="DV63" s="983"/>
      <c r="DW63" s="983"/>
      <c r="DX63" s="983"/>
      <c r="DY63" s="983"/>
      <c r="DZ63" s="983"/>
      <c r="EA63" s="983"/>
      <c r="EB63" s="983"/>
      <c r="EC63" s="983"/>
      <c r="ED63" s="983"/>
      <c r="EE63" s="983"/>
      <c r="EF63" s="983"/>
      <c r="EG63" s="983"/>
      <c r="EH63" s="983"/>
      <c r="EI63" s="983"/>
      <c r="EJ63" s="983"/>
      <c r="EK63" s="983"/>
      <c r="EL63" s="983"/>
      <c r="EM63" s="983"/>
      <c r="EN63" s="983"/>
      <c r="EO63" s="983"/>
      <c r="EP63" s="983"/>
      <c r="EQ63" s="983"/>
      <c r="ER63" s="983"/>
      <c r="ES63" s="983"/>
      <c r="ET63" s="983"/>
      <c r="EU63" s="983"/>
      <c r="EV63" s="983"/>
      <c r="EW63" s="983"/>
      <c r="EX63" s="983"/>
      <c r="EY63" s="983"/>
      <c r="EZ63" s="983"/>
      <c r="FA63" s="983"/>
    </row>
    <row r="64" spans="1:157" s="984" customFormat="1" ht="12.5" x14ac:dyDescent="0.35">
      <c r="A64" s="991" t="s">
        <v>4608</v>
      </c>
      <c r="B64" s="992" t="s">
        <v>4506</v>
      </c>
      <c r="C64" s="982">
        <v>21</v>
      </c>
      <c r="D64" s="986">
        <v>7470</v>
      </c>
      <c r="E64" s="986">
        <v>8517</v>
      </c>
      <c r="F64" s="983"/>
      <c r="G64" s="983"/>
      <c r="H64" s="983"/>
      <c r="I64" s="983"/>
      <c r="J64" s="983"/>
      <c r="K64" s="983"/>
      <c r="L64" s="983"/>
      <c r="M64" s="983"/>
      <c r="N64" s="983"/>
      <c r="O64" s="983"/>
      <c r="P64" s="983"/>
      <c r="Q64" s="983"/>
      <c r="R64" s="983"/>
      <c r="S64" s="983"/>
      <c r="T64" s="983"/>
      <c r="U64" s="983"/>
      <c r="V64" s="983"/>
      <c r="W64" s="983"/>
      <c r="X64" s="983"/>
      <c r="Y64" s="983"/>
      <c r="Z64" s="983"/>
      <c r="AA64" s="983"/>
      <c r="AB64" s="983"/>
      <c r="AC64" s="983"/>
      <c r="AD64" s="983"/>
      <c r="AE64" s="983"/>
      <c r="AF64" s="983"/>
      <c r="AG64" s="983"/>
      <c r="AH64" s="983"/>
      <c r="AI64" s="983"/>
      <c r="AJ64" s="983"/>
      <c r="AK64" s="983"/>
      <c r="AL64" s="983"/>
      <c r="AM64" s="983"/>
      <c r="AN64" s="983"/>
      <c r="AO64" s="983"/>
      <c r="AP64" s="983"/>
      <c r="AQ64" s="983"/>
      <c r="AR64" s="983"/>
      <c r="AS64" s="983"/>
      <c r="AT64" s="983"/>
      <c r="AU64" s="983"/>
      <c r="AV64" s="983"/>
      <c r="AW64" s="983"/>
      <c r="AX64" s="983"/>
      <c r="AY64" s="983"/>
      <c r="AZ64" s="983"/>
      <c r="BA64" s="983"/>
      <c r="BB64" s="983"/>
      <c r="BC64" s="983"/>
      <c r="BD64" s="983"/>
      <c r="BE64" s="983"/>
      <c r="BF64" s="983"/>
      <c r="BG64" s="983"/>
      <c r="BH64" s="983"/>
      <c r="BI64" s="983"/>
      <c r="BJ64" s="983"/>
      <c r="BK64" s="983"/>
      <c r="BL64" s="983"/>
      <c r="BM64" s="983"/>
      <c r="BN64" s="983"/>
      <c r="BO64" s="983"/>
      <c r="BP64" s="983"/>
      <c r="BQ64" s="983"/>
      <c r="BR64" s="983"/>
      <c r="BS64" s="983"/>
      <c r="BT64" s="983"/>
      <c r="BU64" s="983"/>
      <c r="BV64" s="983"/>
      <c r="BW64" s="983"/>
      <c r="BX64" s="983"/>
      <c r="BY64" s="983"/>
      <c r="BZ64" s="983"/>
      <c r="CA64" s="983"/>
      <c r="CB64" s="983"/>
      <c r="CC64" s="983"/>
      <c r="CD64" s="983"/>
      <c r="CE64" s="983"/>
      <c r="CF64" s="983"/>
      <c r="CG64" s="983"/>
      <c r="CH64" s="983"/>
      <c r="CI64" s="983"/>
      <c r="CJ64" s="983"/>
      <c r="CK64" s="983"/>
      <c r="CL64" s="983"/>
      <c r="CM64" s="983"/>
      <c r="CN64" s="983"/>
      <c r="CO64" s="983"/>
      <c r="CP64" s="983"/>
      <c r="CQ64" s="983"/>
      <c r="CR64" s="983"/>
      <c r="CS64" s="983"/>
      <c r="CT64" s="983"/>
      <c r="CU64" s="983"/>
      <c r="CV64" s="983"/>
      <c r="CW64" s="983"/>
      <c r="CX64" s="983"/>
      <c r="CY64" s="983"/>
      <c r="CZ64" s="983"/>
      <c r="DA64" s="983"/>
      <c r="DB64" s="983"/>
      <c r="DC64" s="983"/>
      <c r="DD64" s="983"/>
      <c r="DE64" s="983"/>
      <c r="DF64" s="983"/>
      <c r="DG64" s="983"/>
      <c r="DH64" s="983"/>
      <c r="DI64" s="983"/>
      <c r="DJ64" s="983"/>
      <c r="DK64" s="983"/>
      <c r="DL64" s="983"/>
      <c r="DM64" s="983"/>
      <c r="DN64" s="983"/>
      <c r="DO64" s="983"/>
      <c r="DP64" s="983"/>
      <c r="DQ64" s="983"/>
      <c r="DR64" s="983"/>
      <c r="DS64" s="983"/>
      <c r="DT64" s="983"/>
      <c r="DU64" s="983"/>
      <c r="DV64" s="983"/>
      <c r="DW64" s="983"/>
      <c r="DX64" s="983"/>
      <c r="DY64" s="983"/>
      <c r="DZ64" s="983"/>
      <c r="EA64" s="983"/>
      <c r="EB64" s="983"/>
      <c r="EC64" s="983"/>
      <c r="ED64" s="983"/>
      <c r="EE64" s="983"/>
      <c r="EF64" s="983"/>
      <c r="EG64" s="983"/>
      <c r="EH64" s="983"/>
      <c r="EI64" s="983"/>
      <c r="EJ64" s="983"/>
      <c r="EK64" s="983"/>
      <c r="EL64" s="983"/>
      <c r="EM64" s="983"/>
      <c r="EN64" s="983"/>
      <c r="EO64" s="983"/>
      <c r="EP64" s="983"/>
      <c r="EQ64" s="983"/>
      <c r="ER64" s="983"/>
      <c r="ES64" s="983"/>
      <c r="ET64" s="983"/>
      <c r="EU64" s="983"/>
      <c r="EV64" s="983"/>
      <c r="EW64" s="983"/>
      <c r="EX64" s="983"/>
      <c r="EY64" s="983"/>
      <c r="EZ64" s="983"/>
      <c r="FA64" s="983"/>
    </row>
    <row r="65" spans="1:157" s="984" customFormat="1" ht="12.5" x14ac:dyDescent="0.35">
      <c r="A65" s="991" t="s">
        <v>4609</v>
      </c>
      <c r="B65" s="992" t="s">
        <v>4610</v>
      </c>
      <c r="C65" s="982">
        <v>3</v>
      </c>
      <c r="D65" s="986">
        <v>8176.2000000000007</v>
      </c>
      <c r="E65" s="986">
        <v>8176.2000000000007</v>
      </c>
      <c r="F65" s="983"/>
      <c r="G65" s="983"/>
      <c r="H65" s="983"/>
      <c r="I65" s="983"/>
      <c r="J65" s="983"/>
      <c r="K65" s="983"/>
      <c r="L65" s="983"/>
      <c r="M65" s="983"/>
      <c r="N65" s="983"/>
      <c r="O65" s="983"/>
      <c r="P65" s="983"/>
      <c r="Q65" s="983"/>
      <c r="R65" s="983"/>
      <c r="S65" s="983"/>
      <c r="T65" s="983"/>
      <c r="U65" s="983"/>
      <c r="V65" s="983"/>
      <c r="W65" s="983"/>
      <c r="X65" s="983"/>
      <c r="Y65" s="983"/>
      <c r="Z65" s="983"/>
      <c r="AA65" s="983"/>
      <c r="AB65" s="983"/>
      <c r="AC65" s="983"/>
      <c r="AD65" s="983"/>
      <c r="AE65" s="983"/>
      <c r="AF65" s="983"/>
      <c r="AG65" s="983"/>
      <c r="AH65" s="983"/>
      <c r="AI65" s="983"/>
      <c r="AJ65" s="983"/>
      <c r="AK65" s="983"/>
      <c r="AL65" s="983"/>
      <c r="AM65" s="983"/>
      <c r="AN65" s="983"/>
      <c r="AO65" s="983"/>
      <c r="AP65" s="983"/>
      <c r="AQ65" s="983"/>
      <c r="AR65" s="983"/>
      <c r="AS65" s="983"/>
      <c r="AT65" s="983"/>
      <c r="AU65" s="983"/>
      <c r="AV65" s="983"/>
      <c r="AW65" s="983"/>
      <c r="AX65" s="983"/>
      <c r="AY65" s="983"/>
      <c r="AZ65" s="983"/>
      <c r="BA65" s="983"/>
      <c r="BB65" s="983"/>
      <c r="BC65" s="983"/>
      <c r="BD65" s="983"/>
      <c r="BE65" s="983"/>
      <c r="BF65" s="983"/>
      <c r="BG65" s="983"/>
      <c r="BH65" s="983"/>
      <c r="BI65" s="983"/>
      <c r="BJ65" s="983"/>
      <c r="BK65" s="983"/>
      <c r="BL65" s="983"/>
      <c r="BM65" s="983"/>
      <c r="BN65" s="983"/>
      <c r="BO65" s="983"/>
      <c r="BP65" s="983"/>
      <c r="BQ65" s="983"/>
      <c r="BR65" s="983"/>
      <c r="BS65" s="983"/>
      <c r="BT65" s="983"/>
      <c r="BU65" s="983"/>
      <c r="BV65" s="983"/>
      <c r="BW65" s="983"/>
      <c r="BX65" s="983"/>
      <c r="BY65" s="983"/>
      <c r="BZ65" s="983"/>
      <c r="CA65" s="983"/>
      <c r="CB65" s="983"/>
      <c r="CC65" s="983"/>
      <c r="CD65" s="983"/>
      <c r="CE65" s="983"/>
      <c r="CF65" s="983"/>
      <c r="CG65" s="983"/>
      <c r="CH65" s="983"/>
      <c r="CI65" s="983"/>
      <c r="CJ65" s="983"/>
      <c r="CK65" s="983"/>
      <c r="CL65" s="983"/>
      <c r="CM65" s="983"/>
      <c r="CN65" s="983"/>
      <c r="CO65" s="983"/>
      <c r="CP65" s="983"/>
      <c r="CQ65" s="983"/>
      <c r="CR65" s="983"/>
      <c r="CS65" s="983"/>
      <c r="CT65" s="983"/>
      <c r="CU65" s="983"/>
      <c r="CV65" s="983"/>
      <c r="CW65" s="983"/>
      <c r="CX65" s="983"/>
      <c r="CY65" s="983"/>
      <c r="CZ65" s="983"/>
      <c r="DA65" s="983"/>
      <c r="DB65" s="983"/>
      <c r="DC65" s="983"/>
      <c r="DD65" s="983"/>
      <c r="DE65" s="983"/>
      <c r="DF65" s="983"/>
      <c r="DG65" s="983"/>
      <c r="DH65" s="983"/>
      <c r="DI65" s="983"/>
      <c r="DJ65" s="983"/>
      <c r="DK65" s="983"/>
      <c r="DL65" s="983"/>
      <c r="DM65" s="983"/>
      <c r="DN65" s="983"/>
      <c r="DO65" s="983"/>
      <c r="DP65" s="983"/>
      <c r="DQ65" s="983"/>
      <c r="DR65" s="983"/>
      <c r="DS65" s="983"/>
      <c r="DT65" s="983"/>
      <c r="DU65" s="983"/>
      <c r="DV65" s="983"/>
      <c r="DW65" s="983"/>
      <c r="DX65" s="983"/>
      <c r="DY65" s="983"/>
      <c r="DZ65" s="983"/>
      <c r="EA65" s="983"/>
      <c r="EB65" s="983"/>
      <c r="EC65" s="983"/>
      <c r="ED65" s="983"/>
      <c r="EE65" s="983"/>
      <c r="EF65" s="983"/>
      <c r="EG65" s="983"/>
      <c r="EH65" s="983"/>
      <c r="EI65" s="983"/>
      <c r="EJ65" s="983"/>
      <c r="EK65" s="983"/>
      <c r="EL65" s="983"/>
      <c r="EM65" s="983"/>
      <c r="EN65" s="983"/>
      <c r="EO65" s="983"/>
      <c r="EP65" s="983"/>
      <c r="EQ65" s="983"/>
      <c r="ER65" s="983"/>
      <c r="ES65" s="983"/>
      <c r="ET65" s="983"/>
      <c r="EU65" s="983"/>
      <c r="EV65" s="983"/>
      <c r="EW65" s="983"/>
      <c r="EX65" s="983"/>
      <c r="EY65" s="983"/>
      <c r="EZ65" s="983"/>
      <c r="FA65" s="983"/>
    </row>
    <row r="66" spans="1:157" s="984" customFormat="1" ht="12.5" x14ac:dyDescent="0.35">
      <c r="A66" s="991" t="s">
        <v>4611</v>
      </c>
      <c r="B66" s="992" t="s">
        <v>4612</v>
      </c>
      <c r="C66" s="982">
        <v>1</v>
      </c>
      <c r="D66" s="986">
        <v>9879.6</v>
      </c>
      <c r="E66" s="986">
        <v>9879.6</v>
      </c>
      <c r="F66" s="983"/>
      <c r="G66" s="983"/>
      <c r="H66" s="983"/>
      <c r="I66" s="983"/>
      <c r="J66" s="983"/>
      <c r="K66" s="983"/>
      <c r="L66" s="983"/>
      <c r="M66" s="983"/>
      <c r="N66" s="983"/>
      <c r="O66" s="983"/>
      <c r="P66" s="983"/>
      <c r="Q66" s="983"/>
      <c r="R66" s="983"/>
      <c r="S66" s="983"/>
      <c r="T66" s="983"/>
      <c r="U66" s="983"/>
      <c r="V66" s="983"/>
      <c r="W66" s="983"/>
      <c r="X66" s="983"/>
      <c r="Y66" s="983"/>
      <c r="Z66" s="983"/>
      <c r="AA66" s="983"/>
      <c r="AB66" s="983"/>
      <c r="AC66" s="983"/>
      <c r="AD66" s="983"/>
      <c r="AE66" s="983"/>
      <c r="AF66" s="983"/>
      <c r="AG66" s="983"/>
      <c r="AH66" s="983"/>
      <c r="AI66" s="983"/>
      <c r="AJ66" s="983"/>
      <c r="AK66" s="983"/>
      <c r="AL66" s="983"/>
      <c r="AM66" s="983"/>
      <c r="AN66" s="983"/>
      <c r="AO66" s="983"/>
      <c r="AP66" s="983"/>
      <c r="AQ66" s="983"/>
      <c r="AR66" s="983"/>
      <c r="AS66" s="983"/>
      <c r="AT66" s="983"/>
      <c r="AU66" s="983"/>
      <c r="AV66" s="983"/>
      <c r="AW66" s="983"/>
      <c r="AX66" s="983"/>
      <c r="AY66" s="983"/>
      <c r="AZ66" s="983"/>
      <c r="BA66" s="983"/>
      <c r="BB66" s="983"/>
      <c r="BC66" s="983"/>
      <c r="BD66" s="983"/>
      <c r="BE66" s="983"/>
      <c r="BF66" s="983"/>
      <c r="BG66" s="983"/>
      <c r="BH66" s="983"/>
      <c r="BI66" s="983"/>
      <c r="BJ66" s="983"/>
      <c r="BK66" s="983"/>
      <c r="BL66" s="983"/>
      <c r="BM66" s="983"/>
      <c r="BN66" s="983"/>
      <c r="BO66" s="983"/>
      <c r="BP66" s="983"/>
      <c r="BQ66" s="983"/>
      <c r="BR66" s="983"/>
      <c r="BS66" s="983"/>
      <c r="BT66" s="983"/>
      <c r="BU66" s="983"/>
      <c r="BV66" s="983"/>
      <c r="BW66" s="983"/>
      <c r="BX66" s="983"/>
      <c r="BY66" s="983"/>
      <c r="BZ66" s="983"/>
      <c r="CA66" s="983"/>
      <c r="CB66" s="983"/>
      <c r="CC66" s="983"/>
      <c r="CD66" s="983"/>
      <c r="CE66" s="983"/>
      <c r="CF66" s="983"/>
      <c r="CG66" s="983"/>
      <c r="CH66" s="983"/>
      <c r="CI66" s="983"/>
      <c r="CJ66" s="983"/>
      <c r="CK66" s="983"/>
      <c r="CL66" s="983"/>
      <c r="CM66" s="983"/>
      <c r="CN66" s="983"/>
      <c r="CO66" s="983"/>
      <c r="CP66" s="983"/>
      <c r="CQ66" s="983"/>
      <c r="CR66" s="983"/>
      <c r="CS66" s="983"/>
      <c r="CT66" s="983"/>
      <c r="CU66" s="983"/>
      <c r="CV66" s="983"/>
      <c r="CW66" s="983"/>
      <c r="CX66" s="983"/>
      <c r="CY66" s="983"/>
      <c r="CZ66" s="983"/>
      <c r="DA66" s="983"/>
      <c r="DB66" s="983"/>
      <c r="DC66" s="983"/>
      <c r="DD66" s="983"/>
      <c r="DE66" s="983"/>
      <c r="DF66" s="983"/>
      <c r="DG66" s="983"/>
      <c r="DH66" s="983"/>
      <c r="DI66" s="983"/>
      <c r="DJ66" s="983"/>
      <c r="DK66" s="983"/>
      <c r="DL66" s="983"/>
      <c r="DM66" s="983"/>
      <c r="DN66" s="983"/>
      <c r="DO66" s="983"/>
      <c r="DP66" s="983"/>
      <c r="DQ66" s="983"/>
      <c r="DR66" s="983"/>
      <c r="DS66" s="983"/>
      <c r="DT66" s="983"/>
      <c r="DU66" s="983"/>
      <c r="DV66" s="983"/>
      <c r="DW66" s="983"/>
      <c r="DX66" s="983"/>
      <c r="DY66" s="983"/>
      <c r="DZ66" s="983"/>
      <c r="EA66" s="983"/>
      <c r="EB66" s="983"/>
      <c r="EC66" s="983"/>
      <c r="ED66" s="983"/>
      <c r="EE66" s="983"/>
      <c r="EF66" s="983"/>
      <c r="EG66" s="983"/>
      <c r="EH66" s="983"/>
      <c r="EI66" s="983"/>
      <c r="EJ66" s="983"/>
      <c r="EK66" s="983"/>
      <c r="EL66" s="983"/>
      <c r="EM66" s="983"/>
      <c r="EN66" s="983"/>
      <c r="EO66" s="983"/>
      <c r="EP66" s="983"/>
      <c r="EQ66" s="983"/>
      <c r="ER66" s="983"/>
      <c r="ES66" s="983"/>
      <c r="ET66" s="983"/>
      <c r="EU66" s="983"/>
      <c r="EV66" s="983"/>
      <c r="EW66" s="983"/>
      <c r="EX66" s="983"/>
      <c r="EY66" s="983"/>
      <c r="EZ66" s="983"/>
      <c r="FA66" s="983"/>
    </row>
    <row r="67" spans="1:157" s="984" customFormat="1" ht="12.5" x14ac:dyDescent="0.35">
      <c r="A67" s="991" t="s">
        <v>4613</v>
      </c>
      <c r="B67" s="992" t="s">
        <v>4614</v>
      </c>
      <c r="C67" s="982">
        <v>1</v>
      </c>
      <c r="D67" s="986">
        <v>14444.7</v>
      </c>
      <c r="E67" s="986">
        <v>14444.7</v>
      </c>
      <c r="F67" s="983"/>
      <c r="G67" s="983"/>
      <c r="H67" s="983"/>
      <c r="I67" s="983"/>
      <c r="J67" s="983"/>
      <c r="K67" s="983"/>
      <c r="L67" s="983"/>
      <c r="M67" s="983"/>
      <c r="N67" s="983"/>
      <c r="O67" s="983"/>
      <c r="P67" s="983"/>
      <c r="Q67" s="983"/>
      <c r="R67" s="983"/>
      <c r="S67" s="983"/>
      <c r="T67" s="983"/>
      <c r="U67" s="983"/>
      <c r="V67" s="983"/>
      <c r="W67" s="983"/>
      <c r="X67" s="983"/>
      <c r="Y67" s="983"/>
      <c r="Z67" s="983"/>
      <c r="AA67" s="983"/>
      <c r="AB67" s="983"/>
      <c r="AC67" s="983"/>
      <c r="AD67" s="983"/>
      <c r="AE67" s="983"/>
      <c r="AF67" s="983"/>
      <c r="AG67" s="983"/>
      <c r="AH67" s="983"/>
      <c r="AI67" s="983"/>
      <c r="AJ67" s="983"/>
      <c r="AK67" s="983"/>
      <c r="AL67" s="983"/>
      <c r="AM67" s="983"/>
      <c r="AN67" s="983"/>
      <c r="AO67" s="983"/>
      <c r="AP67" s="983"/>
      <c r="AQ67" s="983"/>
      <c r="AR67" s="983"/>
      <c r="AS67" s="983"/>
      <c r="AT67" s="983"/>
      <c r="AU67" s="983"/>
      <c r="AV67" s="983"/>
      <c r="AW67" s="983"/>
      <c r="AX67" s="983"/>
      <c r="AY67" s="983"/>
      <c r="AZ67" s="983"/>
      <c r="BA67" s="983"/>
      <c r="BB67" s="983"/>
      <c r="BC67" s="983"/>
      <c r="BD67" s="983"/>
      <c r="BE67" s="983"/>
      <c r="BF67" s="983"/>
      <c r="BG67" s="983"/>
      <c r="BH67" s="983"/>
      <c r="BI67" s="983"/>
      <c r="BJ67" s="983"/>
      <c r="BK67" s="983"/>
      <c r="BL67" s="983"/>
      <c r="BM67" s="983"/>
      <c r="BN67" s="983"/>
      <c r="BO67" s="983"/>
      <c r="BP67" s="983"/>
      <c r="BQ67" s="983"/>
      <c r="BR67" s="983"/>
      <c r="BS67" s="983"/>
      <c r="BT67" s="983"/>
      <c r="BU67" s="983"/>
      <c r="BV67" s="983"/>
      <c r="BW67" s="983"/>
      <c r="BX67" s="983"/>
      <c r="BY67" s="983"/>
      <c r="BZ67" s="983"/>
      <c r="CA67" s="983"/>
      <c r="CB67" s="983"/>
      <c r="CC67" s="983"/>
      <c r="CD67" s="983"/>
      <c r="CE67" s="983"/>
      <c r="CF67" s="983"/>
      <c r="CG67" s="983"/>
      <c r="CH67" s="983"/>
      <c r="CI67" s="983"/>
      <c r="CJ67" s="983"/>
      <c r="CK67" s="983"/>
      <c r="CL67" s="983"/>
      <c r="CM67" s="983"/>
      <c r="CN67" s="983"/>
      <c r="CO67" s="983"/>
      <c r="CP67" s="983"/>
      <c r="CQ67" s="983"/>
      <c r="CR67" s="983"/>
      <c r="CS67" s="983"/>
      <c r="CT67" s="983"/>
      <c r="CU67" s="983"/>
      <c r="CV67" s="983"/>
      <c r="CW67" s="983"/>
      <c r="CX67" s="983"/>
      <c r="CY67" s="983"/>
      <c r="CZ67" s="983"/>
      <c r="DA67" s="983"/>
      <c r="DB67" s="983"/>
      <c r="DC67" s="983"/>
      <c r="DD67" s="983"/>
      <c r="DE67" s="983"/>
      <c r="DF67" s="983"/>
      <c r="DG67" s="983"/>
      <c r="DH67" s="983"/>
      <c r="DI67" s="983"/>
      <c r="DJ67" s="983"/>
      <c r="DK67" s="983"/>
      <c r="DL67" s="983"/>
      <c r="DM67" s="983"/>
      <c r="DN67" s="983"/>
      <c r="DO67" s="983"/>
      <c r="DP67" s="983"/>
      <c r="DQ67" s="983"/>
      <c r="DR67" s="983"/>
      <c r="DS67" s="983"/>
      <c r="DT67" s="983"/>
      <c r="DU67" s="983"/>
      <c r="DV67" s="983"/>
      <c r="DW67" s="983"/>
      <c r="DX67" s="983"/>
      <c r="DY67" s="983"/>
      <c r="DZ67" s="983"/>
      <c r="EA67" s="983"/>
      <c r="EB67" s="983"/>
      <c r="EC67" s="983"/>
      <c r="ED67" s="983"/>
      <c r="EE67" s="983"/>
      <c r="EF67" s="983"/>
      <c r="EG67" s="983"/>
      <c r="EH67" s="983"/>
      <c r="EI67" s="983"/>
      <c r="EJ67" s="983"/>
      <c r="EK67" s="983"/>
      <c r="EL67" s="983"/>
      <c r="EM67" s="983"/>
      <c r="EN67" s="983"/>
      <c r="EO67" s="983"/>
      <c r="EP67" s="983"/>
      <c r="EQ67" s="983"/>
      <c r="ER67" s="983"/>
      <c r="ES67" s="983"/>
      <c r="ET67" s="983"/>
      <c r="EU67" s="983"/>
      <c r="EV67" s="983"/>
      <c r="EW67" s="983"/>
      <c r="EX67" s="983"/>
      <c r="EY67" s="983"/>
      <c r="EZ67" s="983"/>
      <c r="FA67" s="983"/>
    </row>
    <row r="68" spans="1:157" s="984" customFormat="1" ht="12.5" x14ac:dyDescent="0.35">
      <c r="A68" s="991" t="s">
        <v>4615</v>
      </c>
      <c r="B68" s="992" t="s">
        <v>4616</v>
      </c>
      <c r="C68" s="982">
        <v>1</v>
      </c>
      <c r="D68" s="986">
        <v>7665.2999999999993</v>
      </c>
      <c r="E68" s="986">
        <v>7665.2999999999993</v>
      </c>
      <c r="F68" s="983"/>
      <c r="G68" s="983"/>
      <c r="H68" s="983"/>
      <c r="I68" s="983"/>
      <c r="J68" s="983"/>
      <c r="K68" s="983"/>
      <c r="L68" s="983"/>
      <c r="M68" s="983"/>
      <c r="N68" s="983"/>
      <c r="O68" s="983"/>
      <c r="P68" s="983"/>
      <c r="Q68" s="983"/>
      <c r="R68" s="983"/>
      <c r="S68" s="983"/>
      <c r="T68" s="983"/>
      <c r="U68" s="983"/>
      <c r="V68" s="983"/>
      <c r="W68" s="983"/>
      <c r="X68" s="983"/>
      <c r="Y68" s="983"/>
      <c r="Z68" s="983"/>
      <c r="AA68" s="983"/>
      <c r="AB68" s="983"/>
      <c r="AC68" s="983"/>
      <c r="AD68" s="983"/>
      <c r="AE68" s="983"/>
      <c r="AF68" s="983"/>
      <c r="AG68" s="983"/>
      <c r="AH68" s="983"/>
      <c r="AI68" s="983"/>
      <c r="AJ68" s="983"/>
      <c r="AK68" s="983"/>
      <c r="AL68" s="983"/>
      <c r="AM68" s="983"/>
      <c r="AN68" s="983"/>
      <c r="AO68" s="983"/>
      <c r="AP68" s="983"/>
      <c r="AQ68" s="983"/>
      <c r="AR68" s="983"/>
      <c r="AS68" s="983"/>
      <c r="AT68" s="983"/>
      <c r="AU68" s="983"/>
      <c r="AV68" s="983"/>
      <c r="AW68" s="983"/>
      <c r="AX68" s="983"/>
      <c r="AY68" s="983"/>
      <c r="AZ68" s="983"/>
      <c r="BA68" s="983"/>
      <c r="BB68" s="983"/>
      <c r="BC68" s="983"/>
      <c r="BD68" s="983"/>
      <c r="BE68" s="983"/>
      <c r="BF68" s="983"/>
      <c r="BG68" s="983"/>
      <c r="BH68" s="983"/>
      <c r="BI68" s="983"/>
      <c r="BJ68" s="983"/>
      <c r="BK68" s="983"/>
      <c r="BL68" s="983"/>
      <c r="BM68" s="983"/>
      <c r="BN68" s="983"/>
      <c r="BO68" s="983"/>
      <c r="BP68" s="983"/>
      <c r="BQ68" s="983"/>
      <c r="BR68" s="983"/>
      <c r="BS68" s="983"/>
      <c r="BT68" s="983"/>
      <c r="BU68" s="983"/>
      <c r="BV68" s="983"/>
      <c r="BW68" s="983"/>
      <c r="BX68" s="983"/>
      <c r="BY68" s="983"/>
      <c r="BZ68" s="983"/>
      <c r="CA68" s="983"/>
      <c r="CB68" s="983"/>
      <c r="CC68" s="983"/>
      <c r="CD68" s="983"/>
      <c r="CE68" s="983"/>
      <c r="CF68" s="983"/>
      <c r="CG68" s="983"/>
      <c r="CH68" s="983"/>
      <c r="CI68" s="983"/>
      <c r="CJ68" s="983"/>
      <c r="CK68" s="983"/>
      <c r="CL68" s="983"/>
      <c r="CM68" s="983"/>
      <c r="CN68" s="983"/>
      <c r="CO68" s="983"/>
      <c r="CP68" s="983"/>
      <c r="CQ68" s="983"/>
      <c r="CR68" s="983"/>
      <c r="CS68" s="983"/>
      <c r="CT68" s="983"/>
      <c r="CU68" s="983"/>
      <c r="CV68" s="983"/>
      <c r="CW68" s="983"/>
      <c r="CX68" s="983"/>
      <c r="CY68" s="983"/>
      <c r="CZ68" s="983"/>
      <c r="DA68" s="983"/>
      <c r="DB68" s="983"/>
      <c r="DC68" s="983"/>
      <c r="DD68" s="983"/>
      <c r="DE68" s="983"/>
      <c r="DF68" s="983"/>
      <c r="DG68" s="983"/>
      <c r="DH68" s="983"/>
      <c r="DI68" s="983"/>
      <c r="DJ68" s="983"/>
      <c r="DK68" s="983"/>
      <c r="DL68" s="983"/>
      <c r="DM68" s="983"/>
      <c r="DN68" s="983"/>
      <c r="DO68" s="983"/>
      <c r="DP68" s="983"/>
      <c r="DQ68" s="983"/>
      <c r="DR68" s="983"/>
      <c r="DS68" s="983"/>
      <c r="DT68" s="983"/>
      <c r="DU68" s="983"/>
      <c r="DV68" s="983"/>
      <c r="DW68" s="983"/>
      <c r="DX68" s="983"/>
      <c r="DY68" s="983"/>
      <c r="DZ68" s="983"/>
      <c r="EA68" s="983"/>
      <c r="EB68" s="983"/>
      <c r="EC68" s="983"/>
      <c r="ED68" s="983"/>
      <c r="EE68" s="983"/>
      <c r="EF68" s="983"/>
      <c r="EG68" s="983"/>
      <c r="EH68" s="983"/>
      <c r="EI68" s="983"/>
      <c r="EJ68" s="983"/>
      <c r="EK68" s="983"/>
      <c r="EL68" s="983"/>
      <c r="EM68" s="983"/>
      <c r="EN68" s="983"/>
      <c r="EO68" s="983"/>
      <c r="EP68" s="983"/>
      <c r="EQ68" s="983"/>
      <c r="ER68" s="983"/>
      <c r="ES68" s="983"/>
      <c r="ET68" s="983"/>
      <c r="EU68" s="983"/>
      <c r="EV68" s="983"/>
      <c r="EW68" s="983"/>
      <c r="EX68" s="983"/>
      <c r="EY68" s="983"/>
      <c r="EZ68" s="983"/>
      <c r="FA68" s="983"/>
    </row>
    <row r="69" spans="1:157" s="984" customFormat="1" ht="12.5" x14ac:dyDescent="0.35">
      <c r="A69" s="991" t="s">
        <v>4617</v>
      </c>
      <c r="B69" s="992" t="s">
        <v>4618</v>
      </c>
      <c r="C69" s="982">
        <v>4</v>
      </c>
      <c r="D69" s="986">
        <v>8585.1</v>
      </c>
      <c r="E69" s="986">
        <v>10152</v>
      </c>
      <c r="F69" s="983"/>
      <c r="G69" s="983"/>
      <c r="H69" s="983"/>
      <c r="I69" s="983"/>
      <c r="J69" s="983"/>
      <c r="K69" s="983"/>
      <c r="L69" s="983"/>
      <c r="M69" s="983"/>
      <c r="N69" s="983"/>
      <c r="O69" s="983"/>
      <c r="P69" s="983"/>
      <c r="Q69" s="983"/>
      <c r="R69" s="983"/>
      <c r="S69" s="983"/>
      <c r="T69" s="983"/>
      <c r="U69" s="983"/>
      <c r="V69" s="983"/>
      <c r="W69" s="983"/>
      <c r="X69" s="983"/>
      <c r="Y69" s="983"/>
      <c r="Z69" s="983"/>
      <c r="AA69" s="983"/>
      <c r="AB69" s="983"/>
      <c r="AC69" s="983"/>
      <c r="AD69" s="983"/>
      <c r="AE69" s="983"/>
      <c r="AF69" s="983"/>
      <c r="AG69" s="983"/>
      <c r="AH69" s="983"/>
      <c r="AI69" s="983"/>
      <c r="AJ69" s="983"/>
      <c r="AK69" s="983"/>
      <c r="AL69" s="983"/>
      <c r="AM69" s="983"/>
      <c r="AN69" s="983"/>
      <c r="AO69" s="983"/>
      <c r="AP69" s="983"/>
      <c r="AQ69" s="983"/>
      <c r="AR69" s="983"/>
      <c r="AS69" s="983"/>
      <c r="AT69" s="983"/>
      <c r="AU69" s="983"/>
      <c r="AV69" s="983"/>
      <c r="AW69" s="983"/>
      <c r="AX69" s="983"/>
      <c r="AY69" s="983"/>
      <c r="AZ69" s="983"/>
      <c r="BA69" s="983"/>
      <c r="BB69" s="983"/>
      <c r="BC69" s="983"/>
      <c r="BD69" s="983"/>
      <c r="BE69" s="983"/>
      <c r="BF69" s="983"/>
      <c r="BG69" s="983"/>
      <c r="BH69" s="983"/>
      <c r="BI69" s="983"/>
      <c r="BJ69" s="983"/>
      <c r="BK69" s="983"/>
      <c r="BL69" s="983"/>
      <c r="BM69" s="983"/>
      <c r="BN69" s="983"/>
      <c r="BO69" s="983"/>
      <c r="BP69" s="983"/>
      <c r="BQ69" s="983"/>
      <c r="BR69" s="983"/>
      <c r="BS69" s="983"/>
      <c r="BT69" s="983"/>
      <c r="BU69" s="983"/>
      <c r="BV69" s="983"/>
      <c r="BW69" s="983"/>
      <c r="BX69" s="983"/>
      <c r="BY69" s="983"/>
      <c r="BZ69" s="983"/>
      <c r="CA69" s="983"/>
      <c r="CB69" s="983"/>
      <c r="CC69" s="983"/>
      <c r="CD69" s="983"/>
      <c r="CE69" s="983"/>
      <c r="CF69" s="983"/>
      <c r="CG69" s="983"/>
      <c r="CH69" s="983"/>
      <c r="CI69" s="983"/>
      <c r="CJ69" s="983"/>
      <c r="CK69" s="983"/>
      <c r="CL69" s="983"/>
      <c r="CM69" s="983"/>
      <c r="CN69" s="983"/>
      <c r="CO69" s="983"/>
      <c r="CP69" s="983"/>
      <c r="CQ69" s="983"/>
      <c r="CR69" s="983"/>
      <c r="CS69" s="983"/>
      <c r="CT69" s="983"/>
      <c r="CU69" s="983"/>
      <c r="CV69" s="983"/>
      <c r="CW69" s="983"/>
      <c r="CX69" s="983"/>
      <c r="CY69" s="983"/>
      <c r="CZ69" s="983"/>
      <c r="DA69" s="983"/>
      <c r="DB69" s="983"/>
      <c r="DC69" s="983"/>
      <c r="DD69" s="983"/>
      <c r="DE69" s="983"/>
      <c r="DF69" s="983"/>
      <c r="DG69" s="983"/>
      <c r="DH69" s="983"/>
      <c r="DI69" s="983"/>
      <c r="DJ69" s="983"/>
      <c r="DK69" s="983"/>
      <c r="DL69" s="983"/>
      <c r="DM69" s="983"/>
      <c r="DN69" s="983"/>
      <c r="DO69" s="983"/>
      <c r="DP69" s="983"/>
      <c r="DQ69" s="983"/>
      <c r="DR69" s="983"/>
      <c r="DS69" s="983"/>
      <c r="DT69" s="983"/>
      <c r="DU69" s="983"/>
      <c r="DV69" s="983"/>
      <c r="DW69" s="983"/>
      <c r="DX69" s="983"/>
      <c r="DY69" s="983"/>
      <c r="DZ69" s="983"/>
      <c r="EA69" s="983"/>
      <c r="EB69" s="983"/>
      <c r="EC69" s="983"/>
      <c r="ED69" s="983"/>
      <c r="EE69" s="983"/>
      <c r="EF69" s="983"/>
      <c r="EG69" s="983"/>
      <c r="EH69" s="983"/>
      <c r="EI69" s="983"/>
      <c r="EJ69" s="983"/>
      <c r="EK69" s="983"/>
      <c r="EL69" s="983"/>
      <c r="EM69" s="983"/>
      <c r="EN69" s="983"/>
      <c r="EO69" s="983"/>
      <c r="EP69" s="983"/>
      <c r="EQ69" s="983"/>
      <c r="ER69" s="983"/>
      <c r="ES69" s="983"/>
      <c r="ET69" s="983"/>
      <c r="EU69" s="983"/>
      <c r="EV69" s="983"/>
      <c r="EW69" s="983"/>
      <c r="EX69" s="983"/>
      <c r="EY69" s="983"/>
      <c r="EZ69" s="983"/>
      <c r="FA69" s="983"/>
    </row>
    <row r="70" spans="1:157" s="984" customFormat="1" ht="12.5" x14ac:dyDescent="0.35">
      <c r="A70" s="991" t="s">
        <v>4619</v>
      </c>
      <c r="B70" s="992" t="s">
        <v>4620</v>
      </c>
      <c r="C70" s="982">
        <v>1</v>
      </c>
      <c r="D70" s="986">
        <v>10152</v>
      </c>
      <c r="E70" s="986">
        <v>10152</v>
      </c>
      <c r="F70" s="983"/>
      <c r="G70" s="983"/>
      <c r="H70" s="983"/>
      <c r="I70" s="983"/>
      <c r="J70" s="983"/>
      <c r="K70" s="983"/>
      <c r="L70" s="983"/>
      <c r="M70" s="983"/>
      <c r="N70" s="983"/>
      <c r="O70" s="983"/>
      <c r="P70" s="983"/>
      <c r="Q70" s="983"/>
      <c r="R70" s="983"/>
      <c r="S70" s="983"/>
      <c r="T70" s="983"/>
      <c r="U70" s="983"/>
      <c r="V70" s="983"/>
      <c r="W70" s="983"/>
      <c r="X70" s="983"/>
      <c r="Y70" s="983"/>
      <c r="Z70" s="983"/>
      <c r="AA70" s="983"/>
      <c r="AB70" s="983"/>
      <c r="AC70" s="983"/>
      <c r="AD70" s="983"/>
      <c r="AE70" s="983"/>
      <c r="AF70" s="983"/>
      <c r="AG70" s="983"/>
      <c r="AH70" s="983"/>
      <c r="AI70" s="983"/>
      <c r="AJ70" s="983"/>
      <c r="AK70" s="983"/>
      <c r="AL70" s="983"/>
      <c r="AM70" s="983"/>
      <c r="AN70" s="983"/>
      <c r="AO70" s="983"/>
      <c r="AP70" s="983"/>
      <c r="AQ70" s="983"/>
      <c r="AR70" s="983"/>
      <c r="AS70" s="983"/>
      <c r="AT70" s="983"/>
      <c r="AU70" s="983"/>
      <c r="AV70" s="983"/>
      <c r="AW70" s="983"/>
      <c r="AX70" s="983"/>
      <c r="AY70" s="983"/>
      <c r="AZ70" s="983"/>
      <c r="BA70" s="983"/>
      <c r="BB70" s="983"/>
      <c r="BC70" s="983"/>
      <c r="BD70" s="983"/>
      <c r="BE70" s="983"/>
      <c r="BF70" s="983"/>
      <c r="BG70" s="983"/>
      <c r="BH70" s="983"/>
      <c r="BI70" s="983"/>
      <c r="BJ70" s="983"/>
      <c r="BK70" s="983"/>
      <c r="BL70" s="983"/>
      <c r="BM70" s="983"/>
      <c r="BN70" s="983"/>
      <c r="BO70" s="983"/>
      <c r="BP70" s="983"/>
      <c r="BQ70" s="983"/>
      <c r="BR70" s="983"/>
      <c r="BS70" s="983"/>
      <c r="BT70" s="983"/>
      <c r="BU70" s="983"/>
      <c r="BV70" s="983"/>
      <c r="BW70" s="983"/>
      <c r="BX70" s="983"/>
      <c r="BY70" s="983"/>
      <c r="BZ70" s="983"/>
      <c r="CA70" s="983"/>
      <c r="CB70" s="983"/>
      <c r="CC70" s="983"/>
      <c r="CD70" s="983"/>
      <c r="CE70" s="983"/>
      <c r="CF70" s="983"/>
      <c r="CG70" s="983"/>
      <c r="CH70" s="983"/>
      <c r="CI70" s="983"/>
      <c r="CJ70" s="983"/>
      <c r="CK70" s="983"/>
      <c r="CL70" s="983"/>
      <c r="CM70" s="983"/>
      <c r="CN70" s="983"/>
      <c r="CO70" s="983"/>
      <c r="CP70" s="983"/>
      <c r="CQ70" s="983"/>
      <c r="CR70" s="983"/>
      <c r="CS70" s="983"/>
      <c r="CT70" s="983"/>
      <c r="CU70" s="983"/>
      <c r="CV70" s="983"/>
      <c r="CW70" s="983"/>
      <c r="CX70" s="983"/>
      <c r="CY70" s="983"/>
      <c r="CZ70" s="983"/>
      <c r="DA70" s="983"/>
      <c r="DB70" s="983"/>
      <c r="DC70" s="983"/>
      <c r="DD70" s="983"/>
      <c r="DE70" s="983"/>
      <c r="DF70" s="983"/>
      <c r="DG70" s="983"/>
      <c r="DH70" s="983"/>
      <c r="DI70" s="983"/>
      <c r="DJ70" s="983"/>
      <c r="DK70" s="983"/>
      <c r="DL70" s="983"/>
      <c r="DM70" s="983"/>
      <c r="DN70" s="983"/>
      <c r="DO70" s="983"/>
      <c r="DP70" s="983"/>
      <c r="DQ70" s="983"/>
      <c r="DR70" s="983"/>
      <c r="DS70" s="983"/>
      <c r="DT70" s="983"/>
      <c r="DU70" s="983"/>
      <c r="DV70" s="983"/>
      <c r="DW70" s="983"/>
      <c r="DX70" s="983"/>
      <c r="DY70" s="983"/>
      <c r="DZ70" s="983"/>
      <c r="EA70" s="983"/>
      <c r="EB70" s="983"/>
      <c r="EC70" s="983"/>
      <c r="ED70" s="983"/>
      <c r="EE70" s="983"/>
      <c r="EF70" s="983"/>
      <c r="EG70" s="983"/>
      <c r="EH70" s="983"/>
      <c r="EI70" s="983"/>
      <c r="EJ70" s="983"/>
      <c r="EK70" s="983"/>
      <c r="EL70" s="983"/>
      <c r="EM70" s="983"/>
      <c r="EN70" s="983"/>
      <c r="EO70" s="983"/>
      <c r="EP70" s="983"/>
      <c r="EQ70" s="983"/>
      <c r="ER70" s="983"/>
      <c r="ES70" s="983"/>
      <c r="ET70" s="983"/>
      <c r="EU70" s="983"/>
      <c r="EV70" s="983"/>
      <c r="EW70" s="983"/>
      <c r="EX70" s="983"/>
      <c r="EY70" s="983"/>
      <c r="EZ70" s="983"/>
      <c r="FA70" s="983"/>
    </row>
    <row r="71" spans="1:157" s="984" customFormat="1" ht="12.5" x14ac:dyDescent="0.35">
      <c r="A71" s="991" t="s">
        <v>4621</v>
      </c>
      <c r="B71" s="992" t="s">
        <v>4622</v>
      </c>
      <c r="C71" s="982">
        <v>13</v>
      </c>
      <c r="D71" s="986">
        <v>7470</v>
      </c>
      <c r="E71" s="986">
        <v>11616.9</v>
      </c>
      <c r="F71" s="983"/>
      <c r="G71" s="983"/>
      <c r="H71" s="983"/>
      <c r="I71" s="983"/>
      <c r="J71" s="983"/>
      <c r="K71" s="983"/>
      <c r="L71" s="983"/>
      <c r="M71" s="983"/>
      <c r="N71" s="983"/>
      <c r="O71" s="983"/>
      <c r="P71" s="983"/>
      <c r="Q71" s="983"/>
      <c r="R71" s="983"/>
      <c r="S71" s="983"/>
      <c r="T71" s="983"/>
      <c r="U71" s="983"/>
      <c r="V71" s="983"/>
      <c r="W71" s="983"/>
      <c r="X71" s="983"/>
      <c r="Y71" s="983"/>
      <c r="Z71" s="983"/>
      <c r="AA71" s="983"/>
      <c r="AB71" s="983"/>
      <c r="AC71" s="983"/>
      <c r="AD71" s="983"/>
      <c r="AE71" s="983"/>
      <c r="AF71" s="983"/>
      <c r="AG71" s="983"/>
      <c r="AH71" s="983"/>
      <c r="AI71" s="983"/>
      <c r="AJ71" s="983"/>
      <c r="AK71" s="983"/>
      <c r="AL71" s="983"/>
      <c r="AM71" s="983"/>
      <c r="AN71" s="983"/>
      <c r="AO71" s="983"/>
      <c r="AP71" s="983"/>
      <c r="AQ71" s="983"/>
      <c r="AR71" s="983"/>
      <c r="AS71" s="983"/>
      <c r="AT71" s="983"/>
      <c r="AU71" s="983"/>
      <c r="AV71" s="983"/>
      <c r="AW71" s="983"/>
      <c r="AX71" s="983"/>
      <c r="AY71" s="983"/>
      <c r="AZ71" s="983"/>
      <c r="BA71" s="983"/>
      <c r="BB71" s="983"/>
      <c r="BC71" s="983"/>
      <c r="BD71" s="983"/>
      <c r="BE71" s="983"/>
      <c r="BF71" s="983"/>
      <c r="BG71" s="983"/>
      <c r="BH71" s="983"/>
      <c r="BI71" s="983"/>
      <c r="BJ71" s="983"/>
      <c r="BK71" s="983"/>
      <c r="BL71" s="983"/>
      <c r="BM71" s="983"/>
      <c r="BN71" s="983"/>
      <c r="BO71" s="983"/>
      <c r="BP71" s="983"/>
      <c r="BQ71" s="983"/>
      <c r="BR71" s="983"/>
      <c r="BS71" s="983"/>
      <c r="BT71" s="983"/>
      <c r="BU71" s="983"/>
      <c r="BV71" s="983"/>
      <c r="BW71" s="983"/>
      <c r="BX71" s="983"/>
      <c r="BY71" s="983"/>
      <c r="BZ71" s="983"/>
      <c r="CA71" s="983"/>
      <c r="CB71" s="983"/>
      <c r="CC71" s="983"/>
      <c r="CD71" s="983"/>
      <c r="CE71" s="983"/>
      <c r="CF71" s="983"/>
      <c r="CG71" s="983"/>
      <c r="CH71" s="983"/>
      <c r="CI71" s="983"/>
      <c r="CJ71" s="983"/>
      <c r="CK71" s="983"/>
      <c r="CL71" s="983"/>
      <c r="CM71" s="983"/>
      <c r="CN71" s="983"/>
      <c r="CO71" s="983"/>
      <c r="CP71" s="983"/>
      <c r="CQ71" s="983"/>
      <c r="CR71" s="983"/>
      <c r="CS71" s="983"/>
      <c r="CT71" s="983"/>
      <c r="CU71" s="983"/>
      <c r="CV71" s="983"/>
      <c r="CW71" s="983"/>
      <c r="CX71" s="983"/>
      <c r="CY71" s="983"/>
      <c r="CZ71" s="983"/>
      <c r="DA71" s="983"/>
      <c r="DB71" s="983"/>
      <c r="DC71" s="983"/>
      <c r="DD71" s="983"/>
      <c r="DE71" s="983"/>
      <c r="DF71" s="983"/>
      <c r="DG71" s="983"/>
      <c r="DH71" s="983"/>
      <c r="DI71" s="983"/>
      <c r="DJ71" s="983"/>
      <c r="DK71" s="983"/>
      <c r="DL71" s="983"/>
      <c r="DM71" s="983"/>
      <c r="DN71" s="983"/>
      <c r="DO71" s="983"/>
      <c r="DP71" s="983"/>
      <c r="DQ71" s="983"/>
      <c r="DR71" s="983"/>
      <c r="DS71" s="983"/>
      <c r="DT71" s="983"/>
      <c r="DU71" s="983"/>
      <c r="DV71" s="983"/>
      <c r="DW71" s="983"/>
      <c r="DX71" s="983"/>
      <c r="DY71" s="983"/>
      <c r="DZ71" s="983"/>
      <c r="EA71" s="983"/>
      <c r="EB71" s="983"/>
      <c r="EC71" s="983"/>
      <c r="ED71" s="983"/>
      <c r="EE71" s="983"/>
      <c r="EF71" s="983"/>
      <c r="EG71" s="983"/>
      <c r="EH71" s="983"/>
      <c r="EI71" s="983"/>
      <c r="EJ71" s="983"/>
      <c r="EK71" s="983"/>
      <c r="EL71" s="983"/>
      <c r="EM71" s="983"/>
      <c r="EN71" s="983"/>
      <c r="EO71" s="983"/>
      <c r="EP71" s="983"/>
      <c r="EQ71" s="983"/>
      <c r="ER71" s="983"/>
      <c r="ES71" s="983"/>
      <c r="ET71" s="983"/>
      <c r="EU71" s="983"/>
      <c r="EV71" s="983"/>
      <c r="EW71" s="983"/>
      <c r="EX71" s="983"/>
      <c r="EY71" s="983"/>
      <c r="EZ71" s="983"/>
      <c r="FA71" s="983"/>
    </row>
    <row r="72" spans="1:157" s="984" customFormat="1" ht="12.5" x14ac:dyDescent="0.25">
      <c r="A72" s="218" t="s">
        <v>4623</v>
      </c>
      <c r="B72" s="987" t="s">
        <v>4556</v>
      </c>
      <c r="C72" s="982">
        <v>3</v>
      </c>
      <c r="D72" s="986">
        <v>11616.9</v>
      </c>
      <c r="E72" s="986">
        <v>18225.900000000001</v>
      </c>
      <c r="F72" s="983"/>
      <c r="G72" s="983"/>
      <c r="H72" s="983"/>
      <c r="I72" s="983"/>
      <c r="J72" s="983"/>
      <c r="K72" s="983"/>
      <c r="L72" s="983"/>
      <c r="M72" s="983"/>
      <c r="N72" s="983"/>
      <c r="O72" s="983"/>
      <c r="P72" s="983"/>
      <c r="Q72" s="983"/>
      <c r="R72" s="983"/>
      <c r="S72" s="983"/>
      <c r="T72" s="983"/>
      <c r="U72" s="983"/>
      <c r="V72" s="983"/>
      <c r="W72" s="983"/>
      <c r="X72" s="983"/>
      <c r="Y72" s="983"/>
      <c r="Z72" s="983"/>
      <c r="AA72" s="983"/>
      <c r="AB72" s="983"/>
      <c r="AC72" s="983"/>
      <c r="AD72" s="983"/>
      <c r="AE72" s="983"/>
      <c r="AF72" s="983"/>
      <c r="AG72" s="983"/>
      <c r="AH72" s="983"/>
      <c r="AI72" s="983"/>
      <c r="AJ72" s="983"/>
      <c r="AK72" s="983"/>
      <c r="AL72" s="983"/>
      <c r="AM72" s="983"/>
      <c r="AN72" s="983"/>
      <c r="AO72" s="983"/>
      <c r="AP72" s="983"/>
      <c r="AQ72" s="983"/>
      <c r="AR72" s="983"/>
      <c r="AS72" s="983"/>
      <c r="AT72" s="983"/>
      <c r="AU72" s="983"/>
      <c r="AV72" s="983"/>
      <c r="AW72" s="983"/>
      <c r="AX72" s="983"/>
      <c r="AY72" s="983"/>
      <c r="AZ72" s="983"/>
      <c r="BA72" s="983"/>
      <c r="BB72" s="983"/>
      <c r="BC72" s="983"/>
      <c r="BD72" s="983"/>
      <c r="BE72" s="983"/>
      <c r="BF72" s="983"/>
      <c r="BG72" s="983"/>
      <c r="BH72" s="983"/>
      <c r="BI72" s="983"/>
      <c r="BJ72" s="983"/>
      <c r="BK72" s="983"/>
      <c r="BL72" s="983"/>
      <c r="BM72" s="983"/>
      <c r="BN72" s="983"/>
      <c r="BO72" s="983"/>
      <c r="BP72" s="983"/>
      <c r="BQ72" s="983"/>
      <c r="BR72" s="983"/>
      <c r="BS72" s="983"/>
      <c r="BT72" s="983"/>
      <c r="BU72" s="983"/>
      <c r="BV72" s="983"/>
      <c r="BW72" s="983"/>
      <c r="BX72" s="983"/>
      <c r="BY72" s="983"/>
      <c r="BZ72" s="983"/>
      <c r="CA72" s="983"/>
      <c r="CB72" s="983"/>
      <c r="CC72" s="983"/>
      <c r="CD72" s="983"/>
      <c r="CE72" s="983"/>
      <c r="CF72" s="983"/>
      <c r="CG72" s="983"/>
      <c r="CH72" s="983"/>
      <c r="CI72" s="983"/>
      <c r="CJ72" s="983"/>
      <c r="CK72" s="983"/>
      <c r="CL72" s="983"/>
      <c r="CM72" s="983"/>
      <c r="CN72" s="983"/>
      <c r="CO72" s="983"/>
      <c r="CP72" s="983"/>
      <c r="CQ72" s="983"/>
      <c r="CR72" s="983"/>
      <c r="CS72" s="983"/>
      <c r="CT72" s="983"/>
      <c r="CU72" s="983"/>
      <c r="CV72" s="983"/>
      <c r="CW72" s="983"/>
      <c r="CX72" s="983"/>
      <c r="CY72" s="983"/>
      <c r="CZ72" s="983"/>
      <c r="DA72" s="983"/>
      <c r="DB72" s="983"/>
      <c r="DC72" s="983"/>
      <c r="DD72" s="983"/>
      <c r="DE72" s="983"/>
      <c r="DF72" s="983"/>
      <c r="DG72" s="983"/>
      <c r="DH72" s="983"/>
      <c r="DI72" s="983"/>
      <c r="DJ72" s="983"/>
      <c r="DK72" s="983"/>
      <c r="DL72" s="983"/>
      <c r="DM72" s="983"/>
      <c r="DN72" s="983"/>
      <c r="DO72" s="983"/>
      <c r="DP72" s="983"/>
      <c r="DQ72" s="983"/>
      <c r="DR72" s="983"/>
      <c r="DS72" s="983"/>
      <c r="DT72" s="983"/>
      <c r="DU72" s="983"/>
      <c r="DV72" s="983"/>
      <c r="DW72" s="983"/>
      <c r="DX72" s="983"/>
      <c r="DY72" s="983"/>
      <c r="DZ72" s="983"/>
      <c r="EA72" s="983"/>
      <c r="EB72" s="983"/>
      <c r="EC72" s="983"/>
      <c r="ED72" s="983"/>
      <c r="EE72" s="983"/>
      <c r="EF72" s="983"/>
      <c r="EG72" s="983"/>
      <c r="EH72" s="983"/>
      <c r="EI72" s="983"/>
      <c r="EJ72" s="983"/>
      <c r="EK72" s="983"/>
      <c r="EL72" s="983"/>
      <c r="EM72" s="983"/>
      <c r="EN72" s="983"/>
      <c r="EO72" s="983"/>
      <c r="EP72" s="983"/>
      <c r="EQ72" s="983"/>
      <c r="ER72" s="983"/>
      <c r="ES72" s="983"/>
      <c r="ET72" s="983"/>
      <c r="EU72" s="983"/>
      <c r="EV72" s="983"/>
      <c r="EW72" s="983"/>
      <c r="EX72" s="983"/>
      <c r="EY72" s="983"/>
      <c r="EZ72" s="983"/>
      <c r="FA72" s="983"/>
    </row>
    <row r="73" spans="1:157" s="984" customFormat="1" ht="12.5" x14ac:dyDescent="0.35">
      <c r="A73" s="218" t="s">
        <v>4624</v>
      </c>
      <c r="B73" s="220" t="s">
        <v>4625</v>
      </c>
      <c r="C73" s="982">
        <v>2</v>
      </c>
      <c r="D73" s="101">
        <v>14444.7</v>
      </c>
      <c r="E73" s="101">
        <v>16590.599999999999</v>
      </c>
      <c r="F73" s="983"/>
      <c r="G73" s="983"/>
      <c r="H73" s="983"/>
      <c r="I73" s="983"/>
      <c r="J73" s="983"/>
      <c r="K73" s="983"/>
      <c r="L73" s="983"/>
      <c r="M73" s="983"/>
      <c r="N73" s="983"/>
      <c r="O73" s="983"/>
      <c r="P73" s="983"/>
      <c r="Q73" s="983"/>
      <c r="R73" s="983"/>
      <c r="S73" s="983"/>
      <c r="T73" s="983"/>
      <c r="U73" s="983"/>
      <c r="V73" s="983"/>
      <c r="W73" s="983"/>
      <c r="X73" s="983"/>
      <c r="Y73" s="983"/>
      <c r="Z73" s="983"/>
      <c r="AA73" s="983"/>
      <c r="AB73" s="983"/>
      <c r="AC73" s="983"/>
      <c r="AD73" s="983"/>
      <c r="AE73" s="983"/>
      <c r="AF73" s="983"/>
      <c r="AG73" s="983"/>
      <c r="AH73" s="983"/>
      <c r="AI73" s="983"/>
      <c r="AJ73" s="983"/>
      <c r="AK73" s="983"/>
      <c r="AL73" s="983"/>
      <c r="AM73" s="983"/>
      <c r="AN73" s="983"/>
      <c r="AO73" s="983"/>
      <c r="AP73" s="983"/>
      <c r="AQ73" s="983"/>
      <c r="AR73" s="983"/>
      <c r="AS73" s="983"/>
      <c r="AT73" s="983"/>
      <c r="AU73" s="983"/>
      <c r="AV73" s="983"/>
      <c r="AW73" s="983"/>
      <c r="AX73" s="983"/>
      <c r="AY73" s="983"/>
      <c r="AZ73" s="983"/>
      <c r="BA73" s="983"/>
      <c r="BB73" s="983"/>
      <c r="BC73" s="983"/>
      <c r="BD73" s="983"/>
      <c r="BE73" s="983"/>
      <c r="BF73" s="983"/>
      <c r="BG73" s="983"/>
      <c r="BH73" s="983"/>
      <c r="BI73" s="983"/>
      <c r="BJ73" s="983"/>
      <c r="BK73" s="983"/>
      <c r="BL73" s="983"/>
      <c r="BM73" s="983"/>
      <c r="BN73" s="983"/>
      <c r="BO73" s="983"/>
      <c r="BP73" s="983"/>
      <c r="BQ73" s="983"/>
      <c r="BR73" s="983"/>
      <c r="BS73" s="983"/>
      <c r="BT73" s="983"/>
      <c r="BU73" s="983"/>
      <c r="BV73" s="983"/>
      <c r="BW73" s="983"/>
      <c r="BX73" s="983"/>
      <c r="BY73" s="983"/>
      <c r="BZ73" s="983"/>
      <c r="CA73" s="983"/>
      <c r="CB73" s="983"/>
      <c r="CC73" s="983"/>
      <c r="CD73" s="983"/>
      <c r="CE73" s="983"/>
      <c r="CF73" s="983"/>
      <c r="CG73" s="983"/>
      <c r="CH73" s="983"/>
      <c r="CI73" s="983"/>
      <c r="CJ73" s="983"/>
      <c r="CK73" s="983"/>
      <c r="CL73" s="983"/>
      <c r="CM73" s="983"/>
      <c r="CN73" s="983"/>
      <c r="CO73" s="983"/>
      <c r="CP73" s="983"/>
      <c r="CQ73" s="983"/>
      <c r="CR73" s="983"/>
      <c r="CS73" s="983"/>
      <c r="CT73" s="983"/>
      <c r="CU73" s="983"/>
      <c r="CV73" s="983"/>
      <c r="CW73" s="983"/>
      <c r="CX73" s="983"/>
      <c r="CY73" s="983"/>
      <c r="CZ73" s="983"/>
      <c r="DA73" s="983"/>
      <c r="DB73" s="983"/>
      <c r="DC73" s="983"/>
      <c r="DD73" s="983"/>
      <c r="DE73" s="983"/>
      <c r="DF73" s="983"/>
      <c r="DG73" s="983"/>
      <c r="DH73" s="983"/>
      <c r="DI73" s="983"/>
      <c r="DJ73" s="983"/>
      <c r="DK73" s="983"/>
      <c r="DL73" s="983"/>
      <c r="DM73" s="983"/>
      <c r="DN73" s="983"/>
      <c r="DO73" s="983"/>
      <c r="DP73" s="983"/>
      <c r="DQ73" s="983"/>
      <c r="DR73" s="983"/>
      <c r="DS73" s="983"/>
      <c r="DT73" s="983"/>
      <c r="DU73" s="983"/>
      <c r="DV73" s="983"/>
      <c r="DW73" s="983"/>
      <c r="DX73" s="983"/>
      <c r="DY73" s="983"/>
      <c r="DZ73" s="983"/>
      <c r="EA73" s="983"/>
      <c r="EB73" s="983"/>
      <c r="EC73" s="983"/>
      <c r="ED73" s="983"/>
      <c r="EE73" s="983"/>
      <c r="EF73" s="983"/>
      <c r="EG73" s="983"/>
      <c r="EH73" s="983"/>
      <c r="EI73" s="983"/>
      <c r="EJ73" s="983"/>
      <c r="EK73" s="983"/>
      <c r="EL73" s="983"/>
      <c r="EM73" s="983"/>
      <c r="EN73" s="983"/>
      <c r="EO73" s="983"/>
      <c r="EP73" s="983"/>
      <c r="EQ73" s="983"/>
      <c r="ER73" s="983"/>
      <c r="ES73" s="983"/>
      <c r="ET73" s="983"/>
      <c r="EU73" s="983"/>
      <c r="EV73" s="983"/>
      <c r="EW73" s="983"/>
      <c r="EX73" s="983"/>
      <c r="EY73" s="983"/>
      <c r="EZ73" s="983"/>
      <c r="FA73" s="983"/>
    </row>
    <row r="74" spans="1:157" s="984" customFormat="1" ht="12.5" x14ac:dyDescent="0.35">
      <c r="A74" s="218" t="s">
        <v>4626</v>
      </c>
      <c r="B74" s="220" t="s">
        <v>4521</v>
      </c>
      <c r="C74" s="982">
        <v>1</v>
      </c>
      <c r="D74" s="986">
        <v>17646.900000000001</v>
      </c>
      <c r="E74" s="986">
        <v>17646.900000000001</v>
      </c>
      <c r="F74" s="983"/>
      <c r="G74" s="983"/>
      <c r="H74" s="983"/>
      <c r="I74" s="983"/>
      <c r="J74" s="983"/>
      <c r="K74" s="983"/>
      <c r="L74" s="983"/>
      <c r="M74" s="983"/>
      <c r="N74" s="983"/>
      <c r="O74" s="983"/>
      <c r="P74" s="983"/>
      <c r="Q74" s="983"/>
      <c r="R74" s="983"/>
      <c r="S74" s="983"/>
      <c r="T74" s="983"/>
      <c r="U74" s="983"/>
      <c r="V74" s="983"/>
      <c r="W74" s="983"/>
      <c r="X74" s="983"/>
      <c r="Y74" s="983"/>
      <c r="Z74" s="983"/>
      <c r="AA74" s="983"/>
      <c r="AB74" s="983"/>
      <c r="AC74" s="983"/>
      <c r="AD74" s="983"/>
      <c r="AE74" s="983"/>
      <c r="AF74" s="983"/>
      <c r="AG74" s="983"/>
      <c r="AH74" s="983"/>
      <c r="AI74" s="983"/>
      <c r="AJ74" s="983"/>
      <c r="AK74" s="983"/>
      <c r="AL74" s="983"/>
      <c r="AM74" s="983"/>
      <c r="AN74" s="983"/>
      <c r="AO74" s="983"/>
      <c r="AP74" s="983"/>
      <c r="AQ74" s="983"/>
      <c r="AR74" s="983"/>
      <c r="AS74" s="983"/>
      <c r="AT74" s="983"/>
      <c r="AU74" s="983"/>
      <c r="AV74" s="983"/>
      <c r="AW74" s="983"/>
      <c r="AX74" s="983"/>
      <c r="AY74" s="983"/>
      <c r="AZ74" s="983"/>
      <c r="BA74" s="983"/>
      <c r="BB74" s="983"/>
      <c r="BC74" s="983"/>
      <c r="BD74" s="983"/>
      <c r="BE74" s="983"/>
      <c r="BF74" s="983"/>
      <c r="BG74" s="983"/>
      <c r="BH74" s="983"/>
      <c r="BI74" s="983"/>
      <c r="BJ74" s="983"/>
      <c r="BK74" s="983"/>
      <c r="BL74" s="983"/>
      <c r="BM74" s="983"/>
      <c r="BN74" s="983"/>
      <c r="BO74" s="983"/>
      <c r="BP74" s="983"/>
      <c r="BQ74" s="983"/>
      <c r="BR74" s="983"/>
      <c r="BS74" s="983"/>
      <c r="BT74" s="983"/>
      <c r="BU74" s="983"/>
      <c r="BV74" s="983"/>
      <c r="BW74" s="983"/>
      <c r="BX74" s="983"/>
      <c r="BY74" s="983"/>
      <c r="BZ74" s="983"/>
      <c r="CA74" s="983"/>
      <c r="CB74" s="983"/>
      <c r="CC74" s="983"/>
      <c r="CD74" s="983"/>
      <c r="CE74" s="983"/>
      <c r="CF74" s="983"/>
      <c r="CG74" s="983"/>
      <c r="CH74" s="983"/>
      <c r="CI74" s="983"/>
      <c r="CJ74" s="983"/>
      <c r="CK74" s="983"/>
      <c r="CL74" s="983"/>
      <c r="CM74" s="983"/>
      <c r="CN74" s="983"/>
      <c r="CO74" s="983"/>
      <c r="CP74" s="983"/>
      <c r="CQ74" s="983"/>
      <c r="CR74" s="983"/>
      <c r="CS74" s="983"/>
      <c r="CT74" s="983"/>
      <c r="CU74" s="983"/>
      <c r="CV74" s="983"/>
      <c r="CW74" s="983"/>
      <c r="CX74" s="983"/>
      <c r="CY74" s="983"/>
      <c r="CZ74" s="983"/>
      <c r="DA74" s="983"/>
      <c r="DB74" s="983"/>
      <c r="DC74" s="983"/>
      <c r="DD74" s="983"/>
      <c r="DE74" s="983"/>
      <c r="DF74" s="983"/>
      <c r="DG74" s="983"/>
      <c r="DH74" s="983"/>
      <c r="DI74" s="983"/>
      <c r="DJ74" s="983"/>
      <c r="DK74" s="983"/>
      <c r="DL74" s="983"/>
      <c r="DM74" s="983"/>
      <c r="DN74" s="983"/>
      <c r="DO74" s="983"/>
      <c r="DP74" s="983"/>
      <c r="DQ74" s="983"/>
      <c r="DR74" s="983"/>
      <c r="DS74" s="983"/>
      <c r="DT74" s="983"/>
      <c r="DU74" s="983"/>
      <c r="DV74" s="983"/>
      <c r="DW74" s="983"/>
      <c r="DX74" s="983"/>
      <c r="DY74" s="983"/>
      <c r="DZ74" s="983"/>
      <c r="EA74" s="983"/>
      <c r="EB74" s="983"/>
      <c r="EC74" s="983"/>
      <c r="ED74" s="983"/>
      <c r="EE74" s="983"/>
      <c r="EF74" s="983"/>
      <c r="EG74" s="983"/>
      <c r="EH74" s="983"/>
      <c r="EI74" s="983"/>
      <c r="EJ74" s="983"/>
      <c r="EK74" s="983"/>
      <c r="EL74" s="983"/>
      <c r="EM74" s="983"/>
      <c r="EN74" s="983"/>
      <c r="EO74" s="983"/>
      <c r="EP74" s="983"/>
      <c r="EQ74" s="983"/>
      <c r="ER74" s="983"/>
      <c r="ES74" s="983"/>
      <c r="ET74" s="983"/>
      <c r="EU74" s="983"/>
      <c r="EV74" s="983"/>
      <c r="EW74" s="983"/>
      <c r="EX74" s="983"/>
      <c r="EY74" s="983"/>
      <c r="EZ74" s="983"/>
      <c r="FA74" s="983"/>
    </row>
    <row r="75" spans="1:157" s="984" customFormat="1" ht="12.5" x14ac:dyDescent="0.35">
      <c r="A75" s="218" t="s">
        <v>4627</v>
      </c>
      <c r="B75" s="220" t="s">
        <v>4628</v>
      </c>
      <c r="C75" s="982">
        <v>1</v>
      </c>
      <c r="D75" s="986">
        <v>16590.599999999999</v>
      </c>
      <c r="E75" s="986">
        <v>16590.599999999999</v>
      </c>
      <c r="F75" s="983"/>
      <c r="G75" s="983"/>
      <c r="H75" s="983"/>
      <c r="I75" s="983"/>
      <c r="J75" s="983"/>
      <c r="K75" s="983"/>
      <c r="L75" s="983"/>
      <c r="M75" s="983"/>
      <c r="N75" s="983"/>
      <c r="O75" s="983"/>
      <c r="P75" s="983"/>
      <c r="Q75" s="983"/>
      <c r="R75" s="983"/>
      <c r="S75" s="983"/>
      <c r="T75" s="983"/>
      <c r="U75" s="983"/>
      <c r="V75" s="983"/>
      <c r="W75" s="983"/>
      <c r="X75" s="983"/>
      <c r="Y75" s="983"/>
      <c r="Z75" s="983"/>
      <c r="AA75" s="983"/>
      <c r="AB75" s="983"/>
      <c r="AC75" s="983"/>
      <c r="AD75" s="983"/>
      <c r="AE75" s="983"/>
      <c r="AF75" s="983"/>
      <c r="AG75" s="983"/>
      <c r="AH75" s="983"/>
      <c r="AI75" s="983"/>
      <c r="AJ75" s="983"/>
      <c r="AK75" s="983"/>
      <c r="AL75" s="983"/>
      <c r="AM75" s="983"/>
      <c r="AN75" s="983"/>
      <c r="AO75" s="983"/>
      <c r="AP75" s="983"/>
      <c r="AQ75" s="983"/>
      <c r="AR75" s="983"/>
      <c r="AS75" s="983"/>
      <c r="AT75" s="983"/>
      <c r="AU75" s="983"/>
      <c r="AV75" s="983"/>
      <c r="AW75" s="983"/>
      <c r="AX75" s="983"/>
      <c r="AY75" s="983"/>
      <c r="AZ75" s="983"/>
      <c r="BA75" s="983"/>
      <c r="BB75" s="983"/>
      <c r="BC75" s="983"/>
      <c r="BD75" s="983"/>
      <c r="BE75" s="983"/>
      <c r="BF75" s="983"/>
      <c r="BG75" s="983"/>
      <c r="BH75" s="983"/>
      <c r="BI75" s="983"/>
      <c r="BJ75" s="983"/>
      <c r="BK75" s="983"/>
      <c r="BL75" s="983"/>
      <c r="BM75" s="983"/>
      <c r="BN75" s="983"/>
      <c r="BO75" s="983"/>
      <c r="BP75" s="983"/>
      <c r="BQ75" s="983"/>
      <c r="BR75" s="983"/>
      <c r="BS75" s="983"/>
      <c r="BT75" s="983"/>
      <c r="BU75" s="983"/>
      <c r="BV75" s="983"/>
      <c r="BW75" s="983"/>
      <c r="BX75" s="983"/>
      <c r="BY75" s="983"/>
      <c r="BZ75" s="983"/>
      <c r="CA75" s="983"/>
      <c r="CB75" s="983"/>
      <c r="CC75" s="983"/>
      <c r="CD75" s="983"/>
      <c r="CE75" s="983"/>
      <c r="CF75" s="983"/>
      <c r="CG75" s="983"/>
      <c r="CH75" s="983"/>
      <c r="CI75" s="983"/>
      <c r="CJ75" s="983"/>
      <c r="CK75" s="983"/>
      <c r="CL75" s="983"/>
      <c r="CM75" s="983"/>
      <c r="CN75" s="983"/>
      <c r="CO75" s="983"/>
      <c r="CP75" s="983"/>
      <c r="CQ75" s="983"/>
      <c r="CR75" s="983"/>
      <c r="CS75" s="983"/>
      <c r="CT75" s="983"/>
      <c r="CU75" s="983"/>
      <c r="CV75" s="983"/>
      <c r="CW75" s="983"/>
      <c r="CX75" s="983"/>
      <c r="CY75" s="983"/>
      <c r="CZ75" s="983"/>
      <c r="DA75" s="983"/>
      <c r="DB75" s="983"/>
      <c r="DC75" s="983"/>
      <c r="DD75" s="983"/>
      <c r="DE75" s="983"/>
      <c r="DF75" s="983"/>
      <c r="DG75" s="983"/>
      <c r="DH75" s="983"/>
      <c r="DI75" s="983"/>
      <c r="DJ75" s="983"/>
      <c r="DK75" s="983"/>
      <c r="DL75" s="983"/>
      <c r="DM75" s="983"/>
      <c r="DN75" s="983"/>
      <c r="DO75" s="983"/>
      <c r="DP75" s="983"/>
      <c r="DQ75" s="983"/>
      <c r="DR75" s="983"/>
      <c r="DS75" s="983"/>
      <c r="DT75" s="983"/>
      <c r="DU75" s="983"/>
      <c r="DV75" s="983"/>
      <c r="DW75" s="983"/>
      <c r="DX75" s="983"/>
      <c r="DY75" s="983"/>
      <c r="DZ75" s="983"/>
      <c r="EA75" s="983"/>
      <c r="EB75" s="983"/>
      <c r="EC75" s="983"/>
      <c r="ED75" s="983"/>
      <c r="EE75" s="983"/>
      <c r="EF75" s="983"/>
      <c r="EG75" s="983"/>
      <c r="EH75" s="983"/>
      <c r="EI75" s="983"/>
      <c r="EJ75" s="983"/>
      <c r="EK75" s="983"/>
      <c r="EL75" s="983"/>
      <c r="EM75" s="983"/>
      <c r="EN75" s="983"/>
      <c r="EO75" s="983"/>
      <c r="EP75" s="983"/>
      <c r="EQ75" s="983"/>
      <c r="ER75" s="983"/>
      <c r="ES75" s="983"/>
      <c r="ET75" s="983"/>
      <c r="EU75" s="983"/>
      <c r="EV75" s="983"/>
      <c r="EW75" s="983"/>
      <c r="EX75" s="983"/>
      <c r="EY75" s="983"/>
      <c r="EZ75" s="983"/>
      <c r="FA75" s="983"/>
    </row>
    <row r="76" spans="1:157" s="984" customFormat="1" ht="12.5" x14ac:dyDescent="0.35">
      <c r="A76" s="218" t="s">
        <v>4629</v>
      </c>
      <c r="B76" s="220" t="s">
        <v>4630</v>
      </c>
      <c r="C76" s="982">
        <v>3</v>
      </c>
      <c r="D76" s="986">
        <v>8585.1</v>
      </c>
      <c r="E76" s="986">
        <v>8585.1</v>
      </c>
      <c r="F76" s="983"/>
      <c r="G76" s="983"/>
      <c r="H76" s="983"/>
      <c r="I76" s="983"/>
      <c r="J76" s="983"/>
      <c r="K76" s="983"/>
      <c r="L76" s="983"/>
      <c r="M76" s="983"/>
      <c r="N76" s="983"/>
      <c r="O76" s="983"/>
      <c r="P76" s="983"/>
      <c r="Q76" s="983"/>
      <c r="R76" s="983"/>
      <c r="S76" s="983"/>
      <c r="T76" s="983"/>
      <c r="U76" s="983"/>
      <c r="V76" s="983"/>
      <c r="W76" s="983"/>
      <c r="X76" s="983"/>
      <c r="Y76" s="983"/>
      <c r="Z76" s="983"/>
      <c r="AA76" s="983"/>
      <c r="AB76" s="983"/>
      <c r="AC76" s="983"/>
      <c r="AD76" s="983"/>
      <c r="AE76" s="983"/>
      <c r="AF76" s="983"/>
      <c r="AG76" s="983"/>
      <c r="AH76" s="983"/>
      <c r="AI76" s="983"/>
      <c r="AJ76" s="983"/>
      <c r="AK76" s="983"/>
      <c r="AL76" s="983"/>
      <c r="AM76" s="983"/>
      <c r="AN76" s="983"/>
      <c r="AO76" s="983"/>
      <c r="AP76" s="983"/>
      <c r="AQ76" s="983"/>
      <c r="AR76" s="983"/>
      <c r="AS76" s="983"/>
      <c r="AT76" s="983"/>
      <c r="AU76" s="983"/>
      <c r="AV76" s="983"/>
      <c r="AW76" s="983"/>
      <c r="AX76" s="983"/>
      <c r="AY76" s="983"/>
      <c r="AZ76" s="983"/>
      <c r="BA76" s="983"/>
      <c r="BB76" s="983"/>
      <c r="BC76" s="983"/>
      <c r="BD76" s="983"/>
      <c r="BE76" s="983"/>
      <c r="BF76" s="983"/>
      <c r="BG76" s="983"/>
      <c r="BH76" s="983"/>
      <c r="BI76" s="983"/>
      <c r="BJ76" s="983"/>
      <c r="BK76" s="983"/>
      <c r="BL76" s="983"/>
      <c r="BM76" s="983"/>
      <c r="BN76" s="983"/>
      <c r="BO76" s="983"/>
      <c r="BP76" s="983"/>
      <c r="BQ76" s="983"/>
      <c r="BR76" s="983"/>
      <c r="BS76" s="983"/>
      <c r="BT76" s="983"/>
      <c r="BU76" s="983"/>
      <c r="BV76" s="983"/>
      <c r="BW76" s="983"/>
      <c r="BX76" s="983"/>
      <c r="BY76" s="983"/>
      <c r="BZ76" s="983"/>
      <c r="CA76" s="983"/>
      <c r="CB76" s="983"/>
      <c r="CC76" s="983"/>
      <c r="CD76" s="983"/>
      <c r="CE76" s="983"/>
      <c r="CF76" s="983"/>
      <c r="CG76" s="983"/>
      <c r="CH76" s="983"/>
      <c r="CI76" s="983"/>
      <c r="CJ76" s="983"/>
      <c r="CK76" s="983"/>
      <c r="CL76" s="983"/>
      <c r="CM76" s="983"/>
      <c r="CN76" s="983"/>
      <c r="CO76" s="983"/>
      <c r="CP76" s="983"/>
      <c r="CQ76" s="983"/>
      <c r="CR76" s="983"/>
      <c r="CS76" s="983"/>
      <c r="CT76" s="983"/>
      <c r="CU76" s="983"/>
      <c r="CV76" s="983"/>
      <c r="CW76" s="983"/>
      <c r="CX76" s="983"/>
      <c r="CY76" s="983"/>
      <c r="CZ76" s="983"/>
      <c r="DA76" s="983"/>
      <c r="DB76" s="983"/>
      <c r="DC76" s="983"/>
      <c r="DD76" s="983"/>
      <c r="DE76" s="983"/>
      <c r="DF76" s="983"/>
      <c r="DG76" s="983"/>
      <c r="DH76" s="983"/>
      <c r="DI76" s="983"/>
      <c r="DJ76" s="983"/>
      <c r="DK76" s="983"/>
      <c r="DL76" s="983"/>
      <c r="DM76" s="983"/>
      <c r="DN76" s="983"/>
      <c r="DO76" s="983"/>
      <c r="DP76" s="983"/>
      <c r="DQ76" s="983"/>
      <c r="DR76" s="983"/>
      <c r="DS76" s="983"/>
      <c r="DT76" s="983"/>
      <c r="DU76" s="983"/>
      <c r="DV76" s="983"/>
      <c r="DW76" s="983"/>
      <c r="DX76" s="983"/>
      <c r="DY76" s="983"/>
      <c r="DZ76" s="983"/>
      <c r="EA76" s="983"/>
      <c r="EB76" s="983"/>
      <c r="EC76" s="983"/>
      <c r="ED76" s="983"/>
      <c r="EE76" s="983"/>
      <c r="EF76" s="983"/>
      <c r="EG76" s="983"/>
      <c r="EH76" s="983"/>
      <c r="EI76" s="983"/>
      <c r="EJ76" s="983"/>
      <c r="EK76" s="983"/>
      <c r="EL76" s="983"/>
      <c r="EM76" s="983"/>
      <c r="EN76" s="983"/>
      <c r="EO76" s="983"/>
      <c r="EP76" s="983"/>
      <c r="EQ76" s="983"/>
      <c r="ER76" s="983"/>
      <c r="ES76" s="983"/>
      <c r="ET76" s="983"/>
      <c r="EU76" s="983"/>
      <c r="EV76" s="983"/>
      <c r="EW76" s="983"/>
      <c r="EX76" s="983"/>
      <c r="EY76" s="983"/>
      <c r="EZ76" s="983"/>
      <c r="FA76" s="983"/>
    </row>
    <row r="77" spans="1:157" s="984" customFormat="1" ht="12.5" x14ac:dyDescent="0.35">
      <c r="A77" s="218" t="s">
        <v>4631</v>
      </c>
      <c r="B77" s="221" t="s">
        <v>4632</v>
      </c>
      <c r="C77" s="982">
        <v>4</v>
      </c>
      <c r="D77" s="985">
        <v>14444.7</v>
      </c>
      <c r="E77" s="986">
        <v>18225.900000000001</v>
      </c>
      <c r="F77" s="983"/>
      <c r="G77" s="983"/>
      <c r="H77" s="983"/>
      <c r="I77" s="983"/>
      <c r="J77" s="983"/>
      <c r="K77" s="983"/>
      <c r="L77" s="983"/>
      <c r="M77" s="983"/>
      <c r="N77" s="983"/>
      <c r="O77" s="983"/>
      <c r="P77" s="983"/>
      <c r="Q77" s="983"/>
      <c r="R77" s="983"/>
      <c r="S77" s="983"/>
      <c r="T77" s="983"/>
      <c r="U77" s="983"/>
      <c r="V77" s="983"/>
      <c r="W77" s="983"/>
      <c r="X77" s="983"/>
      <c r="Y77" s="983"/>
      <c r="Z77" s="983"/>
      <c r="AA77" s="983"/>
      <c r="AB77" s="983"/>
      <c r="AC77" s="983"/>
      <c r="AD77" s="983"/>
      <c r="AE77" s="983"/>
      <c r="AF77" s="983"/>
      <c r="AG77" s="983"/>
      <c r="AH77" s="983"/>
      <c r="AI77" s="983"/>
      <c r="AJ77" s="983"/>
      <c r="AK77" s="983"/>
      <c r="AL77" s="983"/>
      <c r="AM77" s="983"/>
      <c r="AN77" s="983"/>
      <c r="AO77" s="983"/>
      <c r="AP77" s="983"/>
      <c r="AQ77" s="983"/>
      <c r="AR77" s="983"/>
      <c r="AS77" s="983"/>
      <c r="AT77" s="983"/>
      <c r="AU77" s="983"/>
      <c r="AV77" s="983"/>
      <c r="AW77" s="983"/>
      <c r="AX77" s="983"/>
      <c r="AY77" s="983"/>
      <c r="AZ77" s="983"/>
      <c r="BA77" s="983"/>
      <c r="BB77" s="983"/>
      <c r="BC77" s="983"/>
      <c r="BD77" s="983"/>
      <c r="BE77" s="983"/>
      <c r="BF77" s="983"/>
      <c r="BG77" s="983"/>
      <c r="BH77" s="983"/>
      <c r="BI77" s="983"/>
      <c r="BJ77" s="983"/>
      <c r="BK77" s="983"/>
      <c r="BL77" s="983"/>
      <c r="BM77" s="983"/>
      <c r="BN77" s="983"/>
      <c r="BO77" s="983"/>
      <c r="BP77" s="983"/>
      <c r="BQ77" s="983"/>
      <c r="BR77" s="983"/>
      <c r="BS77" s="983"/>
      <c r="BT77" s="983"/>
      <c r="BU77" s="983"/>
      <c r="BV77" s="983"/>
      <c r="BW77" s="983"/>
      <c r="BX77" s="983"/>
      <c r="BY77" s="983"/>
      <c r="BZ77" s="983"/>
      <c r="CA77" s="983"/>
      <c r="CB77" s="983"/>
      <c r="CC77" s="983"/>
      <c r="CD77" s="983"/>
      <c r="CE77" s="983"/>
      <c r="CF77" s="983"/>
      <c r="CG77" s="983"/>
      <c r="CH77" s="983"/>
      <c r="CI77" s="983"/>
      <c r="CJ77" s="983"/>
      <c r="CK77" s="983"/>
      <c r="CL77" s="983"/>
      <c r="CM77" s="983"/>
      <c r="CN77" s="983"/>
      <c r="CO77" s="983"/>
      <c r="CP77" s="983"/>
      <c r="CQ77" s="983"/>
      <c r="CR77" s="983"/>
      <c r="CS77" s="983"/>
      <c r="CT77" s="983"/>
      <c r="CU77" s="983"/>
      <c r="CV77" s="983"/>
      <c r="CW77" s="983"/>
      <c r="CX77" s="983"/>
      <c r="CY77" s="983"/>
      <c r="CZ77" s="983"/>
      <c r="DA77" s="983"/>
      <c r="DB77" s="983"/>
      <c r="DC77" s="983"/>
      <c r="DD77" s="983"/>
      <c r="DE77" s="983"/>
      <c r="DF77" s="983"/>
      <c r="DG77" s="983"/>
      <c r="DH77" s="983"/>
      <c r="DI77" s="983"/>
      <c r="DJ77" s="983"/>
      <c r="DK77" s="983"/>
      <c r="DL77" s="983"/>
      <c r="DM77" s="983"/>
      <c r="DN77" s="983"/>
      <c r="DO77" s="983"/>
      <c r="DP77" s="983"/>
      <c r="DQ77" s="983"/>
      <c r="DR77" s="983"/>
      <c r="DS77" s="983"/>
      <c r="DT77" s="983"/>
      <c r="DU77" s="983"/>
      <c r="DV77" s="983"/>
      <c r="DW77" s="983"/>
      <c r="DX77" s="983"/>
      <c r="DY77" s="983"/>
      <c r="DZ77" s="983"/>
      <c r="EA77" s="983"/>
      <c r="EB77" s="983"/>
      <c r="EC77" s="983"/>
      <c r="ED77" s="983"/>
      <c r="EE77" s="983"/>
      <c r="EF77" s="983"/>
      <c r="EG77" s="983"/>
      <c r="EH77" s="983"/>
      <c r="EI77" s="983"/>
      <c r="EJ77" s="983"/>
      <c r="EK77" s="983"/>
      <c r="EL77" s="983"/>
      <c r="EM77" s="983"/>
      <c r="EN77" s="983"/>
      <c r="EO77" s="983"/>
      <c r="EP77" s="983"/>
      <c r="EQ77" s="983"/>
      <c r="ER77" s="983"/>
      <c r="ES77" s="983"/>
      <c r="ET77" s="983"/>
      <c r="EU77" s="983"/>
      <c r="EV77" s="983"/>
      <c r="EW77" s="983"/>
      <c r="EX77" s="983"/>
      <c r="EY77" s="983"/>
      <c r="EZ77" s="983"/>
      <c r="FA77" s="983"/>
    </row>
    <row r="78" spans="1:157" s="995" customFormat="1" ht="15" customHeight="1" x14ac:dyDescent="0.25">
      <c r="A78" s="816"/>
      <c r="B78" s="173" t="s">
        <v>4241</v>
      </c>
      <c r="C78" s="166">
        <f>SUM(C34:C77)</f>
        <v>1184</v>
      </c>
      <c r="D78" s="994"/>
      <c r="E78" s="994"/>
    </row>
    <row r="79" spans="1:157" x14ac:dyDescent="0.3">
      <c r="A79" s="996"/>
      <c r="B79" s="997"/>
      <c r="C79" s="996"/>
      <c r="D79" s="998"/>
      <c r="E79" s="998"/>
    </row>
    <row r="80" spans="1:157" x14ac:dyDescent="0.3">
      <c r="A80" s="996"/>
      <c r="B80" s="997"/>
      <c r="C80" s="996"/>
      <c r="D80" s="998"/>
      <c r="E80" s="998"/>
    </row>
    <row r="81" spans="1:157" s="163" customFormat="1" ht="15.75" customHeight="1" x14ac:dyDescent="0.3">
      <c r="A81" s="674" t="s">
        <v>4169</v>
      </c>
      <c r="B81" s="674"/>
      <c r="C81" s="864"/>
      <c r="D81" s="881"/>
      <c r="E81" s="881"/>
      <c r="F81" s="162"/>
      <c r="G81" s="162"/>
      <c r="H81" s="162"/>
      <c r="I81" s="162"/>
      <c r="J81" s="162"/>
      <c r="K81" s="162"/>
      <c r="L81" s="162"/>
      <c r="M81" s="162"/>
      <c r="N81" s="162"/>
      <c r="O81" s="162"/>
      <c r="P81" s="162"/>
      <c r="Q81" s="162"/>
      <c r="R81" s="162"/>
      <c r="S81" s="162"/>
      <c r="T81" s="162"/>
      <c r="U81" s="162"/>
      <c r="V81" s="162"/>
      <c r="W81" s="162"/>
      <c r="X81" s="162"/>
      <c r="Y81" s="162"/>
      <c r="Z81" s="162"/>
      <c r="AA81" s="162"/>
      <c r="AB81" s="162"/>
      <c r="AC81" s="162"/>
      <c r="AD81" s="162"/>
      <c r="AE81" s="162"/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2"/>
      <c r="AV81" s="162"/>
      <c r="AW81" s="162"/>
      <c r="AX81" s="162"/>
      <c r="AY81" s="162"/>
      <c r="AZ81" s="162"/>
      <c r="BA81" s="162"/>
      <c r="BB81" s="162"/>
      <c r="BC81" s="162"/>
      <c r="BD81" s="162"/>
      <c r="BE81" s="162"/>
      <c r="BF81" s="162"/>
      <c r="BG81" s="162"/>
      <c r="BH81" s="162"/>
      <c r="BI81" s="162"/>
      <c r="BJ81" s="162"/>
      <c r="BK81" s="162"/>
      <c r="BL81" s="162"/>
      <c r="BM81" s="162"/>
      <c r="BN81" s="162"/>
      <c r="BO81" s="162"/>
      <c r="BP81" s="162"/>
      <c r="BQ81" s="162"/>
      <c r="BR81" s="162"/>
      <c r="BS81" s="162"/>
      <c r="BT81" s="162"/>
      <c r="BU81" s="162"/>
      <c r="BV81" s="162"/>
      <c r="BW81" s="162"/>
      <c r="BX81" s="162"/>
      <c r="BY81" s="162"/>
      <c r="BZ81" s="162"/>
      <c r="CA81" s="162"/>
      <c r="CB81" s="162"/>
      <c r="CC81" s="162"/>
      <c r="CD81" s="162"/>
      <c r="CE81" s="162"/>
      <c r="CF81" s="162"/>
      <c r="CG81" s="162"/>
      <c r="CH81" s="162"/>
      <c r="CI81" s="162"/>
      <c r="CJ81" s="162"/>
      <c r="CK81" s="162"/>
      <c r="CL81" s="162"/>
      <c r="CM81" s="162"/>
      <c r="CN81" s="162"/>
      <c r="CO81" s="162"/>
      <c r="CP81" s="162"/>
      <c r="CQ81" s="162"/>
      <c r="CR81" s="162"/>
      <c r="CS81" s="162"/>
      <c r="CT81" s="162"/>
      <c r="CU81" s="162"/>
      <c r="CV81" s="162"/>
      <c r="CW81" s="162"/>
      <c r="CX81" s="162"/>
      <c r="CY81" s="162"/>
      <c r="CZ81" s="162"/>
      <c r="DA81" s="162"/>
      <c r="DB81" s="162"/>
      <c r="DC81" s="162"/>
      <c r="DD81" s="162"/>
      <c r="DE81" s="162"/>
      <c r="DF81" s="162"/>
      <c r="DG81" s="162"/>
      <c r="DH81" s="162"/>
      <c r="DI81" s="162"/>
      <c r="DJ81" s="162"/>
      <c r="DK81" s="162"/>
      <c r="DL81" s="162"/>
      <c r="DM81" s="162"/>
      <c r="DN81" s="162"/>
      <c r="DO81" s="162"/>
      <c r="DP81" s="162"/>
      <c r="DQ81" s="162"/>
      <c r="DR81" s="162"/>
    </row>
    <row r="82" spans="1:157" s="163" customFormat="1" x14ac:dyDescent="0.3">
      <c r="A82" s="887" t="s">
        <v>4242</v>
      </c>
      <c r="B82" s="887" t="s">
        <v>4242</v>
      </c>
      <c r="C82" s="888">
        <v>0</v>
      </c>
      <c r="D82" s="889">
        <v>0</v>
      </c>
      <c r="E82" s="889">
        <v>0</v>
      </c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2"/>
      <c r="R82" s="162"/>
      <c r="S82" s="162"/>
      <c r="T82" s="162"/>
      <c r="U82" s="162"/>
      <c r="V82" s="162"/>
      <c r="W82" s="162"/>
      <c r="X82" s="162"/>
      <c r="Y82" s="162"/>
      <c r="Z82" s="162"/>
      <c r="AA82" s="162"/>
      <c r="AB82" s="162"/>
      <c r="AC82" s="162"/>
      <c r="AD82" s="162"/>
      <c r="AE82" s="162"/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2"/>
      <c r="AR82" s="162"/>
      <c r="AS82" s="162"/>
      <c r="AT82" s="162"/>
      <c r="AU82" s="162"/>
      <c r="AV82" s="162"/>
      <c r="AW82" s="162"/>
      <c r="AX82" s="162"/>
      <c r="AY82" s="162"/>
      <c r="AZ82" s="162"/>
      <c r="BA82" s="162"/>
      <c r="BB82" s="162"/>
      <c r="BC82" s="162"/>
      <c r="BD82" s="162"/>
      <c r="BE82" s="162"/>
      <c r="BF82" s="162"/>
      <c r="BG82" s="162"/>
      <c r="BH82" s="162"/>
      <c r="BI82" s="162"/>
      <c r="BJ82" s="162"/>
      <c r="BK82" s="162"/>
      <c r="BL82" s="162"/>
      <c r="BM82" s="162"/>
      <c r="BN82" s="162"/>
      <c r="BO82" s="162"/>
      <c r="BP82" s="162"/>
      <c r="BQ82" s="162"/>
      <c r="BR82" s="162"/>
      <c r="BS82" s="162"/>
      <c r="BT82" s="162"/>
      <c r="BU82" s="162"/>
      <c r="BV82" s="162"/>
      <c r="BW82" s="162"/>
      <c r="BX82" s="162"/>
      <c r="BY82" s="162"/>
      <c r="BZ82" s="162"/>
      <c r="CA82" s="162"/>
      <c r="CB82" s="162"/>
      <c r="CC82" s="162"/>
      <c r="CD82" s="162"/>
      <c r="CE82" s="162"/>
      <c r="CF82" s="162"/>
      <c r="CG82" s="162"/>
      <c r="CH82" s="162"/>
      <c r="CI82" s="162"/>
      <c r="CJ82" s="162"/>
      <c r="CK82" s="162"/>
      <c r="CL82" s="162"/>
      <c r="CM82" s="162"/>
      <c r="CN82" s="162"/>
      <c r="CO82" s="162"/>
      <c r="CP82" s="162"/>
      <c r="CQ82" s="162"/>
      <c r="CR82" s="162"/>
      <c r="CS82" s="162"/>
      <c r="CT82" s="162"/>
      <c r="CU82" s="162"/>
      <c r="CV82" s="162"/>
      <c r="CW82" s="162"/>
      <c r="CX82" s="162"/>
      <c r="CY82" s="162"/>
      <c r="CZ82" s="162"/>
      <c r="DA82" s="162"/>
      <c r="DB82" s="162"/>
      <c r="DC82" s="162"/>
      <c r="DD82" s="162"/>
      <c r="DE82" s="162"/>
      <c r="DF82" s="162"/>
      <c r="DG82" s="162"/>
      <c r="DH82" s="162"/>
      <c r="DI82" s="162"/>
      <c r="DJ82" s="162"/>
      <c r="DK82" s="162"/>
      <c r="DL82" s="162"/>
      <c r="DM82" s="162"/>
      <c r="DN82" s="162"/>
      <c r="DO82" s="162"/>
      <c r="DP82" s="162"/>
      <c r="DQ82" s="162"/>
      <c r="DR82" s="162"/>
    </row>
    <row r="83" spans="1:157" s="163" customFormat="1" x14ac:dyDescent="0.3">
      <c r="A83" s="816"/>
      <c r="B83" s="173" t="s">
        <v>4243</v>
      </c>
      <c r="C83" s="166">
        <f>SUM(C82)</f>
        <v>0</v>
      </c>
      <c r="D83" s="893"/>
      <c r="E83" s="893"/>
      <c r="F83" s="162"/>
      <c r="G83" s="162"/>
      <c r="H83" s="162"/>
      <c r="I83" s="162"/>
      <c r="J83" s="162"/>
      <c r="K83" s="162"/>
      <c r="L83" s="162"/>
      <c r="M83" s="162"/>
      <c r="N83" s="162"/>
      <c r="O83" s="162"/>
      <c r="P83" s="162"/>
      <c r="Q83" s="162"/>
      <c r="R83" s="16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2"/>
      <c r="AV83" s="162"/>
      <c r="AW83" s="162"/>
      <c r="AX83" s="162"/>
      <c r="AY83" s="162"/>
      <c r="AZ83" s="162"/>
      <c r="BA83" s="162"/>
      <c r="BB83" s="162"/>
      <c r="BC83" s="162"/>
      <c r="BD83" s="162"/>
      <c r="BE83" s="162"/>
      <c r="BF83" s="162"/>
      <c r="BG83" s="162"/>
      <c r="BH83" s="162"/>
      <c r="BI83" s="162"/>
      <c r="BJ83" s="162"/>
      <c r="BK83" s="162"/>
      <c r="BL83" s="162"/>
      <c r="BM83" s="162"/>
      <c r="BN83" s="162"/>
      <c r="BO83" s="162"/>
      <c r="BP83" s="162"/>
      <c r="BQ83" s="162"/>
      <c r="BR83" s="162"/>
      <c r="BS83" s="162"/>
      <c r="BT83" s="162"/>
      <c r="BU83" s="162"/>
      <c r="BV83" s="162"/>
      <c r="BW83" s="162"/>
      <c r="BX83" s="162"/>
      <c r="BY83" s="162"/>
      <c r="BZ83" s="162"/>
      <c r="CA83" s="162"/>
      <c r="CB83" s="162"/>
      <c r="CC83" s="162"/>
      <c r="CD83" s="162"/>
      <c r="CE83" s="162"/>
      <c r="CF83" s="162"/>
      <c r="CG83" s="162"/>
      <c r="CH83" s="162"/>
      <c r="CI83" s="162"/>
      <c r="CJ83" s="162"/>
      <c r="CK83" s="162"/>
      <c r="CL83" s="162"/>
      <c r="CM83" s="162"/>
      <c r="CN83" s="162"/>
      <c r="CO83" s="162"/>
      <c r="CP83" s="162"/>
      <c r="CQ83" s="162"/>
      <c r="CR83" s="162"/>
      <c r="CS83" s="162"/>
      <c r="CT83" s="162"/>
      <c r="CU83" s="162"/>
      <c r="CV83" s="162"/>
      <c r="CW83" s="162"/>
      <c r="CX83" s="162"/>
      <c r="CY83" s="162"/>
      <c r="CZ83" s="162"/>
      <c r="DA83" s="162"/>
      <c r="DB83" s="162"/>
      <c r="DC83" s="162"/>
      <c r="DD83" s="162"/>
      <c r="DE83" s="162"/>
      <c r="DF83" s="162"/>
      <c r="DG83" s="162"/>
      <c r="DH83" s="162"/>
      <c r="DI83" s="162"/>
      <c r="DJ83" s="162"/>
      <c r="DK83" s="162"/>
      <c r="DL83" s="162"/>
      <c r="DM83" s="162"/>
      <c r="DN83" s="162"/>
      <c r="DO83" s="162"/>
      <c r="DP83" s="162"/>
      <c r="DQ83" s="162"/>
      <c r="DR83" s="162"/>
    </row>
    <row r="84" spans="1:157" s="163" customFormat="1" x14ac:dyDescent="0.3">
      <c r="A84" s="878"/>
      <c r="B84" s="879"/>
      <c r="C84" s="880"/>
      <c r="D84" s="881"/>
      <c r="E84" s="881"/>
      <c r="F84" s="162"/>
      <c r="G84" s="162"/>
      <c r="H84" s="162"/>
      <c r="I84" s="162"/>
      <c r="J84" s="162"/>
      <c r="K84" s="162"/>
      <c r="L84" s="162"/>
      <c r="M84" s="162"/>
      <c r="N84" s="162"/>
      <c r="O84" s="162"/>
      <c r="P84" s="162"/>
      <c r="Q84" s="162"/>
      <c r="R84" s="162"/>
      <c r="S84" s="162"/>
      <c r="T84" s="162"/>
      <c r="U84" s="162"/>
      <c r="V84" s="162"/>
      <c r="W84" s="162"/>
      <c r="X84" s="162"/>
      <c r="Y84" s="162"/>
      <c r="Z84" s="162"/>
      <c r="AA84" s="162"/>
      <c r="AB84" s="162"/>
      <c r="AC84" s="162"/>
      <c r="AD84" s="162"/>
      <c r="AE84" s="162"/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2"/>
      <c r="AV84" s="162"/>
      <c r="AW84" s="162"/>
      <c r="AX84" s="162"/>
      <c r="AY84" s="162"/>
      <c r="AZ84" s="162"/>
      <c r="BA84" s="162"/>
      <c r="BB84" s="162"/>
      <c r="BC84" s="162"/>
      <c r="BD84" s="162"/>
      <c r="BE84" s="162"/>
      <c r="BF84" s="162"/>
      <c r="BG84" s="162"/>
      <c r="BH84" s="162"/>
      <c r="BI84" s="162"/>
      <c r="BJ84" s="162"/>
      <c r="BK84" s="162"/>
      <c r="BL84" s="162"/>
      <c r="BM84" s="162"/>
      <c r="BN84" s="162"/>
      <c r="BO84" s="162"/>
      <c r="BP84" s="162"/>
      <c r="BQ84" s="162"/>
      <c r="BR84" s="162"/>
      <c r="BS84" s="162"/>
      <c r="BT84" s="162"/>
      <c r="BU84" s="162"/>
      <c r="BV84" s="162"/>
      <c r="BW84" s="162"/>
      <c r="BX84" s="162"/>
      <c r="BY84" s="162"/>
      <c r="BZ84" s="162"/>
      <c r="CA84" s="162"/>
      <c r="CB84" s="162"/>
      <c r="CC84" s="162"/>
      <c r="CD84" s="162"/>
      <c r="CE84" s="162"/>
      <c r="CF84" s="162"/>
      <c r="CG84" s="162"/>
      <c r="CH84" s="162"/>
      <c r="CI84" s="162"/>
      <c r="CJ84" s="162"/>
      <c r="CK84" s="162"/>
      <c r="CL84" s="162"/>
      <c r="CM84" s="162"/>
      <c r="CN84" s="162"/>
      <c r="CO84" s="162"/>
      <c r="CP84" s="162"/>
      <c r="CQ84" s="162"/>
      <c r="CR84" s="162"/>
      <c r="CS84" s="162"/>
      <c r="CT84" s="162"/>
      <c r="CU84" s="162"/>
      <c r="CV84" s="162"/>
      <c r="CW84" s="162"/>
      <c r="CX84" s="162"/>
      <c r="CY84" s="162"/>
      <c r="CZ84" s="162"/>
      <c r="DA84" s="162"/>
      <c r="DB84" s="162"/>
      <c r="DC84" s="162"/>
      <c r="DD84" s="162"/>
      <c r="DE84" s="162"/>
      <c r="DF84" s="162"/>
      <c r="DG84" s="162"/>
      <c r="DH84" s="162"/>
      <c r="DI84" s="162"/>
      <c r="DJ84" s="162"/>
      <c r="DK84" s="162"/>
      <c r="DL84" s="162"/>
      <c r="DM84" s="162"/>
      <c r="DN84" s="162"/>
      <c r="DO84" s="162"/>
      <c r="DP84" s="162"/>
      <c r="DQ84" s="162"/>
      <c r="DR84" s="162"/>
    </row>
    <row r="85" spans="1:157" s="163" customFormat="1" x14ac:dyDescent="0.3">
      <c r="A85" s="878"/>
      <c r="B85" s="205" t="s">
        <v>4170</v>
      </c>
      <c r="C85" s="206">
        <f>C78+C30</f>
        <v>1332</v>
      </c>
      <c r="D85" s="881"/>
      <c r="E85" s="881"/>
      <c r="F85" s="162"/>
      <c r="G85" s="162"/>
      <c r="H85" s="162"/>
      <c r="I85" s="162"/>
      <c r="J85" s="162"/>
      <c r="K85" s="162"/>
      <c r="L85" s="162"/>
      <c r="M85" s="162"/>
      <c r="N85" s="162"/>
      <c r="O85" s="162"/>
      <c r="P85" s="162"/>
      <c r="Q85" s="162"/>
      <c r="R85" s="162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  <c r="AK85" s="162"/>
      <c r="AL85" s="162"/>
      <c r="AM85" s="162"/>
      <c r="AN85" s="162"/>
      <c r="AO85" s="162"/>
      <c r="AP85" s="162"/>
      <c r="AQ85" s="162"/>
      <c r="AR85" s="162"/>
      <c r="AS85" s="162"/>
      <c r="AT85" s="162"/>
      <c r="AU85" s="162"/>
      <c r="AV85" s="162"/>
      <c r="AW85" s="162"/>
      <c r="AX85" s="162"/>
      <c r="AY85" s="162"/>
      <c r="AZ85" s="162"/>
      <c r="BA85" s="162"/>
      <c r="BB85" s="162"/>
      <c r="BC85" s="162"/>
      <c r="BD85" s="162"/>
      <c r="BE85" s="162"/>
      <c r="BF85" s="162"/>
      <c r="BG85" s="162"/>
      <c r="BH85" s="162"/>
      <c r="BI85" s="162"/>
      <c r="BJ85" s="162"/>
      <c r="BK85" s="162"/>
      <c r="BL85" s="162"/>
      <c r="BM85" s="162"/>
      <c r="BN85" s="162"/>
      <c r="BO85" s="162"/>
      <c r="BP85" s="162"/>
      <c r="BQ85" s="162"/>
      <c r="BR85" s="162"/>
      <c r="BS85" s="162"/>
      <c r="BT85" s="162"/>
      <c r="BU85" s="162"/>
      <c r="BV85" s="162"/>
      <c r="BW85" s="162"/>
      <c r="BX85" s="162"/>
      <c r="BY85" s="162"/>
      <c r="BZ85" s="162"/>
      <c r="CA85" s="162"/>
      <c r="CB85" s="162"/>
      <c r="CC85" s="162"/>
      <c r="CD85" s="162"/>
      <c r="CE85" s="162"/>
      <c r="CF85" s="162"/>
      <c r="CG85" s="162"/>
      <c r="CH85" s="162"/>
      <c r="CI85" s="162"/>
      <c r="CJ85" s="162"/>
      <c r="CK85" s="162"/>
      <c r="CL85" s="162"/>
      <c r="CM85" s="162"/>
      <c r="CN85" s="162"/>
      <c r="CO85" s="162"/>
      <c r="CP85" s="162"/>
      <c r="CQ85" s="162"/>
      <c r="CR85" s="162"/>
      <c r="CS85" s="162"/>
      <c r="CT85" s="162"/>
      <c r="CU85" s="162"/>
      <c r="CV85" s="162"/>
      <c r="CW85" s="162"/>
      <c r="CX85" s="162"/>
      <c r="CY85" s="162"/>
      <c r="CZ85" s="162"/>
      <c r="DA85" s="162"/>
      <c r="DB85" s="162"/>
      <c r="DC85" s="162"/>
      <c r="DD85" s="162"/>
      <c r="DE85" s="162"/>
      <c r="DF85" s="162"/>
      <c r="DG85" s="162"/>
      <c r="DH85" s="162"/>
      <c r="DI85" s="162"/>
      <c r="DJ85" s="162"/>
      <c r="DK85" s="162"/>
      <c r="DL85" s="162"/>
      <c r="DM85" s="162"/>
      <c r="DN85" s="162"/>
      <c r="DO85" s="162"/>
      <c r="DP85" s="162"/>
      <c r="DQ85" s="162"/>
      <c r="DR85" s="162"/>
    </row>
    <row r="86" spans="1:157" x14ac:dyDescent="0.3">
      <c r="A86" s="878"/>
      <c r="B86" s="879"/>
      <c r="C86" s="978"/>
      <c r="D86" s="988"/>
      <c r="E86" s="988"/>
    </row>
    <row r="87" spans="1:157" x14ac:dyDescent="0.3">
      <c r="A87" s="878"/>
      <c r="B87" s="879"/>
      <c r="C87" s="978"/>
      <c r="D87" s="988"/>
      <c r="E87" s="988"/>
    </row>
    <row r="88" spans="1:157" s="162" customFormat="1" x14ac:dyDescent="0.3">
      <c r="A88" s="999" t="s">
        <v>4166</v>
      </c>
      <c r="B88" s="1000"/>
      <c r="C88" s="880"/>
      <c r="D88" s="881"/>
      <c r="E88" s="881"/>
    </row>
    <row r="89" spans="1:157" s="162" customFormat="1" x14ac:dyDescent="0.3">
      <c r="A89" s="674" t="s">
        <v>4244</v>
      </c>
      <c r="B89" s="674"/>
      <c r="C89" s="880"/>
      <c r="D89" s="881"/>
      <c r="E89" s="881"/>
    </row>
    <row r="90" spans="1:157" s="222" customFormat="1" ht="12.5" x14ac:dyDescent="0.25">
      <c r="A90" s="1001" t="s">
        <v>4633</v>
      </c>
      <c r="B90" s="1002" t="s">
        <v>4634</v>
      </c>
      <c r="C90" s="1003">
        <v>90</v>
      </c>
      <c r="D90" s="889">
        <v>2430</v>
      </c>
      <c r="E90" s="889">
        <v>2430</v>
      </c>
      <c r="F90" s="105"/>
      <c r="G90" s="105"/>
      <c r="H90" s="105"/>
      <c r="I90" s="105"/>
      <c r="J90" s="105"/>
      <c r="K90" s="105"/>
      <c r="L90" s="105"/>
      <c r="M90" s="105"/>
      <c r="N90" s="105"/>
      <c r="O90" s="105"/>
      <c r="P90" s="105"/>
      <c r="Q90" s="105"/>
      <c r="R90" s="105"/>
      <c r="S90" s="105"/>
      <c r="T90" s="105"/>
      <c r="U90" s="105"/>
      <c r="V90" s="105"/>
      <c r="W90" s="105"/>
      <c r="X90" s="105"/>
      <c r="Y90" s="105"/>
      <c r="Z90" s="105"/>
      <c r="AA90" s="105"/>
      <c r="AB90" s="105"/>
      <c r="AC90" s="105"/>
      <c r="AD90" s="105"/>
      <c r="AE90" s="105"/>
      <c r="AF90" s="105"/>
      <c r="AG90" s="105"/>
      <c r="AH90" s="105"/>
      <c r="AI90" s="105"/>
      <c r="AJ90" s="105"/>
      <c r="AK90" s="105"/>
      <c r="AL90" s="105"/>
      <c r="AM90" s="105"/>
      <c r="AN90" s="105"/>
      <c r="AO90" s="105"/>
      <c r="AP90" s="105"/>
      <c r="AQ90" s="105"/>
      <c r="AR90" s="105"/>
      <c r="AS90" s="105"/>
      <c r="AT90" s="105"/>
      <c r="AU90" s="105"/>
      <c r="AV90" s="105"/>
      <c r="AW90" s="105"/>
      <c r="AX90" s="105"/>
      <c r="AY90" s="105"/>
      <c r="AZ90" s="105"/>
      <c r="BA90" s="105"/>
      <c r="BB90" s="105"/>
      <c r="BC90" s="105"/>
      <c r="BD90" s="105"/>
      <c r="BE90" s="105"/>
      <c r="BF90" s="105"/>
      <c r="BG90" s="105"/>
      <c r="BH90" s="105"/>
      <c r="BI90" s="105"/>
      <c r="BJ90" s="105"/>
      <c r="BK90" s="105"/>
      <c r="BL90" s="105"/>
      <c r="BM90" s="105"/>
      <c r="BN90" s="105"/>
      <c r="BO90" s="105"/>
      <c r="BP90" s="105"/>
      <c r="BQ90" s="105"/>
      <c r="BR90" s="105"/>
      <c r="BS90" s="105"/>
      <c r="BT90" s="105"/>
      <c r="BU90" s="105"/>
      <c r="BV90" s="105"/>
      <c r="BW90" s="105"/>
      <c r="BX90" s="105"/>
      <c r="BY90" s="105"/>
      <c r="BZ90" s="105"/>
      <c r="CA90" s="105"/>
      <c r="CB90" s="105"/>
      <c r="CC90" s="105"/>
      <c r="CD90" s="105"/>
      <c r="CE90" s="105"/>
      <c r="CF90" s="105"/>
      <c r="CG90" s="105"/>
      <c r="CH90" s="105"/>
      <c r="CI90" s="105"/>
      <c r="CJ90" s="105"/>
      <c r="CK90" s="105"/>
      <c r="CL90" s="105"/>
      <c r="CM90" s="105"/>
      <c r="CN90" s="105"/>
      <c r="CO90" s="105"/>
      <c r="CP90" s="105"/>
      <c r="CQ90" s="105"/>
      <c r="CR90" s="105"/>
      <c r="CS90" s="105"/>
      <c r="CT90" s="105"/>
      <c r="CU90" s="105"/>
      <c r="CV90" s="105"/>
      <c r="CW90" s="105"/>
      <c r="CX90" s="105"/>
      <c r="CY90" s="105"/>
      <c r="CZ90" s="105"/>
      <c r="DA90" s="105"/>
      <c r="DB90" s="105"/>
      <c r="DC90" s="105"/>
      <c r="DD90" s="105"/>
      <c r="DE90" s="105"/>
      <c r="DF90" s="105"/>
      <c r="DG90" s="105"/>
      <c r="DH90" s="105"/>
      <c r="DI90" s="105"/>
      <c r="DJ90" s="105"/>
      <c r="DK90" s="105"/>
      <c r="DL90" s="105"/>
      <c r="DM90" s="105"/>
      <c r="DN90" s="105"/>
      <c r="DO90" s="105"/>
      <c r="DP90" s="105"/>
      <c r="DQ90" s="105"/>
      <c r="DR90" s="105"/>
      <c r="DS90" s="105"/>
      <c r="DT90" s="105"/>
      <c r="DU90" s="105"/>
      <c r="DV90" s="105"/>
      <c r="DW90" s="105"/>
      <c r="DX90" s="105"/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  <c r="EJ90" s="105"/>
      <c r="EK90" s="105"/>
      <c r="EL90" s="105"/>
      <c r="EM90" s="105"/>
      <c r="EN90" s="105"/>
      <c r="EO90" s="105"/>
      <c r="EP90" s="105"/>
      <c r="EQ90" s="105"/>
      <c r="ER90" s="105"/>
      <c r="ES90" s="105"/>
      <c r="ET90" s="105"/>
      <c r="EU90" s="105"/>
      <c r="EV90" s="105"/>
      <c r="EW90" s="105"/>
      <c r="EX90" s="105"/>
      <c r="EY90" s="105"/>
      <c r="EZ90" s="105"/>
      <c r="FA90" s="105"/>
    </row>
    <row r="91" spans="1:157" s="876" customFormat="1" ht="12.5" x14ac:dyDescent="0.25">
      <c r="A91" s="816"/>
      <c r="B91" s="173" t="s">
        <v>4336</v>
      </c>
      <c r="C91" s="166">
        <f>SUM(C90)</f>
        <v>90</v>
      </c>
      <c r="D91" s="893"/>
      <c r="E91" s="893"/>
      <c r="F91" s="875"/>
      <c r="G91" s="875"/>
      <c r="H91" s="875"/>
      <c r="I91" s="875"/>
      <c r="J91" s="875"/>
      <c r="K91" s="875"/>
      <c r="L91" s="875"/>
      <c r="M91" s="875"/>
      <c r="N91" s="875"/>
      <c r="O91" s="875"/>
      <c r="P91" s="875"/>
      <c r="Q91" s="875"/>
      <c r="R91" s="875"/>
      <c r="S91" s="875"/>
      <c r="T91" s="875"/>
      <c r="U91" s="875"/>
      <c r="V91" s="875"/>
      <c r="W91" s="875"/>
      <c r="X91" s="875"/>
      <c r="Y91" s="875"/>
      <c r="Z91" s="875"/>
      <c r="AA91" s="875"/>
      <c r="AB91" s="875"/>
      <c r="AC91" s="875"/>
      <c r="AD91" s="875"/>
      <c r="AE91" s="875"/>
      <c r="AF91" s="875"/>
      <c r="AG91" s="875"/>
    </row>
    <row r="92" spans="1:157" x14ac:dyDescent="0.3">
      <c r="A92" s="878"/>
      <c r="B92" s="879"/>
      <c r="C92" s="978"/>
      <c r="D92" s="988"/>
      <c r="E92" s="988"/>
    </row>
    <row r="93" spans="1:157" s="162" customFormat="1" x14ac:dyDescent="0.3">
      <c r="A93" s="674" t="s">
        <v>4172</v>
      </c>
      <c r="B93" s="674"/>
      <c r="C93" s="880"/>
      <c r="D93" s="881"/>
      <c r="E93" s="881"/>
    </row>
    <row r="94" spans="1:157" s="222" customFormat="1" ht="12.5" x14ac:dyDescent="0.25">
      <c r="A94" s="1004" t="s">
        <v>4242</v>
      </c>
      <c r="B94" s="1005" t="s">
        <v>4607</v>
      </c>
      <c r="C94" s="1006">
        <v>8</v>
      </c>
      <c r="D94" s="1007">
        <v>10000</v>
      </c>
      <c r="E94" s="1007">
        <v>10000</v>
      </c>
      <c r="F94" s="105"/>
      <c r="G94" s="105"/>
      <c r="H94" s="105"/>
      <c r="I94" s="105"/>
      <c r="J94" s="105"/>
      <c r="K94" s="105"/>
      <c r="L94" s="105"/>
      <c r="M94" s="105"/>
      <c r="N94" s="105"/>
      <c r="O94" s="105"/>
      <c r="P94" s="105"/>
      <c r="Q94" s="105"/>
      <c r="R94" s="105"/>
      <c r="S94" s="105"/>
      <c r="T94" s="105"/>
      <c r="U94" s="105"/>
      <c r="V94" s="105"/>
      <c r="W94" s="105"/>
      <c r="X94" s="105"/>
      <c r="Y94" s="105"/>
      <c r="Z94" s="105"/>
      <c r="AA94" s="105"/>
      <c r="AB94" s="105"/>
      <c r="AC94" s="105"/>
      <c r="AD94" s="105"/>
      <c r="AE94" s="105"/>
      <c r="AF94" s="105"/>
      <c r="AG94" s="105"/>
      <c r="AH94" s="105"/>
      <c r="AI94" s="105"/>
      <c r="AJ94" s="105"/>
      <c r="AK94" s="105"/>
      <c r="AL94" s="105"/>
      <c r="AM94" s="105"/>
      <c r="AN94" s="105"/>
      <c r="AO94" s="105"/>
      <c r="AP94" s="105"/>
      <c r="AQ94" s="105"/>
      <c r="AR94" s="105"/>
      <c r="AS94" s="105"/>
      <c r="AT94" s="105"/>
      <c r="AU94" s="105"/>
      <c r="AV94" s="105"/>
      <c r="AW94" s="105"/>
      <c r="AX94" s="105"/>
      <c r="AY94" s="105"/>
      <c r="AZ94" s="105"/>
      <c r="BA94" s="105"/>
      <c r="BB94" s="105"/>
      <c r="BC94" s="105"/>
      <c r="BD94" s="105"/>
      <c r="BE94" s="105"/>
      <c r="BF94" s="105"/>
      <c r="BG94" s="105"/>
      <c r="BH94" s="105"/>
      <c r="BI94" s="105"/>
      <c r="BJ94" s="105"/>
      <c r="BK94" s="105"/>
      <c r="BL94" s="105"/>
      <c r="BM94" s="105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</row>
    <row r="95" spans="1:157" s="222" customFormat="1" ht="12.5" x14ac:dyDescent="0.25">
      <c r="A95" s="887" t="s">
        <v>4242</v>
      </c>
      <c r="B95" s="1008" t="s">
        <v>4635</v>
      </c>
      <c r="C95" s="1006">
        <v>3</v>
      </c>
      <c r="D95" s="1007">
        <v>20000</v>
      </c>
      <c r="E95" s="1007">
        <v>20000</v>
      </c>
      <c r="F95" s="105"/>
      <c r="G95" s="105"/>
      <c r="H95" s="105"/>
      <c r="I95" s="105"/>
      <c r="J95" s="105"/>
      <c r="K95" s="105"/>
      <c r="L95" s="105"/>
      <c r="M95" s="105"/>
      <c r="N95" s="105"/>
      <c r="O95" s="105"/>
      <c r="P95" s="105"/>
      <c r="Q95" s="105"/>
      <c r="R95" s="105"/>
      <c r="S95" s="105"/>
      <c r="T95" s="105"/>
      <c r="U95" s="105"/>
      <c r="V95" s="105"/>
      <c r="W95" s="105"/>
      <c r="X95" s="105"/>
      <c r="Y95" s="105"/>
      <c r="Z95" s="105"/>
      <c r="AA95" s="105"/>
      <c r="AB95" s="105"/>
      <c r="AC95" s="105"/>
      <c r="AD95" s="105"/>
      <c r="AE95" s="105"/>
      <c r="AF95" s="105"/>
      <c r="AG95" s="105"/>
      <c r="AH95" s="105"/>
      <c r="AI95" s="105"/>
      <c r="AJ95" s="105"/>
      <c r="AK95" s="105"/>
      <c r="AL95" s="105"/>
      <c r="AM95" s="105"/>
      <c r="AN95" s="105"/>
      <c r="AO95" s="105"/>
      <c r="AP95" s="105"/>
      <c r="AQ95" s="105"/>
      <c r="AR95" s="105"/>
      <c r="AS95" s="105"/>
      <c r="AT95" s="105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5"/>
      <c r="BF95" s="105"/>
      <c r="BG95" s="105"/>
      <c r="BH95" s="105"/>
      <c r="BI95" s="105"/>
      <c r="BJ95" s="105"/>
      <c r="BK95" s="105"/>
      <c r="BL95" s="105"/>
      <c r="BM95" s="105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</row>
    <row r="96" spans="1:157" s="222" customFormat="1" ht="12.5" x14ac:dyDescent="0.25">
      <c r="A96" s="887" t="s">
        <v>4242</v>
      </c>
      <c r="B96" s="1008" t="s">
        <v>4377</v>
      </c>
      <c r="C96" s="1006">
        <v>5</v>
      </c>
      <c r="D96" s="1007">
        <v>13000</v>
      </c>
      <c r="E96" s="1007">
        <v>13000</v>
      </c>
      <c r="F96" s="105"/>
      <c r="G96" s="105"/>
      <c r="H96" s="105"/>
      <c r="I96" s="105"/>
      <c r="J96" s="105"/>
      <c r="K96" s="105"/>
      <c r="L96" s="105"/>
      <c r="M96" s="105"/>
      <c r="N96" s="105"/>
      <c r="O96" s="105"/>
      <c r="P96" s="105"/>
      <c r="Q96" s="105"/>
      <c r="R96" s="105"/>
      <c r="S96" s="105"/>
      <c r="T96" s="105"/>
      <c r="U96" s="105"/>
      <c r="V96" s="105"/>
      <c r="W96" s="105"/>
      <c r="X96" s="105"/>
      <c r="Y96" s="105"/>
      <c r="Z96" s="105"/>
      <c r="AA96" s="105"/>
      <c r="AB96" s="105"/>
      <c r="AC96" s="105"/>
      <c r="AD96" s="105"/>
      <c r="AE96" s="105"/>
      <c r="AF96" s="105"/>
      <c r="AG96" s="105"/>
      <c r="AH96" s="105"/>
      <c r="AI96" s="105"/>
      <c r="AJ96" s="105"/>
      <c r="AK96" s="105"/>
      <c r="AL96" s="105"/>
      <c r="AM96" s="105"/>
      <c r="AN96" s="105"/>
      <c r="AO96" s="105"/>
      <c r="AP96" s="105"/>
      <c r="AQ96" s="105"/>
      <c r="AR96" s="105"/>
      <c r="AS96" s="105"/>
      <c r="AT96" s="105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5"/>
      <c r="BF96" s="105"/>
      <c r="BG96" s="105"/>
      <c r="BH96" s="105"/>
      <c r="BI96" s="105"/>
      <c r="BJ96" s="105"/>
      <c r="BK96" s="105"/>
      <c r="BL96" s="105"/>
      <c r="BM96" s="105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</row>
    <row r="97" spans="1:157" s="222" customFormat="1" ht="12.5" x14ac:dyDescent="0.25">
      <c r="A97" s="887" t="s">
        <v>4242</v>
      </c>
      <c r="B97" s="1009" t="s">
        <v>4636</v>
      </c>
      <c r="C97" s="1010">
        <v>7</v>
      </c>
      <c r="D97" s="1007">
        <v>13000</v>
      </c>
      <c r="E97" s="1007">
        <v>13000</v>
      </c>
      <c r="F97" s="105"/>
      <c r="G97" s="105"/>
      <c r="H97" s="105"/>
      <c r="I97" s="105"/>
      <c r="J97" s="105"/>
      <c r="K97" s="105"/>
      <c r="L97" s="105"/>
      <c r="M97" s="105"/>
      <c r="N97" s="105"/>
      <c r="O97" s="105"/>
      <c r="P97" s="105"/>
      <c r="Q97" s="105"/>
      <c r="R97" s="105"/>
      <c r="S97" s="105"/>
      <c r="T97" s="105"/>
      <c r="U97" s="105"/>
      <c r="V97" s="105"/>
      <c r="W97" s="105"/>
      <c r="X97" s="105"/>
      <c r="Y97" s="105"/>
      <c r="Z97" s="105"/>
      <c r="AA97" s="105"/>
      <c r="AB97" s="105"/>
      <c r="AC97" s="105"/>
      <c r="AD97" s="105"/>
      <c r="AE97" s="105"/>
      <c r="AF97" s="105"/>
      <c r="AG97" s="105"/>
      <c r="AH97" s="105"/>
      <c r="AI97" s="105"/>
      <c r="AJ97" s="105"/>
      <c r="AK97" s="105"/>
      <c r="AL97" s="105"/>
      <c r="AM97" s="105"/>
      <c r="AN97" s="105"/>
      <c r="AO97" s="105"/>
      <c r="AP97" s="105"/>
      <c r="AQ97" s="105"/>
      <c r="AR97" s="105"/>
      <c r="AS97" s="105"/>
      <c r="AT97" s="105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5"/>
      <c r="BF97" s="105"/>
      <c r="BG97" s="105"/>
      <c r="BH97" s="105"/>
      <c r="BI97" s="105"/>
      <c r="BJ97" s="105"/>
      <c r="BK97" s="105"/>
      <c r="BL97" s="105"/>
      <c r="BM97" s="105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</row>
    <row r="98" spans="1:157" s="1011" customFormat="1" ht="16.5" customHeight="1" x14ac:dyDescent="0.25">
      <c r="A98" s="816"/>
      <c r="B98" s="173" t="s">
        <v>4246</v>
      </c>
      <c r="C98" s="166">
        <f>SUM(C94:C97)</f>
        <v>23</v>
      </c>
    </row>
  </sheetData>
  <mergeCells count="15">
    <mergeCell ref="A11:B11"/>
    <mergeCell ref="A33:B33"/>
    <mergeCell ref="A81:B81"/>
    <mergeCell ref="A88:B88"/>
    <mergeCell ref="A89:B89"/>
    <mergeCell ref="A93:B93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0866141732283472" right="0.70866141732283472" top="0.74803149606299213" bottom="0.74803149606299213" header="0.31496062992125984" footer="0.31496062992125984"/>
  <pageSetup scale="78" fitToHeight="2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71"/>
  <sheetViews>
    <sheetView showGridLines="0" topLeftCell="C1" workbookViewId="0">
      <selection sqref="A1:H1"/>
    </sheetView>
  </sheetViews>
  <sheetFormatPr baseColWidth="10" defaultColWidth="11.453125" defaultRowHeight="15" x14ac:dyDescent="0.3"/>
  <cols>
    <col min="1" max="1" width="11.1796875" style="116" customWidth="1"/>
    <col min="2" max="2" width="43" style="116" customWidth="1"/>
    <col min="3" max="3" width="15.1796875" style="116" bestFit="1" customWidth="1"/>
    <col min="4" max="4" width="18" style="116" bestFit="1" customWidth="1"/>
    <col min="5" max="5" width="16.453125" style="116" customWidth="1"/>
    <col min="6" max="6" width="15" style="116" customWidth="1"/>
    <col min="7" max="7" width="14.1796875" style="116" customWidth="1"/>
    <col min="8" max="8" width="13.7265625" style="116" customWidth="1"/>
    <col min="9" max="9" width="14.453125" style="116" customWidth="1"/>
    <col min="10" max="10" width="13.54296875" style="223" customWidth="1"/>
    <col min="11" max="11" width="15.453125" style="116" customWidth="1"/>
    <col min="12" max="16384" width="11.453125" style="116"/>
  </cols>
  <sheetData>
    <row r="2" spans="1:11" x14ac:dyDescent="0.3">
      <c r="A2" s="865" t="s">
        <v>4160</v>
      </c>
      <c r="B2" s="865"/>
      <c r="C2" s="865"/>
      <c r="D2" s="865"/>
      <c r="E2" s="865"/>
      <c r="F2" s="865"/>
      <c r="G2" s="865"/>
      <c r="H2" s="865"/>
      <c r="I2" s="865"/>
      <c r="J2" s="865"/>
      <c r="K2" s="865"/>
    </row>
    <row r="3" spans="1:11" s="106" customFormat="1" x14ac:dyDescent="0.3">
      <c r="A3" s="660" t="s">
        <v>42</v>
      </c>
      <c r="B3" s="660"/>
      <c r="C3" s="660"/>
      <c r="D3" s="660"/>
      <c r="E3" s="660"/>
      <c r="F3" s="660"/>
      <c r="G3" s="660"/>
      <c r="H3" s="660"/>
      <c r="I3" s="660"/>
      <c r="J3" s="660"/>
      <c r="K3" s="660"/>
    </row>
    <row r="4" spans="1:11" s="106" customFormat="1" x14ac:dyDescent="0.3">
      <c r="A4" s="660" t="s">
        <v>4161</v>
      </c>
      <c r="B4" s="660"/>
      <c r="C4" s="660"/>
      <c r="D4" s="660"/>
      <c r="E4" s="660"/>
      <c r="F4" s="660"/>
      <c r="G4" s="660"/>
      <c r="H4" s="660"/>
      <c r="I4" s="660"/>
      <c r="J4" s="660"/>
      <c r="K4" s="660"/>
    </row>
    <row r="5" spans="1:11" s="106" customFormat="1" x14ac:dyDescent="0.3">
      <c r="A5" s="660" t="s">
        <v>4274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</row>
    <row r="6" spans="1:11" s="106" customFormat="1" x14ac:dyDescent="0.3">
      <c r="A6" s="661" t="s">
        <v>4229</v>
      </c>
      <c r="B6" s="661"/>
      <c r="C6" s="661"/>
      <c r="D6" s="661"/>
      <c r="E6" s="661"/>
      <c r="F6" s="661"/>
      <c r="G6" s="661"/>
      <c r="H6" s="661"/>
      <c r="I6" s="661"/>
      <c r="J6" s="661"/>
      <c r="K6" s="661"/>
    </row>
    <row r="7" spans="1:11" s="106" customFormat="1" x14ac:dyDescent="0.3">
      <c r="A7" s="665" t="s">
        <v>4525</v>
      </c>
      <c r="B7" s="665"/>
      <c r="C7" s="665"/>
      <c r="D7" s="115"/>
      <c r="E7" s="115"/>
      <c r="F7" s="115"/>
      <c r="G7" s="115"/>
      <c r="H7" s="115"/>
      <c r="I7" s="115"/>
      <c r="J7" s="223"/>
      <c r="K7" s="115"/>
    </row>
    <row r="8" spans="1:11" s="174" customFormat="1" ht="15" customHeight="1" x14ac:dyDescent="0.3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1" s="174" customFormat="1" ht="25" x14ac:dyDescent="0.3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1" s="107" customFormat="1" ht="12.5" x14ac:dyDescent="0.25">
      <c r="A10" s="1012" t="s">
        <v>4532</v>
      </c>
      <c r="B10" s="991" t="s">
        <v>4307</v>
      </c>
      <c r="C10" s="101">
        <v>105018.59999999999</v>
      </c>
      <c r="D10" s="108">
        <v>0</v>
      </c>
      <c r="E10" s="108">
        <v>0</v>
      </c>
      <c r="F10" s="109">
        <f t="shared" ref="F10:F23" si="0">+C10+E10+D10</f>
        <v>105018.59999999999</v>
      </c>
      <c r="G10" s="109">
        <f t="shared" ref="G10:G23" si="1">+(C10/30)*10</f>
        <v>35006.199999999997</v>
      </c>
      <c r="H10" s="109">
        <f t="shared" ref="H10:H23" si="2">+(C10/30)*5</f>
        <v>17503.099999999999</v>
      </c>
      <c r="I10" s="109">
        <f t="shared" ref="I10:I23" si="3">+(C10/30)*40</f>
        <v>140024.79999999999</v>
      </c>
      <c r="J10" s="156">
        <v>0</v>
      </c>
      <c r="K10" s="109">
        <f>+G10+H10+I10+J10</f>
        <v>192534.09999999998</v>
      </c>
    </row>
    <row r="11" spans="1:11" s="107" customFormat="1" ht="12.5" x14ac:dyDescent="0.25">
      <c r="A11" s="1012" t="s">
        <v>4637</v>
      </c>
      <c r="B11" s="991" t="s">
        <v>4286</v>
      </c>
      <c r="C11" s="101">
        <v>20065.5</v>
      </c>
      <c r="D11" s="108">
        <v>1070</v>
      </c>
      <c r="E11" s="108">
        <v>0</v>
      </c>
      <c r="F11" s="109">
        <f t="shared" si="0"/>
        <v>21135.5</v>
      </c>
      <c r="G11" s="109">
        <f t="shared" si="1"/>
        <v>6688.5</v>
      </c>
      <c r="H11" s="109">
        <f t="shared" si="2"/>
        <v>3344.25</v>
      </c>
      <c r="I11" s="109">
        <f t="shared" si="3"/>
        <v>26754</v>
      </c>
      <c r="J11" s="156">
        <f>(C11/30)*12+(C11/30)*8</f>
        <v>13377</v>
      </c>
      <c r="K11" s="109">
        <f>+G11+H11+I11+J11</f>
        <v>50163.75</v>
      </c>
    </row>
    <row r="12" spans="1:11" s="107" customFormat="1" ht="12.5" x14ac:dyDescent="0.25">
      <c r="A12" s="1012" t="s">
        <v>4638</v>
      </c>
      <c r="B12" s="991" t="s">
        <v>4286</v>
      </c>
      <c r="C12" s="101">
        <v>22557.3</v>
      </c>
      <c r="D12" s="108">
        <v>1070</v>
      </c>
      <c r="E12" s="108">
        <v>0</v>
      </c>
      <c r="F12" s="109">
        <f t="shared" si="0"/>
        <v>23627.3</v>
      </c>
      <c r="G12" s="109">
        <f t="shared" si="1"/>
        <v>7519.0999999999995</v>
      </c>
      <c r="H12" s="109">
        <f t="shared" si="2"/>
        <v>3759.5499999999997</v>
      </c>
      <c r="I12" s="109">
        <f t="shared" si="3"/>
        <v>30076.399999999998</v>
      </c>
      <c r="J12" s="156">
        <v>0</v>
      </c>
      <c r="K12" s="109">
        <f t="shared" ref="K12:K23" si="4">+G12+H12+I12+J12</f>
        <v>41355.049999999996</v>
      </c>
    </row>
    <row r="13" spans="1:11" s="107" customFormat="1" ht="12.5" x14ac:dyDescent="0.25">
      <c r="A13" s="1012" t="s">
        <v>4639</v>
      </c>
      <c r="B13" s="991" t="s">
        <v>4286</v>
      </c>
      <c r="C13" s="101">
        <v>25843.5</v>
      </c>
      <c r="D13" s="108">
        <v>0</v>
      </c>
      <c r="E13" s="108">
        <v>0</v>
      </c>
      <c r="F13" s="109">
        <f t="shared" si="0"/>
        <v>25843.5</v>
      </c>
      <c r="G13" s="109">
        <f t="shared" si="1"/>
        <v>8614.5</v>
      </c>
      <c r="H13" s="109">
        <f t="shared" si="2"/>
        <v>4307.25</v>
      </c>
      <c r="I13" s="109">
        <f t="shared" si="3"/>
        <v>34458</v>
      </c>
      <c r="J13" s="156">
        <v>0</v>
      </c>
      <c r="K13" s="109">
        <f t="shared" si="4"/>
        <v>47379.75</v>
      </c>
    </row>
    <row r="14" spans="1:11" s="107" customFormat="1" ht="12.5" x14ac:dyDescent="0.25">
      <c r="A14" s="1012" t="s">
        <v>4544</v>
      </c>
      <c r="B14" s="991" t="s">
        <v>4545</v>
      </c>
      <c r="C14" s="101">
        <v>52387.199999999997</v>
      </c>
      <c r="D14" s="108">
        <v>0</v>
      </c>
      <c r="E14" s="108">
        <v>0</v>
      </c>
      <c r="F14" s="109">
        <f t="shared" si="0"/>
        <v>52387.199999999997</v>
      </c>
      <c r="G14" s="109">
        <f t="shared" si="1"/>
        <v>17462.400000000001</v>
      </c>
      <c r="H14" s="109">
        <f t="shared" si="2"/>
        <v>8731.2000000000007</v>
      </c>
      <c r="I14" s="109">
        <f t="shared" si="3"/>
        <v>69849.600000000006</v>
      </c>
      <c r="J14" s="156">
        <v>0</v>
      </c>
      <c r="K14" s="109">
        <f t="shared" si="4"/>
        <v>96043.200000000012</v>
      </c>
    </row>
    <row r="15" spans="1:11" s="107" customFormat="1" ht="12.5" x14ac:dyDescent="0.25">
      <c r="A15" s="1012" t="s">
        <v>4640</v>
      </c>
      <c r="B15" s="992" t="s">
        <v>4549</v>
      </c>
      <c r="C15" s="101">
        <v>22915.5</v>
      </c>
      <c r="D15" s="108">
        <v>1070</v>
      </c>
      <c r="E15" s="108">
        <v>0</v>
      </c>
      <c r="F15" s="109">
        <f t="shared" si="0"/>
        <v>23985.5</v>
      </c>
      <c r="G15" s="109">
        <f t="shared" si="1"/>
        <v>7638.5</v>
      </c>
      <c r="H15" s="109">
        <f t="shared" si="2"/>
        <v>3819.25</v>
      </c>
      <c r="I15" s="109">
        <f t="shared" si="3"/>
        <v>30554</v>
      </c>
      <c r="J15" s="156">
        <v>0</v>
      </c>
      <c r="K15" s="109">
        <f t="shared" si="4"/>
        <v>42011.75</v>
      </c>
    </row>
    <row r="16" spans="1:11" s="107" customFormat="1" ht="12.5" x14ac:dyDescent="0.25">
      <c r="A16" s="1012" t="s">
        <v>4550</v>
      </c>
      <c r="B16" s="991" t="s">
        <v>4551</v>
      </c>
      <c r="C16" s="101">
        <v>25843.5</v>
      </c>
      <c r="D16" s="108">
        <v>0</v>
      </c>
      <c r="E16" s="108">
        <v>0</v>
      </c>
      <c r="F16" s="109">
        <f t="shared" si="0"/>
        <v>25843.5</v>
      </c>
      <c r="G16" s="109">
        <f t="shared" si="1"/>
        <v>8614.5</v>
      </c>
      <c r="H16" s="109">
        <f t="shared" si="2"/>
        <v>4307.25</v>
      </c>
      <c r="I16" s="109">
        <f t="shared" si="3"/>
        <v>34458</v>
      </c>
      <c r="J16" s="156">
        <v>0</v>
      </c>
      <c r="K16" s="109">
        <f t="shared" si="4"/>
        <v>47379.75</v>
      </c>
    </row>
    <row r="17" spans="1:11" s="107" customFormat="1" ht="12.5" x14ac:dyDescent="0.25">
      <c r="A17" s="1012" t="s">
        <v>4552</v>
      </c>
      <c r="B17" s="991" t="s">
        <v>4553</v>
      </c>
      <c r="C17" s="101">
        <v>33927.600000000006</v>
      </c>
      <c r="D17" s="108">
        <v>0</v>
      </c>
      <c r="E17" s="108">
        <v>0</v>
      </c>
      <c r="F17" s="109">
        <f t="shared" si="0"/>
        <v>33927.600000000006</v>
      </c>
      <c r="G17" s="109">
        <f t="shared" si="1"/>
        <v>11309.200000000003</v>
      </c>
      <c r="H17" s="109">
        <f t="shared" si="2"/>
        <v>5654.6000000000013</v>
      </c>
      <c r="I17" s="109">
        <f t="shared" si="3"/>
        <v>45236.80000000001</v>
      </c>
      <c r="J17" s="156">
        <v>0</v>
      </c>
      <c r="K17" s="109">
        <f t="shared" si="4"/>
        <v>62200.600000000013</v>
      </c>
    </row>
    <row r="18" spans="1:11" s="107" customFormat="1" ht="12.5" x14ac:dyDescent="0.25">
      <c r="A18" s="1012" t="s">
        <v>4641</v>
      </c>
      <c r="B18" s="991" t="s">
        <v>4531</v>
      </c>
      <c r="C18" s="101">
        <v>33927.600000000006</v>
      </c>
      <c r="D18" s="108">
        <v>0</v>
      </c>
      <c r="E18" s="108">
        <v>0</v>
      </c>
      <c r="F18" s="109">
        <f t="shared" si="0"/>
        <v>33927.600000000006</v>
      </c>
      <c r="G18" s="109">
        <f t="shared" si="1"/>
        <v>11309.200000000003</v>
      </c>
      <c r="H18" s="109">
        <f t="shared" si="2"/>
        <v>5654.6000000000013</v>
      </c>
      <c r="I18" s="109">
        <f t="shared" si="3"/>
        <v>45236.80000000001</v>
      </c>
      <c r="J18" s="156">
        <v>0</v>
      </c>
      <c r="K18" s="109">
        <f t="shared" si="4"/>
        <v>62200.600000000013</v>
      </c>
    </row>
    <row r="19" spans="1:11" s="107" customFormat="1" ht="12.5" x14ac:dyDescent="0.25">
      <c r="A19" s="1012" t="s">
        <v>4642</v>
      </c>
      <c r="B19" s="991" t="s">
        <v>4531</v>
      </c>
      <c r="C19" s="101">
        <v>52387.199999999997</v>
      </c>
      <c r="D19" s="108">
        <v>0</v>
      </c>
      <c r="E19" s="108">
        <v>0</v>
      </c>
      <c r="F19" s="109">
        <f t="shared" si="0"/>
        <v>52387.199999999997</v>
      </c>
      <c r="G19" s="109">
        <f t="shared" si="1"/>
        <v>17462.400000000001</v>
      </c>
      <c r="H19" s="109">
        <f t="shared" si="2"/>
        <v>8731.2000000000007</v>
      </c>
      <c r="I19" s="109">
        <f t="shared" si="3"/>
        <v>69849.600000000006</v>
      </c>
      <c r="J19" s="156">
        <v>0</v>
      </c>
      <c r="K19" s="109">
        <f t="shared" si="4"/>
        <v>96043.200000000012</v>
      </c>
    </row>
    <row r="20" spans="1:11" s="107" customFormat="1" ht="12.5" x14ac:dyDescent="0.25">
      <c r="A20" s="1012" t="s">
        <v>4643</v>
      </c>
      <c r="B20" s="991" t="s">
        <v>4549</v>
      </c>
      <c r="C20" s="101">
        <v>33927.600000000006</v>
      </c>
      <c r="D20" s="108">
        <v>0</v>
      </c>
      <c r="E20" s="108">
        <v>0</v>
      </c>
      <c r="F20" s="109">
        <f t="shared" si="0"/>
        <v>33927.600000000006</v>
      </c>
      <c r="G20" s="109">
        <f t="shared" si="1"/>
        <v>11309.200000000003</v>
      </c>
      <c r="H20" s="109">
        <f t="shared" si="2"/>
        <v>5654.6000000000013</v>
      </c>
      <c r="I20" s="109">
        <f t="shared" si="3"/>
        <v>45236.80000000001</v>
      </c>
      <c r="J20" s="156">
        <v>0</v>
      </c>
      <c r="K20" s="109">
        <f t="shared" si="4"/>
        <v>62200.600000000013</v>
      </c>
    </row>
    <row r="21" spans="1:11" s="107" customFormat="1" ht="12.5" x14ac:dyDescent="0.25">
      <c r="A21" s="1012" t="s">
        <v>4644</v>
      </c>
      <c r="B21" s="991" t="s">
        <v>4286</v>
      </c>
      <c r="C21" s="101">
        <v>8074.2</v>
      </c>
      <c r="D21" s="108">
        <v>1070</v>
      </c>
      <c r="E21" s="108">
        <v>0</v>
      </c>
      <c r="F21" s="109">
        <f t="shared" si="0"/>
        <v>9144.2000000000007</v>
      </c>
      <c r="G21" s="109">
        <f t="shared" si="1"/>
        <v>2691.3999999999996</v>
      </c>
      <c r="H21" s="109">
        <f t="shared" si="2"/>
        <v>1345.6999999999998</v>
      </c>
      <c r="I21" s="109">
        <f t="shared" si="3"/>
        <v>10765.599999999999</v>
      </c>
      <c r="J21" s="156">
        <f>(C21/30)*12+(C21/30)*8</f>
        <v>5382.7999999999993</v>
      </c>
      <c r="K21" s="109">
        <f t="shared" si="4"/>
        <v>20185.499999999996</v>
      </c>
    </row>
    <row r="22" spans="1:11" s="107" customFormat="1" ht="12.5" x14ac:dyDescent="0.25">
      <c r="A22" s="1012" t="s">
        <v>4557</v>
      </c>
      <c r="B22" s="991" t="s">
        <v>4558</v>
      </c>
      <c r="C22" s="101">
        <v>52387.199999999997</v>
      </c>
      <c r="D22" s="108">
        <v>0</v>
      </c>
      <c r="E22" s="108">
        <v>0</v>
      </c>
      <c r="F22" s="109">
        <f t="shared" si="0"/>
        <v>52387.199999999997</v>
      </c>
      <c r="G22" s="109">
        <f t="shared" si="1"/>
        <v>17462.400000000001</v>
      </c>
      <c r="H22" s="109">
        <f t="shared" si="2"/>
        <v>8731.2000000000007</v>
      </c>
      <c r="I22" s="109">
        <f t="shared" si="3"/>
        <v>69849.600000000006</v>
      </c>
      <c r="J22" s="156">
        <v>0</v>
      </c>
      <c r="K22" s="109">
        <f t="shared" si="4"/>
        <v>96043.200000000012</v>
      </c>
    </row>
    <row r="23" spans="1:11" s="107" customFormat="1" ht="12.5" x14ac:dyDescent="0.25">
      <c r="A23" s="1012" t="s">
        <v>4645</v>
      </c>
      <c r="B23" s="991" t="s">
        <v>4286</v>
      </c>
      <c r="C23" s="101">
        <v>33927.599999999999</v>
      </c>
      <c r="D23" s="108">
        <v>0</v>
      </c>
      <c r="E23" s="108">
        <v>0</v>
      </c>
      <c r="F23" s="109">
        <f t="shared" si="0"/>
        <v>33927.599999999999</v>
      </c>
      <c r="G23" s="109">
        <f t="shared" si="1"/>
        <v>11309.199999999999</v>
      </c>
      <c r="H23" s="109">
        <f t="shared" si="2"/>
        <v>5654.5999999999995</v>
      </c>
      <c r="I23" s="109">
        <f t="shared" si="3"/>
        <v>45236.799999999996</v>
      </c>
      <c r="J23" s="156">
        <v>0</v>
      </c>
      <c r="K23" s="109">
        <f t="shared" si="4"/>
        <v>62200.599999999991</v>
      </c>
    </row>
    <row r="24" spans="1:11" s="107" customFormat="1" x14ac:dyDescent="0.3">
      <c r="A24" s="158"/>
      <c r="B24" s="116"/>
      <c r="C24" s="115"/>
      <c r="D24" s="115"/>
      <c r="E24" s="115"/>
      <c r="F24" s="115"/>
      <c r="G24" s="115"/>
      <c r="H24" s="115"/>
      <c r="I24" s="115"/>
      <c r="J24" s="223"/>
      <c r="K24" s="115"/>
    </row>
    <row r="25" spans="1:11" s="107" customFormat="1" x14ac:dyDescent="0.3">
      <c r="A25" s="158"/>
      <c r="B25" s="116"/>
      <c r="C25" s="115"/>
      <c r="D25" s="115"/>
      <c r="E25" s="115"/>
      <c r="F25" s="115"/>
      <c r="G25" s="115"/>
      <c r="H25" s="115"/>
      <c r="I25" s="115"/>
      <c r="J25" s="223"/>
      <c r="K25" s="115"/>
    </row>
    <row r="26" spans="1:11" s="107" customFormat="1" x14ac:dyDescent="0.3">
      <c r="A26" s="665" t="s">
        <v>4526</v>
      </c>
      <c r="B26" s="665"/>
      <c r="C26" s="665"/>
      <c r="D26" s="115"/>
      <c r="E26" s="115"/>
      <c r="F26" s="115"/>
      <c r="G26" s="115"/>
      <c r="H26" s="115"/>
      <c r="I26" s="115"/>
      <c r="J26" s="223"/>
      <c r="K26" s="115"/>
    </row>
    <row r="27" spans="1:11" s="106" customFormat="1" x14ac:dyDescent="0.3">
      <c r="A27" s="666" t="s">
        <v>4249</v>
      </c>
      <c r="B27" s="668" t="s">
        <v>4231</v>
      </c>
      <c r="C27" s="669" t="s">
        <v>4250</v>
      </c>
      <c r="D27" s="669" t="s">
        <v>4250</v>
      </c>
      <c r="E27" s="669" t="s">
        <v>4250</v>
      </c>
      <c r="F27" s="669" t="s">
        <v>4250</v>
      </c>
      <c r="G27" s="669" t="s">
        <v>4251</v>
      </c>
      <c r="H27" s="669" t="s">
        <v>4251</v>
      </c>
      <c r="I27" s="669" t="s">
        <v>4251</v>
      </c>
      <c r="J27" s="669" t="s">
        <v>4251</v>
      </c>
      <c r="K27" s="677" t="s">
        <v>4251</v>
      </c>
    </row>
    <row r="28" spans="1:11" s="106" customFormat="1" ht="25" x14ac:dyDescent="0.3">
      <c r="A28" s="667" t="s">
        <v>4249</v>
      </c>
      <c r="B28" s="669" t="s">
        <v>4252</v>
      </c>
      <c r="C28" s="212" t="s">
        <v>4253</v>
      </c>
      <c r="D28" s="212" t="s">
        <v>4254</v>
      </c>
      <c r="E28" s="212" t="s">
        <v>4255</v>
      </c>
      <c r="F28" s="212" t="s">
        <v>4256</v>
      </c>
      <c r="G28" s="120" t="s">
        <v>4257</v>
      </c>
      <c r="H28" s="120" t="s">
        <v>4258</v>
      </c>
      <c r="I28" s="212" t="s">
        <v>4259</v>
      </c>
      <c r="J28" s="212" t="s">
        <v>4260</v>
      </c>
      <c r="K28" s="213" t="s">
        <v>4256</v>
      </c>
    </row>
    <row r="29" spans="1:11" s="106" customFormat="1" x14ac:dyDescent="0.3">
      <c r="A29" s="1012" t="s">
        <v>4559</v>
      </c>
      <c r="B29" s="1013" t="s">
        <v>4408</v>
      </c>
      <c r="C29" s="101">
        <v>11616.9</v>
      </c>
      <c r="D29" s="108">
        <v>1070</v>
      </c>
      <c r="E29" s="108">
        <v>0</v>
      </c>
      <c r="F29" s="109">
        <f t="shared" ref="F29:F92" si="5">+C29+E29+D29</f>
        <v>12686.9</v>
      </c>
      <c r="G29" s="109">
        <f t="shared" ref="G29:G92" si="6">+(C29/30)*10</f>
        <v>3872.2999999999997</v>
      </c>
      <c r="H29" s="109">
        <f t="shared" ref="H29:H92" si="7">+(C29/30)*5</f>
        <v>1936.1499999999999</v>
      </c>
      <c r="I29" s="109">
        <f t="shared" ref="I29:I92" si="8">+(C29/30)*40</f>
        <v>15489.199999999999</v>
      </c>
      <c r="J29" s="156">
        <f t="shared" ref="J29:J92" si="9">(C29/30)*12+(C29/30)*8</f>
        <v>7744.5999999999985</v>
      </c>
      <c r="K29" s="109">
        <f>+G29+H29+I29+J29</f>
        <v>29042.249999999996</v>
      </c>
    </row>
    <row r="30" spans="1:11" s="174" customFormat="1" ht="15" customHeight="1" x14ac:dyDescent="0.3">
      <c r="A30" s="1012" t="s">
        <v>4646</v>
      </c>
      <c r="B30" s="1013" t="s">
        <v>4561</v>
      </c>
      <c r="C30" s="101">
        <v>7470</v>
      </c>
      <c r="D30" s="108">
        <v>1070</v>
      </c>
      <c r="E30" s="108">
        <v>0</v>
      </c>
      <c r="F30" s="109">
        <f t="shared" si="5"/>
        <v>8540</v>
      </c>
      <c r="G30" s="109">
        <f t="shared" si="6"/>
        <v>2490</v>
      </c>
      <c r="H30" s="109">
        <f t="shared" si="7"/>
        <v>1245</v>
      </c>
      <c r="I30" s="109">
        <f t="shared" si="8"/>
        <v>9960</v>
      </c>
      <c r="J30" s="156">
        <f t="shared" si="9"/>
        <v>4980</v>
      </c>
      <c r="K30" s="109">
        <f t="shared" ref="K30:K93" si="10">+G30+H30+I30+J30</f>
        <v>18675</v>
      </c>
    </row>
    <row r="31" spans="1:11" s="174" customFormat="1" x14ac:dyDescent="0.3">
      <c r="A31" s="1012" t="s">
        <v>4647</v>
      </c>
      <c r="B31" s="1014" t="s">
        <v>4561</v>
      </c>
      <c r="C31" s="101">
        <v>7699.2</v>
      </c>
      <c r="D31" s="108">
        <v>1070</v>
      </c>
      <c r="E31" s="108">
        <v>0</v>
      </c>
      <c r="F31" s="109">
        <f t="shared" si="5"/>
        <v>8769.2000000000007</v>
      </c>
      <c r="G31" s="109">
        <f t="shared" si="6"/>
        <v>2566.3999999999996</v>
      </c>
      <c r="H31" s="109">
        <f t="shared" si="7"/>
        <v>1283.1999999999998</v>
      </c>
      <c r="I31" s="109">
        <f t="shared" si="8"/>
        <v>10265.599999999999</v>
      </c>
      <c r="J31" s="156">
        <f t="shared" si="9"/>
        <v>5132.7999999999993</v>
      </c>
      <c r="K31" s="109">
        <f t="shared" si="10"/>
        <v>19247.999999999996</v>
      </c>
    </row>
    <row r="32" spans="1:11" s="107" customFormat="1" ht="12.5" x14ac:dyDescent="0.25">
      <c r="A32" s="1012" t="s">
        <v>4648</v>
      </c>
      <c r="B32" s="1013" t="s">
        <v>4330</v>
      </c>
      <c r="C32" s="101">
        <v>7470</v>
      </c>
      <c r="D32" s="108">
        <v>1070</v>
      </c>
      <c r="E32" s="108">
        <v>0</v>
      </c>
      <c r="F32" s="109">
        <f t="shared" si="5"/>
        <v>8540</v>
      </c>
      <c r="G32" s="109">
        <f t="shared" si="6"/>
        <v>2490</v>
      </c>
      <c r="H32" s="109">
        <f t="shared" si="7"/>
        <v>1245</v>
      </c>
      <c r="I32" s="109">
        <f t="shared" si="8"/>
        <v>9960</v>
      </c>
      <c r="J32" s="156">
        <f t="shared" si="9"/>
        <v>4980</v>
      </c>
      <c r="K32" s="109">
        <f t="shared" si="10"/>
        <v>18675</v>
      </c>
    </row>
    <row r="33" spans="1:11" s="107" customFormat="1" ht="12.5" x14ac:dyDescent="0.25">
      <c r="A33" s="1012" t="s">
        <v>4649</v>
      </c>
      <c r="B33" s="1013" t="s">
        <v>4330</v>
      </c>
      <c r="C33" s="101">
        <v>7470</v>
      </c>
      <c r="D33" s="108">
        <v>1070</v>
      </c>
      <c r="E33" s="108">
        <v>0</v>
      </c>
      <c r="F33" s="109">
        <f t="shared" si="5"/>
        <v>8540</v>
      </c>
      <c r="G33" s="109">
        <f t="shared" si="6"/>
        <v>2490</v>
      </c>
      <c r="H33" s="109">
        <f t="shared" si="7"/>
        <v>1245</v>
      </c>
      <c r="I33" s="109">
        <f t="shared" si="8"/>
        <v>9960</v>
      </c>
      <c r="J33" s="156">
        <f t="shared" si="9"/>
        <v>4980</v>
      </c>
      <c r="K33" s="109">
        <f t="shared" si="10"/>
        <v>18675</v>
      </c>
    </row>
    <row r="34" spans="1:11" s="107" customFormat="1" ht="15.75" customHeight="1" x14ac:dyDescent="0.25">
      <c r="A34" s="1012" t="s">
        <v>4650</v>
      </c>
      <c r="B34" s="1013" t="s">
        <v>4330</v>
      </c>
      <c r="C34" s="101">
        <v>8585.1</v>
      </c>
      <c r="D34" s="108">
        <v>1070</v>
      </c>
      <c r="E34" s="108">
        <v>0</v>
      </c>
      <c r="F34" s="109">
        <f t="shared" si="5"/>
        <v>9655.1</v>
      </c>
      <c r="G34" s="109">
        <f t="shared" si="6"/>
        <v>2861.7000000000003</v>
      </c>
      <c r="H34" s="109">
        <f t="shared" si="7"/>
        <v>1430.8500000000001</v>
      </c>
      <c r="I34" s="109">
        <f t="shared" si="8"/>
        <v>11446.800000000001</v>
      </c>
      <c r="J34" s="156">
        <f t="shared" si="9"/>
        <v>5723.4</v>
      </c>
      <c r="K34" s="109">
        <f t="shared" si="10"/>
        <v>21462.75</v>
      </c>
    </row>
    <row r="35" spans="1:11" s="107" customFormat="1" ht="12.5" x14ac:dyDescent="0.25">
      <c r="A35" s="1012" t="s">
        <v>4651</v>
      </c>
      <c r="B35" s="1013" t="s">
        <v>4330</v>
      </c>
      <c r="C35" s="101">
        <v>9096</v>
      </c>
      <c r="D35" s="108">
        <v>1070</v>
      </c>
      <c r="E35" s="108">
        <v>0</v>
      </c>
      <c r="F35" s="109">
        <f t="shared" si="5"/>
        <v>10166</v>
      </c>
      <c r="G35" s="109">
        <f t="shared" si="6"/>
        <v>3032</v>
      </c>
      <c r="H35" s="109">
        <f t="shared" si="7"/>
        <v>1516</v>
      </c>
      <c r="I35" s="109">
        <f t="shared" si="8"/>
        <v>12128</v>
      </c>
      <c r="J35" s="156">
        <f t="shared" si="9"/>
        <v>6064</v>
      </c>
      <c r="K35" s="109">
        <f t="shared" si="10"/>
        <v>22740</v>
      </c>
    </row>
    <row r="36" spans="1:11" s="107" customFormat="1" ht="12.5" x14ac:dyDescent="0.25">
      <c r="A36" s="99" t="s">
        <v>4652</v>
      </c>
      <c r="B36" s="1013" t="s">
        <v>4330</v>
      </c>
      <c r="C36" s="101">
        <v>10152</v>
      </c>
      <c r="D36" s="108">
        <v>1070</v>
      </c>
      <c r="E36" s="108">
        <v>0</v>
      </c>
      <c r="F36" s="109">
        <f t="shared" si="5"/>
        <v>11222</v>
      </c>
      <c r="G36" s="109">
        <f t="shared" si="6"/>
        <v>3384</v>
      </c>
      <c r="H36" s="109">
        <f t="shared" si="7"/>
        <v>1692</v>
      </c>
      <c r="I36" s="109">
        <f t="shared" si="8"/>
        <v>13536</v>
      </c>
      <c r="J36" s="156">
        <f t="shared" si="9"/>
        <v>6768</v>
      </c>
      <c r="K36" s="109">
        <f t="shared" si="10"/>
        <v>25380</v>
      </c>
    </row>
    <row r="37" spans="1:11" s="107" customFormat="1" ht="12.5" x14ac:dyDescent="0.25">
      <c r="A37" s="1012" t="s">
        <v>4653</v>
      </c>
      <c r="B37" s="1013" t="s">
        <v>4330</v>
      </c>
      <c r="C37" s="101">
        <v>11310.3</v>
      </c>
      <c r="D37" s="108">
        <v>1070</v>
      </c>
      <c r="E37" s="108">
        <v>0</v>
      </c>
      <c r="F37" s="109">
        <f t="shared" si="5"/>
        <v>12380.3</v>
      </c>
      <c r="G37" s="109">
        <f t="shared" si="6"/>
        <v>3770.1</v>
      </c>
      <c r="H37" s="109">
        <f t="shared" si="7"/>
        <v>1885.05</v>
      </c>
      <c r="I37" s="109">
        <f t="shared" si="8"/>
        <v>15080.4</v>
      </c>
      <c r="J37" s="156">
        <f t="shared" si="9"/>
        <v>7540.2</v>
      </c>
      <c r="K37" s="109">
        <f t="shared" si="10"/>
        <v>28275.75</v>
      </c>
    </row>
    <row r="38" spans="1:11" s="107" customFormat="1" ht="12.5" x14ac:dyDescent="0.25">
      <c r="A38" s="1012" t="s">
        <v>4654</v>
      </c>
      <c r="B38" s="1013" t="s">
        <v>4378</v>
      </c>
      <c r="C38" s="101">
        <v>7470</v>
      </c>
      <c r="D38" s="108">
        <v>1070</v>
      </c>
      <c r="E38" s="108">
        <v>0</v>
      </c>
      <c r="F38" s="109">
        <f t="shared" si="5"/>
        <v>8540</v>
      </c>
      <c r="G38" s="109">
        <f t="shared" si="6"/>
        <v>2490</v>
      </c>
      <c r="H38" s="109">
        <f t="shared" si="7"/>
        <v>1245</v>
      </c>
      <c r="I38" s="109">
        <f t="shared" si="8"/>
        <v>9960</v>
      </c>
      <c r="J38" s="156">
        <f t="shared" si="9"/>
        <v>4980</v>
      </c>
      <c r="K38" s="109">
        <f t="shared" si="10"/>
        <v>18675</v>
      </c>
    </row>
    <row r="39" spans="1:11" s="107" customFormat="1" ht="12.5" x14ac:dyDescent="0.25">
      <c r="A39" s="1012" t="s">
        <v>4655</v>
      </c>
      <c r="B39" s="1013" t="s">
        <v>4378</v>
      </c>
      <c r="C39" s="101">
        <v>7470</v>
      </c>
      <c r="D39" s="108">
        <v>1070</v>
      </c>
      <c r="E39" s="108">
        <v>0</v>
      </c>
      <c r="F39" s="109">
        <f t="shared" si="5"/>
        <v>8540</v>
      </c>
      <c r="G39" s="109">
        <f t="shared" si="6"/>
        <v>2490</v>
      </c>
      <c r="H39" s="109">
        <f t="shared" si="7"/>
        <v>1245</v>
      </c>
      <c r="I39" s="109">
        <f t="shared" si="8"/>
        <v>9960</v>
      </c>
      <c r="J39" s="156">
        <f t="shared" si="9"/>
        <v>4980</v>
      </c>
      <c r="K39" s="109">
        <f t="shared" si="10"/>
        <v>18675</v>
      </c>
    </row>
    <row r="40" spans="1:11" s="107" customFormat="1" ht="12.5" x14ac:dyDescent="0.25">
      <c r="A40" s="1012" t="s">
        <v>4656</v>
      </c>
      <c r="B40" s="1013" t="s">
        <v>4378</v>
      </c>
      <c r="C40" s="101">
        <v>7562.7</v>
      </c>
      <c r="D40" s="108">
        <v>1070</v>
      </c>
      <c r="E40" s="108">
        <v>0</v>
      </c>
      <c r="F40" s="109">
        <f t="shared" si="5"/>
        <v>8632.7000000000007</v>
      </c>
      <c r="G40" s="109">
        <f t="shared" si="6"/>
        <v>2520.9</v>
      </c>
      <c r="H40" s="109">
        <f t="shared" si="7"/>
        <v>1260.45</v>
      </c>
      <c r="I40" s="109">
        <f t="shared" si="8"/>
        <v>10083.6</v>
      </c>
      <c r="J40" s="156">
        <f t="shared" si="9"/>
        <v>5041.8</v>
      </c>
      <c r="K40" s="109">
        <f t="shared" si="10"/>
        <v>18906.75</v>
      </c>
    </row>
    <row r="41" spans="1:11" s="107" customFormat="1" ht="12.5" x14ac:dyDescent="0.25">
      <c r="A41" s="1012" t="s">
        <v>4657</v>
      </c>
      <c r="B41" s="1013" t="s">
        <v>4378</v>
      </c>
      <c r="C41" s="101">
        <v>7971.6</v>
      </c>
      <c r="D41" s="108">
        <v>1070</v>
      </c>
      <c r="E41" s="108">
        <v>0</v>
      </c>
      <c r="F41" s="109">
        <f t="shared" si="5"/>
        <v>9041.6</v>
      </c>
      <c r="G41" s="109">
        <f t="shared" si="6"/>
        <v>2657.2000000000003</v>
      </c>
      <c r="H41" s="109">
        <f t="shared" si="7"/>
        <v>1328.6000000000001</v>
      </c>
      <c r="I41" s="109">
        <f t="shared" si="8"/>
        <v>10628.800000000001</v>
      </c>
      <c r="J41" s="156">
        <f t="shared" si="9"/>
        <v>5314.4000000000005</v>
      </c>
      <c r="K41" s="109">
        <f t="shared" si="10"/>
        <v>19929.000000000004</v>
      </c>
    </row>
    <row r="42" spans="1:11" s="107" customFormat="1" ht="12.5" x14ac:dyDescent="0.25">
      <c r="A42" s="1012" t="s">
        <v>4658</v>
      </c>
      <c r="B42" s="1013" t="s">
        <v>4378</v>
      </c>
      <c r="C42" s="101">
        <v>8585.1</v>
      </c>
      <c r="D42" s="108">
        <v>1070</v>
      </c>
      <c r="E42" s="108">
        <v>0</v>
      </c>
      <c r="F42" s="109">
        <f t="shared" si="5"/>
        <v>9655.1</v>
      </c>
      <c r="G42" s="109">
        <f t="shared" si="6"/>
        <v>2861.7000000000003</v>
      </c>
      <c r="H42" s="109">
        <f t="shared" si="7"/>
        <v>1430.8500000000001</v>
      </c>
      <c r="I42" s="109">
        <f t="shared" si="8"/>
        <v>11446.800000000001</v>
      </c>
      <c r="J42" s="156">
        <f t="shared" si="9"/>
        <v>5723.4</v>
      </c>
      <c r="K42" s="109">
        <f t="shared" si="10"/>
        <v>21462.75</v>
      </c>
    </row>
    <row r="43" spans="1:11" s="107" customFormat="1" ht="12.5" x14ac:dyDescent="0.25">
      <c r="A43" s="1012" t="s">
        <v>4659</v>
      </c>
      <c r="B43" s="1013" t="s">
        <v>4378</v>
      </c>
      <c r="C43" s="101">
        <v>9096</v>
      </c>
      <c r="D43" s="108">
        <v>1070</v>
      </c>
      <c r="E43" s="108">
        <v>0</v>
      </c>
      <c r="F43" s="109">
        <f t="shared" si="5"/>
        <v>10166</v>
      </c>
      <c r="G43" s="109">
        <f t="shared" si="6"/>
        <v>3032</v>
      </c>
      <c r="H43" s="109">
        <f t="shared" si="7"/>
        <v>1516</v>
      </c>
      <c r="I43" s="109">
        <f t="shared" si="8"/>
        <v>12128</v>
      </c>
      <c r="J43" s="156">
        <f t="shared" si="9"/>
        <v>6064</v>
      </c>
      <c r="K43" s="109">
        <f t="shared" si="10"/>
        <v>22740</v>
      </c>
    </row>
    <row r="44" spans="1:11" s="107" customFormat="1" ht="12.5" x14ac:dyDescent="0.25">
      <c r="A44" s="1012" t="s">
        <v>4660</v>
      </c>
      <c r="B44" s="1013" t="s">
        <v>4378</v>
      </c>
      <c r="C44" s="101">
        <v>9879.6</v>
      </c>
      <c r="D44" s="108">
        <v>1070</v>
      </c>
      <c r="E44" s="108">
        <v>0</v>
      </c>
      <c r="F44" s="109">
        <f t="shared" si="5"/>
        <v>10949.6</v>
      </c>
      <c r="G44" s="109">
        <f t="shared" si="6"/>
        <v>3293.2</v>
      </c>
      <c r="H44" s="109">
        <f t="shared" si="7"/>
        <v>1646.6</v>
      </c>
      <c r="I44" s="109">
        <f t="shared" si="8"/>
        <v>13172.8</v>
      </c>
      <c r="J44" s="156">
        <f t="shared" si="9"/>
        <v>6586.4</v>
      </c>
      <c r="K44" s="109">
        <f t="shared" si="10"/>
        <v>24699</v>
      </c>
    </row>
    <row r="45" spans="1:11" s="107" customFormat="1" ht="12.5" x14ac:dyDescent="0.25">
      <c r="A45" s="1012" t="s">
        <v>4661</v>
      </c>
      <c r="B45" s="1013" t="s">
        <v>4378</v>
      </c>
      <c r="C45" s="101">
        <v>10595.1</v>
      </c>
      <c r="D45" s="108">
        <v>1070</v>
      </c>
      <c r="E45" s="108">
        <v>0</v>
      </c>
      <c r="F45" s="109">
        <f t="shared" si="5"/>
        <v>11665.1</v>
      </c>
      <c r="G45" s="109">
        <f t="shared" si="6"/>
        <v>3531.7000000000003</v>
      </c>
      <c r="H45" s="109">
        <f t="shared" si="7"/>
        <v>1765.8500000000001</v>
      </c>
      <c r="I45" s="109">
        <f t="shared" si="8"/>
        <v>14126.800000000001</v>
      </c>
      <c r="J45" s="156">
        <f t="shared" si="9"/>
        <v>7063.4</v>
      </c>
      <c r="K45" s="109">
        <f t="shared" si="10"/>
        <v>26487.75</v>
      </c>
    </row>
    <row r="46" spans="1:11" s="107" customFormat="1" ht="12.5" x14ac:dyDescent="0.25">
      <c r="A46" s="1012" t="s">
        <v>4662</v>
      </c>
      <c r="B46" s="1013" t="s">
        <v>4378</v>
      </c>
      <c r="C46" s="101">
        <v>10833.6</v>
      </c>
      <c r="D46" s="108">
        <v>1070</v>
      </c>
      <c r="E46" s="108">
        <v>0</v>
      </c>
      <c r="F46" s="109">
        <f t="shared" si="5"/>
        <v>11903.6</v>
      </c>
      <c r="G46" s="109">
        <f t="shared" si="6"/>
        <v>3611.2</v>
      </c>
      <c r="H46" s="109">
        <f t="shared" si="7"/>
        <v>1805.6</v>
      </c>
      <c r="I46" s="109">
        <f t="shared" si="8"/>
        <v>14444.8</v>
      </c>
      <c r="J46" s="156">
        <f t="shared" si="9"/>
        <v>7222.4000000000005</v>
      </c>
      <c r="K46" s="109">
        <f t="shared" si="10"/>
        <v>27084</v>
      </c>
    </row>
    <row r="47" spans="1:11" s="107" customFormat="1" ht="12.5" x14ac:dyDescent="0.25">
      <c r="A47" s="1012" t="s">
        <v>4663</v>
      </c>
      <c r="B47" s="1013" t="s">
        <v>4378</v>
      </c>
      <c r="C47" s="101">
        <v>11310.3</v>
      </c>
      <c r="D47" s="108">
        <v>1070</v>
      </c>
      <c r="E47" s="108">
        <v>0</v>
      </c>
      <c r="F47" s="109">
        <f t="shared" si="5"/>
        <v>12380.3</v>
      </c>
      <c r="G47" s="109">
        <f t="shared" si="6"/>
        <v>3770.1</v>
      </c>
      <c r="H47" s="109">
        <f t="shared" si="7"/>
        <v>1885.05</v>
      </c>
      <c r="I47" s="109">
        <f t="shared" si="8"/>
        <v>15080.4</v>
      </c>
      <c r="J47" s="156">
        <f t="shared" si="9"/>
        <v>7540.2</v>
      </c>
      <c r="K47" s="109">
        <f t="shared" si="10"/>
        <v>28275.75</v>
      </c>
    </row>
    <row r="48" spans="1:11" s="107" customFormat="1" ht="12.5" x14ac:dyDescent="0.25">
      <c r="A48" s="1012" t="s">
        <v>4664</v>
      </c>
      <c r="B48" s="1013" t="s">
        <v>4378</v>
      </c>
      <c r="C48" s="101">
        <v>12059.7</v>
      </c>
      <c r="D48" s="108">
        <v>1070</v>
      </c>
      <c r="E48" s="108">
        <v>0</v>
      </c>
      <c r="F48" s="109">
        <f t="shared" si="5"/>
        <v>13129.7</v>
      </c>
      <c r="G48" s="109">
        <f t="shared" si="6"/>
        <v>4019.9</v>
      </c>
      <c r="H48" s="109">
        <f t="shared" si="7"/>
        <v>2009.95</v>
      </c>
      <c r="I48" s="109">
        <f t="shared" si="8"/>
        <v>16079.6</v>
      </c>
      <c r="J48" s="156">
        <f t="shared" si="9"/>
        <v>8039.8</v>
      </c>
      <c r="K48" s="109">
        <f t="shared" si="10"/>
        <v>30149.25</v>
      </c>
    </row>
    <row r="49" spans="1:11" s="107" customFormat="1" ht="12.5" x14ac:dyDescent="0.25">
      <c r="A49" s="1012" t="s">
        <v>4665</v>
      </c>
      <c r="B49" s="1013" t="s">
        <v>4378</v>
      </c>
      <c r="C49" s="101">
        <v>14444.7</v>
      </c>
      <c r="D49" s="108">
        <v>1070</v>
      </c>
      <c r="E49" s="108">
        <v>0</v>
      </c>
      <c r="F49" s="109">
        <f t="shared" si="5"/>
        <v>15514.7</v>
      </c>
      <c r="G49" s="109">
        <f t="shared" si="6"/>
        <v>4814.8999999999996</v>
      </c>
      <c r="H49" s="109">
        <f t="shared" si="7"/>
        <v>2407.4499999999998</v>
      </c>
      <c r="I49" s="109">
        <f t="shared" si="8"/>
        <v>19259.599999999999</v>
      </c>
      <c r="J49" s="156">
        <f t="shared" si="9"/>
        <v>9629.7999999999993</v>
      </c>
      <c r="K49" s="109">
        <f t="shared" si="10"/>
        <v>36111.75</v>
      </c>
    </row>
    <row r="50" spans="1:11" s="107" customFormat="1" ht="12.5" x14ac:dyDescent="0.25">
      <c r="A50" s="1012" t="s">
        <v>4564</v>
      </c>
      <c r="B50" s="1013" t="s">
        <v>4565</v>
      </c>
      <c r="C50" s="101">
        <v>9096</v>
      </c>
      <c r="D50" s="108">
        <v>1070</v>
      </c>
      <c r="E50" s="108">
        <v>0</v>
      </c>
      <c r="F50" s="109">
        <f t="shared" si="5"/>
        <v>10166</v>
      </c>
      <c r="G50" s="109">
        <f t="shared" si="6"/>
        <v>3032</v>
      </c>
      <c r="H50" s="109">
        <f t="shared" si="7"/>
        <v>1516</v>
      </c>
      <c r="I50" s="109">
        <f t="shared" si="8"/>
        <v>12128</v>
      </c>
      <c r="J50" s="156">
        <f t="shared" si="9"/>
        <v>6064</v>
      </c>
      <c r="K50" s="109">
        <f t="shared" si="10"/>
        <v>22740</v>
      </c>
    </row>
    <row r="51" spans="1:11" s="107" customFormat="1" ht="12.5" x14ac:dyDescent="0.25">
      <c r="A51" s="1012" t="s">
        <v>4666</v>
      </c>
      <c r="B51" s="1013" t="s">
        <v>4429</v>
      </c>
      <c r="C51" s="101">
        <v>11310.3</v>
      </c>
      <c r="D51" s="108">
        <v>1070</v>
      </c>
      <c r="E51" s="108">
        <v>0</v>
      </c>
      <c r="F51" s="109">
        <f t="shared" si="5"/>
        <v>12380.3</v>
      </c>
      <c r="G51" s="109">
        <f t="shared" si="6"/>
        <v>3770.1</v>
      </c>
      <c r="H51" s="109">
        <f t="shared" si="7"/>
        <v>1885.05</v>
      </c>
      <c r="I51" s="109">
        <f t="shared" si="8"/>
        <v>15080.4</v>
      </c>
      <c r="J51" s="156">
        <f t="shared" si="9"/>
        <v>7540.2</v>
      </c>
      <c r="K51" s="109">
        <f t="shared" si="10"/>
        <v>28275.75</v>
      </c>
    </row>
    <row r="52" spans="1:11" s="107" customFormat="1" ht="12.5" x14ac:dyDescent="0.25">
      <c r="A52" s="1012" t="s">
        <v>4667</v>
      </c>
      <c r="B52" s="1013" t="s">
        <v>4568</v>
      </c>
      <c r="C52" s="101">
        <v>9096</v>
      </c>
      <c r="D52" s="108">
        <v>1070</v>
      </c>
      <c r="E52" s="108">
        <v>0</v>
      </c>
      <c r="F52" s="109">
        <f t="shared" si="5"/>
        <v>10166</v>
      </c>
      <c r="G52" s="109">
        <f t="shared" si="6"/>
        <v>3032</v>
      </c>
      <c r="H52" s="109">
        <f t="shared" si="7"/>
        <v>1516</v>
      </c>
      <c r="I52" s="109">
        <f t="shared" si="8"/>
        <v>12128</v>
      </c>
      <c r="J52" s="156">
        <f t="shared" si="9"/>
        <v>6064</v>
      </c>
      <c r="K52" s="109">
        <f t="shared" si="10"/>
        <v>22740</v>
      </c>
    </row>
    <row r="53" spans="1:11" s="107" customFormat="1" ht="12.5" x14ac:dyDescent="0.25">
      <c r="A53" s="1012" t="s">
        <v>4668</v>
      </c>
      <c r="B53" s="1013" t="s">
        <v>4568</v>
      </c>
      <c r="C53" s="101">
        <v>11616.9</v>
      </c>
      <c r="D53" s="108">
        <v>1070</v>
      </c>
      <c r="E53" s="108">
        <v>0</v>
      </c>
      <c r="F53" s="109">
        <f t="shared" si="5"/>
        <v>12686.9</v>
      </c>
      <c r="G53" s="109">
        <f t="shared" si="6"/>
        <v>3872.2999999999997</v>
      </c>
      <c r="H53" s="109">
        <f t="shared" si="7"/>
        <v>1936.1499999999999</v>
      </c>
      <c r="I53" s="109">
        <f t="shared" si="8"/>
        <v>15489.199999999999</v>
      </c>
      <c r="J53" s="156">
        <f t="shared" si="9"/>
        <v>7744.5999999999985</v>
      </c>
      <c r="K53" s="109">
        <f t="shared" si="10"/>
        <v>29042.249999999996</v>
      </c>
    </row>
    <row r="54" spans="1:11" s="107" customFormat="1" ht="12.5" x14ac:dyDescent="0.25">
      <c r="A54" s="1012" t="s">
        <v>4669</v>
      </c>
      <c r="B54" s="1013" t="s">
        <v>4376</v>
      </c>
      <c r="C54" s="101">
        <v>10390.5</v>
      </c>
      <c r="D54" s="108">
        <v>1070</v>
      </c>
      <c r="E54" s="108">
        <v>0</v>
      </c>
      <c r="F54" s="109">
        <f t="shared" si="5"/>
        <v>11460.5</v>
      </c>
      <c r="G54" s="109">
        <f t="shared" si="6"/>
        <v>3463.5</v>
      </c>
      <c r="H54" s="109">
        <f t="shared" si="7"/>
        <v>1731.75</v>
      </c>
      <c r="I54" s="109">
        <f t="shared" si="8"/>
        <v>13854</v>
      </c>
      <c r="J54" s="156">
        <f t="shared" si="9"/>
        <v>6927.0000000000009</v>
      </c>
      <c r="K54" s="109">
        <f t="shared" si="10"/>
        <v>25976.25</v>
      </c>
    </row>
    <row r="55" spans="1:11" s="107" customFormat="1" ht="12.5" x14ac:dyDescent="0.25">
      <c r="A55" s="1012" t="s">
        <v>4670</v>
      </c>
      <c r="B55" s="1013" t="s">
        <v>4376</v>
      </c>
      <c r="C55" s="101">
        <v>11719.2</v>
      </c>
      <c r="D55" s="108">
        <v>1070</v>
      </c>
      <c r="E55" s="108">
        <v>0</v>
      </c>
      <c r="F55" s="109">
        <f t="shared" si="5"/>
        <v>12789.2</v>
      </c>
      <c r="G55" s="109">
        <f t="shared" si="6"/>
        <v>3906.4000000000005</v>
      </c>
      <c r="H55" s="109">
        <f t="shared" si="7"/>
        <v>1953.2000000000003</v>
      </c>
      <c r="I55" s="109">
        <f t="shared" si="8"/>
        <v>15625.600000000002</v>
      </c>
      <c r="J55" s="156">
        <f t="shared" si="9"/>
        <v>7812.8000000000011</v>
      </c>
      <c r="K55" s="109">
        <f t="shared" si="10"/>
        <v>29298.000000000007</v>
      </c>
    </row>
    <row r="56" spans="1:11" s="107" customFormat="1" ht="12.5" x14ac:dyDescent="0.25">
      <c r="A56" s="1012" t="s">
        <v>4671</v>
      </c>
      <c r="B56" s="1013" t="s">
        <v>4376</v>
      </c>
      <c r="C56" s="101">
        <v>18225.900000000001</v>
      </c>
      <c r="D56" s="108">
        <v>1070</v>
      </c>
      <c r="E56" s="108">
        <v>0</v>
      </c>
      <c r="F56" s="109">
        <f t="shared" si="5"/>
        <v>19295.900000000001</v>
      </c>
      <c r="G56" s="109">
        <f t="shared" si="6"/>
        <v>6075.3000000000011</v>
      </c>
      <c r="H56" s="109">
        <f t="shared" si="7"/>
        <v>3037.6500000000005</v>
      </c>
      <c r="I56" s="109">
        <f t="shared" si="8"/>
        <v>24301.200000000004</v>
      </c>
      <c r="J56" s="156">
        <f t="shared" si="9"/>
        <v>12150.600000000002</v>
      </c>
      <c r="K56" s="109">
        <f t="shared" si="10"/>
        <v>45564.750000000015</v>
      </c>
    </row>
    <row r="57" spans="1:11" s="107" customFormat="1" ht="12.5" x14ac:dyDescent="0.25">
      <c r="A57" s="1012" t="s">
        <v>4672</v>
      </c>
      <c r="B57" s="1013" t="s">
        <v>4441</v>
      </c>
      <c r="C57" s="101">
        <v>7470</v>
      </c>
      <c r="D57" s="108">
        <v>1070</v>
      </c>
      <c r="E57" s="108">
        <v>0</v>
      </c>
      <c r="F57" s="109">
        <f t="shared" si="5"/>
        <v>8540</v>
      </c>
      <c r="G57" s="109">
        <f t="shared" si="6"/>
        <v>2490</v>
      </c>
      <c r="H57" s="109">
        <f t="shared" si="7"/>
        <v>1245</v>
      </c>
      <c r="I57" s="109">
        <f t="shared" si="8"/>
        <v>9960</v>
      </c>
      <c r="J57" s="156">
        <f t="shared" si="9"/>
        <v>4980</v>
      </c>
      <c r="K57" s="109">
        <f t="shared" si="10"/>
        <v>18675</v>
      </c>
    </row>
    <row r="58" spans="1:11" s="107" customFormat="1" ht="12.5" x14ac:dyDescent="0.25">
      <c r="A58" s="1012" t="s">
        <v>4673</v>
      </c>
      <c r="B58" s="1013" t="s">
        <v>4441</v>
      </c>
      <c r="C58" s="101">
        <v>9266.4</v>
      </c>
      <c r="D58" s="108">
        <v>1070</v>
      </c>
      <c r="E58" s="108">
        <v>0</v>
      </c>
      <c r="F58" s="109">
        <f t="shared" si="5"/>
        <v>10336.4</v>
      </c>
      <c r="G58" s="109">
        <f t="shared" si="6"/>
        <v>3088.8</v>
      </c>
      <c r="H58" s="109">
        <f t="shared" si="7"/>
        <v>1544.4</v>
      </c>
      <c r="I58" s="109">
        <f t="shared" si="8"/>
        <v>12355.2</v>
      </c>
      <c r="J58" s="156">
        <f t="shared" si="9"/>
        <v>6177.6</v>
      </c>
      <c r="K58" s="109">
        <f t="shared" si="10"/>
        <v>23166</v>
      </c>
    </row>
    <row r="59" spans="1:11" s="107" customFormat="1" ht="12.5" x14ac:dyDescent="0.25">
      <c r="A59" s="1012" t="s">
        <v>4674</v>
      </c>
      <c r="B59" s="1013" t="s">
        <v>4441</v>
      </c>
      <c r="C59" s="101">
        <v>10595.1</v>
      </c>
      <c r="D59" s="108">
        <v>1070</v>
      </c>
      <c r="E59" s="108">
        <v>0</v>
      </c>
      <c r="F59" s="109">
        <f t="shared" si="5"/>
        <v>11665.1</v>
      </c>
      <c r="G59" s="109">
        <f t="shared" si="6"/>
        <v>3531.7000000000003</v>
      </c>
      <c r="H59" s="109">
        <f t="shared" si="7"/>
        <v>1765.8500000000001</v>
      </c>
      <c r="I59" s="109">
        <f t="shared" si="8"/>
        <v>14126.800000000001</v>
      </c>
      <c r="J59" s="156">
        <f t="shared" si="9"/>
        <v>7063.4</v>
      </c>
      <c r="K59" s="109">
        <f t="shared" si="10"/>
        <v>26487.75</v>
      </c>
    </row>
    <row r="60" spans="1:11" s="107" customFormat="1" ht="12.5" x14ac:dyDescent="0.25">
      <c r="A60" s="1012" t="s">
        <v>4571</v>
      </c>
      <c r="B60" s="1013" t="s">
        <v>4572</v>
      </c>
      <c r="C60" s="101">
        <v>8176.2</v>
      </c>
      <c r="D60" s="108">
        <v>1070</v>
      </c>
      <c r="E60" s="108">
        <v>0</v>
      </c>
      <c r="F60" s="109">
        <f t="shared" si="5"/>
        <v>9246.2000000000007</v>
      </c>
      <c r="G60" s="109">
        <f t="shared" si="6"/>
        <v>2725.4</v>
      </c>
      <c r="H60" s="109">
        <f t="shared" si="7"/>
        <v>1362.7</v>
      </c>
      <c r="I60" s="109">
        <f t="shared" si="8"/>
        <v>10901.6</v>
      </c>
      <c r="J60" s="156">
        <f t="shared" si="9"/>
        <v>5450.8000000000011</v>
      </c>
      <c r="K60" s="109">
        <f t="shared" si="10"/>
        <v>20440.5</v>
      </c>
    </row>
    <row r="61" spans="1:11" s="107" customFormat="1" ht="12.5" x14ac:dyDescent="0.25">
      <c r="A61" s="1012" t="s">
        <v>4675</v>
      </c>
      <c r="B61" s="1013" t="s">
        <v>4574</v>
      </c>
      <c r="C61" s="101">
        <v>7470</v>
      </c>
      <c r="D61" s="108">
        <v>1070</v>
      </c>
      <c r="E61" s="108">
        <v>0</v>
      </c>
      <c r="F61" s="109">
        <f t="shared" si="5"/>
        <v>8540</v>
      </c>
      <c r="G61" s="109">
        <f t="shared" si="6"/>
        <v>2490</v>
      </c>
      <c r="H61" s="109">
        <f t="shared" si="7"/>
        <v>1245</v>
      </c>
      <c r="I61" s="109">
        <f t="shared" si="8"/>
        <v>9960</v>
      </c>
      <c r="J61" s="156">
        <f t="shared" si="9"/>
        <v>4980</v>
      </c>
      <c r="K61" s="109">
        <f t="shared" si="10"/>
        <v>18675</v>
      </c>
    </row>
    <row r="62" spans="1:11" s="107" customFormat="1" ht="12.5" x14ac:dyDescent="0.25">
      <c r="A62" s="1012" t="s">
        <v>4676</v>
      </c>
      <c r="B62" s="1013" t="s">
        <v>4574</v>
      </c>
      <c r="C62" s="101">
        <v>7470</v>
      </c>
      <c r="D62" s="108">
        <v>1070</v>
      </c>
      <c r="E62" s="108">
        <v>0</v>
      </c>
      <c r="F62" s="109">
        <f t="shared" si="5"/>
        <v>8540</v>
      </c>
      <c r="G62" s="109">
        <f t="shared" si="6"/>
        <v>2490</v>
      </c>
      <c r="H62" s="109">
        <f t="shared" si="7"/>
        <v>1245</v>
      </c>
      <c r="I62" s="109">
        <f t="shared" si="8"/>
        <v>9960</v>
      </c>
      <c r="J62" s="156">
        <f t="shared" si="9"/>
        <v>4980</v>
      </c>
      <c r="K62" s="109">
        <f t="shared" si="10"/>
        <v>18675</v>
      </c>
    </row>
    <row r="63" spans="1:11" s="107" customFormat="1" ht="12.5" x14ac:dyDescent="0.25">
      <c r="A63" s="1012" t="s">
        <v>4677</v>
      </c>
      <c r="B63" s="1013" t="s">
        <v>4358</v>
      </c>
      <c r="C63" s="101">
        <v>7470</v>
      </c>
      <c r="D63" s="108">
        <v>1070</v>
      </c>
      <c r="E63" s="108">
        <v>0</v>
      </c>
      <c r="F63" s="109">
        <f t="shared" si="5"/>
        <v>8540</v>
      </c>
      <c r="G63" s="109">
        <f t="shared" si="6"/>
        <v>2490</v>
      </c>
      <c r="H63" s="109">
        <f t="shared" si="7"/>
        <v>1245</v>
      </c>
      <c r="I63" s="109">
        <f t="shared" si="8"/>
        <v>9960</v>
      </c>
      <c r="J63" s="156">
        <f t="shared" si="9"/>
        <v>4980</v>
      </c>
      <c r="K63" s="109">
        <f t="shared" si="10"/>
        <v>18675</v>
      </c>
    </row>
    <row r="64" spans="1:11" s="107" customFormat="1" ht="12.5" x14ac:dyDescent="0.25">
      <c r="A64" s="1012" t="s">
        <v>4678</v>
      </c>
      <c r="B64" s="1013" t="s">
        <v>4358</v>
      </c>
      <c r="C64" s="101">
        <v>7562.7</v>
      </c>
      <c r="D64" s="108">
        <v>1070</v>
      </c>
      <c r="E64" s="108">
        <v>0</v>
      </c>
      <c r="F64" s="109">
        <f t="shared" si="5"/>
        <v>8632.7000000000007</v>
      </c>
      <c r="G64" s="109">
        <f t="shared" si="6"/>
        <v>2520.9</v>
      </c>
      <c r="H64" s="109">
        <f t="shared" si="7"/>
        <v>1260.45</v>
      </c>
      <c r="I64" s="109">
        <f t="shared" si="8"/>
        <v>10083.6</v>
      </c>
      <c r="J64" s="156">
        <f t="shared" si="9"/>
        <v>5041.8</v>
      </c>
      <c r="K64" s="109">
        <f t="shared" si="10"/>
        <v>18906.75</v>
      </c>
    </row>
    <row r="65" spans="1:11" s="107" customFormat="1" ht="12.5" x14ac:dyDescent="0.25">
      <c r="A65" s="1012" t="s">
        <v>4679</v>
      </c>
      <c r="B65" s="1013" t="s">
        <v>4358</v>
      </c>
      <c r="C65" s="101">
        <v>8176.2</v>
      </c>
      <c r="D65" s="108">
        <v>1070</v>
      </c>
      <c r="E65" s="108">
        <v>0</v>
      </c>
      <c r="F65" s="109">
        <f t="shared" si="5"/>
        <v>9246.2000000000007</v>
      </c>
      <c r="G65" s="109">
        <f t="shared" si="6"/>
        <v>2725.4</v>
      </c>
      <c r="H65" s="109">
        <f t="shared" si="7"/>
        <v>1362.7</v>
      </c>
      <c r="I65" s="109">
        <f t="shared" si="8"/>
        <v>10901.6</v>
      </c>
      <c r="J65" s="156">
        <f t="shared" si="9"/>
        <v>5450.8000000000011</v>
      </c>
      <c r="K65" s="109">
        <f t="shared" si="10"/>
        <v>20440.5</v>
      </c>
    </row>
    <row r="66" spans="1:11" s="224" customFormat="1" ht="12.5" x14ac:dyDescent="0.25">
      <c r="A66" s="1012" t="s">
        <v>4680</v>
      </c>
      <c r="B66" s="1013" t="s">
        <v>4358</v>
      </c>
      <c r="C66" s="101">
        <v>8517</v>
      </c>
      <c r="D66" s="108">
        <v>1070</v>
      </c>
      <c r="E66" s="108">
        <v>0</v>
      </c>
      <c r="F66" s="109">
        <f t="shared" si="5"/>
        <v>9587</v>
      </c>
      <c r="G66" s="109">
        <f t="shared" si="6"/>
        <v>2839</v>
      </c>
      <c r="H66" s="109">
        <f t="shared" si="7"/>
        <v>1419.5</v>
      </c>
      <c r="I66" s="109">
        <f t="shared" si="8"/>
        <v>11356</v>
      </c>
      <c r="J66" s="156">
        <f t="shared" si="9"/>
        <v>5678</v>
      </c>
      <c r="K66" s="109">
        <f t="shared" si="10"/>
        <v>21292.5</v>
      </c>
    </row>
    <row r="67" spans="1:11" s="107" customFormat="1" ht="12.5" x14ac:dyDescent="0.25">
      <c r="A67" s="1012" t="s">
        <v>4681</v>
      </c>
      <c r="B67" s="1013" t="s">
        <v>4358</v>
      </c>
      <c r="C67" s="101">
        <v>10152</v>
      </c>
      <c r="D67" s="108">
        <v>1070</v>
      </c>
      <c r="E67" s="108">
        <v>0</v>
      </c>
      <c r="F67" s="109">
        <f t="shared" si="5"/>
        <v>11222</v>
      </c>
      <c r="G67" s="109">
        <f t="shared" si="6"/>
        <v>3384</v>
      </c>
      <c r="H67" s="109">
        <f t="shared" si="7"/>
        <v>1692</v>
      </c>
      <c r="I67" s="109">
        <f t="shared" si="8"/>
        <v>13536</v>
      </c>
      <c r="J67" s="156">
        <f t="shared" si="9"/>
        <v>6768</v>
      </c>
      <c r="K67" s="109">
        <f t="shared" si="10"/>
        <v>25380</v>
      </c>
    </row>
    <row r="68" spans="1:11" s="107" customFormat="1" ht="12.5" x14ac:dyDescent="0.25">
      <c r="A68" s="1012" t="s">
        <v>4682</v>
      </c>
      <c r="B68" s="1013" t="s">
        <v>4577</v>
      </c>
      <c r="C68" s="101">
        <v>7470</v>
      </c>
      <c r="D68" s="108">
        <v>1070</v>
      </c>
      <c r="E68" s="108">
        <v>0</v>
      </c>
      <c r="F68" s="109">
        <f t="shared" si="5"/>
        <v>8540</v>
      </c>
      <c r="G68" s="109">
        <f t="shared" si="6"/>
        <v>2490</v>
      </c>
      <c r="H68" s="109">
        <f t="shared" si="7"/>
        <v>1245</v>
      </c>
      <c r="I68" s="109">
        <f t="shared" si="8"/>
        <v>9960</v>
      </c>
      <c r="J68" s="156">
        <f t="shared" si="9"/>
        <v>4980</v>
      </c>
      <c r="K68" s="109">
        <f t="shared" si="10"/>
        <v>18675</v>
      </c>
    </row>
    <row r="69" spans="1:11" s="107" customFormat="1" ht="12.5" x14ac:dyDescent="0.25">
      <c r="A69" s="1012" t="s">
        <v>4683</v>
      </c>
      <c r="B69" s="1013" t="s">
        <v>4577</v>
      </c>
      <c r="C69" s="101">
        <v>7470</v>
      </c>
      <c r="D69" s="108">
        <v>1070</v>
      </c>
      <c r="E69" s="108">
        <v>0</v>
      </c>
      <c r="F69" s="109">
        <f t="shared" si="5"/>
        <v>8540</v>
      </c>
      <c r="G69" s="109">
        <f t="shared" si="6"/>
        <v>2490</v>
      </c>
      <c r="H69" s="109">
        <f t="shared" si="7"/>
        <v>1245</v>
      </c>
      <c r="I69" s="109">
        <f t="shared" si="8"/>
        <v>9960</v>
      </c>
      <c r="J69" s="156">
        <f t="shared" si="9"/>
        <v>4980</v>
      </c>
      <c r="K69" s="109">
        <f t="shared" si="10"/>
        <v>18675</v>
      </c>
    </row>
    <row r="70" spans="1:11" s="107" customFormat="1" ht="12.5" x14ac:dyDescent="0.25">
      <c r="A70" s="1012" t="s">
        <v>4684</v>
      </c>
      <c r="B70" s="1013" t="s">
        <v>4299</v>
      </c>
      <c r="C70" s="101">
        <v>14580.6</v>
      </c>
      <c r="D70" s="108">
        <v>1070</v>
      </c>
      <c r="E70" s="108">
        <v>0</v>
      </c>
      <c r="F70" s="109">
        <f t="shared" si="5"/>
        <v>15650.6</v>
      </c>
      <c r="G70" s="109">
        <f t="shared" si="6"/>
        <v>4860.2000000000007</v>
      </c>
      <c r="H70" s="109">
        <f t="shared" si="7"/>
        <v>2430.1000000000004</v>
      </c>
      <c r="I70" s="109">
        <f t="shared" si="8"/>
        <v>19440.800000000003</v>
      </c>
      <c r="J70" s="156">
        <f t="shared" si="9"/>
        <v>9720.4000000000015</v>
      </c>
      <c r="K70" s="109">
        <f t="shared" si="10"/>
        <v>36451.500000000007</v>
      </c>
    </row>
    <row r="71" spans="1:11" s="107" customFormat="1" ht="12.5" x14ac:dyDescent="0.25">
      <c r="A71" s="1012" t="s">
        <v>4685</v>
      </c>
      <c r="B71" s="1013" t="s">
        <v>4299</v>
      </c>
      <c r="C71" s="101">
        <v>19656.900000000001</v>
      </c>
      <c r="D71" s="108">
        <v>1070</v>
      </c>
      <c r="E71" s="108">
        <v>0</v>
      </c>
      <c r="F71" s="109">
        <f t="shared" si="5"/>
        <v>20726.900000000001</v>
      </c>
      <c r="G71" s="109">
        <f t="shared" si="6"/>
        <v>6552.3</v>
      </c>
      <c r="H71" s="109">
        <f t="shared" si="7"/>
        <v>3276.15</v>
      </c>
      <c r="I71" s="109">
        <f t="shared" si="8"/>
        <v>26209.200000000001</v>
      </c>
      <c r="J71" s="156">
        <f t="shared" si="9"/>
        <v>13104.6</v>
      </c>
      <c r="K71" s="109">
        <f t="shared" si="10"/>
        <v>49142.25</v>
      </c>
    </row>
    <row r="72" spans="1:11" s="107" customFormat="1" ht="12.5" x14ac:dyDescent="0.25">
      <c r="A72" s="1012" t="s">
        <v>4686</v>
      </c>
      <c r="B72" s="1013" t="s">
        <v>4299</v>
      </c>
      <c r="C72" s="101">
        <v>19350</v>
      </c>
      <c r="D72" s="108">
        <v>1070</v>
      </c>
      <c r="E72" s="108">
        <v>0</v>
      </c>
      <c r="F72" s="109">
        <f t="shared" si="5"/>
        <v>20420</v>
      </c>
      <c r="G72" s="109">
        <f t="shared" si="6"/>
        <v>6450</v>
      </c>
      <c r="H72" s="109">
        <f t="shared" si="7"/>
        <v>3225</v>
      </c>
      <c r="I72" s="109">
        <f t="shared" si="8"/>
        <v>25800</v>
      </c>
      <c r="J72" s="156">
        <f t="shared" si="9"/>
        <v>12900</v>
      </c>
      <c r="K72" s="109">
        <f t="shared" si="10"/>
        <v>48375</v>
      </c>
    </row>
    <row r="73" spans="1:11" s="107" customFormat="1" ht="12.5" x14ac:dyDescent="0.25">
      <c r="A73" s="1012" t="s">
        <v>4687</v>
      </c>
      <c r="B73" s="1013" t="s">
        <v>4529</v>
      </c>
      <c r="C73" s="101">
        <v>8005.8</v>
      </c>
      <c r="D73" s="108">
        <v>1070</v>
      </c>
      <c r="E73" s="108">
        <v>0</v>
      </c>
      <c r="F73" s="109">
        <f t="shared" si="5"/>
        <v>9075.7999999999993</v>
      </c>
      <c r="G73" s="109">
        <f t="shared" si="6"/>
        <v>2668.6000000000004</v>
      </c>
      <c r="H73" s="109">
        <f t="shared" si="7"/>
        <v>1334.3000000000002</v>
      </c>
      <c r="I73" s="109">
        <f t="shared" si="8"/>
        <v>10674.400000000001</v>
      </c>
      <c r="J73" s="156">
        <f t="shared" si="9"/>
        <v>5337.2000000000007</v>
      </c>
      <c r="K73" s="109">
        <f t="shared" si="10"/>
        <v>20014.500000000004</v>
      </c>
    </row>
    <row r="74" spans="1:11" s="107" customFormat="1" ht="12.5" x14ac:dyDescent="0.25">
      <c r="A74" s="1012" t="s">
        <v>4688</v>
      </c>
      <c r="B74" s="1013" t="s">
        <v>4529</v>
      </c>
      <c r="C74" s="101">
        <v>10152</v>
      </c>
      <c r="D74" s="108">
        <v>1070</v>
      </c>
      <c r="E74" s="108">
        <v>0</v>
      </c>
      <c r="F74" s="109">
        <f t="shared" si="5"/>
        <v>11222</v>
      </c>
      <c r="G74" s="109">
        <f t="shared" si="6"/>
        <v>3384</v>
      </c>
      <c r="H74" s="109">
        <f t="shared" si="7"/>
        <v>1692</v>
      </c>
      <c r="I74" s="109">
        <f t="shared" si="8"/>
        <v>13536</v>
      </c>
      <c r="J74" s="156">
        <f t="shared" si="9"/>
        <v>6768</v>
      </c>
      <c r="K74" s="109">
        <f t="shared" si="10"/>
        <v>25380</v>
      </c>
    </row>
    <row r="75" spans="1:11" s="107" customFormat="1" ht="12.5" x14ac:dyDescent="0.25">
      <c r="A75" s="1012" t="s">
        <v>4578</v>
      </c>
      <c r="B75" s="1013" t="s">
        <v>4579</v>
      </c>
      <c r="C75" s="101">
        <v>8517</v>
      </c>
      <c r="D75" s="108">
        <v>1070</v>
      </c>
      <c r="E75" s="108">
        <v>0</v>
      </c>
      <c r="F75" s="109">
        <f t="shared" si="5"/>
        <v>9587</v>
      </c>
      <c r="G75" s="109">
        <f t="shared" si="6"/>
        <v>2839</v>
      </c>
      <c r="H75" s="109">
        <f t="shared" si="7"/>
        <v>1419.5</v>
      </c>
      <c r="I75" s="109">
        <f t="shared" si="8"/>
        <v>11356</v>
      </c>
      <c r="J75" s="156">
        <f t="shared" si="9"/>
        <v>5678</v>
      </c>
      <c r="K75" s="109">
        <f t="shared" si="10"/>
        <v>21292.5</v>
      </c>
    </row>
    <row r="76" spans="1:11" s="107" customFormat="1" ht="12.5" x14ac:dyDescent="0.25">
      <c r="A76" s="1012" t="s">
        <v>4533</v>
      </c>
      <c r="B76" s="1013" t="s">
        <v>4534</v>
      </c>
      <c r="C76" s="101">
        <v>9096</v>
      </c>
      <c r="D76" s="108">
        <v>1070</v>
      </c>
      <c r="E76" s="108">
        <v>0</v>
      </c>
      <c r="F76" s="109">
        <f t="shared" si="5"/>
        <v>10166</v>
      </c>
      <c r="G76" s="109">
        <f t="shared" si="6"/>
        <v>3032</v>
      </c>
      <c r="H76" s="109">
        <f t="shared" si="7"/>
        <v>1516</v>
      </c>
      <c r="I76" s="109">
        <f t="shared" si="8"/>
        <v>12128</v>
      </c>
      <c r="J76" s="156">
        <f t="shared" si="9"/>
        <v>6064</v>
      </c>
      <c r="K76" s="109">
        <f t="shared" si="10"/>
        <v>22740</v>
      </c>
    </row>
    <row r="77" spans="1:11" s="107" customFormat="1" ht="12.5" x14ac:dyDescent="0.25">
      <c r="A77" s="1012" t="s">
        <v>4535</v>
      </c>
      <c r="B77" s="1013" t="s">
        <v>4536</v>
      </c>
      <c r="C77" s="101">
        <v>14410.2</v>
      </c>
      <c r="D77" s="108">
        <v>1070</v>
      </c>
      <c r="E77" s="108">
        <v>0</v>
      </c>
      <c r="F77" s="109">
        <f t="shared" si="5"/>
        <v>15480.2</v>
      </c>
      <c r="G77" s="109">
        <f t="shared" si="6"/>
        <v>4803.4000000000005</v>
      </c>
      <c r="H77" s="109">
        <f t="shared" si="7"/>
        <v>2401.7000000000003</v>
      </c>
      <c r="I77" s="109">
        <f t="shared" si="8"/>
        <v>19213.600000000002</v>
      </c>
      <c r="J77" s="156">
        <f t="shared" si="9"/>
        <v>9606.7999999999993</v>
      </c>
      <c r="K77" s="109">
        <f t="shared" si="10"/>
        <v>36025.5</v>
      </c>
    </row>
    <row r="78" spans="1:11" s="107" customFormat="1" ht="12.5" x14ac:dyDescent="0.25">
      <c r="A78" s="1012" t="s">
        <v>4689</v>
      </c>
      <c r="B78" s="1013" t="s">
        <v>4538</v>
      </c>
      <c r="C78" s="101">
        <v>8312.4</v>
      </c>
      <c r="D78" s="108">
        <v>1070</v>
      </c>
      <c r="E78" s="108">
        <v>0</v>
      </c>
      <c r="F78" s="109">
        <f t="shared" si="5"/>
        <v>9382.4</v>
      </c>
      <c r="G78" s="109">
        <f t="shared" si="6"/>
        <v>2770.7999999999997</v>
      </c>
      <c r="H78" s="109">
        <f t="shared" si="7"/>
        <v>1385.3999999999999</v>
      </c>
      <c r="I78" s="109">
        <f t="shared" si="8"/>
        <v>11083.199999999999</v>
      </c>
      <c r="J78" s="156">
        <f t="shared" si="9"/>
        <v>5541.6</v>
      </c>
      <c r="K78" s="109">
        <f t="shared" si="10"/>
        <v>20781</v>
      </c>
    </row>
    <row r="79" spans="1:11" s="107" customFormat="1" ht="12.5" x14ac:dyDescent="0.25">
      <c r="A79" s="1012" t="s">
        <v>4580</v>
      </c>
      <c r="B79" s="1013" t="s">
        <v>4581</v>
      </c>
      <c r="C79" s="101">
        <v>7937.7</v>
      </c>
      <c r="D79" s="108">
        <v>1070</v>
      </c>
      <c r="E79" s="108">
        <v>0</v>
      </c>
      <c r="F79" s="109">
        <f t="shared" si="5"/>
        <v>9007.7000000000007</v>
      </c>
      <c r="G79" s="109">
        <f t="shared" si="6"/>
        <v>2645.8999999999996</v>
      </c>
      <c r="H79" s="109">
        <f t="shared" si="7"/>
        <v>1322.9499999999998</v>
      </c>
      <c r="I79" s="109">
        <f t="shared" si="8"/>
        <v>10583.599999999999</v>
      </c>
      <c r="J79" s="156">
        <f t="shared" si="9"/>
        <v>5291.7999999999993</v>
      </c>
      <c r="K79" s="109">
        <f t="shared" si="10"/>
        <v>19844.249999999996</v>
      </c>
    </row>
    <row r="80" spans="1:11" s="107" customFormat="1" ht="12.5" x14ac:dyDescent="0.25">
      <c r="A80" s="1012" t="s">
        <v>4690</v>
      </c>
      <c r="B80" s="1013" t="s">
        <v>4540</v>
      </c>
      <c r="C80" s="101">
        <v>9470.7000000000007</v>
      </c>
      <c r="D80" s="108">
        <v>1070</v>
      </c>
      <c r="E80" s="108">
        <v>0</v>
      </c>
      <c r="F80" s="109">
        <f t="shared" si="5"/>
        <v>10540.7</v>
      </c>
      <c r="G80" s="109">
        <f t="shared" si="6"/>
        <v>3156.9</v>
      </c>
      <c r="H80" s="109">
        <f t="shared" si="7"/>
        <v>1578.45</v>
      </c>
      <c r="I80" s="109">
        <f t="shared" si="8"/>
        <v>12627.6</v>
      </c>
      <c r="J80" s="156">
        <f t="shared" si="9"/>
        <v>6313.7999999999993</v>
      </c>
      <c r="K80" s="109">
        <f>+G80+H80+I80+J80</f>
        <v>23676.75</v>
      </c>
    </row>
    <row r="81" spans="1:11" s="107" customFormat="1" ht="12.5" x14ac:dyDescent="0.25">
      <c r="A81" s="1012" t="s">
        <v>4691</v>
      </c>
      <c r="B81" s="1013" t="s">
        <v>4468</v>
      </c>
      <c r="C81" s="101">
        <v>7470</v>
      </c>
      <c r="D81" s="108">
        <v>1070</v>
      </c>
      <c r="E81" s="108">
        <v>0</v>
      </c>
      <c r="F81" s="109">
        <f t="shared" si="5"/>
        <v>8540</v>
      </c>
      <c r="G81" s="109">
        <f t="shared" si="6"/>
        <v>2490</v>
      </c>
      <c r="H81" s="109">
        <f t="shared" si="7"/>
        <v>1245</v>
      </c>
      <c r="I81" s="109">
        <f t="shared" si="8"/>
        <v>9960</v>
      </c>
      <c r="J81" s="156">
        <f t="shared" si="9"/>
        <v>4980</v>
      </c>
      <c r="K81" s="109">
        <f t="shared" si="10"/>
        <v>18675</v>
      </c>
    </row>
    <row r="82" spans="1:11" s="107" customFormat="1" ht="12.5" x14ac:dyDescent="0.25">
      <c r="A82" s="1012" t="s">
        <v>4692</v>
      </c>
      <c r="B82" s="1013" t="s">
        <v>4468</v>
      </c>
      <c r="C82" s="101">
        <v>7470</v>
      </c>
      <c r="D82" s="108">
        <v>1070</v>
      </c>
      <c r="E82" s="108">
        <v>0</v>
      </c>
      <c r="F82" s="109">
        <f t="shared" si="5"/>
        <v>8540</v>
      </c>
      <c r="G82" s="109">
        <f t="shared" si="6"/>
        <v>2490</v>
      </c>
      <c r="H82" s="109">
        <f t="shared" si="7"/>
        <v>1245</v>
      </c>
      <c r="I82" s="109">
        <f t="shared" si="8"/>
        <v>9960</v>
      </c>
      <c r="J82" s="156">
        <f t="shared" si="9"/>
        <v>4980</v>
      </c>
      <c r="K82" s="109">
        <f t="shared" si="10"/>
        <v>18675</v>
      </c>
    </row>
    <row r="83" spans="1:11" s="107" customFormat="1" ht="12.5" x14ac:dyDescent="0.25">
      <c r="A83" s="1012" t="s">
        <v>4693</v>
      </c>
      <c r="B83" s="1013" t="s">
        <v>4543</v>
      </c>
      <c r="C83" s="101">
        <v>12434.7</v>
      </c>
      <c r="D83" s="108">
        <v>1070</v>
      </c>
      <c r="E83" s="108">
        <v>0</v>
      </c>
      <c r="F83" s="109">
        <f t="shared" si="5"/>
        <v>13504.7</v>
      </c>
      <c r="G83" s="109">
        <f t="shared" si="6"/>
        <v>4144.8999999999996</v>
      </c>
      <c r="H83" s="109">
        <f t="shared" si="7"/>
        <v>2072.4499999999998</v>
      </c>
      <c r="I83" s="109">
        <f t="shared" si="8"/>
        <v>16579.599999999999</v>
      </c>
      <c r="J83" s="156">
        <f t="shared" si="9"/>
        <v>8289.7999999999993</v>
      </c>
      <c r="K83" s="109">
        <f t="shared" si="10"/>
        <v>31086.749999999996</v>
      </c>
    </row>
    <row r="84" spans="1:11" s="107" customFormat="1" ht="12.5" x14ac:dyDescent="0.25">
      <c r="A84" s="1012" t="s">
        <v>4694</v>
      </c>
      <c r="B84" s="1013" t="s">
        <v>4543</v>
      </c>
      <c r="C84" s="101">
        <v>18225.900000000001</v>
      </c>
      <c r="D84" s="108">
        <v>1070</v>
      </c>
      <c r="E84" s="108">
        <v>0</v>
      </c>
      <c r="F84" s="109">
        <f t="shared" si="5"/>
        <v>19295.900000000001</v>
      </c>
      <c r="G84" s="109">
        <f t="shared" si="6"/>
        <v>6075.3000000000011</v>
      </c>
      <c r="H84" s="109">
        <f t="shared" si="7"/>
        <v>3037.6500000000005</v>
      </c>
      <c r="I84" s="109">
        <f t="shared" si="8"/>
        <v>24301.200000000004</v>
      </c>
      <c r="J84" s="156">
        <f t="shared" si="9"/>
        <v>12150.600000000002</v>
      </c>
      <c r="K84" s="109">
        <f t="shared" si="10"/>
        <v>45564.750000000015</v>
      </c>
    </row>
    <row r="85" spans="1:11" s="225" customFormat="1" ht="12.5" x14ac:dyDescent="0.25">
      <c r="A85" s="1012" t="s">
        <v>4583</v>
      </c>
      <c r="B85" s="1013" t="s">
        <v>4584</v>
      </c>
      <c r="C85" s="101">
        <v>7470</v>
      </c>
      <c r="D85" s="108">
        <v>1070</v>
      </c>
      <c r="E85" s="108">
        <v>0</v>
      </c>
      <c r="F85" s="109">
        <f t="shared" si="5"/>
        <v>8540</v>
      </c>
      <c r="G85" s="109">
        <f t="shared" si="6"/>
        <v>2490</v>
      </c>
      <c r="H85" s="109">
        <f t="shared" si="7"/>
        <v>1245</v>
      </c>
      <c r="I85" s="109">
        <f t="shared" si="8"/>
        <v>9960</v>
      </c>
      <c r="J85" s="156">
        <f t="shared" si="9"/>
        <v>4980</v>
      </c>
      <c r="K85" s="109">
        <f t="shared" si="10"/>
        <v>18675</v>
      </c>
    </row>
    <row r="86" spans="1:11" s="225" customFormat="1" ht="12.5" x14ac:dyDescent="0.25">
      <c r="A86" s="1012" t="s">
        <v>4695</v>
      </c>
      <c r="B86" s="1013" t="s">
        <v>4586</v>
      </c>
      <c r="C86" s="101">
        <v>7470</v>
      </c>
      <c r="D86" s="108">
        <v>1070</v>
      </c>
      <c r="E86" s="108">
        <v>0</v>
      </c>
      <c r="F86" s="109">
        <f t="shared" si="5"/>
        <v>8540</v>
      </c>
      <c r="G86" s="109">
        <f t="shared" si="6"/>
        <v>2490</v>
      </c>
      <c r="H86" s="109">
        <f t="shared" si="7"/>
        <v>1245</v>
      </c>
      <c r="I86" s="109">
        <f t="shared" si="8"/>
        <v>9960</v>
      </c>
      <c r="J86" s="156">
        <f t="shared" si="9"/>
        <v>4980</v>
      </c>
      <c r="K86" s="109">
        <f t="shared" si="10"/>
        <v>18675</v>
      </c>
    </row>
    <row r="87" spans="1:11" s="107" customFormat="1" ht="12.5" x14ac:dyDescent="0.25">
      <c r="A87" s="1012" t="s">
        <v>4696</v>
      </c>
      <c r="B87" s="1013" t="s">
        <v>4586</v>
      </c>
      <c r="C87" s="101">
        <v>8176.2</v>
      </c>
      <c r="D87" s="108">
        <v>1070</v>
      </c>
      <c r="E87" s="108">
        <v>0</v>
      </c>
      <c r="F87" s="109">
        <f t="shared" si="5"/>
        <v>9246.2000000000007</v>
      </c>
      <c r="G87" s="109">
        <f t="shared" si="6"/>
        <v>2725.4</v>
      </c>
      <c r="H87" s="109">
        <f t="shared" si="7"/>
        <v>1362.7</v>
      </c>
      <c r="I87" s="109">
        <f t="shared" si="8"/>
        <v>10901.6</v>
      </c>
      <c r="J87" s="156">
        <f t="shared" si="9"/>
        <v>5450.8000000000011</v>
      </c>
      <c r="K87" s="109">
        <f t="shared" si="10"/>
        <v>20440.5</v>
      </c>
    </row>
    <row r="88" spans="1:11" s="107" customFormat="1" ht="12.5" x14ac:dyDescent="0.25">
      <c r="A88" s="1012" t="s">
        <v>4587</v>
      </c>
      <c r="B88" s="1013" t="s">
        <v>4588</v>
      </c>
      <c r="C88" s="101">
        <v>14274.3</v>
      </c>
      <c r="D88" s="108">
        <v>1070</v>
      </c>
      <c r="E88" s="108">
        <v>0</v>
      </c>
      <c r="F88" s="109">
        <f t="shared" si="5"/>
        <v>15344.3</v>
      </c>
      <c r="G88" s="109">
        <f t="shared" si="6"/>
        <v>4758.1000000000004</v>
      </c>
      <c r="H88" s="109">
        <f t="shared" si="7"/>
        <v>2379.0500000000002</v>
      </c>
      <c r="I88" s="109">
        <f t="shared" si="8"/>
        <v>19032.400000000001</v>
      </c>
      <c r="J88" s="156">
        <f t="shared" si="9"/>
        <v>9516.2000000000007</v>
      </c>
      <c r="K88" s="109">
        <f t="shared" si="10"/>
        <v>35685.75</v>
      </c>
    </row>
    <row r="89" spans="1:11" s="107" customFormat="1" ht="12.5" x14ac:dyDescent="0.25">
      <c r="A89" s="1012" t="s">
        <v>4589</v>
      </c>
      <c r="B89" s="1013" t="s">
        <v>4590</v>
      </c>
      <c r="C89" s="101">
        <v>14274.3</v>
      </c>
      <c r="D89" s="108">
        <v>1070</v>
      </c>
      <c r="E89" s="108">
        <v>0</v>
      </c>
      <c r="F89" s="109">
        <f t="shared" si="5"/>
        <v>15344.3</v>
      </c>
      <c r="G89" s="109">
        <f t="shared" si="6"/>
        <v>4758.1000000000004</v>
      </c>
      <c r="H89" s="109">
        <f t="shared" si="7"/>
        <v>2379.0500000000002</v>
      </c>
      <c r="I89" s="109">
        <f t="shared" si="8"/>
        <v>19032.400000000001</v>
      </c>
      <c r="J89" s="156">
        <f t="shared" si="9"/>
        <v>9516.2000000000007</v>
      </c>
      <c r="K89" s="109">
        <f t="shared" si="10"/>
        <v>35685.75</v>
      </c>
    </row>
    <row r="90" spans="1:11" s="107" customFormat="1" ht="12.5" x14ac:dyDescent="0.25">
      <c r="A90" s="1012" t="s">
        <v>4591</v>
      </c>
      <c r="B90" s="1013" t="s">
        <v>4592</v>
      </c>
      <c r="C90" s="101">
        <v>7699.2</v>
      </c>
      <c r="D90" s="108">
        <v>1070</v>
      </c>
      <c r="E90" s="108">
        <v>0</v>
      </c>
      <c r="F90" s="109">
        <f t="shared" si="5"/>
        <v>8769.2000000000007</v>
      </c>
      <c r="G90" s="109">
        <f t="shared" si="6"/>
        <v>2566.3999999999996</v>
      </c>
      <c r="H90" s="109">
        <f t="shared" si="7"/>
        <v>1283.1999999999998</v>
      </c>
      <c r="I90" s="109">
        <f t="shared" si="8"/>
        <v>10265.599999999999</v>
      </c>
      <c r="J90" s="156">
        <f t="shared" si="9"/>
        <v>5132.7999999999993</v>
      </c>
      <c r="K90" s="109">
        <f t="shared" si="10"/>
        <v>19247.999999999996</v>
      </c>
    </row>
    <row r="91" spans="1:11" s="107" customFormat="1" ht="12.5" x14ac:dyDescent="0.25">
      <c r="A91" s="1012" t="s">
        <v>4697</v>
      </c>
      <c r="B91" s="1013" t="s">
        <v>4594</v>
      </c>
      <c r="C91" s="101">
        <v>12809.1</v>
      </c>
      <c r="D91" s="108">
        <v>1070</v>
      </c>
      <c r="E91" s="108">
        <v>0</v>
      </c>
      <c r="F91" s="109">
        <f t="shared" si="5"/>
        <v>13879.1</v>
      </c>
      <c r="G91" s="109">
        <f t="shared" si="6"/>
        <v>4269.7000000000007</v>
      </c>
      <c r="H91" s="109">
        <f t="shared" si="7"/>
        <v>2134.8500000000004</v>
      </c>
      <c r="I91" s="109">
        <f t="shared" si="8"/>
        <v>17078.800000000003</v>
      </c>
      <c r="J91" s="156">
        <f t="shared" si="9"/>
        <v>8539.4000000000015</v>
      </c>
      <c r="K91" s="109">
        <f t="shared" si="10"/>
        <v>32022.750000000007</v>
      </c>
    </row>
    <row r="92" spans="1:11" s="107" customFormat="1" ht="12.5" x14ac:dyDescent="0.25">
      <c r="A92" s="1012" t="s">
        <v>4698</v>
      </c>
      <c r="B92" s="1013" t="s">
        <v>4596</v>
      </c>
      <c r="C92" s="101">
        <v>7470</v>
      </c>
      <c r="D92" s="108">
        <v>1070</v>
      </c>
      <c r="E92" s="108">
        <v>0</v>
      </c>
      <c r="F92" s="109">
        <f t="shared" si="5"/>
        <v>8540</v>
      </c>
      <c r="G92" s="109">
        <f t="shared" si="6"/>
        <v>2490</v>
      </c>
      <c r="H92" s="109">
        <f t="shared" si="7"/>
        <v>1245</v>
      </c>
      <c r="I92" s="109">
        <f t="shared" si="8"/>
        <v>9960</v>
      </c>
      <c r="J92" s="156">
        <f t="shared" si="9"/>
        <v>4980</v>
      </c>
      <c r="K92" s="109">
        <f t="shared" si="10"/>
        <v>18675</v>
      </c>
    </row>
    <row r="93" spans="1:11" s="107" customFormat="1" ht="12.5" x14ac:dyDescent="0.25">
      <c r="A93" s="1012" t="s">
        <v>4699</v>
      </c>
      <c r="B93" s="1013" t="s">
        <v>4596</v>
      </c>
      <c r="C93" s="101">
        <v>8585.1</v>
      </c>
      <c r="D93" s="108">
        <v>1070</v>
      </c>
      <c r="E93" s="108">
        <v>0</v>
      </c>
      <c r="F93" s="109">
        <f t="shared" ref="F93:F156" si="11">+C93+E93+D93</f>
        <v>9655.1</v>
      </c>
      <c r="G93" s="109">
        <f t="shared" ref="G93:G156" si="12">+(C93/30)*10</f>
        <v>2861.7000000000003</v>
      </c>
      <c r="H93" s="109">
        <f t="shared" ref="H93:H156" si="13">+(C93/30)*5</f>
        <v>1430.8500000000001</v>
      </c>
      <c r="I93" s="109">
        <f t="shared" ref="I93:I156" si="14">+(C93/30)*40</f>
        <v>11446.800000000001</v>
      </c>
      <c r="J93" s="156">
        <f t="shared" ref="J93:J139" si="15">(C93/30)*12+(C93/30)*8</f>
        <v>5723.4</v>
      </c>
      <c r="K93" s="109">
        <f t="shared" si="10"/>
        <v>21462.75</v>
      </c>
    </row>
    <row r="94" spans="1:11" s="107" customFormat="1" ht="12.5" x14ac:dyDescent="0.25">
      <c r="A94" s="1012" t="s">
        <v>4700</v>
      </c>
      <c r="B94" s="1013" t="s">
        <v>4596</v>
      </c>
      <c r="C94" s="101">
        <v>9266.4</v>
      </c>
      <c r="D94" s="108">
        <v>1070</v>
      </c>
      <c r="E94" s="108">
        <v>0</v>
      </c>
      <c r="F94" s="109">
        <f t="shared" si="11"/>
        <v>10336.4</v>
      </c>
      <c r="G94" s="109">
        <f t="shared" si="12"/>
        <v>3088.8</v>
      </c>
      <c r="H94" s="109">
        <f t="shared" si="13"/>
        <v>1544.4</v>
      </c>
      <c r="I94" s="109">
        <f t="shared" si="14"/>
        <v>12355.2</v>
      </c>
      <c r="J94" s="156">
        <f t="shared" si="15"/>
        <v>6177.6</v>
      </c>
      <c r="K94" s="109">
        <f t="shared" ref="K94:K157" si="16">+G94+H94+I94+J94</f>
        <v>23166</v>
      </c>
    </row>
    <row r="95" spans="1:11" s="107" customFormat="1" ht="12.5" x14ac:dyDescent="0.25">
      <c r="A95" s="1012" t="s">
        <v>4701</v>
      </c>
      <c r="B95" s="1013" t="s">
        <v>4596</v>
      </c>
      <c r="C95" s="101">
        <v>9640.7999999999993</v>
      </c>
      <c r="D95" s="108">
        <v>1070</v>
      </c>
      <c r="E95" s="108">
        <v>0</v>
      </c>
      <c r="F95" s="109">
        <f t="shared" si="11"/>
        <v>10710.8</v>
      </c>
      <c r="G95" s="109">
        <f t="shared" si="12"/>
        <v>3213.5999999999995</v>
      </c>
      <c r="H95" s="109">
        <f t="shared" si="13"/>
        <v>1606.7999999999997</v>
      </c>
      <c r="I95" s="109">
        <f t="shared" si="14"/>
        <v>12854.399999999998</v>
      </c>
      <c r="J95" s="156">
        <f t="shared" si="15"/>
        <v>6427.1999999999989</v>
      </c>
      <c r="K95" s="109">
        <f t="shared" si="16"/>
        <v>24101.999999999993</v>
      </c>
    </row>
    <row r="96" spans="1:11" s="107" customFormat="1" ht="12.5" x14ac:dyDescent="0.25">
      <c r="A96" s="1012" t="s">
        <v>4702</v>
      </c>
      <c r="B96" s="1013" t="s">
        <v>4596</v>
      </c>
      <c r="C96" s="101">
        <v>11412.6</v>
      </c>
      <c r="D96" s="108">
        <v>1070</v>
      </c>
      <c r="E96" s="108">
        <v>0</v>
      </c>
      <c r="F96" s="109">
        <f t="shared" si="11"/>
        <v>12482.6</v>
      </c>
      <c r="G96" s="109">
        <f t="shared" si="12"/>
        <v>3804.2000000000003</v>
      </c>
      <c r="H96" s="109">
        <f t="shared" si="13"/>
        <v>1902.1000000000001</v>
      </c>
      <c r="I96" s="109">
        <f t="shared" si="14"/>
        <v>15216.800000000001</v>
      </c>
      <c r="J96" s="156">
        <f t="shared" si="15"/>
        <v>7608.4</v>
      </c>
      <c r="K96" s="109">
        <f t="shared" si="16"/>
        <v>28531.5</v>
      </c>
    </row>
    <row r="97" spans="1:11" s="107" customFormat="1" ht="12.5" x14ac:dyDescent="0.25">
      <c r="A97" s="1012" t="s">
        <v>4703</v>
      </c>
      <c r="B97" s="1013" t="s">
        <v>4377</v>
      </c>
      <c r="C97" s="101">
        <v>10152</v>
      </c>
      <c r="D97" s="108">
        <v>1070</v>
      </c>
      <c r="E97" s="108">
        <v>0</v>
      </c>
      <c r="F97" s="109">
        <f t="shared" si="11"/>
        <v>11222</v>
      </c>
      <c r="G97" s="109">
        <f t="shared" si="12"/>
        <v>3384</v>
      </c>
      <c r="H97" s="109">
        <f t="shared" si="13"/>
        <v>1692</v>
      </c>
      <c r="I97" s="109">
        <f t="shared" si="14"/>
        <v>13536</v>
      </c>
      <c r="J97" s="156">
        <f t="shared" si="15"/>
        <v>6768</v>
      </c>
      <c r="K97" s="109">
        <f t="shared" si="16"/>
        <v>25380</v>
      </c>
    </row>
    <row r="98" spans="1:11" s="107" customFormat="1" ht="12.5" x14ac:dyDescent="0.25">
      <c r="A98" s="1012" t="s">
        <v>4704</v>
      </c>
      <c r="B98" s="1013" t="s">
        <v>4377</v>
      </c>
      <c r="C98" s="101">
        <v>12434.7</v>
      </c>
      <c r="D98" s="108">
        <v>1070</v>
      </c>
      <c r="E98" s="108">
        <v>0</v>
      </c>
      <c r="F98" s="109">
        <f t="shared" si="11"/>
        <v>13504.7</v>
      </c>
      <c r="G98" s="109">
        <f t="shared" si="12"/>
        <v>4144.8999999999996</v>
      </c>
      <c r="H98" s="109">
        <f t="shared" si="13"/>
        <v>2072.4499999999998</v>
      </c>
      <c r="I98" s="109">
        <f t="shared" si="14"/>
        <v>16579.599999999999</v>
      </c>
      <c r="J98" s="156">
        <f t="shared" si="15"/>
        <v>8289.7999999999993</v>
      </c>
      <c r="K98" s="109">
        <f t="shared" si="16"/>
        <v>31086.749999999996</v>
      </c>
    </row>
    <row r="99" spans="1:11" s="107" customFormat="1" ht="12.5" x14ac:dyDescent="0.25">
      <c r="A99" s="1012" t="s">
        <v>4705</v>
      </c>
      <c r="B99" s="1013" t="s">
        <v>4377</v>
      </c>
      <c r="C99" s="101">
        <v>17646.900000000001</v>
      </c>
      <c r="D99" s="108">
        <v>1070</v>
      </c>
      <c r="E99" s="108">
        <v>0</v>
      </c>
      <c r="F99" s="109">
        <f t="shared" si="11"/>
        <v>18716.900000000001</v>
      </c>
      <c r="G99" s="109">
        <f t="shared" si="12"/>
        <v>5882.3</v>
      </c>
      <c r="H99" s="109">
        <f t="shared" si="13"/>
        <v>2941.15</v>
      </c>
      <c r="I99" s="109">
        <f t="shared" si="14"/>
        <v>23529.200000000001</v>
      </c>
      <c r="J99" s="156">
        <f t="shared" si="15"/>
        <v>11764.6</v>
      </c>
      <c r="K99" s="109">
        <f t="shared" si="16"/>
        <v>44117.25</v>
      </c>
    </row>
    <row r="100" spans="1:11" s="107" customFormat="1" ht="12.5" x14ac:dyDescent="0.25">
      <c r="A100" s="1012" t="s">
        <v>4706</v>
      </c>
      <c r="B100" s="1013" t="s">
        <v>4377</v>
      </c>
      <c r="C100" s="101">
        <v>19725</v>
      </c>
      <c r="D100" s="108">
        <v>1070</v>
      </c>
      <c r="E100" s="108">
        <v>0</v>
      </c>
      <c r="F100" s="109">
        <f t="shared" si="11"/>
        <v>20795</v>
      </c>
      <c r="G100" s="109">
        <f t="shared" si="12"/>
        <v>6575</v>
      </c>
      <c r="H100" s="109">
        <f t="shared" si="13"/>
        <v>3287.5</v>
      </c>
      <c r="I100" s="109">
        <f t="shared" si="14"/>
        <v>26300</v>
      </c>
      <c r="J100" s="156">
        <f t="shared" si="15"/>
        <v>13150</v>
      </c>
      <c r="K100" s="109">
        <f t="shared" si="16"/>
        <v>49312.5</v>
      </c>
    </row>
    <row r="101" spans="1:11" s="107" customFormat="1" ht="12.5" x14ac:dyDescent="0.25">
      <c r="A101" s="1012" t="s">
        <v>4707</v>
      </c>
      <c r="B101" s="1013" t="s">
        <v>4599</v>
      </c>
      <c r="C101" s="101">
        <v>7801.2</v>
      </c>
      <c r="D101" s="108">
        <v>1070</v>
      </c>
      <c r="E101" s="108">
        <v>0</v>
      </c>
      <c r="F101" s="109">
        <f t="shared" si="11"/>
        <v>8871.2000000000007</v>
      </c>
      <c r="G101" s="109">
        <f t="shared" si="12"/>
        <v>2600.4</v>
      </c>
      <c r="H101" s="109">
        <f t="shared" si="13"/>
        <v>1300.2</v>
      </c>
      <c r="I101" s="109">
        <f t="shared" si="14"/>
        <v>10401.6</v>
      </c>
      <c r="J101" s="156">
        <f t="shared" si="15"/>
        <v>5200.8000000000011</v>
      </c>
      <c r="K101" s="109">
        <f t="shared" si="16"/>
        <v>19503</v>
      </c>
    </row>
    <row r="102" spans="1:11" s="107" customFormat="1" ht="12.5" x14ac:dyDescent="0.25">
      <c r="A102" s="1012" t="s">
        <v>4708</v>
      </c>
      <c r="B102" s="1013" t="s">
        <v>4599</v>
      </c>
      <c r="C102" s="101">
        <v>8176.2</v>
      </c>
      <c r="D102" s="108">
        <v>1070</v>
      </c>
      <c r="E102" s="108">
        <v>0</v>
      </c>
      <c r="F102" s="109">
        <f t="shared" si="11"/>
        <v>9246.2000000000007</v>
      </c>
      <c r="G102" s="109">
        <f t="shared" si="12"/>
        <v>2725.4</v>
      </c>
      <c r="H102" s="109">
        <f t="shared" si="13"/>
        <v>1362.7</v>
      </c>
      <c r="I102" s="109">
        <f t="shared" si="14"/>
        <v>10901.6</v>
      </c>
      <c r="J102" s="156">
        <f t="shared" si="15"/>
        <v>5450.8000000000011</v>
      </c>
      <c r="K102" s="109">
        <f t="shared" si="16"/>
        <v>20440.5</v>
      </c>
    </row>
    <row r="103" spans="1:11" s="107" customFormat="1" ht="12.5" x14ac:dyDescent="0.25">
      <c r="A103" s="1012" t="s">
        <v>4546</v>
      </c>
      <c r="B103" s="1013" t="s">
        <v>4547</v>
      </c>
      <c r="C103" s="101">
        <v>11616.9</v>
      </c>
      <c r="D103" s="108">
        <v>1070</v>
      </c>
      <c r="E103" s="108">
        <v>0</v>
      </c>
      <c r="F103" s="109">
        <f t="shared" si="11"/>
        <v>12686.9</v>
      </c>
      <c r="G103" s="109">
        <f t="shared" si="12"/>
        <v>3872.2999999999997</v>
      </c>
      <c r="H103" s="109">
        <f t="shared" si="13"/>
        <v>1936.1499999999999</v>
      </c>
      <c r="I103" s="109">
        <f t="shared" si="14"/>
        <v>15489.199999999999</v>
      </c>
      <c r="J103" s="156">
        <f t="shared" si="15"/>
        <v>7744.5999999999985</v>
      </c>
      <c r="K103" s="109">
        <f t="shared" si="16"/>
        <v>29042.249999999996</v>
      </c>
    </row>
    <row r="104" spans="1:11" s="107" customFormat="1" ht="12.5" x14ac:dyDescent="0.25">
      <c r="A104" s="1012" t="s">
        <v>4709</v>
      </c>
      <c r="B104" s="1013" t="s">
        <v>4601</v>
      </c>
      <c r="C104" s="101">
        <v>11616.9</v>
      </c>
      <c r="D104" s="108">
        <v>1070</v>
      </c>
      <c r="E104" s="108">
        <v>0</v>
      </c>
      <c r="F104" s="109">
        <f t="shared" si="11"/>
        <v>12686.9</v>
      </c>
      <c r="G104" s="109">
        <f t="shared" si="12"/>
        <v>3872.2999999999997</v>
      </c>
      <c r="H104" s="109">
        <f t="shared" si="13"/>
        <v>1936.1499999999999</v>
      </c>
      <c r="I104" s="109">
        <f t="shared" si="14"/>
        <v>15489.199999999999</v>
      </c>
      <c r="J104" s="156">
        <f t="shared" si="15"/>
        <v>7744.5999999999985</v>
      </c>
      <c r="K104" s="109">
        <f t="shared" si="16"/>
        <v>29042.249999999996</v>
      </c>
    </row>
    <row r="105" spans="1:11" s="107" customFormat="1" ht="12.5" x14ac:dyDescent="0.25">
      <c r="A105" s="1012" t="s">
        <v>4710</v>
      </c>
      <c r="B105" s="1013" t="s">
        <v>4601</v>
      </c>
      <c r="C105" s="101">
        <v>14444.7</v>
      </c>
      <c r="D105" s="108">
        <v>1070</v>
      </c>
      <c r="E105" s="108">
        <v>0</v>
      </c>
      <c r="F105" s="109">
        <f t="shared" si="11"/>
        <v>15514.7</v>
      </c>
      <c r="G105" s="109">
        <f t="shared" si="12"/>
        <v>4814.8999999999996</v>
      </c>
      <c r="H105" s="109">
        <f t="shared" si="13"/>
        <v>2407.4499999999998</v>
      </c>
      <c r="I105" s="109">
        <f t="shared" si="14"/>
        <v>19259.599999999999</v>
      </c>
      <c r="J105" s="156">
        <f t="shared" si="15"/>
        <v>9629.7999999999993</v>
      </c>
      <c r="K105" s="109">
        <f t="shared" si="16"/>
        <v>36111.75</v>
      </c>
    </row>
    <row r="106" spans="1:11" s="107" customFormat="1" ht="12.5" x14ac:dyDescent="0.25">
      <c r="A106" s="1012" t="s">
        <v>4711</v>
      </c>
      <c r="B106" s="1013" t="s">
        <v>4601</v>
      </c>
      <c r="C106" s="101">
        <v>16590.599999999999</v>
      </c>
      <c r="D106" s="108">
        <v>1070</v>
      </c>
      <c r="E106" s="108">
        <v>0</v>
      </c>
      <c r="F106" s="109">
        <f t="shared" si="11"/>
        <v>17660.599999999999</v>
      </c>
      <c r="G106" s="109">
        <f t="shared" si="12"/>
        <v>5530.2</v>
      </c>
      <c r="H106" s="109">
        <f t="shared" si="13"/>
        <v>2765.1</v>
      </c>
      <c r="I106" s="109">
        <f t="shared" si="14"/>
        <v>22120.799999999999</v>
      </c>
      <c r="J106" s="156">
        <f t="shared" si="15"/>
        <v>11060.4</v>
      </c>
      <c r="K106" s="109">
        <f t="shared" si="16"/>
        <v>41476.5</v>
      </c>
    </row>
    <row r="107" spans="1:11" s="107" customFormat="1" ht="12.5" x14ac:dyDescent="0.25">
      <c r="A107" s="1012" t="s">
        <v>4712</v>
      </c>
      <c r="B107" s="1013" t="s">
        <v>4601</v>
      </c>
      <c r="C107" s="101">
        <v>17646.900000000001</v>
      </c>
      <c r="D107" s="108">
        <v>1070</v>
      </c>
      <c r="E107" s="108">
        <v>0</v>
      </c>
      <c r="F107" s="109">
        <f t="shared" si="11"/>
        <v>18716.900000000001</v>
      </c>
      <c r="G107" s="109">
        <f t="shared" si="12"/>
        <v>5882.3</v>
      </c>
      <c r="H107" s="109">
        <f t="shared" si="13"/>
        <v>2941.15</v>
      </c>
      <c r="I107" s="109">
        <f t="shared" si="14"/>
        <v>23529.200000000001</v>
      </c>
      <c r="J107" s="156">
        <f t="shared" si="15"/>
        <v>11764.6</v>
      </c>
      <c r="K107" s="109">
        <f t="shared" si="16"/>
        <v>44117.25</v>
      </c>
    </row>
    <row r="108" spans="1:11" s="107" customFormat="1" ht="12.5" x14ac:dyDescent="0.25">
      <c r="A108" s="1012" t="s">
        <v>4713</v>
      </c>
      <c r="B108" s="1013" t="s">
        <v>4335</v>
      </c>
      <c r="C108" s="101">
        <v>7470</v>
      </c>
      <c r="D108" s="108">
        <v>1070</v>
      </c>
      <c r="E108" s="108">
        <v>0</v>
      </c>
      <c r="F108" s="109">
        <f t="shared" si="11"/>
        <v>8540</v>
      </c>
      <c r="G108" s="109">
        <f t="shared" si="12"/>
        <v>2490</v>
      </c>
      <c r="H108" s="109">
        <f t="shared" si="13"/>
        <v>1245</v>
      </c>
      <c r="I108" s="109">
        <f t="shared" si="14"/>
        <v>9960</v>
      </c>
      <c r="J108" s="156">
        <f t="shared" si="15"/>
        <v>4980</v>
      </c>
      <c r="K108" s="109">
        <f t="shared" si="16"/>
        <v>18675</v>
      </c>
    </row>
    <row r="109" spans="1:11" s="107" customFormat="1" ht="12.5" x14ac:dyDescent="0.25">
      <c r="A109" s="1012" t="s">
        <v>4714</v>
      </c>
      <c r="B109" s="1014" t="s">
        <v>4335</v>
      </c>
      <c r="C109" s="101">
        <v>7470</v>
      </c>
      <c r="D109" s="108">
        <v>1070</v>
      </c>
      <c r="E109" s="108">
        <v>0</v>
      </c>
      <c r="F109" s="109">
        <f t="shared" si="11"/>
        <v>8540</v>
      </c>
      <c r="G109" s="109">
        <f t="shared" si="12"/>
        <v>2490</v>
      </c>
      <c r="H109" s="109">
        <f t="shared" si="13"/>
        <v>1245</v>
      </c>
      <c r="I109" s="109">
        <f t="shared" si="14"/>
        <v>9960</v>
      </c>
      <c r="J109" s="156">
        <f t="shared" si="15"/>
        <v>4980</v>
      </c>
      <c r="K109" s="109">
        <f t="shared" si="16"/>
        <v>18675</v>
      </c>
    </row>
    <row r="110" spans="1:11" s="107" customFormat="1" ht="12.5" x14ac:dyDescent="0.25">
      <c r="A110" s="1012" t="s">
        <v>4715</v>
      </c>
      <c r="B110" s="1013" t="s">
        <v>4335</v>
      </c>
      <c r="C110" s="101">
        <v>7470</v>
      </c>
      <c r="D110" s="108">
        <v>1070</v>
      </c>
      <c r="E110" s="108">
        <v>0</v>
      </c>
      <c r="F110" s="109">
        <f t="shared" si="11"/>
        <v>8540</v>
      </c>
      <c r="G110" s="109">
        <f t="shared" si="12"/>
        <v>2490</v>
      </c>
      <c r="H110" s="109">
        <f t="shared" si="13"/>
        <v>1245</v>
      </c>
      <c r="I110" s="109">
        <f t="shared" si="14"/>
        <v>9960</v>
      </c>
      <c r="J110" s="156">
        <f t="shared" si="15"/>
        <v>4980</v>
      </c>
      <c r="K110" s="109">
        <f t="shared" si="16"/>
        <v>18675</v>
      </c>
    </row>
    <row r="111" spans="1:11" s="107" customFormat="1" ht="12.5" x14ac:dyDescent="0.25">
      <c r="A111" s="1012" t="s">
        <v>4716</v>
      </c>
      <c r="B111" s="1013" t="s">
        <v>4335</v>
      </c>
      <c r="C111" s="101">
        <v>7562.7</v>
      </c>
      <c r="D111" s="108">
        <v>1070</v>
      </c>
      <c r="E111" s="108">
        <v>0</v>
      </c>
      <c r="F111" s="109">
        <f t="shared" si="11"/>
        <v>8632.7000000000007</v>
      </c>
      <c r="G111" s="109">
        <f t="shared" si="12"/>
        <v>2520.9</v>
      </c>
      <c r="H111" s="109">
        <f t="shared" si="13"/>
        <v>1260.45</v>
      </c>
      <c r="I111" s="109">
        <f t="shared" si="14"/>
        <v>10083.6</v>
      </c>
      <c r="J111" s="156">
        <f t="shared" si="15"/>
        <v>5041.8</v>
      </c>
      <c r="K111" s="109">
        <f t="shared" si="16"/>
        <v>18906.75</v>
      </c>
    </row>
    <row r="112" spans="1:11" s="107" customFormat="1" ht="12.5" x14ac:dyDescent="0.25">
      <c r="A112" s="1012" t="s">
        <v>4717</v>
      </c>
      <c r="B112" s="1013" t="s">
        <v>4335</v>
      </c>
      <c r="C112" s="101">
        <v>7869.6</v>
      </c>
      <c r="D112" s="108">
        <v>1070</v>
      </c>
      <c r="E112" s="108">
        <v>0</v>
      </c>
      <c r="F112" s="109">
        <f t="shared" si="11"/>
        <v>8939.6</v>
      </c>
      <c r="G112" s="109">
        <f t="shared" si="12"/>
        <v>2623.2</v>
      </c>
      <c r="H112" s="109">
        <f t="shared" si="13"/>
        <v>1311.6</v>
      </c>
      <c r="I112" s="109">
        <f t="shared" si="14"/>
        <v>10492.8</v>
      </c>
      <c r="J112" s="156">
        <f t="shared" si="15"/>
        <v>5246.4</v>
      </c>
      <c r="K112" s="109">
        <f t="shared" si="16"/>
        <v>19674</v>
      </c>
    </row>
    <row r="113" spans="1:11" s="107" customFormat="1" ht="12.5" x14ac:dyDescent="0.25">
      <c r="A113" s="1012" t="s">
        <v>4718</v>
      </c>
      <c r="B113" s="1013" t="s">
        <v>4335</v>
      </c>
      <c r="C113" s="101">
        <v>9096</v>
      </c>
      <c r="D113" s="108">
        <v>1070</v>
      </c>
      <c r="E113" s="108">
        <v>0</v>
      </c>
      <c r="F113" s="109">
        <f t="shared" si="11"/>
        <v>10166</v>
      </c>
      <c r="G113" s="109">
        <f t="shared" si="12"/>
        <v>3032</v>
      </c>
      <c r="H113" s="109">
        <f t="shared" si="13"/>
        <v>1516</v>
      </c>
      <c r="I113" s="109">
        <f t="shared" si="14"/>
        <v>12128</v>
      </c>
      <c r="J113" s="156">
        <f t="shared" si="15"/>
        <v>6064</v>
      </c>
      <c r="K113" s="109">
        <f t="shared" si="16"/>
        <v>22740</v>
      </c>
    </row>
    <row r="114" spans="1:11" s="107" customFormat="1" ht="12.5" x14ac:dyDescent="0.25">
      <c r="A114" s="1012" t="s">
        <v>4719</v>
      </c>
      <c r="B114" s="1013" t="s">
        <v>4335</v>
      </c>
      <c r="C114" s="101">
        <v>9538.7999999999993</v>
      </c>
      <c r="D114" s="108">
        <v>1070</v>
      </c>
      <c r="E114" s="108">
        <v>0</v>
      </c>
      <c r="F114" s="109">
        <f t="shared" si="11"/>
        <v>10608.8</v>
      </c>
      <c r="G114" s="109">
        <f t="shared" si="12"/>
        <v>3179.6</v>
      </c>
      <c r="H114" s="109">
        <f t="shared" si="13"/>
        <v>1589.8</v>
      </c>
      <c r="I114" s="109">
        <f t="shared" si="14"/>
        <v>12718.4</v>
      </c>
      <c r="J114" s="156">
        <f t="shared" si="15"/>
        <v>6359.1999999999989</v>
      </c>
      <c r="K114" s="109">
        <f t="shared" si="16"/>
        <v>23847</v>
      </c>
    </row>
    <row r="115" spans="1:11" s="107" customFormat="1" ht="12.5" x14ac:dyDescent="0.25">
      <c r="A115" s="1012" t="s">
        <v>4720</v>
      </c>
      <c r="B115" s="1013" t="s">
        <v>4335</v>
      </c>
      <c r="C115" s="101">
        <v>10152</v>
      </c>
      <c r="D115" s="108">
        <v>1070</v>
      </c>
      <c r="E115" s="108">
        <v>0</v>
      </c>
      <c r="F115" s="109">
        <f t="shared" si="11"/>
        <v>11222</v>
      </c>
      <c r="G115" s="109">
        <f t="shared" si="12"/>
        <v>3384</v>
      </c>
      <c r="H115" s="109">
        <f t="shared" si="13"/>
        <v>1692</v>
      </c>
      <c r="I115" s="109">
        <f t="shared" si="14"/>
        <v>13536</v>
      </c>
      <c r="J115" s="156">
        <f t="shared" si="15"/>
        <v>6768</v>
      </c>
      <c r="K115" s="109">
        <f t="shared" si="16"/>
        <v>25380</v>
      </c>
    </row>
    <row r="116" spans="1:11" s="107" customFormat="1" ht="12.5" x14ac:dyDescent="0.25">
      <c r="A116" s="1012" t="s">
        <v>4721</v>
      </c>
      <c r="B116" s="1013" t="s">
        <v>4335</v>
      </c>
      <c r="C116" s="101">
        <v>11548.8</v>
      </c>
      <c r="D116" s="108">
        <v>1070</v>
      </c>
      <c r="E116" s="108">
        <v>0</v>
      </c>
      <c r="F116" s="109">
        <f t="shared" si="11"/>
        <v>12618.8</v>
      </c>
      <c r="G116" s="109">
        <f t="shared" si="12"/>
        <v>3849.6</v>
      </c>
      <c r="H116" s="109">
        <f t="shared" si="13"/>
        <v>1924.8</v>
      </c>
      <c r="I116" s="109">
        <f t="shared" si="14"/>
        <v>15398.4</v>
      </c>
      <c r="J116" s="156">
        <f t="shared" si="15"/>
        <v>7699.1999999999989</v>
      </c>
      <c r="K116" s="109">
        <f t="shared" si="16"/>
        <v>28872</v>
      </c>
    </row>
    <row r="117" spans="1:11" s="107" customFormat="1" ht="12.5" x14ac:dyDescent="0.25">
      <c r="A117" s="1012" t="s">
        <v>4603</v>
      </c>
      <c r="B117" s="1013" t="s">
        <v>4493</v>
      </c>
      <c r="C117" s="101">
        <v>11616.9</v>
      </c>
      <c r="D117" s="108">
        <v>1070</v>
      </c>
      <c r="E117" s="108">
        <v>0</v>
      </c>
      <c r="F117" s="109">
        <f t="shared" si="11"/>
        <v>12686.9</v>
      </c>
      <c r="G117" s="109">
        <f t="shared" si="12"/>
        <v>3872.2999999999997</v>
      </c>
      <c r="H117" s="109">
        <f t="shared" si="13"/>
        <v>1936.1499999999999</v>
      </c>
      <c r="I117" s="109">
        <f t="shared" si="14"/>
        <v>15489.199999999999</v>
      </c>
      <c r="J117" s="156">
        <f t="shared" si="15"/>
        <v>7744.5999999999985</v>
      </c>
      <c r="K117" s="109">
        <f t="shared" si="16"/>
        <v>29042.249999999996</v>
      </c>
    </row>
    <row r="118" spans="1:11" s="107" customFormat="1" ht="12.5" x14ac:dyDescent="0.25">
      <c r="A118" s="1012" t="s">
        <v>4722</v>
      </c>
      <c r="B118" s="1013" t="s">
        <v>4493</v>
      </c>
      <c r="C118" s="101">
        <v>13013.7</v>
      </c>
      <c r="D118" s="108">
        <v>1070</v>
      </c>
      <c r="E118" s="108">
        <v>0</v>
      </c>
      <c r="F118" s="109">
        <f t="shared" si="11"/>
        <v>14083.7</v>
      </c>
      <c r="G118" s="109">
        <f t="shared" si="12"/>
        <v>4337.9000000000005</v>
      </c>
      <c r="H118" s="109">
        <f t="shared" si="13"/>
        <v>2168.9500000000003</v>
      </c>
      <c r="I118" s="109">
        <f t="shared" si="14"/>
        <v>17351.600000000002</v>
      </c>
      <c r="J118" s="156">
        <f t="shared" si="15"/>
        <v>8675.8000000000011</v>
      </c>
      <c r="K118" s="109">
        <f t="shared" si="16"/>
        <v>32534.250000000007</v>
      </c>
    </row>
    <row r="119" spans="1:11" s="107" customFormat="1" ht="12.5" x14ac:dyDescent="0.25">
      <c r="A119" s="1012" t="s">
        <v>4604</v>
      </c>
      <c r="B119" s="1013" t="s">
        <v>4605</v>
      </c>
      <c r="C119" s="101">
        <v>17646.900000000001</v>
      </c>
      <c r="D119" s="108">
        <v>1070</v>
      </c>
      <c r="E119" s="108">
        <v>0</v>
      </c>
      <c r="F119" s="109">
        <f t="shared" si="11"/>
        <v>18716.900000000001</v>
      </c>
      <c r="G119" s="109">
        <f t="shared" si="12"/>
        <v>5882.3</v>
      </c>
      <c r="H119" s="109">
        <f t="shared" si="13"/>
        <v>2941.15</v>
      </c>
      <c r="I119" s="109">
        <f t="shared" si="14"/>
        <v>23529.200000000001</v>
      </c>
      <c r="J119" s="156">
        <f t="shared" si="15"/>
        <v>11764.6</v>
      </c>
      <c r="K119" s="109">
        <f t="shared" si="16"/>
        <v>44117.25</v>
      </c>
    </row>
    <row r="120" spans="1:11" s="107" customFormat="1" ht="12.5" x14ac:dyDescent="0.25">
      <c r="A120" s="1012" t="s">
        <v>4723</v>
      </c>
      <c r="B120" s="1013" t="s">
        <v>4607</v>
      </c>
      <c r="C120" s="101">
        <v>7665.3</v>
      </c>
      <c r="D120" s="108">
        <v>1070</v>
      </c>
      <c r="E120" s="108">
        <v>0</v>
      </c>
      <c r="F120" s="109">
        <f t="shared" si="11"/>
        <v>8735.2999999999993</v>
      </c>
      <c r="G120" s="109">
        <f t="shared" si="12"/>
        <v>2555.1000000000004</v>
      </c>
      <c r="H120" s="109">
        <f t="shared" si="13"/>
        <v>1277.5500000000002</v>
      </c>
      <c r="I120" s="109">
        <f t="shared" si="14"/>
        <v>10220.400000000001</v>
      </c>
      <c r="J120" s="156">
        <f t="shared" si="15"/>
        <v>5110.2000000000007</v>
      </c>
      <c r="K120" s="109">
        <f t="shared" si="16"/>
        <v>19163.250000000004</v>
      </c>
    </row>
    <row r="121" spans="1:11" s="107" customFormat="1" ht="12.5" x14ac:dyDescent="0.25">
      <c r="A121" s="1012" t="s">
        <v>4724</v>
      </c>
      <c r="B121" s="1013" t="s">
        <v>4607</v>
      </c>
      <c r="C121" s="101">
        <v>7971.6</v>
      </c>
      <c r="D121" s="108">
        <v>1070</v>
      </c>
      <c r="E121" s="108">
        <v>0</v>
      </c>
      <c r="F121" s="109">
        <f t="shared" si="11"/>
        <v>9041.6</v>
      </c>
      <c r="G121" s="109">
        <f t="shared" si="12"/>
        <v>2657.2000000000003</v>
      </c>
      <c r="H121" s="109">
        <f t="shared" si="13"/>
        <v>1328.6000000000001</v>
      </c>
      <c r="I121" s="109">
        <f t="shared" si="14"/>
        <v>10628.800000000001</v>
      </c>
      <c r="J121" s="156">
        <f t="shared" si="15"/>
        <v>5314.4000000000005</v>
      </c>
      <c r="K121" s="109">
        <f t="shared" si="16"/>
        <v>19929.000000000004</v>
      </c>
    </row>
    <row r="122" spans="1:11" s="107" customFormat="1" ht="12.5" x14ac:dyDescent="0.25">
      <c r="A122" s="1012" t="s">
        <v>4725</v>
      </c>
      <c r="B122" s="1013" t="s">
        <v>4607</v>
      </c>
      <c r="C122" s="101">
        <v>8312.4</v>
      </c>
      <c r="D122" s="108">
        <v>1070</v>
      </c>
      <c r="E122" s="108">
        <v>0</v>
      </c>
      <c r="F122" s="109">
        <f t="shared" si="11"/>
        <v>9382.4</v>
      </c>
      <c r="G122" s="109">
        <f t="shared" si="12"/>
        <v>2770.7999999999997</v>
      </c>
      <c r="H122" s="109">
        <f t="shared" si="13"/>
        <v>1385.3999999999999</v>
      </c>
      <c r="I122" s="109">
        <f t="shared" si="14"/>
        <v>11083.199999999999</v>
      </c>
      <c r="J122" s="156">
        <f t="shared" si="15"/>
        <v>5541.6</v>
      </c>
      <c r="K122" s="109">
        <f t="shared" si="16"/>
        <v>20781</v>
      </c>
    </row>
    <row r="123" spans="1:11" s="107" customFormat="1" ht="12.5" x14ac:dyDescent="0.25">
      <c r="A123" s="1012" t="s">
        <v>4726</v>
      </c>
      <c r="B123" s="1013" t="s">
        <v>4607</v>
      </c>
      <c r="C123" s="101">
        <v>11616.9</v>
      </c>
      <c r="D123" s="108">
        <v>1070</v>
      </c>
      <c r="E123" s="108">
        <v>0</v>
      </c>
      <c r="F123" s="109">
        <f t="shared" si="11"/>
        <v>12686.9</v>
      </c>
      <c r="G123" s="109">
        <f t="shared" si="12"/>
        <v>3872.2999999999997</v>
      </c>
      <c r="H123" s="109">
        <f t="shared" si="13"/>
        <v>1936.1499999999999</v>
      </c>
      <c r="I123" s="109">
        <f t="shared" si="14"/>
        <v>15489.199999999999</v>
      </c>
      <c r="J123" s="156">
        <f t="shared" si="15"/>
        <v>7744.5999999999985</v>
      </c>
      <c r="K123" s="109">
        <f t="shared" si="16"/>
        <v>29042.249999999996</v>
      </c>
    </row>
    <row r="124" spans="1:11" s="107" customFormat="1" ht="12.5" x14ac:dyDescent="0.25">
      <c r="A124" s="1012" t="s">
        <v>4727</v>
      </c>
      <c r="B124" s="1013" t="s">
        <v>4506</v>
      </c>
      <c r="C124" s="101">
        <v>7470</v>
      </c>
      <c r="D124" s="108">
        <v>1070</v>
      </c>
      <c r="E124" s="108">
        <v>0</v>
      </c>
      <c r="F124" s="109">
        <f t="shared" si="11"/>
        <v>8540</v>
      </c>
      <c r="G124" s="109">
        <f t="shared" si="12"/>
        <v>2490</v>
      </c>
      <c r="H124" s="109">
        <f t="shared" si="13"/>
        <v>1245</v>
      </c>
      <c r="I124" s="109">
        <f t="shared" si="14"/>
        <v>9960</v>
      </c>
      <c r="J124" s="156">
        <f t="shared" si="15"/>
        <v>4980</v>
      </c>
      <c r="K124" s="109">
        <f t="shared" si="16"/>
        <v>18675</v>
      </c>
    </row>
    <row r="125" spans="1:11" s="107" customFormat="1" ht="12.5" x14ac:dyDescent="0.25">
      <c r="A125" s="1012" t="s">
        <v>4728</v>
      </c>
      <c r="B125" s="1013" t="s">
        <v>4506</v>
      </c>
      <c r="C125" s="101">
        <v>8517</v>
      </c>
      <c r="D125" s="108">
        <v>1070</v>
      </c>
      <c r="E125" s="108">
        <v>0</v>
      </c>
      <c r="F125" s="109">
        <f t="shared" si="11"/>
        <v>9587</v>
      </c>
      <c r="G125" s="109">
        <f t="shared" si="12"/>
        <v>2839</v>
      </c>
      <c r="H125" s="109">
        <f t="shared" si="13"/>
        <v>1419.5</v>
      </c>
      <c r="I125" s="109">
        <f t="shared" si="14"/>
        <v>11356</v>
      </c>
      <c r="J125" s="156">
        <f t="shared" si="15"/>
        <v>5678</v>
      </c>
      <c r="K125" s="109">
        <f t="shared" si="16"/>
        <v>21292.5</v>
      </c>
    </row>
    <row r="126" spans="1:11" s="107" customFormat="1" ht="12.5" x14ac:dyDescent="0.25">
      <c r="A126" s="1012" t="s">
        <v>4609</v>
      </c>
      <c r="B126" s="1013" t="s">
        <v>4610</v>
      </c>
      <c r="C126" s="101">
        <v>8176.2</v>
      </c>
      <c r="D126" s="108">
        <v>1070</v>
      </c>
      <c r="E126" s="108">
        <v>0</v>
      </c>
      <c r="F126" s="109">
        <f t="shared" si="11"/>
        <v>9246.2000000000007</v>
      </c>
      <c r="G126" s="109">
        <f t="shared" si="12"/>
        <v>2725.4</v>
      </c>
      <c r="H126" s="109">
        <f t="shared" si="13"/>
        <v>1362.7</v>
      </c>
      <c r="I126" s="109">
        <f t="shared" si="14"/>
        <v>10901.6</v>
      </c>
      <c r="J126" s="156">
        <f t="shared" si="15"/>
        <v>5450.8000000000011</v>
      </c>
      <c r="K126" s="109">
        <f t="shared" si="16"/>
        <v>20440.5</v>
      </c>
    </row>
    <row r="127" spans="1:11" s="107" customFormat="1" ht="12.5" x14ac:dyDescent="0.25">
      <c r="A127" s="1012" t="s">
        <v>4729</v>
      </c>
      <c r="B127" s="1014" t="s">
        <v>4574</v>
      </c>
      <c r="C127" s="101">
        <v>7470</v>
      </c>
      <c r="D127" s="108">
        <v>1070</v>
      </c>
      <c r="E127" s="108">
        <v>0</v>
      </c>
      <c r="F127" s="109">
        <f t="shared" si="11"/>
        <v>8540</v>
      </c>
      <c r="G127" s="109">
        <f t="shared" si="12"/>
        <v>2490</v>
      </c>
      <c r="H127" s="109">
        <f t="shared" si="13"/>
        <v>1245</v>
      </c>
      <c r="I127" s="109">
        <f t="shared" si="14"/>
        <v>9960</v>
      </c>
      <c r="J127" s="156">
        <f t="shared" si="15"/>
        <v>4980</v>
      </c>
      <c r="K127" s="109">
        <f t="shared" si="16"/>
        <v>18675</v>
      </c>
    </row>
    <row r="128" spans="1:11" s="107" customFormat="1" ht="12.5" x14ac:dyDescent="0.25">
      <c r="A128" s="1012" t="s">
        <v>4730</v>
      </c>
      <c r="B128" s="1013" t="s">
        <v>4299</v>
      </c>
      <c r="C128" s="101">
        <v>22557.3</v>
      </c>
      <c r="D128" s="108">
        <v>1070</v>
      </c>
      <c r="E128" s="108">
        <v>0</v>
      </c>
      <c r="F128" s="109">
        <f t="shared" si="11"/>
        <v>23627.3</v>
      </c>
      <c r="G128" s="109">
        <f t="shared" si="12"/>
        <v>7519.0999999999995</v>
      </c>
      <c r="H128" s="109">
        <f t="shared" si="13"/>
        <v>3759.5499999999997</v>
      </c>
      <c r="I128" s="109">
        <f t="shared" si="14"/>
        <v>30076.399999999998</v>
      </c>
      <c r="J128" s="156">
        <v>0</v>
      </c>
      <c r="K128" s="109">
        <f t="shared" si="16"/>
        <v>41355.049999999996</v>
      </c>
    </row>
    <row r="129" spans="1:11" s="107" customFormat="1" ht="12.5" x14ac:dyDescent="0.25">
      <c r="A129" s="1012" t="s">
        <v>4731</v>
      </c>
      <c r="B129" s="1013" t="s">
        <v>4538</v>
      </c>
      <c r="C129" s="101">
        <v>18839.099999999999</v>
      </c>
      <c r="D129" s="108">
        <v>1070</v>
      </c>
      <c r="E129" s="108">
        <v>0</v>
      </c>
      <c r="F129" s="109">
        <f t="shared" si="11"/>
        <v>19909.099999999999</v>
      </c>
      <c r="G129" s="109">
        <f t="shared" si="12"/>
        <v>6279.6999999999989</v>
      </c>
      <c r="H129" s="109">
        <f t="shared" si="13"/>
        <v>3139.8499999999995</v>
      </c>
      <c r="I129" s="109">
        <f t="shared" si="14"/>
        <v>25118.799999999996</v>
      </c>
      <c r="J129" s="156">
        <f>(C129/30)*12+(C129/30)*8</f>
        <v>12559.399999999998</v>
      </c>
      <c r="K129" s="109">
        <f t="shared" si="16"/>
        <v>47097.749999999985</v>
      </c>
    </row>
    <row r="130" spans="1:11" s="107" customFormat="1" ht="12.5" x14ac:dyDescent="0.25">
      <c r="A130" s="1012" t="s">
        <v>4732</v>
      </c>
      <c r="B130" s="1013" t="s">
        <v>4540</v>
      </c>
      <c r="C130" s="101">
        <v>18805.2</v>
      </c>
      <c r="D130" s="108">
        <v>1070</v>
      </c>
      <c r="E130" s="108">
        <v>0</v>
      </c>
      <c r="F130" s="109">
        <f t="shared" si="11"/>
        <v>19875.2</v>
      </c>
      <c r="G130" s="109">
        <f t="shared" si="12"/>
        <v>6268.4000000000005</v>
      </c>
      <c r="H130" s="109">
        <f t="shared" si="13"/>
        <v>3134.2000000000003</v>
      </c>
      <c r="I130" s="109">
        <f t="shared" si="14"/>
        <v>25073.600000000002</v>
      </c>
      <c r="J130" s="156">
        <f>(C130/30)*12+(C130/30)*8</f>
        <v>12536.8</v>
      </c>
      <c r="K130" s="109">
        <f t="shared" si="16"/>
        <v>47013</v>
      </c>
    </row>
    <row r="131" spans="1:11" s="107" customFormat="1" ht="12.5" x14ac:dyDescent="0.25">
      <c r="A131" s="1012" t="s">
        <v>4733</v>
      </c>
      <c r="B131" s="1013" t="s">
        <v>4543</v>
      </c>
      <c r="C131" s="101">
        <v>25843.5</v>
      </c>
      <c r="D131" s="108">
        <v>0</v>
      </c>
      <c r="E131" s="108">
        <v>0</v>
      </c>
      <c r="F131" s="109">
        <f t="shared" si="11"/>
        <v>25843.5</v>
      </c>
      <c r="G131" s="109">
        <f t="shared" si="12"/>
        <v>8614.5</v>
      </c>
      <c r="H131" s="109">
        <f t="shared" si="13"/>
        <v>4307.25</v>
      </c>
      <c r="I131" s="109">
        <f t="shared" si="14"/>
        <v>34458</v>
      </c>
      <c r="J131" s="156">
        <v>0</v>
      </c>
      <c r="K131" s="109">
        <f t="shared" si="16"/>
        <v>47379.75</v>
      </c>
    </row>
    <row r="132" spans="1:11" s="107" customFormat="1" ht="12.5" x14ac:dyDescent="0.25">
      <c r="A132" s="1012" t="s">
        <v>4734</v>
      </c>
      <c r="B132" s="1013" t="s">
        <v>4429</v>
      </c>
      <c r="C132" s="101">
        <v>16590.599999999999</v>
      </c>
      <c r="D132" s="108">
        <v>1070</v>
      </c>
      <c r="E132" s="108">
        <v>0</v>
      </c>
      <c r="F132" s="109">
        <f t="shared" si="11"/>
        <v>17660.599999999999</v>
      </c>
      <c r="G132" s="109">
        <f t="shared" si="12"/>
        <v>5530.2</v>
      </c>
      <c r="H132" s="109">
        <f t="shared" si="13"/>
        <v>2765.1</v>
      </c>
      <c r="I132" s="109">
        <f t="shared" si="14"/>
        <v>22120.799999999999</v>
      </c>
      <c r="J132" s="156">
        <f t="shared" ref="J132:J158" si="17">(C132/30)*12+(C132/30)*8</f>
        <v>11060.4</v>
      </c>
      <c r="K132" s="109">
        <f t="shared" si="16"/>
        <v>41476.5</v>
      </c>
    </row>
    <row r="133" spans="1:11" s="107" customFormat="1" ht="12.5" x14ac:dyDescent="0.25">
      <c r="A133" s="1012" t="s">
        <v>4611</v>
      </c>
      <c r="B133" s="1013" t="s">
        <v>4612</v>
      </c>
      <c r="C133" s="101">
        <v>9879.6</v>
      </c>
      <c r="D133" s="108">
        <v>1070</v>
      </c>
      <c r="E133" s="108">
        <v>0</v>
      </c>
      <c r="F133" s="109">
        <f t="shared" si="11"/>
        <v>10949.6</v>
      </c>
      <c r="G133" s="109">
        <f t="shared" si="12"/>
        <v>3293.2</v>
      </c>
      <c r="H133" s="109">
        <f t="shared" si="13"/>
        <v>1646.6</v>
      </c>
      <c r="I133" s="109">
        <f t="shared" si="14"/>
        <v>13172.8</v>
      </c>
      <c r="J133" s="156">
        <f t="shared" si="17"/>
        <v>6586.4</v>
      </c>
      <c r="K133" s="109">
        <f t="shared" si="16"/>
        <v>24699</v>
      </c>
    </row>
    <row r="134" spans="1:11" s="107" customFormat="1" ht="12.5" x14ac:dyDescent="0.25">
      <c r="A134" s="1012" t="s">
        <v>4613</v>
      </c>
      <c r="B134" s="1013" t="s">
        <v>4614</v>
      </c>
      <c r="C134" s="101">
        <v>14444.7</v>
      </c>
      <c r="D134" s="108">
        <v>1070</v>
      </c>
      <c r="E134" s="108">
        <v>0</v>
      </c>
      <c r="F134" s="109">
        <f t="shared" si="11"/>
        <v>15514.7</v>
      </c>
      <c r="G134" s="109">
        <f t="shared" si="12"/>
        <v>4814.8999999999996</v>
      </c>
      <c r="H134" s="109">
        <f t="shared" si="13"/>
        <v>2407.4499999999998</v>
      </c>
      <c r="I134" s="109">
        <f t="shared" si="14"/>
        <v>19259.599999999999</v>
      </c>
      <c r="J134" s="156">
        <f t="shared" si="17"/>
        <v>9629.7999999999993</v>
      </c>
      <c r="K134" s="109">
        <f t="shared" si="16"/>
        <v>36111.75</v>
      </c>
    </row>
    <row r="135" spans="1:11" s="107" customFormat="1" ht="12.5" x14ac:dyDescent="0.25">
      <c r="A135" s="1012" t="s">
        <v>4615</v>
      </c>
      <c r="B135" s="1013" t="s">
        <v>4616</v>
      </c>
      <c r="C135" s="101">
        <v>7665.3</v>
      </c>
      <c r="D135" s="108">
        <v>1070</v>
      </c>
      <c r="E135" s="108">
        <v>0</v>
      </c>
      <c r="F135" s="109">
        <f t="shared" si="11"/>
        <v>8735.2999999999993</v>
      </c>
      <c r="G135" s="109">
        <f t="shared" si="12"/>
        <v>2555.1000000000004</v>
      </c>
      <c r="H135" s="109">
        <f t="shared" si="13"/>
        <v>1277.5500000000002</v>
      </c>
      <c r="I135" s="109">
        <f t="shared" si="14"/>
        <v>10220.400000000001</v>
      </c>
      <c r="J135" s="156">
        <f t="shared" si="17"/>
        <v>5110.2000000000007</v>
      </c>
      <c r="K135" s="109">
        <f t="shared" si="16"/>
        <v>19163.250000000004</v>
      </c>
    </row>
    <row r="136" spans="1:11" s="107" customFormat="1" ht="12.5" x14ac:dyDescent="0.25">
      <c r="A136" s="1012" t="s">
        <v>4735</v>
      </c>
      <c r="B136" s="1013" t="s">
        <v>4618</v>
      </c>
      <c r="C136" s="101">
        <v>8585.1</v>
      </c>
      <c r="D136" s="108">
        <v>1070</v>
      </c>
      <c r="E136" s="108">
        <v>0</v>
      </c>
      <c r="F136" s="109">
        <f t="shared" si="11"/>
        <v>9655.1</v>
      </c>
      <c r="G136" s="109">
        <f t="shared" si="12"/>
        <v>2861.7000000000003</v>
      </c>
      <c r="H136" s="109">
        <f t="shared" si="13"/>
        <v>1430.8500000000001</v>
      </c>
      <c r="I136" s="109">
        <f t="shared" si="14"/>
        <v>11446.800000000001</v>
      </c>
      <c r="J136" s="156">
        <f t="shared" si="17"/>
        <v>5723.4</v>
      </c>
      <c r="K136" s="109">
        <f t="shared" si="16"/>
        <v>21462.75</v>
      </c>
    </row>
    <row r="137" spans="1:11" s="107" customFormat="1" ht="12.5" x14ac:dyDescent="0.25">
      <c r="A137" s="1012" t="s">
        <v>4736</v>
      </c>
      <c r="B137" s="1013" t="s">
        <v>4618</v>
      </c>
      <c r="C137" s="101">
        <v>9096</v>
      </c>
      <c r="D137" s="108">
        <v>1070</v>
      </c>
      <c r="E137" s="108">
        <v>0</v>
      </c>
      <c r="F137" s="109">
        <f t="shared" si="11"/>
        <v>10166</v>
      </c>
      <c r="G137" s="109">
        <f t="shared" si="12"/>
        <v>3032</v>
      </c>
      <c r="H137" s="109">
        <f t="shared" si="13"/>
        <v>1516</v>
      </c>
      <c r="I137" s="109">
        <f t="shared" si="14"/>
        <v>12128</v>
      </c>
      <c r="J137" s="156">
        <f t="shared" si="17"/>
        <v>6064</v>
      </c>
      <c r="K137" s="109">
        <f t="shared" si="16"/>
        <v>22740</v>
      </c>
    </row>
    <row r="138" spans="1:11" s="107" customFormat="1" ht="12.5" x14ac:dyDescent="0.25">
      <c r="A138" s="1012" t="s">
        <v>4619</v>
      </c>
      <c r="B138" s="1013" t="s">
        <v>4620</v>
      </c>
      <c r="C138" s="101">
        <v>10152</v>
      </c>
      <c r="D138" s="108">
        <v>1070</v>
      </c>
      <c r="E138" s="108">
        <v>0</v>
      </c>
      <c r="F138" s="109">
        <f t="shared" si="11"/>
        <v>11222</v>
      </c>
      <c r="G138" s="109">
        <f t="shared" si="12"/>
        <v>3384</v>
      </c>
      <c r="H138" s="109">
        <f t="shared" si="13"/>
        <v>1692</v>
      </c>
      <c r="I138" s="109">
        <f t="shared" si="14"/>
        <v>13536</v>
      </c>
      <c r="J138" s="156">
        <f t="shared" si="17"/>
        <v>6768</v>
      </c>
      <c r="K138" s="109">
        <f t="shared" si="16"/>
        <v>25380</v>
      </c>
    </row>
    <row r="139" spans="1:11" s="107" customFormat="1" ht="12.5" x14ac:dyDescent="0.25">
      <c r="A139" s="1012" t="s">
        <v>4737</v>
      </c>
      <c r="B139" s="1013" t="s">
        <v>4622</v>
      </c>
      <c r="C139" s="101">
        <v>7470</v>
      </c>
      <c r="D139" s="108">
        <v>1070</v>
      </c>
      <c r="E139" s="108">
        <v>0</v>
      </c>
      <c r="F139" s="109">
        <f t="shared" si="11"/>
        <v>8540</v>
      </c>
      <c r="G139" s="109">
        <f t="shared" si="12"/>
        <v>2490</v>
      </c>
      <c r="H139" s="109">
        <f t="shared" si="13"/>
        <v>1245</v>
      </c>
      <c r="I139" s="109">
        <f t="shared" si="14"/>
        <v>9960</v>
      </c>
      <c r="J139" s="156">
        <f t="shared" si="17"/>
        <v>4980</v>
      </c>
      <c r="K139" s="109">
        <f t="shared" si="16"/>
        <v>18675</v>
      </c>
    </row>
    <row r="140" spans="1:11" s="107" customFormat="1" ht="12.5" x14ac:dyDescent="0.25">
      <c r="A140" s="1012" t="s">
        <v>4738</v>
      </c>
      <c r="B140" s="1013" t="s">
        <v>4622</v>
      </c>
      <c r="C140" s="101">
        <v>7665.3</v>
      </c>
      <c r="D140" s="108">
        <v>1070</v>
      </c>
      <c r="E140" s="108">
        <v>0</v>
      </c>
      <c r="F140" s="109">
        <f t="shared" si="11"/>
        <v>8735.2999999999993</v>
      </c>
      <c r="G140" s="109">
        <f t="shared" si="12"/>
        <v>2555.1000000000004</v>
      </c>
      <c r="H140" s="109">
        <f t="shared" si="13"/>
        <v>1277.5500000000002</v>
      </c>
      <c r="I140" s="109">
        <f t="shared" si="14"/>
        <v>10220.400000000001</v>
      </c>
      <c r="J140" s="156">
        <f t="shared" si="17"/>
        <v>5110.2000000000007</v>
      </c>
      <c r="K140" s="109">
        <f t="shared" si="16"/>
        <v>19163.250000000004</v>
      </c>
    </row>
    <row r="141" spans="1:11" s="107" customFormat="1" ht="12.5" x14ac:dyDescent="0.25">
      <c r="A141" s="1012" t="s">
        <v>4739</v>
      </c>
      <c r="B141" s="1013" t="s">
        <v>4622</v>
      </c>
      <c r="C141" s="101">
        <v>8585.1</v>
      </c>
      <c r="D141" s="108">
        <v>1070</v>
      </c>
      <c r="E141" s="108">
        <v>0</v>
      </c>
      <c r="F141" s="109">
        <f t="shared" si="11"/>
        <v>9655.1</v>
      </c>
      <c r="G141" s="109">
        <f t="shared" si="12"/>
        <v>2861.7000000000003</v>
      </c>
      <c r="H141" s="109">
        <f t="shared" si="13"/>
        <v>1430.8500000000001</v>
      </c>
      <c r="I141" s="109">
        <f t="shared" si="14"/>
        <v>11446.800000000001</v>
      </c>
      <c r="J141" s="156">
        <f t="shared" si="17"/>
        <v>5723.4</v>
      </c>
      <c r="K141" s="109">
        <f t="shared" si="16"/>
        <v>21462.75</v>
      </c>
    </row>
    <row r="142" spans="1:11" s="107" customFormat="1" ht="12.5" x14ac:dyDescent="0.25">
      <c r="A142" s="1012" t="s">
        <v>4740</v>
      </c>
      <c r="B142" s="1013" t="s">
        <v>4622</v>
      </c>
      <c r="C142" s="101">
        <v>9096</v>
      </c>
      <c r="D142" s="108">
        <v>1070</v>
      </c>
      <c r="E142" s="108">
        <v>0</v>
      </c>
      <c r="F142" s="109">
        <f t="shared" si="11"/>
        <v>10166</v>
      </c>
      <c r="G142" s="109">
        <f t="shared" si="12"/>
        <v>3032</v>
      </c>
      <c r="H142" s="109">
        <f t="shared" si="13"/>
        <v>1516</v>
      </c>
      <c r="I142" s="109">
        <f t="shared" si="14"/>
        <v>12128</v>
      </c>
      <c r="J142" s="156">
        <f t="shared" si="17"/>
        <v>6064</v>
      </c>
      <c r="K142" s="109">
        <f t="shared" si="16"/>
        <v>22740</v>
      </c>
    </row>
    <row r="143" spans="1:11" s="107" customFormat="1" ht="12.5" x14ac:dyDescent="0.25">
      <c r="A143" s="1012" t="s">
        <v>4741</v>
      </c>
      <c r="B143" s="1013" t="s">
        <v>4622</v>
      </c>
      <c r="C143" s="101">
        <v>10152</v>
      </c>
      <c r="D143" s="108">
        <v>1070</v>
      </c>
      <c r="E143" s="108">
        <v>0</v>
      </c>
      <c r="F143" s="109">
        <f t="shared" si="11"/>
        <v>11222</v>
      </c>
      <c r="G143" s="109">
        <f t="shared" si="12"/>
        <v>3384</v>
      </c>
      <c r="H143" s="109">
        <f t="shared" si="13"/>
        <v>1692</v>
      </c>
      <c r="I143" s="109">
        <f t="shared" si="14"/>
        <v>13536</v>
      </c>
      <c r="J143" s="156">
        <f t="shared" si="17"/>
        <v>6768</v>
      </c>
      <c r="K143" s="109">
        <f t="shared" si="16"/>
        <v>25380</v>
      </c>
    </row>
    <row r="144" spans="1:11" s="107" customFormat="1" ht="12.5" x14ac:dyDescent="0.25">
      <c r="A144" s="1012" t="s">
        <v>4742</v>
      </c>
      <c r="B144" s="1013" t="s">
        <v>4622</v>
      </c>
      <c r="C144" s="101">
        <v>11616.9</v>
      </c>
      <c r="D144" s="108">
        <v>1070</v>
      </c>
      <c r="E144" s="108">
        <v>0</v>
      </c>
      <c r="F144" s="109">
        <f t="shared" si="11"/>
        <v>12686.9</v>
      </c>
      <c r="G144" s="109">
        <f t="shared" si="12"/>
        <v>3872.2999999999997</v>
      </c>
      <c r="H144" s="109">
        <f t="shared" si="13"/>
        <v>1936.1499999999999</v>
      </c>
      <c r="I144" s="109">
        <f t="shared" si="14"/>
        <v>15489.199999999999</v>
      </c>
      <c r="J144" s="156">
        <f t="shared" si="17"/>
        <v>7744.5999999999985</v>
      </c>
      <c r="K144" s="109">
        <f t="shared" si="16"/>
        <v>29042.249999999996</v>
      </c>
    </row>
    <row r="145" spans="1:11" s="107" customFormat="1" ht="12.5" x14ac:dyDescent="0.25">
      <c r="A145" s="1012" t="s">
        <v>4743</v>
      </c>
      <c r="B145" s="1013" t="s">
        <v>4556</v>
      </c>
      <c r="C145" s="101">
        <v>11616.9</v>
      </c>
      <c r="D145" s="108">
        <v>1070</v>
      </c>
      <c r="E145" s="108">
        <v>0</v>
      </c>
      <c r="F145" s="109">
        <f t="shared" si="11"/>
        <v>12686.9</v>
      </c>
      <c r="G145" s="109">
        <f t="shared" si="12"/>
        <v>3872.2999999999997</v>
      </c>
      <c r="H145" s="109">
        <f t="shared" si="13"/>
        <v>1936.1499999999999</v>
      </c>
      <c r="I145" s="109">
        <f t="shared" si="14"/>
        <v>15489.199999999999</v>
      </c>
      <c r="J145" s="156">
        <f t="shared" si="17"/>
        <v>7744.5999999999985</v>
      </c>
      <c r="K145" s="109">
        <f t="shared" si="16"/>
        <v>29042.249999999996</v>
      </c>
    </row>
    <row r="146" spans="1:11" s="107" customFormat="1" ht="12.5" x14ac:dyDescent="0.25">
      <c r="A146" s="1012" t="s">
        <v>4744</v>
      </c>
      <c r="B146" s="1013" t="s">
        <v>4556</v>
      </c>
      <c r="C146" s="101">
        <v>18225.900000000001</v>
      </c>
      <c r="D146" s="108">
        <v>1070</v>
      </c>
      <c r="E146" s="108">
        <v>0</v>
      </c>
      <c r="F146" s="109">
        <f t="shared" si="11"/>
        <v>19295.900000000001</v>
      </c>
      <c r="G146" s="109">
        <f t="shared" si="12"/>
        <v>6075.3000000000011</v>
      </c>
      <c r="H146" s="109">
        <f t="shared" si="13"/>
        <v>3037.6500000000005</v>
      </c>
      <c r="I146" s="109">
        <f t="shared" si="14"/>
        <v>24301.200000000004</v>
      </c>
      <c r="J146" s="156">
        <f t="shared" si="17"/>
        <v>12150.600000000002</v>
      </c>
      <c r="K146" s="109">
        <f t="shared" si="16"/>
        <v>45564.750000000015</v>
      </c>
    </row>
    <row r="147" spans="1:11" s="107" customFormat="1" ht="12.5" x14ac:dyDescent="0.25">
      <c r="A147" s="1012" t="s">
        <v>4555</v>
      </c>
      <c r="B147" s="1013" t="s">
        <v>4556</v>
      </c>
      <c r="C147" s="101">
        <v>20065.5</v>
      </c>
      <c r="D147" s="108">
        <v>1070</v>
      </c>
      <c r="E147" s="108">
        <v>0</v>
      </c>
      <c r="F147" s="109">
        <f t="shared" si="11"/>
        <v>21135.5</v>
      </c>
      <c r="G147" s="109">
        <f t="shared" si="12"/>
        <v>6688.5</v>
      </c>
      <c r="H147" s="109">
        <f t="shared" si="13"/>
        <v>3344.25</v>
      </c>
      <c r="I147" s="109">
        <f t="shared" si="14"/>
        <v>26754</v>
      </c>
      <c r="J147" s="156">
        <f t="shared" si="17"/>
        <v>13377</v>
      </c>
      <c r="K147" s="109">
        <f t="shared" si="16"/>
        <v>50163.75</v>
      </c>
    </row>
    <row r="148" spans="1:11" s="107" customFormat="1" ht="12.5" x14ac:dyDescent="0.25">
      <c r="A148" s="1012" t="s">
        <v>4745</v>
      </c>
      <c r="B148" s="1013" t="s">
        <v>4625</v>
      </c>
      <c r="C148" s="101">
        <v>14444.7</v>
      </c>
      <c r="D148" s="108">
        <v>1070</v>
      </c>
      <c r="E148" s="108">
        <v>0</v>
      </c>
      <c r="F148" s="109">
        <f t="shared" si="11"/>
        <v>15514.7</v>
      </c>
      <c r="G148" s="109">
        <f t="shared" si="12"/>
        <v>4814.8999999999996</v>
      </c>
      <c r="H148" s="109">
        <f t="shared" si="13"/>
        <v>2407.4499999999998</v>
      </c>
      <c r="I148" s="109">
        <f t="shared" si="14"/>
        <v>19259.599999999999</v>
      </c>
      <c r="J148" s="156">
        <f t="shared" si="17"/>
        <v>9629.7999999999993</v>
      </c>
      <c r="K148" s="109">
        <f t="shared" si="16"/>
        <v>36111.75</v>
      </c>
    </row>
    <row r="149" spans="1:11" s="107" customFormat="1" ht="12.5" x14ac:dyDescent="0.25">
      <c r="A149" s="1012" t="s">
        <v>4746</v>
      </c>
      <c r="B149" s="1013" t="s">
        <v>4625</v>
      </c>
      <c r="C149" s="101">
        <v>16590.599999999999</v>
      </c>
      <c r="D149" s="108">
        <v>1070</v>
      </c>
      <c r="E149" s="108">
        <v>0</v>
      </c>
      <c r="F149" s="109">
        <f t="shared" si="11"/>
        <v>17660.599999999999</v>
      </c>
      <c r="G149" s="109">
        <f t="shared" si="12"/>
        <v>5530.2</v>
      </c>
      <c r="H149" s="109">
        <f t="shared" si="13"/>
        <v>2765.1</v>
      </c>
      <c r="I149" s="109">
        <f t="shared" si="14"/>
        <v>22120.799999999999</v>
      </c>
      <c r="J149" s="156">
        <f t="shared" si="17"/>
        <v>11060.4</v>
      </c>
      <c r="K149" s="109">
        <f t="shared" si="16"/>
        <v>41476.5</v>
      </c>
    </row>
    <row r="150" spans="1:11" s="107" customFormat="1" ht="12.5" x14ac:dyDescent="0.25">
      <c r="A150" s="1012" t="s">
        <v>4626</v>
      </c>
      <c r="B150" s="1013" t="s">
        <v>4521</v>
      </c>
      <c r="C150" s="101">
        <v>17646.900000000001</v>
      </c>
      <c r="D150" s="108">
        <v>1070</v>
      </c>
      <c r="E150" s="108">
        <v>0</v>
      </c>
      <c r="F150" s="109">
        <f t="shared" si="11"/>
        <v>18716.900000000001</v>
      </c>
      <c r="G150" s="109">
        <f t="shared" si="12"/>
        <v>5882.3</v>
      </c>
      <c r="H150" s="109">
        <f t="shared" si="13"/>
        <v>2941.15</v>
      </c>
      <c r="I150" s="109">
        <f t="shared" si="14"/>
        <v>23529.200000000001</v>
      </c>
      <c r="J150" s="156">
        <f t="shared" si="17"/>
        <v>11764.6</v>
      </c>
      <c r="K150" s="109">
        <f t="shared" si="16"/>
        <v>44117.25</v>
      </c>
    </row>
    <row r="151" spans="1:11" s="107" customFormat="1" ht="12.5" x14ac:dyDescent="0.25">
      <c r="A151" s="1012" t="s">
        <v>4627</v>
      </c>
      <c r="B151" s="1013" t="s">
        <v>4628</v>
      </c>
      <c r="C151" s="101">
        <v>16590.599999999999</v>
      </c>
      <c r="D151" s="108">
        <v>1070</v>
      </c>
      <c r="E151" s="108">
        <v>0</v>
      </c>
      <c r="F151" s="109">
        <f t="shared" si="11"/>
        <v>17660.599999999999</v>
      </c>
      <c r="G151" s="109">
        <f t="shared" si="12"/>
        <v>5530.2</v>
      </c>
      <c r="H151" s="109">
        <f t="shared" si="13"/>
        <v>2765.1</v>
      </c>
      <c r="I151" s="109">
        <f t="shared" si="14"/>
        <v>22120.799999999999</v>
      </c>
      <c r="J151" s="156">
        <f t="shared" si="17"/>
        <v>11060.4</v>
      </c>
      <c r="K151" s="109">
        <f t="shared" si="16"/>
        <v>41476.5</v>
      </c>
    </row>
    <row r="152" spans="1:11" s="107" customFormat="1" ht="12.5" x14ac:dyDescent="0.25">
      <c r="A152" s="1012" t="s">
        <v>4747</v>
      </c>
      <c r="B152" s="1013" t="s">
        <v>4607</v>
      </c>
      <c r="C152" s="101">
        <v>7470</v>
      </c>
      <c r="D152" s="108">
        <v>1070</v>
      </c>
      <c r="E152" s="108">
        <v>0</v>
      </c>
      <c r="F152" s="109">
        <f t="shared" si="11"/>
        <v>8540</v>
      </c>
      <c r="G152" s="109">
        <f t="shared" si="12"/>
        <v>2490</v>
      </c>
      <c r="H152" s="109">
        <f t="shared" si="13"/>
        <v>1245</v>
      </c>
      <c r="I152" s="109">
        <f t="shared" si="14"/>
        <v>9960</v>
      </c>
      <c r="J152" s="156">
        <f t="shared" si="17"/>
        <v>4980</v>
      </c>
      <c r="K152" s="109">
        <f t="shared" si="16"/>
        <v>18675</v>
      </c>
    </row>
    <row r="153" spans="1:11" s="107" customFormat="1" ht="12.5" x14ac:dyDescent="0.25">
      <c r="A153" s="1012" t="s">
        <v>4748</v>
      </c>
      <c r="B153" s="1013" t="s">
        <v>4594</v>
      </c>
      <c r="C153" s="101">
        <v>11548.8</v>
      </c>
      <c r="D153" s="108">
        <v>1070</v>
      </c>
      <c r="E153" s="108">
        <v>0</v>
      </c>
      <c r="F153" s="109">
        <f t="shared" si="11"/>
        <v>12618.8</v>
      </c>
      <c r="G153" s="109">
        <f t="shared" si="12"/>
        <v>3849.6</v>
      </c>
      <c r="H153" s="109">
        <f t="shared" si="13"/>
        <v>1924.8</v>
      </c>
      <c r="I153" s="109">
        <f t="shared" si="14"/>
        <v>15398.4</v>
      </c>
      <c r="J153" s="156">
        <f t="shared" si="17"/>
        <v>7699.1999999999989</v>
      </c>
      <c r="K153" s="109">
        <f t="shared" si="16"/>
        <v>28872</v>
      </c>
    </row>
    <row r="154" spans="1:11" s="107" customFormat="1" ht="12.5" x14ac:dyDescent="0.25">
      <c r="A154" s="1012" t="s">
        <v>4629</v>
      </c>
      <c r="B154" s="1013" t="s">
        <v>4630</v>
      </c>
      <c r="C154" s="101">
        <v>8585.1</v>
      </c>
      <c r="D154" s="108">
        <v>1070</v>
      </c>
      <c r="E154" s="108">
        <v>0</v>
      </c>
      <c r="F154" s="109">
        <f t="shared" si="11"/>
        <v>9655.1</v>
      </c>
      <c r="G154" s="109">
        <f t="shared" si="12"/>
        <v>2861.7000000000003</v>
      </c>
      <c r="H154" s="109">
        <f t="shared" si="13"/>
        <v>1430.8500000000001</v>
      </c>
      <c r="I154" s="109">
        <f t="shared" si="14"/>
        <v>11446.800000000001</v>
      </c>
      <c r="J154" s="156">
        <f t="shared" si="17"/>
        <v>5723.4</v>
      </c>
      <c r="K154" s="109">
        <f t="shared" si="16"/>
        <v>21462.75</v>
      </c>
    </row>
    <row r="155" spans="1:11" s="107" customFormat="1" ht="12.5" x14ac:dyDescent="0.25">
      <c r="A155" s="1012" t="s">
        <v>4749</v>
      </c>
      <c r="B155" s="1013" t="s">
        <v>4468</v>
      </c>
      <c r="C155" s="101">
        <v>7665.3</v>
      </c>
      <c r="D155" s="108">
        <v>1070</v>
      </c>
      <c r="E155" s="108">
        <v>0</v>
      </c>
      <c r="F155" s="109">
        <f t="shared" si="11"/>
        <v>8735.2999999999993</v>
      </c>
      <c r="G155" s="109">
        <f t="shared" si="12"/>
        <v>2555.1000000000004</v>
      </c>
      <c r="H155" s="109">
        <f t="shared" si="13"/>
        <v>1277.5500000000002</v>
      </c>
      <c r="I155" s="109">
        <f t="shared" si="14"/>
        <v>10220.400000000001</v>
      </c>
      <c r="J155" s="156">
        <f t="shared" si="17"/>
        <v>5110.2000000000007</v>
      </c>
      <c r="K155" s="109">
        <f t="shared" si="16"/>
        <v>19163.250000000004</v>
      </c>
    </row>
    <row r="156" spans="1:11" s="107" customFormat="1" ht="12.5" x14ac:dyDescent="0.25">
      <c r="A156" s="1012" t="s">
        <v>4750</v>
      </c>
      <c r="B156" s="1013" t="s">
        <v>4632</v>
      </c>
      <c r="C156" s="101">
        <v>14444.7</v>
      </c>
      <c r="D156" s="108">
        <v>1070</v>
      </c>
      <c r="E156" s="108">
        <v>0</v>
      </c>
      <c r="F156" s="109">
        <f t="shared" si="11"/>
        <v>15514.7</v>
      </c>
      <c r="G156" s="109">
        <f t="shared" si="12"/>
        <v>4814.8999999999996</v>
      </c>
      <c r="H156" s="109">
        <f t="shared" si="13"/>
        <v>2407.4499999999998</v>
      </c>
      <c r="I156" s="109">
        <f t="shared" si="14"/>
        <v>19259.599999999999</v>
      </c>
      <c r="J156" s="156">
        <f t="shared" si="17"/>
        <v>9629.7999999999993</v>
      </c>
      <c r="K156" s="109">
        <f t="shared" si="16"/>
        <v>36111.75</v>
      </c>
    </row>
    <row r="157" spans="1:11" s="107" customFormat="1" ht="12.5" x14ac:dyDescent="0.25">
      <c r="A157" s="1012" t="s">
        <v>4751</v>
      </c>
      <c r="B157" s="1013" t="s">
        <v>4632</v>
      </c>
      <c r="C157" s="101">
        <v>16590.599999999999</v>
      </c>
      <c r="D157" s="108">
        <v>1070</v>
      </c>
      <c r="E157" s="108">
        <v>0</v>
      </c>
      <c r="F157" s="109">
        <f t="shared" ref="F157:F162" si="18">+C157+E157+D157</f>
        <v>17660.599999999999</v>
      </c>
      <c r="G157" s="109">
        <f t="shared" ref="G157:G172" si="19">+(C157/30)*10</f>
        <v>5530.2</v>
      </c>
      <c r="H157" s="109">
        <f t="shared" ref="H157:H172" si="20">+(C157/30)*5</f>
        <v>2765.1</v>
      </c>
      <c r="I157" s="109">
        <f t="shared" ref="I157:I172" si="21">+(C157/30)*40</f>
        <v>22120.799999999999</v>
      </c>
      <c r="J157" s="156">
        <f t="shared" si="17"/>
        <v>11060.4</v>
      </c>
      <c r="K157" s="109">
        <f t="shared" si="16"/>
        <v>41476.5</v>
      </c>
    </row>
    <row r="158" spans="1:11" s="107" customFormat="1" ht="12.5" x14ac:dyDescent="0.25">
      <c r="A158" s="1012" t="s">
        <v>4752</v>
      </c>
      <c r="B158" s="1013" t="s">
        <v>4632</v>
      </c>
      <c r="C158" s="101">
        <v>18225.900000000001</v>
      </c>
      <c r="D158" s="108">
        <v>1070</v>
      </c>
      <c r="E158" s="108">
        <v>0</v>
      </c>
      <c r="F158" s="109">
        <f t="shared" si="18"/>
        <v>19295.900000000001</v>
      </c>
      <c r="G158" s="109">
        <f t="shared" si="19"/>
        <v>6075.3000000000011</v>
      </c>
      <c r="H158" s="109">
        <f t="shared" si="20"/>
        <v>3037.6500000000005</v>
      </c>
      <c r="I158" s="109">
        <f t="shared" si="21"/>
        <v>24301.200000000004</v>
      </c>
      <c r="J158" s="156">
        <f t="shared" si="17"/>
        <v>12150.600000000002</v>
      </c>
      <c r="K158" s="109">
        <f t="shared" ref="K158:K159" si="22">+G158+H158+I158+J158</f>
        <v>45564.750000000015</v>
      </c>
    </row>
    <row r="159" spans="1:11" s="107" customFormat="1" ht="12.5" x14ac:dyDescent="0.25">
      <c r="A159" s="1012" t="s">
        <v>4753</v>
      </c>
      <c r="B159" s="1013" t="s">
        <v>4299</v>
      </c>
      <c r="C159" s="101">
        <v>21598.5</v>
      </c>
      <c r="D159" s="108">
        <v>1070</v>
      </c>
      <c r="E159" s="108">
        <v>0</v>
      </c>
      <c r="F159" s="109">
        <f t="shared" si="18"/>
        <v>22668.5</v>
      </c>
      <c r="G159" s="109">
        <f t="shared" si="19"/>
        <v>7199.5</v>
      </c>
      <c r="H159" s="109">
        <f t="shared" si="20"/>
        <v>3599.75</v>
      </c>
      <c r="I159" s="109">
        <f t="shared" si="21"/>
        <v>28798</v>
      </c>
      <c r="J159" s="156">
        <v>0</v>
      </c>
      <c r="K159" s="109">
        <f t="shared" si="22"/>
        <v>39597.25</v>
      </c>
    </row>
    <row r="160" spans="1:11" s="107" customFormat="1" x14ac:dyDescent="0.3">
      <c r="A160" s="116"/>
      <c r="B160" s="116"/>
      <c r="C160" s="115"/>
      <c r="D160" s="115"/>
      <c r="E160" s="115"/>
      <c r="F160" s="115"/>
      <c r="G160" s="115"/>
      <c r="H160" s="115"/>
      <c r="I160" s="115"/>
      <c r="J160" s="223"/>
      <c r="K160" s="115"/>
    </row>
    <row r="161" spans="1:11" s="107" customFormat="1" x14ac:dyDescent="0.3">
      <c r="A161" s="116"/>
      <c r="B161" s="116"/>
      <c r="C161" s="115"/>
      <c r="D161" s="115"/>
      <c r="E161" s="115"/>
      <c r="F161" s="115"/>
      <c r="G161" s="115"/>
      <c r="H161" s="115"/>
      <c r="I161" s="115"/>
      <c r="J161" s="223"/>
      <c r="K161" s="115"/>
    </row>
    <row r="162" spans="1:11" s="107" customFormat="1" ht="12.5" x14ac:dyDescent="0.25">
      <c r="A162" s="105"/>
      <c r="B162" s="1015" t="s">
        <v>4754</v>
      </c>
      <c r="C162" s="1016"/>
      <c r="D162" s="1016"/>
      <c r="E162" s="1016"/>
      <c r="F162" s="1016"/>
      <c r="G162" s="114"/>
      <c r="H162" s="114"/>
      <c r="I162" s="114"/>
      <c r="J162" s="226"/>
      <c r="K162" s="114"/>
    </row>
    <row r="163" spans="1:11" s="107" customFormat="1" ht="12.5" x14ac:dyDescent="0.25">
      <c r="A163" s="105"/>
      <c r="B163" s="1017" t="s">
        <v>4249</v>
      </c>
      <c r="C163" s="1018" t="s">
        <v>3296</v>
      </c>
      <c r="D163" s="1019"/>
      <c r="E163" s="1019"/>
      <c r="F163" s="1020"/>
      <c r="G163" s="114"/>
      <c r="H163" s="114"/>
      <c r="I163" s="114"/>
      <c r="J163" s="226"/>
      <c r="K163" s="114"/>
    </row>
    <row r="164" spans="1:11" s="107" customFormat="1" ht="12.5" x14ac:dyDescent="0.25">
      <c r="A164" s="105"/>
      <c r="B164" s="227">
        <v>1712</v>
      </c>
      <c r="C164" s="678" t="s">
        <v>4755</v>
      </c>
      <c r="D164" s="679"/>
      <c r="E164" s="679"/>
      <c r="F164" s="680"/>
      <c r="G164" s="105"/>
      <c r="H164" s="105"/>
      <c r="I164" s="105"/>
      <c r="J164" s="105"/>
      <c r="K164" s="105"/>
    </row>
    <row r="165" spans="1:11" s="107" customFormat="1" ht="12.5" x14ac:dyDescent="0.25">
      <c r="A165" s="105"/>
      <c r="B165" s="105"/>
      <c r="C165" s="105"/>
      <c r="D165" s="105"/>
      <c r="E165" s="105"/>
      <c r="F165" s="105"/>
      <c r="G165" s="105"/>
      <c r="H165" s="105"/>
      <c r="I165" s="105"/>
      <c r="J165" s="226"/>
      <c r="K165" s="105"/>
    </row>
    <row r="166" spans="1:11" s="106" customFormat="1" x14ac:dyDescent="0.3">
      <c r="A166" s="116"/>
      <c r="B166" s="116"/>
      <c r="C166" s="116"/>
      <c r="D166" s="116"/>
      <c r="E166" s="116"/>
      <c r="F166" s="116"/>
      <c r="G166" s="116"/>
      <c r="H166" s="116"/>
      <c r="I166" s="116"/>
      <c r="J166" s="223"/>
      <c r="K166" s="116"/>
    </row>
    <row r="167" spans="1:11" s="106" customFormat="1" x14ac:dyDescent="0.3">
      <c r="A167" s="116"/>
      <c r="B167" s="116"/>
      <c r="C167" s="116"/>
      <c r="D167" s="116"/>
      <c r="E167" s="116"/>
      <c r="F167" s="116"/>
      <c r="G167" s="116"/>
      <c r="H167" s="116"/>
      <c r="I167" s="116"/>
      <c r="J167" s="223"/>
      <c r="K167" s="116"/>
    </row>
    <row r="168" spans="1:11" s="107" customFormat="1" x14ac:dyDescent="0.3">
      <c r="A168" s="116"/>
      <c r="B168" s="116"/>
      <c r="C168" s="116"/>
      <c r="D168" s="116"/>
      <c r="E168" s="116"/>
      <c r="F168" s="116"/>
      <c r="G168" s="116"/>
      <c r="H168" s="116"/>
      <c r="I168" s="116"/>
      <c r="J168" s="223"/>
      <c r="K168" s="116"/>
    </row>
    <row r="169" spans="1:11" s="107" customFormat="1" x14ac:dyDescent="0.3">
      <c r="A169" s="116"/>
      <c r="B169" s="116"/>
      <c r="C169" s="116"/>
      <c r="D169" s="116"/>
      <c r="E169" s="116"/>
      <c r="F169" s="116"/>
      <c r="G169" s="116"/>
      <c r="H169" s="116"/>
      <c r="I169" s="116"/>
      <c r="J169" s="223"/>
      <c r="K169" s="116"/>
    </row>
    <row r="170" spans="1:11" s="107" customFormat="1" x14ac:dyDescent="0.3">
      <c r="A170" s="116"/>
      <c r="B170" s="116"/>
      <c r="C170" s="116"/>
      <c r="D170" s="116"/>
      <c r="E170" s="116"/>
      <c r="F170" s="116"/>
      <c r="G170" s="116"/>
      <c r="H170" s="116"/>
      <c r="I170" s="116"/>
      <c r="J170" s="223"/>
      <c r="K170" s="116"/>
    </row>
    <row r="171" spans="1:11" s="105" customFormat="1" x14ac:dyDescent="0.3">
      <c r="A171" s="116"/>
      <c r="B171" s="116"/>
      <c r="C171" s="116"/>
      <c r="D171" s="116"/>
      <c r="E171" s="116"/>
      <c r="F171" s="116"/>
      <c r="G171" s="116"/>
      <c r="H171" s="116"/>
      <c r="I171" s="116"/>
      <c r="J171" s="223"/>
      <c r="K171" s="116"/>
    </row>
  </sheetData>
  <mergeCells count="17">
    <mergeCell ref="C163:F163"/>
    <mergeCell ref="C164:F164"/>
    <mergeCell ref="A8:A9"/>
    <mergeCell ref="B8:B9"/>
    <mergeCell ref="C8:F8"/>
    <mergeCell ref="G8:K8"/>
    <mergeCell ref="A26:C26"/>
    <mergeCell ref="A27:A28"/>
    <mergeCell ref="B27:B28"/>
    <mergeCell ref="C27:F27"/>
    <mergeCell ref="G27:K27"/>
    <mergeCell ref="A2:K2"/>
    <mergeCell ref="A3:K3"/>
    <mergeCell ref="A4:K4"/>
    <mergeCell ref="A5:K5"/>
    <mergeCell ref="A6:K6"/>
    <mergeCell ref="A7:C7"/>
  </mergeCell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2"/>
  <sheetViews>
    <sheetView showGridLines="0" workbookViewId="0">
      <selection sqref="A1:H1"/>
    </sheetView>
  </sheetViews>
  <sheetFormatPr baseColWidth="10" defaultColWidth="11.453125" defaultRowHeight="15" x14ac:dyDescent="0.3"/>
  <cols>
    <col min="1" max="1" width="19.1796875" style="116" customWidth="1"/>
    <col min="2" max="2" width="42.26953125" style="116" customWidth="1"/>
    <col min="3" max="3" width="16.54296875" style="116" customWidth="1"/>
    <col min="4" max="4" width="20.1796875" style="116" customWidth="1"/>
    <col min="5" max="5" width="18.81640625" style="116" customWidth="1"/>
    <col min="6" max="16384" width="11.453125" style="813"/>
  </cols>
  <sheetData>
    <row r="1" spans="1:5" x14ac:dyDescent="0.3">
      <c r="A1" s="813"/>
      <c r="B1" s="813"/>
      <c r="C1" s="813"/>
      <c r="D1" s="813"/>
      <c r="E1" s="813"/>
    </row>
    <row r="2" spans="1:5" x14ac:dyDescent="0.3">
      <c r="A2" s="648" t="s">
        <v>4160</v>
      </c>
      <c r="B2" s="648"/>
      <c r="C2" s="648"/>
      <c r="D2" s="648"/>
      <c r="E2" s="648"/>
    </row>
    <row r="3" spans="1:5" x14ac:dyDescent="0.3">
      <c r="A3" s="814" t="s">
        <v>13</v>
      </c>
      <c r="B3" s="814"/>
      <c r="C3" s="814"/>
      <c r="D3" s="814"/>
      <c r="E3" s="814"/>
    </row>
    <row r="4" spans="1:5" x14ac:dyDescent="0.3">
      <c r="A4" s="814" t="s">
        <v>4262</v>
      </c>
      <c r="B4" s="814"/>
      <c r="C4" s="814"/>
      <c r="D4" s="814"/>
      <c r="E4" s="814"/>
    </row>
    <row r="5" spans="1:5" x14ac:dyDescent="0.3">
      <c r="A5" s="814" t="s">
        <v>4228</v>
      </c>
      <c r="B5" s="814"/>
      <c r="C5" s="814"/>
      <c r="D5" s="814"/>
      <c r="E5" s="814"/>
    </row>
    <row r="6" spans="1:5" x14ac:dyDescent="0.3">
      <c r="A6" s="815" t="s">
        <v>4229</v>
      </c>
      <c r="B6" s="815"/>
      <c r="C6" s="815"/>
      <c r="D6" s="815"/>
      <c r="E6" s="815"/>
    </row>
    <row r="7" spans="1:5" x14ac:dyDescent="0.3">
      <c r="A7" s="813"/>
      <c r="B7" s="813"/>
      <c r="C7" s="813"/>
      <c r="D7" s="813"/>
      <c r="E7" s="813"/>
    </row>
    <row r="8" spans="1:5" s="816" customFormat="1" ht="12.75" customHeight="1" x14ac:dyDescent="0.25">
      <c r="A8" s="633" t="s">
        <v>4230</v>
      </c>
      <c r="B8" s="633" t="s">
        <v>4231</v>
      </c>
      <c r="C8" s="633" t="s">
        <v>4232</v>
      </c>
      <c r="D8" s="634" t="s">
        <v>4233</v>
      </c>
      <c r="E8" s="634" t="s">
        <v>4233</v>
      </c>
    </row>
    <row r="9" spans="1:5" s="816" customFormat="1" ht="12.75" customHeight="1" x14ac:dyDescent="0.25">
      <c r="A9" s="633" t="s">
        <v>4230</v>
      </c>
      <c r="B9" s="633" t="s">
        <v>4231</v>
      </c>
      <c r="C9" s="633" t="s">
        <v>4232</v>
      </c>
      <c r="D9" s="46" t="s">
        <v>4234</v>
      </c>
      <c r="E9" s="46" t="s">
        <v>4235</v>
      </c>
    </row>
    <row r="10" spans="1:5" s="819" customFormat="1" ht="15.75" customHeight="1" x14ac:dyDescent="0.25">
      <c r="A10" s="817"/>
      <c r="B10" s="817"/>
      <c r="C10" s="818"/>
      <c r="D10" s="818"/>
      <c r="E10" s="818"/>
    </row>
    <row r="11" spans="1:5" s="816" customFormat="1" ht="12.5" x14ac:dyDescent="0.25">
      <c r="A11" s="645" t="s">
        <v>4167</v>
      </c>
      <c r="B11" s="645" t="s">
        <v>4167</v>
      </c>
      <c r="C11" s="820"/>
      <c r="D11" s="821"/>
      <c r="E11" s="821"/>
    </row>
    <row r="12" spans="1:5" s="816" customFormat="1" ht="12.5" x14ac:dyDescent="0.25">
      <c r="A12" s="99" t="s">
        <v>4756</v>
      </c>
      <c r="B12" s="100" t="s">
        <v>4307</v>
      </c>
      <c r="C12" s="822">
        <v>1</v>
      </c>
      <c r="D12" s="101">
        <v>70168.03</v>
      </c>
      <c r="E12" s="101">
        <v>70168.03</v>
      </c>
    </row>
    <row r="13" spans="1:5" s="816" customFormat="1" ht="12.5" x14ac:dyDescent="0.25">
      <c r="A13" s="99" t="s">
        <v>4757</v>
      </c>
      <c r="B13" s="100" t="s">
        <v>4286</v>
      </c>
      <c r="C13" s="822">
        <v>2</v>
      </c>
      <c r="D13" s="101">
        <v>25809.47</v>
      </c>
      <c r="E13" s="101">
        <v>25809.47</v>
      </c>
    </row>
    <row r="14" spans="1:5" s="816" customFormat="1" ht="12.5" x14ac:dyDescent="0.25">
      <c r="A14" s="99" t="s">
        <v>4298</v>
      </c>
      <c r="B14" s="100" t="s">
        <v>4299</v>
      </c>
      <c r="C14" s="822">
        <v>1</v>
      </c>
      <c r="D14" s="101">
        <v>14724</v>
      </c>
      <c r="E14" s="101">
        <v>14724</v>
      </c>
    </row>
    <row r="15" spans="1:5" s="816" customFormat="1" ht="12.5" x14ac:dyDescent="0.25">
      <c r="A15" s="99" t="s">
        <v>4758</v>
      </c>
      <c r="B15" s="100" t="s">
        <v>4299</v>
      </c>
      <c r="C15" s="822">
        <v>1</v>
      </c>
      <c r="D15" s="101">
        <v>18507.45</v>
      </c>
      <c r="E15" s="101">
        <v>18507.45</v>
      </c>
    </row>
    <row r="16" spans="1:5" s="816" customFormat="1" ht="12.5" x14ac:dyDescent="0.25">
      <c r="A16" s="99" t="s">
        <v>4759</v>
      </c>
      <c r="B16" s="100" t="s">
        <v>4299</v>
      </c>
      <c r="C16" s="822">
        <v>1</v>
      </c>
      <c r="D16" s="101">
        <v>19598.919999999998</v>
      </c>
      <c r="E16" s="101">
        <v>19598.919999999998</v>
      </c>
    </row>
    <row r="17" spans="1:5" s="816" customFormat="1" ht="12.5" x14ac:dyDescent="0.25">
      <c r="B17" s="102" t="s">
        <v>4238</v>
      </c>
      <c r="C17" s="71">
        <f>SUM(C12:C16)</f>
        <v>6</v>
      </c>
      <c r="D17" s="824"/>
      <c r="E17" s="824"/>
    </row>
    <row r="18" spans="1:5" s="825" customFormat="1" ht="12.5" x14ac:dyDescent="0.25">
      <c r="B18" s="826"/>
      <c r="C18" s="827"/>
      <c r="D18" s="824"/>
      <c r="E18" s="824"/>
    </row>
    <row r="19" spans="1:5" s="816" customFormat="1" ht="12.5" x14ac:dyDescent="0.25">
      <c r="A19" s="828"/>
      <c r="B19" s="829"/>
      <c r="C19" s="830"/>
      <c r="D19" s="831"/>
      <c r="E19" s="831"/>
    </row>
    <row r="20" spans="1:5" s="816" customFormat="1" ht="12.5" x14ac:dyDescent="0.25">
      <c r="A20" s="645" t="s">
        <v>4168</v>
      </c>
      <c r="B20" s="645" t="s">
        <v>4168</v>
      </c>
      <c r="C20" s="830"/>
      <c r="D20" s="831"/>
      <c r="E20" s="831"/>
    </row>
    <row r="21" spans="1:5" s="816" customFormat="1" ht="12.5" x14ac:dyDescent="0.25">
      <c r="A21" s="832" t="s">
        <v>4242</v>
      </c>
      <c r="B21" s="832" t="s">
        <v>4242</v>
      </c>
      <c r="C21" s="822">
        <v>0</v>
      </c>
      <c r="D21" s="833">
        <v>0</v>
      </c>
      <c r="E21" s="833">
        <v>0</v>
      </c>
    </row>
    <row r="22" spans="1:5" s="816" customFormat="1" ht="12.5" x14ac:dyDescent="0.25">
      <c r="B22" s="102" t="s">
        <v>4241</v>
      </c>
      <c r="C22" s="71">
        <f>SUM(C21)</f>
        <v>0</v>
      </c>
      <c r="D22" s="824"/>
      <c r="E22" s="824"/>
    </row>
    <row r="23" spans="1:5" s="825" customFormat="1" ht="12.5" x14ac:dyDescent="0.25">
      <c r="B23" s="826"/>
      <c r="C23" s="827"/>
      <c r="D23" s="824"/>
      <c r="E23" s="824"/>
    </row>
    <row r="24" spans="1:5" s="816" customFormat="1" ht="12.5" x14ac:dyDescent="0.25">
      <c r="A24" s="834"/>
      <c r="D24" s="835"/>
      <c r="E24" s="835"/>
    </row>
    <row r="25" spans="1:5" s="816" customFormat="1" ht="12.5" x14ac:dyDescent="0.25">
      <c r="A25" s="645" t="s">
        <v>4169</v>
      </c>
      <c r="B25" s="645" t="s">
        <v>4168</v>
      </c>
      <c r="D25" s="831"/>
      <c r="E25" s="831"/>
    </row>
    <row r="26" spans="1:5" s="816" customFormat="1" ht="12.5" x14ac:dyDescent="0.25">
      <c r="A26" s="836" t="s">
        <v>4242</v>
      </c>
      <c r="B26" s="836" t="s">
        <v>4242</v>
      </c>
      <c r="C26" s="837">
        <v>0</v>
      </c>
      <c r="D26" s="833">
        <v>0</v>
      </c>
      <c r="E26" s="833">
        <v>0</v>
      </c>
    </row>
    <row r="27" spans="1:5" s="816" customFormat="1" ht="12.5" x14ac:dyDescent="0.25">
      <c r="B27" s="102" t="s">
        <v>4243</v>
      </c>
      <c r="C27" s="71">
        <f>SUM(C26)</f>
        <v>0</v>
      </c>
      <c r="D27" s="824"/>
      <c r="E27" s="824"/>
    </row>
    <row r="28" spans="1:5" s="825" customFormat="1" ht="12.5" x14ac:dyDescent="0.25">
      <c r="B28" s="826"/>
      <c r="C28" s="827"/>
      <c r="D28" s="824"/>
      <c r="E28" s="824"/>
    </row>
    <row r="29" spans="1:5" s="825" customFormat="1" ht="12.5" x14ac:dyDescent="0.25">
      <c r="B29" s="103" t="s">
        <v>4170</v>
      </c>
      <c r="C29" s="104">
        <f>SUM(C22,C17,C27)</f>
        <v>6</v>
      </c>
      <c r="D29" s="824"/>
      <c r="E29" s="824"/>
    </row>
    <row r="30" spans="1:5" s="825" customFormat="1" ht="12.5" x14ac:dyDescent="0.25">
      <c r="B30" s="826"/>
      <c r="C30" s="827"/>
      <c r="D30" s="824"/>
      <c r="E30" s="824"/>
    </row>
    <row r="31" spans="1:5" s="816" customFormat="1" ht="12.5" x14ac:dyDescent="0.25">
      <c r="A31" s="828"/>
      <c r="B31" s="829"/>
      <c r="C31" s="830"/>
      <c r="D31" s="831"/>
      <c r="E31" s="831"/>
    </row>
    <row r="32" spans="1:5" s="816" customFormat="1" ht="12.5" x14ac:dyDescent="0.25">
      <c r="A32" s="1021" t="s">
        <v>4166</v>
      </c>
      <c r="B32" s="1021"/>
      <c r="C32" s="830"/>
      <c r="D32" s="831"/>
      <c r="E32" s="831"/>
    </row>
    <row r="33" spans="1:5" s="816" customFormat="1" ht="12.5" x14ac:dyDescent="0.25">
      <c r="A33" s="645" t="s">
        <v>4244</v>
      </c>
      <c r="B33" s="645"/>
      <c r="C33" s="830"/>
      <c r="D33" s="831"/>
      <c r="E33" s="831"/>
    </row>
    <row r="34" spans="1:5" s="816" customFormat="1" ht="12.5" x14ac:dyDescent="0.25">
      <c r="A34" s="836" t="s">
        <v>4242</v>
      </c>
      <c r="B34" s="839" t="s">
        <v>4242</v>
      </c>
      <c r="C34" s="837">
        <v>0</v>
      </c>
      <c r="D34" s="833">
        <v>0</v>
      </c>
      <c r="E34" s="833">
        <v>0</v>
      </c>
    </row>
    <row r="35" spans="1:5" s="816" customFormat="1" ht="12.5" x14ac:dyDescent="0.25">
      <c r="B35" s="102" t="s">
        <v>4245</v>
      </c>
      <c r="C35" s="71">
        <f>SUM(C34)</f>
        <v>0</v>
      </c>
      <c r="D35" s="824"/>
      <c r="E35" s="824"/>
    </row>
    <row r="36" spans="1:5" s="816" customFormat="1" ht="12.5" x14ac:dyDescent="0.25">
      <c r="A36" s="828"/>
      <c r="B36" s="829"/>
      <c r="C36" s="830"/>
      <c r="D36" s="831"/>
      <c r="E36" s="831"/>
    </row>
    <row r="37" spans="1:5" s="816" customFormat="1" ht="12.75" customHeight="1" x14ac:dyDescent="0.25">
      <c r="A37" s="646" t="s">
        <v>4172</v>
      </c>
      <c r="B37" s="647"/>
      <c r="C37" s="830"/>
      <c r="D37" s="831"/>
      <c r="E37" s="831"/>
    </row>
    <row r="38" spans="1:5" s="816" customFormat="1" ht="12.5" x14ac:dyDescent="0.25">
      <c r="A38" s="836" t="s">
        <v>4242</v>
      </c>
      <c r="B38" s="836" t="s">
        <v>4242</v>
      </c>
      <c r="C38" s="837">
        <v>0</v>
      </c>
      <c r="D38" s="833">
        <v>0</v>
      </c>
      <c r="E38" s="833">
        <v>0</v>
      </c>
    </row>
    <row r="39" spans="1:5" s="816" customFormat="1" ht="12" customHeight="1" x14ac:dyDescent="0.25">
      <c r="B39" s="102" t="s">
        <v>4246</v>
      </c>
      <c r="C39" s="57">
        <f>SUM(C38)</f>
        <v>0</v>
      </c>
      <c r="D39" s="824"/>
      <c r="E39" s="824"/>
    </row>
    <row r="40" spans="1:5" s="816" customFormat="1" ht="12.5" x14ac:dyDescent="0.25">
      <c r="A40" s="105"/>
      <c r="B40" s="105"/>
      <c r="C40" s="105"/>
      <c r="D40" s="105"/>
      <c r="E40" s="105"/>
    </row>
    <row r="41" spans="1:5" s="816" customFormat="1" ht="12.5" x14ac:dyDescent="0.25">
      <c r="A41" s="105"/>
      <c r="B41" s="105"/>
      <c r="C41" s="105"/>
      <c r="D41" s="105"/>
      <c r="E41" s="105"/>
    </row>
    <row r="42" spans="1:5" s="816" customFormat="1" ht="12.5" x14ac:dyDescent="0.25">
      <c r="A42" s="105"/>
      <c r="B42" s="105"/>
      <c r="C42" s="105"/>
      <c r="D42" s="105"/>
      <c r="E42" s="105"/>
    </row>
  </sheetData>
  <mergeCells count="15">
    <mergeCell ref="A11:B11"/>
    <mergeCell ref="A20:B20"/>
    <mergeCell ref="A25:B25"/>
    <mergeCell ref="A32:B32"/>
    <mergeCell ref="A33:B33"/>
    <mergeCell ref="A37:B37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8"/>
  <sheetViews>
    <sheetView showGridLines="0" workbookViewId="0">
      <selection sqref="A1:H1"/>
    </sheetView>
  </sheetViews>
  <sheetFormatPr baseColWidth="10" defaultColWidth="11.453125" defaultRowHeight="15" x14ac:dyDescent="0.3"/>
  <cols>
    <col min="1" max="1" width="14.81640625" style="116" customWidth="1"/>
    <col min="2" max="2" width="24.81640625" style="116" customWidth="1"/>
    <col min="3" max="3" width="14.453125" style="116" customWidth="1"/>
    <col min="4" max="4" width="12.453125" style="116" customWidth="1"/>
    <col min="5" max="5" width="14.54296875" style="116" customWidth="1"/>
    <col min="6" max="6" width="13.26953125" style="116" customWidth="1"/>
    <col min="7" max="7" width="11.26953125" style="116" customWidth="1"/>
    <col min="8" max="8" width="13.1796875" style="116" bestFit="1" customWidth="1"/>
    <col min="9" max="9" width="12.453125" style="116" bestFit="1" customWidth="1"/>
    <col min="10" max="10" width="12" style="116" customWidth="1"/>
    <col min="11" max="11" width="11.453125" style="116"/>
    <col min="12" max="12" width="11.453125" style="106"/>
    <col min="13" max="16384" width="11.453125" style="116"/>
  </cols>
  <sheetData>
    <row r="2" spans="1:11" s="106" customFormat="1" x14ac:dyDescent="0.3">
      <c r="A2" s="649" t="s">
        <v>4160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</row>
    <row r="3" spans="1:11" s="106" customFormat="1" x14ac:dyDescent="0.3">
      <c r="A3" s="650" t="s">
        <v>13</v>
      </c>
      <c r="B3" s="650"/>
      <c r="C3" s="650"/>
      <c r="D3" s="650"/>
      <c r="E3" s="650"/>
      <c r="F3" s="650"/>
      <c r="G3" s="650"/>
      <c r="H3" s="650"/>
      <c r="I3" s="650"/>
      <c r="J3" s="650"/>
      <c r="K3" s="650"/>
    </row>
    <row r="4" spans="1:11" s="106" customFormat="1" x14ac:dyDescent="0.3">
      <c r="A4" s="650" t="s">
        <v>4161</v>
      </c>
      <c r="B4" s="650"/>
      <c r="C4" s="650"/>
      <c r="D4" s="650"/>
      <c r="E4" s="650"/>
      <c r="F4" s="650"/>
      <c r="G4" s="650"/>
      <c r="H4" s="650"/>
      <c r="I4" s="650"/>
      <c r="J4" s="650"/>
      <c r="K4" s="650"/>
    </row>
    <row r="5" spans="1:11" s="106" customFormat="1" x14ac:dyDescent="0.3">
      <c r="A5" s="650" t="s">
        <v>4274</v>
      </c>
      <c r="B5" s="650"/>
      <c r="C5" s="650"/>
      <c r="D5" s="650"/>
      <c r="E5" s="650"/>
      <c r="F5" s="650"/>
      <c r="G5" s="650"/>
      <c r="H5" s="650"/>
      <c r="I5" s="650"/>
      <c r="J5" s="650"/>
      <c r="K5" s="650"/>
    </row>
    <row r="6" spans="1:11" s="106" customFormat="1" x14ac:dyDescent="0.3">
      <c r="A6" s="651" t="s">
        <v>4229</v>
      </c>
      <c r="B6" s="651"/>
      <c r="C6" s="651"/>
      <c r="D6" s="651"/>
      <c r="E6" s="651"/>
      <c r="F6" s="651"/>
      <c r="G6" s="651"/>
      <c r="H6" s="651"/>
      <c r="I6" s="651"/>
      <c r="J6" s="651"/>
      <c r="K6" s="651"/>
    </row>
    <row r="7" spans="1:11" s="106" customFormat="1" x14ac:dyDescent="0.3">
      <c r="A7" s="840" t="s">
        <v>4248</v>
      </c>
      <c r="B7" s="840"/>
      <c r="C7" s="840"/>
      <c r="D7" s="841" t="s">
        <v>533</v>
      </c>
      <c r="E7" s="841" t="s">
        <v>533</v>
      </c>
      <c r="F7" s="841" t="s">
        <v>533</v>
      </c>
      <c r="G7" s="841" t="s">
        <v>533</v>
      </c>
      <c r="H7" s="841" t="s">
        <v>533</v>
      </c>
      <c r="I7" s="841" t="s">
        <v>533</v>
      </c>
      <c r="J7" s="841" t="s">
        <v>533</v>
      </c>
      <c r="K7" s="841" t="s">
        <v>533</v>
      </c>
    </row>
    <row r="8" spans="1:11" s="107" customFormat="1" ht="12.75" customHeight="1" x14ac:dyDescent="0.25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1" s="107" customFormat="1" ht="25" x14ac:dyDescent="0.25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1" s="107" customFormat="1" ht="12.5" x14ac:dyDescent="0.25">
      <c r="A10" s="100" t="s">
        <v>4756</v>
      </c>
      <c r="B10" s="100" t="s">
        <v>4307</v>
      </c>
      <c r="C10" s="101">
        <v>70168.03</v>
      </c>
      <c r="D10" s="108">
        <v>0</v>
      </c>
      <c r="E10" s="108">
        <v>0</v>
      </c>
      <c r="F10" s="109">
        <f>+C10+D10+E10</f>
        <v>70168.03</v>
      </c>
      <c r="G10" s="109">
        <f>+(C10/30)*10</f>
        <v>23389.343333333331</v>
      </c>
      <c r="H10" s="109">
        <f>+(C10/30)*5</f>
        <v>11694.671666666665</v>
      </c>
      <c r="I10" s="109">
        <f>+(C10/30)*40</f>
        <v>93557.373333333322</v>
      </c>
      <c r="J10" s="109">
        <v>0</v>
      </c>
      <c r="K10" s="109">
        <f>+G10+H10+I10+J10</f>
        <v>128641.38833333332</v>
      </c>
    </row>
    <row r="11" spans="1:11" s="107" customFormat="1" ht="12.5" x14ac:dyDescent="0.25">
      <c r="A11" s="100" t="s">
        <v>4757</v>
      </c>
      <c r="B11" s="100" t="s">
        <v>4286</v>
      </c>
      <c r="C11" s="101">
        <v>25809.47</v>
      </c>
      <c r="D11" s="108">
        <v>0</v>
      </c>
      <c r="E11" s="108">
        <v>0</v>
      </c>
      <c r="F11" s="109">
        <f>+C11+D11+E11</f>
        <v>25809.47</v>
      </c>
      <c r="G11" s="109">
        <f>+(C11/30)*10</f>
        <v>8603.1566666666677</v>
      </c>
      <c r="H11" s="109">
        <f>+(C11/30)*5</f>
        <v>4301.5783333333338</v>
      </c>
      <c r="I11" s="109">
        <f>+(C11/30)*40</f>
        <v>34412.626666666671</v>
      </c>
      <c r="J11" s="109">
        <v>0</v>
      </c>
      <c r="K11" s="109">
        <f t="shared" ref="K11" si="0">+G11+H11+I11+J11</f>
        <v>47317.361666666671</v>
      </c>
    </row>
    <row r="12" spans="1:11" s="106" customFormat="1" x14ac:dyDescent="0.3">
      <c r="A12" s="110"/>
      <c r="B12" s="110"/>
      <c r="C12" s="111"/>
      <c r="D12" s="111"/>
      <c r="E12" s="111"/>
      <c r="F12" s="111"/>
      <c r="G12" s="111"/>
      <c r="H12" s="111"/>
      <c r="I12" s="111"/>
      <c r="J12" s="111"/>
      <c r="K12" s="112"/>
    </row>
    <row r="13" spans="1:11" s="106" customFormat="1" x14ac:dyDescent="0.3">
      <c r="A13" s="110"/>
      <c r="B13" s="110"/>
      <c r="C13" s="111"/>
      <c r="D13" s="111"/>
      <c r="E13" s="111"/>
      <c r="F13" s="111"/>
      <c r="G13" s="111"/>
      <c r="H13" s="111"/>
      <c r="I13" s="111"/>
      <c r="J13" s="111"/>
      <c r="K13" s="112"/>
    </row>
    <row r="14" spans="1:11" s="106" customFormat="1" x14ac:dyDescent="0.3">
      <c r="A14" s="840" t="s">
        <v>4261</v>
      </c>
      <c r="B14" s="840"/>
      <c r="C14" s="840"/>
      <c r="D14" s="842" t="s">
        <v>533</v>
      </c>
      <c r="E14" s="842" t="s">
        <v>533</v>
      </c>
      <c r="F14" s="842" t="s">
        <v>533</v>
      </c>
      <c r="G14" s="842" t="s">
        <v>533</v>
      </c>
      <c r="H14" s="842" t="s">
        <v>533</v>
      </c>
      <c r="I14" s="842" t="s">
        <v>533</v>
      </c>
      <c r="J14" s="842" t="s">
        <v>533</v>
      </c>
      <c r="K14" s="842" t="s">
        <v>533</v>
      </c>
    </row>
    <row r="15" spans="1:11" s="107" customFormat="1" ht="12.75" customHeight="1" x14ac:dyDescent="0.25">
      <c r="A15" s="635" t="s">
        <v>4249</v>
      </c>
      <c r="B15" s="637" t="s">
        <v>4231</v>
      </c>
      <c r="C15" s="638" t="s">
        <v>4250</v>
      </c>
      <c r="D15" s="638" t="s">
        <v>4250</v>
      </c>
      <c r="E15" s="638" t="s">
        <v>4250</v>
      </c>
      <c r="F15" s="638" t="s">
        <v>4250</v>
      </c>
      <c r="G15" s="638" t="s">
        <v>4251</v>
      </c>
      <c r="H15" s="638" t="s">
        <v>4251</v>
      </c>
      <c r="I15" s="638" t="s">
        <v>4251</v>
      </c>
      <c r="J15" s="638" t="s">
        <v>4251</v>
      </c>
      <c r="K15" s="639" t="s">
        <v>4251</v>
      </c>
    </row>
    <row r="16" spans="1:11" s="107" customFormat="1" ht="25" x14ac:dyDescent="0.25">
      <c r="A16" s="636" t="s">
        <v>4249</v>
      </c>
      <c r="B16" s="638" t="s">
        <v>4252</v>
      </c>
      <c r="C16" s="90" t="s">
        <v>4253</v>
      </c>
      <c r="D16" s="90" t="s">
        <v>4254</v>
      </c>
      <c r="E16" s="90" t="s">
        <v>4255</v>
      </c>
      <c r="F16" s="90" t="s">
        <v>4256</v>
      </c>
      <c r="G16" s="113" t="s">
        <v>4257</v>
      </c>
      <c r="H16" s="113" t="s">
        <v>4258</v>
      </c>
      <c r="I16" s="90" t="s">
        <v>4259</v>
      </c>
      <c r="J16" s="90" t="s">
        <v>4260</v>
      </c>
      <c r="K16" s="91" t="s">
        <v>4256</v>
      </c>
    </row>
    <row r="17" spans="1:13" s="107" customFormat="1" ht="12.5" x14ac:dyDescent="0.25">
      <c r="A17" s="100" t="s">
        <v>4298</v>
      </c>
      <c r="B17" s="100" t="s">
        <v>4299</v>
      </c>
      <c r="C17" s="101">
        <v>14724</v>
      </c>
      <c r="D17" s="108">
        <v>1070</v>
      </c>
      <c r="E17" s="108">
        <v>0</v>
      </c>
      <c r="F17" s="109">
        <f>+C17+E17+D17</f>
        <v>15794</v>
      </c>
      <c r="G17" s="109">
        <f>+(C17/30)*10</f>
        <v>4908</v>
      </c>
      <c r="H17" s="109">
        <f>+(C17/30)*5</f>
        <v>2454</v>
      </c>
      <c r="I17" s="109">
        <f>+(C17/30)*40</f>
        <v>19632</v>
      </c>
      <c r="J17" s="109">
        <v>0</v>
      </c>
      <c r="K17" s="109">
        <f>+G17+H17+I17+J17</f>
        <v>26994</v>
      </c>
    </row>
    <row r="18" spans="1:13" s="107" customFormat="1" ht="16.5" customHeight="1" x14ac:dyDescent="0.25">
      <c r="A18" s="100" t="s">
        <v>4758</v>
      </c>
      <c r="B18" s="100" t="s">
        <v>4299</v>
      </c>
      <c r="C18" s="101">
        <v>18507.45</v>
      </c>
      <c r="D18" s="108">
        <v>1070</v>
      </c>
      <c r="E18" s="108">
        <v>0</v>
      </c>
      <c r="F18" s="109">
        <f>+C18+E18+D18</f>
        <v>19577.45</v>
      </c>
      <c r="G18" s="109">
        <f>+(C18/30)*10</f>
        <v>6169.1500000000005</v>
      </c>
      <c r="H18" s="109">
        <f>+(C18/30)*5</f>
        <v>3084.5750000000003</v>
      </c>
      <c r="I18" s="109">
        <f>+(C18/30)*40</f>
        <v>24676.600000000002</v>
      </c>
      <c r="J18" s="109">
        <v>0</v>
      </c>
      <c r="K18" s="109">
        <f>+G18+H18+I18+J18</f>
        <v>33930.325000000004</v>
      </c>
    </row>
    <row r="19" spans="1:13" s="107" customFormat="1" ht="12.5" x14ac:dyDescent="0.25">
      <c r="A19" s="100" t="s">
        <v>4759</v>
      </c>
      <c r="B19" s="100" t="s">
        <v>4299</v>
      </c>
      <c r="C19" s="101">
        <v>19598.919999999998</v>
      </c>
      <c r="D19" s="108">
        <v>1070</v>
      </c>
      <c r="E19" s="108">
        <v>0</v>
      </c>
      <c r="F19" s="109">
        <f>+C19+E19+D19</f>
        <v>20668.919999999998</v>
      </c>
      <c r="G19" s="109">
        <f>+(C19/30)*10</f>
        <v>6532.9733333333334</v>
      </c>
      <c r="H19" s="109">
        <f>+(C19/30)*5</f>
        <v>3266.4866666666667</v>
      </c>
      <c r="I19" s="109">
        <f>+(C19/30)*40</f>
        <v>26131.893333333333</v>
      </c>
      <c r="J19" s="109">
        <v>0</v>
      </c>
      <c r="K19" s="109">
        <f>+G19+H19+I19+J19</f>
        <v>35931.353333333333</v>
      </c>
    </row>
    <row r="20" spans="1:13" s="107" customFormat="1" ht="12.5" x14ac:dyDescent="0.25">
      <c r="A20" s="105"/>
      <c r="B20" s="105"/>
      <c r="C20" s="114"/>
      <c r="D20" s="105"/>
      <c r="E20" s="114"/>
      <c r="F20" s="114"/>
      <c r="G20" s="114"/>
      <c r="H20" s="114"/>
      <c r="I20" s="114"/>
      <c r="J20" s="114"/>
      <c r="K20" s="114"/>
    </row>
    <row r="21" spans="1:13" s="106" customFormat="1" x14ac:dyDescent="0.3">
      <c r="A21" s="115"/>
      <c r="B21" s="115"/>
      <c r="C21" s="115"/>
      <c r="D21" s="115"/>
    </row>
    <row r="22" spans="1:13" s="106" customFormat="1" x14ac:dyDescent="0.3">
      <c r="A22" s="115"/>
      <c r="B22" s="115"/>
      <c r="C22" s="115"/>
      <c r="D22" s="115"/>
    </row>
    <row r="23" spans="1:13" s="106" customFormat="1" x14ac:dyDescent="0.3">
      <c r="A23" s="115"/>
      <c r="B23" s="115"/>
      <c r="C23" s="115"/>
      <c r="D23" s="115"/>
    </row>
    <row r="24" spans="1:13" s="106" customFormat="1" x14ac:dyDescent="0.3">
      <c r="A24" s="115"/>
      <c r="B24" s="115"/>
      <c r="C24" s="115"/>
      <c r="D24" s="115"/>
      <c r="F24" s="116"/>
    </row>
    <row r="25" spans="1:13" s="106" customFormat="1" x14ac:dyDescent="0.3">
      <c r="A25" s="116"/>
      <c r="B25" s="116"/>
      <c r="C25" s="116"/>
      <c r="D25" s="116"/>
      <c r="E25" s="116"/>
      <c r="F25" s="116"/>
      <c r="G25" s="116"/>
      <c r="H25" s="116"/>
      <c r="I25" s="116"/>
      <c r="J25" s="116"/>
      <c r="K25" s="116"/>
      <c r="M25" s="116"/>
    </row>
    <row r="26" spans="1:13" s="106" customFormat="1" x14ac:dyDescent="0.3">
      <c r="A26" s="116"/>
      <c r="B26" s="116"/>
      <c r="C26" s="116"/>
      <c r="D26" s="116"/>
      <c r="E26" s="116"/>
      <c r="F26" s="116"/>
      <c r="G26" s="116"/>
      <c r="H26" s="116"/>
      <c r="I26" s="116"/>
      <c r="J26" s="116"/>
      <c r="K26" s="116"/>
      <c r="M26" s="116"/>
    </row>
    <row r="27" spans="1:13" s="106" customFormat="1" x14ac:dyDescent="0.3">
      <c r="A27" s="116"/>
      <c r="B27" s="116"/>
      <c r="C27" s="116"/>
      <c r="D27" s="116"/>
      <c r="E27" s="116"/>
      <c r="F27" s="116"/>
      <c r="G27" s="116"/>
      <c r="H27" s="116"/>
      <c r="I27" s="116"/>
      <c r="J27" s="116"/>
      <c r="K27" s="116"/>
      <c r="M27" s="116"/>
    </row>
    <row r="28" spans="1:13" s="106" customFormat="1" x14ac:dyDescent="0.3">
      <c r="A28" s="116"/>
      <c r="B28" s="116"/>
      <c r="C28" s="116"/>
      <c r="D28" s="116"/>
      <c r="E28" s="116"/>
      <c r="F28" s="116"/>
      <c r="G28" s="116"/>
      <c r="H28" s="116"/>
      <c r="I28" s="116"/>
      <c r="J28" s="116"/>
      <c r="K28" s="116"/>
      <c r="M28" s="116"/>
    </row>
  </sheetData>
  <mergeCells count="15">
    <mergeCell ref="A8:A9"/>
    <mergeCell ref="B8:B9"/>
    <mergeCell ref="C8:F8"/>
    <mergeCell ref="G8:K8"/>
    <mergeCell ref="A14:C14"/>
    <mergeCell ref="A15:A16"/>
    <mergeCell ref="B15:B16"/>
    <mergeCell ref="C15:F15"/>
    <mergeCell ref="G15:K15"/>
    <mergeCell ref="A2:K2"/>
    <mergeCell ref="A3:K3"/>
    <mergeCell ref="A4:K4"/>
    <mergeCell ref="A5:K5"/>
    <mergeCell ref="A6:K6"/>
    <mergeCell ref="A7:C7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M45"/>
  <sheetViews>
    <sheetView showGridLines="0" topLeftCell="A30" workbookViewId="0">
      <selection sqref="A1:H1"/>
    </sheetView>
  </sheetViews>
  <sheetFormatPr baseColWidth="10" defaultColWidth="11.453125" defaultRowHeight="15" x14ac:dyDescent="0.3"/>
  <cols>
    <col min="1" max="1" width="14.54296875" style="116" customWidth="1"/>
    <col min="2" max="2" width="51.26953125" style="116" customWidth="1"/>
    <col min="3" max="3" width="18.1796875" style="116" customWidth="1"/>
    <col min="4" max="4" width="14.7265625" style="116" customWidth="1"/>
    <col min="5" max="5" width="12.7265625" style="116" customWidth="1"/>
    <col min="6" max="16384" width="11.453125" style="1022"/>
  </cols>
  <sheetData>
    <row r="1" spans="1:18" x14ac:dyDescent="0.3">
      <c r="A1" s="1022"/>
      <c r="B1" s="1022"/>
      <c r="C1" s="1022"/>
      <c r="D1" s="1022"/>
      <c r="E1" s="1022"/>
    </row>
    <row r="2" spans="1:18" x14ac:dyDescent="0.3">
      <c r="A2" s="1023" t="s">
        <v>4160</v>
      </c>
      <c r="B2" s="1023"/>
      <c r="C2" s="1023"/>
      <c r="D2" s="1023"/>
      <c r="E2" s="1023"/>
    </row>
    <row r="3" spans="1:18" x14ac:dyDescent="0.3">
      <c r="A3" s="1024" t="s">
        <v>12</v>
      </c>
      <c r="B3" s="1024"/>
      <c r="C3" s="1024"/>
      <c r="D3" s="1024"/>
      <c r="E3" s="1024"/>
    </row>
    <row r="4" spans="1:18" x14ac:dyDescent="0.3">
      <c r="A4" s="1024" t="s">
        <v>4262</v>
      </c>
      <c r="B4" s="1024"/>
      <c r="C4" s="1024"/>
      <c r="D4" s="1024"/>
      <c r="E4" s="1024"/>
    </row>
    <row r="5" spans="1:18" x14ac:dyDescent="0.3">
      <c r="A5" s="1024" t="s">
        <v>4760</v>
      </c>
      <c r="B5" s="1024"/>
      <c r="C5" s="1024"/>
      <c r="D5" s="1024"/>
      <c r="E5" s="1024"/>
    </row>
    <row r="6" spans="1:18" ht="24" customHeight="1" x14ac:dyDescent="0.3">
      <c r="A6" s="1025" t="s">
        <v>4229</v>
      </c>
      <c r="B6" s="1025" t="s">
        <v>4229</v>
      </c>
      <c r="C6" s="1025" t="s">
        <v>4229</v>
      </c>
      <c r="D6" s="1025" t="s">
        <v>4229</v>
      </c>
      <c r="E6" s="1025" t="s">
        <v>4229</v>
      </c>
    </row>
    <row r="7" spans="1:18" x14ac:dyDescent="0.3">
      <c r="A7" s="1026"/>
      <c r="B7" s="1022"/>
      <c r="C7" s="1027"/>
      <c r="D7" s="1028"/>
      <c r="E7" s="1028"/>
    </row>
    <row r="8" spans="1:18" s="163" customFormat="1" x14ac:dyDescent="0.3">
      <c r="A8" s="633" t="s">
        <v>4230</v>
      </c>
      <c r="B8" s="633" t="s">
        <v>4231</v>
      </c>
      <c r="C8" s="633" t="s">
        <v>4232</v>
      </c>
      <c r="D8" s="634" t="s">
        <v>4233</v>
      </c>
      <c r="E8" s="634" t="s">
        <v>4233</v>
      </c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</row>
    <row r="9" spans="1:18" s="163" customFormat="1" x14ac:dyDescent="0.3">
      <c r="A9" s="633" t="s">
        <v>4230</v>
      </c>
      <c r="B9" s="633" t="s">
        <v>4231</v>
      </c>
      <c r="C9" s="633" t="s">
        <v>4232</v>
      </c>
      <c r="D9" s="46" t="s">
        <v>4234</v>
      </c>
      <c r="E9" s="46" t="s">
        <v>4235</v>
      </c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  <c r="R9" s="162"/>
    </row>
    <row r="10" spans="1:18" x14ac:dyDescent="0.3">
      <c r="A10" s="1026"/>
      <c r="B10" s="1022"/>
      <c r="C10" s="1027"/>
      <c r="D10" s="1028"/>
      <c r="E10" s="1028"/>
    </row>
    <row r="11" spans="1:18" x14ac:dyDescent="0.3">
      <c r="A11" s="627" t="s">
        <v>4167</v>
      </c>
      <c r="B11" s="627" t="s">
        <v>4167</v>
      </c>
      <c r="C11" s="1029"/>
      <c r="D11" s="1030"/>
      <c r="E11" s="1030"/>
    </row>
    <row r="12" spans="1:18" s="1033" customFormat="1" ht="12.5" x14ac:dyDescent="0.25">
      <c r="A12" s="1031" t="s">
        <v>4761</v>
      </c>
      <c r="B12" s="1031" t="s">
        <v>4307</v>
      </c>
      <c r="C12" s="1032">
        <v>1</v>
      </c>
      <c r="D12" s="101">
        <v>84301</v>
      </c>
      <c r="E12" s="101">
        <v>84301</v>
      </c>
    </row>
    <row r="13" spans="1:18" s="1033" customFormat="1" ht="12.5" x14ac:dyDescent="0.25">
      <c r="A13" s="1031" t="s">
        <v>4762</v>
      </c>
      <c r="B13" s="1031" t="s">
        <v>4342</v>
      </c>
      <c r="C13" s="1032">
        <v>3</v>
      </c>
      <c r="D13" s="101">
        <v>52394</v>
      </c>
      <c r="E13" s="101">
        <v>52394</v>
      </c>
    </row>
    <row r="14" spans="1:18" s="1033" customFormat="1" ht="12.5" x14ac:dyDescent="0.25">
      <c r="A14" s="1031" t="s">
        <v>4763</v>
      </c>
      <c r="B14" s="1031" t="s">
        <v>4286</v>
      </c>
      <c r="C14" s="1032">
        <v>4</v>
      </c>
      <c r="D14" s="101">
        <v>34870</v>
      </c>
      <c r="E14" s="101">
        <v>34870</v>
      </c>
    </row>
    <row r="15" spans="1:18" s="1033" customFormat="1" ht="12.5" x14ac:dyDescent="0.25">
      <c r="A15" s="1031" t="s">
        <v>4757</v>
      </c>
      <c r="B15" s="1031" t="s">
        <v>4286</v>
      </c>
      <c r="C15" s="1032">
        <v>3</v>
      </c>
      <c r="D15" s="101">
        <v>25810</v>
      </c>
      <c r="E15" s="101">
        <v>25810</v>
      </c>
    </row>
    <row r="16" spans="1:18" s="1033" customFormat="1" ht="12.5" x14ac:dyDescent="0.25">
      <c r="A16" s="1031" t="s">
        <v>4764</v>
      </c>
      <c r="B16" s="1033" t="s">
        <v>4385</v>
      </c>
      <c r="C16" s="1032">
        <v>4</v>
      </c>
      <c r="D16" s="101">
        <v>25810</v>
      </c>
      <c r="E16" s="101">
        <v>25810</v>
      </c>
    </row>
    <row r="17" spans="1:143" s="1033" customFormat="1" ht="12.5" x14ac:dyDescent="0.25">
      <c r="A17" s="1031" t="s">
        <v>4765</v>
      </c>
      <c r="B17" s="1031" t="s">
        <v>4549</v>
      </c>
      <c r="C17" s="1032">
        <v>1</v>
      </c>
      <c r="D17" s="101">
        <v>25810</v>
      </c>
      <c r="E17" s="101">
        <v>25810</v>
      </c>
    </row>
    <row r="18" spans="1:143" s="1033" customFormat="1" ht="12.5" x14ac:dyDescent="0.25">
      <c r="A18" s="1031" t="s">
        <v>4297</v>
      </c>
      <c r="B18" s="1031" t="s">
        <v>4766</v>
      </c>
      <c r="C18" s="1032">
        <v>1</v>
      </c>
      <c r="D18" s="101">
        <v>21996</v>
      </c>
      <c r="E18" s="101">
        <v>21996</v>
      </c>
    </row>
    <row r="19" spans="1:143" s="1033" customFormat="1" ht="12.5" x14ac:dyDescent="0.25">
      <c r="A19" s="1031" t="s">
        <v>4759</v>
      </c>
      <c r="B19" s="1031" t="s">
        <v>4299</v>
      </c>
      <c r="C19" s="1032">
        <v>1</v>
      </c>
      <c r="D19" s="101">
        <v>19598</v>
      </c>
      <c r="E19" s="101">
        <v>19598</v>
      </c>
    </row>
    <row r="20" spans="1:143" s="1033" customFormat="1" ht="12.5" x14ac:dyDescent="0.25">
      <c r="A20" s="1031" t="s">
        <v>4767</v>
      </c>
      <c r="B20" s="1031" t="s">
        <v>4299</v>
      </c>
      <c r="C20" s="1032">
        <v>9</v>
      </c>
      <c r="D20" s="101">
        <v>16984</v>
      </c>
      <c r="E20" s="101">
        <v>16984</v>
      </c>
    </row>
    <row r="21" spans="1:143" s="1033" customFormat="1" ht="12.5" x14ac:dyDescent="0.25">
      <c r="A21" s="1031" t="s">
        <v>4768</v>
      </c>
      <c r="B21" s="1034" t="s">
        <v>4358</v>
      </c>
      <c r="C21" s="1035">
        <v>1</v>
      </c>
      <c r="D21" s="101">
        <v>10824</v>
      </c>
      <c r="E21" s="101">
        <v>10824</v>
      </c>
    </row>
    <row r="22" spans="1:143" s="1038" customFormat="1" x14ac:dyDescent="0.3">
      <c r="A22" s="214"/>
      <c r="B22" s="56" t="s">
        <v>4238</v>
      </c>
      <c r="C22" s="57">
        <f>SUM(C12:C21)</f>
        <v>28</v>
      </c>
      <c r="D22" s="1036"/>
      <c r="E22" s="1036"/>
      <c r="F22" s="1037"/>
      <c r="G22" s="1037"/>
      <c r="H22" s="1037"/>
      <c r="I22" s="1037"/>
      <c r="J22" s="1037"/>
      <c r="K22" s="1037"/>
      <c r="L22" s="1037"/>
      <c r="M22" s="1037"/>
      <c r="N22" s="1037"/>
      <c r="O22" s="1037"/>
      <c r="P22" s="1037"/>
      <c r="Q22" s="1037"/>
      <c r="R22" s="1037"/>
    </row>
    <row r="23" spans="1:143" x14ac:dyDescent="0.3">
      <c r="A23" s="1039"/>
      <c r="B23" s="1040"/>
      <c r="C23" s="1027"/>
      <c r="D23" s="1041"/>
      <c r="E23" s="1041"/>
    </row>
    <row r="24" spans="1:143" x14ac:dyDescent="0.3">
      <c r="A24" s="1039"/>
      <c r="B24" s="1040"/>
      <c r="C24" s="1027"/>
      <c r="D24" s="1041"/>
      <c r="E24" s="1041"/>
    </row>
    <row r="25" spans="1:143" x14ac:dyDescent="0.3">
      <c r="A25" s="627" t="s">
        <v>4168</v>
      </c>
      <c r="B25" s="627"/>
      <c r="C25" s="1027"/>
      <c r="D25" s="1041"/>
      <c r="E25" s="1041"/>
    </row>
    <row r="26" spans="1:143" s="1033" customFormat="1" ht="12.5" x14ac:dyDescent="0.25">
      <c r="A26" s="1031" t="s">
        <v>4242</v>
      </c>
      <c r="B26" s="1031" t="s">
        <v>4242</v>
      </c>
      <c r="C26" s="1032">
        <v>0</v>
      </c>
      <c r="D26" s="101">
        <v>0</v>
      </c>
      <c r="E26" s="101">
        <v>0</v>
      </c>
    </row>
    <row r="27" spans="1:143" s="1043" customFormat="1" ht="15" customHeight="1" x14ac:dyDescent="0.3">
      <c r="A27" s="214"/>
      <c r="B27" s="56" t="s">
        <v>4241</v>
      </c>
      <c r="C27" s="57">
        <f>SUM(C26)</f>
        <v>0</v>
      </c>
      <c r="D27" s="1042"/>
      <c r="E27" s="1042"/>
    </row>
    <row r="28" spans="1:143" x14ac:dyDescent="0.3">
      <c r="A28" s="1044"/>
      <c r="B28" s="1045"/>
      <c r="C28" s="1044"/>
      <c r="D28" s="1046"/>
      <c r="E28" s="1046"/>
    </row>
    <row r="29" spans="1:143" x14ac:dyDescent="0.3">
      <c r="A29" s="1044"/>
      <c r="B29" s="1045"/>
      <c r="C29" s="1044"/>
      <c r="D29" s="1046"/>
      <c r="E29" s="1046"/>
    </row>
    <row r="30" spans="1:143" s="163" customFormat="1" x14ac:dyDescent="0.3">
      <c r="A30" s="627" t="s">
        <v>4169</v>
      </c>
      <c r="B30" s="627"/>
      <c r="C30" s="1047"/>
      <c r="D30" s="1048"/>
      <c r="E30" s="1048"/>
      <c r="F30" s="162"/>
      <c r="G30" s="162"/>
      <c r="H30" s="162"/>
      <c r="I30" s="162"/>
      <c r="J30" s="162"/>
      <c r="K30" s="162"/>
      <c r="L30" s="162"/>
      <c r="M30" s="162"/>
      <c r="N30" s="162"/>
      <c r="O30" s="162"/>
      <c r="P30" s="162"/>
      <c r="Q30" s="162"/>
      <c r="R30" s="162"/>
      <c r="S30" s="162"/>
      <c r="T30" s="162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162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162"/>
      <c r="DH30" s="162"/>
      <c r="DI30" s="162"/>
      <c r="DJ30" s="162"/>
      <c r="DK30" s="162"/>
      <c r="DL30" s="162"/>
      <c r="DM30" s="162"/>
      <c r="DN30" s="162"/>
      <c r="DO30" s="162"/>
      <c r="DP30" s="162"/>
      <c r="DQ30" s="162"/>
      <c r="DR30" s="162"/>
      <c r="DS30" s="162"/>
      <c r="DT30" s="162"/>
      <c r="DU30" s="162"/>
      <c r="DV30" s="162"/>
      <c r="DW30" s="162"/>
      <c r="DX30" s="162"/>
      <c r="DY30" s="162"/>
      <c r="DZ30" s="162"/>
      <c r="EA30" s="162"/>
      <c r="EB30" s="162"/>
      <c r="EC30" s="162"/>
      <c r="ED30" s="162"/>
      <c r="EE30" s="162"/>
      <c r="EF30" s="162"/>
      <c r="EG30" s="162"/>
      <c r="EH30" s="162"/>
      <c r="EI30" s="162"/>
      <c r="EJ30" s="162"/>
      <c r="EK30" s="162"/>
      <c r="EL30" s="162"/>
      <c r="EM30" s="162"/>
    </row>
    <row r="31" spans="1:143" s="163" customFormat="1" x14ac:dyDescent="0.3">
      <c r="A31" s="1049" t="s">
        <v>4242</v>
      </c>
      <c r="B31" s="1049" t="s">
        <v>4242</v>
      </c>
      <c r="C31" s="1050">
        <v>0</v>
      </c>
      <c r="D31" s="1051">
        <v>0</v>
      </c>
      <c r="E31" s="1051">
        <v>0</v>
      </c>
      <c r="F31" s="162"/>
      <c r="G31" s="162"/>
      <c r="H31" s="162"/>
      <c r="I31" s="162"/>
      <c r="J31" s="162"/>
      <c r="K31" s="162"/>
      <c r="L31" s="162"/>
      <c r="M31" s="162"/>
      <c r="N31" s="162"/>
      <c r="O31" s="162"/>
      <c r="P31" s="162"/>
      <c r="Q31" s="162"/>
      <c r="R31" s="162"/>
      <c r="S31" s="162"/>
      <c r="T31" s="162"/>
      <c r="U31" s="162"/>
      <c r="V31" s="162"/>
      <c r="W31" s="162"/>
      <c r="X31" s="162"/>
      <c r="Y31" s="162"/>
      <c r="Z31" s="162"/>
      <c r="AA31" s="162"/>
      <c r="AB31" s="162"/>
      <c r="AC31" s="162"/>
      <c r="AD31" s="162"/>
      <c r="AE31" s="162"/>
      <c r="AF31" s="162"/>
      <c r="AG31" s="162"/>
      <c r="AH31" s="162"/>
      <c r="AI31" s="162"/>
      <c r="AJ31" s="162"/>
      <c r="AK31" s="162"/>
      <c r="AL31" s="162"/>
      <c r="AM31" s="162"/>
      <c r="AN31" s="162"/>
      <c r="AO31" s="162"/>
      <c r="AP31" s="162"/>
      <c r="AQ31" s="162"/>
      <c r="AR31" s="162"/>
      <c r="AS31" s="162"/>
      <c r="AT31" s="162"/>
      <c r="AU31" s="162"/>
      <c r="AV31" s="162"/>
      <c r="AW31" s="162"/>
      <c r="AX31" s="162"/>
      <c r="AY31" s="162"/>
      <c r="AZ31" s="162"/>
      <c r="BA31" s="162"/>
      <c r="BB31" s="162"/>
      <c r="BC31" s="162"/>
      <c r="BD31" s="162"/>
      <c r="BE31" s="162"/>
      <c r="BF31" s="162"/>
      <c r="BG31" s="162"/>
      <c r="BH31" s="162"/>
      <c r="BI31" s="162"/>
      <c r="BJ31" s="162"/>
      <c r="BK31" s="162"/>
      <c r="BL31" s="162"/>
      <c r="BM31" s="162"/>
      <c r="BN31" s="162"/>
      <c r="BO31" s="162"/>
      <c r="BP31" s="162"/>
      <c r="BQ31" s="162"/>
      <c r="BR31" s="162"/>
      <c r="BS31" s="162"/>
      <c r="BT31" s="162"/>
      <c r="BU31" s="162"/>
      <c r="BV31" s="162"/>
      <c r="BW31" s="162"/>
      <c r="BX31" s="162"/>
      <c r="BY31" s="162"/>
      <c r="BZ31" s="162"/>
      <c r="CA31" s="162"/>
      <c r="CB31" s="162"/>
      <c r="CC31" s="162"/>
      <c r="CD31" s="162"/>
      <c r="CE31" s="162"/>
      <c r="CF31" s="162"/>
      <c r="CG31" s="162"/>
      <c r="CH31" s="162"/>
      <c r="CI31" s="162"/>
      <c r="CJ31" s="162"/>
      <c r="CK31" s="162"/>
      <c r="CL31" s="162"/>
      <c r="CM31" s="162"/>
      <c r="CN31" s="162"/>
      <c r="CO31" s="162"/>
      <c r="CP31" s="162"/>
      <c r="CQ31" s="162"/>
      <c r="CR31" s="162"/>
      <c r="CS31" s="162"/>
      <c r="CT31" s="162"/>
      <c r="CU31" s="162"/>
      <c r="CV31" s="162"/>
      <c r="CW31" s="162"/>
      <c r="CX31" s="162"/>
      <c r="CY31" s="162"/>
      <c r="CZ31" s="162"/>
      <c r="DA31" s="162"/>
      <c r="DB31" s="162"/>
      <c r="DC31" s="162"/>
      <c r="DD31" s="162"/>
      <c r="DE31" s="162"/>
      <c r="DF31" s="162"/>
      <c r="DG31" s="162"/>
      <c r="DH31" s="162"/>
      <c r="DI31" s="162"/>
      <c r="DJ31" s="162"/>
      <c r="DK31" s="162"/>
      <c r="DL31" s="162"/>
      <c r="DM31" s="162"/>
      <c r="DN31" s="162"/>
      <c r="DO31" s="162"/>
      <c r="DP31" s="162"/>
      <c r="DQ31" s="162"/>
      <c r="DR31" s="162"/>
      <c r="DS31" s="162"/>
      <c r="DT31" s="162"/>
      <c r="DU31" s="162"/>
      <c r="DV31" s="162"/>
      <c r="DW31" s="162"/>
      <c r="DX31" s="162"/>
      <c r="DY31" s="162"/>
      <c r="DZ31" s="162"/>
      <c r="EA31" s="162"/>
      <c r="EB31" s="162"/>
      <c r="EC31" s="162"/>
      <c r="ED31" s="162"/>
      <c r="EE31" s="162"/>
      <c r="EF31" s="162"/>
      <c r="EG31" s="162"/>
      <c r="EH31" s="162"/>
      <c r="EI31" s="162"/>
      <c r="EJ31" s="162"/>
      <c r="EK31" s="162"/>
      <c r="EL31" s="162"/>
      <c r="EM31" s="162"/>
    </row>
    <row r="32" spans="1:143" s="163" customFormat="1" x14ac:dyDescent="0.3">
      <c r="A32" s="214"/>
      <c r="B32" s="56" t="s">
        <v>4243</v>
      </c>
      <c r="C32" s="57">
        <f>SUM(C31)</f>
        <v>0</v>
      </c>
      <c r="D32" s="1036"/>
      <c r="E32" s="1036"/>
      <c r="F32" s="162"/>
      <c r="G32" s="162"/>
      <c r="H32" s="162"/>
      <c r="I32" s="162"/>
      <c r="J32" s="162"/>
      <c r="K32" s="162"/>
      <c r="L32" s="162"/>
      <c r="M32" s="162"/>
      <c r="N32" s="162"/>
      <c r="O32" s="162"/>
      <c r="P32" s="162"/>
      <c r="Q32" s="162"/>
      <c r="R32" s="162"/>
      <c r="S32" s="162"/>
      <c r="T32" s="162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2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162"/>
      <c r="DH32" s="162"/>
      <c r="DI32" s="162"/>
      <c r="DJ32" s="162"/>
      <c r="DK32" s="162"/>
      <c r="DL32" s="162"/>
      <c r="DM32" s="162"/>
      <c r="DN32" s="162"/>
      <c r="DO32" s="162"/>
      <c r="DP32" s="162"/>
      <c r="DQ32" s="162"/>
      <c r="DR32" s="162"/>
      <c r="DS32" s="162"/>
      <c r="DT32" s="162"/>
      <c r="DU32" s="162"/>
      <c r="DV32" s="162"/>
      <c r="DW32" s="162"/>
      <c r="DX32" s="162"/>
      <c r="DY32" s="162"/>
      <c r="DZ32" s="162"/>
      <c r="EA32" s="162"/>
      <c r="EB32" s="162"/>
      <c r="EC32" s="162"/>
      <c r="ED32" s="162"/>
      <c r="EE32" s="162"/>
      <c r="EF32" s="162"/>
      <c r="EG32" s="162"/>
      <c r="EH32" s="162"/>
      <c r="EI32" s="162"/>
      <c r="EJ32" s="162"/>
      <c r="EK32" s="162"/>
      <c r="EL32" s="162"/>
      <c r="EM32" s="162"/>
    </row>
    <row r="33" spans="1:143" s="163" customFormat="1" x14ac:dyDescent="0.3">
      <c r="A33" s="1039"/>
      <c r="B33" s="1040"/>
      <c r="C33" s="1052"/>
      <c r="D33" s="1048"/>
      <c r="E33" s="1048"/>
      <c r="F33" s="162"/>
      <c r="G33" s="162"/>
      <c r="H33" s="162"/>
      <c r="I33" s="162"/>
      <c r="J33" s="162"/>
      <c r="K33" s="162"/>
      <c r="L33" s="162"/>
      <c r="M33" s="162"/>
      <c r="N33" s="162"/>
      <c r="O33" s="162"/>
      <c r="P33" s="162"/>
      <c r="Q33" s="162"/>
      <c r="R33" s="162"/>
      <c r="S33" s="162"/>
      <c r="T33" s="162"/>
      <c r="U33" s="162"/>
      <c r="V33" s="162"/>
      <c r="W33" s="162"/>
      <c r="X33" s="162"/>
      <c r="Y33" s="162"/>
      <c r="Z33" s="162"/>
      <c r="AA33" s="162"/>
      <c r="AB33" s="162"/>
      <c r="AC33" s="162"/>
      <c r="AD33" s="162"/>
      <c r="AE33" s="162"/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  <c r="AT33" s="162"/>
      <c r="AU33" s="162"/>
      <c r="AV33" s="162"/>
      <c r="AW33" s="162"/>
      <c r="AX33" s="162"/>
      <c r="AY33" s="162"/>
      <c r="AZ33" s="162"/>
      <c r="BA33" s="162"/>
      <c r="BB33" s="162"/>
      <c r="BC33" s="162"/>
      <c r="BD33" s="162"/>
      <c r="BE33" s="162"/>
      <c r="BF33" s="162"/>
      <c r="BG33" s="162"/>
      <c r="BH33" s="162"/>
      <c r="BI33" s="162"/>
      <c r="BJ33" s="162"/>
      <c r="BK33" s="162"/>
      <c r="BL33" s="162"/>
      <c r="BM33" s="162"/>
      <c r="BN33" s="162"/>
      <c r="BO33" s="162"/>
      <c r="BP33" s="162"/>
      <c r="BQ33" s="162"/>
      <c r="BR33" s="162"/>
      <c r="BS33" s="162"/>
      <c r="BT33" s="162"/>
      <c r="BU33" s="162"/>
      <c r="BV33" s="162"/>
      <c r="BW33" s="162"/>
      <c r="BX33" s="162"/>
      <c r="BY33" s="162"/>
      <c r="BZ33" s="162"/>
      <c r="CA33" s="162"/>
      <c r="CB33" s="162"/>
      <c r="CC33" s="162"/>
      <c r="CD33" s="162"/>
      <c r="CE33" s="162"/>
      <c r="CF33" s="162"/>
      <c r="CG33" s="162"/>
      <c r="CH33" s="162"/>
      <c r="CI33" s="162"/>
      <c r="CJ33" s="162"/>
      <c r="CK33" s="162"/>
      <c r="CL33" s="162"/>
      <c r="CM33" s="162"/>
      <c r="CN33" s="162"/>
      <c r="CO33" s="162"/>
      <c r="CP33" s="162"/>
      <c r="CQ33" s="162"/>
      <c r="CR33" s="162"/>
      <c r="CS33" s="162"/>
      <c r="CT33" s="162"/>
      <c r="CU33" s="162"/>
      <c r="CV33" s="162"/>
      <c r="CW33" s="162"/>
      <c r="CX33" s="162"/>
      <c r="CY33" s="162"/>
      <c r="CZ33" s="162"/>
      <c r="DA33" s="162"/>
      <c r="DB33" s="162"/>
      <c r="DC33" s="162"/>
      <c r="DD33" s="162"/>
      <c r="DE33" s="162"/>
      <c r="DF33" s="162"/>
      <c r="DG33" s="162"/>
      <c r="DH33" s="162"/>
      <c r="DI33" s="162"/>
      <c r="DJ33" s="162"/>
      <c r="DK33" s="162"/>
      <c r="DL33" s="162"/>
      <c r="DM33" s="162"/>
      <c r="DN33" s="162"/>
      <c r="DO33" s="162"/>
      <c r="DP33" s="162"/>
      <c r="DQ33" s="162"/>
      <c r="DR33" s="162"/>
      <c r="DS33" s="162"/>
      <c r="DT33" s="162"/>
      <c r="DU33" s="162"/>
      <c r="DV33" s="162"/>
      <c r="DW33" s="162"/>
      <c r="DX33" s="162"/>
      <c r="DY33" s="162"/>
      <c r="DZ33" s="162"/>
      <c r="EA33" s="162"/>
      <c r="EB33" s="162"/>
      <c r="EC33" s="162"/>
      <c r="ED33" s="162"/>
      <c r="EE33" s="162"/>
      <c r="EF33" s="162"/>
      <c r="EG33" s="162"/>
      <c r="EH33" s="162"/>
      <c r="EI33" s="162"/>
      <c r="EJ33" s="162"/>
      <c r="EK33" s="162"/>
      <c r="EL33" s="162"/>
      <c r="EM33" s="162"/>
    </row>
    <row r="34" spans="1:143" s="163" customFormat="1" x14ac:dyDescent="0.3">
      <c r="A34" s="1039"/>
      <c r="B34" s="103" t="s">
        <v>4170</v>
      </c>
      <c r="C34" s="104">
        <f>C22+C27+C32</f>
        <v>28</v>
      </c>
      <c r="D34" s="1048"/>
      <c r="E34" s="1048"/>
      <c r="F34" s="162"/>
      <c r="G34" s="162"/>
      <c r="H34" s="162"/>
      <c r="I34" s="162"/>
      <c r="J34" s="162"/>
      <c r="K34" s="162"/>
      <c r="L34" s="162"/>
      <c r="M34" s="162"/>
      <c r="N34" s="162"/>
      <c r="O34" s="162"/>
      <c r="P34" s="162"/>
      <c r="Q34" s="162"/>
      <c r="R34" s="162"/>
      <c r="S34" s="162"/>
      <c r="T34" s="162"/>
      <c r="U34" s="162"/>
      <c r="V34" s="162"/>
      <c r="W34" s="162"/>
      <c r="X34" s="162"/>
      <c r="Y34" s="162"/>
      <c r="Z34" s="162"/>
      <c r="AA34" s="162"/>
      <c r="AB34" s="162"/>
      <c r="AC34" s="162"/>
      <c r="AD34" s="162"/>
      <c r="AE34" s="162"/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62"/>
      <c r="AS34" s="162"/>
      <c r="AT34" s="162"/>
      <c r="AU34" s="162"/>
      <c r="AV34" s="162"/>
      <c r="AW34" s="162"/>
      <c r="AX34" s="162"/>
      <c r="AY34" s="162"/>
      <c r="AZ34" s="162"/>
      <c r="BA34" s="162"/>
      <c r="BB34" s="162"/>
      <c r="BC34" s="162"/>
      <c r="BD34" s="162"/>
      <c r="BE34" s="162"/>
      <c r="BF34" s="162"/>
      <c r="BG34" s="162"/>
      <c r="BH34" s="162"/>
      <c r="BI34" s="162"/>
      <c r="BJ34" s="162"/>
      <c r="BK34" s="162"/>
      <c r="BL34" s="162"/>
      <c r="BM34" s="162"/>
      <c r="BN34" s="162"/>
      <c r="BO34" s="162"/>
      <c r="BP34" s="162"/>
      <c r="BQ34" s="162"/>
      <c r="BR34" s="162"/>
      <c r="BS34" s="162"/>
      <c r="BT34" s="162"/>
      <c r="BU34" s="162"/>
      <c r="BV34" s="162"/>
      <c r="BW34" s="162"/>
      <c r="BX34" s="162"/>
      <c r="BY34" s="162"/>
      <c r="BZ34" s="162"/>
      <c r="CA34" s="162"/>
      <c r="CB34" s="162"/>
      <c r="CC34" s="162"/>
      <c r="CD34" s="162"/>
      <c r="CE34" s="162"/>
      <c r="CF34" s="162"/>
      <c r="CG34" s="162"/>
      <c r="CH34" s="162"/>
      <c r="CI34" s="162"/>
      <c r="CJ34" s="162"/>
      <c r="CK34" s="162"/>
      <c r="CL34" s="162"/>
      <c r="CM34" s="162"/>
      <c r="CN34" s="162"/>
      <c r="CO34" s="162"/>
      <c r="CP34" s="162"/>
      <c r="CQ34" s="162"/>
      <c r="CR34" s="162"/>
      <c r="CS34" s="162"/>
      <c r="CT34" s="162"/>
      <c r="CU34" s="162"/>
      <c r="CV34" s="162"/>
      <c r="CW34" s="162"/>
      <c r="CX34" s="162"/>
      <c r="CY34" s="162"/>
      <c r="CZ34" s="162"/>
      <c r="DA34" s="162"/>
      <c r="DB34" s="162"/>
      <c r="DC34" s="162"/>
      <c r="DD34" s="162"/>
      <c r="DE34" s="162"/>
      <c r="DF34" s="162"/>
      <c r="DG34" s="162"/>
      <c r="DH34" s="162"/>
      <c r="DI34" s="162"/>
      <c r="DJ34" s="162"/>
      <c r="DK34" s="162"/>
      <c r="DL34" s="162"/>
      <c r="DM34" s="162"/>
      <c r="DN34" s="162"/>
      <c r="DO34" s="162"/>
      <c r="DP34" s="162"/>
      <c r="DQ34" s="162"/>
      <c r="DR34" s="162"/>
      <c r="DS34" s="162"/>
      <c r="DT34" s="162"/>
      <c r="DU34" s="162"/>
      <c r="DV34" s="162"/>
      <c r="DW34" s="162"/>
      <c r="DX34" s="162"/>
      <c r="DY34" s="162"/>
      <c r="DZ34" s="162"/>
      <c r="EA34" s="162"/>
      <c r="EB34" s="162"/>
      <c r="EC34" s="162"/>
      <c r="ED34" s="162"/>
      <c r="EE34" s="162"/>
      <c r="EF34" s="162"/>
      <c r="EG34" s="162"/>
      <c r="EH34" s="162"/>
      <c r="EI34" s="162"/>
      <c r="EJ34" s="162"/>
      <c r="EK34" s="162"/>
      <c r="EL34" s="162"/>
      <c r="EM34" s="162"/>
    </row>
    <row r="35" spans="1:143" x14ac:dyDescent="0.3">
      <c r="A35" s="1039"/>
      <c r="B35" s="1040"/>
      <c r="C35" s="1027"/>
      <c r="D35" s="1041"/>
      <c r="E35" s="1041"/>
    </row>
    <row r="36" spans="1:143" x14ac:dyDescent="0.3">
      <c r="A36" s="1039"/>
      <c r="B36" s="1040"/>
      <c r="C36" s="1027"/>
      <c r="D36" s="1041"/>
      <c r="E36" s="1041"/>
    </row>
    <row r="37" spans="1:143" s="162" customFormat="1" x14ac:dyDescent="0.3">
      <c r="A37" s="1021" t="s">
        <v>4166</v>
      </c>
      <c r="B37" s="1021"/>
      <c r="C37" s="1052"/>
      <c r="D37" s="1048"/>
      <c r="E37" s="1048"/>
    </row>
    <row r="38" spans="1:143" s="162" customFormat="1" x14ac:dyDescent="0.3">
      <c r="A38" s="627" t="s">
        <v>4244</v>
      </c>
      <c r="B38" s="627"/>
      <c r="C38" s="1052"/>
      <c r="D38" s="1048"/>
      <c r="E38" s="1048"/>
    </row>
    <row r="39" spans="1:143" s="1033" customFormat="1" ht="12.5" x14ac:dyDescent="0.25">
      <c r="A39" s="1049" t="s">
        <v>4242</v>
      </c>
      <c r="B39" s="1053" t="s">
        <v>4769</v>
      </c>
      <c r="C39" s="1050">
        <v>2</v>
      </c>
      <c r="D39" s="1051">
        <v>8000</v>
      </c>
      <c r="E39" s="1051">
        <v>8000</v>
      </c>
    </row>
    <row r="40" spans="1:143" s="1033" customFormat="1" ht="12.5" x14ac:dyDescent="0.25">
      <c r="A40" s="1049" t="s">
        <v>4242</v>
      </c>
      <c r="B40" s="1053" t="s">
        <v>4770</v>
      </c>
      <c r="C40" s="1050">
        <v>1</v>
      </c>
      <c r="D40" s="1051">
        <v>16000</v>
      </c>
      <c r="E40" s="1051">
        <v>16000</v>
      </c>
    </row>
    <row r="41" spans="1:143" s="1038" customFormat="1" x14ac:dyDescent="0.3">
      <c r="A41" s="214"/>
      <c r="B41" s="56" t="s">
        <v>4336</v>
      </c>
      <c r="C41" s="57">
        <f>SUM(C39:C40)</f>
        <v>3</v>
      </c>
      <c r="D41" s="1036"/>
      <c r="E41" s="1036"/>
      <c r="F41" s="1037"/>
      <c r="G41" s="1037"/>
      <c r="H41" s="1037"/>
      <c r="I41" s="1037"/>
      <c r="J41" s="1037"/>
      <c r="K41" s="1037"/>
      <c r="L41" s="1037"/>
      <c r="M41" s="1037"/>
      <c r="N41" s="1037"/>
      <c r="O41" s="1037"/>
      <c r="P41" s="1037"/>
      <c r="Q41" s="1037"/>
      <c r="R41" s="1037"/>
      <c r="S41" s="1037"/>
      <c r="T41" s="1037"/>
      <c r="U41" s="1037"/>
      <c r="V41" s="1037"/>
      <c r="W41" s="1037"/>
      <c r="X41" s="1037"/>
      <c r="Y41" s="1037"/>
      <c r="Z41" s="1037"/>
      <c r="AA41" s="1037"/>
      <c r="AB41" s="1037"/>
      <c r="AC41" s="1037"/>
      <c r="AD41" s="1037"/>
      <c r="AE41" s="1037"/>
      <c r="AF41" s="1037"/>
      <c r="AG41" s="1037"/>
      <c r="AH41" s="1037"/>
      <c r="AI41" s="1037"/>
      <c r="AJ41" s="1037"/>
      <c r="AK41" s="1037"/>
      <c r="AL41" s="1037"/>
      <c r="AM41" s="1037"/>
      <c r="AN41" s="1037"/>
      <c r="AO41" s="1037"/>
      <c r="AP41" s="1037"/>
      <c r="AQ41" s="1037"/>
      <c r="AR41" s="1037"/>
      <c r="AS41" s="1037"/>
      <c r="AT41" s="1037"/>
    </row>
    <row r="42" spans="1:143" x14ac:dyDescent="0.3">
      <c r="A42" s="1039"/>
      <c r="B42" s="1040"/>
      <c r="C42" s="1027"/>
      <c r="D42" s="1041"/>
      <c r="E42" s="1041"/>
    </row>
    <row r="43" spans="1:143" s="162" customFormat="1" ht="15" customHeight="1" x14ac:dyDescent="0.3">
      <c r="A43" s="627" t="s">
        <v>4172</v>
      </c>
      <c r="B43" s="627"/>
      <c r="C43" s="1052"/>
      <c r="D43" s="1048"/>
      <c r="E43" s="1048"/>
    </row>
    <row r="44" spans="1:143" s="1033" customFormat="1" ht="12.5" x14ac:dyDescent="0.25">
      <c r="A44" s="1054" t="s">
        <v>4242</v>
      </c>
      <c r="B44" s="1054" t="s">
        <v>4242</v>
      </c>
      <c r="C44" s="1055">
        <v>0</v>
      </c>
      <c r="D44" s="1056">
        <v>0</v>
      </c>
      <c r="E44" s="1056">
        <v>0</v>
      </c>
    </row>
    <row r="45" spans="1:143" s="1033" customFormat="1" ht="16.5" customHeight="1" x14ac:dyDescent="0.3">
      <c r="A45" s="214"/>
      <c r="B45" s="56" t="s">
        <v>4246</v>
      </c>
      <c r="C45" s="57">
        <v>0</v>
      </c>
    </row>
  </sheetData>
  <mergeCells count="15">
    <mergeCell ref="A11:B11"/>
    <mergeCell ref="A25:B25"/>
    <mergeCell ref="A30:B30"/>
    <mergeCell ref="A37:B37"/>
    <mergeCell ref="A38:B38"/>
    <mergeCell ref="A43:B43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"/>
  <sheetViews>
    <sheetView showGridLines="0" topLeftCell="B1" workbookViewId="0">
      <selection sqref="A1:H1"/>
    </sheetView>
  </sheetViews>
  <sheetFormatPr baseColWidth="10" defaultColWidth="11.453125" defaultRowHeight="15" x14ac:dyDescent="0.3"/>
  <cols>
    <col min="1" max="1" width="11.453125" style="1022"/>
    <col min="2" max="2" width="32.453125" style="1022" bestFit="1" customWidth="1"/>
    <col min="3" max="3" width="15.1796875" style="1022" bestFit="1" customWidth="1"/>
    <col min="4" max="4" width="18" style="1022" bestFit="1" customWidth="1"/>
    <col min="5" max="5" width="15.81640625" style="1022" customWidth="1"/>
    <col min="6" max="6" width="11.453125" style="1022"/>
    <col min="7" max="7" width="14.1796875" style="1022" customWidth="1"/>
    <col min="8" max="8" width="15.54296875" style="1022" customWidth="1"/>
    <col min="9" max="9" width="11.453125" style="1022"/>
    <col min="10" max="10" width="16.81640625" style="1022" customWidth="1"/>
    <col min="11" max="11" width="11.453125" style="1022"/>
    <col min="12" max="12" width="11.453125" style="1057"/>
    <col min="13" max="16384" width="11.453125" style="1022"/>
  </cols>
  <sheetData>
    <row r="1" spans="1:12" x14ac:dyDescent="0.3">
      <c r="A1" s="116"/>
      <c r="B1" s="116"/>
      <c r="C1" s="116"/>
      <c r="D1" s="116"/>
      <c r="E1" s="116"/>
      <c r="F1" s="116"/>
      <c r="G1" s="116"/>
      <c r="H1" s="116"/>
      <c r="I1" s="116"/>
      <c r="J1" s="116"/>
      <c r="K1" s="116"/>
    </row>
    <row r="2" spans="1:12" x14ac:dyDescent="0.3">
      <c r="A2" s="1023" t="s">
        <v>4160</v>
      </c>
      <c r="B2" s="1023"/>
      <c r="C2" s="1023"/>
      <c r="D2" s="1023"/>
      <c r="E2" s="1023"/>
      <c r="F2" s="1023"/>
      <c r="G2" s="1023"/>
      <c r="H2" s="1023"/>
      <c r="I2" s="1023"/>
      <c r="J2" s="1023"/>
      <c r="K2" s="1023"/>
    </row>
    <row r="3" spans="1:12" x14ac:dyDescent="0.3">
      <c r="A3" s="681" t="s">
        <v>12</v>
      </c>
      <c r="B3" s="681"/>
      <c r="C3" s="681"/>
      <c r="D3" s="681"/>
      <c r="E3" s="681"/>
      <c r="F3" s="681"/>
      <c r="G3" s="681"/>
      <c r="H3" s="681"/>
      <c r="I3" s="681"/>
      <c r="J3" s="681"/>
      <c r="K3" s="681"/>
    </row>
    <row r="4" spans="1:12" x14ac:dyDescent="0.3">
      <c r="A4" s="681" t="s">
        <v>4161</v>
      </c>
      <c r="B4" s="681"/>
      <c r="C4" s="681"/>
      <c r="D4" s="681"/>
      <c r="E4" s="681"/>
      <c r="F4" s="681"/>
      <c r="G4" s="681"/>
      <c r="H4" s="681"/>
      <c r="I4" s="681"/>
      <c r="J4" s="681"/>
      <c r="K4" s="681"/>
    </row>
    <row r="5" spans="1:12" x14ac:dyDescent="0.3">
      <c r="A5" s="681" t="s">
        <v>4274</v>
      </c>
      <c r="B5" s="681"/>
      <c r="C5" s="681"/>
      <c r="D5" s="681"/>
      <c r="E5" s="681"/>
      <c r="F5" s="681"/>
      <c r="G5" s="681"/>
      <c r="H5" s="681"/>
      <c r="I5" s="681"/>
      <c r="J5" s="681"/>
      <c r="K5" s="681"/>
    </row>
    <row r="6" spans="1:12" x14ac:dyDescent="0.3">
      <c r="A6" s="682" t="s">
        <v>4229</v>
      </c>
      <c r="B6" s="682"/>
      <c r="C6" s="682"/>
      <c r="D6" s="682"/>
      <c r="E6" s="682"/>
      <c r="F6" s="682"/>
      <c r="G6" s="682"/>
      <c r="H6" s="682"/>
      <c r="I6" s="682"/>
      <c r="J6" s="682"/>
      <c r="K6" s="682"/>
    </row>
    <row r="7" spans="1:12" ht="12.75" customHeight="1" x14ac:dyDescent="0.3">
      <c r="A7" s="840" t="s">
        <v>4248</v>
      </c>
      <c r="B7" s="840"/>
      <c r="C7" s="840"/>
      <c r="D7" s="115"/>
      <c r="E7" s="115"/>
      <c r="F7" s="115"/>
      <c r="G7" s="115"/>
      <c r="H7" s="115"/>
      <c r="I7" s="115"/>
      <c r="J7" s="115"/>
      <c r="K7" s="115"/>
    </row>
    <row r="8" spans="1:12" s="174" customFormat="1" ht="15" customHeight="1" x14ac:dyDescent="0.3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2" s="174" customFormat="1" ht="25" x14ac:dyDescent="0.3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2" s="1033" customFormat="1" ht="12.5" x14ac:dyDescent="0.25">
      <c r="A10" s="228" t="s">
        <v>4761</v>
      </c>
      <c r="B10" s="228" t="s">
        <v>4307</v>
      </c>
      <c r="C10" s="229">
        <v>84301</v>
      </c>
      <c r="D10" s="230">
        <v>3000</v>
      </c>
      <c r="E10" s="230">
        <v>0</v>
      </c>
      <c r="F10" s="231">
        <f t="shared" ref="F10:F15" si="0">+C10+E10+D10</f>
        <v>87301</v>
      </c>
      <c r="G10" s="231">
        <f t="shared" ref="G10:G15" si="1">+(C10/30)*20</f>
        <v>56200.666666666664</v>
      </c>
      <c r="H10" s="231">
        <f t="shared" ref="H10:H15" si="2">+(C10/30)*5</f>
        <v>14050.166666666666</v>
      </c>
      <c r="I10" s="231">
        <f t="shared" ref="I10:I15" si="3">+(C10/30)*40</f>
        <v>112401.33333333333</v>
      </c>
      <c r="J10" s="231">
        <v>0</v>
      </c>
      <c r="K10" s="231">
        <f>+G10+H10+I10+J10</f>
        <v>182652.16666666666</v>
      </c>
      <c r="L10" s="1058"/>
    </row>
    <row r="11" spans="1:12" s="1033" customFormat="1" ht="12.5" x14ac:dyDescent="0.25">
      <c r="A11" s="99" t="s">
        <v>4762</v>
      </c>
      <c r="B11" s="99" t="s">
        <v>4342</v>
      </c>
      <c r="C11" s="164">
        <v>52394</v>
      </c>
      <c r="D11" s="177">
        <v>2500</v>
      </c>
      <c r="E11" s="177">
        <v>0</v>
      </c>
      <c r="F11" s="178">
        <f t="shared" si="0"/>
        <v>54894</v>
      </c>
      <c r="G11" s="178">
        <f t="shared" si="1"/>
        <v>34929.333333333336</v>
      </c>
      <c r="H11" s="178">
        <f t="shared" si="2"/>
        <v>8732.3333333333339</v>
      </c>
      <c r="I11" s="178">
        <f t="shared" si="3"/>
        <v>69858.666666666672</v>
      </c>
      <c r="J11" s="178">
        <v>0</v>
      </c>
      <c r="K11" s="178">
        <f t="shared" ref="K11:K15" si="4">+G11+H11+I11+J11</f>
        <v>113520.33333333334</v>
      </c>
      <c r="L11" s="1058"/>
    </row>
    <row r="12" spans="1:12" s="1059" customFormat="1" ht="12.5" x14ac:dyDescent="0.25">
      <c r="A12" s="99" t="s">
        <v>4763</v>
      </c>
      <c r="B12" s="99" t="s">
        <v>4286</v>
      </c>
      <c r="C12" s="164">
        <v>34870</v>
      </c>
      <c r="D12" s="177">
        <v>2000</v>
      </c>
      <c r="E12" s="177">
        <v>0</v>
      </c>
      <c r="F12" s="178">
        <f t="shared" si="0"/>
        <v>36870</v>
      </c>
      <c r="G12" s="178">
        <f t="shared" si="1"/>
        <v>23246.666666666664</v>
      </c>
      <c r="H12" s="178">
        <f t="shared" si="2"/>
        <v>5811.6666666666661</v>
      </c>
      <c r="I12" s="178">
        <f t="shared" si="3"/>
        <v>46493.333333333328</v>
      </c>
      <c r="J12" s="178">
        <v>0</v>
      </c>
      <c r="K12" s="178">
        <f t="shared" si="4"/>
        <v>75551.666666666657</v>
      </c>
    </row>
    <row r="13" spans="1:12" s="1059" customFormat="1" ht="12.5" x14ac:dyDescent="0.25">
      <c r="A13" s="99" t="s">
        <v>4757</v>
      </c>
      <c r="B13" s="99" t="s">
        <v>4286</v>
      </c>
      <c r="C13" s="164">
        <v>25810</v>
      </c>
      <c r="D13" s="177">
        <v>2000</v>
      </c>
      <c r="E13" s="177">
        <v>0</v>
      </c>
      <c r="F13" s="178">
        <f t="shared" si="0"/>
        <v>27810</v>
      </c>
      <c r="G13" s="178">
        <f t="shared" si="1"/>
        <v>17206.666666666668</v>
      </c>
      <c r="H13" s="178">
        <f t="shared" si="2"/>
        <v>4301.666666666667</v>
      </c>
      <c r="I13" s="178">
        <f t="shared" si="3"/>
        <v>34413.333333333336</v>
      </c>
      <c r="J13" s="178">
        <v>0</v>
      </c>
      <c r="K13" s="178">
        <f t="shared" si="4"/>
        <v>55921.666666666672</v>
      </c>
    </row>
    <row r="14" spans="1:12" s="1059" customFormat="1" ht="12.5" x14ac:dyDescent="0.25">
      <c r="A14" s="99" t="s">
        <v>4765</v>
      </c>
      <c r="B14" s="99" t="s">
        <v>4549</v>
      </c>
      <c r="C14" s="164">
        <v>25810</v>
      </c>
      <c r="D14" s="177">
        <v>2000</v>
      </c>
      <c r="E14" s="177">
        <v>0</v>
      </c>
      <c r="F14" s="178">
        <f t="shared" si="0"/>
        <v>27810</v>
      </c>
      <c r="G14" s="178">
        <f t="shared" si="1"/>
        <v>17206.666666666668</v>
      </c>
      <c r="H14" s="178">
        <f t="shared" si="2"/>
        <v>4301.666666666667</v>
      </c>
      <c r="I14" s="178">
        <f t="shared" si="3"/>
        <v>34413.333333333336</v>
      </c>
      <c r="J14" s="178">
        <v>0</v>
      </c>
      <c r="K14" s="178">
        <f t="shared" si="4"/>
        <v>55921.666666666672</v>
      </c>
    </row>
    <row r="15" spans="1:12" s="1059" customFormat="1" ht="12.5" x14ac:dyDescent="0.25">
      <c r="A15" s="99" t="s">
        <v>4297</v>
      </c>
      <c r="B15" s="99" t="s">
        <v>4766</v>
      </c>
      <c r="C15" s="164">
        <v>21996</v>
      </c>
      <c r="D15" s="177">
        <v>2000</v>
      </c>
      <c r="E15" s="177">
        <v>0</v>
      </c>
      <c r="F15" s="178">
        <f t="shared" si="0"/>
        <v>23996</v>
      </c>
      <c r="G15" s="178">
        <f t="shared" si="1"/>
        <v>14664</v>
      </c>
      <c r="H15" s="178">
        <f t="shared" si="2"/>
        <v>3666</v>
      </c>
      <c r="I15" s="178">
        <f t="shared" si="3"/>
        <v>29328</v>
      </c>
      <c r="J15" s="178">
        <v>0</v>
      </c>
      <c r="K15" s="178">
        <f t="shared" si="4"/>
        <v>47658</v>
      </c>
    </row>
    <row r="16" spans="1:12" s="1060" customFormat="1" x14ac:dyDescent="0.3"/>
    <row r="17" spans="1:12" s="1060" customFormat="1" x14ac:dyDescent="0.3"/>
    <row r="18" spans="1:12" s="1060" customFormat="1" x14ac:dyDescent="0.3">
      <c r="A18" s="840" t="s">
        <v>4261</v>
      </c>
      <c r="B18" s="840"/>
      <c r="C18" s="840"/>
    </row>
    <row r="19" spans="1:12" s="174" customFormat="1" ht="15" customHeight="1" x14ac:dyDescent="0.3">
      <c r="A19" s="635" t="s">
        <v>4249</v>
      </c>
      <c r="B19" s="637" t="s">
        <v>4231</v>
      </c>
      <c r="C19" s="638" t="s">
        <v>4250</v>
      </c>
      <c r="D19" s="638" t="s">
        <v>4250</v>
      </c>
      <c r="E19" s="638" t="s">
        <v>4250</v>
      </c>
      <c r="F19" s="638" t="s">
        <v>4250</v>
      </c>
      <c r="G19" s="638" t="s">
        <v>4251</v>
      </c>
      <c r="H19" s="638" t="s">
        <v>4251</v>
      </c>
      <c r="I19" s="638" t="s">
        <v>4251</v>
      </c>
      <c r="J19" s="638" t="s">
        <v>4251</v>
      </c>
      <c r="K19" s="639" t="s">
        <v>4251</v>
      </c>
    </row>
    <row r="20" spans="1:12" s="174" customFormat="1" ht="25" x14ac:dyDescent="0.3">
      <c r="A20" s="636" t="s">
        <v>4249</v>
      </c>
      <c r="B20" s="638" t="s">
        <v>4252</v>
      </c>
      <c r="C20" s="90" t="s">
        <v>4253</v>
      </c>
      <c r="D20" s="90" t="s">
        <v>4254</v>
      </c>
      <c r="E20" s="90" t="s">
        <v>4255</v>
      </c>
      <c r="F20" s="90" t="s">
        <v>4256</v>
      </c>
      <c r="G20" s="113" t="s">
        <v>4257</v>
      </c>
      <c r="H20" s="113" t="s">
        <v>4258</v>
      </c>
      <c r="I20" s="90" t="s">
        <v>4259</v>
      </c>
      <c r="J20" s="90" t="s">
        <v>4260</v>
      </c>
      <c r="K20" s="91" t="s">
        <v>4256</v>
      </c>
    </row>
    <row r="21" spans="1:12" s="1033" customFormat="1" ht="12.5" x14ac:dyDescent="0.25">
      <c r="A21" s="100" t="s">
        <v>4764</v>
      </c>
      <c r="B21" s="100" t="s">
        <v>4385</v>
      </c>
      <c r="C21" s="101">
        <v>25810</v>
      </c>
      <c r="D21" s="108">
        <v>2000</v>
      </c>
      <c r="E21" s="108">
        <v>0</v>
      </c>
      <c r="F21" s="178">
        <f>+C21+E21+D21</f>
        <v>27810</v>
      </c>
      <c r="G21" s="109">
        <v>16705.333333333332</v>
      </c>
      <c r="H21" s="109">
        <v>4176.333333333333</v>
      </c>
      <c r="I21" s="109">
        <v>33410.666666666664</v>
      </c>
      <c r="J21" s="109">
        <v>0</v>
      </c>
      <c r="K21" s="178">
        <f t="shared" ref="K21:K24" si="5">+G21+H21+I21+J21</f>
        <v>54292.333333333328</v>
      </c>
      <c r="L21" s="1061"/>
    </row>
    <row r="22" spans="1:12" s="1033" customFormat="1" ht="12.5" x14ac:dyDescent="0.25">
      <c r="A22" s="100" t="s">
        <v>4759</v>
      </c>
      <c r="B22" s="100" t="s">
        <v>4299</v>
      </c>
      <c r="C22" s="101">
        <v>19598</v>
      </c>
      <c r="D22" s="108">
        <v>2000</v>
      </c>
      <c r="E22" s="108">
        <v>0</v>
      </c>
      <c r="F22" s="178">
        <f>+C22+E22+D22</f>
        <v>21598</v>
      </c>
      <c r="G22" s="109">
        <v>12443.333333333332</v>
      </c>
      <c r="H22" s="109">
        <v>3110.833333333333</v>
      </c>
      <c r="I22" s="109">
        <v>24886.666666666664</v>
      </c>
      <c r="J22" s="109">
        <v>0</v>
      </c>
      <c r="K22" s="178">
        <f t="shared" si="5"/>
        <v>40440.833333333328</v>
      </c>
      <c r="L22" s="1061"/>
    </row>
    <row r="23" spans="1:12" s="1033" customFormat="1" ht="12.5" x14ac:dyDescent="0.25">
      <c r="A23" s="100" t="s">
        <v>4767</v>
      </c>
      <c r="B23" s="100" t="s">
        <v>4299</v>
      </c>
      <c r="C23" s="101">
        <v>16984</v>
      </c>
      <c r="D23" s="108">
        <v>2000</v>
      </c>
      <c r="E23" s="108">
        <v>0</v>
      </c>
      <c r="F23" s="178">
        <f>+C23+E23+D23</f>
        <v>18984</v>
      </c>
      <c r="G23" s="109">
        <v>10783.333333333332</v>
      </c>
      <c r="H23" s="109">
        <v>2695.833333333333</v>
      </c>
      <c r="I23" s="109">
        <v>21566.666666666664</v>
      </c>
      <c r="J23" s="109">
        <v>0</v>
      </c>
      <c r="K23" s="178">
        <f t="shared" si="5"/>
        <v>35045.833333333328</v>
      </c>
      <c r="L23" s="1061"/>
    </row>
    <row r="24" spans="1:12" s="1033" customFormat="1" ht="12.5" x14ac:dyDescent="0.25">
      <c r="A24" s="100" t="s">
        <v>4768</v>
      </c>
      <c r="B24" s="100" t="s">
        <v>4358</v>
      </c>
      <c r="C24" s="101">
        <v>10824</v>
      </c>
      <c r="D24" s="108">
        <v>2000</v>
      </c>
      <c r="E24" s="108">
        <v>0</v>
      </c>
      <c r="F24" s="178">
        <f>+C24+E24+D24</f>
        <v>12824</v>
      </c>
      <c r="G24" s="109">
        <v>6872.6666666666661</v>
      </c>
      <c r="H24" s="109">
        <v>1718.1666666666665</v>
      </c>
      <c r="I24" s="109">
        <v>13745.333333333332</v>
      </c>
      <c r="J24" s="109">
        <v>0</v>
      </c>
      <c r="K24" s="178">
        <f t="shared" si="5"/>
        <v>22336.166666666664</v>
      </c>
      <c r="L24" s="1061"/>
    </row>
    <row r="25" spans="1:12" ht="17.25" customHeight="1" x14ac:dyDescent="0.3">
      <c r="A25" s="232"/>
      <c r="B25" s="232"/>
      <c r="C25" s="233"/>
      <c r="D25" s="234"/>
      <c r="E25" s="234"/>
      <c r="F25" s="235"/>
      <c r="G25" s="235"/>
      <c r="H25" s="235"/>
      <c r="I25" s="235"/>
      <c r="J25" s="235"/>
      <c r="K25" s="235"/>
    </row>
    <row r="26" spans="1:12" x14ac:dyDescent="0.3">
      <c r="A26" s="110"/>
      <c r="B26" s="110"/>
      <c r="C26" s="112"/>
      <c r="D26" s="236"/>
      <c r="E26" s="236"/>
      <c r="F26" s="111"/>
      <c r="G26" s="111"/>
      <c r="H26" s="111"/>
      <c r="I26" s="111"/>
      <c r="J26" s="111"/>
      <c r="K26" s="111"/>
    </row>
  </sheetData>
  <mergeCells count="15">
    <mergeCell ref="A8:A9"/>
    <mergeCell ref="B8:B9"/>
    <mergeCell ref="C8:F8"/>
    <mergeCell ref="G8:K8"/>
    <mergeCell ref="A18:C18"/>
    <mergeCell ref="A19:A20"/>
    <mergeCell ref="B19:B20"/>
    <mergeCell ref="C19:F19"/>
    <mergeCell ref="G19:K19"/>
    <mergeCell ref="A2:K2"/>
    <mergeCell ref="A3:K3"/>
    <mergeCell ref="A4:K4"/>
    <mergeCell ref="A5:K5"/>
    <mergeCell ref="A6:K6"/>
    <mergeCell ref="A7:C7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D67"/>
  <sheetViews>
    <sheetView showGridLines="0" topLeftCell="A12" workbookViewId="0">
      <selection sqref="A1:H1"/>
    </sheetView>
  </sheetViews>
  <sheetFormatPr baseColWidth="10" defaultColWidth="11.453125" defaultRowHeight="15" x14ac:dyDescent="0.3"/>
  <cols>
    <col min="1" max="1" width="11" style="116" customWidth="1"/>
    <col min="2" max="2" width="59.1796875" style="116" customWidth="1"/>
    <col min="3" max="3" width="10.81640625" style="116" customWidth="1"/>
    <col min="4" max="4" width="20.81640625" style="116" customWidth="1"/>
    <col min="5" max="5" width="15.81640625" style="116" customWidth="1"/>
    <col min="6" max="160" width="11.453125" style="116"/>
    <col min="161" max="16384" width="11.453125" style="214"/>
  </cols>
  <sheetData>
    <row r="1" spans="1:5" x14ac:dyDescent="0.3">
      <c r="A1" s="1062"/>
      <c r="B1" s="1062"/>
      <c r="C1" s="1062"/>
      <c r="D1" s="1062"/>
      <c r="E1" s="1062"/>
    </row>
    <row r="2" spans="1:5" x14ac:dyDescent="0.3">
      <c r="A2" s="648" t="s">
        <v>4160</v>
      </c>
      <c r="B2" s="648"/>
      <c r="C2" s="648"/>
      <c r="D2" s="648"/>
      <c r="E2" s="648"/>
    </row>
    <row r="3" spans="1:5" x14ac:dyDescent="0.3">
      <c r="A3" s="814" t="s">
        <v>10</v>
      </c>
      <c r="B3" s="814"/>
      <c r="C3" s="814"/>
      <c r="D3" s="814"/>
      <c r="E3" s="814"/>
    </row>
    <row r="4" spans="1:5" x14ac:dyDescent="0.3">
      <c r="A4" s="814" t="s">
        <v>4161</v>
      </c>
      <c r="B4" s="814"/>
      <c r="C4" s="814"/>
      <c r="D4" s="814"/>
      <c r="E4" s="814"/>
    </row>
    <row r="5" spans="1:5" x14ac:dyDescent="0.3">
      <c r="A5" s="814" t="s">
        <v>4228</v>
      </c>
      <c r="B5" s="814"/>
      <c r="C5" s="814"/>
      <c r="D5" s="814"/>
      <c r="E5" s="814"/>
    </row>
    <row r="6" spans="1:5" x14ac:dyDescent="0.3">
      <c r="A6" s="815" t="s">
        <v>4229</v>
      </c>
      <c r="B6" s="815"/>
      <c r="C6" s="815"/>
      <c r="D6" s="815"/>
      <c r="E6" s="815"/>
    </row>
    <row r="7" spans="1:5" x14ac:dyDescent="0.3">
      <c r="A7" s="214"/>
      <c r="B7" s="214"/>
      <c r="C7" s="214"/>
      <c r="D7" s="214"/>
      <c r="E7" s="214"/>
    </row>
    <row r="8" spans="1:5" s="1063" customFormat="1" ht="15" customHeight="1" x14ac:dyDescent="0.25">
      <c r="A8" s="633" t="s">
        <v>4230</v>
      </c>
      <c r="B8" s="633" t="s">
        <v>4231</v>
      </c>
      <c r="C8" s="633" t="s">
        <v>4232</v>
      </c>
      <c r="D8" s="634" t="s">
        <v>4233</v>
      </c>
      <c r="E8" s="634" t="s">
        <v>4233</v>
      </c>
    </row>
    <row r="9" spans="1:5" s="1063" customFormat="1" ht="15" customHeight="1" x14ac:dyDescent="0.25">
      <c r="A9" s="633" t="s">
        <v>4230</v>
      </c>
      <c r="B9" s="633" t="s">
        <v>4231</v>
      </c>
      <c r="C9" s="633" t="s">
        <v>4232</v>
      </c>
      <c r="D9" s="46" t="s">
        <v>4234</v>
      </c>
      <c r="E9" s="46" t="s">
        <v>4235</v>
      </c>
    </row>
    <row r="10" spans="1:5" s="1063" customFormat="1" ht="15" customHeight="1" x14ac:dyDescent="0.25">
      <c r="A10" s="1064" t="s">
        <v>533</v>
      </c>
      <c r="B10" s="1064" t="s">
        <v>533</v>
      </c>
      <c r="C10" s="1065" t="s">
        <v>533</v>
      </c>
      <c r="D10" s="1066" t="s">
        <v>533</v>
      </c>
      <c r="E10" s="1066" t="s">
        <v>533</v>
      </c>
    </row>
    <row r="11" spans="1:5" s="1063" customFormat="1" ht="15" customHeight="1" x14ac:dyDescent="0.25">
      <c r="A11" s="645" t="s">
        <v>4167</v>
      </c>
      <c r="B11" s="645" t="s">
        <v>4167</v>
      </c>
      <c r="C11" s="1067" t="s">
        <v>533</v>
      </c>
      <c r="D11" s="1068" t="s">
        <v>533</v>
      </c>
      <c r="E11" s="1068" t="s">
        <v>533</v>
      </c>
    </row>
    <row r="12" spans="1:5" s="1070" customFormat="1" ht="12.5" x14ac:dyDescent="0.35">
      <c r="A12" s="1069" t="s">
        <v>4771</v>
      </c>
      <c r="B12" s="836" t="s">
        <v>4307</v>
      </c>
      <c r="C12" s="822">
        <v>1</v>
      </c>
      <c r="D12" s="101">
        <v>50358.8</v>
      </c>
      <c r="E12" s="101">
        <v>50358.8</v>
      </c>
    </row>
    <row r="13" spans="1:5" s="1070" customFormat="1" ht="12.5" x14ac:dyDescent="0.35">
      <c r="A13" s="1069" t="s">
        <v>4772</v>
      </c>
      <c r="B13" s="836" t="s">
        <v>4773</v>
      </c>
      <c r="C13" s="822">
        <v>1</v>
      </c>
      <c r="D13" s="101">
        <v>45033.08</v>
      </c>
      <c r="E13" s="101">
        <v>45033.08</v>
      </c>
    </row>
    <row r="14" spans="1:5" s="1070" customFormat="1" ht="12.5" x14ac:dyDescent="0.35">
      <c r="A14" s="1069" t="s">
        <v>4774</v>
      </c>
      <c r="B14" s="836" t="s">
        <v>4775</v>
      </c>
      <c r="C14" s="822">
        <v>1</v>
      </c>
      <c r="D14" s="101">
        <v>34868.6</v>
      </c>
      <c r="E14" s="101">
        <v>34868.6</v>
      </c>
    </row>
    <row r="15" spans="1:5" s="1070" customFormat="1" ht="12.5" x14ac:dyDescent="0.35">
      <c r="A15" s="1069" t="s">
        <v>4776</v>
      </c>
      <c r="B15" s="836" t="s">
        <v>4777</v>
      </c>
      <c r="C15" s="822">
        <v>1</v>
      </c>
      <c r="D15" s="101">
        <v>25808.51</v>
      </c>
      <c r="E15" s="101">
        <v>25808.51</v>
      </c>
    </row>
    <row r="16" spans="1:5" s="1070" customFormat="1" ht="12.5" x14ac:dyDescent="0.35">
      <c r="A16" s="1069" t="s">
        <v>4778</v>
      </c>
      <c r="B16" s="836" t="s">
        <v>4779</v>
      </c>
      <c r="C16" s="822">
        <v>1</v>
      </c>
      <c r="D16" s="101">
        <v>25808.51</v>
      </c>
      <c r="E16" s="101">
        <v>25808.51</v>
      </c>
    </row>
    <row r="17" spans="1:160" s="1070" customFormat="1" ht="12.5" x14ac:dyDescent="0.35">
      <c r="A17" s="1069" t="s">
        <v>4780</v>
      </c>
      <c r="B17" s="836" t="s">
        <v>4781</v>
      </c>
      <c r="C17" s="822">
        <v>1</v>
      </c>
      <c r="D17" s="101">
        <v>25808.51</v>
      </c>
      <c r="E17" s="101">
        <v>25808.51</v>
      </c>
    </row>
    <row r="18" spans="1:160" s="1070" customFormat="1" ht="12.5" x14ac:dyDescent="0.35">
      <c r="A18" s="1069" t="s">
        <v>4782</v>
      </c>
      <c r="B18" s="836" t="s">
        <v>4783</v>
      </c>
      <c r="C18" s="822">
        <v>1</v>
      </c>
      <c r="D18" s="101">
        <v>25201.68</v>
      </c>
      <c r="E18" s="101">
        <v>25201.68</v>
      </c>
    </row>
    <row r="19" spans="1:160" s="1070" customFormat="1" ht="12.5" x14ac:dyDescent="0.35">
      <c r="A19" s="1069" t="s">
        <v>4784</v>
      </c>
      <c r="B19" s="836" t="s">
        <v>4785</v>
      </c>
      <c r="C19" s="822">
        <v>1</v>
      </c>
      <c r="D19" s="101">
        <v>19894.61</v>
      </c>
      <c r="E19" s="101">
        <v>19894.61</v>
      </c>
    </row>
    <row r="20" spans="1:160" s="1070" customFormat="1" ht="12.5" x14ac:dyDescent="0.35">
      <c r="A20" s="1069" t="s">
        <v>4786</v>
      </c>
      <c r="B20" s="836" t="s">
        <v>4787</v>
      </c>
      <c r="C20" s="822">
        <v>1</v>
      </c>
      <c r="D20" s="101">
        <v>19894.61</v>
      </c>
      <c r="E20" s="101">
        <v>19894.61</v>
      </c>
    </row>
    <row r="21" spans="1:160" s="1070" customFormat="1" ht="12.5" x14ac:dyDescent="0.35">
      <c r="A21" s="1069" t="s">
        <v>4788</v>
      </c>
      <c r="B21" s="836" t="s">
        <v>4789</v>
      </c>
      <c r="C21" s="822">
        <v>1</v>
      </c>
      <c r="D21" s="101">
        <v>19894.61</v>
      </c>
      <c r="E21" s="101">
        <v>19894.61</v>
      </c>
    </row>
    <row r="22" spans="1:160" s="1071" customFormat="1" ht="12.5" x14ac:dyDescent="0.35">
      <c r="A22" s="1069" t="s">
        <v>4790</v>
      </c>
      <c r="B22" s="836" t="s">
        <v>4791</v>
      </c>
      <c r="C22" s="822">
        <v>1</v>
      </c>
      <c r="D22" s="101">
        <v>19894.61</v>
      </c>
      <c r="E22" s="101">
        <v>19894.61</v>
      </c>
      <c r="F22" s="1070"/>
      <c r="G22" s="1070"/>
      <c r="H22" s="1070"/>
      <c r="I22" s="1070"/>
      <c r="J22" s="1070"/>
      <c r="K22" s="1070"/>
      <c r="L22" s="1070"/>
      <c r="M22" s="1070"/>
      <c r="N22" s="1070"/>
      <c r="O22" s="1070"/>
      <c r="P22" s="1070"/>
      <c r="Q22" s="1070"/>
      <c r="R22" s="1070"/>
      <c r="S22" s="1070"/>
      <c r="T22" s="1070"/>
      <c r="U22" s="1070"/>
      <c r="V22" s="1070"/>
      <c r="W22" s="1070"/>
      <c r="X22" s="1070"/>
      <c r="Y22" s="1070"/>
      <c r="Z22" s="1070"/>
      <c r="AA22" s="1070"/>
      <c r="AB22" s="1070"/>
      <c r="AC22" s="1070"/>
      <c r="AD22" s="1070"/>
      <c r="AE22" s="1070"/>
      <c r="AF22" s="1070"/>
      <c r="AG22" s="1070"/>
      <c r="AH22" s="1070"/>
      <c r="AI22" s="1070"/>
      <c r="AJ22" s="1070"/>
      <c r="AK22" s="1070"/>
      <c r="AL22" s="1070"/>
      <c r="AM22" s="1070"/>
      <c r="AN22" s="1070"/>
      <c r="AO22" s="1070"/>
      <c r="AP22" s="1070"/>
      <c r="AQ22" s="1070"/>
      <c r="AR22" s="1070"/>
      <c r="AS22" s="1070"/>
      <c r="AT22" s="1070"/>
      <c r="AU22" s="1070"/>
      <c r="AV22" s="1070"/>
      <c r="AW22" s="1070"/>
      <c r="AX22" s="1070"/>
      <c r="AY22" s="1070"/>
      <c r="AZ22" s="1070"/>
      <c r="BA22" s="1070"/>
      <c r="BB22" s="1070"/>
      <c r="BC22" s="1070"/>
      <c r="BD22" s="1070"/>
      <c r="BE22" s="1070"/>
      <c r="BF22" s="1070"/>
      <c r="BG22" s="1070"/>
      <c r="BH22" s="1070"/>
      <c r="BI22" s="1070"/>
      <c r="BJ22" s="1070"/>
      <c r="BK22" s="1070"/>
      <c r="BL22" s="1070"/>
      <c r="BM22" s="1070"/>
      <c r="BN22" s="1070"/>
      <c r="BO22" s="1070"/>
      <c r="BP22" s="1070"/>
      <c r="BQ22" s="1070"/>
      <c r="BR22" s="1070"/>
      <c r="BS22" s="1070"/>
      <c r="BT22" s="1070"/>
      <c r="BU22" s="1070"/>
      <c r="BV22" s="1070"/>
      <c r="BW22" s="1070"/>
      <c r="BX22" s="1070"/>
      <c r="BY22" s="1070"/>
      <c r="BZ22" s="1070"/>
      <c r="CA22" s="1070"/>
      <c r="CB22" s="1070"/>
      <c r="CC22" s="1070"/>
      <c r="CD22" s="1070"/>
      <c r="CE22" s="1070"/>
      <c r="CF22" s="1070"/>
      <c r="CG22" s="1070"/>
      <c r="CH22" s="1070"/>
      <c r="CI22" s="1070"/>
      <c r="CJ22" s="1070"/>
      <c r="CK22" s="1070"/>
      <c r="CL22" s="1070"/>
      <c r="CM22" s="1070"/>
      <c r="CN22" s="1070"/>
      <c r="CO22" s="1070"/>
      <c r="CP22" s="1070"/>
      <c r="CQ22" s="1070"/>
      <c r="CR22" s="1070"/>
      <c r="CS22" s="1070"/>
      <c r="CT22" s="1070"/>
      <c r="CU22" s="1070"/>
      <c r="CV22" s="1070"/>
      <c r="CW22" s="1070"/>
      <c r="CX22" s="1070"/>
      <c r="CY22" s="1070"/>
      <c r="CZ22" s="1070"/>
      <c r="DA22" s="1070"/>
      <c r="DB22" s="1070"/>
      <c r="DC22" s="1070"/>
      <c r="DD22" s="1070"/>
      <c r="DE22" s="1070"/>
      <c r="DF22" s="1070"/>
      <c r="DG22" s="1070"/>
      <c r="DH22" s="1070"/>
      <c r="DI22" s="1070"/>
      <c r="DJ22" s="1070"/>
      <c r="DK22" s="1070"/>
      <c r="DL22" s="1070"/>
      <c r="DM22" s="1070"/>
      <c r="DN22" s="1070"/>
      <c r="DO22" s="1070"/>
      <c r="DP22" s="1070"/>
      <c r="DQ22" s="1070"/>
      <c r="DR22" s="1070"/>
      <c r="DS22" s="1070"/>
      <c r="DT22" s="1070"/>
      <c r="DU22" s="1070"/>
      <c r="DV22" s="1070"/>
      <c r="DW22" s="1070"/>
      <c r="DX22" s="1070"/>
      <c r="DY22" s="1070"/>
      <c r="DZ22" s="1070"/>
      <c r="EA22" s="1070"/>
      <c r="EB22" s="1070"/>
      <c r="EC22" s="1070"/>
      <c r="ED22" s="1070"/>
      <c r="EE22" s="1070"/>
      <c r="EF22" s="1070"/>
      <c r="EG22" s="1070"/>
      <c r="EH22" s="1070"/>
      <c r="EI22" s="1070"/>
      <c r="EJ22" s="1070"/>
      <c r="EK22" s="1070"/>
      <c r="EL22" s="1070"/>
      <c r="EM22" s="1070"/>
      <c r="EN22" s="1070"/>
      <c r="EO22" s="1070"/>
      <c r="EP22" s="1070"/>
      <c r="EQ22" s="1070"/>
      <c r="ER22" s="1070"/>
      <c r="ES22" s="1070"/>
      <c r="ET22" s="1070"/>
      <c r="EU22" s="1070"/>
      <c r="EV22" s="1070"/>
      <c r="EW22" s="1070"/>
      <c r="EX22" s="1070"/>
      <c r="EY22" s="1070"/>
      <c r="EZ22" s="1070"/>
      <c r="FA22" s="1070"/>
      <c r="FB22" s="1070"/>
      <c r="FC22" s="1070"/>
      <c r="FD22" s="1070"/>
    </row>
    <row r="23" spans="1:160" s="1071" customFormat="1" ht="12.5" x14ac:dyDescent="0.35">
      <c r="A23" s="1069" t="s">
        <v>4792</v>
      </c>
      <c r="B23" s="836" t="s">
        <v>4793</v>
      </c>
      <c r="C23" s="822">
        <v>1</v>
      </c>
      <c r="D23" s="101">
        <v>18719.349999999999</v>
      </c>
      <c r="E23" s="101">
        <v>18719.349999999999</v>
      </c>
      <c r="F23" s="1070"/>
      <c r="G23" s="1070"/>
      <c r="H23" s="1070"/>
      <c r="I23" s="1070"/>
      <c r="J23" s="1070"/>
      <c r="K23" s="1070"/>
      <c r="L23" s="1070"/>
      <c r="M23" s="1070"/>
      <c r="N23" s="1070"/>
      <c r="O23" s="1070"/>
      <c r="P23" s="1070"/>
      <c r="Q23" s="1070"/>
      <c r="R23" s="1070"/>
      <c r="S23" s="1070"/>
      <c r="T23" s="1070"/>
      <c r="U23" s="1070"/>
      <c r="V23" s="1070"/>
      <c r="W23" s="1070"/>
      <c r="X23" s="1070"/>
      <c r="Y23" s="1070"/>
      <c r="Z23" s="1070"/>
      <c r="AA23" s="1070"/>
      <c r="AB23" s="1070"/>
      <c r="AC23" s="1070"/>
      <c r="AD23" s="1070"/>
      <c r="AE23" s="1070"/>
      <c r="AF23" s="1070"/>
      <c r="AG23" s="1070"/>
      <c r="AH23" s="1070"/>
      <c r="AI23" s="1070"/>
      <c r="AJ23" s="1070"/>
      <c r="AK23" s="1070"/>
      <c r="AL23" s="1070"/>
      <c r="AM23" s="1070"/>
      <c r="AN23" s="1070"/>
      <c r="AO23" s="1070"/>
      <c r="AP23" s="1070"/>
      <c r="AQ23" s="1070"/>
      <c r="AR23" s="1070"/>
      <c r="AS23" s="1070"/>
      <c r="AT23" s="1070"/>
      <c r="AU23" s="1070"/>
      <c r="AV23" s="1070"/>
      <c r="AW23" s="1070"/>
      <c r="AX23" s="1070"/>
      <c r="AY23" s="1070"/>
      <c r="AZ23" s="1070"/>
      <c r="BA23" s="1070"/>
      <c r="BB23" s="1070"/>
      <c r="BC23" s="1070"/>
      <c r="BD23" s="1070"/>
      <c r="BE23" s="1070"/>
      <c r="BF23" s="1070"/>
      <c r="BG23" s="1070"/>
      <c r="BH23" s="1070"/>
      <c r="BI23" s="1070"/>
      <c r="BJ23" s="1070"/>
      <c r="BK23" s="1070"/>
      <c r="BL23" s="1070"/>
      <c r="BM23" s="1070"/>
      <c r="BN23" s="1070"/>
      <c r="BO23" s="1070"/>
      <c r="BP23" s="1070"/>
      <c r="BQ23" s="1070"/>
      <c r="BR23" s="1070"/>
      <c r="BS23" s="1070"/>
      <c r="BT23" s="1070"/>
      <c r="BU23" s="1070"/>
      <c r="BV23" s="1070"/>
      <c r="BW23" s="1070"/>
      <c r="BX23" s="1070"/>
      <c r="BY23" s="1070"/>
      <c r="BZ23" s="1070"/>
      <c r="CA23" s="1070"/>
      <c r="CB23" s="1070"/>
      <c r="CC23" s="1070"/>
      <c r="CD23" s="1070"/>
      <c r="CE23" s="1070"/>
      <c r="CF23" s="1070"/>
      <c r="CG23" s="1070"/>
      <c r="CH23" s="1070"/>
      <c r="CI23" s="1070"/>
      <c r="CJ23" s="1070"/>
      <c r="CK23" s="1070"/>
      <c r="CL23" s="1070"/>
      <c r="CM23" s="1070"/>
      <c r="CN23" s="1070"/>
      <c r="CO23" s="1070"/>
      <c r="CP23" s="1070"/>
      <c r="CQ23" s="1070"/>
      <c r="CR23" s="1070"/>
      <c r="CS23" s="1070"/>
      <c r="CT23" s="1070"/>
      <c r="CU23" s="1070"/>
      <c r="CV23" s="1070"/>
      <c r="CW23" s="1070"/>
      <c r="CX23" s="1070"/>
      <c r="CY23" s="1070"/>
      <c r="CZ23" s="1070"/>
      <c r="DA23" s="1070"/>
      <c r="DB23" s="1070"/>
      <c r="DC23" s="1070"/>
      <c r="DD23" s="1070"/>
      <c r="DE23" s="1070"/>
      <c r="DF23" s="1070"/>
      <c r="DG23" s="1070"/>
      <c r="DH23" s="1070"/>
      <c r="DI23" s="1070"/>
      <c r="DJ23" s="1070"/>
      <c r="DK23" s="1070"/>
      <c r="DL23" s="1070"/>
      <c r="DM23" s="1070"/>
      <c r="DN23" s="1070"/>
      <c r="DO23" s="1070"/>
      <c r="DP23" s="1070"/>
      <c r="DQ23" s="1070"/>
      <c r="DR23" s="1070"/>
      <c r="DS23" s="1070"/>
      <c r="DT23" s="1070"/>
      <c r="DU23" s="1070"/>
      <c r="DV23" s="1070"/>
      <c r="DW23" s="1070"/>
      <c r="DX23" s="1070"/>
      <c r="DY23" s="1070"/>
      <c r="DZ23" s="1070"/>
      <c r="EA23" s="1070"/>
      <c r="EB23" s="1070"/>
      <c r="EC23" s="1070"/>
      <c r="ED23" s="1070"/>
      <c r="EE23" s="1070"/>
      <c r="EF23" s="1070"/>
      <c r="EG23" s="1070"/>
      <c r="EH23" s="1070"/>
      <c r="EI23" s="1070"/>
      <c r="EJ23" s="1070"/>
      <c r="EK23" s="1070"/>
      <c r="EL23" s="1070"/>
      <c r="EM23" s="1070"/>
      <c r="EN23" s="1070"/>
      <c r="EO23" s="1070"/>
      <c r="EP23" s="1070"/>
      <c r="EQ23" s="1070"/>
      <c r="ER23" s="1070"/>
      <c r="ES23" s="1070"/>
      <c r="ET23" s="1070"/>
      <c r="EU23" s="1070"/>
      <c r="EV23" s="1070"/>
      <c r="EW23" s="1070"/>
      <c r="EX23" s="1070"/>
      <c r="EY23" s="1070"/>
      <c r="EZ23" s="1070"/>
      <c r="FA23" s="1070"/>
      <c r="FB23" s="1070"/>
      <c r="FC23" s="1070"/>
      <c r="FD23" s="1070"/>
    </row>
    <row r="24" spans="1:160" s="1071" customFormat="1" ht="12.5" x14ac:dyDescent="0.35">
      <c r="A24" s="1069" t="s">
        <v>4794</v>
      </c>
      <c r="B24" s="836" t="s">
        <v>4795</v>
      </c>
      <c r="C24" s="822">
        <v>1</v>
      </c>
      <c r="D24" s="101">
        <v>18719.349999999999</v>
      </c>
      <c r="E24" s="101">
        <v>18719.349999999999</v>
      </c>
      <c r="F24" s="1070"/>
      <c r="G24" s="1070"/>
      <c r="H24" s="1070"/>
      <c r="I24" s="1070"/>
      <c r="J24" s="1070"/>
      <c r="K24" s="1070"/>
      <c r="L24" s="1070"/>
      <c r="M24" s="1070"/>
      <c r="N24" s="1070"/>
      <c r="O24" s="1070"/>
      <c r="P24" s="1070"/>
      <c r="Q24" s="1070"/>
      <c r="R24" s="1070"/>
      <c r="S24" s="1070"/>
      <c r="T24" s="1070"/>
      <c r="U24" s="1070"/>
      <c r="V24" s="1070"/>
      <c r="W24" s="1070"/>
      <c r="X24" s="1070"/>
      <c r="Y24" s="1070"/>
      <c r="Z24" s="1070"/>
      <c r="AA24" s="1070"/>
      <c r="AB24" s="1070"/>
      <c r="AC24" s="1070"/>
      <c r="AD24" s="1070"/>
      <c r="AE24" s="1070"/>
      <c r="AF24" s="1070"/>
      <c r="AG24" s="1070"/>
      <c r="AH24" s="1070"/>
      <c r="AI24" s="1070"/>
      <c r="AJ24" s="1070"/>
      <c r="AK24" s="1070"/>
      <c r="AL24" s="1070"/>
      <c r="AM24" s="1070"/>
      <c r="AN24" s="1070"/>
      <c r="AO24" s="1070"/>
      <c r="AP24" s="1070"/>
      <c r="AQ24" s="1070"/>
      <c r="AR24" s="1070"/>
      <c r="AS24" s="1070"/>
      <c r="AT24" s="1070"/>
      <c r="AU24" s="1070"/>
      <c r="AV24" s="1070"/>
      <c r="AW24" s="1070"/>
      <c r="AX24" s="1070"/>
      <c r="AY24" s="1070"/>
      <c r="AZ24" s="1070"/>
      <c r="BA24" s="1070"/>
      <c r="BB24" s="1070"/>
      <c r="BC24" s="1070"/>
      <c r="BD24" s="1070"/>
      <c r="BE24" s="1070"/>
      <c r="BF24" s="1070"/>
      <c r="BG24" s="1070"/>
      <c r="BH24" s="1070"/>
      <c r="BI24" s="1070"/>
      <c r="BJ24" s="1070"/>
      <c r="BK24" s="1070"/>
      <c r="BL24" s="1070"/>
      <c r="BM24" s="1070"/>
      <c r="BN24" s="1070"/>
      <c r="BO24" s="1070"/>
      <c r="BP24" s="1070"/>
      <c r="BQ24" s="1070"/>
      <c r="BR24" s="1070"/>
      <c r="BS24" s="1070"/>
      <c r="BT24" s="1070"/>
      <c r="BU24" s="1070"/>
      <c r="BV24" s="1070"/>
      <c r="BW24" s="1070"/>
      <c r="BX24" s="1070"/>
      <c r="BY24" s="1070"/>
      <c r="BZ24" s="1070"/>
      <c r="CA24" s="1070"/>
      <c r="CB24" s="1070"/>
      <c r="CC24" s="1070"/>
      <c r="CD24" s="1070"/>
      <c r="CE24" s="1070"/>
      <c r="CF24" s="1070"/>
      <c r="CG24" s="1070"/>
      <c r="CH24" s="1070"/>
      <c r="CI24" s="1070"/>
      <c r="CJ24" s="1070"/>
      <c r="CK24" s="1070"/>
      <c r="CL24" s="1070"/>
      <c r="CM24" s="1070"/>
      <c r="CN24" s="1070"/>
      <c r="CO24" s="1070"/>
      <c r="CP24" s="1070"/>
      <c r="CQ24" s="1070"/>
      <c r="CR24" s="1070"/>
      <c r="CS24" s="1070"/>
      <c r="CT24" s="1070"/>
      <c r="CU24" s="1070"/>
      <c r="CV24" s="1070"/>
      <c r="CW24" s="1070"/>
      <c r="CX24" s="1070"/>
      <c r="CY24" s="1070"/>
      <c r="CZ24" s="1070"/>
      <c r="DA24" s="1070"/>
      <c r="DB24" s="1070"/>
      <c r="DC24" s="1070"/>
      <c r="DD24" s="1070"/>
      <c r="DE24" s="1070"/>
      <c r="DF24" s="1070"/>
      <c r="DG24" s="1070"/>
      <c r="DH24" s="1070"/>
      <c r="DI24" s="1070"/>
      <c r="DJ24" s="1070"/>
      <c r="DK24" s="1070"/>
      <c r="DL24" s="1070"/>
      <c r="DM24" s="1070"/>
      <c r="DN24" s="1070"/>
      <c r="DO24" s="1070"/>
      <c r="DP24" s="1070"/>
      <c r="DQ24" s="1070"/>
      <c r="DR24" s="1070"/>
      <c r="DS24" s="1070"/>
      <c r="DT24" s="1070"/>
      <c r="DU24" s="1070"/>
      <c r="DV24" s="1070"/>
      <c r="DW24" s="1070"/>
      <c r="DX24" s="1070"/>
      <c r="DY24" s="1070"/>
      <c r="DZ24" s="1070"/>
      <c r="EA24" s="1070"/>
      <c r="EB24" s="1070"/>
      <c r="EC24" s="1070"/>
      <c r="ED24" s="1070"/>
      <c r="EE24" s="1070"/>
      <c r="EF24" s="1070"/>
      <c r="EG24" s="1070"/>
      <c r="EH24" s="1070"/>
      <c r="EI24" s="1070"/>
      <c r="EJ24" s="1070"/>
      <c r="EK24" s="1070"/>
      <c r="EL24" s="1070"/>
      <c r="EM24" s="1070"/>
      <c r="EN24" s="1070"/>
      <c r="EO24" s="1070"/>
      <c r="EP24" s="1070"/>
      <c r="EQ24" s="1070"/>
      <c r="ER24" s="1070"/>
      <c r="ES24" s="1070"/>
      <c r="ET24" s="1070"/>
      <c r="EU24" s="1070"/>
      <c r="EV24" s="1070"/>
      <c r="EW24" s="1070"/>
      <c r="EX24" s="1070"/>
      <c r="EY24" s="1070"/>
      <c r="EZ24" s="1070"/>
      <c r="FA24" s="1070"/>
      <c r="FB24" s="1070"/>
      <c r="FC24" s="1070"/>
      <c r="FD24" s="1070"/>
    </row>
    <row r="25" spans="1:160" s="1071" customFormat="1" ht="12.5" x14ac:dyDescent="0.35">
      <c r="A25" s="1069" t="s">
        <v>4796</v>
      </c>
      <c r="B25" s="836" t="s">
        <v>4385</v>
      </c>
      <c r="C25" s="822">
        <v>1</v>
      </c>
      <c r="D25" s="101">
        <v>14975.26</v>
      </c>
      <c r="E25" s="101">
        <v>14975.26</v>
      </c>
      <c r="F25" s="1070"/>
      <c r="G25" s="1070"/>
      <c r="H25" s="1070"/>
      <c r="I25" s="1070"/>
      <c r="J25" s="1070"/>
      <c r="K25" s="1070"/>
      <c r="L25" s="1070"/>
      <c r="M25" s="1070"/>
      <c r="N25" s="1070"/>
      <c r="O25" s="1070"/>
      <c r="P25" s="1070"/>
      <c r="Q25" s="1070"/>
      <c r="R25" s="1070"/>
      <c r="S25" s="1070"/>
      <c r="T25" s="1070"/>
      <c r="U25" s="1070"/>
      <c r="V25" s="1070"/>
      <c r="W25" s="1070"/>
      <c r="X25" s="1070"/>
      <c r="Y25" s="1070"/>
      <c r="Z25" s="1070"/>
      <c r="AA25" s="1070"/>
      <c r="AB25" s="1070"/>
      <c r="AC25" s="1070"/>
      <c r="AD25" s="1070"/>
      <c r="AE25" s="1070"/>
      <c r="AF25" s="1070"/>
      <c r="AG25" s="1070"/>
      <c r="AH25" s="1070"/>
      <c r="AI25" s="1070"/>
      <c r="AJ25" s="1070"/>
      <c r="AK25" s="1070"/>
      <c r="AL25" s="1070"/>
      <c r="AM25" s="1070"/>
      <c r="AN25" s="1070"/>
      <c r="AO25" s="1070"/>
      <c r="AP25" s="1070"/>
      <c r="AQ25" s="1070"/>
      <c r="AR25" s="1070"/>
      <c r="AS25" s="1070"/>
      <c r="AT25" s="1070"/>
      <c r="AU25" s="1070"/>
      <c r="AV25" s="1070"/>
      <c r="AW25" s="1070"/>
      <c r="AX25" s="1070"/>
      <c r="AY25" s="1070"/>
      <c r="AZ25" s="1070"/>
      <c r="BA25" s="1070"/>
      <c r="BB25" s="1070"/>
      <c r="BC25" s="1070"/>
      <c r="BD25" s="1070"/>
      <c r="BE25" s="1070"/>
      <c r="BF25" s="1070"/>
      <c r="BG25" s="1070"/>
      <c r="BH25" s="1070"/>
      <c r="BI25" s="1070"/>
      <c r="BJ25" s="1070"/>
      <c r="BK25" s="1070"/>
      <c r="BL25" s="1070"/>
      <c r="BM25" s="1070"/>
      <c r="BN25" s="1070"/>
      <c r="BO25" s="1070"/>
      <c r="BP25" s="1070"/>
      <c r="BQ25" s="1070"/>
      <c r="BR25" s="1070"/>
      <c r="BS25" s="1070"/>
      <c r="BT25" s="1070"/>
      <c r="BU25" s="1070"/>
      <c r="BV25" s="1070"/>
      <c r="BW25" s="1070"/>
      <c r="BX25" s="1070"/>
      <c r="BY25" s="1070"/>
      <c r="BZ25" s="1070"/>
      <c r="CA25" s="1070"/>
      <c r="CB25" s="1070"/>
      <c r="CC25" s="1070"/>
      <c r="CD25" s="1070"/>
      <c r="CE25" s="1070"/>
      <c r="CF25" s="1070"/>
      <c r="CG25" s="1070"/>
      <c r="CH25" s="1070"/>
      <c r="CI25" s="1070"/>
      <c r="CJ25" s="1070"/>
      <c r="CK25" s="1070"/>
      <c r="CL25" s="1070"/>
      <c r="CM25" s="1070"/>
      <c r="CN25" s="1070"/>
      <c r="CO25" s="1070"/>
      <c r="CP25" s="1070"/>
      <c r="CQ25" s="1070"/>
      <c r="CR25" s="1070"/>
      <c r="CS25" s="1070"/>
      <c r="CT25" s="1070"/>
      <c r="CU25" s="1070"/>
      <c r="CV25" s="1070"/>
      <c r="CW25" s="1070"/>
      <c r="CX25" s="1070"/>
      <c r="CY25" s="1070"/>
      <c r="CZ25" s="1070"/>
      <c r="DA25" s="1070"/>
      <c r="DB25" s="1070"/>
      <c r="DC25" s="1070"/>
      <c r="DD25" s="1070"/>
      <c r="DE25" s="1070"/>
      <c r="DF25" s="1070"/>
      <c r="DG25" s="1070"/>
      <c r="DH25" s="1070"/>
      <c r="DI25" s="1070"/>
      <c r="DJ25" s="1070"/>
      <c r="DK25" s="1070"/>
      <c r="DL25" s="1070"/>
      <c r="DM25" s="1070"/>
      <c r="DN25" s="1070"/>
      <c r="DO25" s="1070"/>
      <c r="DP25" s="1070"/>
      <c r="DQ25" s="1070"/>
      <c r="DR25" s="1070"/>
      <c r="DS25" s="1070"/>
      <c r="DT25" s="1070"/>
      <c r="DU25" s="1070"/>
      <c r="DV25" s="1070"/>
      <c r="DW25" s="1070"/>
      <c r="DX25" s="1070"/>
      <c r="DY25" s="1070"/>
      <c r="DZ25" s="1070"/>
      <c r="EA25" s="1070"/>
      <c r="EB25" s="1070"/>
      <c r="EC25" s="1070"/>
      <c r="ED25" s="1070"/>
      <c r="EE25" s="1070"/>
      <c r="EF25" s="1070"/>
      <c r="EG25" s="1070"/>
      <c r="EH25" s="1070"/>
      <c r="EI25" s="1070"/>
      <c r="EJ25" s="1070"/>
      <c r="EK25" s="1070"/>
      <c r="EL25" s="1070"/>
      <c r="EM25" s="1070"/>
      <c r="EN25" s="1070"/>
      <c r="EO25" s="1070"/>
      <c r="EP25" s="1070"/>
      <c r="EQ25" s="1070"/>
      <c r="ER25" s="1070"/>
      <c r="ES25" s="1070"/>
      <c r="ET25" s="1070"/>
      <c r="EU25" s="1070"/>
      <c r="EV25" s="1070"/>
      <c r="EW25" s="1070"/>
      <c r="EX25" s="1070"/>
      <c r="EY25" s="1070"/>
      <c r="EZ25" s="1070"/>
      <c r="FA25" s="1070"/>
      <c r="FB25" s="1070"/>
      <c r="FC25" s="1070"/>
      <c r="FD25" s="1070"/>
    </row>
    <row r="26" spans="1:160" s="1071" customFormat="1" ht="12.5" x14ac:dyDescent="0.35">
      <c r="A26" s="1069" t="s">
        <v>4797</v>
      </c>
      <c r="B26" s="836" t="s">
        <v>4378</v>
      </c>
      <c r="C26" s="822">
        <v>1</v>
      </c>
      <c r="D26" s="101">
        <v>10407.6</v>
      </c>
      <c r="E26" s="101">
        <v>10407.6</v>
      </c>
      <c r="F26" s="1070"/>
      <c r="G26" s="1070"/>
      <c r="H26" s="1070"/>
      <c r="I26" s="1070"/>
      <c r="J26" s="1070"/>
      <c r="K26" s="1070"/>
      <c r="L26" s="1070"/>
      <c r="M26" s="1070"/>
      <c r="N26" s="1070"/>
      <c r="O26" s="1070"/>
      <c r="P26" s="1070"/>
      <c r="Q26" s="1070"/>
      <c r="R26" s="1070"/>
      <c r="S26" s="1070"/>
      <c r="T26" s="1070"/>
      <c r="U26" s="1070"/>
      <c r="V26" s="1070"/>
      <c r="W26" s="1070"/>
      <c r="X26" s="1070"/>
      <c r="Y26" s="1070"/>
      <c r="Z26" s="1070"/>
      <c r="AA26" s="1070"/>
      <c r="AB26" s="1070"/>
      <c r="AC26" s="1070"/>
      <c r="AD26" s="1070"/>
      <c r="AE26" s="1070"/>
      <c r="AF26" s="1070"/>
      <c r="AG26" s="1070"/>
      <c r="AH26" s="1070"/>
      <c r="AI26" s="1070"/>
      <c r="AJ26" s="1070"/>
      <c r="AK26" s="1070"/>
      <c r="AL26" s="1070"/>
      <c r="AM26" s="1070"/>
      <c r="AN26" s="1070"/>
      <c r="AO26" s="1070"/>
      <c r="AP26" s="1070"/>
      <c r="AQ26" s="1070"/>
      <c r="AR26" s="1070"/>
      <c r="AS26" s="1070"/>
      <c r="AT26" s="1070"/>
      <c r="AU26" s="1070"/>
      <c r="AV26" s="1070"/>
      <c r="AW26" s="1070"/>
      <c r="AX26" s="1070"/>
      <c r="AY26" s="1070"/>
      <c r="AZ26" s="1070"/>
      <c r="BA26" s="1070"/>
      <c r="BB26" s="1070"/>
      <c r="BC26" s="1070"/>
      <c r="BD26" s="1070"/>
      <c r="BE26" s="1070"/>
      <c r="BF26" s="1070"/>
      <c r="BG26" s="1070"/>
      <c r="BH26" s="1070"/>
      <c r="BI26" s="1070"/>
      <c r="BJ26" s="1070"/>
      <c r="BK26" s="1070"/>
      <c r="BL26" s="1070"/>
      <c r="BM26" s="1070"/>
      <c r="BN26" s="1070"/>
      <c r="BO26" s="1070"/>
      <c r="BP26" s="1070"/>
      <c r="BQ26" s="1070"/>
      <c r="BR26" s="1070"/>
      <c r="BS26" s="1070"/>
      <c r="BT26" s="1070"/>
      <c r="BU26" s="1070"/>
      <c r="BV26" s="1070"/>
      <c r="BW26" s="1070"/>
      <c r="BX26" s="1070"/>
      <c r="BY26" s="1070"/>
      <c r="BZ26" s="1070"/>
      <c r="CA26" s="1070"/>
      <c r="CB26" s="1070"/>
      <c r="CC26" s="1070"/>
      <c r="CD26" s="1070"/>
      <c r="CE26" s="1070"/>
      <c r="CF26" s="1070"/>
      <c r="CG26" s="1070"/>
      <c r="CH26" s="1070"/>
      <c r="CI26" s="1070"/>
      <c r="CJ26" s="1070"/>
      <c r="CK26" s="1070"/>
      <c r="CL26" s="1070"/>
      <c r="CM26" s="1070"/>
      <c r="CN26" s="1070"/>
      <c r="CO26" s="1070"/>
      <c r="CP26" s="1070"/>
      <c r="CQ26" s="1070"/>
      <c r="CR26" s="1070"/>
      <c r="CS26" s="1070"/>
      <c r="CT26" s="1070"/>
      <c r="CU26" s="1070"/>
      <c r="CV26" s="1070"/>
      <c r="CW26" s="1070"/>
      <c r="CX26" s="1070"/>
      <c r="CY26" s="1070"/>
      <c r="CZ26" s="1070"/>
      <c r="DA26" s="1070"/>
      <c r="DB26" s="1070"/>
      <c r="DC26" s="1070"/>
      <c r="DD26" s="1070"/>
      <c r="DE26" s="1070"/>
      <c r="DF26" s="1070"/>
      <c r="DG26" s="1070"/>
      <c r="DH26" s="1070"/>
      <c r="DI26" s="1070"/>
      <c r="DJ26" s="1070"/>
      <c r="DK26" s="1070"/>
      <c r="DL26" s="1070"/>
      <c r="DM26" s="1070"/>
      <c r="DN26" s="1070"/>
      <c r="DO26" s="1070"/>
      <c r="DP26" s="1070"/>
      <c r="DQ26" s="1070"/>
      <c r="DR26" s="1070"/>
      <c r="DS26" s="1070"/>
      <c r="DT26" s="1070"/>
      <c r="DU26" s="1070"/>
      <c r="DV26" s="1070"/>
      <c r="DW26" s="1070"/>
      <c r="DX26" s="1070"/>
      <c r="DY26" s="1070"/>
      <c r="DZ26" s="1070"/>
      <c r="EA26" s="1070"/>
      <c r="EB26" s="1070"/>
      <c r="EC26" s="1070"/>
      <c r="ED26" s="1070"/>
      <c r="EE26" s="1070"/>
      <c r="EF26" s="1070"/>
      <c r="EG26" s="1070"/>
      <c r="EH26" s="1070"/>
      <c r="EI26" s="1070"/>
      <c r="EJ26" s="1070"/>
      <c r="EK26" s="1070"/>
      <c r="EL26" s="1070"/>
      <c r="EM26" s="1070"/>
      <c r="EN26" s="1070"/>
      <c r="EO26" s="1070"/>
      <c r="EP26" s="1070"/>
      <c r="EQ26" s="1070"/>
      <c r="ER26" s="1070"/>
      <c r="ES26" s="1070"/>
      <c r="ET26" s="1070"/>
      <c r="EU26" s="1070"/>
      <c r="EV26" s="1070"/>
      <c r="EW26" s="1070"/>
      <c r="EX26" s="1070"/>
      <c r="EY26" s="1070"/>
      <c r="EZ26" s="1070"/>
      <c r="FA26" s="1070"/>
      <c r="FB26" s="1070"/>
      <c r="FC26" s="1070"/>
      <c r="FD26" s="1070"/>
    </row>
    <row r="27" spans="1:160" s="1071" customFormat="1" ht="12.5" x14ac:dyDescent="0.35">
      <c r="A27" s="1069" t="s">
        <v>4798</v>
      </c>
      <c r="B27" s="836" t="s">
        <v>4429</v>
      </c>
      <c r="C27" s="822">
        <v>1</v>
      </c>
      <c r="D27" s="101">
        <v>10407.6</v>
      </c>
      <c r="E27" s="101">
        <v>10407.6</v>
      </c>
      <c r="F27" s="1070"/>
      <c r="G27" s="1070"/>
      <c r="H27" s="1070"/>
      <c r="I27" s="1070"/>
      <c r="J27" s="1070"/>
      <c r="K27" s="1070"/>
      <c r="L27" s="1070"/>
      <c r="M27" s="1070"/>
      <c r="N27" s="1070"/>
      <c r="O27" s="1070"/>
      <c r="P27" s="1070"/>
      <c r="Q27" s="1070"/>
      <c r="R27" s="1070"/>
      <c r="S27" s="1070"/>
      <c r="T27" s="1070"/>
      <c r="U27" s="1070"/>
      <c r="V27" s="1070"/>
      <c r="W27" s="1070"/>
      <c r="X27" s="1070"/>
      <c r="Y27" s="1070"/>
      <c r="Z27" s="1070"/>
      <c r="AA27" s="1070"/>
      <c r="AB27" s="1070"/>
      <c r="AC27" s="1070"/>
      <c r="AD27" s="1070"/>
      <c r="AE27" s="1070"/>
      <c r="AF27" s="1070"/>
      <c r="AG27" s="1070"/>
      <c r="AH27" s="1070"/>
      <c r="AI27" s="1070"/>
      <c r="AJ27" s="1070"/>
      <c r="AK27" s="1070"/>
      <c r="AL27" s="1070"/>
      <c r="AM27" s="1070"/>
      <c r="AN27" s="1070"/>
      <c r="AO27" s="1070"/>
      <c r="AP27" s="1070"/>
      <c r="AQ27" s="1070"/>
      <c r="AR27" s="1070"/>
      <c r="AS27" s="1070"/>
      <c r="AT27" s="1070"/>
      <c r="AU27" s="1070"/>
      <c r="AV27" s="1070"/>
      <c r="AW27" s="1070"/>
      <c r="AX27" s="1070"/>
      <c r="AY27" s="1070"/>
      <c r="AZ27" s="1070"/>
      <c r="BA27" s="1070"/>
      <c r="BB27" s="1070"/>
      <c r="BC27" s="1070"/>
      <c r="BD27" s="1070"/>
      <c r="BE27" s="1070"/>
      <c r="BF27" s="1070"/>
      <c r="BG27" s="1070"/>
      <c r="BH27" s="1070"/>
      <c r="BI27" s="1070"/>
      <c r="BJ27" s="1070"/>
      <c r="BK27" s="1070"/>
      <c r="BL27" s="1070"/>
      <c r="BM27" s="1070"/>
      <c r="BN27" s="1070"/>
      <c r="BO27" s="1070"/>
      <c r="BP27" s="1070"/>
      <c r="BQ27" s="1070"/>
      <c r="BR27" s="1070"/>
      <c r="BS27" s="1070"/>
      <c r="BT27" s="1070"/>
      <c r="BU27" s="1070"/>
      <c r="BV27" s="1070"/>
      <c r="BW27" s="1070"/>
      <c r="BX27" s="1070"/>
      <c r="BY27" s="1070"/>
      <c r="BZ27" s="1070"/>
      <c r="CA27" s="1070"/>
      <c r="CB27" s="1070"/>
      <c r="CC27" s="1070"/>
      <c r="CD27" s="1070"/>
      <c r="CE27" s="1070"/>
      <c r="CF27" s="1070"/>
      <c r="CG27" s="1070"/>
      <c r="CH27" s="1070"/>
      <c r="CI27" s="1070"/>
      <c r="CJ27" s="1070"/>
      <c r="CK27" s="1070"/>
      <c r="CL27" s="1070"/>
      <c r="CM27" s="1070"/>
      <c r="CN27" s="1070"/>
      <c r="CO27" s="1070"/>
      <c r="CP27" s="1070"/>
      <c r="CQ27" s="1070"/>
      <c r="CR27" s="1070"/>
      <c r="CS27" s="1070"/>
      <c r="CT27" s="1070"/>
      <c r="CU27" s="1070"/>
      <c r="CV27" s="1070"/>
      <c r="CW27" s="1070"/>
      <c r="CX27" s="1070"/>
      <c r="CY27" s="1070"/>
      <c r="CZ27" s="1070"/>
      <c r="DA27" s="1070"/>
      <c r="DB27" s="1070"/>
      <c r="DC27" s="1070"/>
      <c r="DD27" s="1070"/>
      <c r="DE27" s="1070"/>
      <c r="DF27" s="1070"/>
      <c r="DG27" s="1070"/>
      <c r="DH27" s="1070"/>
      <c r="DI27" s="1070"/>
      <c r="DJ27" s="1070"/>
      <c r="DK27" s="1070"/>
      <c r="DL27" s="1070"/>
      <c r="DM27" s="1070"/>
      <c r="DN27" s="1070"/>
      <c r="DO27" s="1070"/>
      <c r="DP27" s="1070"/>
      <c r="DQ27" s="1070"/>
      <c r="DR27" s="1070"/>
      <c r="DS27" s="1070"/>
      <c r="DT27" s="1070"/>
      <c r="DU27" s="1070"/>
      <c r="DV27" s="1070"/>
      <c r="DW27" s="1070"/>
      <c r="DX27" s="1070"/>
      <c r="DY27" s="1070"/>
      <c r="DZ27" s="1070"/>
      <c r="EA27" s="1070"/>
      <c r="EB27" s="1070"/>
      <c r="EC27" s="1070"/>
      <c r="ED27" s="1070"/>
      <c r="EE27" s="1070"/>
      <c r="EF27" s="1070"/>
      <c r="EG27" s="1070"/>
      <c r="EH27" s="1070"/>
      <c r="EI27" s="1070"/>
      <c r="EJ27" s="1070"/>
      <c r="EK27" s="1070"/>
      <c r="EL27" s="1070"/>
      <c r="EM27" s="1070"/>
      <c r="EN27" s="1070"/>
      <c r="EO27" s="1070"/>
      <c r="EP27" s="1070"/>
      <c r="EQ27" s="1070"/>
      <c r="ER27" s="1070"/>
      <c r="ES27" s="1070"/>
      <c r="ET27" s="1070"/>
      <c r="EU27" s="1070"/>
      <c r="EV27" s="1070"/>
      <c r="EW27" s="1070"/>
      <c r="EX27" s="1070"/>
      <c r="EY27" s="1070"/>
      <c r="EZ27" s="1070"/>
      <c r="FA27" s="1070"/>
      <c r="FB27" s="1070"/>
      <c r="FC27" s="1070"/>
      <c r="FD27" s="1070"/>
    </row>
    <row r="28" spans="1:160" s="1071" customFormat="1" ht="12.5" x14ac:dyDescent="0.35">
      <c r="A28" s="1069" t="s">
        <v>4799</v>
      </c>
      <c r="B28" s="836" t="s">
        <v>4800</v>
      </c>
      <c r="C28" s="822">
        <v>1</v>
      </c>
      <c r="D28" s="101">
        <v>10407.6</v>
      </c>
      <c r="E28" s="101">
        <v>10407.6</v>
      </c>
      <c r="F28" s="1070"/>
      <c r="G28" s="1070"/>
      <c r="H28" s="1070"/>
      <c r="I28" s="1070"/>
      <c r="J28" s="1070"/>
      <c r="K28" s="1070"/>
      <c r="L28" s="1070"/>
      <c r="M28" s="1070"/>
      <c r="N28" s="1070"/>
      <c r="O28" s="1070"/>
      <c r="P28" s="1070"/>
      <c r="Q28" s="1070"/>
      <c r="R28" s="1070"/>
      <c r="S28" s="1070"/>
      <c r="T28" s="1070"/>
      <c r="U28" s="1070"/>
      <c r="V28" s="1070"/>
      <c r="W28" s="1070"/>
      <c r="X28" s="1070"/>
      <c r="Y28" s="1070"/>
      <c r="Z28" s="1070"/>
      <c r="AA28" s="1070"/>
      <c r="AB28" s="1070"/>
      <c r="AC28" s="1070"/>
      <c r="AD28" s="1070"/>
      <c r="AE28" s="1070"/>
      <c r="AF28" s="1070"/>
      <c r="AG28" s="1070"/>
      <c r="AH28" s="1070"/>
      <c r="AI28" s="1070"/>
      <c r="AJ28" s="1070"/>
      <c r="AK28" s="1070"/>
      <c r="AL28" s="1070"/>
      <c r="AM28" s="1070"/>
      <c r="AN28" s="1070"/>
      <c r="AO28" s="1070"/>
      <c r="AP28" s="1070"/>
      <c r="AQ28" s="1070"/>
      <c r="AR28" s="1070"/>
      <c r="AS28" s="1070"/>
      <c r="AT28" s="1070"/>
      <c r="AU28" s="1070"/>
      <c r="AV28" s="1070"/>
      <c r="AW28" s="1070"/>
      <c r="AX28" s="1070"/>
      <c r="AY28" s="1070"/>
      <c r="AZ28" s="1070"/>
      <c r="BA28" s="1070"/>
      <c r="BB28" s="1070"/>
      <c r="BC28" s="1070"/>
      <c r="BD28" s="1070"/>
      <c r="BE28" s="1070"/>
      <c r="BF28" s="1070"/>
      <c r="BG28" s="1070"/>
      <c r="BH28" s="1070"/>
      <c r="BI28" s="1070"/>
      <c r="BJ28" s="1070"/>
      <c r="BK28" s="1070"/>
      <c r="BL28" s="1070"/>
      <c r="BM28" s="1070"/>
      <c r="BN28" s="1070"/>
      <c r="BO28" s="1070"/>
      <c r="BP28" s="1070"/>
      <c r="BQ28" s="1070"/>
      <c r="BR28" s="1070"/>
      <c r="BS28" s="1070"/>
      <c r="BT28" s="1070"/>
      <c r="BU28" s="1070"/>
      <c r="BV28" s="1070"/>
      <c r="BW28" s="1070"/>
      <c r="BX28" s="1070"/>
      <c r="BY28" s="1070"/>
      <c r="BZ28" s="1070"/>
      <c r="CA28" s="1070"/>
      <c r="CB28" s="1070"/>
      <c r="CC28" s="1070"/>
      <c r="CD28" s="1070"/>
      <c r="CE28" s="1070"/>
      <c r="CF28" s="1070"/>
      <c r="CG28" s="1070"/>
      <c r="CH28" s="1070"/>
      <c r="CI28" s="1070"/>
      <c r="CJ28" s="1070"/>
      <c r="CK28" s="1070"/>
      <c r="CL28" s="1070"/>
      <c r="CM28" s="1070"/>
      <c r="CN28" s="1070"/>
      <c r="CO28" s="1070"/>
      <c r="CP28" s="1070"/>
      <c r="CQ28" s="1070"/>
      <c r="CR28" s="1070"/>
      <c r="CS28" s="1070"/>
      <c r="CT28" s="1070"/>
      <c r="CU28" s="1070"/>
      <c r="CV28" s="1070"/>
      <c r="CW28" s="1070"/>
      <c r="CX28" s="1070"/>
      <c r="CY28" s="1070"/>
      <c r="CZ28" s="1070"/>
      <c r="DA28" s="1070"/>
      <c r="DB28" s="1070"/>
      <c r="DC28" s="1070"/>
      <c r="DD28" s="1070"/>
      <c r="DE28" s="1070"/>
      <c r="DF28" s="1070"/>
      <c r="DG28" s="1070"/>
      <c r="DH28" s="1070"/>
      <c r="DI28" s="1070"/>
      <c r="DJ28" s="1070"/>
      <c r="DK28" s="1070"/>
      <c r="DL28" s="1070"/>
      <c r="DM28" s="1070"/>
      <c r="DN28" s="1070"/>
      <c r="DO28" s="1070"/>
      <c r="DP28" s="1070"/>
      <c r="DQ28" s="1070"/>
      <c r="DR28" s="1070"/>
      <c r="DS28" s="1070"/>
      <c r="DT28" s="1070"/>
      <c r="DU28" s="1070"/>
      <c r="DV28" s="1070"/>
      <c r="DW28" s="1070"/>
      <c r="DX28" s="1070"/>
      <c r="DY28" s="1070"/>
      <c r="DZ28" s="1070"/>
      <c r="EA28" s="1070"/>
      <c r="EB28" s="1070"/>
      <c r="EC28" s="1070"/>
      <c r="ED28" s="1070"/>
      <c r="EE28" s="1070"/>
      <c r="EF28" s="1070"/>
      <c r="EG28" s="1070"/>
      <c r="EH28" s="1070"/>
      <c r="EI28" s="1070"/>
      <c r="EJ28" s="1070"/>
      <c r="EK28" s="1070"/>
      <c r="EL28" s="1070"/>
      <c r="EM28" s="1070"/>
      <c r="EN28" s="1070"/>
      <c r="EO28" s="1070"/>
      <c r="EP28" s="1070"/>
      <c r="EQ28" s="1070"/>
      <c r="ER28" s="1070"/>
      <c r="ES28" s="1070"/>
      <c r="ET28" s="1070"/>
      <c r="EU28" s="1070"/>
      <c r="EV28" s="1070"/>
      <c r="EW28" s="1070"/>
      <c r="EX28" s="1070"/>
      <c r="EY28" s="1070"/>
      <c r="EZ28" s="1070"/>
      <c r="FA28" s="1070"/>
      <c r="FB28" s="1070"/>
      <c r="FC28" s="1070"/>
      <c r="FD28" s="1070"/>
    </row>
    <row r="29" spans="1:160" s="1071" customFormat="1" ht="12.5" x14ac:dyDescent="0.35">
      <c r="A29" s="1069" t="s">
        <v>4801</v>
      </c>
      <c r="B29" s="836" t="s">
        <v>4495</v>
      </c>
      <c r="C29" s="822">
        <v>2</v>
      </c>
      <c r="D29" s="101">
        <v>10154.030000000001</v>
      </c>
      <c r="E29" s="101">
        <v>10154.030000000001</v>
      </c>
      <c r="F29" s="1070"/>
      <c r="G29" s="1070"/>
      <c r="H29" s="1070"/>
      <c r="I29" s="1070"/>
      <c r="J29" s="1070"/>
      <c r="K29" s="1070"/>
      <c r="L29" s="1070"/>
      <c r="M29" s="1070"/>
      <c r="N29" s="1070"/>
      <c r="O29" s="1070"/>
      <c r="P29" s="1070"/>
      <c r="Q29" s="1070"/>
      <c r="R29" s="1070"/>
      <c r="S29" s="1070"/>
      <c r="T29" s="1070"/>
      <c r="U29" s="1070"/>
      <c r="V29" s="1070"/>
      <c r="W29" s="1070"/>
      <c r="X29" s="1070"/>
      <c r="Y29" s="1070"/>
      <c r="Z29" s="1070"/>
      <c r="AA29" s="1070"/>
      <c r="AB29" s="1070"/>
      <c r="AC29" s="1070"/>
      <c r="AD29" s="1070"/>
      <c r="AE29" s="1070"/>
      <c r="AF29" s="1070"/>
      <c r="AG29" s="1070"/>
      <c r="AH29" s="1070"/>
      <c r="AI29" s="1070"/>
      <c r="AJ29" s="1070"/>
      <c r="AK29" s="1070"/>
      <c r="AL29" s="1070"/>
      <c r="AM29" s="1070"/>
      <c r="AN29" s="1070"/>
      <c r="AO29" s="1070"/>
      <c r="AP29" s="1070"/>
      <c r="AQ29" s="1070"/>
      <c r="AR29" s="1070"/>
      <c r="AS29" s="1070"/>
      <c r="AT29" s="1070"/>
      <c r="AU29" s="1070"/>
      <c r="AV29" s="1070"/>
      <c r="AW29" s="1070"/>
      <c r="AX29" s="1070"/>
      <c r="AY29" s="1070"/>
      <c r="AZ29" s="1070"/>
      <c r="BA29" s="1070"/>
      <c r="BB29" s="1070"/>
      <c r="BC29" s="1070"/>
      <c r="BD29" s="1070"/>
      <c r="BE29" s="1070"/>
      <c r="BF29" s="1070"/>
      <c r="BG29" s="1070"/>
      <c r="BH29" s="1070"/>
      <c r="BI29" s="1070"/>
      <c r="BJ29" s="1070"/>
      <c r="BK29" s="1070"/>
      <c r="BL29" s="1070"/>
      <c r="BM29" s="1070"/>
      <c r="BN29" s="1070"/>
      <c r="BO29" s="1070"/>
      <c r="BP29" s="1070"/>
      <c r="BQ29" s="1070"/>
      <c r="BR29" s="1070"/>
      <c r="BS29" s="1070"/>
      <c r="BT29" s="1070"/>
      <c r="BU29" s="1070"/>
      <c r="BV29" s="1070"/>
      <c r="BW29" s="1070"/>
      <c r="BX29" s="1070"/>
      <c r="BY29" s="1070"/>
      <c r="BZ29" s="1070"/>
      <c r="CA29" s="1070"/>
      <c r="CB29" s="1070"/>
      <c r="CC29" s="1070"/>
      <c r="CD29" s="1070"/>
      <c r="CE29" s="1070"/>
      <c r="CF29" s="1070"/>
      <c r="CG29" s="1070"/>
      <c r="CH29" s="1070"/>
      <c r="CI29" s="1070"/>
      <c r="CJ29" s="1070"/>
      <c r="CK29" s="1070"/>
      <c r="CL29" s="1070"/>
      <c r="CM29" s="1070"/>
      <c r="CN29" s="1070"/>
      <c r="CO29" s="1070"/>
      <c r="CP29" s="1070"/>
      <c r="CQ29" s="1070"/>
      <c r="CR29" s="1070"/>
      <c r="CS29" s="1070"/>
      <c r="CT29" s="1070"/>
      <c r="CU29" s="1070"/>
      <c r="CV29" s="1070"/>
      <c r="CW29" s="1070"/>
      <c r="CX29" s="1070"/>
      <c r="CY29" s="1070"/>
      <c r="CZ29" s="1070"/>
      <c r="DA29" s="1070"/>
      <c r="DB29" s="1070"/>
      <c r="DC29" s="1070"/>
      <c r="DD29" s="1070"/>
      <c r="DE29" s="1070"/>
      <c r="DF29" s="1070"/>
      <c r="DG29" s="1070"/>
      <c r="DH29" s="1070"/>
      <c r="DI29" s="1070"/>
      <c r="DJ29" s="1070"/>
      <c r="DK29" s="1070"/>
      <c r="DL29" s="1070"/>
      <c r="DM29" s="1070"/>
      <c r="DN29" s="1070"/>
      <c r="DO29" s="1070"/>
      <c r="DP29" s="1070"/>
      <c r="DQ29" s="1070"/>
      <c r="DR29" s="1070"/>
      <c r="DS29" s="1070"/>
      <c r="DT29" s="1070"/>
      <c r="DU29" s="1070"/>
      <c r="DV29" s="1070"/>
      <c r="DW29" s="1070"/>
      <c r="DX29" s="1070"/>
      <c r="DY29" s="1070"/>
      <c r="DZ29" s="1070"/>
      <c r="EA29" s="1070"/>
      <c r="EB29" s="1070"/>
      <c r="EC29" s="1070"/>
      <c r="ED29" s="1070"/>
      <c r="EE29" s="1070"/>
      <c r="EF29" s="1070"/>
      <c r="EG29" s="1070"/>
      <c r="EH29" s="1070"/>
      <c r="EI29" s="1070"/>
      <c r="EJ29" s="1070"/>
      <c r="EK29" s="1070"/>
      <c r="EL29" s="1070"/>
      <c r="EM29" s="1070"/>
      <c r="EN29" s="1070"/>
      <c r="EO29" s="1070"/>
      <c r="EP29" s="1070"/>
      <c r="EQ29" s="1070"/>
      <c r="ER29" s="1070"/>
      <c r="ES29" s="1070"/>
      <c r="ET29" s="1070"/>
      <c r="EU29" s="1070"/>
      <c r="EV29" s="1070"/>
      <c r="EW29" s="1070"/>
      <c r="EX29" s="1070"/>
      <c r="EY29" s="1070"/>
      <c r="EZ29" s="1070"/>
      <c r="FA29" s="1070"/>
      <c r="FB29" s="1070"/>
      <c r="FC29" s="1070"/>
      <c r="FD29" s="1070"/>
    </row>
    <row r="30" spans="1:160" s="1071" customFormat="1" ht="12.5" x14ac:dyDescent="0.35">
      <c r="A30" s="1069" t="s">
        <v>4802</v>
      </c>
      <c r="B30" s="836" t="s">
        <v>4803</v>
      </c>
      <c r="C30" s="822">
        <v>1</v>
      </c>
      <c r="D30" s="101">
        <v>7467.9</v>
      </c>
      <c r="E30" s="101">
        <v>7467.9</v>
      </c>
      <c r="F30" s="1070"/>
      <c r="G30" s="1070"/>
      <c r="H30" s="1070"/>
      <c r="I30" s="1070"/>
      <c r="J30" s="1070"/>
      <c r="K30" s="1070"/>
      <c r="L30" s="1070"/>
      <c r="M30" s="1070"/>
      <c r="N30" s="1070"/>
      <c r="O30" s="1070"/>
      <c r="P30" s="1070"/>
      <c r="Q30" s="1070"/>
      <c r="R30" s="1070"/>
      <c r="S30" s="1070"/>
      <c r="T30" s="1070"/>
      <c r="U30" s="1070"/>
      <c r="V30" s="1070"/>
      <c r="W30" s="1070"/>
      <c r="X30" s="1070"/>
      <c r="Y30" s="1070"/>
      <c r="Z30" s="1070"/>
      <c r="AA30" s="1070"/>
      <c r="AB30" s="1070"/>
      <c r="AC30" s="1070"/>
      <c r="AD30" s="1070"/>
      <c r="AE30" s="1070"/>
      <c r="AF30" s="1070"/>
      <c r="AG30" s="1070"/>
      <c r="AH30" s="1070"/>
      <c r="AI30" s="1070"/>
      <c r="AJ30" s="1070"/>
      <c r="AK30" s="1070"/>
      <c r="AL30" s="1070"/>
      <c r="AM30" s="1070"/>
      <c r="AN30" s="1070"/>
      <c r="AO30" s="1070"/>
      <c r="AP30" s="1070"/>
      <c r="AQ30" s="1070"/>
      <c r="AR30" s="1070"/>
      <c r="AS30" s="1070"/>
      <c r="AT30" s="1070"/>
      <c r="AU30" s="1070"/>
      <c r="AV30" s="1070"/>
      <c r="AW30" s="1070"/>
      <c r="AX30" s="1070"/>
      <c r="AY30" s="1070"/>
      <c r="AZ30" s="1070"/>
      <c r="BA30" s="1070"/>
      <c r="BB30" s="1070"/>
      <c r="BC30" s="1070"/>
      <c r="BD30" s="1070"/>
      <c r="BE30" s="1070"/>
      <c r="BF30" s="1070"/>
      <c r="BG30" s="1070"/>
      <c r="BH30" s="1070"/>
      <c r="BI30" s="1070"/>
      <c r="BJ30" s="1070"/>
      <c r="BK30" s="1070"/>
      <c r="BL30" s="1070"/>
      <c r="BM30" s="1070"/>
      <c r="BN30" s="1070"/>
      <c r="BO30" s="1070"/>
      <c r="BP30" s="1070"/>
      <c r="BQ30" s="1070"/>
      <c r="BR30" s="1070"/>
      <c r="BS30" s="1070"/>
      <c r="BT30" s="1070"/>
      <c r="BU30" s="1070"/>
      <c r="BV30" s="1070"/>
      <c r="BW30" s="1070"/>
      <c r="BX30" s="1070"/>
      <c r="BY30" s="1070"/>
      <c r="BZ30" s="1070"/>
      <c r="CA30" s="1070"/>
      <c r="CB30" s="1070"/>
      <c r="CC30" s="1070"/>
      <c r="CD30" s="1070"/>
      <c r="CE30" s="1070"/>
      <c r="CF30" s="1070"/>
      <c r="CG30" s="1070"/>
      <c r="CH30" s="1070"/>
      <c r="CI30" s="1070"/>
      <c r="CJ30" s="1070"/>
      <c r="CK30" s="1070"/>
      <c r="CL30" s="1070"/>
      <c r="CM30" s="1070"/>
      <c r="CN30" s="1070"/>
      <c r="CO30" s="1070"/>
      <c r="CP30" s="1070"/>
      <c r="CQ30" s="1070"/>
      <c r="CR30" s="1070"/>
      <c r="CS30" s="1070"/>
      <c r="CT30" s="1070"/>
      <c r="CU30" s="1070"/>
      <c r="CV30" s="1070"/>
      <c r="CW30" s="1070"/>
      <c r="CX30" s="1070"/>
      <c r="CY30" s="1070"/>
      <c r="CZ30" s="1070"/>
      <c r="DA30" s="1070"/>
      <c r="DB30" s="1070"/>
      <c r="DC30" s="1070"/>
      <c r="DD30" s="1070"/>
      <c r="DE30" s="1070"/>
      <c r="DF30" s="1070"/>
      <c r="DG30" s="1070"/>
      <c r="DH30" s="1070"/>
      <c r="DI30" s="1070"/>
      <c r="DJ30" s="1070"/>
      <c r="DK30" s="1070"/>
      <c r="DL30" s="1070"/>
      <c r="DM30" s="1070"/>
      <c r="DN30" s="1070"/>
      <c r="DO30" s="1070"/>
      <c r="DP30" s="1070"/>
      <c r="DQ30" s="1070"/>
      <c r="DR30" s="1070"/>
      <c r="DS30" s="1070"/>
      <c r="DT30" s="1070"/>
      <c r="DU30" s="1070"/>
      <c r="DV30" s="1070"/>
      <c r="DW30" s="1070"/>
      <c r="DX30" s="1070"/>
      <c r="DY30" s="1070"/>
      <c r="DZ30" s="1070"/>
      <c r="EA30" s="1070"/>
      <c r="EB30" s="1070"/>
      <c r="EC30" s="1070"/>
      <c r="ED30" s="1070"/>
      <c r="EE30" s="1070"/>
      <c r="EF30" s="1070"/>
      <c r="EG30" s="1070"/>
      <c r="EH30" s="1070"/>
      <c r="EI30" s="1070"/>
      <c r="EJ30" s="1070"/>
      <c r="EK30" s="1070"/>
      <c r="EL30" s="1070"/>
      <c r="EM30" s="1070"/>
      <c r="EN30" s="1070"/>
      <c r="EO30" s="1070"/>
      <c r="EP30" s="1070"/>
      <c r="EQ30" s="1070"/>
      <c r="ER30" s="1070"/>
      <c r="ES30" s="1070"/>
      <c r="ET30" s="1070"/>
      <c r="EU30" s="1070"/>
      <c r="EV30" s="1070"/>
      <c r="EW30" s="1070"/>
      <c r="EX30" s="1070"/>
      <c r="EY30" s="1070"/>
      <c r="EZ30" s="1070"/>
      <c r="FA30" s="1070"/>
      <c r="FB30" s="1070"/>
      <c r="FC30" s="1070"/>
      <c r="FD30" s="1070"/>
    </row>
    <row r="31" spans="1:160" x14ac:dyDescent="0.3">
      <c r="A31" s="214"/>
      <c r="B31" s="56" t="s">
        <v>4238</v>
      </c>
      <c r="C31" s="57">
        <f>SUM(C12:C30)</f>
        <v>20</v>
      </c>
      <c r="D31" s="1072"/>
      <c r="E31" s="1072"/>
    </row>
    <row r="32" spans="1:160" s="187" customFormat="1" x14ac:dyDescent="0.3">
      <c r="B32" s="826"/>
      <c r="C32" s="827"/>
      <c r="D32" s="1072"/>
      <c r="E32" s="1072"/>
    </row>
    <row r="33" spans="1:160" x14ac:dyDescent="0.3">
      <c r="A33" s="1073"/>
      <c r="B33" s="1074"/>
      <c r="C33" s="1075"/>
      <c r="D33" s="1076"/>
      <c r="E33" s="1076"/>
    </row>
    <row r="34" spans="1:160" x14ac:dyDescent="0.3">
      <c r="A34" s="628" t="s">
        <v>4168</v>
      </c>
      <c r="B34" s="628" t="s">
        <v>4168</v>
      </c>
      <c r="C34" s="1075"/>
      <c r="D34" s="1076"/>
      <c r="E34" s="1076"/>
    </row>
    <row r="35" spans="1:160" s="1071" customFormat="1" ht="12.5" x14ac:dyDescent="0.35">
      <c r="A35" s="1069" t="s">
        <v>4804</v>
      </c>
      <c r="B35" s="832" t="s">
        <v>4805</v>
      </c>
      <c r="C35" s="822">
        <v>1</v>
      </c>
      <c r="D35" s="101">
        <v>25201.68</v>
      </c>
      <c r="E35" s="101">
        <v>25201.68</v>
      </c>
      <c r="F35" s="1070"/>
      <c r="G35" s="1070"/>
      <c r="H35" s="1070"/>
      <c r="I35" s="1070"/>
      <c r="J35" s="1070"/>
      <c r="K35" s="1070"/>
      <c r="L35" s="1070"/>
      <c r="M35" s="1070"/>
      <c r="N35" s="1070"/>
      <c r="O35" s="1070"/>
      <c r="P35" s="1070"/>
      <c r="Q35" s="1070"/>
      <c r="R35" s="1070"/>
      <c r="S35" s="1070"/>
      <c r="T35" s="1070"/>
      <c r="U35" s="1070"/>
      <c r="V35" s="1070"/>
      <c r="W35" s="1070"/>
      <c r="X35" s="1070"/>
      <c r="Y35" s="1070"/>
      <c r="Z35" s="1070"/>
      <c r="AA35" s="1070"/>
      <c r="AB35" s="1070"/>
      <c r="AC35" s="1070"/>
      <c r="AD35" s="1070"/>
      <c r="AE35" s="1070"/>
      <c r="AF35" s="1070"/>
      <c r="AG35" s="1070"/>
      <c r="AH35" s="1070"/>
      <c r="AI35" s="1070"/>
      <c r="AJ35" s="1070"/>
      <c r="AK35" s="1070"/>
      <c r="AL35" s="1070"/>
      <c r="AM35" s="1070"/>
      <c r="AN35" s="1070"/>
      <c r="AO35" s="1070"/>
      <c r="AP35" s="1070"/>
      <c r="AQ35" s="1070"/>
      <c r="AR35" s="1070"/>
      <c r="AS35" s="1070"/>
      <c r="AT35" s="1070"/>
      <c r="AU35" s="1070"/>
      <c r="AV35" s="1070"/>
      <c r="AW35" s="1070"/>
      <c r="AX35" s="1070"/>
      <c r="AY35" s="1070"/>
      <c r="AZ35" s="1070"/>
      <c r="BA35" s="1070"/>
      <c r="BB35" s="1070"/>
      <c r="BC35" s="1070"/>
      <c r="BD35" s="1070"/>
      <c r="BE35" s="1070"/>
      <c r="BF35" s="1070"/>
      <c r="BG35" s="1070"/>
      <c r="BH35" s="1070"/>
      <c r="BI35" s="1070"/>
      <c r="BJ35" s="1070"/>
      <c r="BK35" s="1070"/>
      <c r="BL35" s="1070"/>
      <c r="BM35" s="1070"/>
      <c r="BN35" s="1070"/>
      <c r="BO35" s="1070"/>
      <c r="BP35" s="1070"/>
      <c r="BQ35" s="1070"/>
      <c r="BR35" s="1070"/>
      <c r="BS35" s="1070"/>
      <c r="BT35" s="1070"/>
      <c r="BU35" s="1070"/>
      <c r="BV35" s="1070"/>
      <c r="BW35" s="1070"/>
      <c r="BX35" s="1070"/>
      <c r="BY35" s="1070"/>
      <c r="BZ35" s="1070"/>
      <c r="CA35" s="1070"/>
      <c r="CB35" s="1070"/>
      <c r="CC35" s="1070"/>
      <c r="CD35" s="1070"/>
      <c r="CE35" s="1070"/>
      <c r="CF35" s="1070"/>
      <c r="CG35" s="1070"/>
      <c r="CH35" s="1070"/>
      <c r="CI35" s="1070"/>
      <c r="CJ35" s="1070"/>
      <c r="CK35" s="1070"/>
      <c r="CL35" s="1070"/>
      <c r="CM35" s="1070"/>
      <c r="CN35" s="1070"/>
      <c r="CO35" s="1070"/>
      <c r="CP35" s="1070"/>
      <c r="CQ35" s="1070"/>
      <c r="CR35" s="1070"/>
      <c r="CS35" s="1070"/>
      <c r="CT35" s="1070"/>
      <c r="CU35" s="1070"/>
      <c r="CV35" s="1070"/>
      <c r="CW35" s="1070"/>
      <c r="CX35" s="1070"/>
      <c r="CY35" s="1070"/>
      <c r="CZ35" s="1070"/>
      <c r="DA35" s="1070"/>
      <c r="DB35" s="1070"/>
      <c r="DC35" s="1070"/>
      <c r="DD35" s="1070"/>
      <c r="DE35" s="1070"/>
      <c r="DF35" s="1070"/>
      <c r="DG35" s="1070"/>
      <c r="DH35" s="1070"/>
      <c r="DI35" s="1070"/>
      <c r="DJ35" s="1070"/>
      <c r="DK35" s="1070"/>
      <c r="DL35" s="1070"/>
      <c r="DM35" s="1070"/>
      <c r="DN35" s="1070"/>
      <c r="DO35" s="1070"/>
      <c r="DP35" s="1070"/>
      <c r="DQ35" s="1070"/>
      <c r="DR35" s="1070"/>
      <c r="DS35" s="1070"/>
      <c r="DT35" s="1070"/>
      <c r="DU35" s="1070"/>
      <c r="DV35" s="1070"/>
      <c r="DW35" s="1070"/>
      <c r="DX35" s="1070"/>
      <c r="DY35" s="1070"/>
      <c r="DZ35" s="1070"/>
      <c r="EA35" s="1070"/>
      <c r="EB35" s="1070"/>
      <c r="EC35" s="1070"/>
      <c r="ED35" s="1070"/>
      <c r="EE35" s="1070"/>
      <c r="EF35" s="1070"/>
      <c r="EG35" s="1070"/>
      <c r="EH35" s="1070"/>
      <c r="EI35" s="1070"/>
      <c r="EJ35" s="1070"/>
      <c r="EK35" s="1070"/>
      <c r="EL35" s="1070"/>
      <c r="EM35" s="1070"/>
      <c r="EN35" s="1070"/>
      <c r="EO35" s="1070"/>
      <c r="EP35" s="1070"/>
      <c r="EQ35" s="1070"/>
      <c r="ER35" s="1070"/>
      <c r="ES35" s="1070"/>
      <c r="ET35" s="1070"/>
      <c r="EU35" s="1070"/>
      <c r="EV35" s="1070"/>
      <c r="EW35" s="1070"/>
      <c r="EX35" s="1070"/>
      <c r="EY35" s="1070"/>
      <c r="EZ35" s="1070"/>
      <c r="FA35" s="1070"/>
      <c r="FB35" s="1070"/>
      <c r="FC35" s="1070"/>
      <c r="FD35" s="1070"/>
    </row>
    <row r="36" spans="1:160" s="1071" customFormat="1" ht="12.5" x14ac:dyDescent="0.35">
      <c r="A36" s="1069" t="s">
        <v>4806</v>
      </c>
      <c r="B36" s="832" t="s">
        <v>4807</v>
      </c>
      <c r="C36" s="822">
        <v>1</v>
      </c>
      <c r="D36" s="101">
        <v>23438.46</v>
      </c>
      <c r="E36" s="101">
        <v>23438.46</v>
      </c>
      <c r="F36" s="1070"/>
      <c r="G36" s="1070"/>
      <c r="H36" s="1070"/>
      <c r="I36" s="1070"/>
      <c r="J36" s="1070"/>
      <c r="K36" s="1070"/>
      <c r="L36" s="1070"/>
      <c r="M36" s="1070"/>
      <c r="N36" s="1070"/>
      <c r="O36" s="1070"/>
      <c r="P36" s="1070"/>
      <c r="Q36" s="1070"/>
      <c r="R36" s="1070"/>
      <c r="S36" s="1070"/>
      <c r="T36" s="1070"/>
      <c r="U36" s="1070"/>
      <c r="V36" s="1070"/>
      <c r="W36" s="1070"/>
      <c r="X36" s="1070"/>
      <c r="Y36" s="1070"/>
      <c r="Z36" s="1070"/>
      <c r="AA36" s="1070"/>
      <c r="AB36" s="1070"/>
      <c r="AC36" s="1070"/>
      <c r="AD36" s="1070"/>
      <c r="AE36" s="1070"/>
      <c r="AF36" s="1070"/>
      <c r="AG36" s="1070"/>
      <c r="AH36" s="1070"/>
      <c r="AI36" s="1070"/>
      <c r="AJ36" s="1070"/>
      <c r="AK36" s="1070"/>
      <c r="AL36" s="1070"/>
      <c r="AM36" s="1070"/>
      <c r="AN36" s="1070"/>
      <c r="AO36" s="1070"/>
      <c r="AP36" s="1070"/>
      <c r="AQ36" s="1070"/>
      <c r="AR36" s="1070"/>
      <c r="AS36" s="1070"/>
      <c r="AT36" s="1070"/>
      <c r="AU36" s="1070"/>
      <c r="AV36" s="1070"/>
      <c r="AW36" s="1070"/>
      <c r="AX36" s="1070"/>
      <c r="AY36" s="1070"/>
      <c r="AZ36" s="1070"/>
      <c r="BA36" s="1070"/>
      <c r="BB36" s="1070"/>
      <c r="BC36" s="1070"/>
      <c r="BD36" s="1070"/>
      <c r="BE36" s="1070"/>
      <c r="BF36" s="1070"/>
      <c r="BG36" s="1070"/>
      <c r="BH36" s="1070"/>
      <c r="BI36" s="1070"/>
      <c r="BJ36" s="1070"/>
      <c r="BK36" s="1070"/>
      <c r="BL36" s="1070"/>
      <c r="BM36" s="1070"/>
      <c r="BN36" s="1070"/>
      <c r="BO36" s="1070"/>
      <c r="BP36" s="1070"/>
      <c r="BQ36" s="1070"/>
      <c r="BR36" s="1070"/>
      <c r="BS36" s="1070"/>
      <c r="BT36" s="1070"/>
      <c r="BU36" s="1070"/>
      <c r="BV36" s="1070"/>
      <c r="BW36" s="1070"/>
      <c r="BX36" s="1070"/>
      <c r="BY36" s="1070"/>
      <c r="BZ36" s="1070"/>
      <c r="CA36" s="1070"/>
      <c r="CB36" s="1070"/>
      <c r="CC36" s="1070"/>
      <c r="CD36" s="1070"/>
      <c r="CE36" s="1070"/>
      <c r="CF36" s="1070"/>
      <c r="CG36" s="1070"/>
      <c r="CH36" s="1070"/>
      <c r="CI36" s="1070"/>
      <c r="CJ36" s="1070"/>
      <c r="CK36" s="1070"/>
      <c r="CL36" s="1070"/>
      <c r="CM36" s="1070"/>
      <c r="CN36" s="1070"/>
      <c r="CO36" s="1070"/>
      <c r="CP36" s="1070"/>
      <c r="CQ36" s="1070"/>
      <c r="CR36" s="1070"/>
      <c r="CS36" s="1070"/>
      <c r="CT36" s="1070"/>
      <c r="CU36" s="1070"/>
      <c r="CV36" s="1070"/>
      <c r="CW36" s="1070"/>
      <c r="CX36" s="1070"/>
      <c r="CY36" s="1070"/>
      <c r="CZ36" s="1070"/>
      <c r="DA36" s="1070"/>
      <c r="DB36" s="1070"/>
      <c r="DC36" s="1070"/>
      <c r="DD36" s="1070"/>
      <c r="DE36" s="1070"/>
      <c r="DF36" s="1070"/>
      <c r="DG36" s="1070"/>
      <c r="DH36" s="1070"/>
      <c r="DI36" s="1070"/>
      <c r="DJ36" s="1070"/>
      <c r="DK36" s="1070"/>
      <c r="DL36" s="1070"/>
      <c r="DM36" s="1070"/>
      <c r="DN36" s="1070"/>
      <c r="DO36" s="1070"/>
      <c r="DP36" s="1070"/>
      <c r="DQ36" s="1070"/>
      <c r="DR36" s="1070"/>
      <c r="DS36" s="1070"/>
      <c r="DT36" s="1070"/>
      <c r="DU36" s="1070"/>
      <c r="DV36" s="1070"/>
      <c r="DW36" s="1070"/>
      <c r="DX36" s="1070"/>
      <c r="DY36" s="1070"/>
      <c r="DZ36" s="1070"/>
      <c r="EA36" s="1070"/>
      <c r="EB36" s="1070"/>
      <c r="EC36" s="1070"/>
      <c r="ED36" s="1070"/>
      <c r="EE36" s="1070"/>
      <c r="EF36" s="1070"/>
      <c r="EG36" s="1070"/>
      <c r="EH36" s="1070"/>
      <c r="EI36" s="1070"/>
      <c r="EJ36" s="1070"/>
      <c r="EK36" s="1070"/>
      <c r="EL36" s="1070"/>
      <c r="EM36" s="1070"/>
      <c r="EN36" s="1070"/>
      <c r="EO36" s="1070"/>
      <c r="EP36" s="1070"/>
      <c r="EQ36" s="1070"/>
      <c r="ER36" s="1070"/>
      <c r="ES36" s="1070"/>
      <c r="ET36" s="1070"/>
      <c r="EU36" s="1070"/>
      <c r="EV36" s="1070"/>
      <c r="EW36" s="1070"/>
      <c r="EX36" s="1070"/>
      <c r="EY36" s="1070"/>
      <c r="EZ36" s="1070"/>
      <c r="FA36" s="1070"/>
      <c r="FB36" s="1070"/>
      <c r="FC36" s="1070"/>
      <c r="FD36" s="1070"/>
    </row>
    <row r="37" spans="1:160" s="1071" customFormat="1" ht="12.5" x14ac:dyDescent="0.35">
      <c r="A37" s="1069" t="s">
        <v>4808</v>
      </c>
      <c r="B37" s="832" t="s">
        <v>4809</v>
      </c>
      <c r="C37" s="822">
        <v>15</v>
      </c>
      <c r="D37" s="101">
        <v>20337.82</v>
      </c>
      <c r="E37" s="101">
        <v>20337.82</v>
      </c>
      <c r="F37" s="1070"/>
      <c r="G37" s="1070"/>
      <c r="H37" s="1070"/>
      <c r="I37" s="1070"/>
      <c r="J37" s="1070"/>
      <c r="K37" s="1070"/>
      <c r="L37" s="1070"/>
      <c r="M37" s="1070"/>
      <c r="N37" s="1070"/>
      <c r="O37" s="1070"/>
      <c r="P37" s="1070"/>
      <c r="Q37" s="1070"/>
      <c r="R37" s="1070"/>
      <c r="S37" s="1070"/>
      <c r="T37" s="1070"/>
      <c r="U37" s="1070"/>
      <c r="V37" s="1070"/>
      <c r="W37" s="1070"/>
      <c r="X37" s="1070"/>
      <c r="Y37" s="1070"/>
      <c r="Z37" s="1070"/>
      <c r="AA37" s="1070"/>
      <c r="AB37" s="1070"/>
      <c r="AC37" s="1070"/>
      <c r="AD37" s="1070"/>
      <c r="AE37" s="1070"/>
      <c r="AF37" s="1070"/>
      <c r="AG37" s="1070"/>
      <c r="AH37" s="1070"/>
      <c r="AI37" s="1070"/>
      <c r="AJ37" s="1070"/>
      <c r="AK37" s="1070"/>
      <c r="AL37" s="1070"/>
      <c r="AM37" s="1070"/>
      <c r="AN37" s="1070"/>
      <c r="AO37" s="1070"/>
      <c r="AP37" s="1070"/>
      <c r="AQ37" s="1070"/>
      <c r="AR37" s="1070"/>
      <c r="AS37" s="1070"/>
      <c r="AT37" s="1070"/>
      <c r="AU37" s="1070"/>
      <c r="AV37" s="1070"/>
      <c r="AW37" s="1070"/>
      <c r="AX37" s="1070"/>
      <c r="AY37" s="1070"/>
      <c r="AZ37" s="1070"/>
      <c r="BA37" s="1070"/>
      <c r="BB37" s="1070"/>
      <c r="BC37" s="1070"/>
      <c r="BD37" s="1070"/>
      <c r="BE37" s="1070"/>
      <c r="BF37" s="1070"/>
      <c r="BG37" s="1070"/>
      <c r="BH37" s="1070"/>
      <c r="BI37" s="1070"/>
      <c r="BJ37" s="1070"/>
      <c r="BK37" s="1070"/>
      <c r="BL37" s="1070"/>
      <c r="BM37" s="1070"/>
      <c r="BN37" s="1070"/>
      <c r="BO37" s="1070"/>
      <c r="BP37" s="1070"/>
      <c r="BQ37" s="1070"/>
      <c r="BR37" s="1070"/>
      <c r="BS37" s="1070"/>
      <c r="BT37" s="1070"/>
      <c r="BU37" s="1070"/>
      <c r="BV37" s="1070"/>
      <c r="BW37" s="1070"/>
      <c r="BX37" s="1070"/>
      <c r="BY37" s="1070"/>
      <c r="BZ37" s="1070"/>
      <c r="CA37" s="1070"/>
      <c r="CB37" s="1070"/>
      <c r="CC37" s="1070"/>
      <c r="CD37" s="1070"/>
      <c r="CE37" s="1070"/>
      <c r="CF37" s="1070"/>
      <c r="CG37" s="1070"/>
      <c r="CH37" s="1070"/>
      <c r="CI37" s="1070"/>
      <c r="CJ37" s="1070"/>
      <c r="CK37" s="1070"/>
      <c r="CL37" s="1070"/>
      <c r="CM37" s="1070"/>
      <c r="CN37" s="1070"/>
      <c r="CO37" s="1070"/>
      <c r="CP37" s="1070"/>
      <c r="CQ37" s="1070"/>
      <c r="CR37" s="1070"/>
      <c r="CS37" s="1070"/>
      <c r="CT37" s="1070"/>
      <c r="CU37" s="1070"/>
      <c r="CV37" s="1070"/>
      <c r="CW37" s="1070"/>
      <c r="CX37" s="1070"/>
      <c r="CY37" s="1070"/>
      <c r="CZ37" s="1070"/>
      <c r="DA37" s="1070"/>
      <c r="DB37" s="1070"/>
      <c r="DC37" s="1070"/>
      <c r="DD37" s="1070"/>
      <c r="DE37" s="1070"/>
      <c r="DF37" s="1070"/>
      <c r="DG37" s="1070"/>
      <c r="DH37" s="1070"/>
      <c r="DI37" s="1070"/>
      <c r="DJ37" s="1070"/>
      <c r="DK37" s="1070"/>
      <c r="DL37" s="1070"/>
      <c r="DM37" s="1070"/>
      <c r="DN37" s="1070"/>
      <c r="DO37" s="1070"/>
      <c r="DP37" s="1070"/>
      <c r="DQ37" s="1070"/>
      <c r="DR37" s="1070"/>
      <c r="DS37" s="1070"/>
      <c r="DT37" s="1070"/>
      <c r="DU37" s="1070"/>
      <c r="DV37" s="1070"/>
      <c r="DW37" s="1070"/>
      <c r="DX37" s="1070"/>
      <c r="DY37" s="1070"/>
      <c r="DZ37" s="1070"/>
      <c r="EA37" s="1070"/>
      <c r="EB37" s="1070"/>
      <c r="EC37" s="1070"/>
      <c r="ED37" s="1070"/>
      <c r="EE37" s="1070"/>
      <c r="EF37" s="1070"/>
      <c r="EG37" s="1070"/>
      <c r="EH37" s="1070"/>
      <c r="EI37" s="1070"/>
      <c r="EJ37" s="1070"/>
      <c r="EK37" s="1070"/>
      <c r="EL37" s="1070"/>
      <c r="EM37" s="1070"/>
      <c r="EN37" s="1070"/>
      <c r="EO37" s="1070"/>
      <c r="EP37" s="1070"/>
      <c r="EQ37" s="1070"/>
      <c r="ER37" s="1070"/>
      <c r="ES37" s="1070"/>
      <c r="ET37" s="1070"/>
      <c r="EU37" s="1070"/>
      <c r="EV37" s="1070"/>
      <c r="EW37" s="1070"/>
      <c r="EX37" s="1070"/>
      <c r="EY37" s="1070"/>
      <c r="EZ37" s="1070"/>
      <c r="FA37" s="1070"/>
      <c r="FB37" s="1070"/>
      <c r="FC37" s="1070"/>
      <c r="FD37" s="1070"/>
    </row>
    <row r="38" spans="1:160" s="1071" customFormat="1" ht="12.5" x14ac:dyDescent="0.35">
      <c r="A38" s="1069" t="s">
        <v>4810</v>
      </c>
      <c r="B38" s="832" t="s">
        <v>4811</v>
      </c>
      <c r="C38" s="822">
        <v>10</v>
      </c>
      <c r="D38" s="101">
        <v>19681.830000000002</v>
      </c>
      <c r="E38" s="101">
        <v>19681.830000000002</v>
      </c>
      <c r="F38" s="1070"/>
      <c r="G38" s="1070"/>
      <c r="H38" s="1070"/>
      <c r="I38" s="1070"/>
      <c r="J38" s="1070"/>
      <c r="K38" s="1070"/>
      <c r="L38" s="1070"/>
      <c r="M38" s="1070"/>
      <c r="N38" s="1070"/>
      <c r="O38" s="1070"/>
      <c r="P38" s="1070"/>
      <c r="Q38" s="1070"/>
      <c r="R38" s="1070"/>
      <c r="S38" s="1070"/>
      <c r="T38" s="1070"/>
      <c r="U38" s="1070"/>
      <c r="V38" s="1070"/>
      <c r="W38" s="1070"/>
      <c r="X38" s="1070"/>
      <c r="Y38" s="1070"/>
      <c r="Z38" s="1070"/>
      <c r="AA38" s="1070"/>
      <c r="AB38" s="1070"/>
      <c r="AC38" s="1070"/>
      <c r="AD38" s="1070"/>
      <c r="AE38" s="1070"/>
      <c r="AF38" s="1070"/>
      <c r="AG38" s="1070"/>
      <c r="AH38" s="1070"/>
      <c r="AI38" s="1070"/>
      <c r="AJ38" s="1070"/>
      <c r="AK38" s="1070"/>
      <c r="AL38" s="1070"/>
      <c r="AM38" s="1070"/>
      <c r="AN38" s="1070"/>
      <c r="AO38" s="1070"/>
      <c r="AP38" s="1070"/>
      <c r="AQ38" s="1070"/>
      <c r="AR38" s="1070"/>
      <c r="AS38" s="1070"/>
      <c r="AT38" s="1070"/>
      <c r="AU38" s="1070"/>
      <c r="AV38" s="1070"/>
      <c r="AW38" s="1070"/>
      <c r="AX38" s="1070"/>
      <c r="AY38" s="1070"/>
      <c r="AZ38" s="1070"/>
      <c r="BA38" s="1070"/>
      <c r="BB38" s="1070"/>
      <c r="BC38" s="1070"/>
      <c r="BD38" s="1070"/>
      <c r="BE38" s="1070"/>
      <c r="BF38" s="1070"/>
      <c r="BG38" s="1070"/>
      <c r="BH38" s="1070"/>
      <c r="BI38" s="1070"/>
      <c r="BJ38" s="1070"/>
      <c r="BK38" s="1070"/>
      <c r="BL38" s="1070"/>
      <c r="BM38" s="1070"/>
      <c r="BN38" s="1070"/>
      <c r="BO38" s="1070"/>
      <c r="BP38" s="1070"/>
      <c r="BQ38" s="1070"/>
      <c r="BR38" s="1070"/>
      <c r="BS38" s="1070"/>
      <c r="BT38" s="1070"/>
      <c r="BU38" s="1070"/>
      <c r="BV38" s="1070"/>
      <c r="BW38" s="1070"/>
      <c r="BX38" s="1070"/>
      <c r="BY38" s="1070"/>
      <c r="BZ38" s="1070"/>
      <c r="CA38" s="1070"/>
      <c r="CB38" s="1070"/>
      <c r="CC38" s="1070"/>
      <c r="CD38" s="1070"/>
      <c r="CE38" s="1070"/>
      <c r="CF38" s="1070"/>
      <c r="CG38" s="1070"/>
      <c r="CH38" s="1070"/>
      <c r="CI38" s="1070"/>
      <c r="CJ38" s="1070"/>
      <c r="CK38" s="1070"/>
      <c r="CL38" s="1070"/>
      <c r="CM38" s="1070"/>
      <c r="CN38" s="1070"/>
      <c r="CO38" s="1070"/>
      <c r="CP38" s="1070"/>
      <c r="CQ38" s="1070"/>
      <c r="CR38" s="1070"/>
      <c r="CS38" s="1070"/>
      <c r="CT38" s="1070"/>
      <c r="CU38" s="1070"/>
      <c r="CV38" s="1070"/>
      <c r="CW38" s="1070"/>
      <c r="CX38" s="1070"/>
      <c r="CY38" s="1070"/>
      <c r="CZ38" s="1070"/>
      <c r="DA38" s="1070"/>
      <c r="DB38" s="1070"/>
      <c r="DC38" s="1070"/>
      <c r="DD38" s="1070"/>
      <c r="DE38" s="1070"/>
      <c r="DF38" s="1070"/>
      <c r="DG38" s="1070"/>
      <c r="DH38" s="1070"/>
      <c r="DI38" s="1070"/>
      <c r="DJ38" s="1070"/>
      <c r="DK38" s="1070"/>
      <c r="DL38" s="1070"/>
      <c r="DM38" s="1070"/>
      <c r="DN38" s="1070"/>
      <c r="DO38" s="1070"/>
      <c r="DP38" s="1070"/>
      <c r="DQ38" s="1070"/>
      <c r="DR38" s="1070"/>
      <c r="DS38" s="1070"/>
      <c r="DT38" s="1070"/>
      <c r="DU38" s="1070"/>
      <c r="DV38" s="1070"/>
      <c r="DW38" s="1070"/>
      <c r="DX38" s="1070"/>
      <c r="DY38" s="1070"/>
      <c r="DZ38" s="1070"/>
      <c r="EA38" s="1070"/>
      <c r="EB38" s="1070"/>
      <c r="EC38" s="1070"/>
      <c r="ED38" s="1070"/>
      <c r="EE38" s="1070"/>
      <c r="EF38" s="1070"/>
      <c r="EG38" s="1070"/>
      <c r="EH38" s="1070"/>
      <c r="EI38" s="1070"/>
      <c r="EJ38" s="1070"/>
      <c r="EK38" s="1070"/>
      <c r="EL38" s="1070"/>
      <c r="EM38" s="1070"/>
      <c r="EN38" s="1070"/>
      <c r="EO38" s="1070"/>
      <c r="EP38" s="1070"/>
      <c r="EQ38" s="1070"/>
      <c r="ER38" s="1070"/>
      <c r="ES38" s="1070"/>
      <c r="ET38" s="1070"/>
      <c r="EU38" s="1070"/>
      <c r="EV38" s="1070"/>
      <c r="EW38" s="1070"/>
      <c r="EX38" s="1070"/>
      <c r="EY38" s="1070"/>
      <c r="EZ38" s="1070"/>
      <c r="FA38" s="1070"/>
      <c r="FB38" s="1070"/>
      <c r="FC38" s="1070"/>
      <c r="FD38" s="1070"/>
    </row>
    <row r="39" spans="1:160" s="1071" customFormat="1" ht="12.5" x14ac:dyDescent="0.35">
      <c r="A39" s="1069" t="s">
        <v>4812</v>
      </c>
      <c r="B39" s="832" t="s">
        <v>4813</v>
      </c>
      <c r="C39" s="822">
        <v>34</v>
      </c>
      <c r="D39" s="101">
        <v>19286.03</v>
      </c>
      <c r="E39" s="101">
        <v>19286.03</v>
      </c>
      <c r="F39" s="1070"/>
      <c r="G39" s="1070"/>
      <c r="H39" s="1070"/>
      <c r="I39" s="1070"/>
      <c r="J39" s="1070"/>
      <c r="K39" s="1070"/>
      <c r="L39" s="1070"/>
      <c r="M39" s="1070"/>
      <c r="N39" s="1070"/>
      <c r="O39" s="1070"/>
      <c r="P39" s="1070"/>
      <c r="Q39" s="1070"/>
      <c r="R39" s="1070"/>
      <c r="S39" s="1070"/>
      <c r="T39" s="1070"/>
      <c r="U39" s="1070"/>
      <c r="V39" s="1070"/>
      <c r="W39" s="1070"/>
      <c r="X39" s="1070"/>
      <c r="Y39" s="1070"/>
      <c r="Z39" s="1070"/>
      <c r="AA39" s="1070"/>
      <c r="AB39" s="1070"/>
      <c r="AC39" s="1070"/>
      <c r="AD39" s="1070"/>
      <c r="AE39" s="1070"/>
      <c r="AF39" s="1070"/>
      <c r="AG39" s="1070"/>
      <c r="AH39" s="1070"/>
      <c r="AI39" s="1070"/>
      <c r="AJ39" s="1070"/>
      <c r="AK39" s="1070"/>
      <c r="AL39" s="1070"/>
      <c r="AM39" s="1070"/>
      <c r="AN39" s="1070"/>
      <c r="AO39" s="1070"/>
      <c r="AP39" s="1070"/>
      <c r="AQ39" s="1070"/>
      <c r="AR39" s="1070"/>
      <c r="AS39" s="1070"/>
      <c r="AT39" s="1070"/>
      <c r="AU39" s="1070"/>
      <c r="AV39" s="1070"/>
      <c r="AW39" s="1070"/>
      <c r="AX39" s="1070"/>
      <c r="AY39" s="1070"/>
      <c r="AZ39" s="1070"/>
      <c r="BA39" s="1070"/>
      <c r="BB39" s="1070"/>
      <c r="BC39" s="1070"/>
      <c r="BD39" s="1070"/>
      <c r="BE39" s="1070"/>
      <c r="BF39" s="1070"/>
      <c r="BG39" s="1070"/>
      <c r="BH39" s="1070"/>
      <c r="BI39" s="1070"/>
      <c r="BJ39" s="1070"/>
      <c r="BK39" s="1070"/>
      <c r="BL39" s="1070"/>
      <c r="BM39" s="1070"/>
      <c r="BN39" s="1070"/>
      <c r="BO39" s="1070"/>
      <c r="BP39" s="1070"/>
      <c r="BQ39" s="1070"/>
      <c r="BR39" s="1070"/>
      <c r="BS39" s="1070"/>
      <c r="BT39" s="1070"/>
      <c r="BU39" s="1070"/>
      <c r="BV39" s="1070"/>
      <c r="BW39" s="1070"/>
      <c r="BX39" s="1070"/>
      <c r="BY39" s="1070"/>
      <c r="BZ39" s="1070"/>
      <c r="CA39" s="1070"/>
      <c r="CB39" s="1070"/>
      <c r="CC39" s="1070"/>
      <c r="CD39" s="1070"/>
      <c r="CE39" s="1070"/>
      <c r="CF39" s="1070"/>
      <c r="CG39" s="1070"/>
      <c r="CH39" s="1070"/>
      <c r="CI39" s="1070"/>
      <c r="CJ39" s="1070"/>
      <c r="CK39" s="1070"/>
      <c r="CL39" s="1070"/>
      <c r="CM39" s="1070"/>
      <c r="CN39" s="1070"/>
      <c r="CO39" s="1070"/>
      <c r="CP39" s="1070"/>
      <c r="CQ39" s="1070"/>
      <c r="CR39" s="1070"/>
      <c r="CS39" s="1070"/>
      <c r="CT39" s="1070"/>
      <c r="CU39" s="1070"/>
      <c r="CV39" s="1070"/>
      <c r="CW39" s="1070"/>
      <c r="CX39" s="1070"/>
      <c r="CY39" s="1070"/>
      <c r="CZ39" s="1070"/>
      <c r="DA39" s="1070"/>
      <c r="DB39" s="1070"/>
      <c r="DC39" s="1070"/>
      <c r="DD39" s="1070"/>
      <c r="DE39" s="1070"/>
      <c r="DF39" s="1070"/>
      <c r="DG39" s="1070"/>
      <c r="DH39" s="1070"/>
      <c r="DI39" s="1070"/>
      <c r="DJ39" s="1070"/>
      <c r="DK39" s="1070"/>
      <c r="DL39" s="1070"/>
      <c r="DM39" s="1070"/>
      <c r="DN39" s="1070"/>
      <c r="DO39" s="1070"/>
      <c r="DP39" s="1070"/>
      <c r="DQ39" s="1070"/>
      <c r="DR39" s="1070"/>
      <c r="DS39" s="1070"/>
      <c r="DT39" s="1070"/>
      <c r="DU39" s="1070"/>
      <c r="DV39" s="1070"/>
      <c r="DW39" s="1070"/>
      <c r="DX39" s="1070"/>
      <c r="DY39" s="1070"/>
      <c r="DZ39" s="1070"/>
      <c r="EA39" s="1070"/>
      <c r="EB39" s="1070"/>
      <c r="EC39" s="1070"/>
      <c r="ED39" s="1070"/>
      <c r="EE39" s="1070"/>
      <c r="EF39" s="1070"/>
      <c r="EG39" s="1070"/>
      <c r="EH39" s="1070"/>
      <c r="EI39" s="1070"/>
      <c r="EJ39" s="1070"/>
      <c r="EK39" s="1070"/>
      <c r="EL39" s="1070"/>
      <c r="EM39" s="1070"/>
      <c r="EN39" s="1070"/>
      <c r="EO39" s="1070"/>
      <c r="EP39" s="1070"/>
      <c r="EQ39" s="1070"/>
      <c r="ER39" s="1070"/>
      <c r="ES39" s="1070"/>
      <c r="ET39" s="1070"/>
      <c r="EU39" s="1070"/>
      <c r="EV39" s="1070"/>
      <c r="EW39" s="1070"/>
      <c r="EX39" s="1070"/>
      <c r="EY39" s="1070"/>
      <c r="EZ39" s="1070"/>
      <c r="FA39" s="1070"/>
      <c r="FB39" s="1070"/>
      <c r="FC39" s="1070"/>
      <c r="FD39" s="1070"/>
    </row>
    <row r="40" spans="1:160" s="1071" customFormat="1" ht="12.5" x14ac:dyDescent="0.35">
      <c r="A40" s="1069" t="s">
        <v>4814</v>
      </c>
      <c r="B40" s="832" t="s">
        <v>4815</v>
      </c>
      <c r="C40" s="822">
        <v>2</v>
      </c>
      <c r="D40" s="101">
        <v>13740.46</v>
      </c>
      <c r="E40" s="101">
        <v>13740.46</v>
      </c>
      <c r="F40" s="1070"/>
      <c r="G40" s="1070"/>
      <c r="H40" s="1070"/>
      <c r="I40" s="1070"/>
      <c r="J40" s="1070"/>
      <c r="K40" s="1070"/>
      <c r="L40" s="1070"/>
      <c r="M40" s="1070"/>
      <c r="N40" s="1070"/>
      <c r="O40" s="1070"/>
      <c r="P40" s="1070"/>
      <c r="Q40" s="1070"/>
      <c r="R40" s="1070"/>
      <c r="S40" s="1070"/>
      <c r="T40" s="1070"/>
      <c r="U40" s="1070"/>
      <c r="V40" s="1070"/>
      <c r="W40" s="1070"/>
      <c r="X40" s="1070"/>
      <c r="Y40" s="1070"/>
      <c r="Z40" s="1070"/>
      <c r="AA40" s="1070"/>
      <c r="AB40" s="1070"/>
      <c r="AC40" s="1070"/>
      <c r="AD40" s="1070"/>
      <c r="AE40" s="1070"/>
      <c r="AF40" s="1070"/>
      <c r="AG40" s="1070"/>
      <c r="AH40" s="1070"/>
      <c r="AI40" s="1070"/>
      <c r="AJ40" s="1070"/>
      <c r="AK40" s="1070"/>
      <c r="AL40" s="1070"/>
      <c r="AM40" s="1070"/>
      <c r="AN40" s="1070"/>
      <c r="AO40" s="1070"/>
      <c r="AP40" s="1070"/>
      <c r="AQ40" s="1070"/>
      <c r="AR40" s="1070"/>
      <c r="AS40" s="1070"/>
      <c r="AT40" s="1070"/>
      <c r="AU40" s="1070"/>
      <c r="AV40" s="1070"/>
      <c r="AW40" s="1070"/>
      <c r="AX40" s="1070"/>
      <c r="AY40" s="1070"/>
      <c r="AZ40" s="1070"/>
      <c r="BA40" s="1070"/>
      <c r="BB40" s="1070"/>
      <c r="BC40" s="1070"/>
      <c r="BD40" s="1070"/>
      <c r="BE40" s="1070"/>
      <c r="BF40" s="1070"/>
      <c r="BG40" s="1070"/>
      <c r="BH40" s="1070"/>
      <c r="BI40" s="1070"/>
      <c r="BJ40" s="1070"/>
      <c r="BK40" s="1070"/>
      <c r="BL40" s="1070"/>
      <c r="BM40" s="1070"/>
      <c r="BN40" s="1070"/>
      <c r="BO40" s="1070"/>
      <c r="BP40" s="1070"/>
      <c r="BQ40" s="1070"/>
      <c r="BR40" s="1070"/>
      <c r="BS40" s="1070"/>
      <c r="BT40" s="1070"/>
      <c r="BU40" s="1070"/>
      <c r="BV40" s="1070"/>
      <c r="BW40" s="1070"/>
      <c r="BX40" s="1070"/>
      <c r="BY40" s="1070"/>
      <c r="BZ40" s="1070"/>
      <c r="CA40" s="1070"/>
      <c r="CB40" s="1070"/>
      <c r="CC40" s="1070"/>
      <c r="CD40" s="1070"/>
      <c r="CE40" s="1070"/>
      <c r="CF40" s="1070"/>
      <c r="CG40" s="1070"/>
      <c r="CH40" s="1070"/>
      <c r="CI40" s="1070"/>
      <c r="CJ40" s="1070"/>
      <c r="CK40" s="1070"/>
      <c r="CL40" s="1070"/>
      <c r="CM40" s="1070"/>
      <c r="CN40" s="1070"/>
      <c r="CO40" s="1070"/>
      <c r="CP40" s="1070"/>
      <c r="CQ40" s="1070"/>
      <c r="CR40" s="1070"/>
      <c r="CS40" s="1070"/>
      <c r="CT40" s="1070"/>
      <c r="CU40" s="1070"/>
      <c r="CV40" s="1070"/>
      <c r="CW40" s="1070"/>
      <c r="CX40" s="1070"/>
      <c r="CY40" s="1070"/>
      <c r="CZ40" s="1070"/>
      <c r="DA40" s="1070"/>
      <c r="DB40" s="1070"/>
      <c r="DC40" s="1070"/>
      <c r="DD40" s="1070"/>
      <c r="DE40" s="1070"/>
      <c r="DF40" s="1070"/>
      <c r="DG40" s="1070"/>
      <c r="DH40" s="1070"/>
      <c r="DI40" s="1070"/>
      <c r="DJ40" s="1070"/>
      <c r="DK40" s="1070"/>
      <c r="DL40" s="1070"/>
      <c r="DM40" s="1070"/>
      <c r="DN40" s="1070"/>
      <c r="DO40" s="1070"/>
      <c r="DP40" s="1070"/>
      <c r="DQ40" s="1070"/>
      <c r="DR40" s="1070"/>
      <c r="DS40" s="1070"/>
      <c r="DT40" s="1070"/>
      <c r="DU40" s="1070"/>
      <c r="DV40" s="1070"/>
      <c r="DW40" s="1070"/>
      <c r="DX40" s="1070"/>
      <c r="DY40" s="1070"/>
      <c r="DZ40" s="1070"/>
      <c r="EA40" s="1070"/>
      <c r="EB40" s="1070"/>
      <c r="EC40" s="1070"/>
      <c r="ED40" s="1070"/>
      <c r="EE40" s="1070"/>
      <c r="EF40" s="1070"/>
      <c r="EG40" s="1070"/>
      <c r="EH40" s="1070"/>
      <c r="EI40" s="1070"/>
      <c r="EJ40" s="1070"/>
      <c r="EK40" s="1070"/>
      <c r="EL40" s="1070"/>
      <c r="EM40" s="1070"/>
      <c r="EN40" s="1070"/>
      <c r="EO40" s="1070"/>
      <c r="EP40" s="1070"/>
      <c r="EQ40" s="1070"/>
      <c r="ER40" s="1070"/>
      <c r="ES40" s="1070"/>
      <c r="ET40" s="1070"/>
      <c r="EU40" s="1070"/>
      <c r="EV40" s="1070"/>
      <c r="EW40" s="1070"/>
      <c r="EX40" s="1070"/>
      <c r="EY40" s="1070"/>
      <c r="EZ40" s="1070"/>
      <c r="FA40" s="1070"/>
      <c r="FB40" s="1070"/>
      <c r="FC40" s="1070"/>
      <c r="FD40" s="1070"/>
    </row>
    <row r="41" spans="1:160" s="1071" customFormat="1" ht="12.5" x14ac:dyDescent="0.35">
      <c r="A41" s="1069" t="s">
        <v>4816</v>
      </c>
      <c r="B41" s="832" t="s">
        <v>4817</v>
      </c>
      <c r="C41" s="822">
        <v>1</v>
      </c>
      <c r="D41" s="101">
        <v>11287.4</v>
      </c>
      <c r="E41" s="101">
        <v>11287.4</v>
      </c>
      <c r="F41" s="1070"/>
      <c r="G41" s="1070"/>
      <c r="H41" s="1070"/>
      <c r="I41" s="1070"/>
      <c r="J41" s="1070"/>
      <c r="K41" s="1070"/>
      <c r="L41" s="1070"/>
      <c r="M41" s="1070"/>
      <c r="N41" s="1070"/>
      <c r="O41" s="1070"/>
      <c r="P41" s="1070"/>
      <c r="Q41" s="1070"/>
      <c r="R41" s="1070"/>
      <c r="S41" s="1070"/>
      <c r="T41" s="1070"/>
      <c r="U41" s="1070"/>
      <c r="V41" s="1070"/>
      <c r="W41" s="1070"/>
      <c r="X41" s="1070"/>
      <c r="Y41" s="1070"/>
      <c r="Z41" s="1070"/>
      <c r="AA41" s="1070"/>
      <c r="AB41" s="1070"/>
      <c r="AC41" s="1070"/>
      <c r="AD41" s="1070"/>
      <c r="AE41" s="1070"/>
      <c r="AF41" s="1070"/>
      <c r="AG41" s="1070"/>
      <c r="AH41" s="1070"/>
      <c r="AI41" s="1070"/>
      <c r="AJ41" s="1070"/>
      <c r="AK41" s="1070"/>
      <c r="AL41" s="1070"/>
      <c r="AM41" s="1070"/>
      <c r="AN41" s="1070"/>
      <c r="AO41" s="1070"/>
      <c r="AP41" s="1070"/>
      <c r="AQ41" s="1070"/>
      <c r="AR41" s="1070"/>
      <c r="AS41" s="1070"/>
      <c r="AT41" s="1070"/>
      <c r="AU41" s="1070"/>
      <c r="AV41" s="1070"/>
      <c r="AW41" s="1070"/>
      <c r="AX41" s="1070"/>
      <c r="AY41" s="1070"/>
      <c r="AZ41" s="1070"/>
      <c r="BA41" s="1070"/>
      <c r="BB41" s="1070"/>
      <c r="BC41" s="1070"/>
      <c r="BD41" s="1070"/>
      <c r="BE41" s="1070"/>
      <c r="BF41" s="1070"/>
      <c r="BG41" s="1070"/>
      <c r="BH41" s="1070"/>
      <c r="BI41" s="1070"/>
      <c r="BJ41" s="1070"/>
      <c r="BK41" s="1070"/>
      <c r="BL41" s="1070"/>
      <c r="BM41" s="1070"/>
      <c r="BN41" s="1070"/>
      <c r="BO41" s="1070"/>
      <c r="BP41" s="1070"/>
      <c r="BQ41" s="1070"/>
      <c r="BR41" s="1070"/>
      <c r="BS41" s="1070"/>
      <c r="BT41" s="1070"/>
      <c r="BU41" s="1070"/>
      <c r="BV41" s="1070"/>
      <c r="BW41" s="1070"/>
      <c r="BX41" s="1070"/>
      <c r="BY41" s="1070"/>
      <c r="BZ41" s="1070"/>
      <c r="CA41" s="1070"/>
      <c r="CB41" s="1070"/>
      <c r="CC41" s="1070"/>
      <c r="CD41" s="1070"/>
      <c r="CE41" s="1070"/>
      <c r="CF41" s="1070"/>
      <c r="CG41" s="1070"/>
      <c r="CH41" s="1070"/>
      <c r="CI41" s="1070"/>
      <c r="CJ41" s="1070"/>
      <c r="CK41" s="1070"/>
      <c r="CL41" s="1070"/>
      <c r="CM41" s="1070"/>
      <c r="CN41" s="1070"/>
      <c r="CO41" s="1070"/>
      <c r="CP41" s="1070"/>
      <c r="CQ41" s="1070"/>
      <c r="CR41" s="1070"/>
      <c r="CS41" s="1070"/>
      <c r="CT41" s="1070"/>
      <c r="CU41" s="1070"/>
      <c r="CV41" s="1070"/>
      <c r="CW41" s="1070"/>
      <c r="CX41" s="1070"/>
      <c r="CY41" s="1070"/>
      <c r="CZ41" s="1070"/>
      <c r="DA41" s="1070"/>
      <c r="DB41" s="1070"/>
      <c r="DC41" s="1070"/>
      <c r="DD41" s="1070"/>
      <c r="DE41" s="1070"/>
      <c r="DF41" s="1070"/>
      <c r="DG41" s="1070"/>
      <c r="DH41" s="1070"/>
      <c r="DI41" s="1070"/>
      <c r="DJ41" s="1070"/>
      <c r="DK41" s="1070"/>
      <c r="DL41" s="1070"/>
      <c r="DM41" s="1070"/>
      <c r="DN41" s="1070"/>
      <c r="DO41" s="1070"/>
      <c r="DP41" s="1070"/>
      <c r="DQ41" s="1070"/>
      <c r="DR41" s="1070"/>
      <c r="DS41" s="1070"/>
      <c r="DT41" s="1070"/>
      <c r="DU41" s="1070"/>
      <c r="DV41" s="1070"/>
      <c r="DW41" s="1070"/>
      <c r="DX41" s="1070"/>
      <c r="DY41" s="1070"/>
      <c r="DZ41" s="1070"/>
      <c r="EA41" s="1070"/>
      <c r="EB41" s="1070"/>
      <c r="EC41" s="1070"/>
      <c r="ED41" s="1070"/>
      <c r="EE41" s="1070"/>
      <c r="EF41" s="1070"/>
      <c r="EG41" s="1070"/>
      <c r="EH41" s="1070"/>
      <c r="EI41" s="1070"/>
      <c r="EJ41" s="1070"/>
      <c r="EK41" s="1070"/>
      <c r="EL41" s="1070"/>
      <c r="EM41" s="1070"/>
      <c r="EN41" s="1070"/>
      <c r="EO41" s="1070"/>
      <c r="EP41" s="1070"/>
      <c r="EQ41" s="1070"/>
      <c r="ER41" s="1070"/>
      <c r="ES41" s="1070"/>
      <c r="ET41" s="1070"/>
      <c r="EU41" s="1070"/>
      <c r="EV41" s="1070"/>
      <c r="EW41" s="1070"/>
      <c r="EX41" s="1070"/>
      <c r="EY41" s="1070"/>
      <c r="EZ41" s="1070"/>
      <c r="FA41" s="1070"/>
      <c r="FB41" s="1070"/>
      <c r="FC41" s="1070"/>
      <c r="FD41" s="1070"/>
    </row>
    <row r="42" spans="1:160" s="1071" customFormat="1" ht="12.5" x14ac:dyDescent="0.35">
      <c r="A42" s="1069" t="s">
        <v>4818</v>
      </c>
      <c r="B42" s="832" t="s">
        <v>4819</v>
      </c>
      <c r="C42" s="822">
        <v>1</v>
      </c>
      <c r="D42" s="101">
        <v>10440.68</v>
      </c>
      <c r="E42" s="101">
        <v>10440.68</v>
      </c>
      <c r="F42" s="1070"/>
      <c r="G42" s="1070"/>
      <c r="H42" s="1070"/>
      <c r="I42" s="1070"/>
      <c r="J42" s="1070"/>
      <c r="K42" s="1070"/>
      <c r="L42" s="1070"/>
      <c r="M42" s="1070"/>
      <c r="N42" s="1070"/>
      <c r="O42" s="1070"/>
      <c r="P42" s="1070"/>
      <c r="Q42" s="1070"/>
      <c r="R42" s="1070"/>
      <c r="S42" s="1070"/>
      <c r="T42" s="1070"/>
      <c r="U42" s="1070"/>
      <c r="V42" s="1070"/>
      <c r="W42" s="1070"/>
      <c r="X42" s="1070"/>
      <c r="Y42" s="1070"/>
      <c r="Z42" s="1070"/>
      <c r="AA42" s="1070"/>
      <c r="AB42" s="1070"/>
      <c r="AC42" s="1070"/>
      <c r="AD42" s="1070"/>
      <c r="AE42" s="1070"/>
      <c r="AF42" s="1070"/>
      <c r="AG42" s="1070"/>
      <c r="AH42" s="1070"/>
      <c r="AI42" s="1070"/>
      <c r="AJ42" s="1070"/>
      <c r="AK42" s="1070"/>
      <c r="AL42" s="1070"/>
      <c r="AM42" s="1070"/>
      <c r="AN42" s="1070"/>
      <c r="AO42" s="1070"/>
      <c r="AP42" s="1070"/>
      <c r="AQ42" s="1070"/>
      <c r="AR42" s="1070"/>
      <c r="AS42" s="1070"/>
      <c r="AT42" s="1070"/>
      <c r="AU42" s="1070"/>
      <c r="AV42" s="1070"/>
      <c r="AW42" s="1070"/>
      <c r="AX42" s="1070"/>
      <c r="AY42" s="1070"/>
      <c r="AZ42" s="1070"/>
      <c r="BA42" s="1070"/>
      <c r="BB42" s="1070"/>
      <c r="BC42" s="1070"/>
      <c r="BD42" s="1070"/>
      <c r="BE42" s="1070"/>
      <c r="BF42" s="1070"/>
      <c r="BG42" s="1070"/>
      <c r="BH42" s="1070"/>
      <c r="BI42" s="1070"/>
      <c r="BJ42" s="1070"/>
      <c r="BK42" s="1070"/>
      <c r="BL42" s="1070"/>
      <c r="BM42" s="1070"/>
      <c r="BN42" s="1070"/>
      <c r="BO42" s="1070"/>
      <c r="BP42" s="1070"/>
      <c r="BQ42" s="1070"/>
      <c r="BR42" s="1070"/>
      <c r="BS42" s="1070"/>
      <c r="BT42" s="1070"/>
      <c r="BU42" s="1070"/>
      <c r="BV42" s="1070"/>
      <c r="BW42" s="1070"/>
      <c r="BX42" s="1070"/>
      <c r="BY42" s="1070"/>
      <c r="BZ42" s="1070"/>
      <c r="CA42" s="1070"/>
      <c r="CB42" s="1070"/>
      <c r="CC42" s="1070"/>
      <c r="CD42" s="1070"/>
      <c r="CE42" s="1070"/>
      <c r="CF42" s="1070"/>
      <c r="CG42" s="1070"/>
      <c r="CH42" s="1070"/>
      <c r="CI42" s="1070"/>
      <c r="CJ42" s="1070"/>
      <c r="CK42" s="1070"/>
      <c r="CL42" s="1070"/>
      <c r="CM42" s="1070"/>
      <c r="CN42" s="1070"/>
      <c r="CO42" s="1070"/>
      <c r="CP42" s="1070"/>
      <c r="CQ42" s="1070"/>
      <c r="CR42" s="1070"/>
      <c r="CS42" s="1070"/>
      <c r="CT42" s="1070"/>
      <c r="CU42" s="1070"/>
      <c r="CV42" s="1070"/>
      <c r="CW42" s="1070"/>
      <c r="CX42" s="1070"/>
      <c r="CY42" s="1070"/>
      <c r="CZ42" s="1070"/>
      <c r="DA42" s="1070"/>
      <c r="DB42" s="1070"/>
      <c r="DC42" s="1070"/>
      <c r="DD42" s="1070"/>
      <c r="DE42" s="1070"/>
      <c r="DF42" s="1070"/>
      <c r="DG42" s="1070"/>
      <c r="DH42" s="1070"/>
      <c r="DI42" s="1070"/>
      <c r="DJ42" s="1070"/>
      <c r="DK42" s="1070"/>
      <c r="DL42" s="1070"/>
      <c r="DM42" s="1070"/>
      <c r="DN42" s="1070"/>
      <c r="DO42" s="1070"/>
      <c r="DP42" s="1070"/>
      <c r="DQ42" s="1070"/>
      <c r="DR42" s="1070"/>
      <c r="DS42" s="1070"/>
      <c r="DT42" s="1070"/>
      <c r="DU42" s="1070"/>
      <c r="DV42" s="1070"/>
      <c r="DW42" s="1070"/>
      <c r="DX42" s="1070"/>
      <c r="DY42" s="1070"/>
      <c r="DZ42" s="1070"/>
      <c r="EA42" s="1070"/>
      <c r="EB42" s="1070"/>
      <c r="EC42" s="1070"/>
      <c r="ED42" s="1070"/>
      <c r="EE42" s="1070"/>
      <c r="EF42" s="1070"/>
      <c r="EG42" s="1070"/>
      <c r="EH42" s="1070"/>
      <c r="EI42" s="1070"/>
      <c r="EJ42" s="1070"/>
      <c r="EK42" s="1070"/>
      <c r="EL42" s="1070"/>
      <c r="EM42" s="1070"/>
      <c r="EN42" s="1070"/>
      <c r="EO42" s="1070"/>
      <c r="EP42" s="1070"/>
      <c r="EQ42" s="1070"/>
      <c r="ER42" s="1070"/>
      <c r="ES42" s="1070"/>
      <c r="ET42" s="1070"/>
      <c r="EU42" s="1070"/>
      <c r="EV42" s="1070"/>
      <c r="EW42" s="1070"/>
      <c r="EX42" s="1070"/>
      <c r="EY42" s="1070"/>
      <c r="EZ42" s="1070"/>
      <c r="FA42" s="1070"/>
      <c r="FB42" s="1070"/>
      <c r="FC42" s="1070"/>
      <c r="FD42" s="1070"/>
    </row>
    <row r="43" spans="1:160" s="1071" customFormat="1" ht="12.5" x14ac:dyDescent="0.35">
      <c r="A43" s="1069" t="s">
        <v>4820</v>
      </c>
      <c r="B43" s="832" t="s">
        <v>4376</v>
      </c>
      <c r="C43" s="822">
        <v>1</v>
      </c>
      <c r="D43" s="101">
        <v>10407.6</v>
      </c>
      <c r="E43" s="101">
        <v>10407.6</v>
      </c>
      <c r="F43" s="1070"/>
      <c r="G43" s="1070"/>
      <c r="H43" s="1070"/>
      <c r="I43" s="1070"/>
      <c r="J43" s="1070"/>
      <c r="K43" s="1070"/>
      <c r="L43" s="1070"/>
      <c r="M43" s="1070"/>
      <c r="N43" s="1070"/>
      <c r="O43" s="1070"/>
      <c r="P43" s="1070"/>
      <c r="Q43" s="1070"/>
      <c r="R43" s="1070"/>
      <c r="S43" s="1070"/>
      <c r="T43" s="1070"/>
      <c r="U43" s="1070"/>
      <c r="V43" s="1070"/>
      <c r="W43" s="1070"/>
      <c r="X43" s="1070"/>
      <c r="Y43" s="1070"/>
      <c r="Z43" s="1070"/>
      <c r="AA43" s="1070"/>
      <c r="AB43" s="1070"/>
      <c r="AC43" s="1070"/>
      <c r="AD43" s="1070"/>
      <c r="AE43" s="1070"/>
      <c r="AF43" s="1070"/>
      <c r="AG43" s="1070"/>
      <c r="AH43" s="1070"/>
      <c r="AI43" s="1070"/>
      <c r="AJ43" s="1070"/>
      <c r="AK43" s="1070"/>
      <c r="AL43" s="1070"/>
      <c r="AM43" s="1070"/>
      <c r="AN43" s="1070"/>
      <c r="AO43" s="1070"/>
      <c r="AP43" s="1070"/>
      <c r="AQ43" s="1070"/>
      <c r="AR43" s="1070"/>
      <c r="AS43" s="1070"/>
      <c r="AT43" s="1070"/>
      <c r="AU43" s="1070"/>
      <c r="AV43" s="1070"/>
      <c r="AW43" s="1070"/>
      <c r="AX43" s="1070"/>
      <c r="AY43" s="1070"/>
      <c r="AZ43" s="1070"/>
      <c r="BA43" s="1070"/>
      <c r="BB43" s="1070"/>
      <c r="BC43" s="1070"/>
      <c r="BD43" s="1070"/>
      <c r="BE43" s="1070"/>
      <c r="BF43" s="1070"/>
      <c r="BG43" s="1070"/>
      <c r="BH43" s="1070"/>
      <c r="BI43" s="1070"/>
      <c r="BJ43" s="1070"/>
      <c r="BK43" s="1070"/>
      <c r="BL43" s="1070"/>
      <c r="BM43" s="1070"/>
      <c r="BN43" s="1070"/>
      <c r="BO43" s="1070"/>
      <c r="BP43" s="1070"/>
      <c r="BQ43" s="1070"/>
      <c r="BR43" s="1070"/>
      <c r="BS43" s="1070"/>
      <c r="BT43" s="1070"/>
      <c r="BU43" s="1070"/>
      <c r="BV43" s="1070"/>
      <c r="BW43" s="1070"/>
      <c r="BX43" s="1070"/>
      <c r="BY43" s="1070"/>
      <c r="BZ43" s="1070"/>
      <c r="CA43" s="1070"/>
      <c r="CB43" s="1070"/>
      <c r="CC43" s="1070"/>
      <c r="CD43" s="1070"/>
      <c r="CE43" s="1070"/>
      <c r="CF43" s="1070"/>
      <c r="CG43" s="1070"/>
      <c r="CH43" s="1070"/>
      <c r="CI43" s="1070"/>
      <c r="CJ43" s="1070"/>
      <c r="CK43" s="1070"/>
      <c r="CL43" s="1070"/>
      <c r="CM43" s="1070"/>
      <c r="CN43" s="1070"/>
      <c r="CO43" s="1070"/>
      <c r="CP43" s="1070"/>
      <c r="CQ43" s="1070"/>
      <c r="CR43" s="1070"/>
      <c r="CS43" s="1070"/>
      <c r="CT43" s="1070"/>
      <c r="CU43" s="1070"/>
      <c r="CV43" s="1070"/>
      <c r="CW43" s="1070"/>
      <c r="CX43" s="1070"/>
      <c r="CY43" s="1070"/>
      <c r="CZ43" s="1070"/>
      <c r="DA43" s="1070"/>
      <c r="DB43" s="1070"/>
      <c r="DC43" s="1070"/>
      <c r="DD43" s="1070"/>
      <c r="DE43" s="1070"/>
      <c r="DF43" s="1070"/>
      <c r="DG43" s="1070"/>
      <c r="DH43" s="1070"/>
      <c r="DI43" s="1070"/>
      <c r="DJ43" s="1070"/>
      <c r="DK43" s="1070"/>
      <c r="DL43" s="1070"/>
      <c r="DM43" s="1070"/>
      <c r="DN43" s="1070"/>
      <c r="DO43" s="1070"/>
      <c r="DP43" s="1070"/>
      <c r="DQ43" s="1070"/>
      <c r="DR43" s="1070"/>
      <c r="DS43" s="1070"/>
      <c r="DT43" s="1070"/>
      <c r="DU43" s="1070"/>
      <c r="DV43" s="1070"/>
      <c r="DW43" s="1070"/>
      <c r="DX43" s="1070"/>
      <c r="DY43" s="1070"/>
      <c r="DZ43" s="1070"/>
      <c r="EA43" s="1070"/>
      <c r="EB43" s="1070"/>
      <c r="EC43" s="1070"/>
      <c r="ED43" s="1070"/>
      <c r="EE43" s="1070"/>
      <c r="EF43" s="1070"/>
      <c r="EG43" s="1070"/>
      <c r="EH43" s="1070"/>
      <c r="EI43" s="1070"/>
      <c r="EJ43" s="1070"/>
      <c r="EK43" s="1070"/>
      <c r="EL43" s="1070"/>
      <c r="EM43" s="1070"/>
      <c r="EN43" s="1070"/>
      <c r="EO43" s="1070"/>
      <c r="EP43" s="1070"/>
      <c r="EQ43" s="1070"/>
      <c r="ER43" s="1070"/>
      <c r="ES43" s="1070"/>
      <c r="ET43" s="1070"/>
      <c r="EU43" s="1070"/>
      <c r="EV43" s="1070"/>
      <c r="EW43" s="1070"/>
      <c r="EX43" s="1070"/>
      <c r="EY43" s="1070"/>
      <c r="EZ43" s="1070"/>
      <c r="FA43" s="1070"/>
      <c r="FB43" s="1070"/>
      <c r="FC43" s="1070"/>
      <c r="FD43" s="1070"/>
    </row>
    <row r="44" spans="1:160" s="1071" customFormat="1" ht="12.5" x14ac:dyDescent="0.35">
      <c r="A44" s="1069" t="s">
        <v>4821</v>
      </c>
      <c r="B44" s="832" t="s">
        <v>4822</v>
      </c>
      <c r="C44" s="822">
        <v>1</v>
      </c>
      <c r="D44" s="101">
        <v>10407.6</v>
      </c>
      <c r="E44" s="101">
        <v>10407.6</v>
      </c>
      <c r="F44" s="1070"/>
      <c r="G44" s="1070"/>
      <c r="H44" s="1070"/>
      <c r="I44" s="1070"/>
      <c r="J44" s="1070"/>
      <c r="K44" s="1070"/>
      <c r="L44" s="1070"/>
      <c r="M44" s="1070"/>
      <c r="N44" s="1070"/>
      <c r="O44" s="1070"/>
      <c r="P44" s="1070"/>
      <c r="Q44" s="1070"/>
      <c r="R44" s="1070"/>
      <c r="S44" s="1070"/>
      <c r="T44" s="1070"/>
      <c r="U44" s="1070"/>
      <c r="V44" s="1070"/>
      <c r="W44" s="1070"/>
      <c r="X44" s="1070"/>
      <c r="Y44" s="1070"/>
      <c r="Z44" s="1070"/>
      <c r="AA44" s="1070"/>
      <c r="AB44" s="1070"/>
      <c r="AC44" s="1070"/>
      <c r="AD44" s="1070"/>
      <c r="AE44" s="1070"/>
      <c r="AF44" s="1070"/>
      <c r="AG44" s="1070"/>
      <c r="AH44" s="1070"/>
      <c r="AI44" s="1070"/>
      <c r="AJ44" s="1070"/>
      <c r="AK44" s="1070"/>
      <c r="AL44" s="1070"/>
      <c r="AM44" s="1070"/>
      <c r="AN44" s="1070"/>
      <c r="AO44" s="1070"/>
      <c r="AP44" s="1070"/>
      <c r="AQ44" s="1070"/>
      <c r="AR44" s="1070"/>
      <c r="AS44" s="1070"/>
      <c r="AT44" s="1070"/>
      <c r="AU44" s="1070"/>
      <c r="AV44" s="1070"/>
      <c r="AW44" s="1070"/>
      <c r="AX44" s="1070"/>
      <c r="AY44" s="1070"/>
      <c r="AZ44" s="1070"/>
      <c r="BA44" s="1070"/>
      <c r="BB44" s="1070"/>
      <c r="BC44" s="1070"/>
      <c r="BD44" s="1070"/>
      <c r="BE44" s="1070"/>
      <c r="BF44" s="1070"/>
      <c r="BG44" s="1070"/>
      <c r="BH44" s="1070"/>
      <c r="BI44" s="1070"/>
      <c r="BJ44" s="1070"/>
      <c r="BK44" s="1070"/>
      <c r="BL44" s="1070"/>
      <c r="BM44" s="1070"/>
      <c r="BN44" s="1070"/>
      <c r="BO44" s="1070"/>
      <c r="BP44" s="1070"/>
      <c r="BQ44" s="1070"/>
      <c r="BR44" s="1070"/>
      <c r="BS44" s="1070"/>
      <c r="BT44" s="1070"/>
      <c r="BU44" s="1070"/>
      <c r="BV44" s="1070"/>
      <c r="BW44" s="1070"/>
      <c r="BX44" s="1070"/>
      <c r="BY44" s="1070"/>
      <c r="BZ44" s="1070"/>
      <c r="CA44" s="1070"/>
      <c r="CB44" s="1070"/>
      <c r="CC44" s="1070"/>
      <c r="CD44" s="1070"/>
      <c r="CE44" s="1070"/>
      <c r="CF44" s="1070"/>
      <c r="CG44" s="1070"/>
      <c r="CH44" s="1070"/>
      <c r="CI44" s="1070"/>
      <c r="CJ44" s="1070"/>
      <c r="CK44" s="1070"/>
      <c r="CL44" s="1070"/>
      <c r="CM44" s="1070"/>
      <c r="CN44" s="1070"/>
      <c r="CO44" s="1070"/>
      <c r="CP44" s="1070"/>
      <c r="CQ44" s="1070"/>
      <c r="CR44" s="1070"/>
      <c r="CS44" s="1070"/>
      <c r="CT44" s="1070"/>
      <c r="CU44" s="1070"/>
      <c r="CV44" s="1070"/>
      <c r="CW44" s="1070"/>
      <c r="CX44" s="1070"/>
      <c r="CY44" s="1070"/>
      <c r="CZ44" s="1070"/>
      <c r="DA44" s="1070"/>
      <c r="DB44" s="1070"/>
      <c r="DC44" s="1070"/>
      <c r="DD44" s="1070"/>
      <c r="DE44" s="1070"/>
      <c r="DF44" s="1070"/>
      <c r="DG44" s="1070"/>
      <c r="DH44" s="1070"/>
      <c r="DI44" s="1070"/>
      <c r="DJ44" s="1070"/>
      <c r="DK44" s="1070"/>
      <c r="DL44" s="1070"/>
      <c r="DM44" s="1070"/>
      <c r="DN44" s="1070"/>
      <c r="DO44" s="1070"/>
      <c r="DP44" s="1070"/>
      <c r="DQ44" s="1070"/>
      <c r="DR44" s="1070"/>
      <c r="DS44" s="1070"/>
      <c r="DT44" s="1070"/>
      <c r="DU44" s="1070"/>
      <c r="DV44" s="1070"/>
      <c r="DW44" s="1070"/>
      <c r="DX44" s="1070"/>
      <c r="DY44" s="1070"/>
      <c r="DZ44" s="1070"/>
      <c r="EA44" s="1070"/>
      <c r="EB44" s="1070"/>
      <c r="EC44" s="1070"/>
      <c r="ED44" s="1070"/>
      <c r="EE44" s="1070"/>
      <c r="EF44" s="1070"/>
      <c r="EG44" s="1070"/>
      <c r="EH44" s="1070"/>
      <c r="EI44" s="1070"/>
      <c r="EJ44" s="1070"/>
      <c r="EK44" s="1070"/>
      <c r="EL44" s="1070"/>
      <c r="EM44" s="1070"/>
      <c r="EN44" s="1070"/>
      <c r="EO44" s="1070"/>
      <c r="EP44" s="1070"/>
      <c r="EQ44" s="1070"/>
      <c r="ER44" s="1070"/>
      <c r="ES44" s="1070"/>
      <c r="ET44" s="1070"/>
      <c r="EU44" s="1070"/>
      <c r="EV44" s="1070"/>
      <c r="EW44" s="1070"/>
      <c r="EX44" s="1070"/>
      <c r="EY44" s="1070"/>
      <c r="EZ44" s="1070"/>
      <c r="FA44" s="1070"/>
      <c r="FB44" s="1070"/>
      <c r="FC44" s="1070"/>
      <c r="FD44" s="1070"/>
    </row>
    <row r="45" spans="1:160" s="1071" customFormat="1" ht="12.5" x14ac:dyDescent="0.35">
      <c r="A45" s="1069" t="s">
        <v>4823</v>
      </c>
      <c r="B45" s="832" t="s">
        <v>4824</v>
      </c>
      <c r="C45" s="822">
        <v>1</v>
      </c>
      <c r="D45" s="101">
        <v>10407.6</v>
      </c>
      <c r="E45" s="101">
        <v>10407.6</v>
      </c>
      <c r="F45" s="1070"/>
      <c r="G45" s="1070"/>
      <c r="H45" s="1070"/>
      <c r="I45" s="1070"/>
      <c r="J45" s="1070"/>
      <c r="K45" s="1070"/>
      <c r="L45" s="1070"/>
      <c r="M45" s="1070"/>
      <c r="N45" s="1070"/>
      <c r="O45" s="1070"/>
      <c r="P45" s="1070"/>
      <c r="Q45" s="1070"/>
      <c r="R45" s="1070"/>
      <c r="S45" s="1070"/>
      <c r="T45" s="1070"/>
      <c r="U45" s="1070"/>
      <c r="V45" s="1070"/>
      <c r="W45" s="1070"/>
      <c r="X45" s="1070"/>
      <c r="Y45" s="1070"/>
      <c r="Z45" s="1070"/>
      <c r="AA45" s="1070"/>
      <c r="AB45" s="1070"/>
      <c r="AC45" s="1070"/>
      <c r="AD45" s="1070"/>
      <c r="AE45" s="1070"/>
      <c r="AF45" s="1070"/>
      <c r="AG45" s="1070"/>
      <c r="AH45" s="1070"/>
      <c r="AI45" s="1070"/>
      <c r="AJ45" s="1070"/>
      <c r="AK45" s="1070"/>
      <c r="AL45" s="1070"/>
      <c r="AM45" s="1070"/>
      <c r="AN45" s="1070"/>
      <c r="AO45" s="1070"/>
      <c r="AP45" s="1070"/>
      <c r="AQ45" s="1070"/>
      <c r="AR45" s="1070"/>
      <c r="AS45" s="1070"/>
      <c r="AT45" s="1070"/>
      <c r="AU45" s="1070"/>
      <c r="AV45" s="1070"/>
      <c r="AW45" s="1070"/>
      <c r="AX45" s="1070"/>
      <c r="AY45" s="1070"/>
      <c r="AZ45" s="1070"/>
      <c r="BA45" s="1070"/>
      <c r="BB45" s="1070"/>
      <c r="BC45" s="1070"/>
      <c r="BD45" s="1070"/>
      <c r="BE45" s="1070"/>
      <c r="BF45" s="1070"/>
      <c r="BG45" s="1070"/>
      <c r="BH45" s="1070"/>
      <c r="BI45" s="1070"/>
      <c r="BJ45" s="1070"/>
      <c r="BK45" s="1070"/>
      <c r="BL45" s="1070"/>
      <c r="BM45" s="1070"/>
      <c r="BN45" s="1070"/>
      <c r="BO45" s="1070"/>
      <c r="BP45" s="1070"/>
      <c r="BQ45" s="1070"/>
      <c r="BR45" s="1070"/>
      <c r="BS45" s="1070"/>
      <c r="BT45" s="1070"/>
      <c r="BU45" s="1070"/>
      <c r="BV45" s="1070"/>
      <c r="BW45" s="1070"/>
      <c r="BX45" s="1070"/>
      <c r="BY45" s="1070"/>
      <c r="BZ45" s="1070"/>
      <c r="CA45" s="1070"/>
      <c r="CB45" s="1070"/>
      <c r="CC45" s="1070"/>
      <c r="CD45" s="1070"/>
      <c r="CE45" s="1070"/>
      <c r="CF45" s="1070"/>
      <c r="CG45" s="1070"/>
      <c r="CH45" s="1070"/>
      <c r="CI45" s="1070"/>
      <c r="CJ45" s="1070"/>
      <c r="CK45" s="1070"/>
      <c r="CL45" s="1070"/>
      <c r="CM45" s="1070"/>
      <c r="CN45" s="1070"/>
      <c r="CO45" s="1070"/>
      <c r="CP45" s="1070"/>
      <c r="CQ45" s="1070"/>
      <c r="CR45" s="1070"/>
      <c r="CS45" s="1070"/>
      <c r="CT45" s="1070"/>
      <c r="CU45" s="1070"/>
      <c r="CV45" s="1070"/>
      <c r="CW45" s="1070"/>
      <c r="CX45" s="1070"/>
      <c r="CY45" s="1070"/>
      <c r="CZ45" s="1070"/>
      <c r="DA45" s="1070"/>
      <c r="DB45" s="1070"/>
      <c r="DC45" s="1070"/>
      <c r="DD45" s="1070"/>
      <c r="DE45" s="1070"/>
      <c r="DF45" s="1070"/>
      <c r="DG45" s="1070"/>
      <c r="DH45" s="1070"/>
      <c r="DI45" s="1070"/>
      <c r="DJ45" s="1070"/>
      <c r="DK45" s="1070"/>
      <c r="DL45" s="1070"/>
      <c r="DM45" s="1070"/>
      <c r="DN45" s="1070"/>
      <c r="DO45" s="1070"/>
      <c r="DP45" s="1070"/>
      <c r="DQ45" s="1070"/>
      <c r="DR45" s="1070"/>
      <c r="DS45" s="1070"/>
      <c r="DT45" s="1070"/>
      <c r="DU45" s="1070"/>
      <c r="DV45" s="1070"/>
      <c r="DW45" s="1070"/>
      <c r="DX45" s="1070"/>
      <c r="DY45" s="1070"/>
      <c r="DZ45" s="1070"/>
      <c r="EA45" s="1070"/>
      <c r="EB45" s="1070"/>
      <c r="EC45" s="1070"/>
      <c r="ED45" s="1070"/>
      <c r="EE45" s="1070"/>
      <c r="EF45" s="1070"/>
      <c r="EG45" s="1070"/>
      <c r="EH45" s="1070"/>
      <c r="EI45" s="1070"/>
      <c r="EJ45" s="1070"/>
      <c r="EK45" s="1070"/>
      <c r="EL45" s="1070"/>
      <c r="EM45" s="1070"/>
      <c r="EN45" s="1070"/>
      <c r="EO45" s="1070"/>
      <c r="EP45" s="1070"/>
      <c r="EQ45" s="1070"/>
      <c r="ER45" s="1070"/>
      <c r="ES45" s="1070"/>
      <c r="ET45" s="1070"/>
      <c r="EU45" s="1070"/>
      <c r="EV45" s="1070"/>
      <c r="EW45" s="1070"/>
      <c r="EX45" s="1070"/>
      <c r="EY45" s="1070"/>
      <c r="EZ45" s="1070"/>
      <c r="FA45" s="1070"/>
      <c r="FB45" s="1070"/>
      <c r="FC45" s="1070"/>
      <c r="FD45" s="1070"/>
    </row>
    <row r="46" spans="1:160" s="1071" customFormat="1" ht="12.5" x14ac:dyDescent="0.35">
      <c r="A46" s="1069" t="s">
        <v>4825</v>
      </c>
      <c r="B46" s="832" t="s">
        <v>4826</v>
      </c>
      <c r="C46" s="822">
        <v>3</v>
      </c>
      <c r="D46" s="101">
        <v>10407.6</v>
      </c>
      <c r="E46" s="101">
        <v>10407.6</v>
      </c>
      <c r="F46" s="1070"/>
      <c r="G46" s="1070"/>
      <c r="H46" s="1070"/>
      <c r="I46" s="1070"/>
      <c r="J46" s="1070"/>
      <c r="K46" s="1070"/>
      <c r="L46" s="1070"/>
      <c r="M46" s="1070"/>
      <c r="N46" s="1070"/>
      <c r="O46" s="1070"/>
      <c r="P46" s="1070"/>
      <c r="Q46" s="1070"/>
      <c r="R46" s="1070"/>
      <c r="S46" s="1070"/>
      <c r="T46" s="1070"/>
      <c r="U46" s="1070"/>
      <c r="V46" s="1070"/>
      <c r="W46" s="1070"/>
      <c r="X46" s="1070"/>
      <c r="Y46" s="1070"/>
      <c r="Z46" s="1070"/>
      <c r="AA46" s="1070"/>
      <c r="AB46" s="1070"/>
      <c r="AC46" s="1070"/>
      <c r="AD46" s="1070"/>
      <c r="AE46" s="1070"/>
      <c r="AF46" s="1070"/>
      <c r="AG46" s="1070"/>
      <c r="AH46" s="1070"/>
      <c r="AI46" s="1070"/>
      <c r="AJ46" s="1070"/>
      <c r="AK46" s="1070"/>
      <c r="AL46" s="1070"/>
      <c r="AM46" s="1070"/>
      <c r="AN46" s="1070"/>
      <c r="AO46" s="1070"/>
      <c r="AP46" s="1070"/>
      <c r="AQ46" s="1070"/>
      <c r="AR46" s="1070"/>
      <c r="AS46" s="1070"/>
      <c r="AT46" s="1070"/>
      <c r="AU46" s="1070"/>
      <c r="AV46" s="1070"/>
      <c r="AW46" s="1070"/>
      <c r="AX46" s="1070"/>
      <c r="AY46" s="1070"/>
      <c r="AZ46" s="1070"/>
      <c r="BA46" s="1070"/>
      <c r="BB46" s="1070"/>
      <c r="BC46" s="1070"/>
      <c r="BD46" s="1070"/>
      <c r="BE46" s="1070"/>
      <c r="BF46" s="1070"/>
      <c r="BG46" s="1070"/>
      <c r="BH46" s="1070"/>
      <c r="BI46" s="1070"/>
      <c r="BJ46" s="1070"/>
      <c r="BK46" s="1070"/>
      <c r="BL46" s="1070"/>
      <c r="BM46" s="1070"/>
      <c r="BN46" s="1070"/>
      <c r="BO46" s="1070"/>
      <c r="BP46" s="1070"/>
      <c r="BQ46" s="1070"/>
      <c r="BR46" s="1070"/>
      <c r="BS46" s="1070"/>
      <c r="BT46" s="1070"/>
      <c r="BU46" s="1070"/>
      <c r="BV46" s="1070"/>
      <c r="BW46" s="1070"/>
      <c r="BX46" s="1070"/>
      <c r="BY46" s="1070"/>
      <c r="BZ46" s="1070"/>
      <c r="CA46" s="1070"/>
      <c r="CB46" s="1070"/>
      <c r="CC46" s="1070"/>
      <c r="CD46" s="1070"/>
      <c r="CE46" s="1070"/>
      <c r="CF46" s="1070"/>
      <c r="CG46" s="1070"/>
      <c r="CH46" s="1070"/>
      <c r="CI46" s="1070"/>
      <c r="CJ46" s="1070"/>
      <c r="CK46" s="1070"/>
      <c r="CL46" s="1070"/>
      <c r="CM46" s="1070"/>
      <c r="CN46" s="1070"/>
      <c r="CO46" s="1070"/>
      <c r="CP46" s="1070"/>
      <c r="CQ46" s="1070"/>
      <c r="CR46" s="1070"/>
      <c r="CS46" s="1070"/>
      <c r="CT46" s="1070"/>
      <c r="CU46" s="1070"/>
      <c r="CV46" s="1070"/>
      <c r="CW46" s="1070"/>
      <c r="CX46" s="1070"/>
      <c r="CY46" s="1070"/>
      <c r="CZ46" s="1070"/>
      <c r="DA46" s="1070"/>
      <c r="DB46" s="1070"/>
      <c r="DC46" s="1070"/>
      <c r="DD46" s="1070"/>
      <c r="DE46" s="1070"/>
      <c r="DF46" s="1070"/>
      <c r="DG46" s="1070"/>
      <c r="DH46" s="1070"/>
      <c r="DI46" s="1070"/>
      <c r="DJ46" s="1070"/>
      <c r="DK46" s="1070"/>
      <c r="DL46" s="1070"/>
      <c r="DM46" s="1070"/>
      <c r="DN46" s="1070"/>
      <c r="DO46" s="1070"/>
      <c r="DP46" s="1070"/>
      <c r="DQ46" s="1070"/>
      <c r="DR46" s="1070"/>
      <c r="DS46" s="1070"/>
      <c r="DT46" s="1070"/>
      <c r="DU46" s="1070"/>
      <c r="DV46" s="1070"/>
      <c r="DW46" s="1070"/>
      <c r="DX46" s="1070"/>
      <c r="DY46" s="1070"/>
      <c r="DZ46" s="1070"/>
      <c r="EA46" s="1070"/>
      <c r="EB46" s="1070"/>
      <c r="EC46" s="1070"/>
      <c r="ED46" s="1070"/>
      <c r="EE46" s="1070"/>
      <c r="EF46" s="1070"/>
      <c r="EG46" s="1070"/>
      <c r="EH46" s="1070"/>
      <c r="EI46" s="1070"/>
      <c r="EJ46" s="1070"/>
      <c r="EK46" s="1070"/>
      <c r="EL46" s="1070"/>
      <c r="EM46" s="1070"/>
      <c r="EN46" s="1070"/>
      <c r="EO46" s="1070"/>
      <c r="EP46" s="1070"/>
      <c r="EQ46" s="1070"/>
      <c r="ER46" s="1070"/>
      <c r="ES46" s="1070"/>
      <c r="ET46" s="1070"/>
      <c r="EU46" s="1070"/>
      <c r="EV46" s="1070"/>
      <c r="EW46" s="1070"/>
      <c r="EX46" s="1070"/>
      <c r="EY46" s="1070"/>
      <c r="EZ46" s="1070"/>
      <c r="FA46" s="1070"/>
      <c r="FB46" s="1070"/>
      <c r="FC46" s="1070"/>
      <c r="FD46" s="1070"/>
    </row>
    <row r="47" spans="1:160" s="1071" customFormat="1" ht="12.5" x14ac:dyDescent="0.35">
      <c r="A47" s="1069" t="s">
        <v>4827</v>
      </c>
      <c r="B47" s="832" t="s">
        <v>4335</v>
      </c>
      <c r="C47" s="822">
        <v>1</v>
      </c>
      <c r="D47" s="101">
        <v>9517.8799999999992</v>
      </c>
      <c r="E47" s="101">
        <v>9517.8799999999992</v>
      </c>
      <c r="F47" s="1070"/>
      <c r="G47" s="1070"/>
      <c r="H47" s="1070"/>
      <c r="I47" s="1070"/>
      <c r="J47" s="1070"/>
      <c r="K47" s="1070"/>
      <c r="L47" s="1070"/>
      <c r="M47" s="1070"/>
      <c r="N47" s="1070"/>
      <c r="O47" s="1070"/>
      <c r="P47" s="1070"/>
      <c r="Q47" s="1070"/>
      <c r="R47" s="1070"/>
      <c r="S47" s="1070"/>
      <c r="T47" s="1070"/>
      <c r="U47" s="1070"/>
      <c r="V47" s="1070"/>
      <c r="W47" s="1070"/>
      <c r="X47" s="1070"/>
      <c r="Y47" s="1070"/>
      <c r="Z47" s="1070"/>
      <c r="AA47" s="1070"/>
      <c r="AB47" s="1070"/>
      <c r="AC47" s="1070"/>
      <c r="AD47" s="1070"/>
      <c r="AE47" s="1070"/>
      <c r="AF47" s="1070"/>
      <c r="AG47" s="1070"/>
      <c r="AH47" s="1070"/>
      <c r="AI47" s="1070"/>
      <c r="AJ47" s="1070"/>
      <c r="AK47" s="1070"/>
      <c r="AL47" s="1070"/>
      <c r="AM47" s="1070"/>
      <c r="AN47" s="1070"/>
      <c r="AO47" s="1070"/>
      <c r="AP47" s="1070"/>
      <c r="AQ47" s="1070"/>
      <c r="AR47" s="1070"/>
      <c r="AS47" s="1070"/>
      <c r="AT47" s="1070"/>
      <c r="AU47" s="1070"/>
      <c r="AV47" s="1070"/>
      <c r="AW47" s="1070"/>
      <c r="AX47" s="1070"/>
      <c r="AY47" s="1070"/>
      <c r="AZ47" s="1070"/>
      <c r="BA47" s="1070"/>
      <c r="BB47" s="1070"/>
      <c r="BC47" s="1070"/>
      <c r="BD47" s="1070"/>
      <c r="BE47" s="1070"/>
      <c r="BF47" s="1070"/>
      <c r="BG47" s="1070"/>
      <c r="BH47" s="1070"/>
      <c r="BI47" s="1070"/>
      <c r="BJ47" s="1070"/>
      <c r="BK47" s="1070"/>
      <c r="BL47" s="1070"/>
      <c r="BM47" s="1070"/>
      <c r="BN47" s="1070"/>
      <c r="BO47" s="1070"/>
      <c r="BP47" s="1070"/>
      <c r="BQ47" s="1070"/>
      <c r="BR47" s="1070"/>
      <c r="BS47" s="1070"/>
      <c r="BT47" s="1070"/>
      <c r="BU47" s="1070"/>
      <c r="BV47" s="1070"/>
      <c r="BW47" s="1070"/>
      <c r="BX47" s="1070"/>
      <c r="BY47" s="1070"/>
      <c r="BZ47" s="1070"/>
      <c r="CA47" s="1070"/>
      <c r="CB47" s="1070"/>
      <c r="CC47" s="1070"/>
      <c r="CD47" s="1070"/>
      <c r="CE47" s="1070"/>
      <c r="CF47" s="1070"/>
      <c r="CG47" s="1070"/>
      <c r="CH47" s="1070"/>
      <c r="CI47" s="1070"/>
      <c r="CJ47" s="1070"/>
      <c r="CK47" s="1070"/>
      <c r="CL47" s="1070"/>
      <c r="CM47" s="1070"/>
      <c r="CN47" s="1070"/>
      <c r="CO47" s="1070"/>
      <c r="CP47" s="1070"/>
      <c r="CQ47" s="1070"/>
      <c r="CR47" s="1070"/>
      <c r="CS47" s="1070"/>
      <c r="CT47" s="1070"/>
      <c r="CU47" s="1070"/>
      <c r="CV47" s="1070"/>
      <c r="CW47" s="1070"/>
      <c r="CX47" s="1070"/>
      <c r="CY47" s="1070"/>
      <c r="CZ47" s="1070"/>
      <c r="DA47" s="1070"/>
      <c r="DB47" s="1070"/>
      <c r="DC47" s="1070"/>
      <c r="DD47" s="1070"/>
      <c r="DE47" s="1070"/>
      <c r="DF47" s="1070"/>
      <c r="DG47" s="1070"/>
      <c r="DH47" s="1070"/>
      <c r="DI47" s="1070"/>
      <c r="DJ47" s="1070"/>
      <c r="DK47" s="1070"/>
      <c r="DL47" s="1070"/>
      <c r="DM47" s="1070"/>
      <c r="DN47" s="1070"/>
      <c r="DO47" s="1070"/>
      <c r="DP47" s="1070"/>
      <c r="DQ47" s="1070"/>
      <c r="DR47" s="1070"/>
      <c r="DS47" s="1070"/>
      <c r="DT47" s="1070"/>
      <c r="DU47" s="1070"/>
      <c r="DV47" s="1070"/>
      <c r="DW47" s="1070"/>
      <c r="DX47" s="1070"/>
      <c r="DY47" s="1070"/>
      <c r="DZ47" s="1070"/>
      <c r="EA47" s="1070"/>
      <c r="EB47" s="1070"/>
      <c r="EC47" s="1070"/>
      <c r="ED47" s="1070"/>
      <c r="EE47" s="1070"/>
      <c r="EF47" s="1070"/>
      <c r="EG47" s="1070"/>
      <c r="EH47" s="1070"/>
      <c r="EI47" s="1070"/>
      <c r="EJ47" s="1070"/>
      <c r="EK47" s="1070"/>
      <c r="EL47" s="1070"/>
      <c r="EM47" s="1070"/>
      <c r="EN47" s="1070"/>
      <c r="EO47" s="1070"/>
      <c r="EP47" s="1070"/>
      <c r="EQ47" s="1070"/>
      <c r="ER47" s="1070"/>
      <c r="ES47" s="1070"/>
      <c r="ET47" s="1070"/>
      <c r="EU47" s="1070"/>
      <c r="EV47" s="1070"/>
      <c r="EW47" s="1070"/>
      <c r="EX47" s="1070"/>
      <c r="EY47" s="1070"/>
      <c r="EZ47" s="1070"/>
      <c r="FA47" s="1070"/>
      <c r="FB47" s="1070"/>
      <c r="FC47" s="1070"/>
      <c r="FD47" s="1070"/>
    </row>
    <row r="48" spans="1:160" x14ac:dyDescent="0.3">
      <c r="A48" s="214"/>
      <c r="B48" s="56" t="s">
        <v>4241</v>
      </c>
      <c r="C48" s="57">
        <f>SUM(C35:C47)</f>
        <v>72</v>
      </c>
      <c r="D48" s="1072"/>
      <c r="E48" s="1072"/>
    </row>
    <row r="49" spans="1:160" s="187" customFormat="1" x14ac:dyDescent="0.3">
      <c r="B49" s="826"/>
      <c r="C49" s="827"/>
      <c r="D49" s="1072"/>
      <c r="E49" s="1072"/>
    </row>
    <row r="50" spans="1:160" x14ac:dyDescent="0.3">
      <c r="A50" s="1077"/>
      <c r="B50" s="1078"/>
      <c r="C50" s="1077"/>
      <c r="D50" s="1079"/>
      <c r="E50" s="1079"/>
    </row>
    <row r="51" spans="1:160" x14ac:dyDescent="0.3">
      <c r="A51" s="628" t="s">
        <v>4169</v>
      </c>
      <c r="B51" s="628" t="s">
        <v>4168</v>
      </c>
      <c r="C51" s="813"/>
      <c r="D51" s="1076"/>
      <c r="E51" s="1076"/>
    </row>
    <row r="52" spans="1:160" s="222" customFormat="1" ht="12.5" x14ac:dyDescent="0.25">
      <c r="A52" s="836" t="s">
        <v>4242</v>
      </c>
      <c r="B52" s="836" t="s">
        <v>4242</v>
      </c>
      <c r="C52" s="837">
        <v>0</v>
      </c>
      <c r="D52" s="833">
        <v>0</v>
      </c>
      <c r="E52" s="833">
        <v>0</v>
      </c>
      <c r="F52" s="105"/>
      <c r="G52" s="105"/>
      <c r="H52" s="105"/>
      <c r="I52" s="105"/>
      <c r="J52" s="105"/>
      <c r="K52" s="105"/>
      <c r="L52" s="105"/>
      <c r="M52" s="105"/>
      <c r="N52" s="105"/>
      <c r="O52" s="105"/>
      <c r="P52" s="105"/>
      <c r="Q52" s="105"/>
      <c r="R52" s="105"/>
      <c r="S52" s="105"/>
      <c r="T52" s="105"/>
      <c r="U52" s="105"/>
      <c r="V52" s="105"/>
      <c r="W52" s="105"/>
      <c r="X52" s="105"/>
      <c r="Y52" s="105"/>
      <c r="Z52" s="105"/>
      <c r="AA52" s="105"/>
      <c r="AB52" s="105"/>
      <c r="AC52" s="105"/>
      <c r="AD52" s="105"/>
      <c r="AE52" s="105"/>
      <c r="AF52" s="105"/>
      <c r="AG52" s="105"/>
      <c r="AH52" s="105"/>
      <c r="AI52" s="105"/>
      <c r="AJ52" s="105"/>
      <c r="AK52" s="105"/>
      <c r="AL52" s="105"/>
      <c r="AM52" s="105"/>
      <c r="AN52" s="105"/>
      <c r="AO52" s="105"/>
      <c r="AP52" s="105"/>
      <c r="AQ52" s="105"/>
      <c r="AR52" s="105"/>
      <c r="AS52" s="105"/>
      <c r="AT52" s="105"/>
      <c r="AU52" s="105"/>
      <c r="AV52" s="105"/>
      <c r="AW52" s="105"/>
      <c r="AX52" s="105"/>
      <c r="AY52" s="105"/>
      <c r="AZ52" s="105"/>
      <c r="BA52" s="105"/>
      <c r="BB52" s="105"/>
      <c r="BC52" s="105"/>
      <c r="BD52" s="105"/>
      <c r="BE52" s="105"/>
      <c r="BF52" s="105"/>
      <c r="BG52" s="105"/>
      <c r="BH52" s="105"/>
      <c r="BI52" s="105"/>
      <c r="BJ52" s="105"/>
      <c r="BK52" s="105"/>
      <c r="BL52" s="105"/>
      <c r="BM52" s="105"/>
      <c r="BN52" s="105"/>
      <c r="BO52" s="105"/>
      <c r="BP52" s="105"/>
      <c r="BQ52" s="105"/>
      <c r="BR52" s="105"/>
      <c r="BS52" s="105"/>
      <c r="BT52" s="105"/>
      <c r="BU52" s="105"/>
      <c r="BV52" s="105"/>
      <c r="BW52" s="105"/>
      <c r="BX52" s="105"/>
      <c r="BY52" s="105"/>
      <c r="BZ52" s="105"/>
      <c r="CA52" s="105"/>
      <c r="CB52" s="105"/>
      <c r="CC52" s="105"/>
      <c r="CD52" s="105"/>
      <c r="CE52" s="105"/>
      <c r="CF52" s="105"/>
      <c r="CG52" s="105"/>
      <c r="CH52" s="105"/>
      <c r="CI52" s="105"/>
      <c r="CJ52" s="105"/>
      <c r="CK52" s="105"/>
      <c r="CL52" s="105"/>
      <c r="CM52" s="105"/>
      <c r="CN52" s="105"/>
      <c r="CO52" s="105"/>
      <c r="CP52" s="105"/>
      <c r="CQ52" s="105"/>
      <c r="CR52" s="105"/>
      <c r="CS52" s="105"/>
      <c r="CT52" s="105"/>
      <c r="CU52" s="105"/>
      <c r="CV52" s="105"/>
      <c r="CW52" s="105"/>
      <c r="CX52" s="105"/>
      <c r="CY52" s="105"/>
      <c r="CZ52" s="105"/>
      <c r="DA52" s="105"/>
      <c r="DB52" s="105"/>
      <c r="DC52" s="105"/>
      <c r="DD52" s="105"/>
      <c r="DE52" s="105"/>
      <c r="DF52" s="105"/>
      <c r="DG52" s="105"/>
      <c r="DH52" s="105"/>
      <c r="DI52" s="105"/>
      <c r="DJ52" s="105"/>
      <c r="DK52" s="105"/>
      <c r="DL52" s="105"/>
      <c r="DM52" s="105"/>
      <c r="DN52" s="105"/>
      <c r="DO52" s="105"/>
      <c r="DP52" s="105"/>
      <c r="DQ52" s="105"/>
      <c r="DR52" s="105"/>
      <c r="DS52" s="105"/>
      <c r="DT52" s="105"/>
      <c r="DU52" s="105"/>
      <c r="DV52" s="105"/>
      <c r="DW52" s="105"/>
      <c r="DX52" s="105"/>
      <c r="DY52" s="105"/>
      <c r="DZ52" s="105"/>
      <c r="EA52" s="105"/>
      <c r="EB52" s="105"/>
      <c r="EC52" s="105"/>
      <c r="ED52" s="105"/>
      <c r="EE52" s="105"/>
      <c r="EF52" s="105"/>
      <c r="EG52" s="105"/>
      <c r="EH52" s="105"/>
      <c r="EI52" s="105"/>
      <c r="EJ52" s="105"/>
      <c r="EK52" s="105"/>
      <c r="EL52" s="105"/>
      <c r="EM52" s="105"/>
      <c r="EN52" s="105"/>
      <c r="EO52" s="105"/>
      <c r="EP52" s="105"/>
      <c r="EQ52" s="105"/>
      <c r="ER52" s="105"/>
      <c r="ES52" s="105"/>
      <c r="ET52" s="105"/>
      <c r="EU52" s="105"/>
      <c r="EV52" s="105"/>
      <c r="EW52" s="105"/>
      <c r="EX52" s="105"/>
      <c r="EY52" s="105"/>
      <c r="EZ52" s="105"/>
      <c r="FA52" s="105"/>
      <c r="FB52" s="105"/>
      <c r="FC52" s="105"/>
      <c r="FD52" s="105"/>
    </row>
    <row r="53" spans="1:160" x14ac:dyDescent="0.3">
      <c r="A53" s="214"/>
      <c r="B53" s="56" t="s">
        <v>4243</v>
      </c>
      <c r="C53" s="57">
        <f>SUM(C52)</f>
        <v>0</v>
      </c>
      <c r="D53" s="1072"/>
      <c r="E53" s="1072"/>
    </row>
    <row r="54" spans="1:160" s="187" customFormat="1" x14ac:dyDescent="0.3">
      <c r="B54" s="826"/>
      <c r="C54" s="827"/>
      <c r="D54" s="1072"/>
      <c r="E54" s="1072"/>
    </row>
    <row r="55" spans="1:160" s="187" customFormat="1" x14ac:dyDescent="0.3">
      <c r="B55" s="103" t="s">
        <v>4170</v>
      </c>
      <c r="C55" s="104">
        <f>SUM(C48,C31,C53)</f>
        <v>92</v>
      </c>
      <c r="D55" s="1072"/>
      <c r="E55" s="1072"/>
    </row>
    <row r="56" spans="1:160" s="187" customFormat="1" x14ac:dyDescent="0.3">
      <c r="B56" s="826"/>
      <c r="C56" s="827"/>
      <c r="D56" s="1072"/>
      <c r="E56" s="1072"/>
    </row>
    <row r="57" spans="1:160" x14ac:dyDescent="0.3">
      <c r="A57" s="1073"/>
      <c r="B57" s="1074"/>
      <c r="C57" s="1075"/>
      <c r="D57" s="1076"/>
      <c r="E57" s="1076"/>
    </row>
    <row r="58" spans="1:160" x14ac:dyDescent="0.3">
      <c r="A58" s="1021" t="s">
        <v>4166</v>
      </c>
      <c r="B58" s="1021"/>
      <c r="C58" s="1075"/>
      <c r="D58" s="1076"/>
      <c r="E58" s="1076"/>
    </row>
    <row r="59" spans="1:160" x14ac:dyDescent="0.3">
      <c r="A59" s="628" t="s">
        <v>4244</v>
      </c>
      <c r="B59" s="628"/>
      <c r="C59" s="1075"/>
      <c r="D59" s="1076"/>
      <c r="E59" s="1076"/>
    </row>
    <row r="60" spans="1:160" s="222" customFormat="1" ht="12.5" x14ac:dyDescent="0.25">
      <c r="A60" s="836" t="s">
        <v>4242</v>
      </c>
      <c r="B60" s="839" t="s">
        <v>4242</v>
      </c>
      <c r="C60" s="837">
        <v>0</v>
      </c>
      <c r="D60" s="833">
        <v>0</v>
      </c>
      <c r="E60" s="833">
        <v>0</v>
      </c>
      <c r="F60" s="105"/>
      <c r="G60" s="105"/>
      <c r="H60" s="105"/>
      <c r="I60" s="105"/>
      <c r="J60" s="105"/>
      <c r="K60" s="105"/>
      <c r="L60" s="105"/>
      <c r="M60" s="105"/>
      <c r="N60" s="105"/>
      <c r="O60" s="105"/>
      <c r="P60" s="105"/>
      <c r="Q60" s="105"/>
      <c r="R60" s="105"/>
      <c r="S60" s="105"/>
      <c r="T60" s="105"/>
      <c r="U60" s="105"/>
      <c r="V60" s="105"/>
      <c r="W60" s="105"/>
      <c r="X60" s="105"/>
      <c r="Y60" s="105"/>
      <c r="Z60" s="105"/>
      <c r="AA60" s="105"/>
      <c r="AB60" s="105"/>
      <c r="AC60" s="105"/>
      <c r="AD60" s="105"/>
      <c r="AE60" s="105"/>
      <c r="AF60" s="105"/>
      <c r="AG60" s="105"/>
      <c r="AH60" s="105"/>
      <c r="AI60" s="105"/>
      <c r="AJ60" s="105"/>
      <c r="AK60" s="105"/>
      <c r="AL60" s="105"/>
      <c r="AM60" s="105"/>
      <c r="AN60" s="105"/>
      <c r="AO60" s="105"/>
      <c r="AP60" s="105"/>
      <c r="AQ60" s="105"/>
      <c r="AR60" s="105"/>
      <c r="AS60" s="105"/>
      <c r="AT60" s="105"/>
      <c r="AU60" s="105"/>
      <c r="AV60" s="105"/>
      <c r="AW60" s="105"/>
      <c r="AX60" s="105"/>
      <c r="AY60" s="105"/>
      <c r="AZ60" s="105"/>
      <c r="BA60" s="105"/>
      <c r="BB60" s="105"/>
      <c r="BC60" s="105"/>
      <c r="BD60" s="105"/>
      <c r="BE60" s="105"/>
      <c r="BF60" s="105"/>
      <c r="BG60" s="105"/>
      <c r="BH60" s="105"/>
      <c r="BI60" s="105"/>
      <c r="BJ60" s="105"/>
      <c r="BK60" s="105"/>
      <c r="BL60" s="105"/>
      <c r="BM60" s="105"/>
      <c r="BN60" s="105"/>
      <c r="BO60" s="105"/>
      <c r="BP60" s="105"/>
      <c r="BQ60" s="105"/>
      <c r="BR60" s="105"/>
      <c r="BS60" s="105"/>
      <c r="BT60" s="105"/>
      <c r="BU60" s="105"/>
      <c r="BV60" s="105"/>
      <c r="BW60" s="105"/>
      <c r="BX60" s="105"/>
      <c r="BY60" s="105"/>
      <c r="BZ60" s="105"/>
      <c r="CA60" s="105"/>
      <c r="CB60" s="105"/>
      <c r="CC60" s="105"/>
      <c r="CD60" s="105"/>
      <c r="CE60" s="105"/>
      <c r="CF60" s="105"/>
      <c r="CG60" s="105"/>
      <c r="CH60" s="105"/>
      <c r="CI60" s="105"/>
      <c r="CJ60" s="105"/>
      <c r="CK60" s="105"/>
      <c r="CL60" s="105"/>
      <c r="CM60" s="105"/>
      <c r="CN60" s="105"/>
      <c r="CO60" s="105"/>
      <c r="CP60" s="105"/>
      <c r="CQ60" s="105"/>
      <c r="CR60" s="105"/>
      <c r="CS60" s="105"/>
      <c r="CT60" s="105"/>
      <c r="CU60" s="105"/>
      <c r="CV60" s="105"/>
      <c r="CW60" s="105"/>
      <c r="CX60" s="105"/>
      <c r="CY60" s="105"/>
      <c r="CZ60" s="105"/>
      <c r="DA60" s="105"/>
      <c r="DB60" s="105"/>
      <c r="DC60" s="105"/>
      <c r="DD60" s="105"/>
      <c r="DE60" s="105"/>
      <c r="DF60" s="105"/>
      <c r="DG60" s="105"/>
      <c r="DH60" s="105"/>
      <c r="DI60" s="105"/>
      <c r="DJ60" s="105"/>
      <c r="DK60" s="105"/>
      <c r="DL60" s="105"/>
      <c r="DM60" s="105"/>
      <c r="DN60" s="105"/>
      <c r="DO60" s="105"/>
      <c r="DP60" s="105"/>
      <c r="DQ60" s="105"/>
      <c r="DR60" s="105"/>
      <c r="DS60" s="105"/>
      <c r="DT60" s="105"/>
      <c r="DU60" s="105"/>
      <c r="DV60" s="105"/>
      <c r="DW60" s="105"/>
      <c r="DX60" s="105"/>
      <c r="DY60" s="105"/>
      <c r="DZ60" s="105"/>
      <c r="EA60" s="105"/>
      <c r="EB60" s="105"/>
      <c r="EC60" s="105"/>
      <c r="ED60" s="105"/>
      <c r="EE60" s="105"/>
      <c r="EF60" s="105"/>
      <c r="EG60" s="105"/>
      <c r="EH60" s="105"/>
      <c r="EI60" s="105"/>
      <c r="EJ60" s="105"/>
      <c r="EK60" s="105"/>
      <c r="EL60" s="105"/>
      <c r="EM60" s="105"/>
      <c r="EN60" s="105"/>
      <c r="EO60" s="105"/>
      <c r="EP60" s="105"/>
      <c r="EQ60" s="105"/>
      <c r="ER60" s="105"/>
      <c r="ES60" s="105"/>
      <c r="ET60" s="105"/>
      <c r="EU60" s="105"/>
      <c r="EV60" s="105"/>
      <c r="EW60" s="105"/>
      <c r="EX60" s="105"/>
      <c r="EY60" s="105"/>
      <c r="EZ60" s="105"/>
      <c r="FA60" s="105"/>
      <c r="FB60" s="105"/>
      <c r="FC60" s="105"/>
      <c r="FD60" s="105"/>
    </row>
    <row r="61" spans="1:160" x14ac:dyDescent="0.3">
      <c r="A61" s="214"/>
      <c r="B61" s="56" t="s">
        <v>4245</v>
      </c>
      <c r="C61" s="57">
        <f>SUM(C60)</f>
        <v>0</v>
      </c>
      <c r="D61" s="1072"/>
      <c r="E61" s="1076"/>
    </row>
    <row r="62" spans="1:160" x14ac:dyDescent="0.3">
      <c r="A62" s="1073"/>
      <c r="B62" s="1074"/>
      <c r="C62" s="1075"/>
      <c r="D62" s="1076"/>
      <c r="E62" s="1076"/>
    </row>
    <row r="63" spans="1:160" ht="15" customHeight="1" x14ac:dyDescent="0.3">
      <c r="A63" s="628" t="s">
        <v>4172</v>
      </c>
      <c r="B63" s="628"/>
      <c r="C63" s="1075"/>
      <c r="D63" s="1076"/>
      <c r="E63" s="1076"/>
    </row>
    <row r="64" spans="1:160" s="222" customFormat="1" ht="12.5" x14ac:dyDescent="0.25">
      <c r="A64" s="1080" t="s">
        <v>4828</v>
      </c>
      <c r="B64" s="1081" t="s">
        <v>4829</v>
      </c>
      <c r="C64" s="1082">
        <v>6</v>
      </c>
      <c r="D64" s="1083">
        <v>35000</v>
      </c>
      <c r="E64" s="1083">
        <v>50000</v>
      </c>
      <c r="F64" s="105"/>
      <c r="G64" s="105"/>
      <c r="H64" s="105"/>
      <c r="I64" s="105"/>
      <c r="J64" s="105"/>
      <c r="K64" s="105"/>
      <c r="L64" s="105"/>
      <c r="M64" s="105"/>
      <c r="N64" s="105"/>
      <c r="O64" s="105"/>
      <c r="P64" s="105"/>
      <c r="Q64" s="105"/>
      <c r="R64" s="105"/>
      <c r="S64" s="105"/>
      <c r="T64" s="105"/>
      <c r="U64" s="105"/>
      <c r="V64" s="105"/>
      <c r="W64" s="105"/>
      <c r="X64" s="105"/>
      <c r="Y64" s="105"/>
      <c r="Z64" s="105"/>
      <c r="AA64" s="105"/>
      <c r="AB64" s="105"/>
      <c r="AC64" s="105"/>
      <c r="AD64" s="105"/>
      <c r="AE64" s="105"/>
      <c r="AF64" s="105"/>
      <c r="AG64" s="105"/>
      <c r="AH64" s="105"/>
      <c r="AI64" s="105"/>
      <c r="AJ64" s="105"/>
      <c r="AK64" s="105"/>
      <c r="AL64" s="105"/>
      <c r="AM64" s="105"/>
      <c r="AN64" s="105"/>
      <c r="AO64" s="105"/>
      <c r="AP64" s="105"/>
      <c r="AQ64" s="105"/>
      <c r="AR64" s="105"/>
      <c r="AS64" s="105"/>
      <c r="AT64" s="105"/>
      <c r="AU64" s="105"/>
      <c r="AV64" s="105"/>
      <c r="AW64" s="105"/>
      <c r="AX64" s="105"/>
      <c r="AY64" s="105"/>
      <c r="AZ64" s="105"/>
      <c r="BA64" s="105"/>
      <c r="BB64" s="105"/>
      <c r="BC64" s="105"/>
      <c r="BD64" s="105"/>
      <c r="BE64" s="105"/>
      <c r="BF64" s="105"/>
      <c r="BG64" s="105"/>
      <c r="BH64" s="105"/>
      <c r="BI64" s="105"/>
      <c r="BJ64" s="105"/>
      <c r="BK64" s="105"/>
      <c r="BL64" s="105"/>
      <c r="BM64" s="105"/>
      <c r="BN64" s="105"/>
      <c r="BO64" s="105"/>
      <c r="BP64" s="105"/>
      <c r="BQ64" s="105"/>
      <c r="BR64" s="105"/>
      <c r="BS64" s="105"/>
      <c r="BT64" s="105"/>
      <c r="BU64" s="105"/>
      <c r="BV64" s="105"/>
      <c r="BW64" s="105"/>
      <c r="BX64" s="105"/>
      <c r="BY64" s="105"/>
      <c r="BZ64" s="105"/>
      <c r="CA64" s="105"/>
      <c r="CB64" s="105"/>
      <c r="CC64" s="105"/>
      <c r="CD64" s="105"/>
      <c r="CE64" s="105"/>
      <c r="CF64" s="105"/>
      <c r="CG64" s="105"/>
      <c r="CH64" s="105"/>
      <c r="CI64" s="105"/>
      <c r="CJ64" s="105"/>
      <c r="CK64" s="105"/>
      <c r="CL64" s="105"/>
      <c r="CM64" s="105"/>
      <c r="CN64" s="105"/>
      <c r="CO64" s="105"/>
      <c r="CP64" s="105"/>
      <c r="CQ64" s="105"/>
      <c r="CR64" s="105"/>
      <c r="CS64" s="105"/>
      <c r="CT64" s="105"/>
      <c r="CU64" s="105"/>
      <c r="CV64" s="105"/>
      <c r="CW64" s="105"/>
      <c r="CX64" s="105"/>
      <c r="CY64" s="105"/>
      <c r="CZ64" s="105"/>
      <c r="DA64" s="105"/>
      <c r="DB64" s="105"/>
      <c r="DC64" s="105"/>
      <c r="DD64" s="105"/>
      <c r="DE64" s="105"/>
      <c r="DF64" s="105"/>
      <c r="DG64" s="105"/>
      <c r="DH64" s="105"/>
      <c r="DI64" s="105"/>
      <c r="DJ64" s="105"/>
      <c r="DK64" s="105"/>
      <c r="DL64" s="105"/>
      <c r="DM64" s="105"/>
      <c r="DN64" s="105"/>
      <c r="DO64" s="105"/>
      <c r="DP64" s="105"/>
      <c r="DQ64" s="105"/>
      <c r="DR64" s="105"/>
      <c r="DS64" s="105"/>
      <c r="DT64" s="105"/>
      <c r="DU64" s="105"/>
      <c r="DV64" s="105"/>
      <c r="DW64" s="105"/>
      <c r="DX64" s="105"/>
      <c r="DY64" s="105"/>
      <c r="DZ64" s="105"/>
      <c r="EA64" s="105"/>
      <c r="EB64" s="105"/>
      <c r="EC64" s="105"/>
      <c r="ED64" s="105"/>
      <c r="EE64" s="105"/>
      <c r="EF64" s="105"/>
      <c r="EG64" s="105"/>
      <c r="EH64" s="105"/>
      <c r="EI64" s="105"/>
      <c r="EJ64" s="105"/>
      <c r="EK64" s="105"/>
      <c r="EL64" s="105"/>
      <c r="EM64" s="105"/>
      <c r="EN64" s="105"/>
      <c r="EO64" s="105"/>
      <c r="EP64" s="105"/>
      <c r="EQ64" s="105"/>
      <c r="ER64" s="105"/>
      <c r="ES64" s="105"/>
      <c r="ET64" s="105"/>
      <c r="EU64" s="105"/>
      <c r="EV64" s="105"/>
      <c r="EW64" s="105"/>
      <c r="EX64" s="105"/>
      <c r="EY64" s="105"/>
      <c r="EZ64" s="105"/>
      <c r="FA64" s="105"/>
      <c r="FB64" s="105"/>
      <c r="FC64" s="105"/>
      <c r="FD64" s="105"/>
    </row>
    <row r="65" spans="1:160" s="222" customFormat="1" ht="12.5" x14ac:dyDescent="0.25">
      <c r="A65" s="1080" t="s">
        <v>4830</v>
      </c>
      <c r="B65" s="1081" t="s">
        <v>4831</v>
      </c>
      <c r="C65" s="1082">
        <v>11</v>
      </c>
      <c r="D65" s="1083">
        <v>35000</v>
      </c>
      <c r="E65" s="1083">
        <v>50000</v>
      </c>
      <c r="F65" s="105"/>
      <c r="G65" s="105"/>
      <c r="H65" s="105"/>
      <c r="I65" s="105"/>
      <c r="J65" s="105"/>
      <c r="K65" s="105"/>
      <c r="L65" s="105"/>
      <c r="M65" s="105"/>
      <c r="N65" s="105"/>
      <c r="O65" s="105"/>
      <c r="P65" s="105"/>
      <c r="Q65" s="105"/>
      <c r="R65" s="105"/>
      <c r="S65" s="105"/>
      <c r="T65" s="105"/>
      <c r="U65" s="105"/>
      <c r="V65" s="105"/>
      <c r="W65" s="105"/>
      <c r="X65" s="105"/>
      <c r="Y65" s="105"/>
      <c r="Z65" s="105"/>
      <c r="AA65" s="105"/>
      <c r="AB65" s="105"/>
      <c r="AC65" s="105"/>
      <c r="AD65" s="105"/>
      <c r="AE65" s="105"/>
      <c r="AF65" s="105"/>
      <c r="AG65" s="105"/>
      <c r="AH65" s="105"/>
      <c r="AI65" s="105"/>
      <c r="AJ65" s="105"/>
      <c r="AK65" s="105"/>
      <c r="AL65" s="105"/>
      <c r="AM65" s="105"/>
      <c r="AN65" s="105"/>
      <c r="AO65" s="105"/>
      <c r="AP65" s="105"/>
      <c r="AQ65" s="105"/>
      <c r="AR65" s="105"/>
      <c r="AS65" s="105"/>
      <c r="AT65" s="105"/>
      <c r="AU65" s="105"/>
      <c r="AV65" s="105"/>
      <c r="AW65" s="105"/>
      <c r="AX65" s="105"/>
      <c r="AY65" s="105"/>
      <c r="AZ65" s="105"/>
      <c r="BA65" s="105"/>
      <c r="BB65" s="105"/>
      <c r="BC65" s="105"/>
      <c r="BD65" s="105"/>
      <c r="BE65" s="105"/>
      <c r="BF65" s="105"/>
      <c r="BG65" s="105"/>
      <c r="BH65" s="105"/>
      <c r="BI65" s="105"/>
      <c r="BJ65" s="105"/>
      <c r="BK65" s="105"/>
      <c r="BL65" s="105"/>
      <c r="BM65" s="105"/>
      <c r="BN65" s="105"/>
      <c r="BO65" s="105"/>
      <c r="BP65" s="105"/>
      <c r="BQ65" s="105"/>
      <c r="BR65" s="105"/>
      <c r="BS65" s="105"/>
      <c r="BT65" s="105"/>
      <c r="BU65" s="105"/>
      <c r="BV65" s="105"/>
      <c r="BW65" s="105"/>
      <c r="BX65" s="105"/>
      <c r="BY65" s="105"/>
      <c r="BZ65" s="105"/>
      <c r="CA65" s="105"/>
      <c r="CB65" s="105"/>
      <c r="CC65" s="105"/>
      <c r="CD65" s="105"/>
      <c r="CE65" s="105"/>
      <c r="CF65" s="105"/>
      <c r="CG65" s="105"/>
      <c r="CH65" s="105"/>
      <c r="CI65" s="105"/>
      <c r="CJ65" s="105"/>
      <c r="CK65" s="105"/>
      <c r="CL65" s="105"/>
      <c r="CM65" s="105"/>
      <c r="CN65" s="105"/>
      <c r="CO65" s="105"/>
      <c r="CP65" s="105"/>
      <c r="CQ65" s="105"/>
      <c r="CR65" s="105"/>
      <c r="CS65" s="105"/>
      <c r="CT65" s="105"/>
      <c r="CU65" s="105"/>
      <c r="CV65" s="105"/>
      <c r="CW65" s="105"/>
      <c r="CX65" s="105"/>
      <c r="CY65" s="105"/>
      <c r="CZ65" s="105"/>
      <c r="DA65" s="105"/>
      <c r="DB65" s="105"/>
      <c r="DC65" s="105"/>
      <c r="DD65" s="105"/>
      <c r="DE65" s="105"/>
      <c r="DF65" s="105"/>
      <c r="DG65" s="105"/>
      <c r="DH65" s="105"/>
      <c r="DI65" s="105"/>
      <c r="DJ65" s="105"/>
      <c r="DK65" s="105"/>
      <c r="DL65" s="105"/>
      <c r="DM65" s="105"/>
      <c r="DN65" s="105"/>
      <c r="DO65" s="105"/>
      <c r="DP65" s="105"/>
      <c r="DQ65" s="105"/>
      <c r="DR65" s="105"/>
      <c r="DS65" s="105"/>
      <c r="DT65" s="105"/>
      <c r="DU65" s="105"/>
      <c r="DV65" s="105"/>
      <c r="DW65" s="105"/>
      <c r="DX65" s="105"/>
      <c r="DY65" s="105"/>
      <c r="DZ65" s="105"/>
      <c r="EA65" s="105"/>
      <c r="EB65" s="105"/>
      <c r="EC65" s="105"/>
      <c r="ED65" s="105"/>
      <c r="EE65" s="105"/>
      <c r="EF65" s="105"/>
      <c r="EG65" s="105"/>
      <c r="EH65" s="105"/>
      <c r="EI65" s="105"/>
      <c r="EJ65" s="105"/>
      <c r="EK65" s="105"/>
      <c r="EL65" s="105"/>
      <c r="EM65" s="105"/>
      <c r="EN65" s="105"/>
      <c r="EO65" s="105"/>
      <c r="EP65" s="105"/>
      <c r="EQ65" s="105"/>
      <c r="ER65" s="105"/>
      <c r="ES65" s="105"/>
      <c r="ET65" s="105"/>
      <c r="EU65" s="105"/>
      <c r="EV65" s="105"/>
      <c r="EW65" s="105"/>
      <c r="EX65" s="105"/>
      <c r="EY65" s="105"/>
      <c r="EZ65" s="105"/>
      <c r="FA65" s="105"/>
      <c r="FB65" s="105"/>
      <c r="FC65" s="105"/>
      <c r="FD65" s="105"/>
    </row>
    <row r="66" spans="1:160" s="222" customFormat="1" ht="12.5" x14ac:dyDescent="0.25">
      <c r="A66" s="1080" t="s">
        <v>4832</v>
      </c>
      <c r="B66" s="1081" t="s">
        <v>4833</v>
      </c>
      <c r="C66" s="1082">
        <v>158</v>
      </c>
      <c r="D66" s="1083">
        <v>3500</v>
      </c>
      <c r="E66" s="1083">
        <v>6500</v>
      </c>
      <c r="F66" s="105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05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5"/>
      <c r="BN66" s="105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5"/>
      <c r="BZ66" s="105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5"/>
      <c r="CM66" s="105"/>
      <c r="CN66" s="105"/>
      <c r="CO66" s="105"/>
      <c r="CP66" s="105"/>
      <c r="CQ66" s="105"/>
      <c r="CR66" s="105"/>
      <c r="CS66" s="105"/>
      <c r="CT66" s="105"/>
      <c r="CU66" s="105"/>
      <c r="CV66" s="105"/>
      <c r="CW66" s="105"/>
      <c r="CX66" s="105"/>
      <c r="CY66" s="105"/>
      <c r="CZ66" s="105"/>
      <c r="DA66" s="105"/>
      <c r="DB66" s="105"/>
      <c r="DC66" s="105"/>
      <c r="DD66" s="105"/>
      <c r="DE66" s="105"/>
      <c r="DF66" s="105"/>
      <c r="DG66" s="105"/>
      <c r="DH66" s="105"/>
      <c r="DI66" s="105"/>
      <c r="DJ66" s="105"/>
      <c r="DK66" s="105"/>
      <c r="DL66" s="105"/>
      <c r="DM66" s="105"/>
      <c r="DN66" s="105"/>
      <c r="DO66" s="105"/>
      <c r="DP66" s="105"/>
      <c r="DQ66" s="105"/>
      <c r="DR66" s="105"/>
      <c r="DS66" s="105"/>
      <c r="DT66" s="105"/>
      <c r="DU66" s="105"/>
      <c r="DV66" s="105"/>
      <c r="DW66" s="105"/>
      <c r="DX66" s="105"/>
      <c r="DY66" s="105"/>
      <c r="DZ66" s="105"/>
      <c r="EA66" s="105"/>
      <c r="EB66" s="105"/>
      <c r="EC66" s="105"/>
      <c r="ED66" s="105"/>
      <c r="EE66" s="105"/>
      <c r="EF66" s="105"/>
      <c r="EG66" s="105"/>
      <c r="EH66" s="105"/>
      <c r="EI66" s="105"/>
      <c r="EJ66" s="105"/>
      <c r="EK66" s="105"/>
      <c r="EL66" s="105"/>
      <c r="EM66" s="105"/>
      <c r="EN66" s="105"/>
      <c r="EO66" s="105"/>
      <c r="EP66" s="105"/>
      <c r="EQ66" s="105"/>
      <c r="ER66" s="105"/>
      <c r="ES66" s="105"/>
      <c r="ET66" s="105"/>
      <c r="EU66" s="105"/>
      <c r="EV66" s="105"/>
      <c r="EW66" s="105"/>
      <c r="EX66" s="105"/>
      <c r="EY66" s="105"/>
      <c r="EZ66" s="105"/>
      <c r="FA66" s="105"/>
      <c r="FB66" s="105"/>
      <c r="FC66" s="105"/>
      <c r="FD66" s="105"/>
    </row>
    <row r="67" spans="1:160" x14ac:dyDescent="0.3">
      <c r="A67" s="214"/>
      <c r="B67" s="56" t="s">
        <v>4246</v>
      </c>
      <c r="C67" s="57">
        <f>SUM(C64:C66)</f>
        <v>175</v>
      </c>
      <c r="D67" s="1072"/>
      <c r="E67" s="214"/>
    </row>
  </sheetData>
  <mergeCells count="15">
    <mergeCell ref="A11:B11"/>
    <mergeCell ref="A34:B34"/>
    <mergeCell ref="A51:B51"/>
    <mergeCell ref="A58:B58"/>
    <mergeCell ref="A59:B59"/>
    <mergeCell ref="A63:B63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0866141732283472" right="0.70866141732283472" top="0.15748031496062992" bottom="0.15748031496062992" header="0.15748031496062992" footer="0.15748031496062992"/>
  <pageSetup scale="75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7"/>
  <sheetViews>
    <sheetView showGridLines="0" zoomScale="90" zoomScaleNormal="90" zoomScaleSheetLayoutView="115" workbookViewId="0">
      <selection sqref="A1:H1"/>
    </sheetView>
  </sheetViews>
  <sheetFormatPr baseColWidth="10" defaultColWidth="11.453125" defaultRowHeight="15" x14ac:dyDescent="0.3"/>
  <cols>
    <col min="1" max="1" width="11" style="116" customWidth="1"/>
    <col min="2" max="2" width="52.453125" style="116" customWidth="1"/>
    <col min="3" max="3" width="14.81640625" style="116" customWidth="1"/>
    <col min="4" max="4" width="11.453125" style="116" customWidth="1"/>
    <col min="5" max="5" width="15.81640625" style="116" customWidth="1"/>
    <col min="6" max="6" width="11.453125" style="116"/>
    <col min="7" max="7" width="15.453125" style="116" customWidth="1"/>
    <col min="8" max="8" width="13.453125" style="116" customWidth="1"/>
    <col min="9" max="9" width="11.54296875" style="116" bestFit="1" customWidth="1"/>
    <col min="10" max="10" width="9.7265625" style="116" customWidth="1"/>
    <col min="11" max="11" width="13.453125" style="116" bestFit="1" customWidth="1"/>
    <col min="12" max="16384" width="11.453125" style="116"/>
  </cols>
  <sheetData>
    <row r="1" spans="1:11" x14ac:dyDescent="0.3">
      <c r="A1" s="237"/>
      <c r="B1" s="237"/>
      <c r="C1" s="237"/>
      <c r="D1" s="237"/>
      <c r="E1" s="237"/>
      <c r="F1" s="237"/>
      <c r="G1" s="237"/>
      <c r="H1" s="237"/>
      <c r="I1" s="237"/>
      <c r="J1" s="237"/>
      <c r="K1" s="237"/>
    </row>
    <row r="2" spans="1:11" s="106" customFormat="1" x14ac:dyDescent="0.3">
      <c r="A2" s="649" t="s">
        <v>4160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</row>
    <row r="3" spans="1:11" s="106" customFormat="1" x14ac:dyDescent="0.3">
      <c r="A3" s="650" t="s">
        <v>10</v>
      </c>
      <c r="B3" s="650"/>
      <c r="C3" s="650"/>
      <c r="D3" s="650"/>
      <c r="E3" s="650"/>
      <c r="F3" s="650"/>
      <c r="G3" s="650"/>
      <c r="H3" s="650"/>
      <c r="I3" s="650"/>
      <c r="J3" s="650"/>
      <c r="K3" s="650"/>
    </row>
    <row r="4" spans="1:11" s="106" customFormat="1" x14ac:dyDescent="0.3">
      <c r="A4" s="650" t="s">
        <v>4161</v>
      </c>
      <c r="B4" s="650"/>
      <c r="C4" s="650"/>
      <c r="D4" s="650"/>
      <c r="E4" s="650"/>
      <c r="F4" s="650"/>
      <c r="G4" s="650"/>
      <c r="H4" s="650"/>
      <c r="I4" s="650"/>
      <c r="J4" s="650"/>
      <c r="K4" s="650"/>
    </row>
    <row r="5" spans="1:11" s="106" customFormat="1" x14ac:dyDescent="0.3">
      <c r="A5" s="650" t="s">
        <v>4274</v>
      </c>
      <c r="B5" s="650"/>
      <c r="C5" s="650"/>
      <c r="D5" s="650"/>
      <c r="E5" s="650"/>
      <c r="F5" s="650"/>
      <c r="G5" s="650"/>
      <c r="H5" s="650"/>
      <c r="I5" s="650"/>
      <c r="J5" s="650"/>
      <c r="K5" s="650"/>
    </row>
    <row r="6" spans="1:11" s="106" customFormat="1" x14ac:dyDescent="0.3">
      <c r="A6" s="651" t="s">
        <v>4229</v>
      </c>
      <c r="B6" s="651"/>
      <c r="C6" s="651"/>
      <c r="D6" s="651"/>
      <c r="E6" s="651"/>
      <c r="F6" s="651"/>
      <c r="G6" s="651"/>
      <c r="H6" s="651"/>
      <c r="I6" s="651"/>
      <c r="J6" s="651"/>
      <c r="K6" s="651"/>
    </row>
    <row r="7" spans="1:11" s="816" customFormat="1" ht="12.5" x14ac:dyDescent="0.25">
      <c r="A7" s="840" t="s">
        <v>4248</v>
      </c>
      <c r="B7" s="840"/>
      <c r="C7" s="840"/>
      <c r="D7" s="841" t="s">
        <v>533</v>
      </c>
      <c r="E7" s="841" t="s">
        <v>533</v>
      </c>
      <c r="F7" s="841" t="s">
        <v>533</v>
      </c>
      <c r="G7" s="841" t="s">
        <v>533</v>
      </c>
      <c r="H7" s="841" t="s">
        <v>533</v>
      </c>
      <c r="I7" s="841" t="s">
        <v>533</v>
      </c>
      <c r="J7" s="841" t="s">
        <v>533</v>
      </c>
      <c r="K7" s="841" t="s">
        <v>533</v>
      </c>
    </row>
    <row r="8" spans="1:11" s="816" customFormat="1" ht="15" customHeight="1" x14ac:dyDescent="0.25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1" s="816" customFormat="1" ht="33" customHeight="1" x14ac:dyDescent="0.25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1" s="107" customFormat="1" ht="12.5" x14ac:dyDescent="0.25">
      <c r="A10" s="100" t="s">
        <v>4771</v>
      </c>
      <c r="B10" s="100" t="s">
        <v>4307</v>
      </c>
      <c r="C10" s="101">
        <v>50358.8</v>
      </c>
      <c r="D10" s="238">
        <v>0</v>
      </c>
      <c r="E10" s="238">
        <v>0</v>
      </c>
      <c r="F10" s="178">
        <f>+C10+D10+E10</f>
        <v>50358.8</v>
      </c>
      <c r="G10" s="109">
        <f t="shared" ref="G10:G22" si="0">+(C10/30)*10</f>
        <v>16786.266666666666</v>
      </c>
      <c r="H10" s="109">
        <f t="shared" ref="H10:H22" si="1">+(C10/30)*5</f>
        <v>8393.1333333333332</v>
      </c>
      <c r="I10" s="109">
        <f t="shared" ref="I10:I22" si="2">+(C10/30)*40</f>
        <v>67145.066666666666</v>
      </c>
      <c r="J10" s="239">
        <v>0</v>
      </c>
      <c r="K10" s="178">
        <f>+G10+H10+I10+J10</f>
        <v>92324.466666666674</v>
      </c>
    </row>
    <row r="11" spans="1:11" s="107" customFormat="1" ht="12.5" x14ac:dyDescent="0.25">
      <c r="A11" s="100" t="s">
        <v>4772</v>
      </c>
      <c r="B11" s="100" t="s">
        <v>4773</v>
      </c>
      <c r="C11" s="101">
        <v>45033.08</v>
      </c>
      <c r="D11" s="238">
        <v>0</v>
      </c>
      <c r="E11" s="238">
        <v>0</v>
      </c>
      <c r="F11" s="178">
        <f t="shared" ref="F11:F22" si="3">+C11+D11+E11</f>
        <v>45033.08</v>
      </c>
      <c r="G11" s="109">
        <f t="shared" si="0"/>
        <v>15011.026666666667</v>
      </c>
      <c r="H11" s="109">
        <f t="shared" si="1"/>
        <v>7505.5133333333333</v>
      </c>
      <c r="I11" s="109">
        <f t="shared" si="2"/>
        <v>60044.106666666667</v>
      </c>
      <c r="J11" s="239">
        <v>0</v>
      </c>
      <c r="K11" s="178">
        <f>+G11+H11+I11+J11</f>
        <v>82560.646666666667</v>
      </c>
    </row>
    <row r="12" spans="1:11" s="107" customFormat="1" ht="12.5" x14ac:dyDescent="0.25">
      <c r="A12" s="100" t="s">
        <v>4774</v>
      </c>
      <c r="B12" s="100" t="s">
        <v>4775</v>
      </c>
      <c r="C12" s="101">
        <v>34868.6</v>
      </c>
      <c r="D12" s="238">
        <v>0</v>
      </c>
      <c r="E12" s="238">
        <v>0</v>
      </c>
      <c r="F12" s="178">
        <f t="shared" si="3"/>
        <v>34868.6</v>
      </c>
      <c r="G12" s="109">
        <f t="shared" si="0"/>
        <v>11622.866666666667</v>
      </c>
      <c r="H12" s="109">
        <f t="shared" si="1"/>
        <v>5811.4333333333334</v>
      </c>
      <c r="I12" s="109">
        <f t="shared" si="2"/>
        <v>46491.466666666667</v>
      </c>
      <c r="J12" s="239">
        <v>0</v>
      </c>
      <c r="K12" s="178">
        <f t="shared" ref="K12:K22" si="4">+G12+H12+I12+J12</f>
        <v>63925.766666666663</v>
      </c>
    </row>
    <row r="13" spans="1:11" s="107" customFormat="1" ht="12.5" x14ac:dyDescent="0.25">
      <c r="A13" s="100" t="s">
        <v>4776</v>
      </c>
      <c r="B13" s="100" t="s">
        <v>4777</v>
      </c>
      <c r="C13" s="101">
        <v>25808.51</v>
      </c>
      <c r="D13" s="238">
        <v>0</v>
      </c>
      <c r="E13" s="238">
        <v>0</v>
      </c>
      <c r="F13" s="178">
        <f t="shared" si="3"/>
        <v>25808.51</v>
      </c>
      <c r="G13" s="109">
        <f t="shared" si="0"/>
        <v>8602.8366666666661</v>
      </c>
      <c r="H13" s="109">
        <f t="shared" si="1"/>
        <v>4301.4183333333331</v>
      </c>
      <c r="I13" s="109">
        <f t="shared" si="2"/>
        <v>34411.346666666665</v>
      </c>
      <c r="J13" s="239">
        <v>0</v>
      </c>
      <c r="K13" s="178">
        <f t="shared" si="4"/>
        <v>47315.601666666662</v>
      </c>
    </row>
    <row r="14" spans="1:11" s="107" customFormat="1" ht="12.5" x14ac:dyDescent="0.25">
      <c r="A14" s="100" t="s">
        <v>4778</v>
      </c>
      <c r="B14" s="100" t="s">
        <v>4779</v>
      </c>
      <c r="C14" s="101">
        <v>25808.51</v>
      </c>
      <c r="D14" s="238">
        <v>0</v>
      </c>
      <c r="E14" s="238">
        <v>0</v>
      </c>
      <c r="F14" s="178">
        <f t="shared" si="3"/>
        <v>25808.51</v>
      </c>
      <c r="G14" s="109">
        <f t="shared" si="0"/>
        <v>8602.8366666666661</v>
      </c>
      <c r="H14" s="109">
        <f t="shared" si="1"/>
        <v>4301.4183333333331</v>
      </c>
      <c r="I14" s="109">
        <f t="shared" si="2"/>
        <v>34411.346666666665</v>
      </c>
      <c r="J14" s="239">
        <v>0</v>
      </c>
      <c r="K14" s="178">
        <f t="shared" si="4"/>
        <v>47315.601666666662</v>
      </c>
    </row>
    <row r="15" spans="1:11" s="107" customFormat="1" ht="12.5" x14ac:dyDescent="0.25">
      <c r="A15" s="100" t="s">
        <v>4780</v>
      </c>
      <c r="B15" s="100" t="s">
        <v>4781</v>
      </c>
      <c r="C15" s="101">
        <v>25808.51</v>
      </c>
      <c r="D15" s="238">
        <v>0</v>
      </c>
      <c r="E15" s="238">
        <v>0</v>
      </c>
      <c r="F15" s="178">
        <f t="shared" si="3"/>
        <v>25808.51</v>
      </c>
      <c r="G15" s="109">
        <f t="shared" si="0"/>
        <v>8602.8366666666661</v>
      </c>
      <c r="H15" s="109">
        <f t="shared" si="1"/>
        <v>4301.4183333333331</v>
      </c>
      <c r="I15" s="109">
        <f t="shared" si="2"/>
        <v>34411.346666666665</v>
      </c>
      <c r="J15" s="239">
        <v>0</v>
      </c>
      <c r="K15" s="178">
        <f t="shared" si="4"/>
        <v>47315.601666666662</v>
      </c>
    </row>
    <row r="16" spans="1:11" s="107" customFormat="1" ht="12.5" x14ac:dyDescent="0.25">
      <c r="A16" s="100" t="s">
        <v>4782</v>
      </c>
      <c r="B16" s="100" t="s">
        <v>4783</v>
      </c>
      <c r="C16" s="101">
        <v>25201.68</v>
      </c>
      <c r="D16" s="238">
        <v>0</v>
      </c>
      <c r="E16" s="238">
        <v>0</v>
      </c>
      <c r="F16" s="178">
        <f t="shared" si="3"/>
        <v>25201.68</v>
      </c>
      <c r="G16" s="109">
        <f t="shared" si="0"/>
        <v>8400.5600000000013</v>
      </c>
      <c r="H16" s="109">
        <f t="shared" si="1"/>
        <v>4200.2800000000007</v>
      </c>
      <c r="I16" s="109">
        <f t="shared" si="2"/>
        <v>33602.240000000005</v>
      </c>
      <c r="J16" s="239">
        <v>0</v>
      </c>
      <c r="K16" s="178">
        <f t="shared" si="4"/>
        <v>46203.080000000009</v>
      </c>
    </row>
    <row r="17" spans="1:11" s="107" customFormat="1" ht="12.5" x14ac:dyDescent="0.25">
      <c r="A17" s="100" t="s">
        <v>4784</v>
      </c>
      <c r="B17" s="100" t="s">
        <v>4785</v>
      </c>
      <c r="C17" s="101">
        <v>19894.61</v>
      </c>
      <c r="D17" s="238">
        <v>0</v>
      </c>
      <c r="E17" s="238">
        <v>0</v>
      </c>
      <c r="F17" s="178">
        <f t="shared" si="3"/>
        <v>19894.61</v>
      </c>
      <c r="G17" s="109">
        <f t="shared" si="0"/>
        <v>6631.5366666666669</v>
      </c>
      <c r="H17" s="109">
        <f t="shared" si="1"/>
        <v>3315.7683333333334</v>
      </c>
      <c r="I17" s="109">
        <f t="shared" si="2"/>
        <v>26526.146666666667</v>
      </c>
      <c r="J17" s="239">
        <v>0</v>
      </c>
      <c r="K17" s="178">
        <f t="shared" si="4"/>
        <v>36473.451666666668</v>
      </c>
    </row>
    <row r="18" spans="1:11" s="107" customFormat="1" ht="12.5" x14ac:dyDescent="0.25">
      <c r="A18" s="100" t="s">
        <v>4786</v>
      </c>
      <c r="B18" s="100" t="s">
        <v>4787</v>
      </c>
      <c r="C18" s="101">
        <v>19894.61</v>
      </c>
      <c r="D18" s="238">
        <v>0</v>
      </c>
      <c r="E18" s="238">
        <v>0</v>
      </c>
      <c r="F18" s="178">
        <f t="shared" si="3"/>
        <v>19894.61</v>
      </c>
      <c r="G18" s="109">
        <f t="shared" si="0"/>
        <v>6631.5366666666669</v>
      </c>
      <c r="H18" s="109">
        <f t="shared" si="1"/>
        <v>3315.7683333333334</v>
      </c>
      <c r="I18" s="109">
        <f t="shared" si="2"/>
        <v>26526.146666666667</v>
      </c>
      <c r="J18" s="239">
        <v>0</v>
      </c>
      <c r="K18" s="178">
        <f t="shared" si="4"/>
        <v>36473.451666666668</v>
      </c>
    </row>
    <row r="19" spans="1:11" s="107" customFormat="1" ht="12.5" x14ac:dyDescent="0.25">
      <c r="A19" s="100" t="s">
        <v>4788</v>
      </c>
      <c r="B19" s="100" t="s">
        <v>4789</v>
      </c>
      <c r="C19" s="101">
        <v>19894.61</v>
      </c>
      <c r="D19" s="238">
        <v>0</v>
      </c>
      <c r="E19" s="238">
        <v>0</v>
      </c>
      <c r="F19" s="178">
        <f t="shared" si="3"/>
        <v>19894.61</v>
      </c>
      <c r="G19" s="109">
        <f t="shared" si="0"/>
        <v>6631.5366666666669</v>
      </c>
      <c r="H19" s="109">
        <f t="shared" si="1"/>
        <v>3315.7683333333334</v>
      </c>
      <c r="I19" s="109">
        <f t="shared" si="2"/>
        <v>26526.146666666667</v>
      </c>
      <c r="J19" s="239">
        <v>0</v>
      </c>
      <c r="K19" s="178">
        <f t="shared" si="4"/>
        <v>36473.451666666668</v>
      </c>
    </row>
    <row r="20" spans="1:11" s="107" customFormat="1" ht="12.5" x14ac:dyDescent="0.25">
      <c r="A20" s="100" t="s">
        <v>4790</v>
      </c>
      <c r="B20" s="100" t="s">
        <v>4791</v>
      </c>
      <c r="C20" s="101">
        <v>19894.61</v>
      </c>
      <c r="D20" s="238">
        <v>0</v>
      </c>
      <c r="E20" s="238">
        <v>0</v>
      </c>
      <c r="F20" s="178">
        <f t="shared" si="3"/>
        <v>19894.61</v>
      </c>
      <c r="G20" s="109">
        <f t="shared" si="0"/>
        <v>6631.5366666666669</v>
      </c>
      <c r="H20" s="109">
        <f t="shared" si="1"/>
        <v>3315.7683333333334</v>
      </c>
      <c r="I20" s="109">
        <f t="shared" si="2"/>
        <v>26526.146666666667</v>
      </c>
      <c r="J20" s="239">
        <v>0</v>
      </c>
      <c r="K20" s="178">
        <f t="shared" si="4"/>
        <v>36473.451666666668</v>
      </c>
    </row>
    <row r="21" spans="1:11" s="107" customFormat="1" ht="12.5" x14ac:dyDescent="0.25">
      <c r="A21" s="100" t="s">
        <v>4792</v>
      </c>
      <c r="B21" s="100" t="s">
        <v>4793</v>
      </c>
      <c r="C21" s="101">
        <v>18719.349999999999</v>
      </c>
      <c r="D21" s="238">
        <v>0</v>
      </c>
      <c r="E21" s="238">
        <v>0</v>
      </c>
      <c r="F21" s="178">
        <f t="shared" si="3"/>
        <v>18719.349999999999</v>
      </c>
      <c r="G21" s="109">
        <f t="shared" si="0"/>
        <v>6239.7833333333328</v>
      </c>
      <c r="H21" s="109">
        <f t="shared" si="1"/>
        <v>3119.8916666666664</v>
      </c>
      <c r="I21" s="109">
        <f t="shared" si="2"/>
        <v>24959.133333333331</v>
      </c>
      <c r="J21" s="239">
        <v>0</v>
      </c>
      <c r="K21" s="178">
        <f t="shared" si="4"/>
        <v>34318.808333333334</v>
      </c>
    </row>
    <row r="22" spans="1:11" s="107" customFormat="1" ht="12.5" x14ac:dyDescent="0.25">
      <c r="A22" s="100" t="s">
        <v>4794</v>
      </c>
      <c r="B22" s="100" t="s">
        <v>4795</v>
      </c>
      <c r="C22" s="101">
        <v>18719.349999999999</v>
      </c>
      <c r="D22" s="238">
        <v>0</v>
      </c>
      <c r="E22" s="238">
        <v>0</v>
      </c>
      <c r="F22" s="178">
        <f t="shared" si="3"/>
        <v>18719.349999999999</v>
      </c>
      <c r="G22" s="109">
        <f t="shared" si="0"/>
        <v>6239.7833333333328</v>
      </c>
      <c r="H22" s="109">
        <f t="shared" si="1"/>
        <v>3119.8916666666664</v>
      </c>
      <c r="I22" s="109">
        <f t="shared" si="2"/>
        <v>24959.133333333331</v>
      </c>
      <c r="J22" s="239">
        <v>0</v>
      </c>
      <c r="K22" s="178">
        <f t="shared" si="4"/>
        <v>34318.808333333334</v>
      </c>
    </row>
    <row r="23" spans="1:11" s="107" customFormat="1" ht="12.5" x14ac:dyDescent="0.25">
      <c r="A23" s="240"/>
      <c r="B23" s="240"/>
      <c r="C23" s="241"/>
      <c r="D23" s="241"/>
      <c r="E23" s="241"/>
      <c r="F23" s="241"/>
      <c r="G23" s="241"/>
      <c r="H23" s="241"/>
      <c r="I23" s="241"/>
      <c r="J23" s="241"/>
      <c r="K23" s="242"/>
    </row>
    <row r="24" spans="1:11" s="107" customFormat="1" ht="12.5" x14ac:dyDescent="0.25">
      <c r="A24" s="240"/>
      <c r="B24" s="240"/>
      <c r="C24" s="241"/>
      <c r="D24" s="241"/>
      <c r="E24" s="241"/>
      <c r="F24" s="241"/>
      <c r="G24" s="241"/>
      <c r="H24" s="241"/>
      <c r="I24" s="241"/>
      <c r="J24" s="241"/>
      <c r="K24" s="242"/>
    </row>
    <row r="25" spans="1:11" s="107" customFormat="1" ht="12.5" x14ac:dyDescent="0.25">
      <c r="A25" s="840" t="s">
        <v>4261</v>
      </c>
      <c r="B25" s="840"/>
      <c r="C25" s="840"/>
      <c r="D25" s="842" t="s">
        <v>533</v>
      </c>
      <c r="E25" s="842" t="s">
        <v>533</v>
      </c>
      <c r="F25" s="842" t="s">
        <v>533</v>
      </c>
      <c r="G25" s="842" t="s">
        <v>533</v>
      </c>
      <c r="H25" s="842" t="s">
        <v>533</v>
      </c>
      <c r="I25" s="842" t="s">
        <v>533</v>
      </c>
      <c r="J25" s="842" t="s">
        <v>533</v>
      </c>
      <c r="K25" s="842" t="s">
        <v>533</v>
      </c>
    </row>
    <row r="26" spans="1:11" s="107" customFormat="1" ht="12.75" customHeight="1" x14ac:dyDescent="0.25">
      <c r="A26" s="635" t="s">
        <v>4249</v>
      </c>
      <c r="B26" s="637" t="s">
        <v>4231</v>
      </c>
      <c r="C26" s="638" t="s">
        <v>4250</v>
      </c>
      <c r="D26" s="638" t="s">
        <v>4250</v>
      </c>
      <c r="E26" s="638" t="s">
        <v>4250</v>
      </c>
      <c r="F26" s="638" t="s">
        <v>4250</v>
      </c>
      <c r="G26" s="638" t="s">
        <v>4251</v>
      </c>
      <c r="H26" s="638" t="s">
        <v>4251</v>
      </c>
      <c r="I26" s="638" t="s">
        <v>4251</v>
      </c>
      <c r="J26" s="638" t="s">
        <v>4251</v>
      </c>
      <c r="K26" s="639" t="s">
        <v>4251</v>
      </c>
    </row>
    <row r="27" spans="1:11" s="107" customFormat="1" ht="25" x14ac:dyDescent="0.25">
      <c r="A27" s="636" t="s">
        <v>4249</v>
      </c>
      <c r="B27" s="638" t="s">
        <v>4252</v>
      </c>
      <c r="C27" s="90" t="s">
        <v>4253</v>
      </c>
      <c r="D27" s="90" t="s">
        <v>4254</v>
      </c>
      <c r="E27" s="90" t="s">
        <v>4255</v>
      </c>
      <c r="F27" s="90" t="s">
        <v>4256</v>
      </c>
      <c r="G27" s="113" t="s">
        <v>4257</v>
      </c>
      <c r="H27" s="113" t="s">
        <v>4258</v>
      </c>
      <c r="I27" s="90" t="s">
        <v>4259</v>
      </c>
      <c r="J27" s="90" t="s">
        <v>4260</v>
      </c>
      <c r="K27" s="91" t="s">
        <v>4256</v>
      </c>
    </row>
    <row r="28" spans="1:11" s="107" customFormat="1" ht="12.5" x14ac:dyDescent="0.25">
      <c r="A28" s="100" t="s">
        <v>4804</v>
      </c>
      <c r="B28" s="100" t="s">
        <v>4805</v>
      </c>
      <c r="C28" s="101">
        <v>25201.68</v>
      </c>
      <c r="D28" s="238">
        <v>0</v>
      </c>
      <c r="E28" s="238">
        <v>0</v>
      </c>
      <c r="F28" s="178">
        <f t="shared" ref="F28:F48" si="5">+C28+E28+D28</f>
        <v>25201.68</v>
      </c>
      <c r="G28" s="109">
        <f t="shared" ref="G28:G48" si="6">+(C28/30)*10</f>
        <v>8400.5600000000013</v>
      </c>
      <c r="H28" s="109">
        <f t="shared" ref="H28:H48" si="7">+(C28/30)*5</f>
        <v>4200.2800000000007</v>
      </c>
      <c r="I28" s="109">
        <f t="shared" ref="I28:I48" si="8">+(C28/30)*40</f>
        <v>33602.240000000005</v>
      </c>
      <c r="J28" s="239">
        <v>0</v>
      </c>
      <c r="K28" s="178">
        <f t="shared" ref="K28:K48" si="9">+G28+H28+I28+J28</f>
        <v>46203.080000000009</v>
      </c>
    </row>
    <row r="29" spans="1:11" s="107" customFormat="1" ht="12.5" x14ac:dyDescent="0.25">
      <c r="A29" s="100" t="s">
        <v>4806</v>
      </c>
      <c r="B29" s="100" t="s">
        <v>4807</v>
      </c>
      <c r="C29" s="101">
        <v>23438.46</v>
      </c>
      <c r="D29" s="238">
        <v>0</v>
      </c>
      <c r="E29" s="238">
        <v>0</v>
      </c>
      <c r="F29" s="178">
        <f t="shared" si="5"/>
        <v>23438.46</v>
      </c>
      <c r="G29" s="109">
        <f t="shared" si="6"/>
        <v>7812.82</v>
      </c>
      <c r="H29" s="109">
        <f t="shared" si="7"/>
        <v>3906.41</v>
      </c>
      <c r="I29" s="109">
        <f t="shared" si="8"/>
        <v>31251.279999999999</v>
      </c>
      <c r="J29" s="239">
        <v>0</v>
      </c>
      <c r="K29" s="178">
        <f t="shared" si="9"/>
        <v>42970.509999999995</v>
      </c>
    </row>
    <row r="30" spans="1:11" s="107" customFormat="1" ht="12.5" x14ac:dyDescent="0.25">
      <c r="A30" s="100" t="s">
        <v>4808</v>
      </c>
      <c r="B30" s="100" t="s">
        <v>4809</v>
      </c>
      <c r="C30" s="101">
        <v>20337.82</v>
      </c>
      <c r="D30" s="238">
        <v>0</v>
      </c>
      <c r="E30" s="238">
        <v>0</v>
      </c>
      <c r="F30" s="178">
        <f t="shared" si="5"/>
        <v>20337.82</v>
      </c>
      <c r="G30" s="109">
        <f t="shared" si="6"/>
        <v>6779.2733333333326</v>
      </c>
      <c r="H30" s="109">
        <f t="shared" si="7"/>
        <v>3389.6366666666663</v>
      </c>
      <c r="I30" s="109">
        <f t="shared" si="8"/>
        <v>27117.093333333331</v>
      </c>
      <c r="J30" s="239">
        <v>0</v>
      </c>
      <c r="K30" s="178">
        <f t="shared" si="9"/>
        <v>37286.003333333327</v>
      </c>
    </row>
    <row r="31" spans="1:11" s="107" customFormat="1" ht="12.5" x14ac:dyDescent="0.25">
      <c r="A31" s="100" t="s">
        <v>4810</v>
      </c>
      <c r="B31" s="100" t="s">
        <v>4811</v>
      </c>
      <c r="C31" s="101">
        <v>19681.830000000002</v>
      </c>
      <c r="D31" s="238">
        <v>0</v>
      </c>
      <c r="E31" s="238">
        <v>0</v>
      </c>
      <c r="F31" s="178">
        <f t="shared" si="5"/>
        <v>19681.830000000002</v>
      </c>
      <c r="G31" s="109">
        <f t="shared" si="6"/>
        <v>6560.6100000000006</v>
      </c>
      <c r="H31" s="109">
        <f t="shared" si="7"/>
        <v>3280.3050000000003</v>
      </c>
      <c r="I31" s="109">
        <f t="shared" si="8"/>
        <v>26242.440000000002</v>
      </c>
      <c r="J31" s="239">
        <v>0</v>
      </c>
      <c r="K31" s="178">
        <f t="shared" si="9"/>
        <v>36083.355000000003</v>
      </c>
    </row>
    <row r="32" spans="1:11" s="107" customFormat="1" ht="12.5" x14ac:dyDescent="0.25">
      <c r="A32" s="100" t="s">
        <v>4812</v>
      </c>
      <c r="B32" s="100" t="s">
        <v>4813</v>
      </c>
      <c r="C32" s="101">
        <v>19286.03</v>
      </c>
      <c r="D32" s="238">
        <v>0</v>
      </c>
      <c r="E32" s="238">
        <v>0</v>
      </c>
      <c r="F32" s="178">
        <f t="shared" si="5"/>
        <v>19286.03</v>
      </c>
      <c r="G32" s="109">
        <f t="shared" si="6"/>
        <v>6428.6766666666663</v>
      </c>
      <c r="H32" s="109">
        <f t="shared" si="7"/>
        <v>3214.3383333333331</v>
      </c>
      <c r="I32" s="109">
        <f t="shared" si="8"/>
        <v>25714.706666666665</v>
      </c>
      <c r="J32" s="239">
        <v>0</v>
      </c>
      <c r="K32" s="178">
        <f t="shared" si="9"/>
        <v>35357.721666666665</v>
      </c>
    </row>
    <row r="33" spans="1:11" s="107" customFormat="1" ht="12.5" x14ac:dyDescent="0.25">
      <c r="A33" s="100" t="s">
        <v>4814</v>
      </c>
      <c r="B33" s="100" t="s">
        <v>4815</v>
      </c>
      <c r="C33" s="101">
        <v>13740.46</v>
      </c>
      <c r="D33" s="238">
        <v>0</v>
      </c>
      <c r="E33" s="238">
        <v>0</v>
      </c>
      <c r="F33" s="178">
        <f t="shared" si="5"/>
        <v>13740.46</v>
      </c>
      <c r="G33" s="109">
        <f t="shared" si="6"/>
        <v>4580.1533333333336</v>
      </c>
      <c r="H33" s="109">
        <f t="shared" si="7"/>
        <v>2290.0766666666668</v>
      </c>
      <c r="I33" s="109">
        <f t="shared" si="8"/>
        <v>18320.613333333335</v>
      </c>
      <c r="J33" s="239">
        <v>0</v>
      </c>
      <c r="K33" s="178">
        <f t="shared" si="9"/>
        <v>25190.843333333334</v>
      </c>
    </row>
    <row r="34" spans="1:11" s="107" customFormat="1" ht="12.5" x14ac:dyDescent="0.25">
      <c r="A34" s="100" t="s">
        <v>4816</v>
      </c>
      <c r="B34" s="100" t="s">
        <v>4817</v>
      </c>
      <c r="C34" s="101">
        <v>11287.4</v>
      </c>
      <c r="D34" s="238">
        <v>0</v>
      </c>
      <c r="E34" s="238">
        <v>0</v>
      </c>
      <c r="F34" s="178">
        <f t="shared" si="5"/>
        <v>11287.4</v>
      </c>
      <c r="G34" s="109">
        <f t="shared" si="6"/>
        <v>3762.4666666666667</v>
      </c>
      <c r="H34" s="109">
        <f t="shared" si="7"/>
        <v>1881.2333333333333</v>
      </c>
      <c r="I34" s="109">
        <f t="shared" si="8"/>
        <v>15049.866666666667</v>
      </c>
      <c r="J34" s="239">
        <v>0</v>
      </c>
      <c r="K34" s="178">
        <f t="shared" si="9"/>
        <v>20693.566666666666</v>
      </c>
    </row>
    <row r="35" spans="1:11" s="107" customFormat="1" ht="12.5" x14ac:dyDescent="0.25">
      <c r="A35" s="100" t="s">
        <v>4818</v>
      </c>
      <c r="B35" s="100" t="s">
        <v>4819</v>
      </c>
      <c r="C35" s="101">
        <v>10440.68</v>
      </c>
      <c r="D35" s="238">
        <v>0</v>
      </c>
      <c r="E35" s="238">
        <v>0</v>
      </c>
      <c r="F35" s="178">
        <f t="shared" si="5"/>
        <v>10440.68</v>
      </c>
      <c r="G35" s="109">
        <f t="shared" si="6"/>
        <v>3480.2266666666669</v>
      </c>
      <c r="H35" s="109">
        <f t="shared" si="7"/>
        <v>1740.1133333333335</v>
      </c>
      <c r="I35" s="109">
        <f t="shared" si="8"/>
        <v>13920.906666666668</v>
      </c>
      <c r="J35" s="239">
        <v>0</v>
      </c>
      <c r="K35" s="178">
        <f t="shared" si="9"/>
        <v>19141.246666666666</v>
      </c>
    </row>
    <row r="36" spans="1:11" s="107" customFormat="1" ht="12.5" x14ac:dyDescent="0.25">
      <c r="A36" s="100" t="s">
        <v>4820</v>
      </c>
      <c r="B36" s="100" t="s">
        <v>4376</v>
      </c>
      <c r="C36" s="101">
        <v>10407.6</v>
      </c>
      <c r="D36" s="238">
        <v>0</v>
      </c>
      <c r="E36" s="238">
        <v>0</v>
      </c>
      <c r="F36" s="178">
        <f t="shared" si="5"/>
        <v>10407.6</v>
      </c>
      <c r="G36" s="109">
        <f t="shared" si="6"/>
        <v>3469.2000000000003</v>
      </c>
      <c r="H36" s="109">
        <f t="shared" si="7"/>
        <v>1734.6000000000001</v>
      </c>
      <c r="I36" s="109">
        <f t="shared" si="8"/>
        <v>13876.800000000001</v>
      </c>
      <c r="J36" s="239">
        <v>0</v>
      </c>
      <c r="K36" s="178">
        <f t="shared" si="9"/>
        <v>19080.600000000002</v>
      </c>
    </row>
    <row r="37" spans="1:11" s="107" customFormat="1" ht="12.5" x14ac:dyDescent="0.25">
      <c r="A37" s="100" t="s">
        <v>4821</v>
      </c>
      <c r="B37" s="100" t="s">
        <v>4822</v>
      </c>
      <c r="C37" s="101">
        <v>10407.6</v>
      </c>
      <c r="D37" s="238">
        <v>0</v>
      </c>
      <c r="E37" s="238">
        <v>0</v>
      </c>
      <c r="F37" s="178">
        <f t="shared" si="5"/>
        <v>10407.6</v>
      </c>
      <c r="G37" s="109">
        <f t="shared" si="6"/>
        <v>3469.2000000000003</v>
      </c>
      <c r="H37" s="109">
        <f t="shared" si="7"/>
        <v>1734.6000000000001</v>
      </c>
      <c r="I37" s="109">
        <f t="shared" si="8"/>
        <v>13876.800000000001</v>
      </c>
      <c r="J37" s="239">
        <v>0</v>
      </c>
      <c r="K37" s="178">
        <f t="shared" si="9"/>
        <v>19080.600000000002</v>
      </c>
    </row>
    <row r="38" spans="1:11" s="107" customFormat="1" ht="12.5" x14ac:dyDescent="0.25">
      <c r="A38" s="100" t="s">
        <v>4823</v>
      </c>
      <c r="B38" s="100" t="s">
        <v>4824</v>
      </c>
      <c r="C38" s="101">
        <v>10407.6</v>
      </c>
      <c r="D38" s="238">
        <v>0</v>
      </c>
      <c r="E38" s="238">
        <v>0</v>
      </c>
      <c r="F38" s="178">
        <f t="shared" si="5"/>
        <v>10407.6</v>
      </c>
      <c r="G38" s="109">
        <f t="shared" si="6"/>
        <v>3469.2000000000003</v>
      </c>
      <c r="H38" s="109">
        <f t="shared" si="7"/>
        <v>1734.6000000000001</v>
      </c>
      <c r="I38" s="109">
        <f t="shared" si="8"/>
        <v>13876.800000000001</v>
      </c>
      <c r="J38" s="239">
        <v>0</v>
      </c>
      <c r="K38" s="178">
        <f t="shared" si="9"/>
        <v>19080.600000000002</v>
      </c>
    </row>
    <row r="39" spans="1:11" s="107" customFormat="1" ht="12.5" x14ac:dyDescent="0.25">
      <c r="A39" s="100" t="s">
        <v>4825</v>
      </c>
      <c r="B39" s="100" t="s">
        <v>4826</v>
      </c>
      <c r="C39" s="101">
        <v>10407.6</v>
      </c>
      <c r="D39" s="238">
        <v>0</v>
      </c>
      <c r="E39" s="238">
        <v>0</v>
      </c>
      <c r="F39" s="178">
        <f t="shared" si="5"/>
        <v>10407.6</v>
      </c>
      <c r="G39" s="109">
        <f t="shared" si="6"/>
        <v>3469.2000000000003</v>
      </c>
      <c r="H39" s="109">
        <f t="shared" si="7"/>
        <v>1734.6000000000001</v>
      </c>
      <c r="I39" s="109">
        <f t="shared" si="8"/>
        <v>13876.800000000001</v>
      </c>
      <c r="J39" s="239">
        <v>0</v>
      </c>
      <c r="K39" s="178">
        <f t="shared" si="9"/>
        <v>19080.600000000002</v>
      </c>
    </row>
    <row r="40" spans="1:11" s="107" customFormat="1" ht="12.5" x14ac:dyDescent="0.25">
      <c r="A40" s="100" t="s">
        <v>4834</v>
      </c>
      <c r="B40" s="100" t="s">
        <v>4835</v>
      </c>
      <c r="C40" s="101">
        <v>9900.4500000000007</v>
      </c>
      <c r="D40" s="238">
        <v>0</v>
      </c>
      <c r="E40" s="238">
        <v>0</v>
      </c>
      <c r="F40" s="178">
        <f t="shared" si="5"/>
        <v>9900.4500000000007</v>
      </c>
      <c r="G40" s="109">
        <f t="shared" si="6"/>
        <v>3300.1500000000005</v>
      </c>
      <c r="H40" s="109">
        <f t="shared" si="7"/>
        <v>1650.0750000000003</v>
      </c>
      <c r="I40" s="109">
        <f t="shared" si="8"/>
        <v>13200.600000000002</v>
      </c>
      <c r="J40" s="239">
        <v>0</v>
      </c>
      <c r="K40" s="178">
        <f t="shared" si="9"/>
        <v>18150.825000000004</v>
      </c>
    </row>
    <row r="41" spans="1:11" s="107" customFormat="1" ht="12.5" x14ac:dyDescent="0.25">
      <c r="A41" s="100" t="s">
        <v>4827</v>
      </c>
      <c r="B41" s="100" t="s">
        <v>4335</v>
      </c>
      <c r="C41" s="101">
        <v>9517.8799999999992</v>
      </c>
      <c r="D41" s="238">
        <v>0</v>
      </c>
      <c r="E41" s="238">
        <v>900</v>
      </c>
      <c r="F41" s="178">
        <f t="shared" si="5"/>
        <v>10417.879999999999</v>
      </c>
      <c r="G41" s="109">
        <f t="shared" si="6"/>
        <v>3172.6266666666661</v>
      </c>
      <c r="H41" s="109">
        <f t="shared" si="7"/>
        <v>1586.313333333333</v>
      </c>
      <c r="I41" s="109">
        <f t="shared" si="8"/>
        <v>12690.506666666664</v>
      </c>
      <c r="J41" s="239">
        <v>0</v>
      </c>
      <c r="K41" s="178">
        <f t="shared" si="9"/>
        <v>17449.446666666663</v>
      </c>
    </row>
    <row r="42" spans="1:11" s="107" customFormat="1" ht="12.5" x14ac:dyDescent="0.25">
      <c r="A42" s="100" t="s">
        <v>4836</v>
      </c>
      <c r="B42" s="100" t="s">
        <v>4837</v>
      </c>
      <c r="C42" s="101">
        <v>7429.7475000000004</v>
      </c>
      <c r="D42" s="238">
        <v>0</v>
      </c>
      <c r="E42" s="238">
        <v>0</v>
      </c>
      <c r="F42" s="178">
        <f t="shared" si="5"/>
        <v>7429.7475000000004</v>
      </c>
      <c r="G42" s="109">
        <f t="shared" si="6"/>
        <v>2476.5825</v>
      </c>
      <c r="H42" s="109">
        <f t="shared" si="7"/>
        <v>1238.29125</v>
      </c>
      <c r="I42" s="109">
        <f t="shared" si="8"/>
        <v>9906.33</v>
      </c>
      <c r="J42" s="239">
        <v>0</v>
      </c>
      <c r="K42" s="178">
        <f t="shared" si="9"/>
        <v>13621.203750000001</v>
      </c>
    </row>
    <row r="43" spans="1:11" s="107" customFormat="1" ht="12.5" x14ac:dyDescent="0.25">
      <c r="A43" s="100" t="s">
        <v>4796</v>
      </c>
      <c r="B43" s="100" t="s">
        <v>4385</v>
      </c>
      <c r="C43" s="101">
        <v>14975.26</v>
      </c>
      <c r="D43" s="238">
        <v>0</v>
      </c>
      <c r="E43" s="238">
        <v>0</v>
      </c>
      <c r="F43" s="178">
        <f t="shared" si="5"/>
        <v>14975.26</v>
      </c>
      <c r="G43" s="109">
        <f t="shared" si="6"/>
        <v>4991.753333333334</v>
      </c>
      <c r="H43" s="109">
        <f t="shared" si="7"/>
        <v>2495.876666666667</v>
      </c>
      <c r="I43" s="109">
        <f t="shared" si="8"/>
        <v>19967.013333333336</v>
      </c>
      <c r="J43" s="239">
        <v>0</v>
      </c>
      <c r="K43" s="178">
        <f t="shared" si="9"/>
        <v>27454.643333333337</v>
      </c>
    </row>
    <row r="44" spans="1:11" s="107" customFormat="1" ht="12.5" x14ac:dyDescent="0.25">
      <c r="A44" s="100" t="s">
        <v>4797</v>
      </c>
      <c r="B44" s="100" t="s">
        <v>4378</v>
      </c>
      <c r="C44" s="101">
        <v>10407.6</v>
      </c>
      <c r="D44" s="238">
        <v>0</v>
      </c>
      <c r="E44" s="238">
        <v>1950</v>
      </c>
      <c r="F44" s="178">
        <f t="shared" si="5"/>
        <v>12357.6</v>
      </c>
      <c r="G44" s="109">
        <f t="shared" si="6"/>
        <v>3469.2000000000003</v>
      </c>
      <c r="H44" s="109">
        <f t="shared" si="7"/>
        <v>1734.6000000000001</v>
      </c>
      <c r="I44" s="109">
        <f t="shared" si="8"/>
        <v>13876.800000000001</v>
      </c>
      <c r="J44" s="239">
        <v>0</v>
      </c>
      <c r="K44" s="178">
        <f t="shared" si="9"/>
        <v>19080.600000000002</v>
      </c>
    </row>
    <row r="45" spans="1:11" s="107" customFormat="1" ht="12.5" x14ac:dyDescent="0.25">
      <c r="A45" s="100" t="s">
        <v>4798</v>
      </c>
      <c r="B45" s="100" t="s">
        <v>4429</v>
      </c>
      <c r="C45" s="101">
        <v>10407.6</v>
      </c>
      <c r="D45" s="238">
        <v>0</v>
      </c>
      <c r="E45" s="238">
        <v>0</v>
      </c>
      <c r="F45" s="178">
        <f t="shared" si="5"/>
        <v>10407.6</v>
      </c>
      <c r="G45" s="109">
        <f t="shared" si="6"/>
        <v>3469.2000000000003</v>
      </c>
      <c r="H45" s="109">
        <f t="shared" si="7"/>
        <v>1734.6000000000001</v>
      </c>
      <c r="I45" s="109">
        <f t="shared" si="8"/>
        <v>13876.800000000001</v>
      </c>
      <c r="J45" s="239">
        <v>0</v>
      </c>
      <c r="K45" s="178">
        <f t="shared" si="9"/>
        <v>19080.600000000002</v>
      </c>
    </row>
    <row r="46" spans="1:11" s="107" customFormat="1" ht="12.5" x14ac:dyDescent="0.25">
      <c r="A46" s="100" t="s">
        <v>4799</v>
      </c>
      <c r="B46" s="100" t="s">
        <v>4800</v>
      </c>
      <c r="C46" s="101">
        <v>10407.6</v>
      </c>
      <c r="D46" s="238">
        <v>0</v>
      </c>
      <c r="E46" s="238">
        <v>0</v>
      </c>
      <c r="F46" s="178">
        <f t="shared" si="5"/>
        <v>10407.6</v>
      </c>
      <c r="G46" s="109">
        <f t="shared" si="6"/>
        <v>3469.2000000000003</v>
      </c>
      <c r="H46" s="109">
        <f t="shared" si="7"/>
        <v>1734.6000000000001</v>
      </c>
      <c r="I46" s="109">
        <f t="shared" si="8"/>
        <v>13876.800000000001</v>
      </c>
      <c r="J46" s="239">
        <v>0</v>
      </c>
      <c r="K46" s="178">
        <f t="shared" si="9"/>
        <v>19080.600000000002</v>
      </c>
    </row>
    <row r="47" spans="1:11" s="107" customFormat="1" ht="12.5" x14ac:dyDescent="0.25">
      <c r="A47" s="100" t="s">
        <v>4801</v>
      </c>
      <c r="B47" s="100" t="s">
        <v>4495</v>
      </c>
      <c r="C47" s="101">
        <v>10154.030000000001</v>
      </c>
      <c r="D47" s="238">
        <v>0</v>
      </c>
      <c r="E47" s="238">
        <v>0</v>
      </c>
      <c r="F47" s="178">
        <f t="shared" si="5"/>
        <v>10154.030000000001</v>
      </c>
      <c r="G47" s="109">
        <f t="shared" si="6"/>
        <v>3384.6766666666667</v>
      </c>
      <c r="H47" s="109">
        <f t="shared" si="7"/>
        <v>1692.3383333333334</v>
      </c>
      <c r="I47" s="109">
        <f t="shared" si="8"/>
        <v>13538.706666666667</v>
      </c>
      <c r="J47" s="239">
        <v>0</v>
      </c>
      <c r="K47" s="178">
        <f t="shared" si="9"/>
        <v>18615.721666666668</v>
      </c>
    </row>
    <row r="48" spans="1:11" s="107" customFormat="1" ht="12.5" x14ac:dyDescent="0.25">
      <c r="A48" s="100" t="s">
        <v>4802</v>
      </c>
      <c r="B48" s="100" t="s">
        <v>4803</v>
      </c>
      <c r="C48" s="101">
        <v>7467.9</v>
      </c>
      <c r="D48" s="238">
        <v>0</v>
      </c>
      <c r="E48" s="238">
        <v>1900</v>
      </c>
      <c r="F48" s="178">
        <f t="shared" si="5"/>
        <v>9367.9</v>
      </c>
      <c r="G48" s="109">
        <f t="shared" si="6"/>
        <v>2489.2999999999997</v>
      </c>
      <c r="H48" s="109">
        <f t="shared" si="7"/>
        <v>1244.6499999999999</v>
      </c>
      <c r="I48" s="109">
        <f t="shared" si="8"/>
        <v>9957.1999999999989</v>
      </c>
      <c r="J48" s="239">
        <v>0</v>
      </c>
      <c r="K48" s="178">
        <f t="shared" si="9"/>
        <v>13691.149999999998</v>
      </c>
    </row>
    <row r="49" spans="1:5" s="816" customFormat="1" ht="12.5" x14ac:dyDescent="0.25">
      <c r="A49" s="105"/>
      <c r="B49" s="114"/>
      <c r="C49" s="114"/>
      <c r="D49" s="114"/>
      <c r="E49" s="114"/>
    </row>
    <row r="50" spans="1:5" s="816" customFormat="1" ht="12.5" x14ac:dyDescent="0.25">
      <c r="A50" s="114"/>
      <c r="B50" s="114"/>
      <c r="C50" s="114"/>
      <c r="D50" s="114"/>
      <c r="E50" s="114"/>
    </row>
    <row r="51" spans="1:5" s="105" customFormat="1" ht="12.5" x14ac:dyDescent="0.25"/>
    <row r="52" spans="1:5" s="105" customFormat="1" ht="12.5" x14ac:dyDescent="0.25"/>
    <row r="53" spans="1:5" s="105" customFormat="1" ht="12.5" x14ac:dyDescent="0.25"/>
    <row r="54" spans="1:5" s="105" customFormat="1" ht="12.5" x14ac:dyDescent="0.25"/>
    <row r="55" spans="1:5" s="105" customFormat="1" ht="12.5" x14ac:dyDescent="0.25"/>
    <row r="56" spans="1:5" s="105" customFormat="1" ht="12.5" x14ac:dyDescent="0.25"/>
    <row r="57" spans="1:5" s="105" customFormat="1" ht="12.5" x14ac:dyDescent="0.25"/>
  </sheetData>
  <mergeCells count="15">
    <mergeCell ref="A8:A9"/>
    <mergeCell ref="B8:B9"/>
    <mergeCell ref="C8:F8"/>
    <mergeCell ref="G8:K8"/>
    <mergeCell ref="A25:C25"/>
    <mergeCell ref="A26:A27"/>
    <mergeCell ref="B26:B27"/>
    <mergeCell ref="C26:F26"/>
    <mergeCell ref="G26:K26"/>
    <mergeCell ref="A2:K2"/>
    <mergeCell ref="A3:K3"/>
    <mergeCell ref="A4:K4"/>
    <mergeCell ref="A5:K5"/>
    <mergeCell ref="A6:K6"/>
    <mergeCell ref="A7:C7"/>
  </mergeCells>
  <printOptions horizontalCentered="1"/>
  <pageMargins left="0.15748031496062992" right="0.15748031496062992" top="0.3" bottom="0.39370078740157483" header="0.31496062992125984" footer="0.31496062992125984"/>
  <pageSetup scale="60" fitToHeight="11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R47"/>
  <sheetViews>
    <sheetView showGridLines="0" topLeftCell="A21" workbookViewId="0">
      <selection sqref="A1:H1"/>
    </sheetView>
  </sheetViews>
  <sheetFormatPr baseColWidth="10" defaultColWidth="11.453125" defaultRowHeight="15" x14ac:dyDescent="0.3"/>
  <cols>
    <col min="1" max="1" width="19.26953125" style="116" customWidth="1"/>
    <col min="2" max="2" width="45.26953125" style="116" customWidth="1"/>
    <col min="3" max="3" width="13.81640625" style="116" customWidth="1"/>
    <col min="4" max="4" width="22.81640625" style="116" customWidth="1"/>
    <col min="5" max="5" width="18.1796875" style="116" customWidth="1"/>
    <col min="6" max="174" width="11.453125" style="116"/>
    <col min="175" max="16384" width="11.453125" style="214"/>
  </cols>
  <sheetData>
    <row r="1" spans="1:174" x14ac:dyDescent="0.3">
      <c r="A1" s="813"/>
      <c r="B1" s="813"/>
      <c r="C1" s="813"/>
      <c r="D1" s="813"/>
      <c r="E1" s="813"/>
    </row>
    <row r="2" spans="1:174" x14ac:dyDescent="0.3">
      <c r="A2" s="648" t="s">
        <v>4160</v>
      </c>
      <c r="B2" s="648"/>
      <c r="C2" s="648"/>
      <c r="D2" s="648"/>
      <c r="E2" s="648"/>
    </row>
    <row r="3" spans="1:174" x14ac:dyDescent="0.3">
      <c r="A3" s="814" t="s">
        <v>14</v>
      </c>
      <c r="B3" s="814"/>
      <c r="C3" s="814"/>
      <c r="D3" s="814"/>
      <c r="E3" s="814"/>
    </row>
    <row r="4" spans="1:174" x14ac:dyDescent="0.3">
      <c r="A4" s="814" t="s">
        <v>4262</v>
      </c>
      <c r="B4" s="814"/>
      <c r="C4" s="814"/>
      <c r="D4" s="814"/>
      <c r="E4" s="814"/>
    </row>
    <row r="5" spans="1:174" x14ac:dyDescent="0.3">
      <c r="A5" s="814" t="s">
        <v>4228</v>
      </c>
      <c r="B5" s="814"/>
      <c r="C5" s="814"/>
      <c r="D5" s="814"/>
      <c r="E5" s="814"/>
    </row>
    <row r="6" spans="1:174" x14ac:dyDescent="0.3">
      <c r="A6" s="815" t="s">
        <v>4229</v>
      </c>
      <c r="B6" s="815"/>
      <c r="C6" s="815"/>
      <c r="D6" s="815"/>
      <c r="E6" s="815"/>
    </row>
    <row r="7" spans="1:174" x14ac:dyDescent="0.3">
      <c r="A7" s="214"/>
      <c r="B7" s="214"/>
      <c r="C7" s="214"/>
      <c r="D7" s="214"/>
      <c r="E7" s="214"/>
    </row>
    <row r="8" spans="1:174" s="222" customFormat="1" ht="12.75" customHeight="1" x14ac:dyDescent="0.25">
      <c r="A8" s="633" t="s">
        <v>4230</v>
      </c>
      <c r="B8" s="633" t="s">
        <v>4231</v>
      </c>
      <c r="C8" s="633" t="s">
        <v>4232</v>
      </c>
      <c r="D8" s="634" t="s">
        <v>4233</v>
      </c>
      <c r="E8" s="634" t="s">
        <v>4233</v>
      </c>
      <c r="F8" s="105"/>
      <c r="G8" s="105"/>
      <c r="H8" s="105"/>
      <c r="I8" s="105"/>
      <c r="J8" s="105"/>
      <c r="K8" s="105"/>
      <c r="L8" s="105"/>
      <c r="M8" s="105"/>
      <c r="N8" s="105"/>
      <c r="O8" s="105"/>
      <c r="P8" s="105"/>
      <c r="Q8" s="105"/>
      <c r="R8" s="105"/>
      <c r="S8" s="105"/>
      <c r="T8" s="105"/>
      <c r="U8" s="105"/>
      <c r="V8" s="105"/>
      <c r="W8" s="105"/>
      <c r="X8" s="105"/>
      <c r="Y8" s="105"/>
      <c r="Z8" s="105"/>
      <c r="AA8" s="105"/>
      <c r="AB8" s="105"/>
      <c r="AC8" s="105"/>
      <c r="AD8" s="105"/>
      <c r="AE8" s="105"/>
      <c r="AF8" s="105"/>
      <c r="AG8" s="105"/>
      <c r="AH8" s="105"/>
      <c r="AI8" s="105"/>
      <c r="AJ8" s="105"/>
      <c r="AK8" s="105"/>
      <c r="AL8" s="105"/>
      <c r="AM8" s="105"/>
      <c r="AN8" s="105"/>
      <c r="AO8" s="105"/>
      <c r="AP8" s="105"/>
      <c r="AQ8" s="105"/>
      <c r="AR8" s="105"/>
      <c r="AS8" s="105"/>
      <c r="AT8" s="105"/>
      <c r="AU8" s="105"/>
      <c r="AV8" s="105"/>
      <c r="AW8" s="105"/>
      <c r="AX8" s="105"/>
      <c r="AY8" s="105"/>
      <c r="AZ8" s="105"/>
      <c r="BA8" s="105"/>
      <c r="BB8" s="105"/>
      <c r="BC8" s="105"/>
      <c r="BD8" s="105"/>
      <c r="BE8" s="105"/>
      <c r="BF8" s="105"/>
      <c r="BG8" s="105"/>
      <c r="BH8" s="105"/>
      <c r="BI8" s="105"/>
      <c r="BJ8" s="105"/>
      <c r="BK8" s="105"/>
      <c r="BL8" s="105"/>
      <c r="BM8" s="105"/>
      <c r="BN8" s="105"/>
      <c r="BO8" s="105"/>
      <c r="BP8" s="105"/>
      <c r="BQ8" s="105"/>
      <c r="BR8" s="105"/>
      <c r="BS8" s="105"/>
      <c r="BT8" s="105"/>
      <c r="BU8" s="105"/>
      <c r="BV8" s="105"/>
      <c r="BW8" s="105"/>
      <c r="BX8" s="105"/>
      <c r="BY8" s="105"/>
      <c r="BZ8" s="105"/>
      <c r="CA8" s="105"/>
      <c r="CB8" s="105"/>
      <c r="CC8" s="105"/>
      <c r="CD8" s="105"/>
      <c r="CE8" s="105"/>
      <c r="CF8" s="105"/>
      <c r="CG8" s="105"/>
      <c r="CH8" s="105"/>
      <c r="CI8" s="105"/>
      <c r="CJ8" s="105"/>
      <c r="CK8" s="105"/>
      <c r="CL8" s="105"/>
      <c r="CM8" s="105"/>
      <c r="CN8" s="105"/>
      <c r="CO8" s="105"/>
      <c r="CP8" s="105"/>
      <c r="CQ8" s="105"/>
      <c r="CR8" s="105"/>
      <c r="CS8" s="105"/>
      <c r="CT8" s="105"/>
      <c r="CU8" s="105"/>
      <c r="CV8" s="105"/>
      <c r="CW8" s="105"/>
      <c r="CX8" s="105"/>
      <c r="CY8" s="105"/>
      <c r="CZ8" s="105"/>
      <c r="DA8" s="105"/>
      <c r="DB8" s="105"/>
      <c r="DC8" s="105"/>
      <c r="DD8" s="105"/>
      <c r="DE8" s="105"/>
      <c r="DF8" s="105"/>
      <c r="DG8" s="105"/>
      <c r="DH8" s="105"/>
      <c r="DI8" s="105"/>
      <c r="DJ8" s="105"/>
      <c r="DK8" s="105"/>
      <c r="DL8" s="105"/>
      <c r="DM8" s="105"/>
      <c r="DN8" s="105"/>
      <c r="DO8" s="105"/>
      <c r="DP8" s="105"/>
      <c r="DQ8" s="105"/>
      <c r="DR8" s="105"/>
      <c r="DS8" s="105"/>
      <c r="DT8" s="105"/>
      <c r="DU8" s="105"/>
      <c r="DV8" s="105"/>
      <c r="DW8" s="105"/>
      <c r="DX8" s="105"/>
      <c r="DY8" s="105"/>
      <c r="DZ8" s="105"/>
      <c r="EA8" s="105"/>
      <c r="EB8" s="105"/>
      <c r="EC8" s="105"/>
      <c r="ED8" s="105"/>
      <c r="EE8" s="105"/>
      <c r="EF8" s="105"/>
      <c r="EG8" s="105"/>
      <c r="EH8" s="105"/>
      <c r="EI8" s="105"/>
      <c r="EJ8" s="105"/>
      <c r="EK8" s="105"/>
      <c r="EL8" s="105"/>
      <c r="EM8" s="105"/>
      <c r="EN8" s="105"/>
      <c r="EO8" s="105"/>
      <c r="EP8" s="105"/>
      <c r="EQ8" s="105"/>
      <c r="ER8" s="105"/>
      <c r="ES8" s="105"/>
      <c r="ET8" s="105"/>
      <c r="EU8" s="105"/>
      <c r="EV8" s="105"/>
      <c r="EW8" s="105"/>
      <c r="EX8" s="105"/>
      <c r="EY8" s="105"/>
      <c r="EZ8" s="105"/>
      <c r="FA8" s="105"/>
      <c r="FB8" s="105"/>
      <c r="FC8" s="105"/>
      <c r="FD8" s="105"/>
      <c r="FE8" s="105"/>
      <c r="FF8" s="105"/>
      <c r="FG8" s="105"/>
      <c r="FH8" s="105"/>
      <c r="FI8" s="105"/>
      <c r="FJ8" s="105"/>
      <c r="FK8" s="105"/>
      <c r="FL8" s="105"/>
      <c r="FM8" s="105"/>
      <c r="FN8" s="105"/>
      <c r="FO8" s="105"/>
      <c r="FP8" s="105"/>
      <c r="FQ8" s="105"/>
      <c r="FR8" s="105"/>
    </row>
    <row r="9" spans="1:174" s="222" customFormat="1" ht="12.75" customHeight="1" x14ac:dyDescent="0.25">
      <c r="A9" s="633" t="s">
        <v>4230</v>
      </c>
      <c r="B9" s="633" t="s">
        <v>4231</v>
      </c>
      <c r="C9" s="633" t="s">
        <v>4232</v>
      </c>
      <c r="D9" s="46" t="s">
        <v>4234</v>
      </c>
      <c r="E9" s="46" t="s">
        <v>4235</v>
      </c>
      <c r="F9" s="105"/>
      <c r="G9" s="105"/>
      <c r="H9" s="105"/>
      <c r="I9" s="105"/>
      <c r="J9" s="105"/>
      <c r="K9" s="105"/>
      <c r="L9" s="105"/>
      <c r="M9" s="105"/>
      <c r="N9" s="105"/>
      <c r="O9" s="105"/>
      <c r="P9" s="105"/>
      <c r="Q9" s="105"/>
      <c r="R9" s="105"/>
      <c r="S9" s="105"/>
      <c r="T9" s="105"/>
      <c r="U9" s="105"/>
      <c r="V9" s="105"/>
      <c r="W9" s="105"/>
      <c r="X9" s="105"/>
      <c r="Y9" s="105"/>
      <c r="Z9" s="105"/>
      <c r="AA9" s="105"/>
      <c r="AB9" s="105"/>
      <c r="AC9" s="105"/>
      <c r="AD9" s="105"/>
      <c r="AE9" s="105"/>
      <c r="AF9" s="105"/>
      <c r="AG9" s="105"/>
      <c r="AH9" s="105"/>
      <c r="AI9" s="105"/>
      <c r="AJ9" s="105"/>
      <c r="AK9" s="105"/>
      <c r="AL9" s="105"/>
      <c r="AM9" s="105"/>
      <c r="AN9" s="105"/>
      <c r="AO9" s="105"/>
      <c r="AP9" s="105"/>
      <c r="AQ9" s="105"/>
      <c r="AR9" s="105"/>
      <c r="AS9" s="105"/>
      <c r="AT9" s="105"/>
      <c r="AU9" s="105"/>
      <c r="AV9" s="105"/>
      <c r="AW9" s="105"/>
      <c r="AX9" s="105"/>
      <c r="AY9" s="105"/>
      <c r="AZ9" s="105"/>
      <c r="BA9" s="105"/>
      <c r="BB9" s="105"/>
      <c r="BC9" s="105"/>
      <c r="BD9" s="105"/>
      <c r="BE9" s="105"/>
      <c r="BF9" s="105"/>
      <c r="BG9" s="105"/>
      <c r="BH9" s="105"/>
      <c r="BI9" s="105"/>
      <c r="BJ9" s="105"/>
      <c r="BK9" s="105"/>
      <c r="BL9" s="105"/>
      <c r="BM9" s="105"/>
      <c r="BN9" s="105"/>
      <c r="BO9" s="105"/>
      <c r="BP9" s="105"/>
      <c r="BQ9" s="105"/>
      <c r="BR9" s="105"/>
      <c r="BS9" s="105"/>
      <c r="BT9" s="105"/>
      <c r="BU9" s="105"/>
      <c r="BV9" s="105"/>
      <c r="BW9" s="105"/>
      <c r="BX9" s="105"/>
      <c r="BY9" s="105"/>
      <c r="BZ9" s="105"/>
      <c r="CA9" s="105"/>
      <c r="CB9" s="105"/>
      <c r="CC9" s="105"/>
      <c r="CD9" s="105"/>
      <c r="CE9" s="105"/>
      <c r="CF9" s="105"/>
      <c r="CG9" s="105"/>
      <c r="CH9" s="105"/>
      <c r="CI9" s="105"/>
      <c r="CJ9" s="105"/>
      <c r="CK9" s="105"/>
      <c r="CL9" s="105"/>
      <c r="CM9" s="105"/>
      <c r="CN9" s="105"/>
      <c r="CO9" s="105"/>
      <c r="CP9" s="105"/>
      <c r="CQ9" s="105"/>
      <c r="CR9" s="105"/>
      <c r="CS9" s="105"/>
      <c r="CT9" s="105"/>
      <c r="CU9" s="105"/>
      <c r="CV9" s="105"/>
      <c r="CW9" s="105"/>
      <c r="CX9" s="105"/>
      <c r="CY9" s="105"/>
      <c r="CZ9" s="105"/>
      <c r="DA9" s="105"/>
      <c r="DB9" s="105"/>
      <c r="DC9" s="105"/>
      <c r="DD9" s="105"/>
      <c r="DE9" s="105"/>
      <c r="DF9" s="105"/>
      <c r="DG9" s="105"/>
      <c r="DH9" s="105"/>
      <c r="DI9" s="105"/>
      <c r="DJ9" s="105"/>
      <c r="DK9" s="105"/>
      <c r="DL9" s="105"/>
      <c r="DM9" s="105"/>
      <c r="DN9" s="105"/>
      <c r="DO9" s="105"/>
      <c r="DP9" s="105"/>
      <c r="DQ9" s="105"/>
      <c r="DR9" s="105"/>
      <c r="DS9" s="105"/>
      <c r="DT9" s="105"/>
      <c r="DU9" s="105"/>
      <c r="DV9" s="105"/>
      <c r="DW9" s="105"/>
      <c r="DX9" s="105"/>
      <c r="DY9" s="105"/>
      <c r="DZ9" s="105"/>
      <c r="EA9" s="105"/>
      <c r="EB9" s="105"/>
      <c r="EC9" s="105"/>
      <c r="ED9" s="105"/>
      <c r="EE9" s="105"/>
      <c r="EF9" s="105"/>
      <c r="EG9" s="105"/>
      <c r="EH9" s="105"/>
      <c r="EI9" s="105"/>
      <c r="EJ9" s="105"/>
      <c r="EK9" s="105"/>
      <c r="EL9" s="105"/>
      <c r="EM9" s="105"/>
      <c r="EN9" s="105"/>
      <c r="EO9" s="105"/>
      <c r="EP9" s="105"/>
      <c r="EQ9" s="105"/>
      <c r="ER9" s="105"/>
      <c r="ES9" s="105"/>
      <c r="ET9" s="105"/>
      <c r="EU9" s="105"/>
      <c r="EV9" s="105"/>
      <c r="EW9" s="105"/>
      <c r="EX9" s="105"/>
      <c r="EY9" s="105"/>
      <c r="EZ9" s="105"/>
      <c r="FA9" s="105"/>
      <c r="FB9" s="105"/>
      <c r="FC9" s="105"/>
      <c r="FD9" s="105"/>
      <c r="FE9" s="105"/>
      <c r="FF9" s="105"/>
      <c r="FG9" s="105"/>
      <c r="FH9" s="105"/>
      <c r="FI9" s="105"/>
      <c r="FJ9" s="105"/>
      <c r="FK9" s="105"/>
      <c r="FL9" s="105"/>
      <c r="FM9" s="105"/>
      <c r="FN9" s="105"/>
      <c r="FO9" s="105"/>
      <c r="FP9" s="105"/>
      <c r="FQ9" s="105"/>
      <c r="FR9" s="105"/>
    </row>
    <row r="10" spans="1:174" s="222" customFormat="1" ht="12.5" x14ac:dyDescent="0.25">
      <c r="A10" s="817"/>
      <c r="B10" s="817"/>
      <c r="C10" s="818"/>
      <c r="D10" s="818"/>
      <c r="E10" s="818"/>
      <c r="F10" s="105"/>
      <c r="G10" s="105"/>
      <c r="H10" s="105"/>
      <c r="I10" s="105"/>
      <c r="J10" s="105"/>
      <c r="K10" s="105"/>
      <c r="L10" s="105"/>
      <c r="M10" s="105"/>
      <c r="N10" s="105"/>
      <c r="O10" s="105"/>
      <c r="P10" s="105"/>
      <c r="Q10" s="105"/>
      <c r="R10" s="105"/>
      <c r="S10" s="105"/>
      <c r="T10" s="105"/>
      <c r="U10" s="105"/>
      <c r="V10" s="105"/>
      <c r="W10" s="105"/>
      <c r="X10" s="105"/>
      <c r="Y10" s="105"/>
      <c r="Z10" s="105"/>
      <c r="AA10" s="105"/>
      <c r="AB10" s="105"/>
      <c r="AC10" s="105"/>
      <c r="AD10" s="105"/>
      <c r="AE10" s="105"/>
      <c r="AF10" s="105"/>
      <c r="AG10" s="105"/>
      <c r="AH10" s="105"/>
      <c r="AI10" s="105"/>
      <c r="AJ10" s="105"/>
      <c r="AK10" s="105"/>
      <c r="AL10" s="105"/>
      <c r="AM10" s="105"/>
      <c r="AN10" s="105"/>
      <c r="AO10" s="105"/>
      <c r="AP10" s="105"/>
      <c r="AQ10" s="105"/>
      <c r="AR10" s="105"/>
      <c r="AS10" s="105"/>
      <c r="AT10" s="105"/>
      <c r="AU10" s="105"/>
      <c r="AV10" s="105"/>
      <c r="AW10" s="105"/>
      <c r="AX10" s="105"/>
      <c r="AY10" s="105"/>
      <c r="AZ10" s="105"/>
      <c r="BA10" s="105"/>
      <c r="BB10" s="105"/>
      <c r="BC10" s="105"/>
      <c r="BD10" s="105"/>
      <c r="BE10" s="105"/>
      <c r="BF10" s="105"/>
      <c r="BG10" s="105"/>
      <c r="BH10" s="105"/>
      <c r="BI10" s="105"/>
      <c r="BJ10" s="105"/>
      <c r="BK10" s="105"/>
      <c r="BL10" s="105"/>
      <c r="BM10" s="105"/>
      <c r="BN10" s="105"/>
      <c r="BO10" s="105"/>
      <c r="BP10" s="105"/>
      <c r="BQ10" s="105"/>
      <c r="BR10" s="105"/>
      <c r="BS10" s="105"/>
      <c r="BT10" s="105"/>
      <c r="BU10" s="105"/>
      <c r="BV10" s="105"/>
      <c r="BW10" s="105"/>
      <c r="BX10" s="105"/>
      <c r="BY10" s="105"/>
      <c r="BZ10" s="105"/>
      <c r="CA10" s="105"/>
      <c r="CB10" s="105"/>
      <c r="CC10" s="105"/>
      <c r="CD10" s="105"/>
      <c r="CE10" s="105"/>
      <c r="CF10" s="105"/>
      <c r="CG10" s="105"/>
      <c r="CH10" s="105"/>
      <c r="CI10" s="105"/>
      <c r="CJ10" s="105"/>
      <c r="CK10" s="105"/>
      <c r="CL10" s="105"/>
      <c r="CM10" s="105"/>
      <c r="CN10" s="105"/>
      <c r="CO10" s="105"/>
      <c r="CP10" s="105"/>
      <c r="CQ10" s="105"/>
      <c r="CR10" s="105"/>
      <c r="CS10" s="105"/>
      <c r="CT10" s="105"/>
      <c r="CU10" s="105"/>
      <c r="CV10" s="105"/>
      <c r="CW10" s="105"/>
      <c r="CX10" s="105"/>
      <c r="CY10" s="105"/>
      <c r="CZ10" s="105"/>
      <c r="DA10" s="105"/>
      <c r="DB10" s="105"/>
      <c r="DC10" s="105"/>
      <c r="DD10" s="105"/>
      <c r="DE10" s="105"/>
      <c r="DF10" s="105"/>
      <c r="DG10" s="105"/>
      <c r="DH10" s="105"/>
      <c r="DI10" s="105"/>
      <c r="DJ10" s="105"/>
      <c r="DK10" s="105"/>
      <c r="DL10" s="105"/>
      <c r="DM10" s="105"/>
      <c r="DN10" s="105"/>
      <c r="DO10" s="105"/>
      <c r="DP10" s="105"/>
      <c r="DQ10" s="105"/>
      <c r="DR10" s="105"/>
      <c r="DS10" s="105"/>
      <c r="DT10" s="105"/>
      <c r="DU10" s="105"/>
      <c r="DV10" s="105"/>
      <c r="DW10" s="105"/>
      <c r="DX10" s="105"/>
      <c r="DY10" s="105"/>
      <c r="DZ10" s="105"/>
      <c r="EA10" s="105"/>
      <c r="EB10" s="105"/>
      <c r="EC10" s="105"/>
      <c r="ED10" s="105"/>
      <c r="EE10" s="105"/>
      <c r="EF10" s="105"/>
      <c r="EG10" s="105"/>
      <c r="EH10" s="105"/>
      <c r="EI10" s="105"/>
      <c r="EJ10" s="105"/>
      <c r="EK10" s="105"/>
      <c r="EL10" s="105"/>
      <c r="EM10" s="105"/>
      <c r="EN10" s="105"/>
      <c r="EO10" s="105"/>
      <c r="EP10" s="105"/>
      <c r="EQ10" s="105"/>
      <c r="ER10" s="105"/>
      <c r="ES10" s="105"/>
      <c r="ET10" s="105"/>
      <c r="EU10" s="105"/>
      <c r="EV10" s="105"/>
      <c r="EW10" s="105"/>
      <c r="EX10" s="105"/>
      <c r="EY10" s="105"/>
      <c r="EZ10" s="105"/>
      <c r="FA10" s="105"/>
      <c r="FB10" s="105"/>
      <c r="FC10" s="105"/>
      <c r="FD10" s="105"/>
      <c r="FE10" s="105"/>
      <c r="FF10" s="105"/>
      <c r="FG10" s="105"/>
      <c r="FH10" s="105"/>
      <c r="FI10" s="105"/>
      <c r="FJ10" s="105"/>
      <c r="FK10" s="105"/>
      <c r="FL10" s="105"/>
      <c r="FM10" s="105"/>
      <c r="FN10" s="105"/>
      <c r="FO10" s="105"/>
      <c r="FP10" s="105"/>
      <c r="FQ10" s="105"/>
      <c r="FR10" s="105"/>
    </row>
    <row r="11" spans="1:174" s="222" customFormat="1" ht="12.5" x14ac:dyDescent="0.25">
      <c r="A11" s="645" t="s">
        <v>4167</v>
      </c>
      <c r="B11" s="645" t="s">
        <v>4167</v>
      </c>
      <c r="C11" s="820"/>
      <c r="D11" s="821"/>
      <c r="E11" s="821"/>
      <c r="F11" s="105"/>
      <c r="G11" s="105"/>
      <c r="H11" s="105"/>
      <c r="I11" s="105"/>
      <c r="J11" s="105"/>
      <c r="K11" s="105"/>
      <c r="L11" s="105"/>
      <c r="M11" s="105"/>
      <c r="N11" s="105"/>
      <c r="O11" s="105"/>
      <c r="P11" s="105"/>
      <c r="Q11" s="105"/>
      <c r="R11" s="105"/>
      <c r="S11" s="105"/>
      <c r="T11" s="105"/>
      <c r="U11" s="105"/>
      <c r="V11" s="105"/>
      <c r="W11" s="105"/>
      <c r="X11" s="105"/>
      <c r="Y11" s="105"/>
      <c r="Z11" s="105"/>
      <c r="AA11" s="105"/>
      <c r="AB11" s="105"/>
      <c r="AC11" s="105"/>
      <c r="AD11" s="105"/>
      <c r="AE11" s="105"/>
      <c r="AF11" s="105"/>
      <c r="AG11" s="105"/>
      <c r="AH11" s="105"/>
      <c r="AI11" s="105"/>
      <c r="AJ11" s="105"/>
      <c r="AK11" s="105"/>
      <c r="AL11" s="105"/>
      <c r="AM11" s="105"/>
      <c r="AN11" s="105"/>
      <c r="AO11" s="105"/>
      <c r="AP11" s="105"/>
      <c r="AQ11" s="105"/>
      <c r="AR11" s="105"/>
      <c r="AS11" s="105"/>
      <c r="AT11" s="105"/>
      <c r="AU11" s="105"/>
      <c r="AV11" s="105"/>
      <c r="AW11" s="105"/>
      <c r="AX11" s="105"/>
      <c r="AY11" s="105"/>
      <c r="AZ11" s="105"/>
      <c r="BA11" s="105"/>
      <c r="BB11" s="105"/>
      <c r="BC11" s="105"/>
      <c r="BD11" s="105"/>
      <c r="BE11" s="105"/>
      <c r="BF11" s="105"/>
      <c r="BG11" s="105"/>
      <c r="BH11" s="105"/>
      <c r="BI11" s="105"/>
      <c r="BJ11" s="105"/>
      <c r="BK11" s="105"/>
      <c r="BL11" s="105"/>
      <c r="BM11" s="105"/>
      <c r="BN11" s="105"/>
      <c r="BO11" s="105"/>
      <c r="BP11" s="105"/>
      <c r="BQ11" s="105"/>
      <c r="BR11" s="105"/>
      <c r="BS11" s="105"/>
      <c r="BT11" s="105"/>
      <c r="BU11" s="105"/>
      <c r="BV11" s="105"/>
      <c r="BW11" s="105"/>
      <c r="BX11" s="105"/>
      <c r="BY11" s="105"/>
      <c r="BZ11" s="105"/>
      <c r="CA11" s="105"/>
      <c r="CB11" s="105"/>
      <c r="CC11" s="105"/>
      <c r="CD11" s="105"/>
      <c r="CE11" s="105"/>
      <c r="CF11" s="105"/>
      <c r="CG11" s="105"/>
      <c r="CH11" s="105"/>
      <c r="CI11" s="105"/>
      <c r="CJ11" s="105"/>
      <c r="CK11" s="105"/>
      <c r="CL11" s="105"/>
      <c r="CM11" s="105"/>
      <c r="CN11" s="105"/>
      <c r="CO11" s="105"/>
      <c r="CP11" s="105"/>
      <c r="CQ11" s="105"/>
      <c r="CR11" s="105"/>
      <c r="CS11" s="105"/>
      <c r="CT11" s="105"/>
      <c r="CU11" s="105"/>
      <c r="CV11" s="105"/>
      <c r="CW11" s="105"/>
      <c r="CX11" s="105"/>
      <c r="CY11" s="105"/>
      <c r="CZ11" s="105"/>
      <c r="DA11" s="105"/>
      <c r="DB11" s="105"/>
      <c r="DC11" s="105"/>
      <c r="DD11" s="105"/>
      <c r="DE11" s="105"/>
      <c r="DF11" s="105"/>
      <c r="DG11" s="105"/>
      <c r="DH11" s="105"/>
      <c r="DI11" s="105"/>
      <c r="DJ11" s="105"/>
      <c r="DK11" s="105"/>
      <c r="DL11" s="105"/>
      <c r="DM11" s="105"/>
      <c r="DN11" s="105"/>
      <c r="DO11" s="105"/>
      <c r="DP11" s="105"/>
      <c r="DQ11" s="105"/>
      <c r="DR11" s="105"/>
      <c r="DS11" s="105"/>
      <c r="DT11" s="105"/>
      <c r="DU11" s="105"/>
      <c r="DV11" s="105"/>
      <c r="DW11" s="105"/>
      <c r="DX11" s="105"/>
      <c r="DY11" s="105"/>
      <c r="DZ11" s="105"/>
      <c r="EA11" s="105"/>
      <c r="EB11" s="105"/>
      <c r="EC11" s="105"/>
      <c r="ED11" s="105"/>
      <c r="EE11" s="105"/>
      <c r="EF11" s="105"/>
      <c r="EG11" s="105"/>
      <c r="EH11" s="105"/>
      <c r="EI11" s="105"/>
      <c r="EJ11" s="105"/>
      <c r="EK11" s="105"/>
      <c r="EL11" s="105"/>
      <c r="EM11" s="105"/>
      <c r="EN11" s="105"/>
      <c r="EO11" s="105"/>
      <c r="EP11" s="105"/>
      <c r="EQ11" s="105"/>
      <c r="ER11" s="105"/>
      <c r="ES11" s="105"/>
      <c r="ET11" s="105"/>
      <c r="EU11" s="105"/>
      <c r="EV11" s="105"/>
      <c r="EW11" s="105"/>
      <c r="EX11" s="105"/>
      <c r="EY11" s="105"/>
      <c r="EZ11" s="105"/>
      <c r="FA11" s="105"/>
      <c r="FB11" s="105"/>
      <c r="FC11" s="105"/>
      <c r="FD11" s="105"/>
      <c r="FE11" s="105"/>
      <c r="FF11" s="105"/>
      <c r="FG11" s="105"/>
      <c r="FH11" s="105"/>
      <c r="FI11" s="105"/>
      <c r="FJ11" s="105"/>
      <c r="FK11" s="105"/>
      <c r="FL11" s="105"/>
      <c r="FM11" s="105"/>
      <c r="FN11" s="105"/>
      <c r="FO11" s="105"/>
      <c r="FP11" s="105"/>
      <c r="FQ11" s="105"/>
      <c r="FR11" s="105"/>
    </row>
    <row r="12" spans="1:174" s="1071" customFormat="1" ht="12.5" x14ac:dyDescent="0.35">
      <c r="A12" s="100" t="s">
        <v>4838</v>
      </c>
      <c r="B12" s="100" t="s">
        <v>4307</v>
      </c>
      <c r="C12" s="1069">
        <v>1</v>
      </c>
      <c r="D12" s="101">
        <v>70168.03</v>
      </c>
      <c r="E12" s="101">
        <v>70168.03</v>
      </c>
      <c r="F12" s="1070"/>
      <c r="G12" s="1070"/>
      <c r="H12" s="1070"/>
      <c r="I12" s="1070"/>
      <c r="J12" s="1070"/>
      <c r="K12" s="1070"/>
      <c r="L12" s="1070"/>
      <c r="M12" s="1070"/>
      <c r="N12" s="1070"/>
      <c r="O12" s="1070"/>
      <c r="P12" s="1070"/>
      <c r="Q12" s="1070"/>
      <c r="R12" s="1070"/>
      <c r="S12" s="1070"/>
      <c r="T12" s="1070"/>
      <c r="U12" s="1070"/>
      <c r="V12" s="1070"/>
      <c r="W12" s="1070"/>
      <c r="X12" s="1070"/>
      <c r="Y12" s="1070"/>
      <c r="Z12" s="1070"/>
      <c r="AA12" s="1070"/>
      <c r="AB12" s="1070"/>
      <c r="AC12" s="1070"/>
      <c r="AD12" s="1070"/>
      <c r="AE12" s="1070"/>
      <c r="AF12" s="1070"/>
      <c r="AG12" s="1070"/>
      <c r="AH12" s="1070"/>
      <c r="AI12" s="1070"/>
      <c r="AJ12" s="1070"/>
      <c r="AK12" s="1070"/>
      <c r="AL12" s="1070"/>
      <c r="AM12" s="1070"/>
      <c r="AN12" s="1070"/>
      <c r="AO12" s="1070"/>
      <c r="AP12" s="1070"/>
      <c r="AQ12" s="1070"/>
      <c r="AR12" s="1070"/>
      <c r="AS12" s="1070"/>
      <c r="AT12" s="1070"/>
      <c r="AU12" s="1070"/>
      <c r="AV12" s="1070"/>
      <c r="AW12" s="1070"/>
      <c r="AX12" s="1070"/>
      <c r="AY12" s="1070"/>
      <c r="AZ12" s="1070"/>
      <c r="BA12" s="1070"/>
      <c r="BB12" s="1070"/>
      <c r="BC12" s="1070"/>
      <c r="BD12" s="1070"/>
      <c r="BE12" s="1070"/>
      <c r="BF12" s="1070"/>
      <c r="BG12" s="1070"/>
      <c r="BH12" s="1070"/>
      <c r="BI12" s="1070"/>
      <c r="BJ12" s="1070"/>
      <c r="BK12" s="1070"/>
      <c r="BL12" s="1070"/>
      <c r="BM12" s="1070"/>
      <c r="BN12" s="1070"/>
      <c r="BO12" s="1070"/>
      <c r="BP12" s="1070"/>
      <c r="BQ12" s="1070"/>
      <c r="BR12" s="1070"/>
      <c r="BS12" s="1070"/>
      <c r="BT12" s="1070"/>
      <c r="BU12" s="1070"/>
      <c r="BV12" s="1070"/>
      <c r="BW12" s="1070"/>
      <c r="BX12" s="1070"/>
      <c r="BY12" s="1070"/>
      <c r="BZ12" s="1070"/>
      <c r="CA12" s="1070"/>
      <c r="CB12" s="1070"/>
      <c r="CC12" s="1070"/>
      <c r="CD12" s="1070"/>
      <c r="CE12" s="1070"/>
      <c r="CF12" s="1070"/>
      <c r="CG12" s="1070"/>
      <c r="CH12" s="1070"/>
      <c r="CI12" s="1070"/>
      <c r="CJ12" s="1070"/>
      <c r="CK12" s="1070"/>
      <c r="CL12" s="1070"/>
      <c r="CM12" s="1070"/>
      <c r="CN12" s="1070"/>
      <c r="CO12" s="1070"/>
      <c r="CP12" s="1070"/>
      <c r="CQ12" s="1070"/>
      <c r="CR12" s="1070"/>
      <c r="CS12" s="1070"/>
      <c r="CT12" s="1070"/>
      <c r="CU12" s="1070"/>
      <c r="CV12" s="1070"/>
      <c r="CW12" s="1070"/>
      <c r="CX12" s="1070"/>
      <c r="CY12" s="1070"/>
      <c r="CZ12" s="1070"/>
      <c r="DA12" s="1070"/>
      <c r="DB12" s="1070"/>
      <c r="DC12" s="1070"/>
      <c r="DD12" s="1070"/>
      <c r="DE12" s="1070"/>
      <c r="DF12" s="1070"/>
      <c r="DG12" s="1070"/>
      <c r="DH12" s="1070"/>
      <c r="DI12" s="1070"/>
      <c r="DJ12" s="1070"/>
      <c r="DK12" s="1070"/>
      <c r="DL12" s="1070"/>
      <c r="DM12" s="1070"/>
      <c r="DN12" s="1070"/>
      <c r="DO12" s="1070"/>
      <c r="DP12" s="1070"/>
      <c r="DQ12" s="1070"/>
      <c r="DR12" s="1070"/>
      <c r="DS12" s="1070"/>
      <c r="DT12" s="1070"/>
      <c r="DU12" s="1070"/>
      <c r="DV12" s="1070"/>
      <c r="DW12" s="1070"/>
      <c r="DX12" s="1070"/>
      <c r="DY12" s="1070"/>
      <c r="DZ12" s="1070"/>
      <c r="EA12" s="1070"/>
      <c r="EB12" s="1070"/>
      <c r="EC12" s="1070"/>
      <c r="ED12" s="1070"/>
      <c r="EE12" s="1070"/>
      <c r="EF12" s="1070"/>
      <c r="EG12" s="1070"/>
      <c r="EH12" s="1070"/>
      <c r="EI12" s="1070"/>
      <c r="EJ12" s="1070"/>
      <c r="EK12" s="1070"/>
      <c r="EL12" s="1070"/>
      <c r="EM12" s="1070"/>
      <c r="EN12" s="1070"/>
      <c r="EO12" s="1070"/>
      <c r="EP12" s="1070"/>
      <c r="EQ12" s="1070"/>
      <c r="ER12" s="1070"/>
      <c r="ES12" s="1070"/>
      <c r="ET12" s="1070"/>
      <c r="EU12" s="1070"/>
      <c r="EV12" s="1070"/>
      <c r="EW12" s="1070"/>
      <c r="EX12" s="1070"/>
      <c r="EY12" s="1070"/>
      <c r="EZ12" s="1070"/>
      <c r="FA12" s="1070"/>
      <c r="FB12" s="1070"/>
      <c r="FC12" s="1070"/>
      <c r="FD12" s="1070"/>
      <c r="FE12" s="1070"/>
      <c r="FF12" s="1070"/>
      <c r="FG12" s="1070"/>
      <c r="FH12" s="1070"/>
      <c r="FI12" s="1070"/>
      <c r="FJ12" s="1070"/>
      <c r="FK12" s="1070"/>
      <c r="FL12" s="1070"/>
      <c r="FM12" s="1070"/>
      <c r="FN12" s="1070"/>
      <c r="FO12" s="1070"/>
      <c r="FP12" s="1070"/>
      <c r="FQ12" s="1070"/>
      <c r="FR12" s="1070"/>
    </row>
    <row r="13" spans="1:174" s="1071" customFormat="1" ht="12.5" x14ac:dyDescent="0.35">
      <c r="A13" s="100" t="s">
        <v>4839</v>
      </c>
      <c r="B13" s="100" t="s">
        <v>4840</v>
      </c>
      <c r="C13" s="822">
        <v>3</v>
      </c>
      <c r="D13" s="101">
        <v>25809.53</v>
      </c>
      <c r="E13" s="101">
        <v>25809.53</v>
      </c>
      <c r="F13" s="1070"/>
      <c r="G13" s="1070"/>
      <c r="H13" s="1070"/>
      <c r="I13" s="1070"/>
      <c r="J13" s="1070"/>
      <c r="K13" s="1070"/>
      <c r="L13" s="1070"/>
      <c r="M13" s="1070"/>
      <c r="N13" s="1070"/>
      <c r="O13" s="1070"/>
      <c r="P13" s="1070"/>
      <c r="Q13" s="1070"/>
      <c r="R13" s="1070"/>
      <c r="S13" s="1070"/>
      <c r="T13" s="1070"/>
      <c r="U13" s="1070"/>
      <c r="V13" s="1070"/>
      <c r="W13" s="1070"/>
      <c r="X13" s="1070"/>
      <c r="Y13" s="1070"/>
      <c r="Z13" s="1070"/>
      <c r="AA13" s="1070"/>
      <c r="AB13" s="1070"/>
      <c r="AC13" s="1070"/>
      <c r="AD13" s="1070"/>
      <c r="AE13" s="1070"/>
      <c r="AF13" s="1070"/>
      <c r="AG13" s="1070"/>
      <c r="AH13" s="1070"/>
      <c r="AI13" s="1070"/>
      <c r="AJ13" s="1070"/>
      <c r="AK13" s="1070"/>
      <c r="AL13" s="1070"/>
      <c r="AM13" s="1070"/>
      <c r="AN13" s="1070"/>
      <c r="AO13" s="1070"/>
      <c r="AP13" s="1070"/>
      <c r="AQ13" s="1070"/>
      <c r="AR13" s="1070"/>
      <c r="AS13" s="1070"/>
      <c r="AT13" s="1070"/>
      <c r="AU13" s="1070"/>
      <c r="AV13" s="1070"/>
      <c r="AW13" s="1070"/>
      <c r="AX13" s="1070"/>
      <c r="AY13" s="1070"/>
      <c r="AZ13" s="1070"/>
      <c r="BA13" s="1070"/>
      <c r="BB13" s="1070"/>
      <c r="BC13" s="1070"/>
      <c r="BD13" s="1070"/>
      <c r="BE13" s="1070"/>
      <c r="BF13" s="1070"/>
      <c r="BG13" s="1070"/>
      <c r="BH13" s="1070"/>
      <c r="BI13" s="1070"/>
      <c r="BJ13" s="1070"/>
      <c r="BK13" s="1070"/>
      <c r="BL13" s="1070"/>
      <c r="BM13" s="1070"/>
      <c r="BN13" s="1070"/>
      <c r="BO13" s="1070"/>
      <c r="BP13" s="1070"/>
      <c r="BQ13" s="1070"/>
      <c r="BR13" s="1070"/>
      <c r="BS13" s="1070"/>
      <c r="BT13" s="1070"/>
      <c r="BU13" s="1070"/>
      <c r="BV13" s="1070"/>
      <c r="BW13" s="1070"/>
      <c r="BX13" s="1070"/>
      <c r="BY13" s="1070"/>
      <c r="BZ13" s="1070"/>
      <c r="CA13" s="1070"/>
      <c r="CB13" s="1070"/>
      <c r="CC13" s="1070"/>
      <c r="CD13" s="1070"/>
      <c r="CE13" s="1070"/>
      <c r="CF13" s="1070"/>
      <c r="CG13" s="1070"/>
      <c r="CH13" s="1070"/>
      <c r="CI13" s="1070"/>
      <c r="CJ13" s="1070"/>
      <c r="CK13" s="1070"/>
      <c r="CL13" s="1070"/>
      <c r="CM13" s="1070"/>
      <c r="CN13" s="1070"/>
      <c r="CO13" s="1070"/>
      <c r="CP13" s="1070"/>
      <c r="CQ13" s="1070"/>
      <c r="CR13" s="1070"/>
      <c r="CS13" s="1070"/>
      <c r="CT13" s="1070"/>
      <c r="CU13" s="1070"/>
      <c r="CV13" s="1070"/>
      <c r="CW13" s="1070"/>
      <c r="CX13" s="1070"/>
      <c r="CY13" s="1070"/>
      <c r="CZ13" s="1070"/>
      <c r="DA13" s="1070"/>
      <c r="DB13" s="1070"/>
      <c r="DC13" s="1070"/>
      <c r="DD13" s="1070"/>
      <c r="DE13" s="1070"/>
      <c r="DF13" s="1070"/>
      <c r="DG13" s="1070"/>
      <c r="DH13" s="1070"/>
      <c r="DI13" s="1070"/>
      <c r="DJ13" s="1070"/>
      <c r="DK13" s="1070"/>
      <c r="DL13" s="1070"/>
      <c r="DM13" s="1070"/>
      <c r="DN13" s="1070"/>
      <c r="DO13" s="1070"/>
      <c r="DP13" s="1070"/>
      <c r="DQ13" s="1070"/>
      <c r="DR13" s="1070"/>
      <c r="DS13" s="1070"/>
      <c r="DT13" s="1070"/>
      <c r="DU13" s="1070"/>
      <c r="DV13" s="1070"/>
      <c r="DW13" s="1070"/>
      <c r="DX13" s="1070"/>
      <c r="DY13" s="1070"/>
      <c r="DZ13" s="1070"/>
      <c r="EA13" s="1070"/>
      <c r="EB13" s="1070"/>
      <c r="EC13" s="1070"/>
      <c r="ED13" s="1070"/>
      <c r="EE13" s="1070"/>
      <c r="EF13" s="1070"/>
      <c r="EG13" s="1070"/>
      <c r="EH13" s="1070"/>
      <c r="EI13" s="1070"/>
      <c r="EJ13" s="1070"/>
      <c r="EK13" s="1070"/>
      <c r="EL13" s="1070"/>
      <c r="EM13" s="1070"/>
      <c r="EN13" s="1070"/>
      <c r="EO13" s="1070"/>
      <c r="EP13" s="1070"/>
      <c r="EQ13" s="1070"/>
      <c r="ER13" s="1070"/>
      <c r="ES13" s="1070"/>
      <c r="ET13" s="1070"/>
      <c r="EU13" s="1070"/>
      <c r="EV13" s="1070"/>
      <c r="EW13" s="1070"/>
      <c r="EX13" s="1070"/>
      <c r="EY13" s="1070"/>
      <c r="EZ13" s="1070"/>
      <c r="FA13" s="1070"/>
      <c r="FB13" s="1070"/>
      <c r="FC13" s="1070"/>
      <c r="FD13" s="1070"/>
      <c r="FE13" s="1070"/>
      <c r="FF13" s="1070"/>
      <c r="FG13" s="1070"/>
      <c r="FH13" s="1070"/>
      <c r="FI13" s="1070"/>
      <c r="FJ13" s="1070"/>
      <c r="FK13" s="1070"/>
      <c r="FL13" s="1070"/>
      <c r="FM13" s="1070"/>
      <c r="FN13" s="1070"/>
      <c r="FO13" s="1070"/>
      <c r="FP13" s="1070"/>
      <c r="FQ13" s="1070"/>
      <c r="FR13" s="1070"/>
    </row>
    <row r="14" spans="1:174" s="1071" customFormat="1" ht="12.5" x14ac:dyDescent="0.35">
      <c r="A14" s="100" t="s">
        <v>4841</v>
      </c>
      <c r="B14" s="100" t="s">
        <v>4842</v>
      </c>
      <c r="C14" s="1084">
        <v>2</v>
      </c>
      <c r="D14" s="101">
        <v>20744.400000000001</v>
      </c>
      <c r="E14" s="101">
        <v>20744.400000000001</v>
      </c>
      <c r="F14" s="1070"/>
      <c r="G14" s="1070"/>
      <c r="H14" s="1070"/>
      <c r="I14" s="1070"/>
      <c r="J14" s="1070"/>
      <c r="K14" s="1070"/>
      <c r="L14" s="1070"/>
      <c r="M14" s="1070"/>
      <c r="N14" s="1070"/>
      <c r="O14" s="1070"/>
      <c r="P14" s="1070"/>
      <c r="Q14" s="1070"/>
      <c r="R14" s="1070"/>
      <c r="S14" s="1070"/>
      <c r="T14" s="1070"/>
      <c r="U14" s="1070"/>
      <c r="V14" s="1070"/>
      <c r="W14" s="1070"/>
      <c r="X14" s="1070"/>
      <c r="Y14" s="1070"/>
      <c r="Z14" s="1070"/>
      <c r="AA14" s="1070"/>
      <c r="AB14" s="1070"/>
      <c r="AC14" s="1070"/>
      <c r="AD14" s="1070"/>
      <c r="AE14" s="1070"/>
      <c r="AF14" s="1070"/>
      <c r="AG14" s="1070"/>
      <c r="AH14" s="1070"/>
      <c r="AI14" s="1070"/>
      <c r="AJ14" s="1070"/>
      <c r="AK14" s="1070"/>
      <c r="AL14" s="1070"/>
      <c r="AM14" s="1070"/>
      <c r="AN14" s="1070"/>
      <c r="AO14" s="1070"/>
      <c r="AP14" s="1070"/>
      <c r="AQ14" s="1070"/>
      <c r="AR14" s="1070"/>
      <c r="AS14" s="1070"/>
      <c r="AT14" s="1070"/>
      <c r="AU14" s="1070"/>
      <c r="AV14" s="1070"/>
      <c r="AW14" s="1070"/>
      <c r="AX14" s="1070"/>
      <c r="AY14" s="1070"/>
      <c r="AZ14" s="1070"/>
      <c r="BA14" s="1070"/>
      <c r="BB14" s="1070"/>
      <c r="BC14" s="1070"/>
      <c r="BD14" s="1070"/>
      <c r="BE14" s="1070"/>
      <c r="BF14" s="1070"/>
      <c r="BG14" s="1070"/>
      <c r="BH14" s="1070"/>
      <c r="BI14" s="1070"/>
      <c r="BJ14" s="1070"/>
      <c r="BK14" s="1070"/>
      <c r="BL14" s="1070"/>
      <c r="BM14" s="1070"/>
      <c r="BN14" s="1070"/>
      <c r="BO14" s="1070"/>
      <c r="BP14" s="1070"/>
      <c r="BQ14" s="1070"/>
      <c r="BR14" s="1070"/>
      <c r="BS14" s="1070"/>
      <c r="BT14" s="1070"/>
      <c r="BU14" s="1070"/>
      <c r="BV14" s="1070"/>
      <c r="BW14" s="1070"/>
      <c r="BX14" s="1070"/>
      <c r="BY14" s="1070"/>
      <c r="BZ14" s="1070"/>
      <c r="CA14" s="1070"/>
      <c r="CB14" s="1070"/>
      <c r="CC14" s="1070"/>
      <c r="CD14" s="1070"/>
      <c r="CE14" s="1070"/>
      <c r="CF14" s="1070"/>
      <c r="CG14" s="1070"/>
      <c r="CH14" s="1070"/>
      <c r="CI14" s="1070"/>
      <c r="CJ14" s="1070"/>
      <c r="CK14" s="1070"/>
      <c r="CL14" s="1070"/>
      <c r="CM14" s="1070"/>
      <c r="CN14" s="1070"/>
      <c r="CO14" s="1070"/>
      <c r="CP14" s="1070"/>
      <c r="CQ14" s="1070"/>
      <c r="CR14" s="1070"/>
      <c r="CS14" s="1070"/>
      <c r="CT14" s="1070"/>
      <c r="CU14" s="1070"/>
      <c r="CV14" s="1070"/>
      <c r="CW14" s="1070"/>
      <c r="CX14" s="1070"/>
      <c r="CY14" s="1070"/>
      <c r="CZ14" s="1070"/>
      <c r="DA14" s="1070"/>
      <c r="DB14" s="1070"/>
      <c r="DC14" s="1070"/>
      <c r="DD14" s="1070"/>
      <c r="DE14" s="1070"/>
      <c r="DF14" s="1070"/>
      <c r="DG14" s="1070"/>
      <c r="DH14" s="1070"/>
      <c r="DI14" s="1070"/>
      <c r="DJ14" s="1070"/>
      <c r="DK14" s="1070"/>
      <c r="DL14" s="1070"/>
      <c r="DM14" s="1070"/>
      <c r="DN14" s="1070"/>
      <c r="DO14" s="1070"/>
      <c r="DP14" s="1070"/>
      <c r="DQ14" s="1070"/>
      <c r="DR14" s="1070"/>
      <c r="DS14" s="1070"/>
      <c r="DT14" s="1070"/>
      <c r="DU14" s="1070"/>
      <c r="DV14" s="1070"/>
      <c r="DW14" s="1070"/>
      <c r="DX14" s="1070"/>
      <c r="DY14" s="1070"/>
      <c r="DZ14" s="1070"/>
      <c r="EA14" s="1070"/>
      <c r="EB14" s="1070"/>
      <c r="EC14" s="1070"/>
      <c r="ED14" s="1070"/>
      <c r="EE14" s="1070"/>
      <c r="EF14" s="1070"/>
      <c r="EG14" s="1070"/>
      <c r="EH14" s="1070"/>
      <c r="EI14" s="1070"/>
      <c r="EJ14" s="1070"/>
      <c r="EK14" s="1070"/>
      <c r="EL14" s="1070"/>
      <c r="EM14" s="1070"/>
      <c r="EN14" s="1070"/>
      <c r="EO14" s="1070"/>
      <c r="EP14" s="1070"/>
      <c r="EQ14" s="1070"/>
      <c r="ER14" s="1070"/>
      <c r="ES14" s="1070"/>
      <c r="ET14" s="1070"/>
      <c r="EU14" s="1070"/>
      <c r="EV14" s="1070"/>
      <c r="EW14" s="1070"/>
      <c r="EX14" s="1070"/>
      <c r="EY14" s="1070"/>
      <c r="EZ14" s="1070"/>
      <c r="FA14" s="1070"/>
      <c r="FB14" s="1070"/>
      <c r="FC14" s="1070"/>
      <c r="FD14" s="1070"/>
      <c r="FE14" s="1070"/>
      <c r="FF14" s="1070"/>
      <c r="FG14" s="1070"/>
      <c r="FH14" s="1070"/>
      <c r="FI14" s="1070"/>
      <c r="FJ14" s="1070"/>
      <c r="FK14" s="1070"/>
      <c r="FL14" s="1070"/>
      <c r="FM14" s="1070"/>
      <c r="FN14" s="1070"/>
      <c r="FO14" s="1070"/>
      <c r="FP14" s="1070"/>
      <c r="FQ14" s="1070"/>
      <c r="FR14" s="1070"/>
    </row>
    <row r="15" spans="1:174" s="222" customFormat="1" ht="12.5" x14ac:dyDescent="0.25">
      <c r="B15" s="102" t="s">
        <v>4238</v>
      </c>
      <c r="C15" s="71">
        <f>SUM(C12:C14)</f>
        <v>6</v>
      </c>
      <c r="D15" s="824"/>
      <c r="E15" s="824"/>
      <c r="F15" s="105"/>
      <c r="G15" s="105"/>
      <c r="H15" s="105"/>
      <c r="I15" s="105"/>
      <c r="J15" s="105"/>
      <c r="K15" s="105"/>
      <c r="L15" s="105"/>
      <c r="M15" s="105"/>
      <c r="N15" s="105"/>
      <c r="O15" s="105"/>
      <c r="P15" s="105"/>
      <c r="Q15" s="105"/>
      <c r="R15" s="105"/>
      <c r="S15" s="105"/>
      <c r="T15" s="105"/>
      <c r="U15" s="105"/>
      <c r="V15" s="105"/>
      <c r="W15" s="105"/>
      <c r="X15" s="105"/>
      <c r="Y15" s="105"/>
      <c r="Z15" s="105"/>
      <c r="AA15" s="105"/>
      <c r="AB15" s="105"/>
      <c r="AC15" s="105"/>
      <c r="AD15" s="105"/>
      <c r="AE15" s="105"/>
      <c r="AF15" s="105"/>
      <c r="AG15" s="105"/>
      <c r="AH15" s="105"/>
      <c r="AI15" s="105"/>
      <c r="AJ15" s="105"/>
      <c r="AK15" s="105"/>
      <c r="AL15" s="105"/>
      <c r="AM15" s="105"/>
      <c r="AN15" s="105"/>
      <c r="AO15" s="105"/>
      <c r="AP15" s="105"/>
      <c r="AQ15" s="105"/>
      <c r="AR15" s="105"/>
      <c r="AS15" s="105"/>
      <c r="AT15" s="105"/>
      <c r="AU15" s="105"/>
      <c r="AV15" s="105"/>
      <c r="AW15" s="105"/>
      <c r="AX15" s="105"/>
      <c r="AY15" s="105"/>
      <c r="AZ15" s="105"/>
      <c r="BA15" s="105"/>
      <c r="BB15" s="105"/>
      <c r="BC15" s="105"/>
      <c r="BD15" s="105"/>
      <c r="BE15" s="105"/>
      <c r="BF15" s="105"/>
      <c r="BG15" s="105"/>
      <c r="BH15" s="105"/>
      <c r="BI15" s="105"/>
      <c r="BJ15" s="105"/>
      <c r="BK15" s="105"/>
      <c r="BL15" s="105"/>
      <c r="BM15" s="105"/>
      <c r="BN15" s="105"/>
      <c r="BO15" s="105"/>
      <c r="BP15" s="105"/>
      <c r="BQ15" s="105"/>
      <c r="BR15" s="105"/>
      <c r="BS15" s="105"/>
      <c r="BT15" s="105"/>
      <c r="BU15" s="105"/>
      <c r="BV15" s="105"/>
      <c r="BW15" s="105"/>
      <c r="BX15" s="105"/>
      <c r="BY15" s="105"/>
      <c r="BZ15" s="105"/>
      <c r="CA15" s="105"/>
      <c r="CB15" s="105"/>
      <c r="CC15" s="105"/>
      <c r="CD15" s="105"/>
      <c r="CE15" s="105"/>
      <c r="CF15" s="105"/>
      <c r="CG15" s="105"/>
      <c r="CH15" s="105"/>
      <c r="CI15" s="105"/>
      <c r="CJ15" s="105"/>
      <c r="CK15" s="105"/>
      <c r="CL15" s="105"/>
      <c r="CM15" s="105"/>
      <c r="CN15" s="105"/>
      <c r="CO15" s="105"/>
      <c r="CP15" s="105"/>
      <c r="CQ15" s="105"/>
      <c r="CR15" s="105"/>
      <c r="CS15" s="105"/>
      <c r="CT15" s="105"/>
      <c r="CU15" s="105"/>
      <c r="CV15" s="105"/>
      <c r="CW15" s="105"/>
      <c r="CX15" s="105"/>
      <c r="CY15" s="105"/>
      <c r="CZ15" s="105"/>
      <c r="DA15" s="105"/>
      <c r="DB15" s="105"/>
      <c r="DC15" s="105"/>
      <c r="DD15" s="105"/>
      <c r="DE15" s="105"/>
      <c r="DF15" s="105"/>
      <c r="DG15" s="105"/>
      <c r="DH15" s="105"/>
      <c r="DI15" s="105"/>
      <c r="DJ15" s="105"/>
      <c r="DK15" s="105"/>
      <c r="DL15" s="105"/>
      <c r="DM15" s="105"/>
      <c r="DN15" s="105"/>
      <c r="DO15" s="105"/>
      <c r="DP15" s="105"/>
      <c r="DQ15" s="105"/>
      <c r="DR15" s="105"/>
      <c r="DS15" s="105"/>
      <c r="DT15" s="105"/>
      <c r="DU15" s="105"/>
      <c r="DV15" s="105"/>
      <c r="DW15" s="105"/>
      <c r="DX15" s="105"/>
      <c r="DY15" s="105"/>
      <c r="DZ15" s="105"/>
      <c r="EA15" s="105"/>
      <c r="EB15" s="105"/>
      <c r="EC15" s="105"/>
      <c r="ED15" s="105"/>
      <c r="EE15" s="105"/>
      <c r="EF15" s="105"/>
      <c r="EG15" s="105"/>
      <c r="EH15" s="105"/>
      <c r="EI15" s="105"/>
      <c r="EJ15" s="105"/>
      <c r="EK15" s="105"/>
      <c r="EL15" s="105"/>
      <c r="EM15" s="105"/>
      <c r="EN15" s="105"/>
      <c r="EO15" s="105"/>
      <c r="EP15" s="105"/>
      <c r="EQ15" s="105"/>
      <c r="ER15" s="105"/>
      <c r="ES15" s="105"/>
      <c r="ET15" s="105"/>
      <c r="EU15" s="105"/>
      <c r="EV15" s="105"/>
      <c r="EW15" s="105"/>
      <c r="EX15" s="105"/>
      <c r="EY15" s="105"/>
      <c r="EZ15" s="105"/>
      <c r="FA15" s="105"/>
      <c r="FB15" s="105"/>
      <c r="FC15" s="105"/>
      <c r="FD15" s="105"/>
      <c r="FE15" s="105"/>
      <c r="FF15" s="105"/>
      <c r="FG15" s="105"/>
      <c r="FH15" s="105"/>
      <c r="FI15" s="105"/>
      <c r="FJ15" s="105"/>
      <c r="FK15" s="105"/>
      <c r="FL15" s="105"/>
      <c r="FM15" s="105"/>
      <c r="FN15" s="105"/>
      <c r="FO15" s="105"/>
      <c r="FP15" s="105"/>
      <c r="FQ15" s="105"/>
      <c r="FR15" s="105"/>
    </row>
    <row r="16" spans="1:174" s="243" customFormat="1" ht="12.5" x14ac:dyDescent="0.25">
      <c r="A16" s="1085"/>
      <c r="B16" s="1086"/>
      <c r="C16" s="1085"/>
      <c r="D16" s="824"/>
      <c r="E16" s="824"/>
    </row>
    <row r="17" spans="1:174" s="222" customFormat="1" ht="12.5" x14ac:dyDescent="0.25">
      <c r="A17" s="828"/>
      <c r="B17" s="829"/>
      <c r="C17" s="830"/>
      <c r="D17" s="831"/>
      <c r="E17" s="831"/>
      <c r="F17" s="105"/>
      <c r="G17" s="105"/>
      <c r="H17" s="105"/>
      <c r="I17" s="105"/>
      <c r="J17" s="105"/>
      <c r="K17" s="105"/>
      <c r="L17" s="105"/>
      <c r="M17" s="105"/>
      <c r="N17" s="105"/>
      <c r="O17" s="105"/>
      <c r="P17" s="105"/>
      <c r="Q17" s="105"/>
      <c r="R17" s="105"/>
      <c r="S17" s="105"/>
      <c r="T17" s="105"/>
      <c r="U17" s="105"/>
      <c r="V17" s="105"/>
      <c r="W17" s="105"/>
      <c r="X17" s="105"/>
      <c r="Y17" s="105"/>
      <c r="Z17" s="105"/>
      <c r="AA17" s="105"/>
      <c r="AB17" s="105"/>
      <c r="AC17" s="105"/>
      <c r="AD17" s="105"/>
      <c r="AE17" s="105"/>
      <c r="AF17" s="105"/>
      <c r="AG17" s="105"/>
      <c r="AH17" s="105"/>
      <c r="AI17" s="105"/>
      <c r="AJ17" s="105"/>
      <c r="AK17" s="105"/>
      <c r="AL17" s="105"/>
      <c r="AM17" s="105"/>
      <c r="AN17" s="105"/>
      <c r="AO17" s="105"/>
      <c r="AP17" s="105"/>
      <c r="AQ17" s="105"/>
      <c r="AR17" s="105"/>
      <c r="AS17" s="105"/>
      <c r="AT17" s="105"/>
      <c r="AU17" s="105"/>
      <c r="AV17" s="105"/>
      <c r="AW17" s="105"/>
      <c r="AX17" s="105"/>
      <c r="AY17" s="105"/>
      <c r="AZ17" s="105"/>
      <c r="BA17" s="105"/>
      <c r="BB17" s="105"/>
      <c r="BC17" s="105"/>
      <c r="BD17" s="105"/>
      <c r="BE17" s="105"/>
      <c r="BF17" s="105"/>
      <c r="BG17" s="105"/>
      <c r="BH17" s="105"/>
      <c r="BI17" s="105"/>
      <c r="BJ17" s="105"/>
      <c r="BK17" s="105"/>
      <c r="BL17" s="105"/>
      <c r="BM17" s="105"/>
      <c r="BN17" s="105"/>
      <c r="BO17" s="105"/>
      <c r="BP17" s="105"/>
      <c r="BQ17" s="105"/>
      <c r="BR17" s="105"/>
      <c r="BS17" s="105"/>
      <c r="BT17" s="105"/>
      <c r="BU17" s="105"/>
      <c r="BV17" s="105"/>
      <c r="BW17" s="105"/>
      <c r="BX17" s="105"/>
      <c r="BY17" s="105"/>
      <c r="BZ17" s="105"/>
      <c r="CA17" s="105"/>
      <c r="CB17" s="105"/>
      <c r="CC17" s="105"/>
      <c r="CD17" s="105"/>
      <c r="CE17" s="105"/>
      <c r="CF17" s="105"/>
      <c r="CG17" s="105"/>
      <c r="CH17" s="105"/>
      <c r="CI17" s="105"/>
      <c r="CJ17" s="105"/>
      <c r="CK17" s="105"/>
      <c r="CL17" s="105"/>
      <c r="CM17" s="105"/>
      <c r="CN17" s="105"/>
      <c r="CO17" s="105"/>
      <c r="CP17" s="105"/>
      <c r="CQ17" s="105"/>
      <c r="CR17" s="105"/>
      <c r="CS17" s="105"/>
      <c r="CT17" s="105"/>
      <c r="CU17" s="105"/>
      <c r="CV17" s="105"/>
      <c r="CW17" s="105"/>
      <c r="CX17" s="105"/>
      <c r="CY17" s="105"/>
      <c r="CZ17" s="105"/>
      <c r="DA17" s="105"/>
      <c r="DB17" s="105"/>
      <c r="DC17" s="105"/>
      <c r="DD17" s="105"/>
      <c r="DE17" s="105"/>
      <c r="DF17" s="105"/>
      <c r="DG17" s="105"/>
      <c r="DH17" s="105"/>
      <c r="DI17" s="105"/>
      <c r="DJ17" s="105"/>
      <c r="DK17" s="105"/>
      <c r="DL17" s="105"/>
      <c r="DM17" s="105"/>
      <c r="DN17" s="105"/>
      <c r="DO17" s="105"/>
      <c r="DP17" s="105"/>
      <c r="DQ17" s="105"/>
      <c r="DR17" s="105"/>
      <c r="DS17" s="105"/>
      <c r="DT17" s="105"/>
      <c r="DU17" s="105"/>
      <c r="DV17" s="105"/>
      <c r="DW17" s="105"/>
      <c r="DX17" s="105"/>
      <c r="DY17" s="105"/>
      <c r="DZ17" s="105"/>
      <c r="EA17" s="105"/>
      <c r="EB17" s="105"/>
      <c r="EC17" s="105"/>
      <c r="ED17" s="105"/>
      <c r="EE17" s="105"/>
      <c r="EF17" s="105"/>
      <c r="EG17" s="105"/>
      <c r="EH17" s="105"/>
      <c r="EI17" s="105"/>
      <c r="EJ17" s="105"/>
      <c r="EK17" s="105"/>
      <c r="EL17" s="105"/>
      <c r="EM17" s="105"/>
      <c r="EN17" s="105"/>
      <c r="EO17" s="105"/>
      <c r="EP17" s="105"/>
      <c r="EQ17" s="105"/>
      <c r="ER17" s="105"/>
      <c r="ES17" s="105"/>
      <c r="ET17" s="105"/>
      <c r="EU17" s="105"/>
      <c r="EV17" s="105"/>
      <c r="EW17" s="105"/>
      <c r="EX17" s="105"/>
      <c r="EY17" s="105"/>
      <c r="EZ17" s="105"/>
      <c r="FA17" s="105"/>
      <c r="FB17" s="105"/>
      <c r="FC17" s="105"/>
      <c r="FD17" s="105"/>
      <c r="FE17" s="105"/>
      <c r="FF17" s="105"/>
      <c r="FG17" s="105"/>
      <c r="FH17" s="105"/>
      <c r="FI17" s="105"/>
      <c r="FJ17" s="105"/>
      <c r="FK17" s="105"/>
      <c r="FL17" s="105"/>
      <c r="FM17" s="105"/>
      <c r="FN17" s="105"/>
      <c r="FO17" s="105"/>
      <c r="FP17" s="105"/>
      <c r="FQ17" s="105"/>
      <c r="FR17" s="105"/>
    </row>
    <row r="18" spans="1:174" s="222" customFormat="1" ht="12.5" x14ac:dyDescent="0.25">
      <c r="A18" s="645" t="s">
        <v>4168</v>
      </c>
      <c r="B18" s="645" t="s">
        <v>4168</v>
      </c>
      <c r="C18" s="830"/>
      <c r="D18" s="1087"/>
      <c r="E18" s="1087"/>
      <c r="F18" s="105"/>
      <c r="G18" s="105"/>
      <c r="H18" s="105"/>
      <c r="I18" s="105"/>
      <c r="J18" s="105"/>
      <c r="K18" s="105"/>
      <c r="L18" s="105"/>
      <c r="M18" s="105"/>
      <c r="N18" s="105"/>
      <c r="O18" s="105"/>
      <c r="P18" s="105"/>
      <c r="Q18" s="105"/>
      <c r="R18" s="105"/>
      <c r="S18" s="105"/>
      <c r="T18" s="105"/>
      <c r="U18" s="105"/>
      <c r="V18" s="105"/>
      <c r="W18" s="105"/>
      <c r="X18" s="105"/>
      <c r="Y18" s="105"/>
      <c r="Z18" s="105"/>
      <c r="AA18" s="105"/>
      <c r="AB18" s="105"/>
      <c r="AC18" s="105"/>
      <c r="AD18" s="105"/>
      <c r="AE18" s="105"/>
      <c r="AF18" s="105"/>
      <c r="AG18" s="105"/>
      <c r="AH18" s="105"/>
      <c r="AI18" s="105"/>
      <c r="AJ18" s="105"/>
      <c r="AK18" s="105"/>
      <c r="AL18" s="105"/>
      <c r="AM18" s="105"/>
      <c r="AN18" s="105"/>
      <c r="AO18" s="105"/>
      <c r="AP18" s="105"/>
      <c r="AQ18" s="105"/>
      <c r="AR18" s="105"/>
      <c r="AS18" s="105"/>
      <c r="AT18" s="105"/>
      <c r="AU18" s="105"/>
      <c r="AV18" s="105"/>
      <c r="AW18" s="105"/>
      <c r="AX18" s="105"/>
      <c r="AY18" s="105"/>
      <c r="AZ18" s="105"/>
      <c r="BA18" s="105"/>
      <c r="BB18" s="105"/>
      <c r="BC18" s="105"/>
      <c r="BD18" s="105"/>
      <c r="BE18" s="105"/>
      <c r="BF18" s="105"/>
      <c r="BG18" s="105"/>
      <c r="BH18" s="105"/>
      <c r="BI18" s="105"/>
      <c r="BJ18" s="105"/>
      <c r="BK18" s="105"/>
      <c r="BL18" s="105"/>
      <c r="BM18" s="105"/>
      <c r="BN18" s="105"/>
      <c r="BO18" s="105"/>
      <c r="BP18" s="105"/>
      <c r="BQ18" s="105"/>
      <c r="BR18" s="105"/>
      <c r="BS18" s="105"/>
      <c r="BT18" s="105"/>
      <c r="BU18" s="105"/>
      <c r="BV18" s="105"/>
      <c r="BW18" s="105"/>
      <c r="BX18" s="105"/>
      <c r="BY18" s="105"/>
      <c r="BZ18" s="105"/>
      <c r="CA18" s="105"/>
      <c r="CB18" s="105"/>
      <c r="CC18" s="105"/>
      <c r="CD18" s="105"/>
      <c r="CE18" s="105"/>
      <c r="CF18" s="105"/>
      <c r="CG18" s="105"/>
      <c r="CH18" s="105"/>
      <c r="CI18" s="105"/>
      <c r="CJ18" s="105"/>
      <c r="CK18" s="105"/>
      <c r="CL18" s="105"/>
      <c r="CM18" s="105"/>
      <c r="CN18" s="105"/>
      <c r="CO18" s="105"/>
      <c r="CP18" s="105"/>
      <c r="CQ18" s="105"/>
      <c r="CR18" s="105"/>
      <c r="CS18" s="105"/>
      <c r="CT18" s="105"/>
      <c r="CU18" s="105"/>
      <c r="CV18" s="105"/>
      <c r="CW18" s="105"/>
      <c r="CX18" s="105"/>
      <c r="CY18" s="105"/>
      <c r="CZ18" s="105"/>
      <c r="DA18" s="105"/>
      <c r="DB18" s="105"/>
      <c r="DC18" s="105"/>
      <c r="DD18" s="105"/>
      <c r="DE18" s="105"/>
      <c r="DF18" s="105"/>
      <c r="DG18" s="105"/>
      <c r="DH18" s="105"/>
      <c r="DI18" s="105"/>
      <c r="DJ18" s="105"/>
      <c r="DK18" s="105"/>
      <c r="DL18" s="105"/>
      <c r="DM18" s="105"/>
      <c r="DN18" s="105"/>
      <c r="DO18" s="105"/>
      <c r="DP18" s="105"/>
      <c r="DQ18" s="105"/>
      <c r="DR18" s="105"/>
      <c r="DS18" s="105"/>
      <c r="DT18" s="105"/>
      <c r="DU18" s="105"/>
      <c r="DV18" s="105"/>
      <c r="DW18" s="105"/>
      <c r="DX18" s="105"/>
      <c r="DY18" s="105"/>
      <c r="DZ18" s="105"/>
      <c r="EA18" s="105"/>
      <c r="EB18" s="105"/>
      <c r="EC18" s="105"/>
      <c r="ED18" s="105"/>
      <c r="EE18" s="105"/>
      <c r="EF18" s="105"/>
      <c r="EG18" s="105"/>
      <c r="EH18" s="105"/>
      <c r="EI18" s="105"/>
      <c r="EJ18" s="105"/>
      <c r="EK18" s="105"/>
      <c r="EL18" s="105"/>
      <c r="EM18" s="105"/>
      <c r="EN18" s="105"/>
      <c r="EO18" s="105"/>
      <c r="EP18" s="105"/>
      <c r="EQ18" s="105"/>
      <c r="ER18" s="105"/>
      <c r="ES18" s="105"/>
      <c r="ET18" s="105"/>
      <c r="EU18" s="105"/>
      <c r="EV18" s="105"/>
      <c r="EW18" s="105"/>
      <c r="EX18" s="105"/>
      <c r="EY18" s="105"/>
      <c r="EZ18" s="105"/>
      <c r="FA18" s="105"/>
      <c r="FB18" s="105"/>
      <c r="FC18" s="105"/>
      <c r="FD18" s="105"/>
      <c r="FE18" s="105"/>
      <c r="FF18" s="105"/>
      <c r="FG18" s="105"/>
      <c r="FH18" s="105"/>
      <c r="FI18" s="105"/>
      <c r="FJ18" s="105"/>
      <c r="FK18" s="105"/>
      <c r="FL18" s="105"/>
      <c r="FM18" s="105"/>
      <c r="FN18" s="105"/>
      <c r="FO18" s="105"/>
      <c r="FP18" s="105"/>
      <c r="FQ18" s="105"/>
      <c r="FR18" s="105"/>
    </row>
    <row r="19" spans="1:174" s="1071" customFormat="1" ht="12.5" x14ac:dyDescent="0.35">
      <c r="A19" s="100" t="s">
        <v>4843</v>
      </c>
      <c r="B19" s="100" t="s">
        <v>4844</v>
      </c>
      <c r="C19" s="822">
        <v>1</v>
      </c>
      <c r="D19" s="244">
        <v>17763.12</v>
      </c>
      <c r="E19" s="244">
        <v>17763.12</v>
      </c>
      <c r="F19" s="1070"/>
      <c r="G19" s="1070"/>
      <c r="H19" s="1070"/>
      <c r="I19" s="1070"/>
      <c r="J19" s="1070"/>
      <c r="K19" s="1070"/>
      <c r="L19" s="1070"/>
      <c r="M19" s="1070"/>
      <c r="N19" s="1070"/>
      <c r="O19" s="1070"/>
      <c r="P19" s="1070"/>
      <c r="Q19" s="1070"/>
      <c r="R19" s="1070"/>
      <c r="S19" s="1070"/>
      <c r="T19" s="1070"/>
      <c r="U19" s="1070"/>
      <c r="V19" s="1070"/>
      <c r="W19" s="1070"/>
      <c r="X19" s="1070"/>
      <c r="Y19" s="1070"/>
      <c r="Z19" s="1070"/>
      <c r="AA19" s="1070"/>
      <c r="AB19" s="1070"/>
      <c r="AC19" s="1070"/>
      <c r="AD19" s="1070"/>
      <c r="AE19" s="1070"/>
      <c r="AF19" s="1070"/>
      <c r="AG19" s="1070"/>
      <c r="AH19" s="1070"/>
      <c r="AI19" s="1070"/>
      <c r="AJ19" s="1070"/>
      <c r="AK19" s="1070"/>
      <c r="AL19" s="1070"/>
      <c r="AM19" s="1070"/>
      <c r="AN19" s="1070"/>
      <c r="AO19" s="1070"/>
      <c r="AP19" s="1070"/>
      <c r="AQ19" s="1070"/>
      <c r="AR19" s="1070"/>
      <c r="AS19" s="1070"/>
      <c r="AT19" s="1070"/>
      <c r="AU19" s="1070"/>
      <c r="AV19" s="1070"/>
      <c r="AW19" s="1070"/>
      <c r="AX19" s="1070"/>
      <c r="AY19" s="1070"/>
      <c r="AZ19" s="1070"/>
      <c r="BA19" s="1070"/>
      <c r="BB19" s="1070"/>
      <c r="BC19" s="1070"/>
      <c r="BD19" s="1070"/>
      <c r="BE19" s="1070"/>
      <c r="BF19" s="1070"/>
      <c r="BG19" s="1070"/>
      <c r="BH19" s="1070"/>
      <c r="BI19" s="1070"/>
      <c r="BJ19" s="1070"/>
      <c r="BK19" s="1070"/>
      <c r="BL19" s="1070"/>
      <c r="BM19" s="1070"/>
      <c r="BN19" s="1070"/>
      <c r="BO19" s="1070"/>
      <c r="BP19" s="1070"/>
      <c r="BQ19" s="1070"/>
      <c r="BR19" s="1070"/>
      <c r="BS19" s="1070"/>
      <c r="BT19" s="1070"/>
      <c r="BU19" s="1070"/>
      <c r="BV19" s="1070"/>
      <c r="BW19" s="1070"/>
      <c r="BX19" s="1070"/>
      <c r="BY19" s="1070"/>
      <c r="BZ19" s="1070"/>
      <c r="CA19" s="1070"/>
      <c r="CB19" s="1070"/>
      <c r="CC19" s="1070"/>
      <c r="CD19" s="1070"/>
      <c r="CE19" s="1070"/>
      <c r="CF19" s="1070"/>
      <c r="CG19" s="1070"/>
      <c r="CH19" s="1070"/>
      <c r="CI19" s="1070"/>
      <c r="CJ19" s="1070"/>
      <c r="CK19" s="1070"/>
      <c r="CL19" s="1070"/>
      <c r="CM19" s="1070"/>
      <c r="CN19" s="1070"/>
      <c r="CO19" s="1070"/>
      <c r="CP19" s="1070"/>
      <c r="CQ19" s="1070"/>
      <c r="CR19" s="1070"/>
      <c r="CS19" s="1070"/>
      <c r="CT19" s="1070"/>
      <c r="CU19" s="1070"/>
      <c r="CV19" s="1070"/>
      <c r="CW19" s="1070"/>
      <c r="CX19" s="1070"/>
      <c r="CY19" s="1070"/>
      <c r="CZ19" s="1070"/>
      <c r="DA19" s="1070"/>
      <c r="DB19" s="1070"/>
      <c r="DC19" s="1070"/>
      <c r="DD19" s="1070"/>
      <c r="DE19" s="1070"/>
      <c r="DF19" s="1070"/>
      <c r="DG19" s="1070"/>
      <c r="DH19" s="1070"/>
      <c r="DI19" s="1070"/>
      <c r="DJ19" s="1070"/>
      <c r="DK19" s="1070"/>
      <c r="DL19" s="1070"/>
      <c r="DM19" s="1070"/>
      <c r="DN19" s="1070"/>
      <c r="DO19" s="1070"/>
      <c r="DP19" s="1070"/>
      <c r="DQ19" s="1070"/>
      <c r="DR19" s="1070"/>
      <c r="DS19" s="1070"/>
      <c r="DT19" s="1070"/>
      <c r="DU19" s="1070"/>
      <c r="DV19" s="1070"/>
      <c r="DW19" s="1070"/>
      <c r="DX19" s="1070"/>
      <c r="DY19" s="1070"/>
      <c r="DZ19" s="1070"/>
      <c r="EA19" s="1070"/>
      <c r="EB19" s="1070"/>
      <c r="EC19" s="1070"/>
      <c r="ED19" s="1070"/>
      <c r="EE19" s="1070"/>
      <c r="EF19" s="1070"/>
      <c r="EG19" s="1070"/>
      <c r="EH19" s="1070"/>
      <c r="EI19" s="1070"/>
      <c r="EJ19" s="1070"/>
      <c r="EK19" s="1070"/>
      <c r="EL19" s="1070"/>
      <c r="EM19" s="1070"/>
      <c r="EN19" s="1070"/>
      <c r="EO19" s="1070"/>
      <c r="EP19" s="1070"/>
      <c r="EQ19" s="1070"/>
      <c r="ER19" s="1070"/>
      <c r="ES19" s="1070"/>
      <c r="ET19" s="1070"/>
      <c r="EU19" s="1070"/>
      <c r="EV19" s="1070"/>
      <c r="EW19" s="1070"/>
      <c r="EX19" s="1070"/>
      <c r="EY19" s="1070"/>
      <c r="EZ19" s="1070"/>
      <c r="FA19" s="1070"/>
      <c r="FB19" s="1070"/>
      <c r="FC19" s="1070"/>
      <c r="FD19" s="1070"/>
      <c r="FE19" s="1070"/>
      <c r="FF19" s="1070"/>
      <c r="FG19" s="1070"/>
      <c r="FH19" s="1070"/>
      <c r="FI19" s="1070"/>
      <c r="FJ19" s="1070"/>
      <c r="FK19" s="1070"/>
      <c r="FL19" s="1070"/>
      <c r="FM19" s="1070"/>
      <c r="FN19" s="1070"/>
      <c r="FO19" s="1070"/>
      <c r="FP19" s="1070"/>
      <c r="FQ19" s="1070"/>
      <c r="FR19" s="1070"/>
    </row>
    <row r="20" spans="1:174" s="1071" customFormat="1" ht="12.5" x14ac:dyDescent="0.35">
      <c r="A20" s="100" t="s">
        <v>4845</v>
      </c>
      <c r="B20" s="100" t="s">
        <v>4846</v>
      </c>
      <c r="C20" s="822">
        <v>1</v>
      </c>
      <c r="D20" s="244">
        <v>16763.36</v>
      </c>
      <c r="E20" s="244">
        <v>16763.36</v>
      </c>
      <c r="F20" s="1070"/>
      <c r="G20" s="1070"/>
      <c r="H20" s="1070"/>
      <c r="I20" s="1070"/>
      <c r="J20" s="1070"/>
      <c r="K20" s="1070"/>
      <c r="L20" s="1070"/>
      <c r="M20" s="1070"/>
      <c r="N20" s="1070"/>
      <c r="O20" s="1070"/>
      <c r="P20" s="1070"/>
      <c r="Q20" s="1070"/>
      <c r="R20" s="1070"/>
      <c r="S20" s="1070"/>
      <c r="T20" s="1070"/>
      <c r="U20" s="1070"/>
      <c r="V20" s="1070"/>
      <c r="W20" s="1070"/>
      <c r="X20" s="1070"/>
      <c r="Y20" s="1070"/>
      <c r="Z20" s="1070"/>
      <c r="AA20" s="1070"/>
      <c r="AB20" s="1070"/>
      <c r="AC20" s="1070"/>
      <c r="AD20" s="1070"/>
      <c r="AE20" s="1070"/>
      <c r="AF20" s="1070"/>
      <c r="AG20" s="1070"/>
      <c r="AH20" s="1070"/>
      <c r="AI20" s="1070"/>
      <c r="AJ20" s="1070"/>
      <c r="AK20" s="1070"/>
      <c r="AL20" s="1070"/>
      <c r="AM20" s="1070"/>
      <c r="AN20" s="1070"/>
      <c r="AO20" s="1070"/>
      <c r="AP20" s="1070"/>
      <c r="AQ20" s="1070"/>
      <c r="AR20" s="1070"/>
      <c r="AS20" s="1070"/>
      <c r="AT20" s="1070"/>
      <c r="AU20" s="1070"/>
      <c r="AV20" s="1070"/>
      <c r="AW20" s="1070"/>
      <c r="AX20" s="1070"/>
      <c r="AY20" s="1070"/>
      <c r="AZ20" s="1070"/>
      <c r="BA20" s="1070"/>
      <c r="BB20" s="1070"/>
      <c r="BC20" s="1070"/>
      <c r="BD20" s="1070"/>
      <c r="BE20" s="1070"/>
      <c r="BF20" s="1070"/>
      <c r="BG20" s="1070"/>
      <c r="BH20" s="1070"/>
      <c r="BI20" s="1070"/>
      <c r="BJ20" s="1070"/>
      <c r="BK20" s="1070"/>
      <c r="BL20" s="1070"/>
      <c r="BM20" s="1070"/>
      <c r="BN20" s="1070"/>
      <c r="BO20" s="1070"/>
      <c r="BP20" s="1070"/>
      <c r="BQ20" s="1070"/>
      <c r="BR20" s="1070"/>
      <c r="BS20" s="1070"/>
      <c r="BT20" s="1070"/>
      <c r="BU20" s="1070"/>
      <c r="BV20" s="1070"/>
      <c r="BW20" s="1070"/>
      <c r="BX20" s="1070"/>
      <c r="BY20" s="1070"/>
      <c r="BZ20" s="1070"/>
      <c r="CA20" s="1070"/>
      <c r="CB20" s="1070"/>
      <c r="CC20" s="1070"/>
      <c r="CD20" s="1070"/>
      <c r="CE20" s="1070"/>
      <c r="CF20" s="1070"/>
      <c r="CG20" s="1070"/>
      <c r="CH20" s="1070"/>
      <c r="CI20" s="1070"/>
      <c r="CJ20" s="1070"/>
      <c r="CK20" s="1070"/>
      <c r="CL20" s="1070"/>
      <c r="CM20" s="1070"/>
      <c r="CN20" s="1070"/>
      <c r="CO20" s="1070"/>
      <c r="CP20" s="1070"/>
      <c r="CQ20" s="1070"/>
      <c r="CR20" s="1070"/>
      <c r="CS20" s="1070"/>
      <c r="CT20" s="1070"/>
      <c r="CU20" s="1070"/>
      <c r="CV20" s="1070"/>
      <c r="CW20" s="1070"/>
      <c r="CX20" s="1070"/>
      <c r="CY20" s="1070"/>
      <c r="CZ20" s="1070"/>
      <c r="DA20" s="1070"/>
      <c r="DB20" s="1070"/>
      <c r="DC20" s="1070"/>
      <c r="DD20" s="1070"/>
      <c r="DE20" s="1070"/>
      <c r="DF20" s="1070"/>
      <c r="DG20" s="1070"/>
      <c r="DH20" s="1070"/>
      <c r="DI20" s="1070"/>
      <c r="DJ20" s="1070"/>
      <c r="DK20" s="1070"/>
      <c r="DL20" s="1070"/>
      <c r="DM20" s="1070"/>
      <c r="DN20" s="1070"/>
      <c r="DO20" s="1070"/>
      <c r="DP20" s="1070"/>
      <c r="DQ20" s="1070"/>
      <c r="DR20" s="1070"/>
      <c r="DS20" s="1070"/>
      <c r="DT20" s="1070"/>
      <c r="DU20" s="1070"/>
      <c r="DV20" s="1070"/>
      <c r="DW20" s="1070"/>
      <c r="DX20" s="1070"/>
      <c r="DY20" s="1070"/>
      <c r="DZ20" s="1070"/>
      <c r="EA20" s="1070"/>
      <c r="EB20" s="1070"/>
      <c r="EC20" s="1070"/>
      <c r="ED20" s="1070"/>
      <c r="EE20" s="1070"/>
      <c r="EF20" s="1070"/>
      <c r="EG20" s="1070"/>
      <c r="EH20" s="1070"/>
      <c r="EI20" s="1070"/>
      <c r="EJ20" s="1070"/>
      <c r="EK20" s="1070"/>
      <c r="EL20" s="1070"/>
      <c r="EM20" s="1070"/>
      <c r="EN20" s="1070"/>
      <c r="EO20" s="1070"/>
      <c r="EP20" s="1070"/>
      <c r="EQ20" s="1070"/>
      <c r="ER20" s="1070"/>
      <c r="ES20" s="1070"/>
      <c r="ET20" s="1070"/>
      <c r="EU20" s="1070"/>
      <c r="EV20" s="1070"/>
      <c r="EW20" s="1070"/>
      <c r="EX20" s="1070"/>
      <c r="EY20" s="1070"/>
      <c r="EZ20" s="1070"/>
      <c r="FA20" s="1070"/>
      <c r="FB20" s="1070"/>
      <c r="FC20" s="1070"/>
      <c r="FD20" s="1070"/>
      <c r="FE20" s="1070"/>
      <c r="FF20" s="1070"/>
      <c r="FG20" s="1070"/>
      <c r="FH20" s="1070"/>
      <c r="FI20" s="1070"/>
      <c r="FJ20" s="1070"/>
      <c r="FK20" s="1070"/>
      <c r="FL20" s="1070"/>
      <c r="FM20" s="1070"/>
      <c r="FN20" s="1070"/>
      <c r="FO20" s="1070"/>
      <c r="FP20" s="1070"/>
      <c r="FQ20" s="1070"/>
      <c r="FR20" s="1070"/>
    </row>
    <row r="21" spans="1:174" s="1071" customFormat="1" ht="12.5" x14ac:dyDescent="0.35">
      <c r="A21" s="100" t="s">
        <v>4847</v>
      </c>
      <c r="B21" s="100" t="s">
        <v>4500</v>
      </c>
      <c r="C21" s="822">
        <v>4</v>
      </c>
      <c r="D21" s="244">
        <v>13000</v>
      </c>
      <c r="E21" s="244">
        <v>13000</v>
      </c>
      <c r="F21" s="1070"/>
      <c r="G21" s="1070"/>
      <c r="H21" s="1070"/>
      <c r="I21" s="1070"/>
      <c r="J21" s="1070"/>
      <c r="K21" s="1070"/>
      <c r="L21" s="1070"/>
      <c r="M21" s="1070"/>
      <c r="N21" s="1070"/>
      <c r="O21" s="1070"/>
      <c r="P21" s="1070"/>
      <c r="Q21" s="1070"/>
      <c r="R21" s="1070"/>
      <c r="S21" s="1070"/>
      <c r="T21" s="1070"/>
      <c r="U21" s="1070"/>
      <c r="V21" s="1070"/>
      <c r="W21" s="1070"/>
      <c r="X21" s="1070"/>
      <c r="Y21" s="1070"/>
      <c r="Z21" s="1070"/>
      <c r="AA21" s="1070"/>
      <c r="AB21" s="1070"/>
      <c r="AC21" s="1070"/>
      <c r="AD21" s="1070"/>
      <c r="AE21" s="1070"/>
      <c r="AF21" s="1070"/>
      <c r="AG21" s="1070"/>
      <c r="AH21" s="1070"/>
      <c r="AI21" s="1070"/>
      <c r="AJ21" s="1070"/>
      <c r="AK21" s="1070"/>
      <c r="AL21" s="1070"/>
      <c r="AM21" s="1070"/>
      <c r="AN21" s="1070"/>
      <c r="AO21" s="1070"/>
      <c r="AP21" s="1070"/>
      <c r="AQ21" s="1070"/>
      <c r="AR21" s="1070"/>
      <c r="AS21" s="1070"/>
      <c r="AT21" s="1070"/>
      <c r="AU21" s="1070"/>
      <c r="AV21" s="1070"/>
      <c r="AW21" s="1070"/>
      <c r="AX21" s="1070"/>
      <c r="AY21" s="1070"/>
      <c r="AZ21" s="1070"/>
      <c r="BA21" s="1070"/>
      <c r="BB21" s="1070"/>
      <c r="BC21" s="1070"/>
      <c r="BD21" s="1070"/>
      <c r="BE21" s="1070"/>
      <c r="BF21" s="1070"/>
      <c r="BG21" s="1070"/>
      <c r="BH21" s="1070"/>
      <c r="BI21" s="1070"/>
      <c r="BJ21" s="1070"/>
      <c r="BK21" s="1070"/>
      <c r="BL21" s="1070"/>
      <c r="BM21" s="1070"/>
      <c r="BN21" s="1070"/>
      <c r="BO21" s="1070"/>
      <c r="BP21" s="1070"/>
      <c r="BQ21" s="1070"/>
      <c r="BR21" s="1070"/>
      <c r="BS21" s="1070"/>
      <c r="BT21" s="1070"/>
      <c r="BU21" s="1070"/>
      <c r="BV21" s="1070"/>
      <c r="BW21" s="1070"/>
      <c r="BX21" s="1070"/>
      <c r="BY21" s="1070"/>
      <c r="BZ21" s="1070"/>
      <c r="CA21" s="1070"/>
      <c r="CB21" s="1070"/>
      <c r="CC21" s="1070"/>
      <c r="CD21" s="1070"/>
      <c r="CE21" s="1070"/>
      <c r="CF21" s="1070"/>
      <c r="CG21" s="1070"/>
      <c r="CH21" s="1070"/>
      <c r="CI21" s="1070"/>
      <c r="CJ21" s="1070"/>
      <c r="CK21" s="1070"/>
      <c r="CL21" s="1070"/>
      <c r="CM21" s="1070"/>
      <c r="CN21" s="1070"/>
      <c r="CO21" s="1070"/>
      <c r="CP21" s="1070"/>
      <c r="CQ21" s="1070"/>
      <c r="CR21" s="1070"/>
      <c r="CS21" s="1070"/>
      <c r="CT21" s="1070"/>
      <c r="CU21" s="1070"/>
      <c r="CV21" s="1070"/>
      <c r="CW21" s="1070"/>
      <c r="CX21" s="1070"/>
      <c r="CY21" s="1070"/>
      <c r="CZ21" s="1070"/>
      <c r="DA21" s="1070"/>
      <c r="DB21" s="1070"/>
      <c r="DC21" s="1070"/>
      <c r="DD21" s="1070"/>
      <c r="DE21" s="1070"/>
      <c r="DF21" s="1070"/>
      <c r="DG21" s="1070"/>
      <c r="DH21" s="1070"/>
      <c r="DI21" s="1070"/>
      <c r="DJ21" s="1070"/>
      <c r="DK21" s="1070"/>
      <c r="DL21" s="1070"/>
      <c r="DM21" s="1070"/>
      <c r="DN21" s="1070"/>
      <c r="DO21" s="1070"/>
      <c r="DP21" s="1070"/>
      <c r="DQ21" s="1070"/>
      <c r="DR21" s="1070"/>
      <c r="DS21" s="1070"/>
      <c r="DT21" s="1070"/>
      <c r="DU21" s="1070"/>
      <c r="DV21" s="1070"/>
      <c r="DW21" s="1070"/>
      <c r="DX21" s="1070"/>
      <c r="DY21" s="1070"/>
      <c r="DZ21" s="1070"/>
      <c r="EA21" s="1070"/>
      <c r="EB21" s="1070"/>
      <c r="EC21" s="1070"/>
      <c r="ED21" s="1070"/>
      <c r="EE21" s="1070"/>
      <c r="EF21" s="1070"/>
      <c r="EG21" s="1070"/>
      <c r="EH21" s="1070"/>
      <c r="EI21" s="1070"/>
      <c r="EJ21" s="1070"/>
      <c r="EK21" s="1070"/>
      <c r="EL21" s="1070"/>
      <c r="EM21" s="1070"/>
      <c r="EN21" s="1070"/>
      <c r="EO21" s="1070"/>
      <c r="EP21" s="1070"/>
      <c r="EQ21" s="1070"/>
      <c r="ER21" s="1070"/>
      <c r="ES21" s="1070"/>
      <c r="ET21" s="1070"/>
      <c r="EU21" s="1070"/>
      <c r="EV21" s="1070"/>
      <c r="EW21" s="1070"/>
      <c r="EX21" s="1070"/>
      <c r="EY21" s="1070"/>
      <c r="EZ21" s="1070"/>
      <c r="FA21" s="1070"/>
      <c r="FB21" s="1070"/>
      <c r="FC21" s="1070"/>
      <c r="FD21" s="1070"/>
      <c r="FE21" s="1070"/>
      <c r="FF21" s="1070"/>
      <c r="FG21" s="1070"/>
      <c r="FH21" s="1070"/>
      <c r="FI21" s="1070"/>
      <c r="FJ21" s="1070"/>
      <c r="FK21" s="1070"/>
      <c r="FL21" s="1070"/>
      <c r="FM21" s="1070"/>
      <c r="FN21" s="1070"/>
      <c r="FO21" s="1070"/>
      <c r="FP21" s="1070"/>
      <c r="FQ21" s="1070"/>
      <c r="FR21" s="1070"/>
    </row>
    <row r="22" spans="1:174" s="1071" customFormat="1" ht="12.5" x14ac:dyDescent="0.35">
      <c r="A22" s="100" t="s">
        <v>4848</v>
      </c>
      <c r="B22" s="100" t="s">
        <v>4378</v>
      </c>
      <c r="C22" s="822">
        <v>1</v>
      </c>
      <c r="D22" s="244">
        <v>12413</v>
      </c>
      <c r="E22" s="244">
        <v>12413</v>
      </c>
      <c r="F22" s="1070"/>
      <c r="G22" s="1070"/>
      <c r="H22" s="1070"/>
      <c r="I22" s="1070"/>
      <c r="J22" s="1070"/>
      <c r="K22" s="1070"/>
      <c r="L22" s="1070"/>
      <c r="M22" s="1070"/>
      <c r="N22" s="1070"/>
      <c r="O22" s="1070"/>
      <c r="P22" s="1070"/>
      <c r="Q22" s="1070"/>
      <c r="R22" s="1070"/>
      <c r="S22" s="1070"/>
      <c r="T22" s="1070"/>
      <c r="U22" s="1070"/>
      <c r="V22" s="1070"/>
      <c r="W22" s="1070"/>
      <c r="X22" s="1070"/>
      <c r="Y22" s="1070"/>
      <c r="Z22" s="1070"/>
      <c r="AA22" s="1070"/>
      <c r="AB22" s="1070"/>
      <c r="AC22" s="1070"/>
      <c r="AD22" s="1070"/>
      <c r="AE22" s="1070"/>
      <c r="AF22" s="1070"/>
      <c r="AG22" s="1070"/>
      <c r="AH22" s="1070"/>
      <c r="AI22" s="1070"/>
      <c r="AJ22" s="1070"/>
      <c r="AK22" s="1070"/>
      <c r="AL22" s="1070"/>
      <c r="AM22" s="1070"/>
      <c r="AN22" s="1070"/>
      <c r="AO22" s="1070"/>
      <c r="AP22" s="1070"/>
      <c r="AQ22" s="1070"/>
      <c r="AR22" s="1070"/>
      <c r="AS22" s="1070"/>
      <c r="AT22" s="1070"/>
      <c r="AU22" s="1070"/>
      <c r="AV22" s="1070"/>
      <c r="AW22" s="1070"/>
      <c r="AX22" s="1070"/>
      <c r="AY22" s="1070"/>
      <c r="AZ22" s="1070"/>
      <c r="BA22" s="1070"/>
      <c r="BB22" s="1070"/>
      <c r="BC22" s="1070"/>
      <c r="BD22" s="1070"/>
      <c r="BE22" s="1070"/>
      <c r="BF22" s="1070"/>
      <c r="BG22" s="1070"/>
      <c r="BH22" s="1070"/>
      <c r="BI22" s="1070"/>
      <c r="BJ22" s="1070"/>
      <c r="BK22" s="1070"/>
      <c r="BL22" s="1070"/>
      <c r="BM22" s="1070"/>
      <c r="BN22" s="1070"/>
      <c r="BO22" s="1070"/>
      <c r="BP22" s="1070"/>
      <c r="BQ22" s="1070"/>
      <c r="BR22" s="1070"/>
      <c r="BS22" s="1070"/>
      <c r="BT22" s="1070"/>
      <c r="BU22" s="1070"/>
      <c r="BV22" s="1070"/>
      <c r="BW22" s="1070"/>
      <c r="BX22" s="1070"/>
      <c r="BY22" s="1070"/>
      <c r="BZ22" s="1070"/>
      <c r="CA22" s="1070"/>
      <c r="CB22" s="1070"/>
      <c r="CC22" s="1070"/>
      <c r="CD22" s="1070"/>
      <c r="CE22" s="1070"/>
      <c r="CF22" s="1070"/>
      <c r="CG22" s="1070"/>
      <c r="CH22" s="1070"/>
      <c r="CI22" s="1070"/>
      <c r="CJ22" s="1070"/>
      <c r="CK22" s="1070"/>
      <c r="CL22" s="1070"/>
      <c r="CM22" s="1070"/>
      <c r="CN22" s="1070"/>
      <c r="CO22" s="1070"/>
      <c r="CP22" s="1070"/>
      <c r="CQ22" s="1070"/>
      <c r="CR22" s="1070"/>
      <c r="CS22" s="1070"/>
      <c r="CT22" s="1070"/>
      <c r="CU22" s="1070"/>
      <c r="CV22" s="1070"/>
      <c r="CW22" s="1070"/>
      <c r="CX22" s="1070"/>
      <c r="CY22" s="1070"/>
      <c r="CZ22" s="1070"/>
      <c r="DA22" s="1070"/>
      <c r="DB22" s="1070"/>
      <c r="DC22" s="1070"/>
      <c r="DD22" s="1070"/>
      <c r="DE22" s="1070"/>
      <c r="DF22" s="1070"/>
      <c r="DG22" s="1070"/>
      <c r="DH22" s="1070"/>
      <c r="DI22" s="1070"/>
      <c r="DJ22" s="1070"/>
      <c r="DK22" s="1070"/>
      <c r="DL22" s="1070"/>
      <c r="DM22" s="1070"/>
      <c r="DN22" s="1070"/>
      <c r="DO22" s="1070"/>
      <c r="DP22" s="1070"/>
      <c r="DQ22" s="1070"/>
      <c r="DR22" s="1070"/>
      <c r="DS22" s="1070"/>
      <c r="DT22" s="1070"/>
      <c r="DU22" s="1070"/>
      <c r="DV22" s="1070"/>
      <c r="DW22" s="1070"/>
      <c r="DX22" s="1070"/>
      <c r="DY22" s="1070"/>
      <c r="DZ22" s="1070"/>
      <c r="EA22" s="1070"/>
      <c r="EB22" s="1070"/>
      <c r="EC22" s="1070"/>
      <c r="ED22" s="1070"/>
      <c r="EE22" s="1070"/>
      <c r="EF22" s="1070"/>
      <c r="EG22" s="1070"/>
      <c r="EH22" s="1070"/>
      <c r="EI22" s="1070"/>
      <c r="EJ22" s="1070"/>
      <c r="EK22" s="1070"/>
      <c r="EL22" s="1070"/>
      <c r="EM22" s="1070"/>
      <c r="EN22" s="1070"/>
      <c r="EO22" s="1070"/>
      <c r="EP22" s="1070"/>
      <c r="EQ22" s="1070"/>
      <c r="ER22" s="1070"/>
      <c r="ES22" s="1070"/>
      <c r="ET22" s="1070"/>
      <c r="EU22" s="1070"/>
      <c r="EV22" s="1070"/>
      <c r="EW22" s="1070"/>
      <c r="EX22" s="1070"/>
      <c r="EY22" s="1070"/>
      <c r="EZ22" s="1070"/>
      <c r="FA22" s="1070"/>
      <c r="FB22" s="1070"/>
      <c r="FC22" s="1070"/>
      <c r="FD22" s="1070"/>
      <c r="FE22" s="1070"/>
      <c r="FF22" s="1070"/>
      <c r="FG22" s="1070"/>
      <c r="FH22" s="1070"/>
      <c r="FI22" s="1070"/>
      <c r="FJ22" s="1070"/>
      <c r="FK22" s="1070"/>
      <c r="FL22" s="1070"/>
      <c r="FM22" s="1070"/>
      <c r="FN22" s="1070"/>
      <c r="FO22" s="1070"/>
      <c r="FP22" s="1070"/>
      <c r="FQ22" s="1070"/>
      <c r="FR22" s="1070"/>
    </row>
    <row r="23" spans="1:174" s="1071" customFormat="1" ht="12.5" x14ac:dyDescent="0.35">
      <c r="A23" s="100" t="s">
        <v>4849</v>
      </c>
      <c r="B23" s="100" t="s">
        <v>4381</v>
      </c>
      <c r="C23" s="822">
        <v>1</v>
      </c>
      <c r="D23" s="1088">
        <v>12413</v>
      </c>
      <c r="E23" s="1088">
        <v>12413</v>
      </c>
      <c r="F23" s="1070"/>
      <c r="G23" s="1070"/>
      <c r="H23" s="1070"/>
      <c r="I23" s="1070"/>
      <c r="J23" s="1070"/>
      <c r="K23" s="1070"/>
      <c r="L23" s="1070"/>
      <c r="M23" s="1070"/>
      <c r="N23" s="1070"/>
      <c r="O23" s="1070"/>
      <c r="P23" s="1070"/>
      <c r="Q23" s="1070"/>
      <c r="R23" s="1070"/>
      <c r="S23" s="1070"/>
      <c r="T23" s="1070"/>
      <c r="U23" s="1070"/>
      <c r="V23" s="1070"/>
      <c r="W23" s="1070"/>
      <c r="X23" s="1070"/>
      <c r="Y23" s="1070"/>
      <c r="Z23" s="1070"/>
      <c r="AA23" s="1070"/>
      <c r="AB23" s="1070"/>
      <c r="AC23" s="1070"/>
      <c r="AD23" s="1070"/>
      <c r="AE23" s="1070"/>
      <c r="AF23" s="1070"/>
      <c r="AG23" s="1070"/>
      <c r="AH23" s="1070"/>
      <c r="AI23" s="1070"/>
      <c r="AJ23" s="1070"/>
      <c r="AK23" s="1070"/>
      <c r="AL23" s="1070"/>
      <c r="AM23" s="1070"/>
      <c r="AN23" s="1070"/>
      <c r="AO23" s="1070"/>
      <c r="AP23" s="1070"/>
      <c r="AQ23" s="1070"/>
      <c r="AR23" s="1070"/>
      <c r="AS23" s="1070"/>
      <c r="AT23" s="1070"/>
      <c r="AU23" s="1070"/>
      <c r="AV23" s="1070"/>
      <c r="AW23" s="1070"/>
      <c r="AX23" s="1070"/>
      <c r="AY23" s="1070"/>
      <c r="AZ23" s="1070"/>
      <c r="BA23" s="1070"/>
      <c r="BB23" s="1070"/>
      <c r="BC23" s="1070"/>
      <c r="BD23" s="1070"/>
      <c r="BE23" s="1070"/>
      <c r="BF23" s="1070"/>
      <c r="BG23" s="1070"/>
      <c r="BH23" s="1070"/>
      <c r="BI23" s="1070"/>
      <c r="BJ23" s="1070"/>
      <c r="BK23" s="1070"/>
      <c r="BL23" s="1070"/>
      <c r="BM23" s="1070"/>
      <c r="BN23" s="1070"/>
      <c r="BO23" s="1070"/>
      <c r="BP23" s="1070"/>
      <c r="BQ23" s="1070"/>
      <c r="BR23" s="1070"/>
      <c r="BS23" s="1070"/>
      <c r="BT23" s="1070"/>
      <c r="BU23" s="1070"/>
      <c r="BV23" s="1070"/>
      <c r="BW23" s="1070"/>
      <c r="BX23" s="1070"/>
      <c r="BY23" s="1070"/>
      <c r="BZ23" s="1070"/>
      <c r="CA23" s="1070"/>
      <c r="CB23" s="1070"/>
      <c r="CC23" s="1070"/>
      <c r="CD23" s="1070"/>
      <c r="CE23" s="1070"/>
      <c r="CF23" s="1070"/>
      <c r="CG23" s="1070"/>
      <c r="CH23" s="1070"/>
      <c r="CI23" s="1070"/>
      <c r="CJ23" s="1070"/>
      <c r="CK23" s="1070"/>
      <c r="CL23" s="1070"/>
      <c r="CM23" s="1070"/>
      <c r="CN23" s="1070"/>
      <c r="CO23" s="1070"/>
      <c r="CP23" s="1070"/>
      <c r="CQ23" s="1070"/>
      <c r="CR23" s="1070"/>
      <c r="CS23" s="1070"/>
      <c r="CT23" s="1070"/>
      <c r="CU23" s="1070"/>
      <c r="CV23" s="1070"/>
      <c r="CW23" s="1070"/>
      <c r="CX23" s="1070"/>
      <c r="CY23" s="1070"/>
      <c r="CZ23" s="1070"/>
      <c r="DA23" s="1070"/>
      <c r="DB23" s="1070"/>
      <c r="DC23" s="1070"/>
      <c r="DD23" s="1070"/>
      <c r="DE23" s="1070"/>
      <c r="DF23" s="1070"/>
      <c r="DG23" s="1070"/>
      <c r="DH23" s="1070"/>
      <c r="DI23" s="1070"/>
      <c r="DJ23" s="1070"/>
      <c r="DK23" s="1070"/>
      <c r="DL23" s="1070"/>
      <c r="DM23" s="1070"/>
      <c r="DN23" s="1070"/>
      <c r="DO23" s="1070"/>
      <c r="DP23" s="1070"/>
      <c r="DQ23" s="1070"/>
      <c r="DR23" s="1070"/>
      <c r="DS23" s="1070"/>
      <c r="DT23" s="1070"/>
      <c r="DU23" s="1070"/>
      <c r="DV23" s="1070"/>
      <c r="DW23" s="1070"/>
      <c r="DX23" s="1070"/>
      <c r="DY23" s="1070"/>
      <c r="DZ23" s="1070"/>
      <c r="EA23" s="1070"/>
      <c r="EB23" s="1070"/>
      <c r="EC23" s="1070"/>
      <c r="ED23" s="1070"/>
      <c r="EE23" s="1070"/>
      <c r="EF23" s="1070"/>
      <c r="EG23" s="1070"/>
      <c r="EH23" s="1070"/>
      <c r="EI23" s="1070"/>
      <c r="EJ23" s="1070"/>
      <c r="EK23" s="1070"/>
      <c r="EL23" s="1070"/>
      <c r="EM23" s="1070"/>
      <c r="EN23" s="1070"/>
      <c r="EO23" s="1070"/>
      <c r="EP23" s="1070"/>
      <c r="EQ23" s="1070"/>
      <c r="ER23" s="1070"/>
      <c r="ES23" s="1070"/>
      <c r="ET23" s="1070"/>
      <c r="EU23" s="1070"/>
      <c r="EV23" s="1070"/>
      <c r="EW23" s="1070"/>
      <c r="EX23" s="1070"/>
      <c r="EY23" s="1070"/>
      <c r="EZ23" s="1070"/>
      <c r="FA23" s="1070"/>
      <c r="FB23" s="1070"/>
      <c r="FC23" s="1070"/>
      <c r="FD23" s="1070"/>
      <c r="FE23" s="1070"/>
      <c r="FF23" s="1070"/>
      <c r="FG23" s="1070"/>
      <c r="FH23" s="1070"/>
      <c r="FI23" s="1070"/>
      <c r="FJ23" s="1070"/>
      <c r="FK23" s="1070"/>
      <c r="FL23" s="1070"/>
      <c r="FM23" s="1070"/>
      <c r="FN23" s="1070"/>
      <c r="FO23" s="1070"/>
      <c r="FP23" s="1070"/>
      <c r="FQ23" s="1070"/>
      <c r="FR23" s="1070"/>
    </row>
    <row r="24" spans="1:174" s="1071" customFormat="1" ht="12.5" x14ac:dyDescent="0.35">
      <c r="A24" s="100" t="s">
        <v>4850</v>
      </c>
      <c r="B24" s="100" t="s">
        <v>4333</v>
      </c>
      <c r="C24" s="822">
        <v>1</v>
      </c>
      <c r="D24" s="244">
        <v>10000</v>
      </c>
      <c r="E24" s="244">
        <v>10000</v>
      </c>
      <c r="F24" s="1070"/>
      <c r="G24" s="1070"/>
      <c r="H24" s="1070"/>
      <c r="I24" s="1070"/>
      <c r="J24" s="1070"/>
      <c r="K24" s="1070"/>
      <c r="L24" s="1070"/>
      <c r="M24" s="1070"/>
      <c r="N24" s="1070"/>
      <c r="O24" s="1070"/>
      <c r="P24" s="1070"/>
      <c r="Q24" s="1070"/>
      <c r="R24" s="1070"/>
      <c r="S24" s="1070"/>
      <c r="T24" s="1070"/>
      <c r="U24" s="1070"/>
      <c r="V24" s="1070"/>
      <c r="W24" s="1070"/>
      <c r="X24" s="1070"/>
      <c r="Y24" s="1070"/>
      <c r="Z24" s="1070"/>
      <c r="AA24" s="1070"/>
      <c r="AB24" s="1070"/>
      <c r="AC24" s="1070"/>
      <c r="AD24" s="1070"/>
      <c r="AE24" s="1070"/>
      <c r="AF24" s="1070"/>
      <c r="AG24" s="1070"/>
      <c r="AH24" s="1070"/>
      <c r="AI24" s="1070"/>
      <c r="AJ24" s="1070"/>
      <c r="AK24" s="1070"/>
      <c r="AL24" s="1070"/>
      <c r="AM24" s="1070"/>
      <c r="AN24" s="1070"/>
      <c r="AO24" s="1070"/>
      <c r="AP24" s="1070"/>
      <c r="AQ24" s="1070"/>
      <c r="AR24" s="1070"/>
      <c r="AS24" s="1070"/>
      <c r="AT24" s="1070"/>
      <c r="AU24" s="1070"/>
      <c r="AV24" s="1070"/>
      <c r="AW24" s="1070"/>
      <c r="AX24" s="1070"/>
      <c r="AY24" s="1070"/>
      <c r="AZ24" s="1070"/>
      <c r="BA24" s="1070"/>
      <c r="BB24" s="1070"/>
      <c r="BC24" s="1070"/>
      <c r="BD24" s="1070"/>
      <c r="BE24" s="1070"/>
      <c r="BF24" s="1070"/>
      <c r="BG24" s="1070"/>
      <c r="BH24" s="1070"/>
      <c r="BI24" s="1070"/>
      <c r="BJ24" s="1070"/>
      <c r="BK24" s="1070"/>
      <c r="BL24" s="1070"/>
      <c r="BM24" s="1070"/>
      <c r="BN24" s="1070"/>
      <c r="BO24" s="1070"/>
      <c r="BP24" s="1070"/>
      <c r="BQ24" s="1070"/>
      <c r="BR24" s="1070"/>
      <c r="BS24" s="1070"/>
      <c r="BT24" s="1070"/>
      <c r="BU24" s="1070"/>
      <c r="BV24" s="1070"/>
      <c r="BW24" s="1070"/>
      <c r="BX24" s="1070"/>
      <c r="BY24" s="1070"/>
      <c r="BZ24" s="1070"/>
      <c r="CA24" s="1070"/>
      <c r="CB24" s="1070"/>
      <c r="CC24" s="1070"/>
      <c r="CD24" s="1070"/>
      <c r="CE24" s="1070"/>
      <c r="CF24" s="1070"/>
      <c r="CG24" s="1070"/>
      <c r="CH24" s="1070"/>
      <c r="CI24" s="1070"/>
      <c r="CJ24" s="1070"/>
      <c r="CK24" s="1070"/>
      <c r="CL24" s="1070"/>
      <c r="CM24" s="1070"/>
      <c r="CN24" s="1070"/>
      <c r="CO24" s="1070"/>
      <c r="CP24" s="1070"/>
      <c r="CQ24" s="1070"/>
      <c r="CR24" s="1070"/>
      <c r="CS24" s="1070"/>
      <c r="CT24" s="1070"/>
      <c r="CU24" s="1070"/>
      <c r="CV24" s="1070"/>
      <c r="CW24" s="1070"/>
      <c r="CX24" s="1070"/>
      <c r="CY24" s="1070"/>
      <c r="CZ24" s="1070"/>
      <c r="DA24" s="1070"/>
      <c r="DB24" s="1070"/>
      <c r="DC24" s="1070"/>
      <c r="DD24" s="1070"/>
      <c r="DE24" s="1070"/>
      <c r="DF24" s="1070"/>
      <c r="DG24" s="1070"/>
      <c r="DH24" s="1070"/>
      <c r="DI24" s="1070"/>
      <c r="DJ24" s="1070"/>
      <c r="DK24" s="1070"/>
      <c r="DL24" s="1070"/>
      <c r="DM24" s="1070"/>
      <c r="DN24" s="1070"/>
      <c r="DO24" s="1070"/>
      <c r="DP24" s="1070"/>
      <c r="DQ24" s="1070"/>
      <c r="DR24" s="1070"/>
      <c r="DS24" s="1070"/>
      <c r="DT24" s="1070"/>
      <c r="DU24" s="1070"/>
      <c r="DV24" s="1070"/>
      <c r="DW24" s="1070"/>
      <c r="DX24" s="1070"/>
      <c r="DY24" s="1070"/>
      <c r="DZ24" s="1070"/>
      <c r="EA24" s="1070"/>
      <c r="EB24" s="1070"/>
      <c r="EC24" s="1070"/>
      <c r="ED24" s="1070"/>
      <c r="EE24" s="1070"/>
      <c r="EF24" s="1070"/>
      <c r="EG24" s="1070"/>
      <c r="EH24" s="1070"/>
      <c r="EI24" s="1070"/>
      <c r="EJ24" s="1070"/>
      <c r="EK24" s="1070"/>
      <c r="EL24" s="1070"/>
      <c r="EM24" s="1070"/>
      <c r="EN24" s="1070"/>
      <c r="EO24" s="1070"/>
      <c r="EP24" s="1070"/>
      <c r="EQ24" s="1070"/>
      <c r="ER24" s="1070"/>
      <c r="ES24" s="1070"/>
      <c r="ET24" s="1070"/>
      <c r="EU24" s="1070"/>
      <c r="EV24" s="1070"/>
      <c r="EW24" s="1070"/>
      <c r="EX24" s="1070"/>
      <c r="EY24" s="1070"/>
      <c r="EZ24" s="1070"/>
      <c r="FA24" s="1070"/>
      <c r="FB24" s="1070"/>
      <c r="FC24" s="1070"/>
      <c r="FD24" s="1070"/>
      <c r="FE24" s="1070"/>
      <c r="FF24" s="1070"/>
      <c r="FG24" s="1070"/>
      <c r="FH24" s="1070"/>
      <c r="FI24" s="1070"/>
      <c r="FJ24" s="1070"/>
      <c r="FK24" s="1070"/>
      <c r="FL24" s="1070"/>
      <c r="FM24" s="1070"/>
      <c r="FN24" s="1070"/>
      <c r="FO24" s="1070"/>
      <c r="FP24" s="1070"/>
      <c r="FQ24" s="1070"/>
      <c r="FR24" s="1070"/>
    </row>
    <row r="25" spans="1:174" s="1071" customFormat="1" ht="12.5" x14ac:dyDescent="0.35">
      <c r="A25" s="100" t="s">
        <v>4851</v>
      </c>
      <c r="B25" s="100" t="s">
        <v>4333</v>
      </c>
      <c r="C25" s="822">
        <v>3</v>
      </c>
      <c r="D25" s="244">
        <v>7467.9</v>
      </c>
      <c r="E25" s="244">
        <v>7467.9</v>
      </c>
      <c r="F25" s="1070"/>
      <c r="G25" s="1070"/>
      <c r="H25" s="1070"/>
      <c r="I25" s="1070"/>
      <c r="J25" s="1070"/>
      <c r="K25" s="1070"/>
      <c r="L25" s="1070"/>
      <c r="M25" s="1070"/>
      <c r="N25" s="1070"/>
      <c r="O25" s="1070"/>
      <c r="P25" s="1070"/>
      <c r="Q25" s="1070"/>
      <c r="R25" s="1070"/>
      <c r="S25" s="1070"/>
      <c r="T25" s="1070"/>
      <c r="U25" s="1070"/>
      <c r="V25" s="1070"/>
      <c r="W25" s="1070"/>
      <c r="X25" s="1070"/>
      <c r="Y25" s="1070"/>
      <c r="Z25" s="1070"/>
      <c r="AA25" s="1070"/>
      <c r="AB25" s="1070"/>
      <c r="AC25" s="1070"/>
      <c r="AD25" s="1070"/>
      <c r="AE25" s="1070"/>
      <c r="AF25" s="1070"/>
      <c r="AG25" s="1070"/>
      <c r="AH25" s="1070"/>
      <c r="AI25" s="1070"/>
      <c r="AJ25" s="1070"/>
      <c r="AK25" s="1070"/>
      <c r="AL25" s="1070"/>
      <c r="AM25" s="1070"/>
      <c r="AN25" s="1070"/>
      <c r="AO25" s="1070"/>
      <c r="AP25" s="1070"/>
      <c r="AQ25" s="1070"/>
      <c r="AR25" s="1070"/>
      <c r="AS25" s="1070"/>
      <c r="AT25" s="1070"/>
      <c r="AU25" s="1070"/>
      <c r="AV25" s="1070"/>
      <c r="AW25" s="1070"/>
      <c r="AX25" s="1070"/>
      <c r="AY25" s="1070"/>
      <c r="AZ25" s="1070"/>
      <c r="BA25" s="1070"/>
      <c r="BB25" s="1070"/>
      <c r="BC25" s="1070"/>
      <c r="BD25" s="1070"/>
      <c r="BE25" s="1070"/>
      <c r="BF25" s="1070"/>
      <c r="BG25" s="1070"/>
      <c r="BH25" s="1070"/>
      <c r="BI25" s="1070"/>
      <c r="BJ25" s="1070"/>
      <c r="BK25" s="1070"/>
      <c r="BL25" s="1070"/>
      <c r="BM25" s="1070"/>
      <c r="BN25" s="1070"/>
      <c r="BO25" s="1070"/>
      <c r="BP25" s="1070"/>
      <c r="BQ25" s="1070"/>
      <c r="BR25" s="1070"/>
      <c r="BS25" s="1070"/>
      <c r="BT25" s="1070"/>
      <c r="BU25" s="1070"/>
      <c r="BV25" s="1070"/>
      <c r="BW25" s="1070"/>
      <c r="BX25" s="1070"/>
      <c r="BY25" s="1070"/>
      <c r="BZ25" s="1070"/>
      <c r="CA25" s="1070"/>
      <c r="CB25" s="1070"/>
      <c r="CC25" s="1070"/>
      <c r="CD25" s="1070"/>
      <c r="CE25" s="1070"/>
      <c r="CF25" s="1070"/>
      <c r="CG25" s="1070"/>
      <c r="CH25" s="1070"/>
      <c r="CI25" s="1070"/>
      <c r="CJ25" s="1070"/>
      <c r="CK25" s="1070"/>
      <c r="CL25" s="1070"/>
      <c r="CM25" s="1070"/>
      <c r="CN25" s="1070"/>
      <c r="CO25" s="1070"/>
      <c r="CP25" s="1070"/>
      <c r="CQ25" s="1070"/>
      <c r="CR25" s="1070"/>
      <c r="CS25" s="1070"/>
      <c r="CT25" s="1070"/>
      <c r="CU25" s="1070"/>
      <c r="CV25" s="1070"/>
      <c r="CW25" s="1070"/>
      <c r="CX25" s="1070"/>
      <c r="CY25" s="1070"/>
      <c r="CZ25" s="1070"/>
      <c r="DA25" s="1070"/>
      <c r="DB25" s="1070"/>
      <c r="DC25" s="1070"/>
      <c r="DD25" s="1070"/>
      <c r="DE25" s="1070"/>
      <c r="DF25" s="1070"/>
      <c r="DG25" s="1070"/>
      <c r="DH25" s="1070"/>
      <c r="DI25" s="1070"/>
      <c r="DJ25" s="1070"/>
      <c r="DK25" s="1070"/>
      <c r="DL25" s="1070"/>
      <c r="DM25" s="1070"/>
      <c r="DN25" s="1070"/>
      <c r="DO25" s="1070"/>
      <c r="DP25" s="1070"/>
      <c r="DQ25" s="1070"/>
      <c r="DR25" s="1070"/>
      <c r="DS25" s="1070"/>
      <c r="DT25" s="1070"/>
      <c r="DU25" s="1070"/>
      <c r="DV25" s="1070"/>
      <c r="DW25" s="1070"/>
      <c r="DX25" s="1070"/>
      <c r="DY25" s="1070"/>
      <c r="DZ25" s="1070"/>
      <c r="EA25" s="1070"/>
      <c r="EB25" s="1070"/>
      <c r="EC25" s="1070"/>
      <c r="ED25" s="1070"/>
      <c r="EE25" s="1070"/>
      <c r="EF25" s="1070"/>
      <c r="EG25" s="1070"/>
      <c r="EH25" s="1070"/>
      <c r="EI25" s="1070"/>
      <c r="EJ25" s="1070"/>
      <c r="EK25" s="1070"/>
      <c r="EL25" s="1070"/>
      <c r="EM25" s="1070"/>
      <c r="EN25" s="1070"/>
      <c r="EO25" s="1070"/>
      <c r="EP25" s="1070"/>
      <c r="EQ25" s="1070"/>
      <c r="ER25" s="1070"/>
      <c r="ES25" s="1070"/>
      <c r="ET25" s="1070"/>
      <c r="EU25" s="1070"/>
      <c r="EV25" s="1070"/>
      <c r="EW25" s="1070"/>
      <c r="EX25" s="1070"/>
      <c r="EY25" s="1070"/>
      <c r="EZ25" s="1070"/>
      <c r="FA25" s="1070"/>
      <c r="FB25" s="1070"/>
      <c r="FC25" s="1070"/>
      <c r="FD25" s="1070"/>
      <c r="FE25" s="1070"/>
      <c r="FF25" s="1070"/>
      <c r="FG25" s="1070"/>
      <c r="FH25" s="1070"/>
      <c r="FI25" s="1070"/>
      <c r="FJ25" s="1070"/>
      <c r="FK25" s="1070"/>
      <c r="FL25" s="1070"/>
      <c r="FM25" s="1070"/>
      <c r="FN25" s="1070"/>
      <c r="FO25" s="1070"/>
      <c r="FP25" s="1070"/>
      <c r="FQ25" s="1070"/>
      <c r="FR25" s="1070"/>
    </row>
    <row r="26" spans="1:174" s="222" customFormat="1" ht="12.5" x14ac:dyDescent="0.25">
      <c r="B26" s="102" t="s">
        <v>4241</v>
      </c>
      <c r="C26" s="71">
        <f>SUM(C19:C25)</f>
        <v>12</v>
      </c>
      <c r="D26" s="824"/>
      <c r="E26" s="824"/>
      <c r="F26" s="105"/>
      <c r="G26" s="105"/>
      <c r="H26" s="105"/>
      <c r="I26" s="105"/>
      <c r="J26" s="105"/>
      <c r="K26" s="105"/>
      <c r="L26" s="105"/>
      <c r="M26" s="105"/>
      <c r="N26" s="105"/>
      <c r="O26" s="105"/>
      <c r="P26" s="105"/>
      <c r="Q26" s="105"/>
      <c r="R26" s="105"/>
      <c r="S26" s="105"/>
      <c r="T26" s="105"/>
      <c r="U26" s="105"/>
      <c r="V26" s="105"/>
      <c r="W26" s="105"/>
      <c r="X26" s="105"/>
      <c r="Y26" s="105"/>
      <c r="Z26" s="105"/>
      <c r="AA26" s="105"/>
      <c r="AB26" s="105"/>
      <c r="AC26" s="105"/>
      <c r="AD26" s="105"/>
      <c r="AE26" s="105"/>
      <c r="AF26" s="105"/>
      <c r="AG26" s="105"/>
      <c r="AH26" s="105"/>
      <c r="AI26" s="105"/>
      <c r="AJ26" s="105"/>
      <c r="AK26" s="105"/>
      <c r="AL26" s="105"/>
      <c r="AM26" s="105"/>
      <c r="AN26" s="105"/>
      <c r="AO26" s="105"/>
      <c r="AP26" s="105"/>
      <c r="AQ26" s="105"/>
      <c r="AR26" s="105"/>
      <c r="AS26" s="105"/>
      <c r="AT26" s="105"/>
      <c r="AU26" s="105"/>
      <c r="AV26" s="105"/>
      <c r="AW26" s="105"/>
      <c r="AX26" s="105"/>
      <c r="AY26" s="105"/>
      <c r="AZ26" s="105"/>
      <c r="BA26" s="105"/>
      <c r="BB26" s="105"/>
      <c r="BC26" s="105"/>
      <c r="BD26" s="105"/>
      <c r="BE26" s="105"/>
      <c r="BF26" s="105"/>
      <c r="BG26" s="105"/>
      <c r="BH26" s="105"/>
      <c r="BI26" s="105"/>
      <c r="BJ26" s="105"/>
      <c r="BK26" s="105"/>
      <c r="BL26" s="105"/>
      <c r="BM26" s="105"/>
      <c r="BN26" s="105"/>
      <c r="BO26" s="105"/>
      <c r="BP26" s="105"/>
      <c r="BQ26" s="105"/>
      <c r="BR26" s="105"/>
      <c r="BS26" s="105"/>
      <c r="BT26" s="105"/>
      <c r="BU26" s="105"/>
      <c r="BV26" s="105"/>
      <c r="BW26" s="105"/>
      <c r="BX26" s="105"/>
      <c r="BY26" s="105"/>
      <c r="BZ26" s="105"/>
      <c r="CA26" s="105"/>
      <c r="CB26" s="105"/>
      <c r="CC26" s="105"/>
      <c r="CD26" s="105"/>
      <c r="CE26" s="105"/>
      <c r="CF26" s="105"/>
      <c r="CG26" s="105"/>
      <c r="CH26" s="105"/>
      <c r="CI26" s="105"/>
      <c r="CJ26" s="105"/>
      <c r="CK26" s="105"/>
      <c r="CL26" s="105"/>
      <c r="CM26" s="105"/>
      <c r="CN26" s="105"/>
      <c r="CO26" s="105"/>
      <c r="CP26" s="105"/>
      <c r="CQ26" s="105"/>
      <c r="CR26" s="105"/>
      <c r="CS26" s="105"/>
      <c r="CT26" s="105"/>
      <c r="CU26" s="105"/>
      <c r="CV26" s="105"/>
      <c r="CW26" s="105"/>
      <c r="CX26" s="105"/>
      <c r="CY26" s="105"/>
      <c r="CZ26" s="105"/>
      <c r="DA26" s="105"/>
      <c r="DB26" s="105"/>
      <c r="DC26" s="105"/>
      <c r="DD26" s="105"/>
      <c r="DE26" s="105"/>
      <c r="DF26" s="105"/>
      <c r="DG26" s="105"/>
      <c r="DH26" s="105"/>
      <c r="DI26" s="105"/>
      <c r="DJ26" s="105"/>
      <c r="DK26" s="105"/>
      <c r="DL26" s="105"/>
      <c r="DM26" s="105"/>
      <c r="DN26" s="105"/>
      <c r="DO26" s="105"/>
      <c r="DP26" s="105"/>
      <c r="DQ26" s="105"/>
      <c r="DR26" s="105"/>
      <c r="DS26" s="105"/>
      <c r="DT26" s="105"/>
      <c r="DU26" s="105"/>
      <c r="DV26" s="105"/>
      <c r="DW26" s="105"/>
      <c r="DX26" s="105"/>
      <c r="DY26" s="105"/>
      <c r="DZ26" s="105"/>
      <c r="EA26" s="105"/>
      <c r="EB26" s="105"/>
      <c r="EC26" s="105"/>
      <c r="ED26" s="105"/>
      <c r="EE26" s="105"/>
      <c r="EF26" s="105"/>
      <c r="EG26" s="105"/>
      <c r="EH26" s="105"/>
      <c r="EI26" s="105"/>
      <c r="EJ26" s="105"/>
      <c r="EK26" s="105"/>
      <c r="EL26" s="105"/>
      <c r="EM26" s="105"/>
      <c r="EN26" s="105"/>
      <c r="EO26" s="105"/>
      <c r="EP26" s="105"/>
      <c r="EQ26" s="105"/>
      <c r="ER26" s="105"/>
      <c r="ES26" s="105"/>
      <c r="ET26" s="105"/>
      <c r="EU26" s="105"/>
      <c r="EV26" s="105"/>
      <c r="EW26" s="105"/>
      <c r="EX26" s="105"/>
      <c r="EY26" s="105"/>
      <c r="EZ26" s="105"/>
      <c r="FA26" s="105"/>
      <c r="FB26" s="105"/>
      <c r="FC26" s="105"/>
      <c r="FD26" s="105"/>
      <c r="FE26" s="105"/>
      <c r="FF26" s="105"/>
      <c r="FG26" s="105"/>
      <c r="FH26" s="105"/>
      <c r="FI26" s="105"/>
      <c r="FJ26" s="105"/>
      <c r="FK26" s="105"/>
      <c r="FL26" s="105"/>
      <c r="FM26" s="105"/>
      <c r="FN26" s="105"/>
      <c r="FO26" s="105"/>
      <c r="FP26" s="105"/>
      <c r="FQ26" s="105"/>
      <c r="FR26" s="105"/>
    </row>
    <row r="27" spans="1:174" s="243" customFormat="1" ht="12.5" x14ac:dyDescent="0.25">
      <c r="B27" s="826"/>
      <c r="C27" s="827"/>
      <c r="D27" s="824"/>
      <c r="E27" s="824"/>
    </row>
    <row r="28" spans="1:174" s="222" customFormat="1" ht="12.5" x14ac:dyDescent="0.25">
      <c r="A28" s="834"/>
      <c r="B28" s="1089"/>
      <c r="C28" s="834"/>
      <c r="D28" s="835"/>
      <c r="E28" s="835"/>
      <c r="F28" s="105"/>
      <c r="G28" s="105"/>
      <c r="H28" s="105"/>
      <c r="I28" s="105"/>
      <c r="J28" s="105"/>
      <c r="K28" s="105"/>
      <c r="L28" s="105"/>
      <c r="M28" s="105"/>
      <c r="N28" s="105"/>
      <c r="O28" s="105"/>
      <c r="P28" s="105"/>
      <c r="Q28" s="105"/>
      <c r="R28" s="105"/>
      <c r="S28" s="105"/>
      <c r="T28" s="105"/>
      <c r="U28" s="105"/>
      <c r="V28" s="105"/>
      <c r="W28" s="105"/>
      <c r="X28" s="105"/>
      <c r="Y28" s="105"/>
      <c r="Z28" s="105"/>
      <c r="AA28" s="105"/>
      <c r="AB28" s="105"/>
      <c r="AC28" s="105"/>
      <c r="AD28" s="105"/>
      <c r="AE28" s="105"/>
      <c r="AF28" s="105"/>
      <c r="AG28" s="105"/>
      <c r="AH28" s="105"/>
      <c r="AI28" s="105"/>
      <c r="AJ28" s="105"/>
      <c r="AK28" s="105"/>
      <c r="AL28" s="105"/>
      <c r="AM28" s="105"/>
      <c r="AN28" s="105"/>
      <c r="AO28" s="105"/>
      <c r="AP28" s="105"/>
      <c r="AQ28" s="105"/>
      <c r="AR28" s="105"/>
      <c r="AS28" s="105"/>
      <c r="AT28" s="105"/>
      <c r="AU28" s="105"/>
      <c r="AV28" s="105"/>
      <c r="AW28" s="105"/>
      <c r="AX28" s="105"/>
      <c r="AY28" s="105"/>
      <c r="AZ28" s="105"/>
      <c r="BA28" s="105"/>
      <c r="BB28" s="105"/>
      <c r="BC28" s="105"/>
      <c r="BD28" s="105"/>
      <c r="BE28" s="105"/>
      <c r="BF28" s="105"/>
      <c r="BG28" s="105"/>
      <c r="BH28" s="105"/>
      <c r="BI28" s="105"/>
      <c r="BJ28" s="105"/>
      <c r="BK28" s="105"/>
      <c r="BL28" s="105"/>
      <c r="BM28" s="105"/>
      <c r="BN28" s="105"/>
      <c r="BO28" s="105"/>
      <c r="BP28" s="105"/>
      <c r="BQ28" s="105"/>
      <c r="BR28" s="105"/>
      <c r="BS28" s="105"/>
      <c r="BT28" s="105"/>
      <c r="BU28" s="105"/>
      <c r="BV28" s="105"/>
      <c r="BW28" s="105"/>
      <c r="BX28" s="105"/>
      <c r="BY28" s="105"/>
      <c r="BZ28" s="105"/>
      <c r="CA28" s="105"/>
      <c r="CB28" s="105"/>
      <c r="CC28" s="105"/>
      <c r="CD28" s="105"/>
      <c r="CE28" s="105"/>
      <c r="CF28" s="105"/>
      <c r="CG28" s="105"/>
      <c r="CH28" s="105"/>
      <c r="CI28" s="105"/>
      <c r="CJ28" s="105"/>
      <c r="CK28" s="105"/>
      <c r="CL28" s="105"/>
      <c r="CM28" s="105"/>
      <c r="CN28" s="105"/>
      <c r="CO28" s="105"/>
      <c r="CP28" s="105"/>
      <c r="CQ28" s="105"/>
      <c r="CR28" s="105"/>
      <c r="CS28" s="105"/>
      <c r="CT28" s="105"/>
      <c r="CU28" s="105"/>
      <c r="CV28" s="105"/>
      <c r="CW28" s="105"/>
      <c r="CX28" s="105"/>
      <c r="CY28" s="105"/>
      <c r="CZ28" s="105"/>
      <c r="DA28" s="105"/>
      <c r="DB28" s="105"/>
      <c r="DC28" s="105"/>
      <c r="DD28" s="105"/>
      <c r="DE28" s="105"/>
      <c r="DF28" s="105"/>
      <c r="DG28" s="105"/>
      <c r="DH28" s="105"/>
      <c r="DI28" s="105"/>
      <c r="DJ28" s="105"/>
      <c r="DK28" s="105"/>
      <c r="DL28" s="105"/>
      <c r="DM28" s="105"/>
      <c r="DN28" s="105"/>
      <c r="DO28" s="105"/>
      <c r="DP28" s="105"/>
      <c r="DQ28" s="105"/>
      <c r="DR28" s="105"/>
      <c r="DS28" s="105"/>
      <c r="DT28" s="105"/>
      <c r="DU28" s="105"/>
      <c r="DV28" s="105"/>
      <c r="DW28" s="105"/>
      <c r="DX28" s="105"/>
      <c r="DY28" s="105"/>
      <c r="DZ28" s="105"/>
      <c r="EA28" s="105"/>
      <c r="EB28" s="105"/>
      <c r="EC28" s="105"/>
      <c r="ED28" s="105"/>
      <c r="EE28" s="105"/>
      <c r="EF28" s="105"/>
      <c r="EG28" s="105"/>
      <c r="EH28" s="105"/>
      <c r="EI28" s="105"/>
      <c r="EJ28" s="105"/>
      <c r="EK28" s="105"/>
      <c r="EL28" s="105"/>
      <c r="EM28" s="105"/>
      <c r="EN28" s="105"/>
      <c r="EO28" s="105"/>
      <c r="EP28" s="105"/>
      <c r="EQ28" s="105"/>
      <c r="ER28" s="105"/>
      <c r="ES28" s="105"/>
      <c r="ET28" s="105"/>
      <c r="EU28" s="105"/>
      <c r="EV28" s="105"/>
      <c r="EW28" s="105"/>
      <c r="EX28" s="105"/>
      <c r="EY28" s="105"/>
      <c r="EZ28" s="105"/>
      <c r="FA28" s="105"/>
      <c r="FB28" s="105"/>
      <c r="FC28" s="105"/>
      <c r="FD28" s="105"/>
      <c r="FE28" s="105"/>
      <c r="FF28" s="105"/>
      <c r="FG28" s="105"/>
      <c r="FH28" s="105"/>
      <c r="FI28" s="105"/>
      <c r="FJ28" s="105"/>
      <c r="FK28" s="105"/>
      <c r="FL28" s="105"/>
      <c r="FM28" s="105"/>
      <c r="FN28" s="105"/>
      <c r="FO28" s="105"/>
      <c r="FP28" s="105"/>
      <c r="FQ28" s="105"/>
      <c r="FR28" s="105"/>
    </row>
    <row r="29" spans="1:174" s="222" customFormat="1" ht="12.5" x14ac:dyDescent="0.25">
      <c r="A29" s="645" t="s">
        <v>4169</v>
      </c>
      <c r="B29" s="645" t="s">
        <v>4168</v>
      </c>
      <c r="C29" s="816"/>
      <c r="D29" s="831"/>
      <c r="E29" s="831"/>
      <c r="F29" s="105"/>
      <c r="G29" s="105"/>
      <c r="H29" s="105"/>
      <c r="I29" s="105"/>
      <c r="J29" s="105"/>
      <c r="K29" s="105"/>
      <c r="L29" s="105"/>
      <c r="M29" s="105"/>
      <c r="N29" s="105"/>
      <c r="O29" s="105"/>
      <c r="P29" s="105"/>
      <c r="Q29" s="105"/>
      <c r="R29" s="105"/>
      <c r="S29" s="105"/>
      <c r="T29" s="105"/>
      <c r="U29" s="105"/>
      <c r="V29" s="105"/>
      <c r="W29" s="105"/>
      <c r="X29" s="105"/>
      <c r="Y29" s="105"/>
      <c r="Z29" s="105"/>
      <c r="AA29" s="105"/>
      <c r="AB29" s="105"/>
      <c r="AC29" s="105"/>
      <c r="AD29" s="105"/>
      <c r="AE29" s="105"/>
      <c r="AF29" s="105"/>
      <c r="AG29" s="105"/>
      <c r="AH29" s="105"/>
      <c r="AI29" s="105"/>
      <c r="AJ29" s="105"/>
      <c r="AK29" s="105"/>
      <c r="AL29" s="105"/>
      <c r="AM29" s="105"/>
      <c r="AN29" s="105"/>
      <c r="AO29" s="105"/>
      <c r="AP29" s="105"/>
      <c r="AQ29" s="105"/>
      <c r="AR29" s="105"/>
      <c r="AS29" s="105"/>
      <c r="AT29" s="105"/>
      <c r="AU29" s="105"/>
      <c r="AV29" s="105"/>
      <c r="AW29" s="105"/>
      <c r="AX29" s="105"/>
      <c r="AY29" s="105"/>
      <c r="AZ29" s="105"/>
      <c r="BA29" s="105"/>
      <c r="BB29" s="105"/>
      <c r="BC29" s="105"/>
      <c r="BD29" s="105"/>
      <c r="BE29" s="105"/>
      <c r="BF29" s="105"/>
      <c r="BG29" s="105"/>
      <c r="BH29" s="105"/>
      <c r="BI29" s="105"/>
      <c r="BJ29" s="105"/>
      <c r="BK29" s="105"/>
      <c r="BL29" s="105"/>
      <c r="BM29" s="105"/>
      <c r="BN29" s="105"/>
      <c r="BO29" s="105"/>
      <c r="BP29" s="105"/>
      <c r="BQ29" s="105"/>
      <c r="BR29" s="105"/>
      <c r="BS29" s="105"/>
      <c r="BT29" s="105"/>
      <c r="BU29" s="105"/>
      <c r="BV29" s="105"/>
      <c r="BW29" s="105"/>
      <c r="BX29" s="105"/>
      <c r="BY29" s="105"/>
      <c r="BZ29" s="105"/>
      <c r="CA29" s="105"/>
      <c r="CB29" s="105"/>
      <c r="CC29" s="105"/>
      <c r="CD29" s="105"/>
      <c r="CE29" s="105"/>
      <c r="CF29" s="105"/>
      <c r="CG29" s="105"/>
      <c r="CH29" s="105"/>
      <c r="CI29" s="105"/>
      <c r="CJ29" s="105"/>
      <c r="CK29" s="105"/>
      <c r="CL29" s="105"/>
      <c r="CM29" s="105"/>
      <c r="CN29" s="105"/>
      <c r="CO29" s="105"/>
      <c r="CP29" s="105"/>
      <c r="CQ29" s="105"/>
      <c r="CR29" s="105"/>
      <c r="CS29" s="105"/>
      <c r="CT29" s="105"/>
      <c r="CU29" s="105"/>
      <c r="CV29" s="105"/>
      <c r="CW29" s="105"/>
      <c r="CX29" s="105"/>
      <c r="CY29" s="105"/>
      <c r="CZ29" s="105"/>
      <c r="DA29" s="105"/>
      <c r="DB29" s="105"/>
      <c r="DC29" s="105"/>
      <c r="DD29" s="105"/>
      <c r="DE29" s="105"/>
      <c r="DF29" s="105"/>
      <c r="DG29" s="105"/>
      <c r="DH29" s="105"/>
      <c r="DI29" s="105"/>
      <c r="DJ29" s="105"/>
      <c r="DK29" s="105"/>
      <c r="DL29" s="105"/>
      <c r="DM29" s="105"/>
      <c r="DN29" s="105"/>
      <c r="DO29" s="105"/>
      <c r="DP29" s="105"/>
      <c r="DQ29" s="105"/>
      <c r="DR29" s="105"/>
      <c r="DS29" s="105"/>
      <c r="DT29" s="105"/>
      <c r="DU29" s="105"/>
      <c r="DV29" s="105"/>
      <c r="DW29" s="105"/>
      <c r="DX29" s="105"/>
      <c r="DY29" s="105"/>
      <c r="DZ29" s="105"/>
      <c r="EA29" s="105"/>
      <c r="EB29" s="105"/>
      <c r="EC29" s="105"/>
      <c r="ED29" s="105"/>
      <c r="EE29" s="105"/>
      <c r="EF29" s="105"/>
      <c r="EG29" s="105"/>
      <c r="EH29" s="105"/>
      <c r="EI29" s="105"/>
      <c r="EJ29" s="105"/>
      <c r="EK29" s="105"/>
      <c r="EL29" s="105"/>
      <c r="EM29" s="105"/>
      <c r="EN29" s="105"/>
      <c r="EO29" s="105"/>
      <c r="EP29" s="105"/>
      <c r="EQ29" s="105"/>
      <c r="ER29" s="105"/>
      <c r="ES29" s="105"/>
      <c r="ET29" s="105"/>
      <c r="EU29" s="105"/>
      <c r="EV29" s="105"/>
      <c r="EW29" s="105"/>
      <c r="EX29" s="105"/>
      <c r="EY29" s="105"/>
      <c r="EZ29" s="105"/>
      <c r="FA29" s="105"/>
      <c r="FB29" s="105"/>
      <c r="FC29" s="105"/>
      <c r="FD29" s="105"/>
      <c r="FE29" s="105"/>
      <c r="FF29" s="105"/>
      <c r="FG29" s="105"/>
      <c r="FH29" s="105"/>
      <c r="FI29" s="105"/>
      <c r="FJ29" s="105"/>
      <c r="FK29" s="105"/>
      <c r="FL29" s="105"/>
      <c r="FM29" s="105"/>
      <c r="FN29" s="105"/>
      <c r="FO29" s="105"/>
      <c r="FP29" s="105"/>
      <c r="FQ29" s="105"/>
      <c r="FR29" s="105"/>
    </row>
    <row r="30" spans="1:174" s="222" customFormat="1" ht="12.5" x14ac:dyDescent="0.25">
      <c r="A30" s="836" t="s">
        <v>4242</v>
      </c>
      <c r="B30" s="836" t="s">
        <v>4242</v>
      </c>
      <c r="C30" s="837">
        <v>0</v>
      </c>
      <c r="D30" s="833">
        <v>0</v>
      </c>
      <c r="E30" s="833">
        <v>0</v>
      </c>
      <c r="F30" s="105"/>
      <c r="G30" s="105"/>
      <c r="H30" s="105"/>
      <c r="I30" s="105"/>
      <c r="J30" s="105"/>
      <c r="K30" s="105"/>
      <c r="L30" s="105"/>
      <c r="M30" s="105"/>
      <c r="N30" s="105"/>
      <c r="O30" s="105"/>
      <c r="P30" s="105"/>
      <c r="Q30" s="105"/>
      <c r="R30" s="105"/>
      <c r="S30" s="105"/>
      <c r="T30" s="105"/>
      <c r="U30" s="105"/>
      <c r="V30" s="105"/>
      <c r="W30" s="105"/>
      <c r="X30" s="105"/>
      <c r="Y30" s="105"/>
      <c r="Z30" s="105"/>
      <c r="AA30" s="105"/>
      <c r="AB30" s="105"/>
      <c r="AC30" s="105"/>
      <c r="AD30" s="105"/>
      <c r="AE30" s="105"/>
      <c r="AF30" s="105"/>
      <c r="AG30" s="105"/>
      <c r="AH30" s="105"/>
      <c r="AI30" s="105"/>
      <c r="AJ30" s="105"/>
      <c r="AK30" s="105"/>
      <c r="AL30" s="105"/>
      <c r="AM30" s="105"/>
      <c r="AN30" s="105"/>
      <c r="AO30" s="105"/>
      <c r="AP30" s="105"/>
      <c r="AQ30" s="105"/>
      <c r="AR30" s="105"/>
      <c r="AS30" s="105"/>
      <c r="AT30" s="105"/>
      <c r="AU30" s="105"/>
      <c r="AV30" s="105"/>
      <c r="AW30" s="105"/>
      <c r="AX30" s="105"/>
      <c r="AY30" s="105"/>
      <c r="AZ30" s="105"/>
      <c r="BA30" s="105"/>
      <c r="BB30" s="105"/>
      <c r="BC30" s="105"/>
      <c r="BD30" s="105"/>
      <c r="BE30" s="105"/>
      <c r="BF30" s="105"/>
      <c r="BG30" s="105"/>
      <c r="BH30" s="105"/>
      <c r="BI30" s="105"/>
      <c r="BJ30" s="105"/>
      <c r="BK30" s="105"/>
      <c r="BL30" s="105"/>
      <c r="BM30" s="105"/>
      <c r="BN30" s="105"/>
      <c r="BO30" s="105"/>
      <c r="BP30" s="105"/>
      <c r="BQ30" s="105"/>
      <c r="BR30" s="105"/>
      <c r="BS30" s="105"/>
      <c r="BT30" s="105"/>
      <c r="BU30" s="105"/>
      <c r="BV30" s="105"/>
      <c r="BW30" s="105"/>
      <c r="BX30" s="105"/>
      <c r="BY30" s="105"/>
      <c r="BZ30" s="105"/>
      <c r="CA30" s="105"/>
      <c r="CB30" s="105"/>
      <c r="CC30" s="105"/>
      <c r="CD30" s="105"/>
      <c r="CE30" s="105"/>
      <c r="CF30" s="105"/>
      <c r="CG30" s="105"/>
      <c r="CH30" s="105"/>
      <c r="CI30" s="105"/>
      <c r="CJ30" s="105"/>
      <c r="CK30" s="105"/>
      <c r="CL30" s="105"/>
      <c r="CM30" s="105"/>
      <c r="CN30" s="105"/>
      <c r="CO30" s="105"/>
      <c r="CP30" s="105"/>
      <c r="CQ30" s="105"/>
      <c r="CR30" s="105"/>
      <c r="CS30" s="105"/>
      <c r="CT30" s="105"/>
      <c r="CU30" s="105"/>
      <c r="CV30" s="105"/>
      <c r="CW30" s="105"/>
      <c r="CX30" s="105"/>
      <c r="CY30" s="105"/>
      <c r="CZ30" s="105"/>
      <c r="DA30" s="105"/>
      <c r="DB30" s="105"/>
      <c r="DC30" s="105"/>
      <c r="DD30" s="105"/>
      <c r="DE30" s="105"/>
      <c r="DF30" s="105"/>
      <c r="DG30" s="105"/>
      <c r="DH30" s="105"/>
      <c r="DI30" s="105"/>
      <c r="DJ30" s="105"/>
      <c r="DK30" s="105"/>
      <c r="DL30" s="105"/>
      <c r="DM30" s="105"/>
      <c r="DN30" s="105"/>
      <c r="DO30" s="105"/>
      <c r="DP30" s="105"/>
      <c r="DQ30" s="105"/>
      <c r="DR30" s="105"/>
      <c r="DS30" s="105"/>
      <c r="DT30" s="105"/>
      <c r="DU30" s="105"/>
      <c r="DV30" s="105"/>
      <c r="DW30" s="105"/>
      <c r="DX30" s="105"/>
      <c r="DY30" s="105"/>
      <c r="DZ30" s="105"/>
      <c r="EA30" s="105"/>
      <c r="EB30" s="105"/>
      <c r="EC30" s="105"/>
      <c r="ED30" s="105"/>
      <c r="EE30" s="105"/>
      <c r="EF30" s="105"/>
      <c r="EG30" s="105"/>
      <c r="EH30" s="105"/>
      <c r="EI30" s="105"/>
      <c r="EJ30" s="105"/>
      <c r="EK30" s="105"/>
      <c r="EL30" s="105"/>
      <c r="EM30" s="105"/>
      <c r="EN30" s="105"/>
      <c r="EO30" s="105"/>
      <c r="EP30" s="105"/>
      <c r="EQ30" s="105"/>
      <c r="ER30" s="105"/>
      <c r="ES30" s="105"/>
      <c r="ET30" s="105"/>
      <c r="EU30" s="105"/>
      <c r="EV30" s="105"/>
      <c r="EW30" s="105"/>
      <c r="EX30" s="105"/>
      <c r="EY30" s="105"/>
      <c r="EZ30" s="105"/>
      <c r="FA30" s="105"/>
      <c r="FB30" s="105"/>
      <c r="FC30" s="105"/>
      <c r="FD30" s="105"/>
      <c r="FE30" s="105"/>
      <c r="FF30" s="105"/>
      <c r="FG30" s="105"/>
      <c r="FH30" s="105"/>
      <c r="FI30" s="105"/>
      <c r="FJ30" s="105"/>
      <c r="FK30" s="105"/>
      <c r="FL30" s="105"/>
      <c r="FM30" s="105"/>
      <c r="FN30" s="105"/>
      <c r="FO30" s="105"/>
      <c r="FP30" s="105"/>
      <c r="FQ30" s="105"/>
      <c r="FR30" s="105"/>
    </row>
    <row r="31" spans="1:174" s="222" customFormat="1" ht="12.5" x14ac:dyDescent="0.25">
      <c r="B31" s="102" t="s">
        <v>4243</v>
      </c>
      <c r="C31" s="71">
        <f>SUM(B26:B30)</f>
        <v>0</v>
      </c>
      <c r="D31" s="824"/>
      <c r="E31" s="824"/>
      <c r="F31" s="105"/>
      <c r="G31" s="105"/>
      <c r="H31" s="105"/>
      <c r="I31" s="105"/>
      <c r="J31" s="105"/>
      <c r="K31" s="105"/>
      <c r="L31" s="105"/>
      <c r="M31" s="105"/>
      <c r="N31" s="105"/>
      <c r="O31" s="105"/>
      <c r="P31" s="105"/>
      <c r="Q31" s="105"/>
      <c r="R31" s="105"/>
      <c r="S31" s="105"/>
      <c r="T31" s="105"/>
      <c r="U31" s="105"/>
      <c r="V31" s="105"/>
      <c r="W31" s="105"/>
      <c r="X31" s="105"/>
      <c r="Y31" s="105"/>
      <c r="Z31" s="105"/>
      <c r="AA31" s="105"/>
      <c r="AB31" s="105"/>
      <c r="AC31" s="105"/>
      <c r="AD31" s="105"/>
      <c r="AE31" s="105"/>
      <c r="AF31" s="105"/>
      <c r="AG31" s="105"/>
      <c r="AH31" s="105"/>
      <c r="AI31" s="105"/>
      <c r="AJ31" s="105"/>
      <c r="AK31" s="105"/>
      <c r="AL31" s="105"/>
      <c r="AM31" s="105"/>
      <c r="AN31" s="105"/>
      <c r="AO31" s="105"/>
      <c r="AP31" s="105"/>
      <c r="AQ31" s="105"/>
      <c r="AR31" s="105"/>
      <c r="AS31" s="105"/>
      <c r="AT31" s="105"/>
      <c r="AU31" s="105"/>
      <c r="AV31" s="105"/>
      <c r="AW31" s="105"/>
      <c r="AX31" s="105"/>
      <c r="AY31" s="105"/>
      <c r="AZ31" s="105"/>
      <c r="BA31" s="105"/>
      <c r="BB31" s="105"/>
      <c r="BC31" s="105"/>
      <c r="BD31" s="105"/>
      <c r="BE31" s="105"/>
      <c r="BF31" s="105"/>
      <c r="BG31" s="105"/>
      <c r="BH31" s="105"/>
      <c r="BI31" s="105"/>
      <c r="BJ31" s="105"/>
      <c r="BK31" s="105"/>
      <c r="BL31" s="105"/>
      <c r="BM31" s="105"/>
      <c r="BN31" s="105"/>
      <c r="BO31" s="105"/>
      <c r="BP31" s="105"/>
      <c r="BQ31" s="105"/>
      <c r="BR31" s="105"/>
      <c r="BS31" s="105"/>
      <c r="BT31" s="105"/>
      <c r="BU31" s="105"/>
      <c r="BV31" s="105"/>
      <c r="BW31" s="105"/>
      <c r="BX31" s="105"/>
      <c r="BY31" s="105"/>
      <c r="BZ31" s="105"/>
      <c r="CA31" s="105"/>
      <c r="CB31" s="105"/>
      <c r="CC31" s="105"/>
      <c r="CD31" s="105"/>
      <c r="CE31" s="105"/>
      <c r="CF31" s="105"/>
      <c r="CG31" s="105"/>
      <c r="CH31" s="105"/>
      <c r="CI31" s="105"/>
      <c r="CJ31" s="105"/>
      <c r="CK31" s="105"/>
      <c r="CL31" s="105"/>
      <c r="CM31" s="105"/>
      <c r="CN31" s="105"/>
      <c r="CO31" s="105"/>
      <c r="CP31" s="105"/>
      <c r="CQ31" s="105"/>
      <c r="CR31" s="105"/>
      <c r="CS31" s="105"/>
      <c r="CT31" s="105"/>
      <c r="CU31" s="105"/>
      <c r="CV31" s="105"/>
      <c r="CW31" s="105"/>
      <c r="CX31" s="105"/>
      <c r="CY31" s="105"/>
      <c r="CZ31" s="105"/>
      <c r="DA31" s="105"/>
      <c r="DB31" s="105"/>
      <c r="DC31" s="105"/>
      <c r="DD31" s="105"/>
      <c r="DE31" s="105"/>
      <c r="DF31" s="105"/>
      <c r="DG31" s="105"/>
      <c r="DH31" s="105"/>
      <c r="DI31" s="105"/>
      <c r="DJ31" s="105"/>
      <c r="DK31" s="105"/>
      <c r="DL31" s="105"/>
      <c r="DM31" s="105"/>
      <c r="DN31" s="105"/>
      <c r="DO31" s="105"/>
      <c r="DP31" s="105"/>
      <c r="DQ31" s="105"/>
      <c r="DR31" s="105"/>
      <c r="DS31" s="105"/>
      <c r="DT31" s="105"/>
      <c r="DU31" s="105"/>
      <c r="DV31" s="105"/>
      <c r="DW31" s="105"/>
      <c r="DX31" s="105"/>
      <c r="DY31" s="105"/>
      <c r="DZ31" s="105"/>
      <c r="EA31" s="105"/>
      <c r="EB31" s="105"/>
      <c r="EC31" s="105"/>
      <c r="ED31" s="105"/>
      <c r="EE31" s="105"/>
      <c r="EF31" s="105"/>
      <c r="EG31" s="105"/>
      <c r="EH31" s="105"/>
      <c r="EI31" s="105"/>
      <c r="EJ31" s="105"/>
      <c r="EK31" s="105"/>
      <c r="EL31" s="105"/>
      <c r="EM31" s="105"/>
      <c r="EN31" s="105"/>
      <c r="EO31" s="105"/>
      <c r="EP31" s="105"/>
      <c r="EQ31" s="105"/>
      <c r="ER31" s="105"/>
      <c r="ES31" s="105"/>
      <c r="ET31" s="105"/>
      <c r="EU31" s="105"/>
      <c r="EV31" s="105"/>
      <c r="EW31" s="105"/>
      <c r="EX31" s="105"/>
      <c r="EY31" s="105"/>
      <c r="EZ31" s="105"/>
      <c r="FA31" s="105"/>
      <c r="FB31" s="105"/>
      <c r="FC31" s="105"/>
      <c r="FD31" s="105"/>
      <c r="FE31" s="105"/>
      <c r="FF31" s="105"/>
      <c r="FG31" s="105"/>
      <c r="FH31" s="105"/>
      <c r="FI31" s="105"/>
      <c r="FJ31" s="105"/>
      <c r="FK31" s="105"/>
      <c r="FL31" s="105"/>
      <c r="FM31" s="105"/>
      <c r="FN31" s="105"/>
      <c r="FO31" s="105"/>
      <c r="FP31" s="105"/>
      <c r="FQ31" s="105"/>
      <c r="FR31" s="105"/>
    </row>
    <row r="32" spans="1:174" s="243" customFormat="1" ht="12.5" x14ac:dyDescent="0.25">
      <c r="B32" s="826"/>
      <c r="C32" s="827"/>
      <c r="D32" s="824"/>
      <c r="E32" s="824"/>
    </row>
    <row r="33" spans="1:174" s="243" customFormat="1" ht="12.5" x14ac:dyDescent="0.25">
      <c r="B33" s="77" t="s">
        <v>4170</v>
      </c>
      <c r="C33" s="78">
        <f>SUM(C26,C15,C31)</f>
        <v>18</v>
      </c>
      <c r="D33" s="824"/>
      <c r="E33" s="824"/>
    </row>
    <row r="34" spans="1:174" s="243" customFormat="1" ht="12.5" x14ac:dyDescent="0.25">
      <c r="B34" s="826"/>
      <c r="C34" s="827"/>
      <c r="D34" s="824"/>
      <c r="E34" s="824"/>
    </row>
    <row r="35" spans="1:174" s="243" customFormat="1" ht="12.5" x14ac:dyDescent="0.25">
      <c r="A35" s="1090"/>
      <c r="B35" s="825"/>
      <c r="C35" s="1091"/>
      <c r="D35" s="1092"/>
      <c r="E35" s="1092"/>
    </row>
    <row r="36" spans="1:174" s="222" customFormat="1" ht="12.5" x14ac:dyDescent="0.25">
      <c r="A36" s="1021" t="s">
        <v>4166</v>
      </c>
      <c r="B36" s="1021"/>
      <c r="C36" s="830"/>
      <c r="D36" s="831"/>
      <c r="E36" s="831"/>
      <c r="F36" s="105"/>
      <c r="G36" s="105"/>
      <c r="H36" s="105"/>
      <c r="I36" s="105"/>
      <c r="J36" s="105"/>
      <c r="K36" s="105"/>
      <c r="L36" s="105"/>
      <c r="M36" s="105"/>
      <c r="N36" s="105"/>
      <c r="O36" s="105"/>
      <c r="P36" s="105"/>
      <c r="Q36" s="105"/>
      <c r="R36" s="105"/>
      <c r="S36" s="105"/>
      <c r="T36" s="105"/>
      <c r="U36" s="105"/>
      <c r="V36" s="105"/>
      <c r="W36" s="105"/>
      <c r="X36" s="105"/>
      <c r="Y36" s="105"/>
      <c r="Z36" s="105"/>
      <c r="AA36" s="105"/>
      <c r="AB36" s="105"/>
      <c r="AC36" s="105"/>
      <c r="AD36" s="105"/>
      <c r="AE36" s="105"/>
      <c r="AF36" s="105"/>
      <c r="AG36" s="105"/>
      <c r="AH36" s="105"/>
      <c r="AI36" s="105"/>
      <c r="AJ36" s="105"/>
      <c r="AK36" s="105"/>
      <c r="AL36" s="105"/>
      <c r="AM36" s="105"/>
      <c r="AN36" s="105"/>
      <c r="AO36" s="105"/>
      <c r="AP36" s="105"/>
      <c r="AQ36" s="105"/>
      <c r="AR36" s="105"/>
      <c r="AS36" s="105"/>
      <c r="AT36" s="105"/>
      <c r="AU36" s="105"/>
      <c r="AV36" s="105"/>
      <c r="AW36" s="105"/>
      <c r="AX36" s="105"/>
      <c r="AY36" s="105"/>
      <c r="AZ36" s="105"/>
      <c r="BA36" s="105"/>
      <c r="BB36" s="105"/>
      <c r="BC36" s="105"/>
      <c r="BD36" s="105"/>
      <c r="BE36" s="105"/>
      <c r="BF36" s="105"/>
      <c r="BG36" s="105"/>
      <c r="BH36" s="105"/>
      <c r="BI36" s="105"/>
      <c r="BJ36" s="105"/>
      <c r="BK36" s="105"/>
      <c r="BL36" s="105"/>
      <c r="BM36" s="105"/>
      <c r="BN36" s="105"/>
      <c r="BO36" s="105"/>
      <c r="BP36" s="105"/>
      <c r="BQ36" s="105"/>
      <c r="BR36" s="105"/>
      <c r="BS36" s="105"/>
      <c r="BT36" s="105"/>
      <c r="BU36" s="105"/>
      <c r="BV36" s="105"/>
      <c r="BW36" s="105"/>
      <c r="BX36" s="105"/>
      <c r="BY36" s="105"/>
      <c r="BZ36" s="105"/>
      <c r="CA36" s="105"/>
      <c r="CB36" s="105"/>
      <c r="CC36" s="105"/>
      <c r="CD36" s="105"/>
      <c r="CE36" s="105"/>
      <c r="CF36" s="105"/>
      <c r="CG36" s="105"/>
      <c r="CH36" s="105"/>
      <c r="CI36" s="105"/>
      <c r="CJ36" s="105"/>
      <c r="CK36" s="105"/>
      <c r="CL36" s="105"/>
      <c r="CM36" s="105"/>
      <c r="CN36" s="105"/>
      <c r="CO36" s="105"/>
      <c r="CP36" s="105"/>
      <c r="CQ36" s="105"/>
      <c r="CR36" s="105"/>
      <c r="CS36" s="105"/>
      <c r="CT36" s="105"/>
      <c r="CU36" s="105"/>
      <c r="CV36" s="105"/>
      <c r="CW36" s="105"/>
      <c r="CX36" s="105"/>
      <c r="CY36" s="105"/>
      <c r="CZ36" s="105"/>
      <c r="DA36" s="105"/>
      <c r="DB36" s="105"/>
      <c r="DC36" s="105"/>
      <c r="DD36" s="105"/>
      <c r="DE36" s="105"/>
      <c r="DF36" s="105"/>
      <c r="DG36" s="105"/>
      <c r="DH36" s="105"/>
      <c r="DI36" s="105"/>
      <c r="DJ36" s="105"/>
      <c r="DK36" s="105"/>
      <c r="DL36" s="105"/>
      <c r="DM36" s="105"/>
      <c r="DN36" s="105"/>
      <c r="DO36" s="105"/>
      <c r="DP36" s="105"/>
      <c r="DQ36" s="105"/>
      <c r="DR36" s="105"/>
      <c r="DS36" s="105"/>
      <c r="DT36" s="105"/>
      <c r="DU36" s="105"/>
      <c r="DV36" s="105"/>
      <c r="DW36" s="105"/>
      <c r="DX36" s="105"/>
      <c r="DY36" s="105"/>
      <c r="DZ36" s="105"/>
      <c r="EA36" s="105"/>
      <c r="EB36" s="105"/>
      <c r="EC36" s="105"/>
      <c r="ED36" s="105"/>
      <c r="EE36" s="105"/>
      <c r="EF36" s="105"/>
      <c r="EG36" s="105"/>
      <c r="EH36" s="105"/>
      <c r="EI36" s="105"/>
      <c r="EJ36" s="105"/>
      <c r="EK36" s="105"/>
      <c r="EL36" s="105"/>
      <c r="EM36" s="105"/>
      <c r="EN36" s="105"/>
      <c r="EO36" s="105"/>
      <c r="EP36" s="105"/>
      <c r="EQ36" s="105"/>
      <c r="ER36" s="105"/>
      <c r="ES36" s="105"/>
      <c r="ET36" s="105"/>
      <c r="EU36" s="105"/>
      <c r="EV36" s="105"/>
      <c r="EW36" s="105"/>
      <c r="EX36" s="105"/>
      <c r="EY36" s="105"/>
      <c r="EZ36" s="105"/>
      <c r="FA36" s="105"/>
      <c r="FB36" s="105"/>
      <c r="FC36" s="105"/>
      <c r="FD36" s="105"/>
      <c r="FE36" s="105"/>
      <c r="FF36" s="105"/>
      <c r="FG36" s="105"/>
      <c r="FH36" s="105"/>
      <c r="FI36" s="105"/>
      <c r="FJ36" s="105"/>
      <c r="FK36" s="105"/>
      <c r="FL36" s="105"/>
      <c r="FM36" s="105"/>
      <c r="FN36" s="105"/>
      <c r="FO36" s="105"/>
      <c r="FP36" s="105"/>
      <c r="FQ36" s="105"/>
      <c r="FR36" s="105"/>
    </row>
    <row r="37" spans="1:174" s="222" customFormat="1" ht="12.5" x14ac:dyDescent="0.25">
      <c r="A37" s="645" t="s">
        <v>4244</v>
      </c>
      <c r="B37" s="645"/>
      <c r="C37" s="830"/>
      <c r="D37" s="831"/>
      <c r="E37" s="831"/>
      <c r="F37" s="105"/>
      <c r="G37" s="105"/>
      <c r="H37" s="105"/>
      <c r="I37" s="105"/>
      <c r="J37" s="105"/>
      <c r="K37" s="105"/>
      <c r="L37" s="105"/>
      <c r="M37" s="105"/>
      <c r="N37" s="105"/>
      <c r="O37" s="105"/>
      <c r="P37" s="105"/>
      <c r="Q37" s="105"/>
      <c r="R37" s="105"/>
      <c r="S37" s="105"/>
      <c r="T37" s="105"/>
      <c r="U37" s="105"/>
      <c r="V37" s="105"/>
      <c r="W37" s="105"/>
      <c r="X37" s="105"/>
      <c r="Y37" s="105"/>
      <c r="Z37" s="105"/>
      <c r="AA37" s="105"/>
      <c r="AB37" s="105"/>
      <c r="AC37" s="105"/>
      <c r="AD37" s="105"/>
      <c r="AE37" s="105"/>
      <c r="AF37" s="105"/>
      <c r="AG37" s="105"/>
      <c r="AH37" s="105"/>
      <c r="AI37" s="105"/>
      <c r="AJ37" s="105"/>
      <c r="AK37" s="105"/>
      <c r="AL37" s="105"/>
      <c r="AM37" s="105"/>
      <c r="AN37" s="105"/>
      <c r="AO37" s="105"/>
      <c r="AP37" s="105"/>
      <c r="AQ37" s="105"/>
      <c r="AR37" s="105"/>
      <c r="AS37" s="105"/>
      <c r="AT37" s="105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5"/>
      <c r="BF37" s="105"/>
      <c r="BG37" s="105"/>
      <c r="BH37" s="105"/>
      <c r="BI37" s="105"/>
      <c r="BJ37" s="105"/>
      <c r="BK37" s="105"/>
      <c r="BL37" s="105"/>
      <c r="BM37" s="105"/>
      <c r="BN37" s="105"/>
      <c r="BO37" s="105"/>
      <c r="BP37" s="105"/>
      <c r="BQ37" s="105"/>
      <c r="BR37" s="105"/>
      <c r="BS37" s="105"/>
      <c r="BT37" s="105"/>
      <c r="BU37" s="105"/>
      <c r="BV37" s="105"/>
      <c r="BW37" s="105"/>
      <c r="BX37" s="105"/>
      <c r="BY37" s="105"/>
      <c r="BZ37" s="105"/>
      <c r="CA37" s="105"/>
      <c r="CB37" s="105"/>
      <c r="CC37" s="105"/>
      <c r="CD37" s="105"/>
      <c r="CE37" s="105"/>
      <c r="CF37" s="105"/>
      <c r="CG37" s="105"/>
      <c r="CH37" s="105"/>
      <c r="CI37" s="105"/>
      <c r="CJ37" s="105"/>
      <c r="CK37" s="105"/>
      <c r="CL37" s="105"/>
      <c r="CM37" s="105"/>
      <c r="CN37" s="105"/>
      <c r="CO37" s="105"/>
      <c r="CP37" s="105"/>
      <c r="CQ37" s="105"/>
      <c r="CR37" s="105"/>
      <c r="CS37" s="105"/>
      <c r="CT37" s="105"/>
      <c r="CU37" s="105"/>
      <c r="CV37" s="105"/>
      <c r="CW37" s="105"/>
      <c r="CX37" s="105"/>
      <c r="CY37" s="105"/>
      <c r="CZ37" s="105"/>
      <c r="DA37" s="105"/>
      <c r="DB37" s="105"/>
      <c r="DC37" s="105"/>
      <c r="DD37" s="105"/>
      <c r="DE37" s="105"/>
      <c r="DF37" s="105"/>
      <c r="DG37" s="105"/>
      <c r="DH37" s="105"/>
      <c r="DI37" s="105"/>
      <c r="DJ37" s="105"/>
      <c r="DK37" s="105"/>
      <c r="DL37" s="105"/>
      <c r="DM37" s="105"/>
      <c r="DN37" s="105"/>
      <c r="DO37" s="105"/>
      <c r="DP37" s="105"/>
      <c r="DQ37" s="105"/>
      <c r="DR37" s="105"/>
      <c r="DS37" s="105"/>
      <c r="DT37" s="105"/>
      <c r="DU37" s="105"/>
      <c r="DV37" s="105"/>
      <c r="DW37" s="105"/>
      <c r="DX37" s="105"/>
      <c r="DY37" s="105"/>
      <c r="DZ37" s="105"/>
      <c r="EA37" s="105"/>
      <c r="EB37" s="105"/>
      <c r="EC37" s="105"/>
      <c r="ED37" s="105"/>
      <c r="EE37" s="105"/>
      <c r="EF37" s="105"/>
      <c r="EG37" s="105"/>
      <c r="EH37" s="105"/>
      <c r="EI37" s="105"/>
      <c r="EJ37" s="105"/>
      <c r="EK37" s="105"/>
      <c r="EL37" s="105"/>
      <c r="EM37" s="105"/>
      <c r="EN37" s="105"/>
      <c r="EO37" s="105"/>
      <c r="EP37" s="105"/>
      <c r="EQ37" s="105"/>
      <c r="ER37" s="105"/>
      <c r="ES37" s="105"/>
      <c r="ET37" s="105"/>
      <c r="EU37" s="105"/>
      <c r="EV37" s="105"/>
      <c r="EW37" s="105"/>
      <c r="EX37" s="105"/>
      <c r="EY37" s="105"/>
      <c r="EZ37" s="105"/>
      <c r="FA37" s="105"/>
      <c r="FB37" s="105"/>
      <c r="FC37" s="105"/>
      <c r="FD37" s="105"/>
      <c r="FE37" s="105"/>
      <c r="FF37" s="105"/>
      <c r="FG37" s="105"/>
      <c r="FH37" s="105"/>
      <c r="FI37" s="105"/>
      <c r="FJ37" s="105"/>
      <c r="FK37" s="105"/>
      <c r="FL37" s="105"/>
      <c r="FM37" s="105"/>
      <c r="FN37" s="105"/>
      <c r="FO37" s="105"/>
      <c r="FP37" s="105"/>
      <c r="FQ37" s="105"/>
      <c r="FR37" s="105"/>
    </row>
    <row r="38" spans="1:174" s="222" customFormat="1" ht="12.5" x14ac:dyDescent="0.25">
      <c r="A38" s="836" t="s">
        <v>4242</v>
      </c>
      <c r="B38" s="1093" t="s">
        <v>4852</v>
      </c>
      <c r="C38" s="1094">
        <v>7</v>
      </c>
      <c r="D38" s="833">
        <v>8000</v>
      </c>
      <c r="E38" s="833">
        <v>11592</v>
      </c>
      <c r="F38" s="105"/>
      <c r="G38" s="105"/>
      <c r="H38" s="105"/>
      <c r="I38" s="105"/>
      <c r="J38" s="105"/>
      <c r="K38" s="105"/>
      <c r="L38" s="105"/>
      <c r="M38" s="105"/>
      <c r="N38" s="105"/>
      <c r="O38" s="105"/>
      <c r="P38" s="105"/>
      <c r="Q38" s="105"/>
      <c r="R38" s="105"/>
      <c r="S38" s="105"/>
      <c r="T38" s="105"/>
      <c r="U38" s="105"/>
      <c r="V38" s="105"/>
      <c r="W38" s="105"/>
      <c r="X38" s="105"/>
      <c r="Y38" s="105"/>
      <c r="Z38" s="105"/>
      <c r="AA38" s="105"/>
      <c r="AB38" s="105"/>
      <c r="AC38" s="105"/>
      <c r="AD38" s="105"/>
      <c r="AE38" s="105"/>
      <c r="AF38" s="105"/>
      <c r="AG38" s="105"/>
      <c r="AH38" s="105"/>
      <c r="AI38" s="105"/>
      <c r="AJ38" s="105"/>
      <c r="AK38" s="105"/>
      <c r="AL38" s="105"/>
      <c r="AM38" s="105"/>
      <c r="AN38" s="105"/>
      <c r="AO38" s="105"/>
      <c r="AP38" s="105"/>
      <c r="AQ38" s="105"/>
      <c r="AR38" s="105"/>
      <c r="AS38" s="105"/>
      <c r="AT38" s="105"/>
      <c r="AU38" s="105"/>
      <c r="AV38" s="105"/>
      <c r="AW38" s="105"/>
      <c r="AX38" s="105"/>
      <c r="AY38" s="105"/>
      <c r="AZ38" s="105"/>
      <c r="BA38" s="105"/>
      <c r="BB38" s="105"/>
      <c r="BC38" s="105"/>
      <c r="BD38" s="105"/>
      <c r="BE38" s="105"/>
      <c r="BF38" s="105"/>
      <c r="BG38" s="105"/>
      <c r="BH38" s="105"/>
      <c r="BI38" s="105"/>
      <c r="BJ38" s="105"/>
      <c r="BK38" s="105"/>
      <c r="BL38" s="105"/>
      <c r="BM38" s="105"/>
      <c r="BN38" s="105"/>
      <c r="BO38" s="105"/>
      <c r="BP38" s="105"/>
      <c r="BQ38" s="105"/>
      <c r="BR38" s="105"/>
      <c r="BS38" s="105"/>
      <c r="BT38" s="105"/>
      <c r="BU38" s="105"/>
      <c r="BV38" s="105"/>
      <c r="BW38" s="105"/>
      <c r="BX38" s="105"/>
      <c r="BY38" s="105"/>
      <c r="BZ38" s="105"/>
      <c r="CA38" s="105"/>
      <c r="CB38" s="105"/>
      <c r="CC38" s="105"/>
      <c r="CD38" s="105"/>
      <c r="CE38" s="105"/>
      <c r="CF38" s="105"/>
      <c r="CG38" s="105"/>
      <c r="CH38" s="105"/>
      <c r="CI38" s="105"/>
      <c r="CJ38" s="105"/>
      <c r="CK38" s="105"/>
      <c r="CL38" s="105"/>
      <c r="CM38" s="105"/>
      <c r="CN38" s="105"/>
      <c r="CO38" s="105"/>
      <c r="CP38" s="105"/>
      <c r="CQ38" s="105"/>
      <c r="CR38" s="105"/>
      <c r="CS38" s="105"/>
      <c r="CT38" s="105"/>
      <c r="CU38" s="105"/>
      <c r="CV38" s="105"/>
      <c r="CW38" s="105"/>
      <c r="CX38" s="105"/>
      <c r="CY38" s="105"/>
      <c r="CZ38" s="105"/>
      <c r="DA38" s="105"/>
      <c r="DB38" s="105"/>
      <c r="DC38" s="105"/>
      <c r="DD38" s="105"/>
      <c r="DE38" s="105"/>
      <c r="DF38" s="105"/>
      <c r="DG38" s="105"/>
      <c r="DH38" s="105"/>
      <c r="DI38" s="105"/>
      <c r="DJ38" s="105"/>
      <c r="DK38" s="105"/>
      <c r="DL38" s="105"/>
      <c r="DM38" s="105"/>
      <c r="DN38" s="105"/>
      <c r="DO38" s="105"/>
      <c r="DP38" s="105"/>
      <c r="DQ38" s="105"/>
      <c r="DR38" s="105"/>
      <c r="DS38" s="105"/>
      <c r="DT38" s="105"/>
      <c r="DU38" s="105"/>
      <c r="DV38" s="105"/>
      <c r="DW38" s="105"/>
      <c r="DX38" s="105"/>
      <c r="DY38" s="105"/>
      <c r="DZ38" s="105"/>
      <c r="EA38" s="105"/>
      <c r="EB38" s="105"/>
      <c r="EC38" s="105"/>
      <c r="ED38" s="105"/>
      <c r="EE38" s="105"/>
      <c r="EF38" s="105"/>
      <c r="EG38" s="105"/>
      <c r="EH38" s="105"/>
      <c r="EI38" s="105"/>
      <c r="EJ38" s="105"/>
      <c r="EK38" s="105"/>
      <c r="EL38" s="105"/>
      <c r="EM38" s="105"/>
      <c r="EN38" s="105"/>
      <c r="EO38" s="105"/>
      <c r="EP38" s="105"/>
      <c r="EQ38" s="105"/>
      <c r="ER38" s="105"/>
      <c r="ES38" s="105"/>
      <c r="ET38" s="105"/>
      <c r="EU38" s="105"/>
      <c r="EV38" s="105"/>
      <c r="EW38" s="105"/>
      <c r="EX38" s="105"/>
      <c r="EY38" s="105"/>
      <c r="EZ38" s="105"/>
      <c r="FA38" s="105"/>
      <c r="FB38" s="105"/>
      <c r="FC38" s="105"/>
      <c r="FD38" s="105"/>
      <c r="FE38" s="105"/>
      <c r="FF38" s="105"/>
      <c r="FG38" s="105"/>
      <c r="FH38" s="105"/>
      <c r="FI38" s="105"/>
      <c r="FJ38" s="105"/>
      <c r="FK38" s="105"/>
      <c r="FL38" s="105"/>
      <c r="FM38" s="105"/>
      <c r="FN38" s="105"/>
      <c r="FO38" s="105"/>
      <c r="FP38" s="105"/>
      <c r="FQ38" s="105"/>
      <c r="FR38" s="105"/>
    </row>
    <row r="39" spans="1:174" s="222" customFormat="1" ht="12.5" x14ac:dyDescent="0.25">
      <c r="B39" s="102" t="s">
        <v>4245</v>
      </c>
      <c r="C39" s="71">
        <f>SUM(C38)</f>
        <v>7</v>
      </c>
      <c r="D39" s="824"/>
      <c r="E39" s="824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5"/>
      <c r="V39" s="105"/>
      <c r="W39" s="105"/>
      <c r="X39" s="105"/>
      <c r="Y39" s="105"/>
      <c r="Z39" s="105"/>
      <c r="AA39" s="105"/>
      <c r="AB39" s="105"/>
      <c r="AC39" s="105"/>
      <c r="AD39" s="105"/>
      <c r="AE39" s="105"/>
      <c r="AF39" s="105"/>
      <c r="AG39" s="105"/>
      <c r="AH39" s="105"/>
      <c r="AI39" s="105"/>
      <c r="AJ39" s="105"/>
      <c r="AK39" s="105"/>
      <c r="AL39" s="105"/>
      <c r="AM39" s="105"/>
      <c r="AN39" s="105"/>
      <c r="AO39" s="105"/>
      <c r="AP39" s="105"/>
      <c r="AQ39" s="105"/>
      <c r="AR39" s="105"/>
      <c r="AS39" s="105"/>
      <c r="AT39" s="105"/>
      <c r="AU39" s="105"/>
      <c r="AV39" s="105"/>
      <c r="AW39" s="105"/>
      <c r="AX39" s="105"/>
      <c r="AY39" s="105"/>
      <c r="AZ39" s="105"/>
      <c r="BA39" s="105"/>
      <c r="BB39" s="105"/>
      <c r="BC39" s="105"/>
      <c r="BD39" s="105"/>
      <c r="BE39" s="105"/>
      <c r="BF39" s="105"/>
      <c r="BG39" s="105"/>
      <c r="BH39" s="105"/>
      <c r="BI39" s="105"/>
      <c r="BJ39" s="105"/>
      <c r="BK39" s="105"/>
      <c r="BL39" s="105"/>
      <c r="BM39" s="105"/>
      <c r="BN39" s="105"/>
      <c r="BO39" s="105"/>
      <c r="BP39" s="105"/>
      <c r="BQ39" s="105"/>
      <c r="BR39" s="105"/>
      <c r="BS39" s="105"/>
      <c r="BT39" s="105"/>
      <c r="BU39" s="105"/>
      <c r="BV39" s="105"/>
      <c r="BW39" s="105"/>
      <c r="BX39" s="105"/>
      <c r="BY39" s="105"/>
      <c r="BZ39" s="105"/>
      <c r="CA39" s="105"/>
      <c r="CB39" s="105"/>
      <c r="CC39" s="105"/>
      <c r="CD39" s="105"/>
      <c r="CE39" s="105"/>
      <c r="CF39" s="105"/>
      <c r="CG39" s="105"/>
      <c r="CH39" s="105"/>
      <c r="CI39" s="105"/>
      <c r="CJ39" s="105"/>
      <c r="CK39" s="105"/>
      <c r="CL39" s="105"/>
      <c r="CM39" s="105"/>
      <c r="CN39" s="105"/>
      <c r="CO39" s="105"/>
      <c r="CP39" s="105"/>
      <c r="CQ39" s="105"/>
      <c r="CR39" s="105"/>
      <c r="CS39" s="105"/>
      <c r="CT39" s="105"/>
      <c r="CU39" s="105"/>
      <c r="CV39" s="105"/>
      <c r="CW39" s="105"/>
      <c r="CX39" s="105"/>
      <c r="CY39" s="105"/>
      <c r="CZ39" s="105"/>
      <c r="DA39" s="105"/>
      <c r="DB39" s="105"/>
      <c r="DC39" s="105"/>
      <c r="DD39" s="105"/>
      <c r="DE39" s="105"/>
      <c r="DF39" s="105"/>
      <c r="DG39" s="105"/>
      <c r="DH39" s="105"/>
      <c r="DI39" s="105"/>
      <c r="DJ39" s="105"/>
      <c r="DK39" s="105"/>
      <c r="DL39" s="105"/>
      <c r="DM39" s="105"/>
      <c r="DN39" s="105"/>
      <c r="DO39" s="105"/>
      <c r="DP39" s="105"/>
      <c r="DQ39" s="105"/>
      <c r="DR39" s="105"/>
      <c r="DS39" s="105"/>
      <c r="DT39" s="105"/>
      <c r="DU39" s="105"/>
      <c r="DV39" s="105"/>
      <c r="DW39" s="105"/>
      <c r="DX39" s="105"/>
      <c r="DY39" s="105"/>
      <c r="DZ39" s="105"/>
      <c r="EA39" s="105"/>
      <c r="EB39" s="105"/>
      <c r="EC39" s="105"/>
      <c r="ED39" s="105"/>
      <c r="EE39" s="105"/>
      <c r="EF39" s="105"/>
      <c r="EG39" s="105"/>
      <c r="EH39" s="105"/>
      <c r="EI39" s="105"/>
      <c r="EJ39" s="105"/>
      <c r="EK39" s="105"/>
      <c r="EL39" s="105"/>
      <c r="EM39" s="105"/>
      <c r="EN39" s="105"/>
      <c r="EO39" s="105"/>
      <c r="EP39" s="105"/>
      <c r="EQ39" s="105"/>
      <c r="ER39" s="105"/>
      <c r="ES39" s="105"/>
      <c r="ET39" s="105"/>
      <c r="EU39" s="105"/>
      <c r="EV39" s="105"/>
      <c r="EW39" s="105"/>
      <c r="EX39" s="105"/>
      <c r="EY39" s="105"/>
      <c r="EZ39" s="105"/>
      <c r="FA39" s="105"/>
      <c r="FB39" s="105"/>
      <c r="FC39" s="105"/>
      <c r="FD39" s="105"/>
      <c r="FE39" s="105"/>
      <c r="FF39" s="105"/>
      <c r="FG39" s="105"/>
      <c r="FH39" s="105"/>
      <c r="FI39" s="105"/>
      <c r="FJ39" s="105"/>
      <c r="FK39" s="105"/>
      <c r="FL39" s="105"/>
      <c r="FM39" s="105"/>
      <c r="FN39" s="105"/>
      <c r="FO39" s="105"/>
      <c r="FP39" s="105"/>
      <c r="FQ39" s="105"/>
      <c r="FR39" s="105"/>
    </row>
    <row r="40" spans="1:174" s="222" customFormat="1" ht="12.5" x14ac:dyDescent="0.25">
      <c r="A40" s="828"/>
      <c r="B40" s="829"/>
      <c r="C40" s="830"/>
      <c r="D40" s="824"/>
      <c r="E40" s="824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5"/>
      <c r="V40" s="105"/>
      <c r="W40" s="105"/>
      <c r="X40" s="105"/>
      <c r="Y40" s="105"/>
      <c r="Z40" s="105"/>
      <c r="AA40" s="105"/>
      <c r="AB40" s="105"/>
      <c r="AC40" s="105"/>
      <c r="AD40" s="105"/>
      <c r="AE40" s="105"/>
      <c r="AF40" s="105"/>
      <c r="AG40" s="105"/>
      <c r="AH40" s="105"/>
      <c r="AI40" s="105"/>
      <c r="AJ40" s="105"/>
      <c r="AK40" s="105"/>
      <c r="AL40" s="105"/>
      <c r="AM40" s="105"/>
      <c r="AN40" s="105"/>
      <c r="AO40" s="105"/>
      <c r="AP40" s="105"/>
      <c r="AQ40" s="105"/>
      <c r="AR40" s="105"/>
      <c r="AS40" s="105"/>
      <c r="AT40" s="105"/>
      <c r="AU40" s="105"/>
      <c r="AV40" s="105"/>
      <c r="AW40" s="105"/>
      <c r="AX40" s="105"/>
      <c r="AY40" s="105"/>
      <c r="AZ40" s="105"/>
      <c r="BA40" s="105"/>
      <c r="BB40" s="105"/>
      <c r="BC40" s="105"/>
      <c r="BD40" s="105"/>
      <c r="BE40" s="105"/>
      <c r="BF40" s="105"/>
      <c r="BG40" s="105"/>
      <c r="BH40" s="105"/>
      <c r="BI40" s="105"/>
      <c r="BJ40" s="105"/>
      <c r="BK40" s="105"/>
      <c r="BL40" s="105"/>
      <c r="BM40" s="105"/>
      <c r="BN40" s="105"/>
      <c r="BO40" s="105"/>
      <c r="BP40" s="105"/>
      <c r="BQ40" s="105"/>
      <c r="BR40" s="105"/>
      <c r="BS40" s="105"/>
      <c r="BT40" s="105"/>
      <c r="BU40" s="105"/>
      <c r="BV40" s="105"/>
      <c r="BW40" s="105"/>
      <c r="BX40" s="105"/>
      <c r="BY40" s="105"/>
      <c r="BZ40" s="105"/>
      <c r="CA40" s="105"/>
      <c r="CB40" s="105"/>
      <c r="CC40" s="105"/>
      <c r="CD40" s="105"/>
      <c r="CE40" s="105"/>
      <c r="CF40" s="105"/>
      <c r="CG40" s="105"/>
      <c r="CH40" s="105"/>
      <c r="CI40" s="105"/>
      <c r="CJ40" s="105"/>
      <c r="CK40" s="105"/>
      <c r="CL40" s="105"/>
      <c r="CM40" s="105"/>
      <c r="CN40" s="105"/>
      <c r="CO40" s="105"/>
      <c r="CP40" s="105"/>
      <c r="CQ40" s="105"/>
      <c r="CR40" s="105"/>
      <c r="CS40" s="105"/>
      <c r="CT40" s="105"/>
      <c r="CU40" s="105"/>
      <c r="CV40" s="105"/>
      <c r="CW40" s="105"/>
      <c r="CX40" s="105"/>
      <c r="CY40" s="105"/>
      <c r="CZ40" s="105"/>
      <c r="DA40" s="105"/>
      <c r="DB40" s="105"/>
      <c r="DC40" s="105"/>
      <c r="DD40" s="105"/>
      <c r="DE40" s="105"/>
      <c r="DF40" s="105"/>
      <c r="DG40" s="105"/>
      <c r="DH40" s="105"/>
      <c r="DI40" s="105"/>
      <c r="DJ40" s="105"/>
      <c r="DK40" s="105"/>
      <c r="DL40" s="105"/>
      <c r="DM40" s="105"/>
      <c r="DN40" s="105"/>
      <c r="DO40" s="105"/>
      <c r="DP40" s="105"/>
      <c r="DQ40" s="105"/>
      <c r="DR40" s="105"/>
      <c r="DS40" s="105"/>
      <c r="DT40" s="105"/>
      <c r="DU40" s="105"/>
      <c r="DV40" s="105"/>
      <c r="DW40" s="105"/>
      <c r="DX40" s="105"/>
      <c r="DY40" s="105"/>
      <c r="DZ40" s="105"/>
      <c r="EA40" s="105"/>
      <c r="EB40" s="105"/>
      <c r="EC40" s="105"/>
      <c r="ED40" s="105"/>
      <c r="EE40" s="105"/>
      <c r="EF40" s="105"/>
      <c r="EG40" s="105"/>
      <c r="EH40" s="105"/>
      <c r="EI40" s="105"/>
      <c r="EJ40" s="105"/>
      <c r="EK40" s="105"/>
      <c r="EL40" s="105"/>
      <c r="EM40" s="105"/>
      <c r="EN40" s="105"/>
      <c r="EO40" s="105"/>
      <c r="EP40" s="105"/>
      <c r="EQ40" s="105"/>
      <c r="ER40" s="105"/>
      <c r="ES40" s="105"/>
      <c r="ET40" s="105"/>
      <c r="EU40" s="105"/>
      <c r="EV40" s="105"/>
      <c r="EW40" s="105"/>
      <c r="EX40" s="105"/>
      <c r="EY40" s="105"/>
      <c r="EZ40" s="105"/>
      <c r="FA40" s="105"/>
      <c r="FB40" s="105"/>
      <c r="FC40" s="105"/>
      <c r="FD40" s="105"/>
      <c r="FE40" s="105"/>
      <c r="FF40" s="105"/>
      <c r="FG40" s="105"/>
      <c r="FH40" s="105"/>
      <c r="FI40" s="105"/>
      <c r="FJ40" s="105"/>
      <c r="FK40" s="105"/>
      <c r="FL40" s="105"/>
      <c r="FM40" s="105"/>
      <c r="FN40" s="105"/>
      <c r="FO40" s="105"/>
      <c r="FP40" s="105"/>
      <c r="FQ40" s="105"/>
      <c r="FR40" s="105"/>
    </row>
    <row r="41" spans="1:174" s="222" customFormat="1" ht="12.75" customHeight="1" x14ac:dyDescent="0.25">
      <c r="A41" s="645" t="s">
        <v>4172</v>
      </c>
      <c r="B41" s="645"/>
      <c r="C41" s="830"/>
      <c r="D41" s="831"/>
      <c r="E41" s="831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  <c r="AJ41" s="105"/>
      <c r="AK41" s="105"/>
      <c r="AL41" s="105"/>
      <c r="AM41" s="105"/>
      <c r="AN41" s="105"/>
      <c r="AO41" s="105"/>
      <c r="AP41" s="105"/>
      <c r="AQ41" s="105"/>
      <c r="AR41" s="105"/>
      <c r="AS41" s="105"/>
      <c r="AT41" s="105"/>
      <c r="AU41" s="105"/>
      <c r="AV41" s="105"/>
      <c r="AW41" s="105"/>
      <c r="AX41" s="105"/>
      <c r="AY41" s="105"/>
      <c r="AZ41" s="105"/>
      <c r="BA41" s="105"/>
      <c r="BB41" s="105"/>
      <c r="BC41" s="105"/>
      <c r="BD41" s="105"/>
      <c r="BE41" s="105"/>
      <c r="BF41" s="105"/>
      <c r="BG41" s="105"/>
      <c r="BH41" s="105"/>
      <c r="BI41" s="105"/>
      <c r="BJ41" s="105"/>
      <c r="BK41" s="105"/>
      <c r="BL41" s="105"/>
      <c r="BM41" s="105"/>
      <c r="BN41" s="105"/>
      <c r="BO41" s="105"/>
      <c r="BP41" s="105"/>
      <c r="BQ41" s="105"/>
      <c r="BR41" s="105"/>
      <c r="BS41" s="105"/>
      <c r="BT41" s="105"/>
      <c r="BU41" s="105"/>
      <c r="BV41" s="105"/>
      <c r="BW41" s="105"/>
      <c r="BX41" s="105"/>
      <c r="BY41" s="105"/>
      <c r="BZ41" s="105"/>
      <c r="CA41" s="105"/>
      <c r="CB41" s="105"/>
      <c r="CC41" s="105"/>
      <c r="CD41" s="105"/>
      <c r="CE41" s="105"/>
      <c r="CF41" s="105"/>
      <c r="CG41" s="105"/>
      <c r="CH41" s="105"/>
      <c r="CI41" s="105"/>
      <c r="CJ41" s="105"/>
      <c r="CK41" s="105"/>
      <c r="CL41" s="105"/>
      <c r="CM41" s="105"/>
      <c r="CN41" s="105"/>
      <c r="CO41" s="105"/>
      <c r="CP41" s="105"/>
      <c r="CQ41" s="105"/>
      <c r="CR41" s="105"/>
      <c r="CS41" s="105"/>
      <c r="CT41" s="105"/>
      <c r="CU41" s="105"/>
      <c r="CV41" s="105"/>
      <c r="CW41" s="105"/>
      <c r="CX41" s="105"/>
      <c r="CY41" s="105"/>
      <c r="CZ41" s="105"/>
      <c r="DA41" s="105"/>
      <c r="DB41" s="105"/>
      <c r="DC41" s="105"/>
      <c r="DD41" s="105"/>
      <c r="DE41" s="105"/>
      <c r="DF41" s="105"/>
      <c r="DG41" s="105"/>
      <c r="DH41" s="105"/>
      <c r="DI41" s="105"/>
      <c r="DJ41" s="105"/>
      <c r="DK41" s="105"/>
      <c r="DL41" s="105"/>
      <c r="DM41" s="105"/>
      <c r="DN41" s="105"/>
      <c r="DO41" s="105"/>
      <c r="DP41" s="105"/>
      <c r="DQ41" s="105"/>
      <c r="DR41" s="105"/>
      <c r="DS41" s="105"/>
      <c r="DT41" s="105"/>
      <c r="DU41" s="105"/>
      <c r="DV41" s="105"/>
      <c r="DW41" s="105"/>
      <c r="DX41" s="105"/>
      <c r="DY41" s="105"/>
      <c r="DZ41" s="105"/>
      <c r="EA41" s="105"/>
      <c r="EB41" s="105"/>
      <c r="EC41" s="105"/>
      <c r="ED41" s="105"/>
      <c r="EE41" s="105"/>
      <c r="EF41" s="105"/>
      <c r="EG41" s="105"/>
      <c r="EH41" s="105"/>
      <c r="EI41" s="105"/>
      <c r="EJ41" s="105"/>
      <c r="EK41" s="105"/>
      <c r="EL41" s="105"/>
      <c r="EM41" s="105"/>
      <c r="EN41" s="105"/>
      <c r="EO41" s="105"/>
      <c r="EP41" s="105"/>
      <c r="EQ41" s="105"/>
      <c r="ER41" s="105"/>
      <c r="ES41" s="105"/>
      <c r="ET41" s="105"/>
      <c r="EU41" s="105"/>
      <c r="EV41" s="105"/>
      <c r="EW41" s="105"/>
      <c r="EX41" s="105"/>
      <c r="EY41" s="105"/>
      <c r="EZ41" s="105"/>
      <c r="FA41" s="105"/>
      <c r="FB41" s="105"/>
      <c r="FC41" s="105"/>
      <c r="FD41" s="105"/>
      <c r="FE41" s="105"/>
      <c r="FF41" s="105"/>
      <c r="FG41" s="105"/>
      <c r="FH41" s="105"/>
      <c r="FI41" s="105"/>
      <c r="FJ41" s="105"/>
      <c r="FK41" s="105"/>
      <c r="FL41" s="105"/>
      <c r="FM41" s="105"/>
      <c r="FN41" s="105"/>
      <c r="FO41" s="105"/>
      <c r="FP41" s="105"/>
      <c r="FQ41" s="105"/>
      <c r="FR41" s="105"/>
    </row>
    <row r="42" spans="1:174" s="222" customFormat="1" ht="12.5" x14ac:dyDescent="0.25">
      <c r="A42" s="1095" t="s">
        <v>4242</v>
      </c>
      <c r="B42" s="1096" t="s">
        <v>4242</v>
      </c>
      <c r="C42" s="837">
        <v>0</v>
      </c>
      <c r="D42" s="833">
        <v>0</v>
      </c>
      <c r="E42" s="833">
        <v>0</v>
      </c>
      <c r="F42" s="105"/>
      <c r="G42" s="105"/>
      <c r="H42" s="105"/>
      <c r="I42" s="105"/>
      <c r="J42" s="105"/>
      <c r="K42" s="105"/>
      <c r="L42" s="105"/>
      <c r="M42" s="105"/>
      <c r="N42" s="105"/>
      <c r="O42" s="105"/>
      <c r="P42" s="105"/>
      <c r="Q42" s="105"/>
      <c r="R42" s="105"/>
      <c r="S42" s="105"/>
      <c r="T42" s="105"/>
      <c r="U42" s="105"/>
      <c r="V42" s="105"/>
      <c r="W42" s="105"/>
      <c r="X42" s="105"/>
      <c r="Y42" s="105"/>
      <c r="Z42" s="105"/>
      <c r="AA42" s="105"/>
      <c r="AB42" s="105"/>
      <c r="AC42" s="105"/>
      <c r="AD42" s="105"/>
      <c r="AE42" s="105"/>
      <c r="AF42" s="105"/>
      <c r="AG42" s="105"/>
      <c r="AH42" s="105"/>
      <c r="AI42" s="105"/>
      <c r="AJ42" s="105"/>
      <c r="AK42" s="105"/>
      <c r="AL42" s="105"/>
      <c r="AM42" s="105"/>
      <c r="AN42" s="105"/>
      <c r="AO42" s="105"/>
      <c r="AP42" s="105"/>
      <c r="AQ42" s="105"/>
      <c r="AR42" s="105"/>
      <c r="AS42" s="105"/>
      <c r="AT42" s="105"/>
      <c r="AU42" s="105"/>
      <c r="AV42" s="105"/>
      <c r="AW42" s="105"/>
      <c r="AX42" s="105"/>
      <c r="AY42" s="105"/>
      <c r="AZ42" s="105"/>
      <c r="BA42" s="105"/>
      <c r="BB42" s="105"/>
      <c r="BC42" s="105"/>
      <c r="BD42" s="105"/>
      <c r="BE42" s="105"/>
      <c r="BF42" s="105"/>
      <c r="BG42" s="105"/>
      <c r="BH42" s="105"/>
      <c r="BI42" s="105"/>
      <c r="BJ42" s="105"/>
      <c r="BK42" s="105"/>
      <c r="BL42" s="105"/>
      <c r="BM42" s="105"/>
      <c r="BN42" s="105"/>
      <c r="BO42" s="105"/>
      <c r="BP42" s="105"/>
      <c r="BQ42" s="105"/>
      <c r="BR42" s="105"/>
      <c r="BS42" s="105"/>
      <c r="BT42" s="105"/>
      <c r="BU42" s="105"/>
      <c r="BV42" s="105"/>
      <c r="BW42" s="105"/>
      <c r="BX42" s="105"/>
      <c r="BY42" s="105"/>
      <c r="BZ42" s="105"/>
      <c r="CA42" s="105"/>
      <c r="CB42" s="105"/>
      <c r="CC42" s="105"/>
      <c r="CD42" s="105"/>
      <c r="CE42" s="105"/>
      <c r="CF42" s="105"/>
      <c r="CG42" s="105"/>
      <c r="CH42" s="105"/>
      <c r="CI42" s="105"/>
      <c r="CJ42" s="105"/>
      <c r="CK42" s="105"/>
      <c r="CL42" s="105"/>
      <c r="CM42" s="105"/>
      <c r="CN42" s="105"/>
      <c r="CO42" s="105"/>
      <c r="CP42" s="105"/>
      <c r="CQ42" s="105"/>
      <c r="CR42" s="105"/>
      <c r="CS42" s="105"/>
      <c r="CT42" s="105"/>
      <c r="CU42" s="105"/>
      <c r="CV42" s="105"/>
      <c r="CW42" s="105"/>
      <c r="CX42" s="105"/>
      <c r="CY42" s="105"/>
      <c r="CZ42" s="105"/>
      <c r="DA42" s="105"/>
      <c r="DB42" s="105"/>
      <c r="DC42" s="105"/>
      <c r="DD42" s="105"/>
      <c r="DE42" s="105"/>
      <c r="DF42" s="105"/>
      <c r="DG42" s="105"/>
      <c r="DH42" s="105"/>
      <c r="DI42" s="105"/>
      <c r="DJ42" s="105"/>
      <c r="DK42" s="105"/>
      <c r="DL42" s="105"/>
      <c r="DM42" s="105"/>
      <c r="DN42" s="105"/>
      <c r="DO42" s="105"/>
      <c r="DP42" s="105"/>
      <c r="DQ42" s="105"/>
      <c r="DR42" s="105"/>
      <c r="DS42" s="105"/>
      <c r="DT42" s="105"/>
      <c r="DU42" s="105"/>
      <c r="DV42" s="105"/>
      <c r="DW42" s="105"/>
      <c r="DX42" s="105"/>
      <c r="DY42" s="105"/>
      <c r="DZ42" s="105"/>
      <c r="EA42" s="105"/>
      <c r="EB42" s="105"/>
      <c r="EC42" s="105"/>
      <c r="ED42" s="105"/>
      <c r="EE42" s="105"/>
      <c r="EF42" s="105"/>
      <c r="EG42" s="105"/>
      <c r="EH42" s="105"/>
      <c r="EI42" s="105"/>
      <c r="EJ42" s="105"/>
      <c r="EK42" s="105"/>
      <c r="EL42" s="105"/>
      <c r="EM42" s="105"/>
      <c r="EN42" s="105"/>
      <c r="EO42" s="105"/>
      <c r="EP42" s="105"/>
      <c r="EQ42" s="105"/>
      <c r="ER42" s="105"/>
      <c r="ES42" s="105"/>
      <c r="ET42" s="105"/>
      <c r="EU42" s="105"/>
      <c r="EV42" s="105"/>
      <c r="EW42" s="105"/>
      <c r="EX42" s="105"/>
      <c r="EY42" s="105"/>
      <c r="EZ42" s="105"/>
      <c r="FA42" s="105"/>
      <c r="FB42" s="105"/>
      <c r="FC42" s="105"/>
      <c r="FD42" s="105"/>
      <c r="FE42" s="105"/>
      <c r="FF42" s="105"/>
      <c r="FG42" s="105"/>
      <c r="FH42" s="105"/>
      <c r="FI42" s="105"/>
      <c r="FJ42" s="105"/>
      <c r="FK42" s="105"/>
      <c r="FL42" s="105"/>
      <c r="FM42" s="105"/>
      <c r="FN42" s="105"/>
      <c r="FO42" s="105"/>
      <c r="FP42" s="105"/>
      <c r="FQ42" s="105"/>
      <c r="FR42" s="105"/>
    </row>
    <row r="43" spans="1:174" s="222" customFormat="1" ht="14.25" customHeight="1" x14ac:dyDescent="0.25">
      <c r="B43" s="56" t="s">
        <v>4246</v>
      </c>
      <c r="C43" s="57">
        <f>SUM(C42)</f>
        <v>0</v>
      </c>
      <c r="D43" s="824"/>
      <c r="E43" s="824"/>
      <c r="F43" s="105"/>
      <c r="G43" s="105"/>
      <c r="H43" s="105"/>
      <c r="I43" s="105"/>
      <c r="J43" s="105"/>
      <c r="K43" s="105"/>
      <c r="L43" s="105"/>
      <c r="M43" s="105"/>
      <c r="N43" s="105"/>
      <c r="O43" s="105"/>
      <c r="P43" s="105"/>
      <c r="Q43" s="105"/>
      <c r="R43" s="105"/>
      <c r="S43" s="105"/>
      <c r="T43" s="105"/>
      <c r="U43" s="105"/>
      <c r="V43" s="105"/>
      <c r="W43" s="105"/>
      <c r="X43" s="105"/>
      <c r="Y43" s="105"/>
      <c r="Z43" s="105"/>
      <c r="AA43" s="105"/>
      <c r="AB43" s="105"/>
      <c r="AC43" s="105"/>
      <c r="AD43" s="105"/>
      <c r="AE43" s="105"/>
      <c r="AF43" s="105"/>
      <c r="AG43" s="105"/>
      <c r="AH43" s="105"/>
      <c r="AI43" s="105"/>
      <c r="AJ43" s="105"/>
      <c r="AK43" s="105"/>
      <c r="AL43" s="105"/>
      <c r="AM43" s="105"/>
      <c r="AN43" s="105"/>
      <c r="AO43" s="105"/>
      <c r="AP43" s="105"/>
      <c r="AQ43" s="105"/>
      <c r="AR43" s="105"/>
      <c r="AS43" s="105"/>
      <c r="AT43" s="105"/>
      <c r="AU43" s="105"/>
      <c r="AV43" s="105"/>
      <c r="AW43" s="105"/>
      <c r="AX43" s="105"/>
      <c r="AY43" s="105"/>
      <c r="AZ43" s="105"/>
      <c r="BA43" s="105"/>
      <c r="BB43" s="105"/>
      <c r="BC43" s="105"/>
      <c r="BD43" s="105"/>
      <c r="BE43" s="105"/>
      <c r="BF43" s="105"/>
      <c r="BG43" s="105"/>
      <c r="BH43" s="105"/>
      <c r="BI43" s="105"/>
      <c r="BJ43" s="105"/>
      <c r="BK43" s="105"/>
      <c r="BL43" s="105"/>
      <c r="BM43" s="105"/>
      <c r="BN43" s="105"/>
      <c r="BO43" s="105"/>
      <c r="BP43" s="105"/>
      <c r="BQ43" s="105"/>
      <c r="BR43" s="105"/>
      <c r="BS43" s="105"/>
      <c r="BT43" s="105"/>
      <c r="BU43" s="105"/>
      <c r="BV43" s="105"/>
      <c r="BW43" s="105"/>
      <c r="BX43" s="105"/>
      <c r="BY43" s="105"/>
      <c r="BZ43" s="105"/>
      <c r="CA43" s="105"/>
      <c r="CB43" s="105"/>
      <c r="CC43" s="105"/>
      <c r="CD43" s="105"/>
      <c r="CE43" s="105"/>
      <c r="CF43" s="105"/>
      <c r="CG43" s="105"/>
      <c r="CH43" s="105"/>
      <c r="CI43" s="105"/>
      <c r="CJ43" s="105"/>
      <c r="CK43" s="105"/>
      <c r="CL43" s="105"/>
      <c r="CM43" s="105"/>
      <c r="CN43" s="105"/>
      <c r="CO43" s="105"/>
      <c r="CP43" s="105"/>
      <c r="CQ43" s="105"/>
      <c r="CR43" s="105"/>
      <c r="CS43" s="105"/>
      <c r="CT43" s="105"/>
      <c r="CU43" s="105"/>
      <c r="CV43" s="105"/>
      <c r="CW43" s="105"/>
      <c r="CX43" s="105"/>
      <c r="CY43" s="105"/>
      <c r="CZ43" s="105"/>
      <c r="DA43" s="105"/>
      <c r="DB43" s="105"/>
      <c r="DC43" s="105"/>
      <c r="DD43" s="105"/>
      <c r="DE43" s="105"/>
      <c r="DF43" s="105"/>
      <c r="DG43" s="105"/>
      <c r="DH43" s="105"/>
      <c r="DI43" s="105"/>
      <c r="DJ43" s="105"/>
      <c r="DK43" s="105"/>
      <c r="DL43" s="105"/>
      <c r="DM43" s="105"/>
      <c r="DN43" s="105"/>
      <c r="DO43" s="105"/>
      <c r="DP43" s="105"/>
      <c r="DQ43" s="105"/>
      <c r="DR43" s="105"/>
      <c r="DS43" s="105"/>
      <c r="DT43" s="105"/>
      <c r="DU43" s="105"/>
      <c r="DV43" s="105"/>
      <c r="DW43" s="105"/>
      <c r="DX43" s="105"/>
      <c r="DY43" s="105"/>
      <c r="DZ43" s="105"/>
      <c r="EA43" s="105"/>
      <c r="EB43" s="105"/>
      <c r="EC43" s="105"/>
      <c r="ED43" s="105"/>
      <c r="EE43" s="105"/>
      <c r="EF43" s="105"/>
      <c r="EG43" s="105"/>
      <c r="EH43" s="105"/>
      <c r="EI43" s="105"/>
      <c r="EJ43" s="105"/>
      <c r="EK43" s="105"/>
      <c r="EL43" s="105"/>
      <c r="EM43" s="105"/>
      <c r="EN43" s="105"/>
      <c r="EO43" s="105"/>
      <c r="EP43" s="105"/>
      <c r="EQ43" s="105"/>
      <c r="ER43" s="105"/>
      <c r="ES43" s="105"/>
      <c r="ET43" s="105"/>
      <c r="EU43" s="105"/>
      <c r="EV43" s="105"/>
      <c r="EW43" s="105"/>
      <c r="EX43" s="105"/>
      <c r="EY43" s="105"/>
      <c r="EZ43" s="105"/>
      <c r="FA43" s="105"/>
      <c r="FB43" s="105"/>
      <c r="FC43" s="105"/>
      <c r="FD43" s="105"/>
      <c r="FE43" s="105"/>
      <c r="FF43" s="105"/>
      <c r="FG43" s="105"/>
      <c r="FH43" s="105"/>
      <c r="FI43" s="105"/>
      <c r="FJ43" s="105"/>
      <c r="FK43" s="105"/>
      <c r="FL43" s="105"/>
      <c r="FM43" s="105"/>
      <c r="FN43" s="105"/>
      <c r="FO43" s="105"/>
      <c r="FP43" s="105"/>
      <c r="FQ43" s="105"/>
      <c r="FR43" s="105"/>
    </row>
    <row r="44" spans="1:174" s="222" customFormat="1" ht="12.5" x14ac:dyDescent="0.25">
      <c r="A44" s="105"/>
      <c r="B44" s="105"/>
      <c r="C44" s="105"/>
      <c r="D44" s="105"/>
      <c r="E44" s="105"/>
      <c r="F44" s="105"/>
      <c r="G44" s="105"/>
      <c r="H44" s="105"/>
      <c r="I44" s="105"/>
      <c r="J44" s="105"/>
      <c r="K44" s="105"/>
      <c r="L44" s="105"/>
      <c r="M44" s="105"/>
      <c r="N44" s="105"/>
      <c r="O44" s="105"/>
      <c r="P44" s="105"/>
      <c r="Q44" s="105"/>
      <c r="R44" s="105"/>
      <c r="S44" s="105"/>
      <c r="T44" s="105"/>
      <c r="U44" s="105"/>
      <c r="V44" s="105"/>
      <c r="W44" s="105"/>
      <c r="X44" s="105"/>
      <c r="Y44" s="105"/>
      <c r="Z44" s="105"/>
      <c r="AA44" s="105"/>
      <c r="AB44" s="105"/>
      <c r="AC44" s="105"/>
      <c r="AD44" s="105"/>
      <c r="AE44" s="105"/>
      <c r="AF44" s="105"/>
      <c r="AG44" s="105"/>
      <c r="AH44" s="105"/>
      <c r="AI44" s="105"/>
      <c r="AJ44" s="105"/>
      <c r="AK44" s="105"/>
      <c r="AL44" s="105"/>
      <c r="AM44" s="105"/>
      <c r="AN44" s="105"/>
      <c r="AO44" s="105"/>
      <c r="AP44" s="105"/>
      <c r="AQ44" s="105"/>
      <c r="AR44" s="105"/>
      <c r="AS44" s="105"/>
      <c r="AT44" s="105"/>
      <c r="AU44" s="105"/>
      <c r="AV44" s="105"/>
      <c r="AW44" s="105"/>
      <c r="AX44" s="105"/>
      <c r="AY44" s="105"/>
      <c r="AZ44" s="105"/>
      <c r="BA44" s="105"/>
      <c r="BB44" s="105"/>
      <c r="BC44" s="105"/>
      <c r="BD44" s="105"/>
      <c r="BE44" s="105"/>
      <c r="BF44" s="105"/>
      <c r="BG44" s="105"/>
      <c r="BH44" s="105"/>
      <c r="BI44" s="105"/>
      <c r="BJ44" s="105"/>
      <c r="BK44" s="105"/>
      <c r="BL44" s="105"/>
      <c r="BM44" s="105"/>
      <c r="BN44" s="105"/>
      <c r="BO44" s="105"/>
      <c r="BP44" s="105"/>
      <c r="BQ44" s="105"/>
      <c r="BR44" s="105"/>
      <c r="BS44" s="105"/>
      <c r="BT44" s="105"/>
      <c r="BU44" s="105"/>
      <c r="BV44" s="105"/>
      <c r="BW44" s="105"/>
      <c r="BX44" s="105"/>
      <c r="BY44" s="105"/>
      <c r="BZ44" s="105"/>
      <c r="CA44" s="105"/>
      <c r="CB44" s="105"/>
      <c r="CC44" s="105"/>
      <c r="CD44" s="105"/>
      <c r="CE44" s="105"/>
      <c r="CF44" s="105"/>
      <c r="CG44" s="105"/>
      <c r="CH44" s="105"/>
      <c r="CI44" s="105"/>
      <c r="CJ44" s="105"/>
      <c r="CK44" s="105"/>
      <c r="CL44" s="105"/>
      <c r="CM44" s="105"/>
      <c r="CN44" s="105"/>
      <c r="CO44" s="105"/>
      <c r="CP44" s="105"/>
      <c r="CQ44" s="105"/>
      <c r="CR44" s="105"/>
      <c r="CS44" s="105"/>
      <c r="CT44" s="105"/>
      <c r="CU44" s="105"/>
      <c r="CV44" s="105"/>
      <c r="CW44" s="105"/>
      <c r="CX44" s="105"/>
      <c r="CY44" s="105"/>
      <c r="CZ44" s="105"/>
      <c r="DA44" s="105"/>
      <c r="DB44" s="105"/>
      <c r="DC44" s="105"/>
      <c r="DD44" s="105"/>
      <c r="DE44" s="105"/>
      <c r="DF44" s="105"/>
      <c r="DG44" s="105"/>
      <c r="DH44" s="105"/>
      <c r="DI44" s="105"/>
      <c r="DJ44" s="105"/>
      <c r="DK44" s="105"/>
      <c r="DL44" s="105"/>
      <c r="DM44" s="105"/>
      <c r="DN44" s="105"/>
      <c r="DO44" s="105"/>
      <c r="DP44" s="105"/>
      <c r="DQ44" s="105"/>
      <c r="DR44" s="105"/>
      <c r="DS44" s="105"/>
      <c r="DT44" s="105"/>
      <c r="DU44" s="105"/>
      <c r="DV44" s="105"/>
      <c r="DW44" s="105"/>
      <c r="DX44" s="105"/>
      <c r="DY44" s="105"/>
      <c r="DZ44" s="105"/>
      <c r="EA44" s="105"/>
      <c r="EB44" s="105"/>
      <c r="EC44" s="105"/>
      <c r="ED44" s="105"/>
      <c r="EE44" s="105"/>
      <c r="EF44" s="105"/>
      <c r="EG44" s="105"/>
      <c r="EH44" s="105"/>
      <c r="EI44" s="105"/>
      <c r="EJ44" s="105"/>
      <c r="EK44" s="105"/>
      <c r="EL44" s="105"/>
      <c r="EM44" s="105"/>
      <c r="EN44" s="105"/>
      <c r="EO44" s="105"/>
      <c r="EP44" s="105"/>
      <c r="EQ44" s="105"/>
      <c r="ER44" s="105"/>
      <c r="ES44" s="105"/>
      <c r="ET44" s="105"/>
      <c r="EU44" s="105"/>
      <c r="EV44" s="105"/>
      <c r="EW44" s="105"/>
      <c r="EX44" s="105"/>
      <c r="EY44" s="105"/>
      <c r="EZ44" s="105"/>
      <c r="FA44" s="105"/>
      <c r="FB44" s="105"/>
      <c r="FC44" s="105"/>
      <c r="FD44" s="105"/>
      <c r="FE44" s="105"/>
      <c r="FF44" s="105"/>
      <c r="FG44" s="105"/>
      <c r="FH44" s="105"/>
      <c r="FI44" s="105"/>
      <c r="FJ44" s="105"/>
      <c r="FK44" s="105"/>
      <c r="FL44" s="105"/>
      <c r="FM44" s="105"/>
      <c r="FN44" s="105"/>
      <c r="FO44" s="105"/>
      <c r="FP44" s="105"/>
      <c r="FQ44" s="105"/>
      <c r="FR44" s="105"/>
    </row>
    <row r="45" spans="1:174" s="222" customFormat="1" ht="12.5" x14ac:dyDescent="0.25">
      <c r="A45" s="105"/>
      <c r="B45" s="105"/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  <c r="O45" s="105"/>
      <c r="P45" s="105"/>
      <c r="Q45" s="105"/>
      <c r="R45" s="105"/>
      <c r="S45" s="105"/>
      <c r="T45" s="105"/>
      <c r="U45" s="105"/>
      <c r="V45" s="105"/>
      <c r="W45" s="105"/>
      <c r="X45" s="105"/>
      <c r="Y45" s="105"/>
      <c r="Z45" s="105"/>
      <c r="AA45" s="105"/>
      <c r="AB45" s="105"/>
      <c r="AC45" s="105"/>
      <c r="AD45" s="105"/>
      <c r="AE45" s="105"/>
      <c r="AF45" s="105"/>
      <c r="AG45" s="105"/>
      <c r="AH45" s="105"/>
      <c r="AI45" s="105"/>
      <c r="AJ45" s="105"/>
      <c r="AK45" s="105"/>
      <c r="AL45" s="105"/>
      <c r="AM45" s="105"/>
      <c r="AN45" s="105"/>
      <c r="AO45" s="105"/>
      <c r="AP45" s="105"/>
      <c r="AQ45" s="105"/>
      <c r="AR45" s="105"/>
      <c r="AS45" s="105"/>
      <c r="AT45" s="105"/>
      <c r="AU45" s="105"/>
      <c r="AV45" s="105"/>
      <c r="AW45" s="105"/>
      <c r="AX45" s="105"/>
      <c r="AY45" s="105"/>
      <c r="AZ45" s="105"/>
      <c r="BA45" s="105"/>
      <c r="BB45" s="105"/>
      <c r="BC45" s="105"/>
      <c r="BD45" s="105"/>
      <c r="BE45" s="105"/>
      <c r="BF45" s="105"/>
      <c r="BG45" s="105"/>
      <c r="BH45" s="105"/>
      <c r="BI45" s="105"/>
      <c r="BJ45" s="105"/>
      <c r="BK45" s="105"/>
      <c r="BL45" s="105"/>
      <c r="BM45" s="105"/>
      <c r="BN45" s="105"/>
      <c r="BO45" s="105"/>
      <c r="BP45" s="105"/>
      <c r="BQ45" s="105"/>
      <c r="BR45" s="105"/>
      <c r="BS45" s="105"/>
      <c r="BT45" s="105"/>
      <c r="BU45" s="105"/>
      <c r="BV45" s="105"/>
      <c r="BW45" s="105"/>
      <c r="BX45" s="105"/>
      <c r="BY45" s="105"/>
      <c r="BZ45" s="105"/>
      <c r="CA45" s="105"/>
      <c r="CB45" s="105"/>
      <c r="CC45" s="105"/>
      <c r="CD45" s="105"/>
      <c r="CE45" s="105"/>
      <c r="CF45" s="105"/>
      <c r="CG45" s="105"/>
      <c r="CH45" s="105"/>
      <c r="CI45" s="105"/>
      <c r="CJ45" s="105"/>
      <c r="CK45" s="105"/>
      <c r="CL45" s="105"/>
      <c r="CM45" s="105"/>
      <c r="CN45" s="105"/>
      <c r="CO45" s="105"/>
      <c r="CP45" s="105"/>
      <c r="CQ45" s="105"/>
      <c r="CR45" s="105"/>
      <c r="CS45" s="105"/>
      <c r="CT45" s="105"/>
      <c r="CU45" s="105"/>
      <c r="CV45" s="105"/>
      <c r="CW45" s="105"/>
      <c r="CX45" s="105"/>
      <c r="CY45" s="105"/>
      <c r="CZ45" s="105"/>
      <c r="DA45" s="105"/>
      <c r="DB45" s="105"/>
      <c r="DC45" s="105"/>
      <c r="DD45" s="105"/>
      <c r="DE45" s="105"/>
      <c r="DF45" s="105"/>
      <c r="DG45" s="105"/>
      <c r="DH45" s="105"/>
      <c r="DI45" s="105"/>
      <c r="DJ45" s="105"/>
      <c r="DK45" s="105"/>
      <c r="DL45" s="105"/>
      <c r="DM45" s="105"/>
      <c r="DN45" s="105"/>
      <c r="DO45" s="105"/>
      <c r="DP45" s="105"/>
      <c r="DQ45" s="105"/>
      <c r="DR45" s="105"/>
      <c r="DS45" s="105"/>
      <c r="DT45" s="105"/>
      <c r="DU45" s="105"/>
      <c r="DV45" s="105"/>
      <c r="DW45" s="105"/>
      <c r="DX45" s="105"/>
      <c r="DY45" s="105"/>
      <c r="DZ45" s="105"/>
      <c r="EA45" s="105"/>
      <c r="EB45" s="105"/>
      <c r="EC45" s="105"/>
      <c r="ED45" s="105"/>
      <c r="EE45" s="105"/>
      <c r="EF45" s="105"/>
      <c r="EG45" s="105"/>
      <c r="EH45" s="105"/>
      <c r="EI45" s="105"/>
      <c r="EJ45" s="105"/>
      <c r="EK45" s="105"/>
      <c r="EL45" s="105"/>
      <c r="EM45" s="105"/>
      <c r="EN45" s="105"/>
      <c r="EO45" s="105"/>
      <c r="EP45" s="105"/>
      <c r="EQ45" s="105"/>
      <c r="ER45" s="105"/>
      <c r="ES45" s="105"/>
      <c r="ET45" s="105"/>
      <c r="EU45" s="105"/>
      <c r="EV45" s="105"/>
      <c r="EW45" s="105"/>
      <c r="EX45" s="105"/>
      <c r="EY45" s="105"/>
      <c r="EZ45" s="105"/>
      <c r="FA45" s="105"/>
      <c r="FB45" s="105"/>
      <c r="FC45" s="105"/>
      <c r="FD45" s="105"/>
      <c r="FE45" s="105"/>
      <c r="FF45" s="105"/>
      <c r="FG45" s="105"/>
      <c r="FH45" s="105"/>
      <c r="FI45" s="105"/>
      <c r="FJ45" s="105"/>
      <c r="FK45" s="105"/>
      <c r="FL45" s="105"/>
      <c r="FM45" s="105"/>
      <c r="FN45" s="105"/>
      <c r="FO45" s="105"/>
      <c r="FP45" s="105"/>
      <c r="FQ45" s="105"/>
      <c r="FR45" s="105"/>
    </row>
    <row r="46" spans="1:174" s="222" customFormat="1" ht="12.5" x14ac:dyDescent="0.25">
      <c r="A46" s="105"/>
      <c r="B46" s="105"/>
      <c r="C46" s="105"/>
      <c r="D46" s="105"/>
      <c r="E46" s="105"/>
      <c r="F46" s="105"/>
      <c r="G46" s="105"/>
      <c r="H46" s="105"/>
      <c r="I46" s="105"/>
      <c r="J46" s="105"/>
      <c r="K46" s="105"/>
      <c r="L46" s="105"/>
      <c r="M46" s="105"/>
      <c r="N46" s="105"/>
      <c r="O46" s="105"/>
      <c r="P46" s="105"/>
      <c r="Q46" s="105"/>
      <c r="R46" s="105"/>
      <c r="S46" s="105"/>
      <c r="T46" s="105"/>
      <c r="U46" s="105"/>
      <c r="V46" s="105"/>
      <c r="W46" s="105"/>
      <c r="X46" s="105"/>
      <c r="Y46" s="105"/>
      <c r="Z46" s="105"/>
      <c r="AA46" s="105"/>
      <c r="AB46" s="105"/>
      <c r="AC46" s="105"/>
      <c r="AD46" s="105"/>
      <c r="AE46" s="105"/>
      <c r="AF46" s="105"/>
      <c r="AG46" s="105"/>
      <c r="AH46" s="105"/>
      <c r="AI46" s="105"/>
      <c r="AJ46" s="105"/>
      <c r="AK46" s="105"/>
      <c r="AL46" s="105"/>
      <c r="AM46" s="105"/>
      <c r="AN46" s="105"/>
      <c r="AO46" s="105"/>
      <c r="AP46" s="105"/>
      <c r="AQ46" s="105"/>
      <c r="AR46" s="105"/>
      <c r="AS46" s="105"/>
      <c r="AT46" s="105"/>
      <c r="AU46" s="105"/>
      <c r="AV46" s="105"/>
      <c r="AW46" s="105"/>
      <c r="AX46" s="105"/>
      <c r="AY46" s="105"/>
      <c r="AZ46" s="105"/>
      <c r="BA46" s="105"/>
      <c r="BB46" s="105"/>
      <c r="BC46" s="105"/>
      <c r="BD46" s="105"/>
      <c r="BE46" s="105"/>
      <c r="BF46" s="105"/>
      <c r="BG46" s="105"/>
      <c r="BH46" s="105"/>
      <c r="BI46" s="105"/>
      <c r="BJ46" s="105"/>
      <c r="BK46" s="105"/>
      <c r="BL46" s="105"/>
      <c r="BM46" s="105"/>
      <c r="BN46" s="105"/>
      <c r="BO46" s="105"/>
      <c r="BP46" s="105"/>
      <c r="BQ46" s="105"/>
      <c r="BR46" s="105"/>
      <c r="BS46" s="105"/>
      <c r="BT46" s="105"/>
      <c r="BU46" s="105"/>
      <c r="BV46" s="105"/>
      <c r="BW46" s="105"/>
      <c r="BX46" s="105"/>
      <c r="BY46" s="105"/>
      <c r="BZ46" s="105"/>
      <c r="CA46" s="105"/>
      <c r="CB46" s="105"/>
      <c r="CC46" s="105"/>
      <c r="CD46" s="105"/>
      <c r="CE46" s="105"/>
      <c r="CF46" s="105"/>
      <c r="CG46" s="105"/>
      <c r="CH46" s="105"/>
      <c r="CI46" s="105"/>
      <c r="CJ46" s="105"/>
      <c r="CK46" s="105"/>
      <c r="CL46" s="105"/>
      <c r="CM46" s="105"/>
      <c r="CN46" s="105"/>
      <c r="CO46" s="105"/>
      <c r="CP46" s="105"/>
      <c r="CQ46" s="105"/>
      <c r="CR46" s="105"/>
      <c r="CS46" s="105"/>
      <c r="CT46" s="105"/>
      <c r="CU46" s="105"/>
      <c r="CV46" s="105"/>
      <c r="CW46" s="105"/>
      <c r="CX46" s="105"/>
      <c r="CY46" s="105"/>
      <c r="CZ46" s="105"/>
      <c r="DA46" s="105"/>
      <c r="DB46" s="105"/>
      <c r="DC46" s="105"/>
      <c r="DD46" s="105"/>
      <c r="DE46" s="105"/>
      <c r="DF46" s="105"/>
      <c r="DG46" s="105"/>
      <c r="DH46" s="105"/>
      <c r="DI46" s="105"/>
      <c r="DJ46" s="105"/>
      <c r="DK46" s="105"/>
      <c r="DL46" s="105"/>
      <c r="DM46" s="105"/>
      <c r="DN46" s="105"/>
      <c r="DO46" s="105"/>
      <c r="DP46" s="105"/>
      <c r="DQ46" s="105"/>
      <c r="DR46" s="105"/>
      <c r="DS46" s="105"/>
      <c r="DT46" s="105"/>
      <c r="DU46" s="105"/>
      <c r="DV46" s="105"/>
      <c r="DW46" s="105"/>
      <c r="DX46" s="105"/>
      <c r="DY46" s="105"/>
      <c r="DZ46" s="105"/>
      <c r="EA46" s="105"/>
      <c r="EB46" s="105"/>
      <c r="EC46" s="105"/>
      <c r="ED46" s="105"/>
      <c r="EE46" s="105"/>
      <c r="EF46" s="105"/>
      <c r="EG46" s="105"/>
      <c r="EH46" s="105"/>
      <c r="EI46" s="105"/>
      <c r="EJ46" s="105"/>
      <c r="EK46" s="105"/>
      <c r="EL46" s="105"/>
      <c r="EM46" s="105"/>
      <c r="EN46" s="105"/>
      <c r="EO46" s="105"/>
      <c r="EP46" s="105"/>
      <c r="EQ46" s="105"/>
      <c r="ER46" s="105"/>
      <c r="ES46" s="105"/>
      <c r="ET46" s="105"/>
      <c r="EU46" s="105"/>
      <c r="EV46" s="105"/>
      <c r="EW46" s="105"/>
      <c r="EX46" s="105"/>
      <c r="EY46" s="105"/>
      <c r="EZ46" s="105"/>
      <c r="FA46" s="105"/>
      <c r="FB46" s="105"/>
      <c r="FC46" s="105"/>
      <c r="FD46" s="105"/>
      <c r="FE46" s="105"/>
      <c r="FF46" s="105"/>
      <c r="FG46" s="105"/>
      <c r="FH46" s="105"/>
      <c r="FI46" s="105"/>
      <c r="FJ46" s="105"/>
      <c r="FK46" s="105"/>
      <c r="FL46" s="105"/>
      <c r="FM46" s="105"/>
      <c r="FN46" s="105"/>
      <c r="FO46" s="105"/>
      <c r="FP46" s="105"/>
      <c r="FQ46" s="105"/>
      <c r="FR46" s="105"/>
    </row>
    <row r="47" spans="1:174" s="222" customFormat="1" ht="12.5" x14ac:dyDescent="0.25">
      <c r="A47" s="105"/>
      <c r="B47" s="105"/>
      <c r="C47" s="105"/>
      <c r="D47" s="105"/>
      <c r="E47" s="105"/>
      <c r="F47" s="105"/>
      <c r="G47" s="105"/>
      <c r="H47" s="105"/>
      <c r="I47" s="105"/>
      <c r="J47" s="105"/>
      <c r="K47" s="105"/>
      <c r="L47" s="105"/>
      <c r="M47" s="105"/>
      <c r="N47" s="105"/>
      <c r="O47" s="105"/>
      <c r="P47" s="105"/>
      <c r="Q47" s="105"/>
      <c r="R47" s="105"/>
      <c r="S47" s="105"/>
      <c r="T47" s="105"/>
      <c r="U47" s="105"/>
      <c r="V47" s="105"/>
      <c r="W47" s="105"/>
      <c r="X47" s="105"/>
      <c r="Y47" s="105"/>
      <c r="Z47" s="105"/>
      <c r="AA47" s="105"/>
      <c r="AB47" s="105"/>
      <c r="AC47" s="105"/>
      <c r="AD47" s="105"/>
      <c r="AE47" s="105"/>
      <c r="AF47" s="105"/>
      <c r="AG47" s="105"/>
      <c r="AH47" s="105"/>
      <c r="AI47" s="105"/>
      <c r="AJ47" s="105"/>
      <c r="AK47" s="105"/>
      <c r="AL47" s="105"/>
      <c r="AM47" s="105"/>
      <c r="AN47" s="105"/>
      <c r="AO47" s="105"/>
      <c r="AP47" s="105"/>
      <c r="AQ47" s="105"/>
      <c r="AR47" s="105"/>
      <c r="AS47" s="105"/>
      <c r="AT47" s="105"/>
      <c r="AU47" s="105"/>
      <c r="AV47" s="105"/>
      <c r="AW47" s="105"/>
      <c r="AX47" s="105"/>
      <c r="AY47" s="105"/>
      <c r="AZ47" s="105"/>
      <c r="BA47" s="105"/>
      <c r="BB47" s="105"/>
      <c r="BC47" s="105"/>
      <c r="BD47" s="105"/>
      <c r="BE47" s="105"/>
      <c r="BF47" s="105"/>
      <c r="BG47" s="105"/>
      <c r="BH47" s="105"/>
      <c r="BI47" s="105"/>
      <c r="BJ47" s="105"/>
      <c r="BK47" s="105"/>
      <c r="BL47" s="105"/>
      <c r="BM47" s="105"/>
      <c r="BN47" s="105"/>
      <c r="BO47" s="105"/>
      <c r="BP47" s="105"/>
      <c r="BQ47" s="105"/>
      <c r="BR47" s="105"/>
      <c r="BS47" s="105"/>
      <c r="BT47" s="105"/>
      <c r="BU47" s="105"/>
      <c r="BV47" s="105"/>
      <c r="BW47" s="105"/>
      <c r="BX47" s="105"/>
      <c r="BY47" s="105"/>
      <c r="BZ47" s="105"/>
      <c r="CA47" s="105"/>
      <c r="CB47" s="105"/>
      <c r="CC47" s="105"/>
      <c r="CD47" s="105"/>
      <c r="CE47" s="105"/>
      <c r="CF47" s="105"/>
      <c r="CG47" s="105"/>
      <c r="CH47" s="105"/>
      <c r="CI47" s="105"/>
      <c r="CJ47" s="105"/>
      <c r="CK47" s="105"/>
      <c r="CL47" s="105"/>
      <c r="CM47" s="105"/>
      <c r="CN47" s="105"/>
      <c r="CO47" s="105"/>
      <c r="CP47" s="105"/>
      <c r="CQ47" s="105"/>
      <c r="CR47" s="105"/>
      <c r="CS47" s="105"/>
      <c r="CT47" s="105"/>
      <c r="CU47" s="105"/>
      <c r="CV47" s="105"/>
      <c r="CW47" s="105"/>
      <c r="CX47" s="105"/>
      <c r="CY47" s="105"/>
      <c r="CZ47" s="105"/>
      <c r="DA47" s="105"/>
      <c r="DB47" s="105"/>
      <c r="DC47" s="105"/>
      <c r="DD47" s="105"/>
      <c r="DE47" s="105"/>
      <c r="DF47" s="105"/>
      <c r="DG47" s="105"/>
      <c r="DH47" s="105"/>
      <c r="DI47" s="105"/>
      <c r="DJ47" s="105"/>
      <c r="DK47" s="105"/>
      <c r="DL47" s="105"/>
      <c r="DM47" s="105"/>
      <c r="DN47" s="105"/>
      <c r="DO47" s="105"/>
      <c r="DP47" s="105"/>
      <c r="DQ47" s="105"/>
      <c r="DR47" s="105"/>
      <c r="DS47" s="105"/>
      <c r="DT47" s="105"/>
      <c r="DU47" s="105"/>
      <c r="DV47" s="105"/>
      <c r="DW47" s="105"/>
      <c r="DX47" s="105"/>
      <c r="DY47" s="105"/>
      <c r="DZ47" s="105"/>
      <c r="EA47" s="105"/>
      <c r="EB47" s="105"/>
      <c r="EC47" s="105"/>
      <c r="ED47" s="105"/>
      <c r="EE47" s="105"/>
      <c r="EF47" s="105"/>
      <c r="EG47" s="105"/>
      <c r="EH47" s="105"/>
      <c r="EI47" s="105"/>
      <c r="EJ47" s="105"/>
      <c r="EK47" s="105"/>
      <c r="EL47" s="105"/>
      <c r="EM47" s="105"/>
      <c r="EN47" s="105"/>
      <c r="EO47" s="105"/>
      <c r="EP47" s="105"/>
      <c r="EQ47" s="105"/>
      <c r="ER47" s="105"/>
      <c r="ES47" s="105"/>
      <c r="ET47" s="105"/>
      <c r="EU47" s="105"/>
      <c r="EV47" s="105"/>
      <c r="EW47" s="105"/>
      <c r="EX47" s="105"/>
      <c r="EY47" s="105"/>
      <c r="EZ47" s="105"/>
      <c r="FA47" s="105"/>
      <c r="FB47" s="105"/>
      <c r="FC47" s="105"/>
      <c r="FD47" s="105"/>
      <c r="FE47" s="105"/>
      <c r="FF47" s="105"/>
      <c r="FG47" s="105"/>
      <c r="FH47" s="105"/>
      <c r="FI47" s="105"/>
      <c r="FJ47" s="105"/>
      <c r="FK47" s="105"/>
      <c r="FL47" s="105"/>
      <c r="FM47" s="105"/>
      <c r="FN47" s="105"/>
      <c r="FO47" s="105"/>
      <c r="FP47" s="105"/>
      <c r="FQ47" s="105"/>
      <c r="FR47" s="105"/>
    </row>
  </sheetData>
  <mergeCells count="15">
    <mergeCell ref="A11:B11"/>
    <mergeCell ref="A18:B18"/>
    <mergeCell ref="A29:B29"/>
    <mergeCell ref="A36:B36"/>
    <mergeCell ref="A37:B37"/>
    <mergeCell ref="A41:B41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0866141732283472" right="0.70866141732283472" top="0.15748031496062992" bottom="0.15748031496062992" header="0.15748031496062992" footer="0.15748031496062992"/>
  <pageSetup scale="75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1"/>
  <sheetViews>
    <sheetView showGridLines="0" topLeftCell="A4" zoomScaleSheetLayoutView="115" workbookViewId="0">
      <selection sqref="A1:H1"/>
    </sheetView>
  </sheetViews>
  <sheetFormatPr baseColWidth="10" defaultColWidth="11.453125" defaultRowHeight="15" x14ac:dyDescent="0.3"/>
  <cols>
    <col min="1" max="1" width="14.81640625" style="116" customWidth="1"/>
    <col min="2" max="2" width="26.7265625" style="116" customWidth="1"/>
    <col min="3" max="3" width="14.453125" style="116" customWidth="1"/>
    <col min="4" max="4" width="16.1796875" style="116" customWidth="1"/>
    <col min="5" max="6" width="11.453125" style="116"/>
    <col min="7" max="8" width="14.7265625" style="116" customWidth="1"/>
    <col min="9" max="9" width="11.453125" style="116"/>
    <col min="10" max="10" width="10.453125" style="116" customWidth="1"/>
    <col min="11" max="11" width="9.81640625" style="116" customWidth="1"/>
    <col min="12" max="12" width="11.453125" style="106"/>
    <col min="13" max="16384" width="11.453125" style="116"/>
  </cols>
  <sheetData>
    <row r="2" spans="1:13" s="106" customFormat="1" x14ac:dyDescent="0.3">
      <c r="A2" s="649" t="s">
        <v>4853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</row>
    <row r="3" spans="1:13" s="106" customFormat="1" x14ac:dyDescent="0.3">
      <c r="A3" s="650" t="s">
        <v>14</v>
      </c>
      <c r="B3" s="650"/>
      <c r="C3" s="650"/>
      <c r="D3" s="650"/>
      <c r="E3" s="650"/>
      <c r="F3" s="650"/>
      <c r="G3" s="650"/>
      <c r="H3" s="650"/>
      <c r="I3" s="650"/>
      <c r="J3" s="650"/>
      <c r="K3" s="650"/>
    </row>
    <row r="4" spans="1:13" s="106" customFormat="1" x14ac:dyDescent="0.3">
      <c r="A4" s="650" t="s">
        <v>4161</v>
      </c>
      <c r="B4" s="650"/>
      <c r="C4" s="650"/>
      <c r="D4" s="650"/>
      <c r="E4" s="650"/>
      <c r="F4" s="650"/>
      <c r="G4" s="650"/>
      <c r="H4" s="650"/>
      <c r="I4" s="650"/>
      <c r="J4" s="650"/>
      <c r="K4" s="650"/>
    </row>
    <row r="5" spans="1:13" s="106" customFormat="1" x14ac:dyDescent="0.3">
      <c r="A5" s="650" t="s">
        <v>4274</v>
      </c>
      <c r="B5" s="650"/>
      <c r="C5" s="650"/>
      <c r="D5" s="650"/>
      <c r="E5" s="650"/>
      <c r="F5" s="650"/>
      <c r="G5" s="650"/>
      <c r="H5" s="650"/>
      <c r="I5" s="650"/>
      <c r="J5" s="650"/>
      <c r="K5" s="650"/>
    </row>
    <row r="6" spans="1:13" s="106" customFormat="1" x14ac:dyDescent="0.3">
      <c r="A6" s="651" t="s">
        <v>4229</v>
      </c>
      <c r="B6" s="651"/>
      <c r="C6" s="651"/>
      <c r="D6" s="651"/>
      <c r="E6" s="651"/>
      <c r="F6" s="651"/>
      <c r="G6" s="651"/>
      <c r="H6" s="651"/>
      <c r="I6" s="651"/>
      <c r="J6" s="651"/>
      <c r="K6" s="651"/>
    </row>
    <row r="7" spans="1:13" s="107" customFormat="1" ht="12.5" x14ac:dyDescent="0.25">
      <c r="A7" s="840" t="s">
        <v>4248</v>
      </c>
      <c r="B7" s="840"/>
      <c r="C7" s="840"/>
      <c r="D7" s="841" t="s">
        <v>533</v>
      </c>
      <c r="E7" s="841" t="s">
        <v>533</v>
      </c>
      <c r="F7" s="841" t="s">
        <v>533</v>
      </c>
      <c r="G7" s="841" t="s">
        <v>533</v>
      </c>
      <c r="H7" s="841" t="s">
        <v>533</v>
      </c>
      <c r="I7" s="841" t="s">
        <v>533</v>
      </c>
      <c r="J7" s="841" t="s">
        <v>533</v>
      </c>
      <c r="K7" s="841" t="s">
        <v>533</v>
      </c>
    </row>
    <row r="8" spans="1:13" s="107" customFormat="1" ht="15" customHeight="1" x14ac:dyDescent="0.25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3" s="107" customFormat="1" ht="25" x14ac:dyDescent="0.25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3" s="107" customFormat="1" ht="12.5" x14ac:dyDescent="0.25">
      <c r="A10" s="100" t="s">
        <v>4838</v>
      </c>
      <c r="B10" s="100" t="s">
        <v>4307</v>
      </c>
      <c r="C10" s="101">
        <v>70168.03</v>
      </c>
      <c r="D10" s="108">
        <v>0</v>
      </c>
      <c r="E10" s="108">
        <v>0</v>
      </c>
      <c r="F10" s="109">
        <f>+C10+E10+D10</f>
        <v>70168.03</v>
      </c>
      <c r="G10" s="109">
        <f>+(C10/30)*10</f>
        <v>23389.343333333331</v>
      </c>
      <c r="H10" s="109">
        <f>+(C10/30)*5</f>
        <v>11694.671666666665</v>
      </c>
      <c r="I10" s="109">
        <f>+(C10/30)*40</f>
        <v>93557.373333333322</v>
      </c>
      <c r="J10" s="109">
        <v>0</v>
      </c>
      <c r="K10" s="109">
        <f>+G10+H10+I10+J10</f>
        <v>128641.38833333332</v>
      </c>
    </row>
    <row r="11" spans="1:13" s="107" customFormat="1" ht="12.5" x14ac:dyDescent="0.25">
      <c r="A11" s="100" t="s">
        <v>4839</v>
      </c>
      <c r="B11" s="100" t="s">
        <v>4840</v>
      </c>
      <c r="C11" s="101">
        <v>25809.53</v>
      </c>
      <c r="D11" s="108">
        <v>0</v>
      </c>
      <c r="E11" s="108">
        <v>0</v>
      </c>
      <c r="F11" s="109">
        <f>+C11+E11+D11</f>
        <v>25809.53</v>
      </c>
      <c r="G11" s="109">
        <f>+(C11/30)*10</f>
        <v>8603.1766666666663</v>
      </c>
      <c r="H11" s="109">
        <f>+(C11/30)*5</f>
        <v>4301.5883333333331</v>
      </c>
      <c r="I11" s="109">
        <f>+(C11/30)*40</f>
        <v>34412.706666666665</v>
      </c>
      <c r="J11" s="109">
        <v>0</v>
      </c>
      <c r="K11" s="109">
        <f>+G11+H11+I11+J11</f>
        <v>47317.471666666665</v>
      </c>
      <c r="L11" s="245"/>
      <c r="M11" s="155"/>
    </row>
    <row r="12" spans="1:13" s="107" customFormat="1" ht="12.5" x14ac:dyDescent="0.25">
      <c r="A12" s="100" t="s">
        <v>4841</v>
      </c>
      <c r="B12" s="100" t="s">
        <v>4842</v>
      </c>
      <c r="C12" s="101">
        <v>20744.400000000001</v>
      </c>
      <c r="D12" s="108">
        <v>1070</v>
      </c>
      <c r="E12" s="108">
        <v>0</v>
      </c>
      <c r="F12" s="109">
        <f>+C12+E12+D12</f>
        <v>21814.400000000001</v>
      </c>
      <c r="G12" s="109">
        <f>+(C12/30)*10</f>
        <v>6914.8</v>
      </c>
      <c r="H12" s="109">
        <f>+(C12/30)*5</f>
        <v>3457.4</v>
      </c>
      <c r="I12" s="109">
        <f>+(C12/30)*40</f>
        <v>27659.200000000001</v>
      </c>
      <c r="J12" s="109">
        <v>0</v>
      </c>
      <c r="K12" s="109">
        <f>+G12+H12+I12+J12</f>
        <v>38031.4</v>
      </c>
    </row>
    <row r="13" spans="1:13" s="107" customFormat="1" ht="12.5" x14ac:dyDescent="0.25">
      <c r="A13" s="240"/>
      <c r="B13" s="240"/>
      <c r="C13" s="241"/>
      <c r="F13" s="241"/>
      <c r="G13" s="241"/>
      <c r="H13" s="241"/>
      <c r="I13" s="241"/>
      <c r="J13" s="241"/>
      <c r="K13" s="242"/>
    </row>
    <row r="14" spans="1:13" s="107" customFormat="1" ht="12.5" x14ac:dyDescent="0.25">
      <c r="A14" s="246"/>
      <c r="B14" s="105"/>
      <c r="C14" s="114"/>
      <c r="D14" s="114"/>
      <c r="E14" s="114"/>
      <c r="F14" s="114"/>
      <c r="G14" s="114"/>
      <c r="H14" s="114"/>
      <c r="I14" s="114"/>
      <c r="J14" s="114"/>
      <c r="K14" s="114"/>
    </row>
    <row r="15" spans="1:13" s="107" customFormat="1" ht="12.5" x14ac:dyDescent="0.25">
      <c r="A15" s="840" t="s">
        <v>4261</v>
      </c>
      <c r="B15" s="840"/>
      <c r="C15" s="840"/>
      <c r="D15" s="842" t="s">
        <v>533</v>
      </c>
      <c r="E15" s="842" t="s">
        <v>533</v>
      </c>
      <c r="F15" s="842" t="s">
        <v>533</v>
      </c>
      <c r="G15" s="842" t="s">
        <v>533</v>
      </c>
      <c r="H15" s="842" t="s">
        <v>533</v>
      </c>
      <c r="I15" s="842" t="s">
        <v>533</v>
      </c>
      <c r="J15" s="842" t="s">
        <v>533</v>
      </c>
      <c r="K15" s="842" t="s">
        <v>533</v>
      </c>
      <c r="L15" s="241"/>
      <c r="M15" s="241"/>
    </row>
    <row r="16" spans="1:13" s="107" customFormat="1" ht="16.5" customHeight="1" x14ac:dyDescent="0.25">
      <c r="A16" s="635" t="s">
        <v>4249</v>
      </c>
      <c r="B16" s="637" t="s">
        <v>4231</v>
      </c>
      <c r="C16" s="638" t="s">
        <v>4250</v>
      </c>
      <c r="D16" s="638" t="s">
        <v>4250</v>
      </c>
      <c r="E16" s="638" t="s">
        <v>4250</v>
      </c>
      <c r="F16" s="638" t="s">
        <v>4250</v>
      </c>
      <c r="G16" s="638" t="s">
        <v>4251</v>
      </c>
      <c r="H16" s="638" t="s">
        <v>4251</v>
      </c>
      <c r="I16" s="638" t="s">
        <v>4251</v>
      </c>
      <c r="J16" s="638" t="s">
        <v>4251</v>
      </c>
      <c r="K16" s="639" t="s">
        <v>4251</v>
      </c>
    </row>
    <row r="17" spans="1:14" s="107" customFormat="1" ht="25" x14ac:dyDescent="0.25">
      <c r="A17" s="636" t="s">
        <v>4249</v>
      </c>
      <c r="B17" s="638" t="s">
        <v>4252</v>
      </c>
      <c r="C17" s="90" t="s">
        <v>4253</v>
      </c>
      <c r="D17" s="90" t="s">
        <v>4254</v>
      </c>
      <c r="E17" s="90" t="s">
        <v>4255</v>
      </c>
      <c r="F17" s="90" t="s">
        <v>4256</v>
      </c>
      <c r="G17" s="113" t="s">
        <v>4257</v>
      </c>
      <c r="H17" s="113" t="s">
        <v>4258</v>
      </c>
      <c r="I17" s="90" t="s">
        <v>4259</v>
      </c>
      <c r="J17" s="90" t="s">
        <v>4260</v>
      </c>
      <c r="K17" s="91" t="s">
        <v>4256</v>
      </c>
    </row>
    <row r="18" spans="1:14" s="107" customFormat="1" ht="12.5" x14ac:dyDescent="0.25">
      <c r="A18" s="100" t="s">
        <v>4843</v>
      </c>
      <c r="B18" s="100" t="s">
        <v>4844</v>
      </c>
      <c r="C18" s="101">
        <v>17763.12</v>
      </c>
      <c r="D18" s="108">
        <v>1070</v>
      </c>
      <c r="E18" s="108">
        <v>0</v>
      </c>
      <c r="F18" s="109">
        <f t="shared" ref="F18:F24" si="0">+C18+E18+D18</f>
        <v>18833.12</v>
      </c>
      <c r="G18" s="109">
        <f t="shared" ref="G18:G24" si="1">+(C18/30)*10</f>
        <v>5921.0399999999991</v>
      </c>
      <c r="H18" s="109">
        <f t="shared" ref="H18:H24" si="2">+(C18/30)*5</f>
        <v>2960.5199999999995</v>
      </c>
      <c r="I18" s="109">
        <f t="shared" ref="I18:I24" si="3">+(C18/30)*40</f>
        <v>23684.159999999996</v>
      </c>
      <c r="J18" s="109">
        <v>0</v>
      </c>
      <c r="K18" s="109">
        <f>+G18+H18+I18+J18</f>
        <v>32565.719999999994</v>
      </c>
      <c r="M18" s="247"/>
      <c r="N18" s="155"/>
    </row>
    <row r="19" spans="1:14" s="107" customFormat="1" ht="12.5" x14ac:dyDescent="0.25">
      <c r="A19" s="100" t="s">
        <v>4845</v>
      </c>
      <c r="B19" s="100" t="s">
        <v>4846</v>
      </c>
      <c r="C19" s="101">
        <v>16763.36</v>
      </c>
      <c r="D19" s="108">
        <v>1070</v>
      </c>
      <c r="E19" s="108">
        <v>0</v>
      </c>
      <c r="F19" s="109">
        <f t="shared" si="0"/>
        <v>17833.36</v>
      </c>
      <c r="G19" s="109">
        <f t="shared" si="1"/>
        <v>5587.7866666666669</v>
      </c>
      <c r="H19" s="109">
        <f t="shared" si="2"/>
        <v>2793.8933333333334</v>
      </c>
      <c r="I19" s="109">
        <f t="shared" si="3"/>
        <v>22351.146666666667</v>
      </c>
      <c r="J19" s="109">
        <v>0</v>
      </c>
      <c r="K19" s="109">
        <f>+G19+H19+I19+J19</f>
        <v>30732.826666666668</v>
      </c>
    </row>
    <row r="20" spans="1:14" s="107" customFormat="1" ht="12.5" x14ac:dyDescent="0.25">
      <c r="A20" s="100" t="s">
        <v>4847</v>
      </c>
      <c r="B20" s="100" t="s">
        <v>4500</v>
      </c>
      <c r="C20" s="101">
        <v>13000</v>
      </c>
      <c r="D20" s="108">
        <v>1070</v>
      </c>
      <c r="E20" s="108">
        <v>0</v>
      </c>
      <c r="F20" s="109">
        <f t="shared" si="0"/>
        <v>14070</v>
      </c>
      <c r="G20" s="109">
        <f t="shared" si="1"/>
        <v>4333.333333333333</v>
      </c>
      <c r="H20" s="109">
        <f t="shared" si="2"/>
        <v>2166.6666666666665</v>
      </c>
      <c r="I20" s="109">
        <f t="shared" si="3"/>
        <v>17333.333333333332</v>
      </c>
      <c r="J20" s="109">
        <v>0</v>
      </c>
      <c r="K20" s="109">
        <f t="shared" ref="K20:K24" si="4">+G20+H20+I20+J20</f>
        <v>23833.333333333332</v>
      </c>
    </row>
    <row r="21" spans="1:14" s="107" customFormat="1" ht="12.5" x14ac:dyDescent="0.25">
      <c r="A21" s="100" t="s">
        <v>4848</v>
      </c>
      <c r="B21" s="100" t="s">
        <v>4378</v>
      </c>
      <c r="C21" s="101">
        <v>12413</v>
      </c>
      <c r="D21" s="108">
        <v>1070</v>
      </c>
      <c r="E21" s="108">
        <v>0</v>
      </c>
      <c r="F21" s="109">
        <f t="shared" si="0"/>
        <v>13483</v>
      </c>
      <c r="G21" s="109">
        <f t="shared" si="1"/>
        <v>4137.6666666666661</v>
      </c>
      <c r="H21" s="109">
        <f t="shared" si="2"/>
        <v>2068.833333333333</v>
      </c>
      <c r="I21" s="109">
        <f t="shared" si="3"/>
        <v>16550.666666666664</v>
      </c>
      <c r="J21" s="109">
        <v>0</v>
      </c>
      <c r="K21" s="109">
        <f t="shared" si="4"/>
        <v>22757.166666666664</v>
      </c>
    </row>
    <row r="22" spans="1:14" s="107" customFormat="1" ht="12.5" x14ac:dyDescent="0.25">
      <c r="A22" s="100" t="s">
        <v>4849</v>
      </c>
      <c r="B22" s="100" t="s">
        <v>4381</v>
      </c>
      <c r="C22" s="101">
        <v>12413</v>
      </c>
      <c r="D22" s="108">
        <v>1070</v>
      </c>
      <c r="E22" s="108">
        <v>0</v>
      </c>
      <c r="F22" s="109">
        <f t="shared" si="0"/>
        <v>13483</v>
      </c>
      <c r="G22" s="109">
        <f t="shared" si="1"/>
        <v>4137.6666666666661</v>
      </c>
      <c r="H22" s="109">
        <f t="shared" si="2"/>
        <v>2068.833333333333</v>
      </c>
      <c r="I22" s="109">
        <f t="shared" si="3"/>
        <v>16550.666666666664</v>
      </c>
      <c r="J22" s="109">
        <v>0</v>
      </c>
      <c r="K22" s="109">
        <f>+G22+H22+I22+J22</f>
        <v>22757.166666666664</v>
      </c>
    </row>
    <row r="23" spans="1:14" s="107" customFormat="1" ht="12.5" x14ac:dyDescent="0.25">
      <c r="A23" s="100" t="s">
        <v>4850</v>
      </c>
      <c r="B23" s="100" t="s">
        <v>4333</v>
      </c>
      <c r="C23" s="101">
        <v>10000</v>
      </c>
      <c r="D23" s="108">
        <v>1070</v>
      </c>
      <c r="E23" s="108">
        <v>0</v>
      </c>
      <c r="F23" s="109">
        <f t="shared" si="0"/>
        <v>11070</v>
      </c>
      <c r="G23" s="109">
        <f t="shared" si="1"/>
        <v>3333.333333333333</v>
      </c>
      <c r="H23" s="109">
        <f t="shared" si="2"/>
        <v>1666.6666666666665</v>
      </c>
      <c r="I23" s="109">
        <f t="shared" si="3"/>
        <v>13333.333333333332</v>
      </c>
      <c r="J23" s="109">
        <v>0</v>
      </c>
      <c r="K23" s="109">
        <f t="shared" ref="K23" si="5">+G23+H23+I23+J23</f>
        <v>18333.333333333332</v>
      </c>
    </row>
    <row r="24" spans="1:14" s="107" customFormat="1" ht="12.5" x14ac:dyDescent="0.25">
      <c r="A24" s="100" t="s">
        <v>4851</v>
      </c>
      <c r="B24" s="100" t="s">
        <v>4333</v>
      </c>
      <c r="C24" s="101">
        <v>7467.9</v>
      </c>
      <c r="D24" s="108">
        <v>1070</v>
      </c>
      <c r="E24" s="108">
        <v>0</v>
      </c>
      <c r="F24" s="109">
        <f t="shared" si="0"/>
        <v>8537.9</v>
      </c>
      <c r="G24" s="109">
        <f t="shared" si="1"/>
        <v>2489.2999999999997</v>
      </c>
      <c r="H24" s="109">
        <f t="shared" si="2"/>
        <v>1244.6499999999999</v>
      </c>
      <c r="I24" s="109">
        <f t="shared" si="3"/>
        <v>9957.1999999999989</v>
      </c>
      <c r="J24" s="109">
        <v>0</v>
      </c>
      <c r="K24" s="109">
        <f t="shared" si="4"/>
        <v>13691.149999999998</v>
      </c>
    </row>
    <row r="25" spans="1:14" s="106" customFormat="1" x14ac:dyDescent="0.3">
      <c r="A25" s="116"/>
      <c r="B25" s="116"/>
      <c r="C25" s="115"/>
      <c r="D25" s="115"/>
      <c r="E25" s="115"/>
      <c r="F25" s="115"/>
      <c r="G25" s="115"/>
      <c r="H25" s="115"/>
      <c r="I25" s="115"/>
      <c r="J25" s="115"/>
      <c r="K25" s="115"/>
    </row>
    <row r="26" spans="1:14" s="106" customFormat="1" x14ac:dyDescent="0.3">
      <c r="A26" s="115"/>
      <c r="B26" s="115"/>
      <c r="C26" s="115"/>
      <c r="D26" s="115"/>
      <c r="E26" s="115"/>
    </row>
    <row r="27" spans="1:14" s="813" customFormat="1" x14ac:dyDescent="0.3">
      <c r="A27" s="115"/>
      <c r="B27" s="115"/>
      <c r="C27" s="115"/>
      <c r="D27" s="115"/>
      <c r="E27" s="115"/>
    </row>
    <row r="28" spans="1:14" s="813" customFormat="1" x14ac:dyDescent="0.3">
      <c r="A28" s="115"/>
      <c r="B28" s="115"/>
      <c r="C28" s="115"/>
      <c r="D28" s="115"/>
      <c r="E28" s="115"/>
    </row>
    <row r="29" spans="1:14" s="813" customFormat="1" x14ac:dyDescent="0.3">
      <c r="A29" s="115"/>
      <c r="B29" s="115"/>
      <c r="C29" s="115"/>
      <c r="D29" s="115"/>
      <c r="E29" s="115"/>
    </row>
    <row r="30" spans="1:14" x14ac:dyDescent="0.3">
      <c r="F30" s="106"/>
      <c r="L30" s="116"/>
    </row>
    <row r="31" spans="1:14" x14ac:dyDescent="0.3">
      <c r="F31" s="106"/>
      <c r="L31" s="116"/>
    </row>
  </sheetData>
  <mergeCells count="15">
    <mergeCell ref="A8:A9"/>
    <mergeCell ref="B8:B9"/>
    <mergeCell ref="C8:F8"/>
    <mergeCell ref="G8:K8"/>
    <mergeCell ref="A15:C15"/>
    <mergeCell ref="A16:A17"/>
    <mergeCell ref="B16:B17"/>
    <mergeCell ref="C16:F16"/>
    <mergeCell ref="G16:K16"/>
    <mergeCell ref="A2:K2"/>
    <mergeCell ref="A3:K3"/>
    <mergeCell ref="A4:K4"/>
    <mergeCell ref="A5:K5"/>
    <mergeCell ref="A6:K6"/>
    <mergeCell ref="A7:C7"/>
  </mergeCells>
  <printOptions horizontalCentered="1"/>
  <pageMargins left="0.15748031496062992" right="0.15748031496062992" top="0.3" bottom="0.39370078740157483" header="0.31496062992125984" footer="0.31496062992125984"/>
  <pageSetup scale="60" fitToHeight="11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6"/>
  <sheetViews>
    <sheetView showGridLines="0" workbookViewId="0"/>
  </sheetViews>
  <sheetFormatPr baseColWidth="10" defaultRowHeight="14.5" x14ac:dyDescent="0.35"/>
  <cols>
    <col min="2" max="2" width="66.7265625" customWidth="1"/>
    <col min="3" max="3" width="15.7265625" customWidth="1"/>
  </cols>
  <sheetData>
    <row r="2" spans="2:3" x14ac:dyDescent="0.35">
      <c r="B2" s="612" t="s">
        <v>4134</v>
      </c>
      <c r="C2" s="613"/>
    </row>
    <row r="3" spans="2:3" x14ac:dyDescent="0.35">
      <c r="B3" s="1" t="s">
        <v>2913</v>
      </c>
      <c r="C3" s="1" t="s">
        <v>52</v>
      </c>
    </row>
    <row r="4" spans="2:3" x14ac:dyDescent="0.35">
      <c r="B4" s="2" t="s">
        <v>2914</v>
      </c>
      <c r="C4" s="4" t="s">
        <v>2917</v>
      </c>
    </row>
    <row r="5" spans="2:3" x14ac:dyDescent="0.35">
      <c r="B5" s="2" t="s">
        <v>2915</v>
      </c>
      <c r="C5" s="4" t="s">
        <v>2918</v>
      </c>
    </row>
    <row r="6" spans="2:3" x14ac:dyDescent="0.35">
      <c r="B6" s="3" t="s">
        <v>2916</v>
      </c>
      <c r="C6" s="5" t="s">
        <v>103</v>
      </c>
    </row>
  </sheetData>
  <mergeCells count="1">
    <mergeCell ref="B2:C2"/>
  </mergeCells>
  <pageMargins left="0.7" right="0.7" top="0.75" bottom="0.75" header="0.3" footer="0.3"/>
  <pageSetup paperSize="9" orientation="portrait" horizontalDpi="300" verticalDpi="30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P81"/>
  <sheetViews>
    <sheetView showGridLines="0" workbookViewId="0">
      <selection sqref="A1:H1"/>
    </sheetView>
  </sheetViews>
  <sheetFormatPr baseColWidth="10" defaultColWidth="11.453125" defaultRowHeight="15" x14ac:dyDescent="0.3"/>
  <cols>
    <col min="1" max="1" width="11.453125" style="116" customWidth="1"/>
    <col min="2" max="2" width="46.453125" style="116" customWidth="1"/>
    <col min="3" max="3" width="16.1796875" style="116" customWidth="1"/>
    <col min="4" max="4" width="16.81640625" style="116" customWidth="1"/>
    <col min="5" max="5" width="19.453125" style="116" customWidth="1"/>
    <col min="6" max="168" width="11.453125" style="116"/>
    <col min="169" max="16384" width="11.453125" style="214"/>
  </cols>
  <sheetData>
    <row r="1" spans="1:168" x14ac:dyDescent="0.3">
      <c r="A1" s="1097"/>
      <c r="B1" s="1097"/>
      <c r="C1" s="1097"/>
      <c r="D1" s="1097"/>
      <c r="E1" s="1097"/>
    </row>
    <row r="2" spans="1:168" x14ac:dyDescent="0.3">
      <c r="A2" s="1098" t="s">
        <v>4160</v>
      </c>
      <c r="B2" s="1098"/>
      <c r="C2" s="1098"/>
      <c r="D2" s="1098"/>
      <c r="E2" s="1098"/>
    </row>
    <row r="3" spans="1:168" x14ac:dyDescent="0.3">
      <c r="A3" s="1099" t="s">
        <v>17</v>
      </c>
      <c r="B3" s="1099"/>
      <c r="C3" s="1099"/>
      <c r="D3" s="1099"/>
      <c r="E3" s="1099"/>
    </row>
    <row r="4" spans="1:168" x14ac:dyDescent="0.3">
      <c r="A4" s="1099" t="s">
        <v>4262</v>
      </c>
      <c r="B4" s="1099"/>
      <c r="C4" s="1099"/>
      <c r="D4" s="1099"/>
      <c r="E4" s="1099"/>
    </row>
    <row r="5" spans="1:168" x14ac:dyDescent="0.3">
      <c r="A5" s="1099" t="s">
        <v>4228</v>
      </c>
      <c r="B5" s="1099"/>
      <c r="C5" s="1099"/>
      <c r="D5" s="1099"/>
      <c r="E5" s="1099"/>
    </row>
    <row r="6" spans="1:168" s="1097" customFormat="1" ht="18.75" customHeight="1" x14ac:dyDescent="0.3">
      <c r="A6" s="1100" t="s">
        <v>4229</v>
      </c>
      <c r="B6" s="1100" t="s">
        <v>4229</v>
      </c>
      <c r="C6" s="1100" t="s">
        <v>4229</v>
      </c>
      <c r="D6" s="1100" t="s">
        <v>4229</v>
      </c>
      <c r="E6" s="1100" t="s">
        <v>4229</v>
      </c>
    </row>
    <row r="7" spans="1:168" x14ac:dyDescent="0.3">
      <c r="A7" s="1101"/>
      <c r="B7" s="1101"/>
      <c r="C7" s="1101"/>
      <c r="D7" s="1101"/>
      <c r="E7" s="1101"/>
    </row>
    <row r="8" spans="1:168" x14ac:dyDescent="0.3">
      <c r="A8" s="633" t="s">
        <v>4230</v>
      </c>
      <c r="B8" s="633" t="s">
        <v>4231</v>
      </c>
      <c r="C8" s="633" t="s">
        <v>4232</v>
      </c>
      <c r="D8" s="634" t="s">
        <v>4233</v>
      </c>
      <c r="E8" s="634" t="s">
        <v>4233</v>
      </c>
    </row>
    <row r="9" spans="1:168" x14ac:dyDescent="0.3">
      <c r="A9" s="633" t="s">
        <v>4230</v>
      </c>
      <c r="B9" s="633" t="s">
        <v>4231</v>
      </c>
      <c r="C9" s="633" t="s">
        <v>4232</v>
      </c>
      <c r="D9" s="46" t="s">
        <v>4234</v>
      </c>
      <c r="E9" s="46" t="s">
        <v>4235</v>
      </c>
    </row>
    <row r="10" spans="1:168" s="187" customFormat="1" x14ac:dyDescent="0.3">
      <c r="A10" s="1102"/>
      <c r="B10" s="1102"/>
      <c r="C10" s="1102"/>
      <c r="D10" s="1103"/>
      <c r="E10" s="1103"/>
    </row>
    <row r="11" spans="1:168" x14ac:dyDescent="0.3">
      <c r="A11" s="645" t="s">
        <v>4167</v>
      </c>
      <c r="B11" s="645" t="s">
        <v>4167</v>
      </c>
      <c r="C11" s="1104"/>
      <c r="D11" s="1105"/>
      <c r="E11" s="1105"/>
    </row>
    <row r="12" spans="1:168" s="1109" customFormat="1" ht="12.75" customHeight="1" x14ac:dyDescent="0.35">
      <c r="A12" s="1106" t="s">
        <v>4854</v>
      </c>
      <c r="B12" s="1106" t="s">
        <v>4307</v>
      </c>
      <c r="C12" s="1107">
        <v>1</v>
      </c>
      <c r="D12" s="101">
        <v>51131.1</v>
      </c>
      <c r="E12" s="101">
        <v>51131.1</v>
      </c>
      <c r="F12" s="1108"/>
      <c r="G12" s="1108"/>
      <c r="H12" s="1108"/>
      <c r="I12" s="1108"/>
      <c r="J12" s="1108"/>
      <c r="K12" s="1108"/>
      <c r="L12" s="1108"/>
      <c r="M12" s="1108"/>
      <c r="N12" s="1108"/>
      <c r="O12" s="1108"/>
      <c r="P12" s="1108"/>
      <c r="Q12" s="1108"/>
      <c r="R12" s="1108"/>
      <c r="S12" s="1108"/>
      <c r="T12" s="1108"/>
      <c r="U12" s="1108"/>
      <c r="V12" s="1108"/>
      <c r="W12" s="1108"/>
      <c r="X12" s="1108"/>
      <c r="Y12" s="1108"/>
      <c r="Z12" s="1108"/>
      <c r="AA12" s="1108"/>
      <c r="AB12" s="1108"/>
      <c r="AC12" s="1108"/>
      <c r="AD12" s="1108"/>
      <c r="AE12" s="1108"/>
      <c r="AF12" s="1108"/>
      <c r="AG12" s="1108"/>
      <c r="AH12" s="1108"/>
      <c r="AI12" s="1108"/>
      <c r="AJ12" s="1108"/>
      <c r="AK12" s="1108"/>
      <c r="AL12" s="1108"/>
      <c r="AM12" s="1108"/>
      <c r="AN12" s="1108"/>
      <c r="AO12" s="1108"/>
      <c r="AP12" s="1108"/>
      <c r="AQ12" s="1108"/>
      <c r="AR12" s="1108"/>
      <c r="AS12" s="1108"/>
      <c r="AT12" s="1108"/>
      <c r="AU12" s="1108"/>
      <c r="AV12" s="1108"/>
      <c r="AW12" s="1108"/>
      <c r="AX12" s="1108"/>
      <c r="AY12" s="1108"/>
      <c r="AZ12" s="1108"/>
      <c r="BA12" s="1108"/>
      <c r="BB12" s="1108"/>
      <c r="BC12" s="1108"/>
      <c r="BD12" s="1108"/>
      <c r="BE12" s="1108"/>
      <c r="BF12" s="1108"/>
      <c r="BG12" s="1108"/>
      <c r="BH12" s="1108"/>
      <c r="BI12" s="1108"/>
      <c r="BJ12" s="1108"/>
      <c r="BK12" s="1108"/>
      <c r="BL12" s="1108"/>
      <c r="BM12" s="1108"/>
      <c r="BN12" s="1108"/>
      <c r="BO12" s="1108"/>
      <c r="BP12" s="1108"/>
      <c r="BQ12" s="1108"/>
      <c r="BR12" s="1108"/>
      <c r="BS12" s="1108"/>
      <c r="BT12" s="1108"/>
      <c r="BU12" s="1108"/>
      <c r="BV12" s="1108"/>
      <c r="BW12" s="1108"/>
      <c r="BX12" s="1108"/>
      <c r="BY12" s="1108"/>
      <c r="BZ12" s="1108"/>
      <c r="CA12" s="1108"/>
      <c r="CB12" s="1108"/>
      <c r="CC12" s="1108"/>
      <c r="CD12" s="1108"/>
      <c r="CE12" s="1108"/>
      <c r="CF12" s="1108"/>
      <c r="CG12" s="1108"/>
      <c r="CH12" s="1108"/>
      <c r="CI12" s="1108"/>
      <c r="CJ12" s="1108"/>
      <c r="CK12" s="1108"/>
      <c r="CL12" s="1108"/>
      <c r="CM12" s="1108"/>
      <c r="CN12" s="1108"/>
      <c r="CO12" s="1108"/>
      <c r="CP12" s="1108"/>
      <c r="CQ12" s="1108"/>
      <c r="CR12" s="1108"/>
      <c r="CS12" s="1108"/>
      <c r="CT12" s="1108"/>
      <c r="CU12" s="1108"/>
      <c r="CV12" s="1108"/>
      <c r="CW12" s="1108"/>
      <c r="CX12" s="1108"/>
      <c r="CY12" s="1108"/>
      <c r="CZ12" s="1108"/>
      <c r="DA12" s="1108"/>
      <c r="DB12" s="1108"/>
      <c r="DC12" s="1108"/>
      <c r="DD12" s="1108"/>
      <c r="DE12" s="1108"/>
      <c r="DF12" s="1108"/>
      <c r="DG12" s="1108"/>
      <c r="DH12" s="1108"/>
      <c r="DI12" s="1108"/>
      <c r="DJ12" s="1108"/>
      <c r="DK12" s="1108"/>
      <c r="DL12" s="1108"/>
      <c r="DM12" s="1108"/>
      <c r="DN12" s="1108"/>
      <c r="DO12" s="1108"/>
      <c r="DP12" s="1108"/>
      <c r="DQ12" s="1108"/>
      <c r="DR12" s="1108"/>
      <c r="DS12" s="1108"/>
      <c r="DT12" s="1108"/>
      <c r="DU12" s="1108"/>
      <c r="DV12" s="1108"/>
      <c r="DW12" s="1108"/>
      <c r="DX12" s="1108"/>
      <c r="DY12" s="1108"/>
      <c r="DZ12" s="1108"/>
      <c r="EA12" s="1108"/>
      <c r="EB12" s="1108"/>
      <c r="EC12" s="1108"/>
      <c r="ED12" s="1108"/>
      <c r="EE12" s="1108"/>
      <c r="EF12" s="1108"/>
      <c r="EG12" s="1108"/>
      <c r="EH12" s="1108"/>
      <c r="EI12" s="1108"/>
      <c r="EJ12" s="1108"/>
      <c r="EK12" s="1108"/>
      <c r="EL12" s="1108"/>
      <c r="EM12" s="1108"/>
      <c r="EN12" s="1108"/>
      <c r="EO12" s="1108"/>
      <c r="EP12" s="1108"/>
      <c r="EQ12" s="1108"/>
      <c r="ER12" s="1108"/>
      <c r="ES12" s="1108"/>
      <c r="ET12" s="1108"/>
      <c r="EU12" s="1108"/>
      <c r="EV12" s="1108"/>
      <c r="EW12" s="1108"/>
      <c r="EX12" s="1108"/>
      <c r="EY12" s="1108"/>
      <c r="EZ12" s="1108"/>
      <c r="FA12" s="1108"/>
      <c r="FB12" s="1108"/>
      <c r="FC12" s="1108"/>
      <c r="FD12" s="1108"/>
      <c r="FE12" s="1108"/>
      <c r="FF12" s="1108"/>
      <c r="FG12" s="1108"/>
      <c r="FH12" s="1108"/>
      <c r="FI12" s="1108"/>
      <c r="FJ12" s="1108"/>
      <c r="FK12" s="1108"/>
      <c r="FL12" s="1108"/>
    </row>
    <row r="13" spans="1:168" s="1109" customFormat="1" ht="11.25" customHeight="1" x14ac:dyDescent="0.35">
      <c r="A13" s="1106" t="s">
        <v>4855</v>
      </c>
      <c r="B13" s="1106" t="s">
        <v>4856</v>
      </c>
      <c r="C13" s="1107">
        <v>1</v>
      </c>
      <c r="D13" s="101">
        <v>41895</v>
      </c>
      <c r="E13" s="101">
        <v>41895</v>
      </c>
      <c r="F13" s="1108"/>
      <c r="G13" s="1108"/>
      <c r="H13" s="1108"/>
      <c r="I13" s="1108"/>
      <c r="J13" s="1108"/>
      <c r="K13" s="1108"/>
      <c r="L13" s="1108"/>
      <c r="M13" s="1108"/>
      <c r="N13" s="1108"/>
      <c r="O13" s="1108"/>
      <c r="P13" s="1108"/>
      <c r="Q13" s="1108"/>
      <c r="R13" s="1108"/>
      <c r="S13" s="1108"/>
      <c r="T13" s="1108"/>
      <c r="U13" s="1108"/>
      <c r="V13" s="1108"/>
      <c r="W13" s="1108"/>
      <c r="X13" s="1108"/>
      <c r="Y13" s="1108"/>
      <c r="Z13" s="1108"/>
      <c r="AA13" s="1108"/>
      <c r="AB13" s="1108"/>
      <c r="AC13" s="1108"/>
      <c r="AD13" s="1108"/>
      <c r="AE13" s="1108"/>
      <c r="AF13" s="1108"/>
      <c r="AG13" s="1108"/>
      <c r="AH13" s="1108"/>
      <c r="AI13" s="1108"/>
      <c r="AJ13" s="1108"/>
      <c r="AK13" s="1108"/>
      <c r="AL13" s="1108"/>
      <c r="AM13" s="1108"/>
      <c r="AN13" s="1108"/>
      <c r="AO13" s="1108"/>
      <c r="AP13" s="1108"/>
      <c r="AQ13" s="1108"/>
      <c r="AR13" s="1108"/>
      <c r="AS13" s="1108"/>
      <c r="AT13" s="1108"/>
      <c r="AU13" s="1108"/>
      <c r="AV13" s="1108"/>
      <c r="AW13" s="1108"/>
      <c r="AX13" s="1108"/>
      <c r="AY13" s="1108"/>
      <c r="AZ13" s="1108"/>
      <c r="BA13" s="1108"/>
      <c r="BB13" s="1108"/>
      <c r="BC13" s="1108"/>
      <c r="BD13" s="1108"/>
      <c r="BE13" s="1108"/>
      <c r="BF13" s="1108"/>
      <c r="BG13" s="1108"/>
      <c r="BH13" s="1108"/>
      <c r="BI13" s="1108"/>
      <c r="BJ13" s="1108"/>
      <c r="BK13" s="1108"/>
      <c r="BL13" s="1108"/>
      <c r="BM13" s="1108"/>
      <c r="BN13" s="1108"/>
      <c r="BO13" s="1108"/>
      <c r="BP13" s="1108"/>
      <c r="BQ13" s="1108"/>
      <c r="BR13" s="1108"/>
      <c r="BS13" s="1108"/>
      <c r="BT13" s="1108"/>
      <c r="BU13" s="1108"/>
      <c r="BV13" s="1108"/>
      <c r="BW13" s="1108"/>
      <c r="BX13" s="1108"/>
      <c r="BY13" s="1108"/>
      <c r="BZ13" s="1108"/>
      <c r="CA13" s="1108"/>
      <c r="CB13" s="1108"/>
      <c r="CC13" s="1108"/>
      <c r="CD13" s="1108"/>
      <c r="CE13" s="1108"/>
      <c r="CF13" s="1108"/>
      <c r="CG13" s="1108"/>
      <c r="CH13" s="1108"/>
      <c r="CI13" s="1108"/>
      <c r="CJ13" s="1108"/>
      <c r="CK13" s="1108"/>
      <c r="CL13" s="1108"/>
      <c r="CM13" s="1108"/>
      <c r="CN13" s="1108"/>
      <c r="CO13" s="1108"/>
      <c r="CP13" s="1108"/>
      <c r="CQ13" s="1108"/>
      <c r="CR13" s="1108"/>
      <c r="CS13" s="1108"/>
      <c r="CT13" s="1108"/>
      <c r="CU13" s="1108"/>
      <c r="CV13" s="1108"/>
      <c r="CW13" s="1108"/>
      <c r="CX13" s="1108"/>
      <c r="CY13" s="1108"/>
      <c r="CZ13" s="1108"/>
      <c r="DA13" s="1108"/>
      <c r="DB13" s="1108"/>
      <c r="DC13" s="1108"/>
      <c r="DD13" s="1108"/>
      <c r="DE13" s="1108"/>
      <c r="DF13" s="1108"/>
      <c r="DG13" s="1108"/>
      <c r="DH13" s="1108"/>
      <c r="DI13" s="1108"/>
      <c r="DJ13" s="1108"/>
      <c r="DK13" s="1108"/>
      <c r="DL13" s="1108"/>
      <c r="DM13" s="1108"/>
      <c r="DN13" s="1108"/>
      <c r="DO13" s="1108"/>
      <c r="DP13" s="1108"/>
      <c r="DQ13" s="1108"/>
      <c r="DR13" s="1108"/>
      <c r="DS13" s="1108"/>
      <c r="DT13" s="1108"/>
      <c r="DU13" s="1108"/>
      <c r="DV13" s="1108"/>
      <c r="DW13" s="1108"/>
      <c r="DX13" s="1108"/>
      <c r="DY13" s="1108"/>
      <c r="DZ13" s="1108"/>
      <c r="EA13" s="1108"/>
      <c r="EB13" s="1108"/>
      <c r="EC13" s="1108"/>
      <c r="ED13" s="1108"/>
      <c r="EE13" s="1108"/>
      <c r="EF13" s="1108"/>
      <c r="EG13" s="1108"/>
      <c r="EH13" s="1108"/>
      <c r="EI13" s="1108"/>
      <c r="EJ13" s="1108"/>
      <c r="EK13" s="1108"/>
      <c r="EL13" s="1108"/>
      <c r="EM13" s="1108"/>
      <c r="EN13" s="1108"/>
      <c r="EO13" s="1108"/>
      <c r="EP13" s="1108"/>
      <c r="EQ13" s="1108"/>
      <c r="ER13" s="1108"/>
      <c r="ES13" s="1108"/>
      <c r="ET13" s="1108"/>
      <c r="EU13" s="1108"/>
      <c r="EV13" s="1108"/>
      <c r="EW13" s="1108"/>
      <c r="EX13" s="1108"/>
      <c r="EY13" s="1108"/>
      <c r="EZ13" s="1108"/>
      <c r="FA13" s="1108"/>
      <c r="FB13" s="1108"/>
      <c r="FC13" s="1108"/>
      <c r="FD13" s="1108"/>
      <c r="FE13" s="1108"/>
      <c r="FF13" s="1108"/>
      <c r="FG13" s="1108"/>
      <c r="FH13" s="1108"/>
      <c r="FI13" s="1108"/>
      <c r="FJ13" s="1108"/>
      <c r="FK13" s="1108"/>
      <c r="FL13" s="1108"/>
    </row>
    <row r="14" spans="1:168" s="1109" customFormat="1" ht="12.75" customHeight="1" x14ac:dyDescent="0.35">
      <c r="A14" s="1106" t="s">
        <v>4857</v>
      </c>
      <c r="B14" s="1106" t="s">
        <v>4858</v>
      </c>
      <c r="C14" s="1107">
        <v>1</v>
      </c>
      <c r="D14" s="101">
        <v>41895</v>
      </c>
      <c r="E14" s="101">
        <v>41895</v>
      </c>
      <c r="F14" s="1108"/>
      <c r="G14" s="1108"/>
      <c r="H14" s="1108"/>
      <c r="I14" s="1108"/>
      <c r="J14" s="1108"/>
      <c r="K14" s="1108"/>
      <c r="L14" s="1108"/>
      <c r="M14" s="1108"/>
      <c r="N14" s="1108"/>
      <c r="O14" s="1108"/>
      <c r="P14" s="1108"/>
      <c r="Q14" s="1108"/>
      <c r="R14" s="1108"/>
      <c r="S14" s="1108"/>
      <c r="T14" s="1108"/>
      <c r="U14" s="1108"/>
      <c r="V14" s="1108"/>
      <c r="W14" s="1108"/>
      <c r="X14" s="1108"/>
      <c r="Y14" s="1108"/>
      <c r="Z14" s="1108"/>
      <c r="AA14" s="1108"/>
      <c r="AB14" s="1108"/>
      <c r="AC14" s="1108"/>
      <c r="AD14" s="1108"/>
      <c r="AE14" s="1108"/>
      <c r="AF14" s="1108"/>
      <c r="AG14" s="1108"/>
      <c r="AH14" s="1108"/>
      <c r="AI14" s="1108"/>
      <c r="AJ14" s="1108"/>
      <c r="AK14" s="1108"/>
      <c r="AL14" s="1108"/>
      <c r="AM14" s="1108"/>
      <c r="AN14" s="1108"/>
      <c r="AO14" s="1108"/>
      <c r="AP14" s="1108"/>
      <c r="AQ14" s="1108"/>
      <c r="AR14" s="1108"/>
      <c r="AS14" s="1108"/>
      <c r="AT14" s="1108"/>
      <c r="AU14" s="1108"/>
      <c r="AV14" s="1108"/>
      <c r="AW14" s="1108"/>
      <c r="AX14" s="1108"/>
      <c r="AY14" s="1108"/>
      <c r="AZ14" s="1108"/>
      <c r="BA14" s="1108"/>
      <c r="BB14" s="1108"/>
      <c r="BC14" s="1108"/>
      <c r="BD14" s="1108"/>
      <c r="BE14" s="1108"/>
      <c r="BF14" s="1108"/>
      <c r="BG14" s="1108"/>
      <c r="BH14" s="1108"/>
      <c r="BI14" s="1108"/>
      <c r="BJ14" s="1108"/>
      <c r="BK14" s="1108"/>
      <c r="BL14" s="1108"/>
      <c r="BM14" s="1108"/>
      <c r="BN14" s="1108"/>
      <c r="BO14" s="1108"/>
      <c r="BP14" s="1108"/>
      <c r="BQ14" s="1108"/>
      <c r="BR14" s="1108"/>
      <c r="BS14" s="1108"/>
      <c r="BT14" s="1108"/>
      <c r="BU14" s="1108"/>
      <c r="BV14" s="1108"/>
      <c r="BW14" s="1108"/>
      <c r="BX14" s="1108"/>
      <c r="BY14" s="1108"/>
      <c r="BZ14" s="1108"/>
      <c r="CA14" s="1108"/>
      <c r="CB14" s="1108"/>
      <c r="CC14" s="1108"/>
      <c r="CD14" s="1108"/>
      <c r="CE14" s="1108"/>
      <c r="CF14" s="1108"/>
      <c r="CG14" s="1108"/>
      <c r="CH14" s="1108"/>
      <c r="CI14" s="1108"/>
      <c r="CJ14" s="1108"/>
      <c r="CK14" s="1108"/>
      <c r="CL14" s="1108"/>
      <c r="CM14" s="1108"/>
      <c r="CN14" s="1108"/>
      <c r="CO14" s="1108"/>
      <c r="CP14" s="1108"/>
      <c r="CQ14" s="1108"/>
      <c r="CR14" s="1108"/>
      <c r="CS14" s="1108"/>
      <c r="CT14" s="1108"/>
      <c r="CU14" s="1108"/>
      <c r="CV14" s="1108"/>
      <c r="CW14" s="1108"/>
      <c r="CX14" s="1108"/>
      <c r="CY14" s="1108"/>
      <c r="CZ14" s="1108"/>
      <c r="DA14" s="1108"/>
      <c r="DB14" s="1108"/>
      <c r="DC14" s="1108"/>
      <c r="DD14" s="1108"/>
      <c r="DE14" s="1108"/>
      <c r="DF14" s="1108"/>
      <c r="DG14" s="1108"/>
      <c r="DH14" s="1108"/>
      <c r="DI14" s="1108"/>
      <c r="DJ14" s="1108"/>
      <c r="DK14" s="1108"/>
      <c r="DL14" s="1108"/>
      <c r="DM14" s="1108"/>
      <c r="DN14" s="1108"/>
      <c r="DO14" s="1108"/>
      <c r="DP14" s="1108"/>
      <c r="DQ14" s="1108"/>
      <c r="DR14" s="1108"/>
      <c r="DS14" s="1108"/>
      <c r="DT14" s="1108"/>
      <c r="DU14" s="1108"/>
      <c r="DV14" s="1108"/>
      <c r="DW14" s="1108"/>
      <c r="DX14" s="1108"/>
      <c r="DY14" s="1108"/>
      <c r="DZ14" s="1108"/>
      <c r="EA14" s="1108"/>
      <c r="EB14" s="1108"/>
      <c r="EC14" s="1108"/>
      <c r="ED14" s="1108"/>
      <c r="EE14" s="1108"/>
      <c r="EF14" s="1108"/>
      <c r="EG14" s="1108"/>
      <c r="EH14" s="1108"/>
      <c r="EI14" s="1108"/>
      <c r="EJ14" s="1108"/>
      <c r="EK14" s="1108"/>
      <c r="EL14" s="1108"/>
      <c r="EM14" s="1108"/>
      <c r="EN14" s="1108"/>
      <c r="EO14" s="1108"/>
      <c r="EP14" s="1108"/>
      <c r="EQ14" s="1108"/>
      <c r="ER14" s="1108"/>
      <c r="ES14" s="1108"/>
      <c r="ET14" s="1108"/>
      <c r="EU14" s="1108"/>
      <c r="EV14" s="1108"/>
      <c r="EW14" s="1108"/>
      <c r="EX14" s="1108"/>
      <c r="EY14" s="1108"/>
      <c r="EZ14" s="1108"/>
      <c r="FA14" s="1108"/>
      <c r="FB14" s="1108"/>
      <c r="FC14" s="1108"/>
      <c r="FD14" s="1108"/>
      <c r="FE14" s="1108"/>
      <c r="FF14" s="1108"/>
      <c r="FG14" s="1108"/>
      <c r="FH14" s="1108"/>
      <c r="FI14" s="1108"/>
      <c r="FJ14" s="1108"/>
      <c r="FK14" s="1108"/>
      <c r="FL14" s="1108"/>
    </row>
    <row r="15" spans="1:168" s="1109" customFormat="1" ht="14.25" customHeight="1" x14ac:dyDescent="0.35">
      <c r="A15" s="1106" t="s">
        <v>4859</v>
      </c>
      <c r="B15" s="1106" t="s">
        <v>4860</v>
      </c>
      <c r="C15" s="1107">
        <v>1</v>
      </c>
      <c r="D15" s="101">
        <v>22947.3</v>
      </c>
      <c r="E15" s="101">
        <v>22947.3</v>
      </c>
      <c r="F15" s="1108"/>
      <c r="G15" s="1108"/>
      <c r="H15" s="1108"/>
      <c r="I15" s="1108"/>
      <c r="J15" s="1108"/>
      <c r="K15" s="1108"/>
      <c r="L15" s="1108"/>
      <c r="M15" s="1108"/>
      <c r="N15" s="1108"/>
      <c r="O15" s="1108"/>
      <c r="P15" s="1108"/>
      <c r="Q15" s="1108"/>
      <c r="R15" s="1108"/>
      <c r="S15" s="1108"/>
      <c r="T15" s="1108"/>
      <c r="U15" s="1108"/>
      <c r="V15" s="1108"/>
      <c r="W15" s="1108"/>
      <c r="X15" s="1108"/>
      <c r="Y15" s="1108"/>
      <c r="Z15" s="1108"/>
      <c r="AA15" s="1108"/>
      <c r="AB15" s="1108"/>
      <c r="AC15" s="1108"/>
      <c r="AD15" s="1108"/>
      <c r="AE15" s="1108"/>
      <c r="AF15" s="1108"/>
      <c r="AG15" s="1108"/>
      <c r="AH15" s="1108"/>
      <c r="AI15" s="1108"/>
      <c r="AJ15" s="1108"/>
      <c r="AK15" s="1108"/>
      <c r="AL15" s="1108"/>
      <c r="AM15" s="1108"/>
      <c r="AN15" s="1108"/>
      <c r="AO15" s="1108"/>
      <c r="AP15" s="1108"/>
      <c r="AQ15" s="1108"/>
      <c r="AR15" s="1108"/>
      <c r="AS15" s="1108"/>
      <c r="AT15" s="1108"/>
      <c r="AU15" s="1108"/>
      <c r="AV15" s="1108"/>
      <c r="AW15" s="1108"/>
      <c r="AX15" s="1108"/>
      <c r="AY15" s="1108"/>
      <c r="AZ15" s="1108"/>
      <c r="BA15" s="1108"/>
      <c r="BB15" s="1108"/>
      <c r="BC15" s="1108"/>
      <c r="BD15" s="1108"/>
      <c r="BE15" s="1108"/>
      <c r="BF15" s="1108"/>
      <c r="BG15" s="1108"/>
      <c r="BH15" s="1108"/>
      <c r="BI15" s="1108"/>
      <c r="BJ15" s="1108"/>
      <c r="BK15" s="1108"/>
      <c r="BL15" s="1108"/>
      <c r="BM15" s="1108"/>
      <c r="BN15" s="1108"/>
      <c r="BO15" s="1108"/>
      <c r="BP15" s="1108"/>
      <c r="BQ15" s="1108"/>
      <c r="BR15" s="1108"/>
      <c r="BS15" s="1108"/>
      <c r="BT15" s="1108"/>
      <c r="BU15" s="1108"/>
      <c r="BV15" s="1108"/>
      <c r="BW15" s="1108"/>
      <c r="BX15" s="1108"/>
      <c r="BY15" s="1108"/>
      <c r="BZ15" s="1108"/>
      <c r="CA15" s="1108"/>
      <c r="CB15" s="1108"/>
      <c r="CC15" s="1108"/>
      <c r="CD15" s="1108"/>
      <c r="CE15" s="1108"/>
      <c r="CF15" s="1108"/>
      <c r="CG15" s="1108"/>
      <c r="CH15" s="1108"/>
      <c r="CI15" s="1108"/>
      <c r="CJ15" s="1108"/>
      <c r="CK15" s="1108"/>
      <c r="CL15" s="1108"/>
      <c r="CM15" s="1108"/>
      <c r="CN15" s="1108"/>
      <c r="CO15" s="1108"/>
      <c r="CP15" s="1108"/>
      <c r="CQ15" s="1108"/>
      <c r="CR15" s="1108"/>
      <c r="CS15" s="1108"/>
      <c r="CT15" s="1108"/>
      <c r="CU15" s="1108"/>
      <c r="CV15" s="1108"/>
      <c r="CW15" s="1108"/>
      <c r="CX15" s="1108"/>
      <c r="CY15" s="1108"/>
      <c r="CZ15" s="1108"/>
      <c r="DA15" s="1108"/>
      <c r="DB15" s="1108"/>
      <c r="DC15" s="1108"/>
      <c r="DD15" s="1108"/>
      <c r="DE15" s="1108"/>
      <c r="DF15" s="1108"/>
      <c r="DG15" s="1108"/>
      <c r="DH15" s="1108"/>
      <c r="DI15" s="1108"/>
      <c r="DJ15" s="1108"/>
      <c r="DK15" s="1108"/>
      <c r="DL15" s="1108"/>
      <c r="DM15" s="1108"/>
      <c r="DN15" s="1108"/>
      <c r="DO15" s="1108"/>
      <c r="DP15" s="1108"/>
      <c r="DQ15" s="1108"/>
      <c r="DR15" s="1108"/>
      <c r="DS15" s="1108"/>
      <c r="DT15" s="1108"/>
      <c r="DU15" s="1108"/>
      <c r="DV15" s="1108"/>
      <c r="DW15" s="1108"/>
      <c r="DX15" s="1108"/>
      <c r="DY15" s="1108"/>
      <c r="DZ15" s="1108"/>
      <c r="EA15" s="1108"/>
      <c r="EB15" s="1108"/>
      <c r="EC15" s="1108"/>
      <c r="ED15" s="1108"/>
      <c r="EE15" s="1108"/>
      <c r="EF15" s="1108"/>
      <c r="EG15" s="1108"/>
      <c r="EH15" s="1108"/>
      <c r="EI15" s="1108"/>
      <c r="EJ15" s="1108"/>
      <c r="EK15" s="1108"/>
      <c r="EL15" s="1108"/>
      <c r="EM15" s="1108"/>
      <c r="EN15" s="1108"/>
      <c r="EO15" s="1108"/>
      <c r="EP15" s="1108"/>
      <c r="EQ15" s="1108"/>
      <c r="ER15" s="1108"/>
      <c r="ES15" s="1108"/>
      <c r="ET15" s="1108"/>
      <c r="EU15" s="1108"/>
      <c r="EV15" s="1108"/>
      <c r="EW15" s="1108"/>
      <c r="EX15" s="1108"/>
      <c r="EY15" s="1108"/>
      <c r="EZ15" s="1108"/>
      <c r="FA15" s="1108"/>
      <c r="FB15" s="1108"/>
      <c r="FC15" s="1108"/>
      <c r="FD15" s="1108"/>
      <c r="FE15" s="1108"/>
      <c r="FF15" s="1108"/>
      <c r="FG15" s="1108"/>
      <c r="FH15" s="1108"/>
      <c r="FI15" s="1108"/>
      <c r="FJ15" s="1108"/>
      <c r="FK15" s="1108"/>
      <c r="FL15" s="1108"/>
    </row>
    <row r="16" spans="1:168" ht="12.75" customHeight="1" x14ac:dyDescent="0.3">
      <c r="A16" s="1110"/>
      <c r="B16" s="56" t="s">
        <v>4238</v>
      </c>
      <c r="C16" s="57">
        <f>SUM(C12:C15)</f>
        <v>4</v>
      </c>
      <c r="D16" s="1111"/>
      <c r="E16" s="1111"/>
    </row>
    <row r="17" spans="1:168" s="187" customFormat="1" x14ac:dyDescent="0.3">
      <c r="A17" s="1110"/>
      <c r="B17" s="1112"/>
      <c r="C17" s="1113"/>
      <c r="D17" s="1114"/>
      <c r="E17" s="1114"/>
    </row>
    <row r="18" spans="1:168" x14ac:dyDescent="0.3">
      <c r="A18" s="1115"/>
      <c r="B18" s="1116"/>
      <c r="C18" s="1117"/>
      <c r="D18" s="1111"/>
      <c r="E18" s="1111"/>
    </row>
    <row r="19" spans="1:168" ht="12.75" customHeight="1" x14ac:dyDescent="0.3">
      <c r="A19" s="645" t="s">
        <v>4168</v>
      </c>
      <c r="B19" s="645" t="s">
        <v>4168</v>
      </c>
      <c r="C19" s="1117"/>
      <c r="D19" s="1111"/>
      <c r="E19" s="1111"/>
    </row>
    <row r="20" spans="1:168" s="1109" customFormat="1" ht="25.5" customHeight="1" x14ac:dyDescent="0.35">
      <c r="A20" s="1106" t="s">
        <v>4861</v>
      </c>
      <c r="B20" s="1106" t="s">
        <v>4862</v>
      </c>
      <c r="C20" s="1107">
        <v>1</v>
      </c>
      <c r="D20" s="101">
        <v>29510.1</v>
      </c>
      <c r="E20" s="101">
        <v>29510.1</v>
      </c>
      <c r="F20" s="1108"/>
      <c r="G20" s="1108"/>
      <c r="H20" s="1108"/>
      <c r="I20" s="1108"/>
      <c r="J20" s="1108"/>
      <c r="K20" s="1108"/>
      <c r="L20" s="1108"/>
      <c r="M20" s="1108"/>
      <c r="N20" s="1108"/>
      <c r="O20" s="1108"/>
      <c r="P20" s="1108"/>
      <c r="Q20" s="1108"/>
      <c r="R20" s="1108"/>
      <c r="S20" s="1108"/>
      <c r="T20" s="1108"/>
      <c r="U20" s="1108"/>
      <c r="V20" s="1108"/>
      <c r="W20" s="1108"/>
      <c r="X20" s="1108"/>
      <c r="Y20" s="1108"/>
      <c r="Z20" s="1108"/>
      <c r="AA20" s="1108"/>
      <c r="AB20" s="1108"/>
      <c r="AC20" s="1108"/>
      <c r="AD20" s="1108"/>
      <c r="AE20" s="1108"/>
      <c r="AF20" s="1108"/>
      <c r="AG20" s="1108"/>
      <c r="AH20" s="1108"/>
      <c r="AI20" s="1108"/>
      <c r="AJ20" s="1108"/>
      <c r="AK20" s="1108"/>
      <c r="AL20" s="1108"/>
      <c r="AM20" s="1108"/>
      <c r="AN20" s="1108"/>
      <c r="AO20" s="1108"/>
      <c r="AP20" s="1108"/>
      <c r="AQ20" s="1108"/>
      <c r="AR20" s="1108"/>
      <c r="AS20" s="1108"/>
      <c r="AT20" s="1108"/>
      <c r="AU20" s="1108"/>
      <c r="AV20" s="1108"/>
      <c r="AW20" s="1108"/>
      <c r="AX20" s="1108"/>
      <c r="AY20" s="1108"/>
      <c r="AZ20" s="1108"/>
      <c r="BA20" s="1108"/>
      <c r="BB20" s="1108"/>
      <c r="BC20" s="1108"/>
      <c r="BD20" s="1108"/>
      <c r="BE20" s="1108"/>
      <c r="BF20" s="1108"/>
      <c r="BG20" s="1108"/>
      <c r="BH20" s="1108"/>
      <c r="BI20" s="1108"/>
      <c r="BJ20" s="1108"/>
      <c r="BK20" s="1108"/>
      <c r="BL20" s="1108"/>
      <c r="BM20" s="1108"/>
      <c r="BN20" s="1108"/>
      <c r="BO20" s="1108"/>
      <c r="BP20" s="1108"/>
      <c r="BQ20" s="1108"/>
      <c r="BR20" s="1108"/>
      <c r="BS20" s="1108"/>
      <c r="BT20" s="1108"/>
      <c r="BU20" s="1108"/>
      <c r="BV20" s="1108"/>
      <c r="BW20" s="1108"/>
      <c r="BX20" s="1108"/>
      <c r="BY20" s="1108"/>
      <c r="BZ20" s="1108"/>
      <c r="CA20" s="1108"/>
      <c r="CB20" s="1108"/>
      <c r="CC20" s="1108"/>
      <c r="CD20" s="1108"/>
      <c r="CE20" s="1108"/>
      <c r="CF20" s="1108"/>
      <c r="CG20" s="1108"/>
      <c r="CH20" s="1108"/>
      <c r="CI20" s="1108"/>
      <c r="CJ20" s="1108"/>
      <c r="CK20" s="1108"/>
      <c r="CL20" s="1108"/>
      <c r="CM20" s="1108"/>
      <c r="CN20" s="1108"/>
      <c r="CO20" s="1108"/>
      <c r="CP20" s="1108"/>
      <c r="CQ20" s="1108"/>
      <c r="CR20" s="1108"/>
      <c r="CS20" s="1108"/>
      <c r="CT20" s="1108"/>
      <c r="CU20" s="1108"/>
      <c r="CV20" s="1108"/>
      <c r="CW20" s="1108"/>
      <c r="CX20" s="1108"/>
      <c r="CY20" s="1108"/>
      <c r="CZ20" s="1108"/>
      <c r="DA20" s="1108"/>
      <c r="DB20" s="1108"/>
      <c r="DC20" s="1108"/>
      <c r="DD20" s="1108"/>
      <c r="DE20" s="1108"/>
      <c r="DF20" s="1108"/>
      <c r="DG20" s="1108"/>
      <c r="DH20" s="1108"/>
      <c r="DI20" s="1108"/>
      <c r="DJ20" s="1108"/>
      <c r="DK20" s="1108"/>
      <c r="DL20" s="1108"/>
      <c r="DM20" s="1108"/>
      <c r="DN20" s="1108"/>
      <c r="DO20" s="1108"/>
      <c r="DP20" s="1108"/>
      <c r="DQ20" s="1108"/>
      <c r="DR20" s="1108"/>
      <c r="DS20" s="1108"/>
      <c r="DT20" s="1108"/>
      <c r="DU20" s="1108"/>
      <c r="DV20" s="1108"/>
      <c r="DW20" s="1108"/>
      <c r="DX20" s="1108"/>
      <c r="DY20" s="1108"/>
      <c r="DZ20" s="1108"/>
      <c r="EA20" s="1108"/>
      <c r="EB20" s="1108"/>
      <c r="EC20" s="1108"/>
      <c r="ED20" s="1108"/>
      <c r="EE20" s="1108"/>
      <c r="EF20" s="1108"/>
      <c r="EG20" s="1108"/>
      <c r="EH20" s="1108"/>
      <c r="EI20" s="1108"/>
      <c r="EJ20" s="1108"/>
      <c r="EK20" s="1108"/>
      <c r="EL20" s="1108"/>
      <c r="EM20" s="1108"/>
      <c r="EN20" s="1108"/>
      <c r="EO20" s="1108"/>
      <c r="EP20" s="1108"/>
      <c r="EQ20" s="1108"/>
      <c r="ER20" s="1108"/>
      <c r="ES20" s="1108"/>
      <c r="ET20" s="1108"/>
      <c r="EU20" s="1108"/>
      <c r="EV20" s="1108"/>
      <c r="EW20" s="1108"/>
      <c r="EX20" s="1108"/>
      <c r="EY20" s="1108"/>
      <c r="EZ20" s="1108"/>
      <c r="FA20" s="1108"/>
      <c r="FB20" s="1108"/>
      <c r="FC20" s="1108"/>
      <c r="FD20" s="1108"/>
      <c r="FE20" s="1108"/>
      <c r="FF20" s="1108"/>
      <c r="FG20" s="1108"/>
      <c r="FH20" s="1108"/>
      <c r="FI20" s="1108"/>
      <c r="FJ20" s="1108"/>
      <c r="FK20" s="1108"/>
      <c r="FL20" s="1108"/>
    </row>
    <row r="21" spans="1:168" s="1109" customFormat="1" ht="18" customHeight="1" x14ac:dyDescent="0.35">
      <c r="A21" s="1106" t="s">
        <v>4863</v>
      </c>
      <c r="B21" s="1106" t="s">
        <v>4864</v>
      </c>
      <c r="C21" s="1107">
        <v>1</v>
      </c>
      <c r="D21" s="101">
        <v>29510.1</v>
      </c>
      <c r="E21" s="101">
        <v>29510.1</v>
      </c>
      <c r="F21" s="1108"/>
      <c r="G21" s="1108"/>
      <c r="H21" s="1108"/>
      <c r="I21" s="1108"/>
      <c r="J21" s="1108"/>
      <c r="K21" s="1108"/>
      <c r="L21" s="1108"/>
      <c r="M21" s="1108"/>
      <c r="N21" s="1108"/>
      <c r="O21" s="1108"/>
      <c r="P21" s="1108"/>
      <c r="Q21" s="1108"/>
      <c r="R21" s="1108"/>
      <c r="S21" s="1108"/>
      <c r="T21" s="1108"/>
      <c r="U21" s="1108"/>
      <c r="V21" s="1108"/>
      <c r="W21" s="1108"/>
      <c r="X21" s="1108"/>
      <c r="Y21" s="1108"/>
      <c r="Z21" s="1108"/>
      <c r="AA21" s="1108"/>
      <c r="AB21" s="1108"/>
      <c r="AC21" s="1108"/>
      <c r="AD21" s="1108"/>
      <c r="AE21" s="1108"/>
      <c r="AF21" s="1108"/>
      <c r="AG21" s="1108"/>
      <c r="AH21" s="1108"/>
      <c r="AI21" s="1108"/>
      <c r="AJ21" s="1108"/>
      <c r="AK21" s="1108"/>
      <c r="AL21" s="1108"/>
      <c r="AM21" s="1108"/>
      <c r="AN21" s="1108"/>
      <c r="AO21" s="1108"/>
      <c r="AP21" s="1108"/>
      <c r="AQ21" s="1108"/>
      <c r="AR21" s="1108"/>
      <c r="AS21" s="1108"/>
      <c r="AT21" s="1108"/>
      <c r="AU21" s="1108"/>
      <c r="AV21" s="1108"/>
      <c r="AW21" s="1108"/>
      <c r="AX21" s="1108"/>
      <c r="AY21" s="1108"/>
      <c r="AZ21" s="1108"/>
      <c r="BA21" s="1108"/>
      <c r="BB21" s="1108"/>
      <c r="BC21" s="1108"/>
      <c r="BD21" s="1108"/>
      <c r="BE21" s="1108"/>
      <c r="BF21" s="1108"/>
      <c r="BG21" s="1108"/>
      <c r="BH21" s="1108"/>
      <c r="BI21" s="1108"/>
      <c r="BJ21" s="1108"/>
      <c r="BK21" s="1108"/>
      <c r="BL21" s="1108"/>
      <c r="BM21" s="1108"/>
      <c r="BN21" s="1108"/>
      <c r="BO21" s="1108"/>
      <c r="BP21" s="1108"/>
      <c r="BQ21" s="1108"/>
      <c r="BR21" s="1108"/>
      <c r="BS21" s="1108"/>
      <c r="BT21" s="1108"/>
      <c r="BU21" s="1108"/>
      <c r="BV21" s="1108"/>
      <c r="BW21" s="1108"/>
      <c r="BX21" s="1108"/>
      <c r="BY21" s="1108"/>
      <c r="BZ21" s="1108"/>
      <c r="CA21" s="1108"/>
      <c r="CB21" s="1108"/>
      <c r="CC21" s="1108"/>
      <c r="CD21" s="1108"/>
      <c r="CE21" s="1108"/>
      <c r="CF21" s="1108"/>
      <c r="CG21" s="1108"/>
      <c r="CH21" s="1108"/>
      <c r="CI21" s="1108"/>
      <c r="CJ21" s="1108"/>
      <c r="CK21" s="1108"/>
      <c r="CL21" s="1108"/>
      <c r="CM21" s="1108"/>
      <c r="CN21" s="1108"/>
      <c r="CO21" s="1108"/>
      <c r="CP21" s="1108"/>
      <c r="CQ21" s="1108"/>
      <c r="CR21" s="1108"/>
      <c r="CS21" s="1108"/>
      <c r="CT21" s="1108"/>
      <c r="CU21" s="1108"/>
      <c r="CV21" s="1108"/>
      <c r="CW21" s="1108"/>
      <c r="CX21" s="1108"/>
      <c r="CY21" s="1108"/>
      <c r="CZ21" s="1108"/>
      <c r="DA21" s="1108"/>
      <c r="DB21" s="1108"/>
      <c r="DC21" s="1108"/>
      <c r="DD21" s="1108"/>
      <c r="DE21" s="1108"/>
      <c r="DF21" s="1108"/>
      <c r="DG21" s="1108"/>
      <c r="DH21" s="1108"/>
      <c r="DI21" s="1108"/>
      <c r="DJ21" s="1108"/>
      <c r="DK21" s="1108"/>
      <c r="DL21" s="1108"/>
      <c r="DM21" s="1108"/>
      <c r="DN21" s="1108"/>
      <c r="DO21" s="1108"/>
      <c r="DP21" s="1108"/>
      <c r="DQ21" s="1108"/>
      <c r="DR21" s="1108"/>
      <c r="DS21" s="1108"/>
      <c r="DT21" s="1108"/>
      <c r="DU21" s="1108"/>
      <c r="DV21" s="1108"/>
      <c r="DW21" s="1108"/>
      <c r="DX21" s="1108"/>
      <c r="DY21" s="1108"/>
      <c r="DZ21" s="1108"/>
      <c r="EA21" s="1108"/>
      <c r="EB21" s="1108"/>
      <c r="EC21" s="1108"/>
      <c r="ED21" s="1108"/>
      <c r="EE21" s="1108"/>
      <c r="EF21" s="1108"/>
      <c r="EG21" s="1108"/>
      <c r="EH21" s="1108"/>
      <c r="EI21" s="1108"/>
      <c r="EJ21" s="1108"/>
      <c r="EK21" s="1108"/>
      <c r="EL21" s="1108"/>
      <c r="EM21" s="1108"/>
      <c r="EN21" s="1108"/>
      <c r="EO21" s="1108"/>
      <c r="EP21" s="1108"/>
      <c r="EQ21" s="1108"/>
      <c r="ER21" s="1108"/>
      <c r="ES21" s="1108"/>
      <c r="ET21" s="1108"/>
      <c r="EU21" s="1108"/>
      <c r="EV21" s="1108"/>
      <c r="EW21" s="1108"/>
      <c r="EX21" s="1108"/>
      <c r="EY21" s="1108"/>
      <c r="EZ21" s="1108"/>
      <c r="FA21" s="1108"/>
      <c r="FB21" s="1108"/>
      <c r="FC21" s="1108"/>
      <c r="FD21" s="1108"/>
      <c r="FE21" s="1108"/>
      <c r="FF21" s="1108"/>
      <c r="FG21" s="1108"/>
      <c r="FH21" s="1108"/>
      <c r="FI21" s="1108"/>
      <c r="FJ21" s="1108"/>
      <c r="FK21" s="1108"/>
      <c r="FL21" s="1108"/>
    </row>
    <row r="22" spans="1:168" s="1109" customFormat="1" ht="15.75" customHeight="1" x14ac:dyDescent="0.35">
      <c r="A22" s="1106" t="s">
        <v>4865</v>
      </c>
      <c r="B22" s="1106" t="s">
        <v>4866</v>
      </c>
      <c r="C22" s="1107">
        <v>20</v>
      </c>
      <c r="D22" s="101">
        <v>29510.1</v>
      </c>
      <c r="E22" s="101">
        <v>29510.1</v>
      </c>
      <c r="F22" s="1108"/>
      <c r="G22" s="1108"/>
      <c r="H22" s="1108"/>
      <c r="I22" s="1108"/>
      <c r="J22" s="1108"/>
      <c r="K22" s="1108"/>
      <c r="L22" s="1108"/>
      <c r="M22" s="1108"/>
      <c r="N22" s="1108"/>
      <c r="O22" s="1108"/>
      <c r="P22" s="1108"/>
      <c r="Q22" s="1108"/>
      <c r="R22" s="1108"/>
      <c r="S22" s="1108"/>
      <c r="T22" s="1108"/>
      <c r="U22" s="1108"/>
      <c r="V22" s="1108"/>
      <c r="W22" s="1108"/>
      <c r="X22" s="1108"/>
      <c r="Y22" s="1108"/>
      <c r="Z22" s="1108"/>
      <c r="AA22" s="1108"/>
      <c r="AB22" s="1108"/>
      <c r="AC22" s="1108"/>
      <c r="AD22" s="1108"/>
      <c r="AE22" s="1108"/>
      <c r="AF22" s="1108"/>
      <c r="AG22" s="1108"/>
      <c r="AH22" s="1108"/>
      <c r="AI22" s="1108"/>
      <c r="AJ22" s="1108"/>
      <c r="AK22" s="1108"/>
      <c r="AL22" s="1108"/>
      <c r="AM22" s="1108"/>
      <c r="AN22" s="1108"/>
      <c r="AO22" s="1108"/>
      <c r="AP22" s="1108"/>
      <c r="AQ22" s="1108"/>
      <c r="AR22" s="1108"/>
      <c r="AS22" s="1108"/>
      <c r="AT22" s="1108"/>
      <c r="AU22" s="1108"/>
      <c r="AV22" s="1108"/>
      <c r="AW22" s="1108"/>
      <c r="AX22" s="1108"/>
      <c r="AY22" s="1108"/>
      <c r="AZ22" s="1108"/>
      <c r="BA22" s="1108"/>
      <c r="BB22" s="1108"/>
      <c r="BC22" s="1108"/>
      <c r="BD22" s="1108"/>
      <c r="BE22" s="1108"/>
      <c r="BF22" s="1108"/>
      <c r="BG22" s="1108"/>
      <c r="BH22" s="1108"/>
      <c r="BI22" s="1108"/>
      <c r="BJ22" s="1108"/>
      <c r="BK22" s="1108"/>
      <c r="BL22" s="1108"/>
      <c r="BM22" s="1108"/>
      <c r="BN22" s="1108"/>
      <c r="BO22" s="1108"/>
      <c r="BP22" s="1108"/>
      <c r="BQ22" s="1108"/>
      <c r="BR22" s="1108"/>
      <c r="BS22" s="1108"/>
      <c r="BT22" s="1108"/>
      <c r="BU22" s="1108"/>
      <c r="BV22" s="1108"/>
      <c r="BW22" s="1108"/>
      <c r="BX22" s="1108"/>
      <c r="BY22" s="1108"/>
      <c r="BZ22" s="1108"/>
      <c r="CA22" s="1108"/>
      <c r="CB22" s="1108"/>
      <c r="CC22" s="1108"/>
      <c r="CD22" s="1108"/>
      <c r="CE22" s="1108"/>
      <c r="CF22" s="1108"/>
      <c r="CG22" s="1108"/>
      <c r="CH22" s="1108"/>
      <c r="CI22" s="1108"/>
      <c r="CJ22" s="1108"/>
      <c r="CK22" s="1108"/>
      <c r="CL22" s="1108"/>
      <c r="CM22" s="1108"/>
      <c r="CN22" s="1108"/>
      <c r="CO22" s="1108"/>
      <c r="CP22" s="1108"/>
      <c r="CQ22" s="1108"/>
      <c r="CR22" s="1108"/>
      <c r="CS22" s="1108"/>
      <c r="CT22" s="1108"/>
      <c r="CU22" s="1108"/>
      <c r="CV22" s="1108"/>
      <c r="CW22" s="1108"/>
      <c r="CX22" s="1108"/>
      <c r="CY22" s="1108"/>
      <c r="CZ22" s="1108"/>
      <c r="DA22" s="1108"/>
      <c r="DB22" s="1108"/>
      <c r="DC22" s="1108"/>
      <c r="DD22" s="1108"/>
      <c r="DE22" s="1108"/>
      <c r="DF22" s="1108"/>
      <c r="DG22" s="1108"/>
      <c r="DH22" s="1108"/>
      <c r="DI22" s="1108"/>
      <c r="DJ22" s="1108"/>
      <c r="DK22" s="1108"/>
      <c r="DL22" s="1108"/>
      <c r="DM22" s="1108"/>
      <c r="DN22" s="1108"/>
      <c r="DO22" s="1108"/>
      <c r="DP22" s="1108"/>
      <c r="DQ22" s="1108"/>
      <c r="DR22" s="1108"/>
      <c r="DS22" s="1108"/>
      <c r="DT22" s="1108"/>
      <c r="DU22" s="1108"/>
      <c r="DV22" s="1108"/>
      <c r="DW22" s="1108"/>
      <c r="DX22" s="1108"/>
      <c r="DY22" s="1108"/>
      <c r="DZ22" s="1108"/>
      <c r="EA22" s="1108"/>
      <c r="EB22" s="1108"/>
      <c r="EC22" s="1108"/>
      <c r="ED22" s="1108"/>
      <c r="EE22" s="1108"/>
      <c r="EF22" s="1108"/>
      <c r="EG22" s="1108"/>
      <c r="EH22" s="1108"/>
      <c r="EI22" s="1108"/>
      <c r="EJ22" s="1108"/>
      <c r="EK22" s="1108"/>
      <c r="EL22" s="1108"/>
      <c r="EM22" s="1108"/>
      <c r="EN22" s="1108"/>
      <c r="EO22" s="1108"/>
      <c r="EP22" s="1108"/>
      <c r="EQ22" s="1108"/>
      <c r="ER22" s="1108"/>
      <c r="ES22" s="1108"/>
      <c r="ET22" s="1108"/>
      <c r="EU22" s="1108"/>
      <c r="EV22" s="1108"/>
      <c r="EW22" s="1108"/>
      <c r="EX22" s="1108"/>
      <c r="EY22" s="1108"/>
      <c r="EZ22" s="1108"/>
      <c r="FA22" s="1108"/>
      <c r="FB22" s="1108"/>
      <c r="FC22" s="1108"/>
      <c r="FD22" s="1108"/>
      <c r="FE22" s="1108"/>
      <c r="FF22" s="1108"/>
      <c r="FG22" s="1108"/>
      <c r="FH22" s="1108"/>
      <c r="FI22" s="1108"/>
      <c r="FJ22" s="1108"/>
      <c r="FK22" s="1108"/>
      <c r="FL22" s="1108"/>
    </row>
    <row r="23" spans="1:168" s="1109" customFormat="1" ht="15.75" customHeight="1" x14ac:dyDescent="0.35">
      <c r="A23" s="1106" t="s">
        <v>4867</v>
      </c>
      <c r="B23" s="1106" t="s">
        <v>4868</v>
      </c>
      <c r="C23" s="1107">
        <v>1</v>
      </c>
      <c r="D23" s="101">
        <v>24832.5</v>
      </c>
      <c r="E23" s="101">
        <v>24832.5</v>
      </c>
      <c r="F23" s="1108"/>
      <c r="G23" s="1108"/>
      <c r="H23" s="1108"/>
      <c r="I23" s="1108"/>
      <c r="J23" s="1108"/>
      <c r="K23" s="1108"/>
      <c r="L23" s="1108"/>
      <c r="M23" s="1108"/>
      <c r="N23" s="1108"/>
      <c r="O23" s="1108"/>
      <c r="P23" s="1108"/>
      <c r="Q23" s="1108"/>
      <c r="R23" s="1108"/>
      <c r="S23" s="1108"/>
      <c r="T23" s="1108"/>
      <c r="U23" s="1108"/>
      <c r="V23" s="1108"/>
      <c r="W23" s="1108"/>
      <c r="X23" s="1108"/>
      <c r="Y23" s="1108"/>
      <c r="Z23" s="1108"/>
      <c r="AA23" s="1108"/>
      <c r="AB23" s="1108"/>
      <c r="AC23" s="1108"/>
      <c r="AD23" s="1108"/>
      <c r="AE23" s="1108"/>
      <c r="AF23" s="1108"/>
      <c r="AG23" s="1108"/>
      <c r="AH23" s="1108"/>
      <c r="AI23" s="1108"/>
      <c r="AJ23" s="1108"/>
      <c r="AK23" s="1108"/>
      <c r="AL23" s="1108"/>
      <c r="AM23" s="1108"/>
      <c r="AN23" s="1108"/>
      <c r="AO23" s="1108"/>
      <c r="AP23" s="1108"/>
      <c r="AQ23" s="1108"/>
      <c r="AR23" s="1108"/>
      <c r="AS23" s="1108"/>
      <c r="AT23" s="1108"/>
      <c r="AU23" s="1108"/>
      <c r="AV23" s="1108"/>
      <c r="AW23" s="1108"/>
      <c r="AX23" s="1108"/>
      <c r="AY23" s="1108"/>
      <c r="AZ23" s="1108"/>
      <c r="BA23" s="1108"/>
      <c r="BB23" s="1108"/>
      <c r="BC23" s="1108"/>
      <c r="BD23" s="1108"/>
      <c r="BE23" s="1108"/>
      <c r="BF23" s="1108"/>
      <c r="BG23" s="1108"/>
      <c r="BH23" s="1108"/>
      <c r="BI23" s="1108"/>
      <c r="BJ23" s="1108"/>
      <c r="BK23" s="1108"/>
      <c r="BL23" s="1108"/>
      <c r="BM23" s="1108"/>
      <c r="BN23" s="1108"/>
      <c r="BO23" s="1108"/>
      <c r="BP23" s="1108"/>
      <c r="BQ23" s="1108"/>
      <c r="BR23" s="1108"/>
      <c r="BS23" s="1108"/>
      <c r="BT23" s="1108"/>
      <c r="BU23" s="1108"/>
      <c r="BV23" s="1108"/>
      <c r="BW23" s="1108"/>
      <c r="BX23" s="1108"/>
      <c r="BY23" s="1108"/>
      <c r="BZ23" s="1108"/>
      <c r="CA23" s="1108"/>
      <c r="CB23" s="1108"/>
      <c r="CC23" s="1108"/>
      <c r="CD23" s="1108"/>
      <c r="CE23" s="1108"/>
      <c r="CF23" s="1108"/>
      <c r="CG23" s="1108"/>
      <c r="CH23" s="1108"/>
      <c r="CI23" s="1108"/>
      <c r="CJ23" s="1108"/>
      <c r="CK23" s="1108"/>
      <c r="CL23" s="1108"/>
      <c r="CM23" s="1108"/>
      <c r="CN23" s="1108"/>
      <c r="CO23" s="1108"/>
      <c r="CP23" s="1108"/>
      <c r="CQ23" s="1108"/>
      <c r="CR23" s="1108"/>
      <c r="CS23" s="1108"/>
      <c r="CT23" s="1108"/>
      <c r="CU23" s="1108"/>
      <c r="CV23" s="1108"/>
      <c r="CW23" s="1108"/>
      <c r="CX23" s="1108"/>
      <c r="CY23" s="1108"/>
      <c r="CZ23" s="1108"/>
      <c r="DA23" s="1108"/>
      <c r="DB23" s="1108"/>
      <c r="DC23" s="1108"/>
      <c r="DD23" s="1108"/>
      <c r="DE23" s="1108"/>
      <c r="DF23" s="1108"/>
      <c r="DG23" s="1108"/>
      <c r="DH23" s="1108"/>
      <c r="DI23" s="1108"/>
      <c r="DJ23" s="1108"/>
      <c r="DK23" s="1108"/>
      <c r="DL23" s="1108"/>
      <c r="DM23" s="1108"/>
      <c r="DN23" s="1108"/>
      <c r="DO23" s="1108"/>
      <c r="DP23" s="1108"/>
      <c r="DQ23" s="1108"/>
      <c r="DR23" s="1108"/>
      <c r="DS23" s="1108"/>
      <c r="DT23" s="1108"/>
      <c r="DU23" s="1108"/>
      <c r="DV23" s="1108"/>
      <c r="DW23" s="1108"/>
      <c r="DX23" s="1108"/>
      <c r="DY23" s="1108"/>
      <c r="DZ23" s="1108"/>
      <c r="EA23" s="1108"/>
      <c r="EB23" s="1108"/>
      <c r="EC23" s="1108"/>
      <c r="ED23" s="1108"/>
      <c r="EE23" s="1108"/>
      <c r="EF23" s="1108"/>
      <c r="EG23" s="1108"/>
      <c r="EH23" s="1108"/>
      <c r="EI23" s="1108"/>
      <c r="EJ23" s="1108"/>
      <c r="EK23" s="1108"/>
      <c r="EL23" s="1108"/>
      <c r="EM23" s="1108"/>
      <c r="EN23" s="1108"/>
      <c r="EO23" s="1108"/>
      <c r="EP23" s="1108"/>
      <c r="EQ23" s="1108"/>
      <c r="ER23" s="1108"/>
      <c r="ES23" s="1108"/>
      <c r="ET23" s="1108"/>
      <c r="EU23" s="1108"/>
      <c r="EV23" s="1108"/>
      <c r="EW23" s="1108"/>
      <c r="EX23" s="1108"/>
      <c r="EY23" s="1108"/>
      <c r="EZ23" s="1108"/>
      <c r="FA23" s="1108"/>
      <c r="FB23" s="1108"/>
      <c r="FC23" s="1108"/>
      <c r="FD23" s="1108"/>
      <c r="FE23" s="1108"/>
      <c r="FF23" s="1108"/>
      <c r="FG23" s="1108"/>
      <c r="FH23" s="1108"/>
      <c r="FI23" s="1108"/>
      <c r="FJ23" s="1108"/>
      <c r="FK23" s="1108"/>
      <c r="FL23" s="1108"/>
    </row>
    <row r="24" spans="1:168" s="1109" customFormat="1" ht="17.25" customHeight="1" x14ac:dyDescent="0.35">
      <c r="A24" s="1106" t="s">
        <v>4869</v>
      </c>
      <c r="B24" s="1106" t="s">
        <v>4870</v>
      </c>
      <c r="C24" s="1107">
        <v>1</v>
      </c>
      <c r="D24" s="101">
        <v>24821.7</v>
      </c>
      <c r="E24" s="101">
        <v>24821.7</v>
      </c>
      <c r="F24" s="1108"/>
      <c r="G24" s="1108"/>
      <c r="H24" s="1108"/>
      <c r="I24" s="1108"/>
      <c r="J24" s="1108"/>
      <c r="K24" s="1108"/>
      <c r="L24" s="1108"/>
      <c r="M24" s="1108"/>
      <c r="N24" s="1108"/>
      <c r="O24" s="1108"/>
      <c r="P24" s="1108"/>
      <c r="Q24" s="1108"/>
      <c r="R24" s="1108"/>
      <c r="S24" s="1108"/>
      <c r="T24" s="1108"/>
      <c r="U24" s="1108"/>
      <c r="V24" s="1108"/>
      <c r="W24" s="1108"/>
      <c r="X24" s="1108"/>
      <c r="Y24" s="1108"/>
      <c r="Z24" s="1108"/>
      <c r="AA24" s="1108"/>
      <c r="AB24" s="1108"/>
      <c r="AC24" s="1108"/>
      <c r="AD24" s="1108"/>
      <c r="AE24" s="1108"/>
      <c r="AF24" s="1108"/>
      <c r="AG24" s="1108"/>
      <c r="AH24" s="1108"/>
      <c r="AI24" s="1108"/>
      <c r="AJ24" s="1108"/>
      <c r="AK24" s="1108"/>
      <c r="AL24" s="1108"/>
      <c r="AM24" s="1108"/>
      <c r="AN24" s="1108"/>
      <c r="AO24" s="1108"/>
      <c r="AP24" s="1108"/>
      <c r="AQ24" s="1108"/>
      <c r="AR24" s="1108"/>
      <c r="AS24" s="1108"/>
      <c r="AT24" s="1108"/>
      <c r="AU24" s="1108"/>
      <c r="AV24" s="1108"/>
      <c r="AW24" s="1108"/>
      <c r="AX24" s="1108"/>
      <c r="AY24" s="1108"/>
      <c r="AZ24" s="1108"/>
      <c r="BA24" s="1108"/>
      <c r="BB24" s="1108"/>
      <c r="BC24" s="1108"/>
      <c r="BD24" s="1108"/>
      <c r="BE24" s="1108"/>
      <c r="BF24" s="1108"/>
      <c r="BG24" s="1108"/>
      <c r="BH24" s="1108"/>
      <c r="BI24" s="1108"/>
      <c r="BJ24" s="1108"/>
      <c r="BK24" s="1108"/>
      <c r="BL24" s="1108"/>
      <c r="BM24" s="1108"/>
      <c r="BN24" s="1108"/>
      <c r="BO24" s="1108"/>
      <c r="BP24" s="1108"/>
      <c r="BQ24" s="1108"/>
      <c r="BR24" s="1108"/>
      <c r="BS24" s="1108"/>
      <c r="BT24" s="1108"/>
      <c r="BU24" s="1108"/>
      <c r="BV24" s="1108"/>
      <c r="BW24" s="1108"/>
      <c r="BX24" s="1108"/>
      <c r="BY24" s="1108"/>
      <c r="BZ24" s="1108"/>
      <c r="CA24" s="1108"/>
      <c r="CB24" s="1108"/>
      <c r="CC24" s="1108"/>
      <c r="CD24" s="1108"/>
      <c r="CE24" s="1108"/>
      <c r="CF24" s="1108"/>
      <c r="CG24" s="1108"/>
      <c r="CH24" s="1108"/>
      <c r="CI24" s="1108"/>
      <c r="CJ24" s="1108"/>
      <c r="CK24" s="1108"/>
      <c r="CL24" s="1108"/>
      <c r="CM24" s="1108"/>
      <c r="CN24" s="1108"/>
      <c r="CO24" s="1108"/>
      <c r="CP24" s="1108"/>
      <c r="CQ24" s="1108"/>
      <c r="CR24" s="1108"/>
      <c r="CS24" s="1108"/>
      <c r="CT24" s="1108"/>
      <c r="CU24" s="1108"/>
      <c r="CV24" s="1108"/>
      <c r="CW24" s="1108"/>
      <c r="CX24" s="1108"/>
      <c r="CY24" s="1108"/>
      <c r="CZ24" s="1108"/>
      <c r="DA24" s="1108"/>
      <c r="DB24" s="1108"/>
      <c r="DC24" s="1108"/>
      <c r="DD24" s="1108"/>
      <c r="DE24" s="1108"/>
      <c r="DF24" s="1108"/>
      <c r="DG24" s="1108"/>
      <c r="DH24" s="1108"/>
      <c r="DI24" s="1108"/>
      <c r="DJ24" s="1108"/>
      <c r="DK24" s="1108"/>
      <c r="DL24" s="1108"/>
      <c r="DM24" s="1108"/>
      <c r="DN24" s="1108"/>
      <c r="DO24" s="1108"/>
      <c r="DP24" s="1108"/>
      <c r="DQ24" s="1108"/>
      <c r="DR24" s="1108"/>
      <c r="DS24" s="1108"/>
      <c r="DT24" s="1108"/>
      <c r="DU24" s="1108"/>
      <c r="DV24" s="1108"/>
      <c r="DW24" s="1108"/>
      <c r="DX24" s="1108"/>
      <c r="DY24" s="1108"/>
      <c r="DZ24" s="1108"/>
      <c r="EA24" s="1108"/>
      <c r="EB24" s="1108"/>
      <c r="EC24" s="1108"/>
      <c r="ED24" s="1108"/>
      <c r="EE24" s="1108"/>
      <c r="EF24" s="1108"/>
      <c r="EG24" s="1108"/>
      <c r="EH24" s="1108"/>
      <c r="EI24" s="1108"/>
      <c r="EJ24" s="1108"/>
      <c r="EK24" s="1108"/>
      <c r="EL24" s="1108"/>
      <c r="EM24" s="1108"/>
      <c r="EN24" s="1108"/>
      <c r="EO24" s="1108"/>
      <c r="EP24" s="1108"/>
      <c r="EQ24" s="1108"/>
      <c r="ER24" s="1108"/>
      <c r="ES24" s="1108"/>
      <c r="ET24" s="1108"/>
      <c r="EU24" s="1108"/>
      <c r="EV24" s="1108"/>
      <c r="EW24" s="1108"/>
      <c r="EX24" s="1108"/>
      <c r="EY24" s="1108"/>
      <c r="EZ24" s="1108"/>
      <c r="FA24" s="1108"/>
      <c r="FB24" s="1108"/>
      <c r="FC24" s="1108"/>
      <c r="FD24" s="1108"/>
      <c r="FE24" s="1108"/>
      <c r="FF24" s="1108"/>
      <c r="FG24" s="1108"/>
      <c r="FH24" s="1108"/>
      <c r="FI24" s="1108"/>
      <c r="FJ24" s="1108"/>
      <c r="FK24" s="1108"/>
      <c r="FL24" s="1108"/>
    </row>
    <row r="25" spans="1:168" s="1109" customFormat="1" ht="25.5" customHeight="1" x14ac:dyDescent="0.35">
      <c r="A25" s="1106" t="s">
        <v>4871</v>
      </c>
      <c r="B25" s="1106" t="s">
        <v>4872</v>
      </c>
      <c r="C25" s="1107">
        <v>1</v>
      </c>
      <c r="D25" s="101">
        <v>22947.3</v>
      </c>
      <c r="E25" s="101">
        <v>22947.3</v>
      </c>
      <c r="F25" s="1108"/>
      <c r="G25" s="1108"/>
      <c r="H25" s="1108"/>
      <c r="I25" s="1108"/>
      <c r="J25" s="1108"/>
      <c r="K25" s="1108"/>
      <c r="L25" s="1108"/>
      <c r="M25" s="1108"/>
      <c r="N25" s="1108"/>
      <c r="O25" s="1108"/>
      <c r="P25" s="1108"/>
      <c r="Q25" s="1108"/>
      <c r="R25" s="1108"/>
      <c r="S25" s="1108"/>
      <c r="T25" s="1108"/>
      <c r="U25" s="1108"/>
      <c r="V25" s="1108"/>
      <c r="W25" s="1108"/>
      <c r="X25" s="1108"/>
      <c r="Y25" s="1108"/>
      <c r="Z25" s="1108"/>
      <c r="AA25" s="1108"/>
      <c r="AB25" s="1108"/>
      <c r="AC25" s="1108"/>
      <c r="AD25" s="1108"/>
      <c r="AE25" s="1108"/>
      <c r="AF25" s="1108"/>
      <c r="AG25" s="1108"/>
      <c r="AH25" s="1108"/>
      <c r="AI25" s="1108"/>
      <c r="AJ25" s="1108"/>
      <c r="AK25" s="1108"/>
      <c r="AL25" s="1108"/>
      <c r="AM25" s="1108"/>
      <c r="AN25" s="1108"/>
      <c r="AO25" s="1108"/>
      <c r="AP25" s="1108"/>
      <c r="AQ25" s="1108"/>
      <c r="AR25" s="1108"/>
      <c r="AS25" s="1108"/>
      <c r="AT25" s="1108"/>
      <c r="AU25" s="1108"/>
      <c r="AV25" s="1108"/>
      <c r="AW25" s="1108"/>
      <c r="AX25" s="1108"/>
      <c r="AY25" s="1108"/>
      <c r="AZ25" s="1108"/>
      <c r="BA25" s="1108"/>
      <c r="BB25" s="1108"/>
      <c r="BC25" s="1108"/>
      <c r="BD25" s="1108"/>
      <c r="BE25" s="1108"/>
      <c r="BF25" s="1108"/>
      <c r="BG25" s="1108"/>
      <c r="BH25" s="1108"/>
      <c r="BI25" s="1108"/>
      <c r="BJ25" s="1108"/>
      <c r="BK25" s="1108"/>
      <c r="BL25" s="1108"/>
      <c r="BM25" s="1108"/>
      <c r="BN25" s="1108"/>
      <c r="BO25" s="1108"/>
      <c r="BP25" s="1108"/>
      <c r="BQ25" s="1108"/>
      <c r="BR25" s="1108"/>
      <c r="BS25" s="1108"/>
      <c r="BT25" s="1108"/>
      <c r="BU25" s="1108"/>
      <c r="BV25" s="1108"/>
      <c r="BW25" s="1108"/>
      <c r="BX25" s="1108"/>
      <c r="BY25" s="1108"/>
      <c r="BZ25" s="1108"/>
      <c r="CA25" s="1108"/>
      <c r="CB25" s="1108"/>
      <c r="CC25" s="1108"/>
      <c r="CD25" s="1108"/>
      <c r="CE25" s="1108"/>
      <c r="CF25" s="1108"/>
      <c r="CG25" s="1108"/>
      <c r="CH25" s="1108"/>
      <c r="CI25" s="1108"/>
      <c r="CJ25" s="1108"/>
      <c r="CK25" s="1108"/>
      <c r="CL25" s="1108"/>
      <c r="CM25" s="1108"/>
      <c r="CN25" s="1108"/>
      <c r="CO25" s="1108"/>
      <c r="CP25" s="1108"/>
      <c r="CQ25" s="1108"/>
      <c r="CR25" s="1108"/>
      <c r="CS25" s="1108"/>
      <c r="CT25" s="1108"/>
      <c r="CU25" s="1108"/>
      <c r="CV25" s="1108"/>
      <c r="CW25" s="1108"/>
      <c r="CX25" s="1108"/>
      <c r="CY25" s="1108"/>
      <c r="CZ25" s="1108"/>
      <c r="DA25" s="1108"/>
      <c r="DB25" s="1108"/>
      <c r="DC25" s="1108"/>
      <c r="DD25" s="1108"/>
      <c r="DE25" s="1108"/>
      <c r="DF25" s="1108"/>
      <c r="DG25" s="1108"/>
      <c r="DH25" s="1108"/>
      <c r="DI25" s="1108"/>
      <c r="DJ25" s="1108"/>
      <c r="DK25" s="1108"/>
      <c r="DL25" s="1108"/>
      <c r="DM25" s="1108"/>
      <c r="DN25" s="1108"/>
      <c r="DO25" s="1108"/>
      <c r="DP25" s="1108"/>
      <c r="DQ25" s="1108"/>
      <c r="DR25" s="1108"/>
      <c r="DS25" s="1108"/>
      <c r="DT25" s="1108"/>
      <c r="DU25" s="1108"/>
      <c r="DV25" s="1108"/>
      <c r="DW25" s="1108"/>
      <c r="DX25" s="1108"/>
      <c r="DY25" s="1108"/>
      <c r="DZ25" s="1108"/>
      <c r="EA25" s="1108"/>
      <c r="EB25" s="1108"/>
      <c r="EC25" s="1108"/>
      <c r="ED25" s="1108"/>
      <c r="EE25" s="1108"/>
      <c r="EF25" s="1108"/>
      <c r="EG25" s="1108"/>
      <c r="EH25" s="1108"/>
      <c r="EI25" s="1108"/>
      <c r="EJ25" s="1108"/>
      <c r="EK25" s="1108"/>
      <c r="EL25" s="1108"/>
      <c r="EM25" s="1108"/>
      <c r="EN25" s="1108"/>
      <c r="EO25" s="1108"/>
      <c r="EP25" s="1108"/>
      <c r="EQ25" s="1108"/>
      <c r="ER25" s="1108"/>
      <c r="ES25" s="1108"/>
      <c r="ET25" s="1108"/>
      <c r="EU25" s="1108"/>
      <c r="EV25" s="1108"/>
      <c r="EW25" s="1108"/>
      <c r="EX25" s="1108"/>
      <c r="EY25" s="1108"/>
      <c r="EZ25" s="1108"/>
      <c r="FA25" s="1108"/>
      <c r="FB25" s="1108"/>
      <c r="FC25" s="1108"/>
      <c r="FD25" s="1108"/>
      <c r="FE25" s="1108"/>
      <c r="FF25" s="1108"/>
      <c r="FG25" s="1108"/>
      <c r="FH25" s="1108"/>
      <c r="FI25" s="1108"/>
      <c r="FJ25" s="1108"/>
      <c r="FK25" s="1108"/>
      <c r="FL25" s="1108"/>
    </row>
    <row r="26" spans="1:168" s="1109" customFormat="1" ht="18" customHeight="1" x14ac:dyDescent="0.35">
      <c r="A26" s="1106" t="s">
        <v>4873</v>
      </c>
      <c r="B26" s="1106" t="s">
        <v>4874</v>
      </c>
      <c r="C26" s="1107">
        <v>1</v>
      </c>
      <c r="D26" s="101">
        <v>22947.3</v>
      </c>
      <c r="E26" s="101">
        <v>22947.3</v>
      </c>
      <c r="F26" s="1108"/>
      <c r="G26" s="1108"/>
      <c r="H26" s="1108"/>
      <c r="I26" s="1108"/>
      <c r="J26" s="1108"/>
      <c r="K26" s="1108"/>
      <c r="L26" s="1108"/>
      <c r="M26" s="1108"/>
      <c r="N26" s="1108"/>
      <c r="O26" s="1108"/>
      <c r="P26" s="1108"/>
      <c r="Q26" s="1108"/>
      <c r="R26" s="1108"/>
      <c r="S26" s="1108"/>
      <c r="T26" s="1108"/>
      <c r="U26" s="1108"/>
      <c r="V26" s="1108"/>
      <c r="W26" s="1108"/>
      <c r="X26" s="1108"/>
      <c r="Y26" s="1108"/>
      <c r="Z26" s="1108"/>
      <c r="AA26" s="1108"/>
      <c r="AB26" s="1108"/>
      <c r="AC26" s="1108"/>
      <c r="AD26" s="1108"/>
      <c r="AE26" s="1108"/>
      <c r="AF26" s="1108"/>
      <c r="AG26" s="1108"/>
      <c r="AH26" s="1108"/>
      <c r="AI26" s="1108"/>
      <c r="AJ26" s="1108"/>
      <c r="AK26" s="1108"/>
      <c r="AL26" s="1108"/>
      <c r="AM26" s="1108"/>
      <c r="AN26" s="1108"/>
      <c r="AO26" s="1108"/>
      <c r="AP26" s="1108"/>
      <c r="AQ26" s="1108"/>
      <c r="AR26" s="1108"/>
      <c r="AS26" s="1108"/>
      <c r="AT26" s="1108"/>
      <c r="AU26" s="1108"/>
      <c r="AV26" s="1108"/>
      <c r="AW26" s="1108"/>
      <c r="AX26" s="1108"/>
      <c r="AY26" s="1108"/>
      <c r="AZ26" s="1108"/>
      <c r="BA26" s="1108"/>
      <c r="BB26" s="1108"/>
      <c r="BC26" s="1108"/>
      <c r="BD26" s="1108"/>
      <c r="BE26" s="1108"/>
      <c r="BF26" s="1108"/>
      <c r="BG26" s="1108"/>
      <c r="BH26" s="1108"/>
      <c r="BI26" s="1108"/>
      <c r="BJ26" s="1108"/>
      <c r="BK26" s="1108"/>
      <c r="BL26" s="1108"/>
      <c r="BM26" s="1108"/>
      <c r="BN26" s="1108"/>
      <c r="BO26" s="1108"/>
      <c r="BP26" s="1108"/>
      <c r="BQ26" s="1108"/>
      <c r="BR26" s="1108"/>
      <c r="BS26" s="1108"/>
      <c r="BT26" s="1108"/>
      <c r="BU26" s="1108"/>
      <c r="BV26" s="1108"/>
      <c r="BW26" s="1108"/>
      <c r="BX26" s="1108"/>
      <c r="BY26" s="1108"/>
      <c r="BZ26" s="1108"/>
      <c r="CA26" s="1108"/>
      <c r="CB26" s="1108"/>
      <c r="CC26" s="1108"/>
      <c r="CD26" s="1108"/>
      <c r="CE26" s="1108"/>
      <c r="CF26" s="1108"/>
      <c r="CG26" s="1108"/>
      <c r="CH26" s="1108"/>
      <c r="CI26" s="1108"/>
      <c r="CJ26" s="1108"/>
      <c r="CK26" s="1108"/>
      <c r="CL26" s="1108"/>
      <c r="CM26" s="1108"/>
      <c r="CN26" s="1108"/>
      <c r="CO26" s="1108"/>
      <c r="CP26" s="1108"/>
      <c r="CQ26" s="1108"/>
      <c r="CR26" s="1108"/>
      <c r="CS26" s="1108"/>
      <c r="CT26" s="1108"/>
      <c r="CU26" s="1108"/>
      <c r="CV26" s="1108"/>
      <c r="CW26" s="1108"/>
      <c r="CX26" s="1108"/>
      <c r="CY26" s="1108"/>
      <c r="CZ26" s="1108"/>
      <c r="DA26" s="1108"/>
      <c r="DB26" s="1108"/>
      <c r="DC26" s="1108"/>
      <c r="DD26" s="1108"/>
      <c r="DE26" s="1108"/>
      <c r="DF26" s="1108"/>
      <c r="DG26" s="1108"/>
      <c r="DH26" s="1108"/>
      <c r="DI26" s="1108"/>
      <c r="DJ26" s="1108"/>
      <c r="DK26" s="1108"/>
      <c r="DL26" s="1108"/>
      <c r="DM26" s="1108"/>
      <c r="DN26" s="1108"/>
      <c r="DO26" s="1108"/>
      <c r="DP26" s="1108"/>
      <c r="DQ26" s="1108"/>
      <c r="DR26" s="1108"/>
      <c r="DS26" s="1108"/>
      <c r="DT26" s="1108"/>
      <c r="DU26" s="1108"/>
      <c r="DV26" s="1108"/>
      <c r="DW26" s="1108"/>
      <c r="DX26" s="1108"/>
      <c r="DY26" s="1108"/>
      <c r="DZ26" s="1108"/>
      <c r="EA26" s="1108"/>
      <c r="EB26" s="1108"/>
      <c r="EC26" s="1108"/>
      <c r="ED26" s="1108"/>
      <c r="EE26" s="1108"/>
      <c r="EF26" s="1108"/>
      <c r="EG26" s="1108"/>
      <c r="EH26" s="1108"/>
      <c r="EI26" s="1108"/>
      <c r="EJ26" s="1108"/>
      <c r="EK26" s="1108"/>
      <c r="EL26" s="1108"/>
      <c r="EM26" s="1108"/>
      <c r="EN26" s="1108"/>
      <c r="EO26" s="1108"/>
      <c r="EP26" s="1108"/>
      <c r="EQ26" s="1108"/>
      <c r="ER26" s="1108"/>
      <c r="ES26" s="1108"/>
      <c r="ET26" s="1108"/>
      <c r="EU26" s="1108"/>
      <c r="EV26" s="1108"/>
      <c r="EW26" s="1108"/>
      <c r="EX26" s="1108"/>
      <c r="EY26" s="1108"/>
      <c r="EZ26" s="1108"/>
      <c r="FA26" s="1108"/>
      <c r="FB26" s="1108"/>
      <c r="FC26" s="1108"/>
      <c r="FD26" s="1108"/>
      <c r="FE26" s="1108"/>
      <c r="FF26" s="1108"/>
      <c r="FG26" s="1108"/>
      <c r="FH26" s="1108"/>
      <c r="FI26" s="1108"/>
      <c r="FJ26" s="1108"/>
      <c r="FK26" s="1108"/>
      <c r="FL26" s="1108"/>
    </row>
    <row r="27" spans="1:168" s="1109" customFormat="1" ht="13.5" customHeight="1" x14ac:dyDescent="0.35">
      <c r="A27" s="1106" t="s">
        <v>4875</v>
      </c>
      <c r="B27" s="1106" t="s">
        <v>4876</v>
      </c>
      <c r="C27" s="1107">
        <v>3</v>
      </c>
      <c r="D27" s="101">
        <v>22599.599999999999</v>
      </c>
      <c r="E27" s="101">
        <v>22599.599999999999</v>
      </c>
      <c r="F27" s="1108"/>
      <c r="G27" s="1108"/>
      <c r="H27" s="1108"/>
      <c r="I27" s="1108"/>
      <c r="J27" s="1108"/>
      <c r="K27" s="1108"/>
      <c r="L27" s="1108"/>
      <c r="M27" s="1108"/>
      <c r="N27" s="1108"/>
      <c r="O27" s="1108"/>
      <c r="P27" s="1108"/>
      <c r="Q27" s="1108"/>
      <c r="R27" s="1108"/>
      <c r="S27" s="1108"/>
      <c r="T27" s="1108"/>
      <c r="U27" s="1108"/>
      <c r="V27" s="1108"/>
      <c r="W27" s="1108"/>
      <c r="X27" s="1108"/>
      <c r="Y27" s="1108"/>
      <c r="Z27" s="1108"/>
      <c r="AA27" s="1108"/>
      <c r="AB27" s="1108"/>
      <c r="AC27" s="1108"/>
      <c r="AD27" s="1108"/>
      <c r="AE27" s="1108"/>
      <c r="AF27" s="1108"/>
      <c r="AG27" s="1108"/>
      <c r="AH27" s="1108"/>
      <c r="AI27" s="1108"/>
      <c r="AJ27" s="1108"/>
      <c r="AK27" s="1108"/>
      <c r="AL27" s="1108"/>
      <c r="AM27" s="1108"/>
      <c r="AN27" s="1108"/>
      <c r="AO27" s="1108"/>
      <c r="AP27" s="1108"/>
      <c r="AQ27" s="1108"/>
      <c r="AR27" s="1108"/>
      <c r="AS27" s="1108"/>
      <c r="AT27" s="1108"/>
      <c r="AU27" s="1108"/>
      <c r="AV27" s="1108"/>
      <c r="AW27" s="1108"/>
      <c r="AX27" s="1108"/>
      <c r="AY27" s="1108"/>
      <c r="AZ27" s="1108"/>
      <c r="BA27" s="1108"/>
      <c r="BB27" s="1108"/>
      <c r="BC27" s="1108"/>
      <c r="BD27" s="1108"/>
      <c r="BE27" s="1108"/>
      <c r="BF27" s="1108"/>
      <c r="BG27" s="1108"/>
      <c r="BH27" s="1108"/>
      <c r="BI27" s="1108"/>
      <c r="BJ27" s="1108"/>
      <c r="BK27" s="1108"/>
      <c r="BL27" s="1108"/>
      <c r="BM27" s="1108"/>
      <c r="BN27" s="1108"/>
      <c r="BO27" s="1108"/>
      <c r="BP27" s="1108"/>
      <c r="BQ27" s="1108"/>
      <c r="BR27" s="1108"/>
      <c r="BS27" s="1108"/>
      <c r="BT27" s="1108"/>
      <c r="BU27" s="1108"/>
      <c r="BV27" s="1108"/>
      <c r="BW27" s="1108"/>
      <c r="BX27" s="1108"/>
      <c r="BY27" s="1108"/>
      <c r="BZ27" s="1108"/>
      <c r="CA27" s="1108"/>
      <c r="CB27" s="1108"/>
      <c r="CC27" s="1108"/>
      <c r="CD27" s="1108"/>
      <c r="CE27" s="1108"/>
      <c r="CF27" s="1108"/>
      <c r="CG27" s="1108"/>
      <c r="CH27" s="1108"/>
      <c r="CI27" s="1108"/>
      <c r="CJ27" s="1108"/>
      <c r="CK27" s="1108"/>
      <c r="CL27" s="1108"/>
      <c r="CM27" s="1108"/>
      <c r="CN27" s="1108"/>
      <c r="CO27" s="1108"/>
      <c r="CP27" s="1108"/>
      <c r="CQ27" s="1108"/>
      <c r="CR27" s="1108"/>
      <c r="CS27" s="1108"/>
      <c r="CT27" s="1108"/>
      <c r="CU27" s="1108"/>
      <c r="CV27" s="1108"/>
      <c r="CW27" s="1108"/>
      <c r="CX27" s="1108"/>
      <c r="CY27" s="1108"/>
      <c r="CZ27" s="1108"/>
      <c r="DA27" s="1108"/>
      <c r="DB27" s="1108"/>
      <c r="DC27" s="1108"/>
      <c r="DD27" s="1108"/>
      <c r="DE27" s="1108"/>
      <c r="DF27" s="1108"/>
      <c r="DG27" s="1108"/>
      <c r="DH27" s="1108"/>
      <c r="DI27" s="1108"/>
      <c r="DJ27" s="1108"/>
      <c r="DK27" s="1108"/>
      <c r="DL27" s="1108"/>
      <c r="DM27" s="1108"/>
      <c r="DN27" s="1108"/>
      <c r="DO27" s="1108"/>
      <c r="DP27" s="1108"/>
      <c r="DQ27" s="1108"/>
      <c r="DR27" s="1108"/>
      <c r="DS27" s="1108"/>
      <c r="DT27" s="1108"/>
      <c r="DU27" s="1108"/>
      <c r="DV27" s="1108"/>
      <c r="DW27" s="1108"/>
      <c r="DX27" s="1108"/>
      <c r="DY27" s="1108"/>
      <c r="DZ27" s="1108"/>
      <c r="EA27" s="1108"/>
      <c r="EB27" s="1108"/>
      <c r="EC27" s="1108"/>
      <c r="ED27" s="1108"/>
      <c r="EE27" s="1108"/>
      <c r="EF27" s="1108"/>
      <c r="EG27" s="1108"/>
      <c r="EH27" s="1108"/>
      <c r="EI27" s="1108"/>
      <c r="EJ27" s="1108"/>
      <c r="EK27" s="1108"/>
      <c r="EL27" s="1108"/>
      <c r="EM27" s="1108"/>
      <c r="EN27" s="1108"/>
      <c r="EO27" s="1108"/>
      <c r="EP27" s="1108"/>
      <c r="EQ27" s="1108"/>
      <c r="ER27" s="1108"/>
      <c r="ES27" s="1108"/>
      <c r="ET27" s="1108"/>
      <c r="EU27" s="1108"/>
      <c r="EV27" s="1108"/>
      <c r="EW27" s="1108"/>
      <c r="EX27" s="1108"/>
      <c r="EY27" s="1108"/>
      <c r="EZ27" s="1108"/>
      <c r="FA27" s="1108"/>
      <c r="FB27" s="1108"/>
      <c r="FC27" s="1108"/>
      <c r="FD27" s="1108"/>
      <c r="FE27" s="1108"/>
      <c r="FF27" s="1108"/>
      <c r="FG27" s="1108"/>
      <c r="FH27" s="1108"/>
      <c r="FI27" s="1108"/>
      <c r="FJ27" s="1108"/>
      <c r="FK27" s="1108"/>
      <c r="FL27" s="1108"/>
    </row>
    <row r="28" spans="1:168" s="1109" customFormat="1" ht="15" customHeight="1" x14ac:dyDescent="0.35">
      <c r="A28" s="1106" t="s">
        <v>4877</v>
      </c>
      <c r="B28" s="1106" t="s">
        <v>4878</v>
      </c>
      <c r="C28" s="1107">
        <v>1</v>
      </c>
      <c r="D28" s="101">
        <v>20247.3</v>
      </c>
      <c r="E28" s="101">
        <v>20247.3</v>
      </c>
      <c r="F28" s="1108"/>
      <c r="G28" s="1108"/>
      <c r="H28" s="1108"/>
      <c r="I28" s="1108"/>
      <c r="J28" s="1108"/>
      <c r="K28" s="1108"/>
      <c r="L28" s="1108"/>
      <c r="M28" s="1108"/>
      <c r="N28" s="1108"/>
      <c r="O28" s="1108"/>
      <c r="P28" s="1108"/>
      <c r="Q28" s="1108"/>
      <c r="R28" s="1108"/>
      <c r="S28" s="1108"/>
      <c r="T28" s="1108"/>
      <c r="U28" s="1108"/>
      <c r="V28" s="1108"/>
      <c r="W28" s="1108"/>
      <c r="X28" s="1108"/>
      <c r="Y28" s="1108"/>
      <c r="Z28" s="1108"/>
      <c r="AA28" s="1108"/>
      <c r="AB28" s="1108"/>
      <c r="AC28" s="1108"/>
      <c r="AD28" s="1108"/>
      <c r="AE28" s="1108"/>
      <c r="AF28" s="1108"/>
      <c r="AG28" s="1108"/>
      <c r="AH28" s="1108"/>
      <c r="AI28" s="1108"/>
      <c r="AJ28" s="1108"/>
      <c r="AK28" s="1108"/>
      <c r="AL28" s="1108"/>
      <c r="AM28" s="1108"/>
      <c r="AN28" s="1108"/>
      <c r="AO28" s="1108"/>
      <c r="AP28" s="1108"/>
      <c r="AQ28" s="1108"/>
      <c r="AR28" s="1108"/>
      <c r="AS28" s="1108"/>
      <c r="AT28" s="1108"/>
      <c r="AU28" s="1108"/>
      <c r="AV28" s="1108"/>
      <c r="AW28" s="1108"/>
      <c r="AX28" s="1108"/>
      <c r="AY28" s="1108"/>
      <c r="AZ28" s="1108"/>
      <c r="BA28" s="1108"/>
      <c r="BB28" s="1108"/>
      <c r="BC28" s="1108"/>
      <c r="BD28" s="1108"/>
      <c r="BE28" s="1108"/>
      <c r="BF28" s="1108"/>
      <c r="BG28" s="1108"/>
      <c r="BH28" s="1108"/>
      <c r="BI28" s="1108"/>
      <c r="BJ28" s="1108"/>
      <c r="BK28" s="1108"/>
      <c r="BL28" s="1108"/>
      <c r="BM28" s="1108"/>
      <c r="BN28" s="1108"/>
      <c r="BO28" s="1108"/>
      <c r="BP28" s="1108"/>
      <c r="BQ28" s="1108"/>
      <c r="BR28" s="1108"/>
      <c r="BS28" s="1108"/>
      <c r="BT28" s="1108"/>
      <c r="BU28" s="1108"/>
      <c r="BV28" s="1108"/>
      <c r="BW28" s="1108"/>
      <c r="BX28" s="1108"/>
      <c r="BY28" s="1108"/>
      <c r="BZ28" s="1108"/>
      <c r="CA28" s="1108"/>
      <c r="CB28" s="1108"/>
      <c r="CC28" s="1108"/>
      <c r="CD28" s="1108"/>
      <c r="CE28" s="1108"/>
      <c r="CF28" s="1108"/>
      <c r="CG28" s="1108"/>
      <c r="CH28" s="1108"/>
      <c r="CI28" s="1108"/>
      <c r="CJ28" s="1108"/>
      <c r="CK28" s="1108"/>
      <c r="CL28" s="1108"/>
      <c r="CM28" s="1108"/>
      <c r="CN28" s="1108"/>
      <c r="CO28" s="1108"/>
      <c r="CP28" s="1108"/>
      <c r="CQ28" s="1108"/>
      <c r="CR28" s="1108"/>
      <c r="CS28" s="1108"/>
      <c r="CT28" s="1108"/>
      <c r="CU28" s="1108"/>
      <c r="CV28" s="1108"/>
      <c r="CW28" s="1108"/>
      <c r="CX28" s="1108"/>
      <c r="CY28" s="1108"/>
      <c r="CZ28" s="1108"/>
      <c r="DA28" s="1108"/>
      <c r="DB28" s="1108"/>
      <c r="DC28" s="1108"/>
      <c r="DD28" s="1108"/>
      <c r="DE28" s="1108"/>
      <c r="DF28" s="1108"/>
      <c r="DG28" s="1108"/>
      <c r="DH28" s="1108"/>
      <c r="DI28" s="1108"/>
      <c r="DJ28" s="1108"/>
      <c r="DK28" s="1108"/>
      <c r="DL28" s="1108"/>
      <c r="DM28" s="1108"/>
      <c r="DN28" s="1108"/>
      <c r="DO28" s="1108"/>
      <c r="DP28" s="1108"/>
      <c r="DQ28" s="1108"/>
      <c r="DR28" s="1108"/>
      <c r="DS28" s="1108"/>
      <c r="DT28" s="1108"/>
      <c r="DU28" s="1108"/>
      <c r="DV28" s="1108"/>
      <c r="DW28" s="1108"/>
      <c r="DX28" s="1108"/>
      <c r="DY28" s="1108"/>
      <c r="DZ28" s="1108"/>
      <c r="EA28" s="1108"/>
      <c r="EB28" s="1108"/>
      <c r="EC28" s="1108"/>
      <c r="ED28" s="1108"/>
      <c r="EE28" s="1108"/>
      <c r="EF28" s="1108"/>
      <c r="EG28" s="1108"/>
      <c r="EH28" s="1108"/>
      <c r="EI28" s="1108"/>
      <c r="EJ28" s="1108"/>
      <c r="EK28" s="1108"/>
      <c r="EL28" s="1108"/>
      <c r="EM28" s="1108"/>
      <c r="EN28" s="1108"/>
      <c r="EO28" s="1108"/>
      <c r="EP28" s="1108"/>
      <c r="EQ28" s="1108"/>
      <c r="ER28" s="1108"/>
      <c r="ES28" s="1108"/>
      <c r="ET28" s="1108"/>
      <c r="EU28" s="1108"/>
      <c r="EV28" s="1108"/>
      <c r="EW28" s="1108"/>
      <c r="EX28" s="1108"/>
      <c r="EY28" s="1108"/>
      <c r="EZ28" s="1108"/>
      <c r="FA28" s="1108"/>
      <c r="FB28" s="1108"/>
      <c r="FC28" s="1108"/>
      <c r="FD28" s="1108"/>
      <c r="FE28" s="1108"/>
      <c r="FF28" s="1108"/>
      <c r="FG28" s="1108"/>
      <c r="FH28" s="1108"/>
      <c r="FI28" s="1108"/>
      <c r="FJ28" s="1108"/>
      <c r="FK28" s="1108"/>
      <c r="FL28" s="1108"/>
    </row>
    <row r="29" spans="1:168" s="1109" customFormat="1" ht="17.25" customHeight="1" x14ac:dyDescent="0.35">
      <c r="A29" s="1106" t="s">
        <v>4879</v>
      </c>
      <c r="B29" s="1106" t="s">
        <v>4880</v>
      </c>
      <c r="C29" s="1107">
        <v>1</v>
      </c>
      <c r="D29" s="101">
        <v>20247.3</v>
      </c>
      <c r="E29" s="101">
        <v>20247.3</v>
      </c>
      <c r="F29" s="1108"/>
      <c r="G29" s="1108"/>
      <c r="H29" s="1108"/>
      <c r="I29" s="1108"/>
      <c r="J29" s="1108"/>
      <c r="K29" s="1108"/>
      <c r="L29" s="1108"/>
      <c r="M29" s="1108"/>
      <c r="N29" s="1108"/>
      <c r="O29" s="1108"/>
      <c r="P29" s="1108"/>
      <c r="Q29" s="1108"/>
      <c r="R29" s="1108"/>
      <c r="S29" s="1108"/>
      <c r="T29" s="1108"/>
      <c r="U29" s="1108"/>
      <c r="V29" s="1108"/>
      <c r="W29" s="1108"/>
      <c r="X29" s="1108"/>
      <c r="Y29" s="1108"/>
      <c r="Z29" s="1108"/>
      <c r="AA29" s="1108"/>
      <c r="AB29" s="1108"/>
      <c r="AC29" s="1108"/>
      <c r="AD29" s="1108"/>
      <c r="AE29" s="1108"/>
      <c r="AF29" s="1108"/>
      <c r="AG29" s="1108"/>
      <c r="AH29" s="1108"/>
      <c r="AI29" s="1108"/>
      <c r="AJ29" s="1108"/>
      <c r="AK29" s="1108"/>
      <c r="AL29" s="1108"/>
      <c r="AM29" s="1108"/>
      <c r="AN29" s="1108"/>
      <c r="AO29" s="1108"/>
      <c r="AP29" s="1108"/>
      <c r="AQ29" s="1108"/>
      <c r="AR29" s="1108"/>
      <c r="AS29" s="1108"/>
      <c r="AT29" s="1108"/>
      <c r="AU29" s="1108"/>
      <c r="AV29" s="1108"/>
      <c r="AW29" s="1108"/>
      <c r="AX29" s="1108"/>
      <c r="AY29" s="1108"/>
      <c r="AZ29" s="1108"/>
      <c r="BA29" s="1108"/>
      <c r="BB29" s="1108"/>
      <c r="BC29" s="1108"/>
      <c r="BD29" s="1108"/>
      <c r="BE29" s="1108"/>
      <c r="BF29" s="1108"/>
      <c r="BG29" s="1108"/>
      <c r="BH29" s="1108"/>
      <c r="BI29" s="1108"/>
      <c r="BJ29" s="1108"/>
      <c r="BK29" s="1108"/>
      <c r="BL29" s="1108"/>
      <c r="BM29" s="1108"/>
      <c r="BN29" s="1108"/>
      <c r="BO29" s="1108"/>
      <c r="BP29" s="1108"/>
      <c r="BQ29" s="1108"/>
      <c r="BR29" s="1108"/>
      <c r="BS29" s="1108"/>
      <c r="BT29" s="1108"/>
      <c r="BU29" s="1108"/>
      <c r="BV29" s="1108"/>
      <c r="BW29" s="1108"/>
      <c r="BX29" s="1108"/>
      <c r="BY29" s="1108"/>
      <c r="BZ29" s="1108"/>
      <c r="CA29" s="1108"/>
      <c r="CB29" s="1108"/>
      <c r="CC29" s="1108"/>
      <c r="CD29" s="1108"/>
      <c r="CE29" s="1108"/>
      <c r="CF29" s="1108"/>
      <c r="CG29" s="1108"/>
      <c r="CH29" s="1108"/>
      <c r="CI29" s="1108"/>
      <c r="CJ29" s="1108"/>
      <c r="CK29" s="1108"/>
      <c r="CL29" s="1108"/>
      <c r="CM29" s="1108"/>
      <c r="CN29" s="1108"/>
      <c r="CO29" s="1108"/>
      <c r="CP29" s="1108"/>
      <c r="CQ29" s="1108"/>
      <c r="CR29" s="1108"/>
      <c r="CS29" s="1108"/>
      <c r="CT29" s="1108"/>
      <c r="CU29" s="1108"/>
      <c r="CV29" s="1108"/>
      <c r="CW29" s="1108"/>
      <c r="CX29" s="1108"/>
      <c r="CY29" s="1108"/>
      <c r="CZ29" s="1108"/>
      <c r="DA29" s="1108"/>
      <c r="DB29" s="1108"/>
      <c r="DC29" s="1108"/>
      <c r="DD29" s="1108"/>
      <c r="DE29" s="1108"/>
      <c r="DF29" s="1108"/>
      <c r="DG29" s="1108"/>
      <c r="DH29" s="1108"/>
      <c r="DI29" s="1108"/>
      <c r="DJ29" s="1108"/>
      <c r="DK29" s="1108"/>
      <c r="DL29" s="1108"/>
      <c r="DM29" s="1108"/>
      <c r="DN29" s="1108"/>
      <c r="DO29" s="1108"/>
      <c r="DP29" s="1108"/>
      <c r="DQ29" s="1108"/>
      <c r="DR29" s="1108"/>
      <c r="DS29" s="1108"/>
      <c r="DT29" s="1108"/>
      <c r="DU29" s="1108"/>
      <c r="DV29" s="1108"/>
      <c r="DW29" s="1108"/>
      <c r="DX29" s="1108"/>
      <c r="DY29" s="1108"/>
      <c r="DZ29" s="1108"/>
      <c r="EA29" s="1108"/>
      <c r="EB29" s="1108"/>
      <c r="EC29" s="1108"/>
      <c r="ED29" s="1108"/>
      <c r="EE29" s="1108"/>
      <c r="EF29" s="1108"/>
      <c r="EG29" s="1108"/>
      <c r="EH29" s="1108"/>
      <c r="EI29" s="1108"/>
      <c r="EJ29" s="1108"/>
      <c r="EK29" s="1108"/>
      <c r="EL29" s="1108"/>
      <c r="EM29" s="1108"/>
      <c r="EN29" s="1108"/>
      <c r="EO29" s="1108"/>
      <c r="EP29" s="1108"/>
      <c r="EQ29" s="1108"/>
      <c r="ER29" s="1108"/>
      <c r="ES29" s="1108"/>
      <c r="ET29" s="1108"/>
      <c r="EU29" s="1108"/>
      <c r="EV29" s="1108"/>
      <c r="EW29" s="1108"/>
      <c r="EX29" s="1108"/>
      <c r="EY29" s="1108"/>
      <c r="EZ29" s="1108"/>
      <c r="FA29" s="1108"/>
      <c r="FB29" s="1108"/>
      <c r="FC29" s="1108"/>
      <c r="FD29" s="1108"/>
      <c r="FE29" s="1108"/>
      <c r="FF29" s="1108"/>
      <c r="FG29" s="1108"/>
      <c r="FH29" s="1108"/>
      <c r="FI29" s="1108"/>
      <c r="FJ29" s="1108"/>
      <c r="FK29" s="1108"/>
      <c r="FL29" s="1108"/>
    </row>
    <row r="30" spans="1:168" s="1109" customFormat="1" ht="16.5" customHeight="1" x14ac:dyDescent="0.35">
      <c r="A30" s="1106" t="s">
        <v>4881</v>
      </c>
      <c r="B30" s="1106" t="s">
        <v>4882</v>
      </c>
      <c r="C30" s="1107">
        <v>1</v>
      </c>
      <c r="D30" s="101">
        <v>20247.3</v>
      </c>
      <c r="E30" s="101">
        <v>20247.3</v>
      </c>
      <c r="F30" s="1108"/>
      <c r="G30" s="1108"/>
      <c r="H30" s="1108"/>
      <c r="I30" s="1108"/>
      <c r="J30" s="1108"/>
      <c r="K30" s="1108"/>
      <c r="L30" s="1108"/>
      <c r="M30" s="1108"/>
      <c r="N30" s="1108"/>
      <c r="O30" s="1108"/>
      <c r="P30" s="1108"/>
      <c r="Q30" s="1108"/>
      <c r="R30" s="1108"/>
      <c r="S30" s="1108"/>
      <c r="T30" s="1108"/>
      <c r="U30" s="1108"/>
      <c r="V30" s="1108"/>
      <c r="W30" s="1108"/>
      <c r="X30" s="1108"/>
      <c r="Y30" s="1108"/>
      <c r="Z30" s="1108"/>
      <c r="AA30" s="1108"/>
      <c r="AB30" s="1108"/>
      <c r="AC30" s="1108"/>
      <c r="AD30" s="1108"/>
      <c r="AE30" s="1108"/>
      <c r="AF30" s="1108"/>
      <c r="AG30" s="1108"/>
      <c r="AH30" s="1108"/>
      <c r="AI30" s="1108"/>
      <c r="AJ30" s="1108"/>
      <c r="AK30" s="1108"/>
      <c r="AL30" s="1108"/>
      <c r="AM30" s="1108"/>
      <c r="AN30" s="1108"/>
      <c r="AO30" s="1108"/>
      <c r="AP30" s="1108"/>
      <c r="AQ30" s="1108"/>
      <c r="AR30" s="1108"/>
      <c r="AS30" s="1108"/>
      <c r="AT30" s="1108"/>
      <c r="AU30" s="1108"/>
      <c r="AV30" s="1108"/>
      <c r="AW30" s="1108"/>
      <c r="AX30" s="1108"/>
      <c r="AY30" s="1108"/>
      <c r="AZ30" s="1108"/>
      <c r="BA30" s="1108"/>
      <c r="BB30" s="1108"/>
      <c r="BC30" s="1108"/>
      <c r="BD30" s="1108"/>
      <c r="BE30" s="1108"/>
      <c r="BF30" s="1108"/>
      <c r="BG30" s="1108"/>
      <c r="BH30" s="1108"/>
      <c r="BI30" s="1108"/>
      <c r="BJ30" s="1108"/>
      <c r="BK30" s="1108"/>
      <c r="BL30" s="1108"/>
      <c r="BM30" s="1108"/>
      <c r="BN30" s="1108"/>
      <c r="BO30" s="1108"/>
      <c r="BP30" s="1108"/>
      <c r="BQ30" s="1108"/>
      <c r="BR30" s="1108"/>
      <c r="BS30" s="1108"/>
      <c r="BT30" s="1108"/>
      <c r="BU30" s="1108"/>
      <c r="BV30" s="1108"/>
      <c r="BW30" s="1108"/>
      <c r="BX30" s="1108"/>
      <c r="BY30" s="1108"/>
      <c r="BZ30" s="1108"/>
      <c r="CA30" s="1108"/>
      <c r="CB30" s="1108"/>
      <c r="CC30" s="1108"/>
      <c r="CD30" s="1108"/>
      <c r="CE30" s="1108"/>
      <c r="CF30" s="1108"/>
      <c r="CG30" s="1108"/>
      <c r="CH30" s="1108"/>
      <c r="CI30" s="1108"/>
      <c r="CJ30" s="1108"/>
      <c r="CK30" s="1108"/>
      <c r="CL30" s="1108"/>
      <c r="CM30" s="1108"/>
      <c r="CN30" s="1108"/>
      <c r="CO30" s="1108"/>
      <c r="CP30" s="1108"/>
      <c r="CQ30" s="1108"/>
      <c r="CR30" s="1108"/>
      <c r="CS30" s="1108"/>
      <c r="CT30" s="1108"/>
      <c r="CU30" s="1108"/>
      <c r="CV30" s="1108"/>
      <c r="CW30" s="1108"/>
      <c r="CX30" s="1108"/>
      <c r="CY30" s="1108"/>
      <c r="CZ30" s="1108"/>
      <c r="DA30" s="1108"/>
      <c r="DB30" s="1108"/>
      <c r="DC30" s="1108"/>
      <c r="DD30" s="1108"/>
      <c r="DE30" s="1108"/>
      <c r="DF30" s="1108"/>
      <c r="DG30" s="1108"/>
      <c r="DH30" s="1108"/>
      <c r="DI30" s="1108"/>
      <c r="DJ30" s="1108"/>
      <c r="DK30" s="1108"/>
      <c r="DL30" s="1108"/>
      <c r="DM30" s="1108"/>
      <c r="DN30" s="1108"/>
      <c r="DO30" s="1108"/>
      <c r="DP30" s="1108"/>
      <c r="DQ30" s="1108"/>
      <c r="DR30" s="1108"/>
      <c r="DS30" s="1108"/>
      <c r="DT30" s="1108"/>
      <c r="DU30" s="1108"/>
      <c r="DV30" s="1108"/>
      <c r="DW30" s="1108"/>
      <c r="DX30" s="1108"/>
      <c r="DY30" s="1108"/>
      <c r="DZ30" s="1108"/>
      <c r="EA30" s="1108"/>
      <c r="EB30" s="1108"/>
      <c r="EC30" s="1108"/>
      <c r="ED30" s="1108"/>
      <c r="EE30" s="1108"/>
      <c r="EF30" s="1108"/>
      <c r="EG30" s="1108"/>
      <c r="EH30" s="1108"/>
      <c r="EI30" s="1108"/>
      <c r="EJ30" s="1108"/>
      <c r="EK30" s="1108"/>
      <c r="EL30" s="1108"/>
      <c r="EM30" s="1108"/>
      <c r="EN30" s="1108"/>
      <c r="EO30" s="1108"/>
      <c r="EP30" s="1108"/>
      <c r="EQ30" s="1108"/>
      <c r="ER30" s="1108"/>
      <c r="ES30" s="1108"/>
      <c r="ET30" s="1108"/>
      <c r="EU30" s="1108"/>
      <c r="EV30" s="1108"/>
      <c r="EW30" s="1108"/>
      <c r="EX30" s="1108"/>
      <c r="EY30" s="1108"/>
      <c r="EZ30" s="1108"/>
      <c r="FA30" s="1108"/>
      <c r="FB30" s="1108"/>
      <c r="FC30" s="1108"/>
      <c r="FD30" s="1108"/>
      <c r="FE30" s="1108"/>
      <c r="FF30" s="1108"/>
      <c r="FG30" s="1108"/>
      <c r="FH30" s="1108"/>
      <c r="FI30" s="1108"/>
      <c r="FJ30" s="1108"/>
      <c r="FK30" s="1108"/>
      <c r="FL30" s="1108"/>
    </row>
    <row r="31" spans="1:168" s="1109" customFormat="1" ht="15.75" customHeight="1" x14ac:dyDescent="0.35">
      <c r="A31" s="1106" t="s">
        <v>4883</v>
      </c>
      <c r="B31" s="1106" t="s">
        <v>4884</v>
      </c>
      <c r="C31" s="1107">
        <v>6</v>
      </c>
      <c r="D31" s="101">
        <v>21130.799999999999</v>
      </c>
      <c r="E31" s="101">
        <v>21130.799999999999</v>
      </c>
      <c r="F31" s="1108"/>
      <c r="G31" s="1108"/>
      <c r="H31" s="1108"/>
      <c r="I31" s="1108"/>
      <c r="J31" s="1108"/>
      <c r="K31" s="1108"/>
      <c r="L31" s="1108"/>
      <c r="M31" s="1108"/>
      <c r="N31" s="1108"/>
      <c r="O31" s="1108"/>
      <c r="P31" s="1108"/>
      <c r="Q31" s="1108"/>
      <c r="R31" s="1108"/>
      <c r="S31" s="1108"/>
      <c r="T31" s="1108"/>
      <c r="U31" s="1108"/>
      <c r="V31" s="1108"/>
      <c r="W31" s="1108"/>
      <c r="X31" s="1108"/>
      <c r="Y31" s="1108"/>
      <c r="Z31" s="1108"/>
      <c r="AA31" s="1108"/>
      <c r="AB31" s="1108"/>
      <c r="AC31" s="1108"/>
      <c r="AD31" s="1108"/>
      <c r="AE31" s="1108"/>
      <c r="AF31" s="1108"/>
      <c r="AG31" s="1108"/>
      <c r="AH31" s="1108"/>
      <c r="AI31" s="1108"/>
      <c r="AJ31" s="1108"/>
      <c r="AK31" s="1108"/>
      <c r="AL31" s="1108"/>
      <c r="AM31" s="1108"/>
      <c r="AN31" s="1108"/>
      <c r="AO31" s="1108"/>
      <c r="AP31" s="1108"/>
      <c r="AQ31" s="1108"/>
      <c r="AR31" s="1108"/>
      <c r="AS31" s="1108"/>
      <c r="AT31" s="1108"/>
      <c r="AU31" s="1108"/>
      <c r="AV31" s="1108"/>
      <c r="AW31" s="1108"/>
      <c r="AX31" s="1108"/>
      <c r="AY31" s="1108"/>
      <c r="AZ31" s="1108"/>
      <c r="BA31" s="1108"/>
      <c r="BB31" s="1108"/>
      <c r="BC31" s="1108"/>
      <c r="BD31" s="1108"/>
      <c r="BE31" s="1108"/>
      <c r="BF31" s="1108"/>
      <c r="BG31" s="1108"/>
      <c r="BH31" s="1108"/>
      <c r="BI31" s="1108"/>
      <c r="BJ31" s="1108"/>
      <c r="BK31" s="1108"/>
      <c r="BL31" s="1108"/>
      <c r="BM31" s="1108"/>
      <c r="BN31" s="1108"/>
      <c r="BO31" s="1108"/>
      <c r="BP31" s="1108"/>
      <c r="BQ31" s="1108"/>
      <c r="BR31" s="1108"/>
      <c r="BS31" s="1108"/>
      <c r="BT31" s="1108"/>
      <c r="BU31" s="1108"/>
      <c r="BV31" s="1108"/>
      <c r="BW31" s="1108"/>
      <c r="BX31" s="1108"/>
      <c r="BY31" s="1108"/>
      <c r="BZ31" s="1108"/>
      <c r="CA31" s="1108"/>
      <c r="CB31" s="1108"/>
      <c r="CC31" s="1108"/>
      <c r="CD31" s="1108"/>
      <c r="CE31" s="1108"/>
      <c r="CF31" s="1108"/>
      <c r="CG31" s="1108"/>
      <c r="CH31" s="1108"/>
      <c r="CI31" s="1108"/>
      <c r="CJ31" s="1108"/>
      <c r="CK31" s="1108"/>
      <c r="CL31" s="1108"/>
      <c r="CM31" s="1108"/>
      <c r="CN31" s="1108"/>
      <c r="CO31" s="1108"/>
      <c r="CP31" s="1108"/>
      <c r="CQ31" s="1108"/>
      <c r="CR31" s="1108"/>
      <c r="CS31" s="1108"/>
      <c r="CT31" s="1108"/>
      <c r="CU31" s="1108"/>
      <c r="CV31" s="1108"/>
      <c r="CW31" s="1108"/>
      <c r="CX31" s="1108"/>
      <c r="CY31" s="1108"/>
      <c r="CZ31" s="1108"/>
      <c r="DA31" s="1108"/>
      <c r="DB31" s="1108"/>
      <c r="DC31" s="1108"/>
      <c r="DD31" s="1108"/>
      <c r="DE31" s="1108"/>
      <c r="DF31" s="1108"/>
      <c r="DG31" s="1108"/>
      <c r="DH31" s="1108"/>
      <c r="DI31" s="1108"/>
      <c r="DJ31" s="1108"/>
      <c r="DK31" s="1108"/>
      <c r="DL31" s="1108"/>
      <c r="DM31" s="1108"/>
      <c r="DN31" s="1108"/>
      <c r="DO31" s="1108"/>
      <c r="DP31" s="1108"/>
      <c r="DQ31" s="1108"/>
      <c r="DR31" s="1108"/>
      <c r="DS31" s="1108"/>
      <c r="DT31" s="1108"/>
      <c r="DU31" s="1108"/>
      <c r="DV31" s="1108"/>
      <c r="DW31" s="1108"/>
      <c r="DX31" s="1108"/>
      <c r="DY31" s="1108"/>
      <c r="DZ31" s="1108"/>
      <c r="EA31" s="1108"/>
      <c r="EB31" s="1108"/>
      <c r="EC31" s="1108"/>
      <c r="ED31" s="1108"/>
      <c r="EE31" s="1108"/>
      <c r="EF31" s="1108"/>
      <c r="EG31" s="1108"/>
      <c r="EH31" s="1108"/>
      <c r="EI31" s="1108"/>
      <c r="EJ31" s="1108"/>
      <c r="EK31" s="1108"/>
      <c r="EL31" s="1108"/>
      <c r="EM31" s="1108"/>
      <c r="EN31" s="1108"/>
      <c r="EO31" s="1108"/>
      <c r="EP31" s="1108"/>
      <c r="EQ31" s="1108"/>
      <c r="ER31" s="1108"/>
      <c r="ES31" s="1108"/>
      <c r="ET31" s="1108"/>
      <c r="EU31" s="1108"/>
      <c r="EV31" s="1108"/>
      <c r="EW31" s="1108"/>
      <c r="EX31" s="1108"/>
      <c r="EY31" s="1108"/>
      <c r="EZ31" s="1108"/>
      <c r="FA31" s="1108"/>
      <c r="FB31" s="1108"/>
      <c r="FC31" s="1108"/>
      <c r="FD31" s="1108"/>
      <c r="FE31" s="1108"/>
      <c r="FF31" s="1108"/>
      <c r="FG31" s="1108"/>
      <c r="FH31" s="1108"/>
      <c r="FI31" s="1108"/>
      <c r="FJ31" s="1108"/>
      <c r="FK31" s="1108"/>
      <c r="FL31" s="1108"/>
    </row>
    <row r="32" spans="1:168" s="1109" customFormat="1" ht="18" customHeight="1" x14ac:dyDescent="0.35">
      <c r="A32" s="1106" t="s">
        <v>4885</v>
      </c>
      <c r="B32" s="1106" t="s">
        <v>4886</v>
      </c>
      <c r="C32" s="1107">
        <v>65</v>
      </c>
      <c r="D32" s="101">
        <v>19335.599999999999</v>
      </c>
      <c r="E32" s="101">
        <v>19335.599999999999</v>
      </c>
      <c r="F32" s="1108"/>
      <c r="G32" s="1108"/>
      <c r="H32" s="1108"/>
      <c r="I32" s="1108"/>
      <c r="J32" s="1108"/>
      <c r="K32" s="1108"/>
      <c r="L32" s="1108"/>
      <c r="M32" s="1108"/>
      <c r="N32" s="1108"/>
      <c r="O32" s="1108"/>
      <c r="P32" s="1108"/>
      <c r="Q32" s="1108"/>
      <c r="R32" s="1108"/>
      <c r="S32" s="1108"/>
      <c r="T32" s="1108"/>
      <c r="U32" s="1108"/>
      <c r="V32" s="1108"/>
      <c r="W32" s="1108"/>
      <c r="X32" s="1108"/>
      <c r="Y32" s="1108"/>
      <c r="Z32" s="1108"/>
      <c r="AA32" s="1108"/>
      <c r="AB32" s="1108"/>
      <c r="AC32" s="1108"/>
      <c r="AD32" s="1108"/>
      <c r="AE32" s="1108"/>
      <c r="AF32" s="1108"/>
      <c r="AG32" s="1108"/>
      <c r="AH32" s="1108"/>
      <c r="AI32" s="1108"/>
      <c r="AJ32" s="1108"/>
      <c r="AK32" s="1108"/>
      <c r="AL32" s="1108"/>
      <c r="AM32" s="1108"/>
      <c r="AN32" s="1108"/>
      <c r="AO32" s="1108"/>
      <c r="AP32" s="1108"/>
      <c r="AQ32" s="1108"/>
      <c r="AR32" s="1108"/>
      <c r="AS32" s="1108"/>
      <c r="AT32" s="1108"/>
      <c r="AU32" s="1108"/>
      <c r="AV32" s="1108"/>
      <c r="AW32" s="1108"/>
      <c r="AX32" s="1108"/>
      <c r="AY32" s="1108"/>
      <c r="AZ32" s="1108"/>
      <c r="BA32" s="1108"/>
      <c r="BB32" s="1108"/>
      <c r="BC32" s="1108"/>
      <c r="BD32" s="1108"/>
      <c r="BE32" s="1108"/>
      <c r="BF32" s="1108"/>
      <c r="BG32" s="1108"/>
      <c r="BH32" s="1108"/>
      <c r="BI32" s="1108"/>
      <c r="BJ32" s="1108"/>
      <c r="BK32" s="1108"/>
      <c r="BL32" s="1108"/>
      <c r="BM32" s="1108"/>
      <c r="BN32" s="1108"/>
      <c r="BO32" s="1108"/>
      <c r="BP32" s="1108"/>
      <c r="BQ32" s="1108"/>
      <c r="BR32" s="1108"/>
      <c r="BS32" s="1108"/>
      <c r="BT32" s="1108"/>
      <c r="BU32" s="1108"/>
      <c r="BV32" s="1108"/>
      <c r="BW32" s="1108"/>
      <c r="BX32" s="1108"/>
      <c r="BY32" s="1108"/>
      <c r="BZ32" s="1108"/>
      <c r="CA32" s="1108"/>
      <c r="CB32" s="1108"/>
      <c r="CC32" s="1108"/>
      <c r="CD32" s="1108"/>
      <c r="CE32" s="1108"/>
      <c r="CF32" s="1108"/>
      <c r="CG32" s="1108"/>
      <c r="CH32" s="1108"/>
      <c r="CI32" s="1108"/>
      <c r="CJ32" s="1108"/>
      <c r="CK32" s="1108"/>
      <c r="CL32" s="1108"/>
      <c r="CM32" s="1108"/>
      <c r="CN32" s="1108"/>
      <c r="CO32" s="1108"/>
      <c r="CP32" s="1108"/>
      <c r="CQ32" s="1108"/>
      <c r="CR32" s="1108"/>
      <c r="CS32" s="1108"/>
      <c r="CT32" s="1108"/>
      <c r="CU32" s="1108"/>
      <c r="CV32" s="1108"/>
      <c r="CW32" s="1108"/>
      <c r="CX32" s="1108"/>
      <c r="CY32" s="1108"/>
      <c r="CZ32" s="1108"/>
      <c r="DA32" s="1108"/>
      <c r="DB32" s="1108"/>
      <c r="DC32" s="1108"/>
      <c r="DD32" s="1108"/>
      <c r="DE32" s="1108"/>
      <c r="DF32" s="1108"/>
      <c r="DG32" s="1108"/>
      <c r="DH32" s="1108"/>
      <c r="DI32" s="1108"/>
      <c r="DJ32" s="1108"/>
      <c r="DK32" s="1108"/>
      <c r="DL32" s="1108"/>
      <c r="DM32" s="1108"/>
      <c r="DN32" s="1108"/>
      <c r="DO32" s="1108"/>
      <c r="DP32" s="1108"/>
      <c r="DQ32" s="1108"/>
      <c r="DR32" s="1108"/>
      <c r="DS32" s="1108"/>
      <c r="DT32" s="1108"/>
      <c r="DU32" s="1108"/>
      <c r="DV32" s="1108"/>
      <c r="DW32" s="1108"/>
      <c r="DX32" s="1108"/>
      <c r="DY32" s="1108"/>
      <c r="DZ32" s="1108"/>
      <c r="EA32" s="1108"/>
      <c r="EB32" s="1108"/>
      <c r="EC32" s="1108"/>
      <c r="ED32" s="1108"/>
      <c r="EE32" s="1108"/>
      <c r="EF32" s="1108"/>
      <c r="EG32" s="1108"/>
      <c r="EH32" s="1108"/>
      <c r="EI32" s="1108"/>
      <c r="EJ32" s="1108"/>
      <c r="EK32" s="1108"/>
      <c r="EL32" s="1108"/>
      <c r="EM32" s="1108"/>
      <c r="EN32" s="1108"/>
      <c r="EO32" s="1108"/>
      <c r="EP32" s="1108"/>
      <c r="EQ32" s="1108"/>
      <c r="ER32" s="1108"/>
      <c r="ES32" s="1108"/>
      <c r="ET32" s="1108"/>
      <c r="EU32" s="1108"/>
      <c r="EV32" s="1108"/>
      <c r="EW32" s="1108"/>
      <c r="EX32" s="1108"/>
      <c r="EY32" s="1108"/>
      <c r="EZ32" s="1108"/>
      <c r="FA32" s="1108"/>
      <c r="FB32" s="1108"/>
      <c r="FC32" s="1108"/>
      <c r="FD32" s="1108"/>
      <c r="FE32" s="1108"/>
      <c r="FF32" s="1108"/>
      <c r="FG32" s="1108"/>
      <c r="FH32" s="1108"/>
      <c r="FI32" s="1108"/>
      <c r="FJ32" s="1108"/>
      <c r="FK32" s="1108"/>
      <c r="FL32" s="1108"/>
    </row>
    <row r="33" spans="1:168" s="1109" customFormat="1" ht="16.5" customHeight="1" x14ac:dyDescent="0.35">
      <c r="A33" s="1106" t="s">
        <v>4887</v>
      </c>
      <c r="B33" s="1106" t="s">
        <v>4888</v>
      </c>
      <c r="C33" s="1107">
        <v>1</v>
      </c>
      <c r="D33" s="101">
        <v>20247.3</v>
      </c>
      <c r="E33" s="101">
        <v>20247.3</v>
      </c>
      <c r="F33" s="1108"/>
      <c r="G33" s="1108"/>
      <c r="H33" s="1108"/>
      <c r="I33" s="1108"/>
      <c r="J33" s="1108"/>
      <c r="K33" s="1108"/>
      <c r="L33" s="1108"/>
      <c r="M33" s="1108"/>
      <c r="N33" s="1108"/>
      <c r="O33" s="1108"/>
      <c r="P33" s="1108"/>
      <c r="Q33" s="1108"/>
      <c r="R33" s="1108"/>
      <c r="S33" s="1108"/>
      <c r="T33" s="1108"/>
      <c r="U33" s="1108"/>
      <c r="V33" s="1108"/>
      <c r="W33" s="1108"/>
      <c r="X33" s="1108"/>
      <c r="Y33" s="1108"/>
      <c r="Z33" s="1108"/>
      <c r="AA33" s="1108"/>
      <c r="AB33" s="1108"/>
      <c r="AC33" s="1108"/>
      <c r="AD33" s="1108"/>
      <c r="AE33" s="1108"/>
      <c r="AF33" s="1108"/>
      <c r="AG33" s="1108"/>
      <c r="AH33" s="1108"/>
      <c r="AI33" s="1108"/>
      <c r="AJ33" s="1108"/>
      <c r="AK33" s="1108"/>
      <c r="AL33" s="1108"/>
      <c r="AM33" s="1108"/>
      <c r="AN33" s="1108"/>
      <c r="AO33" s="1108"/>
      <c r="AP33" s="1108"/>
      <c r="AQ33" s="1108"/>
      <c r="AR33" s="1108"/>
      <c r="AS33" s="1108"/>
      <c r="AT33" s="1108"/>
      <c r="AU33" s="1108"/>
      <c r="AV33" s="1108"/>
      <c r="AW33" s="1108"/>
      <c r="AX33" s="1108"/>
      <c r="AY33" s="1108"/>
      <c r="AZ33" s="1108"/>
      <c r="BA33" s="1108"/>
      <c r="BB33" s="1108"/>
      <c r="BC33" s="1108"/>
      <c r="BD33" s="1108"/>
      <c r="BE33" s="1108"/>
      <c r="BF33" s="1108"/>
      <c r="BG33" s="1108"/>
      <c r="BH33" s="1108"/>
      <c r="BI33" s="1108"/>
      <c r="BJ33" s="1108"/>
      <c r="BK33" s="1108"/>
      <c r="BL33" s="1108"/>
      <c r="BM33" s="1108"/>
      <c r="BN33" s="1108"/>
      <c r="BO33" s="1108"/>
      <c r="BP33" s="1108"/>
      <c r="BQ33" s="1108"/>
      <c r="BR33" s="1108"/>
      <c r="BS33" s="1108"/>
      <c r="BT33" s="1108"/>
      <c r="BU33" s="1108"/>
      <c r="BV33" s="1108"/>
      <c r="BW33" s="1108"/>
      <c r="BX33" s="1108"/>
      <c r="BY33" s="1108"/>
      <c r="BZ33" s="1108"/>
      <c r="CA33" s="1108"/>
      <c r="CB33" s="1108"/>
      <c r="CC33" s="1108"/>
      <c r="CD33" s="1108"/>
      <c r="CE33" s="1108"/>
      <c r="CF33" s="1108"/>
      <c r="CG33" s="1108"/>
      <c r="CH33" s="1108"/>
      <c r="CI33" s="1108"/>
      <c r="CJ33" s="1108"/>
      <c r="CK33" s="1108"/>
      <c r="CL33" s="1108"/>
      <c r="CM33" s="1108"/>
      <c r="CN33" s="1108"/>
      <c r="CO33" s="1108"/>
      <c r="CP33" s="1108"/>
      <c r="CQ33" s="1108"/>
      <c r="CR33" s="1108"/>
      <c r="CS33" s="1108"/>
      <c r="CT33" s="1108"/>
      <c r="CU33" s="1108"/>
      <c r="CV33" s="1108"/>
      <c r="CW33" s="1108"/>
      <c r="CX33" s="1108"/>
      <c r="CY33" s="1108"/>
      <c r="CZ33" s="1108"/>
      <c r="DA33" s="1108"/>
      <c r="DB33" s="1108"/>
      <c r="DC33" s="1108"/>
      <c r="DD33" s="1108"/>
      <c r="DE33" s="1108"/>
      <c r="DF33" s="1108"/>
      <c r="DG33" s="1108"/>
      <c r="DH33" s="1108"/>
      <c r="DI33" s="1108"/>
      <c r="DJ33" s="1108"/>
      <c r="DK33" s="1108"/>
      <c r="DL33" s="1108"/>
      <c r="DM33" s="1108"/>
      <c r="DN33" s="1108"/>
      <c r="DO33" s="1108"/>
      <c r="DP33" s="1108"/>
      <c r="DQ33" s="1108"/>
      <c r="DR33" s="1108"/>
      <c r="DS33" s="1108"/>
      <c r="DT33" s="1108"/>
      <c r="DU33" s="1108"/>
      <c r="DV33" s="1108"/>
      <c r="DW33" s="1108"/>
      <c r="DX33" s="1108"/>
      <c r="DY33" s="1108"/>
      <c r="DZ33" s="1108"/>
      <c r="EA33" s="1108"/>
      <c r="EB33" s="1108"/>
      <c r="EC33" s="1108"/>
      <c r="ED33" s="1108"/>
      <c r="EE33" s="1108"/>
      <c r="EF33" s="1108"/>
      <c r="EG33" s="1108"/>
      <c r="EH33" s="1108"/>
      <c r="EI33" s="1108"/>
      <c r="EJ33" s="1108"/>
      <c r="EK33" s="1108"/>
      <c r="EL33" s="1108"/>
      <c r="EM33" s="1108"/>
      <c r="EN33" s="1108"/>
      <c r="EO33" s="1108"/>
      <c r="EP33" s="1108"/>
      <c r="EQ33" s="1108"/>
      <c r="ER33" s="1108"/>
      <c r="ES33" s="1108"/>
      <c r="ET33" s="1108"/>
      <c r="EU33" s="1108"/>
      <c r="EV33" s="1108"/>
      <c r="EW33" s="1108"/>
      <c r="EX33" s="1108"/>
      <c r="EY33" s="1108"/>
      <c r="EZ33" s="1108"/>
      <c r="FA33" s="1108"/>
      <c r="FB33" s="1108"/>
      <c r="FC33" s="1108"/>
      <c r="FD33" s="1108"/>
      <c r="FE33" s="1108"/>
      <c r="FF33" s="1108"/>
      <c r="FG33" s="1108"/>
      <c r="FH33" s="1108"/>
      <c r="FI33" s="1108"/>
      <c r="FJ33" s="1108"/>
      <c r="FK33" s="1108"/>
      <c r="FL33" s="1108"/>
    </row>
    <row r="34" spans="1:168" s="1109" customFormat="1" ht="12.75" customHeight="1" x14ac:dyDescent="0.35">
      <c r="A34" s="1106" t="s">
        <v>4889</v>
      </c>
      <c r="B34" s="1106" t="s">
        <v>4890</v>
      </c>
      <c r="C34" s="1107">
        <v>1</v>
      </c>
      <c r="D34" s="101">
        <v>18620.7</v>
      </c>
      <c r="E34" s="101">
        <v>18620.7</v>
      </c>
      <c r="F34" s="1108"/>
      <c r="G34" s="1108"/>
      <c r="H34" s="1108"/>
      <c r="I34" s="1108"/>
      <c r="J34" s="1108"/>
      <c r="K34" s="1108"/>
      <c r="L34" s="1108"/>
      <c r="M34" s="1108"/>
      <c r="N34" s="1108"/>
      <c r="O34" s="1108"/>
      <c r="P34" s="1108"/>
      <c r="Q34" s="1108"/>
      <c r="R34" s="1108"/>
      <c r="S34" s="1108"/>
      <c r="T34" s="1108"/>
      <c r="U34" s="1108"/>
      <c r="V34" s="1108"/>
      <c r="W34" s="1108"/>
      <c r="X34" s="1108"/>
      <c r="Y34" s="1108"/>
      <c r="Z34" s="1108"/>
      <c r="AA34" s="1108"/>
      <c r="AB34" s="1108"/>
      <c r="AC34" s="1108"/>
      <c r="AD34" s="1108"/>
      <c r="AE34" s="1108"/>
      <c r="AF34" s="1108"/>
      <c r="AG34" s="1108"/>
      <c r="AH34" s="1108"/>
      <c r="AI34" s="1108"/>
      <c r="AJ34" s="1108"/>
      <c r="AK34" s="1108"/>
      <c r="AL34" s="1108"/>
      <c r="AM34" s="1108"/>
      <c r="AN34" s="1108"/>
      <c r="AO34" s="1108"/>
      <c r="AP34" s="1108"/>
      <c r="AQ34" s="1108"/>
      <c r="AR34" s="1108"/>
      <c r="AS34" s="1108"/>
      <c r="AT34" s="1108"/>
      <c r="AU34" s="1108"/>
      <c r="AV34" s="1108"/>
      <c r="AW34" s="1108"/>
      <c r="AX34" s="1108"/>
      <c r="AY34" s="1108"/>
      <c r="AZ34" s="1108"/>
      <c r="BA34" s="1108"/>
      <c r="BB34" s="1108"/>
      <c r="BC34" s="1108"/>
      <c r="BD34" s="1108"/>
      <c r="BE34" s="1108"/>
      <c r="BF34" s="1108"/>
      <c r="BG34" s="1108"/>
      <c r="BH34" s="1108"/>
      <c r="BI34" s="1108"/>
      <c r="BJ34" s="1108"/>
      <c r="BK34" s="1108"/>
      <c r="BL34" s="1108"/>
      <c r="BM34" s="1108"/>
      <c r="BN34" s="1108"/>
      <c r="BO34" s="1108"/>
      <c r="BP34" s="1108"/>
      <c r="BQ34" s="1108"/>
      <c r="BR34" s="1108"/>
      <c r="BS34" s="1108"/>
      <c r="BT34" s="1108"/>
      <c r="BU34" s="1108"/>
      <c r="BV34" s="1108"/>
      <c r="BW34" s="1108"/>
      <c r="BX34" s="1108"/>
      <c r="BY34" s="1108"/>
      <c r="BZ34" s="1108"/>
      <c r="CA34" s="1108"/>
      <c r="CB34" s="1108"/>
      <c r="CC34" s="1108"/>
      <c r="CD34" s="1108"/>
      <c r="CE34" s="1108"/>
      <c r="CF34" s="1108"/>
      <c r="CG34" s="1108"/>
      <c r="CH34" s="1108"/>
      <c r="CI34" s="1108"/>
      <c r="CJ34" s="1108"/>
      <c r="CK34" s="1108"/>
      <c r="CL34" s="1108"/>
      <c r="CM34" s="1108"/>
      <c r="CN34" s="1108"/>
      <c r="CO34" s="1108"/>
      <c r="CP34" s="1108"/>
      <c r="CQ34" s="1108"/>
      <c r="CR34" s="1108"/>
      <c r="CS34" s="1108"/>
      <c r="CT34" s="1108"/>
      <c r="CU34" s="1108"/>
      <c r="CV34" s="1108"/>
      <c r="CW34" s="1108"/>
      <c r="CX34" s="1108"/>
      <c r="CY34" s="1108"/>
      <c r="CZ34" s="1108"/>
      <c r="DA34" s="1108"/>
      <c r="DB34" s="1108"/>
      <c r="DC34" s="1108"/>
      <c r="DD34" s="1108"/>
      <c r="DE34" s="1108"/>
      <c r="DF34" s="1108"/>
      <c r="DG34" s="1108"/>
      <c r="DH34" s="1108"/>
      <c r="DI34" s="1108"/>
      <c r="DJ34" s="1108"/>
      <c r="DK34" s="1108"/>
      <c r="DL34" s="1108"/>
      <c r="DM34" s="1108"/>
      <c r="DN34" s="1108"/>
      <c r="DO34" s="1108"/>
      <c r="DP34" s="1108"/>
      <c r="DQ34" s="1108"/>
      <c r="DR34" s="1108"/>
      <c r="DS34" s="1108"/>
      <c r="DT34" s="1108"/>
      <c r="DU34" s="1108"/>
      <c r="DV34" s="1108"/>
      <c r="DW34" s="1108"/>
      <c r="DX34" s="1108"/>
      <c r="DY34" s="1108"/>
      <c r="DZ34" s="1108"/>
      <c r="EA34" s="1108"/>
      <c r="EB34" s="1108"/>
      <c r="EC34" s="1108"/>
      <c r="ED34" s="1108"/>
      <c r="EE34" s="1108"/>
      <c r="EF34" s="1108"/>
      <c r="EG34" s="1108"/>
      <c r="EH34" s="1108"/>
      <c r="EI34" s="1108"/>
      <c r="EJ34" s="1108"/>
      <c r="EK34" s="1108"/>
      <c r="EL34" s="1108"/>
      <c r="EM34" s="1108"/>
      <c r="EN34" s="1108"/>
      <c r="EO34" s="1108"/>
      <c r="EP34" s="1108"/>
      <c r="EQ34" s="1108"/>
      <c r="ER34" s="1108"/>
      <c r="ES34" s="1108"/>
      <c r="ET34" s="1108"/>
      <c r="EU34" s="1108"/>
      <c r="EV34" s="1108"/>
      <c r="EW34" s="1108"/>
      <c r="EX34" s="1108"/>
      <c r="EY34" s="1108"/>
      <c r="EZ34" s="1108"/>
      <c r="FA34" s="1108"/>
      <c r="FB34" s="1108"/>
      <c r="FC34" s="1108"/>
      <c r="FD34" s="1108"/>
      <c r="FE34" s="1108"/>
      <c r="FF34" s="1108"/>
      <c r="FG34" s="1108"/>
      <c r="FH34" s="1108"/>
      <c r="FI34" s="1108"/>
      <c r="FJ34" s="1108"/>
      <c r="FK34" s="1108"/>
      <c r="FL34" s="1108"/>
    </row>
    <row r="35" spans="1:168" s="1109" customFormat="1" ht="15" customHeight="1" x14ac:dyDescent="0.35">
      <c r="A35" s="1106" t="s">
        <v>4891</v>
      </c>
      <c r="B35" s="1106" t="s">
        <v>4892</v>
      </c>
      <c r="C35" s="1107">
        <v>8</v>
      </c>
      <c r="D35" s="101">
        <v>17616.599999999999</v>
      </c>
      <c r="E35" s="101">
        <v>17616.599999999999</v>
      </c>
      <c r="F35" s="1108"/>
      <c r="G35" s="1108"/>
      <c r="H35" s="1108"/>
      <c r="I35" s="1108"/>
      <c r="J35" s="1108"/>
      <c r="K35" s="1108"/>
      <c r="L35" s="1108"/>
      <c r="M35" s="1108"/>
      <c r="N35" s="1108"/>
      <c r="O35" s="1108"/>
      <c r="P35" s="1108"/>
      <c r="Q35" s="1108"/>
      <c r="R35" s="1108"/>
      <c r="S35" s="1108"/>
      <c r="T35" s="1108"/>
      <c r="U35" s="1108"/>
      <c r="V35" s="1108"/>
      <c r="W35" s="1108"/>
      <c r="X35" s="1108"/>
      <c r="Y35" s="1108"/>
      <c r="Z35" s="1108"/>
      <c r="AA35" s="1108"/>
      <c r="AB35" s="1108"/>
      <c r="AC35" s="1108"/>
      <c r="AD35" s="1108"/>
      <c r="AE35" s="1108"/>
      <c r="AF35" s="1108"/>
      <c r="AG35" s="1108"/>
      <c r="AH35" s="1108"/>
      <c r="AI35" s="1108"/>
      <c r="AJ35" s="1108"/>
      <c r="AK35" s="1108"/>
      <c r="AL35" s="1108"/>
      <c r="AM35" s="1108"/>
      <c r="AN35" s="1108"/>
      <c r="AO35" s="1108"/>
      <c r="AP35" s="1108"/>
      <c r="AQ35" s="1108"/>
      <c r="AR35" s="1108"/>
      <c r="AS35" s="1108"/>
      <c r="AT35" s="1108"/>
      <c r="AU35" s="1108"/>
      <c r="AV35" s="1108"/>
      <c r="AW35" s="1108"/>
      <c r="AX35" s="1108"/>
      <c r="AY35" s="1108"/>
      <c r="AZ35" s="1108"/>
      <c r="BA35" s="1108"/>
      <c r="BB35" s="1108"/>
      <c r="BC35" s="1108"/>
      <c r="BD35" s="1108"/>
      <c r="BE35" s="1108"/>
      <c r="BF35" s="1108"/>
      <c r="BG35" s="1108"/>
      <c r="BH35" s="1108"/>
      <c r="BI35" s="1108"/>
      <c r="BJ35" s="1108"/>
      <c r="BK35" s="1108"/>
      <c r="BL35" s="1108"/>
      <c r="BM35" s="1108"/>
      <c r="BN35" s="1108"/>
      <c r="BO35" s="1108"/>
      <c r="BP35" s="1108"/>
      <c r="BQ35" s="1108"/>
      <c r="BR35" s="1108"/>
      <c r="BS35" s="1108"/>
      <c r="BT35" s="1108"/>
      <c r="BU35" s="1108"/>
      <c r="BV35" s="1108"/>
      <c r="BW35" s="1108"/>
      <c r="BX35" s="1108"/>
      <c r="BY35" s="1108"/>
      <c r="BZ35" s="1108"/>
      <c r="CA35" s="1108"/>
      <c r="CB35" s="1108"/>
      <c r="CC35" s="1108"/>
      <c r="CD35" s="1108"/>
      <c r="CE35" s="1108"/>
      <c r="CF35" s="1108"/>
      <c r="CG35" s="1108"/>
      <c r="CH35" s="1108"/>
      <c r="CI35" s="1108"/>
      <c r="CJ35" s="1108"/>
      <c r="CK35" s="1108"/>
      <c r="CL35" s="1108"/>
      <c r="CM35" s="1108"/>
      <c r="CN35" s="1108"/>
      <c r="CO35" s="1108"/>
      <c r="CP35" s="1108"/>
      <c r="CQ35" s="1108"/>
      <c r="CR35" s="1108"/>
      <c r="CS35" s="1108"/>
      <c r="CT35" s="1108"/>
      <c r="CU35" s="1108"/>
      <c r="CV35" s="1108"/>
      <c r="CW35" s="1108"/>
      <c r="CX35" s="1108"/>
      <c r="CY35" s="1108"/>
      <c r="CZ35" s="1108"/>
      <c r="DA35" s="1108"/>
      <c r="DB35" s="1108"/>
      <c r="DC35" s="1108"/>
      <c r="DD35" s="1108"/>
      <c r="DE35" s="1108"/>
      <c r="DF35" s="1108"/>
      <c r="DG35" s="1108"/>
      <c r="DH35" s="1108"/>
      <c r="DI35" s="1108"/>
      <c r="DJ35" s="1108"/>
      <c r="DK35" s="1108"/>
      <c r="DL35" s="1108"/>
      <c r="DM35" s="1108"/>
      <c r="DN35" s="1108"/>
      <c r="DO35" s="1108"/>
      <c r="DP35" s="1108"/>
      <c r="DQ35" s="1108"/>
      <c r="DR35" s="1108"/>
      <c r="DS35" s="1108"/>
      <c r="DT35" s="1108"/>
      <c r="DU35" s="1108"/>
      <c r="DV35" s="1108"/>
      <c r="DW35" s="1108"/>
      <c r="DX35" s="1108"/>
      <c r="DY35" s="1108"/>
      <c r="DZ35" s="1108"/>
      <c r="EA35" s="1108"/>
      <c r="EB35" s="1108"/>
      <c r="EC35" s="1108"/>
      <c r="ED35" s="1108"/>
      <c r="EE35" s="1108"/>
      <c r="EF35" s="1108"/>
      <c r="EG35" s="1108"/>
      <c r="EH35" s="1108"/>
      <c r="EI35" s="1108"/>
      <c r="EJ35" s="1108"/>
      <c r="EK35" s="1108"/>
      <c r="EL35" s="1108"/>
      <c r="EM35" s="1108"/>
      <c r="EN35" s="1108"/>
      <c r="EO35" s="1108"/>
      <c r="EP35" s="1108"/>
      <c r="EQ35" s="1108"/>
      <c r="ER35" s="1108"/>
      <c r="ES35" s="1108"/>
      <c r="ET35" s="1108"/>
      <c r="EU35" s="1108"/>
      <c r="EV35" s="1108"/>
      <c r="EW35" s="1108"/>
      <c r="EX35" s="1108"/>
      <c r="EY35" s="1108"/>
      <c r="EZ35" s="1108"/>
      <c r="FA35" s="1108"/>
      <c r="FB35" s="1108"/>
      <c r="FC35" s="1108"/>
      <c r="FD35" s="1108"/>
      <c r="FE35" s="1108"/>
      <c r="FF35" s="1108"/>
      <c r="FG35" s="1108"/>
      <c r="FH35" s="1108"/>
      <c r="FI35" s="1108"/>
      <c r="FJ35" s="1108"/>
      <c r="FK35" s="1108"/>
      <c r="FL35" s="1108"/>
    </row>
    <row r="36" spans="1:168" s="1109" customFormat="1" ht="12.75" customHeight="1" x14ac:dyDescent="0.35">
      <c r="A36" s="1106" t="s">
        <v>4893</v>
      </c>
      <c r="B36" s="1106" t="s">
        <v>4894</v>
      </c>
      <c r="C36" s="1107">
        <v>5</v>
      </c>
      <c r="D36" s="101">
        <v>16815.900000000001</v>
      </c>
      <c r="E36" s="101">
        <v>16815.900000000001</v>
      </c>
      <c r="F36" s="1108"/>
      <c r="G36" s="1108"/>
      <c r="H36" s="1108"/>
      <c r="I36" s="1108"/>
      <c r="J36" s="1108"/>
      <c r="K36" s="1108"/>
      <c r="L36" s="1108"/>
      <c r="M36" s="1108"/>
      <c r="N36" s="1108"/>
      <c r="O36" s="1108"/>
      <c r="P36" s="1108"/>
      <c r="Q36" s="1108"/>
      <c r="R36" s="1108"/>
      <c r="S36" s="1108"/>
      <c r="T36" s="1108"/>
      <c r="U36" s="1108"/>
      <c r="V36" s="1108"/>
      <c r="W36" s="1108"/>
      <c r="X36" s="1108"/>
      <c r="Y36" s="1108"/>
      <c r="Z36" s="1108"/>
      <c r="AA36" s="1108"/>
      <c r="AB36" s="1108"/>
      <c r="AC36" s="1108"/>
      <c r="AD36" s="1108"/>
      <c r="AE36" s="1108"/>
      <c r="AF36" s="1108"/>
      <c r="AG36" s="1108"/>
      <c r="AH36" s="1108"/>
      <c r="AI36" s="1108"/>
      <c r="AJ36" s="1108"/>
      <c r="AK36" s="1108"/>
      <c r="AL36" s="1108"/>
      <c r="AM36" s="1108"/>
      <c r="AN36" s="1108"/>
      <c r="AO36" s="1108"/>
      <c r="AP36" s="1108"/>
      <c r="AQ36" s="1108"/>
      <c r="AR36" s="1108"/>
      <c r="AS36" s="1108"/>
      <c r="AT36" s="1108"/>
      <c r="AU36" s="1108"/>
      <c r="AV36" s="1108"/>
      <c r="AW36" s="1108"/>
      <c r="AX36" s="1108"/>
      <c r="AY36" s="1108"/>
      <c r="AZ36" s="1108"/>
      <c r="BA36" s="1108"/>
      <c r="BB36" s="1108"/>
      <c r="BC36" s="1108"/>
      <c r="BD36" s="1108"/>
      <c r="BE36" s="1108"/>
      <c r="BF36" s="1108"/>
      <c r="BG36" s="1108"/>
      <c r="BH36" s="1108"/>
      <c r="BI36" s="1108"/>
      <c r="BJ36" s="1108"/>
      <c r="BK36" s="1108"/>
      <c r="BL36" s="1108"/>
      <c r="BM36" s="1108"/>
      <c r="BN36" s="1108"/>
      <c r="BO36" s="1108"/>
      <c r="BP36" s="1108"/>
      <c r="BQ36" s="1108"/>
      <c r="BR36" s="1108"/>
      <c r="BS36" s="1108"/>
      <c r="BT36" s="1108"/>
      <c r="BU36" s="1108"/>
      <c r="BV36" s="1108"/>
      <c r="BW36" s="1108"/>
      <c r="BX36" s="1108"/>
      <c r="BY36" s="1108"/>
      <c r="BZ36" s="1108"/>
      <c r="CA36" s="1108"/>
      <c r="CB36" s="1108"/>
      <c r="CC36" s="1108"/>
      <c r="CD36" s="1108"/>
      <c r="CE36" s="1108"/>
      <c r="CF36" s="1108"/>
      <c r="CG36" s="1108"/>
      <c r="CH36" s="1108"/>
      <c r="CI36" s="1108"/>
      <c r="CJ36" s="1108"/>
      <c r="CK36" s="1108"/>
      <c r="CL36" s="1108"/>
      <c r="CM36" s="1108"/>
      <c r="CN36" s="1108"/>
      <c r="CO36" s="1108"/>
      <c r="CP36" s="1108"/>
      <c r="CQ36" s="1108"/>
      <c r="CR36" s="1108"/>
      <c r="CS36" s="1108"/>
      <c r="CT36" s="1108"/>
      <c r="CU36" s="1108"/>
      <c r="CV36" s="1108"/>
      <c r="CW36" s="1108"/>
      <c r="CX36" s="1108"/>
      <c r="CY36" s="1108"/>
      <c r="CZ36" s="1108"/>
      <c r="DA36" s="1108"/>
      <c r="DB36" s="1108"/>
      <c r="DC36" s="1108"/>
      <c r="DD36" s="1108"/>
      <c r="DE36" s="1108"/>
      <c r="DF36" s="1108"/>
      <c r="DG36" s="1108"/>
      <c r="DH36" s="1108"/>
      <c r="DI36" s="1108"/>
      <c r="DJ36" s="1108"/>
      <c r="DK36" s="1108"/>
      <c r="DL36" s="1108"/>
      <c r="DM36" s="1108"/>
      <c r="DN36" s="1108"/>
      <c r="DO36" s="1108"/>
      <c r="DP36" s="1108"/>
      <c r="DQ36" s="1108"/>
      <c r="DR36" s="1108"/>
      <c r="DS36" s="1108"/>
      <c r="DT36" s="1108"/>
      <c r="DU36" s="1108"/>
      <c r="DV36" s="1108"/>
      <c r="DW36" s="1108"/>
      <c r="DX36" s="1108"/>
      <c r="DY36" s="1108"/>
      <c r="DZ36" s="1108"/>
      <c r="EA36" s="1108"/>
      <c r="EB36" s="1108"/>
      <c r="EC36" s="1108"/>
      <c r="ED36" s="1108"/>
      <c r="EE36" s="1108"/>
      <c r="EF36" s="1108"/>
      <c r="EG36" s="1108"/>
      <c r="EH36" s="1108"/>
      <c r="EI36" s="1108"/>
      <c r="EJ36" s="1108"/>
      <c r="EK36" s="1108"/>
      <c r="EL36" s="1108"/>
      <c r="EM36" s="1108"/>
      <c r="EN36" s="1108"/>
      <c r="EO36" s="1108"/>
      <c r="EP36" s="1108"/>
      <c r="EQ36" s="1108"/>
      <c r="ER36" s="1108"/>
      <c r="ES36" s="1108"/>
      <c r="ET36" s="1108"/>
      <c r="EU36" s="1108"/>
      <c r="EV36" s="1108"/>
      <c r="EW36" s="1108"/>
      <c r="EX36" s="1108"/>
      <c r="EY36" s="1108"/>
      <c r="EZ36" s="1108"/>
      <c r="FA36" s="1108"/>
      <c r="FB36" s="1108"/>
      <c r="FC36" s="1108"/>
      <c r="FD36" s="1108"/>
      <c r="FE36" s="1108"/>
      <c r="FF36" s="1108"/>
      <c r="FG36" s="1108"/>
      <c r="FH36" s="1108"/>
      <c r="FI36" s="1108"/>
      <c r="FJ36" s="1108"/>
      <c r="FK36" s="1108"/>
      <c r="FL36" s="1108"/>
    </row>
    <row r="37" spans="1:168" s="1109" customFormat="1" ht="16.5" customHeight="1" x14ac:dyDescent="0.35">
      <c r="A37" s="1106" t="s">
        <v>4895</v>
      </c>
      <c r="B37" s="1106" t="s">
        <v>4896</v>
      </c>
      <c r="C37" s="1107">
        <v>1</v>
      </c>
      <c r="D37" s="101">
        <v>15264.9</v>
      </c>
      <c r="E37" s="101">
        <v>15264.9</v>
      </c>
      <c r="F37" s="1108"/>
      <c r="G37" s="1108"/>
      <c r="H37" s="1108"/>
      <c r="I37" s="1108"/>
      <c r="J37" s="1108"/>
      <c r="K37" s="1108"/>
      <c r="L37" s="1108"/>
      <c r="M37" s="1108"/>
      <c r="N37" s="1108"/>
      <c r="O37" s="1108"/>
      <c r="P37" s="1108"/>
      <c r="Q37" s="1108"/>
      <c r="R37" s="1108"/>
      <c r="S37" s="1108"/>
      <c r="T37" s="1108"/>
      <c r="U37" s="1108"/>
      <c r="V37" s="1108"/>
      <c r="W37" s="1108"/>
      <c r="X37" s="1108"/>
      <c r="Y37" s="1108"/>
      <c r="Z37" s="1108"/>
      <c r="AA37" s="1108"/>
      <c r="AB37" s="1108"/>
      <c r="AC37" s="1108"/>
      <c r="AD37" s="1108"/>
      <c r="AE37" s="1108"/>
      <c r="AF37" s="1108"/>
      <c r="AG37" s="1108"/>
      <c r="AH37" s="1108"/>
      <c r="AI37" s="1108"/>
      <c r="AJ37" s="1108"/>
      <c r="AK37" s="1108"/>
      <c r="AL37" s="1108"/>
      <c r="AM37" s="1108"/>
      <c r="AN37" s="1108"/>
      <c r="AO37" s="1108"/>
      <c r="AP37" s="1108"/>
      <c r="AQ37" s="1108"/>
      <c r="AR37" s="1108"/>
      <c r="AS37" s="1108"/>
      <c r="AT37" s="1108"/>
      <c r="AU37" s="1108"/>
      <c r="AV37" s="1108"/>
      <c r="AW37" s="1108"/>
      <c r="AX37" s="1108"/>
      <c r="AY37" s="1108"/>
      <c r="AZ37" s="1108"/>
      <c r="BA37" s="1108"/>
      <c r="BB37" s="1108"/>
      <c r="BC37" s="1108"/>
      <c r="BD37" s="1108"/>
      <c r="BE37" s="1108"/>
      <c r="BF37" s="1108"/>
      <c r="BG37" s="1108"/>
      <c r="BH37" s="1108"/>
      <c r="BI37" s="1108"/>
      <c r="BJ37" s="1108"/>
      <c r="BK37" s="1108"/>
      <c r="BL37" s="1108"/>
      <c r="BM37" s="1108"/>
      <c r="BN37" s="1108"/>
      <c r="BO37" s="1108"/>
      <c r="BP37" s="1108"/>
      <c r="BQ37" s="1108"/>
      <c r="BR37" s="1108"/>
      <c r="BS37" s="1108"/>
      <c r="BT37" s="1108"/>
      <c r="BU37" s="1108"/>
      <c r="BV37" s="1108"/>
      <c r="BW37" s="1108"/>
      <c r="BX37" s="1108"/>
      <c r="BY37" s="1108"/>
      <c r="BZ37" s="1108"/>
      <c r="CA37" s="1108"/>
      <c r="CB37" s="1108"/>
      <c r="CC37" s="1108"/>
      <c r="CD37" s="1108"/>
      <c r="CE37" s="1108"/>
      <c r="CF37" s="1108"/>
      <c r="CG37" s="1108"/>
      <c r="CH37" s="1108"/>
      <c r="CI37" s="1108"/>
      <c r="CJ37" s="1108"/>
      <c r="CK37" s="1108"/>
      <c r="CL37" s="1108"/>
      <c r="CM37" s="1108"/>
      <c r="CN37" s="1108"/>
      <c r="CO37" s="1108"/>
      <c r="CP37" s="1108"/>
      <c r="CQ37" s="1108"/>
      <c r="CR37" s="1108"/>
      <c r="CS37" s="1108"/>
      <c r="CT37" s="1108"/>
      <c r="CU37" s="1108"/>
      <c r="CV37" s="1108"/>
      <c r="CW37" s="1108"/>
      <c r="CX37" s="1108"/>
      <c r="CY37" s="1108"/>
      <c r="CZ37" s="1108"/>
      <c r="DA37" s="1108"/>
      <c r="DB37" s="1108"/>
      <c r="DC37" s="1108"/>
      <c r="DD37" s="1108"/>
      <c r="DE37" s="1108"/>
      <c r="DF37" s="1108"/>
      <c r="DG37" s="1108"/>
      <c r="DH37" s="1108"/>
      <c r="DI37" s="1108"/>
      <c r="DJ37" s="1108"/>
      <c r="DK37" s="1108"/>
      <c r="DL37" s="1108"/>
      <c r="DM37" s="1108"/>
      <c r="DN37" s="1108"/>
      <c r="DO37" s="1108"/>
      <c r="DP37" s="1108"/>
      <c r="DQ37" s="1108"/>
      <c r="DR37" s="1108"/>
      <c r="DS37" s="1108"/>
      <c r="DT37" s="1108"/>
      <c r="DU37" s="1108"/>
      <c r="DV37" s="1108"/>
      <c r="DW37" s="1108"/>
      <c r="DX37" s="1108"/>
      <c r="DY37" s="1108"/>
      <c r="DZ37" s="1108"/>
      <c r="EA37" s="1108"/>
      <c r="EB37" s="1108"/>
      <c r="EC37" s="1108"/>
      <c r="ED37" s="1108"/>
      <c r="EE37" s="1108"/>
      <c r="EF37" s="1108"/>
      <c r="EG37" s="1108"/>
      <c r="EH37" s="1108"/>
      <c r="EI37" s="1108"/>
      <c r="EJ37" s="1108"/>
      <c r="EK37" s="1108"/>
      <c r="EL37" s="1108"/>
      <c r="EM37" s="1108"/>
      <c r="EN37" s="1108"/>
      <c r="EO37" s="1108"/>
      <c r="EP37" s="1108"/>
      <c r="EQ37" s="1108"/>
      <c r="ER37" s="1108"/>
      <c r="ES37" s="1108"/>
      <c r="ET37" s="1108"/>
      <c r="EU37" s="1108"/>
      <c r="EV37" s="1108"/>
      <c r="EW37" s="1108"/>
      <c r="EX37" s="1108"/>
      <c r="EY37" s="1108"/>
      <c r="EZ37" s="1108"/>
      <c r="FA37" s="1108"/>
      <c r="FB37" s="1108"/>
      <c r="FC37" s="1108"/>
      <c r="FD37" s="1108"/>
      <c r="FE37" s="1108"/>
      <c r="FF37" s="1108"/>
      <c r="FG37" s="1108"/>
      <c r="FH37" s="1108"/>
      <c r="FI37" s="1108"/>
      <c r="FJ37" s="1108"/>
      <c r="FK37" s="1108"/>
      <c r="FL37" s="1108"/>
    </row>
    <row r="38" spans="1:168" s="1109" customFormat="1" ht="12.75" customHeight="1" x14ac:dyDescent="0.35">
      <c r="A38" s="1106" t="s">
        <v>4897</v>
      </c>
      <c r="B38" s="1106" t="s">
        <v>4898</v>
      </c>
      <c r="C38" s="1107">
        <v>1</v>
      </c>
      <c r="D38" s="101">
        <v>15264.9</v>
      </c>
      <c r="E38" s="101">
        <v>15264.9</v>
      </c>
      <c r="F38" s="1108"/>
      <c r="G38" s="1108"/>
      <c r="H38" s="1108"/>
      <c r="I38" s="1108"/>
      <c r="J38" s="1108"/>
      <c r="K38" s="1108"/>
      <c r="L38" s="1108"/>
      <c r="M38" s="1108"/>
      <c r="N38" s="1108"/>
      <c r="O38" s="1108"/>
      <c r="P38" s="1108"/>
      <c r="Q38" s="1108"/>
      <c r="R38" s="1108"/>
      <c r="S38" s="1108"/>
      <c r="T38" s="1108"/>
      <c r="U38" s="1108"/>
      <c r="V38" s="1108"/>
      <c r="W38" s="1108"/>
      <c r="X38" s="1108"/>
      <c r="Y38" s="1108"/>
      <c r="Z38" s="1108"/>
      <c r="AA38" s="1108"/>
      <c r="AB38" s="1108"/>
      <c r="AC38" s="1108"/>
      <c r="AD38" s="1108"/>
      <c r="AE38" s="1108"/>
      <c r="AF38" s="1108"/>
      <c r="AG38" s="1108"/>
      <c r="AH38" s="1108"/>
      <c r="AI38" s="1108"/>
      <c r="AJ38" s="1108"/>
      <c r="AK38" s="1108"/>
      <c r="AL38" s="1108"/>
      <c r="AM38" s="1108"/>
      <c r="AN38" s="1108"/>
      <c r="AO38" s="1108"/>
      <c r="AP38" s="1108"/>
      <c r="AQ38" s="1108"/>
      <c r="AR38" s="1108"/>
      <c r="AS38" s="1108"/>
      <c r="AT38" s="1108"/>
      <c r="AU38" s="1108"/>
      <c r="AV38" s="1108"/>
      <c r="AW38" s="1108"/>
      <c r="AX38" s="1108"/>
      <c r="AY38" s="1108"/>
      <c r="AZ38" s="1108"/>
      <c r="BA38" s="1108"/>
      <c r="BB38" s="1108"/>
      <c r="BC38" s="1108"/>
      <c r="BD38" s="1108"/>
      <c r="BE38" s="1108"/>
      <c r="BF38" s="1108"/>
      <c r="BG38" s="1108"/>
      <c r="BH38" s="1108"/>
      <c r="BI38" s="1108"/>
      <c r="BJ38" s="1108"/>
      <c r="BK38" s="1108"/>
      <c r="BL38" s="1108"/>
      <c r="BM38" s="1108"/>
      <c r="BN38" s="1108"/>
      <c r="BO38" s="1108"/>
      <c r="BP38" s="1108"/>
      <c r="BQ38" s="1108"/>
      <c r="BR38" s="1108"/>
      <c r="BS38" s="1108"/>
      <c r="BT38" s="1108"/>
      <c r="BU38" s="1108"/>
      <c r="BV38" s="1108"/>
      <c r="BW38" s="1108"/>
      <c r="BX38" s="1108"/>
      <c r="BY38" s="1108"/>
      <c r="BZ38" s="1108"/>
      <c r="CA38" s="1108"/>
      <c r="CB38" s="1108"/>
      <c r="CC38" s="1108"/>
      <c r="CD38" s="1108"/>
      <c r="CE38" s="1108"/>
      <c r="CF38" s="1108"/>
      <c r="CG38" s="1108"/>
      <c r="CH38" s="1108"/>
      <c r="CI38" s="1108"/>
      <c r="CJ38" s="1108"/>
      <c r="CK38" s="1108"/>
      <c r="CL38" s="1108"/>
      <c r="CM38" s="1108"/>
      <c r="CN38" s="1108"/>
      <c r="CO38" s="1108"/>
      <c r="CP38" s="1108"/>
      <c r="CQ38" s="1108"/>
      <c r="CR38" s="1108"/>
      <c r="CS38" s="1108"/>
      <c r="CT38" s="1108"/>
      <c r="CU38" s="1108"/>
      <c r="CV38" s="1108"/>
      <c r="CW38" s="1108"/>
      <c r="CX38" s="1108"/>
      <c r="CY38" s="1108"/>
      <c r="CZ38" s="1108"/>
      <c r="DA38" s="1108"/>
      <c r="DB38" s="1108"/>
      <c r="DC38" s="1108"/>
      <c r="DD38" s="1108"/>
      <c r="DE38" s="1108"/>
      <c r="DF38" s="1108"/>
      <c r="DG38" s="1108"/>
      <c r="DH38" s="1108"/>
      <c r="DI38" s="1108"/>
      <c r="DJ38" s="1108"/>
      <c r="DK38" s="1108"/>
      <c r="DL38" s="1108"/>
      <c r="DM38" s="1108"/>
      <c r="DN38" s="1108"/>
      <c r="DO38" s="1108"/>
      <c r="DP38" s="1108"/>
      <c r="DQ38" s="1108"/>
      <c r="DR38" s="1108"/>
      <c r="DS38" s="1108"/>
      <c r="DT38" s="1108"/>
      <c r="DU38" s="1108"/>
      <c r="DV38" s="1108"/>
      <c r="DW38" s="1108"/>
      <c r="DX38" s="1108"/>
      <c r="DY38" s="1108"/>
      <c r="DZ38" s="1108"/>
      <c r="EA38" s="1108"/>
      <c r="EB38" s="1108"/>
      <c r="EC38" s="1108"/>
      <c r="ED38" s="1108"/>
      <c r="EE38" s="1108"/>
      <c r="EF38" s="1108"/>
      <c r="EG38" s="1108"/>
      <c r="EH38" s="1108"/>
      <c r="EI38" s="1108"/>
      <c r="EJ38" s="1108"/>
      <c r="EK38" s="1108"/>
      <c r="EL38" s="1108"/>
      <c r="EM38" s="1108"/>
      <c r="EN38" s="1108"/>
      <c r="EO38" s="1108"/>
      <c r="EP38" s="1108"/>
      <c r="EQ38" s="1108"/>
      <c r="ER38" s="1108"/>
      <c r="ES38" s="1108"/>
      <c r="ET38" s="1108"/>
      <c r="EU38" s="1108"/>
      <c r="EV38" s="1108"/>
      <c r="EW38" s="1108"/>
      <c r="EX38" s="1108"/>
      <c r="EY38" s="1108"/>
      <c r="EZ38" s="1108"/>
      <c r="FA38" s="1108"/>
      <c r="FB38" s="1108"/>
      <c r="FC38" s="1108"/>
      <c r="FD38" s="1108"/>
      <c r="FE38" s="1108"/>
      <c r="FF38" s="1108"/>
      <c r="FG38" s="1108"/>
      <c r="FH38" s="1108"/>
      <c r="FI38" s="1108"/>
      <c r="FJ38" s="1108"/>
      <c r="FK38" s="1108"/>
      <c r="FL38" s="1108"/>
    </row>
    <row r="39" spans="1:168" s="1109" customFormat="1" ht="14.25" customHeight="1" x14ac:dyDescent="0.35">
      <c r="A39" s="1106" t="s">
        <v>4899</v>
      </c>
      <c r="B39" s="1106" t="s">
        <v>4900</v>
      </c>
      <c r="C39" s="1107">
        <v>3</v>
      </c>
      <c r="D39" s="101">
        <v>15261.3</v>
      </c>
      <c r="E39" s="101">
        <v>15261.3</v>
      </c>
      <c r="F39" s="1108"/>
      <c r="G39" s="1108"/>
      <c r="H39" s="1108"/>
      <c r="I39" s="1108"/>
      <c r="J39" s="1108"/>
      <c r="K39" s="1108"/>
      <c r="L39" s="1108"/>
      <c r="M39" s="1108"/>
      <c r="N39" s="1108"/>
      <c r="O39" s="1108"/>
      <c r="P39" s="1108"/>
      <c r="Q39" s="1108"/>
      <c r="R39" s="1108"/>
      <c r="S39" s="1108"/>
      <c r="T39" s="1108"/>
      <c r="U39" s="1108"/>
      <c r="V39" s="1108"/>
      <c r="W39" s="1108"/>
      <c r="X39" s="1108"/>
      <c r="Y39" s="1108"/>
      <c r="Z39" s="1108"/>
      <c r="AA39" s="1108"/>
      <c r="AB39" s="1108"/>
      <c r="AC39" s="1108"/>
      <c r="AD39" s="1108"/>
      <c r="AE39" s="1108"/>
      <c r="AF39" s="1108"/>
      <c r="AG39" s="1108"/>
      <c r="AH39" s="1108"/>
      <c r="AI39" s="1108"/>
      <c r="AJ39" s="1108"/>
      <c r="AK39" s="1108"/>
      <c r="AL39" s="1108"/>
      <c r="AM39" s="1108"/>
      <c r="AN39" s="1108"/>
      <c r="AO39" s="1108"/>
      <c r="AP39" s="1108"/>
      <c r="AQ39" s="1108"/>
      <c r="AR39" s="1108"/>
      <c r="AS39" s="1108"/>
      <c r="AT39" s="1108"/>
      <c r="AU39" s="1108"/>
      <c r="AV39" s="1108"/>
      <c r="AW39" s="1108"/>
      <c r="AX39" s="1108"/>
      <c r="AY39" s="1108"/>
      <c r="AZ39" s="1108"/>
      <c r="BA39" s="1108"/>
      <c r="BB39" s="1108"/>
      <c r="BC39" s="1108"/>
      <c r="BD39" s="1108"/>
      <c r="BE39" s="1108"/>
      <c r="BF39" s="1108"/>
      <c r="BG39" s="1108"/>
      <c r="BH39" s="1108"/>
      <c r="BI39" s="1108"/>
      <c r="BJ39" s="1108"/>
      <c r="BK39" s="1108"/>
      <c r="BL39" s="1108"/>
      <c r="BM39" s="1108"/>
      <c r="BN39" s="1108"/>
      <c r="BO39" s="1108"/>
      <c r="BP39" s="1108"/>
      <c r="BQ39" s="1108"/>
      <c r="BR39" s="1108"/>
      <c r="BS39" s="1108"/>
      <c r="BT39" s="1108"/>
      <c r="BU39" s="1108"/>
      <c r="BV39" s="1108"/>
      <c r="BW39" s="1108"/>
      <c r="BX39" s="1108"/>
      <c r="BY39" s="1108"/>
      <c r="BZ39" s="1108"/>
      <c r="CA39" s="1108"/>
      <c r="CB39" s="1108"/>
      <c r="CC39" s="1108"/>
      <c r="CD39" s="1108"/>
      <c r="CE39" s="1108"/>
      <c r="CF39" s="1108"/>
      <c r="CG39" s="1108"/>
      <c r="CH39" s="1108"/>
      <c r="CI39" s="1108"/>
      <c r="CJ39" s="1108"/>
      <c r="CK39" s="1108"/>
      <c r="CL39" s="1108"/>
      <c r="CM39" s="1108"/>
      <c r="CN39" s="1108"/>
      <c r="CO39" s="1108"/>
      <c r="CP39" s="1108"/>
      <c r="CQ39" s="1108"/>
      <c r="CR39" s="1108"/>
      <c r="CS39" s="1108"/>
      <c r="CT39" s="1108"/>
      <c r="CU39" s="1108"/>
      <c r="CV39" s="1108"/>
      <c r="CW39" s="1108"/>
      <c r="CX39" s="1108"/>
      <c r="CY39" s="1108"/>
      <c r="CZ39" s="1108"/>
      <c r="DA39" s="1108"/>
      <c r="DB39" s="1108"/>
      <c r="DC39" s="1108"/>
      <c r="DD39" s="1108"/>
      <c r="DE39" s="1108"/>
      <c r="DF39" s="1108"/>
      <c r="DG39" s="1108"/>
      <c r="DH39" s="1108"/>
      <c r="DI39" s="1108"/>
      <c r="DJ39" s="1108"/>
      <c r="DK39" s="1108"/>
      <c r="DL39" s="1108"/>
      <c r="DM39" s="1108"/>
      <c r="DN39" s="1108"/>
      <c r="DO39" s="1108"/>
      <c r="DP39" s="1108"/>
      <c r="DQ39" s="1108"/>
      <c r="DR39" s="1108"/>
      <c r="DS39" s="1108"/>
      <c r="DT39" s="1108"/>
      <c r="DU39" s="1108"/>
      <c r="DV39" s="1108"/>
      <c r="DW39" s="1108"/>
      <c r="DX39" s="1108"/>
      <c r="DY39" s="1108"/>
      <c r="DZ39" s="1108"/>
      <c r="EA39" s="1108"/>
      <c r="EB39" s="1108"/>
      <c r="EC39" s="1108"/>
      <c r="ED39" s="1108"/>
      <c r="EE39" s="1108"/>
      <c r="EF39" s="1108"/>
      <c r="EG39" s="1108"/>
      <c r="EH39" s="1108"/>
      <c r="EI39" s="1108"/>
      <c r="EJ39" s="1108"/>
      <c r="EK39" s="1108"/>
      <c r="EL39" s="1108"/>
      <c r="EM39" s="1108"/>
      <c r="EN39" s="1108"/>
      <c r="EO39" s="1108"/>
      <c r="EP39" s="1108"/>
      <c r="EQ39" s="1108"/>
      <c r="ER39" s="1108"/>
      <c r="ES39" s="1108"/>
      <c r="ET39" s="1108"/>
      <c r="EU39" s="1108"/>
      <c r="EV39" s="1108"/>
      <c r="EW39" s="1108"/>
      <c r="EX39" s="1108"/>
      <c r="EY39" s="1108"/>
      <c r="EZ39" s="1108"/>
      <c r="FA39" s="1108"/>
      <c r="FB39" s="1108"/>
      <c r="FC39" s="1108"/>
      <c r="FD39" s="1108"/>
      <c r="FE39" s="1108"/>
      <c r="FF39" s="1108"/>
      <c r="FG39" s="1108"/>
      <c r="FH39" s="1108"/>
      <c r="FI39" s="1108"/>
      <c r="FJ39" s="1108"/>
      <c r="FK39" s="1108"/>
      <c r="FL39" s="1108"/>
    </row>
    <row r="40" spans="1:168" s="1109" customFormat="1" ht="16.5" customHeight="1" x14ac:dyDescent="0.35">
      <c r="A40" s="1106" t="s">
        <v>4901</v>
      </c>
      <c r="B40" s="1106" t="s">
        <v>4902</v>
      </c>
      <c r="C40" s="1107">
        <v>1</v>
      </c>
      <c r="D40" s="101">
        <v>14723.1</v>
      </c>
      <c r="E40" s="101">
        <v>14723.1</v>
      </c>
      <c r="F40" s="1108"/>
      <c r="G40" s="1108"/>
      <c r="H40" s="1108"/>
      <c r="I40" s="1108"/>
      <c r="J40" s="1108"/>
      <c r="K40" s="1108"/>
      <c r="L40" s="1108"/>
      <c r="M40" s="1108"/>
      <c r="N40" s="1108"/>
      <c r="O40" s="1108"/>
      <c r="P40" s="1108"/>
      <c r="Q40" s="1108"/>
      <c r="R40" s="1108"/>
      <c r="S40" s="1108"/>
      <c r="T40" s="1108"/>
      <c r="U40" s="1108"/>
      <c r="V40" s="1108"/>
      <c r="W40" s="1108"/>
      <c r="X40" s="1108"/>
      <c r="Y40" s="1108"/>
      <c r="Z40" s="1108"/>
      <c r="AA40" s="1108"/>
      <c r="AB40" s="1108"/>
      <c r="AC40" s="1108"/>
      <c r="AD40" s="1108"/>
      <c r="AE40" s="1108"/>
      <c r="AF40" s="1108"/>
      <c r="AG40" s="1108"/>
      <c r="AH40" s="1108"/>
      <c r="AI40" s="1108"/>
      <c r="AJ40" s="1108"/>
      <c r="AK40" s="1108"/>
      <c r="AL40" s="1108"/>
      <c r="AM40" s="1108"/>
      <c r="AN40" s="1108"/>
      <c r="AO40" s="1108"/>
      <c r="AP40" s="1108"/>
      <c r="AQ40" s="1108"/>
      <c r="AR40" s="1108"/>
      <c r="AS40" s="1108"/>
      <c r="AT40" s="1108"/>
      <c r="AU40" s="1108"/>
      <c r="AV40" s="1108"/>
      <c r="AW40" s="1108"/>
      <c r="AX40" s="1108"/>
      <c r="AY40" s="1108"/>
      <c r="AZ40" s="1108"/>
      <c r="BA40" s="1108"/>
      <c r="BB40" s="1108"/>
      <c r="BC40" s="1108"/>
      <c r="BD40" s="1108"/>
      <c r="BE40" s="1108"/>
      <c r="BF40" s="1108"/>
      <c r="BG40" s="1108"/>
      <c r="BH40" s="1108"/>
      <c r="BI40" s="1108"/>
      <c r="BJ40" s="1108"/>
      <c r="BK40" s="1108"/>
      <c r="BL40" s="1108"/>
      <c r="BM40" s="1108"/>
      <c r="BN40" s="1108"/>
      <c r="BO40" s="1108"/>
      <c r="BP40" s="1108"/>
      <c r="BQ40" s="1108"/>
      <c r="BR40" s="1108"/>
      <c r="BS40" s="1108"/>
      <c r="BT40" s="1108"/>
      <c r="BU40" s="1108"/>
      <c r="BV40" s="1108"/>
      <c r="BW40" s="1108"/>
      <c r="BX40" s="1108"/>
      <c r="BY40" s="1108"/>
      <c r="BZ40" s="1108"/>
      <c r="CA40" s="1108"/>
      <c r="CB40" s="1108"/>
      <c r="CC40" s="1108"/>
      <c r="CD40" s="1108"/>
      <c r="CE40" s="1108"/>
      <c r="CF40" s="1108"/>
      <c r="CG40" s="1108"/>
      <c r="CH40" s="1108"/>
      <c r="CI40" s="1108"/>
      <c r="CJ40" s="1108"/>
      <c r="CK40" s="1108"/>
      <c r="CL40" s="1108"/>
      <c r="CM40" s="1108"/>
      <c r="CN40" s="1108"/>
      <c r="CO40" s="1108"/>
      <c r="CP40" s="1108"/>
      <c r="CQ40" s="1108"/>
      <c r="CR40" s="1108"/>
      <c r="CS40" s="1108"/>
      <c r="CT40" s="1108"/>
      <c r="CU40" s="1108"/>
      <c r="CV40" s="1108"/>
      <c r="CW40" s="1108"/>
      <c r="CX40" s="1108"/>
      <c r="CY40" s="1108"/>
      <c r="CZ40" s="1108"/>
      <c r="DA40" s="1108"/>
      <c r="DB40" s="1108"/>
      <c r="DC40" s="1108"/>
      <c r="DD40" s="1108"/>
      <c r="DE40" s="1108"/>
      <c r="DF40" s="1108"/>
      <c r="DG40" s="1108"/>
      <c r="DH40" s="1108"/>
      <c r="DI40" s="1108"/>
      <c r="DJ40" s="1108"/>
      <c r="DK40" s="1108"/>
      <c r="DL40" s="1108"/>
      <c r="DM40" s="1108"/>
      <c r="DN40" s="1108"/>
      <c r="DO40" s="1108"/>
      <c r="DP40" s="1108"/>
      <c r="DQ40" s="1108"/>
      <c r="DR40" s="1108"/>
      <c r="DS40" s="1108"/>
      <c r="DT40" s="1108"/>
      <c r="DU40" s="1108"/>
      <c r="DV40" s="1108"/>
      <c r="DW40" s="1108"/>
      <c r="DX40" s="1108"/>
      <c r="DY40" s="1108"/>
      <c r="DZ40" s="1108"/>
      <c r="EA40" s="1108"/>
      <c r="EB40" s="1108"/>
      <c r="EC40" s="1108"/>
      <c r="ED40" s="1108"/>
      <c r="EE40" s="1108"/>
      <c r="EF40" s="1108"/>
      <c r="EG40" s="1108"/>
      <c r="EH40" s="1108"/>
      <c r="EI40" s="1108"/>
      <c r="EJ40" s="1108"/>
      <c r="EK40" s="1108"/>
      <c r="EL40" s="1108"/>
      <c r="EM40" s="1108"/>
      <c r="EN40" s="1108"/>
      <c r="EO40" s="1108"/>
      <c r="EP40" s="1108"/>
      <c r="EQ40" s="1108"/>
      <c r="ER40" s="1108"/>
      <c r="ES40" s="1108"/>
      <c r="ET40" s="1108"/>
      <c r="EU40" s="1108"/>
      <c r="EV40" s="1108"/>
      <c r="EW40" s="1108"/>
      <c r="EX40" s="1108"/>
      <c r="EY40" s="1108"/>
      <c r="EZ40" s="1108"/>
      <c r="FA40" s="1108"/>
      <c r="FB40" s="1108"/>
      <c r="FC40" s="1108"/>
      <c r="FD40" s="1108"/>
      <c r="FE40" s="1108"/>
      <c r="FF40" s="1108"/>
      <c r="FG40" s="1108"/>
      <c r="FH40" s="1108"/>
      <c r="FI40" s="1108"/>
      <c r="FJ40" s="1108"/>
      <c r="FK40" s="1108"/>
      <c r="FL40" s="1108"/>
    </row>
    <row r="41" spans="1:168" s="1109" customFormat="1" ht="15" customHeight="1" x14ac:dyDescent="0.35">
      <c r="A41" s="1106" t="s">
        <v>4903</v>
      </c>
      <c r="B41" s="1106" t="s">
        <v>4625</v>
      </c>
      <c r="C41" s="1107">
        <v>1</v>
      </c>
      <c r="D41" s="101">
        <v>14723.1</v>
      </c>
      <c r="E41" s="101">
        <v>14723.1</v>
      </c>
      <c r="F41" s="1108"/>
      <c r="G41" s="1108"/>
      <c r="H41" s="1108"/>
      <c r="I41" s="1108"/>
      <c r="J41" s="1108"/>
      <c r="K41" s="1108"/>
      <c r="L41" s="1108"/>
      <c r="M41" s="1108"/>
      <c r="N41" s="1108"/>
      <c r="O41" s="1108"/>
      <c r="P41" s="1108"/>
      <c r="Q41" s="1108"/>
      <c r="R41" s="1108"/>
      <c r="S41" s="1108"/>
      <c r="T41" s="1108"/>
      <c r="U41" s="1108"/>
      <c r="V41" s="1108"/>
      <c r="W41" s="1108"/>
      <c r="X41" s="1108"/>
      <c r="Y41" s="1108"/>
      <c r="Z41" s="1108"/>
      <c r="AA41" s="1108"/>
      <c r="AB41" s="1108"/>
      <c r="AC41" s="1108"/>
      <c r="AD41" s="1108"/>
      <c r="AE41" s="1108"/>
      <c r="AF41" s="1108"/>
      <c r="AG41" s="1108"/>
      <c r="AH41" s="1108"/>
      <c r="AI41" s="1108"/>
      <c r="AJ41" s="1108"/>
      <c r="AK41" s="1108"/>
      <c r="AL41" s="1108"/>
      <c r="AM41" s="1108"/>
      <c r="AN41" s="1108"/>
      <c r="AO41" s="1108"/>
      <c r="AP41" s="1108"/>
      <c r="AQ41" s="1108"/>
      <c r="AR41" s="1108"/>
      <c r="AS41" s="1108"/>
      <c r="AT41" s="1108"/>
      <c r="AU41" s="1108"/>
      <c r="AV41" s="1108"/>
      <c r="AW41" s="1108"/>
      <c r="AX41" s="1108"/>
      <c r="AY41" s="1108"/>
      <c r="AZ41" s="1108"/>
      <c r="BA41" s="1108"/>
      <c r="BB41" s="1108"/>
      <c r="BC41" s="1108"/>
      <c r="BD41" s="1108"/>
      <c r="BE41" s="1108"/>
      <c r="BF41" s="1108"/>
      <c r="BG41" s="1108"/>
      <c r="BH41" s="1108"/>
      <c r="BI41" s="1108"/>
      <c r="BJ41" s="1108"/>
      <c r="BK41" s="1108"/>
      <c r="BL41" s="1108"/>
      <c r="BM41" s="1108"/>
      <c r="BN41" s="1108"/>
      <c r="BO41" s="1108"/>
      <c r="BP41" s="1108"/>
      <c r="BQ41" s="1108"/>
      <c r="BR41" s="1108"/>
      <c r="BS41" s="1108"/>
      <c r="BT41" s="1108"/>
      <c r="BU41" s="1108"/>
      <c r="BV41" s="1108"/>
      <c r="BW41" s="1108"/>
      <c r="BX41" s="1108"/>
      <c r="BY41" s="1108"/>
      <c r="BZ41" s="1108"/>
      <c r="CA41" s="1108"/>
      <c r="CB41" s="1108"/>
      <c r="CC41" s="1108"/>
      <c r="CD41" s="1108"/>
      <c r="CE41" s="1108"/>
      <c r="CF41" s="1108"/>
      <c r="CG41" s="1108"/>
      <c r="CH41" s="1108"/>
      <c r="CI41" s="1108"/>
      <c r="CJ41" s="1108"/>
      <c r="CK41" s="1108"/>
      <c r="CL41" s="1108"/>
      <c r="CM41" s="1108"/>
      <c r="CN41" s="1108"/>
      <c r="CO41" s="1108"/>
      <c r="CP41" s="1108"/>
      <c r="CQ41" s="1108"/>
      <c r="CR41" s="1108"/>
      <c r="CS41" s="1108"/>
      <c r="CT41" s="1108"/>
      <c r="CU41" s="1108"/>
      <c r="CV41" s="1108"/>
      <c r="CW41" s="1108"/>
      <c r="CX41" s="1108"/>
      <c r="CY41" s="1108"/>
      <c r="CZ41" s="1108"/>
      <c r="DA41" s="1108"/>
      <c r="DB41" s="1108"/>
      <c r="DC41" s="1108"/>
      <c r="DD41" s="1108"/>
      <c r="DE41" s="1108"/>
      <c r="DF41" s="1108"/>
      <c r="DG41" s="1108"/>
      <c r="DH41" s="1108"/>
      <c r="DI41" s="1108"/>
      <c r="DJ41" s="1108"/>
      <c r="DK41" s="1108"/>
      <c r="DL41" s="1108"/>
      <c r="DM41" s="1108"/>
      <c r="DN41" s="1108"/>
      <c r="DO41" s="1108"/>
      <c r="DP41" s="1108"/>
      <c r="DQ41" s="1108"/>
      <c r="DR41" s="1108"/>
      <c r="DS41" s="1108"/>
      <c r="DT41" s="1108"/>
      <c r="DU41" s="1108"/>
      <c r="DV41" s="1108"/>
      <c r="DW41" s="1108"/>
      <c r="DX41" s="1108"/>
      <c r="DY41" s="1108"/>
      <c r="DZ41" s="1108"/>
      <c r="EA41" s="1108"/>
      <c r="EB41" s="1108"/>
      <c r="EC41" s="1108"/>
      <c r="ED41" s="1108"/>
      <c r="EE41" s="1108"/>
      <c r="EF41" s="1108"/>
      <c r="EG41" s="1108"/>
      <c r="EH41" s="1108"/>
      <c r="EI41" s="1108"/>
      <c r="EJ41" s="1108"/>
      <c r="EK41" s="1108"/>
      <c r="EL41" s="1108"/>
      <c r="EM41" s="1108"/>
      <c r="EN41" s="1108"/>
      <c r="EO41" s="1108"/>
      <c r="EP41" s="1108"/>
      <c r="EQ41" s="1108"/>
      <c r="ER41" s="1108"/>
      <c r="ES41" s="1108"/>
      <c r="ET41" s="1108"/>
      <c r="EU41" s="1108"/>
      <c r="EV41" s="1108"/>
      <c r="EW41" s="1108"/>
      <c r="EX41" s="1108"/>
      <c r="EY41" s="1108"/>
      <c r="EZ41" s="1108"/>
      <c r="FA41" s="1108"/>
      <c r="FB41" s="1108"/>
      <c r="FC41" s="1108"/>
      <c r="FD41" s="1108"/>
      <c r="FE41" s="1108"/>
      <c r="FF41" s="1108"/>
      <c r="FG41" s="1108"/>
      <c r="FH41" s="1108"/>
      <c r="FI41" s="1108"/>
      <c r="FJ41" s="1108"/>
      <c r="FK41" s="1108"/>
      <c r="FL41" s="1108"/>
    </row>
    <row r="42" spans="1:168" s="1109" customFormat="1" x14ac:dyDescent="0.35">
      <c r="A42" s="1106" t="s">
        <v>4904</v>
      </c>
      <c r="B42" s="1106" t="s">
        <v>4905</v>
      </c>
      <c r="C42" s="1107">
        <v>1</v>
      </c>
      <c r="D42" s="101">
        <v>12600.6</v>
      </c>
      <c r="E42" s="101">
        <v>12600.6</v>
      </c>
      <c r="F42" s="1108"/>
      <c r="G42" s="1108"/>
      <c r="H42" s="1108"/>
      <c r="I42" s="1108"/>
      <c r="J42" s="1108"/>
      <c r="K42" s="1108"/>
      <c r="L42" s="1108"/>
      <c r="M42" s="1108"/>
      <c r="N42" s="1108"/>
      <c r="O42" s="1108"/>
      <c r="P42" s="1108"/>
      <c r="Q42" s="1108"/>
      <c r="R42" s="1108"/>
      <c r="S42" s="1108"/>
      <c r="T42" s="1108"/>
      <c r="U42" s="1108"/>
      <c r="V42" s="1108"/>
      <c r="W42" s="1108"/>
      <c r="X42" s="1108"/>
      <c r="Y42" s="1108"/>
      <c r="Z42" s="1108"/>
      <c r="AA42" s="1108"/>
      <c r="AB42" s="1108"/>
      <c r="AC42" s="1108"/>
      <c r="AD42" s="1108"/>
      <c r="AE42" s="1108"/>
      <c r="AF42" s="1108"/>
      <c r="AG42" s="1108"/>
      <c r="AH42" s="1108"/>
      <c r="AI42" s="1108"/>
      <c r="AJ42" s="1108"/>
      <c r="AK42" s="1108"/>
      <c r="AL42" s="1108"/>
      <c r="AM42" s="1108"/>
      <c r="AN42" s="1108"/>
      <c r="AO42" s="1108"/>
      <c r="AP42" s="1108"/>
      <c r="AQ42" s="1108"/>
      <c r="AR42" s="1108"/>
      <c r="AS42" s="1108"/>
      <c r="AT42" s="1108"/>
      <c r="AU42" s="1108"/>
      <c r="AV42" s="1108"/>
      <c r="AW42" s="1108"/>
      <c r="AX42" s="1108"/>
      <c r="AY42" s="1108"/>
      <c r="AZ42" s="1108"/>
      <c r="BA42" s="1108"/>
      <c r="BB42" s="1108"/>
      <c r="BC42" s="1108"/>
      <c r="BD42" s="1108"/>
      <c r="BE42" s="1108"/>
      <c r="BF42" s="1108"/>
      <c r="BG42" s="1108"/>
      <c r="BH42" s="1108"/>
      <c r="BI42" s="1108"/>
      <c r="BJ42" s="1108"/>
      <c r="BK42" s="1108"/>
      <c r="BL42" s="1108"/>
      <c r="BM42" s="1108"/>
      <c r="BN42" s="1108"/>
      <c r="BO42" s="1108"/>
      <c r="BP42" s="1108"/>
      <c r="BQ42" s="1108"/>
      <c r="BR42" s="1108"/>
      <c r="BS42" s="1108"/>
      <c r="BT42" s="1108"/>
      <c r="BU42" s="1108"/>
      <c r="BV42" s="1108"/>
      <c r="BW42" s="1108"/>
      <c r="BX42" s="1108"/>
      <c r="BY42" s="1108"/>
      <c r="BZ42" s="1108"/>
      <c r="CA42" s="1108"/>
      <c r="CB42" s="1108"/>
      <c r="CC42" s="1108"/>
      <c r="CD42" s="1108"/>
      <c r="CE42" s="1108"/>
      <c r="CF42" s="1108"/>
      <c r="CG42" s="1108"/>
      <c r="CH42" s="1108"/>
      <c r="CI42" s="1108"/>
      <c r="CJ42" s="1108"/>
      <c r="CK42" s="1108"/>
      <c r="CL42" s="1108"/>
      <c r="CM42" s="1108"/>
      <c r="CN42" s="1108"/>
      <c r="CO42" s="1108"/>
      <c r="CP42" s="1108"/>
      <c r="CQ42" s="1108"/>
      <c r="CR42" s="1108"/>
      <c r="CS42" s="1108"/>
      <c r="CT42" s="1108"/>
      <c r="CU42" s="1108"/>
      <c r="CV42" s="1108"/>
      <c r="CW42" s="1108"/>
      <c r="CX42" s="1108"/>
      <c r="CY42" s="1108"/>
      <c r="CZ42" s="1108"/>
      <c r="DA42" s="1108"/>
      <c r="DB42" s="1108"/>
      <c r="DC42" s="1108"/>
      <c r="DD42" s="1108"/>
      <c r="DE42" s="1108"/>
      <c r="DF42" s="1108"/>
      <c r="DG42" s="1108"/>
      <c r="DH42" s="1108"/>
      <c r="DI42" s="1108"/>
      <c r="DJ42" s="1108"/>
      <c r="DK42" s="1108"/>
      <c r="DL42" s="1108"/>
      <c r="DM42" s="1108"/>
      <c r="DN42" s="1108"/>
      <c r="DO42" s="1108"/>
      <c r="DP42" s="1108"/>
      <c r="DQ42" s="1108"/>
      <c r="DR42" s="1108"/>
      <c r="DS42" s="1108"/>
      <c r="DT42" s="1108"/>
      <c r="DU42" s="1108"/>
      <c r="DV42" s="1108"/>
      <c r="DW42" s="1108"/>
      <c r="DX42" s="1108"/>
      <c r="DY42" s="1108"/>
      <c r="DZ42" s="1108"/>
      <c r="EA42" s="1108"/>
      <c r="EB42" s="1108"/>
      <c r="EC42" s="1108"/>
      <c r="ED42" s="1108"/>
      <c r="EE42" s="1108"/>
      <c r="EF42" s="1108"/>
      <c r="EG42" s="1108"/>
      <c r="EH42" s="1108"/>
      <c r="EI42" s="1108"/>
      <c r="EJ42" s="1108"/>
      <c r="EK42" s="1108"/>
      <c r="EL42" s="1108"/>
      <c r="EM42" s="1108"/>
      <c r="EN42" s="1108"/>
      <c r="EO42" s="1108"/>
      <c r="EP42" s="1108"/>
      <c r="EQ42" s="1108"/>
      <c r="ER42" s="1108"/>
      <c r="ES42" s="1108"/>
      <c r="ET42" s="1108"/>
      <c r="EU42" s="1108"/>
      <c r="EV42" s="1108"/>
      <c r="EW42" s="1108"/>
      <c r="EX42" s="1108"/>
      <c r="EY42" s="1108"/>
      <c r="EZ42" s="1108"/>
      <c r="FA42" s="1108"/>
      <c r="FB42" s="1108"/>
      <c r="FC42" s="1108"/>
      <c r="FD42" s="1108"/>
      <c r="FE42" s="1108"/>
      <c r="FF42" s="1108"/>
      <c r="FG42" s="1108"/>
      <c r="FH42" s="1108"/>
      <c r="FI42" s="1108"/>
      <c r="FJ42" s="1108"/>
      <c r="FK42" s="1108"/>
      <c r="FL42" s="1108"/>
    </row>
    <row r="43" spans="1:168" s="1109" customFormat="1" x14ac:dyDescent="0.35">
      <c r="A43" s="1106" t="s">
        <v>4906</v>
      </c>
      <c r="B43" s="1106" t="s">
        <v>4358</v>
      </c>
      <c r="C43" s="1107">
        <v>1</v>
      </c>
      <c r="D43" s="101">
        <v>12084.9</v>
      </c>
      <c r="E43" s="101">
        <v>12084.9</v>
      </c>
      <c r="F43" s="1108"/>
      <c r="G43" s="1108"/>
      <c r="H43" s="1108"/>
      <c r="I43" s="1108"/>
      <c r="J43" s="1108"/>
      <c r="K43" s="1108"/>
      <c r="L43" s="1108"/>
      <c r="M43" s="1108"/>
      <c r="N43" s="1108"/>
      <c r="O43" s="1108"/>
      <c r="P43" s="1108"/>
      <c r="Q43" s="1108"/>
      <c r="R43" s="1108"/>
      <c r="S43" s="1108"/>
      <c r="T43" s="1108"/>
      <c r="U43" s="1108"/>
      <c r="V43" s="1108"/>
      <c r="W43" s="1108"/>
      <c r="X43" s="1108"/>
      <c r="Y43" s="1108"/>
      <c r="Z43" s="1108"/>
      <c r="AA43" s="1108"/>
      <c r="AB43" s="1108"/>
      <c r="AC43" s="1108"/>
      <c r="AD43" s="1108"/>
      <c r="AE43" s="1108"/>
      <c r="AF43" s="1108"/>
      <c r="AG43" s="1108"/>
      <c r="AH43" s="1108"/>
      <c r="AI43" s="1108"/>
      <c r="AJ43" s="1108"/>
      <c r="AK43" s="1108"/>
      <c r="AL43" s="1108"/>
      <c r="AM43" s="1108"/>
      <c r="AN43" s="1108"/>
      <c r="AO43" s="1108"/>
      <c r="AP43" s="1108"/>
      <c r="AQ43" s="1108"/>
      <c r="AR43" s="1108"/>
      <c r="AS43" s="1108"/>
      <c r="AT43" s="1108"/>
      <c r="AU43" s="1108"/>
      <c r="AV43" s="1108"/>
      <c r="AW43" s="1108"/>
      <c r="AX43" s="1108"/>
      <c r="AY43" s="1108"/>
      <c r="AZ43" s="1108"/>
      <c r="BA43" s="1108"/>
      <c r="BB43" s="1108"/>
      <c r="BC43" s="1108"/>
      <c r="BD43" s="1108"/>
      <c r="BE43" s="1108"/>
      <c r="BF43" s="1108"/>
      <c r="BG43" s="1108"/>
      <c r="BH43" s="1108"/>
      <c r="BI43" s="1108"/>
      <c r="BJ43" s="1108"/>
      <c r="BK43" s="1108"/>
      <c r="BL43" s="1108"/>
      <c r="BM43" s="1108"/>
      <c r="BN43" s="1108"/>
      <c r="BO43" s="1108"/>
      <c r="BP43" s="1108"/>
      <c r="BQ43" s="1108"/>
      <c r="BR43" s="1108"/>
      <c r="BS43" s="1108"/>
      <c r="BT43" s="1108"/>
      <c r="BU43" s="1108"/>
      <c r="BV43" s="1108"/>
      <c r="BW43" s="1108"/>
      <c r="BX43" s="1108"/>
      <c r="BY43" s="1108"/>
      <c r="BZ43" s="1108"/>
      <c r="CA43" s="1108"/>
      <c r="CB43" s="1108"/>
      <c r="CC43" s="1108"/>
      <c r="CD43" s="1108"/>
      <c r="CE43" s="1108"/>
      <c r="CF43" s="1108"/>
      <c r="CG43" s="1108"/>
      <c r="CH43" s="1108"/>
      <c r="CI43" s="1108"/>
      <c r="CJ43" s="1108"/>
      <c r="CK43" s="1108"/>
      <c r="CL43" s="1108"/>
      <c r="CM43" s="1108"/>
      <c r="CN43" s="1108"/>
      <c r="CO43" s="1108"/>
      <c r="CP43" s="1108"/>
      <c r="CQ43" s="1108"/>
      <c r="CR43" s="1108"/>
      <c r="CS43" s="1108"/>
      <c r="CT43" s="1108"/>
      <c r="CU43" s="1108"/>
      <c r="CV43" s="1108"/>
      <c r="CW43" s="1108"/>
      <c r="CX43" s="1108"/>
      <c r="CY43" s="1108"/>
      <c r="CZ43" s="1108"/>
      <c r="DA43" s="1108"/>
      <c r="DB43" s="1108"/>
      <c r="DC43" s="1108"/>
      <c r="DD43" s="1108"/>
      <c r="DE43" s="1108"/>
      <c r="DF43" s="1108"/>
      <c r="DG43" s="1108"/>
      <c r="DH43" s="1108"/>
      <c r="DI43" s="1108"/>
      <c r="DJ43" s="1108"/>
      <c r="DK43" s="1108"/>
      <c r="DL43" s="1108"/>
      <c r="DM43" s="1108"/>
      <c r="DN43" s="1108"/>
      <c r="DO43" s="1108"/>
      <c r="DP43" s="1108"/>
      <c r="DQ43" s="1108"/>
      <c r="DR43" s="1108"/>
      <c r="DS43" s="1108"/>
      <c r="DT43" s="1108"/>
      <c r="DU43" s="1108"/>
      <c r="DV43" s="1108"/>
      <c r="DW43" s="1108"/>
      <c r="DX43" s="1108"/>
      <c r="DY43" s="1108"/>
      <c r="DZ43" s="1108"/>
      <c r="EA43" s="1108"/>
      <c r="EB43" s="1108"/>
      <c r="EC43" s="1108"/>
      <c r="ED43" s="1108"/>
      <c r="EE43" s="1108"/>
      <c r="EF43" s="1108"/>
      <c r="EG43" s="1108"/>
      <c r="EH43" s="1108"/>
      <c r="EI43" s="1108"/>
      <c r="EJ43" s="1108"/>
      <c r="EK43" s="1108"/>
      <c r="EL43" s="1108"/>
      <c r="EM43" s="1108"/>
      <c r="EN43" s="1108"/>
      <c r="EO43" s="1108"/>
      <c r="EP43" s="1108"/>
      <c r="EQ43" s="1108"/>
      <c r="ER43" s="1108"/>
      <c r="ES43" s="1108"/>
      <c r="ET43" s="1108"/>
      <c r="EU43" s="1108"/>
      <c r="EV43" s="1108"/>
      <c r="EW43" s="1108"/>
      <c r="EX43" s="1108"/>
      <c r="EY43" s="1108"/>
      <c r="EZ43" s="1108"/>
      <c r="FA43" s="1108"/>
      <c r="FB43" s="1108"/>
      <c r="FC43" s="1108"/>
      <c r="FD43" s="1108"/>
      <c r="FE43" s="1108"/>
      <c r="FF43" s="1108"/>
      <c r="FG43" s="1108"/>
      <c r="FH43" s="1108"/>
      <c r="FI43" s="1108"/>
      <c r="FJ43" s="1108"/>
      <c r="FK43" s="1108"/>
      <c r="FL43" s="1108"/>
    </row>
    <row r="44" spans="1:168" s="1109" customFormat="1" ht="16.5" customHeight="1" x14ac:dyDescent="0.35">
      <c r="A44" s="1106" t="s">
        <v>4907</v>
      </c>
      <c r="B44" s="1106" t="s">
        <v>4817</v>
      </c>
      <c r="C44" s="1107">
        <v>1</v>
      </c>
      <c r="D44" s="101">
        <v>11754.9</v>
      </c>
      <c r="E44" s="101">
        <v>11754.9</v>
      </c>
      <c r="F44" s="1108"/>
      <c r="G44" s="1108"/>
      <c r="H44" s="1108"/>
      <c r="I44" s="1108"/>
      <c r="J44" s="1108"/>
      <c r="K44" s="1108"/>
      <c r="L44" s="1108"/>
      <c r="M44" s="1108"/>
      <c r="N44" s="1108"/>
      <c r="O44" s="1108"/>
      <c r="P44" s="1108"/>
      <c r="Q44" s="1108"/>
      <c r="R44" s="1108"/>
      <c r="S44" s="1108"/>
      <c r="T44" s="1108"/>
      <c r="U44" s="1108"/>
      <c r="V44" s="1108"/>
      <c r="W44" s="1108"/>
      <c r="X44" s="1108"/>
      <c r="Y44" s="1108"/>
      <c r="Z44" s="1108"/>
      <c r="AA44" s="1108"/>
      <c r="AB44" s="1108"/>
      <c r="AC44" s="1108"/>
      <c r="AD44" s="1108"/>
      <c r="AE44" s="1108"/>
      <c r="AF44" s="1108"/>
      <c r="AG44" s="1108"/>
      <c r="AH44" s="1108"/>
      <c r="AI44" s="1108"/>
      <c r="AJ44" s="1108"/>
      <c r="AK44" s="1108"/>
      <c r="AL44" s="1108"/>
      <c r="AM44" s="1108"/>
      <c r="AN44" s="1108"/>
      <c r="AO44" s="1108"/>
      <c r="AP44" s="1108"/>
      <c r="AQ44" s="1108"/>
      <c r="AR44" s="1108"/>
      <c r="AS44" s="1108"/>
      <c r="AT44" s="1108"/>
      <c r="AU44" s="1108"/>
      <c r="AV44" s="1108"/>
      <c r="AW44" s="1108"/>
      <c r="AX44" s="1108"/>
      <c r="AY44" s="1108"/>
      <c r="AZ44" s="1108"/>
      <c r="BA44" s="1108"/>
      <c r="BB44" s="1108"/>
      <c r="BC44" s="1108"/>
      <c r="BD44" s="1108"/>
      <c r="BE44" s="1108"/>
      <c r="BF44" s="1108"/>
      <c r="BG44" s="1108"/>
      <c r="BH44" s="1108"/>
      <c r="BI44" s="1108"/>
      <c r="BJ44" s="1108"/>
      <c r="BK44" s="1108"/>
      <c r="BL44" s="1108"/>
      <c r="BM44" s="1108"/>
      <c r="BN44" s="1108"/>
      <c r="BO44" s="1108"/>
      <c r="BP44" s="1108"/>
      <c r="BQ44" s="1108"/>
      <c r="BR44" s="1108"/>
      <c r="BS44" s="1108"/>
      <c r="BT44" s="1108"/>
      <c r="BU44" s="1108"/>
      <c r="BV44" s="1108"/>
      <c r="BW44" s="1108"/>
      <c r="BX44" s="1108"/>
      <c r="BY44" s="1108"/>
      <c r="BZ44" s="1108"/>
      <c r="CA44" s="1108"/>
      <c r="CB44" s="1108"/>
      <c r="CC44" s="1108"/>
      <c r="CD44" s="1108"/>
      <c r="CE44" s="1108"/>
      <c r="CF44" s="1108"/>
      <c r="CG44" s="1108"/>
      <c r="CH44" s="1108"/>
      <c r="CI44" s="1108"/>
      <c r="CJ44" s="1108"/>
      <c r="CK44" s="1108"/>
      <c r="CL44" s="1108"/>
      <c r="CM44" s="1108"/>
      <c r="CN44" s="1108"/>
      <c r="CO44" s="1108"/>
      <c r="CP44" s="1108"/>
      <c r="CQ44" s="1108"/>
      <c r="CR44" s="1108"/>
      <c r="CS44" s="1108"/>
      <c r="CT44" s="1108"/>
      <c r="CU44" s="1108"/>
      <c r="CV44" s="1108"/>
      <c r="CW44" s="1108"/>
      <c r="CX44" s="1108"/>
      <c r="CY44" s="1108"/>
      <c r="CZ44" s="1108"/>
      <c r="DA44" s="1108"/>
      <c r="DB44" s="1108"/>
      <c r="DC44" s="1108"/>
      <c r="DD44" s="1108"/>
      <c r="DE44" s="1108"/>
      <c r="DF44" s="1108"/>
      <c r="DG44" s="1108"/>
      <c r="DH44" s="1108"/>
      <c r="DI44" s="1108"/>
      <c r="DJ44" s="1108"/>
      <c r="DK44" s="1108"/>
      <c r="DL44" s="1108"/>
      <c r="DM44" s="1108"/>
      <c r="DN44" s="1108"/>
      <c r="DO44" s="1108"/>
      <c r="DP44" s="1108"/>
      <c r="DQ44" s="1108"/>
      <c r="DR44" s="1108"/>
      <c r="DS44" s="1108"/>
      <c r="DT44" s="1108"/>
      <c r="DU44" s="1108"/>
      <c r="DV44" s="1108"/>
      <c r="DW44" s="1108"/>
      <c r="DX44" s="1108"/>
      <c r="DY44" s="1108"/>
      <c r="DZ44" s="1108"/>
      <c r="EA44" s="1108"/>
      <c r="EB44" s="1108"/>
      <c r="EC44" s="1108"/>
      <c r="ED44" s="1108"/>
      <c r="EE44" s="1108"/>
      <c r="EF44" s="1108"/>
      <c r="EG44" s="1108"/>
      <c r="EH44" s="1108"/>
      <c r="EI44" s="1108"/>
      <c r="EJ44" s="1108"/>
      <c r="EK44" s="1108"/>
      <c r="EL44" s="1108"/>
      <c r="EM44" s="1108"/>
      <c r="EN44" s="1108"/>
      <c r="EO44" s="1108"/>
      <c r="EP44" s="1108"/>
      <c r="EQ44" s="1108"/>
      <c r="ER44" s="1108"/>
      <c r="ES44" s="1108"/>
      <c r="ET44" s="1108"/>
      <c r="EU44" s="1108"/>
      <c r="EV44" s="1108"/>
      <c r="EW44" s="1108"/>
      <c r="EX44" s="1108"/>
      <c r="EY44" s="1108"/>
      <c r="EZ44" s="1108"/>
      <c r="FA44" s="1108"/>
      <c r="FB44" s="1108"/>
      <c r="FC44" s="1108"/>
      <c r="FD44" s="1108"/>
      <c r="FE44" s="1108"/>
      <c r="FF44" s="1108"/>
      <c r="FG44" s="1108"/>
      <c r="FH44" s="1108"/>
      <c r="FI44" s="1108"/>
      <c r="FJ44" s="1108"/>
      <c r="FK44" s="1108"/>
      <c r="FL44" s="1108"/>
    </row>
    <row r="45" spans="1:168" s="1109" customFormat="1" x14ac:dyDescent="0.35">
      <c r="A45" s="1106" t="s">
        <v>4908</v>
      </c>
      <c r="B45" s="1106" t="s">
        <v>4909</v>
      </c>
      <c r="C45" s="1107">
        <v>6</v>
      </c>
      <c r="D45" s="101">
        <v>11754.9</v>
      </c>
      <c r="E45" s="101">
        <v>11754.9</v>
      </c>
      <c r="F45" s="1108"/>
      <c r="G45" s="1108"/>
      <c r="H45" s="1108"/>
      <c r="I45" s="1108"/>
      <c r="J45" s="1108"/>
      <c r="K45" s="1108"/>
      <c r="L45" s="1108"/>
      <c r="M45" s="1108"/>
      <c r="N45" s="1108"/>
      <c r="O45" s="1108"/>
      <c r="P45" s="1108"/>
      <c r="Q45" s="1108"/>
      <c r="R45" s="1108"/>
      <c r="S45" s="1108"/>
      <c r="T45" s="1108"/>
      <c r="U45" s="1108"/>
      <c r="V45" s="1108"/>
      <c r="W45" s="1108"/>
      <c r="X45" s="1108"/>
      <c r="Y45" s="1108"/>
      <c r="Z45" s="1108"/>
      <c r="AA45" s="1108"/>
      <c r="AB45" s="1108"/>
      <c r="AC45" s="1108"/>
      <c r="AD45" s="1108"/>
      <c r="AE45" s="1108"/>
      <c r="AF45" s="1108"/>
      <c r="AG45" s="1108"/>
      <c r="AH45" s="1108"/>
      <c r="AI45" s="1108"/>
      <c r="AJ45" s="1108"/>
      <c r="AK45" s="1108"/>
      <c r="AL45" s="1108"/>
      <c r="AM45" s="1108"/>
      <c r="AN45" s="1108"/>
      <c r="AO45" s="1108"/>
      <c r="AP45" s="1108"/>
      <c r="AQ45" s="1108"/>
      <c r="AR45" s="1108"/>
      <c r="AS45" s="1108"/>
      <c r="AT45" s="1108"/>
      <c r="AU45" s="1108"/>
      <c r="AV45" s="1108"/>
      <c r="AW45" s="1108"/>
      <c r="AX45" s="1108"/>
      <c r="AY45" s="1108"/>
      <c r="AZ45" s="1108"/>
      <c r="BA45" s="1108"/>
      <c r="BB45" s="1108"/>
      <c r="BC45" s="1108"/>
      <c r="BD45" s="1108"/>
      <c r="BE45" s="1108"/>
      <c r="BF45" s="1108"/>
      <c r="BG45" s="1108"/>
      <c r="BH45" s="1108"/>
      <c r="BI45" s="1108"/>
      <c r="BJ45" s="1108"/>
      <c r="BK45" s="1108"/>
      <c r="BL45" s="1108"/>
      <c r="BM45" s="1108"/>
      <c r="BN45" s="1108"/>
      <c r="BO45" s="1108"/>
      <c r="BP45" s="1108"/>
      <c r="BQ45" s="1108"/>
      <c r="BR45" s="1108"/>
      <c r="BS45" s="1108"/>
      <c r="BT45" s="1108"/>
      <c r="BU45" s="1108"/>
      <c r="BV45" s="1108"/>
      <c r="BW45" s="1108"/>
      <c r="BX45" s="1108"/>
      <c r="BY45" s="1108"/>
      <c r="BZ45" s="1108"/>
      <c r="CA45" s="1108"/>
      <c r="CB45" s="1108"/>
      <c r="CC45" s="1108"/>
      <c r="CD45" s="1108"/>
      <c r="CE45" s="1108"/>
      <c r="CF45" s="1108"/>
      <c r="CG45" s="1108"/>
      <c r="CH45" s="1108"/>
      <c r="CI45" s="1108"/>
      <c r="CJ45" s="1108"/>
      <c r="CK45" s="1108"/>
      <c r="CL45" s="1108"/>
      <c r="CM45" s="1108"/>
      <c r="CN45" s="1108"/>
      <c r="CO45" s="1108"/>
      <c r="CP45" s="1108"/>
      <c r="CQ45" s="1108"/>
      <c r="CR45" s="1108"/>
      <c r="CS45" s="1108"/>
      <c r="CT45" s="1108"/>
      <c r="CU45" s="1108"/>
      <c r="CV45" s="1108"/>
      <c r="CW45" s="1108"/>
      <c r="CX45" s="1108"/>
      <c r="CY45" s="1108"/>
      <c r="CZ45" s="1108"/>
      <c r="DA45" s="1108"/>
      <c r="DB45" s="1108"/>
      <c r="DC45" s="1108"/>
      <c r="DD45" s="1108"/>
      <c r="DE45" s="1108"/>
      <c r="DF45" s="1108"/>
      <c r="DG45" s="1108"/>
      <c r="DH45" s="1108"/>
      <c r="DI45" s="1108"/>
      <c r="DJ45" s="1108"/>
      <c r="DK45" s="1108"/>
      <c r="DL45" s="1108"/>
      <c r="DM45" s="1108"/>
      <c r="DN45" s="1108"/>
      <c r="DO45" s="1108"/>
      <c r="DP45" s="1108"/>
      <c r="DQ45" s="1108"/>
      <c r="DR45" s="1108"/>
      <c r="DS45" s="1108"/>
      <c r="DT45" s="1108"/>
      <c r="DU45" s="1108"/>
      <c r="DV45" s="1108"/>
      <c r="DW45" s="1108"/>
      <c r="DX45" s="1108"/>
      <c r="DY45" s="1108"/>
      <c r="DZ45" s="1108"/>
      <c r="EA45" s="1108"/>
      <c r="EB45" s="1108"/>
      <c r="EC45" s="1108"/>
      <c r="ED45" s="1108"/>
      <c r="EE45" s="1108"/>
      <c r="EF45" s="1108"/>
      <c r="EG45" s="1108"/>
      <c r="EH45" s="1108"/>
      <c r="EI45" s="1108"/>
      <c r="EJ45" s="1108"/>
      <c r="EK45" s="1108"/>
      <c r="EL45" s="1108"/>
      <c r="EM45" s="1108"/>
      <c r="EN45" s="1108"/>
      <c r="EO45" s="1108"/>
      <c r="EP45" s="1108"/>
      <c r="EQ45" s="1108"/>
      <c r="ER45" s="1108"/>
      <c r="ES45" s="1108"/>
      <c r="ET45" s="1108"/>
      <c r="EU45" s="1108"/>
      <c r="EV45" s="1108"/>
      <c r="EW45" s="1108"/>
      <c r="EX45" s="1108"/>
      <c r="EY45" s="1108"/>
      <c r="EZ45" s="1108"/>
      <c r="FA45" s="1108"/>
      <c r="FB45" s="1108"/>
      <c r="FC45" s="1108"/>
      <c r="FD45" s="1108"/>
      <c r="FE45" s="1108"/>
      <c r="FF45" s="1108"/>
      <c r="FG45" s="1108"/>
      <c r="FH45" s="1108"/>
      <c r="FI45" s="1108"/>
      <c r="FJ45" s="1108"/>
      <c r="FK45" s="1108"/>
      <c r="FL45" s="1108"/>
    </row>
    <row r="46" spans="1:168" s="1109" customFormat="1" ht="16.5" customHeight="1" x14ac:dyDescent="0.35">
      <c r="A46" s="1106" t="s">
        <v>4910</v>
      </c>
      <c r="B46" s="1106" t="s">
        <v>4911</v>
      </c>
      <c r="C46" s="1107">
        <v>2</v>
      </c>
      <c r="D46" s="101">
        <v>11754.9</v>
      </c>
      <c r="E46" s="101">
        <v>11754.9</v>
      </c>
      <c r="F46" s="1108"/>
      <c r="G46" s="1108"/>
      <c r="H46" s="1108"/>
      <c r="I46" s="1108"/>
      <c r="J46" s="1108"/>
      <c r="K46" s="1108"/>
      <c r="L46" s="1108"/>
      <c r="M46" s="1108"/>
      <c r="N46" s="1108"/>
      <c r="O46" s="1108"/>
      <c r="P46" s="1108"/>
      <c r="Q46" s="1108"/>
      <c r="R46" s="1108"/>
      <c r="S46" s="1108"/>
      <c r="T46" s="1108"/>
      <c r="U46" s="1108"/>
      <c r="V46" s="1108"/>
      <c r="W46" s="1108"/>
      <c r="X46" s="1108"/>
      <c r="Y46" s="1108"/>
      <c r="Z46" s="1108"/>
      <c r="AA46" s="1108"/>
      <c r="AB46" s="1108"/>
      <c r="AC46" s="1108"/>
      <c r="AD46" s="1108"/>
      <c r="AE46" s="1108"/>
      <c r="AF46" s="1108"/>
      <c r="AG46" s="1108"/>
      <c r="AH46" s="1108"/>
      <c r="AI46" s="1108"/>
      <c r="AJ46" s="1108"/>
      <c r="AK46" s="1108"/>
      <c r="AL46" s="1108"/>
      <c r="AM46" s="1108"/>
      <c r="AN46" s="1108"/>
      <c r="AO46" s="1108"/>
      <c r="AP46" s="1108"/>
      <c r="AQ46" s="1108"/>
      <c r="AR46" s="1108"/>
      <c r="AS46" s="1108"/>
      <c r="AT46" s="1108"/>
      <c r="AU46" s="1108"/>
      <c r="AV46" s="1108"/>
      <c r="AW46" s="1108"/>
      <c r="AX46" s="1108"/>
      <c r="AY46" s="1108"/>
      <c r="AZ46" s="1108"/>
      <c r="BA46" s="1108"/>
      <c r="BB46" s="1108"/>
      <c r="BC46" s="1108"/>
      <c r="BD46" s="1108"/>
      <c r="BE46" s="1108"/>
      <c r="BF46" s="1108"/>
      <c r="BG46" s="1108"/>
      <c r="BH46" s="1108"/>
      <c r="BI46" s="1108"/>
      <c r="BJ46" s="1108"/>
      <c r="BK46" s="1108"/>
      <c r="BL46" s="1108"/>
      <c r="BM46" s="1108"/>
      <c r="BN46" s="1108"/>
      <c r="BO46" s="1108"/>
      <c r="BP46" s="1108"/>
      <c r="BQ46" s="1108"/>
      <c r="BR46" s="1108"/>
      <c r="BS46" s="1108"/>
      <c r="BT46" s="1108"/>
      <c r="BU46" s="1108"/>
      <c r="BV46" s="1108"/>
      <c r="BW46" s="1108"/>
      <c r="BX46" s="1108"/>
      <c r="BY46" s="1108"/>
      <c r="BZ46" s="1108"/>
      <c r="CA46" s="1108"/>
      <c r="CB46" s="1108"/>
      <c r="CC46" s="1108"/>
      <c r="CD46" s="1108"/>
      <c r="CE46" s="1108"/>
      <c r="CF46" s="1108"/>
      <c r="CG46" s="1108"/>
      <c r="CH46" s="1108"/>
      <c r="CI46" s="1108"/>
      <c r="CJ46" s="1108"/>
      <c r="CK46" s="1108"/>
      <c r="CL46" s="1108"/>
      <c r="CM46" s="1108"/>
      <c r="CN46" s="1108"/>
      <c r="CO46" s="1108"/>
      <c r="CP46" s="1108"/>
      <c r="CQ46" s="1108"/>
      <c r="CR46" s="1108"/>
      <c r="CS46" s="1108"/>
      <c r="CT46" s="1108"/>
      <c r="CU46" s="1108"/>
      <c r="CV46" s="1108"/>
      <c r="CW46" s="1108"/>
      <c r="CX46" s="1108"/>
      <c r="CY46" s="1108"/>
      <c r="CZ46" s="1108"/>
      <c r="DA46" s="1108"/>
      <c r="DB46" s="1108"/>
      <c r="DC46" s="1108"/>
      <c r="DD46" s="1108"/>
      <c r="DE46" s="1108"/>
      <c r="DF46" s="1108"/>
      <c r="DG46" s="1108"/>
      <c r="DH46" s="1108"/>
      <c r="DI46" s="1108"/>
      <c r="DJ46" s="1108"/>
      <c r="DK46" s="1108"/>
      <c r="DL46" s="1108"/>
      <c r="DM46" s="1108"/>
      <c r="DN46" s="1108"/>
      <c r="DO46" s="1108"/>
      <c r="DP46" s="1108"/>
      <c r="DQ46" s="1108"/>
      <c r="DR46" s="1108"/>
      <c r="DS46" s="1108"/>
      <c r="DT46" s="1108"/>
      <c r="DU46" s="1108"/>
      <c r="DV46" s="1108"/>
      <c r="DW46" s="1108"/>
      <c r="DX46" s="1108"/>
      <c r="DY46" s="1108"/>
      <c r="DZ46" s="1108"/>
      <c r="EA46" s="1108"/>
      <c r="EB46" s="1108"/>
      <c r="EC46" s="1108"/>
      <c r="ED46" s="1108"/>
      <c r="EE46" s="1108"/>
      <c r="EF46" s="1108"/>
      <c r="EG46" s="1108"/>
      <c r="EH46" s="1108"/>
      <c r="EI46" s="1108"/>
      <c r="EJ46" s="1108"/>
      <c r="EK46" s="1108"/>
      <c r="EL46" s="1108"/>
      <c r="EM46" s="1108"/>
      <c r="EN46" s="1108"/>
      <c r="EO46" s="1108"/>
      <c r="EP46" s="1108"/>
      <c r="EQ46" s="1108"/>
      <c r="ER46" s="1108"/>
      <c r="ES46" s="1108"/>
      <c r="ET46" s="1108"/>
      <c r="EU46" s="1108"/>
      <c r="EV46" s="1108"/>
      <c r="EW46" s="1108"/>
      <c r="EX46" s="1108"/>
      <c r="EY46" s="1108"/>
      <c r="EZ46" s="1108"/>
      <c r="FA46" s="1108"/>
      <c r="FB46" s="1108"/>
      <c r="FC46" s="1108"/>
      <c r="FD46" s="1108"/>
      <c r="FE46" s="1108"/>
      <c r="FF46" s="1108"/>
      <c r="FG46" s="1108"/>
      <c r="FH46" s="1108"/>
      <c r="FI46" s="1108"/>
      <c r="FJ46" s="1108"/>
      <c r="FK46" s="1108"/>
      <c r="FL46" s="1108"/>
    </row>
    <row r="47" spans="1:168" s="1109" customFormat="1" ht="13.5" customHeight="1" x14ac:dyDescent="0.35">
      <c r="A47" s="1106" t="s">
        <v>4912</v>
      </c>
      <c r="B47" s="1106" t="s">
        <v>4913</v>
      </c>
      <c r="C47" s="1107">
        <v>1</v>
      </c>
      <c r="D47" s="101">
        <v>11682.6</v>
      </c>
      <c r="E47" s="101">
        <v>11682.6</v>
      </c>
      <c r="F47" s="1108"/>
      <c r="G47" s="1108"/>
      <c r="H47" s="1108"/>
      <c r="I47" s="1108"/>
      <c r="J47" s="1108"/>
      <c r="K47" s="1108"/>
      <c r="L47" s="1108"/>
      <c r="M47" s="1108"/>
      <c r="N47" s="1108"/>
      <c r="O47" s="1108"/>
      <c r="P47" s="1108"/>
      <c r="Q47" s="1108"/>
      <c r="R47" s="1108"/>
      <c r="S47" s="1108"/>
      <c r="T47" s="1108"/>
      <c r="U47" s="1108"/>
      <c r="V47" s="1108"/>
      <c r="W47" s="1108"/>
      <c r="X47" s="1108"/>
      <c r="Y47" s="1108"/>
      <c r="Z47" s="1108"/>
      <c r="AA47" s="1108"/>
      <c r="AB47" s="1108"/>
      <c r="AC47" s="1108"/>
      <c r="AD47" s="1108"/>
      <c r="AE47" s="1108"/>
      <c r="AF47" s="1108"/>
      <c r="AG47" s="1108"/>
      <c r="AH47" s="1108"/>
      <c r="AI47" s="1108"/>
      <c r="AJ47" s="1108"/>
      <c r="AK47" s="1108"/>
      <c r="AL47" s="1108"/>
      <c r="AM47" s="1108"/>
      <c r="AN47" s="1108"/>
      <c r="AO47" s="1108"/>
      <c r="AP47" s="1108"/>
      <c r="AQ47" s="1108"/>
      <c r="AR47" s="1108"/>
      <c r="AS47" s="1108"/>
      <c r="AT47" s="1108"/>
      <c r="AU47" s="1108"/>
      <c r="AV47" s="1108"/>
      <c r="AW47" s="1108"/>
      <c r="AX47" s="1108"/>
      <c r="AY47" s="1108"/>
      <c r="AZ47" s="1108"/>
      <c r="BA47" s="1108"/>
      <c r="BB47" s="1108"/>
      <c r="BC47" s="1108"/>
      <c r="BD47" s="1108"/>
      <c r="BE47" s="1108"/>
      <c r="BF47" s="1108"/>
      <c r="BG47" s="1108"/>
      <c r="BH47" s="1108"/>
      <c r="BI47" s="1108"/>
      <c r="BJ47" s="1108"/>
      <c r="BK47" s="1108"/>
      <c r="BL47" s="1108"/>
      <c r="BM47" s="1108"/>
      <c r="BN47" s="1108"/>
      <c r="BO47" s="1108"/>
      <c r="BP47" s="1108"/>
      <c r="BQ47" s="1108"/>
      <c r="BR47" s="1108"/>
      <c r="BS47" s="1108"/>
      <c r="BT47" s="1108"/>
      <c r="BU47" s="1108"/>
      <c r="BV47" s="1108"/>
      <c r="BW47" s="1108"/>
      <c r="BX47" s="1108"/>
      <c r="BY47" s="1108"/>
      <c r="BZ47" s="1108"/>
      <c r="CA47" s="1108"/>
      <c r="CB47" s="1108"/>
      <c r="CC47" s="1108"/>
      <c r="CD47" s="1108"/>
      <c r="CE47" s="1108"/>
      <c r="CF47" s="1108"/>
      <c r="CG47" s="1108"/>
      <c r="CH47" s="1108"/>
      <c r="CI47" s="1108"/>
      <c r="CJ47" s="1108"/>
      <c r="CK47" s="1108"/>
      <c r="CL47" s="1108"/>
      <c r="CM47" s="1108"/>
      <c r="CN47" s="1108"/>
      <c r="CO47" s="1108"/>
      <c r="CP47" s="1108"/>
      <c r="CQ47" s="1108"/>
      <c r="CR47" s="1108"/>
      <c r="CS47" s="1108"/>
      <c r="CT47" s="1108"/>
      <c r="CU47" s="1108"/>
      <c r="CV47" s="1108"/>
      <c r="CW47" s="1108"/>
      <c r="CX47" s="1108"/>
      <c r="CY47" s="1108"/>
      <c r="CZ47" s="1108"/>
      <c r="DA47" s="1108"/>
      <c r="DB47" s="1108"/>
      <c r="DC47" s="1108"/>
      <c r="DD47" s="1108"/>
      <c r="DE47" s="1108"/>
      <c r="DF47" s="1108"/>
      <c r="DG47" s="1108"/>
      <c r="DH47" s="1108"/>
      <c r="DI47" s="1108"/>
      <c r="DJ47" s="1108"/>
      <c r="DK47" s="1108"/>
      <c r="DL47" s="1108"/>
      <c r="DM47" s="1108"/>
      <c r="DN47" s="1108"/>
      <c r="DO47" s="1108"/>
      <c r="DP47" s="1108"/>
      <c r="DQ47" s="1108"/>
      <c r="DR47" s="1108"/>
      <c r="DS47" s="1108"/>
      <c r="DT47" s="1108"/>
      <c r="DU47" s="1108"/>
      <c r="DV47" s="1108"/>
      <c r="DW47" s="1108"/>
      <c r="DX47" s="1108"/>
      <c r="DY47" s="1108"/>
      <c r="DZ47" s="1108"/>
      <c r="EA47" s="1108"/>
      <c r="EB47" s="1108"/>
      <c r="EC47" s="1108"/>
      <c r="ED47" s="1108"/>
      <c r="EE47" s="1108"/>
      <c r="EF47" s="1108"/>
      <c r="EG47" s="1108"/>
      <c r="EH47" s="1108"/>
      <c r="EI47" s="1108"/>
      <c r="EJ47" s="1108"/>
      <c r="EK47" s="1108"/>
      <c r="EL47" s="1108"/>
      <c r="EM47" s="1108"/>
      <c r="EN47" s="1108"/>
      <c r="EO47" s="1108"/>
      <c r="EP47" s="1108"/>
      <c r="EQ47" s="1108"/>
      <c r="ER47" s="1108"/>
      <c r="ES47" s="1108"/>
      <c r="ET47" s="1108"/>
      <c r="EU47" s="1108"/>
      <c r="EV47" s="1108"/>
      <c r="EW47" s="1108"/>
      <c r="EX47" s="1108"/>
      <c r="EY47" s="1108"/>
      <c r="EZ47" s="1108"/>
      <c r="FA47" s="1108"/>
      <c r="FB47" s="1108"/>
      <c r="FC47" s="1108"/>
      <c r="FD47" s="1108"/>
      <c r="FE47" s="1108"/>
      <c r="FF47" s="1108"/>
      <c r="FG47" s="1108"/>
      <c r="FH47" s="1108"/>
      <c r="FI47" s="1108"/>
      <c r="FJ47" s="1108"/>
      <c r="FK47" s="1108"/>
      <c r="FL47" s="1108"/>
    </row>
    <row r="48" spans="1:168" s="1109" customFormat="1" ht="13.5" customHeight="1" x14ac:dyDescent="0.35">
      <c r="A48" s="1106" t="s">
        <v>4914</v>
      </c>
      <c r="B48" s="1106" t="s">
        <v>4915</v>
      </c>
      <c r="C48" s="1107">
        <v>7</v>
      </c>
      <c r="D48" s="101">
        <v>11154.9</v>
      </c>
      <c r="E48" s="101">
        <v>11154.9</v>
      </c>
      <c r="F48" s="1108"/>
      <c r="G48" s="1108"/>
      <c r="H48" s="1108"/>
      <c r="I48" s="1108"/>
      <c r="J48" s="1108"/>
      <c r="K48" s="1108"/>
      <c r="L48" s="1108"/>
      <c r="M48" s="1108"/>
      <c r="N48" s="1108"/>
      <c r="O48" s="1108"/>
      <c r="P48" s="1108"/>
      <c r="Q48" s="1108"/>
      <c r="R48" s="1108"/>
      <c r="S48" s="1108"/>
      <c r="T48" s="1108"/>
      <c r="U48" s="1108"/>
      <c r="V48" s="1108"/>
      <c r="W48" s="1108"/>
      <c r="X48" s="1108"/>
      <c r="Y48" s="1108"/>
      <c r="Z48" s="1108"/>
      <c r="AA48" s="1108"/>
      <c r="AB48" s="1108"/>
      <c r="AC48" s="1108"/>
      <c r="AD48" s="1108"/>
      <c r="AE48" s="1108"/>
      <c r="AF48" s="1108"/>
      <c r="AG48" s="1108"/>
      <c r="AH48" s="1108"/>
      <c r="AI48" s="1108"/>
      <c r="AJ48" s="1108"/>
      <c r="AK48" s="1108"/>
      <c r="AL48" s="1108"/>
      <c r="AM48" s="1108"/>
      <c r="AN48" s="1108"/>
      <c r="AO48" s="1108"/>
      <c r="AP48" s="1108"/>
      <c r="AQ48" s="1108"/>
      <c r="AR48" s="1108"/>
      <c r="AS48" s="1108"/>
      <c r="AT48" s="1108"/>
      <c r="AU48" s="1108"/>
      <c r="AV48" s="1108"/>
      <c r="AW48" s="1108"/>
      <c r="AX48" s="1108"/>
      <c r="AY48" s="1108"/>
      <c r="AZ48" s="1108"/>
      <c r="BA48" s="1108"/>
      <c r="BB48" s="1108"/>
      <c r="BC48" s="1108"/>
      <c r="BD48" s="1108"/>
      <c r="BE48" s="1108"/>
      <c r="BF48" s="1108"/>
      <c r="BG48" s="1108"/>
      <c r="BH48" s="1108"/>
      <c r="BI48" s="1108"/>
      <c r="BJ48" s="1108"/>
      <c r="BK48" s="1108"/>
      <c r="BL48" s="1108"/>
      <c r="BM48" s="1108"/>
      <c r="BN48" s="1108"/>
      <c r="BO48" s="1108"/>
      <c r="BP48" s="1108"/>
      <c r="BQ48" s="1108"/>
      <c r="BR48" s="1108"/>
      <c r="BS48" s="1108"/>
      <c r="BT48" s="1108"/>
      <c r="BU48" s="1108"/>
      <c r="BV48" s="1108"/>
      <c r="BW48" s="1108"/>
      <c r="BX48" s="1108"/>
      <c r="BY48" s="1108"/>
      <c r="BZ48" s="1108"/>
      <c r="CA48" s="1108"/>
      <c r="CB48" s="1108"/>
      <c r="CC48" s="1108"/>
      <c r="CD48" s="1108"/>
      <c r="CE48" s="1108"/>
      <c r="CF48" s="1108"/>
      <c r="CG48" s="1108"/>
      <c r="CH48" s="1108"/>
      <c r="CI48" s="1108"/>
      <c r="CJ48" s="1108"/>
      <c r="CK48" s="1108"/>
      <c r="CL48" s="1108"/>
      <c r="CM48" s="1108"/>
      <c r="CN48" s="1108"/>
      <c r="CO48" s="1108"/>
      <c r="CP48" s="1108"/>
      <c r="CQ48" s="1108"/>
      <c r="CR48" s="1108"/>
      <c r="CS48" s="1108"/>
      <c r="CT48" s="1108"/>
      <c r="CU48" s="1108"/>
      <c r="CV48" s="1108"/>
      <c r="CW48" s="1108"/>
      <c r="CX48" s="1108"/>
      <c r="CY48" s="1108"/>
      <c r="CZ48" s="1108"/>
      <c r="DA48" s="1108"/>
      <c r="DB48" s="1108"/>
      <c r="DC48" s="1108"/>
      <c r="DD48" s="1108"/>
      <c r="DE48" s="1108"/>
      <c r="DF48" s="1108"/>
      <c r="DG48" s="1108"/>
      <c r="DH48" s="1108"/>
      <c r="DI48" s="1108"/>
      <c r="DJ48" s="1108"/>
      <c r="DK48" s="1108"/>
      <c r="DL48" s="1108"/>
      <c r="DM48" s="1108"/>
      <c r="DN48" s="1108"/>
      <c r="DO48" s="1108"/>
      <c r="DP48" s="1108"/>
      <c r="DQ48" s="1108"/>
      <c r="DR48" s="1108"/>
      <c r="DS48" s="1108"/>
      <c r="DT48" s="1108"/>
      <c r="DU48" s="1108"/>
      <c r="DV48" s="1108"/>
      <c r="DW48" s="1108"/>
      <c r="DX48" s="1108"/>
      <c r="DY48" s="1108"/>
      <c r="DZ48" s="1108"/>
      <c r="EA48" s="1108"/>
      <c r="EB48" s="1108"/>
      <c r="EC48" s="1108"/>
      <c r="ED48" s="1108"/>
      <c r="EE48" s="1108"/>
      <c r="EF48" s="1108"/>
      <c r="EG48" s="1108"/>
      <c r="EH48" s="1108"/>
      <c r="EI48" s="1108"/>
      <c r="EJ48" s="1108"/>
      <c r="EK48" s="1108"/>
      <c r="EL48" s="1108"/>
      <c r="EM48" s="1108"/>
      <c r="EN48" s="1108"/>
      <c r="EO48" s="1108"/>
      <c r="EP48" s="1108"/>
      <c r="EQ48" s="1108"/>
      <c r="ER48" s="1108"/>
      <c r="ES48" s="1108"/>
      <c r="ET48" s="1108"/>
      <c r="EU48" s="1108"/>
      <c r="EV48" s="1108"/>
      <c r="EW48" s="1108"/>
      <c r="EX48" s="1108"/>
      <c r="EY48" s="1108"/>
      <c r="EZ48" s="1108"/>
      <c r="FA48" s="1108"/>
      <c r="FB48" s="1108"/>
      <c r="FC48" s="1108"/>
      <c r="FD48" s="1108"/>
      <c r="FE48" s="1108"/>
      <c r="FF48" s="1108"/>
      <c r="FG48" s="1108"/>
      <c r="FH48" s="1108"/>
      <c r="FI48" s="1108"/>
      <c r="FJ48" s="1108"/>
      <c r="FK48" s="1108"/>
      <c r="FL48" s="1108"/>
    </row>
    <row r="49" spans="1:168" s="1109" customFormat="1" ht="15.75" customHeight="1" x14ac:dyDescent="0.35">
      <c r="A49" s="1106" t="s">
        <v>4916</v>
      </c>
      <c r="B49" s="1106" t="s">
        <v>4917</v>
      </c>
      <c r="C49" s="1107">
        <v>9</v>
      </c>
      <c r="D49" s="101">
        <v>11154.9</v>
      </c>
      <c r="E49" s="101">
        <v>11154.9</v>
      </c>
      <c r="F49" s="1108"/>
      <c r="G49" s="1108"/>
      <c r="H49" s="1108"/>
      <c r="I49" s="1108"/>
      <c r="J49" s="1108"/>
      <c r="K49" s="1108"/>
      <c r="L49" s="1108"/>
      <c r="M49" s="1108"/>
      <c r="N49" s="1108"/>
      <c r="O49" s="1108"/>
      <c r="P49" s="1108"/>
      <c r="Q49" s="1108"/>
      <c r="R49" s="1108"/>
      <c r="S49" s="1108"/>
      <c r="T49" s="1108"/>
      <c r="U49" s="1108"/>
      <c r="V49" s="1108"/>
      <c r="W49" s="1108"/>
      <c r="X49" s="1108"/>
      <c r="Y49" s="1108"/>
      <c r="Z49" s="1108"/>
      <c r="AA49" s="1108"/>
      <c r="AB49" s="1108"/>
      <c r="AC49" s="1108"/>
      <c r="AD49" s="1108"/>
      <c r="AE49" s="1108"/>
      <c r="AF49" s="1108"/>
      <c r="AG49" s="1108"/>
      <c r="AH49" s="1108"/>
      <c r="AI49" s="1108"/>
      <c r="AJ49" s="1108"/>
      <c r="AK49" s="1108"/>
      <c r="AL49" s="1108"/>
      <c r="AM49" s="1108"/>
      <c r="AN49" s="1108"/>
      <c r="AO49" s="1108"/>
      <c r="AP49" s="1108"/>
      <c r="AQ49" s="1108"/>
      <c r="AR49" s="1108"/>
      <c r="AS49" s="1108"/>
      <c r="AT49" s="1108"/>
      <c r="AU49" s="1108"/>
      <c r="AV49" s="1108"/>
      <c r="AW49" s="1108"/>
      <c r="AX49" s="1108"/>
      <c r="AY49" s="1108"/>
      <c r="AZ49" s="1108"/>
      <c r="BA49" s="1108"/>
      <c r="BB49" s="1108"/>
      <c r="BC49" s="1108"/>
      <c r="BD49" s="1108"/>
      <c r="BE49" s="1108"/>
      <c r="BF49" s="1108"/>
      <c r="BG49" s="1108"/>
      <c r="BH49" s="1108"/>
      <c r="BI49" s="1108"/>
      <c r="BJ49" s="1108"/>
      <c r="BK49" s="1108"/>
      <c r="BL49" s="1108"/>
      <c r="BM49" s="1108"/>
      <c r="BN49" s="1108"/>
      <c r="BO49" s="1108"/>
      <c r="BP49" s="1108"/>
      <c r="BQ49" s="1108"/>
      <c r="BR49" s="1108"/>
      <c r="BS49" s="1108"/>
      <c r="BT49" s="1108"/>
      <c r="BU49" s="1108"/>
      <c r="BV49" s="1108"/>
      <c r="BW49" s="1108"/>
      <c r="BX49" s="1108"/>
      <c r="BY49" s="1108"/>
      <c r="BZ49" s="1108"/>
      <c r="CA49" s="1108"/>
      <c r="CB49" s="1108"/>
      <c r="CC49" s="1108"/>
      <c r="CD49" s="1108"/>
      <c r="CE49" s="1108"/>
      <c r="CF49" s="1108"/>
      <c r="CG49" s="1108"/>
      <c r="CH49" s="1108"/>
      <c r="CI49" s="1108"/>
      <c r="CJ49" s="1108"/>
      <c r="CK49" s="1108"/>
      <c r="CL49" s="1108"/>
      <c r="CM49" s="1108"/>
      <c r="CN49" s="1108"/>
      <c r="CO49" s="1108"/>
      <c r="CP49" s="1108"/>
      <c r="CQ49" s="1108"/>
      <c r="CR49" s="1108"/>
      <c r="CS49" s="1108"/>
      <c r="CT49" s="1108"/>
      <c r="CU49" s="1108"/>
      <c r="CV49" s="1108"/>
      <c r="CW49" s="1108"/>
      <c r="CX49" s="1108"/>
      <c r="CY49" s="1108"/>
      <c r="CZ49" s="1108"/>
      <c r="DA49" s="1108"/>
      <c r="DB49" s="1108"/>
      <c r="DC49" s="1108"/>
      <c r="DD49" s="1108"/>
      <c r="DE49" s="1108"/>
      <c r="DF49" s="1108"/>
      <c r="DG49" s="1108"/>
      <c r="DH49" s="1108"/>
      <c r="DI49" s="1108"/>
      <c r="DJ49" s="1108"/>
      <c r="DK49" s="1108"/>
      <c r="DL49" s="1108"/>
      <c r="DM49" s="1108"/>
      <c r="DN49" s="1108"/>
      <c r="DO49" s="1108"/>
      <c r="DP49" s="1108"/>
      <c r="DQ49" s="1108"/>
      <c r="DR49" s="1108"/>
      <c r="DS49" s="1108"/>
      <c r="DT49" s="1108"/>
      <c r="DU49" s="1108"/>
      <c r="DV49" s="1108"/>
      <c r="DW49" s="1108"/>
      <c r="DX49" s="1108"/>
      <c r="DY49" s="1108"/>
      <c r="DZ49" s="1108"/>
      <c r="EA49" s="1108"/>
      <c r="EB49" s="1108"/>
      <c r="EC49" s="1108"/>
      <c r="ED49" s="1108"/>
      <c r="EE49" s="1108"/>
      <c r="EF49" s="1108"/>
      <c r="EG49" s="1108"/>
      <c r="EH49" s="1108"/>
      <c r="EI49" s="1108"/>
      <c r="EJ49" s="1108"/>
      <c r="EK49" s="1108"/>
      <c r="EL49" s="1108"/>
      <c r="EM49" s="1108"/>
      <c r="EN49" s="1108"/>
      <c r="EO49" s="1108"/>
      <c r="EP49" s="1108"/>
      <c r="EQ49" s="1108"/>
      <c r="ER49" s="1108"/>
      <c r="ES49" s="1108"/>
      <c r="ET49" s="1108"/>
      <c r="EU49" s="1108"/>
      <c r="EV49" s="1108"/>
      <c r="EW49" s="1108"/>
      <c r="EX49" s="1108"/>
      <c r="EY49" s="1108"/>
      <c r="EZ49" s="1108"/>
      <c r="FA49" s="1108"/>
      <c r="FB49" s="1108"/>
      <c r="FC49" s="1108"/>
      <c r="FD49" s="1108"/>
      <c r="FE49" s="1108"/>
      <c r="FF49" s="1108"/>
      <c r="FG49" s="1108"/>
      <c r="FH49" s="1108"/>
      <c r="FI49" s="1108"/>
      <c r="FJ49" s="1108"/>
      <c r="FK49" s="1108"/>
      <c r="FL49" s="1108"/>
    </row>
    <row r="50" spans="1:168" s="1109" customFormat="1" ht="12.75" customHeight="1" x14ac:dyDescent="0.35">
      <c r="A50" s="1106" t="s">
        <v>4918</v>
      </c>
      <c r="B50" s="1106" t="s">
        <v>4919</v>
      </c>
      <c r="C50" s="1107">
        <v>2</v>
      </c>
      <c r="D50" s="101">
        <v>11154.9</v>
      </c>
      <c r="E50" s="101">
        <v>11154.9</v>
      </c>
      <c r="F50" s="1108"/>
      <c r="G50" s="1108"/>
      <c r="H50" s="1108"/>
      <c r="I50" s="1108"/>
      <c r="J50" s="1108"/>
      <c r="K50" s="1108"/>
      <c r="L50" s="1108"/>
      <c r="M50" s="1108"/>
      <c r="N50" s="1108"/>
      <c r="O50" s="1108"/>
      <c r="P50" s="1108"/>
      <c r="Q50" s="1108"/>
      <c r="R50" s="1108"/>
      <c r="S50" s="1108"/>
      <c r="T50" s="1108"/>
      <c r="U50" s="1108"/>
      <c r="V50" s="1108"/>
      <c r="W50" s="1108"/>
      <c r="X50" s="1108"/>
      <c r="Y50" s="1108"/>
      <c r="Z50" s="1108"/>
      <c r="AA50" s="1108"/>
      <c r="AB50" s="1108"/>
      <c r="AC50" s="1108"/>
      <c r="AD50" s="1108"/>
      <c r="AE50" s="1108"/>
      <c r="AF50" s="1108"/>
      <c r="AG50" s="1108"/>
      <c r="AH50" s="1108"/>
      <c r="AI50" s="1108"/>
      <c r="AJ50" s="1108"/>
      <c r="AK50" s="1108"/>
      <c r="AL50" s="1108"/>
      <c r="AM50" s="1108"/>
      <c r="AN50" s="1108"/>
      <c r="AO50" s="1108"/>
      <c r="AP50" s="1108"/>
      <c r="AQ50" s="1108"/>
      <c r="AR50" s="1108"/>
      <c r="AS50" s="1108"/>
      <c r="AT50" s="1108"/>
      <c r="AU50" s="1108"/>
      <c r="AV50" s="1108"/>
      <c r="AW50" s="1108"/>
      <c r="AX50" s="1108"/>
      <c r="AY50" s="1108"/>
      <c r="AZ50" s="1108"/>
      <c r="BA50" s="1108"/>
      <c r="BB50" s="1108"/>
      <c r="BC50" s="1108"/>
      <c r="BD50" s="1108"/>
      <c r="BE50" s="1108"/>
      <c r="BF50" s="1108"/>
      <c r="BG50" s="1108"/>
      <c r="BH50" s="1108"/>
      <c r="BI50" s="1108"/>
      <c r="BJ50" s="1108"/>
      <c r="BK50" s="1108"/>
      <c r="BL50" s="1108"/>
      <c r="BM50" s="1108"/>
      <c r="BN50" s="1108"/>
      <c r="BO50" s="1108"/>
      <c r="BP50" s="1108"/>
      <c r="BQ50" s="1108"/>
      <c r="BR50" s="1108"/>
      <c r="BS50" s="1108"/>
      <c r="BT50" s="1108"/>
      <c r="BU50" s="1108"/>
      <c r="BV50" s="1108"/>
      <c r="BW50" s="1108"/>
      <c r="BX50" s="1108"/>
      <c r="BY50" s="1108"/>
      <c r="BZ50" s="1108"/>
      <c r="CA50" s="1108"/>
      <c r="CB50" s="1108"/>
      <c r="CC50" s="1108"/>
      <c r="CD50" s="1108"/>
      <c r="CE50" s="1108"/>
      <c r="CF50" s="1108"/>
      <c r="CG50" s="1108"/>
      <c r="CH50" s="1108"/>
      <c r="CI50" s="1108"/>
      <c r="CJ50" s="1108"/>
      <c r="CK50" s="1108"/>
      <c r="CL50" s="1108"/>
      <c r="CM50" s="1108"/>
      <c r="CN50" s="1108"/>
      <c r="CO50" s="1108"/>
      <c r="CP50" s="1108"/>
      <c r="CQ50" s="1108"/>
      <c r="CR50" s="1108"/>
      <c r="CS50" s="1108"/>
      <c r="CT50" s="1108"/>
      <c r="CU50" s="1108"/>
      <c r="CV50" s="1108"/>
      <c r="CW50" s="1108"/>
      <c r="CX50" s="1108"/>
      <c r="CY50" s="1108"/>
      <c r="CZ50" s="1108"/>
      <c r="DA50" s="1108"/>
      <c r="DB50" s="1108"/>
      <c r="DC50" s="1108"/>
      <c r="DD50" s="1108"/>
      <c r="DE50" s="1108"/>
      <c r="DF50" s="1108"/>
      <c r="DG50" s="1108"/>
      <c r="DH50" s="1108"/>
      <c r="DI50" s="1108"/>
      <c r="DJ50" s="1108"/>
      <c r="DK50" s="1108"/>
      <c r="DL50" s="1108"/>
      <c r="DM50" s="1108"/>
      <c r="DN50" s="1108"/>
      <c r="DO50" s="1108"/>
      <c r="DP50" s="1108"/>
      <c r="DQ50" s="1108"/>
      <c r="DR50" s="1108"/>
      <c r="DS50" s="1108"/>
      <c r="DT50" s="1108"/>
      <c r="DU50" s="1108"/>
      <c r="DV50" s="1108"/>
      <c r="DW50" s="1108"/>
      <c r="DX50" s="1108"/>
      <c r="DY50" s="1108"/>
      <c r="DZ50" s="1108"/>
      <c r="EA50" s="1108"/>
      <c r="EB50" s="1108"/>
      <c r="EC50" s="1108"/>
      <c r="ED50" s="1108"/>
      <c r="EE50" s="1108"/>
      <c r="EF50" s="1108"/>
      <c r="EG50" s="1108"/>
      <c r="EH50" s="1108"/>
      <c r="EI50" s="1108"/>
      <c r="EJ50" s="1108"/>
      <c r="EK50" s="1108"/>
      <c r="EL50" s="1108"/>
      <c r="EM50" s="1108"/>
      <c r="EN50" s="1108"/>
      <c r="EO50" s="1108"/>
      <c r="EP50" s="1108"/>
      <c r="EQ50" s="1108"/>
      <c r="ER50" s="1108"/>
      <c r="ES50" s="1108"/>
      <c r="ET50" s="1108"/>
      <c r="EU50" s="1108"/>
      <c r="EV50" s="1108"/>
      <c r="EW50" s="1108"/>
      <c r="EX50" s="1108"/>
      <c r="EY50" s="1108"/>
      <c r="EZ50" s="1108"/>
      <c r="FA50" s="1108"/>
      <c r="FB50" s="1108"/>
      <c r="FC50" s="1108"/>
      <c r="FD50" s="1108"/>
      <c r="FE50" s="1108"/>
      <c r="FF50" s="1108"/>
      <c r="FG50" s="1108"/>
      <c r="FH50" s="1108"/>
      <c r="FI50" s="1108"/>
      <c r="FJ50" s="1108"/>
      <c r="FK50" s="1108"/>
      <c r="FL50" s="1108"/>
    </row>
    <row r="51" spans="1:168" s="1109" customFormat="1" ht="15" customHeight="1" x14ac:dyDescent="0.35">
      <c r="A51" s="1106" t="s">
        <v>4920</v>
      </c>
      <c r="B51" s="1106" t="s">
        <v>4921</v>
      </c>
      <c r="C51" s="1107">
        <v>7</v>
      </c>
      <c r="D51" s="101">
        <v>11126.4</v>
      </c>
      <c r="E51" s="101">
        <v>11126.4</v>
      </c>
      <c r="F51" s="1108"/>
      <c r="G51" s="1108"/>
      <c r="H51" s="1108"/>
      <c r="I51" s="1108"/>
      <c r="J51" s="1108"/>
      <c r="K51" s="1108"/>
      <c r="L51" s="1108"/>
      <c r="M51" s="1108"/>
      <c r="N51" s="1108"/>
      <c r="O51" s="1108"/>
      <c r="P51" s="1108"/>
      <c r="Q51" s="1108"/>
      <c r="R51" s="1108"/>
      <c r="S51" s="1108"/>
      <c r="T51" s="1108"/>
      <c r="U51" s="1108"/>
      <c r="V51" s="1108"/>
      <c r="W51" s="1108"/>
      <c r="X51" s="1108"/>
      <c r="Y51" s="1108"/>
      <c r="Z51" s="1108"/>
      <c r="AA51" s="1108"/>
      <c r="AB51" s="1108"/>
      <c r="AC51" s="1108"/>
      <c r="AD51" s="1108"/>
      <c r="AE51" s="1108"/>
      <c r="AF51" s="1108"/>
      <c r="AG51" s="1108"/>
      <c r="AH51" s="1108"/>
      <c r="AI51" s="1108"/>
      <c r="AJ51" s="1108"/>
      <c r="AK51" s="1108"/>
      <c r="AL51" s="1108"/>
      <c r="AM51" s="1108"/>
      <c r="AN51" s="1108"/>
      <c r="AO51" s="1108"/>
      <c r="AP51" s="1108"/>
      <c r="AQ51" s="1108"/>
      <c r="AR51" s="1108"/>
      <c r="AS51" s="1108"/>
      <c r="AT51" s="1108"/>
      <c r="AU51" s="1108"/>
      <c r="AV51" s="1108"/>
      <c r="AW51" s="1108"/>
      <c r="AX51" s="1108"/>
      <c r="AY51" s="1108"/>
      <c r="AZ51" s="1108"/>
      <c r="BA51" s="1108"/>
      <c r="BB51" s="1108"/>
      <c r="BC51" s="1108"/>
      <c r="BD51" s="1108"/>
      <c r="BE51" s="1108"/>
      <c r="BF51" s="1108"/>
      <c r="BG51" s="1108"/>
      <c r="BH51" s="1108"/>
      <c r="BI51" s="1108"/>
      <c r="BJ51" s="1108"/>
      <c r="BK51" s="1108"/>
      <c r="BL51" s="1108"/>
      <c r="BM51" s="1108"/>
      <c r="BN51" s="1108"/>
      <c r="BO51" s="1108"/>
      <c r="BP51" s="1108"/>
      <c r="BQ51" s="1108"/>
      <c r="BR51" s="1108"/>
      <c r="BS51" s="1108"/>
      <c r="BT51" s="1108"/>
      <c r="BU51" s="1108"/>
      <c r="BV51" s="1108"/>
      <c r="BW51" s="1108"/>
      <c r="BX51" s="1108"/>
      <c r="BY51" s="1108"/>
      <c r="BZ51" s="1108"/>
      <c r="CA51" s="1108"/>
      <c r="CB51" s="1108"/>
      <c r="CC51" s="1108"/>
      <c r="CD51" s="1108"/>
      <c r="CE51" s="1108"/>
      <c r="CF51" s="1108"/>
      <c r="CG51" s="1108"/>
      <c r="CH51" s="1108"/>
      <c r="CI51" s="1108"/>
      <c r="CJ51" s="1108"/>
      <c r="CK51" s="1108"/>
      <c r="CL51" s="1108"/>
      <c r="CM51" s="1108"/>
      <c r="CN51" s="1108"/>
      <c r="CO51" s="1108"/>
      <c r="CP51" s="1108"/>
      <c r="CQ51" s="1108"/>
      <c r="CR51" s="1108"/>
      <c r="CS51" s="1108"/>
      <c r="CT51" s="1108"/>
      <c r="CU51" s="1108"/>
      <c r="CV51" s="1108"/>
      <c r="CW51" s="1108"/>
      <c r="CX51" s="1108"/>
      <c r="CY51" s="1108"/>
      <c r="CZ51" s="1108"/>
      <c r="DA51" s="1108"/>
      <c r="DB51" s="1108"/>
      <c r="DC51" s="1108"/>
      <c r="DD51" s="1108"/>
      <c r="DE51" s="1108"/>
      <c r="DF51" s="1108"/>
      <c r="DG51" s="1108"/>
      <c r="DH51" s="1108"/>
      <c r="DI51" s="1108"/>
      <c r="DJ51" s="1108"/>
      <c r="DK51" s="1108"/>
      <c r="DL51" s="1108"/>
      <c r="DM51" s="1108"/>
      <c r="DN51" s="1108"/>
      <c r="DO51" s="1108"/>
      <c r="DP51" s="1108"/>
      <c r="DQ51" s="1108"/>
      <c r="DR51" s="1108"/>
      <c r="DS51" s="1108"/>
      <c r="DT51" s="1108"/>
      <c r="DU51" s="1108"/>
      <c r="DV51" s="1108"/>
      <c r="DW51" s="1108"/>
      <c r="DX51" s="1108"/>
      <c r="DY51" s="1108"/>
      <c r="DZ51" s="1108"/>
      <c r="EA51" s="1108"/>
      <c r="EB51" s="1108"/>
      <c r="EC51" s="1108"/>
      <c r="ED51" s="1108"/>
      <c r="EE51" s="1108"/>
      <c r="EF51" s="1108"/>
      <c r="EG51" s="1108"/>
      <c r="EH51" s="1108"/>
      <c r="EI51" s="1108"/>
      <c r="EJ51" s="1108"/>
      <c r="EK51" s="1108"/>
      <c r="EL51" s="1108"/>
      <c r="EM51" s="1108"/>
      <c r="EN51" s="1108"/>
      <c r="EO51" s="1108"/>
      <c r="EP51" s="1108"/>
      <c r="EQ51" s="1108"/>
      <c r="ER51" s="1108"/>
      <c r="ES51" s="1108"/>
      <c r="ET51" s="1108"/>
      <c r="EU51" s="1108"/>
      <c r="EV51" s="1108"/>
      <c r="EW51" s="1108"/>
      <c r="EX51" s="1108"/>
      <c r="EY51" s="1108"/>
      <c r="EZ51" s="1108"/>
      <c r="FA51" s="1108"/>
      <c r="FB51" s="1108"/>
      <c r="FC51" s="1108"/>
      <c r="FD51" s="1108"/>
      <c r="FE51" s="1108"/>
      <c r="FF51" s="1108"/>
      <c r="FG51" s="1108"/>
      <c r="FH51" s="1108"/>
      <c r="FI51" s="1108"/>
      <c r="FJ51" s="1108"/>
      <c r="FK51" s="1108"/>
      <c r="FL51" s="1108"/>
    </row>
    <row r="52" spans="1:168" ht="13.5" customHeight="1" x14ac:dyDescent="0.3">
      <c r="A52" s="1110"/>
      <c r="B52" s="56" t="s">
        <v>4241</v>
      </c>
      <c r="C52" s="57">
        <f>SUM(C20:C51)</f>
        <v>162</v>
      </c>
      <c r="D52" s="1111"/>
      <c r="E52" s="1111"/>
    </row>
    <row r="53" spans="1:168" x14ac:dyDescent="0.3">
      <c r="A53" s="1110"/>
      <c r="B53" s="1112"/>
      <c r="C53" s="1113"/>
      <c r="D53" s="1111"/>
      <c r="E53" s="1111"/>
    </row>
    <row r="54" spans="1:168" x14ac:dyDescent="0.3">
      <c r="A54" s="1118"/>
      <c r="B54" s="1119"/>
      <c r="C54" s="1118"/>
      <c r="D54" s="1120"/>
      <c r="E54" s="1120"/>
    </row>
    <row r="55" spans="1:168" ht="13.5" customHeight="1" x14ac:dyDescent="0.3">
      <c r="A55" s="627" t="s">
        <v>4169</v>
      </c>
      <c r="B55" s="627" t="s">
        <v>4168</v>
      </c>
      <c r="C55" s="1121"/>
      <c r="D55" s="1111"/>
      <c r="E55" s="1111"/>
    </row>
    <row r="56" spans="1:168" x14ac:dyDescent="0.3">
      <c r="A56" s="1122" t="s">
        <v>4865</v>
      </c>
      <c r="B56" s="1122" t="s">
        <v>4866</v>
      </c>
      <c r="C56" s="1123">
        <v>8</v>
      </c>
      <c r="D56" s="101">
        <v>29510</v>
      </c>
      <c r="E56" s="101">
        <v>29510</v>
      </c>
    </row>
    <row r="57" spans="1:168" x14ac:dyDescent="0.3">
      <c r="A57" s="1122" t="s">
        <v>4885</v>
      </c>
      <c r="B57" s="1122" t="s">
        <v>4886</v>
      </c>
      <c r="C57" s="1123">
        <v>7</v>
      </c>
      <c r="D57" s="101">
        <v>19335.599999999999</v>
      </c>
      <c r="E57" s="101">
        <v>19335.599999999999</v>
      </c>
    </row>
    <row r="58" spans="1:168" x14ac:dyDescent="0.3">
      <c r="A58" s="1122" t="s">
        <v>4889</v>
      </c>
      <c r="B58" s="1122" t="s">
        <v>4890</v>
      </c>
      <c r="C58" s="1123">
        <v>1</v>
      </c>
      <c r="D58" s="101">
        <v>18620.7</v>
      </c>
      <c r="E58" s="101">
        <v>18620.7</v>
      </c>
    </row>
    <row r="59" spans="1:168" ht="13.5" customHeight="1" x14ac:dyDescent="0.3">
      <c r="A59" s="1122" t="s">
        <v>4908</v>
      </c>
      <c r="B59" s="1122" t="s">
        <v>4909</v>
      </c>
      <c r="C59" s="1123">
        <v>2</v>
      </c>
      <c r="D59" s="101">
        <v>11754.9</v>
      </c>
      <c r="E59" s="101">
        <v>11754.9</v>
      </c>
    </row>
    <row r="60" spans="1:168" ht="14.25" customHeight="1" x14ac:dyDescent="0.3">
      <c r="A60" s="1122" t="s">
        <v>4910</v>
      </c>
      <c r="B60" s="1122" t="s">
        <v>4911</v>
      </c>
      <c r="C60" s="1123">
        <v>14</v>
      </c>
      <c r="D60" s="101">
        <v>11754.9</v>
      </c>
      <c r="E60" s="101">
        <v>11754.9</v>
      </c>
    </row>
    <row r="61" spans="1:168" x14ac:dyDescent="0.3">
      <c r="A61" s="1122" t="s">
        <v>4914</v>
      </c>
      <c r="B61" s="1122" t="s">
        <v>4915</v>
      </c>
      <c r="C61" s="1123">
        <v>3</v>
      </c>
      <c r="D61" s="101">
        <v>11154.9</v>
      </c>
      <c r="E61" s="101">
        <v>11154.9</v>
      </c>
    </row>
    <row r="62" spans="1:168" x14ac:dyDescent="0.3">
      <c r="A62" s="1122" t="s">
        <v>4916</v>
      </c>
      <c r="B62" s="1122" t="s">
        <v>4917</v>
      </c>
      <c r="C62" s="1123">
        <v>6</v>
      </c>
      <c r="D62" s="101">
        <v>11155</v>
      </c>
      <c r="E62" s="101">
        <v>11155</v>
      </c>
    </row>
    <row r="63" spans="1:168" ht="12.75" customHeight="1" x14ac:dyDescent="0.3">
      <c r="A63" s="1122" t="s">
        <v>4920</v>
      </c>
      <c r="B63" s="1122" t="s">
        <v>4921</v>
      </c>
      <c r="C63" s="1123">
        <v>1</v>
      </c>
      <c r="D63" s="1124">
        <v>11126.4</v>
      </c>
      <c r="E63" s="1124">
        <v>11126.4</v>
      </c>
    </row>
    <row r="64" spans="1:168" x14ac:dyDescent="0.3">
      <c r="A64" s="1122" t="s">
        <v>4922</v>
      </c>
      <c r="B64" s="1122" t="s">
        <v>4923</v>
      </c>
      <c r="C64" s="1123">
        <v>1</v>
      </c>
      <c r="D64" s="1124">
        <v>29510.1</v>
      </c>
      <c r="E64" s="1124">
        <v>29510.1</v>
      </c>
    </row>
    <row r="65" spans="1:172" s="116" customFormat="1" x14ac:dyDescent="0.3">
      <c r="A65" s="1122" t="s">
        <v>4924</v>
      </c>
      <c r="B65" s="1122" t="s">
        <v>4588</v>
      </c>
      <c r="C65" s="1123">
        <v>2</v>
      </c>
      <c r="D65" s="1124">
        <v>24832.5</v>
      </c>
      <c r="E65" s="1124">
        <v>24832.5</v>
      </c>
      <c r="FM65" s="214"/>
      <c r="FN65" s="214"/>
      <c r="FO65" s="214"/>
      <c r="FP65" s="214"/>
    </row>
    <row r="66" spans="1:172" s="116" customFormat="1" x14ac:dyDescent="0.3">
      <c r="A66" s="1122" t="s">
        <v>4925</v>
      </c>
      <c r="B66" s="1122" t="s">
        <v>4926</v>
      </c>
      <c r="C66" s="1123">
        <v>1</v>
      </c>
      <c r="D66" s="1124">
        <v>17033.400000000001</v>
      </c>
      <c r="E66" s="1124">
        <v>17033.400000000001</v>
      </c>
      <c r="FM66" s="214"/>
      <c r="FN66" s="214"/>
      <c r="FO66" s="214"/>
      <c r="FP66" s="214"/>
    </row>
    <row r="67" spans="1:172" s="116" customFormat="1" x14ac:dyDescent="0.3">
      <c r="A67" s="1110"/>
      <c r="B67" s="56" t="s">
        <v>4243</v>
      </c>
      <c r="C67" s="57">
        <f>SUM(C56:C66)</f>
        <v>46</v>
      </c>
      <c r="D67" s="1111"/>
      <c r="E67" s="1111"/>
      <c r="FM67" s="214"/>
      <c r="FN67" s="214"/>
      <c r="FO67" s="214"/>
      <c r="FP67" s="214"/>
    </row>
    <row r="68" spans="1:172" s="187" customFormat="1" x14ac:dyDescent="0.3">
      <c r="A68" s="1110"/>
      <c r="B68" s="1112"/>
      <c r="C68" s="1113"/>
      <c r="D68" s="1114"/>
      <c r="E68" s="1114"/>
    </row>
    <row r="69" spans="1:172" s="187" customFormat="1" x14ac:dyDescent="0.3">
      <c r="A69" s="1110"/>
      <c r="B69" s="103" t="s">
        <v>4170</v>
      </c>
      <c r="C69" s="104">
        <f>SUM(C52,C16,C67)</f>
        <v>212</v>
      </c>
      <c r="D69" s="1114"/>
      <c r="E69" s="1114"/>
    </row>
    <row r="70" spans="1:172" s="116" customFormat="1" x14ac:dyDescent="0.3">
      <c r="A70" s="1110"/>
      <c r="B70" s="1112"/>
      <c r="C70" s="1113"/>
      <c r="D70" s="1114"/>
      <c r="E70" s="1114"/>
      <c r="FM70" s="214"/>
      <c r="FN70" s="214"/>
      <c r="FO70" s="214"/>
      <c r="FP70" s="214"/>
    </row>
    <row r="71" spans="1:172" s="116" customFormat="1" x14ac:dyDescent="0.3">
      <c r="A71" s="1115"/>
      <c r="B71" s="1116"/>
      <c r="C71" s="1117"/>
      <c r="D71" s="1111"/>
      <c r="E71" s="1111"/>
      <c r="FM71" s="214"/>
      <c r="FN71" s="214"/>
      <c r="FO71" s="214"/>
      <c r="FP71" s="214"/>
    </row>
    <row r="72" spans="1:172" s="116" customFormat="1" x14ac:dyDescent="0.3">
      <c r="A72" s="1021" t="s">
        <v>4166</v>
      </c>
      <c r="B72" s="1021"/>
      <c r="C72" s="1117"/>
      <c r="D72" s="1111"/>
      <c r="E72" s="1111"/>
      <c r="FM72" s="214"/>
      <c r="FN72" s="214"/>
      <c r="FO72" s="214"/>
      <c r="FP72" s="214"/>
    </row>
    <row r="73" spans="1:172" s="116" customFormat="1" x14ac:dyDescent="0.3">
      <c r="A73" s="627" t="s">
        <v>4244</v>
      </c>
      <c r="B73" s="627"/>
      <c r="C73" s="1117"/>
      <c r="D73" s="1111"/>
      <c r="E73" s="1111"/>
      <c r="FM73" s="214"/>
      <c r="FN73" s="214"/>
      <c r="FO73" s="214"/>
      <c r="FP73" s="214"/>
    </row>
    <row r="74" spans="1:172" s="116" customFormat="1" x14ac:dyDescent="0.3">
      <c r="A74" s="1122" t="s">
        <v>4242</v>
      </c>
      <c r="B74" s="1125" t="s">
        <v>4242</v>
      </c>
      <c r="C74" s="1123">
        <v>0</v>
      </c>
      <c r="D74" s="1124">
        <v>0</v>
      </c>
      <c r="E74" s="1124">
        <v>0</v>
      </c>
      <c r="FM74" s="214"/>
      <c r="FN74" s="214"/>
      <c r="FO74" s="214"/>
      <c r="FP74" s="214"/>
    </row>
    <row r="75" spans="1:172" s="116" customFormat="1" x14ac:dyDescent="0.3">
      <c r="A75" s="222"/>
      <c r="B75" s="56" t="s">
        <v>4245</v>
      </c>
      <c r="C75" s="248">
        <f>SUM(B70:B74)</f>
        <v>0</v>
      </c>
      <c r="D75" s="1111"/>
      <c r="E75" s="1111"/>
      <c r="FM75" s="214"/>
      <c r="FN75" s="214"/>
      <c r="FO75" s="214"/>
      <c r="FP75" s="214"/>
    </row>
    <row r="76" spans="1:172" s="116" customFormat="1" x14ac:dyDescent="0.3">
      <c r="A76" s="1115"/>
      <c r="B76" s="1116"/>
      <c r="C76" s="1117"/>
      <c r="D76" s="1111"/>
      <c r="E76" s="1111"/>
      <c r="FM76" s="214"/>
      <c r="FN76" s="214"/>
      <c r="FO76" s="214"/>
      <c r="FP76" s="214"/>
    </row>
    <row r="77" spans="1:172" s="116" customFormat="1" ht="15" customHeight="1" x14ac:dyDescent="0.3">
      <c r="A77" s="627" t="s">
        <v>4172</v>
      </c>
      <c r="B77" s="627"/>
      <c r="C77" s="1117"/>
      <c r="D77" s="1111"/>
      <c r="E77" s="1111"/>
      <c r="FM77" s="214"/>
      <c r="FN77" s="214"/>
      <c r="FO77" s="214"/>
      <c r="FP77" s="214"/>
    </row>
    <row r="78" spans="1:172" s="116" customFormat="1" x14ac:dyDescent="0.3">
      <c r="A78" s="1122" t="s">
        <v>4242</v>
      </c>
      <c r="B78" s="1122" t="s">
        <v>4242</v>
      </c>
      <c r="C78" s="1123">
        <v>0</v>
      </c>
      <c r="D78" s="1124">
        <v>0</v>
      </c>
      <c r="E78" s="1124">
        <v>0</v>
      </c>
      <c r="FM78" s="214"/>
      <c r="FN78" s="214"/>
      <c r="FO78" s="214"/>
      <c r="FP78" s="214"/>
    </row>
    <row r="79" spans="1:172" s="116" customFormat="1" x14ac:dyDescent="0.3">
      <c r="A79" s="222"/>
      <c r="B79" s="56" t="s">
        <v>4246</v>
      </c>
      <c r="C79" s="248">
        <f>SUM(B74:B78)</f>
        <v>0</v>
      </c>
      <c r="D79" s="1111"/>
      <c r="E79" s="1111"/>
      <c r="FM79" s="214"/>
      <c r="FN79" s="214"/>
      <c r="FO79" s="214"/>
      <c r="FP79" s="214"/>
    </row>
    <row r="80" spans="1:172" s="116" customFormat="1" x14ac:dyDescent="0.3">
      <c r="A80" s="105"/>
      <c r="B80" s="105"/>
      <c r="C80" s="105"/>
      <c r="D80" s="105"/>
      <c r="E80" s="105"/>
      <c r="FM80" s="214"/>
      <c r="FN80" s="214"/>
      <c r="FO80" s="214"/>
      <c r="FP80" s="214"/>
    </row>
    <row r="81" spans="1:172" s="116" customFormat="1" x14ac:dyDescent="0.3">
      <c r="A81" s="105"/>
      <c r="B81" s="105"/>
      <c r="C81" s="105"/>
      <c r="D81" s="105"/>
      <c r="E81" s="105"/>
      <c r="FM81" s="214"/>
      <c r="FN81" s="214"/>
      <c r="FO81" s="214"/>
      <c r="FP81" s="214"/>
    </row>
  </sheetData>
  <mergeCells count="15">
    <mergeCell ref="A11:B11"/>
    <mergeCell ref="A19:B19"/>
    <mergeCell ref="A55:B55"/>
    <mergeCell ref="A72:B72"/>
    <mergeCell ref="A73:B73"/>
    <mergeCell ref="A77:B77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0866141732283472" right="0.70866141732283472" top="0.15748031496062992" bottom="0.15748031496062992" header="0.15748031496062992" footer="0.15748031496062992"/>
  <pageSetup scale="58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56"/>
  <sheetViews>
    <sheetView showGridLines="0" topLeftCell="B1" zoomScaleSheetLayoutView="115" workbookViewId="0">
      <selection sqref="A1:H1"/>
    </sheetView>
  </sheetViews>
  <sheetFormatPr baseColWidth="10" defaultColWidth="11.453125" defaultRowHeight="15" x14ac:dyDescent="0.3"/>
  <cols>
    <col min="1" max="1" width="14.81640625" style="116" customWidth="1"/>
    <col min="2" max="2" width="41.81640625" style="116" customWidth="1"/>
    <col min="3" max="3" width="12.81640625" style="116" customWidth="1"/>
    <col min="4" max="4" width="16.54296875" style="116" customWidth="1"/>
    <col min="5" max="5" width="16.7265625" style="116" customWidth="1"/>
    <col min="6" max="6" width="11.453125" style="116"/>
    <col min="7" max="7" width="13" style="116" customWidth="1"/>
    <col min="8" max="9" width="11.453125" style="116"/>
    <col min="10" max="10" width="13.26953125" style="116" customWidth="1"/>
    <col min="11" max="11" width="11.453125" style="116"/>
    <col min="12" max="13" width="19.1796875" style="116" customWidth="1"/>
    <col min="14" max="16384" width="11.453125" style="116"/>
  </cols>
  <sheetData>
    <row r="2" spans="1:11" s="106" customFormat="1" x14ac:dyDescent="0.3">
      <c r="A2" s="1098" t="s">
        <v>4160</v>
      </c>
      <c r="B2" s="1098"/>
      <c r="C2" s="1098"/>
      <c r="D2" s="1098"/>
      <c r="E2" s="1098"/>
      <c r="F2" s="1098"/>
      <c r="G2" s="1098"/>
      <c r="H2" s="1098"/>
      <c r="I2" s="1098"/>
      <c r="J2" s="1098"/>
      <c r="K2" s="1098"/>
    </row>
    <row r="3" spans="1:11" s="106" customFormat="1" x14ac:dyDescent="0.3">
      <c r="A3" s="660" t="s">
        <v>17</v>
      </c>
      <c r="B3" s="660"/>
      <c r="C3" s="660"/>
      <c r="D3" s="660"/>
      <c r="E3" s="660"/>
      <c r="F3" s="660"/>
      <c r="G3" s="660"/>
      <c r="H3" s="660"/>
      <c r="I3" s="660"/>
      <c r="J3" s="660"/>
      <c r="K3" s="660"/>
    </row>
    <row r="4" spans="1:11" s="106" customFormat="1" x14ac:dyDescent="0.3">
      <c r="A4" s="660" t="s">
        <v>4161</v>
      </c>
      <c r="B4" s="660"/>
      <c r="C4" s="660"/>
      <c r="D4" s="660"/>
      <c r="E4" s="660"/>
      <c r="F4" s="660"/>
      <c r="G4" s="660"/>
      <c r="H4" s="660"/>
      <c r="I4" s="660"/>
      <c r="J4" s="660"/>
      <c r="K4" s="660"/>
    </row>
    <row r="5" spans="1:11" s="106" customFormat="1" x14ac:dyDescent="0.3">
      <c r="A5" s="660" t="s">
        <v>4274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</row>
    <row r="6" spans="1:11" s="106" customFormat="1" x14ac:dyDescent="0.3">
      <c r="A6" s="661" t="s">
        <v>4229</v>
      </c>
      <c r="B6" s="661"/>
      <c r="C6" s="661"/>
      <c r="D6" s="661"/>
      <c r="E6" s="661"/>
      <c r="F6" s="661"/>
      <c r="G6" s="661"/>
      <c r="H6" s="661"/>
      <c r="I6" s="661"/>
      <c r="J6" s="661"/>
      <c r="K6" s="661"/>
    </row>
    <row r="7" spans="1:11" s="106" customFormat="1" x14ac:dyDescent="0.3">
      <c r="A7" s="1126" t="s">
        <v>4248</v>
      </c>
      <c r="B7" s="1126"/>
      <c r="C7" s="1126"/>
      <c r="D7" s="1127" t="s">
        <v>533</v>
      </c>
      <c r="E7" s="1127" t="s">
        <v>533</v>
      </c>
      <c r="F7" s="1127" t="s">
        <v>533</v>
      </c>
      <c r="G7" s="1127" t="s">
        <v>533</v>
      </c>
      <c r="H7" s="1127" t="s">
        <v>533</v>
      </c>
      <c r="I7" s="1127" t="s">
        <v>533</v>
      </c>
      <c r="J7" s="1127" t="s">
        <v>533</v>
      </c>
      <c r="K7" s="1127" t="s">
        <v>533</v>
      </c>
    </row>
    <row r="8" spans="1:11" s="106" customFormat="1" ht="16.5" customHeight="1" x14ac:dyDescent="0.3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1" s="106" customFormat="1" ht="27" customHeight="1" x14ac:dyDescent="0.3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1" s="106" customFormat="1" x14ac:dyDescent="0.3">
      <c r="A10" s="100" t="s">
        <v>4854</v>
      </c>
      <c r="B10" s="249" t="s">
        <v>4307</v>
      </c>
      <c r="C10" s="101">
        <v>51131.1</v>
      </c>
      <c r="D10" s="108">
        <v>0</v>
      </c>
      <c r="E10" s="108">
        <v>0</v>
      </c>
      <c r="F10" s="109">
        <f t="shared" ref="F10:F25" si="0">+C10+E10+D10</f>
        <v>51131.1</v>
      </c>
      <c r="G10" s="109">
        <f t="shared" ref="G10:G25" si="1">+(C10/30)*10</f>
        <v>17043.699999999997</v>
      </c>
      <c r="H10" s="109">
        <f t="shared" ref="H10:H25" si="2">+(C10/30)*5</f>
        <v>8521.8499999999985</v>
      </c>
      <c r="I10" s="109">
        <f>+(C10/30)*40</f>
        <v>68174.799999999988</v>
      </c>
      <c r="J10" s="109">
        <v>0</v>
      </c>
      <c r="K10" s="109">
        <f>+G10+H10+I10+J10</f>
        <v>93740.349999999977</v>
      </c>
    </row>
    <row r="11" spans="1:11" s="106" customFormat="1" x14ac:dyDescent="0.3">
      <c r="A11" s="100" t="s">
        <v>4855</v>
      </c>
      <c r="B11" s="249" t="s">
        <v>4856</v>
      </c>
      <c r="C11" s="101">
        <v>41895</v>
      </c>
      <c r="D11" s="108">
        <v>0</v>
      </c>
      <c r="E11" s="108">
        <v>0</v>
      </c>
      <c r="F11" s="109">
        <f t="shared" si="0"/>
        <v>41895</v>
      </c>
      <c r="G11" s="109">
        <f t="shared" si="1"/>
        <v>13965</v>
      </c>
      <c r="H11" s="109">
        <f t="shared" si="2"/>
        <v>6982.5</v>
      </c>
      <c r="I11" s="109">
        <f t="shared" ref="I11:I25" si="3">+(C11/30)*40</f>
        <v>55860</v>
      </c>
      <c r="J11" s="109">
        <v>0</v>
      </c>
      <c r="K11" s="109">
        <f t="shared" ref="K11:K25" si="4">+G11+H11+I11+J11</f>
        <v>76807.5</v>
      </c>
    </row>
    <row r="12" spans="1:11" s="106" customFormat="1" x14ac:dyDescent="0.3">
      <c r="A12" s="100" t="s">
        <v>4857</v>
      </c>
      <c r="B12" s="249" t="s">
        <v>4858</v>
      </c>
      <c r="C12" s="101">
        <v>41895</v>
      </c>
      <c r="D12" s="108">
        <v>0</v>
      </c>
      <c r="E12" s="108">
        <v>0</v>
      </c>
      <c r="F12" s="109">
        <f t="shared" si="0"/>
        <v>41895</v>
      </c>
      <c r="G12" s="109">
        <f t="shared" si="1"/>
        <v>13965</v>
      </c>
      <c r="H12" s="109">
        <f t="shared" si="2"/>
        <v>6982.5</v>
      </c>
      <c r="I12" s="109">
        <f t="shared" si="3"/>
        <v>55860</v>
      </c>
      <c r="J12" s="109">
        <v>0</v>
      </c>
      <c r="K12" s="109">
        <f t="shared" si="4"/>
        <v>76807.5</v>
      </c>
    </row>
    <row r="13" spans="1:11" s="106" customFormat="1" ht="25" x14ac:dyDescent="0.3">
      <c r="A13" s="100" t="s">
        <v>4861</v>
      </c>
      <c r="B13" s="249" t="s">
        <v>4862</v>
      </c>
      <c r="C13" s="101">
        <v>29510.1</v>
      </c>
      <c r="D13" s="108">
        <v>0</v>
      </c>
      <c r="E13" s="108">
        <v>0</v>
      </c>
      <c r="F13" s="109">
        <f t="shared" si="0"/>
        <v>29510.1</v>
      </c>
      <c r="G13" s="109">
        <f t="shared" si="1"/>
        <v>9836.6999999999989</v>
      </c>
      <c r="H13" s="109">
        <f t="shared" si="2"/>
        <v>4918.3499999999995</v>
      </c>
      <c r="I13" s="109">
        <f t="shared" si="3"/>
        <v>39346.799999999996</v>
      </c>
      <c r="J13" s="109">
        <v>0</v>
      </c>
      <c r="K13" s="109">
        <f t="shared" si="4"/>
        <v>54101.849999999991</v>
      </c>
    </row>
    <row r="14" spans="1:11" s="106" customFormat="1" x14ac:dyDescent="0.3">
      <c r="A14" s="100" t="s">
        <v>4863</v>
      </c>
      <c r="B14" s="249" t="s">
        <v>4864</v>
      </c>
      <c r="C14" s="101">
        <v>29510.1</v>
      </c>
      <c r="D14" s="108">
        <v>0</v>
      </c>
      <c r="E14" s="108">
        <v>0</v>
      </c>
      <c r="F14" s="109">
        <f t="shared" si="0"/>
        <v>29510.1</v>
      </c>
      <c r="G14" s="109">
        <f t="shared" si="1"/>
        <v>9836.6999999999989</v>
      </c>
      <c r="H14" s="109">
        <f t="shared" si="2"/>
        <v>4918.3499999999995</v>
      </c>
      <c r="I14" s="109">
        <f t="shared" si="3"/>
        <v>39346.799999999996</v>
      </c>
      <c r="J14" s="109">
        <v>0</v>
      </c>
      <c r="K14" s="109">
        <f t="shared" si="4"/>
        <v>54101.849999999991</v>
      </c>
    </row>
    <row r="15" spans="1:11" s="106" customFormat="1" x14ac:dyDescent="0.3">
      <c r="A15" s="100" t="s">
        <v>4867</v>
      </c>
      <c r="B15" s="249" t="s">
        <v>4868</v>
      </c>
      <c r="C15" s="101">
        <v>24832.5</v>
      </c>
      <c r="D15" s="108">
        <v>0</v>
      </c>
      <c r="E15" s="108">
        <v>0</v>
      </c>
      <c r="F15" s="109">
        <f t="shared" si="0"/>
        <v>24832.5</v>
      </c>
      <c r="G15" s="109">
        <f t="shared" si="1"/>
        <v>8277.5</v>
      </c>
      <c r="H15" s="109">
        <f t="shared" si="2"/>
        <v>4138.75</v>
      </c>
      <c r="I15" s="109">
        <f t="shared" si="3"/>
        <v>33110</v>
      </c>
      <c r="J15" s="109">
        <v>0</v>
      </c>
      <c r="K15" s="109">
        <f t="shared" si="4"/>
        <v>45526.25</v>
      </c>
    </row>
    <row r="16" spans="1:11" s="106" customFormat="1" x14ac:dyDescent="0.3">
      <c r="A16" s="100" t="s">
        <v>4869</v>
      </c>
      <c r="B16" s="249" t="s">
        <v>4870</v>
      </c>
      <c r="C16" s="101">
        <v>24821.7</v>
      </c>
      <c r="D16" s="108">
        <v>0</v>
      </c>
      <c r="E16" s="108">
        <v>0</v>
      </c>
      <c r="F16" s="109">
        <f t="shared" si="0"/>
        <v>24821.7</v>
      </c>
      <c r="G16" s="109">
        <f t="shared" si="1"/>
        <v>8273.9</v>
      </c>
      <c r="H16" s="109">
        <f t="shared" si="2"/>
        <v>4136.95</v>
      </c>
      <c r="I16" s="109">
        <f t="shared" si="3"/>
        <v>33095.599999999999</v>
      </c>
      <c r="J16" s="109">
        <v>0</v>
      </c>
      <c r="K16" s="109">
        <f t="shared" si="4"/>
        <v>45506.45</v>
      </c>
    </row>
    <row r="17" spans="1:11" s="106" customFormat="1" ht="25" x14ac:dyDescent="0.3">
      <c r="A17" s="100" t="s">
        <v>4871</v>
      </c>
      <c r="B17" s="249" t="s">
        <v>4872</v>
      </c>
      <c r="C17" s="101">
        <v>22947.3</v>
      </c>
      <c r="D17" s="108">
        <v>0</v>
      </c>
      <c r="E17" s="108">
        <v>0</v>
      </c>
      <c r="F17" s="109">
        <f t="shared" si="0"/>
        <v>22947.3</v>
      </c>
      <c r="G17" s="109">
        <f t="shared" si="1"/>
        <v>7649.0999999999995</v>
      </c>
      <c r="H17" s="109">
        <f t="shared" si="2"/>
        <v>3824.5499999999997</v>
      </c>
      <c r="I17" s="109">
        <f t="shared" si="3"/>
        <v>30596.399999999998</v>
      </c>
      <c r="J17" s="109">
        <v>0</v>
      </c>
      <c r="K17" s="109">
        <f t="shared" si="4"/>
        <v>42070.049999999996</v>
      </c>
    </row>
    <row r="18" spans="1:11" s="106" customFormat="1" x14ac:dyDescent="0.3">
      <c r="A18" s="100" t="s">
        <v>4873</v>
      </c>
      <c r="B18" s="249" t="s">
        <v>4874</v>
      </c>
      <c r="C18" s="101">
        <v>22947.3</v>
      </c>
      <c r="D18" s="108">
        <v>0</v>
      </c>
      <c r="E18" s="108">
        <v>0</v>
      </c>
      <c r="F18" s="109">
        <f t="shared" si="0"/>
        <v>22947.3</v>
      </c>
      <c r="G18" s="109">
        <f t="shared" si="1"/>
        <v>7649.0999999999995</v>
      </c>
      <c r="H18" s="109">
        <f t="shared" si="2"/>
        <v>3824.5499999999997</v>
      </c>
      <c r="I18" s="109">
        <f t="shared" si="3"/>
        <v>30596.399999999998</v>
      </c>
      <c r="J18" s="109">
        <v>0</v>
      </c>
      <c r="K18" s="109">
        <f t="shared" si="4"/>
        <v>42070.049999999996</v>
      </c>
    </row>
    <row r="19" spans="1:11" s="106" customFormat="1" x14ac:dyDescent="0.3">
      <c r="A19" s="100" t="s">
        <v>4877</v>
      </c>
      <c r="B19" s="249" t="s">
        <v>4878</v>
      </c>
      <c r="C19" s="101">
        <v>20247.3</v>
      </c>
      <c r="D19" s="108">
        <v>1070</v>
      </c>
      <c r="E19" s="108">
        <v>0</v>
      </c>
      <c r="F19" s="109">
        <f t="shared" si="0"/>
        <v>21317.3</v>
      </c>
      <c r="G19" s="109">
        <f t="shared" si="1"/>
        <v>6749.0999999999995</v>
      </c>
      <c r="H19" s="109">
        <f t="shared" si="2"/>
        <v>3374.5499999999997</v>
      </c>
      <c r="I19" s="109">
        <f t="shared" si="3"/>
        <v>26996.399999999998</v>
      </c>
      <c r="J19" s="109">
        <v>0</v>
      </c>
      <c r="K19" s="109">
        <f t="shared" si="4"/>
        <v>37120.049999999996</v>
      </c>
    </row>
    <row r="20" spans="1:11" s="106" customFormat="1" x14ac:dyDescent="0.3">
      <c r="A20" s="100" t="s">
        <v>4879</v>
      </c>
      <c r="B20" s="249" t="s">
        <v>4880</v>
      </c>
      <c r="C20" s="101">
        <v>20247.3</v>
      </c>
      <c r="D20" s="108">
        <v>1070</v>
      </c>
      <c r="E20" s="108">
        <v>0</v>
      </c>
      <c r="F20" s="109">
        <f t="shared" si="0"/>
        <v>21317.3</v>
      </c>
      <c r="G20" s="109">
        <f t="shared" si="1"/>
        <v>6749.0999999999995</v>
      </c>
      <c r="H20" s="109">
        <f t="shared" si="2"/>
        <v>3374.5499999999997</v>
      </c>
      <c r="I20" s="109">
        <f t="shared" si="3"/>
        <v>26996.399999999998</v>
      </c>
      <c r="J20" s="109">
        <v>0</v>
      </c>
      <c r="K20" s="109">
        <f t="shared" si="4"/>
        <v>37120.049999999996</v>
      </c>
    </row>
    <row r="21" spans="1:11" s="106" customFormat="1" x14ac:dyDescent="0.3">
      <c r="A21" s="100" t="s">
        <v>4881</v>
      </c>
      <c r="B21" s="249" t="s">
        <v>4882</v>
      </c>
      <c r="C21" s="101">
        <v>20247.3</v>
      </c>
      <c r="D21" s="108">
        <v>1070</v>
      </c>
      <c r="E21" s="108">
        <v>0</v>
      </c>
      <c r="F21" s="109">
        <f t="shared" si="0"/>
        <v>21317.3</v>
      </c>
      <c r="G21" s="109">
        <f t="shared" si="1"/>
        <v>6749.0999999999995</v>
      </c>
      <c r="H21" s="109">
        <f t="shared" si="2"/>
        <v>3374.5499999999997</v>
      </c>
      <c r="I21" s="109">
        <f t="shared" si="3"/>
        <v>26996.399999999998</v>
      </c>
      <c r="J21" s="109">
        <v>0</v>
      </c>
      <c r="K21" s="109">
        <f t="shared" si="4"/>
        <v>37120.049999999996</v>
      </c>
    </row>
    <row r="22" spans="1:11" s="106" customFormat="1" x14ac:dyDescent="0.3">
      <c r="A22" s="1106" t="s">
        <v>4887</v>
      </c>
      <c r="B22" s="1106" t="s">
        <v>4888</v>
      </c>
      <c r="C22" s="101">
        <v>20247.3</v>
      </c>
      <c r="D22" s="108">
        <v>1070</v>
      </c>
      <c r="E22" s="108">
        <v>0</v>
      </c>
      <c r="F22" s="109">
        <f t="shared" si="0"/>
        <v>21317.3</v>
      </c>
      <c r="G22" s="109">
        <f t="shared" si="1"/>
        <v>6749.0999999999995</v>
      </c>
      <c r="H22" s="109">
        <f t="shared" si="2"/>
        <v>3374.5499999999997</v>
      </c>
      <c r="I22" s="109">
        <f t="shared" si="3"/>
        <v>26996.399999999998</v>
      </c>
      <c r="J22" s="109">
        <v>0</v>
      </c>
      <c r="K22" s="109">
        <f t="shared" si="4"/>
        <v>37120.049999999996</v>
      </c>
    </row>
    <row r="23" spans="1:11" s="106" customFormat="1" x14ac:dyDescent="0.3">
      <c r="A23" s="1106" t="s">
        <v>4859</v>
      </c>
      <c r="B23" s="1106" t="s">
        <v>4860</v>
      </c>
      <c r="C23" s="164">
        <v>22947.3</v>
      </c>
      <c r="D23" s="108">
        <v>1070</v>
      </c>
      <c r="E23" s="108">
        <v>0</v>
      </c>
      <c r="F23" s="109">
        <f t="shared" si="0"/>
        <v>24017.3</v>
      </c>
      <c r="G23" s="109">
        <f t="shared" si="1"/>
        <v>7649.0999999999995</v>
      </c>
      <c r="H23" s="109">
        <f t="shared" si="2"/>
        <v>3824.5499999999997</v>
      </c>
      <c r="I23" s="109">
        <f t="shared" si="3"/>
        <v>30596.399999999998</v>
      </c>
      <c r="J23" s="109">
        <v>0</v>
      </c>
      <c r="K23" s="109">
        <f t="shared" si="4"/>
        <v>42070.049999999996</v>
      </c>
    </row>
    <row r="24" spans="1:11" s="106" customFormat="1" x14ac:dyDescent="0.3">
      <c r="A24" s="1106" t="s">
        <v>4895</v>
      </c>
      <c r="B24" s="1106" t="s">
        <v>4896</v>
      </c>
      <c r="C24" s="101">
        <v>15264.9</v>
      </c>
      <c r="D24" s="108">
        <v>1070</v>
      </c>
      <c r="E24" s="108">
        <v>0</v>
      </c>
      <c r="F24" s="109">
        <f t="shared" si="0"/>
        <v>16334.9</v>
      </c>
      <c r="G24" s="109">
        <f t="shared" si="1"/>
        <v>5088.3</v>
      </c>
      <c r="H24" s="109">
        <f t="shared" si="2"/>
        <v>2544.15</v>
      </c>
      <c r="I24" s="109">
        <f t="shared" si="3"/>
        <v>20353.2</v>
      </c>
      <c r="J24" s="109">
        <v>0</v>
      </c>
      <c r="K24" s="109">
        <f t="shared" si="4"/>
        <v>27985.65</v>
      </c>
    </row>
    <row r="25" spans="1:11" s="106" customFormat="1" x14ac:dyDescent="0.3">
      <c r="A25" s="1106" t="s">
        <v>4922</v>
      </c>
      <c r="B25" s="1106" t="s">
        <v>4923</v>
      </c>
      <c r="C25" s="101">
        <v>29510.1</v>
      </c>
      <c r="D25" s="108">
        <v>0</v>
      </c>
      <c r="E25" s="108">
        <v>0</v>
      </c>
      <c r="F25" s="109">
        <f t="shared" si="0"/>
        <v>29510.1</v>
      </c>
      <c r="G25" s="109">
        <f t="shared" si="1"/>
        <v>9836.6999999999989</v>
      </c>
      <c r="H25" s="109">
        <f t="shared" si="2"/>
        <v>4918.3499999999995</v>
      </c>
      <c r="I25" s="109">
        <f t="shared" si="3"/>
        <v>39346.799999999996</v>
      </c>
      <c r="J25" s="109">
        <v>0</v>
      </c>
      <c r="K25" s="109">
        <f t="shared" si="4"/>
        <v>54101.849999999991</v>
      </c>
    </row>
    <row r="26" spans="1:11" s="106" customFormat="1" x14ac:dyDescent="0.3">
      <c r="A26" s="240"/>
      <c r="B26" s="240"/>
      <c r="C26" s="241"/>
      <c r="D26" s="241"/>
      <c r="E26" s="241"/>
      <c r="F26" s="241"/>
      <c r="G26" s="241"/>
      <c r="H26" s="241"/>
      <c r="I26" s="241"/>
      <c r="J26" s="241"/>
      <c r="K26" s="242"/>
    </row>
    <row r="27" spans="1:11" s="106" customFormat="1" x14ac:dyDescent="0.3">
      <c r="A27" s="246"/>
      <c r="B27" s="105"/>
      <c r="C27" s="114"/>
      <c r="D27" s="114"/>
      <c r="E27" s="114"/>
      <c r="F27" s="114"/>
      <c r="G27" s="114"/>
      <c r="H27" s="114"/>
      <c r="I27" s="114"/>
      <c r="J27" s="114"/>
      <c r="K27" s="114"/>
    </row>
    <row r="28" spans="1:11" s="106" customFormat="1" x14ac:dyDescent="0.3">
      <c r="A28" s="1126" t="s">
        <v>4261</v>
      </c>
      <c r="B28" s="1126"/>
      <c r="C28" s="1126"/>
      <c r="D28" s="1128" t="s">
        <v>533</v>
      </c>
      <c r="E28" s="1128" t="s">
        <v>533</v>
      </c>
      <c r="F28" s="1128" t="s">
        <v>533</v>
      </c>
      <c r="G28" s="1128" t="s">
        <v>533</v>
      </c>
      <c r="H28" s="1128" t="s">
        <v>533</v>
      </c>
      <c r="I28" s="1128" t="s">
        <v>533</v>
      </c>
      <c r="J28" s="1128" t="s">
        <v>533</v>
      </c>
      <c r="K28" s="1128" t="s">
        <v>533</v>
      </c>
    </row>
    <row r="29" spans="1:11" s="106" customFormat="1" ht="16.5" customHeight="1" x14ac:dyDescent="0.3">
      <c r="A29" s="635" t="s">
        <v>4249</v>
      </c>
      <c r="B29" s="637" t="s">
        <v>4231</v>
      </c>
      <c r="C29" s="638" t="s">
        <v>4250</v>
      </c>
      <c r="D29" s="638" t="s">
        <v>4250</v>
      </c>
      <c r="E29" s="638" t="s">
        <v>4250</v>
      </c>
      <c r="F29" s="638" t="s">
        <v>4250</v>
      </c>
      <c r="G29" s="638" t="s">
        <v>4251</v>
      </c>
      <c r="H29" s="638" t="s">
        <v>4251</v>
      </c>
      <c r="I29" s="638" t="s">
        <v>4251</v>
      </c>
      <c r="J29" s="638" t="s">
        <v>4251</v>
      </c>
      <c r="K29" s="639" t="s">
        <v>4251</v>
      </c>
    </row>
    <row r="30" spans="1:11" s="106" customFormat="1" ht="25" x14ac:dyDescent="0.3">
      <c r="A30" s="636" t="s">
        <v>4249</v>
      </c>
      <c r="B30" s="638" t="s">
        <v>4252</v>
      </c>
      <c r="C30" s="90" t="s">
        <v>4253</v>
      </c>
      <c r="D30" s="90" t="s">
        <v>4254</v>
      </c>
      <c r="E30" s="90" t="s">
        <v>4255</v>
      </c>
      <c r="F30" s="90" t="s">
        <v>4256</v>
      </c>
      <c r="G30" s="159" t="s">
        <v>4257</v>
      </c>
      <c r="H30" s="159" t="s">
        <v>4258</v>
      </c>
      <c r="I30" s="90" t="s">
        <v>4259</v>
      </c>
      <c r="J30" s="90" t="s">
        <v>4260</v>
      </c>
      <c r="K30" s="91" t="s">
        <v>4256</v>
      </c>
    </row>
    <row r="31" spans="1:11" s="106" customFormat="1" x14ac:dyDescent="0.3">
      <c r="A31" s="100" t="s">
        <v>4865</v>
      </c>
      <c r="B31" s="100" t="s">
        <v>4866</v>
      </c>
      <c r="C31" s="101">
        <v>29510.1</v>
      </c>
      <c r="D31" s="108">
        <v>0</v>
      </c>
      <c r="E31" s="108">
        <v>0</v>
      </c>
      <c r="F31" s="109">
        <f t="shared" ref="F31:F53" si="5">+C31+E31+D31</f>
        <v>29510.1</v>
      </c>
      <c r="G31" s="109">
        <f t="shared" ref="G31:G53" si="6">+(C31/30)*10</f>
        <v>9836.6999999999989</v>
      </c>
      <c r="H31" s="109">
        <f t="shared" ref="H31:H53" si="7">+(C31/30)*5</f>
        <v>4918.3499999999995</v>
      </c>
      <c r="I31" s="109">
        <f>+(C31/30)*40</f>
        <v>39346.799999999996</v>
      </c>
      <c r="J31" s="109">
        <v>0</v>
      </c>
      <c r="K31" s="109">
        <f>+G31+H31+I31+J31</f>
        <v>54101.849999999991</v>
      </c>
    </row>
    <row r="32" spans="1:11" s="106" customFormat="1" x14ac:dyDescent="0.3">
      <c r="A32" s="100" t="s">
        <v>4875</v>
      </c>
      <c r="B32" s="100" t="s">
        <v>4876</v>
      </c>
      <c r="C32" s="101">
        <v>22599.599999999999</v>
      </c>
      <c r="D32" s="177">
        <v>1070</v>
      </c>
      <c r="E32" s="108">
        <v>0</v>
      </c>
      <c r="F32" s="109">
        <f t="shared" si="5"/>
        <v>23669.599999999999</v>
      </c>
      <c r="G32" s="109">
        <f t="shared" si="6"/>
        <v>7533.1999999999989</v>
      </c>
      <c r="H32" s="109">
        <f t="shared" si="7"/>
        <v>3766.5999999999995</v>
      </c>
      <c r="I32" s="109">
        <f t="shared" ref="I32:I53" si="8">+(C32/30)*40</f>
        <v>30132.799999999996</v>
      </c>
      <c r="J32" s="109">
        <v>0</v>
      </c>
      <c r="K32" s="109">
        <f t="shared" ref="K32:K53" si="9">+G32+H32+I32+J32</f>
        <v>41432.599999999991</v>
      </c>
    </row>
    <row r="33" spans="1:11" s="106" customFormat="1" x14ac:dyDescent="0.3">
      <c r="A33" s="100" t="s">
        <v>4883</v>
      </c>
      <c r="B33" s="100" t="s">
        <v>4884</v>
      </c>
      <c r="C33" s="101">
        <v>21130.799999999999</v>
      </c>
      <c r="D33" s="177">
        <v>1070</v>
      </c>
      <c r="E33" s="108">
        <v>0</v>
      </c>
      <c r="F33" s="109">
        <f t="shared" si="5"/>
        <v>22200.799999999999</v>
      </c>
      <c r="G33" s="109">
        <f t="shared" si="6"/>
        <v>7043.6</v>
      </c>
      <c r="H33" s="109">
        <f t="shared" si="7"/>
        <v>3521.8</v>
      </c>
      <c r="I33" s="109">
        <f t="shared" si="8"/>
        <v>28174.400000000001</v>
      </c>
      <c r="J33" s="109">
        <v>0</v>
      </c>
      <c r="K33" s="109">
        <f t="shared" si="9"/>
        <v>38739.800000000003</v>
      </c>
    </row>
    <row r="34" spans="1:11" s="106" customFormat="1" x14ac:dyDescent="0.3">
      <c r="A34" s="100" t="s">
        <v>4885</v>
      </c>
      <c r="B34" s="100" t="s">
        <v>4886</v>
      </c>
      <c r="C34" s="101">
        <v>19335.599999999999</v>
      </c>
      <c r="D34" s="177">
        <v>1070</v>
      </c>
      <c r="E34" s="108">
        <v>0</v>
      </c>
      <c r="F34" s="109">
        <f t="shared" si="5"/>
        <v>20405.599999999999</v>
      </c>
      <c r="G34" s="109">
        <f t="shared" si="6"/>
        <v>6445.2</v>
      </c>
      <c r="H34" s="109">
        <f t="shared" si="7"/>
        <v>3222.6</v>
      </c>
      <c r="I34" s="109">
        <f t="shared" si="8"/>
        <v>25780.799999999999</v>
      </c>
      <c r="J34" s="109">
        <v>0</v>
      </c>
      <c r="K34" s="109">
        <f t="shared" si="9"/>
        <v>35448.6</v>
      </c>
    </row>
    <row r="35" spans="1:11" s="106" customFormat="1" x14ac:dyDescent="0.3">
      <c r="A35" s="100" t="s">
        <v>4889</v>
      </c>
      <c r="B35" s="100" t="s">
        <v>4890</v>
      </c>
      <c r="C35" s="101">
        <v>18620.7</v>
      </c>
      <c r="D35" s="177">
        <v>1070</v>
      </c>
      <c r="E35" s="108">
        <v>0</v>
      </c>
      <c r="F35" s="109">
        <f t="shared" si="5"/>
        <v>19690.7</v>
      </c>
      <c r="G35" s="109">
        <f t="shared" si="6"/>
        <v>6206.9000000000005</v>
      </c>
      <c r="H35" s="109">
        <f t="shared" si="7"/>
        <v>3103.4500000000003</v>
      </c>
      <c r="I35" s="109">
        <f t="shared" si="8"/>
        <v>24827.600000000002</v>
      </c>
      <c r="J35" s="109">
        <v>0</v>
      </c>
      <c r="K35" s="109">
        <f t="shared" si="9"/>
        <v>34137.950000000004</v>
      </c>
    </row>
    <row r="36" spans="1:11" s="106" customFormat="1" x14ac:dyDescent="0.3">
      <c r="A36" s="100" t="s">
        <v>4891</v>
      </c>
      <c r="B36" s="100" t="s">
        <v>4892</v>
      </c>
      <c r="C36" s="101">
        <v>17616.599999999999</v>
      </c>
      <c r="D36" s="177">
        <v>1070</v>
      </c>
      <c r="E36" s="108">
        <v>0</v>
      </c>
      <c r="F36" s="109">
        <f t="shared" si="5"/>
        <v>18686.599999999999</v>
      </c>
      <c r="G36" s="109">
        <f t="shared" si="6"/>
        <v>5872.1999999999989</v>
      </c>
      <c r="H36" s="109">
        <f t="shared" si="7"/>
        <v>2936.0999999999995</v>
      </c>
      <c r="I36" s="109">
        <f t="shared" si="8"/>
        <v>23488.799999999996</v>
      </c>
      <c r="J36" s="109">
        <v>0</v>
      </c>
      <c r="K36" s="109">
        <f t="shared" si="9"/>
        <v>32297.099999999995</v>
      </c>
    </row>
    <row r="37" spans="1:11" s="106" customFormat="1" x14ac:dyDescent="0.3">
      <c r="A37" s="100" t="s">
        <v>4893</v>
      </c>
      <c r="B37" s="100" t="s">
        <v>4894</v>
      </c>
      <c r="C37" s="101">
        <v>16815.900000000001</v>
      </c>
      <c r="D37" s="177">
        <v>1070</v>
      </c>
      <c r="E37" s="108">
        <v>0</v>
      </c>
      <c r="F37" s="109">
        <f t="shared" si="5"/>
        <v>17885.900000000001</v>
      </c>
      <c r="G37" s="109">
        <f t="shared" si="6"/>
        <v>5605.3000000000011</v>
      </c>
      <c r="H37" s="109">
        <f t="shared" si="7"/>
        <v>2802.6500000000005</v>
      </c>
      <c r="I37" s="109">
        <f t="shared" si="8"/>
        <v>22421.200000000004</v>
      </c>
      <c r="J37" s="109">
        <v>0</v>
      </c>
      <c r="K37" s="109">
        <f t="shared" si="9"/>
        <v>30829.150000000005</v>
      </c>
    </row>
    <row r="38" spans="1:11" s="106" customFormat="1" x14ac:dyDescent="0.3">
      <c r="A38" s="100" t="s">
        <v>4897</v>
      </c>
      <c r="B38" s="100" t="s">
        <v>4898</v>
      </c>
      <c r="C38" s="101">
        <v>15264.9</v>
      </c>
      <c r="D38" s="177">
        <v>1070</v>
      </c>
      <c r="E38" s="108">
        <v>0</v>
      </c>
      <c r="F38" s="109">
        <f t="shared" si="5"/>
        <v>16334.9</v>
      </c>
      <c r="G38" s="109">
        <f t="shared" si="6"/>
        <v>5088.3</v>
      </c>
      <c r="H38" s="109">
        <f t="shared" si="7"/>
        <v>2544.15</v>
      </c>
      <c r="I38" s="109">
        <f t="shared" si="8"/>
        <v>20353.2</v>
      </c>
      <c r="J38" s="109">
        <v>0</v>
      </c>
      <c r="K38" s="109">
        <f t="shared" si="9"/>
        <v>27985.65</v>
      </c>
    </row>
    <row r="39" spans="1:11" s="106" customFormat="1" x14ac:dyDescent="0.3">
      <c r="A39" s="100" t="s">
        <v>4899</v>
      </c>
      <c r="B39" s="100" t="s">
        <v>4900</v>
      </c>
      <c r="C39" s="101">
        <v>15261.3</v>
      </c>
      <c r="D39" s="177">
        <v>1070</v>
      </c>
      <c r="E39" s="108">
        <v>0</v>
      </c>
      <c r="F39" s="109">
        <f t="shared" si="5"/>
        <v>16331.3</v>
      </c>
      <c r="G39" s="109">
        <f t="shared" si="6"/>
        <v>5087.0999999999995</v>
      </c>
      <c r="H39" s="109">
        <f t="shared" si="7"/>
        <v>2543.5499999999997</v>
      </c>
      <c r="I39" s="109">
        <f t="shared" si="8"/>
        <v>20348.399999999998</v>
      </c>
      <c r="J39" s="109">
        <v>0</v>
      </c>
      <c r="K39" s="109">
        <f t="shared" si="9"/>
        <v>27979.049999999996</v>
      </c>
    </row>
    <row r="40" spans="1:11" s="106" customFormat="1" x14ac:dyDescent="0.3">
      <c r="A40" s="100" t="s">
        <v>4901</v>
      </c>
      <c r="B40" s="100" t="s">
        <v>4902</v>
      </c>
      <c r="C40" s="101">
        <v>14723.1</v>
      </c>
      <c r="D40" s="177">
        <v>1070</v>
      </c>
      <c r="E40" s="108">
        <v>0</v>
      </c>
      <c r="F40" s="109">
        <f t="shared" si="5"/>
        <v>15793.1</v>
      </c>
      <c r="G40" s="109">
        <f t="shared" si="6"/>
        <v>4907.7000000000007</v>
      </c>
      <c r="H40" s="109">
        <f t="shared" si="7"/>
        <v>2453.8500000000004</v>
      </c>
      <c r="I40" s="109">
        <f t="shared" si="8"/>
        <v>19630.800000000003</v>
      </c>
      <c r="J40" s="109">
        <v>0</v>
      </c>
      <c r="K40" s="109">
        <f t="shared" si="9"/>
        <v>26992.350000000006</v>
      </c>
    </row>
    <row r="41" spans="1:11" s="106" customFormat="1" x14ac:dyDescent="0.3">
      <c r="A41" s="100" t="s">
        <v>4903</v>
      </c>
      <c r="B41" s="100" t="s">
        <v>4625</v>
      </c>
      <c r="C41" s="101">
        <v>14723.1</v>
      </c>
      <c r="D41" s="177">
        <v>1070</v>
      </c>
      <c r="E41" s="108">
        <v>0</v>
      </c>
      <c r="F41" s="109">
        <f t="shared" si="5"/>
        <v>15793.1</v>
      </c>
      <c r="G41" s="109">
        <f t="shared" si="6"/>
        <v>4907.7000000000007</v>
      </c>
      <c r="H41" s="109">
        <f t="shared" si="7"/>
        <v>2453.8500000000004</v>
      </c>
      <c r="I41" s="109">
        <f t="shared" si="8"/>
        <v>19630.800000000003</v>
      </c>
      <c r="J41" s="109">
        <v>0</v>
      </c>
      <c r="K41" s="109">
        <f t="shared" si="9"/>
        <v>26992.350000000006</v>
      </c>
    </row>
    <row r="42" spans="1:11" s="106" customFormat="1" x14ac:dyDescent="0.3">
      <c r="A42" s="100" t="s">
        <v>4904</v>
      </c>
      <c r="B42" s="100" t="s">
        <v>4905</v>
      </c>
      <c r="C42" s="101">
        <v>12600.6</v>
      </c>
      <c r="D42" s="177">
        <v>1070</v>
      </c>
      <c r="E42" s="108">
        <v>0</v>
      </c>
      <c r="F42" s="109">
        <f t="shared" si="5"/>
        <v>13670.6</v>
      </c>
      <c r="G42" s="109">
        <f t="shared" si="6"/>
        <v>4200.2000000000007</v>
      </c>
      <c r="H42" s="109">
        <f t="shared" si="7"/>
        <v>2100.1000000000004</v>
      </c>
      <c r="I42" s="109">
        <f t="shared" si="8"/>
        <v>16800.800000000003</v>
      </c>
      <c r="J42" s="109">
        <v>0</v>
      </c>
      <c r="K42" s="109">
        <f t="shared" si="9"/>
        <v>23101.100000000006</v>
      </c>
    </row>
    <row r="43" spans="1:11" s="106" customFormat="1" x14ac:dyDescent="0.3">
      <c r="A43" s="100" t="s">
        <v>4906</v>
      </c>
      <c r="B43" s="100" t="s">
        <v>4358</v>
      </c>
      <c r="C43" s="101">
        <v>12084.9</v>
      </c>
      <c r="D43" s="177">
        <v>1070</v>
      </c>
      <c r="E43" s="108">
        <v>0</v>
      </c>
      <c r="F43" s="109">
        <f t="shared" si="5"/>
        <v>13154.9</v>
      </c>
      <c r="G43" s="109">
        <f t="shared" si="6"/>
        <v>4028.2999999999997</v>
      </c>
      <c r="H43" s="109">
        <f t="shared" si="7"/>
        <v>2014.1499999999999</v>
      </c>
      <c r="I43" s="109">
        <f t="shared" si="8"/>
        <v>16113.199999999999</v>
      </c>
      <c r="J43" s="109">
        <v>0</v>
      </c>
      <c r="K43" s="109">
        <f t="shared" si="9"/>
        <v>22155.649999999998</v>
      </c>
    </row>
    <row r="44" spans="1:11" s="106" customFormat="1" x14ac:dyDescent="0.3">
      <c r="A44" s="100" t="s">
        <v>4907</v>
      </c>
      <c r="B44" s="100" t="s">
        <v>4817</v>
      </c>
      <c r="C44" s="101">
        <v>11754.9</v>
      </c>
      <c r="D44" s="177">
        <v>1070</v>
      </c>
      <c r="E44" s="108">
        <v>0</v>
      </c>
      <c r="F44" s="109">
        <f t="shared" si="5"/>
        <v>12824.9</v>
      </c>
      <c r="G44" s="109">
        <f t="shared" si="6"/>
        <v>3918.2999999999997</v>
      </c>
      <c r="H44" s="109">
        <f t="shared" si="7"/>
        <v>1959.1499999999999</v>
      </c>
      <c r="I44" s="109">
        <f t="shared" si="8"/>
        <v>15673.199999999999</v>
      </c>
      <c r="J44" s="109">
        <v>0</v>
      </c>
      <c r="K44" s="109">
        <f t="shared" si="9"/>
        <v>21550.649999999998</v>
      </c>
    </row>
    <row r="45" spans="1:11" s="106" customFormat="1" x14ac:dyDescent="0.3">
      <c r="A45" s="100" t="s">
        <v>4908</v>
      </c>
      <c r="B45" s="100" t="s">
        <v>4909</v>
      </c>
      <c r="C45" s="101">
        <v>11754.9</v>
      </c>
      <c r="D45" s="177">
        <v>1070</v>
      </c>
      <c r="E45" s="108">
        <v>0</v>
      </c>
      <c r="F45" s="109">
        <f t="shared" si="5"/>
        <v>12824.9</v>
      </c>
      <c r="G45" s="109">
        <f t="shared" si="6"/>
        <v>3918.2999999999997</v>
      </c>
      <c r="H45" s="109">
        <f t="shared" si="7"/>
        <v>1959.1499999999999</v>
      </c>
      <c r="I45" s="109">
        <f t="shared" si="8"/>
        <v>15673.199999999999</v>
      </c>
      <c r="J45" s="109">
        <v>0</v>
      </c>
      <c r="K45" s="109">
        <f t="shared" si="9"/>
        <v>21550.649999999998</v>
      </c>
    </row>
    <row r="46" spans="1:11" s="106" customFormat="1" x14ac:dyDescent="0.3">
      <c r="A46" s="100" t="s">
        <v>4910</v>
      </c>
      <c r="B46" s="100" t="s">
        <v>4911</v>
      </c>
      <c r="C46" s="101">
        <v>11754.9</v>
      </c>
      <c r="D46" s="177">
        <v>1070</v>
      </c>
      <c r="E46" s="108">
        <v>0</v>
      </c>
      <c r="F46" s="109">
        <f t="shared" si="5"/>
        <v>12824.9</v>
      </c>
      <c r="G46" s="109">
        <f t="shared" si="6"/>
        <v>3918.2999999999997</v>
      </c>
      <c r="H46" s="109">
        <f t="shared" si="7"/>
        <v>1959.1499999999999</v>
      </c>
      <c r="I46" s="109">
        <f t="shared" si="8"/>
        <v>15673.199999999999</v>
      </c>
      <c r="J46" s="109">
        <v>0</v>
      </c>
      <c r="K46" s="109">
        <f t="shared" si="9"/>
        <v>21550.649999999998</v>
      </c>
    </row>
    <row r="47" spans="1:11" s="106" customFormat="1" x14ac:dyDescent="0.3">
      <c r="A47" s="100" t="s">
        <v>4912</v>
      </c>
      <c r="B47" s="100" t="s">
        <v>4913</v>
      </c>
      <c r="C47" s="101">
        <v>11682.6</v>
      </c>
      <c r="D47" s="177">
        <v>1070</v>
      </c>
      <c r="E47" s="108">
        <v>0</v>
      </c>
      <c r="F47" s="109">
        <f t="shared" si="5"/>
        <v>12752.6</v>
      </c>
      <c r="G47" s="109">
        <f t="shared" si="6"/>
        <v>3894.2000000000003</v>
      </c>
      <c r="H47" s="109">
        <f t="shared" si="7"/>
        <v>1947.1000000000001</v>
      </c>
      <c r="I47" s="109">
        <f t="shared" si="8"/>
        <v>15576.800000000001</v>
      </c>
      <c r="J47" s="109">
        <v>0</v>
      </c>
      <c r="K47" s="109">
        <f t="shared" si="9"/>
        <v>21418.100000000002</v>
      </c>
    </row>
    <row r="48" spans="1:11" s="106" customFormat="1" x14ac:dyDescent="0.3">
      <c r="A48" s="100" t="s">
        <v>4914</v>
      </c>
      <c r="B48" s="100" t="s">
        <v>4915</v>
      </c>
      <c r="C48" s="101">
        <v>11154.9</v>
      </c>
      <c r="D48" s="177">
        <v>1070</v>
      </c>
      <c r="E48" s="108">
        <v>0</v>
      </c>
      <c r="F48" s="109">
        <f t="shared" si="5"/>
        <v>12224.9</v>
      </c>
      <c r="G48" s="109">
        <f t="shared" si="6"/>
        <v>3718.2999999999997</v>
      </c>
      <c r="H48" s="109">
        <f t="shared" si="7"/>
        <v>1859.1499999999999</v>
      </c>
      <c r="I48" s="109">
        <f t="shared" si="8"/>
        <v>14873.199999999999</v>
      </c>
      <c r="J48" s="109">
        <v>0</v>
      </c>
      <c r="K48" s="109">
        <f t="shared" si="9"/>
        <v>20450.649999999998</v>
      </c>
    </row>
    <row r="49" spans="1:11" s="106" customFormat="1" x14ac:dyDescent="0.3">
      <c r="A49" s="100" t="s">
        <v>4916</v>
      </c>
      <c r="B49" s="100" t="s">
        <v>4917</v>
      </c>
      <c r="C49" s="101">
        <v>11154.9</v>
      </c>
      <c r="D49" s="177">
        <v>1070</v>
      </c>
      <c r="E49" s="108">
        <v>0</v>
      </c>
      <c r="F49" s="109">
        <f t="shared" si="5"/>
        <v>12224.9</v>
      </c>
      <c r="G49" s="109">
        <f t="shared" si="6"/>
        <v>3718.2999999999997</v>
      </c>
      <c r="H49" s="109">
        <f t="shared" si="7"/>
        <v>1859.1499999999999</v>
      </c>
      <c r="I49" s="109">
        <f t="shared" si="8"/>
        <v>14873.199999999999</v>
      </c>
      <c r="J49" s="109">
        <v>0</v>
      </c>
      <c r="K49" s="109">
        <f t="shared" si="9"/>
        <v>20450.649999999998</v>
      </c>
    </row>
    <row r="50" spans="1:11" s="106" customFormat="1" x14ac:dyDescent="0.3">
      <c r="A50" s="100" t="s">
        <v>4918</v>
      </c>
      <c r="B50" s="100" t="s">
        <v>4919</v>
      </c>
      <c r="C50" s="101">
        <v>11154.9</v>
      </c>
      <c r="D50" s="177">
        <v>1070</v>
      </c>
      <c r="E50" s="108">
        <v>0</v>
      </c>
      <c r="F50" s="109">
        <f t="shared" si="5"/>
        <v>12224.9</v>
      </c>
      <c r="G50" s="109">
        <f t="shared" si="6"/>
        <v>3718.2999999999997</v>
      </c>
      <c r="H50" s="109">
        <f t="shared" si="7"/>
        <v>1859.1499999999999</v>
      </c>
      <c r="I50" s="109">
        <f t="shared" si="8"/>
        <v>14873.199999999999</v>
      </c>
      <c r="J50" s="109">
        <v>0</v>
      </c>
      <c r="K50" s="109">
        <f t="shared" si="9"/>
        <v>20450.649999999998</v>
      </c>
    </row>
    <row r="51" spans="1:11" s="106" customFormat="1" x14ac:dyDescent="0.3">
      <c r="A51" s="100" t="s">
        <v>4920</v>
      </c>
      <c r="B51" s="100" t="s">
        <v>4921</v>
      </c>
      <c r="C51" s="101">
        <v>11126.4</v>
      </c>
      <c r="D51" s="177">
        <v>1070</v>
      </c>
      <c r="E51" s="108">
        <v>0</v>
      </c>
      <c r="F51" s="109">
        <f t="shared" si="5"/>
        <v>12196.4</v>
      </c>
      <c r="G51" s="109">
        <f t="shared" si="6"/>
        <v>3708.8</v>
      </c>
      <c r="H51" s="109">
        <f t="shared" si="7"/>
        <v>1854.4</v>
      </c>
      <c r="I51" s="109">
        <f t="shared" si="8"/>
        <v>14835.2</v>
      </c>
      <c r="J51" s="109">
        <v>0</v>
      </c>
      <c r="K51" s="109">
        <f t="shared" si="9"/>
        <v>20398.400000000001</v>
      </c>
    </row>
    <row r="52" spans="1:11" s="106" customFormat="1" x14ac:dyDescent="0.3">
      <c r="A52" s="100" t="s">
        <v>4924</v>
      </c>
      <c r="B52" s="100" t="s">
        <v>4588</v>
      </c>
      <c r="C52" s="1124">
        <v>24832.5</v>
      </c>
      <c r="D52" s="108">
        <v>0</v>
      </c>
      <c r="E52" s="108">
        <v>0</v>
      </c>
      <c r="F52" s="109">
        <f t="shared" si="5"/>
        <v>24832.5</v>
      </c>
      <c r="G52" s="109">
        <f t="shared" si="6"/>
        <v>8277.5</v>
      </c>
      <c r="H52" s="109">
        <f t="shared" si="7"/>
        <v>4138.75</v>
      </c>
      <c r="I52" s="109">
        <f t="shared" si="8"/>
        <v>33110</v>
      </c>
      <c r="J52" s="109">
        <v>0</v>
      </c>
      <c r="K52" s="109">
        <f t="shared" si="9"/>
        <v>45526.25</v>
      </c>
    </row>
    <row r="53" spans="1:11" s="106" customFormat="1" x14ac:dyDescent="0.3">
      <c r="A53" s="100" t="s">
        <v>4925</v>
      </c>
      <c r="B53" s="100" t="s">
        <v>4926</v>
      </c>
      <c r="C53" s="1124">
        <v>17033.400000000001</v>
      </c>
      <c r="D53" s="108">
        <v>0</v>
      </c>
      <c r="E53" s="108">
        <v>0</v>
      </c>
      <c r="F53" s="109">
        <f t="shared" si="5"/>
        <v>17033.400000000001</v>
      </c>
      <c r="G53" s="109">
        <f t="shared" si="6"/>
        <v>5677.8000000000011</v>
      </c>
      <c r="H53" s="109">
        <f t="shared" si="7"/>
        <v>2838.9000000000005</v>
      </c>
      <c r="I53" s="109">
        <f t="shared" si="8"/>
        <v>22711.200000000004</v>
      </c>
      <c r="J53" s="109">
        <v>0</v>
      </c>
      <c r="K53" s="109">
        <f t="shared" si="9"/>
        <v>31227.900000000005</v>
      </c>
    </row>
    <row r="54" spans="1:11" s="106" customFormat="1" x14ac:dyDescent="0.3">
      <c r="A54" s="116"/>
      <c r="B54" s="116"/>
      <c r="C54" s="115"/>
      <c r="D54" s="115"/>
      <c r="E54" s="115"/>
      <c r="F54" s="115"/>
      <c r="G54" s="115"/>
      <c r="H54" s="115"/>
      <c r="I54" s="115"/>
      <c r="J54" s="115"/>
      <c r="K54" s="115"/>
    </row>
    <row r="56" spans="1:11" x14ac:dyDescent="0.3">
      <c r="B56" s="1129"/>
      <c r="C56" s="1130"/>
      <c r="D56" s="1130"/>
      <c r="E56" s="1130"/>
      <c r="F56" s="1130"/>
    </row>
  </sheetData>
  <mergeCells count="15">
    <mergeCell ref="A8:A9"/>
    <mergeCell ref="B8:B9"/>
    <mergeCell ref="C8:F8"/>
    <mergeCell ref="G8:K8"/>
    <mergeCell ref="A28:C28"/>
    <mergeCell ref="A29:A30"/>
    <mergeCell ref="B29:B30"/>
    <mergeCell ref="C29:F29"/>
    <mergeCell ref="G29:K29"/>
    <mergeCell ref="A2:K2"/>
    <mergeCell ref="A3:K3"/>
    <mergeCell ref="A4:K4"/>
    <mergeCell ref="A5:K5"/>
    <mergeCell ref="A6:K6"/>
    <mergeCell ref="A7:C7"/>
  </mergeCells>
  <printOptions horizontalCentered="1"/>
  <pageMargins left="0.15748031496062992" right="0.15748031496062992" top="0.3" bottom="0.39370078740157483" header="0.31496062992125984" footer="0.31496062992125984"/>
  <pageSetup scale="60" fitToHeight="11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36"/>
  <sheetViews>
    <sheetView showGridLines="0" topLeftCell="A14" workbookViewId="0">
      <selection sqref="A1:H1"/>
    </sheetView>
  </sheetViews>
  <sheetFormatPr baseColWidth="10" defaultColWidth="11.453125" defaultRowHeight="12.5" x14ac:dyDescent="0.25"/>
  <cols>
    <col min="1" max="1" width="17.453125" style="45" customWidth="1"/>
    <col min="2" max="2" width="55.54296875" style="45" customWidth="1"/>
    <col min="3" max="3" width="18.26953125" style="85" customWidth="1"/>
    <col min="4" max="5" width="12.54296875" style="45" customWidth="1"/>
    <col min="6" max="6" width="4.453125" style="45" bestFit="1" customWidth="1"/>
    <col min="7" max="16384" width="11.453125" style="45"/>
  </cols>
  <sheetData>
    <row r="1" spans="1:5" s="250" customFormat="1" ht="15" x14ac:dyDescent="0.4">
      <c r="C1" s="251"/>
    </row>
    <row r="2" spans="1:5" s="250" customFormat="1" ht="15" customHeight="1" x14ac:dyDescent="0.4">
      <c r="A2" s="631" t="s">
        <v>4160</v>
      </c>
      <c r="B2" s="631" t="s">
        <v>4224</v>
      </c>
      <c r="C2" s="631" t="s">
        <v>4224</v>
      </c>
      <c r="D2" s="631" t="s">
        <v>4224</v>
      </c>
      <c r="E2" s="631" t="s">
        <v>4224</v>
      </c>
    </row>
    <row r="3" spans="1:5" s="250" customFormat="1" ht="15" customHeight="1" x14ac:dyDescent="0.4">
      <c r="A3" s="631" t="s">
        <v>15</v>
      </c>
      <c r="B3" s="631" t="s">
        <v>4226</v>
      </c>
      <c r="C3" s="631" t="s">
        <v>4226</v>
      </c>
      <c r="D3" s="631" t="s">
        <v>4226</v>
      </c>
      <c r="E3" s="631" t="s">
        <v>4226</v>
      </c>
    </row>
    <row r="4" spans="1:5" s="250" customFormat="1" ht="15" customHeight="1" x14ac:dyDescent="0.4">
      <c r="A4" s="631" t="s">
        <v>4161</v>
      </c>
      <c r="B4" s="631" t="s">
        <v>4227</v>
      </c>
      <c r="C4" s="631" t="s">
        <v>4227</v>
      </c>
      <c r="D4" s="631" t="s">
        <v>4227</v>
      </c>
      <c r="E4" s="631" t="s">
        <v>4227</v>
      </c>
    </row>
    <row r="5" spans="1:5" s="250" customFormat="1" ht="15" customHeight="1" x14ac:dyDescent="0.4">
      <c r="A5" s="631" t="s">
        <v>4228</v>
      </c>
      <c r="B5" s="631" t="s">
        <v>4228</v>
      </c>
      <c r="C5" s="631" t="s">
        <v>4228</v>
      </c>
      <c r="D5" s="631" t="s">
        <v>4228</v>
      </c>
      <c r="E5" s="631" t="s">
        <v>4228</v>
      </c>
    </row>
    <row r="6" spans="1:5" s="250" customFormat="1" ht="15" customHeight="1" x14ac:dyDescent="0.4">
      <c r="A6" s="632" t="s">
        <v>4229</v>
      </c>
      <c r="B6" s="632" t="s">
        <v>4229</v>
      </c>
      <c r="C6" s="632" t="s">
        <v>4229</v>
      </c>
      <c r="D6" s="632" t="s">
        <v>4229</v>
      </c>
      <c r="E6" s="632" t="s">
        <v>4229</v>
      </c>
    </row>
    <row r="7" spans="1:5" s="250" customFormat="1" ht="15" customHeight="1" x14ac:dyDescent="0.4">
      <c r="A7" s="252" t="s">
        <v>533</v>
      </c>
      <c r="B7" s="252" t="s">
        <v>533</v>
      </c>
      <c r="C7" s="253" t="s">
        <v>533</v>
      </c>
      <c r="D7" s="252" t="s">
        <v>533</v>
      </c>
      <c r="E7" s="252" t="s">
        <v>533</v>
      </c>
    </row>
    <row r="8" spans="1:5" ht="15" customHeight="1" x14ac:dyDescent="0.25">
      <c r="A8" s="633" t="s">
        <v>4230</v>
      </c>
      <c r="B8" s="633" t="s">
        <v>4231</v>
      </c>
      <c r="C8" s="633" t="s">
        <v>4232</v>
      </c>
      <c r="D8" s="634" t="s">
        <v>4233</v>
      </c>
      <c r="E8" s="634" t="s">
        <v>4233</v>
      </c>
    </row>
    <row r="9" spans="1:5" ht="15" customHeight="1" x14ac:dyDescent="0.25">
      <c r="A9" s="633" t="s">
        <v>4230</v>
      </c>
      <c r="B9" s="633" t="s">
        <v>4231</v>
      </c>
      <c r="C9" s="633" t="s">
        <v>4232</v>
      </c>
      <c r="D9" s="46" t="s">
        <v>4234</v>
      </c>
      <c r="E9" s="46" t="s">
        <v>4235</v>
      </c>
    </row>
    <row r="10" spans="1:5" ht="15" customHeight="1" x14ac:dyDescent="0.25">
      <c r="A10" s="47" t="s">
        <v>533</v>
      </c>
      <c r="B10" s="47" t="s">
        <v>533</v>
      </c>
      <c r="C10" s="48" t="s">
        <v>533</v>
      </c>
      <c r="D10" s="49" t="s">
        <v>533</v>
      </c>
      <c r="E10" s="49" t="s">
        <v>533</v>
      </c>
    </row>
    <row r="11" spans="1:5" ht="15" customHeight="1" x14ac:dyDescent="0.25">
      <c r="A11" s="645" t="s">
        <v>4167</v>
      </c>
      <c r="B11" s="645" t="s">
        <v>4167</v>
      </c>
      <c r="C11" s="254" t="s">
        <v>533</v>
      </c>
      <c r="D11" s="255" t="s">
        <v>533</v>
      </c>
      <c r="E11" s="255" t="s">
        <v>533</v>
      </c>
    </row>
    <row r="12" spans="1:5" ht="15" customHeight="1" x14ac:dyDescent="0.25">
      <c r="A12" s="53" t="s">
        <v>4927</v>
      </c>
      <c r="B12" s="53" t="s">
        <v>4307</v>
      </c>
      <c r="C12" s="54">
        <v>1</v>
      </c>
      <c r="D12" s="54">
        <v>52014.866100000007</v>
      </c>
      <c r="E12" s="54">
        <v>52014.866100000007</v>
      </c>
    </row>
    <row r="13" spans="1:5" ht="15" customHeight="1" x14ac:dyDescent="0.25">
      <c r="A13" s="53" t="s">
        <v>4928</v>
      </c>
      <c r="B13" s="53" t="s">
        <v>4286</v>
      </c>
      <c r="C13" s="54">
        <v>2</v>
      </c>
      <c r="D13" s="54">
        <v>32093.285900000003</v>
      </c>
      <c r="E13" s="54">
        <v>32093.285900000003</v>
      </c>
    </row>
    <row r="14" spans="1:5" ht="15" customHeight="1" x14ac:dyDescent="0.25">
      <c r="A14" s="70" t="s">
        <v>533</v>
      </c>
      <c r="B14" s="102" t="s">
        <v>4238</v>
      </c>
      <c r="C14" s="71">
        <f>SUM(C12:C13)</f>
        <v>3</v>
      </c>
      <c r="D14" s="72" t="s">
        <v>533</v>
      </c>
      <c r="E14" s="73" t="s">
        <v>533</v>
      </c>
    </row>
    <row r="15" spans="1:5" s="63" customFormat="1" ht="15" customHeight="1" x14ac:dyDescent="0.25">
      <c r="A15" s="95"/>
      <c r="B15" s="60"/>
      <c r="C15" s="61"/>
      <c r="D15" s="62"/>
      <c r="E15" s="62"/>
    </row>
    <row r="16" spans="1:5" ht="15" customHeight="1" x14ac:dyDescent="0.25">
      <c r="A16" s="64" t="s">
        <v>533</v>
      </c>
      <c r="B16" s="64" t="s">
        <v>533</v>
      </c>
      <c r="C16" s="65" t="s">
        <v>533</v>
      </c>
      <c r="D16" s="66" t="s">
        <v>533</v>
      </c>
      <c r="E16" s="66" t="s">
        <v>533</v>
      </c>
    </row>
    <row r="17" spans="1:16" ht="15" customHeight="1" x14ac:dyDescent="0.25">
      <c r="A17" s="683" t="s">
        <v>4168</v>
      </c>
      <c r="B17" s="683" t="s">
        <v>4168</v>
      </c>
      <c r="C17" s="67"/>
      <c r="D17" s="68" t="s">
        <v>533</v>
      </c>
      <c r="E17" s="68" t="s">
        <v>533</v>
      </c>
    </row>
    <row r="18" spans="1:16" ht="15" customHeight="1" x14ac:dyDescent="0.25">
      <c r="A18" s="69" t="s">
        <v>4242</v>
      </c>
      <c r="B18" s="69" t="s">
        <v>4242</v>
      </c>
      <c r="C18" s="54">
        <v>0</v>
      </c>
      <c r="D18" s="54">
        <v>0</v>
      </c>
      <c r="E18" s="54">
        <v>0</v>
      </c>
    </row>
    <row r="19" spans="1:16" ht="15" customHeight="1" x14ac:dyDescent="0.25">
      <c r="A19" s="70" t="s">
        <v>533</v>
      </c>
      <c r="B19" s="102" t="s">
        <v>4241</v>
      </c>
      <c r="C19" s="71">
        <f>SUM(C18:C18)</f>
        <v>0</v>
      </c>
      <c r="D19" s="72" t="s">
        <v>533</v>
      </c>
      <c r="E19" s="73" t="s">
        <v>533</v>
      </c>
    </row>
    <row r="20" spans="1:16" ht="15" customHeight="1" x14ac:dyDescent="0.25">
      <c r="A20" s="74" t="s">
        <v>533</v>
      </c>
      <c r="C20" s="45"/>
      <c r="D20" s="75" t="s">
        <v>533</v>
      </c>
      <c r="E20" s="75" t="s">
        <v>533</v>
      </c>
    </row>
    <row r="21" spans="1:16" ht="15" customHeight="1" x14ac:dyDescent="0.25">
      <c r="A21" s="76" t="s">
        <v>533</v>
      </c>
      <c r="B21" s="76" t="s">
        <v>533</v>
      </c>
      <c r="C21" s="65" t="s">
        <v>533</v>
      </c>
      <c r="D21" s="66" t="s">
        <v>533</v>
      </c>
      <c r="E21" s="66" t="s">
        <v>533</v>
      </c>
    </row>
    <row r="22" spans="1:16" ht="15" customHeight="1" x14ac:dyDescent="0.25">
      <c r="A22" s="683" t="s">
        <v>4169</v>
      </c>
      <c r="B22" s="683" t="s">
        <v>4168</v>
      </c>
      <c r="C22" s="67" t="s">
        <v>533</v>
      </c>
      <c r="D22" s="68" t="s">
        <v>533</v>
      </c>
      <c r="E22" s="68" t="s">
        <v>533</v>
      </c>
    </row>
    <row r="23" spans="1:16" ht="15" customHeight="1" x14ac:dyDescent="0.25">
      <c r="A23" s="69" t="s">
        <v>4242</v>
      </c>
      <c r="B23" s="69" t="s">
        <v>4242</v>
      </c>
      <c r="C23" s="54">
        <v>0</v>
      </c>
      <c r="D23" s="54">
        <v>0</v>
      </c>
      <c r="E23" s="54">
        <v>0</v>
      </c>
    </row>
    <row r="24" spans="1:16" ht="15" customHeight="1" x14ac:dyDescent="0.25">
      <c r="A24" s="70" t="s">
        <v>533</v>
      </c>
      <c r="B24" s="102" t="s">
        <v>4243</v>
      </c>
      <c r="C24" s="71">
        <f>SUM(C23:C23)</f>
        <v>0</v>
      </c>
      <c r="D24" s="72" t="s">
        <v>533</v>
      </c>
      <c r="E24" s="73" t="s">
        <v>533</v>
      </c>
    </row>
    <row r="25" spans="1:16" ht="15" customHeight="1" x14ac:dyDescent="0.25">
      <c r="A25" s="64"/>
      <c r="B25" s="64"/>
      <c r="C25" s="65"/>
      <c r="D25" s="66"/>
      <c r="E25" s="66"/>
    </row>
    <row r="26" spans="1:16" ht="15" customHeight="1" x14ac:dyDescent="0.25">
      <c r="A26" s="64"/>
      <c r="B26" s="103" t="s">
        <v>4170</v>
      </c>
      <c r="C26" s="104">
        <f>SUM(C19,C14,C24)</f>
        <v>3</v>
      </c>
      <c r="D26" s="66"/>
      <c r="E26" s="66"/>
    </row>
    <row r="27" spans="1:16" ht="15" customHeight="1" x14ac:dyDescent="0.25">
      <c r="A27" s="64"/>
      <c r="B27" s="64"/>
      <c r="C27" s="65"/>
      <c r="D27" s="66"/>
      <c r="E27" s="66"/>
    </row>
    <row r="28" spans="1:16" ht="15" customHeight="1" x14ac:dyDescent="0.25">
      <c r="A28" s="64"/>
      <c r="B28" s="64"/>
      <c r="C28" s="65"/>
      <c r="D28" s="66"/>
      <c r="E28" s="66"/>
    </row>
    <row r="29" spans="1:16" ht="15" customHeight="1" x14ac:dyDescent="0.25">
      <c r="A29" s="1021" t="s">
        <v>4166</v>
      </c>
      <c r="B29" s="1021"/>
      <c r="C29" s="79" t="s">
        <v>533</v>
      </c>
      <c r="D29" s="80" t="s">
        <v>533</v>
      </c>
      <c r="E29" s="80" t="s">
        <v>533</v>
      </c>
    </row>
    <row r="30" spans="1:16" ht="15" customHeight="1" x14ac:dyDescent="0.25">
      <c r="A30" s="683" t="s">
        <v>4244</v>
      </c>
      <c r="B30" s="683"/>
      <c r="C30" s="8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</row>
    <row r="31" spans="1:16" ht="15" customHeight="1" x14ac:dyDescent="0.25">
      <c r="A31" s="69" t="s">
        <v>4929</v>
      </c>
      <c r="B31" s="82" t="s">
        <v>4338</v>
      </c>
      <c r="C31" s="83">
        <v>176</v>
      </c>
      <c r="D31" s="83">
        <v>2392</v>
      </c>
      <c r="E31" s="83">
        <v>96542</v>
      </c>
    </row>
    <row r="32" spans="1:16" ht="15" customHeight="1" x14ac:dyDescent="0.25">
      <c r="A32" s="70" t="s">
        <v>533</v>
      </c>
      <c r="B32" s="102" t="s">
        <v>4245</v>
      </c>
      <c r="C32" s="71">
        <f>SUM(C31:C31)</f>
        <v>176</v>
      </c>
      <c r="D32" s="72" t="s">
        <v>533</v>
      </c>
      <c r="E32" s="73" t="s">
        <v>533</v>
      </c>
    </row>
    <row r="33" spans="1:5" x14ac:dyDescent="0.25">
      <c r="A33" s="64" t="s">
        <v>533</v>
      </c>
      <c r="B33" s="84" t="s">
        <v>533</v>
      </c>
    </row>
    <row r="34" spans="1:5" x14ac:dyDescent="0.25">
      <c r="A34" s="646" t="s">
        <v>4172</v>
      </c>
      <c r="B34" s="647"/>
    </row>
    <row r="35" spans="1:5" x14ac:dyDescent="0.25">
      <c r="A35" s="69" t="s">
        <v>4242</v>
      </c>
      <c r="B35" s="82" t="s">
        <v>4242</v>
      </c>
      <c r="C35" s="54">
        <v>0</v>
      </c>
      <c r="D35" s="54">
        <v>0</v>
      </c>
      <c r="E35" s="54">
        <v>0</v>
      </c>
    </row>
    <row r="36" spans="1:5" x14ac:dyDescent="0.25">
      <c r="A36" s="86" t="s">
        <v>533</v>
      </c>
      <c r="B36" s="256" t="s">
        <v>4246</v>
      </c>
      <c r="C36" s="88">
        <f>SUM(C35:C35)</f>
        <v>0</v>
      </c>
      <c r="D36" s="72" t="s">
        <v>533</v>
      </c>
      <c r="E36" s="73" t="s">
        <v>533</v>
      </c>
    </row>
  </sheetData>
  <mergeCells count="15">
    <mergeCell ref="A11:B11"/>
    <mergeCell ref="A17:B17"/>
    <mergeCell ref="A22:B22"/>
    <mergeCell ref="A29:B29"/>
    <mergeCell ref="A30:B30"/>
    <mergeCell ref="A34:B34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" right="0.7" top="0.75" bottom="0.75" header="0.3" footer="0.3"/>
  <pageSetup fitToWidth="0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7"/>
  <sheetViews>
    <sheetView showGridLines="0" workbookViewId="0">
      <selection sqref="A1:H1"/>
    </sheetView>
  </sheetViews>
  <sheetFormatPr baseColWidth="10" defaultColWidth="11.453125" defaultRowHeight="12.5" x14ac:dyDescent="0.25"/>
  <cols>
    <col min="1" max="1" width="8" style="45" customWidth="1"/>
    <col min="2" max="2" width="24.81640625" style="45" customWidth="1"/>
    <col min="3" max="3" width="13.453125" style="45" customWidth="1"/>
    <col min="4" max="4" width="11.81640625" style="45" customWidth="1"/>
    <col min="5" max="5" width="19.453125" style="45" customWidth="1"/>
    <col min="6" max="6" width="7.81640625" style="45" customWidth="1"/>
    <col min="7" max="7" width="12.26953125" style="45" customWidth="1"/>
    <col min="8" max="8" width="15.7265625" style="45" customWidth="1"/>
    <col min="9" max="9" width="10.7265625" style="45" customWidth="1"/>
    <col min="10" max="10" width="7.1796875" style="45" customWidth="1"/>
    <col min="11" max="11" width="8.81640625" style="45" customWidth="1"/>
    <col min="12" max="16384" width="11.453125" style="45"/>
  </cols>
  <sheetData>
    <row r="1" spans="1:11" s="257" customFormat="1" ht="14" x14ac:dyDescent="0.4"/>
    <row r="2" spans="1:11" s="257" customFormat="1" ht="15" customHeight="1" x14ac:dyDescent="0.4">
      <c r="A2" s="631" t="s">
        <v>4160</v>
      </c>
      <c r="B2" s="631" t="s">
        <v>4224</v>
      </c>
      <c r="C2" s="631" t="s">
        <v>4224</v>
      </c>
      <c r="D2" s="631" t="s">
        <v>4224</v>
      </c>
      <c r="E2" s="631" t="s">
        <v>4224</v>
      </c>
      <c r="F2" s="631" t="s">
        <v>4224</v>
      </c>
      <c r="G2" s="631" t="s">
        <v>4224</v>
      </c>
      <c r="H2" s="631" t="s">
        <v>4224</v>
      </c>
      <c r="I2" s="631" t="s">
        <v>4224</v>
      </c>
      <c r="J2" s="631" t="s">
        <v>4224</v>
      </c>
      <c r="K2" s="631" t="s">
        <v>4224</v>
      </c>
    </row>
    <row r="3" spans="1:11" s="257" customFormat="1" ht="15" customHeight="1" x14ac:dyDescent="0.4">
      <c r="A3" s="631" t="s">
        <v>15</v>
      </c>
      <c r="B3" s="631" t="s">
        <v>4224</v>
      </c>
      <c r="C3" s="631" t="s">
        <v>4224</v>
      </c>
      <c r="D3" s="631" t="s">
        <v>4224</v>
      </c>
      <c r="E3" s="631" t="s">
        <v>4224</v>
      </c>
      <c r="F3" s="631" t="s">
        <v>4224</v>
      </c>
      <c r="G3" s="631" t="s">
        <v>4224</v>
      </c>
      <c r="H3" s="631" t="s">
        <v>4224</v>
      </c>
      <c r="I3" s="631" t="s">
        <v>4224</v>
      </c>
      <c r="J3" s="631" t="s">
        <v>4224</v>
      </c>
      <c r="K3" s="631" t="s">
        <v>4224</v>
      </c>
    </row>
    <row r="4" spans="1:11" s="257" customFormat="1" ht="15" customHeight="1" x14ac:dyDescent="0.4">
      <c r="A4" s="631" t="s">
        <v>4161</v>
      </c>
      <c r="B4" s="631" t="s">
        <v>4227</v>
      </c>
      <c r="C4" s="631" t="s">
        <v>4227</v>
      </c>
      <c r="D4" s="631" t="s">
        <v>4227</v>
      </c>
      <c r="E4" s="631" t="s">
        <v>4227</v>
      </c>
      <c r="F4" s="631" t="s">
        <v>4227</v>
      </c>
      <c r="G4" s="631" t="s">
        <v>4227</v>
      </c>
      <c r="H4" s="631" t="s">
        <v>4227</v>
      </c>
      <c r="I4" s="631" t="s">
        <v>4227</v>
      </c>
      <c r="J4" s="631" t="s">
        <v>4227</v>
      </c>
      <c r="K4" s="631" t="s">
        <v>4227</v>
      </c>
    </row>
    <row r="5" spans="1:11" s="257" customFormat="1" ht="15" customHeight="1" x14ac:dyDescent="0.4">
      <c r="A5" s="631" t="s">
        <v>4247</v>
      </c>
      <c r="B5" s="631" t="s">
        <v>4247</v>
      </c>
      <c r="C5" s="631" t="s">
        <v>4247</v>
      </c>
      <c r="D5" s="631" t="s">
        <v>4247</v>
      </c>
      <c r="E5" s="631" t="s">
        <v>4247</v>
      </c>
      <c r="F5" s="631" t="s">
        <v>4247</v>
      </c>
      <c r="G5" s="631" t="s">
        <v>4247</v>
      </c>
      <c r="H5" s="631" t="s">
        <v>4247</v>
      </c>
      <c r="I5" s="631" t="s">
        <v>4247</v>
      </c>
      <c r="J5" s="631" t="s">
        <v>4247</v>
      </c>
      <c r="K5" s="631" t="s">
        <v>4247</v>
      </c>
    </row>
    <row r="6" spans="1:11" s="257" customFormat="1" ht="15" customHeight="1" x14ac:dyDescent="0.4">
      <c r="A6" s="643" t="s">
        <v>4229</v>
      </c>
      <c r="B6" s="643"/>
      <c r="C6" s="643"/>
      <c r="D6" s="643"/>
      <c r="E6" s="643"/>
      <c r="F6" s="643"/>
      <c r="G6" s="643"/>
      <c r="H6" s="643"/>
      <c r="I6" s="643"/>
      <c r="J6" s="643"/>
      <c r="K6" s="643"/>
    </row>
    <row r="7" spans="1:11" ht="13.5" customHeight="1" x14ac:dyDescent="0.25">
      <c r="A7" s="640" t="s">
        <v>4248</v>
      </c>
      <c r="B7" s="640"/>
      <c r="C7" s="640"/>
      <c r="D7" s="89" t="s">
        <v>533</v>
      </c>
      <c r="E7" s="89" t="s">
        <v>533</v>
      </c>
      <c r="F7" s="89" t="s">
        <v>533</v>
      </c>
      <c r="G7" s="89" t="s">
        <v>533</v>
      </c>
      <c r="H7" s="89" t="s">
        <v>533</v>
      </c>
      <c r="I7" s="89" t="s">
        <v>533</v>
      </c>
      <c r="J7" s="89" t="s">
        <v>533</v>
      </c>
      <c r="K7" s="89" t="s">
        <v>533</v>
      </c>
    </row>
    <row r="8" spans="1:11" ht="15" customHeight="1" x14ac:dyDescent="0.25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1" ht="24.75" customHeight="1" x14ac:dyDescent="0.25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1" ht="15" customHeight="1" x14ac:dyDescent="0.25">
      <c r="A10" s="258" t="s">
        <v>4927</v>
      </c>
      <c r="B10" s="258" t="s">
        <v>4307</v>
      </c>
      <c r="C10" s="259">
        <v>52014.866100000007</v>
      </c>
      <c r="D10" s="259">
        <v>0</v>
      </c>
      <c r="E10" s="259">
        <v>0</v>
      </c>
      <c r="F10" s="259">
        <f>C10+D10+E10</f>
        <v>52014.866100000007</v>
      </c>
      <c r="G10" s="259">
        <f>+(C10/30)*10</f>
        <v>17338.288700000005</v>
      </c>
      <c r="H10" s="259">
        <f>(C10/30)*5</f>
        <v>8669.1443500000023</v>
      </c>
      <c r="I10" s="259">
        <f>C10/30*40</f>
        <v>69353.154800000018</v>
      </c>
      <c r="J10" s="259">
        <v>0</v>
      </c>
      <c r="K10" s="259">
        <f>G10+H10+I10+J10</f>
        <v>95360.587850000025</v>
      </c>
    </row>
    <row r="11" spans="1:11" ht="15" customHeight="1" x14ac:dyDescent="0.25">
      <c r="A11" s="260" t="s">
        <v>4928</v>
      </c>
      <c r="B11" s="260" t="s">
        <v>4286</v>
      </c>
      <c r="C11" s="259">
        <v>32093.285900000003</v>
      </c>
      <c r="D11" s="259">
        <v>0</v>
      </c>
      <c r="E11" s="259">
        <v>0</v>
      </c>
      <c r="F11" s="259">
        <f t="shared" ref="F11" si="0">C11+D11+E11</f>
        <v>32093.285900000003</v>
      </c>
      <c r="G11" s="259">
        <f>+(C11/30)*10</f>
        <v>10697.761966666667</v>
      </c>
      <c r="H11" s="259">
        <f>(C11/30)*5</f>
        <v>5348.8809833333335</v>
      </c>
      <c r="I11" s="259">
        <f t="shared" ref="I11" si="1">C11/30*40</f>
        <v>42791.047866666668</v>
      </c>
      <c r="J11" s="259">
        <v>0</v>
      </c>
      <c r="K11" s="259">
        <f t="shared" ref="K11" si="2">G11+H11+I11+J11</f>
        <v>58837.690816666669</v>
      </c>
    </row>
    <row r="12" spans="1:11" ht="15" customHeight="1" x14ac:dyDescent="0.25">
      <c r="A12" s="84" t="s">
        <v>533</v>
      </c>
      <c r="B12" s="84" t="s">
        <v>533</v>
      </c>
      <c r="C12" s="94" t="s">
        <v>533</v>
      </c>
      <c r="D12" s="94" t="s">
        <v>533</v>
      </c>
      <c r="E12" s="94" t="s">
        <v>533</v>
      </c>
      <c r="F12" s="94" t="s">
        <v>533</v>
      </c>
      <c r="G12" s="94"/>
      <c r="H12" s="94" t="s">
        <v>533</v>
      </c>
      <c r="I12" s="94"/>
      <c r="J12" s="94" t="s">
        <v>533</v>
      </c>
      <c r="K12" s="94" t="s">
        <v>533</v>
      </c>
    </row>
    <row r="13" spans="1:11" ht="15" customHeight="1" x14ac:dyDescent="0.25">
      <c r="A13" s="64" t="s">
        <v>533</v>
      </c>
      <c r="B13" s="64" t="s">
        <v>533</v>
      </c>
      <c r="C13" s="66" t="s">
        <v>533</v>
      </c>
      <c r="D13" s="66" t="s">
        <v>533</v>
      </c>
      <c r="E13" s="66" t="s">
        <v>533</v>
      </c>
      <c r="F13" s="66" t="s">
        <v>533</v>
      </c>
      <c r="G13" s="66" t="s">
        <v>533</v>
      </c>
      <c r="H13" s="66" t="s">
        <v>533</v>
      </c>
      <c r="I13" s="66" t="s">
        <v>533</v>
      </c>
      <c r="J13" s="66" t="s">
        <v>533</v>
      </c>
      <c r="K13" s="66" t="s">
        <v>533</v>
      </c>
    </row>
    <row r="14" spans="1:11" ht="14.25" customHeight="1" x14ac:dyDescent="0.25">
      <c r="A14" s="640" t="s">
        <v>4261</v>
      </c>
      <c r="B14" s="640"/>
      <c r="C14" s="640"/>
      <c r="D14" s="96" t="s">
        <v>533</v>
      </c>
      <c r="E14" s="96" t="s">
        <v>533</v>
      </c>
      <c r="F14" s="96" t="s">
        <v>533</v>
      </c>
      <c r="G14" s="96" t="s">
        <v>533</v>
      </c>
      <c r="H14" s="96" t="s">
        <v>533</v>
      </c>
      <c r="I14" s="96" t="s">
        <v>533</v>
      </c>
      <c r="J14" s="96" t="s">
        <v>533</v>
      </c>
      <c r="K14" s="96" t="s">
        <v>533</v>
      </c>
    </row>
    <row r="15" spans="1:11" ht="15" customHeight="1" x14ac:dyDescent="0.25">
      <c r="A15" s="635" t="s">
        <v>4249</v>
      </c>
      <c r="B15" s="637" t="s">
        <v>4231</v>
      </c>
      <c r="C15" s="641" t="s">
        <v>4250</v>
      </c>
      <c r="D15" s="641" t="s">
        <v>4250</v>
      </c>
      <c r="E15" s="641" t="s">
        <v>4250</v>
      </c>
      <c r="F15" s="641" t="s">
        <v>4250</v>
      </c>
      <c r="G15" s="641" t="s">
        <v>4251</v>
      </c>
      <c r="H15" s="641" t="s">
        <v>4251</v>
      </c>
      <c r="I15" s="641" t="s">
        <v>4251</v>
      </c>
      <c r="J15" s="641" t="s">
        <v>4251</v>
      </c>
      <c r="K15" s="642" t="s">
        <v>4251</v>
      </c>
    </row>
    <row r="16" spans="1:11" ht="25.5" customHeight="1" x14ac:dyDescent="0.25">
      <c r="A16" s="636" t="s">
        <v>4249</v>
      </c>
      <c r="B16" s="638" t="s">
        <v>4252</v>
      </c>
      <c r="C16" s="97" t="s">
        <v>4253</v>
      </c>
      <c r="D16" s="97" t="s">
        <v>4254</v>
      </c>
      <c r="E16" s="97" t="s">
        <v>4255</v>
      </c>
      <c r="F16" s="97" t="s">
        <v>4256</v>
      </c>
      <c r="G16" s="113" t="s">
        <v>4257</v>
      </c>
      <c r="H16" s="113" t="s">
        <v>4258</v>
      </c>
      <c r="I16" s="97" t="s">
        <v>4259</v>
      </c>
      <c r="J16" s="97" t="s">
        <v>4260</v>
      </c>
      <c r="K16" s="98" t="s">
        <v>4256</v>
      </c>
    </row>
    <row r="17" spans="1:11" ht="15" customHeight="1" x14ac:dyDescent="0.25">
      <c r="A17" s="258" t="s">
        <v>4242</v>
      </c>
      <c r="B17" s="258" t="s">
        <v>4242</v>
      </c>
      <c r="C17" s="259">
        <v>0</v>
      </c>
      <c r="D17" s="259">
        <v>0</v>
      </c>
      <c r="E17" s="259">
        <v>0</v>
      </c>
      <c r="F17" s="259">
        <f t="shared" ref="F17" si="3">C17+D17+E17</f>
        <v>0</v>
      </c>
      <c r="G17" s="259">
        <f>+(C17/30)*10</f>
        <v>0</v>
      </c>
      <c r="H17" s="259">
        <f>(C17/30)*5</f>
        <v>0</v>
      </c>
      <c r="I17" s="259">
        <f t="shared" ref="I17" si="4">C17/30*40</f>
        <v>0</v>
      </c>
      <c r="J17" s="259"/>
      <c r="K17" s="259">
        <f t="shared" ref="K17" si="5">G17+H17+I17+J17</f>
        <v>0</v>
      </c>
    </row>
  </sheetData>
  <mergeCells count="15">
    <mergeCell ref="A8:A9"/>
    <mergeCell ref="B8:B9"/>
    <mergeCell ref="C8:F8"/>
    <mergeCell ref="G8:K8"/>
    <mergeCell ref="A14:C14"/>
    <mergeCell ref="A15:A16"/>
    <mergeCell ref="B15:B16"/>
    <mergeCell ref="C15:F15"/>
    <mergeCell ref="G15:K15"/>
    <mergeCell ref="A2:K2"/>
    <mergeCell ref="A3:K3"/>
    <mergeCell ref="A4:K4"/>
    <mergeCell ref="A5:K5"/>
    <mergeCell ref="A6:K6"/>
    <mergeCell ref="A7:C7"/>
  </mergeCells>
  <pageMargins left="0.7" right="0.7" top="0.75" bottom="0.75" header="0.3" footer="0.3"/>
  <pageSetup scale="88" fitToHeight="0" orientation="landscape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37"/>
  <sheetViews>
    <sheetView showGridLines="0" topLeftCell="A21" workbookViewId="0">
      <selection sqref="A1:H1"/>
    </sheetView>
  </sheetViews>
  <sheetFormatPr baseColWidth="10" defaultColWidth="11.453125" defaultRowHeight="12.5" x14ac:dyDescent="0.25"/>
  <cols>
    <col min="1" max="1" width="14.453125" style="45" customWidth="1"/>
    <col min="2" max="2" width="55.54296875" style="45" customWidth="1"/>
    <col min="3" max="3" width="17.54296875" style="85" customWidth="1"/>
    <col min="4" max="5" width="12.54296875" style="45" customWidth="1"/>
    <col min="6" max="6" width="4.453125" style="45" bestFit="1" customWidth="1"/>
    <col min="7" max="16384" width="11.453125" style="45"/>
  </cols>
  <sheetData>
    <row r="2" spans="1:5" ht="15" customHeight="1" x14ac:dyDescent="0.25">
      <c r="A2" s="631" t="s">
        <v>4160</v>
      </c>
      <c r="B2" s="631" t="s">
        <v>4224</v>
      </c>
      <c r="C2" s="631" t="s">
        <v>4224</v>
      </c>
      <c r="D2" s="631" t="s">
        <v>4224</v>
      </c>
      <c r="E2" s="631" t="s">
        <v>4224</v>
      </c>
    </row>
    <row r="3" spans="1:5" ht="15" customHeight="1" x14ac:dyDescent="0.25">
      <c r="A3" s="631" t="s">
        <v>16</v>
      </c>
      <c r="B3" s="631" t="s">
        <v>4226</v>
      </c>
      <c r="C3" s="631" t="s">
        <v>4226</v>
      </c>
      <c r="D3" s="631" t="s">
        <v>4226</v>
      </c>
      <c r="E3" s="631" t="s">
        <v>4226</v>
      </c>
    </row>
    <row r="4" spans="1:5" ht="15" customHeight="1" x14ac:dyDescent="0.25">
      <c r="A4" s="631" t="s">
        <v>4161</v>
      </c>
      <c r="B4" s="631" t="s">
        <v>4227</v>
      </c>
      <c r="C4" s="631" t="s">
        <v>4227</v>
      </c>
      <c r="D4" s="631" t="s">
        <v>4227</v>
      </c>
      <c r="E4" s="631" t="s">
        <v>4227</v>
      </c>
    </row>
    <row r="5" spans="1:5" ht="15" customHeight="1" x14ac:dyDescent="0.25">
      <c r="A5" s="631" t="s">
        <v>4228</v>
      </c>
      <c r="B5" s="631" t="s">
        <v>4228</v>
      </c>
      <c r="C5" s="631" t="s">
        <v>4228</v>
      </c>
      <c r="D5" s="631" t="s">
        <v>4228</v>
      </c>
      <c r="E5" s="631" t="s">
        <v>4228</v>
      </c>
    </row>
    <row r="6" spans="1:5" ht="15" customHeight="1" x14ac:dyDescent="0.25">
      <c r="A6" s="632" t="s">
        <v>4229</v>
      </c>
      <c r="B6" s="632" t="s">
        <v>4229</v>
      </c>
      <c r="C6" s="632" t="s">
        <v>4229</v>
      </c>
      <c r="D6" s="632" t="s">
        <v>4229</v>
      </c>
      <c r="E6" s="632" t="s">
        <v>4229</v>
      </c>
    </row>
    <row r="7" spans="1:5" ht="15" customHeight="1" x14ac:dyDescent="0.25">
      <c r="A7" s="261" t="s">
        <v>533</v>
      </c>
      <c r="B7" s="261" t="s">
        <v>533</v>
      </c>
      <c r="C7" s="262" t="s">
        <v>533</v>
      </c>
      <c r="D7" s="261" t="s">
        <v>533</v>
      </c>
      <c r="E7" s="261" t="s">
        <v>533</v>
      </c>
    </row>
    <row r="8" spans="1:5" ht="15" customHeight="1" x14ac:dyDescent="0.25">
      <c r="A8" s="633" t="s">
        <v>4230</v>
      </c>
      <c r="B8" s="633" t="s">
        <v>4231</v>
      </c>
      <c r="C8" s="633" t="s">
        <v>4232</v>
      </c>
      <c r="D8" s="634" t="s">
        <v>4233</v>
      </c>
      <c r="E8" s="634" t="s">
        <v>4233</v>
      </c>
    </row>
    <row r="9" spans="1:5" ht="15" customHeight="1" x14ac:dyDescent="0.25">
      <c r="A9" s="633" t="s">
        <v>4230</v>
      </c>
      <c r="B9" s="633" t="s">
        <v>4231</v>
      </c>
      <c r="C9" s="633" t="s">
        <v>4232</v>
      </c>
      <c r="D9" s="46" t="s">
        <v>4234</v>
      </c>
      <c r="E9" s="46" t="s">
        <v>4235</v>
      </c>
    </row>
    <row r="10" spans="1:5" ht="15" customHeight="1" x14ac:dyDescent="0.25">
      <c r="A10" s="47" t="s">
        <v>533</v>
      </c>
      <c r="B10" s="47" t="s">
        <v>533</v>
      </c>
      <c r="C10" s="48" t="s">
        <v>533</v>
      </c>
      <c r="D10" s="49" t="s">
        <v>533</v>
      </c>
      <c r="E10" s="49" t="s">
        <v>533</v>
      </c>
    </row>
    <row r="11" spans="1:5" ht="15" customHeight="1" x14ac:dyDescent="0.25">
      <c r="A11" s="645" t="s">
        <v>4167</v>
      </c>
      <c r="B11" s="645" t="s">
        <v>4167</v>
      </c>
      <c r="C11" s="254" t="s">
        <v>533</v>
      </c>
      <c r="D11" s="255" t="s">
        <v>533</v>
      </c>
      <c r="E11" s="255" t="s">
        <v>533</v>
      </c>
    </row>
    <row r="12" spans="1:5" ht="15" customHeight="1" x14ac:dyDescent="0.25">
      <c r="A12" s="53" t="s">
        <v>4930</v>
      </c>
      <c r="B12" s="53" t="s">
        <v>4307</v>
      </c>
      <c r="C12" s="54">
        <v>1</v>
      </c>
      <c r="D12" s="54">
        <v>46213.94</v>
      </c>
      <c r="E12" s="54">
        <v>46213.94</v>
      </c>
    </row>
    <row r="13" spans="1:5" ht="15" customHeight="1" x14ac:dyDescent="0.25">
      <c r="A13" s="53" t="s">
        <v>4931</v>
      </c>
      <c r="B13" s="53" t="s">
        <v>4932</v>
      </c>
      <c r="C13" s="54">
        <v>1</v>
      </c>
      <c r="D13" s="54">
        <v>29428.36</v>
      </c>
      <c r="E13" s="54">
        <v>29428.36</v>
      </c>
    </row>
    <row r="14" spans="1:5" ht="15" customHeight="1" x14ac:dyDescent="0.25">
      <c r="A14" s="53" t="s">
        <v>4931</v>
      </c>
      <c r="B14" s="53" t="s">
        <v>4933</v>
      </c>
      <c r="C14" s="54">
        <v>1</v>
      </c>
      <c r="D14" s="54">
        <v>29428.36</v>
      </c>
      <c r="E14" s="54">
        <v>29428.36</v>
      </c>
    </row>
    <row r="15" spans="1:5" ht="15" customHeight="1" x14ac:dyDescent="0.25">
      <c r="A15" s="70" t="s">
        <v>533</v>
      </c>
      <c r="B15" s="102" t="s">
        <v>4238</v>
      </c>
      <c r="C15" s="71">
        <f>SUM(C12:C14)</f>
        <v>3</v>
      </c>
      <c r="D15" s="72" t="s">
        <v>533</v>
      </c>
      <c r="E15" s="73" t="s">
        <v>533</v>
      </c>
    </row>
    <row r="16" spans="1:5" s="63" customFormat="1" ht="15" customHeight="1" x14ac:dyDescent="0.25">
      <c r="A16" s="95"/>
      <c r="B16" s="60"/>
      <c r="C16" s="61"/>
      <c r="D16" s="62"/>
      <c r="E16" s="62"/>
    </row>
    <row r="17" spans="1:16" ht="15" customHeight="1" x14ac:dyDescent="0.25">
      <c r="A17" s="64" t="s">
        <v>533</v>
      </c>
      <c r="B17" s="64" t="s">
        <v>533</v>
      </c>
      <c r="C17" s="65" t="s">
        <v>533</v>
      </c>
      <c r="D17" s="66" t="s">
        <v>533</v>
      </c>
      <c r="E17" s="66" t="s">
        <v>533</v>
      </c>
    </row>
    <row r="18" spans="1:16" ht="15" customHeight="1" x14ac:dyDescent="0.25">
      <c r="A18" s="683" t="s">
        <v>4168</v>
      </c>
      <c r="B18" s="683" t="s">
        <v>4168</v>
      </c>
      <c r="C18" s="67"/>
      <c r="D18" s="68" t="s">
        <v>533</v>
      </c>
      <c r="E18" s="68" t="s">
        <v>533</v>
      </c>
    </row>
    <row r="19" spans="1:16" ht="15" customHeight="1" x14ac:dyDescent="0.25">
      <c r="A19" s="69" t="s">
        <v>4242</v>
      </c>
      <c r="B19" s="69" t="s">
        <v>4242</v>
      </c>
      <c r="C19" s="54">
        <v>0</v>
      </c>
      <c r="D19" s="54">
        <v>0</v>
      </c>
      <c r="E19" s="54">
        <v>0</v>
      </c>
    </row>
    <row r="20" spans="1:16" ht="15" customHeight="1" x14ac:dyDescent="0.25">
      <c r="A20" s="70" t="s">
        <v>533</v>
      </c>
      <c r="B20" s="102" t="s">
        <v>4241</v>
      </c>
      <c r="C20" s="71">
        <f>SUM(C19:C19)</f>
        <v>0</v>
      </c>
      <c r="D20" s="72" t="s">
        <v>533</v>
      </c>
      <c r="E20" s="73" t="s">
        <v>533</v>
      </c>
    </row>
    <row r="21" spans="1:16" ht="15" customHeight="1" x14ac:dyDescent="0.25">
      <c r="A21" s="74" t="s">
        <v>533</v>
      </c>
      <c r="C21" s="45"/>
      <c r="D21" s="75" t="s">
        <v>533</v>
      </c>
      <c r="E21" s="75" t="s">
        <v>533</v>
      </c>
    </row>
    <row r="22" spans="1:16" ht="15" customHeight="1" x14ac:dyDescent="0.25">
      <c r="A22" s="76" t="s">
        <v>533</v>
      </c>
      <c r="B22" s="76" t="s">
        <v>533</v>
      </c>
      <c r="C22" s="65" t="s">
        <v>533</v>
      </c>
      <c r="D22" s="66" t="s">
        <v>533</v>
      </c>
      <c r="E22" s="66" t="s">
        <v>533</v>
      </c>
    </row>
    <row r="23" spans="1:16" ht="15" customHeight="1" x14ac:dyDescent="0.25">
      <c r="A23" s="683" t="s">
        <v>4169</v>
      </c>
      <c r="B23" s="683" t="s">
        <v>4168</v>
      </c>
      <c r="C23" s="67" t="s">
        <v>533</v>
      </c>
      <c r="D23" s="68" t="s">
        <v>533</v>
      </c>
      <c r="E23" s="68" t="s">
        <v>533</v>
      </c>
    </row>
    <row r="24" spans="1:16" ht="15" customHeight="1" x14ac:dyDescent="0.25">
      <c r="A24" s="69" t="s">
        <v>4242</v>
      </c>
      <c r="B24" s="69" t="s">
        <v>4242</v>
      </c>
      <c r="C24" s="54">
        <v>0</v>
      </c>
      <c r="D24" s="54">
        <v>0</v>
      </c>
      <c r="E24" s="54">
        <v>0</v>
      </c>
    </row>
    <row r="25" spans="1:16" ht="15" customHeight="1" x14ac:dyDescent="0.25">
      <c r="A25" s="70" t="s">
        <v>533</v>
      </c>
      <c r="B25" s="102" t="s">
        <v>4243</v>
      </c>
      <c r="C25" s="71">
        <f>SUM(C24:C24)</f>
        <v>0</v>
      </c>
      <c r="D25" s="72" t="s">
        <v>533</v>
      </c>
      <c r="E25" s="73" t="s">
        <v>533</v>
      </c>
    </row>
    <row r="26" spans="1:16" ht="15" customHeight="1" x14ac:dyDescent="0.25">
      <c r="A26" s="64"/>
      <c r="B26" s="64"/>
      <c r="C26" s="65"/>
      <c r="D26" s="66"/>
      <c r="E26" s="66"/>
    </row>
    <row r="27" spans="1:16" ht="15" customHeight="1" x14ac:dyDescent="0.25">
      <c r="A27" s="64"/>
      <c r="B27" s="103" t="s">
        <v>4170</v>
      </c>
      <c r="C27" s="104">
        <f>SUM(C20,C15,C25)</f>
        <v>3</v>
      </c>
      <c r="D27" s="66"/>
      <c r="E27" s="66"/>
    </row>
    <row r="28" spans="1:16" ht="15" customHeight="1" x14ac:dyDescent="0.25">
      <c r="A28" s="64"/>
      <c r="B28" s="64"/>
      <c r="C28" s="65"/>
      <c r="D28" s="66"/>
      <c r="E28" s="66"/>
    </row>
    <row r="29" spans="1:16" ht="15" customHeight="1" x14ac:dyDescent="0.25">
      <c r="A29" s="64"/>
      <c r="B29" s="64"/>
      <c r="C29" s="65"/>
      <c r="D29" s="66"/>
      <c r="E29" s="66"/>
    </row>
    <row r="30" spans="1:16" ht="15" customHeight="1" x14ac:dyDescent="0.25">
      <c r="A30" s="1021" t="s">
        <v>4166</v>
      </c>
      <c r="B30" s="1021"/>
      <c r="C30" s="79" t="s">
        <v>533</v>
      </c>
      <c r="D30" s="80" t="s">
        <v>533</v>
      </c>
      <c r="E30" s="80" t="s">
        <v>533</v>
      </c>
    </row>
    <row r="31" spans="1:16" ht="15" customHeight="1" x14ac:dyDescent="0.25">
      <c r="A31" s="683" t="s">
        <v>4244</v>
      </c>
      <c r="B31" s="683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</row>
    <row r="32" spans="1:16" ht="15" customHeight="1" x14ac:dyDescent="0.25">
      <c r="A32" s="69" t="s">
        <v>4242</v>
      </c>
      <c r="B32" s="82" t="s">
        <v>4338</v>
      </c>
      <c r="C32" s="83">
        <v>171</v>
      </c>
      <c r="D32" s="83">
        <v>7068.7942500000017</v>
      </c>
      <c r="E32" s="83">
        <v>43260.708640000004</v>
      </c>
    </row>
    <row r="33" spans="1:5" ht="15" customHeight="1" x14ac:dyDescent="0.25">
      <c r="A33" s="70" t="s">
        <v>533</v>
      </c>
      <c r="B33" s="102" t="s">
        <v>4245</v>
      </c>
      <c r="C33" s="71">
        <f>SUM(C32:C32)</f>
        <v>171</v>
      </c>
      <c r="D33" s="72" t="s">
        <v>533</v>
      </c>
      <c r="E33" s="73" t="s">
        <v>533</v>
      </c>
    </row>
    <row r="34" spans="1:5" x14ac:dyDescent="0.25">
      <c r="A34" s="64" t="s">
        <v>533</v>
      </c>
      <c r="B34" s="84" t="s">
        <v>533</v>
      </c>
    </row>
    <row r="35" spans="1:5" x14ac:dyDescent="0.25">
      <c r="A35" s="646" t="s">
        <v>4172</v>
      </c>
      <c r="B35" s="647"/>
    </row>
    <row r="36" spans="1:5" x14ac:dyDescent="0.25">
      <c r="A36" s="69" t="s">
        <v>4242</v>
      </c>
      <c r="B36" s="82" t="s">
        <v>4242</v>
      </c>
      <c r="C36" s="54">
        <v>0</v>
      </c>
      <c r="D36" s="54">
        <v>0</v>
      </c>
      <c r="E36" s="54">
        <v>0</v>
      </c>
    </row>
    <row r="37" spans="1:5" x14ac:dyDescent="0.25">
      <c r="A37" s="86" t="s">
        <v>533</v>
      </c>
      <c r="B37" s="256" t="s">
        <v>4246</v>
      </c>
      <c r="C37" s="88">
        <f>SUM(C36:C36)</f>
        <v>0</v>
      </c>
      <c r="D37" s="72" t="s">
        <v>533</v>
      </c>
      <c r="E37" s="73" t="s">
        <v>533</v>
      </c>
    </row>
  </sheetData>
  <mergeCells count="15">
    <mergeCell ref="A11:B11"/>
    <mergeCell ref="A18:B18"/>
    <mergeCell ref="A23:B23"/>
    <mergeCell ref="A30:B30"/>
    <mergeCell ref="A31:B31"/>
    <mergeCell ref="A35:B35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" right="0.7" top="0.75" bottom="0.75" header="0.3" footer="0.3"/>
  <pageSetup fitToWidth="0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8"/>
  <sheetViews>
    <sheetView showGridLines="0" workbookViewId="0">
      <selection sqref="A1:H1"/>
    </sheetView>
  </sheetViews>
  <sheetFormatPr baseColWidth="10" defaultColWidth="11.453125" defaultRowHeight="12.5" x14ac:dyDescent="0.25"/>
  <cols>
    <col min="1" max="1" width="8" style="45" customWidth="1"/>
    <col min="2" max="2" width="24.81640625" style="45" customWidth="1"/>
    <col min="3" max="3" width="13.453125" style="45" customWidth="1"/>
    <col min="4" max="4" width="11.81640625" style="45" customWidth="1"/>
    <col min="5" max="5" width="17.7265625" style="45" customWidth="1"/>
    <col min="6" max="6" width="7.81640625" style="45" customWidth="1"/>
    <col min="7" max="7" width="17.453125" style="45" customWidth="1"/>
    <col min="8" max="8" width="19.1796875" style="45" customWidth="1"/>
    <col min="9" max="9" width="10.7265625" style="45" customWidth="1"/>
    <col min="10" max="10" width="7.1796875" style="45" customWidth="1"/>
    <col min="11" max="11" width="8.81640625" style="45" customWidth="1"/>
    <col min="12" max="12" width="25.7265625" style="45" customWidth="1"/>
    <col min="13" max="13" width="11.453125" style="45"/>
    <col min="14" max="14" width="12.453125" style="45" bestFit="1" customWidth="1"/>
    <col min="15" max="16384" width="11.453125" style="45"/>
  </cols>
  <sheetData>
    <row r="1" spans="1:14" s="263" customFormat="1" ht="11.5" x14ac:dyDescent="0.25"/>
    <row r="2" spans="1:14" s="263" customFormat="1" ht="15" customHeight="1" x14ac:dyDescent="0.25">
      <c r="A2" s="631" t="s">
        <v>4160</v>
      </c>
      <c r="B2" s="631" t="s">
        <v>4224</v>
      </c>
      <c r="C2" s="631" t="s">
        <v>4224</v>
      </c>
      <c r="D2" s="631" t="s">
        <v>4224</v>
      </c>
      <c r="E2" s="631" t="s">
        <v>4224</v>
      </c>
      <c r="F2" s="631" t="s">
        <v>4224</v>
      </c>
      <c r="G2" s="631" t="s">
        <v>4224</v>
      </c>
      <c r="H2" s="631" t="s">
        <v>4224</v>
      </c>
      <c r="I2" s="631" t="s">
        <v>4224</v>
      </c>
      <c r="J2" s="631" t="s">
        <v>4224</v>
      </c>
      <c r="K2" s="631" t="s">
        <v>4224</v>
      </c>
    </row>
    <row r="3" spans="1:14" s="263" customFormat="1" ht="15" customHeight="1" x14ac:dyDescent="0.25">
      <c r="A3" s="631" t="s">
        <v>16</v>
      </c>
      <c r="B3" s="631" t="s">
        <v>4224</v>
      </c>
      <c r="C3" s="631" t="s">
        <v>4224</v>
      </c>
      <c r="D3" s="631" t="s">
        <v>4224</v>
      </c>
      <c r="E3" s="631" t="s">
        <v>4224</v>
      </c>
      <c r="F3" s="631" t="s">
        <v>4224</v>
      </c>
      <c r="G3" s="631" t="s">
        <v>4224</v>
      </c>
      <c r="H3" s="631" t="s">
        <v>4224</v>
      </c>
      <c r="I3" s="631" t="s">
        <v>4224</v>
      </c>
      <c r="J3" s="631" t="s">
        <v>4224</v>
      </c>
      <c r="K3" s="631" t="s">
        <v>4224</v>
      </c>
    </row>
    <row r="4" spans="1:14" s="263" customFormat="1" ht="15" customHeight="1" x14ac:dyDescent="0.25">
      <c r="A4" s="631" t="s">
        <v>4161</v>
      </c>
      <c r="B4" s="631" t="s">
        <v>4227</v>
      </c>
      <c r="C4" s="631" t="s">
        <v>4227</v>
      </c>
      <c r="D4" s="631" t="s">
        <v>4227</v>
      </c>
      <c r="E4" s="631" t="s">
        <v>4227</v>
      </c>
      <c r="F4" s="631" t="s">
        <v>4227</v>
      </c>
      <c r="G4" s="631" t="s">
        <v>4227</v>
      </c>
      <c r="H4" s="631" t="s">
        <v>4227</v>
      </c>
      <c r="I4" s="631" t="s">
        <v>4227</v>
      </c>
      <c r="J4" s="631" t="s">
        <v>4227</v>
      </c>
      <c r="K4" s="631" t="s">
        <v>4227</v>
      </c>
    </row>
    <row r="5" spans="1:14" s="263" customFormat="1" ht="15" customHeight="1" x14ac:dyDescent="0.25">
      <c r="A5" s="631" t="s">
        <v>4247</v>
      </c>
      <c r="B5" s="631" t="s">
        <v>4247</v>
      </c>
      <c r="C5" s="631" t="s">
        <v>4247</v>
      </c>
      <c r="D5" s="631" t="s">
        <v>4247</v>
      </c>
      <c r="E5" s="631" t="s">
        <v>4247</v>
      </c>
      <c r="F5" s="631" t="s">
        <v>4247</v>
      </c>
      <c r="G5" s="631" t="s">
        <v>4247</v>
      </c>
      <c r="H5" s="631" t="s">
        <v>4247</v>
      </c>
      <c r="I5" s="631" t="s">
        <v>4247</v>
      </c>
      <c r="J5" s="631" t="s">
        <v>4247</v>
      </c>
      <c r="K5" s="631" t="s">
        <v>4247</v>
      </c>
    </row>
    <row r="6" spans="1:14" s="263" customFormat="1" ht="15" customHeight="1" x14ac:dyDescent="0.25">
      <c r="A6" s="643" t="s">
        <v>4229</v>
      </c>
      <c r="B6" s="643"/>
      <c r="C6" s="643"/>
      <c r="D6" s="643"/>
      <c r="E6" s="643"/>
      <c r="F6" s="643"/>
      <c r="G6" s="643"/>
      <c r="H6" s="643"/>
      <c r="I6" s="643"/>
      <c r="J6" s="643"/>
      <c r="K6" s="643"/>
    </row>
    <row r="7" spans="1:14" ht="15" customHeight="1" x14ac:dyDescent="0.25">
      <c r="A7" s="640" t="s">
        <v>4248</v>
      </c>
      <c r="B7" s="640"/>
      <c r="C7" s="640"/>
      <c r="D7" s="89" t="s">
        <v>533</v>
      </c>
      <c r="E7" s="89" t="s">
        <v>533</v>
      </c>
      <c r="F7" s="89" t="s">
        <v>533</v>
      </c>
      <c r="G7" s="89" t="s">
        <v>533</v>
      </c>
      <c r="H7" s="89" t="s">
        <v>533</v>
      </c>
      <c r="I7" s="89" t="s">
        <v>533</v>
      </c>
      <c r="J7" s="89" t="s">
        <v>533</v>
      </c>
      <c r="K7" s="89" t="s">
        <v>533</v>
      </c>
    </row>
    <row r="8" spans="1:14" ht="15" customHeight="1" x14ac:dyDescent="0.25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4" ht="15" customHeight="1" x14ac:dyDescent="0.25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4" ht="15" customHeight="1" x14ac:dyDescent="0.25">
      <c r="A10" s="258" t="s">
        <v>4930</v>
      </c>
      <c r="B10" s="258" t="s">
        <v>4307</v>
      </c>
      <c r="C10" s="259">
        <v>46213.94</v>
      </c>
      <c r="D10" s="259">
        <v>0</v>
      </c>
      <c r="E10" s="259">
        <v>0</v>
      </c>
      <c r="F10" s="259">
        <f>C10+D10+E10</f>
        <v>46213.94</v>
      </c>
      <c r="G10" s="259">
        <f>+(C10/30)*10</f>
        <v>15404.646666666667</v>
      </c>
      <c r="H10" s="259">
        <f>(C10/30)*5</f>
        <v>7702.3233333333337</v>
      </c>
      <c r="I10" s="259">
        <f>C10/30*40</f>
        <v>61618.58666666667</v>
      </c>
      <c r="J10" s="259">
        <v>0</v>
      </c>
      <c r="K10" s="259">
        <f>G10+H10+I10+J10</f>
        <v>84725.556666666671</v>
      </c>
      <c r="N10" s="264"/>
    </row>
    <row r="11" spans="1:14" ht="15" customHeight="1" x14ac:dyDescent="0.25">
      <c r="A11" s="260" t="s">
        <v>4931</v>
      </c>
      <c r="B11" s="260" t="s">
        <v>4932</v>
      </c>
      <c r="C11" s="259">
        <v>29428.36</v>
      </c>
      <c r="D11" s="259">
        <v>0</v>
      </c>
      <c r="E11" s="259">
        <v>0</v>
      </c>
      <c r="F11" s="259">
        <f t="shared" ref="F11:F12" si="0">C11+D11+E11</f>
        <v>29428.36</v>
      </c>
      <c r="G11" s="259">
        <f t="shared" ref="G11:G12" si="1">+(C11/30)*10</f>
        <v>9809.4533333333329</v>
      </c>
      <c r="H11" s="259">
        <f t="shared" ref="H11:H12" si="2">(C11/30)*5</f>
        <v>4904.7266666666665</v>
      </c>
      <c r="I11" s="259">
        <f t="shared" ref="I11:I12" si="3">C11/30*40</f>
        <v>39237.813333333332</v>
      </c>
      <c r="J11" s="259">
        <v>0</v>
      </c>
      <c r="K11" s="259">
        <f t="shared" ref="K11:K12" si="4">G11+H11+I11+J11</f>
        <v>53951.993333333332</v>
      </c>
      <c r="N11" s="264"/>
    </row>
    <row r="12" spans="1:14" ht="15" customHeight="1" x14ac:dyDescent="0.25">
      <c r="A12" s="260" t="s">
        <v>4931</v>
      </c>
      <c r="B12" s="260" t="s">
        <v>4933</v>
      </c>
      <c r="C12" s="259">
        <v>29428.36</v>
      </c>
      <c r="D12" s="259">
        <v>0</v>
      </c>
      <c r="E12" s="259">
        <v>0</v>
      </c>
      <c r="F12" s="259">
        <f t="shared" si="0"/>
        <v>29428.36</v>
      </c>
      <c r="G12" s="259">
        <f t="shared" si="1"/>
        <v>9809.4533333333329</v>
      </c>
      <c r="H12" s="259">
        <f t="shared" si="2"/>
        <v>4904.7266666666665</v>
      </c>
      <c r="I12" s="259">
        <f t="shared" si="3"/>
        <v>39237.813333333332</v>
      </c>
      <c r="J12" s="259">
        <v>0</v>
      </c>
      <c r="K12" s="259">
        <f t="shared" si="4"/>
        <v>53951.993333333332</v>
      </c>
      <c r="N12" s="264"/>
    </row>
    <row r="13" spans="1:14" ht="15" customHeight="1" x14ac:dyDescent="0.25">
      <c r="A13" s="84" t="s">
        <v>533</v>
      </c>
      <c r="B13" s="84" t="s">
        <v>533</v>
      </c>
      <c r="C13" s="94" t="s">
        <v>533</v>
      </c>
      <c r="D13" s="94" t="s">
        <v>533</v>
      </c>
      <c r="E13" s="94" t="s">
        <v>533</v>
      </c>
      <c r="F13" s="94" t="s">
        <v>533</v>
      </c>
      <c r="G13" s="94" t="s">
        <v>533</v>
      </c>
      <c r="H13" s="94" t="s">
        <v>533</v>
      </c>
      <c r="I13" s="94" t="s">
        <v>533</v>
      </c>
      <c r="J13" s="94" t="s">
        <v>533</v>
      </c>
      <c r="K13" s="94" t="s">
        <v>533</v>
      </c>
    </row>
    <row r="14" spans="1:14" ht="15" customHeight="1" x14ac:dyDescent="0.25">
      <c r="A14" s="64" t="s">
        <v>533</v>
      </c>
      <c r="B14" s="64" t="s">
        <v>533</v>
      </c>
      <c r="C14" s="66" t="s">
        <v>533</v>
      </c>
      <c r="D14" s="66" t="s">
        <v>533</v>
      </c>
      <c r="E14" s="66" t="s">
        <v>533</v>
      </c>
      <c r="F14" s="66" t="s">
        <v>533</v>
      </c>
      <c r="G14" s="66" t="s">
        <v>533</v>
      </c>
      <c r="H14" s="66" t="s">
        <v>533</v>
      </c>
      <c r="I14" s="66" t="s">
        <v>533</v>
      </c>
      <c r="J14" s="66" t="s">
        <v>533</v>
      </c>
      <c r="K14" s="66" t="s">
        <v>533</v>
      </c>
    </row>
    <row r="15" spans="1:14" ht="15" customHeight="1" x14ac:dyDescent="0.25">
      <c r="A15" s="640" t="s">
        <v>4261</v>
      </c>
      <c r="B15" s="640"/>
      <c r="C15" s="640"/>
      <c r="D15" s="96" t="s">
        <v>533</v>
      </c>
      <c r="E15" s="96" t="s">
        <v>533</v>
      </c>
      <c r="F15" s="96" t="s">
        <v>533</v>
      </c>
      <c r="G15" s="96" t="s">
        <v>533</v>
      </c>
      <c r="H15" s="96" t="s">
        <v>533</v>
      </c>
      <c r="I15" s="96" t="s">
        <v>533</v>
      </c>
      <c r="J15" s="96" t="s">
        <v>533</v>
      </c>
      <c r="K15" s="96" t="s">
        <v>533</v>
      </c>
    </row>
    <row r="16" spans="1:14" ht="15" customHeight="1" x14ac:dyDescent="0.25">
      <c r="A16" s="635" t="s">
        <v>4249</v>
      </c>
      <c r="B16" s="637" t="s">
        <v>4231</v>
      </c>
      <c r="C16" s="641" t="s">
        <v>4250</v>
      </c>
      <c r="D16" s="641" t="s">
        <v>4250</v>
      </c>
      <c r="E16" s="641" t="s">
        <v>4250</v>
      </c>
      <c r="F16" s="641" t="s">
        <v>4250</v>
      </c>
      <c r="G16" s="641" t="s">
        <v>4251</v>
      </c>
      <c r="H16" s="641" t="s">
        <v>4251</v>
      </c>
      <c r="I16" s="641" t="s">
        <v>4251</v>
      </c>
      <c r="J16" s="641" t="s">
        <v>4251</v>
      </c>
      <c r="K16" s="642" t="s">
        <v>4251</v>
      </c>
    </row>
    <row r="17" spans="1:11" ht="15" customHeight="1" x14ac:dyDescent="0.25">
      <c r="A17" s="636" t="s">
        <v>4249</v>
      </c>
      <c r="B17" s="638" t="s">
        <v>4252</v>
      </c>
      <c r="C17" s="97" t="s">
        <v>4253</v>
      </c>
      <c r="D17" s="97" t="s">
        <v>4254</v>
      </c>
      <c r="E17" s="97" t="s">
        <v>4255</v>
      </c>
      <c r="F17" s="97" t="s">
        <v>4256</v>
      </c>
      <c r="G17" s="97" t="s">
        <v>4257</v>
      </c>
      <c r="H17" s="97" t="s">
        <v>4258</v>
      </c>
      <c r="I17" s="97" t="s">
        <v>4259</v>
      </c>
      <c r="J17" s="97" t="s">
        <v>4260</v>
      </c>
      <c r="K17" s="98" t="s">
        <v>4256</v>
      </c>
    </row>
    <row r="18" spans="1:11" ht="15" customHeight="1" x14ac:dyDescent="0.25">
      <c r="A18" s="258" t="s">
        <v>4242</v>
      </c>
      <c r="B18" s="258" t="s">
        <v>4242</v>
      </c>
      <c r="C18" s="259">
        <v>0</v>
      </c>
      <c r="D18" s="259">
        <v>0</v>
      </c>
      <c r="E18" s="259">
        <v>0</v>
      </c>
      <c r="F18" s="259">
        <f t="shared" ref="F18" si="5">C18+D18+E18</f>
        <v>0</v>
      </c>
      <c r="G18" s="259">
        <f>+(C18/30)*10</f>
        <v>0</v>
      </c>
      <c r="H18" s="259">
        <f>(C18/30)*5</f>
        <v>0</v>
      </c>
      <c r="I18" s="259">
        <f>C18/30*40</f>
        <v>0</v>
      </c>
      <c r="J18" s="259">
        <v>0</v>
      </c>
      <c r="K18" s="259">
        <f t="shared" ref="K18" si="6">G18+H18+I18+J18</f>
        <v>0</v>
      </c>
    </row>
  </sheetData>
  <mergeCells count="15">
    <mergeCell ref="A8:A9"/>
    <mergeCell ref="B8:B9"/>
    <mergeCell ref="C8:F8"/>
    <mergeCell ref="G8:K8"/>
    <mergeCell ref="A15:C15"/>
    <mergeCell ref="A16:A17"/>
    <mergeCell ref="B16:B17"/>
    <mergeCell ref="C16:F16"/>
    <mergeCell ref="G16:K16"/>
    <mergeCell ref="A2:K2"/>
    <mergeCell ref="A3:K3"/>
    <mergeCell ref="A4:K4"/>
    <mergeCell ref="A5:K5"/>
    <mergeCell ref="A6:K6"/>
    <mergeCell ref="A7:C7"/>
  </mergeCells>
  <pageMargins left="0.7" right="0.7" top="0.75" bottom="0.75" header="0.3" footer="0.3"/>
  <pageSetup scale="88" fitToHeight="0" orientation="landscape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B102"/>
  <sheetViews>
    <sheetView showGridLines="0" topLeftCell="A12" workbookViewId="0">
      <selection sqref="A1:H1"/>
    </sheetView>
  </sheetViews>
  <sheetFormatPr baseColWidth="10" defaultColWidth="11.453125" defaultRowHeight="15" x14ac:dyDescent="0.3"/>
  <cols>
    <col min="1" max="1" width="20.7265625" style="116" customWidth="1"/>
    <col min="2" max="2" width="42.81640625" style="116" customWidth="1"/>
    <col min="3" max="3" width="26.453125" style="116" customWidth="1"/>
    <col min="4" max="4" width="20.7265625" style="116" customWidth="1"/>
    <col min="5" max="5" width="42.7265625" style="116" customWidth="1"/>
    <col min="6" max="6" width="10" style="162" customWidth="1"/>
    <col min="7" max="7" width="24" style="162" customWidth="1"/>
    <col min="8" max="158" width="11.453125" style="162"/>
    <col min="159" max="16384" width="11.453125" style="163"/>
  </cols>
  <sheetData>
    <row r="1" spans="1:158" x14ac:dyDescent="0.3">
      <c r="A1" s="864"/>
      <c r="B1" s="864"/>
      <c r="C1" s="864"/>
      <c r="D1" s="864"/>
      <c r="E1" s="864"/>
    </row>
    <row r="2" spans="1:158" s="266" customFormat="1" x14ac:dyDescent="0.3">
      <c r="A2" s="865" t="s">
        <v>4160</v>
      </c>
      <c r="B2" s="865"/>
      <c r="C2" s="865"/>
      <c r="D2" s="865"/>
      <c r="E2" s="8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65"/>
      <c r="AD2" s="265"/>
      <c r="AE2" s="265"/>
      <c r="AF2" s="265"/>
      <c r="AG2" s="265"/>
      <c r="AH2" s="265"/>
      <c r="AI2" s="265"/>
      <c r="AJ2" s="265"/>
      <c r="AK2" s="265"/>
      <c r="AL2" s="265"/>
      <c r="AM2" s="265"/>
      <c r="AN2" s="265"/>
      <c r="AO2" s="265"/>
      <c r="AP2" s="265"/>
      <c r="AQ2" s="265"/>
      <c r="AR2" s="265"/>
      <c r="AS2" s="265"/>
      <c r="AT2" s="265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265"/>
      <c r="DH2" s="265"/>
      <c r="DI2" s="265"/>
      <c r="DJ2" s="265"/>
      <c r="DK2" s="265"/>
      <c r="DL2" s="265"/>
      <c r="DM2" s="265"/>
      <c r="DN2" s="265"/>
      <c r="DO2" s="265"/>
      <c r="DP2" s="265"/>
      <c r="DQ2" s="265"/>
      <c r="DR2" s="265"/>
      <c r="DS2" s="265"/>
      <c r="DT2" s="265"/>
      <c r="DU2" s="265"/>
      <c r="DV2" s="265"/>
      <c r="DW2" s="265"/>
      <c r="DX2" s="265"/>
      <c r="DY2" s="265"/>
      <c r="DZ2" s="265"/>
      <c r="EA2" s="265"/>
      <c r="EB2" s="265"/>
      <c r="EC2" s="265"/>
      <c r="ED2" s="265"/>
      <c r="EE2" s="265"/>
      <c r="EF2" s="265"/>
      <c r="EG2" s="265"/>
      <c r="EH2" s="265"/>
      <c r="EI2" s="265"/>
      <c r="EJ2" s="265"/>
      <c r="EK2" s="265"/>
      <c r="EL2" s="265"/>
      <c r="EM2" s="265"/>
      <c r="EN2" s="265"/>
      <c r="EO2" s="265"/>
      <c r="EP2" s="265"/>
      <c r="EQ2" s="265"/>
      <c r="ER2" s="265"/>
      <c r="ES2" s="265"/>
      <c r="ET2" s="265"/>
      <c r="EU2" s="265"/>
      <c r="EV2" s="265"/>
      <c r="EW2" s="265"/>
      <c r="EX2" s="265"/>
      <c r="EY2" s="265"/>
      <c r="EZ2" s="265"/>
      <c r="FA2" s="265"/>
      <c r="FB2" s="265"/>
    </row>
    <row r="3" spans="1:158" x14ac:dyDescent="0.3">
      <c r="A3" s="1131" t="s">
        <v>26</v>
      </c>
      <c r="B3" s="1131"/>
      <c r="C3" s="1131"/>
      <c r="D3" s="1131"/>
      <c r="E3" s="1131"/>
    </row>
    <row r="4" spans="1:158" x14ac:dyDescent="0.3">
      <c r="A4" s="866" t="s">
        <v>4161</v>
      </c>
      <c r="B4" s="866" t="s">
        <v>4227</v>
      </c>
      <c r="C4" s="866" t="s">
        <v>4227</v>
      </c>
      <c r="D4" s="866" t="s">
        <v>4227</v>
      </c>
      <c r="E4" s="866" t="s">
        <v>4227</v>
      </c>
    </row>
    <row r="5" spans="1:158" x14ac:dyDescent="0.3">
      <c r="A5" s="866" t="s">
        <v>4228</v>
      </c>
      <c r="B5" s="866" t="s">
        <v>4228</v>
      </c>
      <c r="C5" s="866" t="s">
        <v>4228</v>
      </c>
      <c r="D5" s="866" t="s">
        <v>4228</v>
      </c>
      <c r="E5" s="866" t="s">
        <v>4228</v>
      </c>
    </row>
    <row r="6" spans="1:158" x14ac:dyDescent="0.3">
      <c r="A6" s="867" t="s">
        <v>4229</v>
      </c>
      <c r="B6" s="867" t="s">
        <v>4229</v>
      </c>
      <c r="C6" s="867" t="s">
        <v>4229</v>
      </c>
      <c r="D6" s="867" t="s">
        <v>4229</v>
      </c>
      <c r="E6" s="867" t="s">
        <v>4229</v>
      </c>
    </row>
    <row r="7" spans="1:158" x14ac:dyDescent="0.3">
      <c r="A7" s="868"/>
      <c r="B7" s="868"/>
      <c r="C7" s="868"/>
      <c r="D7" s="868"/>
      <c r="E7" s="868"/>
    </row>
    <row r="8" spans="1:158" s="117" customFormat="1" ht="15" customHeight="1" x14ac:dyDescent="0.25">
      <c r="A8" s="658" t="s">
        <v>4230</v>
      </c>
      <c r="B8" s="658" t="s">
        <v>4231</v>
      </c>
      <c r="C8" s="658" t="s">
        <v>4232</v>
      </c>
      <c r="D8" s="659" t="s">
        <v>4233</v>
      </c>
      <c r="E8" s="659" t="s">
        <v>4233</v>
      </c>
    </row>
    <row r="9" spans="1:158" s="117" customFormat="1" ht="15" customHeight="1" x14ac:dyDescent="0.25">
      <c r="A9" s="658" t="s">
        <v>4230</v>
      </c>
      <c r="B9" s="658" t="s">
        <v>4231</v>
      </c>
      <c r="C9" s="658" t="s">
        <v>4232</v>
      </c>
      <c r="D9" s="121" t="s">
        <v>4234</v>
      </c>
      <c r="E9" s="121" t="s">
        <v>4235</v>
      </c>
    </row>
    <row r="10" spans="1:158" s="162" customFormat="1" x14ac:dyDescent="0.3">
      <c r="A10" s="1132"/>
      <c r="B10" s="1132"/>
      <c r="C10" s="1133"/>
      <c r="D10" s="1134"/>
      <c r="E10" s="1134"/>
    </row>
    <row r="11" spans="1:158" x14ac:dyDescent="0.3">
      <c r="A11" s="662" t="s">
        <v>4167</v>
      </c>
      <c r="B11" s="662" t="s">
        <v>4167</v>
      </c>
      <c r="C11" s="872"/>
      <c r="D11" s="873"/>
      <c r="E11" s="873"/>
    </row>
    <row r="12" spans="1:158" s="876" customFormat="1" ht="12.5" x14ac:dyDescent="0.35">
      <c r="A12" s="924" t="s">
        <v>4934</v>
      </c>
      <c r="B12" s="924" t="s">
        <v>4935</v>
      </c>
      <c r="C12" s="874">
        <v>4</v>
      </c>
      <c r="D12" s="101">
        <v>17393.7</v>
      </c>
      <c r="E12" s="101">
        <v>17393.7</v>
      </c>
      <c r="F12" s="875"/>
      <c r="G12" s="875"/>
      <c r="H12" s="875"/>
      <c r="I12" s="875"/>
      <c r="J12" s="875"/>
      <c r="K12" s="875"/>
      <c r="L12" s="875"/>
      <c r="M12" s="875"/>
      <c r="N12" s="875"/>
      <c r="O12" s="875"/>
      <c r="P12" s="875"/>
      <c r="Q12" s="875"/>
      <c r="R12" s="875"/>
      <c r="S12" s="875"/>
      <c r="T12" s="875"/>
      <c r="U12" s="875"/>
      <c r="V12" s="875"/>
      <c r="W12" s="875"/>
      <c r="X12" s="875"/>
      <c r="Y12" s="875"/>
      <c r="Z12" s="875"/>
      <c r="AA12" s="875"/>
      <c r="AB12" s="875"/>
      <c r="AC12" s="875"/>
      <c r="AD12" s="875"/>
      <c r="AE12" s="875"/>
      <c r="AF12" s="875"/>
      <c r="AG12" s="875"/>
      <c r="AH12" s="875"/>
      <c r="AI12" s="875"/>
      <c r="AJ12" s="875"/>
      <c r="AK12" s="875"/>
      <c r="AL12" s="875"/>
      <c r="AM12" s="875"/>
      <c r="AN12" s="875"/>
      <c r="AO12" s="875"/>
      <c r="AP12" s="875"/>
      <c r="AQ12" s="875"/>
      <c r="AR12" s="875"/>
      <c r="AS12" s="875"/>
      <c r="AT12" s="875"/>
      <c r="AU12" s="875"/>
      <c r="AV12" s="875"/>
      <c r="AW12" s="875"/>
      <c r="AX12" s="875"/>
      <c r="AY12" s="875"/>
      <c r="AZ12" s="875"/>
      <c r="BA12" s="875"/>
      <c r="BB12" s="875"/>
      <c r="BC12" s="875"/>
      <c r="BD12" s="875"/>
      <c r="BE12" s="875"/>
      <c r="BF12" s="875"/>
      <c r="BG12" s="875"/>
      <c r="BH12" s="875"/>
      <c r="BI12" s="875"/>
      <c r="BJ12" s="875"/>
      <c r="BK12" s="875"/>
      <c r="BL12" s="875"/>
      <c r="BM12" s="875"/>
      <c r="BN12" s="875"/>
      <c r="BO12" s="875"/>
      <c r="BP12" s="875"/>
      <c r="BQ12" s="875"/>
      <c r="BR12" s="875"/>
      <c r="BS12" s="875"/>
      <c r="BT12" s="875"/>
      <c r="BU12" s="875"/>
      <c r="BV12" s="875"/>
      <c r="BW12" s="875"/>
      <c r="BX12" s="875"/>
      <c r="BY12" s="875"/>
      <c r="BZ12" s="875"/>
      <c r="CA12" s="875"/>
      <c r="CB12" s="875"/>
      <c r="CC12" s="875"/>
      <c r="CD12" s="875"/>
      <c r="CE12" s="875"/>
      <c r="CF12" s="875"/>
      <c r="CG12" s="875"/>
      <c r="CH12" s="875"/>
      <c r="CI12" s="875"/>
      <c r="CJ12" s="875"/>
      <c r="CK12" s="875"/>
      <c r="CL12" s="875"/>
      <c r="CM12" s="875"/>
      <c r="CN12" s="875"/>
      <c r="CO12" s="875"/>
      <c r="CP12" s="875"/>
      <c r="CQ12" s="875"/>
      <c r="CR12" s="875"/>
      <c r="CS12" s="875"/>
      <c r="CT12" s="875"/>
      <c r="CU12" s="875"/>
      <c r="CV12" s="875"/>
      <c r="CW12" s="875"/>
      <c r="CX12" s="875"/>
      <c r="CY12" s="875"/>
      <c r="CZ12" s="875"/>
      <c r="DA12" s="875"/>
      <c r="DB12" s="875"/>
      <c r="DC12" s="875"/>
      <c r="DD12" s="875"/>
      <c r="DE12" s="875"/>
      <c r="DF12" s="875"/>
      <c r="DG12" s="875"/>
      <c r="DH12" s="875"/>
      <c r="DI12" s="875"/>
      <c r="DJ12" s="875"/>
      <c r="DK12" s="875"/>
      <c r="DL12" s="875"/>
      <c r="DM12" s="875"/>
      <c r="DN12" s="875"/>
      <c r="DO12" s="875"/>
      <c r="DP12" s="875"/>
      <c r="DQ12" s="875"/>
      <c r="DR12" s="875"/>
      <c r="DS12" s="875"/>
      <c r="DT12" s="875"/>
      <c r="DU12" s="875"/>
      <c r="DV12" s="875"/>
      <c r="DW12" s="875"/>
      <c r="DX12" s="875"/>
      <c r="DY12" s="875"/>
      <c r="DZ12" s="875"/>
      <c r="EA12" s="875"/>
      <c r="EB12" s="875"/>
      <c r="EC12" s="875"/>
      <c r="ED12" s="875"/>
      <c r="EE12" s="875"/>
      <c r="EF12" s="875"/>
      <c r="EG12" s="875"/>
      <c r="EH12" s="875"/>
      <c r="EI12" s="875"/>
      <c r="EJ12" s="875"/>
      <c r="EK12" s="875"/>
      <c r="EL12" s="875"/>
      <c r="EM12" s="875"/>
      <c r="EN12" s="875"/>
      <c r="EO12" s="875"/>
      <c r="EP12" s="875"/>
      <c r="EQ12" s="875"/>
      <c r="ER12" s="875"/>
      <c r="ES12" s="875"/>
      <c r="ET12" s="875"/>
      <c r="EU12" s="875"/>
      <c r="EV12" s="875"/>
      <c r="EW12" s="875"/>
      <c r="EX12" s="875"/>
      <c r="EY12" s="875"/>
      <c r="EZ12" s="875"/>
      <c r="FA12" s="875"/>
      <c r="FB12" s="875"/>
    </row>
    <row r="13" spans="1:158" s="876" customFormat="1" ht="12.5" x14ac:dyDescent="0.35">
      <c r="A13" s="924" t="s">
        <v>4936</v>
      </c>
      <c r="B13" s="924" t="s">
        <v>4937</v>
      </c>
      <c r="C13" s="874">
        <v>4</v>
      </c>
      <c r="D13" s="101">
        <v>16374.9</v>
      </c>
      <c r="E13" s="101">
        <v>16374.9</v>
      </c>
      <c r="F13" s="875"/>
      <c r="G13" s="875"/>
      <c r="H13" s="875"/>
      <c r="I13" s="875"/>
      <c r="J13" s="875"/>
      <c r="K13" s="875"/>
      <c r="L13" s="875"/>
      <c r="M13" s="875"/>
      <c r="N13" s="875"/>
      <c r="O13" s="875"/>
      <c r="P13" s="875"/>
      <c r="Q13" s="875"/>
      <c r="R13" s="875"/>
      <c r="S13" s="875"/>
      <c r="T13" s="875"/>
      <c r="U13" s="875"/>
      <c r="V13" s="875"/>
      <c r="W13" s="875"/>
      <c r="X13" s="875"/>
      <c r="Y13" s="875"/>
      <c r="Z13" s="875"/>
      <c r="AA13" s="875"/>
      <c r="AB13" s="875"/>
      <c r="AC13" s="875"/>
      <c r="AD13" s="875"/>
      <c r="AE13" s="875"/>
      <c r="AF13" s="875"/>
      <c r="AG13" s="875"/>
      <c r="AH13" s="875"/>
      <c r="AI13" s="875"/>
      <c r="AJ13" s="875"/>
      <c r="AK13" s="875"/>
      <c r="AL13" s="875"/>
      <c r="AM13" s="875"/>
      <c r="AN13" s="875"/>
      <c r="AO13" s="875"/>
      <c r="AP13" s="875"/>
      <c r="AQ13" s="875"/>
      <c r="AR13" s="875"/>
      <c r="AS13" s="875"/>
      <c r="AT13" s="875"/>
      <c r="AU13" s="875"/>
      <c r="AV13" s="875"/>
      <c r="AW13" s="875"/>
      <c r="AX13" s="875"/>
      <c r="AY13" s="875"/>
      <c r="AZ13" s="875"/>
      <c r="BA13" s="875"/>
      <c r="BB13" s="875"/>
      <c r="BC13" s="875"/>
      <c r="BD13" s="875"/>
      <c r="BE13" s="875"/>
      <c r="BF13" s="875"/>
      <c r="BG13" s="875"/>
      <c r="BH13" s="875"/>
      <c r="BI13" s="875"/>
      <c r="BJ13" s="875"/>
      <c r="BK13" s="875"/>
      <c r="BL13" s="875"/>
      <c r="BM13" s="875"/>
      <c r="BN13" s="875"/>
      <c r="BO13" s="875"/>
      <c r="BP13" s="875"/>
      <c r="BQ13" s="875"/>
      <c r="BR13" s="875"/>
      <c r="BS13" s="875"/>
      <c r="BT13" s="875"/>
      <c r="BU13" s="875"/>
      <c r="BV13" s="875"/>
      <c r="BW13" s="875"/>
      <c r="BX13" s="875"/>
      <c r="BY13" s="875"/>
      <c r="BZ13" s="875"/>
      <c r="CA13" s="875"/>
      <c r="CB13" s="875"/>
      <c r="CC13" s="875"/>
      <c r="CD13" s="875"/>
      <c r="CE13" s="875"/>
      <c r="CF13" s="875"/>
      <c r="CG13" s="875"/>
      <c r="CH13" s="875"/>
      <c r="CI13" s="875"/>
      <c r="CJ13" s="875"/>
      <c r="CK13" s="875"/>
      <c r="CL13" s="875"/>
      <c r="CM13" s="875"/>
      <c r="CN13" s="875"/>
      <c r="CO13" s="875"/>
      <c r="CP13" s="875"/>
      <c r="CQ13" s="875"/>
      <c r="CR13" s="875"/>
      <c r="CS13" s="875"/>
      <c r="CT13" s="875"/>
      <c r="CU13" s="875"/>
      <c r="CV13" s="875"/>
      <c r="CW13" s="875"/>
      <c r="CX13" s="875"/>
      <c r="CY13" s="875"/>
      <c r="CZ13" s="875"/>
      <c r="DA13" s="875"/>
      <c r="DB13" s="875"/>
      <c r="DC13" s="875"/>
      <c r="DD13" s="875"/>
      <c r="DE13" s="875"/>
      <c r="DF13" s="875"/>
      <c r="DG13" s="875"/>
      <c r="DH13" s="875"/>
      <c r="DI13" s="875"/>
      <c r="DJ13" s="875"/>
      <c r="DK13" s="875"/>
      <c r="DL13" s="875"/>
      <c r="DM13" s="875"/>
      <c r="DN13" s="875"/>
      <c r="DO13" s="875"/>
      <c r="DP13" s="875"/>
      <c r="DQ13" s="875"/>
      <c r="DR13" s="875"/>
      <c r="DS13" s="875"/>
      <c r="DT13" s="875"/>
      <c r="DU13" s="875"/>
      <c r="DV13" s="875"/>
      <c r="DW13" s="875"/>
      <c r="DX13" s="875"/>
      <c r="DY13" s="875"/>
      <c r="DZ13" s="875"/>
      <c r="EA13" s="875"/>
      <c r="EB13" s="875"/>
      <c r="EC13" s="875"/>
      <c r="ED13" s="875"/>
      <c r="EE13" s="875"/>
      <c r="EF13" s="875"/>
      <c r="EG13" s="875"/>
      <c r="EH13" s="875"/>
      <c r="EI13" s="875"/>
      <c r="EJ13" s="875"/>
      <c r="EK13" s="875"/>
      <c r="EL13" s="875"/>
      <c r="EM13" s="875"/>
      <c r="EN13" s="875"/>
      <c r="EO13" s="875"/>
      <c r="EP13" s="875"/>
      <c r="EQ13" s="875"/>
      <c r="ER13" s="875"/>
      <c r="ES13" s="875"/>
      <c r="ET13" s="875"/>
      <c r="EU13" s="875"/>
      <c r="EV13" s="875"/>
      <c r="EW13" s="875"/>
      <c r="EX13" s="875"/>
      <c r="EY13" s="875"/>
      <c r="EZ13" s="875"/>
      <c r="FA13" s="875"/>
      <c r="FB13" s="875"/>
    </row>
    <row r="14" spans="1:158" s="876" customFormat="1" ht="12.5" x14ac:dyDescent="0.35">
      <c r="A14" s="924" t="s">
        <v>4938</v>
      </c>
      <c r="B14" s="924" t="s">
        <v>4939</v>
      </c>
      <c r="C14" s="874">
        <v>6</v>
      </c>
      <c r="D14" s="101">
        <v>15969</v>
      </c>
      <c r="E14" s="101">
        <v>15969</v>
      </c>
      <c r="F14" s="875"/>
      <c r="G14" s="875"/>
      <c r="H14" s="875"/>
      <c r="I14" s="875"/>
      <c r="J14" s="875"/>
      <c r="K14" s="875"/>
      <c r="L14" s="875"/>
      <c r="M14" s="875"/>
      <c r="N14" s="875"/>
      <c r="O14" s="875"/>
      <c r="P14" s="875"/>
      <c r="Q14" s="875"/>
      <c r="R14" s="875"/>
      <c r="S14" s="875"/>
      <c r="T14" s="875"/>
      <c r="U14" s="875"/>
      <c r="V14" s="875"/>
      <c r="W14" s="875"/>
      <c r="X14" s="875"/>
      <c r="Y14" s="875"/>
      <c r="Z14" s="875"/>
      <c r="AA14" s="875"/>
      <c r="AB14" s="875"/>
      <c r="AC14" s="875"/>
      <c r="AD14" s="875"/>
      <c r="AE14" s="875"/>
      <c r="AF14" s="875"/>
      <c r="AG14" s="875"/>
      <c r="AH14" s="875"/>
      <c r="AI14" s="875"/>
      <c r="AJ14" s="875"/>
      <c r="AK14" s="875"/>
      <c r="AL14" s="875"/>
      <c r="AM14" s="875"/>
      <c r="AN14" s="875"/>
      <c r="AO14" s="875"/>
      <c r="AP14" s="875"/>
      <c r="AQ14" s="875"/>
      <c r="AR14" s="875"/>
      <c r="AS14" s="875"/>
      <c r="AT14" s="875"/>
      <c r="AU14" s="875"/>
      <c r="AV14" s="875"/>
      <c r="AW14" s="875"/>
      <c r="AX14" s="875"/>
      <c r="AY14" s="875"/>
      <c r="AZ14" s="875"/>
      <c r="BA14" s="875"/>
      <c r="BB14" s="875"/>
      <c r="BC14" s="875"/>
      <c r="BD14" s="875"/>
      <c r="BE14" s="875"/>
      <c r="BF14" s="875"/>
      <c r="BG14" s="875"/>
      <c r="BH14" s="875"/>
      <c r="BI14" s="875"/>
      <c r="BJ14" s="875"/>
      <c r="BK14" s="875"/>
      <c r="BL14" s="875"/>
      <c r="BM14" s="875"/>
      <c r="BN14" s="875"/>
      <c r="BO14" s="875"/>
      <c r="BP14" s="875"/>
      <c r="BQ14" s="875"/>
      <c r="BR14" s="875"/>
      <c r="BS14" s="875"/>
      <c r="BT14" s="875"/>
      <c r="BU14" s="875"/>
      <c r="BV14" s="875"/>
      <c r="BW14" s="875"/>
      <c r="BX14" s="875"/>
      <c r="BY14" s="875"/>
      <c r="BZ14" s="875"/>
      <c r="CA14" s="875"/>
      <c r="CB14" s="875"/>
      <c r="CC14" s="875"/>
      <c r="CD14" s="875"/>
      <c r="CE14" s="875"/>
      <c r="CF14" s="875"/>
      <c r="CG14" s="875"/>
      <c r="CH14" s="875"/>
      <c r="CI14" s="875"/>
      <c r="CJ14" s="875"/>
      <c r="CK14" s="875"/>
      <c r="CL14" s="875"/>
      <c r="CM14" s="875"/>
      <c r="CN14" s="875"/>
      <c r="CO14" s="875"/>
      <c r="CP14" s="875"/>
      <c r="CQ14" s="875"/>
      <c r="CR14" s="875"/>
      <c r="CS14" s="875"/>
      <c r="CT14" s="875"/>
      <c r="CU14" s="875"/>
      <c r="CV14" s="875"/>
      <c r="CW14" s="875"/>
      <c r="CX14" s="875"/>
      <c r="CY14" s="875"/>
      <c r="CZ14" s="875"/>
      <c r="DA14" s="875"/>
      <c r="DB14" s="875"/>
      <c r="DC14" s="875"/>
      <c r="DD14" s="875"/>
      <c r="DE14" s="875"/>
      <c r="DF14" s="875"/>
      <c r="DG14" s="875"/>
      <c r="DH14" s="875"/>
      <c r="DI14" s="875"/>
      <c r="DJ14" s="875"/>
      <c r="DK14" s="875"/>
      <c r="DL14" s="875"/>
      <c r="DM14" s="875"/>
      <c r="DN14" s="875"/>
      <c r="DO14" s="875"/>
      <c r="DP14" s="875"/>
      <c r="DQ14" s="875"/>
      <c r="DR14" s="875"/>
      <c r="DS14" s="875"/>
      <c r="DT14" s="875"/>
      <c r="DU14" s="875"/>
      <c r="DV14" s="875"/>
      <c r="DW14" s="875"/>
      <c r="DX14" s="875"/>
      <c r="DY14" s="875"/>
      <c r="DZ14" s="875"/>
      <c r="EA14" s="875"/>
      <c r="EB14" s="875"/>
      <c r="EC14" s="875"/>
      <c r="ED14" s="875"/>
      <c r="EE14" s="875"/>
      <c r="EF14" s="875"/>
      <c r="EG14" s="875"/>
      <c r="EH14" s="875"/>
      <c r="EI14" s="875"/>
      <c r="EJ14" s="875"/>
      <c r="EK14" s="875"/>
      <c r="EL14" s="875"/>
      <c r="EM14" s="875"/>
      <c r="EN14" s="875"/>
      <c r="EO14" s="875"/>
      <c r="EP14" s="875"/>
      <c r="EQ14" s="875"/>
      <c r="ER14" s="875"/>
      <c r="ES14" s="875"/>
      <c r="ET14" s="875"/>
      <c r="EU14" s="875"/>
      <c r="EV14" s="875"/>
      <c r="EW14" s="875"/>
      <c r="EX14" s="875"/>
      <c r="EY14" s="875"/>
      <c r="EZ14" s="875"/>
      <c r="FA14" s="875"/>
      <c r="FB14" s="875"/>
    </row>
    <row r="15" spans="1:158" s="876" customFormat="1" ht="12.5" x14ac:dyDescent="0.35">
      <c r="A15" s="924" t="s">
        <v>4940</v>
      </c>
      <c r="B15" s="924" t="s">
        <v>4941</v>
      </c>
      <c r="C15" s="874">
        <v>2</v>
      </c>
      <c r="D15" s="101">
        <v>12837</v>
      </c>
      <c r="E15" s="101">
        <v>12837</v>
      </c>
      <c r="F15" s="875"/>
      <c r="G15" s="875"/>
      <c r="H15" s="875"/>
      <c r="I15" s="875"/>
      <c r="J15" s="875"/>
      <c r="K15" s="875"/>
      <c r="L15" s="875"/>
      <c r="M15" s="875"/>
      <c r="N15" s="875"/>
      <c r="O15" s="875"/>
      <c r="P15" s="875"/>
      <c r="Q15" s="875"/>
      <c r="R15" s="875"/>
      <c r="S15" s="875"/>
      <c r="T15" s="875"/>
      <c r="U15" s="875"/>
      <c r="V15" s="875"/>
      <c r="W15" s="875"/>
      <c r="X15" s="875"/>
      <c r="Y15" s="875"/>
      <c r="Z15" s="875"/>
      <c r="AA15" s="875"/>
      <c r="AB15" s="875"/>
      <c r="AC15" s="875"/>
      <c r="AD15" s="875"/>
      <c r="AE15" s="875"/>
      <c r="AF15" s="875"/>
      <c r="AG15" s="875"/>
      <c r="AH15" s="875"/>
      <c r="AI15" s="875"/>
      <c r="AJ15" s="875"/>
      <c r="AK15" s="875"/>
      <c r="AL15" s="875"/>
      <c r="AM15" s="875"/>
      <c r="AN15" s="875"/>
      <c r="AO15" s="875"/>
      <c r="AP15" s="875"/>
      <c r="AQ15" s="875"/>
      <c r="AR15" s="875"/>
      <c r="AS15" s="875"/>
      <c r="AT15" s="875"/>
      <c r="AU15" s="875"/>
      <c r="AV15" s="875"/>
      <c r="AW15" s="875"/>
      <c r="AX15" s="875"/>
      <c r="AY15" s="875"/>
      <c r="AZ15" s="875"/>
      <c r="BA15" s="875"/>
      <c r="BB15" s="875"/>
      <c r="BC15" s="875"/>
      <c r="BD15" s="875"/>
      <c r="BE15" s="875"/>
      <c r="BF15" s="875"/>
      <c r="BG15" s="875"/>
      <c r="BH15" s="875"/>
      <c r="BI15" s="875"/>
      <c r="BJ15" s="875"/>
      <c r="BK15" s="875"/>
      <c r="BL15" s="875"/>
      <c r="BM15" s="875"/>
      <c r="BN15" s="875"/>
      <c r="BO15" s="875"/>
      <c r="BP15" s="875"/>
      <c r="BQ15" s="875"/>
      <c r="BR15" s="875"/>
      <c r="BS15" s="875"/>
      <c r="BT15" s="875"/>
      <c r="BU15" s="875"/>
      <c r="BV15" s="875"/>
      <c r="BW15" s="875"/>
      <c r="BX15" s="875"/>
      <c r="BY15" s="875"/>
      <c r="BZ15" s="875"/>
      <c r="CA15" s="875"/>
      <c r="CB15" s="875"/>
      <c r="CC15" s="875"/>
      <c r="CD15" s="875"/>
      <c r="CE15" s="875"/>
      <c r="CF15" s="875"/>
      <c r="CG15" s="875"/>
      <c r="CH15" s="875"/>
      <c r="CI15" s="875"/>
      <c r="CJ15" s="875"/>
      <c r="CK15" s="875"/>
      <c r="CL15" s="875"/>
      <c r="CM15" s="875"/>
      <c r="CN15" s="875"/>
      <c r="CO15" s="875"/>
      <c r="CP15" s="875"/>
      <c r="CQ15" s="875"/>
      <c r="CR15" s="875"/>
      <c r="CS15" s="875"/>
      <c r="CT15" s="875"/>
      <c r="CU15" s="875"/>
      <c r="CV15" s="875"/>
      <c r="CW15" s="875"/>
      <c r="CX15" s="875"/>
      <c r="CY15" s="875"/>
      <c r="CZ15" s="875"/>
      <c r="DA15" s="875"/>
      <c r="DB15" s="875"/>
      <c r="DC15" s="875"/>
      <c r="DD15" s="875"/>
      <c r="DE15" s="875"/>
      <c r="DF15" s="875"/>
      <c r="DG15" s="875"/>
      <c r="DH15" s="875"/>
      <c r="DI15" s="875"/>
      <c r="DJ15" s="875"/>
      <c r="DK15" s="875"/>
      <c r="DL15" s="875"/>
      <c r="DM15" s="875"/>
      <c r="DN15" s="875"/>
      <c r="DO15" s="875"/>
      <c r="DP15" s="875"/>
      <c r="DQ15" s="875"/>
      <c r="DR15" s="875"/>
      <c r="DS15" s="875"/>
      <c r="DT15" s="875"/>
      <c r="DU15" s="875"/>
      <c r="DV15" s="875"/>
      <c r="DW15" s="875"/>
      <c r="DX15" s="875"/>
      <c r="DY15" s="875"/>
      <c r="DZ15" s="875"/>
      <c r="EA15" s="875"/>
      <c r="EB15" s="875"/>
      <c r="EC15" s="875"/>
      <c r="ED15" s="875"/>
      <c r="EE15" s="875"/>
      <c r="EF15" s="875"/>
      <c r="EG15" s="875"/>
      <c r="EH15" s="875"/>
      <c r="EI15" s="875"/>
      <c r="EJ15" s="875"/>
      <c r="EK15" s="875"/>
      <c r="EL15" s="875"/>
      <c r="EM15" s="875"/>
      <c r="EN15" s="875"/>
      <c r="EO15" s="875"/>
      <c r="EP15" s="875"/>
      <c r="EQ15" s="875"/>
      <c r="ER15" s="875"/>
      <c r="ES15" s="875"/>
      <c r="ET15" s="875"/>
      <c r="EU15" s="875"/>
      <c r="EV15" s="875"/>
      <c r="EW15" s="875"/>
      <c r="EX15" s="875"/>
      <c r="EY15" s="875"/>
      <c r="EZ15" s="875"/>
      <c r="FA15" s="875"/>
      <c r="FB15" s="875"/>
    </row>
    <row r="16" spans="1:158" s="876" customFormat="1" ht="12.5" x14ac:dyDescent="0.35">
      <c r="A16" s="924" t="s">
        <v>4942</v>
      </c>
      <c r="B16" s="924" t="s">
        <v>4292</v>
      </c>
      <c r="C16" s="874">
        <v>1</v>
      </c>
      <c r="D16" s="101">
        <v>12588.3</v>
      </c>
      <c r="E16" s="101">
        <v>12588.3</v>
      </c>
      <c r="F16" s="875"/>
      <c r="G16" s="875"/>
      <c r="H16" s="875"/>
      <c r="I16" s="875"/>
      <c r="J16" s="875"/>
      <c r="K16" s="875"/>
      <c r="L16" s="875"/>
      <c r="M16" s="875"/>
      <c r="N16" s="875"/>
      <c r="O16" s="875"/>
      <c r="P16" s="875"/>
      <c r="Q16" s="875"/>
      <c r="R16" s="875"/>
      <c r="S16" s="875"/>
      <c r="T16" s="875"/>
      <c r="U16" s="875"/>
      <c r="V16" s="875"/>
      <c r="W16" s="875"/>
      <c r="X16" s="875"/>
      <c r="Y16" s="875"/>
      <c r="Z16" s="875"/>
      <c r="AA16" s="875"/>
      <c r="AB16" s="875"/>
      <c r="AC16" s="875"/>
      <c r="AD16" s="875"/>
      <c r="AE16" s="875"/>
      <c r="AF16" s="875"/>
      <c r="AG16" s="875"/>
      <c r="AH16" s="875"/>
      <c r="AI16" s="875"/>
      <c r="AJ16" s="875"/>
      <c r="AK16" s="875"/>
      <c r="AL16" s="875"/>
      <c r="AM16" s="875"/>
      <c r="AN16" s="875"/>
      <c r="AO16" s="875"/>
      <c r="AP16" s="875"/>
      <c r="AQ16" s="875"/>
      <c r="AR16" s="875"/>
      <c r="AS16" s="875"/>
      <c r="AT16" s="875"/>
      <c r="AU16" s="875"/>
      <c r="AV16" s="875"/>
      <c r="AW16" s="875"/>
      <c r="AX16" s="875"/>
      <c r="AY16" s="875"/>
      <c r="AZ16" s="875"/>
      <c r="BA16" s="875"/>
      <c r="BB16" s="875"/>
      <c r="BC16" s="875"/>
      <c r="BD16" s="875"/>
      <c r="BE16" s="875"/>
      <c r="BF16" s="875"/>
      <c r="BG16" s="875"/>
      <c r="BH16" s="875"/>
      <c r="BI16" s="875"/>
      <c r="BJ16" s="875"/>
      <c r="BK16" s="875"/>
      <c r="BL16" s="875"/>
      <c r="BM16" s="875"/>
      <c r="BN16" s="875"/>
      <c r="BO16" s="875"/>
      <c r="BP16" s="875"/>
      <c r="BQ16" s="875"/>
      <c r="BR16" s="875"/>
      <c r="BS16" s="875"/>
      <c r="BT16" s="875"/>
      <c r="BU16" s="875"/>
      <c r="BV16" s="875"/>
      <c r="BW16" s="875"/>
      <c r="BX16" s="875"/>
      <c r="BY16" s="875"/>
      <c r="BZ16" s="875"/>
      <c r="CA16" s="875"/>
      <c r="CB16" s="875"/>
      <c r="CC16" s="875"/>
      <c r="CD16" s="875"/>
      <c r="CE16" s="875"/>
      <c r="CF16" s="875"/>
      <c r="CG16" s="875"/>
      <c r="CH16" s="875"/>
      <c r="CI16" s="875"/>
      <c r="CJ16" s="875"/>
      <c r="CK16" s="875"/>
      <c r="CL16" s="875"/>
      <c r="CM16" s="875"/>
      <c r="CN16" s="875"/>
      <c r="CO16" s="875"/>
      <c r="CP16" s="875"/>
      <c r="CQ16" s="875"/>
      <c r="CR16" s="875"/>
      <c r="CS16" s="875"/>
      <c r="CT16" s="875"/>
      <c r="CU16" s="875"/>
      <c r="CV16" s="875"/>
      <c r="CW16" s="875"/>
      <c r="CX16" s="875"/>
      <c r="CY16" s="875"/>
      <c r="CZ16" s="875"/>
      <c r="DA16" s="875"/>
      <c r="DB16" s="875"/>
      <c r="DC16" s="875"/>
      <c r="DD16" s="875"/>
      <c r="DE16" s="875"/>
      <c r="DF16" s="875"/>
      <c r="DG16" s="875"/>
      <c r="DH16" s="875"/>
      <c r="DI16" s="875"/>
      <c r="DJ16" s="875"/>
      <c r="DK16" s="875"/>
      <c r="DL16" s="875"/>
      <c r="DM16" s="875"/>
      <c r="DN16" s="875"/>
      <c r="DO16" s="875"/>
      <c r="DP16" s="875"/>
      <c r="DQ16" s="875"/>
      <c r="DR16" s="875"/>
      <c r="DS16" s="875"/>
      <c r="DT16" s="875"/>
      <c r="DU16" s="875"/>
      <c r="DV16" s="875"/>
      <c r="DW16" s="875"/>
      <c r="DX16" s="875"/>
      <c r="DY16" s="875"/>
      <c r="DZ16" s="875"/>
      <c r="EA16" s="875"/>
      <c r="EB16" s="875"/>
      <c r="EC16" s="875"/>
      <c r="ED16" s="875"/>
      <c r="EE16" s="875"/>
      <c r="EF16" s="875"/>
      <c r="EG16" s="875"/>
      <c r="EH16" s="875"/>
      <c r="EI16" s="875"/>
      <c r="EJ16" s="875"/>
      <c r="EK16" s="875"/>
      <c r="EL16" s="875"/>
      <c r="EM16" s="875"/>
      <c r="EN16" s="875"/>
      <c r="EO16" s="875"/>
      <c r="EP16" s="875"/>
      <c r="EQ16" s="875"/>
      <c r="ER16" s="875"/>
      <c r="ES16" s="875"/>
      <c r="ET16" s="875"/>
      <c r="EU16" s="875"/>
      <c r="EV16" s="875"/>
      <c r="EW16" s="875"/>
      <c r="EX16" s="875"/>
      <c r="EY16" s="875"/>
      <c r="EZ16" s="875"/>
      <c r="FA16" s="875"/>
      <c r="FB16" s="875"/>
    </row>
    <row r="17" spans="1:158" s="876" customFormat="1" ht="12.5" x14ac:dyDescent="0.35">
      <c r="A17" s="924" t="s">
        <v>4943</v>
      </c>
      <c r="B17" s="924" t="s">
        <v>4846</v>
      </c>
      <c r="C17" s="874">
        <v>5</v>
      </c>
      <c r="D17" s="101">
        <v>12298.8</v>
      </c>
      <c r="E17" s="101">
        <v>12298.8</v>
      </c>
      <c r="F17" s="875"/>
      <c r="G17" s="875"/>
      <c r="H17" s="875"/>
      <c r="I17" s="875"/>
      <c r="J17" s="875"/>
      <c r="K17" s="875"/>
      <c r="L17" s="875"/>
      <c r="M17" s="875"/>
      <c r="N17" s="875"/>
      <c r="O17" s="875"/>
      <c r="P17" s="875"/>
      <c r="Q17" s="875"/>
      <c r="R17" s="875"/>
      <c r="S17" s="875"/>
      <c r="T17" s="875"/>
      <c r="U17" s="875"/>
      <c r="V17" s="875"/>
      <c r="W17" s="875"/>
      <c r="X17" s="875"/>
      <c r="Y17" s="875"/>
      <c r="Z17" s="875"/>
      <c r="AA17" s="875"/>
      <c r="AB17" s="875"/>
      <c r="AC17" s="875"/>
      <c r="AD17" s="875"/>
      <c r="AE17" s="875"/>
      <c r="AF17" s="875"/>
      <c r="AG17" s="875"/>
      <c r="AH17" s="875"/>
      <c r="AI17" s="875"/>
      <c r="AJ17" s="875"/>
      <c r="AK17" s="875"/>
      <c r="AL17" s="875"/>
      <c r="AM17" s="875"/>
      <c r="AN17" s="875"/>
      <c r="AO17" s="875"/>
      <c r="AP17" s="875"/>
      <c r="AQ17" s="875"/>
      <c r="AR17" s="875"/>
      <c r="AS17" s="875"/>
      <c r="AT17" s="875"/>
      <c r="AU17" s="875"/>
      <c r="AV17" s="875"/>
      <c r="AW17" s="875"/>
      <c r="AX17" s="875"/>
      <c r="AY17" s="875"/>
      <c r="AZ17" s="875"/>
      <c r="BA17" s="875"/>
      <c r="BB17" s="875"/>
      <c r="BC17" s="875"/>
      <c r="BD17" s="875"/>
      <c r="BE17" s="875"/>
      <c r="BF17" s="875"/>
      <c r="BG17" s="875"/>
      <c r="BH17" s="875"/>
      <c r="BI17" s="875"/>
      <c r="BJ17" s="875"/>
      <c r="BK17" s="875"/>
      <c r="BL17" s="875"/>
      <c r="BM17" s="875"/>
      <c r="BN17" s="875"/>
      <c r="BO17" s="875"/>
      <c r="BP17" s="875"/>
      <c r="BQ17" s="875"/>
      <c r="BR17" s="875"/>
      <c r="BS17" s="875"/>
      <c r="BT17" s="875"/>
      <c r="BU17" s="875"/>
      <c r="BV17" s="875"/>
      <c r="BW17" s="875"/>
      <c r="BX17" s="875"/>
      <c r="BY17" s="875"/>
      <c r="BZ17" s="875"/>
      <c r="CA17" s="875"/>
      <c r="CB17" s="875"/>
      <c r="CC17" s="875"/>
      <c r="CD17" s="875"/>
      <c r="CE17" s="875"/>
      <c r="CF17" s="875"/>
      <c r="CG17" s="875"/>
      <c r="CH17" s="875"/>
      <c r="CI17" s="875"/>
      <c r="CJ17" s="875"/>
      <c r="CK17" s="875"/>
      <c r="CL17" s="875"/>
      <c r="CM17" s="875"/>
      <c r="CN17" s="875"/>
      <c r="CO17" s="875"/>
      <c r="CP17" s="875"/>
      <c r="CQ17" s="875"/>
      <c r="CR17" s="875"/>
      <c r="CS17" s="875"/>
      <c r="CT17" s="875"/>
      <c r="CU17" s="875"/>
      <c r="CV17" s="875"/>
      <c r="CW17" s="875"/>
      <c r="CX17" s="875"/>
      <c r="CY17" s="875"/>
      <c r="CZ17" s="875"/>
      <c r="DA17" s="875"/>
      <c r="DB17" s="875"/>
      <c r="DC17" s="875"/>
      <c r="DD17" s="875"/>
      <c r="DE17" s="875"/>
      <c r="DF17" s="875"/>
      <c r="DG17" s="875"/>
      <c r="DH17" s="875"/>
      <c r="DI17" s="875"/>
      <c r="DJ17" s="875"/>
      <c r="DK17" s="875"/>
      <c r="DL17" s="875"/>
      <c r="DM17" s="875"/>
      <c r="DN17" s="875"/>
      <c r="DO17" s="875"/>
      <c r="DP17" s="875"/>
      <c r="DQ17" s="875"/>
      <c r="DR17" s="875"/>
      <c r="DS17" s="875"/>
      <c r="DT17" s="875"/>
      <c r="DU17" s="875"/>
      <c r="DV17" s="875"/>
      <c r="DW17" s="875"/>
      <c r="DX17" s="875"/>
      <c r="DY17" s="875"/>
      <c r="DZ17" s="875"/>
      <c r="EA17" s="875"/>
      <c r="EB17" s="875"/>
      <c r="EC17" s="875"/>
      <c r="ED17" s="875"/>
      <c r="EE17" s="875"/>
      <c r="EF17" s="875"/>
      <c r="EG17" s="875"/>
      <c r="EH17" s="875"/>
      <c r="EI17" s="875"/>
      <c r="EJ17" s="875"/>
      <c r="EK17" s="875"/>
      <c r="EL17" s="875"/>
      <c r="EM17" s="875"/>
      <c r="EN17" s="875"/>
      <c r="EO17" s="875"/>
      <c r="EP17" s="875"/>
      <c r="EQ17" s="875"/>
      <c r="ER17" s="875"/>
      <c r="ES17" s="875"/>
      <c r="ET17" s="875"/>
      <c r="EU17" s="875"/>
      <c r="EV17" s="875"/>
      <c r="EW17" s="875"/>
      <c r="EX17" s="875"/>
      <c r="EY17" s="875"/>
      <c r="EZ17" s="875"/>
      <c r="FA17" s="875"/>
      <c r="FB17" s="875"/>
    </row>
    <row r="18" spans="1:158" s="876" customFormat="1" ht="12.5" x14ac:dyDescent="0.35">
      <c r="A18" s="924" t="s">
        <v>4944</v>
      </c>
      <c r="B18" s="924" t="s">
        <v>4288</v>
      </c>
      <c r="C18" s="874">
        <v>1</v>
      </c>
      <c r="D18" s="101">
        <v>8737.2000000000007</v>
      </c>
      <c r="E18" s="101">
        <v>8737.2000000000007</v>
      </c>
      <c r="F18" s="875"/>
      <c r="G18" s="875"/>
      <c r="H18" s="875"/>
      <c r="I18" s="875"/>
      <c r="J18" s="875"/>
      <c r="K18" s="875"/>
      <c r="L18" s="875"/>
      <c r="M18" s="875"/>
      <c r="N18" s="875"/>
      <c r="O18" s="875"/>
      <c r="P18" s="875"/>
      <c r="Q18" s="875"/>
      <c r="R18" s="875"/>
      <c r="S18" s="875"/>
      <c r="T18" s="875"/>
      <c r="U18" s="875"/>
      <c r="V18" s="875"/>
      <c r="W18" s="875"/>
      <c r="X18" s="875"/>
      <c r="Y18" s="875"/>
      <c r="Z18" s="875"/>
      <c r="AA18" s="875"/>
      <c r="AB18" s="875"/>
      <c r="AC18" s="875"/>
      <c r="AD18" s="875"/>
      <c r="AE18" s="875"/>
      <c r="AF18" s="875"/>
      <c r="AG18" s="875"/>
      <c r="AH18" s="875"/>
      <c r="AI18" s="875"/>
      <c r="AJ18" s="875"/>
      <c r="AK18" s="875"/>
      <c r="AL18" s="875"/>
      <c r="AM18" s="875"/>
      <c r="AN18" s="875"/>
      <c r="AO18" s="875"/>
      <c r="AP18" s="875"/>
      <c r="AQ18" s="875"/>
      <c r="AR18" s="875"/>
      <c r="AS18" s="875"/>
      <c r="AT18" s="875"/>
      <c r="AU18" s="875"/>
      <c r="AV18" s="875"/>
      <c r="AW18" s="875"/>
      <c r="AX18" s="875"/>
      <c r="AY18" s="875"/>
      <c r="AZ18" s="875"/>
      <c r="BA18" s="875"/>
      <c r="BB18" s="875"/>
      <c r="BC18" s="875"/>
      <c r="BD18" s="875"/>
      <c r="BE18" s="875"/>
      <c r="BF18" s="875"/>
      <c r="BG18" s="875"/>
      <c r="BH18" s="875"/>
      <c r="BI18" s="875"/>
      <c r="BJ18" s="875"/>
      <c r="BK18" s="875"/>
      <c r="BL18" s="875"/>
      <c r="BM18" s="875"/>
      <c r="BN18" s="875"/>
      <c r="BO18" s="875"/>
      <c r="BP18" s="875"/>
      <c r="BQ18" s="875"/>
      <c r="BR18" s="875"/>
      <c r="BS18" s="875"/>
      <c r="BT18" s="875"/>
      <c r="BU18" s="875"/>
      <c r="BV18" s="875"/>
      <c r="BW18" s="875"/>
      <c r="BX18" s="875"/>
      <c r="BY18" s="875"/>
      <c r="BZ18" s="875"/>
      <c r="CA18" s="875"/>
      <c r="CB18" s="875"/>
      <c r="CC18" s="875"/>
      <c r="CD18" s="875"/>
      <c r="CE18" s="875"/>
      <c r="CF18" s="875"/>
      <c r="CG18" s="875"/>
      <c r="CH18" s="875"/>
      <c r="CI18" s="875"/>
      <c r="CJ18" s="875"/>
      <c r="CK18" s="875"/>
      <c r="CL18" s="875"/>
      <c r="CM18" s="875"/>
      <c r="CN18" s="875"/>
      <c r="CO18" s="875"/>
      <c r="CP18" s="875"/>
      <c r="CQ18" s="875"/>
      <c r="CR18" s="875"/>
      <c r="CS18" s="875"/>
      <c r="CT18" s="875"/>
      <c r="CU18" s="875"/>
      <c r="CV18" s="875"/>
      <c r="CW18" s="875"/>
      <c r="CX18" s="875"/>
      <c r="CY18" s="875"/>
      <c r="CZ18" s="875"/>
      <c r="DA18" s="875"/>
      <c r="DB18" s="875"/>
      <c r="DC18" s="875"/>
      <c r="DD18" s="875"/>
      <c r="DE18" s="875"/>
      <c r="DF18" s="875"/>
      <c r="DG18" s="875"/>
      <c r="DH18" s="875"/>
      <c r="DI18" s="875"/>
      <c r="DJ18" s="875"/>
      <c r="DK18" s="875"/>
      <c r="DL18" s="875"/>
      <c r="DM18" s="875"/>
      <c r="DN18" s="875"/>
      <c r="DO18" s="875"/>
      <c r="DP18" s="875"/>
      <c r="DQ18" s="875"/>
      <c r="DR18" s="875"/>
      <c r="DS18" s="875"/>
      <c r="DT18" s="875"/>
      <c r="DU18" s="875"/>
      <c r="DV18" s="875"/>
      <c r="DW18" s="875"/>
      <c r="DX18" s="875"/>
      <c r="DY18" s="875"/>
      <c r="DZ18" s="875"/>
      <c r="EA18" s="875"/>
      <c r="EB18" s="875"/>
      <c r="EC18" s="875"/>
      <c r="ED18" s="875"/>
      <c r="EE18" s="875"/>
      <c r="EF18" s="875"/>
      <c r="EG18" s="875"/>
      <c r="EH18" s="875"/>
      <c r="EI18" s="875"/>
      <c r="EJ18" s="875"/>
      <c r="EK18" s="875"/>
      <c r="EL18" s="875"/>
      <c r="EM18" s="875"/>
      <c r="EN18" s="875"/>
      <c r="EO18" s="875"/>
      <c r="EP18" s="875"/>
      <c r="EQ18" s="875"/>
      <c r="ER18" s="875"/>
      <c r="ES18" s="875"/>
      <c r="ET18" s="875"/>
      <c r="EU18" s="875"/>
      <c r="EV18" s="875"/>
      <c r="EW18" s="875"/>
      <c r="EX18" s="875"/>
      <c r="EY18" s="875"/>
      <c r="EZ18" s="875"/>
      <c r="FA18" s="875"/>
      <c r="FB18" s="875"/>
    </row>
    <row r="19" spans="1:158" s="876" customFormat="1" ht="12.5" x14ac:dyDescent="0.35">
      <c r="A19" s="924" t="s">
        <v>4945</v>
      </c>
      <c r="B19" s="924" t="s">
        <v>4299</v>
      </c>
      <c r="C19" s="874">
        <v>2</v>
      </c>
      <c r="D19" s="101">
        <v>14895.3</v>
      </c>
      <c r="E19" s="101">
        <v>14895.3</v>
      </c>
      <c r="F19" s="875"/>
      <c r="G19" s="875"/>
      <c r="H19" s="875"/>
      <c r="I19" s="875"/>
      <c r="J19" s="875"/>
      <c r="K19" s="875"/>
      <c r="L19" s="875"/>
      <c r="M19" s="875"/>
      <c r="N19" s="875"/>
      <c r="O19" s="875"/>
      <c r="P19" s="875"/>
      <c r="Q19" s="875"/>
      <c r="R19" s="875"/>
      <c r="S19" s="875"/>
      <c r="T19" s="875"/>
      <c r="U19" s="875"/>
      <c r="V19" s="875"/>
      <c r="W19" s="875"/>
      <c r="X19" s="875"/>
      <c r="Y19" s="875"/>
      <c r="Z19" s="875"/>
      <c r="AA19" s="875"/>
      <c r="AB19" s="875"/>
      <c r="AC19" s="875"/>
      <c r="AD19" s="875"/>
      <c r="AE19" s="875"/>
      <c r="AF19" s="875"/>
      <c r="AG19" s="875"/>
      <c r="AH19" s="875"/>
      <c r="AI19" s="875"/>
      <c r="AJ19" s="875"/>
      <c r="AK19" s="875"/>
      <c r="AL19" s="875"/>
      <c r="AM19" s="875"/>
      <c r="AN19" s="875"/>
      <c r="AO19" s="875"/>
      <c r="AP19" s="875"/>
      <c r="AQ19" s="875"/>
      <c r="AR19" s="875"/>
      <c r="AS19" s="875"/>
      <c r="AT19" s="875"/>
      <c r="AU19" s="875"/>
      <c r="AV19" s="875"/>
      <c r="AW19" s="875"/>
      <c r="AX19" s="875"/>
      <c r="AY19" s="875"/>
      <c r="AZ19" s="875"/>
      <c r="BA19" s="875"/>
      <c r="BB19" s="875"/>
      <c r="BC19" s="875"/>
      <c r="BD19" s="875"/>
      <c r="BE19" s="875"/>
      <c r="BF19" s="875"/>
      <c r="BG19" s="875"/>
      <c r="BH19" s="875"/>
      <c r="BI19" s="875"/>
      <c r="BJ19" s="875"/>
      <c r="BK19" s="875"/>
      <c r="BL19" s="875"/>
      <c r="BM19" s="875"/>
      <c r="BN19" s="875"/>
      <c r="BO19" s="875"/>
      <c r="BP19" s="875"/>
      <c r="BQ19" s="875"/>
      <c r="BR19" s="875"/>
      <c r="BS19" s="875"/>
      <c r="BT19" s="875"/>
      <c r="BU19" s="875"/>
      <c r="BV19" s="875"/>
      <c r="BW19" s="875"/>
      <c r="BX19" s="875"/>
      <c r="BY19" s="875"/>
      <c r="BZ19" s="875"/>
      <c r="CA19" s="875"/>
      <c r="CB19" s="875"/>
      <c r="CC19" s="875"/>
      <c r="CD19" s="875"/>
      <c r="CE19" s="875"/>
      <c r="CF19" s="875"/>
      <c r="CG19" s="875"/>
      <c r="CH19" s="875"/>
      <c r="CI19" s="875"/>
      <c r="CJ19" s="875"/>
      <c r="CK19" s="875"/>
      <c r="CL19" s="875"/>
      <c r="CM19" s="875"/>
      <c r="CN19" s="875"/>
      <c r="CO19" s="875"/>
      <c r="CP19" s="875"/>
      <c r="CQ19" s="875"/>
      <c r="CR19" s="875"/>
      <c r="CS19" s="875"/>
      <c r="CT19" s="875"/>
      <c r="CU19" s="875"/>
      <c r="CV19" s="875"/>
      <c r="CW19" s="875"/>
      <c r="CX19" s="875"/>
      <c r="CY19" s="875"/>
      <c r="CZ19" s="875"/>
      <c r="DA19" s="875"/>
      <c r="DB19" s="875"/>
      <c r="DC19" s="875"/>
      <c r="DD19" s="875"/>
      <c r="DE19" s="875"/>
      <c r="DF19" s="875"/>
      <c r="DG19" s="875"/>
      <c r="DH19" s="875"/>
      <c r="DI19" s="875"/>
      <c r="DJ19" s="875"/>
      <c r="DK19" s="875"/>
      <c r="DL19" s="875"/>
      <c r="DM19" s="875"/>
      <c r="DN19" s="875"/>
      <c r="DO19" s="875"/>
      <c r="DP19" s="875"/>
      <c r="DQ19" s="875"/>
      <c r="DR19" s="875"/>
      <c r="DS19" s="875"/>
      <c r="DT19" s="875"/>
      <c r="DU19" s="875"/>
      <c r="DV19" s="875"/>
      <c r="DW19" s="875"/>
      <c r="DX19" s="875"/>
      <c r="DY19" s="875"/>
      <c r="DZ19" s="875"/>
      <c r="EA19" s="875"/>
      <c r="EB19" s="875"/>
      <c r="EC19" s="875"/>
      <c r="ED19" s="875"/>
      <c r="EE19" s="875"/>
      <c r="EF19" s="875"/>
      <c r="EG19" s="875"/>
      <c r="EH19" s="875"/>
      <c r="EI19" s="875"/>
      <c r="EJ19" s="875"/>
      <c r="EK19" s="875"/>
      <c r="EL19" s="875"/>
      <c r="EM19" s="875"/>
      <c r="EN19" s="875"/>
      <c r="EO19" s="875"/>
      <c r="EP19" s="875"/>
      <c r="EQ19" s="875"/>
      <c r="ER19" s="875"/>
      <c r="ES19" s="875"/>
      <c r="ET19" s="875"/>
      <c r="EU19" s="875"/>
      <c r="EV19" s="875"/>
      <c r="EW19" s="875"/>
      <c r="EX19" s="875"/>
      <c r="EY19" s="875"/>
      <c r="EZ19" s="875"/>
      <c r="FA19" s="875"/>
      <c r="FB19" s="875"/>
    </row>
    <row r="20" spans="1:158" s="876" customFormat="1" ht="12.5" x14ac:dyDescent="0.35">
      <c r="A20" s="924" t="s">
        <v>4946</v>
      </c>
      <c r="B20" s="924" t="s">
        <v>4947</v>
      </c>
      <c r="C20" s="874">
        <v>1</v>
      </c>
      <c r="D20" s="101">
        <v>95226.3</v>
      </c>
      <c r="E20" s="101">
        <v>95226.3</v>
      </c>
      <c r="F20" s="875"/>
      <c r="G20" s="875"/>
      <c r="H20" s="875"/>
      <c r="I20" s="875"/>
      <c r="J20" s="875"/>
      <c r="K20" s="875"/>
      <c r="L20" s="875"/>
      <c r="M20" s="875"/>
      <c r="N20" s="875"/>
      <c r="O20" s="875"/>
      <c r="P20" s="875"/>
      <c r="Q20" s="875"/>
      <c r="R20" s="875"/>
      <c r="S20" s="875"/>
      <c r="T20" s="875"/>
      <c r="U20" s="875"/>
      <c r="V20" s="875"/>
      <c r="W20" s="875"/>
      <c r="X20" s="875"/>
      <c r="Y20" s="875"/>
      <c r="Z20" s="875"/>
      <c r="AA20" s="875"/>
      <c r="AB20" s="875"/>
      <c r="AC20" s="875"/>
      <c r="AD20" s="875"/>
      <c r="AE20" s="875"/>
      <c r="AF20" s="875"/>
      <c r="AG20" s="875"/>
      <c r="AH20" s="875"/>
      <c r="AI20" s="875"/>
      <c r="AJ20" s="875"/>
      <c r="AK20" s="875"/>
      <c r="AL20" s="875"/>
      <c r="AM20" s="875"/>
      <c r="AN20" s="875"/>
      <c r="AO20" s="875"/>
      <c r="AP20" s="875"/>
      <c r="AQ20" s="875"/>
      <c r="AR20" s="875"/>
      <c r="AS20" s="875"/>
      <c r="AT20" s="875"/>
      <c r="AU20" s="875"/>
      <c r="AV20" s="875"/>
      <c r="AW20" s="875"/>
      <c r="AX20" s="875"/>
      <c r="AY20" s="875"/>
      <c r="AZ20" s="875"/>
      <c r="BA20" s="875"/>
      <c r="BB20" s="875"/>
      <c r="BC20" s="875"/>
      <c r="BD20" s="875"/>
      <c r="BE20" s="875"/>
      <c r="BF20" s="875"/>
      <c r="BG20" s="875"/>
      <c r="BH20" s="875"/>
      <c r="BI20" s="875"/>
      <c r="BJ20" s="875"/>
      <c r="BK20" s="875"/>
      <c r="BL20" s="875"/>
      <c r="BM20" s="875"/>
      <c r="BN20" s="875"/>
      <c r="BO20" s="875"/>
      <c r="BP20" s="875"/>
      <c r="BQ20" s="875"/>
      <c r="BR20" s="875"/>
      <c r="BS20" s="875"/>
      <c r="BT20" s="875"/>
      <c r="BU20" s="875"/>
      <c r="BV20" s="875"/>
      <c r="BW20" s="875"/>
      <c r="BX20" s="875"/>
      <c r="BY20" s="875"/>
      <c r="BZ20" s="875"/>
      <c r="CA20" s="875"/>
      <c r="CB20" s="875"/>
      <c r="CC20" s="875"/>
      <c r="CD20" s="875"/>
      <c r="CE20" s="875"/>
      <c r="CF20" s="875"/>
      <c r="CG20" s="875"/>
      <c r="CH20" s="875"/>
      <c r="CI20" s="875"/>
      <c r="CJ20" s="875"/>
      <c r="CK20" s="875"/>
      <c r="CL20" s="875"/>
      <c r="CM20" s="875"/>
      <c r="CN20" s="875"/>
      <c r="CO20" s="875"/>
      <c r="CP20" s="875"/>
      <c r="CQ20" s="875"/>
      <c r="CR20" s="875"/>
      <c r="CS20" s="875"/>
      <c r="CT20" s="875"/>
      <c r="CU20" s="875"/>
      <c r="CV20" s="875"/>
      <c r="CW20" s="875"/>
      <c r="CX20" s="875"/>
      <c r="CY20" s="875"/>
      <c r="CZ20" s="875"/>
      <c r="DA20" s="875"/>
      <c r="DB20" s="875"/>
      <c r="DC20" s="875"/>
      <c r="DD20" s="875"/>
      <c r="DE20" s="875"/>
      <c r="DF20" s="875"/>
      <c r="DG20" s="875"/>
      <c r="DH20" s="875"/>
      <c r="DI20" s="875"/>
      <c r="DJ20" s="875"/>
      <c r="DK20" s="875"/>
      <c r="DL20" s="875"/>
      <c r="DM20" s="875"/>
      <c r="DN20" s="875"/>
      <c r="DO20" s="875"/>
      <c r="DP20" s="875"/>
      <c r="DQ20" s="875"/>
      <c r="DR20" s="875"/>
      <c r="DS20" s="875"/>
      <c r="DT20" s="875"/>
      <c r="DU20" s="875"/>
      <c r="DV20" s="875"/>
      <c r="DW20" s="875"/>
      <c r="DX20" s="875"/>
      <c r="DY20" s="875"/>
      <c r="DZ20" s="875"/>
      <c r="EA20" s="875"/>
      <c r="EB20" s="875"/>
      <c r="EC20" s="875"/>
      <c r="ED20" s="875"/>
      <c r="EE20" s="875"/>
      <c r="EF20" s="875"/>
      <c r="EG20" s="875"/>
      <c r="EH20" s="875"/>
      <c r="EI20" s="875"/>
      <c r="EJ20" s="875"/>
      <c r="EK20" s="875"/>
      <c r="EL20" s="875"/>
      <c r="EM20" s="875"/>
      <c r="EN20" s="875"/>
      <c r="EO20" s="875"/>
      <c r="EP20" s="875"/>
      <c r="EQ20" s="875"/>
      <c r="ER20" s="875"/>
      <c r="ES20" s="875"/>
      <c r="ET20" s="875"/>
      <c r="EU20" s="875"/>
      <c r="EV20" s="875"/>
      <c r="EW20" s="875"/>
      <c r="EX20" s="875"/>
      <c r="EY20" s="875"/>
      <c r="EZ20" s="875"/>
      <c r="FA20" s="875"/>
      <c r="FB20" s="875"/>
    </row>
    <row r="21" spans="1:158" s="876" customFormat="1" ht="12.5" x14ac:dyDescent="0.35">
      <c r="A21" s="924" t="s">
        <v>4948</v>
      </c>
      <c r="B21" s="924" t="s">
        <v>4280</v>
      </c>
      <c r="C21" s="874">
        <v>5</v>
      </c>
      <c r="D21" s="101">
        <v>52569.599999999999</v>
      </c>
      <c r="E21" s="101">
        <v>52569.599999999999</v>
      </c>
      <c r="F21" s="875"/>
      <c r="G21" s="875"/>
      <c r="H21" s="875"/>
      <c r="I21" s="875"/>
      <c r="J21" s="875"/>
      <c r="K21" s="875"/>
      <c r="L21" s="875"/>
      <c r="M21" s="875"/>
      <c r="N21" s="875"/>
      <c r="O21" s="875"/>
      <c r="P21" s="875"/>
      <c r="Q21" s="875"/>
      <c r="R21" s="875"/>
      <c r="S21" s="875"/>
      <c r="T21" s="875"/>
      <c r="U21" s="875"/>
      <c r="V21" s="875"/>
      <c r="W21" s="875"/>
      <c r="X21" s="875"/>
      <c r="Y21" s="875"/>
      <c r="Z21" s="875"/>
      <c r="AA21" s="875"/>
      <c r="AB21" s="875"/>
      <c r="AC21" s="875"/>
      <c r="AD21" s="875"/>
      <c r="AE21" s="875"/>
      <c r="AF21" s="875"/>
      <c r="AG21" s="875"/>
      <c r="AH21" s="875"/>
      <c r="AI21" s="875"/>
      <c r="AJ21" s="875"/>
      <c r="AK21" s="875"/>
      <c r="AL21" s="875"/>
      <c r="AM21" s="875"/>
      <c r="AN21" s="875"/>
      <c r="AO21" s="875"/>
      <c r="AP21" s="875"/>
      <c r="AQ21" s="875"/>
      <c r="AR21" s="875"/>
      <c r="AS21" s="875"/>
      <c r="AT21" s="875"/>
      <c r="AU21" s="875"/>
      <c r="AV21" s="875"/>
      <c r="AW21" s="875"/>
      <c r="AX21" s="875"/>
      <c r="AY21" s="875"/>
      <c r="AZ21" s="875"/>
      <c r="BA21" s="875"/>
      <c r="BB21" s="875"/>
      <c r="BC21" s="875"/>
      <c r="BD21" s="875"/>
      <c r="BE21" s="875"/>
      <c r="BF21" s="875"/>
      <c r="BG21" s="875"/>
      <c r="BH21" s="875"/>
      <c r="BI21" s="875"/>
      <c r="BJ21" s="875"/>
      <c r="BK21" s="875"/>
      <c r="BL21" s="875"/>
      <c r="BM21" s="875"/>
      <c r="BN21" s="875"/>
      <c r="BO21" s="875"/>
      <c r="BP21" s="875"/>
      <c r="BQ21" s="875"/>
      <c r="BR21" s="875"/>
      <c r="BS21" s="875"/>
      <c r="BT21" s="875"/>
      <c r="BU21" s="875"/>
      <c r="BV21" s="875"/>
      <c r="BW21" s="875"/>
      <c r="BX21" s="875"/>
      <c r="BY21" s="875"/>
      <c r="BZ21" s="875"/>
      <c r="CA21" s="875"/>
      <c r="CB21" s="875"/>
      <c r="CC21" s="875"/>
      <c r="CD21" s="875"/>
      <c r="CE21" s="875"/>
      <c r="CF21" s="875"/>
      <c r="CG21" s="875"/>
      <c r="CH21" s="875"/>
      <c r="CI21" s="875"/>
      <c r="CJ21" s="875"/>
      <c r="CK21" s="875"/>
      <c r="CL21" s="875"/>
      <c r="CM21" s="875"/>
      <c r="CN21" s="875"/>
      <c r="CO21" s="875"/>
      <c r="CP21" s="875"/>
      <c r="CQ21" s="875"/>
      <c r="CR21" s="875"/>
      <c r="CS21" s="875"/>
      <c r="CT21" s="875"/>
      <c r="CU21" s="875"/>
      <c r="CV21" s="875"/>
      <c r="CW21" s="875"/>
      <c r="CX21" s="875"/>
      <c r="CY21" s="875"/>
      <c r="CZ21" s="875"/>
      <c r="DA21" s="875"/>
      <c r="DB21" s="875"/>
      <c r="DC21" s="875"/>
      <c r="DD21" s="875"/>
      <c r="DE21" s="875"/>
      <c r="DF21" s="875"/>
      <c r="DG21" s="875"/>
      <c r="DH21" s="875"/>
      <c r="DI21" s="875"/>
      <c r="DJ21" s="875"/>
      <c r="DK21" s="875"/>
      <c r="DL21" s="875"/>
      <c r="DM21" s="875"/>
      <c r="DN21" s="875"/>
      <c r="DO21" s="875"/>
      <c r="DP21" s="875"/>
      <c r="DQ21" s="875"/>
      <c r="DR21" s="875"/>
      <c r="DS21" s="875"/>
      <c r="DT21" s="875"/>
      <c r="DU21" s="875"/>
      <c r="DV21" s="875"/>
      <c r="DW21" s="875"/>
      <c r="DX21" s="875"/>
      <c r="DY21" s="875"/>
      <c r="DZ21" s="875"/>
      <c r="EA21" s="875"/>
      <c r="EB21" s="875"/>
      <c r="EC21" s="875"/>
      <c r="ED21" s="875"/>
      <c r="EE21" s="875"/>
      <c r="EF21" s="875"/>
      <c r="EG21" s="875"/>
      <c r="EH21" s="875"/>
      <c r="EI21" s="875"/>
      <c r="EJ21" s="875"/>
      <c r="EK21" s="875"/>
      <c r="EL21" s="875"/>
      <c r="EM21" s="875"/>
      <c r="EN21" s="875"/>
      <c r="EO21" s="875"/>
      <c r="EP21" s="875"/>
      <c r="EQ21" s="875"/>
      <c r="ER21" s="875"/>
      <c r="ES21" s="875"/>
      <c r="ET21" s="875"/>
      <c r="EU21" s="875"/>
      <c r="EV21" s="875"/>
      <c r="EW21" s="875"/>
      <c r="EX21" s="875"/>
      <c r="EY21" s="875"/>
      <c r="EZ21" s="875"/>
      <c r="FA21" s="875"/>
      <c r="FB21" s="875"/>
    </row>
    <row r="22" spans="1:158" s="876" customFormat="1" ht="12.5" x14ac:dyDescent="0.35">
      <c r="A22" s="924" t="s">
        <v>4949</v>
      </c>
      <c r="B22" s="924" t="s">
        <v>4950</v>
      </c>
      <c r="C22" s="874">
        <v>10</v>
      </c>
      <c r="D22" s="101">
        <v>25108.799999999996</v>
      </c>
      <c r="E22" s="101">
        <v>25108.799999999996</v>
      </c>
      <c r="F22" s="875"/>
      <c r="G22" s="875"/>
      <c r="H22" s="875"/>
      <c r="I22" s="875"/>
      <c r="J22" s="875"/>
      <c r="K22" s="875"/>
      <c r="L22" s="875"/>
      <c r="M22" s="875"/>
      <c r="N22" s="875"/>
      <c r="O22" s="875"/>
      <c r="P22" s="875"/>
      <c r="Q22" s="875"/>
      <c r="R22" s="875"/>
      <c r="S22" s="875"/>
      <c r="T22" s="875"/>
      <c r="U22" s="875"/>
      <c r="V22" s="875"/>
      <c r="W22" s="875"/>
      <c r="X22" s="875"/>
      <c r="Y22" s="875"/>
      <c r="Z22" s="875"/>
      <c r="AA22" s="875"/>
      <c r="AB22" s="875"/>
      <c r="AC22" s="875"/>
      <c r="AD22" s="875"/>
      <c r="AE22" s="875"/>
      <c r="AF22" s="875"/>
      <c r="AG22" s="875"/>
      <c r="AH22" s="875"/>
      <c r="AI22" s="875"/>
      <c r="AJ22" s="875"/>
      <c r="AK22" s="875"/>
      <c r="AL22" s="875"/>
      <c r="AM22" s="875"/>
      <c r="AN22" s="875"/>
      <c r="AO22" s="875"/>
      <c r="AP22" s="875"/>
      <c r="AQ22" s="875"/>
      <c r="AR22" s="875"/>
      <c r="AS22" s="875"/>
      <c r="AT22" s="875"/>
      <c r="AU22" s="875"/>
      <c r="AV22" s="875"/>
      <c r="AW22" s="875"/>
      <c r="AX22" s="875"/>
      <c r="AY22" s="875"/>
      <c r="AZ22" s="875"/>
      <c r="BA22" s="875"/>
      <c r="BB22" s="875"/>
      <c r="BC22" s="875"/>
      <c r="BD22" s="875"/>
      <c r="BE22" s="875"/>
      <c r="BF22" s="875"/>
      <c r="BG22" s="875"/>
      <c r="BH22" s="875"/>
      <c r="BI22" s="875"/>
      <c r="BJ22" s="875"/>
      <c r="BK22" s="875"/>
      <c r="BL22" s="875"/>
      <c r="BM22" s="875"/>
      <c r="BN22" s="875"/>
      <c r="BO22" s="875"/>
      <c r="BP22" s="875"/>
      <c r="BQ22" s="875"/>
      <c r="BR22" s="875"/>
      <c r="BS22" s="875"/>
      <c r="BT22" s="875"/>
      <c r="BU22" s="875"/>
      <c r="BV22" s="875"/>
      <c r="BW22" s="875"/>
      <c r="BX22" s="875"/>
      <c r="BY22" s="875"/>
      <c r="BZ22" s="875"/>
      <c r="CA22" s="875"/>
      <c r="CB22" s="875"/>
      <c r="CC22" s="875"/>
      <c r="CD22" s="875"/>
      <c r="CE22" s="875"/>
      <c r="CF22" s="875"/>
      <c r="CG22" s="875"/>
      <c r="CH22" s="875"/>
      <c r="CI22" s="875"/>
      <c r="CJ22" s="875"/>
      <c r="CK22" s="875"/>
      <c r="CL22" s="875"/>
      <c r="CM22" s="875"/>
      <c r="CN22" s="875"/>
      <c r="CO22" s="875"/>
      <c r="CP22" s="875"/>
      <c r="CQ22" s="875"/>
      <c r="CR22" s="875"/>
      <c r="CS22" s="875"/>
      <c r="CT22" s="875"/>
      <c r="CU22" s="875"/>
      <c r="CV22" s="875"/>
      <c r="CW22" s="875"/>
      <c r="CX22" s="875"/>
      <c r="CY22" s="875"/>
      <c r="CZ22" s="875"/>
      <c r="DA22" s="875"/>
      <c r="DB22" s="875"/>
      <c r="DC22" s="875"/>
      <c r="DD22" s="875"/>
      <c r="DE22" s="875"/>
      <c r="DF22" s="875"/>
      <c r="DG22" s="875"/>
      <c r="DH22" s="875"/>
      <c r="DI22" s="875"/>
      <c r="DJ22" s="875"/>
      <c r="DK22" s="875"/>
      <c r="DL22" s="875"/>
      <c r="DM22" s="875"/>
      <c r="DN22" s="875"/>
      <c r="DO22" s="875"/>
      <c r="DP22" s="875"/>
      <c r="DQ22" s="875"/>
      <c r="DR22" s="875"/>
      <c r="DS22" s="875"/>
      <c r="DT22" s="875"/>
      <c r="DU22" s="875"/>
      <c r="DV22" s="875"/>
      <c r="DW22" s="875"/>
      <c r="DX22" s="875"/>
      <c r="DY22" s="875"/>
      <c r="DZ22" s="875"/>
      <c r="EA22" s="875"/>
      <c r="EB22" s="875"/>
      <c r="EC22" s="875"/>
      <c r="ED22" s="875"/>
      <c r="EE22" s="875"/>
      <c r="EF22" s="875"/>
      <c r="EG22" s="875"/>
      <c r="EH22" s="875"/>
      <c r="EI22" s="875"/>
      <c r="EJ22" s="875"/>
      <c r="EK22" s="875"/>
      <c r="EL22" s="875"/>
      <c r="EM22" s="875"/>
      <c r="EN22" s="875"/>
      <c r="EO22" s="875"/>
      <c r="EP22" s="875"/>
      <c r="EQ22" s="875"/>
      <c r="ER22" s="875"/>
      <c r="ES22" s="875"/>
      <c r="ET22" s="875"/>
      <c r="EU22" s="875"/>
      <c r="EV22" s="875"/>
      <c r="EW22" s="875"/>
      <c r="EX22" s="875"/>
      <c r="EY22" s="875"/>
      <c r="EZ22" s="875"/>
      <c r="FA22" s="875"/>
      <c r="FB22" s="875"/>
    </row>
    <row r="23" spans="1:158" s="876" customFormat="1" ht="12.5" x14ac:dyDescent="0.35">
      <c r="A23" s="924" t="s">
        <v>4951</v>
      </c>
      <c r="B23" s="924" t="s">
        <v>4952</v>
      </c>
      <c r="C23" s="874">
        <v>9</v>
      </c>
      <c r="D23" s="101">
        <v>13638.300000000001</v>
      </c>
      <c r="E23" s="101">
        <v>13638.300000000001</v>
      </c>
      <c r="F23" s="875"/>
      <c r="G23" s="875"/>
      <c r="H23" s="875"/>
      <c r="I23" s="875"/>
      <c r="J23" s="875"/>
      <c r="K23" s="875"/>
      <c r="L23" s="875"/>
      <c r="M23" s="875"/>
      <c r="N23" s="875"/>
      <c r="O23" s="875"/>
      <c r="P23" s="875"/>
      <c r="Q23" s="875"/>
      <c r="R23" s="875"/>
      <c r="S23" s="875"/>
      <c r="T23" s="875"/>
      <c r="U23" s="875"/>
      <c r="V23" s="875"/>
      <c r="W23" s="875"/>
      <c r="X23" s="875"/>
      <c r="Y23" s="875"/>
      <c r="Z23" s="875"/>
      <c r="AA23" s="875"/>
      <c r="AB23" s="875"/>
      <c r="AC23" s="875"/>
      <c r="AD23" s="875"/>
      <c r="AE23" s="875"/>
      <c r="AF23" s="875"/>
      <c r="AG23" s="875"/>
      <c r="AH23" s="875"/>
      <c r="AI23" s="875"/>
      <c r="AJ23" s="875"/>
      <c r="AK23" s="875"/>
      <c r="AL23" s="875"/>
      <c r="AM23" s="875"/>
      <c r="AN23" s="875"/>
      <c r="AO23" s="875"/>
      <c r="AP23" s="875"/>
      <c r="AQ23" s="875"/>
      <c r="AR23" s="875"/>
      <c r="AS23" s="875"/>
      <c r="AT23" s="875"/>
      <c r="AU23" s="875"/>
      <c r="AV23" s="875"/>
      <c r="AW23" s="875"/>
      <c r="AX23" s="875"/>
      <c r="AY23" s="875"/>
      <c r="AZ23" s="875"/>
      <c r="BA23" s="875"/>
      <c r="BB23" s="875"/>
      <c r="BC23" s="875"/>
      <c r="BD23" s="875"/>
      <c r="BE23" s="875"/>
      <c r="BF23" s="875"/>
      <c r="BG23" s="875"/>
      <c r="BH23" s="875"/>
      <c r="BI23" s="875"/>
      <c r="BJ23" s="875"/>
      <c r="BK23" s="875"/>
      <c r="BL23" s="875"/>
      <c r="BM23" s="875"/>
      <c r="BN23" s="875"/>
      <c r="BO23" s="875"/>
      <c r="BP23" s="875"/>
      <c r="BQ23" s="875"/>
      <c r="BR23" s="875"/>
      <c r="BS23" s="875"/>
      <c r="BT23" s="875"/>
      <c r="BU23" s="875"/>
      <c r="BV23" s="875"/>
      <c r="BW23" s="875"/>
      <c r="BX23" s="875"/>
      <c r="BY23" s="875"/>
      <c r="BZ23" s="875"/>
      <c r="CA23" s="875"/>
      <c r="CB23" s="875"/>
      <c r="CC23" s="875"/>
      <c r="CD23" s="875"/>
      <c r="CE23" s="875"/>
      <c r="CF23" s="875"/>
      <c r="CG23" s="875"/>
      <c r="CH23" s="875"/>
      <c r="CI23" s="875"/>
      <c r="CJ23" s="875"/>
      <c r="CK23" s="875"/>
      <c r="CL23" s="875"/>
      <c r="CM23" s="875"/>
      <c r="CN23" s="875"/>
      <c r="CO23" s="875"/>
      <c r="CP23" s="875"/>
      <c r="CQ23" s="875"/>
      <c r="CR23" s="875"/>
      <c r="CS23" s="875"/>
      <c r="CT23" s="875"/>
      <c r="CU23" s="875"/>
      <c r="CV23" s="875"/>
      <c r="CW23" s="875"/>
      <c r="CX23" s="875"/>
      <c r="CY23" s="875"/>
      <c r="CZ23" s="875"/>
      <c r="DA23" s="875"/>
      <c r="DB23" s="875"/>
      <c r="DC23" s="875"/>
      <c r="DD23" s="875"/>
      <c r="DE23" s="875"/>
      <c r="DF23" s="875"/>
      <c r="DG23" s="875"/>
      <c r="DH23" s="875"/>
      <c r="DI23" s="875"/>
      <c r="DJ23" s="875"/>
      <c r="DK23" s="875"/>
      <c r="DL23" s="875"/>
      <c r="DM23" s="875"/>
      <c r="DN23" s="875"/>
      <c r="DO23" s="875"/>
      <c r="DP23" s="875"/>
      <c r="DQ23" s="875"/>
      <c r="DR23" s="875"/>
      <c r="DS23" s="875"/>
      <c r="DT23" s="875"/>
      <c r="DU23" s="875"/>
      <c r="DV23" s="875"/>
      <c r="DW23" s="875"/>
      <c r="DX23" s="875"/>
      <c r="DY23" s="875"/>
      <c r="DZ23" s="875"/>
      <c r="EA23" s="875"/>
      <c r="EB23" s="875"/>
      <c r="EC23" s="875"/>
      <c r="ED23" s="875"/>
      <c r="EE23" s="875"/>
      <c r="EF23" s="875"/>
      <c r="EG23" s="875"/>
      <c r="EH23" s="875"/>
      <c r="EI23" s="875"/>
      <c r="EJ23" s="875"/>
      <c r="EK23" s="875"/>
      <c r="EL23" s="875"/>
      <c r="EM23" s="875"/>
      <c r="EN23" s="875"/>
      <c r="EO23" s="875"/>
      <c r="EP23" s="875"/>
      <c r="EQ23" s="875"/>
      <c r="ER23" s="875"/>
      <c r="ES23" s="875"/>
      <c r="ET23" s="875"/>
      <c r="EU23" s="875"/>
      <c r="EV23" s="875"/>
      <c r="EW23" s="875"/>
      <c r="EX23" s="875"/>
      <c r="EY23" s="875"/>
      <c r="EZ23" s="875"/>
      <c r="FA23" s="875"/>
      <c r="FB23" s="875"/>
    </row>
    <row r="24" spans="1:158" s="1138" customFormat="1" ht="12.5" x14ac:dyDescent="0.35">
      <c r="A24" s="1135" t="s">
        <v>4953</v>
      </c>
      <c r="B24" s="1135" t="s">
        <v>4954</v>
      </c>
      <c r="C24" s="1136">
        <v>1</v>
      </c>
      <c r="D24" s="211">
        <v>13232.7</v>
      </c>
      <c r="E24" s="211">
        <v>13232.7</v>
      </c>
      <c r="F24" s="1137"/>
      <c r="G24" s="875"/>
      <c r="H24" s="1137"/>
      <c r="I24" s="1137"/>
      <c r="J24" s="1137"/>
      <c r="K24" s="1137"/>
      <c r="L24" s="1137"/>
      <c r="M24" s="1137"/>
      <c r="N24" s="1137"/>
      <c r="O24" s="1137"/>
      <c r="P24" s="1137"/>
      <c r="Q24" s="1137"/>
      <c r="R24" s="1137"/>
      <c r="S24" s="1137"/>
      <c r="T24" s="1137"/>
      <c r="U24" s="1137"/>
      <c r="V24" s="1137"/>
      <c r="W24" s="1137"/>
      <c r="X24" s="1137"/>
      <c r="Y24" s="1137"/>
      <c r="Z24" s="1137"/>
      <c r="AA24" s="1137"/>
      <c r="AB24" s="1137"/>
      <c r="AC24" s="1137"/>
      <c r="AD24" s="1137"/>
      <c r="AE24" s="1137"/>
      <c r="AF24" s="1137"/>
      <c r="AG24" s="1137"/>
      <c r="AH24" s="1137"/>
      <c r="AI24" s="1137"/>
      <c r="AJ24" s="1137"/>
      <c r="AK24" s="1137"/>
      <c r="AL24" s="1137"/>
      <c r="AM24" s="1137"/>
      <c r="AN24" s="1137"/>
      <c r="AO24" s="1137"/>
      <c r="AP24" s="1137"/>
      <c r="AQ24" s="1137"/>
      <c r="AR24" s="1137"/>
      <c r="AS24" s="1137"/>
      <c r="AT24" s="1137"/>
      <c r="AU24" s="1137"/>
      <c r="AV24" s="1137"/>
      <c r="AW24" s="1137"/>
      <c r="AX24" s="1137"/>
      <c r="AY24" s="1137"/>
      <c r="AZ24" s="1137"/>
      <c r="BA24" s="1137"/>
      <c r="BB24" s="1137"/>
      <c r="BC24" s="1137"/>
      <c r="BD24" s="1137"/>
      <c r="BE24" s="1137"/>
      <c r="BF24" s="1137"/>
      <c r="BG24" s="1137"/>
      <c r="BH24" s="1137"/>
      <c r="BI24" s="1137"/>
      <c r="BJ24" s="1137"/>
      <c r="BK24" s="1137"/>
      <c r="BL24" s="1137"/>
      <c r="BM24" s="1137"/>
      <c r="BN24" s="1137"/>
      <c r="BO24" s="1137"/>
      <c r="BP24" s="1137"/>
      <c r="BQ24" s="1137"/>
      <c r="BR24" s="1137"/>
      <c r="BS24" s="1137"/>
      <c r="BT24" s="1137"/>
      <c r="BU24" s="1137"/>
      <c r="BV24" s="1137"/>
      <c r="BW24" s="1137"/>
      <c r="BX24" s="1137"/>
      <c r="BY24" s="1137"/>
      <c r="BZ24" s="1137"/>
      <c r="CA24" s="1137"/>
      <c r="CB24" s="1137"/>
      <c r="CC24" s="1137"/>
      <c r="CD24" s="1137"/>
      <c r="CE24" s="1137"/>
      <c r="CF24" s="1137"/>
      <c r="CG24" s="1137"/>
      <c r="CH24" s="1137"/>
      <c r="CI24" s="1137"/>
      <c r="CJ24" s="1137"/>
      <c r="CK24" s="1137"/>
      <c r="CL24" s="1137"/>
      <c r="CM24" s="1137"/>
      <c r="CN24" s="1137"/>
      <c r="CO24" s="1137"/>
      <c r="CP24" s="1137"/>
      <c r="CQ24" s="1137"/>
      <c r="CR24" s="1137"/>
      <c r="CS24" s="1137"/>
      <c r="CT24" s="1137"/>
      <c r="CU24" s="1137"/>
      <c r="CV24" s="1137"/>
      <c r="CW24" s="1137"/>
      <c r="CX24" s="1137"/>
      <c r="CY24" s="1137"/>
      <c r="CZ24" s="1137"/>
      <c r="DA24" s="1137"/>
      <c r="DB24" s="1137"/>
      <c r="DC24" s="1137"/>
      <c r="DD24" s="1137"/>
      <c r="DE24" s="1137"/>
      <c r="DF24" s="1137"/>
      <c r="DG24" s="1137"/>
      <c r="DH24" s="1137"/>
      <c r="DI24" s="1137"/>
      <c r="DJ24" s="1137"/>
      <c r="DK24" s="1137"/>
      <c r="DL24" s="1137"/>
      <c r="DM24" s="1137"/>
      <c r="DN24" s="1137"/>
      <c r="DO24" s="1137"/>
      <c r="DP24" s="1137"/>
      <c r="DQ24" s="1137"/>
      <c r="DR24" s="1137"/>
      <c r="DS24" s="1137"/>
      <c r="DT24" s="1137"/>
      <c r="DU24" s="1137"/>
      <c r="DV24" s="1137"/>
      <c r="DW24" s="1137"/>
      <c r="DX24" s="1137"/>
      <c r="DY24" s="1137"/>
      <c r="DZ24" s="1137"/>
      <c r="EA24" s="1137"/>
      <c r="EB24" s="1137"/>
      <c r="EC24" s="1137"/>
      <c r="ED24" s="1137"/>
      <c r="EE24" s="1137"/>
      <c r="EF24" s="1137"/>
      <c r="EG24" s="1137"/>
      <c r="EH24" s="1137"/>
      <c r="EI24" s="1137"/>
      <c r="EJ24" s="1137"/>
      <c r="EK24" s="1137"/>
      <c r="EL24" s="1137"/>
      <c r="EM24" s="1137"/>
      <c r="EN24" s="1137"/>
      <c r="EO24" s="1137"/>
      <c r="EP24" s="1137"/>
      <c r="EQ24" s="1137"/>
      <c r="ER24" s="1137"/>
      <c r="ES24" s="1137"/>
      <c r="ET24" s="1137"/>
      <c r="EU24" s="1137"/>
      <c r="EV24" s="1137"/>
      <c r="EW24" s="1137"/>
      <c r="EX24" s="1137"/>
      <c r="EY24" s="1137"/>
      <c r="EZ24" s="1137"/>
      <c r="FA24" s="1137"/>
      <c r="FB24" s="1137"/>
    </row>
    <row r="25" spans="1:158" s="876" customFormat="1" ht="12.5" x14ac:dyDescent="0.35">
      <c r="A25" s="924" t="s">
        <v>4955</v>
      </c>
      <c r="B25" s="924" t="s">
        <v>4956</v>
      </c>
      <c r="C25" s="874">
        <v>10</v>
      </c>
      <c r="D25" s="101">
        <v>10587.899999999998</v>
      </c>
      <c r="E25" s="101">
        <v>10587.899999999998</v>
      </c>
      <c r="F25" s="875"/>
      <c r="G25" s="875"/>
      <c r="H25" s="875"/>
      <c r="I25" s="875"/>
      <c r="J25" s="875"/>
      <c r="K25" s="875"/>
      <c r="L25" s="875"/>
      <c r="M25" s="875"/>
      <c r="N25" s="875"/>
      <c r="O25" s="875"/>
      <c r="P25" s="875"/>
      <c r="Q25" s="875"/>
      <c r="R25" s="875"/>
      <c r="S25" s="875"/>
      <c r="T25" s="875"/>
      <c r="U25" s="875"/>
      <c r="V25" s="875"/>
      <c r="W25" s="875"/>
      <c r="X25" s="875"/>
      <c r="Y25" s="875"/>
      <c r="Z25" s="875"/>
      <c r="AA25" s="875"/>
      <c r="AB25" s="875"/>
      <c r="AC25" s="875"/>
      <c r="AD25" s="875"/>
      <c r="AE25" s="875"/>
      <c r="AF25" s="875"/>
      <c r="AG25" s="875"/>
      <c r="AH25" s="875"/>
      <c r="AI25" s="875"/>
      <c r="AJ25" s="875"/>
      <c r="AK25" s="875"/>
      <c r="AL25" s="875"/>
      <c r="AM25" s="875"/>
      <c r="AN25" s="875"/>
      <c r="AO25" s="875"/>
      <c r="AP25" s="875"/>
      <c r="AQ25" s="875"/>
      <c r="AR25" s="875"/>
      <c r="AS25" s="875"/>
      <c r="AT25" s="875"/>
      <c r="AU25" s="875"/>
      <c r="AV25" s="875"/>
      <c r="AW25" s="875"/>
      <c r="AX25" s="875"/>
      <c r="AY25" s="875"/>
      <c r="AZ25" s="875"/>
      <c r="BA25" s="875"/>
      <c r="BB25" s="875"/>
      <c r="BC25" s="875"/>
      <c r="BD25" s="875"/>
      <c r="BE25" s="875"/>
      <c r="BF25" s="875"/>
      <c r="BG25" s="875"/>
      <c r="BH25" s="875"/>
      <c r="BI25" s="875"/>
      <c r="BJ25" s="875"/>
      <c r="BK25" s="875"/>
      <c r="BL25" s="875"/>
      <c r="BM25" s="875"/>
      <c r="BN25" s="875"/>
      <c r="BO25" s="875"/>
      <c r="BP25" s="875"/>
      <c r="BQ25" s="875"/>
      <c r="BR25" s="875"/>
      <c r="BS25" s="875"/>
      <c r="BT25" s="875"/>
      <c r="BU25" s="875"/>
      <c r="BV25" s="875"/>
      <c r="BW25" s="875"/>
      <c r="BX25" s="875"/>
      <c r="BY25" s="875"/>
      <c r="BZ25" s="875"/>
      <c r="CA25" s="875"/>
      <c r="CB25" s="875"/>
      <c r="CC25" s="875"/>
      <c r="CD25" s="875"/>
      <c r="CE25" s="875"/>
      <c r="CF25" s="875"/>
      <c r="CG25" s="875"/>
      <c r="CH25" s="875"/>
      <c r="CI25" s="875"/>
      <c r="CJ25" s="875"/>
      <c r="CK25" s="875"/>
      <c r="CL25" s="875"/>
      <c r="CM25" s="875"/>
      <c r="CN25" s="875"/>
      <c r="CO25" s="875"/>
      <c r="CP25" s="875"/>
      <c r="CQ25" s="875"/>
      <c r="CR25" s="875"/>
      <c r="CS25" s="875"/>
      <c r="CT25" s="875"/>
      <c r="CU25" s="875"/>
      <c r="CV25" s="875"/>
      <c r="CW25" s="875"/>
      <c r="CX25" s="875"/>
      <c r="CY25" s="875"/>
      <c r="CZ25" s="875"/>
      <c r="DA25" s="875"/>
      <c r="DB25" s="875"/>
      <c r="DC25" s="875"/>
      <c r="DD25" s="875"/>
      <c r="DE25" s="875"/>
      <c r="DF25" s="875"/>
      <c r="DG25" s="875"/>
      <c r="DH25" s="875"/>
      <c r="DI25" s="875"/>
      <c r="DJ25" s="875"/>
      <c r="DK25" s="875"/>
      <c r="DL25" s="875"/>
      <c r="DM25" s="875"/>
      <c r="DN25" s="875"/>
      <c r="DO25" s="875"/>
      <c r="DP25" s="875"/>
      <c r="DQ25" s="875"/>
      <c r="DR25" s="875"/>
      <c r="DS25" s="875"/>
      <c r="DT25" s="875"/>
      <c r="DU25" s="875"/>
      <c r="DV25" s="875"/>
      <c r="DW25" s="875"/>
      <c r="DX25" s="875"/>
      <c r="DY25" s="875"/>
      <c r="DZ25" s="875"/>
      <c r="EA25" s="875"/>
      <c r="EB25" s="875"/>
      <c r="EC25" s="875"/>
      <c r="ED25" s="875"/>
      <c r="EE25" s="875"/>
      <c r="EF25" s="875"/>
      <c r="EG25" s="875"/>
      <c r="EH25" s="875"/>
      <c r="EI25" s="875"/>
      <c r="EJ25" s="875"/>
      <c r="EK25" s="875"/>
      <c r="EL25" s="875"/>
      <c r="EM25" s="875"/>
      <c r="EN25" s="875"/>
      <c r="EO25" s="875"/>
      <c r="EP25" s="875"/>
      <c r="EQ25" s="875"/>
      <c r="ER25" s="875"/>
      <c r="ES25" s="875"/>
      <c r="ET25" s="875"/>
      <c r="EU25" s="875"/>
      <c r="EV25" s="875"/>
      <c r="EW25" s="875"/>
      <c r="EX25" s="875"/>
      <c r="EY25" s="875"/>
      <c r="EZ25" s="875"/>
      <c r="FA25" s="875"/>
      <c r="FB25" s="875"/>
    </row>
    <row r="26" spans="1:158" s="876" customFormat="1" ht="12.5" x14ac:dyDescent="0.35">
      <c r="A26" s="924" t="s">
        <v>4957</v>
      </c>
      <c r="B26" s="924" t="s">
        <v>4958</v>
      </c>
      <c r="C26" s="874">
        <v>1</v>
      </c>
      <c r="D26" s="101">
        <v>9360.6</v>
      </c>
      <c r="E26" s="101">
        <v>9360.6</v>
      </c>
      <c r="F26" s="875"/>
      <c r="G26" s="875"/>
      <c r="H26" s="875"/>
      <c r="I26" s="875"/>
      <c r="J26" s="875"/>
      <c r="K26" s="875"/>
      <c r="L26" s="875"/>
      <c r="M26" s="875"/>
      <c r="N26" s="875"/>
      <c r="O26" s="875"/>
      <c r="P26" s="875"/>
      <c r="Q26" s="875"/>
      <c r="R26" s="875"/>
      <c r="S26" s="875"/>
      <c r="T26" s="875"/>
      <c r="U26" s="875"/>
      <c r="V26" s="875"/>
      <c r="W26" s="875"/>
      <c r="X26" s="875"/>
      <c r="Y26" s="875"/>
      <c r="Z26" s="875"/>
      <c r="AA26" s="875"/>
      <c r="AB26" s="875"/>
      <c r="AC26" s="875"/>
      <c r="AD26" s="875"/>
      <c r="AE26" s="875"/>
      <c r="AF26" s="875"/>
      <c r="AG26" s="875"/>
      <c r="AH26" s="875"/>
      <c r="AI26" s="875"/>
      <c r="AJ26" s="875"/>
      <c r="AK26" s="875"/>
      <c r="AL26" s="875"/>
      <c r="AM26" s="875"/>
      <c r="AN26" s="875"/>
      <c r="AO26" s="875"/>
      <c r="AP26" s="875"/>
      <c r="AQ26" s="875"/>
      <c r="AR26" s="875"/>
      <c r="AS26" s="875"/>
      <c r="AT26" s="875"/>
      <c r="AU26" s="875"/>
      <c r="AV26" s="875"/>
      <c r="AW26" s="875"/>
      <c r="AX26" s="875"/>
      <c r="AY26" s="875"/>
      <c r="AZ26" s="875"/>
      <c r="BA26" s="875"/>
      <c r="BB26" s="875"/>
      <c r="BC26" s="875"/>
      <c r="BD26" s="875"/>
      <c r="BE26" s="875"/>
      <c r="BF26" s="875"/>
      <c r="BG26" s="875"/>
      <c r="BH26" s="875"/>
      <c r="BI26" s="875"/>
      <c r="BJ26" s="875"/>
      <c r="BK26" s="875"/>
      <c r="BL26" s="875"/>
      <c r="BM26" s="875"/>
      <c r="BN26" s="875"/>
      <c r="BO26" s="875"/>
      <c r="BP26" s="875"/>
      <c r="BQ26" s="875"/>
      <c r="BR26" s="875"/>
      <c r="BS26" s="875"/>
      <c r="BT26" s="875"/>
      <c r="BU26" s="875"/>
      <c r="BV26" s="875"/>
      <c r="BW26" s="875"/>
      <c r="BX26" s="875"/>
      <c r="BY26" s="875"/>
      <c r="BZ26" s="875"/>
      <c r="CA26" s="875"/>
      <c r="CB26" s="875"/>
      <c r="CC26" s="875"/>
      <c r="CD26" s="875"/>
      <c r="CE26" s="875"/>
      <c r="CF26" s="875"/>
      <c r="CG26" s="875"/>
      <c r="CH26" s="875"/>
      <c r="CI26" s="875"/>
      <c r="CJ26" s="875"/>
      <c r="CK26" s="875"/>
      <c r="CL26" s="875"/>
      <c r="CM26" s="875"/>
      <c r="CN26" s="875"/>
      <c r="CO26" s="875"/>
      <c r="CP26" s="875"/>
      <c r="CQ26" s="875"/>
      <c r="CR26" s="875"/>
      <c r="CS26" s="875"/>
      <c r="CT26" s="875"/>
      <c r="CU26" s="875"/>
      <c r="CV26" s="875"/>
      <c r="CW26" s="875"/>
      <c r="CX26" s="875"/>
      <c r="CY26" s="875"/>
      <c r="CZ26" s="875"/>
      <c r="DA26" s="875"/>
      <c r="DB26" s="875"/>
      <c r="DC26" s="875"/>
      <c r="DD26" s="875"/>
      <c r="DE26" s="875"/>
      <c r="DF26" s="875"/>
      <c r="DG26" s="875"/>
      <c r="DH26" s="875"/>
      <c r="DI26" s="875"/>
      <c r="DJ26" s="875"/>
      <c r="DK26" s="875"/>
      <c r="DL26" s="875"/>
      <c r="DM26" s="875"/>
      <c r="DN26" s="875"/>
      <c r="DO26" s="875"/>
      <c r="DP26" s="875"/>
      <c r="DQ26" s="875"/>
      <c r="DR26" s="875"/>
      <c r="DS26" s="875"/>
      <c r="DT26" s="875"/>
      <c r="DU26" s="875"/>
      <c r="DV26" s="875"/>
      <c r="DW26" s="875"/>
      <c r="DX26" s="875"/>
      <c r="DY26" s="875"/>
      <c r="DZ26" s="875"/>
      <c r="EA26" s="875"/>
      <c r="EB26" s="875"/>
      <c r="EC26" s="875"/>
      <c r="ED26" s="875"/>
      <c r="EE26" s="875"/>
      <c r="EF26" s="875"/>
      <c r="EG26" s="875"/>
      <c r="EH26" s="875"/>
      <c r="EI26" s="875"/>
      <c r="EJ26" s="875"/>
      <c r="EK26" s="875"/>
      <c r="EL26" s="875"/>
      <c r="EM26" s="875"/>
      <c r="EN26" s="875"/>
      <c r="EO26" s="875"/>
      <c r="EP26" s="875"/>
      <c r="EQ26" s="875"/>
      <c r="ER26" s="875"/>
      <c r="ES26" s="875"/>
      <c r="ET26" s="875"/>
      <c r="EU26" s="875"/>
      <c r="EV26" s="875"/>
      <c r="EW26" s="875"/>
      <c r="EX26" s="875"/>
      <c r="EY26" s="875"/>
      <c r="EZ26" s="875"/>
      <c r="FA26" s="875"/>
      <c r="FB26" s="875"/>
    </row>
    <row r="27" spans="1:158" s="876" customFormat="1" ht="12.5" x14ac:dyDescent="0.35">
      <c r="A27" s="924" t="s">
        <v>4959</v>
      </c>
      <c r="B27" s="924" t="s">
        <v>4493</v>
      </c>
      <c r="C27" s="874">
        <v>16</v>
      </c>
      <c r="D27" s="101">
        <v>12739.537500000004</v>
      </c>
      <c r="E27" s="101">
        <v>12739.537500000004</v>
      </c>
      <c r="F27" s="875"/>
      <c r="G27" s="875"/>
      <c r="H27" s="875"/>
      <c r="I27" s="875"/>
      <c r="J27" s="875"/>
      <c r="K27" s="875"/>
      <c r="L27" s="875"/>
      <c r="M27" s="875"/>
      <c r="N27" s="875"/>
      <c r="O27" s="875"/>
      <c r="P27" s="875"/>
      <c r="Q27" s="875"/>
      <c r="R27" s="875"/>
      <c r="S27" s="875"/>
      <c r="T27" s="875"/>
      <c r="U27" s="875"/>
      <c r="V27" s="875"/>
      <c r="W27" s="875"/>
      <c r="X27" s="875"/>
      <c r="Y27" s="875"/>
      <c r="Z27" s="875"/>
      <c r="AA27" s="875"/>
      <c r="AB27" s="875"/>
      <c r="AC27" s="875"/>
      <c r="AD27" s="875"/>
      <c r="AE27" s="875"/>
      <c r="AF27" s="875"/>
      <c r="AG27" s="875"/>
      <c r="AH27" s="875"/>
      <c r="AI27" s="875"/>
      <c r="AJ27" s="875"/>
      <c r="AK27" s="875"/>
      <c r="AL27" s="875"/>
      <c r="AM27" s="875"/>
      <c r="AN27" s="875"/>
      <c r="AO27" s="875"/>
      <c r="AP27" s="875"/>
      <c r="AQ27" s="875"/>
      <c r="AR27" s="875"/>
      <c r="AS27" s="875"/>
      <c r="AT27" s="875"/>
      <c r="AU27" s="875"/>
      <c r="AV27" s="875"/>
      <c r="AW27" s="875"/>
      <c r="AX27" s="875"/>
      <c r="AY27" s="875"/>
      <c r="AZ27" s="875"/>
      <c r="BA27" s="875"/>
      <c r="BB27" s="875"/>
      <c r="BC27" s="875"/>
      <c r="BD27" s="875"/>
      <c r="BE27" s="875"/>
      <c r="BF27" s="875"/>
      <c r="BG27" s="875"/>
      <c r="BH27" s="875"/>
      <c r="BI27" s="875"/>
      <c r="BJ27" s="875"/>
      <c r="BK27" s="875"/>
      <c r="BL27" s="875"/>
      <c r="BM27" s="875"/>
      <c r="BN27" s="875"/>
      <c r="BO27" s="875"/>
      <c r="BP27" s="875"/>
      <c r="BQ27" s="875"/>
      <c r="BR27" s="875"/>
      <c r="BS27" s="875"/>
      <c r="BT27" s="875"/>
      <c r="BU27" s="875"/>
      <c r="BV27" s="875"/>
      <c r="BW27" s="875"/>
      <c r="BX27" s="875"/>
      <c r="BY27" s="875"/>
      <c r="BZ27" s="875"/>
      <c r="CA27" s="875"/>
      <c r="CB27" s="875"/>
      <c r="CC27" s="875"/>
      <c r="CD27" s="875"/>
      <c r="CE27" s="875"/>
      <c r="CF27" s="875"/>
      <c r="CG27" s="875"/>
      <c r="CH27" s="875"/>
      <c r="CI27" s="875"/>
      <c r="CJ27" s="875"/>
      <c r="CK27" s="875"/>
      <c r="CL27" s="875"/>
      <c r="CM27" s="875"/>
      <c r="CN27" s="875"/>
      <c r="CO27" s="875"/>
      <c r="CP27" s="875"/>
      <c r="CQ27" s="875"/>
      <c r="CR27" s="875"/>
      <c r="CS27" s="875"/>
      <c r="CT27" s="875"/>
      <c r="CU27" s="875"/>
      <c r="CV27" s="875"/>
      <c r="CW27" s="875"/>
      <c r="CX27" s="875"/>
      <c r="CY27" s="875"/>
      <c r="CZ27" s="875"/>
      <c r="DA27" s="875"/>
      <c r="DB27" s="875"/>
      <c r="DC27" s="875"/>
      <c r="DD27" s="875"/>
      <c r="DE27" s="875"/>
      <c r="DF27" s="875"/>
      <c r="DG27" s="875"/>
      <c r="DH27" s="875"/>
      <c r="DI27" s="875"/>
      <c r="DJ27" s="875"/>
      <c r="DK27" s="875"/>
      <c r="DL27" s="875"/>
      <c r="DM27" s="875"/>
      <c r="DN27" s="875"/>
      <c r="DO27" s="875"/>
      <c r="DP27" s="875"/>
      <c r="DQ27" s="875"/>
      <c r="DR27" s="875"/>
      <c r="DS27" s="875"/>
      <c r="DT27" s="875"/>
      <c r="DU27" s="875"/>
      <c r="DV27" s="875"/>
      <c r="DW27" s="875"/>
      <c r="DX27" s="875"/>
      <c r="DY27" s="875"/>
      <c r="DZ27" s="875"/>
      <c r="EA27" s="875"/>
      <c r="EB27" s="875"/>
      <c r="EC27" s="875"/>
      <c r="ED27" s="875"/>
      <c r="EE27" s="875"/>
      <c r="EF27" s="875"/>
      <c r="EG27" s="875"/>
      <c r="EH27" s="875"/>
      <c r="EI27" s="875"/>
      <c r="EJ27" s="875"/>
      <c r="EK27" s="875"/>
      <c r="EL27" s="875"/>
      <c r="EM27" s="875"/>
      <c r="EN27" s="875"/>
      <c r="EO27" s="875"/>
      <c r="EP27" s="875"/>
      <c r="EQ27" s="875"/>
      <c r="ER27" s="875"/>
      <c r="ES27" s="875"/>
      <c r="ET27" s="875"/>
      <c r="EU27" s="875"/>
      <c r="EV27" s="875"/>
      <c r="EW27" s="875"/>
      <c r="EX27" s="875"/>
      <c r="EY27" s="875"/>
      <c r="EZ27" s="875"/>
      <c r="FA27" s="875"/>
      <c r="FB27" s="875"/>
    </row>
    <row r="28" spans="1:158" s="876" customFormat="1" ht="12.5" x14ac:dyDescent="0.35">
      <c r="A28" s="924" t="s">
        <v>4960</v>
      </c>
      <c r="B28" s="924" t="s">
        <v>4961</v>
      </c>
      <c r="C28" s="874">
        <v>3</v>
      </c>
      <c r="D28" s="101">
        <v>13971</v>
      </c>
      <c r="E28" s="101">
        <v>13971</v>
      </c>
      <c r="F28" s="875"/>
      <c r="G28" s="875"/>
      <c r="H28" s="875"/>
      <c r="I28" s="875"/>
      <c r="J28" s="875"/>
      <c r="K28" s="875"/>
      <c r="L28" s="875"/>
      <c r="M28" s="875"/>
      <c r="N28" s="875"/>
      <c r="O28" s="875"/>
      <c r="P28" s="875"/>
      <c r="Q28" s="875"/>
      <c r="R28" s="875"/>
      <c r="S28" s="875"/>
      <c r="T28" s="875"/>
      <c r="U28" s="875"/>
      <c r="V28" s="875"/>
      <c r="W28" s="875"/>
      <c r="X28" s="875"/>
      <c r="Y28" s="875"/>
      <c r="Z28" s="875"/>
      <c r="AA28" s="875"/>
      <c r="AB28" s="875"/>
      <c r="AC28" s="875"/>
      <c r="AD28" s="875"/>
      <c r="AE28" s="875"/>
      <c r="AF28" s="875"/>
      <c r="AG28" s="875"/>
      <c r="AH28" s="875"/>
      <c r="AI28" s="875"/>
      <c r="AJ28" s="875"/>
      <c r="AK28" s="875"/>
      <c r="AL28" s="875"/>
      <c r="AM28" s="875"/>
      <c r="AN28" s="875"/>
      <c r="AO28" s="875"/>
      <c r="AP28" s="875"/>
      <c r="AQ28" s="875"/>
      <c r="AR28" s="875"/>
      <c r="AS28" s="875"/>
      <c r="AT28" s="875"/>
      <c r="AU28" s="875"/>
      <c r="AV28" s="875"/>
      <c r="AW28" s="875"/>
      <c r="AX28" s="875"/>
      <c r="AY28" s="875"/>
      <c r="AZ28" s="875"/>
      <c r="BA28" s="875"/>
      <c r="BB28" s="875"/>
      <c r="BC28" s="875"/>
      <c r="BD28" s="875"/>
      <c r="BE28" s="875"/>
      <c r="BF28" s="875"/>
      <c r="BG28" s="875"/>
      <c r="BH28" s="875"/>
      <c r="BI28" s="875"/>
      <c r="BJ28" s="875"/>
      <c r="BK28" s="875"/>
      <c r="BL28" s="875"/>
      <c r="BM28" s="875"/>
      <c r="BN28" s="875"/>
      <c r="BO28" s="875"/>
      <c r="BP28" s="875"/>
      <c r="BQ28" s="875"/>
      <c r="BR28" s="875"/>
      <c r="BS28" s="875"/>
      <c r="BT28" s="875"/>
      <c r="BU28" s="875"/>
      <c r="BV28" s="875"/>
      <c r="BW28" s="875"/>
      <c r="BX28" s="875"/>
      <c r="BY28" s="875"/>
      <c r="BZ28" s="875"/>
      <c r="CA28" s="875"/>
      <c r="CB28" s="875"/>
      <c r="CC28" s="875"/>
      <c r="CD28" s="875"/>
      <c r="CE28" s="875"/>
      <c r="CF28" s="875"/>
      <c r="CG28" s="875"/>
      <c r="CH28" s="875"/>
      <c r="CI28" s="875"/>
      <c r="CJ28" s="875"/>
      <c r="CK28" s="875"/>
      <c r="CL28" s="875"/>
      <c r="CM28" s="875"/>
      <c r="CN28" s="875"/>
      <c r="CO28" s="875"/>
      <c r="CP28" s="875"/>
      <c r="CQ28" s="875"/>
      <c r="CR28" s="875"/>
      <c r="CS28" s="875"/>
      <c r="CT28" s="875"/>
      <c r="CU28" s="875"/>
      <c r="CV28" s="875"/>
      <c r="CW28" s="875"/>
      <c r="CX28" s="875"/>
      <c r="CY28" s="875"/>
      <c r="CZ28" s="875"/>
      <c r="DA28" s="875"/>
      <c r="DB28" s="875"/>
      <c r="DC28" s="875"/>
      <c r="DD28" s="875"/>
      <c r="DE28" s="875"/>
      <c r="DF28" s="875"/>
      <c r="DG28" s="875"/>
      <c r="DH28" s="875"/>
      <c r="DI28" s="875"/>
      <c r="DJ28" s="875"/>
      <c r="DK28" s="875"/>
      <c r="DL28" s="875"/>
      <c r="DM28" s="875"/>
      <c r="DN28" s="875"/>
      <c r="DO28" s="875"/>
      <c r="DP28" s="875"/>
      <c r="DQ28" s="875"/>
      <c r="DR28" s="875"/>
      <c r="DS28" s="875"/>
      <c r="DT28" s="875"/>
      <c r="DU28" s="875"/>
      <c r="DV28" s="875"/>
      <c r="DW28" s="875"/>
      <c r="DX28" s="875"/>
      <c r="DY28" s="875"/>
      <c r="DZ28" s="875"/>
      <c r="EA28" s="875"/>
      <c r="EB28" s="875"/>
      <c r="EC28" s="875"/>
      <c r="ED28" s="875"/>
      <c r="EE28" s="875"/>
      <c r="EF28" s="875"/>
      <c r="EG28" s="875"/>
      <c r="EH28" s="875"/>
      <c r="EI28" s="875"/>
      <c r="EJ28" s="875"/>
      <c r="EK28" s="875"/>
      <c r="EL28" s="875"/>
      <c r="EM28" s="875"/>
      <c r="EN28" s="875"/>
      <c r="EO28" s="875"/>
      <c r="EP28" s="875"/>
      <c r="EQ28" s="875"/>
      <c r="ER28" s="875"/>
      <c r="ES28" s="875"/>
      <c r="ET28" s="875"/>
      <c r="EU28" s="875"/>
      <c r="EV28" s="875"/>
      <c r="EW28" s="875"/>
      <c r="EX28" s="875"/>
      <c r="EY28" s="875"/>
      <c r="EZ28" s="875"/>
      <c r="FA28" s="875"/>
      <c r="FB28" s="875"/>
    </row>
    <row r="29" spans="1:158" s="876" customFormat="1" ht="12.5" x14ac:dyDescent="0.25">
      <c r="A29" s="1139"/>
      <c r="B29" s="173" t="s">
        <v>4238</v>
      </c>
      <c r="C29" s="166">
        <f>SUM(C12:C28)</f>
        <v>81</v>
      </c>
      <c r="D29" s="893"/>
      <c r="E29" s="893"/>
      <c r="F29" s="875"/>
      <c r="G29" s="875"/>
      <c r="H29" s="875"/>
      <c r="I29" s="875"/>
      <c r="J29" s="875"/>
      <c r="K29" s="875"/>
      <c r="L29" s="875"/>
      <c r="M29" s="875"/>
      <c r="N29" s="875"/>
      <c r="O29" s="875"/>
      <c r="P29" s="875"/>
      <c r="Q29" s="875"/>
      <c r="R29" s="875"/>
      <c r="S29" s="875"/>
      <c r="T29" s="875"/>
      <c r="U29" s="875"/>
      <c r="V29" s="875"/>
      <c r="W29" s="875"/>
      <c r="X29" s="875"/>
      <c r="Y29" s="875"/>
      <c r="Z29" s="875"/>
      <c r="AA29" s="875"/>
      <c r="AB29" s="875"/>
      <c r="AC29" s="875"/>
      <c r="AD29" s="875"/>
      <c r="AE29" s="875"/>
      <c r="AF29" s="875"/>
      <c r="AG29" s="875"/>
      <c r="AH29" s="875"/>
      <c r="AI29" s="875"/>
      <c r="AJ29" s="875"/>
      <c r="AK29" s="875"/>
      <c r="AL29" s="875"/>
      <c r="AM29" s="875"/>
      <c r="AN29" s="875"/>
      <c r="AO29" s="875"/>
      <c r="AP29" s="875"/>
      <c r="AQ29" s="875"/>
      <c r="AR29" s="875"/>
      <c r="AS29" s="875"/>
      <c r="AT29" s="875"/>
      <c r="AU29" s="875"/>
    </row>
    <row r="30" spans="1:158" x14ac:dyDescent="0.3">
      <c r="A30" s="878"/>
      <c r="B30" s="879"/>
      <c r="C30" s="880"/>
      <c r="D30" s="881"/>
      <c r="E30" s="881"/>
    </row>
    <row r="31" spans="1:158" x14ac:dyDescent="0.3">
      <c r="A31" s="878"/>
      <c r="B31" s="879"/>
      <c r="C31" s="880"/>
      <c r="D31" s="881"/>
      <c r="E31" s="881"/>
    </row>
    <row r="32" spans="1:158" x14ac:dyDescent="0.3">
      <c r="A32" s="674" t="s">
        <v>4168</v>
      </c>
      <c r="B32" s="674"/>
      <c r="C32" s="880"/>
      <c r="D32" s="881"/>
      <c r="E32" s="881"/>
    </row>
    <row r="33" spans="1:158" s="876" customFormat="1" ht="16.5" customHeight="1" x14ac:dyDescent="0.35">
      <c r="A33" s="924" t="s">
        <v>4962</v>
      </c>
      <c r="B33" s="924" t="s">
        <v>4963</v>
      </c>
      <c r="C33" s="874">
        <v>4</v>
      </c>
      <c r="D33" s="101">
        <v>7467.9</v>
      </c>
      <c r="E33" s="101">
        <v>7467.9</v>
      </c>
      <c r="F33" s="875"/>
      <c r="G33" s="875"/>
      <c r="H33" s="875"/>
      <c r="I33" s="875"/>
      <c r="J33" s="875"/>
      <c r="K33" s="875"/>
      <c r="L33" s="875"/>
      <c r="M33" s="875"/>
      <c r="N33" s="875"/>
      <c r="O33" s="875"/>
      <c r="P33" s="875"/>
      <c r="Q33" s="875"/>
      <c r="R33" s="875"/>
      <c r="S33" s="875"/>
      <c r="T33" s="875"/>
      <c r="U33" s="875"/>
      <c r="V33" s="875"/>
      <c r="W33" s="875"/>
      <c r="X33" s="875"/>
      <c r="Y33" s="875"/>
      <c r="Z33" s="875"/>
      <c r="AA33" s="875"/>
      <c r="AB33" s="875"/>
      <c r="AC33" s="875"/>
      <c r="AD33" s="875"/>
      <c r="AE33" s="875"/>
      <c r="AF33" s="875"/>
      <c r="AG33" s="875"/>
      <c r="AH33" s="875"/>
      <c r="AI33" s="875"/>
      <c r="AJ33" s="875"/>
      <c r="AK33" s="875"/>
      <c r="AL33" s="875"/>
      <c r="AM33" s="875"/>
      <c r="AN33" s="875"/>
      <c r="AO33" s="875"/>
      <c r="AP33" s="875"/>
      <c r="AQ33" s="875"/>
      <c r="AR33" s="875"/>
      <c r="AS33" s="875"/>
      <c r="AT33" s="875"/>
      <c r="AU33" s="875"/>
      <c r="AV33" s="875"/>
      <c r="AW33" s="875"/>
      <c r="AX33" s="875"/>
      <c r="AY33" s="875"/>
      <c r="AZ33" s="875"/>
      <c r="BA33" s="875"/>
      <c r="BB33" s="875"/>
      <c r="BC33" s="875"/>
      <c r="BD33" s="875"/>
      <c r="BE33" s="875"/>
      <c r="BF33" s="875"/>
      <c r="BG33" s="875"/>
      <c r="BH33" s="875"/>
      <c r="BI33" s="875"/>
      <c r="BJ33" s="875"/>
      <c r="BK33" s="875"/>
      <c r="BL33" s="875"/>
      <c r="BM33" s="875"/>
      <c r="BN33" s="875"/>
      <c r="BO33" s="875"/>
      <c r="BP33" s="875"/>
      <c r="BQ33" s="875"/>
      <c r="BR33" s="875"/>
      <c r="BS33" s="875"/>
      <c r="BT33" s="875"/>
      <c r="BU33" s="875"/>
      <c r="BV33" s="875"/>
      <c r="BW33" s="875"/>
      <c r="BX33" s="875"/>
      <c r="BY33" s="875"/>
      <c r="BZ33" s="875"/>
      <c r="CA33" s="875"/>
      <c r="CB33" s="875"/>
      <c r="CC33" s="875"/>
      <c r="CD33" s="875"/>
      <c r="CE33" s="875"/>
      <c r="CF33" s="875"/>
      <c r="CG33" s="875"/>
      <c r="CH33" s="875"/>
      <c r="CI33" s="875"/>
      <c r="CJ33" s="875"/>
      <c r="CK33" s="875"/>
      <c r="CL33" s="875"/>
      <c r="CM33" s="875"/>
      <c r="CN33" s="875"/>
      <c r="CO33" s="875"/>
      <c r="CP33" s="875"/>
      <c r="CQ33" s="875"/>
      <c r="CR33" s="875"/>
      <c r="CS33" s="875"/>
      <c r="CT33" s="875"/>
      <c r="CU33" s="875"/>
      <c r="CV33" s="875"/>
      <c r="CW33" s="875"/>
      <c r="CX33" s="875"/>
      <c r="CY33" s="875"/>
      <c r="CZ33" s="875"/>
      <c r="DA33" s="875"/>
      <c r="DB33" s="875"/>
      <c r="DC33" s="875"/>
      <c r="DD33" s="875"/>
      <c r="DE33" s="875"/>
      <c r="DF33" s="875"/>
      <c r="DG33" s="875"/>
      <c r="DH33" s="875"/>
      <c r="DI33" s="875"/>
      <c r="DJ33" s="875"/>
      <c r="DK33" s="875"/>
      <c r="DL33" s="875"/>
      <c r="DM33" s="875"/>
      <c r="DN33" s="875"/>
      <c r="DO33" s="875"/>
      <c r="DP33" s="875"/>
      <c r="DQ33" s="875"/>
      <c r="DR33" s="875"/>
      <c r="DS33" s="875"/>
      <c r="DT33" s="875"/>
      <c r="DU33" s="875"/>
      <c r="DV33" s="875"/>
      <c r="DW33" s="875"/>
      <c r="DX33" s="875"/>
      <c r="DY33" s="875"/>
      <c r="DZ33" s="875"/>
      <c r="EA33" s="875"/>
      <c r="EB33" s="875"/>
      <c r="EC33" s="875"/>
      <c r="ED33" s="875"/>
      <c r="EE33" s="875"/>
      <c r="EF33" s="875"/>
      <c r="EG33" s="875"/>
      <c r="EH33" s="875"/>
      <c r="EI33" s="875"/>
      <c r="EJ33" s="875"/>
      <c r="EK33" s="875"/>
      <c r="EL33" s="875"/>
      <c r="EM33" s="875"/>
      <c r="EN33" s="875"/>
      <c r="EO33" s="875"/>
      <c r="EP33" s="875"/>
      <c r="EQ33" s="875"/>
      <c r="ER33" s="875"/>
      <c r="ES33" s="875"/>
      <c r="ET33" s="875"/>
      <c r="EU33" s="875"/>
      <c r="EV33" s="875"/>
      <c r="EW33" s="875"/>
      <c r="EX33" s="875"/>
      <c r="EY33" s="875"/>
      <c r="EZ33" s="875"/>
      <c r="FA33" s="875"/>
      <c r="FB33" s="875"/>
    </row>
    <row r="34" spans="1:158" s="876" customFormat="1" ht="12.5" x14ac:dyDescent="0.35">
      <c r="A34" s="924" t="s">
        <v>4964</v>
      </c>
      <c r="B34" s="924" t="s">
        <v>4965</v>
      </c>
      <c r="C34" s="874">
        <v>4</v>
      </c>
      <c r="D34" s="101">
        <v>9443.4</v>
      </c>
      <c r="E34" s="101">
        <v>9443.4</v>
      </c>
      <c r="F34" s="875"/>
      <c r="G34" s="875"/>
      <c r="H34" s="875"/>
      <c r="I34" s="875"/>
      <c r="J34" s="875"/>
      <c r="K34" s="875"/>
      <c r="L34" s="875"/>
      <c r="M34" s="875"/>
      <c r="N34" s="875"/>
      <c r="O34" s="875"/>
      <c r="P34" s="875"/>
      <c r="Q34" s="875"/>
      <c r="R34" s="875"/>
      <c r="S34" s="875"/>
      <c r="T34" s="875"/>
      <c r="U34" s="875"/>
      <c r="V34" s="875"/>
      <c r="W34" s="875"/>
      <c r="X34" s="875"/>
      <c r="Y34" s="875"/>
      <c r="Z34" s="875"/>
      <c r="AA34" s="875"/>
      <c r="AB34" s="875"/>
      <c r="AC34" s="875"/>
      <c r="AD34" s="875"/>
      <c r="AE34" s="875"/>
      <c r="AF34" s="875"/>
      <c r="AG34" s="875"/>
      <c r="AH34" s="875"/>
      <c r="AI34" s="875"/>
      <c r="AJ34" s="875"/>
      <c r="AK34" s="875"/>
      <c r="AL34" s="875"/>
      <c r="AM34" s="875"/>
      <c r="AN34" s="875"/>
      <c r="AO34" s="875"/>
      <c r="AP34" s="875"/>
      <c r="AQ34" s="875"/>
      <c r="AR34" s="875"/>
      <c r="AS34" s="875"/>
      <c r="AT34" s="875"/>
      <c r="AU34" s="875"/>
      <c r="AV34" s="875"/>
      <c r="AW34" s="875"/>
      <c r="AX34" s="875"/>
      <c r="AY34" s="875"/>
      <c r="AZ34" s="875"/>
      <c r="BA34" s="875"/>
      <c r="BB34" s="875"/>
      <c r="BC34" s="875"/>
      <c r="BD34" s="875"/>
      <c r="BE34" s="875"/>
      <c r="BF34" s="875"/>
      <c r="BG34" s="875"/>
      <c r="BH34" s="875"/>
      <c r="BI34" s="875"/>
      <c r="BJ34" s="875"/>
      <c r="BK34" s="875"/>
      <c r="BL34" s="875"/>
      <c r="BM34" s="875"/>
      <c r="BN34" s="875"/>
      <c r="BO34" s="875"/>
      <c r="BP34" s="875"/>
      <c r="BQ34" s="875"/>
      <c r="BR34" s="875"/>
      <c r="BS34" s="875"/>
      <c r="BT34" s="875"/>
      <c r="BU34" s="875"/>
      <c r="BV34" s="875"/>
      <c r="BW34" s="875"/>
      <c r="BX34" s="875"/>
      <c r="BY34" s="875"/>
      <c r="BZ34" s="875"/>
      <c r="CA34" s="875"/>
      <c r="CB34" s="875"/>
      <c r="CC34" s="875"/>
      <c r="CD34" s="875"/>
      <c r="CE34" s="875"/>
      <c r="CF34" s="875"/>
      <c r="CG34" s="875"/>
      <c r="CH34" s="875"/>
      <c r="CI34" s="875"/>
      <c r="CJ34" s="875"/>
      <c r="CK34" s="875"/>
      <c r="CL34" s="875"/>
      <c r="CM34" s="875"/>
      <c r="CN34" s="875"/>
      <c r="CO34" s="875"/>
      <c r="CP34" s="875"/>
      <c r="CQ34" s="875"/>
      <c r="CR34" s="875"/>
      <c r="CS34" s="875"/>
      <c r="CT34" s="875"/>
      <c r="CU34" s="875"/>
      <c r="CV34" s="875"/>
      <c r="CW34" s="875"/>
      <c r="CX34" s="875"/>
      <c r="CY34" s="875"/>
      <c r="CZ34" s="875"/>
      <c r="DA34" s="875"/>
      <c r="DB34" s="875"/>
      <c r="DC34" s="875"/>
      <c r="DD34" s="875"/>
      <c r="DE34" s="875"/>
      <c r="DF34" s="875"/>
      <c r="DG34" s="875"/>
      <c r="DH34" s="875"/>
      <c r="DI34" s="875"/>
      <c r="DJ34" s="875"/>
      <c r="DK34" s="875"/>
      <c r="DL34" s="875"/>
      <c r="DM34" s="875"/>
      <c r="DN34" s="875"/>
      <c r="DO34" s="875"/>
      <c r="DP34" s="875"/>
      <c r="DQ34" s="875"/>
      <c r="DR34" s="875"/>
      <c r="DS34" s="875"/>
      <c r="DT34" s="875"/>
      <c r="DU34" s="875"/>
      <c r="DV34" s="875"/>
      <c r="DW34" s="875"/>
      <c r="DX34" s="875"/>
      <c r="DY34" s="875"/>
      <c r="DZ34" s="875"/>
      <c r="EA34" s="875"/>
      <c r="EB34" s="875"/>
      <c r="EC34" s="875"/>
      <c r="ED34" s="875"/>
      <c r="EE34" s="875"/>
      <c r="EF34" s="875"/>
      <c r="EG34" s="875"/>
      <c r="EH34" s="875"/>
      <c r="EI34" s="875"/>
      <c r="EJ34" s="875"/>
      <c r="EK34" s="875"/>
      <c r="EL34" s="875"/>
      <c r="EM34" s="875"/>
      <c r="EN34" s="875"/>
      <c r="EO34" s="875"/>
      <c r="EP34" s="875"/>
      <c r="EQ34" s="875"/>
      <c r="ER34" s="875"/>
      <c r="ES34" s="875"/>
      <c r="ET34" s="875"/>
      <c r="EU34" s="875"/>
      <c r="EV34" s="875"/>
      <c r="EW34" s="875"/>
      <c r="EX34" s="875"/>
      <c r="EY34" s="875"/>
      <c r="EZ34" s="875"/>
      <c r="FA34" s="875"/>
      <c r="FB34" s="875"/>
    </row>
    <row r="35" spans="1:158" s="876" customFormat="1" ht="12.5" x14ac:dyDescent="0.35">
      <c r="A35" s="924" t="s">
        <v>4966</v>
      </c>
      <c r="B35" s="924" t="s">
        <v>4967</v>
      </c>
      <c r="C35" s="874">
        <v>1</v>
      </c>
      <c r="D35" s="101">
        <v>9022.7999999999993</v>
      </c>
      <c r="E35" s="101">
        <v>9022.7999999999993</v>
      </c>
      <c r="F35" s="875"/>
      <c r="G35" s="875"/>
      <c r="H35" s="875"/>
      <c r="I35" s="875"/>
      <c r="J35" s="875"/>
      <c r="K35" s="875"/>
      <c r="L35" s="875"/>
      <c r="M35" s="875"/>
      <c r="N35" s="875"/>
      <c r="O35" s="875"/>
      <c r="P35" s="875"/>
      <c r="Q35" s="875"/>
      <c r="R35" s="875"/>
      <c r="S35" s="875"/>
      <c r="T35" s="875"/>
      <c r="U35" s="875"/>
      <c r="V35" s="875"/>
      <c r="W35" s="875"/>
      <c r="X35" s="875"/>
      <c r="Y35" s="875"/>
      <c r="Z35" s="875"/>
      <c r="AA35" s="875"/>
      <c r="AB35" s="875"/>
      <c r="AC35" s="875"/>
      <c r="AD35" s="875"/>
      <c r="AE35" s="875"/>
      <c r="AF35" s="875"/>
      <c r="AG35" s="875"/>
      <c r="AH35" s="875"/>
      <c r="AI35" s="875"/>
      <c r="AJ35" s="875"/>
      <c r="AK35" s="875"/>
      <c r="AL35" s="875"/>
      <c r="AM35" s="875"/>
      <c r="AN35" s="875"/>
      <c r="AO35" s="875"/>
      <c r="AP35" s="875"/>
      <c r="AQ35" s="875"/>
      <c r="AR35" s="875"/>
      <c r="AS35" s="875"/>
      <c r="AT35" s="875"/>
      <c r="AU35" s="875"/>
      <c r="AV35" s="875"/>
      <c r="AW35" s="875"/>
      <c r="AX35" s="875"/>
      <c r="AY35" s="875"/>
      <c r="AZ35" s="875"/>
      <c r="BA35" s="875"/>
      <c r="BB35" s="875"/>
      <c r="BC35" s="875"/>
      <c r="BD35" s="875"/>
      <c r="BE35" s="875"/>
      <c r="BF35" s="875"/>
      <c r="BG35" s="875"/>
      <c r="BH35" s="875"/>
      <c r="BI35" s="875"/>
      <c r="BJ35" s="875"/>
      <c r="BK35" s="875"/>
      <c r="BL35" s="875"/>
      <c r="BM35" s="875"/>
      <c r="BN35" s="875"/>
      <c r="BO35" s="875"/>
      <c r="BP35" s="875"/>
      <c r="BQ35" s="875"/>
      <c r="BR35" s="875"/>
      <c r="BS35" s="875"/>
      <c r="BT35" s="875"/>
      <c r="BU35" s="875"/>
      <c r="BV35" s="875"/>
      <c r="BW35" s="875"/>
      <c r="BX35" s="875"/>
      <c r="BY35" s="875"/>
      <c r="BZ35" s="875"/>
      <c r="CA35" s="875"/>
      <c r="CB35" s="875"/>
      <c r="CC35" s="875"/>
      <c r="CD35" s="875"/>
      <c r="CE35" s="875"/>
      <c r="CF35" s="875"/>
      <c r="CG35" s="875"/>
      <c r="CH35" s="875"/>
      <c r="CI35" s="875"/>
      <c r="CJ35" s="875"/>
      <c r="CK35" s="875"/>
      <c r="CL35" s="875"/>
      <c r="CM35" s="875"/>
      <c r="CN35" s="875"/>
      <c r="CO35" s="875"/>
      <c r="CP35" s="875"/>
      <c r="CQ35" s="875"/>
      <c r="CR35" s="875"/>
      <c r="CS35" s="875"/>
      <c r="CT35" s="875"/>
      <c r="CU35" s="875"/>
      <c r="CV35" s="875"/>
      <c r="CW35" s="875"/>
      <c r="CX35" s="875"/>
      <c r="CY35" s="875"/>
      <c r="CZ35" s="875"/>
      <c r="DA35" s="875"/>
      <c r="DB35" s="875"/>
      <c r="DC35" s="875"/>
      <c r="DD35" s="875"/>
      <c r="DE35" s="875"/>
      <c r="DF35" s="875"/>
      <c r="DG35" s="875"/>
      <c r="DH35" s="875"/>
      <c r="DI35" s="875"/>
      <c r="DJ35" s="875"/>
      <c r="DK35" s="875"/>
      <c r="DL35" s="875"/>
      <c r="DM35" s="875"/>
      <c r="DN35" s="875"/>
      <c r="DO35" s="875"/>
      <c r="DP35" s="875"/>
      <c r="DQ35" s="875"/>
      <c r="DR35" s="875"/>
      <c r="DS35" s="875"/>
      <c r="DT35" s="875"/>
      <c r="DU35" s="875"/>
      <c r="DV35" s="875"/>
      <c r="DW35" s="875"/>
      <c r="DX35" s="875"/>
      <c r="DY35" s="875"/>
      <c r="DZ35" s="875"/>
      <c r="EA35" s="875"/>
      <c r="EB35" s="875"/>
      <c r="EC35" s="875"/>
      <c r="ED35" s="875"/>
      <c r="EE35" s="875"/>
      <c r="EF35" s="875"/>
      <c r="EG35" s="875"/>
      <c r="EH35" s="875"/>
      <c r="EI35" s="875"/>
      <c r="EJ35" s="875"/>
      <c r="EK35" s="875"/>
      <c r="EL35" s="875"/>
      <c r="EM35" s="875"/>
      <c r="EN35" s="875"/>
      <c r="EO35" s="875"/>
      <c r="EP35" s="875"/>
      <c r="EQ35" s="875"/>
      <c r="ER35" s="875"/>
      <c r="ES35" s="875"/>
      <c r="ET35" s="875"/>
      <c r="EU35" s="875"/>
      <c r="EV35" s="875"/>
      <c r="EW35" s="875"/>
      <c r="EX35" s="875"/>
      <c r="EY35" s="875"/>
      <c r="EZ35" s="875"/>
      <c r="FA35" s="875"/>
      <c r="FB35" s="875"/>
    </row>
    <row r="36" spans="1:158" s="876" customFormat="1" ht="12.5" x14ac:dyDescent="0.35">
      <c r="A36" s="924" t="s">
        <v>4968</v>
      </c>
      <c r="B36" s="924" t="s">
        <v>4969</v>
      </c>
      <c r="C36" s="874">
        <v>1</v>
      </c>
      <c r="D36" s="101">
        <v>9021</v>
      </c>
      <c r="E36" s="101">
        <v>9021</v>
      </c>
      <c r="F36" s="875"/>
      <c r="G36" s="875"/>
      <c r="H36" s="875"/>
      <c r="I36" s="875"/>
      <c r="J36" s="875"/>
      <c r="K36" s="875"/>
      <c r="L36" s="875"/>
      <c r="M36" s="875"/>
      <c r="N36" s="875"/>
      <c r="O36" s="875"/>
      <c r="P36" s="875"/>
      <c r="Q36" s="875"/>
      <c r="R36" s="875"/>
      <c r="S36" s="875"/>
      <c r="T36" s="875"/>
      <c r="U36" s="875"/>
      <c r="V36" s="875"/>
      <c r="W36" s="875"/>
      <c r="X36" s="875"/>
      <c r="Y36" s="875"/>
      <c r="Z36" s="875"/>
      <c r="AA36" s="875"/>
      <c r="AB36" s="875"/>
      <c r="AC36" s="875"/>
      <c r="AD36" s="875"/>
      <c r="AE36" s="875"/>
      <c r="AF36" s="875"/>
      <c r="AG36" s="875"/>
      <c r="AH36" s="875"/>
      <c r="AI36" s="875"/>
      <c r="AJ36" s="875"/>
      <c r="AK36" s="875"/>
      <c r="AL36" s="875"/>
      <c r="AM36" s="875"/>
      <c r="AN36" s="875"/>
      <c r="AO36" s="875"/>
      <c r="AP36" s="875"/>
      <c r="AQ36" s="875"/>
      <c r="AR36" s="875"/>
      <c r="AS36" s="875"/>
      <c r="AT36" s="875"/>
      <c r="AU36" s="875"/>
      <c r="AV36" s="875"/>
      <c r="AW36" s="875"/>
      <c r="AX36" s="875"/>
      <c r="AY36" s="875"/>
      <c r="AZ36" s="875"/>
      <c r="BA36" s="875"/>
      <c r="BB36" s="875"/>
      <c r="BC36" s="875"/>
      <c r="BD36" s="875"/>
      <c r="BE36" s="875"/>
      <c r="BF36" s="875"/>
      <c r="BG36" s="875"/>
      <c r="BH36" s="875"/>
      <c r="BI36" s="875"/>
      <c r="BJ36" s="875"/>
      <c r="BK36" s="875"/>
      <c r="BL36" s="875"/>
      <c r="BM36" s="875"/>
      <c r="BN36" s="875"/>
      <c r="BO36" s="875"/>
      <c r="BP36" s="875"/>
      <c r="BQ36" s="875"/>
      <c r="BR36" s="875"/>
      <c r="BS36" s="875"/>
      <c r="BT36" s="875"/>
      <c r="BU36" s="875"/>
      <c r="BV36" s="875"/>
      <c r="BW36" s="875"/>
      <c r="BX36" s="875"/>
      <c r="BY36" s="875"/>
      <c r="BZ36" s="875"/>
      <c r="CA36" s="875"/>
      <c r="CB36" s="875"/>
      <c r="CC36" s="875"/>
      <c r="CD36" s="875"/>
      <c r="CE36" s="875"/>
      <c r="CF36" s="875"/>
      <c r="CG36" s="875"/>
      <c r="CH36" s="875"/>
      <c r="CI36" s="875"/>
      <c r="CJ36" s="875"/>
      <c r="CK36" s="875"/>
      <c r="CL36" s="875"/>
      <c r="CM36" s="875"/>
      <c r="CN36" s="875"/>
      <c r="CO36" s="875"/>
      <c r="CP36" s="875"/>
      <c r="CQ36" s="875"/>
      <c r="CR36" s="875"/>
      <c r="CS36" s="875"/>
      <c r="CT36" s="875"/>
      <c r="CU36" s="875"/>
      <c r="CV36" s="875"/>
      <c r="CW36" s="875"/>
      <c r="CX36" s="875"/>
      <c r="CY36" s="875"/>
      <c r="CZ36" s="875"/>
      <c r="DA36" s="875"/>
      <c r="DB36" s="875"/>
      <c r="DC36" s="875"/>
      <c r="DD36" s="875"/>
      <c r="DE36" s="875"/>
      <c r="DF36" s="875"/>
      <c r="DG36" s="875"/>
      <c r="DH36" s="875"/>
      <c r="DI36" s="875"/>
      <c r="DJ36" s="875"/>
      <c r="DK36" s="875"/>
      <c r="DL36" s="875"/>
      <c r="DM36" s="875"/>
      <c r="DN36" s="875"/>
      <c r="DO36" s="875"/>
      <c r="DP36" s="875"/>
      <c r="DQ36" s="875"/>
      <c r="DR36" s="875"/>
      <c r="DS36" s="875"/>
      <c r="DT36" s="875"/>
      <c r="DU36" s="875"/>
      <c r="DV36" s="875"/>
      <c r="DW36" s="875"/>
      <c r="DX36" s="875"/>
      <c r="DY36" s="875"/>
      <c r="DZ36" s="875"/>
      <c r="EA36" s="875"/>
      <c r="EB36" s="875"/>
      <c r="EC36" s="875"/>
      <c r="ED36" s="875"/>
      <c r="EE36" s="875"/>
      <c r="EF36" s="875"/>
      <c r="EG36" s="875"/>
      <c r="EH36" s="875"/>
      <c r="EI36" s="875"/>
      <c r="EJ36" s="875"/>
      <c r="EK36" s="875"/>
      <c r="EL36" s="875"/>
      <c r="EM36" s="875"/>
      <c r="EN36" s="875"/>
      <c r="EO36" s="875"/>
      <c r="EP36" s="875"/>
      <c r="EQ36" s="875"/>
      <c r="ER36" s="875"/>
      <c r="ES36" s="875"/>
      <c r="ET36" s="875"/>
      <c r="EU36" s="875"/>
      <c r="EV36" s="875"/>
      <c r="EW36" s="875"/>
      <c r="EX36" s="875"/>
      <c r="EY36" s="875"/>
      <c r="EZ36" s="875"/>
      <c r="FA36" s="875"/>
      <c r="FB36" s="875"/>
    </row>
    <row r="37" spans="1:158" s="876" customFormat="1" ht="12.5" x14ac:dyDescent="0.35">
      <c r="A37" s="924" t="s">
        <v>4970</v>
      </c>
      <c r="B37" s="924" t="s">
        <v>4971</v>
      </c>
      <c r="C37" s="874">
        <v>2</v>
      </c>
      <c r="D37" s="101">
        <v>8594.4</v>
      </c>
      <c r="E37" s="101">
        <v>8594.4</v>
      </c>
      <c r="F37" s="875"/>
      <c r="G37" s="875"/>
      <c r="H37" s="875"/>
      <c r="I37" s="875"/>
      <c r="J37" s="875"/>
      <c r="K37" s="875"/>
      <c r="L37" s="875"/>
      <c r="M37" s="875"/>
      <c r="N37" s="875"/>
      <c r="O37" s="875"/>
      <c r="P37" s="875"/>
      <c r="Q37" s="875"/>
      <c r="R37" s="875"/>
      <c r="S37" s="875"/>
      <c r="T37" s="875"/>
      <c r="U37" s="875"/>
      <c r="V37" s="875"/>
      <c r="W37" s="875"/>
      <c r="X37" s="875"/>
      <c r="Y37" s="875"/>
      <c r="Z37" s="875"/>
      <c r="AA37" s="875"/>
      <c r="AB37" s="875"/>
      <c r="AC37" s="875"/>
      <c r="AD37" s="875"/>
      <c r="AE37" s="875"/>
      <c r="AF37" s="875"/>
      <c r="AG37" s="875"/>
      <c r="AH37" s="875"/>
      <c r="AI37" s="875"/>
      <c r="AJ37" s="875"/>
      <c r="AK37" s="875"/>
      <c r="AL37" s="875"/>
      <c r="AM37" s="875"/>
      <c r="AN37" s="875"/>
      <c r="AO37" s="875"/>
      <c r="AP37" s="875"/>
      <c r="AQ37" s="875"/>
      <c r="AR37" s="875"/>
      <c r="AS37" s="875"/>
      <c r="AT37" s="875"/>
      <c r="AU37" s="875"/>
      <c r="AV37" s="875"/>
      <c r="AW37" s="875"/>
      <c r="AX37" s="875"/>
      <c r="AY37" s="875"/>
      <c r="AZ37" s="875"/>
      <c r="BA37" s="875"/>
      <c r="BB37" s="875"/>
      <c r="BC37" s="875"/>
      <c r="BD37" s="875"/>
      <c r="BE37" s="875"/>
      <c r="BF37" s="875"/>
      <c r="BG37" s="875"/>
      <c r="BH37" s="875"/>
      <c r="BI37" s="875"/>
      <c r="BJ37" s="875"/>
      <c r="BK37" s="875"/>
      <c r="BL37" s="875"/>
      <c r="BM37" s="875"/>
      <c r="BN37" s="875"/>
      <c r="BO37" s="875"/>
      <c r="BP37" s="875"/>
      <c r="BQ37" s="875"/>
      <c r="BR37" s="875"/>
      <c r="BS37" s="875"/>
      <c r="BT37" s="875"/>
      <c r="BU37" s="875"/>
      <c r="BV37" s="875"/>
      <c r="BW37" s="875"/>
      <c r="BX37" s="875"/>
      <c r="BY37" s="875"/>
      <c r="BZ37" s="875"/>
      <c r="CA37" s="875"/>
      <c r="CB37" s="875"/>
      <c r="CC37" s="875"/>
      <c r="CD37" s="875"/>
      <c r="CE37" s="875"/>
      <c r="CF37" s="875"/>
      <c r="CG37" s="875"/>
      <c r="CH37" s="875"/>
      <c r="CI37" s="875"/>
      <c r="CJ37" s="875"/>
      <c r="CK37" s="875"/>
      <c r="CL37" s="875"/>
      <c r="CM37" s="875"/>
      <c r="CN37" s="875"/>
      <c r="CO37" s="875"/>
      <c r="CP37" s="875"/>
      <c r="CQ37" s="875"/>
      <c r="CR37" s="875"/>
      <c r="CS37" s="875"/>
      <c r="CT37" s="875"/>
      <c r="CU37" s="875"/>
      <c r="CV37" s="875"/>
      <c r="CW37" s="875"/>
      <c r="CX37" s="875"/>
      <c r="CY37" s="875"/>
      <c r="CZ37" s="875"/>
      <c r="DA37" s="875"/>
      <c r="DB37" s="875"/>
      <c r="DC37" s="875"/>
      <c r="DD37" s="875"/>
      <c r="DE37" s="875"/>
      <c r="DF37" s="875"/>
      <c r="DG37" s="875"/>
      <c r="DH37" s="875"/>
      <c r="DI37" s="875"/>
      <c r="DJ37" s="875"/>
      <c r="DK37" s="875"/>
      <c r="DL37" s="875"/>
      <c r="DM37" s="875"/>
      <c r="DN37" s="875"/>
      <c r="DO37" s="875"/>
      <c r="DP37" s="875"/>
      <c r="DQ37" s="875"/>
      <c r="DR37" s="875"/>
      <c r="DS37" s="875"/>
      <c r="DT37" s="875"/>
      <c r="DU37" s="875"/>
      <c r="DV37" s="875"/>
      <c r="DW37" s="875"/>
      <c r="DX37" s="875"/>
      <c r="DY37" s="875"/>
      <c r="DZ37" s="875"/>
      <c r="EA37" s="875"/>
      <c r="EB37" s="875"/>
      <c r="EC37" s="875"/>
      <c r="ED37" s="875"/>
      <c r="EE37" s="875"/>
      <c r="EF37" s="875"/>
      <c r="EG37" s="875"/>
      <c r="EH37" s="875"/>
      <c r="EI37" s="875"/>
      <c r="EJ37" s="875"/>
      <c r="EK37" s="875"/>
      <c r="EL37" s="875"/>
      <c r="EM37" s="875"/>
      <c r="EN37" s="875"/>
      <c r="EO37" s="875"/>
      <c r="EP37" s="875"/>
      <c r="EQ37" s="875"/>
      <c r="ER37" s="875"/>
      <c r="ES37" s="875"/>
      <c r="ET37" s="875"/>
      <c r="EU37" s="875"/>
      <c r="EV37" s="875"/>
      <c r="EW37" s="875"/>
      <c r="EX37" s="875"/>
      <c r="EY37" s="875"/>
      <c r="EZ37" s="875"/>
      <c r="FA37" s="875"/>
      <c r="FB37" s="875"/>
    </row>
    <row r="38" spans="1:158" s="170" customFormat="1" ht="12.5" x14ac:dyDescent="0.25">
      <c r="A38" s="924" t="s">
        <v>4972</v>
      </c>
      <c r="B38" s="924" t="s">
        <v>4973</v>
      </c>
      <c r="C38" s="874">
        <v>5</v>
      </c>
      <c r="D38" s="101">
        <v>8202.6</v>
      </c>
      <c r="E38" s="101">
        <v>8202.6</v>
      </c>
      <c r="F38" s="167"/>
      <c r="G38" s="875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167"/>
      <c r="DH38" s="167"/>
      <c r="DI38" s="167"/>
      <c r="DJ38" s="167"/>
      <c r="DK38" s="167"/>
      <c r="DL38" s="167"/>
      <c r="DM38" s="167"/>
      <c r="DN38" s="167"/>
      <c r="DO38" s="167"/>
      <c r="DP38" s="167"/>
      <c r="DQ38" s="167"/>
      <c r="DR38" s="167"/>
      <c r="DS38" s="167"/>
      <c r="DT38" s="167"/>
      <c r="DU38" s="167"/>
      <c r="DV38" s="167"/>
      <c r="DW38" s="167"/>
      <c r="DX38" s="167"/>
      <c r="DY38" s="167"/>
      <c r="DZ38" s="167"/>
      <c r="EA38" s="167"/>
      <c r="EB38" s="167"/>
      <c r="EC38" s="167"/>
      <c r="ED38" s="167"/>
      <c r="EE38" s="167"/>
      <c r="EF38" s="167"/>
      <c r="EG38" s="167"/>
      <c r="EH38" s="167"/>
      <c r="EI38" s="167"/>
      <c r="EJ38" s="167"/>
      <c r="EK38" s="167"/>
      <c r="EL38" s="167"/>
      <c r="EM38" s="167"/>
      <c r="EN38" s="167"/>
      <c r="EO38" s="167"/>
      <c r="EP38" s="167"/>
      <c r="EQ38" s="167"/>
      <c r="ER38" s="167"/>
      <c r="ES38" s="167"/>
      <c r="ET38" s="167"/>
      <c r="EU38" s="167"/>
      <c r="EV38" s="167"/>
      <c r="EW38" s="167"/>
      <c r="EX38" s="167"/>
      <c r="EY38" s="167"/>
      <c r="EZ38" s="167"/>
      <c r="FA38" s="167"/>
      <c r="FB38" s="167"/>
    </row>
    <row r="39" spans="1:158" s="170" customFormat="1" ht="12.5" x14ac:dyDescent="0.25">
      <c r="A39" s="924" t="s">
        <v>4974</v>
      </c>
      <c r="B39" s="924" t="s">
        <v>4975</v>
      </c>
      <c r="C39" s="874">
        <v>1</v>
      </c>
      <c r="D39" s="101">
        <v>7672.8</v>
      </c>
      <c r="E39" s="101">
        <v>7672.8</v>
      </c>
      <c r="F39" s="167"/>
      <c r="G39" s="875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167"/>
      <c r="DH39" s="167"/>
      <c r="DI39" s="167"/>
      <c r="DJ39" s="167"/>
      <c r="DK39" s="167"/>
      <c r="DL39" s="167"/>
      <c r="DM39" s="167"/>
      <c r="DN39" s="167"/>
      <c r="DO39" s="167"/>
      <c r="DP39" s="167"/>
      <c r="DQ39" s="167"/>
      <c r="DR39" s="167"/>
      <c r="DS39" s="167"/>
      <c r="DT39" s="167"/>
      <c r="DU39" s="167"/>
      <c r="DV39" s="167"/>
      <c r="DW39" s="167"/>
      <c r="DX39" s="167"/>
      <c r="DY39" s="167"/>
      <c r="DZ39" s="167"/>
      <c r="EA39" s="167"/>
      <c r="EB39" s="167"/>
      <c r="EC39" s="167"/>
      <c r="ED39" s="167"/>
      <c r="EE39" s="167"/>
      <c r="EF39" s="167"/>
      <c r="EG39" s="167"/>
      <c r="EH39" s="167"/>
      <c r="EI39" s="167"/>
      <c r="EJ39" s="167"/>
      <c r="EK39" s="167"/>
      <c r="EL39" s="167"/>
      <c r="EM39" s="167"/>
      <c r="EN39" s="167"/>
      <c r="EO39" s="167"/>
      <c r="EP39" s="167"/>
      <c r="EQ39" s="167"/>
      <c r="ER39" s="167"/>
      <c r="ES39" s="167"/>
      <c r="ET39" s="167"/>
      <c r="EU39" s="167"/>
      <c r="EV39" s="167"/>
      <c r="EW39" s="167"/>
      <c r="EX39" s="167"/>
      <c r="EY39" s="167"/>
      <c r="EZ39" s="167"/>
      <c r="FA39" s="167"/>
      <c r="FB39" s="167"/>
    </row>
    <row r="40" spans="1:158" s="170" customFormat="1" ht="12.5" x14ac:dyDescent="0.25">
      <c r="A40" s="924" t="s">
        <v>4976</v>
      </c>
      <c r="B40" s="924" t="s">
        <v>4977</v>
      </c>
      <c r="C40" s="874">
        <v>1</v>
      </c>
      <c r="D40" s="101">
        <v>7672.8</v>
      </c>
      <c r="E40" s="101">
        <v>7672.8</v>
      </c>
      <c r="F40" s="167"/>
      <c r="G40" s="875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167"/>
      <c r="DH40" s="167"/>
      <c r="DI40" s="167"/>
      <c r="DJ40" s="167"/>
      <c r="DK40" s="167"/>
      <c r="DL40" s="167"/>
      <c r="DM40" s="167"/>
      <c r="DN40" s="167"/>
      <c r="DO40" s="167"/>
      <c r="DP40" s="167"/>
      <c r="DQ40" s="167"/>
      <c r="DR40" s="167"/>
      <c r="DS40" s="167"/>
      <c r="DT40" s="167"/>
      <c r="DU40" s="167"/>
      <c r="DV40" s="167"/>
      <c r="DW40" s="167"/>
      <c r="DX40" s="167"/>
      <c r="DY40" s="167"/>
      <c r="DZ40" s="167"/>
      <c r="EA40" s="167"/>
      <c r="EB40" s="167"/>
      <c r="EC40" s="167"/>
      <c r="ED40" s="167"/>
      <c r="EE40" s="167"/>
      <c r="EF40" s="167"/>
      <c r="EG40" s="167"/>
      <c r="EH40" s="167"/>
      <c r="EI40" s="167"/>
      <c r="EJ40" s="167"/>
      <c r="EK40" s="167"/>
      <c r="EL40" s="167"/>
      <c r="EM40" s="167"/>
      <c r="EN40" s="167"/>
      <c r="EO40" s="167"/>
      <c r="EP40" s="167"/>
      <c r="EQ40" s="167"/>
      <c r="ER40" s="167"/>
      <c r="ES40" s="167"/>
      <c r="ET40" s="167"/>
      <c r="EU40" s="167"/>
      <c r="EV40" s="167"/>
      <c r="EW40" s="167"/>
      <c r="EX40" s="167"/>
      <c r="EY40" s="167"/>
      <c r="EZ40" s="167"/>
      <c r="FA40" s="167"/>
      <c r="FB40" s="167"/>
    </row>
    <row r="41" spans="1:158" s="170" customFormat="1" ht="12.5" x14ac:dyDescent="0.25">
      <c r="A41" s="924" t="s">
        <v>4978</v>
      </c>
      <c r="B41" s="924" t="s">
        <v>4979</v>
      </c>
      <c r="C41" s="874">
        <v>5</v>
      </c>
      <c r="D41" s="101">
        <v>8052.9</v>
      </c>
      <c r="E41" s="101">
        <v>8052.9</v>
      </c>
      <c r="F41" s="167"/>
      <c r="G41" s="875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167"/>
      <c r="DH41" s="167"/>
      <c r="DI41" s="167"/>
      <c r="DJ41" s="167"/>
      <c r="DK41" s="167"/>
      <c r="DL41" s="167"/>
      <c r="DM41" s="167"/>
      <c r="DN41" s="167"/>
      <c r="DO41" s="167"/>
      <c r="DP41" s="167"/>
      <c r="DQ41" s="167"/>
      <c r="DR41" s="167"/>
      <c r="DS41" s="167"/>
      <c r="DT41" s="167"/>
      <c r="DU41" s="167"/>
      <c r="DV41" s="167"/>
      <c r="DW41" s="167"/>
      <c r="DX41" s="167"/>
      <c r="DY41" s="167"/>
      <c r="DZ41" s="167"/>
      <c r="EA41" s="167"/>
      <c r="EB41" s="167"/>
      <c r="EC41" s="167"/>
      <c r="ED41" s="167"/>
      <c r="EE41" s="167"/>
      <c r="EF41" s="167"/>
      <c r="EG41" s="167"/>
      <c r="EH41" s="167"/>
      <c r="EI41" s="167"/>
      <c r="EJ41" s="167"/>
      <c r="EK41" s="167"/>
      <c r="EL41" s="167"/>
      <c r="EM41" s="167"/>
      <c r="EN41" s="167"/>
      <c r="EO41" s="167"/>
      <c r="EP41" s="167"/>
      <c r="EQ41" s="167"/>
      <c r="ER41" s="167"/>
      <c r="ES41" s="167"/>
      <c r="ET41" s="167"/>
      <c r="EU41" s="167"/>
      <c r="EV41" s="167"/>
      <c r="EW41" s="167"/>
      <c r="EX41" s="167"/>
      <c r="EY41" s="167"/>
      <c r="EZ41" s="167"/>
      <c r="FA41" s="167"/>
      <c r="FB41" s="167"/>
    </row>
    <row r="42" spans="1:158" s="170" customFormat="1" ht="12.5" x14ac:dyDescent="0.25">
      <c r="A42" s="924" t="s">
        <v>4980</v>
      </c>
      <c r="B42" s="924" t="s">
        <v>4981</v>
      </c>
      <c r="C42" s="874">
        <v>12</v>
      </c>
      <c r="D42" s="101">
        <v>7672.800000000002</v>
      </c>
      <c r="E42" s="101">
        <v>7672.800000000002</v>
      </c>
      <c r="F42" s="167"/>
      <c r="G42" s="875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167"/>
      <c r="DH42" s="167"/>
      <c r="DI42" s="167"/>
      <c r="DJ42" s="167"/>
      <c r="DK42" s="167"/>
      <c r="DL42" s="167"/>
      <c r="DM42" s="167"/>
      <c r="DN42" s="167"/>
      <c r="DO42" s="167"/>
      <c r="DP42" s="167"/>
      <c r="DQ42" s="167"/>
      <c r="DR42" s="167"/>
      <c r="DS42" s="167"/>
      <c r="DT42" s="167"/>
      <c r="DU42" s="167"/>
      <c r="DV42" s="167"/>
      <c r="DW42" s="167"/>
      <c r="DX42" s="167"/>
      <c r="DY42" s="167"/>
      <c r="DZ42" s="167"/>
      <c r="EA42" s="167"/>
      <c r="EB42" s="167"/>
      <c r="EC42" s="167"/>
      <c r="ED42" s="167"/>
      <c r="EE42" s="167"/>
      <c r="EF42" s="167"/>
      <c r="EG42" s="167"/>
      <c r="EH42" s="167"/>
      <c r="EI42" s="167"/>
      <c r="EJ42" s="167"/>
      <c r="EK42" s="167"/>
      <c r="EL42" s="167"/>
      <c r="EM42" s="167"/>
      <c r="EN42" s="167"/>
      <c r="EO42" s="167"/>
      <c r="EP42" s="167"/>
      <c r="EQ42" s="167"/>
      <c r="ER42" s="167"/>
      <c r="ES42" s="167"/>
      <c r="ET42" s="167"/>
      <c r="EU42" s="167"/>
      <c r="EV42" s="167"/>
      <c r="EW42" s="167"/>
      <c r="EX42" s="167"/>
      <c r="EY42" s="167"/>
      <c r="EZ42" s="167"/>
      <c r="FA42" s="167"/>
      <c r="FB42" s="167"/>
    </row>
    <row r="43" spans="1:158" s="170" customFormat="1" ht="12.5" x14ac:dyDescent="0.25">
      <c r="A43" s="924" t="s">
        <v>4982</v>
      </c>
      <c r="B43" s="924" t="s">
        <v>4378</v>
      </c>
      <c r="C43" s="874">
        <v>4</v>
      </c>
      <c r="D43" s="101">
        <v>9986.4</v>
      </c>
      <c r="E43" s="101">
        <v>9986.4</v>
      </c>
      <c r="F43" s="167"/>
      <c r="G43" s="875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167"/>
      <c r="DH43" s="167"/>
      <c r="DI43" s="167"/>
      <c r="DJ43" s="167"/>
      <c r="DK43" s="167"/>
      <c r="DL43" s="167"/>
      <c r="DM43" s="167"/>
      <c r="DN43" s="167"/>
      <c r="DO43" s="167"/>
      <c r="DP43" s="167"/>
      <c r="DQ43" s="167"/>
      <c r="DR43" s="167"/>
      <c r="DS43" s="167"/>
      <c r="DT43" s="167"/>
      <c r="DU43" s="167"/>
      <c r="DV43" s="167"/>
      <c r="DW43" s="167"/>
      <c r="DX43" s="167"/>
      <c r="DY43" s="167"/>
      <c r="DZ43" s="167"/>
      <c r="EA43" s="167"/>
      <c r="EB43" s="167"/>
      <c r="EC43" s="167"/>
      <c r="ED43" s="167"/>
      <c r="EE43" s="167"/>
      <c r="EF43" s="167"/>
      <c r="EG43" s="167"/>
      <c r="EH43" s="167"/>
      <c r="EI43" s="167"/>
      <c r="EJ43" s="167"/>
      <c r="EK43" s="167"/>
      <c r="EL43" s="167"/>
      <c r="EM43" s="167"/>
      <c r="EN43" s="167"/>
      <c r="EO43" s="167"/>
      <c r="EP43" s="167"/>
      <c r="EQ43" s="167"/>
      <c r="ER43" s="167"/>
      <c r="ES43" s="167"/>
      <c r="ET43" s="167"/>
      <c r="EU43" s="167"/>
      <c r="EV43" s="167"/>
      <c r="EW43" s="167"/>
      <c r="EX43" s="167"/>
      <c r="EY43" s="167"/>
      <c r="EZ43" s="167"/>
      <c r="FA43" s="167"/>
      <c r="FB43" s="167"/>
    </row>
    <row r="44" spans="1:158" s="170" customFormat="1" ht="12.5" x14ac:dyDescent="0.25">
      <c r="A44" s="924" t="s">
        <v>4983</v>
      </c>
      <c r="B44" s="924" t="s">
        <v>4984</v>
      </c>
      <c r="C44" s="874">
        <v>5</v>
      </c>
      <c r="D44" s="101">
        <v>7467.9</v>
      </c>
      <c r="E44" s="101">
        <v>7467.9</v>
      </c>
      <c r="F44" s="167"/>
      <c r="G44" s="875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167"/>
      <c r="DH44" s="167"/>
      <c r="DI44" s="167"/>
      <c r="DJ44" s="167"/>
      <c r="DK44" s="167"/>
      <c r="DL44" s="167"/>
      <c r="DM44" s="167"/>
      <c r="DN44" s="167"/>
      <c r="DO44" s="167"/>
      <c r="DP44" s="167"/>
      <c r="DQ44" s="167"/>
      <c r="DR44" s="167"/>
      <c r="DS44" s="167"/>
      <c r="DT44" s="167"/>
      <c r="DU44" s="167"/>
      <c r="DV44" s="167"/>
      <c r="DW44" s="167"/>
      <c r="DX44" s="167"/>
      <c r="DY44" s="167"/>
      <c r="DZ44" s="167"/>
      <c r="EA44" s="167"/>
      <c r="EB44" s="167"/>
      <c r="EC44" s="167"/>
      <c r="ED44" s="167"/>
      <c r="EE44" s="167"/>
      <c r="EF44" s="167"/>
      <c r="EG44" s="167"/>
      <c r="EH44" s="167"/>
      <c r="EI44" s="167"/>
      <c r="EJ44" s="167"/>
      <c r="EK44" s="167"/>
      <c r="EL44" s="167"/>
      <c r="EM44" s="167"/>
      <c r="EN44" s="167"/>
      <c r="EO44" s="167"/>
      <c r="EP44" s="167"/>
      <c r="EQ44" s="167"/>
      <c r="ER44" s="167"/>
      <c r="ES44" s="167"/>
      <c r="ET44" s="167"/>
      <c r="EU44" s="167"/>
      <c r="EV44" s="167"/>
      <c r="EW44" s="167"/>
      <c r="EX44" s="167"/>
      <c r="EY44" s="167"/>
      <c r="EZ44" s="167"/>
      <c r="FA44" s="167"/>
      <c r="FB44" s="167"/>
    </row>
    <row r="45" spans="1:158" s="170" customFormat="1" ht="12.5" x14ac:dyDescent="0.25">
      <c r="A45" s="924" t="s">
        <v>4985</v>
      </c>
      <c r="B45" s="924" t="s">
        <v>4986</v>
      </c>
      <c r="C45" s="874">
        <v>6</v>
      </c>
      <c r="D45" s="101">
        <v>7467.9</v>
      </c>
      <c r="E45" s="101">
        <v>7467.9</v>
      </c>
      <c r="F45" s="167"/>
      <c r="G45" s="875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167"/>
      <c r="DH45" s="167"/>
      <c r="DI45" s="167"/>
      <c r="DJ45" s="167"/>
      <c r="DK45" s="167"/>
      <c r="DL45" s="167"/>
      <c r="DM45" s="167"/>
      <c r="DN45" s="167"/>
      <c r="DO45" s="167"/>
      <c r="DP45" s="167"/>
      <c r="DQ45" s="167"/>
      <c r="DR45" s="167"/>
      <c r="DS45" s="167"/>
      <c r="DT45" s="167"/>
      <c r="DU45" s="167"/>
      <c r="DV45" s="167"/>
      <c r="DW45" s="167"/>
      <c r="DX45" s="167"/>
      <c r="DY45" s="167"/>
      <c r="DZ45" s="167"/>
      <c r="EA45" s="167"/>
      <c r="EB45" s="167"/>
      <c r="EC45" s="167"/>
      <c r="ED45" s="167"/>
      <c r="EE45" s="167"/>
      <c r="EF45" s="167"/>
      <c r="EG45" s="167"/>
      <c r="EH45" s="167"/>
      <c r="EI45" s="167"/>
      <c r="EJ45" s="167"/>
      <c r="EK45" s="167"/>
      <c r="EL45" s="167"/>
      <c r="EM45" s="167"/>
      <c r="EN45" s="167"/>
      <c r="EO45" s="167"/>
      <c r="EP45" s="167"/>
      <c r="EQ45" s="167"/>
      <c r="ER45" s="167"/>
      <c r="ES45" s="167"/>
      <c r="ET45" s="167"/>
      <c r="EU45" s="167"/>
      <c r="EV45" s="167"/>
      <c r="EW45" s="167"/>
      <c r="EX45" s="167"/>
      <c r="EY45" s="167"/>
      <c r="EZ45" s="167"/>
      <c r="FA45" s="167"/>
      <c r="FB45" s="167"/>
    </row>
    <row r="46" spans="1:158" s="876" customFormat="1" ht="12.5" x14ac:dyDescent="0.35">
      <c r="A46" s="924" t="s">
        <v>4987</v>
      </c>
      <c r="B46" s="924" t="s">
        <v>4988</v>
      </c>
      <c r="C46" s="874">
        <v>3</v>
      </c>
      <c r="D46" s="101">
        <v>7467.8999999999987</v>
      </c>
      <c r="E46" s="101">
        <v>7467.8999999999987</v>
      </c>
      <c r="F46" s="875"/>
      <c r="G46" s="875"/>
      <c r="H46" s="875"/>
      <c r="I46" s="875"/>
      <c r="J46" s="875"/>
      <c r="K46" s="875"/>
      <c r="L46" s="875"/>
      <c r="M46" s="875"/>
      <c r="N46" s="875"/>
      <c r="O46" s="875"/>
      <c r="P46" s="875"/>
      <c r="Q46" s="875"/>
      <c r="R46" s="875"/>
      <c r="S46" s="875"/>
      <c r="T46" s="875"/>
      <c r="U46" s="875"/>
      <c r="V46" s="875"/>
      <c r="W46" s="875"/>
      <c r="X46" s="875"/>
      <c r="Y46" s="875"/>
      <c r="Z46" s="875"/>
      <c r="AA46" s="875"/>
      <c r="AB46" s="875"/>
      <c r="AC46" s="875"/>
      <c r="AD46" s="875"/>
      <c r="AE46" s="875"/>
      <c r="AF46" s="875"/>
      <c r="AG46" s="875"/>
      <c r="AH46" s="875"/>
      <c r="AI46" s="875"/>
      <c r="AJ46" s="875"/>
      <c r="AK46" s="875"/>
      <c r="AL46" s="875"/>
      <c r="AM46" s="875"/>
      <c r="AN46" s="875"/>
      <c r="AO46" s="875"/>
      <c r="AP46" s="875"/>
      <c r="AQ46" s="875"/>
      <c r="AR46" s="875"/>
      <c r="AS46" s="875"/>
      <c r="AT46" s="875"/>
      <c r="AU46" s="875"/>
      <c r="AV46" s="875"/>
      <c r="AW46" s="875"/>
      <c r="AX46" s="875"/>
      <c r="AY46" s="875"/>
      <c r="AZ46" s="875"/>
      <c r="BA46" s="875"/>
      <c r="BB46" s="875"/>
      <c r="BC46" s="875"/>
      <c r="BD46" s="875"/>
      <c r="BE46" s="875"/>
      <c r="BF46" s="875"/>
      <c r="BG46" s="875"/>
      <c r="BH46" s="875"/>
      <c r="BI46" s="875"/>
      <c r="BJ46" s="875"/>
      <c r="BK46" s="875"/>
      <c r="BL46" s="875"/>
      <c r="BM46" s="875"/>
      <c r="BN46" s="875"/>
      <c r="BO46" s="875"/>
      <c r="BP46" s="875"/>
      <c r="BQ46" s="875"/>
      <c r="BR46" s="875"/>
      <c r="BS46" s="875"/>
      <c r="BT46" s="875"/>
      <c r="BU46" s="875"/>
      <c r="BV46" s="875"/>
      <c r="BW46" s="875"/>
      <c r="BX46" s="875"/>
      <c r="BY46" s="875"/>
      <c r="BZ46" s="875"/>
      <c r="CA46" s="875"/>
      <c r="CB46" s="875"/>
      <c r="CC46" s="875"/>
      <c r="CD46" s="875"/>
      <c r="CE46" s="875"/>
      <c r="CF46" s="875"/>
      <c r="CG46" s="875"/>
      <c r="CH46" s="875"/>
      <c r="CI46" s="875"/>
      <c r="CJ46" s="875"/>
      <c r="CK46" s="875"/>
      <c r="CL46" s="875"/>
      <c r="CM46" s="875"/>
      <c r="CN46" s="875"/>
      <c r="CO46" s="875"/>
      <c r="CP46" s="875"/>
      <c r="CQ46" s="875"/>
      <c r="CR46" s="875"/>
      <c r="CS46" s="875"/>
      <c r="CT46" s="875"/>
      <c r="CU46" s="875"/>
      <c r="CV46" s="875"/>
      <c r="CW46" s="875"/>
      <c r="CX46" s="875"/>
      <c r="CY46" s="875"/>
      <c r="CZ46" s="875"/>
      <c r="DA46" s="875"/>
      <c r="DB46" s="875"/>
      <c r="DC46" s="875"/>
      <c r="DD46" s="875"/>
      <c r="DE46" s="875"/>
      <c r="DF46" s="875"/>
      <c r="DG46" s="875"/>
      <c r="DH46" s="875"/>
      <c r="DI46" s="875"/>
      <c r="DJ46" s="875"/>
      <c r="DK46" s="875"/>
      <c r="DL46" s="875"/>
      <c r="DM46" s="875"/>
      <c r="DN46" s="875"/>
      <c r="DO46" s="875"/>
      <c r="DP46" s="875"/>
      <c r="DQ46" s="875"/>
      <c r="DR46" s="875"/>
      <c r="DS46" s="875"/>
      <c r="DT46" s="875"/>
      <c r="DU46" s="875"/>
      <c r="DV46" s="875"/>
      <c r="DW46" s="875"/>
      <c r="DX46" s="875"/>
      <c r="DY46" s="875"/>
      <c r="DZ46" s="875"/>
      <c r="EA46" s="875"/>
      <c r="EB46" s="875"/>
      <c r="EC46" s="875"/>
      <c r="ED46" s="875"/>
      <c r="EE46" s="875"/>
      <c r="EF46" s="875"/>
      <c r="EG46" s="875"/>
      <c r="EH46" s="875"/>
      <c r="EI46" s="875"/>
      <c r="EJ46" s="875"/>
      <c r="EK46" s="875"/>
      <c r="EL46" s="875"/>
      <c r="EM46" s="875"/>
      <c r="EN46" s="875"/>
      <c r="EO46" s="875"/>
      <c r="EP46" s="875"/>
      <c r="EQ46" s="875"/>
      <c r="ER46" s="875"/>
      <c r="ES46" s="875"/>
      <c r="ET46" s="875"/>
      <c r="EU46" s="875"/>
      <c r="EV46" s="875"/>
      <c r="EW46" s="875"/>
      <c r="EX46" s="875"/>
      <c r="EY46" s="875"/>
      <c r="EZ46" s="875"/>
      <c r="FA46" s="875"/>
      <c r="FB46" s="875"/>
    </row>
    <row r="47" spans="1:158" s="876" customFormat="1" ht="12.5" x14ac:dyDescent="0.35">
      <c r="A47" s="924" t="s">
        <v>4989</v>
      </c>
      <c r="B47" s="924" t="s">
        <v>4990</v>
      </c>
      <c r="C47" s="874">
        <v>1</v>
      </c>
      <c r="D47" s="101">
        <v>7845.9</v>
      </c>
      <c r="E47" s="101">
        <v>7845.9</v>
      </c>
      <c r="F47" s="875"/>
      <c r="G47" s="875"/>
      <c r="H47" s="875"/>
      <c r="I47" s="875"/>
      <c r="J47" s="875"/>
      <c r="K47" s="875"/>
      <c r="L47" s="875"/>
      <c r="M47" s="875"/>
      <c r="N47" s="875"/>
      <c r="O47" s="875"/>
      <c r="P47" s="875"/>
      <c r="Q47" s="875"/>
      <c r="R47" s="875"/>
      <c r="S47" s="875"/>
      <c r="T47" s="875"/>
      <c r="U47" s="875"/>
      <c r="V47" s="875"/>
      <c r="W47" s="875"/>
      <c r="X47" s="875"/>
      <c r="Y47" s="875"/>
      <c r="Z47" s="875"/>
      <c r="AA47" s="875"/>
      <c r="AB47" s="875"/>
      <c r="AC47" s="875"/>
      <c r="AD47" s="875"/>
      <c r="AE47" s="875"/>
      <c r="AF47" s="875"/>
      <c r="AG47" s="875"/>
      <c r="AH47" s="875"/>
      <c r="AI47" s="875"/>
      <c r="AJ47" s="875"/>
      <c r="AK47" s="875"/>
      <c r="AL47" s="875"/>
      <c r="AM47" s="875"/>
      <c r="AN47" s="875"/>
      <c r="AO47" s="875"/>
      <c r="AP47" s="875"/>
      <c r="AQ47" s="875"/>
      <c r="AR47" s="875"/>
      <c r="AS47" s="875"/>
      <c r="AT47" s="875"/>
      <c r="AU47" s="875"/>
      <c r="AV47" s="875"/>
      <c r="AW47" s="875"/>
      <c r="AX47" s="875"/>
      <c r="AY47" s="875"/>
      <c r="AZ47" s="875"/>
      <c r="BA47" s="875"/>
      <c r="BB47" s="875"/>
      <c r="BC47" s="875"/>
      <c r="BD47" s="875"/>
      <c r="BE47" s="875"/>
      <c r="BF47" s="875"/>
      <c r="BG47" s="875"/>
      <c r="BH47" s="875"/>
      <c r="BI47" s="875"/>
      <c r="BJ47" s="875"/>
      <c r="BK47" s="875"/>
      <c r="BL47" s="875"/>
      <c r="BM47" s="875"/>
      <c r="BN47" s="875"/>
      <c r="BO47" s="875"/>
      <c r="BP47" s="875"/>
      <c r="BQ47" s="875"/>
      <c r="BR47" s="875"/>
      <c r="BS47" s="875"/>
      <c r="BT47" s="875"/>
      <c r="BU47" s="875"/>
      <c r="BV47" s="875"/>
      <c r="BW47" s="875"/>
      <c r="BX47" s="875"/>
      <c r="BY47" s="875"/>
      <c r="BZ47" s="875"/>
      <c r="CA47" s="875"/>
      <c r="CB47" s="875"/>
      <c r="CC47" s="875"/>
      <c r="CD47" s="875"/>
      <c r="CE47" s="875"/>
      <c r="CF47" s="875"/>
      <c r="CG47" s="875"/>
      <c r="CH47" s="875"/>
      <c r="CI47" s="875"/>
      <c r="CJ47" s="875"/>
      <c r="CK47" s="875"/>
      <c r="CL47" s="875"/>
      <c r="CM47" s="875"/>
      <c r="CN47" s="875"/>
      <c r="CO47" s="875"/>
      <c r="CP47" s="875"/>
      <c r="CQ47" s="875"/>
      <c r="CR47" s="875"/>
      <c r="CS47" s="875"/>
      <c r="CT47" s="875"/>
      <c r="CU47" s="875"/>
      <c r="CV47" s="875"/>
      <c r="CW47" s="875"/>
      <c r="CX47" s="875"/>
      <c r="CY47" s="875"/>
      <c r="CZ47" s="875"/>
      <c r="DA47" s="875"/>
      <c r="DB47" s="875"/>
      <c r="DC47" s="875"/>
      <c r="DD47" s="875"/>
      <c r="DE47" s="875"/>
      <c r="DF47" s="875"/>
      <c r="DG47" s="875"/>
      <c r="DH47" s="875"/>
      <c r="DI47" s="875"/>
      <c r="DJ47" s="875"/>
      <c r="DK47" s="875"/>
      <c r="DL47" s="875"/>
      <c r="DM47" s="875"/>
      <c r="DN47" s="875"/>
      <c r="DO47" s="875"/>
      <c r="DP47" s="875"/>
      <c r="DQ47" s="875"/>
      <c r="DR47" s="875"/>
      <c r="DS47" s="875"/>
      <c r="DT47" s="875"/>
      <c r="DU47" s="875"/>
      <c r="DV47" s="875"/>
      <c r="DW47" s="875"/>
      <c r="DX47" s="875"/>
      <c r="DY47" s="875"/>
      <c r="DZ47" s="875"/>
      <c r="EA47" s="875"/>
      <c r="EB47" s="875"/>
      <c r="EC47" s="875"/>
      <c r="ED47" s="875"/>
      <c r="EE47" s="875"/>
      <c r="EF47" s="875"/>
      <c r="EG47" s="875"/>
      <c r="EH47" s="875"/>
      <c r="EI47" s="875"/>
      <c r="EJ47" s="875"/>
      <c r="EK47" s="875"/>
      <c r="EL47" s="875"/>
      <c r="EM47" s="875"/>
      <c r="EN47" s="875"/>
      <c r="EO47" s="875"/>
      <c r="EP47" s="875"/>
      <c r="EQ47" s="875"/>
      <c r="ER47" s="875"/>
      <c r="ES47" s="875"/>
      <c r="ET47" s="875"/>
      <c r="EU47" s="875"/>
      <c r="EV47" s="875"/>
      <c r="EW47" s="875"/>
      <c r="EX47" s="875"/>
      <c r="EY47" s="875"/>
      <c r="EZ47" s="875"/>
      <c r="FA47" s="875"/>
      <c r="FB47" s="875"/>
    </row>
    <row r="48" spans="1:158" s="876" customFormat="1" ht="12.5" x14ac:dyDescent="0.35">
      <c r="A48" s="924" t="s">
        <v>4991</v>
      </c>
      <c r="B48" s="924" t="s">
        <v>4358</v>
      </c>
      <c r="C48" s="874">
        <v>2</v>
      </c>
      <c r="D48" s="101">
        <v>14694</v>
      </c>
      <c r="E48" s="101">
        <v>14694</v>
      </c>
      <c r="F48" s="875"/>
      <c r="G48" s="875"/>
      <c r="H48" s="875"/>
      <c r="I48" s="875"/>
      <c r="J48" s="875"/>
      <c r="K48" s="875"/>
      <c r="L48" s="875"/>
      <c r="M48" s="875"/>
      <c r="N48" s="875"/>
      <c r="O48" s="875"/>
      <c r="P48" s="875"/>
      <c r="Q48" s="875"/>
      <c r="R48" s="875"/>
      <c r="S48" s="875"/>
      <c r="T48" s="875"/>
      <c r="U48" s="875"/>
      <c r="V48" s="875"/>
      <c r="W48" s="875"/>
      <c r="X48" s="875"/>
      <c r="Y48" s="875"/>
      <c r="Z48" s="875"/>
      <c r="AA48" s="875"/>
      <c r="AB48" s="875"/>
      <c r="AC48" s="875"/>
      <c r="AD48" s="875"/>
      <c r="AE48" s="875"/>
      <c r="AF48" s="875"/>
      <c r="AG48" s="875"/>
      <c r="AH48" s="875"/>
      <c r="AI48" s="875"/>
      <c r="AJ48" s="875"/>
      <c r="AK48" s="875"/>
      <c r="AL48" s="875"/>
      <c r="AM48" s="875"/>
      <c r="AN48" s="875"/>
      <c r="AO48" s="875"/>
      <c r="AP48" s="875"/>
      <c r="AQ48" s="875"/>
      <c r="AR48" s="875"/>
      <c r="AS48" s="875"/>
      <c r="AT48" s="875"/>
      <c r="AU48" s="875"/>
      <c r="AV48" s="875"/>
      <c r="AW48" s="875"/>
      <c r="AX48" s="875"/>
      <c r="AY48" s="875"/>
      <c r="AZ48" s="875"/>
      <c r="BA48" s="875"/>
      <c r="BB48" s="875"/>
      <c r="BC48" s="875"/>
      <c r="BD48" s="875"/>
      <c r="BE48" s="875"/>
      <c r="BF48" s="875"/>
      <c r="BG48" s="875"/>
      <c r="BH48" s="875"/>
      <c r="BI48" s="875"/>
      <c r="BJ48" s="875"/>
      <c r="BK48" s="875"/>
      <c r="BL48" s="875"/>
      <c r="BM48" s="875"/>
      <c r="BN48" s="875"/>
      <c r="BO48" s="875"/>
      <c r="BP48" s="875"/>
      <c r="BQ48" s="875"/>
      <c r="BR48" s="875"/>
      <c r="BS48" s="875"/>
      <c r="BT48" s="875"/>
      <c r="BU48" s="875"/>
      <c r="BV48" s="875"/>
      <c r="BW48" s="875"/>
      <c r="BX48" s="875"/>
      <c r="BY48" s="875"/>
      <c r="BZ48" s="875"/>
      <c r="CA48" s="875"/>
      <c r="CB48" s="875"/>
      <c r="CC48" s="875"/>
      <c r="CD48" s="875"/>
      <c r="CE48" s="875"/>
      <c r="CF48" s="875"/>
      <c r="CG48" s="875"/>
      <c r="CH48" s="875"/>
      <c r="CI48" s="875"/>
      <c r="CJ48" s="875"/>
      <c r="CK48" s="875"/>
      <c r="CL48" s="875"/>
      <c r="CM48" s="875"/>
      <c r="CN48" s="875"/>
      <c r="CO48" s="875"/>
      <c r="CP48" s="875"/>
      <c r="CQ48" s="875"/>
      <c r="CR48" s="875"/>
      <c r="CS48" s="875"/>
      <c r="CT48" s="875"/>
      <c r="CU48" s="875"/>
      <c r="CV48" s="875"/>
      <c r="CW48" s="875"/>
      <c r="CX48" s="875"/>
      <c r="CY48" s="875"/>
      <c r="CZ48" s="875"/>
      <c r="DA48" s="875"/>
      <c r="DB48" s="875"/>
      <c r="DC48" s="875"/>
      <c r="DD48" s="875"/>
      <c r="DE48" s="875"/>
      <c r="DF48" s="875"/>
      <c r="DG48" s="875"/>
      <c r="DH48" s="875"/>
      <c r="DI48" s="875"/>
      <c r="DJ48" s="875"/>
      <c r="DK48" s="875"/>
      <c r="DL48" s="875"/>
      <c r="DM48" s="875"/>
      <c r="DN48" s="875"/>
      <c r="DO48" s="875"/>
      <c r="DP48" s="875"/>
      <c r="DQ48" s="875"/>
      <c r="DR48" s="875"/>
      <c r="DS48" s="875"/>
      <c r="DT48" s="875"/>
      <c r="DU48" s="875"/>
      <c r="DV48" s="875"/>
      <c r="DW48" s="875"/>
      <c r="DX48" s="875"/>
      <c r="DY48" s="875"/>
      <c r="DZ48" s="875"/>
      <c r="EA48" s="875"/>
      <c r="EB48" s="875"/>
      <c r="EC48" s="875"/>
      <c r="ED48" s="875"/>
      <c r="EE48" s="875"/>
      <c r="EF48" s="875"/>
      <c r="EG48" s="875"/>
      <c r="EH48" s="875"/>
      <c r="EI48" s="875"/>
      <c r="EJ48" s="875"/>
      <c r="EK48" s="875"/>
      <c r="EL48" s="875"/>
      <c r="EM48" s="875"/>
      <c r="EN48" s="875"/>
      <c r="EO48" s="875"/>
      <c r="EP48" s="875"/>
      <c r="EQ48" s="875"/>
      <c r="ER48" s="875"/>
      <c r="ES48" s="875"/>
      <c r="ET48" s="875"/>
      <c r="EU48" s="875"/>
      <c r="EV48" s="875"/>
      <c r="EW48" s="875"/>
      <c r="EX48" s="875"/>
      <c r="EY48" s="875"/>
      <c r="EZ48" s="875"/>
      <c r="FA48" s="875"/>
      <c r="FB48" s="875"/>
    </row>
    <row r="49" spans="1:158" s="876" customFormat="1" ht="12.5" x14ac:dyDescent="0.35">
      <c r="A49" s="924" t="s">
        <v>4992</v>
      </c>
      <c r="B49" s="924" t="s">
        <v>4993</v>
      </c>
      <c r="C49" s="874">
        <v>1</v>
      </c>
      <c r="D49" s="101">
        <v>7912.2</v>
      </c>
      <c r="E49" s="101">
        <v>7912.2</v>
      </c>
      <c r="F49" s="875"/>
      <c r="G49" s="875"/>
      <c r="H49" s="875"/>
      <c r="I49" s="875"/>
      <c r="J49" s="875"/>
      <c r="K49" s="875"/>
      <c r="L49" s="875"/>
      <c r="M49" s="875"/>
      <c r="N49" s="875"/>
      <c r="O49" s="875"/>
      <c r="P49" s="875"/>
      <c r="Q49" s="875"/>
      <c r="R49" s="875"/>
      <c r="S49" s="875"/>
      <c r="T49" s="875"/>
      <c r="U49" s="875"/>
      <c r="V49" s="875"/>
      <c r="W49" s="875"/>
      <c r="X49" s="875"/>
      <c r="Y49" s="875"/>
      <c r="Z49" s="875"/>
      <c r="AA49" s="875"/>
      <c r="AB49" s="875"/>
      <c r="AC49" s="875"/>
      <c r="AD49" s="875"/>
      <c r="AE49" s="875"/>
      <c r="AF49" s="875"/>
      <c r="AG49" s="875"/>
      <c r="AH49" s="875"/>
      <c r="AI49" s="875"/>
      <c r="AJ49" s="875"/>
      <c r="AK49" s="875"/>
      <c r="AL49" s="875"/>
      <c r="AM49" s="875"/>
      <c r="AN49" s="875"/>
      <c r="AO49" s="875"/>
      <c r="AP49" s="875"/>
      <c r="AQ49" s="875"/>
      <c r="AR49" s="875"/>
      <c r="AS49" s="875"/>
      <c r="AT49" s="875"/>
      <c r="AU49" s="875"/>
      <c r="AV49" s="875"/>
      <c r="AW49" s="875"/>
      <c r="AX49" s="875"/>
      <c r="AY49" s="875"/>
      <c r="AZ49" s="875"/>
      <c r="BA49" s="875"/>
      <c r="BB49" s="875"/>
      <c r="BC49" s="875"/>
      <c r="BD49" s="875"/>
      <c r="BE49" s="875"/>
      <c r="BF49" s="875"/>
      <c r="BG49" s="875"/>
      <c r="BH49" s="875"/>
      <c r="BI49" s="875"/>
      <c r="BJ49" s="875"/>
      <c r="BK49" s="875"/>
      <c r="BL49" s="875"/>
      <c r="BM49" s="875"/>
      <c r="BN49" s="875"/>
      <c r="BO49" s="875"/>
      <c r="BP49" s="875"/>
      <c r="BQ49" s="875"/>
      <c r="BR49" s="875"/>
      <c r="BS49" s="875"/>
      <c r="BT49" s="875"/>
      <c r="BU49" s="875"/>
      <c r="BV49" s="875"/>
      <c r="BW49" s="875"/>
      <c r="BX49" s="875"/>
      <c r="BY49" s="875"/>
      <c r="BZ49" s="875"/>
      <c r="CA49" s="875"/>
      <c r="CB49" s="875"/>
      <c r="CC49" s="875"/>
      <c r="CD49" s="875"/>
      <c r="CE49" s="875"/>
      <c r="CF49" s="875"/>
      <c r="CG49" s="875"/>
      <c r="CH49" s="875"/>
      <c r="CI49" s="875"/>
      <c r="CJ49" s="875"/>
      <c r="CK49" s="875"/>
      <c r="CL49" s="875"/>
      <c r="CM49" s="875"/>
      <c r="CN49" s="875"/>
      <c r="CO49" s="875"/>
      <c r="CP49" s="875"/>
      <c r="CQ49" s="875"/>
      <c r="CR49" s="875"/>
      <c r="CS49" s="875"/>
      <c r="CT49" s="875"/>
      <c r="CU49" s="875"/>
      <c r="CV49" s="875"/>
      <c r="CW49" s="875"/>
      <c r="CX49" s="875"/>
      <c r="CY49" s="875"/>
      <c r="CZ49" s="875"/>
      <c r="DA49" s="875"/>
      <c r="DB49" s="875"/>
      <c r="DC49" s="875"/>
      <c r="DD49" s="875"/>
      <c r="DE49" s="875"/>
      <c r="DF49" s="875"/>
      <c r="DG49" s="875"/>
      <c r="DH49" s="875"/>
      <c r="DI49" s="875"/>
      <c r="DJ49" s="875"/>
      <c r="DK49" s="875"/>
      <c r="DL49" s="875"/>
      <c r="DM49" s="875"/>
      <c r="DN49" s="875"/>
      <c r="DO49" s="875"/>
      <c r="DP49" s="875"/>
      <c r="DQ49" s="875"/>
      <c r="DR49" s="875"/>
      <c r="DS49" s="875"/>
      <c r="DT49" s="875"/>
      <c r="DU49" s="875"/>
      <c r="DV49" s="875"/>
      <c r="DW49" s="875"/>
      <c r="DX49" s="875"/>
      <c r="DY49" s="875"/>
      <c r="DZ49" s="875"/>
      <c r="EA49" s="875"/>
      <c r="EB49" s="875"/>
      <c r="EC49" s="875"/>
      <c r="ED49" s="875"/>
      <c r="EE49" s="875"/>
      <c r="EF49" s="875"/>
      <c r="EG49" s="875"/>
      <c r="EH49" s="875"/>
      <c r="EI49" s="875"/>
      <c r="EJ49" s="875"/>
      <c r="EK49" s="875"/>
      <c r="EL49" s="875"/>
      <c r="EM49" s="875"/>
      <c r="EN49" s="875"/>
      <c r="EO49" s="875"/>
      <c r="EP49" s="875"/>
      <c r="EQ49" s="875"/>
      <c r="ER49" s="875"/>
      <c r="ES49" s="875"/>
      <c r="ET49" s="875"/>
      <c r="EU49" s="875"/>
      <c r="EV49" s="875"/>
      <c r="EW49" s="875"/>
      <c r="EX49" s="875"/>
      <c r="EY49" s="875"/>
      <c r="EZ49" s="875"/>
      <c r="FA49" s="875"/>
      <c r="FB49" s="875"/>
    </row>
    <row r="50" spans="1:158" s="876" customFormat="1" ht="12.5" x14ac:dyDescent="0.35">
      <c r="A50" s="924" t="s">
        <v>4994</v>
      </c>
      <c r="B50" s="924" t="s">
        <v>4995</v>
      </c>
      <c r="C50" s="874">
        <v>2</v>
      </c>
      <c r="D50" s="101">
        <v>9093.2999999999993</v>
      </c>
      <c r="E50" s="101">
        <v>9093.2999999999993</v>
      </c>
      <c r="F50" s="875"/>
      <c r="G50" s="875"/>
      <c r="H50" s="875"/>
      <c r="I50" s="875"/>
      <c r="J50" s="875"/>
      <c r="K50" s="875"/>
      <c r="L50" s="875"/>
      <c r="M50" s="875"/>
      <c r="N50" s="875"/>
      <c r="O50" s="875"/>
      <c r="P50" s="875"/>
      <c r="Q50" s="875"/>
      <c r="R50" s="875"/>
      <c r="S50" s="875"/>
      <c r="T50" s="875"/>
      <c r="U50" s="875"/>
      <c r="V50" s="875"/>
      <c r="W50" s="875"/>
      <c r="X50" s="875"/>
      <c r="Y50" s="875"/>
      <c r="Z50" s="875"/>
      <c r="AA50" s="875"/>
      <c r="AB50" s="875"/>
      <c r="AC50" s="875"/>
      <c r="AD50" s="875"/>
      <c r="AE50" s="875"/>
      <c r="AF50" s="875"/>
      <c r="AG50" s="875"/>
      <c r="AH50" s="875"/>
      <c r="AI50" s="875"/>
      <c r="AJ50" s="875"/>
      <c r="AK50" s="875"/>
      <c r="AL50" s="875"/>
      <c r="AM50" s="875"/>
      <c r="AN50" s="875"/>
      <c r="AO50" s="875"/>
      <c r="AP50" s="875"/>
      <c r="AQ50" s="875"/>
      <c r="AR50" s="875"/>
      <c r="AS50" s="875"/>
      <c r="AT50" s="875"/>
      <c r="AU50" s="875"/>
      <c r="AV50" s="875"/>
      <c r="AW50" s="875"/>
      <c r="AX50" s="875"/>
      <c r="AY50" s="875"/>
      <c r="AZ50" s="875"/>
      <c r="BA50" s="875"/>
      <c r="BB50" s="875"/>
      <c r="BC50" s="875"/>
      <c r="BD50" s="875"/>
      <c r="BE50" s="875"/>
      <c r="BF50" s="875"/>
      <c r="BG50" s="875"/>
      <c r="BH50" s="875"/>
      <c r="BI50" s="875"/>
      <c r="BJ50" s="875"/>
      <c r="BK50" s="875"/>
      <c r="BL50" s="875"/>
      <c r="BM50" s="875"/>
      <c r="BN50" s="875"/>
      <c r="BO50" s="875"/>
      <c r="BP50" s="875"/>
      <c r="BQ50" s="875"/>
      <c r="BR50" s="875"/>
      <c r="BS50" s="875"/>
      <c r="BT50" s="875"/>
      <c r="BU50" s="875"/>
      <c r="BV50" s="875"/>
      <c r="BW50" s="875"/>
      <c r="BX50" s="875"/>
      <c r="BY50" s="875"/>
      <c r="BZ50" s="875"/>
      <c r="CA50" s="875"/>
      <c r="CB50" s="875"/>
      <c r="CC50" s="875"/>
      <c r="CD50" s="875"/>
      <c r="CE50" s="875"/>
      <c r="CF50" s="875"/>
      <c r="CG50" s="875"/>
      <c r="CH50" s="875"/>
      <c r="CI50" s="875"/>
      <c r="CJ50" s="875"/>
      <c r="CK50" s="875"/>
      <c r="CL50" s="875"/>
      <c r="CM50" s="875"/>
      <c r="CN50" s="875"/>
      <c r="CO50" s="875"/>
      <c r="CP50" s="875"/>
      <c r="CQ50" s="875"/>
      <c r="CR50" s="875"/>
      <c r="CS50" s="875"/>
      <c r="CT50" s="875"/>
      <c r="CU50" s="875"/>
      <c r="CV50" s="875"/>
      <c r="CW50" s="875"/>
      <c r="CX50" s="875"/>
      <c r="CY50" s="875"/>
      <c r="CZ50" s="875"/>
      <c r="DA50" s="875"/>
      <c r="DB50" s="875"/>
      <c r="DC50" s="875"/>
      <c r="DD50" s="875"/>
      <c r="DE50" s="875"/>
      <c r="DF50" s="875"/>
      <c r="DG50" s="875"/>
      <c r="DH50" s="875"/>
      <c r="DI50" s="875"/>
      <c r="DJ50" s="875"/>
      <c r="DK50" s="875"/>
      <c r="DL50" s="875"/>
      <c r="DM50" s="875"/>
      <c r="DN50" s="875"/>
      <c r="DO50" s="875"/>
      <c r="DP50" s="875"/>
      <c r="DQ50" s="875"/>
      <c r="DR50" s="875"/>
      <c r="DS50" s="875"/>
      <c r="DT50" s="875"/>
      <c r="DU50" s="875"/>
      <c r="DV50" s="875"/>
      <c r="DW50" s="875"/>
      <c r="DX50" s="875"/>
      <c r="DY50" s="875"/>
      <c r="DZ50" s="875"/>
      <c r="EA50" s="875"/>
      <c r="EB50" s="875"/>
      <c r="EC50" s="875"/>
      <c r="ED50" s="875"/>
      <c r="EE50" s="875"/>
      <c r="EF50" s="875"/>
      <c r="EG50" s="875"/>
      <c r="EH50" s="875"/>
      <c r="EI50" s="875"/>
      <c r="EJ50" s="875"/>
      <c r="EK50" s="875"/>
      <c r="EL50" s="875"/>
      <c r="EM50" s="875"/>
      <c r="EN50" s="875"/>
      <c r="EO50" s="875"/>
      <c r="EP50" s="875"/>
      <c r="EQ50" s="875"/>
      <c r="ER50" s="875"/>
      <c r="ES50" s="875"/>
      <c r="ET50" s="875"/>
      <c r="EU50" s="875"/>
      <c r="EV50" s="875"/>
      <c r="EW50" s="875"/>
      <c r="EX50" s="875"/>
      <c r="EY50" s="875"/>
      <c r="EZ50" s="875"/>
      <c r="FA50" s="875"/>
      <c r="FB50" s="875"/>
    </row>
    <row r="51" spans="1:158" s="876" customFormat="1" ht="12.5" x14ac:dyDescent="0.35">
      <c r="A51" s="924" t="s">
        <v>4996</v>
      </c>
      <c r="B51" s="924" t="s">
        <v>4997</v>
      </c>
      <c r="C51" s="874">
        <v>3</v>
      </c>
      <c r="D51" s="101">
        <v>11241.9</v>
      </c>
      <c r="E51" s="101">
        <v>11241.9</v>
      </c>
      <c r="F51" s="875"/>
      <c r="G51" s="875"/>
      <c r="H51" s="875"/>
      <c r="I51" s="875"/>
      <c r="J51" s="875"/>
      <c r="K51" s="875"/>
      <c r="L51" s="875"/>
      <c r="M51" s="875"/>
      <c r="N51" s="875"/>
      <c r="O51" s="875"/>
      <c r="P51" s="875"/>
      <c r="Q51" s="875"/>
      <c r="R51" s="875"/>
      <c r="S51" s="875"/>
      <c r="T51" s="875"/>
      <c r="U51" s="875"/>
      <c r="V51" s="875"/>
      <c r="W51" s="875"/>
      <c r="X51" s="875"/>
      <c r="Y51" s="875"/>
      <c r="Z51" s="875"/>
      <c r="AA51" s="875"/>
      <c r="AB51" s="875"/>
      <c r="AC51" s="875"/>
      <c r="AD51" s="875"/>
      <c r="AE51" s="875"/>
      <c r="AF51" s="875"/>
      <c r="AG51" s="875"/>
      <c r="AH51" s="875"/>
      <c r="AI51" s="875"/>
      <c r="AJ51" s="875"/>
      <c r="AK51" s="875"/>
      <c r="AL51" s="875"/>
      <c r="AM51" s="875"/>
      <c r="AN51" s="875"/>
      <c r="AO51" s="875"/>
      <c r="AP51" s="875"/>
      <c r="AQ51" s="875"/>
      <c r="AR51" s="875"/>
      <c r="AS51" s="875"/>
      <c r="AT51" s="875"/>
      <c r="AU51" s="875"/>
      <c r="AV51" s="875"/>
      <c r="AW51" s="875"/>
      <c r="AX51" s="875"/>
      <c r="AY51" s="875"/>
      <c r="AZ51" s="875"/>
      <c r="BA51" s="875"/>
      <c r="BB51" s="875"/>
      <c r="BC51" s="875"/>
      <c r="BD51" s="875"/>
      <c r="BE51" s="875"/>
      <c r="BF51" s="875"/>
      <c r="BG51" s="875"/>
      <c r="BH51" s="875"/>
      <c r="BI51" s="875"/>
      <c r="BJ51" s="875"/>
      <c r="BK51" s="875"/>
      <c r="BL51" s="875"/>
      <c r="BM51" s="875"/>
      <c r="BN51" s="875"/>
      <c r="BO51" s="875"/>
      <c r="BP51" s="875"/>
      <c r="BQ51" s="875"/>
      <c r="BR51" s="875"/>
      <c r="BS51" s="875"/>
      <c r="BT51" s="875"/>
      <c r="BU51" s="875"/>
      <c r="BV51" s="875"/>
      <c r="BW51" s="875"/>
      <c r="BX51" s="875"/>
      <c r="BY51" s="875"/>
      <c r="BZ51" s="875"/>
      <c r="CA51" s="875"/>
      <c r="CB51" s="875"/>
      <c r="CC51" s="875"/>
      <c r="CD51" s="875"/>
      <c r="CE51" s="875"/>
      <c r="CF51" s="875"/>
      <c r="CG51" s="875"/>
      <c r="CH51" s="875"/>
      <c r="CI51" s="875"/>
      <c r="CJ51" s="875"/>
      <c r="CK51" s="875"/>
      <c r="CL51" s="875"/>
      <c r="CM51" s="875"/>
      <c r="CN51" s="875"/>
      <c r="CO51" s="875"/>
      <c r="CP51" s="875"/>
      <c r="CQ51" s="875"/>
      <c r="CR51" s="875"/>
      <c r="CS51" s="875"/>
      <c r="CT51" s="875"/>
      <c r="CU51" s="875"/>
      <c r="CV51" s="875"/>
      <c r="CW51" s="875"/>
      <c r="CX51" s="875"/>
      <c r="CY51" s="875"/>
      <c r="CZ51" s="875"/>
      <c r="DA51" s="875"/>
      <c r="DB51" s="875"/>
      <c r="DC51" s="875"/>
      <c r="DD51" s="875"/>
      <c r="DE51" s="875"/>
      <c r="DF51" s="875"/>
      <c r="DG51" s="875"/>
      <c r="DH51" s="875"/>
      <c r="DI51" s="875"/>
      <c r="DJ51" s="875"/>
      <c r="DK51" s="875"/>
      <c r="DL51" s="875"/>
      <c r="DM51" s="875"/>
      <c r="DN51" s="875"/>
      <c r="DO51" s="875"/>
      <c r="DP51" s="875"/>
      <c r="DQ51" s="875"/>
      <c r="DR51" s="875"/>
      <c r="DS51" s="875"/>
      <c r="DT51" s="875"/>
      <c r="DU51" s="875"/>
      <c r="DV51" s="875"/>
      <c r="DW51" s="875"/>
      <c r="DX51" s="875"/>
      <c r="DY51" s="875"/>
      <c r="DZ51" s="875"/>
      <c r="EA51" s="875"/>
      <c r="EB51" s="875"/>
      <c r="EC51" s="875"/>
      <c r="ED51" s="875"/>
      <c r="EE51" s="875"/>
      <c r="EF51" s="875"/>
      <c r="EG51" s="875"/>
      <c r="EH51" s="875"/>
      <c r="EI51" s="875"/>
      <c r="EJ51" s="875"/>
      <c r="EK51" s="875"/>
      <c r="EL51" s="875"/>
      <c r="EM51" s="875"/>
      <c r="EN51" s="875"/>
      <c r="EO51" s="875"/>
      <c r="EP51" s="875"/>
      <c r="EQ51" s="875"/>
      <c r="ER51" s="875"/>
      <c r="ES51" s="875"/>
      <c r="ET51" s="875"/>
      <c r="EU51" s="875"/>
      <c r="EV51" s="875"/>
      <c r="EW51" s="875"/>
      <c r="EX51" s="875"/>
      <c r="EY51" s="875"/>
      <c r="EZ51" s="875"/>
      <c r="FA51" s="875"/>
      <c r="FB51" s="875"/>
    </row>
    <row r="52" spans="1:158" s="876" customFormat="1" ht="12.5" x14ac:dyDescent="0.35">
      <c r="A52" s="924" t="s">
        <v>4998</v>
      </c>
      <c r="B52" s="924" t="s">
        <v>4999</v>
      </c>
      <c r="C52" s="874">
        <v>8</v>
      </c>
      <c r="D52" s="101">
        <v>9138.9</v>
      </c>
      <c r="E52" s="101">
        <v>9138.9</v>
      </c>
      <c r="F52" s="875"/>
      <c r="G52" s="875"/>
      <c r="H52" s="875"/>
      <c r="I52" s="875"/>
      <c r="J52" s="875"/>
      <c r="K52" s="875"/>
      <c r="L52" s="875"/>
      <c r="M52" s="875"/>
      <c r="N52" s="875"/>
      <c r="O52" s="875"/>
      <c r="P52" s="875"/>
      <c r="Q52" s="875"/>
      <c r="R52" s="875"/>
      <c r="S52" s="875"/>
      <c r="T52" s="875"/>
      <c r="U52" s="875"/>
      <c r="V52" s="875"/>
      <c r="W52" s="875"/>
      <c r="X52" s="875"/>
      <c r="Y52" s="875"/>
      <c r="Z52" s="875"/>
      <c r="AA52" s="875"/>
      <c r="AB52" s="875"/>
      <c r="AC52" s="875"/>
      <c r="AD52" s="875"/>
      <c r="AE52" s="875"/>
      <c r="AF52" s="875"/>
      <c r="AG52" s="875"/>
      <c r="AH52" s="875"/>
      <c r="AI52" s="875"/>
      <c r="AJ52" s="875"/>
      <c r="AK52" s="875"/>
      <c r="AL52" s="875"/>
      <c r="AM52" s="875"/>
      <c r="AN52" s="875"/>
      <c r="AO52" s="875"/>
      <c r="AP52" s="875"/>
      <c r="AQ52" s="875"/>
      <c r="AR52" s="875"/>
      <c r="AS52" s="875"/>
      <c r="AT52" s="875"/>
      <c r="AU52" s="875"/>
      <c r="AV52" s="875"/>
      <c r="AW52" s="875"/>
      <c r="AX52" s="875"/>
      <c r="AY52" s="875"/>
      <c r="AZ52" s="875"/>
      <c r="BA52" s="875"/>
      <c r="BB52" s="875"/>
      <c r="BC52" s="875"/>
      <c r="BD52" s="875"/>
      <c r="BE52" s="875"/>
      <c r="BF52" s="875"/>
      <c r="BG52" s="875"/>
      <c r="BH52" s="875"/>
      <c r="BI52" s="875"/>
      <c r="BJ52" s="875"/>
      <c r="BK52" s="875"/>
      <c r="BL52" s="875"/>
      <c r="BM52" s="875"/>
      <c r="BN52" s="875"/>
      <c r="BO52" s="875"/>
      <c r="BP52" s="875"/>
      <c r="BQ52" s="875"/>
      <c r="BR52" s="875"/>
      <c r="BS52" s="875"/>
      <c r="BT52" s="875"/>
      <c r="BU52" s="875"/>
      <c r="BV52" s="875"/>
      <c r="BW52" s="875"/>
      <c r="BX52" s="875"/>
      <c r="BY52" s="875"/>
      <c r="BZ52" s="875"/>
      <c r="CA52" s="875"/>
      <c r="CB52" s="875"/>
      <c r="CC52" s="875"/>
      <c r="CD52" s="875"/>
      <c r="CE52" s="875"/>
      <c r="CF52" s="875"/>
      <c r="CG52" s="875"/>
      <c r="CH52" s="875"/>
      <c r="CI52" s="875"/>
      <c r="CJ52" s="875"/>
      <c r="CK52" s="875"/>
      <c r="CL52" s="875"/>
      <c r="CM52" s="875"/>
      <c r="CN52" s="875"/>
      <c r="CO52" s="875"/>
      <c r="CP52" s="875"/>
      <c r="CQ52" s="875"/>
      <c r="CR52" s="875"/>
      <c r="CS52" s="875"/>
      <c r="CT52" s="875"/>
      <c r="CU52" s="875"/>
      <c r="CV52" s="875"/>
      <c r="CW52" s="875"/>
      <c r="CX52" s="875"/>
      <c r="CY52" s="875"/>
      <c r="CZ52" s="875"/>
      <c r="DA52" s="875"/>
      <c r="DB52" s="875"/>
      <c r="DC52" s="875"/>
      <c r="DD52" s="875"/>
      <c r="DE52" s="875"/>
      <c r="DF52" s="875"/>
      <c r="DG52" s="875"/>
      <c r="DH52" s="875"/>
      <c r="DI52" s="875"/>
      <c r="DJ52" s="875"/>
      <c r="DK52" s="875"/>
      <c r="DL52" s="875"/>
      <c r="DM52" s="875"/>
      <c r="DN52" s="875"/>
      <c r="DO52" s="875"/>
      <c r="DP52" s="875"/>
      <c r="DQ52" s="875"/>
      <c r="DR52" s="875"/>
      <c r="DS52" s="875"/>
      <c r="DT52" s="875"/>
      <c r="DU52" s="875"/>
      <c r="DV52" s="875"/>
      <c r="DW52" s="875"/>
      <c r="DX52" s="875"/>
      <c r="DY52" s="875"/>
      <c r="DZ52" s="875"/>
      <c r="EA52" s="875"/>
      <c r="EB52" s="875"/>
      <c r="EC52" s="875"/>
      <c r="ED52" s="875"/>
      <c r="EE52" s="875"/>
      <c r="EF52" s="875"/>
      <c r="EG52" s="875"/>
      <c r="EH52" s="875"/>
      <c r="EI52" s="875"/>
      <c r="EJ52" s="875"/>
      <c r="EK52" s="875"/>
      <c r="EL52" s="875"/>
      <c r="EM52" s="875"/>
      <c r="EN52" s="875"/>
      <c r="EO52" s="875"/>
      <c r="EP52" s="875"/>
      <c r="EQ52" s="875"/>
      <c r="ER52" s="875"/>
      <c r="ES52" s="875"/>
      <c r="ET52" s="875"/>
      <c r="EU52" s="875"/>
      <c r="EV52" s="875"/>
      <c r="EW52" s="875"/>
      <c r="EX52" s="875"/>
      <c r="EY52" s="875"/>
      <c r="EZ52" s="875"/>
      <c r="FA52" s="875"/>
      <c r="FB52" s="875"/>
    </row>
    <row r="53" spans="1:158" s="876" customFormat="1" ht="12.5" x14ac:dyDescent="0.35">
      <c r="A53" s="924" t="s">
        <v>5000</v>
      </c>
      <c r="B53" s="924" t="s">
        <v>5001</v>
      </c>
      <c r="C53" s="874">
        <v>3</v>
      </c>
      <c r="D53" s="101">
        <v>8308.2000000000007</v>
      </c>
      <c r="E53" s="101">
        <v>8308.2000000000007</v>
      </c>
      <c r="F53" s="875"/>
      <c r="G53" s="875"/>
      <c r="H53" s="875"/>
      <c r="I53" s="875"/>
      <c r="J53" s="875"/>
      <c r="K53" s="875"/>
      <c r="L53" s="875"/>
      <c r="M53" s="875"/>
      <c r="N53" s="875"/>
      <c r="O53" s="875"/>
      <c r="P53" s="875"/>
      <c r="Q53" s="875"/>
      <c r="R53" s="875"/>
      <c r="S53" s="875"/>
      <c r="T53" s="875"/>
      <c r="U53" s="875"/>
      <c r="V53" s="875"/>
      <c r="W53" s="875"/>
      <c r="X53" s="875"/>
      <c r="Y53" s="875"/>
      <c r="Z53" s="875"/>
      <c r="AA53" s="875"/>
      <c r="AB53" s="875"/>
      <c r="AC53" s="875"/>
      <c r="AD53" s="875"/>
      <c r="AE53" s="875"/>
      <c r="AF53" s="875"/>
      <c r="AG53" s="875"/>
      <c r="AH53" s="875"/>
      <c r="AI53" s="875"/>
      <c r="AJ53" s="875"/>
      <c r="AK53" s="875"/>
      <c r="AL53" s="875"/>
      <c r="AM53" s="875"/>
      <c r="AN53" s="875"/>
      <c r="AO53" s="875"/>
      <c r="AP53" s="875"/>
      <c r="AQ53" s="875"/>
      <c r="AR53" s="875"/>
      <c r="AS53" s="875"/>
      <c r="AT53" s="875"/>
      <c r="AU53" s="875"/>
      <c r="AV53" s="875"/>
      <c r="AW53" s="875"/>
      <c r="AX53" s="875"/>
      <c r="AY53" s="875"/>
      <c r="AZ53" s="875"/>
      <c r="BA53" s="875"/>
      <c r="BB53" s="875"/>
      <c r="BC53" s="875"/>
      <c r="BD53" s="875"/>
      <c r="BE53" s="875"/>
      <c r="BF53" s="875"/>
      <c r="BG53" s="875"/>
      <c r="BH53" s="875"/>
      <c r="BI53" s="875"/>
      <c r="BJ53" s="875"/>
      <c r="BK53" s="875"/>
      <c r="BL53" s="875"/>
      <c r="BM53" s="875"/>
      <c r="BN53" s="875"/>
      <c r="BO53" s="875"/>
      <c r="BP53" s="875"/>
      <c r="BQ53" s="875"/>
      <c r="BR53" s="875"/>
      <c r="BS53" s="875"/>
      <c r="BT53" s="875"/>
      <c r="BU53" s="875"/>
      <c r="BV53" s="875"/>
      <c r="BW53" s="875"/>
      <c r="BX53" s="875"/>
      <c r="BY53" s="875"/>
      <c r="BZ53" s="875"/>
      <c r="CA53" s="875"/>
      <c r="CB53" s="875"/>
      <c r="CC53" s="875"/>
      <c r="CD53" s="875"/>
      <c r="CE53" s="875"/>
      <c r="CF53" s="875"/>
      <c r="CG53" s="875"/>
      <c r="CH53" s="875"/>
      <c r="CI53" s="875"/>
      <c r="CJ53" s="875"/>
      <c r="CK53" s="875"/>
      <c r="CL53" s="875"/>
      <c r="CM53" s="875"/>
      <c r="CN53" s="875"/>
      <c r="CO53" s="875"/>
      <c r="CP53" s="875"/>
      <c r="CQ53" s="875"/>
      <c r="CR53" s="875"/>
      <c r="CS53" s="875"/>
      <c r="CT53" s="875"/>
      <c r="CU53" s="875"/>
      <c r="CV53" s="875"/>
      <c r="CW53" s="875"/>
      <c r="CX53" s="875"/>
      <c r="CY53" s="875"/>
      <c r="CZ53" s="875"/>
      <c r="DA53" s="875"/>
      <c r="DB53" s="875"/>
      <c r="DC53" s="875"/>
      <c r="DD53" s="875"/>
      <c r="DE53" s="875"/>
      <c r="DF53" s="875"/>
      <c r="DG53" s="875"/>
      <c r="DH53" s="875"/>
      <c r="DI53" s="875"/>
      <c r="DJ53" s="875"/>
      <c r="DK53" s="875"/>
      <c r="DL53" s="875"/>
      <c r="DM53" s="875"/>
      <c r="DN53" s="875"/>
      <c r="DO53" s="875"/>
      <c r="DP53" s="875"/>
      <c r="DQ53" s="875"/>
      <c r="DR53" s="875"/>
      <c r="DS53" s="875"/>
      <c r="DT53" s="875"/>
      <c r="DU53" s="875"/>
      <c r="DV53" s="875"/>
      <c r="DW53" s="875"/>
      <c r="DX53" s="875"/>
      <c r="DY53" s="875"/>
      <c r="DZ53" s="875"/>
      <c r="EA53" s="875"/>
      <c r="EB53" s="875"/>
      <c r="EC53" s="875"/>
      <c r="ED53" s="875"/>
      <c r="EE53" s="875"/>
      <c r="EF53" s="875"/>
      <c r="EG53" s="875"/>
      <c r="EH53" s="875"/>
      <c r="EI53" s="875"/>
      <c r="EJ53" s="875"/>
      <c r="EK53" s="875"/>
      <c r="EL53" s="875"/>
      <c r="EM53" s="875"/>
      <c r="EN53" s="875"/>
      <c r="EO53" s="875"/>
      <c r="EP53" s="875"/>
      <c r="EQ53" s="875"/>
      <c r="ER53" s="875"/>
      <c r="ES53" s="875"/>
      <c r="ET53" s="875"/>
      <c r="EU53" s="875"/>
      <c r="EV53" s="875"/>
      <c r="EW53" s="875"/>
      <c r="EX53" s="875"/>
      <c r="EY53" s="875"/>
      <c r="EZ53" s="875"/>
      <c r="FA53" s="875"/>
      <c r="FB53" s="875"/>
    </row>
    <row r="54" spans="1:158" s="876" customFormat="1" ht="12.5" x14ac:dyDescent="0.35">
      <c r="A54" s="924" t="s">
        <v>5002</v>
      </c>
      <c r="B54" s="924" t="s">
        <v>5003</v>
      </c>
      <c r="C54" s="874">
        <v>1</v>
      </c>
      <c r="D54" s="101">
        <v>7672.8</v>
      </c>
      <c r="E54" s="101">
        <v>7672.8</v>
      </c>
      <c r="F54" s="875"/>
      <c r="G54" s="875"/>
      <c r="H54" s="875"/>
      <c r="I54" s="875"/>
      <c r="J54" s="875"/>
      <c r="K54" s="875"/>
      <c r="L54" s="875"/>
      <c r="M54" s="875"/>
      <c r="N54" s="875"/>
      <c r="O54" s="875"/>
      <c r="P54" s="875"/>
      <c r="Q54" s="875"/>
      <c r="R54" s="875"/>
      <c r="S54" s="875"/>
      <c r="T54" s="875"/>
      <c r="U54" s="875"/>
      <c r="V54" s="875"/>
      <c r="W54" s="875"/>
      <c r="X54" s="875"/>
      <c r="Y54" s="875"/>
      <c r="Z54" s="875"/>
      <c r="AA54" s="875"/>
      <c r="AB54" s="875"/>
      <c r="AC54" s="875"/>
      <c r="AD54" s="875"/>
      <c r="AE54" s="875"/>
      <c r="AF54" s="875"/>
      <c r="AG54" s="875"/>
      <c r="AH54" s="875"/>
      <c r="AI54" s="875"/>
      <c r="AJ54" s="875"/>
      <c r="AK54" s="875"/>
      <c r="AL54" s="875"/>
      <c r="AM54" s="875"/>
      <c r="AN54" s="875"/>
      <c r="AO54" s="875"/>
      <c r="AP54" s="875"/>
      <c r="AQ54" s="875"/>
      <c r="AR54" s="875"/>
      <c r="AS54" s="875"/>
      <c r="AT54" s="875"/>
      <c r="AU54" s="875"/>
      <c r="AV54" s="875"/>
      <c r="AW54" s="875"/>
      <c r="AX54" s="875"/>
      <c r="AY54" s="875"/>
      <c r="AZ54" s="875"/>
      <c r="BA54" s="875"/>
      <c r="BB54" s="875"/>
      <c r="BC54" s="875"/>
      <c r="BD54" s="875"/>
      <c r="BE54" s="875"/>
      <c r="BF54" s="875"/>
      <c r="BG54" s="875"/>
      <c r="BH54" s="875"/>
      <c r="BI54" s="875"/>
      <c r="BJ54" s="875"/>
      <c r="BK54" s="875"/>
      <c r="BL54" s="875"/>
      <c r="BM54" s="875"/>
      <c r="BN54" s="875"/>
      <c r="BO54" s="875"/>
      <c r="BP54" s="875"/>
      <c r="BQ54" s="875"/>
      <c r="BR54" s="875"/>
      <c r="BS54" s="875"/>
      <c r="BT54" s="875"/>
      <c r="BU54" s="875"/>
      <c r="BV54" s="875"/>
      <c r="BW54" s="875"/>
      <c r="BX54" s="875"/>
      <c r="BY54" s="875"/>
      <c r="BZ54" s="875"/>
      <c r="CA54" s="875"/>
      <c r="CB54" s="875"/>
      <c r="CC54" s="875"/>
      <c r="CD54" s="875"/>
      <c r="CE54" s="875"/>
      <c r="CF54" s="875"/>
      <c r="CG54" s="875"/>
      <c r="CH54" s="875"/>
      <c r="CI54" s="875"/>
      <c r="CJ54" s="875"/>
      <c r="CK54" s="875"/>
      <c r="CL54" s="875"/>
      <c r="CM54" s="875"/>
      <c r="CN54" s="875"/>
      <c r="CO54" s="875"/>
      <c r="CP54" s="875"/>
      <c r="CQ54" s="875"/>
      <c r="CR54" s="875"/>
      <c r="CS54" s="875"/>
      <c r="CT54" s="875"/>
      <c r="CU54" s="875"/>
      <c r="CV54" s="875"/>
      <c r="CW54" s="875"/>
      <c r="CX54" s="875"/>
      <c r="CY54" s="875"/>
      <c r="CZ54" s="875"/>
      <c r="DA54" s="875"/>
      <c r="DB54" s="875"/>
      <c r="DC54" s="875"/>
      <c r="DD54" s="875"/>
      <c r="DE54" s="875"/>
      <c r="DF54" s="875"/>
      <c r="DG54" s="875"/>
      <c r="DH54" s="875"/>
      <c r="DI54" s="875"/>
      <c r="DJ54" s="875"/>
      <c r="DK54" s="875"/>
      <c r="DL54" s="875"/>
      <c r="DM54" s="875"/>
      <c r="DN54" s="875"/>
      <c r="DO54" s="875"/>
      <c r="DP54" s="875"/>
      <c r="DQ54" s="875"/>
      <c r="DR54" s="875"/>
      <c r="DS54" s="875"/>
      <c r="DT54" s="875"/>
      <c r="DU54" s="875"/>
      <c r="DV54" s="875"/>
      <c r="DW54" s="875"/>
      <c r="DX54" s="875"/>
      <c r="DY54" s="875"/>
      <c r="DZ54" s="875"/>
      <c r="EA54" s="875"/>
      <c r="EB54" s="875"/>
      <c r="EC54" s="875"/>
      <c r="ED54" s="875"/>
      <c r="EE54" s="875"/>
      <c r="EF54" s="875"/>
      <c r="EG54" s="875"/>
      <c r="EH54" s="875"/>
      <c r="EI54" s="875"/>
      <c r="EJ54" s="875"/>
      <c r="EK54" s="875"/>
      <c r="EL54" s="875"/>
      <c r="EM54" s="875"/>
      <c r="EN54" s="875"/>
      <c r="EO54" s="875"/>
      <c r="EP54" s="875"/>
      <c r="EQ54" s="875"/>
      <c r="ER54" s="875"/>
      <c r="ES54" s="875"/>
      <c r="ET54" s="875"/>
      <c r="EU54" s="875"/>
      <c r="EV54" s="875"/>
      <c r="EW54" s="875"/>
      <c r="EX54" s="875"/>
      <c r="EY54" s="875"/>
      <c r="EZ54" s="875"/>
      <c r="FA54" s="875"/>
      <c r="FB54" s="875"/>
    </row>
    <row r="55" spans="1:158" s="170" customFormat="1" ht="12.5" x14ac:dyDescent="0.25">
      <c r="A55" s="924" t="s">
        <v>5004</v>
      </c>
      <c r="B55" s="924" t="s">
        <v>5005</v>
      </c>
      <c r="C55" s="874">
        <v>2</v>
      </c>
      <c r="D55" s="101">
        <v>7467.9</v>
      </c>
      <c r="E55" s="101">
        <v>7467.9</v>
      </c>
      <c r="F55" s="167"/>
      <c r="G55" s="875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167"/>
      <c r="DH55" s="167"/>
      <c r="DI55" s="167"/>
      <c r="DJ55" s="167"/>
      <c r="DK55" s="167"/>
      <c r="DL55" s="167"/>
      <c r="DM55" s="167"/>
      <c r="DN55" s="167"/>
      <c r="DO55" s="167"/>
      <c r="DP55" s="167"/>
      <c r="DQ55" s="167"/>
      <c r="DR55" s="167"/>
      <c r="DS55" s="167"/>
      <c r="DT55" s="167"/>
      <c r="DU55" s="167"/>
      <c r="DV55" s="167"/>
      <c r="DW55" s="167"/>
      <c r="DX55" s="167"/>
      <c r="DY55" s="167"/>
      <c r="DZ55" s="167"/>
      <c r="EA55" s="167"/>
      <c r="EB55" s="167"/>
      <c r="EC55" s="167"/>
      <c r="ED55" s="167"/>
      <c r="EE55" s="167"/>
      <c r="EF55" s="167"/>
      <c r="EG55" s="167"/>
      <c r="EH55" s="167"/>
      <c r="EI55" s="167"/>
      <c r="EJ55" s="167"/>
      <c r="EK55" s="167"/>
      <c r="EL55" s="167"/>
      <c r="EM55" s="167"/>
      <c r="EN55" s="167"/>
      <c r="EO55" s="167"/>
      <c r="EP55" s="167"/>
      <c r="EQ55" s="167"/>
      <c r="ER55" s="167"/>
      <c r="ES55" s="167"/>
      <c r="ET55" s="167"/>
      <c r="EU55" s="167"/>
      <c r="EV55" s="167"/>
      <c r="EW55" s="167"/>
      <c r="EX55" s="167"/>
      <c r="EY55" s="167"/>
      <c r="EZ55" s="167"/>
      <c r="FA55" s="167"/>
      <c r="FB55" s="167"/>
    </row>
    <row r="56" spans="1:158" s="170" customFormat="1" ht="12.5" x14ac:dyDescent="0.25">
      <c r="A56" s="924" t="s">
        <v>5006</v>
      </c>
      <c r="B56" s="924" t="s">
        <v>5007</v>
      </c>
      <c r="C56" s="874">
        <v>3</v>
      </c>
      <c r="D56" s="101">
        <v>7467.8999999999987</v>
      </c>
      <c r="E56" s="101">
        <v>7467.8999999999987</v>
      </c>
      <c r="F56" s="167"/>
      <c r="G56" s="875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167"/>
      <c r="DH56" s="167"/>
      <c r="DI56" s="167"/>
      <c r="DJ56" s="167"/>
      <c r="DK56" s="167"/>
      <c r="DL56" s="167"/>
      <c r="DM56" s="167"/>
      <c r="DN56" s="167"/>
      <c r="DO56" s="167"/>
      <c r="DP56" s="167"/>
      <c r="DQ56" s="167"/>
      <c r="DR56" s="167"/>
      <c r="DS56" s="167"/>
      <c r="DT56" s="167"/>
      <c r="DU56" s="167"/>
      <c r="DV56" s="167"/>
      <c r="DW56" s="167"/>
      <c r="DX56" s="167"/>
      <c r="DY56" s="167"/>
      <c r="DZ56" s="167"/>
      <c r="EA56" s="167"/>
      <c r="EB56" s="167"/>
      <c r="EC56" s="167"/>
      <c r="ED56" s="167"/>
      <c r="EE56" s="167"/>
      <c r="EF56" s="167"/>
      <c r="EG56" s="167"/>
      <c r="EH56" s="167"/>
      <c r="EI56" s="167"/>
      <c r="EJ56" s="167"/>
      <c r="EK56" s="167"/>
      <c r="EL56" s="167"/>
      <c r="EM56" s="167"/>
      <c r="EN56" s="167"/>
      <c r="EO56" s="167"/>
      <c r="EP56" s="167"/>
      <c r="EQ56" s="167"/>
      <c r="ER56" s="167"/>
      <c r="ES56" s="167"/>
      <c r="ET56" s="167"/>
      <c r="EU56" s="167"/>
      <c r="EV56" s="167"/>
      <c r="EW56" s="167"/>
      <c r="EX56" s="167"/>
      <c r="EY56" s="167"/>
      <c r="EZ56" s="167"/>
      <c r="FA56" s="167"/>
      <c r="FB56" s="167"/>
    </row>
    <row r="57" spans="1:158" s="170" customFormat="1" ht="12.5" x14ac:dyDescent="0.25">
      <c r="A57" s="924" t="s">
        <v>5008</v>
      </c>
      <c r="B57" s="924" t="s">
        <v>5009</v>
      </c>
      <c r="C57" s="874">
        <v>1</v>
      </c>
      <c r="D57" s="101">
        <v>8202.6</v>
      </c>
      <c r="E57" s="101">
        <v>8202.6</v>
      </c>
      <c r="F57" s="167"/>
      <c r="G57" s="875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167"/>
      <c r="DH57" s="167"/>
      <c r="DI57" s="167"/>
      <c r="DJ57" s="167"/>
      <c r="DK57" s="167"/>
      <c r="DL57" s="167"/>
      <c r="DM57" s="167"/>
      <c r="DN57" s="167"/>
      <c r="DO57" s="167"/>
      <c r="DP57" s="167"/>
      <c r="DQ57" s="167"/>
      <c r="DR57" s="167"/>
      <c r="DS57" s="167"/>
      <c r="DT57" s="167"/>
      <c r="DU57" s="167"/>
      <c r="DV57" s="167"/>
      <c r="DW57" s="167"/>
      <c r="DX57" s="167"/>
      <c r="DY57" s="167"/>
      <c r="DZ57" s="167"/>
      <c r="EA57" s="167"/>
      <c r="EB57" s="167"/>
      <c r="EC57" s="167"/>
      <c r="ED57" s="167"/>
      <c r="EE57" s="167"/>
      <c r="EF57" s="167"/>
      <c r="EG57" s="167"/>
      <c r="EH57" s="167"/>
      <c r="EI57" s="167"/>
      <c r="EJ57" s="167"/>
      <c r="EK57" s="167"/>
      <c r="EL57" s="167"/>
      <c r="EM57" s="167"/>
      <c r="EN57" s="167"/>
      <c r="EO57" s="167"/>
      <c r="EP57" s="167"/>
      <c r="EQ57" s="167"/>
      <c r="ER57" s="167"/>
      <c r="ES57" s="167"/>
      <c r="ET57" s="167"/>
      <c r="EU57" s="167"/>
      <c r="EV57" s="167"/>
      <c r="EW57" s="167"/>
      <c r="EX57" s="167"/>
      <c r="EY57" s="167"/>
      <c r="EZ57" s="167"/>
      <c r="FA57" s="167"/>
      <c r="FB57" s="167"/>
    </row>
    <row r="58" spans="1:158" s="170" customFormat="1" ht="12.5" x14ac:dyDescent="0.25">
      <c r="A58" s="924" t="s">
        <v>5010</v>
      </c>
      <c r="B58" s="924" t="s">
        <v>5011</v>
      </c>
      <c r="C58" s="874">
        <v>1</v>
      </c>
      <c r="D58" s="101">
        <v>9223.7999999999993</v>
      </c>
      <c r="E58" s="101">
        <v>9223.7999999999993</v>
      </c>
      <c r="F58" s="167"/>
      <c r="G58" s="875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167"/>
      <c r="DH58" s="167"/>
      <c r="DI58" s="167"/>
      <c r="DJ58" s="167"/>
      <c r="DK58" s="167"/>
      <c r="DL58" s="167"/>
      <c r="DM58" s="167"/>
      <c r="DN58" s="167"/>
      <c r="DO58" s="167"/>
      <c r="DP58" s="167"/>
      <c r="DQ58" s="167"/>
      <c r="DR58" s="167"/>
      <c r="DS58" s="167"/>
      <c r="DT58" s="167"/>
      <c r="DU58" s="167"/>
      <c r="DV58" s="167"/>
      <c r="DW58" s="167"/>
      <c r="DX58" s="167"/>
      <c r="DY58" s="167"/>
      <c r="DZ58" s="167"/>
      <c r="EA58" s="167"/>
      <c r="EB58" s="167"/>
      <c r="EC58" s="167"/>
      <c r="ED58" s="167"/>
      <c r="EE58" s="167"/>
      <c r="EF58" s="167"/>
      <c r="EG58" s="167"/>
      <c r="EH58" s="167"/>
      <c r="EI58" s="167"/>
      <c r="EJ58" s="167"/>
      <c r="EK58" s="167"/>
      <c r="EL58" s="167"/>
      <c r="EM58" s="167"/>
      <c r="EN58" s="167"/>
      <c r="EO58" s="167"/>
      <c r="EP58" s="167"/>
      <c r="EQ58" s="167"/>
      <c r="ER58" s="167"/>
      <c r="ES58" s="167"/>
      <c r="ET58" s="167"/>
      <c r="EU58" s="167"/>
      <c r="EV58" s="167"/>
      <c r="EW58" s="167"/>
      <c r="EX58" s="167"/>
      <c r="EY58" s="167"/>
      <c r="EZ58" s="167"/>
      <c r="FA58" s="167"/>
      <c r="FB58" s="167"/>
    </row>
    <row r="59" spans="1:158" s="170" customFormat="1" ht="12.5" x14ac:dyDescent="0.25">
      <c r="A59" s="924" t="s">
        <v>5012</v>
      </c>
      <c r="B59" s="924" t="s">
        <v>5013</v>
      </c>
      <c r="C59" s="874">
        <v>1</v>
      </c>
      <c r="D59" s="101">
        <v>8052.9</v>
      </c>
      <c r="E59" s="101">
        <v>8052.9</v>
      </c>
      <c r="F59" s="167"/>
      <c r="G59" s="875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167"/>
      <c r="DH59" s="167"/>
      <c r="DI59" s="167"/>
      <c r="DJ59" s="167"/>
      <c r="DK59" s="167"/>
      <c r="DL59" s="167"/>
      <c r="DM59" s="167"/>
      <c r="DN59" s="167"/>
      <c r="DO59" s="167"/>
      <c r="DP59" s="167"/>
      <c r="DQ59" s="167"/>
      <c r="DR59" s="167"/>
      <c r="DS59" s="167"/>
      <c r="DT59" s="167"/>
      <c r="DU59" s="167"/>
      <c r="DV59" s="167"/>
      <c r="DW59" s="167"/>
      <c r="DX59" s="167"/>
      <c r="DY59" s="167"/>
      <c r="DZ59" s="167"/>
      <c r="EA59" s="167"/>
      <c r="EB59" s="167"/>
      <c r="EC59" s="167"/>
      <c r="ED59" s="167"/>
      <c r="EE59" s="167"/>
      <c r="EF59" s="167"/>
      <c r="EG59" s="167"/>
      <c r="EH59" s="167"/>
      <c r="EI59" s="167"/>
      <c r="EJ59" s="167"/>
      <c r="EK59" s="167"/>
      <c r="EL59" s="167"/>
      <c r="EM59" s="167"/>
      <c r="EN59" s="167"/>
      <c r="EO59" s="167"/>
      <c r="EP59" s="167"/>
      <c r="EQ59" s="167"/>
      <c r="ER59" s="167"/>
      <c r="ES59" s="167"/>
      <c r="ET59" s="167"/>
      <c r="EU59" s="167"/>
      <c r="EV59" s="167"/>
      <c r="EW59" s="167"/>
      <c r="EX59" s="167"/>
      <c r="EY59" s="167"/>
      <c r="EZ59" s="167"/>
      <c r="FA59" s="167"/>
      <c r="FB59" s="167"/>
    </row>
    <row r="60" spans="1:158" s="170" customFormat="1" ht="12.5" x14ac:dyDescent="0.25">
      <c r="A60" s="924" t="s">
        <v>5014</v>
      </c>
      <c r="B60" s="924" t="s">
        <v>5015</v>
      </c>
      <c r="C60" s="874">
        <v>3</v>
      </c>
      <c r="D60" s="101">
        <v>7672.8</v>
      </c>
      <c r="E60" s="101">
        <v>7672.8</v>
      </c>
      <c r="F60" s="167"/>
      <c r="G60" s="875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167"/>
      <c r="DH60" s="167"/>
      <c r="DI60" s="167"/>
      <c r="DJ60" s="167"/>
      <c r="DK60" s="167"/>
      <c r="DL60" s="167"/>
      <c r="DM60" s="167"/>
      <c r="DN60" s="167"/>
      <c r="DO60" s="167"/>
      <c r="DP60" s="167"/>
      <c r="DQ60" s="167"/>
      <c r="DR60" s="167"/>
      <c r="DS60" s="167"/>
      <c r="DT60" s="167"/>
      <c r="DU60" s="167"/>
      <c r="DV60" s="167"/>
      <c r="DW60" s="167"/>
      <c r="DX60" s="167"/>
      <c r="DY60" s="167"/>
      <c r="DZ60" s="167"/>
      <c r="EA60" s="167"/>
      <c r="EB60" s="167"/>
      <c r="EC60" s="167"/>
      <c r="ED60" s="167"/>
      <c r="EE60" s="167"/>
      <c r="EF60" s="167"/>
      <c r="EG60" s="167"/>
      <c r="EH60" s="167"/>
      <c r="EI60" s="167"/>
      <c r="EJ60" s="167"/>
      <c r="EK60" s="167"/>
      <c r="EL60" s="167"/>
      <c r="EM60" s="167"/>
      <c r="EN60" s="167"/>
      <c r="EO60" s="167"/>
      <c r="EP60" s="167"/>
      <c r="EQ60" s="167"/>
      <c r="ER60" s="167"/>
      <c r="ES60" s="167"/>
      <c r="ET60" s="167"/>
      <c r="EU60" s="167"/>
      <c r="EV60" s="167"/>
      <c r="EW60" s="167"/>
      <c r="EX60" s="167"/>
      <c r="EY60" s="167"/>
      <c r="EZ60" s="167"/>
      <c r="FA60" s="167"/>
      <c r="FB60" s="167"/>
    </row>
    <row r="61" spans="1:158" s="170" customFormat="1" ht="12.5" x14ac:dyDescent="0.25">
      <c r="A61" s="924" t="s">
        <v>5016</v>
      </c>
      <c r="B61" s="924" t="s">
        <v>4335</v>
      </c>
      <c r="C61" s="874">
        <v>1</v>
      </c>
      <c r="D61" s="101">
        <v>8785.5</v>
      </c>
      <c r="E61" s="101">
        <v>8785.5</v>
      </c>
      <c r="F61" s="167"/>
      <c r="G61" s="875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167"/>
      <c r="DH61" s="167"/>
      <c r="DI61" s="167"/>
      <c r="DJ61" s="167"/>
      <c r="DK61" s="167"/>
      <c r="DL61" s="167"/>
      <c r="DM61" s="167"/>
      <c r="DN61" s="167"/>
      <c r="DO61" s="167"/>
      <c r="DP61" s="167"/>
      <c r="DQ61" s="167"/>
      <c r="DR61" s="167"/>
      <c r="DS61" s="167"/>
      <c r="DT61" s="167"/>
      <c r="DU61" s="167"/>
      <c r="DV61" s="167"/>
      <c r="DW61" s="167"/>
      <c r="DX61" s="167"/>
      <c r="DY61" s="167"/>
      <c r="DZ61" s="167"/>
      <c r="EA61" s="167"/>
      <c r="EB61" s="167"/>
      <c r="EC61" s="167"/>
      <c r="ED61" s="167"/>
      <c r="EE61" s="167"/>
      <c r="EF61" s="167"/>
      <c r="EG61" s="167"/>
      <c r="EH61" s="167"/>
      <c r="EI61" s="167"/>
      <c r="EJ61" s="167"/>
      <c r="EK61" s="167"/>
      <c r="EL61" s="167"/>
      <c r="EM61" s="167"/>
      <c r="EN61" s="167"/>
      <c r="EO61" s="167"/>
      <c r="EP61" s="167"/>
      <c r="EQ61" s="167"/>
      <c r="ER61" s="167"/>
      <c r="ES61" s="167"/>
      <c r="ET61" s="167"/>
      <c r="EU61" s="167"/>
      <c r="EV61" s="167"/>
      <c r="EW61" s="167"/>
      <c r="EX61" s="167"/>
      <c r="EY61" s="167"/>
      <c r="EZ61" s="167"/>
      <c r="FA61" s="167"/>
      <c r="FB61" s="167"/>
    </row>
    <row r="62" spans="1:158" s="170" customFormat="1" ht="12.5" x14ac:dyDescent="0.25">
      <c r="A62" s="924" t="s">
        <v>5017</v>
      </c>
      <c r="B62" s="924" t="s">
        <v>5018</v>
      </c>
      <c r="C62" s="874">
        <v>2</v>
      </c>
      <c r="D62" s="101">
        <v>10587.9</v>
      </c>
      <c r="E62" s="101">
        <v>10587.9</v>
      </c>
      <c r="F62" s="167"/>
      <c r="G62" s="875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167"/>
      <c r="DH62" s="167"/>
      <c r="DI62" s="167"/>
      <c r="DJ62" s="167"/>
      <c r="DK62" s="167"/>
      <c r="DL62" s="167"/>
      <c r="DM62" s="167"/>
      <c r="DN62" s="167"/>
      <c r="DO62" s="167"/>
      <c r="DP62" s="167"/>
      <c r="DQ62" s="167"/>
      <c r="DR62" s="167"/>
      <c r="DS62" s="167"/>
      <c r="DT62" s="167"/>
      <c r="DU62" s="167"/>
      <c r="DV62" s="167"/>
      <c r="DW62" s="167"/>
      <c r="DX62" s="167"/>
      <c r="DY62" s="167"/>
      <c r="DZ62" s="167"/>
      <c r="EA62" s="167"/>
      <c r="EB62" s="167"/>
      <c r="EC62" s="167"/>
      <c r="ED62" s="167"/>
      <c r="EE62" s="167"/>
      <c r="EF62" s="167"/>
      <c r="EG62" s="167"/>
      <c r="EH62" s="167"/>
      <c r="EI62" s="167"/>
      <c r="EJ62" s="167"/>
      <c r="EK62" s="167"/>
      <c r="EL62" s="167"/>
      <c r="EM62" s="167"/>
      <c r="EN62" s="167"/>
      <c r="EO62" s="167"/>
      <c r="EP62" s="167"/>
      <c r="EQ62" s="167"/>
      <c r="ER62" s="167"/>
      <c r="ES62" s="167"/>
      <c r="ET62" s="167"/>
      <c r="EU62" s="167"/>
      <c r="EV62" s="167"/>
      <c r="EW62" s="167"/>
      <c r="EX62" s="167"/>
      <c r="EY62" s="167"/>
      <c r="EZ62" s="167"/>
      <c r="FA62" s="167"/>
      <c r="FB62" s="167"/>
    </row>
    <row r="63" spans="1:158" s="170" customFormat="1" ht="12.5" x14ac:dyDescent="0.25">
      <c r="A63" s="924" t="s">
        <v>5019</v>
      </c>
      <c r="B63" s="924" t="s">
        <v>5020</v>
      </c>
      <c r="C63" s="874">
        <v>2</v>
      </c>
      <c r="D63" s="101">
        <v>10213.799999999999</v>
      </c>
      <c r="E63" s="101">
        <v>10213.799999999999</v>
      </c>
      <c r="F63" s="167"/>
      <c r="G63" s="875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167"/>
      <c r="DH63" s="167"/>
      <c r="DI63" s="167"/>
      <c r="DJ63" s="167"/>
      <c r="DK63" s="167"/>
      <c r="DL63" s="167"/>
      <c r="DM63" s="167"/>
      <c r="DN63" s="167"/>
      <c r="DO63" s="167"/>
      <c r="DP63" s="167"/>
      <c r="DQ63" s="167"/>
      <c r="DR63" s="167"/>
      <c r="DS63" s="167"/>
      <c r="DT63" s="167"/>
      <c r="DU63" s="167"/>
      <c r="DV63" s="167"/>
      <c r="DW63" s="167"/>
      <c r="DX63" s="167"/>
      <c r="DY63" s="167"/>
      <c r="DZ63" s="167"/>
      <c r="EA63" s="167"/>
      <c r="EB63" s="167"/>
      <c r="EC63" s="167"/>
      <c r="ED63" s="167"/>
      <c r="EE63" s="167"/>
      <c r="EF63" s="167"/>
      <c r="EG63" s="167"/>
      <c r="EH63" s="167"/>
      <c r="EI63" s="167"/>
      <c r="EJ63" s="167"/>
      <c r="EK63" s="167"/>
      <c r="EL63" s="167"/>
      <c r="EM63" s="167"/>
      <c r="EN63" s="167"/>
      <c r="EO63" s="167"/>
      <c r="EP63" s="167"/>
      <c r="EQ63" s="167"/>
      <c r="ER63" s="167"/>
      <c r="ES63" s="167"/>
      <c r="ET63" s="167"/>
      <c r="EU63" s="167"/>
      <c r="EV63" s="167"/>
      <c r="EW63" s="167"/>
      <c r="EX63" s="167"/>
      <c r="EY63" s="167"/>
      <c r="EZ63" s="167"/>
      <c r="FA63" s="167"/>
      <c r="FB63" s="167"/>
    </row>
    <row r="64" spans="1:158" s="883" customFormat="1" ht="15" customHeight="1" x14ac:dyDescent="0.35">
      <c r="A64" s="1139"/>
      <c r="B64" s="173" t="s">
        <v>4241</v>
      </c>
      <c r="C64" s="166">
        <f>SUM(C33:C63)</f>
        <v>91</v>
      </c>
      <c r="D64" s="882"/>
      <c r="E64" s="882"/>
    </row>
    <row r="65" spans="1:47" s="162" customFormat="1" x14ac:dyDescent="0.3">
      <c r="A65" s="884"/>
      <c r="B65" s="885"/>
      <c r="C65" s="884"/>
      <c r="D65" s="886"/>
      <c r="E65" s="886"/>
    </row>
    <row r="66" spans="1:47" s="162" customFormat="1" x14ac:dyDescent="0.3">
      <c r="A66" s="884"/>
      <c r="B66" s="885"/>
      <c r="C66" s="884"/>
      <c r="D66" s="886"/>
      <c r="E66" s="886"/>
    </row>
    <row r="67" spans="1:47" s="172" customFormat="1" x14ac:dyDescent="0.35">
      <c r="A67" s="674" t="s">
        <v>4169</v>
      </c>
      <c r="B67" s="674"/>
      <c r="C67" s="894"/>
      <c r="D67" s="899"/>
      <c r="E67" s="899"/>
    </row>
    <row r="68" spans="1:47" s="162" customFormat="1" x14ac:dyDescent="0.3">
      <c r="A68" s="887" t="s">
        <v>4242</v>
      </c>
      <c r="B68" s="887" t="s">
        <v>4242</v>
      </c>
      <c r="C68" s="888">
        <v>0</v>
      </c>
      <c r="D68" s="889">
        <v>0</v>
      </c>
      <c r="E68" s="889">
        <v>0</v>
      </c>
    </row>
    <row r="69" spans="1:47" s="169" customFormat="1" ht="12.5" x14ac:dyDescent="0.35">
      <c r="A69" s="1139"/>
      <c r="B69" s="173" t="s">
        <v>4243</v>
      </c>
      <c r="C69" s="166">
        <f>SUM(C68)</f>
        <v>0</v>
      </c>
      <c r="D69" s="877"/>
      <c r="E69" s="877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</row>
    <row r="70" spans="1:47" s="162" customFormat="1" x14ac:dyDescent="0.3">
      <c r="A70" s="878"/>
      <c r="B70" s="879"/>
      <c r="C70" s="880"/>
      <c r="D70" s="881"/>
      <c r="E70" s="881"/>
    </row>
    <row r="71" spans="1:47" s="172" customFormat="1" x14ac:dyDescent="0.35">
      <c r="A71" s="878"/>
      <c r="B71" s="205" t="s">
        <v>4170</v>
      </c>
      <c r="C71" s="206">
        <f>C69+C64+C29</f>
        <v>172</v>
      </c>
      <c r="D71" s="899"/>
      <c r="E71" s="899"/>
    </row>
    <row r="72" spans="1:47" s="162" customFormat="1" x14ac:dyDescent="0.3">
      <c r="A72" s="878"/>
      <c r="B72" s="879"/>
      <c r="C72" s="880"/>
      <c r="D72" s="881"/>
      <c r="E72" s="881"/>
    </row>
    <row r="73" spans="1:47" s="162" customFormat="1" ht="15.75" customHeight="1" x14ac:dyDescent="0.3">
      <c r="A73" s="897" t="s">
        <v>4166</v>
      </c>
      <c r="B73" s="897"/>
      <c r="C73" s="880"/>
      <c r="D73" s="881"/>
      <c r="E73" s="881"/>
    </row>
    <row r="74" spans="1:47" s="172" customFormat="1" x14ac:dyDescent="0.35">
      <c r="A74" s="674" t="s">
        <v>4244</v>
      </c>
      <c r="B74" s="674"/>
      <c r="C74" s="898"/>
      <c r="D74" s="899"/>
      <c r="E74" s="899"/>
    </row>
    <row r="75" spans="1:47" s="167" customFormat="1" ht="12.5" x14ac:dyDescent="0.25">
      <c r="A75" s="900" t="s">
        <v>4242</v>
      </c>
      <c r="B75" s="901" t="s">
        <v>4242</v>
      </c>
      <c r="C75" s="902">
        <v>0</v>
      </c>
      <c r="D75" s="903">
        <v>0</v>
      </c>
      <c r="E75" s="903">
        <v>0</v>
      </c>
    </row>
    <row r="76" spans="1:47" s="876" customFormat="1" ht="12.5" x14ac:dyDescent="0.35">
      <c r="A76" s="1139"/>
      <c r="B76" s="173" t="s">
        <v>4336</v>
      </c>
      <c r="C76" s="166">
        <v>0</v>
      </c>
      <c r="D76" s="877"/>
      <c r="E76" s="877"/>
      <c r="F76" s="875"/>
      <c r="G76" s="875"/>
      <c r="H76" s="875"/>
      <c r="I76" s="875"/>
      <c r="J76" s="875"/>
      <c r="K76" s="875"/>
      <c r="L76" s="875"/>
      <c r="M76" s="875"/>
      <c r="N76" s="875"/>
      <c r="O76" s="875"/>
      <c r="P76" s="875"/>
      <c r="Q76" s="875"/>
      <c r="R76" s="875"/>
      <c r="S76" s="875"/>
      <c r="T76" s="875"/>
      <c r="U76" s="875"/>
      <c r="V76" s="875"/>
      <c r="W76" s="875"/>
      <c r="X76" s="875"/>
      <c r="Y76" s="875"/>
      <c r="Z76" s="875"/>
      <c r="AA76" s="875"/>
      <c r="AB76" s="875"/>
      <c r="AC76" s="875"/>
      <c r="AD76" s="875"/>
      <c r="AE76" s="875"/>
      <c r="AF76" s="875"/>
      <c r="AG76" s="875"/>
      <c r="AH76" s="875"/>
      <c r="AI76" s="875"/>
      <c r="AJ76" s="875"/>
      <c r="AK76" s="875"/>
      <c r="AL76" s="875"/>
      <c r="AM76" s="875"/>
      <c r="AN76" s="875"/>
      <c r="AO76" s="875"/>
      <c r="AP76" s="875"/>
      <c r="AQ76" s="875"/>
      <c r="AR76" s="875"/>
      <c r="AS76" s="875"/>
      <c r="AT76" s="875"/>
      <c r="AU76" s="875"/>
    </row>
    <row r="77" spans="1:47" s="162" customFormat="1" x14ac:dyDescent="0.3">
      <c r="A77" s="878"/>
      <c r="B77" s="879"/>
      <c r="C77" s="880"/>
      <c r="D77" s="881"/>
      <c r="E77" s="881"/>
    </row>
    <row r="78" spans="1:47" s="172" customFormat="1" ht="15.75" customHeight="1" x14ac:dyDescent="0.35">
      <c r="A78" s="674" t="s">
        <v>4172</v>
      </c>
      <c r="B78" s="674"/>
      <c r="C78" s="898"/>
      <c r="D78" s="899"/>
      <c r="E78" s="899"/>
    </row>
    <row r="79" spans="1:47" s="167" customFormat="1" ht="12.5" x14ac:dyDescent="0.25">
      <c r="A79" s="887" t="s">
        <v>4242</v>
      </c>
      <c r="B79" s="887" t="s">
        <v>4242</v>
      </c>
      <c r="C79" s="888">
        <v>0</v>
      </c>
      <c r="D79" s="889">
        <v>0</v>
      </c>
      <c r="E79" s="889">
        <v>0</v>
      </c>
    </row>
    <row r="80" spans="1:47" s="904" customFormat="1" ht="16.5" customHeight="1" x14ac:dyDescent="0.35">
      <c r="A80" s="1139"/>
      <c r="B80" s="173" t="s">
        <v>4246</v>
      </c>
      <c r="C80" s="166">
        <v>0</v>
      </c>
    </row>
    <row r="81" spans="1:5" s="162" customFormat="1" x14ac:dyDescent="0.3">
      <c r="A81" s="116"/>
      <c r="B81" s="116"/>
      <c r="C81" s="116"/>
      <c r="D81" s="116"/>
      <c r="E81" s="116"/>
    </row>
    <row r="82" spans="1:5" s="162" customFormat="1" x14ac:dyDescent="0.3">
      <c r="A82" s="116"/>
      <c r="B82" s="116"/>
      <c r="C82" s="116"/>
      <c r="D82" s="116"/>
      <c r="E82" s="116"/>
    </row>
    <row r="83" spans="1:5" s="162" customFormat="1" x14ac:dyDescent="0.3">
      <c r="A83" s="116"/>
      <c r="B83" s="116"/>
      <c r="C83" s="116"/>
      <c r="D83" s="116"/>
      <c r="E83" s="116"/>
    </row>
    <row r="84" spans="1:5" s="162" customFormat="1" x14ac:dyDescent="0.3">
      <c r="A84" s="116"/>
      <c r="B84" s="116"/>
      <c r="C84" s="116"/>
      <c r="D84" s="116"/>
      <c r="E84" s="116"/>
    </row>
    <row r="102" spans="1:158" s="266" customFormat="1" x14ac:dyDescent="0.3">
      <c r="A102" s="161"/>
      <c r="B102" s="161"/>
      <c r="C102" s="161"/>
      <c r="D102" s="161"/>
      <c r="E102" s="161"/>
      <c r="F102" s="265"/>
      <c r="G102" s="265"/>
      <c r="H102" s="265"/>
      <c r="I102" s="265"/>
      <c r="J102" s="265"/>
      <c r="K102" s="265"/>
      <c r="L102" s="265"/>
      <c r="M102" s="265"/>
      <c r="N102" s="265"/>
      <c r="O102" s="265"/>
      <c r="P102" s="265"/>
      <c r="Q102" s="265"/>
      <c r="R102" s="265"/>
      <c r="S102" s="265"/>
      <c r="T102" s="265"/>
      <c r="U102" s="265"/>
      <c r="V102" s="265"/>
      <c r="W102" s="265"/>
      <c r="X102" s="265"/>
      <c r="Y102" s="265"/>
      <c r="Z102" s="265"/>
      <c r="AA102" s="265"/>
      <c r="AB102" s="265"/>
      <c r="AC102" s="265"/>
      <c r="AD102" s="265"/>
      <c r="AE102" s="265"/>
      <c r="AF102" s="265"/>
      <c r="AG102" s="265"/>
      <c r="AH102" s="265"/>
      <c r="AI102" s="265"/>
      <c r="AJ102" s="265"/>
      <c r="AK102" s="265"/>
      <c r="AL102" s="265"/>
      <c r="AM102" s="265"/>
      <c r="AN102" s="265"/>
      <c r="AO102" s="265"/>
      <c r="AP102" s="265"/>
      <c r="AQ102" s="265"/>
      <c r="AR102" s="265"/>
      <c r="AS102" s="265"/>
      <c r="AT102" s="265"/>
      <c r="AU102" s="265"/>
      <c r="AV102" s="265"/>
      <c r="AW102" s="265"/>
      <c r="AX102" s="265"/>
      <c r="AY102" s="265"/>
      <c r="AZ102" s="265"/>
      <c r="BA102" s="265"/>
      <c r="BB102" s="265"/>
      <c r="BC102" s="265"/>
      <c r="BD102" s="265"/>
      <c r="BE102" s="265"/>
      <c r="BF102" s="265"/>
      <c r="BG102" s="265"/>
      <c r="BH102" s="265"/>
      <c r="BI102" s="265"/>
      <c r="BJ102" s="265"/>
      <c r="BK102" s="265"/>
      <c r="BL102" s="265"/>
      <c r="BM102" s="265"/>
      <c r="BN102" s="265"/>
      <c r="BO102" s="265"/>
      <c r="BP102" s="265"/>
      <c r="BQ102" s="265"/>
      <c r="BR102" s="265"/>
      <c r="BS102" s="265"/>
      <c r="BT102" s="265"/>
      <c r="BU102" s="265"/>
      <c r="BV102" s="265"/>
      <c r="BW102" s="265"/>
      <c r="BX102" s="265"/>
      <c r="BY102" s="265"/>
      <c r="BZ102" s="265"/>
      <c r="CA102" s="265"/>
      <c r="CB102" s="265"/>
      <c r="CC102" s="265"/>
      <c r="CD102" s="265"/>
      <c r="CE102" s="265"/>
      <c r="CF102" s="265"/>
      <c r="CG102" s="265"/>
      <c r="CH102" s="265"/>
      <c r="CI102" s="265"/>
      <c r="CJ102" s="265"/>
      <c r="CK102" s="265"/>
      <c r="CL102" s="265"/>
      <c r="CM102" s="265"/>
      <c r="CN102" s="265"/>
      <c r="CO102" s="265"/>
      <c r="CP102" s="265"/>
      <c r="CQ102" s="265"/>
      <c r="CR102" s="265"/>
      <c r="CS102" s="265"/>
      <c r="CT102" s="265"/>
      <c r="CU102" s="265"/>
      <c r="CV102" s="265"/>
      <c r="CW102" s="265"/>
      <c r="CX102" s="265"/>
      <c r="CY102" s="265"/>
      <c r="CZ102" s="265"/>
      <c r="DA102" s="265"/>
      <c r="DB102" s="265"/>
      <c r="DC102" s="265"/>
      <c r="DD102" s="265"/>
      <c r="DE102" s="265"/>
      <c r="DF102" s="265"/>
      <c r="DG102" s="265"/>
      <c r="DH102" s="265"/>
      <c r="DI102" s="265"/>
      <c r="DJ102" s="265"/>
      <c r="DK102" s="265"/>
      <c r="DL102" s="265"/>
      <c r="DM102" s="265"/>
      <c r="DN102" s="265"/>
      <c r="DO102" s="265"/>
      <c r="DP102" s="265"/>
      <c r="DQ102" s="265"/>
      <c r="DR102" s="265"/>
      <c r="DS102" s="265"/>
      <c r="DT102" s="265"/>
      <c r="DU102" s="265"/>
      <c r="DV102" s="265"/>
      <c r="DW102" s="265"/>
      <c r="DX102" s="265"/>
      <c r="DY102" s="265"/>
      <c r="DZ102" s="265"/>
      <c r="EA102" s="265"/>
      <c r="EB102" s="265"/>
      <c r="EC102" s="265"/>
      <c r="ED102" s="265"/>
      <c r="EE102" s="265"/>
      <c r="EF102" s="265"/>
      <c r="EG102" s="265"/>
      <c r="EH102" s="265"/>
      <c r="EI102" s="265"/>
      <c r="EJ102" s="265"/>
      <c r="EK102" s="265"/>
      <c r="EL102" s="265"/>
      <c r="EM102" s="265"/>
      <c r="EN102" s="265"/>
      <c r="EO102" s="265"/>
      <c r="EP102" s="265"/>
      <c r="EQ102" s="265"/>
      <c r="ER102" s="265"/>
      <c r="ES102" s="265"/>
      <c r="ET102" s="265"/>
      <c r="EU102" s="265"/>
      <c r="EV102" s="265"/>
      <c r="EW102" s="265"/>
      <c r="EX102" s="265"/>
      <c r="EY102" s="265"/>
      <c r="EZ102" s="265"/>
      <c r="FA102" s="265"/>
      <c r="FB102" s="265"/>
    </row>
  </sheetData>
  <mergeCells count="15">
    <mergeCell ref="A11:B11"/>
    <mergeCell ref="A32:B32"/>
    <mergeCell ref="A67:B67"/>
    <mergeCell ref="A73:B73"/>
    <mergeCell ref="A74:B74"/>
    <mergeCell ref="A78:B78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63"/>
  <sheetViews>
    <sheetView showGridLines="0" workbookViewId="0">
      <selection sqref="A1:H1"/>
    </sheetView>
  </sheetViews>
  <sheetFormatPr baseColWidth="10" defaultColWidth="11.453125" defaultRowHeight="15" x14ac:dyDescent="0.3"/>
  <cols>
    <col min="1" max="1" width="10.1796875" style="187" customWidth="1"/>
    <col min="2" max="2" width="39.453125" style="187" customWidth="1"/>
    <col min="3" max="3" width="13" style="187" customWidth="1"/>
    <col min="4" max="4" width="12.81640625" style="187" customWidth="1"/>
    <col min="5" max="5" width="14.453125" style="187" customWidth="1"/>
    <col min="6" max="6" width="11.453125" style="187"/>
    <col min="7" max="7" width="15.26953125" style="187" customWidth="1"/>
    <col min="8" max="8" width="13.81640625" style="187" customWidth="1"/>
    <col min="9" max="9" width="11.453125" style="187"/>
    <col min="10" max="10" width="7.81640625" style="187" customWidth="1"/>
    <col min="11" max="11" width="10.453125" style="187" customWidth="1"/>
    <col min="12" max="12" width="28.26953125" style="174" customWidth="1"/>
    <col min="13" max="13" width="12.453125" style="187" bestFit="1" customWidth="1"/>
    <col min="14" max="16384" width="11.453125" style="187"/>
  </cols>
  <sheetData>
    <row r="2" spans="1:14" x14ac:dyDescent="0.3">
      <c r="A2" s="684" t="s">
        <v>4160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</row>
    <row r="3" spans="1:14" s="174" customFormat="1" x14ac:dyDescent="0.3">
      <c r="A3" s="672" t="s">
        <v>26</v>
      </c>
      <c r="B3" s="672"/>
      <c r="C3" s="672"/>
      <c r="D3" s="672"/>
      <c r="E3" s="672"/>
      <c r="F3" s="672"/>
      <c r="G3" s="672"/>
      <c r="H3" s="672"/>
      <c r="I3" s="672"/>
      <c r="J3" s="672"/>
      <c r="K3" s="672"/>
    </row>
    <row r="4" spans="1:14" s="174" customFormat="1" x14ac:dyDescent="0.3">
      <c r="A4" s="672" t="s">
        <v>4161</v>
      </c>
      <c r="B4" s="672"/>
      <c r="C4" s="672"/>
      <c r="D4" s="672"/>
      <c r="E4" s="672"/>
      <c r="F4" s="672"/>
      <c r="G4" s="672"/>
      <c r="H4" s="672"/>
      <c r="I4" s="672"/>
      <c r="J4" s="672"/>
      <c r="K4" s="672"/>
    </row>
    <row r="5" spans="1:14" s="174" customFormat="1" x14ac:dyDescent="0.3">
      <c r="A5" s="672" t="s">
        <v>4274</v>
      </c>
      <c r="B5" s="672"/>
      <c r="C5" s="672"/>
      <c r="D5" s="672"/>
      <c r="E5" s="672"/>
      <c r="F5" s="672"/>
      <c r="G5" s="672"/>
      <c r="H5" s="672"/>
      <c r="I5" s="672"/>
      <c r="J5" s="672"/>
      <c r="K5" s="672"/>
    </row>
    <row r="6" spans="1:14" s="174" customFormat="1" x14ac:dyDescent="0.3">
      <c r="A6" s="673" t="s">
        <v>4229</v>
      </c>
      <c r="B6" s="673"/>
      <c r="C6" s="673"/>
      <c r="D6" s="673"/>
      <c r="E6" s="673"/>
      <c r="F6" s="673"/>
      <c r="G6" s="673"/>
      <c r="H6" s="673"/>
      <c r="I6" s="673"/>
      <c r="J6" s="673"/>
      <c r="K6" s="673"/>
    </row>
    <row r="7" spans="1:14" s="117" customFormat="1" ht="15" customHeight="1" x14ac:dyDescent="0.25">
      <c r="A7" s="665" t="s">
        <v>4248</v>
      </c>
      <c r="B7" s="665"/>
      <c r="C7" s="665"/>
      <c r="D7" s="176" t="s">
        <v>533</v>
      </c>
      <c r="E7" s="176" t="s">
        <v>533</v>
      </c>
      <c r="F7" s="176" t="s">
        <v>533</v>
      </c>
      <c r="G7" s="176" t="s">
        <v>533</v>
      </c>
      <c r="H7" s="176" t="s">
        <v>533</v>
      </c>
      <c r="I7" s="176" t="s">
        <v>533</v>
      </c>
      <c r="J7" s="176" t="s">
        <v>533</v>
      </c>
      <c r="K7" s="176" t="s">
        <v>533</v>
      </c>
    </row>
    <row r="8" spans="1:14" s="117" customFormat="1" ht="15" customHeight="1" x14ac:dyDescent="0.25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4" s="117" customFormat="1" ht="27.75" customHeight="1" x14ac:dyDescent="0.25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4" s="107" customFormat="1" ht="12.5" x14ac:dyDescent="0.25">
      <c r="A10" s="267" t="s">
        <v>4946</v>
      </c>
      <c r="B10" s="267" t="str">
        <f>VLOOKUP(A10,'IDEFEEY-PLAZAS'!A:E,2,0)</f>
        <v>DIRECTOR D</v>
      </c>
      <c r="C10" s="101">
        <f>VLOOKUP(A10,'IDEFEEY-PLAZAS'!A:E,4,0)</f>
        <v>95226.3</v>
      </c>
      <c r="D10" s="268">
        <v>0</v>
      </c>
      <c r="E10" s="268">
        <v>0</v>
      </c>
      <c r="F10" s="101">
        <f t="shared" ref="F10:F12" si="0">SUM(C10,E10,D10)</f>
        <v>95226.3</v>
      </c>
      <c r="G10" s="101">
        <f t="shared" ref="G10:G12" si="1">(C10/30)*10</f>
        <v>31742.1</v>
      </c>
      <c r="H10" s="101">
        <f t="shared" ref="H10:H12" si="2">(C10/30)*5</f>
        <v>15871.05</v>
      </c>
      <c r="I10" s="101">
        <f t="shared" ref="I10:I12" si="3">((C10+E10)/30)*40</f>
        <v>126968.4</v>
      </c>
      <c r="J10" s="101">
        <v>0</v>
      </c>
      <c r="K10" s="101">
        <f t="shared" ref="K10:K12" si="4">SUM(G10:J10)</f>
        <v>174581.55</v>
      </c>
      <c r="L10" s="1140"/>
      <c r="M10" s="1140"/>
    </row>
    <row r="11" spans="1:14" s="107" customFormat="1" ht="12.5" x14ac:dyDescent="0.25">
      <c r="A11" s="267" t="s">
        <v>4948</v>
      </c>
      <c r="B11" s="267" t="str">
        <f>VLOOKUP(A11,'IDEFEEY-PLAZAS'!A:E,2,0)</f>
        <v>DIRECTOR  A</v>
      </c>
      <c r="C11" s="101">
        <f>VLOOKUP(A11,'IDEFEEY-PLAZAS'!A:E,4,0)</f>
        <v>52569.599999999999</v>
      </c>
      <c r="D11" s="268">
        <v>0</v>
      </c>
      <c r="E11" s="268">
        <v>14497</v>
      </c>
      <c r="F11" s="101">
        <f t="shared" si="0"/>
        <v>67066.600000000006</v>
      </c>
      <c r="G11" s="101">
        <f t="shared" si="1"/>
        <v>17523.2</v>
      </c>
      <c r="H11" s="101">
        <f t="shared" si="2"/>
        <v>8761.6</v>
      </c>
      <c r="I11" s="101">
        <f t="shared" si="3"/>
        <v>89422.133333333346</v>
      </c>
      <c r="J11" s="101">
        <v>0</v>
      </c>
      <c r="K11" s="101">
        <f t="shared" si="4"/>
        <v>115706.93333333335</v>
      </c>
      <c r="L11" s="1140"/>
      <c r="M11" s="1140"/>
    </row>
    <row r="12" spans="1:14" s="107" customFormat="1" ht="12.5" x14ac:dyDescent="0.25">
      <c r="A12" s="267" t="s">
        <v>4949</v>
      </c>
      <c r="B12" s="267" t="str">
        <f>VLOOKUP(A12,'IDEFEEY-PLAZAS'!A:E,2,0)</f>
        <v>JEFE DE DEPARTAMENTO  A</v>
      </c>
      <c r="C12" s="101">
        <f>VLOOKUP(A12,'IDEFEEY-PLAZAS'!A:E,4,0)</f>
        <v>25108.799999999996</v>
      </c>
      <c r="D12" s="268">
        <v>0</v>
      </c>
      <c r="E12" s="268">
        <v>0</v>
      </c>
      <c r="F12" s="101">
        <f t="shared" si="0"/>
        <v>25108.799999999996</v>
      </c>
      <c r="G12" s="101">
        <f t="shared" si="1"/>
        <v>8369.5999999999985</v>
      </c>
      <c r="H12" s="101">
        <f t="shared" si="2"/>
        <v>4184.7999999999993</v>
      </c>
      <c r="I12" s="101">
        <f t="shared" si="3"/>
        <v>33478.399999999994</v>
      </c>
      <c r="J12" s="101">
        <v>0</v>
      </c>
      <c r="K12" s="101">
        <f t="shared" si="4"/>
        <v>46032.799999999988</v>
      </c>
      <c r="L12" s="1140"/>
      <c r="M12" s="1140"/>
    </row>
    <row r="13" spans="1:14" s="174" customFormat="1" x14ac:dyDescent="0.3">
      <c r="A13" s="269"/>
      <c r="B13" s="269"/>
      <c r="C13" s="185"/>
      <c r="D13" s="185"/>
      <c r="E13" s="185"/>
      <c r="F13" s="185"/>
      <c r="G13" s="185"/>
      <c r="H13" s="185"/>
      <c r="I13" s="185"/>
      <c r="J13" s="185"/>
      <c r="K13" s="185"/>
      <c r="M13" s="1140"/>
      <c r="N13" s="107"/>
    </row>
    <row r="14" spans="1:14" s="174" customFormat="1" x14ac:dyDescent="0.3">
      <c r="A14" s="186"/>
      <c r="B14" s="187"/>
      <c r="C14" s="188"/>
      <c r="D14" s="188"/>
      <c r="E14" s="188"/>
      <c r="F14" s="188"/>
      <c r="G14" s="188"/>
      <c r="H14" s="188"/>
      <c r="I14" s="188"/>
      <c r="J14" s="188"/>
      <c r="K14" s="188"/>
      <c r="M14" s="1140"/>
      <c r="N14" s="107"/>
    </row>
    <row r="15" spans="1:14" s="117" customFormat="1" ht="15" customHeight="1" x14ac:dyDescent="0.25">
      <c r="A15" s="665" t="s">
        <v>4261</v>
      </c>
      <c r="B15" s="665"/>
      <c r="C15" s="665"/>
      <c r="D15" s="189" t="s">
        <v>533</v>
      </c>
      <c r="E15" s="189" t="s">
        <v>533</v>
      </c>
      <c r="F15" s="189" t="s">
        <v>533</v>
      </c>
      <c r="G15" s="189" t="s">
        <v>533</v>
      </c>
      <c r="H15" s="189" t="s">
        <v>533</v>
      </c>
      <c r="I15" s="189" t="s">
        <v>533</v>
      </c>
      <c r="J15" s="189" t="s">
        <v>533</v>
      </c>
      <c r="K15" s="189" t="s">
        <v>533</v>
      </c>
      <c r="M15" s="1140"/>
      <c r="N15" s="107"/>
    </row>
    <row r="16" spans="1:14" s="117" customFormat="1" ht="15" customHeight="1" x14ac:dyDescent="0.25">
      <c r="A16" s="666" t="s">
        <v>4249</v>
      </c>
      <c r="B16" s="668" t="s">
        <v>4231</v>
      </c>
      <c r="C16" s="670" t="s">
        <v>4250</v>
      </c>
      <c r="D16" s="670" t="s">
        <v>4250</v>
      </c>
      <c r="E16" s="670" t="s">
        <v>4250</v>
      </c>
      <c r="F16" s="670" t="s">
        <v>4250</v>
      </c>
      <c r="G16" s="670" t="s">
        <v>4251</v>
      </c>
      <c r="H16" s="670" t="s">
        <v>4251</v>
      </c>
      <c r="I16" s="670" t="s">
        <v>4251</v>
      </c>
      <c r="J16" s="670" t="s">
        <v>4251</v>
      </c>
      <c r="K16" s="671" t="s">
        <v>4251</v>
      </c>
      <c r="M16" s="1140"/>
      <c r="N16" s="107"/>
    </row>
    <row r="17" spans="1:14" s="117" customFormat="1" ht="27.75" customHeight="1" x14ac:dyDescent="0.25">
      <c r="A17" s="667" t="s">
        <v>4249</v>
      </c>
      <c r="B17" s="669" t="s">
        <v>4252</v>
      </c>
      <c r="C17" s="190" t="s">
        <v>4253</v>
      </c>
      <c r="D17" s="190" t="s">
        <v>4254</v>
      </c>
      <c r="E17" s="190" t="s">
        <v>4255</v>
      </c>
      <c r="F17" s="190" t="s">
        <v>4256</v>
      </c>
      <c r="G17" s="120" t="s">
        <v>4257</v>
      </c>
      <c r="H17" s="120" t="s">
        <v>4258</v>
      </c>
      <c r="I17" s="190" t="s">
        <v>4259</v>
      </c>
      <c r="J17" s="190" t="s">
        <v>4260</v>
      </c>
      <c r="K17" s="191" t="s">
        <v>4256</v>
      </c>
      <c r="M17" s="1140"/>
      <c r="N17" s="107"/>
    </row>
    <row r="18" spans="1:14" s="107" customFormat="1" ht="12.5" x14ac:dyDescent="0.25">
      <c r="A18" s="267" t="s">
        <v>4978</v>
      </c>
      <c r="B18" s="267" t="str">
        <f>VLOOKUP(A18,'IDEFEEY-PLAZAS'!A:E,2,0)</f>
        <v>AUXILIAR ADMINISTRATIVO B</v>
      </c>
      <c r="C18" s="101">
        <f>VLOOKUP(A18,'IDEFEEY-PLAZAS'!A:E,4,0)</f>
        <v>8052.9</v>
      </c>
      <c r="D18" s="268">
        <v>1070</v>
      </c>
      <c r="E18" s="268">
        <v>0</v>
      </c>
      <c r="F18" s="101">
        <f>SUM(C18,E18,D18)</f>
        <v>9122.9</v>
      </c>
      <c r="G18" s="101">
        <f t="shared" ref="G18:G62" si="5">(C18/30)*10</f>
        <v>2684.3</v>
      </c>
      <c r="H18" s="101">
        <f t="shared" ref="H18:H62" si="6">(C18/30)*5</f>
        <v>1342.15</v>
      </c>
      <c r="I18" s="101">
        <f t="shared" ref="I18:I62" si="7">((C18+E18)/30)*40</f>
        <v>10737.2</v>
      </c>
      <c r="J18" s="101">
        <v>0</v>
      </c>
      <c r="K18" s="101">
        <f>SUM(G18:J18)</f>
        <v>14763.650000000001</v>
      </c>
      <c r="L18" s="1140"/>
      <c r="M18" s="1140"/>
    </row>
    <row r="19" spans="1:14" s="107" customFormat="1" ht="12.5" x14ac:dyDescent="0.25">
      <c r="A19" s="267" t="s">
        <v>4934</v>
      </c>
      <c r="B19" s="267" t="str">
        <f>VLOOKUP(A19,'IDEFEEY-PLAZAS'!A:E,2,0)</f>
        <v>COORDINADOR H</v>
      </c>
      <c r="C19" s="101">
        <f>VLOOKUP(A19,'IDEFEEY-PLAZAS'!A:E,4,0)</f>
        <v>17393.7</v>
      </c>
      <c r="D19" s="268">
        <v>1070</v>
      </c>
      <c r="E19" s="268">
        <v>944</v>
      </c>
      <c r="F19" s="101">
        <f t="shared" ref="F19:F62" si="8">SUM(C19,E19,D19)</f>
        <v>19407.7</v>
      </c>
      <c r="G19" s="101">
        <f t="shared" si="5"/>
        <v>5797.9000000000005</v>
      </c>
      <c r="H19" s="101">
        <f t="shared" si="6"/>
        <v>2898.9500000000003</v>
      </c>
      <c r="I19" s="101">
        <f t="shared" si="7"/>
        <v>24450.266666666666</v>
      </c>
      <c r="J19" s="101">
        <v>0</v>
      </c>
      <c r="K19" s="101">
        <f t="shared" ref="K19:K57" si="9">SUM(G19:J19)</f>
        <v>33147.116666666669</v>
      </c>
      <c r="L19" s="1140"/>
      <c r="M19" s="1140"/>
    </row>
    <row r="20" spans="1:14" s="107" customFormat="1" ht="12.5" x14ac:dyDescent="0.25">
      <c r="A20" s="267" t="s">
        <v>4936</v>
      </c>
      <c r="B20" s="267" t="str">
        <f>VLOOKUP(A20,'IDEFEEY-PLAZAS'!A:E,2,0)</f>
        <v>COORDINADOR G</v>
      </c>
      <c r="C20" s="101">
        <f>VLOOKUP(A20,'IDEFEEY-PLAZAS'!A:E,4,0)</f>
        <v>16374.9</v>
      </c>
      <c r="D20" s="268">
        <v>1070</v>
      </c>
      <c r="E20" s="268">
        <v>2196</v>
      </c>
      <c r="F20" s="101">
        <f t="shared" si="8"/>
        <v>19640.900000000001</v>
      </c>
      <c r="G20" s="101">
        <f t="shared" si="5"/>
        <v>5458.3</v>
      </c>
      <c r="H20" s="101">
        <f t="shared" si="6"/>
        <v>2729.15</v>
      </c>
      <c r="I20" s="101">
        <f t="shared" si="7"/>
        <v>24761.200000000004</v>
      </c>
      <c r="J20" s="101">
        <v>0</v>
      </c>
      <c r="K20" s="101">
        <f t="shared" si="9"/>
        <v>32948.650000000009</v>
      </c>
      <c r="L20" s="1140"/>
      <c r="M20" s="1140"/>
    </row>
    <row r="21" spans="1:14" s="107" customFormat="1" ht="12.5" x14ac:dyDescent="0.25">
      <c r="A21" s="267" t="s">
        <v>4938</v>
      </c>
      <c r="B21" s="267" t="str">
        <f>VLOOKUP(A21,'IDEFEEY-PLAZAS'!A:E,2,0)</f>
        <v>COORDINADOR F</v>
      </c>
      <c r="C21" s="101">
        <f>VLOOKUP(A21,'IDEFEEY-PLAZAS'!A:E,4,0)</f>
        <v>15969</v>
      </c>
      <c r="D21" s="268">
        <v>1070</v>
      </c>
      <c r="E21" s="268">
        <v>1500</v>
      </c>
      <c r="F21" s="101">
        <f t="shared" si="8"/>
        <v>18539</v>
      </c>
      <c r="G21" s="101">
        <f t="shared" si="5"/>
        <v>5323</v>
      </c>
      <c r="H21" s="101">
        <f t="shared" si="6"/>
        <v>2661.5</v>
      </c>
      <c r="I21" s="101">
        <f t="shared" si="7"/>
        <v>23292</v>
      </c>
      <c r="J21" s="101">
        <v>0</v>
      </c>
      <c r="K21" s="101">
        <f t="shared" si="9"/>
        <v>31276.5</v>
      </c>
      <c r="L21" s="1140"/>
      <c r="M21" s="1140"/>
    </row>
    <row r="22" spans="1:14" s="107" customFormat="1" ht="12.5" x14ac:dyDescent="0.25">
      <c r="A22" s="267" t="s">
        <v>4940</v>
      </c>
      <c r="B22" s="267" t="str">
        <f>VLOOKUP(A22,'IDEFEEY-PLAZAS'!A:E,2,0)</f>
        <v>COORDINADOR D</v>
      </c>
      <c r="C22" s="101">
        <f>VLOOKUP(A22,'IDEFEEY-PLAZAS'!A:E,4,0)</f>
        <v>12837</v>
      </c>
      <c r="D22" s="268">
        <v>1070</v>
      </c>
      <c r="E22" s="268">
        <v>0</v>
      </c>
      <c r="F22" s="101">
        <f t="shared" si="8"/>
        <v>13907</v>
      </c>
      <c r="G22" s="101">
        <f t="shared" si="5"/>
        <v>4279</v>
      </c>
      <c r="H22" s="101">
        <f t="shared" si="6"/>
        <v>2139.5</v>
      </c>
      <c r="I22" s="101">
        <f t="shared" si="7"/>
        <v>17116</v>
      </c>
      <c r="J22" s="101">
        <v>0</v>
      </c>
      <c r="K22" s="101">
        <f t="shared" si="9"/>
        <v>23534.5</v>
      </c>
      <c r="L22" s="1140"/>
      <c r="M22" s="1140"/>
    </row>
    <row r="23" spans="1:14" s="107" customFormat="1" ht="12.5" x14ac:dyDescent="0.25">
      <c r="A23" s="267" t="s">
        <v>4942</v>
      </c>
      <c r="B23" s="267" t="str">
        <f>VLOOKUP(A23,'IDEFEEY-PLAZAS'!A:E,2,0)</f>
        <v>COORDINADOR C</v>
      </c>
      <c r="C23" s="101">
        <f>VLOOKUP(A23,'IDEFEEY-PLAZAS'!A:E,4,0)</f>
        <v>12588.3</v>
      </c>
      <c r="D23" s="268">
        <v>1070</v>
      </c>
      <c r="E23" s="268">
        <v>1166</v>
      </c>
      <c r="F23" s="101">
        <f t="shared" si="8"/>
        <v>14824.3</v>
      </c>
      <c r="G23" s="101">
        <f t="shared" si="5"/>
        <v>4196.0999999999995</v>
      </c>
      <c r="H23" s="101">
        <f t="shared" si="6"/>
        <v>2098.0499999999997</v>
      </c>
      <c r="I23" s="101">
        <f t="shared" si="7"/>
        <v>18339.066666666666</v>
      </c>
      <c r="J23" s="101">
        <v>0</v>
      </c>
      <c r="K23" s="101">
        <f t="shared" si="9"/>
        <v>24633.216666666667</v>
      </c>
      <c r="L23" s="1140"/>
      <c r="M23" s="1140"/>
    </row>
    <row r="24" spans="1:14" s="107" customFormat="1" ht="12.5" x14ac:dyDescent="0.25">
      <c r="A24" s="267" t="s">
        <v>4943</v>
      </c>
      <c r="B24" s="267" t="str">
        <f>VLOOKUP(A24,'IDEFEEY-PLAZAS'!A:E,2,0)</f>
        <v>COORDINADOR B</v>
      </c>
      <c r="C24" s="101">
        <f>VLOOKUP(A24,'IDEFEEY-PLAZAS'!A:E,4,0)</f>
        <v>12298.8</v>
      </c>
      <c r="D24" s="268">
        <v>1070</v>
      </c>
      <c r="E24" s="268">
        <v>0</v>
      </c>
      <c r="F24" s="101">
        <f t="shared" si="8"/>
        <v>13368.8</v>
      </c>
      <c r="G24" s="101">
        <f t="shared" si="5"/>
        <v>4099.5999999999995</v>
      </c>
      <c r="H24" s="101">
        <f t="shared" si="6"/>
        <v>2049.7999999999997</v>
      </c>
      <c r="I24" s="101">
        <f t="shared" si="7"/>
        <v>16398.399999999998</v>
      </c>
      <c r="J24" s="101">
        <v>0</v>
      </c>
      <c r="K24" s="101">
        <f t="shared" si="9"/>
        <v>22547.799999999996</v>
      </c>
      <c r="L24" s="1140"/>
      <c r="M24" s="1140"/>
    </row>
    <row r="25" spans="1:14" s="107" customFormat="1" ht="12.5" x14ac:dyDescent="0.25">
      <c r="A25" s="267" t="s">
        <v>4944</v>
      </c>
      <c r="B25" s="267" t="str">
        <f>VLOOKUP(A25,'IDEFEEY-PLAZAS'!A:E,2,0)</f>
        <v>COORDINADOR A</v>
      </c>
      <c r="C25" s="101">
        <f>VLOOKUP(A25,'IDEFEEY-PLAZAS'!A:E,4,0)</f>
        <v>8737.2000000000007</v>
      </c>
      <c r="D25" s="268">
        <v>1070</v>
      </c>
      <c r="E25" s="268">
        <v>0</v>
      </c>
      <c r="F25" s="101">
        <f t="shared" si="8"/>
        <v>9807.2000000000007</v>
      </c>
      <c r="G25" s="101">
        <f t="shared" si="5"/>
        <v>2912.4</v>
      </c>
      <c r="H25" s="101">
        <f t="shared" si="6"/>
        <v>1456.2</v>
      </c>
      <c r="I25" s="101">
        <f t="shared" si="7"/>
        <v>11649.6</v>
      </c>
      <c r="J25" s="101">
        <v>0</v>
      </c>
      <c r="K25" s="101">
        <f t="shared" si="9"/>
        <v>16018.2</v>
      </c>
      <c r="L25" s="1140"/>
      <c r="M25" s="1140"/>
    </row>
    <row r="26" spans="1:14" s="107" customFormat="1" ht="12.5" x14ac:dyDescent="0.25">
      <c r="A26" s="267" t="s">
        <v>4945</v>
      </c>
      <c r="B26" s="267" t="str">
        <f>VLOOKUP(A26,'IDEFEEY-PLAZAS'!A:E,2,0)</f>
        <v>COORDINADOR</v>
      </c>
      <c r="C26" s="101">
        <f>VLOOKUP(A26,'IDEFEEY-PLAZAS'!A:E,4,0)</f>
        <v>14895.3</v>
      </c>
      <c r="D26" s="268">
        <v>1070</v>
      </c>
      <c r="E26" s="268">
        <v>0</v>
      </c>
      <c r="F26" s="101">
        <f t="shared" si="8"/>
        <v>15965.3</v>
      </c>
      <c r="G26" s="101">
        <f t="shared" si="5"/>
        <v>4965.1000000000004</v>
      </c>
      <c r="H26" s="101">
        <f t="shared" si="6"/>
        <v>2482.5500000000002</v>
      </c>
      <c r="I26" s="101">
        <f t="shared" si="7"/>
        <v>19860.400000000001</v>
      </c>
      <c r="J26" s="101">
        <v>0</v>
      </c>
      <c r="K26" s="101">
        <f t="shared" si="9"/>
        <v>27308.050000000003</v>
      </c>
      <c r="L26" s="1140"/>
      <c r="M26" s="1140"/>
    </row>
    <row r="27" spans="1:14" s="107" customFormat="1" ht="12.5" x14ac:dyDescent="0.25">
      <c r="A27" s="267" t="s">
        <v>4951</v>
      </c>
      <c r="B27" s="267" t="str">
        <f>VLOOKUP(A27,'IDEFEEY-PLAZAS'!A:E,2,0)</f>
        <v>SUPERVISOR DE OBRA E</v>
      </c>
      <c r="C27" s="101">
        <f>VLOOKUP(A27,'IDEFEEY-PLAZAS'!A:E,4,0)</f>
        <v>13638.300000000001</v>
      </c>
      <c r="D27" s="268">
        <v>1070</v>
      </c>
      <c r="E27" s="268">
        <v>0</v>
      </c>
      <c r="F27" s="101">
        <f t="shared" si="8"/>
        <v>14708.300000000001</v>
      </c>
      <c r="G27" s="101">
        <f t="shared" si="5"/>
        <v>4546.1000000000004</v>
      </c>
      <c r="H27" s="101">
        <f t="shared" si="6"/>
        <v>2273.0500000000002</v>
      </c>
      <c r="I27" s="101">
        <f t="shared" si="7"/>
        <v>18184.400000000001</v>
      </c>
      <c r="J27" s="101">
        <v>0</v>
      </c>
      <c r="K27" s="101">
        <f t="shared" si="9"/>
        <v>25003.550000000003</v>
      </c>
      <c r="L27" s="1140"/>
      <c r="M27" s="1140"/>
    </row>
    <row r="28" spans="1:14" s="107" customFormat="1" ht="12.5" x14ac:dyDescent="0.25">
      <c r="A28" s="267" t="s">
        <v>4953</v>
      </c>
      <c r="B28" s="267" t="str">
        <f>VLOOKUP(A28,'IDEFEEY-PLAZAS'!A:E,2,0)</f>
        <v>SUPERVISOR DE OBRA D</v>
      </c>
      <c r="C28" s="101">
        <f>VLOOKUP(A28,'IDEFEEY-PLAZAS'!A:E,4,0)</f>
        <v>13232.7</v>
      </c>
      <c r="D28" s="268">
        <v>1070</v>
      </c>
      <c r="E28" s="268">
        <v>0</v>
      </c>
      <c r="F28" s="101">
        <f t="shared" si="8"/>
        <v>14302.7</v>
      </c>
      <c r="G28" s="101">
        <f t="shared" si="5"/>
        <v>4410.9000000000005</v>
      </c>
      <c r="H28" s="101">
        <f t="shared" si="6"/>
        <v>2205.4500000000003</v>
      </c>
      <c r="I28" s="101">
        <f t="shared" si="7"/>
        <v>17643.600000000002</v>
      </c>
      <c r="J28" s="101">
        <v>0</v>
      </c>
      <c r="K28" s="101">
        <f t="shared" si="9"/>
        <v>24259.950000000004</v>
      </c>
      <c r="L28" s="1140"/>
      <c r="M28" s="1140"/>
    </row>
    <row r="29" spans="1:14" s="107" customFormat="1" ht="12.5" x14ac:dyDescent="0.25">
      <c r="A29" s="267" t="s">
        <v>4955</v>
      </c>
      <c r="B29" s="267" t="str">
        <f>VLOOKUP(A29,'IDEFEEY-PLAZAS'!A:E,2,0)</f>
        <v>SUPERVISOR DE OBRA B</v>
      </c>
      <c r="C29" s="101">
        <f>VLOOKUP(A29,'IDEFEEY-PLAZAS'!A:E,4,0)</f>
        <v>10587.899999999998</v>
      </c>
      <c r="D29" s="268">
        <v>1070</v>
      </c>
      <c r="E29" s="268">
        <v>0</v>
      </c>
      <c r="F29" s="101">
        <f t="shared" si="8"/>
        <v>11657.899999999998</v>
      </c>
      <c r="G29" s="101">
        <f t="shared" si="5"/>
        <v>3529.2999999999993</v>
      </c>
      <c r="H29" s="101">
        <f t="shared" si="6"/>
        <v>1764.6499999999996</v>
      </c>
      <c r="I29" s="101">
        <f t="shared" si="7"/>
        <v>14117.199999999997</v>
      </c>
      <c r="J29" s="101">
        <v>0</v>
      </c>
      <c r="K29" s="101">
        <f t="shared" si="9"/>
        <v>19411.149999999994</v>
      </c>
      <c r="L29" s="1140"/>
      <c r="M29" s="1140"/>
    </row>
    <row r="30" spans="1:14" s="107" customFormat="1" ht="12.5" x14ac:dyDescent="0.25">
      <c r="A30" s="267" t="s">
        <v>4957</v>
      </c>
      <c r="B30" s="267" t="str">
        <f>VLOOKUP(A30,'IDEFEEY-PLAZAS'!A:E,2,0)</f>
        <v>SUPERVISOR DE OBRA A</v>
      </c>
      <c r="C30" s="101">
        <f>VLOOKUP(A30,'IDEFEEY-PLAZAS'!A:E,4,0)</f>
        <v>9360.6</v>
      </c>
      <c r="D30" s="268">
        <v>1070</v>
      </c>
      <c r="E30" s="268">
        <v>0</v>
      </c>
      <c r="F30" s="101">
        <f t="shared" si="8"/>
        <v>10430.6</v>
      </c>
      <c r="G30" s="101">
        <f t="shared" si="5"/>
        <v>3120.2000000000003</v>
      </c>
      <c r="H30" s="101">
        <f t="shared" si="6"/>
        <v>1560.1000000000001</v>
      </c>
      <c r="I30" s="101">
        <f t="shared" si="7"/>
        <v>12480.800000000001</v>
      </c>
      <c r="J30" s="101">
        <v>0</v>
      </c>
      <c r="K30" s="101">
        <f t="shared" si="9"/>
        <v>17161.100000000002</v>
      </c>
      <c r="L30" s="1140"/>
      <c r="M30" s="1140"/>
    </row>
    <row r="31" spans="1:14" s="107" customFormat="1" ht="12.5" x14ac:dyDescent="0.25">
      <c r="A31" s="267" t="s">
        <v>4959</v>
      </c>
      <c r="B31" s="267" t="str">
        <f>VLOOKUP(A31,'IDEFEEY-PLAZAS'!A:E,2,0)</f>
        <v>SUPERVISOR</v>
      </c>
      <c r="C31" s="101">
        <f>VLOOKUP(A31,'IDEFEEY-PLAZAS'!A:E,4,0)</f>
        <v>12739.537500000004</v>
      </c>
      <c r="D31" s="268">
        <v>1070</v>
      </c>
      <c r="E31" s="268">
        <v>0</v>
      </c>
      <c r="F31" s="101">
        <f t="shared" si="8"/>
        <v>13809.537500000004</v>
      </c>
      <c r="G31" s="101">
        <f t="shared" si="5"/>
        <v>4246.5125000000007</v>
      </c>
      <c r="H31" s="101">
        <f t="shared" si="6"/>
        <v>2123.2562500000004</v>
      </c>
      <c r="I31" s="101">
        <f t="shared" si="7"/>
        <v>16986.050000000003</v>
      </c>
      <c r="J31" s="101">
        <v>0</v>
      </c>
      <c r="K31" s="101">
        <f t="shared" si="9"/>
        <v>23355.818750000006</v>
      </c>
      <c r="L31" s="1140"/>
      <c r="M31" s="1140"/>
    </row>
    <row r="32" spans="1:14" s="107" customFormat="1" ht="12.5" x14ac:dyDescent="0.25">
      <c r="A32" s="267" t="s">
        <v>4960</v>
      </c>
      <c r="B32" s="267" t="str">
        <f>VLOOKUP(A32,'IDEFEEY-PLAZAS'!A:E,2,0)</f>
        <v>SUPERVISOR DE OBRA F</v>
      </c>
      <c r="C32" s="101">
        <f>VLOOKUP(A32,'IDEFEEY-PLAZAS'!A:E,4,0)</f>
        <v>13971</v>
      </c>
      <c r="D32" s="268">
        <v>1070</v>
      </c>
      <c r="E32" s="268">
        <v>0</v>
      </c>
      <c r="F32" s="101">
        <f t="shared" si="8"/>
        <v>15041</v>
      </c>
      <c r="G32" s="101">
        <f t="shared" si="5"/>
        <v>4657</v>
      </c>
      <c r="H32" s="101">
        <f t="shared" si="6"/>
        <v>2328.5</v>
      </c>
      <c r="I32" s="101">
        <f t="shared" si="7"/>
        <v>18628</v>
      </c>
      <c r="J32" s="101">
        <v>0</v>
      </c>
      <c r="K32" s="101">
        <f t="shared" si="9"/>
        <v>25613.5</v>
      </c>
      <c r="L32" s="1140"/>
      <c r="M32" s="1140"/>
    </row>
    <row r="33" spans="1:13" s="107" customFormat="1" ht="12.5" x14ac:dyDescent="0.25">
      <c r="A33" s="267" t="s">
        <v>4962</v>
      </c>
      <c r="B33" s="267" t="str">
        <f>VLOOKUP(A33,'IDEFEEY-PLAZAS'!A:E,2,0)</f>
        <v>ALBAÑIL B</v>
      </c>
      <c r="C33" s="101">
        <f>VLOOKUP(A33,'IDEFEEY-PLAZAS'!A:E,4,0)</f>
        <v>7467.9</v>
      </c>
      <c r="D33" s="268">
        <v>1070</v>
      </c>
      <c r="E33" s="268">
        <v>0</v>
      </c>
      <c r="F33" s="101">
        <f t="shared" si="8"/>
        <v>8537.9</v>
      </c>
      <c r="G33" s="101">
        <f t="shared" si="5"/>
        <v>2489.2999999999997</v>
      </c>
      <c r="H33" s="101">
        <f t="shared" si="6"/>
        <v>1244.6499999999999</v>
      </c>
      <c r="I33" s="101">
        <f t="shared" si="7"/>
        <v>9957.1999999999989</v>
      </c>
      <c r="J33" s="101">
        <v>0</v>
      </c>
      <c r="K33" s="101">
        <f t="shared" si="9"/>
        <v>13691.149999999998</v>
      </c>
      <c r="L33" s="1140"/>
      <c r="M33" s="1140"/>
    </row>
    <row r="34" spans="1:13" s="107" customFormat="1" ht="12.5" x14ac:dyDescent="0.25">
      <c r="A34" s="267" t="s">
        <v>4964</v>
      </c>
      <c r="B34" s="267" t="str">
        <f>VLOOKUP(A34,'IDEFEEY-PLAZAS'!A:E,2,0)</f>
        <v>ANALISTA OPERATIVO C</v>
      </c>
      <c r="C34" s="101">
        <f>VLOOKUP(A34,'IDEFEEY-PLAZAS'!A:E,4,0)</f>
        <v>9443.4</v>
      </c>
      <c r="D34" s="268">
        <v>1070</v>
      </c>
      <c r="E34" s="268">
        <v>0</v>
      </c>
      <c r="F34" s="101">
        <f t="shared" si="8"/>
        <v>10513.4</v>
      </c>
      <c r="G34" s="101">
        <f t="shared" si="5"/>
        <v>3147.7999999999997</v>
      </c>
      <c r="H34" s="101">
        <f t="shared" si="6"/>
        <v>1573.8999999999999</v>
      </c>
      <c r="I34" s="101">
        <f t="shared" si="7"/>
        <v>12591.199999999999</v>
      </c>
      <c r="J34" s="101">
        <v>0</v>
      </c>
      <c r="K34" s="101">
        <f t="shared" si="9"/>
        <v>17312.899999999998</v>
      </c>
      <c r="L34" s="1140"/>
      <c r="M34" s="1140"/>
    </row>
    <row r="35" spans="1:13" s="107" customFormat="1" ht="12.5" x14ac:dyDescent="0.25">
      <c r="A35" s="267" t="s">
        <v>4966</v>
      </c>
      <c r="B35" s="267" t="str">
        <f>VLOOKUP(A35,'IDEFEEY-PLAZAS'!A:E,2,0)</f>
        <v>ANALISTA DE COSTOS B</v>
      </c>
      <c r="C35" s="101">
        <f>VLOOKUP(A35,'IDEFEEY-PLAZAS'!A:E,4,0)</f>
        <v>9022.7999999999993</v>
      </c>
      <c r="D35" s="268">
        <v>1070</v>
      </c>
      <c r="E35" s="268">
        <v>0</v>
      </c>
      <c r="F35" s="101">
        <f t="shared" si="8"/>
        <v>10092.799999999999</v>
      </c>
      <c r="G35" s="101">
        <f t="shared" si="5"/>
        <v>3007.6</v>
      </c>
      <c r="H35" s="101">
        <f t="shared" si="6"/>
        <v>1503.8</v>
      </c>
      <c r="I35" s="101">
        <f t="shared" si="7"/>
        <v>12030.4</v>
      </c>
      <c r="J35" s="101">
        <v>0</v>
      </c>
      <c r="K35" s="101">
        <f t="shared" si="9"/>
        <v>16541.8</v>
      </c>
      <c r="L35" s="1140"/>
      <c r="M35" s="1140"/>
    </row>
    <row r="36" spans="1:13" s="107" customFormat="1" ht="12.5" x14ac:dyDescent="0.25">
      <c r="A36" s="267" t="s">
        <v>4968</v>
      </c>
      <c r="B36" s="267" t="str">
        <f>VLOOKUP(A36,'IDEFEEY-PLAZAS'!A:E,2,0)</f>
        <v>ANALISTA ADMINISTRATIVO D</v>
      </c>
      <c r="C36" s="101">
        <f>VLOOKUP(A36,'IDEFEEY-PLAZAS'!A:E,4,0)</f>
        <v>9021</v>
      </c>
      <c r="D36" s="268">
        <v>1070</v>
      </c>
      <c r="E36" s="268">
        <v>0</v>
      </c>
      <c r="F36" s="101">
        <f t="shared" si="8"/>
        <v>10091</v>
      </c>
      <c r="G36" s="101">
        <f t="shared" si="5"/>
        <v>3007</v>
      </c>
      <c r="H36" s="101">
        <f t="shared" si="6"/>
        <v>1503.5</v>
      </c>
      <c r="I36" s="101">
        <f t="shared" si="7"/>
        <v>12028</v>
      </c>
      <c r="J36" s="101">
        <v>0</v>
      </c>
      <c r="K36" s="101">
        <f t="shared" si="9"/>
        <v>16538.5</v>
      </c>
      <c r="L36" s="1140"/>
      <c r="M36" s="1140"/>
    </row>
    <row r="37" spans="1:13" s="107" customFormat="1" ht="12.5" x14ac:dyDescent="0.25">
      <c r="A37" s="267" t="s">
        <v>4970</v>
      </c>
      <c r="B37" s="267" t="str">
        <f>VLOOKUP(A37,'IDEFEEY-PLAZAS'!A:E,2,0)</f>
        <v>ANALISTA ADMINISTRATIVO C</v>
      </c>
      <c r="C37" s="101">
        <f>VLOOKUP(A37,'IDEFEEY-PLAZAS'!A:E,4,0)</f>
        <v>8594.4</v>
      </c>
      <c r="D37" s="268">
        <v>1070</v>
      </c>
      <c r="E37" s="268">
        <v>0</v>
      </c>
      <c r="F37" s="101">
        <f t="shared" si="8"/>
        <v>9664.4</v>
      </c>
      <c r="G37" s="101">
        <f t="shared" si="5"/>
        <v>2864.7999999999997</v>
      </c>
      <c r="H37" s="101">
        <f t="shared" si="6"/>
        <v>1432.3999999999999</v>
      </c>
      <c r="I37" s="101">
        <f t="shared" si="7"/>
        <v>11459.199999999999</v>
      </c>
      <c r="J37" s="101">
        <v>0</v>
      </c>
      <c r="K37" s="101">
        <f t="shared" si="9"/>
        <v>15756.399999999998</v>
      </c>
      <c r="L37" s="1140"/>
      <c r="M37" s="1140"/>
    </row>
    <row r="38" spans="1:13" s="107" customFormat="1" ht="12.5" x14ac:dyDescent="0.25">
      <c r="A38" s="267" t="s">
        <v>4972</v>
      </c>
      <c r="B38" s="267" t="str">
        <f>VLOOKUP(A38,'IDEFEEY-PLAZAS'!A:E,2,0)</f>
        <v>ANALISTA ADMINISTRATIVO B</v>
      </c>
      <c r="C38" s="101">
        <f>VLOOKUP(A38,'IDEFEEY-PLAZAS'!A:E,4,0)</f>
        <v>8202.6</v>
      </c>
      <c r="D38" s="268">
        <v>1070</v>
      </c>
      <c r="E38" s="268">
        <v>0</v>
      </c>
      <c r="F38" s="101">
        <f t="shared" si="8"/>
        <v>9272.6</v>
      </c>
      <c r="G38" s="101">
        <f t="shared" si="5"/>
        <v>2734.2000000000003</v>
      </c>
      <c r="H38" s="101">
        <f t="shared" si="6"/>
        <v>1367.1000000000001</v>
      </c>
      <c r="I38" s="101">
        <f t="shared" si="7"/>
        <v>10936.800000000001</v>
      </c>
      <c r="J38" s="101">
        <v>0</v>
      </c>
      <c r="K38" s="101">
        <f t="shared" si="9"/>
        <v>15038.100000000002</v>
      </c>
      <c r="L38" s="1140"/>
      <c r="M38" s="1140"/>
    </row>
    <row r="39" spans="1:13" s="107" customFormat="1" ht="12.5" x14ac:dyDescent="0.25">
      <c r="A39" s="267" t="s">
        <v>4974</v>
      </c>
      <c r="B39" s="267" t="str">
        <f>VLOOKUP(A39,'IDEFEEY-PLAZAS'!A:E,2,0)</f>
        <v>ANÁLISTA ADMINISTRATIVO A</v>
      </c>
      <c r="C39" s="101">
        <f>VLOOKUP(A39,'IDEFEEY-PLAZAS'!A:E,4,0)</f>
        <v>7672.8</v>
      </c>
      <c r="D39" s="268">
        <v>1070</v>
      </c>
      <c r="E39" s="268">
        <v>0</v>
      </c>
      <c r="F39" s="101">
        <f t="shared" si="8"/>
        <v>8742.7999999999993</v>
      </c>
      <c r="G39" s="101">
        <f t="shared" si="5"/>
        <v>2557.6000000000004</v>
      </c>
      <c r="H39" s="101">
        <f t="shared" si="6"/>
        <v>1278.8000000000002</v>
      </c>
      <c r="I39" s="101">
        <f t="shared" si="7"/>
        <v>10230.400000000001</v>
      </c>
      <c r="J39" s="101">
        <v>0</v>
      </c>
      <c r="K39" s="101">
        <f t="shared" si="9"/>
        <v>14066.800000000003</v>
      </c>
      <c r="L39" s="1140"/>
      <c r="M39" s="1140"/>
    </row>
    <row r="40" spans="1:13" s="107" customFormat="1" ht="12.5" x14ac:dyDescent="0.25">
      <c r="A40" s="267" t="s">
        <v>4976</v>
      </c>
      <c r="B40" s="267" t="str">
        <f>VLOOKUP(A40,'IDEFEEY-PLAZAS'!A:E,2,0)</f>
        <v>ARCHIVISTA</v>
      </c>
      <c r="C40" s="101">
        <f>VLOOKUP(A40,'IDEFEEY-PLAZAS'!A:E,4,0)</f>
        <v>7672.8</v>
      </c>
      <c r="D40" s="268">
        <v>1070</v>
      </c>
      <c r="E40" s="268">
        <v>0</v>
      </c>
      <c r="F40" s="101">
        <f t="shared" si="8"/>
        <v>8742.7999999999993</v>
      </c>
      <c r="G40" s="101">
        <f t="shared" si="5"/>
        <v>2557.6000000000004</v>
      </c>
      <c r="H40" s="101">
        <f t="shared" si="6"/>
        <v>1278.8000000000002</v>
      </c>
      <c r="I40" s="101">
        <f t="shared" si="7"/>
        <v>10230.400000000001</v>
      </c>
      <c r="J40" s="101">
        <v>0</v>
      </c>
      <c r="K40" s="101">
        <f t="shared" si="9"/>
        <v>14066.800000000003</v>
      </c>
      <c r="L40" s="1140"/>
      <c r="M40" s="1140"/>
    </row>
    <row r="41" spans="1:13" s="107" customFormat="1" ht="12.5" x14ac:dyDescent="0.25">
      <c r="A41" s="267" t="s">
        <v>4980</v>
      </c>
      <c r="B41" s="267" t="str">
        <f>VLOOKUP(A41,'IDEFEEY-PLAZAS'!A:E,2,0)</f>
        <v>AUXILIAR ADMINISTRATIVO A</v>
      </c>
      <c r="C41" s="101">
        <f>VLOOKUP(A41,'IDEFEEY-PLAZAS'!A:E,4,0)</f>
        <v>7672.800000000002</v>
      </c>
      <c r="D41" s="268">
        <v>1070</v>
      </c>
      <c r="E41" s="268">
        <v>0</v>
      </c>
      <c r="F41" s="101">
        <f t="shared" si="8"/>
        <v>8742.8000000000029</v>
      </c>
      <c r="G41" s="101">
        <f t="shared" si="5"/>
        <v>2557.6000000000008</v>
      </c>
      <c r="H41" s="101">
        <f t="shared" si="6"/>
        <v>1278.8000000000004</v>
      </c>
      <c r="I41" s="101">
        <f t="shared" si="7"/>
        <v>10230.400000000003</v>
      </c>
      <c r="J41" s="101">
        <v>0</v>
      </c>
      <c r="K41" s="101">
        <f t="shared" si="9"/>
        <v>14066.800000000005</v>
      </c>
      <c r="L41" s="1140"/>
      <c r="M41" s="1140"/>
    </row>
    <row r="42" spans="1:13" s="107" customFormat="1" ht="12.5" x14ac:dyDescent="0.25">
      <c r="A42" s="267" t="s">
        <v>4982</v>
      </c>
      <c r="B42" s="267" t="str">
        <f>VLOOKUP(A42,'IDEFEEY-PLAZAS'!A:E,2,0)</f>
        <v>AUXILIAR ADMINISTRATIVO</v>
      </c>
      <c r="C42" s="101">
        <f>VLOOKUP(A42,'IDEFEEY-PLAZAS'!A:E,4,0)</f>
        <v>9986.4</v>
      </c>
      <c r="D42" s="268">
        <v>1070</v>
      </c>
      <c r="E42" s="268">
        <v>0</v>
      </c>
      <c r="F42" s="101">
        <f t="shared" si="8"/>
        <v>11056.4</v>
      </c>
      <c r="G42" s="101">
        <f t="shared" si="5"/>
        <v>3328.8</v>
      </c>
      <c r="H42" s="101">
        <f t="shared" si="6"/>
        <v>1664.4</v>
      </c>
      <c r="I42" s="101">
        <f t="shared" si="7"/>
        <v>13315.2</v>
      </c>
      <c r="J42" s="101">
        <v>0</v>
      </c>
      <c r="K42" s="101">
        <f t="shared" si="9"/>
        <v>18308.400000000001</v>
      </c>
      <c r="L42" s="1140"/>
      <c r="M42" s="1140"/>
    </row>
    <row r="43" spans="1:13" s="107" customFormat="1" ht="12.5" x14ac:dyDescent="0.25">
      <c r="A43" s="267" t="s">
        <v>4983</v>
      </c>
      <c r="B43" s="267" t="str">
        <f>VLOOKUP(A43,'IDEFEEY-PLAZAS'!A:E,2,0)</f>
        <v>AUXILIAR DE SERVICIOS B</v>
      </c>
      <c r="C43" s="101">
        <f>VLOOKUP(A43,'IDEFEEY-PLAZAS'!A:E,4,0)</f>
        <v>7467.9</v>
      </c>
      <c r="D43" s="268">
        <v>1070</v>
      </c>
      <c r="E43" s="268">
        <v>0</v>
      </c>
      <c r="F43" s="101">
        <f t="shared" si="8"/>
        <v>8537.9</v>
      </c>
      <c r="G43" s="101">
        <f t="shared" si="5"/>
        <v>2489.2999999999997</v>
      </c>
      <c r="H43" s="101">
        <f t="shared" si="6"/>
        <v>1244.6499999999999</v>
      </c>
      <c r="I43" s="101">
        <f t="shared" si="7"/>
        <v>9957.1999999999989</v>
      </c>
      <c r="J43" s="101">
        <v>0</v>
      </c>
      <c r="K43" s="101">
        <f t="shared" si="9"/>
        <v>13691.149999999998</v>
      </c>
      <c r="L43" s="1140"/>
      <c r="M43" s="1140"/>
    </row>
    <row r="44" spans="1:13" s="107" customFormat="1" ht="12.5" x14ac:dyDescent="0.25">
      <c r="A44" s="267" t="s">
        <v>4985</v>
      </c>
      <c r="B44" s="267" t="str">
        <f>VLOOKUP(A44,'IDEFEEY-PLAZAS'!A:E,2,0)</f>
        <v>AUXILIAR DE SERVICIOS A</v>
      </c>
      <c r="C44" s="101">
        <f>VLOOKUP(A44,'IDEFEEY-PLAZAS'!A:E,4,0)</f>
        <v>7467.9</v>
      </c>
      <c r="D44" s="268">
        <v>1070</v>
      </c>
      <c r="E44" s="268">
        <v>2000</v>
      </c>
      <c r="F44" s="101">
        <f t="shared" si="8"/>
        <v>10537.9</v>
      </c>
      <c r="G44" s="101">
        <f t="shared" si="5"/>
        <v>2489.2999999999997</v>
      </c>
      <c r="H44" s="101">
        <f t="shared" si="6"/>
        <v>1244.6499999999999</v>
      </c>
      <c r="I44" s="101">
        <f t="shared" si="7"/>
        <v>12623.866666666665</v>
      </c>
      <c r="J44" s="101">
        <v>0</v>
      </c>
      <c r="K44" s="101">
        <f t="shared" si="9"/>
        <v>16357.816666666666</v>
      </c>
      <c r="L44" s="1140"/>
      <c r="M44" s="1140"/>
    </row>
    <row r="45" spans="1:13" s="107" customFormat="1" ht="12.5" x14ac:dyDescent="0.25">
      <c r="A45" s="267" t="s">
        <v>4987</v>
      </c>
      <c r="B45" s="267" t="str">
        <f>VLOOKUP(A45,'IDEFEEY-PLAZAS'!A:E,2,0)</f>
        <v>BODEGUERO</v>
      </c>
      <c r="C45" s="101">
        <f>VLOOKUP(A45,'IDEFEEY-PLAZAS'!A:E,4,0)</f>
        <v>7467.8999999999987</v>
      </c>
      <c r="D45" s="268">
        <v>1070</v>
      </c>
      <c r="E45" s="268">
        <v>3758.36</v>
      </c>
      <c r="F45" s="101">
        <f t="shared" si="8"/>
        <v>12296.259999999998</v>
      </c>
      <c r="G45" s="101">
        <f t="shared" si="5"/>
        <v>2489.2999999999993</v>
      </c>
      <c r="H45" s="101">
        <f t="shared" si="6"/>
        <v>1244.6499999999996</v>
      </c>
      <c r="I45" s="101">
        <f t="shared" si="7"/>
        <v>14968.346666666665</v>
      </c>
      <c r="J45" s="101">
        <v>0</v>
      </c>
      <c r="K45" s="101">
        <f t="shared" si="9"/>
        <v>18702.296666666662</v>
      </c>
      <c r="L45" s="1140"/>
      <c r="M45" s="1140"/>
    </row>
    <row r="46" spans="1:13" s="107" customFormat="1" ht="12.5" x14ac:dyDescent="0.25">
      <c r="A46" s="267" t="s">
        <v>4989</v>
      </c>
      <c r="B46" s="267" t="str">
        <f>VLOOKUP(A46,'IDEFEEY-PLAZAS'!A:E,2,0)</f>
        <v>CHOFER A</v>
      </c>
      <c r="C46" s="101">
        <f>VLOOKUP(A46,'IDEFEEY-PLAZAS'!A:E,4,0)</f>
        <v>7845.9</v>
      </c>
      <c r="D46" s="268">
        <v>1070</v>
      </c>
      <c r="E46" s="268">
        <v>0</v>
      </c>
      <c r="F46" s="101">
        <f t="shared" si="8"/>
        <v>8915.9</v>
      </c>
      <c r="G46" s="101">
        <f t="shared" si="5"/>
        <v>2615.2999999999997</v>
      </c>
      <c r="H46" s="101">
        <f t="shared" si="6"/>
        <v>1307.6499999999999</v>
      </c>
      <c r="I46" s="101">
        <f t="shared" si="7"/>
        <v>10461.199999999999</v>
      </c>
      <c r="J46" s="101">
        <v>0</v>
      </c>
      <c r="K46" s="101">
        <f t="shared" si="9"/>
        <v>14384.149999999998</v>
      </c>
      <c r="L46" s="1140"/>
      <c r="M46" s="1140"/>
    </row>
    <row r="47" spans="1:13" s="107" customFormat="1" ht="12.5" x14ac:dyDescent="0.25">
      <c r="A47" s="267" t="s">
        <v>4991</v>
      </c>
      <c r="B47" s="267" t="str">
        <f>VLOOKUP(A47,'IDEFEEY-PLAZAS'!A:E,2,0)</f>
        <v>CHOFER</v>
      </c>
      <c r="C47" s="101">
        <f>VLOOKUP(A47,'IDEFEEY-PLAZAS'!A:E,4,0)</f>
        <v>14694</v>
      </c>
      <c r="D47" s="268">
        <v>1070</v>
      </c>
      <c r="E47" s="268">
        <v>0</v>
      </c>
      <c r="F47" s="101">
        <f t="shared" si="8"/>
        <v>15764</v>
      </c>
      <c r="G47" s="101">
        <f t="shared" si="5"/>
        <v>4898</v>
      </c>
      <c r="H47" s="101">
        <f t="shared" si="6"/>
        <v>2449</v>
      </c>
      <c r="I47" s="101">
        <f t="shared" si="7"/>
        <v>19592</v>
      </c>
      <c r="J47" s="101">
        <v>0</v>
      </c>
      <c r="K47" s="101">
        <f t="shared" si="9"/>
        <v>26939</v>
      </c>
      <c r="L47" s="1140"/>
      <c r="M47" s="1140"/>
    </row>
    <row r="48" spans="1:13" s="107" customFormat="1" ht="12.5" x14ac:dyDescent="0.25">
      <c r="A48" s="267" t="s">
        <v>4992</v>
      </c>
      <c r="B48" s="267" t="str">
        <f>VLOOKUP(A48,'IDEFEEY-PLAZAS'!A:E,2,0)</f>
        <v>DIBUJANTE</v>
      </c>
      <c r="C48" s="101">
        <f>VLOOKUP(A48,'IDEFEEY-PLAZAS'!A:E,4,0)</f>
        <v>7912.2</v>
      </c>
      <c r="D48" s="268">
        <v>1070</v>
      </c>
      <c r="E48" s="268">
        <v>944</v>
      </c>
      <c r="F48" s="101">
        <f t="shared" si="8"/>
        <v>9926.2000000000007</v>
      </c>
      <c r="G48" s="101">
        <f t="shared" si="5"/>
        <v>2637.4</v>
      </c>
      <c r="H48" s="101">
        <f t="shared" si="6"/>
        <v>1318.7</v>
      </c>
      <c r="I48" s="101">
        <f t="shared" si="7"/>
        <v>11808.266666666668</v>
      </c>
      <c r="J48" s="101">
        <v>0</v>
      </c>
      <c r="K48" s="101">
        <f t="shared" si="9"/>
        <v>15764.366666666669</v>
      </c>
      <c r="L48" s="1140"/>
      <c r="M48" s="1140"/>
    </row>
    <row r="49" spans="1:13" s="107" customFormat="1" ht="12.5" x14ac:dyDescent="0.25">
      <c r="A49" s="267" t="s">
        <v>4994</v>
      </c>
      <c r="B49" s="267" t="str">
        <f>VLOOKUP(A49,'IDEFEEY-PLAZAS'!A:E,2,0)</f>
        <v>ELECTRICISTA A</v>
      </c>
      <c r="C49" s="101">
        <f>VLOOKUP(A49,'IDEFEEY-PLAZAS'!A:E,4,0)</f>
        <v>9093.2999999999993</v>
      </c>
      <c r="D49" s="268">
        <v>1070</v>
      </c>
      <c r="E49" s="268">
        <v>0</v>
      </c>
      <c r="F49" s="101">
        <f t="shared" si="8"/>
        <v>10163.299999999999</v>
      </c>
      <c r="G49" s="101">
        <f t="shared" si="5"/>
        <v>3031.0999999999995</v>
      </c>
      <c r="H49" s="101">
        <f t="shared" si="6"/>
        <v>1515.5499999999997</v>
      </c>
      <c r="I49" s="101">
        <f t="shared" si="7"/>
        <v>12124.399999999998</v>
      </c>
      <c r="J49" s="101">
        <v>0</v>
      </c>
      <c r="K49" s="101">
        <f t="shared" si="9"/>
        <v>16671.049999999996</v>
      </c>
      <c r="L49" s="1140"/>
      <c r="M49" s="1140"/>
    </row>
    <row r="50" spans="1:13" s="107" customFormat="1" ht="12.5" x14ac:dyDescent="0.25">
      <c r="A50" s="267" t="s">
        <v>4996</v>
      </c>
      <c r="B50" s="267" t="str">
        <f>VLOOKUP(A50,'IDEFEEY-PLAZAS'!A:E,2,0)</f>
        <v>ELECTRICISTA C</v>
      </c>
      <c r="C50" s="101">
        <f>VLOOKUP(A50,'IDEFEEY-PLAZAS'!A:E,4,0)</f>
        <v>11241.9</v>
      </c>
      <c r="D50" s="268">
        <v>1070</v>
      </c>
      <c r="E50" s="268">
        <v>0</v>
      </c>
      <c r="F50" s="101">
        <f t="shared" si="8"/>
        <v>12311.9</v>
      </c>
      <c r="G50" s="101">
        <f t="shared" si="5"/>
        <v>3747.2999999999997</v>
      </c>
      <c r="H50" s="101">
        <f t="shared" si="6"/>
        <v>1873.6499999999999</v>
      </c>
      <c r="I50" s="101">
        <f t="shared" si="7"/>
        <v>14989.199999999999</v>
      </c>
      <c r="J50" s="101">
        <v>0</v>
      </c>
      <c r="K50" s="101">
        <f t="shared" si="9"/>
        <v>20610.149999999998</v>
      </c>
      <c r="L50" s="1140"/>
      <c r="M50" s="1140"/>
    </row>
    <row r="51" spans="1:13" s="107" customFormat="1" ht="12.5" x14ac:dyDescent="0.25">
      <c r="A51" s="267" t="s">
        <v>4998</v>
      </c>
      <c r="B51" s="267" t="str">
        <f>VLOOKUP(A51,'IDEFEEY-PLAZAS'!A:E,2,0)</f>
        <v>HERRERO B</v>
      </c>
      <c r="C51" s="101">
        <f>VLOOKUP(A51,'IDEFEEY-PLAZAS'!A:E,4,0)</f>
        <v>9138.9</v>
      </c>
      <c r="D51" s="268">
        <v>1070</v>
      </c>
      <c r="E51" s="268">
        <v>4448</v>
      </c>
      <c r="F51" s="101">
        <f t="shared" si="8"/>
        <v>14656.9</v>
      </c>
      <c r="G51" s="101">
        <f t="shared" si="5"/>
        <v>3046.3</v>
      </c>
      <c r="H51" s="101">
        <f t="shared" si="6"/>
        <v>1523.15</v>
      </c>
      <c r="I51" s="101">
        <f t="shared" si="7"/>
        <v>18115.866666666665</v>
      </c>
      <c r="J51" s="101">
        <v>0</v>
      </c>
      <c r="K51" s="101">
        <f t="shared" si="9"/>
        <v>22685.316666666666</v>
      </c>
      <c r="L51" s="1140"/>
      <c r="M51" s="1140"/>
    </row>
    <row r="52" spans="1:13" s="107" customFormat="1" ht="12.5" x14ac:dyDescent="0.25">
      <c r="A52" s="267" t="s">
        <v>5000</v>
      </c>
      <c r="B52" s="267" t="str">
        <f>VLOOKUP(A52,'IDEFEEY-PLAZAS'!A:E,2,0)</f>
        <v>HERRERO A</v>
      </c>
      <c r="C52" s="101">
        <f>VLOOKUP(A52,'IDEFEEY-PLAZAS'!A:E,4,0)</f>
        <v>8308.2000000000007</v>
      </c>
      <c r="D52" s="268">
        <v>1070</v>
      </c>
      <c r="E52" s="268">
        <v>0</v>
      </c>
      <c r="F52" s="101">
        <f t="shared" si="8"/>
        <v>9378.2000000000007</v>
      </c>
      <c r="G52" s="101">
        <f t="shared" si="5"/>
        <v>2769.4</v>
      </c>
      <c r="H52" s="101">
        <f t="shared" si="6"/>
        <v>1384.7</v>
      </c>
      <c r="I52" s="101">
        <f t="shared" si="7"/>
        <v>11077.6</v>
      </c>
      <c r="J52" s="101">
        <v>0</v>
      </c>
      <c r="K52" s="101">
        <f t="shared" si="9"/>
        <v>15231.7</v>
      </c>
      <c r="L52" s="1140"/>
      <c r="M52" s="1140"/>
    </row>
    <row r="53" spans="1:13" s="107" customFormat="1" ht="12.5" x14ac:dyDescent="0.25">
      <c r="A53" s="267" t="s">
        <v>5002</v>
      </c>
      <c r="B53" s="267" t="str">
        <f>VLOOKUP(A53,'IDEFEEY-PLAZAS'!A:E,2,0)</f>
        <v>MENSAJERO</v>
      </c>
      <c r="C53" s="101">
        <f>VLOOKUP(A53,'IDEFEEY-PLAZAS'!A:E,4,0)</f>
        <v>7672.8</v>
      </c>
      <c r="D53" s="268">
        <v>1070</v>
      </c>
      <c r="E53" s="268">
        <v>944</v>
      </c>
      <c r="F53" s="101">
        <f t="shared" si="8"/>
        <v>9686.7999999999993</v>
      </c>
      <c r="G53" s="101">
        <f t="shared" si="5"/>
        <v>2557.6000000000004</v>
      </c>
      <c r="H53" s="101">
        <f t="shared" si="6"/>
        <v>1278.8000000000002</v>
      </c>
      <c r="I53" s="101">
        <f t="shared" si="7"/>
        <v>11489.066666666666</v>
      </c>
      <c r="J53" s="101">
        <v>0</v>
      </c>
      <c r="K53" s="101">
        <f t="shared" si="9"/>
        <v>15325.466666666667</v>
      </c>
      <c r="L53" s="1140"/>
      <c r="M53" s="1140"/>
    </row>
    <row r="54" spans="1:13" s="107" customFormat="1" ht="12.5" x14ac:dyDescent="0.25">
      <c r="A54" s="267" t="s">
        <v>5004</v>
      </c>
      <c r="B54" s="267" t="str">
        <f>VLOOKUP(A54,'IDEFEEY-PLAZAS'!A:E,2,0)</f>
        <v>PINTOR B</v>
      </c>
      <c r="C54" s="101">
        <f>VLOOKUP(A54,'IDEFEEY-PLAZAS'!A:E,4,0)</f>
        <v>7467.9</v>
      </c>
      <c r="D54" s="268">
        <v>1070</v>
      </c>
      <c r="E54" s="268">
        <v>1116</v>
      </c>
      <c r="F54" s="101">
        <f t="shared" si="8"/>
        <v>9653.9</v>
      </c>
      <c r="G54" s="101">
        <f t="shared" si="5"/>
        <v>2489.2999999999997</v>
      </c>
      <c r="H54" s="101">
        <f t="shared" si="6"/>
        <v>1244.6499999999999</v>
      </c>
      <c r="I54" s="101">
        <f t="shared" si="7"/>
        <v>11445.2</v>
      </c>
      <c r="J54" s="101">
        <v>0</v>
      </c>
      <c r="K54" s="101">
        <f t="shared" si="9"/>
        <v>15179.150000000001</v>
      </c>
      <c r="L54" s="1140"/>
      <c r="M54" s="1140"/>
    </row>
    <row r="55" spans="1:13" s="107" customFormat="1" ht="12.5" x14ac:dyDescent="0.25">
      <c r="A55" s="267" t="s">
        <v>5006</v>
      </c>
      <c r="B55" s="267" t="str">
        <f>VLOOKUP(A55,'IDEFEEY-PLAZAS'!A:E,2,0)</f>
        <v>PINTOR A</v>
      </c>
      <c r="C55" s="101">
        <f>VLOOKUP(A55,'IDEFEEY-PLAZAS'!A:E,4,0)</f>
        <v>7467.8999999999987</v>
      </c>
      <c r="D55" s="268">
        <v>1070</v>
      </c>
      <c r="E55" s="268">
        <v>0</v>
      </c>
      <c r="F55" s="101">
        <f t="shared" si="8"/>
        <v>8537.8999999999978</v>
      </c>
      <c r="G55" s="101">
        <f t="shared" si="5"/>
        <v>2489.2999999999993</v>
      </c>
      <c r="H55" s="101">
        <f t="shared" si="6"/>
        <v>1244.6499999999996</v>
      </c>
      <c r="I55" s="101">
        <f t="shared" si="7"/>
        <v>9957.1999999999971</v>
      </c>
      <c r="J55" s="101">
        <v>0</v>
      </c>
      <c r="K55" s="101">
        <f t="shared" si="9"/>
        <v>13691.149999999996</v>
      </c>
      <c r="L55" s="1140"/>
      <c r="M55" s="1140"/>
    </row>
    <row r="56" spans="1:13" s="107" customFormat="1" ht="12.5" x14ac:dyDescent="0.25">
      <c r="A56" s="267" t="s">
        <v>5008</v>
      </c>
      <c r="B56" s="267" t="str">
        <f>VLOOKUP(A56,'IDEFEEY-PLAZAS'!A:E,2,0)</f>
        <v>PROYECTISTA B</v>
      </c>
      <c r="C56" s="101">
        <f>VLOOKUP(A56,'IDEFEEY-PLAZAS'!A:E,4,0)</f>
        <v>8202.6</v>
      </c>
      <c r="D56" s="268">
        <v>1070</v>
      </c>
      <c r="E56" s="268">
        <v>0</v>
      </c>
      <c r="F56" s="101">
        <f t="shared" si="8"/>
        <v>9272.6</v>
      </c>
      <c r="G56" s="101">
        <f t="shared" si="5"/>
        <v>2734.2000000000003</v>
      </c>
      <c r="H56" s="101">
        <f t="shared" si="6"/>
        <v>1367.1000000000001</v>
      </c>
      <c r="I56" s="101">
        <f t="shared" si="7"/>
        <v>10936.800000000001</v>
      </c>
      <c r="J56" s="101">
        <v>0</v>
      </c>
      <c r="K56" s="101">
        <f t="shared" si="9"/>
        <v>15038.100000000002</v>
      </c>
      <c r="L56" s="1140"/>
      <c r="M56" s="1140"/>
    </row>
    <row r="57" spans="1:13" s="107" customFormat="1" ht="12.5" x14ac:dyDescent="0.25">
      <c r="A57" s="267" t="s">
        <v>5010</v>
      </c>
      <c r="B57" s="267" t="str">
        <f>VLOOKUP(A57,'IDEFEEY-PLAZAS'!A:E,2,0)</f>
        <v>SECRETARIA C</v>
      </c>
      <c r="C57" s="101">
        <f>VLOOKUP(A57,'IDEFEEY-PLAZAS'!A:E,4,0)</f>
        <v>9223.7999999999993</v>
      </c>
      <c r="D57" s="268">
        <v>1070</v>
      </c>
      <c r="E57" s="268">
        <v>0</v>
      </c>
      <c r="F57" s="101">
        <f t="shared" si="8"/>
        <v>10293.799999999999</v>
      </c>
      <c r="G57" s="101">
        <f t="shared" si="5"/>
        <v>3074.6</v>
      </c>
      <c r="H57" s="101">
        <f t="shared" si="6"/>
        <v>1537.3</v>
      </c>
      <c r="I57" s="101">
        <f t="shared" si="7"/>
        <v>12298.4</v>
      </c>
      <c r="J57" s="101">
        <v>0</v>
      </c>
      <c r="K57" s="101">
        <f t="shared" si="9"/>
        <v>16910.3</v>
      </c>
      <c r="L57" s="1140"/>
      <c r="M57" s="1140"/>
    </row>
    <row r="58" spans="1:13" s="107" customFormat="1" ht="12.5" x14ac:dyDescent="0.25">
      <c r="A58" s="267" t="s">
        <v>5012</v>
      </c>
      <c r="B58" s="267" t="str">
        <f>VLOOKUP(A58,'IDEFEEY-PLAZAS'!A:E,2,0)</f>
        <v>SECRETARIA B</v>
      </c>
      <c r="C58" s="101">
        <f>VLOOKUP(A58,'IDEFEEY-PLAZAS'!A:E,4,0)</f>
        <v>8052.9</v>
      </c>
      <c r="D58" s="268">
        <v>1070</v>
      </c>
      <c r="E58" s="268">
        <v>600</v>
      </c>
      <c r="F58" s="101">
        <f t="shared" si="8"/>
        <v>9722.9</v>
      </c>
      <c r="G58" s="101">
        <f t="shared" si="5"/>
        <v>2684.3</v>
      </c>
      <c r="H58" s="101">
        <f t="shared" si="6"/>
        <v>1342.15</v>
      </c>
      <c r="I58" s="101">
        <f t="shared" si="7"/>
        <v>11537.2</v>
      </c>
      <c r="J58" s="101">
        <v>0</v>
      </c>
      <c r="K58" s="101">
        <f t="shared" ref="K58:K62" si="10">SUM(G58:J58)</f>
        <v>15563.650000000001</v>
      </c>
      <c r="L58" s="1140"/>
      <c r="M58" s="1140"/>
    </row>
    <row r="59" spans="1:13" s="107" customFormat="1" ht="12.5" x14ac:dyDescent="0.25">
      <c r="A59" s="267" t="s">
        <v>5014</v>
      </c>
      <c r="B59" s="267" t="str">
        <f>VLOOKUP(A59,'IDEFEEY-PLAZAS'!A:E,2,0)</f>
        <v>SECRETARIA A</v>
      </c>
      <c r="C59" s="101">
        <f>VLOOKUP(A59,'IDEFEEY-PLAZAS'!A:E,4,0)</f>
        <v>7672.8</v>
      </c>
      <c r="D59" s="268">
        <v>1070</v>
      </c>
      <c r="E59" s="268">
        <v>0</v>
      </c>
      <c r="F59" s="101">
        <f t="shared" si="8"/>
        <v>8742.7999999999993</v>
      </c>
      <c r="G59" s="101">
        <f t="shared" si="5"/>
        <v>2557.6000000000004</v>
      </c>
      <c r="H59" s="101">
        <f t="shared" si="6"/>
        <v>1278.8000000000002</v>
      </c>
      <c r="I59" s="101">
        <f t="shared" si="7"/>
        <v>10230.400000000001</v>
      </c>
      <c r="J59" s="101">
        <v>0</v>
      </c>
      <c r="K59" s="101">
        <f t="shared" si="10"/>
        <v>14066.800000000003</v>
      </c>
      <c r="L59" s="1140"/>
      <c r="M59" s="1140"/>
    </row>
    <row r="60" spans="1:13" s="107" customFormat="1" ht="12.5" x14ac:dyDescent="0.25">
      <c r="A60" s="267" t="s">
        <v>5016</v>
      </c>
      <c r="B60" s="267" t="str">
        <f>VLOOKUP(A60,'IDEFEEY-PLAZAS'!A:E,2,0)</f>
        <v>SECRETARIA</v>
      </c>
      <c r="C60" s="101">
        <f>VLOOKUP(A60,'IDEFEEY-PLAZAS'!A:E,4,0)</f>
        <v>8785.5</v>
      </c>
      <c r="D60" s="268">
        <v>1070</v>
      </c>
      <c r="E60" s="268">
        <v>0</v>
      </c>
      <c r="F60" s="101">
        <f t="shared" si="8"/>
        <v>9855.5</v>
      </c>
      <c r="G60" s="101">
        <f t="shared" si="5"/>
        <v>2928.5</v>
      </c>
      <c r="H60" s="101">
        <f t="shared" si="6"/>
        <v>1464.25</v>
      </c>
      <c r="I60" s="101">
        <f t="shared" si="7"/>
        <v>11714</v>
      </c>
      <c r="J60" s="101">
        <v>0</v>
      </c>
      <c r="K60" s="101">
        <f t="shared" si="10"/>
        <v>16106.75</v>
      </c>
      <c r="L60" s="1140"/>
      <c r="M60" s="1140"/>
    </row>
    <row r="61" spans="1:13" s="107" customFormat="1" ht="12.5" x14ac:dyDescent="0.25">
      <c r="A61" s="267" t="s">
        <v>5017</v>
      </c>
      <c r="B61" s="267" t="str">
        <f>VLOOKUP(A61,'IDEFEEY-PLAZAS'!A:E,2,0)</f>
        <v>SUPERVISOR TÉCNICO ADMINISTRATIVO B</v>
      </c>
      <c r="C61" s="101">
        <f>VLOOKUP(A61,'IDEFEEY-PLAZAS'!A:E,4,0)</f>
        <v>10587.9</v>
      </c>
      <c r="D61" s="268">
        <v>1070</v>
      </c>
      <c r="E61" s="268">
        <v>0</v>
      </c>
      <c r="F61" s="101">
        <f t="shared" si="8"/>
        <v>11657.9</v>
      </c>
      <c r="G61" s="101">
        <f t="shared" si="5"/>
        <v>3529.3</v>
      </c>
      <c r="H61" s="101">
        <f t="shared" si="6"/>
        <v>1764.65</v>
      </c>
      <c r="I61" s="101">
        <f t="shared" si="7"/>
        <v>14117.2</v>
      </c>
      <c r="J61" s="101">
        <v>0</v>
      </c>
      <c r="K61" s="101">
        <f t="shared" si="10"/>
        <v>19411.150000000001</v>
      </c>
      <c r="L61" s="1140"/>
      <c r="M61" s="1140"/>
    </row>
    <row r="62" spans="1:13" s="107" customFormat="1" ht="12.5" x14ac:dyDescent="0.25">
      <c r="A62" s="267" t="s">
        <v>5019</v>
      </c>
      <c r="B62" s="267" t="str">
        <f>VLOOKUP(A62,'IDEFEEY-PLAZAS'!A:E,2,0)</f>
        <v>SUPERVISOR TÉCNICO ADMINISTRATIVO A</v>
      </c>
      <c r="C62" s="101">
        <f>VLOOKUP(A62,'IDEFEEY-PLAZAS'!A:E,4,0)</f>
        <v>10213.799999999999</v>
      </c>
      <c r="D62" s="268">
        <v>1070</v>
      </c>
      <c r="E62" s="268">
        <v>600</v>
      </c>
      <c r="F62" s="101">
        <f t="shared" si="8"/>
        <v>11883.8</v>
      </c>
      <c r="G62" s="101">
        <f t="shared" si="5"/>
        <v>3404.6</v>
      </c>
      <c r="H62" s="101">
        <f t="shared" si="6"/>
        <v>1702.3</v>
      </c>
      <c r="I62" s="101">
        <f t="shared" si="7"/>
        <v>14418.4</v>
      </c>
      <c r="J62" s="101">
        <v>0</v>
      </c>
      <c r="K62" s="101">
        <f t="shared" si="10"/>
        <v>19525.3</v>
      </c>
      <c r="L62" s="1140"/>
      <c r="M62" s="1140"/>
    </row>
    <row r="63" spans="1:13" s="174" customFormat="1" x14ac:dyDescent="0.3">
      <c r="A63" s="187"/>
      <c r="B63" s="187"/>
      <c r="C63" s="188"/>
      <c r="D63" s="188"/>
      <c r="E63" s="188"/>
      <c r="F63" s="188"/>
      <c r="G63" s="188"/>
      <c r="H63" s="188"/>
      <c r="I63" s="188"/>
      <c r="J63" s="188"/>
      <c r="K63" s="188"/>
    </row>
  </sheetData>
  <mergeCells count="15">
    <mergeCell ref="A8:A9"/>
    <mergeCell ref="B8:B9"/>
    <mergeCell ref="C8:F8"/>
    <mergeCell ref="G8:K8"/>
    <mergeCell ref="A15:C15"/>
    <mergeCell ref="A16:A17"/>
    <mergeCell ref="B16:B17"/>
    <mergeCell ref="C16:F16"/>
    <mergeCell ref="G16:K16"/>
    <mergeCell ref="A2:K2"/>
    <mergeCell ref="A3:K3"/>
    <mergeCell ref="A4:K4"/>
    <mergeCell ref="A5:K5"/>
    <mergeCell ref="A6:K6"/>
    <mergeCell ref="A7:C7"/>
  </mergeCells>
  <conditionalFormatting sqref="A18:A62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S86"/>
  <sheetViews>
    <sheetView showGridLines="0" workbookViewId="0">
      <selection sqref="A1:H1"/>
    </sheetView>
  </sheetViews>
  <sheetFormatPr baseColWidth="10" defaultColWidth="11.453125" defaultRowHeight="12.5" x14ac:dyDescent="0.25"/>
  <cols>
    <col min="1" max="1" width="18.1796875" style="105" customWidth="1"/>
    <col min="2" max="2" width="42.7265625" style="105" customWidth="1"/>
    <col min="3" max="3" width="18.453125" style="105" bestFit="1" customWidth="1"/>
    <col min="4" max="4" width="24.7265625" style="105" customWidth="1"/>
    <col min="5" max="5" width="23.26953125" style="105" customWidth="1"/>
    <col min="6" max="149" width="11.453125" style="167"/>
    <col min="150" max="16384" width="11.453125" style="170"/>
  </cols>
  <sheetData>
    <row r="1" spans="1:149" ht="14" x14ac:dyDescent="0.3">
      <c r="A1" s="1141"/>
      <c r="B1" s="1141"/>
      <c r="C1" s="1141"/>
      <c r="D1" s="1141"/>
      <c r="E1" s="1141"/>
    </row>
    <row r="2" spans="1:149" ht="15" x14ac:dyDescent="0.3">
      <c r="A2" s="1142" t="s">
        <v>4160</v>
      </c>
      <c r="B2" s="1142"/>
      <c r="C2" s="1142"/>
      <c r="D2" s="1142"/>
      <c r="E2" s="1142"/>
    </row>
    <row r="3" spans="1:149" ht="15" x14ac:dyDescent="0.3">
      <c r="A3" s="1142" t="s">
        <v>24</v>
      </c>
      <c r="B3" s="1142"/>
      <c r="C3" s="1142"/>
      <c r="D3" s="1142"/>
      <c r="E3" s="1142"/>
    </row>
    <row r="4" spans="1:149" ht="15" x14ac:dyDescent="0.3">
      <c r="A4" s="1142" t="s">
        <v>4262</v>
      </c>
      <c r="B4" s="1142"/>
      <c r="C4" s="1142"/>
      <c r="D4" s="1142"/>
      <c r="E4" s="1142"/>
    </row>
    <row r="5" spans="1:149" ht="19.5" customHeight="1" x14ac:dyDescent="0.3">
      <c r="A5" s="1142" t="s">
        <v>4228</v>
      </c>
      <c r="B5" s="1142"/>
      <c r="C5" s="1142"/>
      <c r="D5" s="1142"/>
      <c r="E5" s="1142"/>
    </row>
    <row r="6" spans="1:149" s="163" customFormat="1" ht="24.75" customHeight="1" x14ac:dyDescent="0.3">
      <c r="A6" s="1143" t="s">
        <v>4229</v>
      </c>
      <c r="B6" s="1143" t="s">
        <v>4229</v>
      </c>
      <c r="C6" s="1143" t="s">
        <v>4229</v>
      </c>
      <c r="D6" s="1143" t="s">
        <v>4229</v>
      </c>
      <c r="E6" s="1143" t="s">
        <v>4229</v>
      </c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2"/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162"/>
      <c r="AR6" s="162"/>
      <c r="AS6" s="162"/>
      <c r="AT6" s="162"/>
      <c r="AU6" s="162"/>
      <c r="AV6" s="162"/>
      <c r="AW6" s="162"/>
      <c r="AX6" s="162"/>
      <c r="AY6" s="162"/>
      <c r="AZ6" s="162"/>
      <c r="BA6" s="162"/>
      <c r="BB6" s="162"/>
      <c r="BC6" s="162"/>
      <c r="BD6" s="162"/>
      <c r="BE6" s="162"/>
      <c r="BF6" s="162"/>
      <c r="BG6" s="162"/>
      <c r="BH6" s="162"/>
      <c r="BI6" s="162"/>
      <c r="BJ6" s="162"/>
      <c r="BK6" s="162"/>
      <c r="BL6" s="162"/>
      <c r="BM6" s="162"/>
      <c r="BN6" s="162"/>
      <c r="BO6" s="162"/>
      <c r="BP6" s="162"/>
      <c r="BQ6" s="162"/>
      <c r="BR6" s="162"/>
      <c r="BS6" s="162"/>
      <c r="BT6" s="162"/>
      <c r="BU6" s="162"/>
      <c r="BV6" s="162"/>
      <c r="BW6" s="162"/>
      <c r="BX6" s="162"/>
      <c r="BY6" s="162"/>
      <c r="BZ6" s="162"/>
      <c r="CA6" s="162"/>
      <c r="CB6" s="162"/>
      <c r="CC6" s="162"/>
      <c r="CD6" s="162"/>
      <c r="CE6" s="162"/>
      <c r="CF6" s="162"/>
      <c r="CG6" s="162"/>
      <c r="CH6" s="162"/>
      <c r="CI6" s="162"/>
      <c r="CJ6" s="162"/>
      <c r="CK6" s="162"/>
      <c r="CL6" s="162"/>
      <c r="CM6" s="162"/>
      <c r="CN6" s="162"/>
      <c r="CO6" s="162"/>
      <c r="CP6" s="162"/>
      <c r="CQ6" s="162"/>
      <c r="CR6" s="162"/>
      <c r="CS6" s="162"/>
      <c r="CT6" s="162"/>
      <c r="CU6" s="162"/>
      <c r="CV6" s="162"/>
      <c r="CW6" s="162"/>
      <c r="CX6" s="162"/>
      <c r="CY6" s="162"/>
      <c r="CZ6" s="162"/>
      <c r="DA6" s="162"/>
      <c r="DB6" s="162"/>
      <c r="DC6" s="162"/>
      <c r="DD6" s="162"/>
      <c r="DE6" s="162"/>
      <c r="DF6" s="162"/>
      <c r="DG6" s="162"/>
      <c r="DH6" s="162"/>
      <c r="DI6" s="162"/>
      <c r="DJ6" s="162"/>
      <c r="DK6" s="162"/>
      <c r="DL6" s="162"/>
      <c r="DM6" s="162"/>
      <c r="DN6" s="162"/>
      <c r="DO6" s="162"/>
      <c r="DP6" s="162"/>
      <c r="DQ6" s="162"/>
      <c r="DR6" s="162"/>
      <c r="DS6" s="162"/>
      <c r="DT6" s="162"/>
      <c r="DU6" s="162"/>
      <c r="DV6" s="162"/>
      <c r="DW6" s="162"/>
      <c r="DX6" s="162"/>
      <c r="DY6" s="162"/>
      <c r="DZ6" s="162"/>
      <c r="EA6" s="162"/>
      <c r="EB6" s="162"/>
      <c r="EC6" s="162"/>
      <c r="ED6" s="162"/>
    </row>
    <row r="7" spans="1:149" s="163" customFormat="1" ht="15" x14ac:dyDescent="0.3">
      <c r="A7" s="1144" t="s">
        <v>5021</v>
      </c>
      <c r="B7" s="1144" t="s">
        <v>4231</v>
      </c>
      <c r="C7" s="1144" t="s">
        <v>5022</v>
      </c>
      <c r="D7" s="1145" t="s">
        <v>4233</v>
      </c>
      <c r="E7" s="1145"/>
      <c r="F7" s="162"/>
      <c r="G7" s="162"/>
      <c r="H7" s="162"/>
      <c r="I7" s="162"/>
      <c r="J7" s="162"/>
      <c r="K7" s="162"/>
      <c r="L7" s="162"/>
      <c r="M7" s="162"/>
      <c r="N7" s="162"/>
      <c r="O7" s="162"/>
      <c r="P7" s="162"/>
      <c r="Q7" s="162"/>
      <c r="R7" s="162"/>
      <c r="S7" s="162"/>
      <c r="T7" s="162"/>
      <c r="U7" s="162"/>
      <c r="V7" s="162"/>
      <c r="W7" s="162"/>
      <c r="X7" s="162"/>
      <c r="Y7" s="162"/>
      <c r="Z7" s="162"/>
    </row>
    <row r="8" spans="1:149" s="163" customFormat="1" ht="15" x14ac:dyDescent="0.3">
      <c r="A8" s="1144"/>
      <c r="B8" s="1144"/>
      <c r="C8" s="1144"/>
      <c r="D8" s="1146" t="s">
        <v>4234</v>
      </c>
      <c r="E8" s="1146" t="s">
        <v>4235</v>
      </c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  <c r="R8" s="162"/>
      <c r="S8" s="162"/>
      <c r="T8" s="162"/>
      <c r="U8" s="162"/>
      <c r="V8" s="162"/>
      <c r="W8" s="162"/>
      <c r="X8" s="162"/>
      <c r="Y8" s="162"/>
      <c r="Z8" s="162"/>
    </row>
    <row r="9" spans="1:149" ht="15" x14ac:dyDescent="0.3">
      <c r="A9" s="1147"/>
      <c r="B9" s="1141"/>
      <c r="C9" s="1148"/>
      <c r="D9" s="1149"/>
      <c r="E9" s="1149"/>
    </row>
    <row r="10" spans="1:149" x14ac:dyDescent="0.25">
      <c r="A10" s="1150" t="s">
        <v>4167</v>
      </c>
      <c r="B10" s="1150" t="s">
        <v>4167</v>
      </c>
      <c r="C10" s="1151"/>
      <c r="D10" s="1152"/>
      <c r="E10" s="1152"/>
    </row>
    <row r="11" spans="1:149" s="1156" customFormat="1" x14ac:dyDescent="0.35">
      <c r="A11" s="1153" t="s">
        <v>5023</v>
      </c>
      <c r="B11" s="1153" t="s">
        <v>4307</v>
      </c>
      <c r="C11" s="1154">
        <v>1</v>
      </c>
      <c r="D11" s="164">
        <v>78699</v>
      </c>
      <c r="E11" s="164">
        <v>78699</v>
      </c>
      <c r="F11" s="1155"/>
      <c r="G11" s="1155"/>
      <c r="H11" s="1155"/>
      <c r="I11" s="1155"/>
      <c r="J11" s="1155"/>
      <c r="K11" s="1155"/>
      <c r="L11" s="1155"/>
      <c r="M11" s="1155"/>
      <c r="N11" s="1155"/>
      <c r="O11" s="1155"/>
      <c r="P11" s="1155"/>
      <c r="Q11" s="1155"/>
      <c r="R11" s="1155"/>
      <c r="S11" s="1155"/>
      <c r="T11" s="1155"/>
      <c r="U11" s="1155"/>
      <c r="V11" s="1155"/>
      <c r="W11" s="1155"/>
      <c r="X11" s="1155"/>
      <c r="Y11" s="1155"/>
      <c r="Z11" s="1155"/>
      <c r="AA11" s="1155"/>
      <c r="AB11" s="1155"/>
      <c r="AC11" s="1155"/>
      <c r="AD11" s="1155"/>
      <c r="AE11" s="1155"/>
      <c r="AF11" s="1155"/>
      <c r="AG11" s="1155"/>
      <c r="AH11" s="1155"/>
      <c r="AI11" s="1155"/>
      <c r="AJ11" s="1155"/>
      <c r="AK11" s="1155"/>
      <c r="AL11" s="1155"/>
      <c r="AM11" s="1155"/>
      <c r="AN11" s="1155"/>
      <c r="AO11" s="1155"/>
      <c r="AP11" s="1155"/>
      <c r="AQ11" s="1155"/>
      <c r="AR11" s="1155"/>
      <c r="AS11" s="1155"/>
      <c r="AT11" s="1155"/>
      <c r="AU11" s="1155"/>
      <c r="AV11" s="1155"/>
      <c r="AW11" s="1155"/>
      <c r="AX11" s="1155"/>
      <c r="AY11" s="1155"/>
      <c r="AZ11" s="1155"/>
      <c r="BA11" s="1155"/>
      <c r="BB11" s="1155"/>
      <c r="BC11" s="1155"/>
      <c r="BD11" s="1155"/>
      <c r="BE11" s="1155"/>
      <c r="BF11" s="1155"/>
      <c r="BG11" s="1155"/>
      <c r="BH11" s="1155"/>
      <c r="BI11" s="1155"/>
      <c r="BJ11" s="1155"/>
      <c r="BK11" s="1155"/>
      <c r="BL11" s="1155"/>
      <c r="BM11" s="1155"/>
      <c r="BN11" s="1155"/>
      <c r="BO11" s="1155"/>
      <c r="BP11" s="1155"/>
      <c r="BQ11" s="1155"/>
      <c r="BR11" s="1155"/>
      <c r="BS11" s="1155"/>
      <c r="BT11" s="1155"/>
      <c r="BU11" s="1155"/>
      <c r="BV11" s="1155"/>
      <c r="BW11" s="1155"/>
      <c r="BX11" s="1155"/>
      <c r="BY11" s="1155"/>
      <c r="BZ11" s="1155"/>
      <c r="CA11" s="1155"/>
      <c r="CB11" s="1155"/>
      <c r="CC11" s="1155"/>
      <c r="CD11" s="1155"/>
      <c r="CE11" s="1155"/>
      <c r="CF11" s="1155"/>
      <c r="CG11" s="1155"/>
      <c r="CH11" s="1155"/>
      <c r="CI11" s="1155"/>
      <c r="CJ11" s="1155"/>
      <c r="CK11" s="1155"/>
      <c r="CL11" s="1155"/>
      <c r="CM11" s="1155"/>
      <c r="CN11" s="1155"/>
      <c r="CO11" s="1155"/>
      <c r="CP11" s="1155"/>
      <c r="CQ11" s="1155"/>
      <c r="CR11" s="1155"/>
      <c r="CS11" s="1155"/>
      <c r="CT11" s="1155"/>
      <c r="CU11" s="1155"/>
      <c r="CV11" s="1155"/>
      <c r="CW11" s="1155"/>
      <c r="CX11" s="1155"/>
      <c r="CY11" s="1155"/>
      <c r="CZ11" s="1155"/>
      <c r="DA11" s="1155"/>
      <c r="DB11" s="1155"/>
      <c r="DC11" s="1155"/>
      <c r="DD11" s="1155"/>
      <c r="DE11" s="1155"/>
      <c r="DF11" s="1155"/>
      <c r="DG11" s="1155"/>
      <c r="DH11" s="1155"/>
      <c r="DI11" s="1155"/>
      <c r="DJ11" s="1155"/>
      <c r="DK11" s="1155"/>
      <c r="DL11" s="1155"/>
      <c r="DM11" s="1155"/>
      <c r="DN11" s="1155"/>
      <c r="DO11" s="1155"/>
      <c r="DP11" s="1155"/>
      <c r="DQ11" s="1155"/>
      <c r="DR11" s="1155"/>
      <c r="DS11" s="1155"/>
      <c r="DT11" s="1155"/>
      <c r="DU11" s="1155"/>
      <c r="DV11" s="1155"/>
      <c r="DW11" s="1155"/>
      <c r="DX11" s="1155"/>
      <c r="DY11" s="1155"/>
      <c r="DZ11" s="1155"/>
      <c r="EA11" s="1155"/>
      <c r="EB11" s="1155"/>
      <c r="EC11" s="1155"/>
      <c r="ED11" s="1155"/>
      <c r="EE11" s="1155"/>
      <c r="EF11" s="1155"/>
      <c r="EG11" s="1155"/>
      <c r="EH11" s="1155"/>
      <c r="EI11" s="1155"/>
      <c r="EJ11" s="1155"/>
      <c r="EK11" s="1155"/>
      <c r="EL11" s="1155"/>
      <c r="EM11" s="1155"/>
      <c r="EN11" s="1155"/>
      <c r="EO11" s="1155"/>
      <c r="EP11" s="1155"/>
      <c r="EQ11" s="1155"/>
      <c r="ER11" s="1155"/>
      <c r="ES11" s="1155"/>
    </row>
    <row r="12" spans="1:149" s="1156" customFormat="1" x14ac:dyDescent="0.35">
      <c r="A12" s="1153" t="s">
        <v>5024</v>
      </c>
      <c r="B12" s="1153" t="s">
        <v>5025</v>
      </c>
      <c r="C12" s="1154">
        <v>3</v>
      </c>
      <c r="D12" s="164">
        <v>52398.9</v>
      </c>
      <c r="E12" s="164">
        <v>52398.9</v>
      </c>
      <c r="F12" s="1155"/>
      <c r="G12" s="1155"/>
      <c r="H12" s="1155"/>
      <c r="I12" s="1155"/>
      <c r="J12" s="1155"/>
      <c r="K12" s="1155"/>
      <c r="L12" s="1155"/>
      <c r="M12" s="1155"/>
      <c r="N12" s="1155"/>
      <c r="O12" s="1155"/>
      <c r="P12" s="1155"/>
      <c r="Q12" s="1155"/>
      <c r="R12" s="1155"/>
      <c r="S12" s="1155"/>
      <c r="T12" s="1155"/>
      <c r="U12" s="1155"/>
      <c r="V12" s="1155"/>
      <c r="W12" s="1155"/>
      <c r="X12" s="1155"/>
      <c r="Y12" s="1155"/>
      <c r="Z12" s="1155"/>
      <c r="AA12" s="1155"/>
      <c r="AB12" s="1155"/>
      <c r="AC12" s="1155"/>
      <c r="AD12" s="1155"/>
      <c r="AE12" s="1155"/>
      <c r="AF12" s="1155"/>
      <c r="AG12" s="1155"/>
      <c r="AH12" s="1155"/>
      <c r="AI12" s="1155"/>
      <c r="AJ12" s="1155"/>
      <c r="AK12" s="1155"/>
      <c r="AL12" s="1155"/>
      <c r="AM12" s="1155"/>
      <c r="AN12" s="1155"/>
      <c r="AO12" s="1155"/>
      <c r="AP12" s="1155"/>
      <c r="AQ12" s="1155"/>
      <c r="AR12" s="1155"/>
      <c r="AS12" s="1155"/>
      <c r="AT12" s="1155"/>
      <c r="AU12" s="1155"/>
      <c r="AV12" s="1155"/>
      <c r="AW12" s="1155"/>
      <c r="AX12" s="1155"/>
      <c r="AY12" s="1155"/>
      <c r="AZ12" s="1155"/>
      <c r="BA12" s="1155"/>
      <c r="BB12" s="1155"/>
      <c r="BC12" s="1155"/>
      <c r="BD12" s="1155"/>
      <c r="BE12" s="1155"/>
      <c r="BF12" s="1155"/>
      <c r="BG12" s="1155"/>
      <c r="BH12" s="1155"/>
      <c r="BI12" s="1155"/>
      <c r="BJ12" s="1155"/>
      <c r="BK12" s="1155"/>
      <c r="BL12" s="1155"/>
      <c r="BM12" s="1155"/>
      <c r="BN12" s="1155"/>
      <c r="BO12" s="1155"/>
      <c r="BP12" s="1155"/>
      <c r="BQ12" s="1155"/>
      <c r="BR12" s="1155"/>
      <c r="BS12" s="1155"/>
      <c r="BT12" s="1155"/>
      <c r="BU12" s="1155"/>
      <c r="BV12" s="1155"/>
      <c r="BW12" s="1155"/>
      <c r="BX12" s="1155"/>
      <c r="BY12" s="1155"/>
      <c r="BZ12" s="1155"/>
      <c r="CA12" s="1155"/>
      <c r="CB12" s="1155"/>
      <c r="CC12" s="1155"/>
      <c r="CD12" s="1155"/>
      <c r="CE12" s="1155"/>
      <c r="CF12" s="1155"/>
      <c r="CG12" s="1155"/>
      <c r="CH12" s="1155"/>
      <c r="CI12" s="1155"/>
      <c r="CJ12" s="1155"/>
      <c r="CK12" s="1155"/>
      <c r="CL12" s="1155"/>
      <c r="CM12" s="1155"/>
      <c r="CN12" s="1155"/>
      <c r="CO12" s="1155"/>
      <c r="CP12" s="1155"/>
      <c r="CQ12" s="1155"/>
      <c r="CR12" s="1155"/>
      <c r="CS12" s="1155"/>
      <c r="CT12" s="1155"/>
      <c r="CU12" s="1155"/>
      <c r="CV12" s="1155"/>
      <c r="CW12" s="1155"/>
      <c r="CX12" s="1155"/>
      <c r="CY12" s="1155"/>
      <c r="CZ12" s="1155"/>
      <c r="DA12" s="1155"/>
      <c r="DB12" s="1155"/>
      <c r="DC12" s="1155"/>
      <c r="DD12" s="1155"/>
      <c r="DE12" s="1155"/>
      <c r="DF12" s="1155"/>
      <c r="DG12" s="1155"/>
      <c r="DH12" s="1155"/>
      <c r="DI12" s="1155"/>
      <c r="DJ12" s="1155"/>
      <c r="DK12" s="1155"/>
      <c r="DL12" s="1155"/>
      <c r="DM12" s="1155"/>
      <c r="DN12" s="1155"/>
      <c r="DO12" s="1155"/>
      <c r="DP12" s="1155"/>
      <c r="DQ12" s="1155"/>
      <c r="DR12" s="1155"/>
      <c r="DS12" s="1155"/>
      <c r="DT12" s="1155"/>
      <c r="DU12" s="1155"/>
      <c r="DV12" s="1155"/>
      <c r="DW12" s="1155"/>
      <c r="DX12" s="1155"/>
      <c r="DY12" s="1155"/>
      <c r="DZ12" s="1155"/>
      <c r="EA12" s="1155"/>
      <c r="EB12" s="1155"/>
      <c r="EC12" s="1155"/>
      <c r="ED12" s="1155"/>
      <c r="EE12" s="1155"/>
      <c r="EF12" s="1155"/>
      <c r="EG12" s="1155"/>
      <c r="EH12" s="1155"/>
      <c r="EI12" s="1155"/>
      <c r="EJ12" s="1155"/>
      <c r="EK12" s="1155"/>
      <c r="EL12" s="1155"/>
      <c r="EM12" s="1155"/>
      <c r="EN12" s="1155"/>
      <c r="EO12" s="1155"/>
      <c r="EP12" s="1155"/>
      <c r="EQ12" s="1155"/>
      <c r="ER12" s="1155"/>
      <c r="ES12" s="1155"/>
    </row>
    <row r="13" spans="1:149" s="1156" customFormat="1" x14ac:dyDescent="0.35">
      <c r="A13" s="1153" t="s">
        <v>5026</v>
      </c>
      <c r="B13" s="1153" t="s">
        <v>5027</v>
      </c>
      <c r="C13" s="1154">
        <v>5</v>
      </c>
      <c r="D13" s="164">
        <v>41919.300000000003</v>
      </c>
      <c r="E13" s="164">
        <v>41919.300000000003</v>
      </c>
      <c r="F13" s="1155"/>
      <c r="G13" s="1155"/>
      <c r="H13" s="1155"/>
      <c r="I13" s="1155"/>
      <c r="J13" s="1155"/>
      <c r="K13" s="1155"/>
      <c r="L13" s="1155"/>
      <c r="M13" s="1155"/>
      <c r="N13" s="1155"/>
      <c r="O13" s="1155"/>
      <c r="P13" s="1155"/>
      <c r="Q13" s="1155"/>
      <c r="R13" s="1155"/>
      <c r="S13" s="1155"/>
      <c r="T13" s="1155"/>
      <c r="U13" s="1155"/>
      <c r="V13" s="1155"/>
      <c r="W13" s="1155"/>
      <c r="X13" s="1155"/>
      <c r="Y13" s="1155"/>
      <c r="Z13" s="1155"/>
      <c r="AA13" s="1155"/>
      <c r="AB13" s="1155"/>
      <c r="AC13" s="1155"/>
      <c r="AD13" s="1155"/>
      <c r="AE13" s="1155"/>
      <c r="AF13" s="1155"/>
      <c r="AG13" s="1155"/>
      <c r="AH13" s="1155"/>
      <c r="AI13" s="1155"/>
      <c r="AJ13" s="1155"/>
      <c r="AK13" s="1155"/>
      <c r="AL13" s="1155"/>
      <c r="AM13" s="1155"/>
      <c r="AN13" s="1155"/>
      <c r="AO13" s="1155"/>
      <c r="AP13" s="1155"/>
      <c r="AQ13" s="1155"/>
      <c r="AR13" s="1155"/>
      <c r="AS13" s="1155"/>
      <c r="AT13" s="1155"/>
      <c r="AU13" s="1155"/>
      <c r="AV13" s="1155"/>
      <c r="AW13" s="1155"/>
      <c r="AX13" s="1155"/>
      <c r="AY13" s="1155"/>
      <c r="AZ13" s="1155"/>
      <c r="BA13" s="1155"/>
      <c r="BB13" s="1155"/>
      <c r="BC13" s="1155"/>
      <c r="BD13" s="1155"/>
      <c r="BE13" s="1155"/>
      <c r="BF13" s="1155"/>
      <c r="BG13" s="1155"/>
      <c r="BH13" s="1155"/>
      <c r="BI13" s="1155"/>
      <c r="BJ13" s="1155"/>
      <c r="BK13" s="1155"/>
      <c r="BL13" s="1155"/>
      <c r="BM13" s="1155"/>
      <c r="BN13" s="1155"/>
      <c r="BO13" s="1155"/>
      <c r="BP13" s="1155"/>
      <c r="BQ13" s="1155"/>
      <c r="BR13" s="1155"/>
      <c r="BS13" s="1155"/>
      <c r="BT13" s="1155"/>
      <c r="BU13" s="1155"/>
      <c r="BV13" s="1155"/>
      <c r="BW13" s="1155"/>
      <c r="BX13" s="1155"/>
      <c r="BY13" s="1155"/>
      <c r="BZ13" s="1155"/>
      <c r="CA13" s="1155"/>
      <c r="CB13" s="1155"/>
      <c r="CC13" s="1155"/>
      <c r="CD13" s="1155"/>
      <c r="CE13" s="1155"/>
      <c r="CF13" s="1155"/>
      <c r="CG13" s="1155"/>
      <c r="CH13" s="1155"/>
      <c r="CI13" s="1155"/>
      <c r="CJ13" s="1155"/>
      <c r="CK13" s="1155"/>
      <c r="CL13" s="1155"/>
      <c r="CM13" s="1155"/>
      <c r="CN13" s="1155"/>
      <c r="CO13" s="1155"/>
      <c r="CP13" s="1155"/>
      <c r="CQ13" s="1155"/>
      <c r="CR13" s="1155"/>
      <c r="CS13" s="1155"/>
      <c r="CT13" s="1155"/>
      <c r="CU13" s="1155"/>
      <c r="CV13" s="1155"/>
      <c r="CW13" s="1155"/>
      <c r="CX13" s="1155"/>
      <c r="CY13" s="1155"/>
      <c r="CZ13" s="1155"/>
      <c r="DA13" s="1155"/>
      <c r="DB13" s="1155"/>
      <c r="DC13" s="1155"/>
      <c r="DD13" s="1155"/>
      <c r="DE13" s="1155"/>
      <c r="DF13" s="1155"/>
      <c r="DG13" s="1155"/>
      <c r="DH13" s="1155"/>
      <c r="DI13" s="1155"/>
      <c r="DJ13" s="1155"/>
      <c r="DK13" s="1155"/>
      <c r="DL13" s="1155"/>
      <c r="DM13" s="1155"/>
      <c r="DN13" s="1155"/>
      <c r="DO13" s="1155"/>
      <c r="DP13" s="1155"/>
      <c r="DQ13" s="1155"/>
      <c r="DR13" s="1155"/>
      <c r="DS13" s="1155"/>
      <c r="DT13" s="1155"/>
      <c r="DU13" s="1155"/>
      <c r="DV13" s="1155"/>
      <c r="DW13" s="1155"/>
      <c r="DX13" s="1155"/>
      <c r="DY13" s="1155"/>
      <c r="DZ13" s="1155"/>
      <c r="EA13" s="1155"/>
      <c r="EB13" s="1155"/>
      <c r="EC13" s="1155"/>
      <c r="ED13" s="1155"/>
      <c r="EE13" s="1155"/>
      <c r="EF13" s="1155"/>
      <c r="EG13" s="1155"/>
      <c r="EH13" s="1155"/>
      <c r="EI13" s="1155"/>
      <c r="EJ13" s="1155"/>
      <c r="EK13" s="1155"/>
      <c r="EL13" s="1155"/>
      <c r="EM13" s="1155"/>
      <c r="EN13" s="1155"/>
      <c r="EO13" s="1155"/>
      <c r="EP13" s="1155"/>
      <c r="EQ13" s="1155"/>
      <c r="ER13" s="1155"/>
      <c r="ES13" s="1155"/>
    </row>
    <row r="14" spans="1:149" s="1156" customFormat="1" x14ac:dyDescent="0.35">
      <c r="A14" s="1153" t="s">
        <v>5028</v>
      </c>
      <c r="B14" s="1153" t="s">
        <v>5029</v>
      </c>
      <c r="C14" s="1154">
        <v>1</v>
      </c>
      <c r="D14" s="164">
        <v>38724</v>
      </c>
      <c r="E14" s="164">
        <v>38724</v>
      </c>
      <c r="F14" s="1155"/>
      <c r="G14" s="1155"/>
      <c r="H14" s="1155"/>
      <c r="I14" s="1155"/>
      <c r="J14" s="1155"/>
      <c r="K14" s="1155"/>
      <c r="L14" s="1155"/>
      <c r="M14" s="1155"/>
      <c r="N14" s="1155"/>
      <c r="O14" s="1155"/>
      <c r="P14" s="1155"/>
      <c r="Q14" s="1155"/>
      <c r="R14" s="1155"/>
      <c r="S14" s="1155"/>
      <c r="T14" s="1155"/>
      <c r="U14" s="1155"/>
      <c r="V14" s="1155"/>
      <c r="W14" s="1155"/>
      <c r="X14" s="1155"/>
      <c r="Y14" s="1155"/>
      <c r="Z14" s="1155"/>
      <c r="AA14" s="1155"/>
      <c r="AB14" s="1155"/>
      <c r="AC14" s="1155"/>
      <c r="AD14" s="1155"/>
      <c r="AE14" s="1155"/>
      <c r="AF14" s="1155"/>
      <c r="AG14" s="1155"/>
      <c r="AH14" s="1155"/>
      <c r="AI14" s="1155"/>
      <c r="AJ14" s="1155"/>
      <c r="AK14" s="1155"/>
      <c r="AL14" s="1155"/>
      <c r="AM14" s="1155"/>
      <c r="AN14" s="1155"/>
      <c r="AO14" s="1155"/>
      <c r="AP14" s="1155"/>
      <c r="AQ14" s="1155"/>
      <c r="AR14" s="1155"/>
      <c r="AS14" s="1155"/>
      <c r="AT14" s="1155"/>
      <c r="AU14" s="1155"/>
      <c r="AV14" s="1155"/>
      <c r="AW14" s="1155"/>
      <c r="AX14" s="1155"/>
      <c r="AY14" s="1155"/>
      <c r="AZ14" s="1155"/>
      <c r="BA14" s="1155"/>
      <c r="BB14" s="1155"/>
      <c r="BC14" s="1155"/>
      <c r="BD14" s="1155"/>
      <c r="BE14" s="1155"/>
      <c r="BF14" s="1155"/>
      <c r="BG14" s="1155"/>
      <c r="BH14" s="1155"/>
      <c r="BI14" s="1155"/>
      <c r="BJ14" s="1155"/>
      <c r="BK14" s="1155"/>
      <c r="BL14" s="1155"/>
      <c r="BM14" s="1155"/>
      <c r="BN14" s="1155"/>
      <c r="BO14" s="1155"/>
      <c r="BP14" s="1155"/>
      <c r="BQ14" s="1155"/>
      <c r="BR14" s="1155"/>
      <c r="BS14" s="1155"/>
      <c r="BT14" s="1155"/>
      <c r="BU14" s="1155"/>
      <c r="BV14" s="1155"/>
      <c r="BW14" s="1155"/>
      <c r="BX14" s="1155"/>
      <c r="BY14" s="1155"/>
      <c r="BZ14" s="1155"/>
      <c r="CA14" s="1155"/>
      <c r="CB14" s="1155"/>
      <c r="CC14" s="1155"/>
      <c r="CD14" s="1155"/>
      <c r="CE14" s="1155"/>
      <c r="CF14" s="1155"/>
      <c r="CG14" s="1155"/>
      <c r="CH14" s="1155"/>
      <c r="CI14" s="1155"/>
      <c r="CJ14" s="1155"/>
      <c r="CK14" s="1155"/>
      <c r="CL14" s="1155"/>
      <c r="CM14" s="1155"/>
      <c r="CN14" s="1155"/>
      <c r="CO14" s="1155"/>
      <c r="CP14" s="1155"/>
      <c r="CQ14" s="1155"/>
      <c r="CR14" s="1155"/>
      <c r="CS14" s="1155"/>
      <c r="CT14" s="1155"/>
      <c r="CU14" s="1155"/>
      <c r="CV14" s="1155"/>
      <c r="CW14" s="1155"/>
      <c r="CX14" s="1155"/>
      <c r="CY14" s="1155"/>
      <c r="CZ14" s="1155"/>
      <c r="DA14" s="1155"/>
      <c r="DB14" s="1155"/>
      <c r="DC14" s="1155"/>
      <c r="DD14" s="1155"/>
      <c r="DE14" s="1155"/>
      <c r="DF14" s="1155"/>
      <c r="DG14" s="1155"/>
      <c r="DH14" s="1155"/>
      <c r="DI14" s="1155"/>
      <c r="DJ14" s="1155"/>
      <c r="DK14" s="1155"/>
      <c r="DL14" s="1155"/>
      <c r="DM14" s="1155"/>
      <c r="DN14" s="1155"/>
      <c r="DO14" s="1155"/>
      <c r="DP14" s="1155"/>
      <c r="DQ14" s="1155"/>
      <c r="DR14" s="1155"/>
      <c r="DS14" s="1155"/>
      <c r="DT14" s="1155"/>
      <c r="DU14" s="1155"/>
      <c r="DV14" s="1155"/>
      <c r="DW14" s="1155"/>
      <c r="DX14" s="1155"/>
      <c r="DY14" s="1155"/>
      <c r="DZ14" s="1155"/>
      <c r="EA14" s="1155"/>
      <c r="EB14" s="1155"/>
      <c r="EC14" s="1155"/>
      <c r="ED14" s="1155"/>
      <c r="EE14" s="1155"/>
      <c r="EF14" s="1155"/>
      <c r="EG14" s="1155"/>
      <c r="EH14" s="1155"/>
      <c r="EI14" s="1155"/>
      <c r="EJ14" s="1155"/>
      <c r="EK14" s="1155"/>
      <c r="EL14" s="1155"/>
      <c r="EM14" s="1155"/>
      <c r="EN14" s="1155"/>
      <c r="EO14" s="1155"/>
      <c r="EP14" s="1155"/>
      <c r="EQ14" s="1155"/>
      <c r="ER14" s="1155"/>
      <c r="ES14" s="1155"/>
    </row>
    <row r="15" spans="1:149" s="1156" customFormat="1" x14ac:dyDescent="0.35">
      <c r="A15" s="1153" t="s">
        <v>5030</v>
      </c>
      <c r="B15" s="1153" t="s">
        <v>5031</v>
      </c>
      <c r="C15" s="1154">
        <v>21</v>
      </c>
      <c r="D15" s="164">
        <v>34873.800000000003</v>
      </c>
      <c r="E15" s="164">
        <v>34873.800000000003</v>
      </c>
      <c r="F15" s="1155"/>
      <c r="G15" s="1155"/>
      <c r="H15" s="1155"/>
      <c r="I15" s="1155"/>
      <c r="J15" s="1155"/>
      <c r="K15" s="1155"/>
      <c r="L15" s="1155"/>
      <c r="M15" s="1155"/>
      <c r="N15" s="1155"/>
      <c r="O15" s="1155"/>
      <c r="P15" s="1155"/>
      <c r="Q15" s="1155"/>
      <c r="R15" s="1155"/>
      <c r="S15" s="1155"/>
      <c r="T15" s="1155"/>
      <c r="U15" s="1155"/>
      <c r="V15" s="1155"/>
      <c r="W15" s="1155"/>
      <c r="X15" s="1155"/>
      <c r="Y15" s="1155"/>
      <c r="Z15" s="1155"/>
      <c r="AA15" s="1155"/>
      <c r="AB15" s="1155"/>
      <c r="AC15" s="1155"/>
      <c r="AD15" s="1155"/>
      <c r="AE15" s="1155"/>
      <c r="AF15" s="1155"/>
      <c r="AG15" s="1155"/>
      <c r="AH15" s="1155"/>
      <c r="AI15" s="1155"/>
      <c r="AJ15" s="1155"/>
      <c r="AK15" s="1155"/>
      <c r="AL15" s="1155"/>
      <c r="AM15" s="1155"/>
      <c r="AN15" s="1155"/>
      <c r="AO15" s="1155"/>
      <c r="AP15" s="1155"/>
      <c r="AQ15" s="1155"/>
      <c r="AR15" s="1155"/>
      <c r="AS15" s="1155"/>
      <c r="AT15" s="1155"/>
      <c r="AU15" s="1155"/>
      <c r="AV15" s="1155"/>
      <c r="AW15" s="1155"/>
      <c r="AX15" s="1155"/>
      <c r="AY15" s="1155"/>
      <c r="AZ15" s="1155"/>
      <c r="BA15" s="1155"/>
      <c r="BB15" s="1155"/>
      <c r="BC15" s="1155"/>
      <c r="BD15" s="1155"/>
      <c r="BE15" s="1155"/>
      <c r="BF15" s="1155"/>
      <c r="BG15" s="1155"/>
      <c r="BH15" s="1155"/>
      <c r="BI15" s="1155"/>
      <c r="BJ15" s="1155"/>
      <c r="BK15" s="1155"/>
      <c r="BL15" s="1155"/>
      <c r="BM15" s="1155"/>
      <c r="BN15" s="1155"/>
      <c r="BO15" s="1155"/>
      <c r="BP15" s="1155"/>
      <c r="BQ15" s="1155"/>
      <c r="BR15" s="1155"/>
      <c r="BS15" s="1155"/>
      <c r="BT15" s="1155"/>
      <c r="BU15" s="1155"/>
      <c r="BV15" s="1155"/>
      <c r="BW15" s="1155"/>
      <c r="BX15" s="1155"/>
      <c r="BY15" s="1155"/>
      <c r="BZ15" s="1155"/>
      <c r="CA15" s="1155"/>
      <c r="CB15" s="1155"/>
      <c r="CC15" s="1155"/>
      <c r="CD15" s="1155"/>
      <c r="CE15" s="1155"/>
      <c r="CF15" s="1155"/>
      <c r="CG15" s="1155"/>
      <c r="CH15" s="1155"/>
      <c r="CI15" s="1155"/>
      <c r="CJ15" s="1155"/>
      <c r="CK15" s="1155"/>
      <c r="CL15" s="1155"/>
      <c r="CM15" s="1155"/>
      <c r="CN15" s="1155"/>
      <c r="CO15" s="1155"/>
      <c r="CP15" s="1155"/>
      <c r="CQ15" s="1155"/>
      <c r="CR15" s="1155"/>
      <c r="CS15" s="1155"/>
      <c r="CT15" s="1155"/>
      <c r="CU15" s="1155"/>
      <c r="CV15" s="1155"/>
      <c r="CW15" s="1155"/>
      <c r="CX15" s="1155"/>
      <c r="CY15" s="1155"/>
      <c r="CZ15" s="1155"/>
      <c r="DA15" s="1155"/>
      <c r="DB15" s="1155"/>
      <c r="DC15" s="1155"/>
      <c r="DD15" s="1155"/>
      <c r="DE15" s="1155"/>
      <c r="DF15" s="1155"/>
      <c r="DG15" s="1155"/>
      <c r="DH15" s="1155"/>
      <c r="DI15" s="1155"/>
      <c r="DJ15" s="1155"/>
      <c r="DK15" s="1155"/>
      <c r="DL15" s="1155"/>
      <c r="DM15" s="1155"/>
      <c r="DN15" s="1155"/>
      <c r="DO15" s="1155"/>
      <c r="DP15" s="1155"/>
      <c r="DQ15" s="1155"/>
      <c r="DR15" s="1155"/>
      <c r="DS15" s="1155"/>
      <c r="DT15" s="1155"/>
      <c r="DU15" s="1155"/>
      <c r="DV15" s="1155"/>
      <c r="DW15" s="1155"/>
      <c r="DX15" s="1155"/>
      <c r="DY15" s="1155"/>
      <c r="DZ15" s="1155"/>
      <c r="EA15" s="1155"/>
      <c r="EB15" s="1155"/>
      <c r="EC15" s="1155"/>
      <c r="ED15" s="1155"/>
      <c r="EE15" s="1155"/>
      <c r="EF15" s="1155"/>
      <c r="EG15" s="1155"/>
      <c r="EH15" s="1155"/>
      <c r="EI15" s="1155"/>
      <c r="EJ15" s="1155"/>
      <c r="EK15" s="1155"/>
      <c r="EL15" s="1155"/>
      <c r="EM15" s="1155"/>
      <c r="EN15" s="1155"/>
      <c r="EO15" s="1155"/>
      <c r="EP15" s="1155"/>
      <c r="EQ15" s="1155"/>
      <c r="ER15" s="1155"/>
      <c r="ES15" s="1155"/>
    </row>
    <row r="16" spans="1:149" s="1156" customFormat="1" x14ac:dyDescent="0.35">
      <c r="A16" s="1153" t="s">
        <v>5032</v>
      </c>
      <c r="B16" s="1153" t="s">
        <v>5033</v>
      </c>
      <c r="C16" s="1154">
        <v>1</v>
      </c>
      <c r="D16" s="164">
        <v>25808.7</v>
      </c>
      <c r="E16" s="164">
        <v>25808.7</v>
      </c>
      <c r="F16" s="1155"/>
      <c r="G16" s="1155"/>
      <c r="H16" s="1155"/>
      <c r="I16" s="1155"/>
      <c r="J16" s="1155"/>
      <c r="K16" s="1155"/>
      <c r="L16" s="1155"/>
      <c r="M16" s="1155"/>
      <c r="N16" s="1155"/>
      <c r="O16" s="1155"/>
      <c r="P16" s="1155"/>
      <c r="Q16" s="1155"/>
      <c r="R16" s="1155"/>
      <c r="S16" s="1155"/>
      <c r="T16" s="1155"/>
      <c r="U16" s="1155"/>
      <c r="V16" s="1155"/>
      <c r="W16" s="1155"/>
      <c r="X16" s="1155"/>
      <c r="Y16" s="1155"/>
      <c r="Z16" s="1155"/>
      <c r="AA16" s="1155"/>
      <c r="AB16" s="1155"/>
      <c r="AC16" s="1155"/>
      <c r="AD16" s="1155"/>
      <c r="AE16" s="1155"/>
      <c r="AF16" s="1155"/>
      <c r="AG16" s="1155"/>
      <c r="AH16" s="1155"/>
      <c r="AI16" s="1155"/>
      <c r="AJ16" s="1155"/>
      <c r="AK16" s="1155"/>
      <c r="AL16" s="1155"/>
      <c r="AM16" s="1155"/>
      <c r="AN16" s="1155"/>
      <c r="AO16" s="1155"/>
      <c r="AP16" s="1155"/>
      <c r="AQ16" s="1155"/>
      <c r="AR16" s="1155"/>
      <c r="AS16" s="1155"/>
      <c r="AT16" s="1155"/>
      <c r="AU16" s="1155"/>
      <c r="AV16" s="1155"/>
      <c r="AW16" s="1155"/>
      <c r="AX16" s="1155"/>
      <c r="AY16" s="1155"/>
      <c r="AZ16" s="1155"/>
      <c r="BA16" s="1155"/>
      <c r="BB16" s="1155"/>
      <c r="BC16" s="1155"/>
      <c r="BD16" s="1155"/>
      <c r="BE16" s="1155"/>
      <c r="BF16" s="1155"/>
      <c r="BG16" s="1155"/>
      <c r="BH16" s="1155"/>
      <c r="BI16" s="1155"/>
      <c r="BJ16" s="1155"/>
      <c r="BK16" s="1155"/>
      <c r="BL16" s="1155"/>
      <c r="BM16" s="1155"/>
      <c r="BN16" s="1155"/>
      <c r="BO16" s="1155"/>
      <c r="BP16" s="1155"/>
      <c r="BQ16" s="1155"/>
      <c r="BR16" s="1155"/>
      <c r="BS16" s="1155"/>
      <c r="BT16" s="1155"/>
      <c r="BU16" s="1155"/>
      <c r="BV16" s="1155"/>
      <c r="BW16" s="1155"/>
      <c r="BX16" s="1155"/>
      <c r="BY16" s="1155"/>
      <c r="BZ16" s="1155"/>
      <c r="CA16" s="1155"/>
      <c r="CB16" s="1155"/>
      <c r="CC16" s="1155"/>
      <c r="CD16" s="1155"/>
      <c r="CE16" s="1155"/>
      <c r="CF16" s="1155"/>
      <c r="CG16" s="1155"/>
      <c r="CH16" s="1155"/>
      <c r="CI16" s="1155"/>
      <c r="CJ16" s="1155"/>
      <c r="CK16" s="1155"/>
      <c r="CL16" s="1155"/>
      <c r="CM16" s="1155"/>
      <c r="CN16" s="1155"/>
      <c r="CO16" s="1155"/>
      <c r="CP16" s="1155"/>
      <c r="CQ16" s="1155"/>
      <c r="CR16" s="1155"/>
      <c r="CS16" s="1155"/>
      <c r="CT16" s="1155"/>
      <c r="CU16" s="1155"/>
      <c r="CV16" s="1155"/>
      <c r="CW16" s="1155"/>
      <c r="CX16" s="1155"/>
      <c r="CY16" s="1155"/>
      <c r="CZ16" s="1155"/>
      <c r="DA16" s="1155"/>
      <c r="DB16" s="1155"/>
      <c r="DC16" s="1155"/>
      <c r="DD16" s="1155"/>
      <c r="DE16" s="1155"/>
      <c r="DF16" s="1155"/>
      <c r="DG16" s="1155"/>
      <c r="DH16" s="1155"/>
      <c r="DI16" s="1155"/>
      <c r="DJ16" s="1155"/>
      <c r="DK16" s="1155"/>
      <c r="DL16" s="1155"/>
      <c r="DM16" s="1155"/>
      <c r="DN16" s="1155"/>
      <c r="DO16" s="1155"/>
      <c r="DP16" s="1155"/>
      <c r="DQ16" s="1155"/>
      <c r="DR16" s="1155"/>
      <c r="DS16" s="1155"/>
      <c r="DT16" s="1155"/>
      <c r="DU16" s="1155"/>
      <c r="DV16" s="1155"/>
      <c r="DW16" s="1155"/>
      <c r="DX16" s="1155"/>
      <c r="DY16" s="1155"/>
      <c r="DZ16" s="1155"/>
      <c r="EA16" s="1155"/>
      <c r="EB16" s="1155"/>
      <c r="EC16" s="1155"/>
      <c r="ED16" s="1155"/>
      <c r="EE16" s="1155"/>
      <c r="EF16" s="1155"/>
      <c r="EG16" s="1155"/>
      <c r="EH16" s="1155"/>
      <c r="EI16" s="1155"/>
      <c r="EJ16" s="1155"/>
      <c r="EK16" s="1155"/>
      <c r="EL16" s="1155"/>
      <c r="EM16" s="1155"/>
      <c r="EN16" s="1155"/>
      <c r="EO16" s="1155"/>
      <c r="EP16" s="1155"/>
      <c r="EQ16" s="1155"/>
      <c r="ER16" s="1155"/>
      <c r="ES16" s="1155"/>
    </row>
    <row r="17" spans="1:149" s="1156" customFormat="1" x14ac:dyDescent="0.25">
      <c r="A17" s="70"/>
      <c r="B17" s="1157" t="s">
        <v>4238</v>
      </c>
      <c r="C17" s="1158">
        <f>SUM(C11:C16)</f>
        <v>32</v>
      </c>
      <c r="D17" s="1159"/>
      <c r="E17" s="1159"/>
      <c r="F17" s="1155"/>
      <c r="G17" s="1155"/>
      <c r="H17" s="1155"/>
      <c r="I17" s="1155"/>
      <c r="J17" s="1155"/>
      <c r="K17" s="1155"/>
      <c r="L17" s="1155"/>
      <c r="M17" s="1155"/>
      <c r="N17" s="1155"/>
      <c r="O17" s="1155"/>
      <c r="P17" s="1155"/>
      <c r="Q17" s="1155"/>
      <c r="R17" s="1155"/>
      <c r="S17" s="1155"/>
      <c r="T17" s="1155"/>
      <c r="U17" s="1155"/>
      <c r="V17" s="1155"/>
      <c r="W17" s="1155"/>
      <c r="X17" s="1155"/>
      <c r="Y17" s="1155"/>
      <c r="Z17" s="1155"/>
    </row>
    <row r="18" spans="1:149" x14ac:dyDescent="0.25">
      <c r="A18" s="1160"/>
      <c r="B18" s="1161"/>
      <c r="C18" s="1162"/>
      <c r="D18" s="1159"/>
      <c r="E18" s="1159"/>
    </row>
    <row r="19" spans="1:149" x14ac:dyDescent="0.25">
      <c r="A19" s="1160"/>
      <c r="B19" s="1161"/>
      <c r="C19" s="1162"/>
      <c r="D19" s="1159"/>
      <c r="E19" s="1159"/>
    </row>
    <row r="20" spans="1:149" s="163" customFormat="1" ht="15" x14ac:dyDescent="0.3">
      <c r="A20" s="1163" t="s">
        <v>4168</v>
      </c>
      <c r="B20" s="1163"/>
      <c r="C20" s="1164"/>
      <c r="D20" s="1165"/>
      <c r="E20" s="1165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2"/>
      <c r="BZ20" s="162"/>
      <c r="CA20" s="162"/>
      <c r="CB20" s="162"/>
      <c r="CC20" s="162"/>
      <c r="CD20" s="162"/>
      <c r="CE20" s="162"/>
      <c r="CF20" s="162"/>
      <c r="CG20" s="162"/>
      <c r="CH20" s="162"/>
      <c r="CI20" s="162"/>
      <c r="CJ20" s="162"/>
      <c r="CK20" s="162"/>
      <c r="CL20" s="162"/>
      <c r="CM20" s="162"/>
      <c r="CN20" s="162"/>
      <c r="CO20" s="162"/>
      <c r="CP20" s="162"/>
      <c r="CQ20" s="162"/>
      <c r="CR20" s="162"/>
      <c r="CS20" s="162"/>
      <c r="CT20" s="162"/>
      <c r="CU20" s="162"/>
      <c r="CV20" s="162"/>
      <c r="CW20" s="162"/>
      <c r="CX20" s="162"/>
      <c r="CY20" s="162"/>
      <c r="CZ20" s="162"/>
      <c r="DA20" s="162"/>
      <c r="DB20" s="162"/>
      <c r="DC20" s="162"/>
      <c r="DD20" s="162"/>
      <c r="DE20" s="162"/>
      <c r="DF20" s="162"/>
      <c r="DG20" s="162"/>
      <c r="DH20" s="162"/>
      <c r="DI20" s="162"/>
      <c r="DJ20" s="162"/>
      <c r="DK20" s="162"/>
      <c r="DL20" s="162"/>
      <c r="DM20" s="162"/>
      <c r="DN20" s="162"/>
      <c r="DO20" s="162"/>
      <c r="DP20" s="162"/>
      <c r="DQ20" s="162"/>
      <c r="DR20" s="162"/>
      <c r="DS20" s="162"/>
      <c r="DT20" s="162"/>
      <c r="DU20" s="162"/>
      <c r="DV20" s="162"/>
      <c r="DW20" s="162"/>
      <c r="DX20" s="162"/>
      <c r="DY20" s="162"/>
      <c r="DZ20" s="162"/>
      <c r="EA20" s="162"/>
      <c r="EB20" s="162"/>
      <c r="EC20" s="162"/>
      <c r="ED20" s="162"/>
    </row>
    <row r="21" spans="1:149" s="1156" customFormat="1" x14ac:dyDescent="0.35">
      <c r="A21" s="1153" t="s">
        <v>5034</v>
      </c>
      <c r="B21" s="1153" t="s">
        <v>4941</v>
      </c>
      <c r="C21" s="1154">
        <v>7</v>
      </c>
      <c r="D21" s="164">
        <v>19724.099999999999</v>
      </c>
      <c r="E21" s="164">
        <v>19724.099999999999</v>
      </c>
      <c r="F21" s="1155"/>
      <c r="G21" s="1155"/>
      <c r="H21" s="1155"/>
      <c r="I21" s="1155"/>
      <c r="J21" s="1155"/>
      <c r="K21" s="1155"/>
      <c r="L21" s="1155"/>
      <c r="M21" s="1155"/>
      <c r="N21" s="1155"/>
      <c r="O21" s="1155"/>
      <c r="P21" s="1155"/>
      <c r="Q21" s="1155"/>
      <c r="R21" s="1155"/>
      <c r="S21" s="1155"/>
      <c r="T21" s="1155"/>
      <c r="U21" s="1155"/>
      <c r="V21" s="1155"/>
      <c r="W21" s="1155"/>
      <c r="X21" s="1155"/>
      <c r="Y21" s="1155"/>
      <c r="Z21" s="1155"/>
      <c r="AA21" s="1155"/>
      <c r="AB21" s="1155"/>
      <c r="AC21" s="1155"/>
      <c r="AD21" s="1155"/>
      <c r="AE21" s="1155"/>
      <c r="AF21" s="1155"/>
      <c r="AG21" s="1155"/>
      <c r="AH21" s="1155"/>
      <c r="AI21" s="1155"/>
      <c r="AJ21" s="1155"/>
      <c r="AK21" s="1155"/>
      <c r="AL21" s="1155"/>
      <c r="AM21" s="1155"/>
      <c r="AN21" s="1155"/>
      <c r="AO21" s="1155"/>
      <c r="AP21" s="1155"/>
      <c r="AQ21" s="1155"/>
      <c r="AR21" s="1155"/>
      <c r="AS21" s="1155"/>
      <c r="AT21" s="1155"/>
      <c r="AU21" s="1155"/>
      <c r="AV21" s="1155"/>
      <c r="AW21" s="1155"/>
      <c r="AX21" s="1155"/>
      <c r="AY21" s="1155"/>
      <c r="AZ21" s="1155"/>
      <c r="BA21" s="1155"/>
      <c r="BB21" s="1155"/>
      <c r="BC21" s="1155"/>
      <c r="BD21" s="1155"/>
      <c r="BE21" s="1155"/>
      <c r="BF21" s="1155"/>
      <c r="BG21" s="1155"/>
      <c r="BH21" s="1155"/>
      <c r="BI21" s="1155"/>
      <c r="BJ21" s="1155"/>
      <c r="BK21" s="1155"/>
      <c r="BL21" s="1155"/>
      <c r="BM21" s="1155"/>
      <c r="BN21" s="1155"/>
      <c r="BO21" s="1155"/>
      <c r="BP21" s="1155"/>
      <c r="BQ21" s="1155"/>
      <c r="BR21" s="1155"/>
      <c r="BS21" s="1155"/>
      <c r="BT21" s="1155"/>
      <c r="BU21" s="1155"/>
      <c r="BV21" s="1155"/>
      <c r="BW21" s="1155"/>
      <c r="BX21" s="1155"/>
      <c r="BY21" s="1155"/>
      <c r="BZ21" s="1155"/>
      <c r="CA21" s="1155"/>
      <c r="CB21" s="1155"/>
      <c r="CC21" s="1155"/>
      <c r="CD21" s="1155"/>
      <c r="CE21" s="1155"/>
      <c r="CF21" s="1155"/>
      <c r="CG21" s="1155"/>
      <c r="CH21" s="1155"/>
      <c r="CI21" s="1155"/>
      <c r="CJ21" s="1155"/>
      <c r="CK21" s="1155"/>
      <c r="CL21" s="1155"/>
      <c r="CM21" s="1155"/>
      <c r="CN21" s="1155"/>
      <c r="CO21" s="1155"/>
      <c r="CP21" s="1155"/>
      <c r="CQ21" s="1155"/>
      <c r="CR21" s="1155"/>
      <c r="CS21" s="1155"/>
      <c r="CT21" s="1155"/>
      <c r="CU21" s="1155"/>
      <c r="CV21" s="1155"/>
      <c r="CW21" s="1155"/>
      <c r="CX21" s="1155"/>
      <c r="CY21" s="1155"/>
      <c r="CZ21" s="1155"/>
      <c r="DA21" s="1155"/>
      <c r="DB21" s="1155"/>
      <c r="DC21" s="1155"/>
      <c r="DD21" s="1155"/>
      <c r="DE21" s="1155"/>
      <c r="DF21" s="1155"/>
      <c r="DG21" s="1155"/>
      <c r="DH21" s="1155"/>
      <c r="DI21" s="1155"/>
      <c r="DJ21" s="1155"/>
      <c r="DK21" s="1155"/>
      <c r="DL21" s="1155"/>
      <c r="DM21" s="1155"/>
      <c r="DN21" s="1155"/>
      <c r="DO21" s="1155"/>
      <c r="DP21" s="1155"/>
      <c r="DQ21" s="1155"/>
      <c r="DR21" s="1155"/>
      <c r="DS21" s="1155"/>
      <c r="DT21" s="1155"/>
      <c r="DU21" s="1155"/>
      <c r="DV21" s="1155"/>
      <c r="DW21" s="1155"/>
      <c r="DX21" s="1155"/>
      <c r="DY21" s="1155"/>
      <c r="DZ21" s="1155"/>
      <c r="EA21" s="1155"/>
      <c r="EB21" s="1155"/>
      <c r="EC21" s="1155"/>
      <c r="ED21" s="1155"/>
      <c r="EE21" s="1155"/>
      <c r="EF21" s="1155"/>
      <c r="EG21" s="1155"/>
      <c r="EH21" s="1155"/>
      <c r="EI21" s="1155"/>
      <c r="EJ21" s="1155"/>
      <c r="EK21" s="1155"/>
      <c r="EL21" s="1155"/>
      <c r="EM21" s="1155"/>
      <c r="EN21" s="1155"/>
      <c r="EO21" s="1155"/>
      <c r="EP21" s="1155"/>
      <c r="EQ21" s="1155"/>
      <c r="ER21" s="1155"/>
      <c r="ES21" s="1155"/>
    </row>
    <row r="22" spans="1:149" s="1156" customFormat="1" x14ac:dyDescent="0.35">
      <c r="A22" s="1153" t="s">
        <v>5035</v>
      </c>
      <c r="B22" s="1153" t="s">
        <v>4292</v>
      </c>
      <c r="C22" s="1154">
        <v>9</v>
      </c>
      <c r="D22" s="164">
        <v>16763.400000000001</v>
      </c>
      <c r="E22" s="164">
        <v>16763.400000000001</v>
      </c>
      <c r="F22" s="1155"/>
      <c r="G22" s="1155"/>
      <c r="H22" s="1155"/>
      <c r="I22" s="1155"/>
      <c r="J22" s="1155"/>
      <c r="K22" s="1155"/>
      <c r="L22" s="1155"/>
      <c r="M22" s="1155"/>
      <c r="N22" s="1155"/>
      <c r="O22" s="1155"/>
      <c r="P22" s="1155"/>
      <c r="Q22" s="1155"/>
      <c r="R22" s="1155"/>
      <c r="S22" s="1155"/>
      <c r="T22" s="1155"/>
      <c r="U22" s="1155"/>
      <c r="V22" s="1155"/>
      <c r="W22" s="1155"/>
      <c r="X22" s="1155"/>
      <c r="Y22" s="1155"/>
      <c r="Z22" s="1155"/>
      <c r="AA22" s="1155"/>
      <c r="AB22" s="1155"/>
      <c r="AC22" s="1155"/>
      <c r="AD22" s="1155"/>
      <c r="AE22" s="1155"/>
      <c r="AF22" s="1155"/>
      <c r="AG22" s="1155"/>
      <c r="AH22" s="1155"/>
      <c r="AI22" s="1155"/>
      <c r="AJ22" s="1155"/>
      <c r="AK22" s="1155"/>
      <c r="AL22" s="1155"/>
      <c r="AM22" s="1155"/>
      <c r="AN22" s="1155"/>
      <c r="AO22" s="1155"/>
      <c r="AP22" s="1155"/>
      <c r="AQ22" s="1155"/>
      <c r="AR22" s="1155"/>
      <c r="AS22" s="1155"/>
      <c r="AT22" s="1155"/>
      <c r="AU22" s="1155"/>
      <c r="AV22" s="1155"/>
      <c r="AW22" s="1155"/>
      <c r="AX22" s="1155"/>
      <c r="AY22" s="1155"/>
      <c r="AZ22" s="1155"/>
      <c r="BA22" s="1155"/>
      <c r="BB22" s="1155"/>
      <c r="BC22" s="1155"/>
      <c r="BD22" s="1155"/>
      <c r="BE22" s="1155"/>
      <c r="BF22" s="1155"/>
      <c r="BG22" s="1155"/>
      <c r="BH22" s="1155"/>
      <c r="BI22" s="1155"/>
      <c r="BJ22" s="1155"/>
      <c r="BK22" s="1155"/>
      <c r="BL22" s="1155"/>
      <c r="BM22" s="1155"/>
      <c r="BN22" s="1155"/>
      <c r="BO22" s="1155"/>
      <c r="BP22" s="1155"/>
      <c r="BQ22" s="1155"/>
      <c r="BR22" s="1155"/>
      <c r="BS22" s="1155"/>
      <c r="BT22" s="1155"/>
      <c r="BU22" s="1155"/>
      <c r="BV22" s="1155"/>
      <c r="BW22" s="1155"/>
      <c r="BX22" s="1155"/>
      <c r="BY22" s="1155"/>
      <c r="BZ22" s="1155"/>
      <c r="CA22" s="1155"/>
      <c r="CB22" s="1155"/>
      <c r="CC22" s="1155"/>
      <c r="CD22" s="1155"/>
      <c r="CE22" s="1155"/>
      <c r="CF22" s="1155"/>
      <c r="CG22" s="1155"/>
      <c r="CH22" s="1155"/>
      <c r="CI22" s="1155"/>
      <c r="CJ22" s="1155"/>
      <c r="CK22" s="1155"/>
      <c r="CL22" s="1155"/>
      <c r="CM22" s="1155"/>
      <c r="CN22" s="1155"/>
      <c r="CO22" s="1155"/>
      <c r="CP22" s="1155"/>
      <c r="CQ22" s="1155"/>
      <c r="CR22" s="1155"/>
      <c r="CS22" s="1155"/>
      <c r="CT22" s="1155"/>
      <c r="CU22" s="1155"/>
      <c r="CV22" s="1155"/>
      <c r="CW22" s="1155"/>
      <c r="CX22" s="1155"/>
      <c r="CY22" s="1155"/>
      <c r="CZ22" s="1155"/>
      <c r="DA22" s="1155"/>
      <c r="DB22" s="1155"/>
      <c r="DC22" s="1155"/>
      <c r="DD22" s="1155"/>
      <c r="DE22" s="1155"/>
      <c r="DF22" s="1155"/>
      <c r="DG22" s="1155"/>
      <c r="DH22" s="1155"/>
      <c r="DI22" s="1155"/>
      <c r="DJ22" s="1155"/>
      <c r="DK22" s="1155"/>
      <c r="DL22" s="1155"/>
      <c r="DM22" s="1155"/>
      <c r="DN22" s="1155"/>
      <c r="DO22" s="1155"/>
      <c r="DP22" s="1155"/>
      <c r="DQ22" s="1155"/>
      <c r="DR22" s="1155"/>
      <c r="DS22" s="1155"/>
      <c r="DT22" s="1155"/>
      <c r="DU22" s="1155"/>
      <c r="DV22" s="1155"/>
      <c r="DW22" s="1155"/>
      <c r="DX22" s="1155"/>
      <c r="DY22" s="1155"/>
      <c r="DZ22" s="1155"/>
      <c r="EA22" s="1155"/>
      <c r="EB22" s="1155"/>
      <c r="EC22" s="1155"/>
      <c r="ED22" s="1155"/>
      <c r="EE22" s="1155"/>
      <c r="EF22" s="1155"/>
      <c r="EG22" s="1155"/>
      <c r="EH22" s="1155"/>
      <c r="EI22" s="1155"/>
      <c r="EJ22" s="1155"/>
      <c r="EK22" s="1155"/>
      <c r="EL22" s="1155"/>
      <c r="EM22" s="1155"/>
      <c r="EN22" s="1155"/>
      <c r="EO22" s="1155"/>
      <c r="EP22" s="1155"/>
      <c r="EQ22" s="1155"/>
      <c r="ER22" s="1155"/>
      <c r="ES22" s="1155"/>
    </row>
    <row r="23" spans="1:149" s="1156" customFormat="1" x14ac:dyDescent="0.35">
      <c r="A23" s="1153" t="s">
        <v>5036</v>
      </c>
      <c r="B23" s="1153" t="s">
        <v>4846</v>
      </c>
      <c r="C23" s="1154">
        <v>4</v>
      </c>
      <c r="D23" s="164">
        <v>14727.3</v>
      </c>
      <c r="E23" s="164">
        <v>14727.3</v>
      </c>
      <c r="F23" s="1155"/>
      <c r="G23" s="1155"/>
      <c r="H23" s="1155"/>
      <c r="I23" s="1155"/>
      <c r="J23" s="1155"/>
      <c r="K23" s="1155"/>
      <c r="L23" s="1155"/>
      <c r="M23" s="1155"/>
      <c r="N23" s="1155"/>
      <c r="O23" s="1155"/>
      <c r="P23" s="1155"/>
      <c r="Q23" s="1155"/>
      <c r="R23" s="1155"/>
      <c r="S23" s="1155"/>
      <c r="T23" s="1155"/>
      <c r="U23" s="1155"/>
      <c r="V23" s="1155"/>
      <c r="W23" s="1155"/>
      <c r="X23" s="1155"/>
      <c r="Y23" s="1155"/>
      <c r="Z23" s="1155"/>
      <c r="AA23" s="1155"/>
      <c r="AB23" s="1155"/>
      <c r="AC23" s="1155"/>
      <c r="AD23" s="1155"/>
      <c r="AE23" s="1155"/>
      <c r="AF23" s="1155"/>
      <c r="AG23" s="1155"/>
      <c r="AH23" s="1155"/>
      <c r="AI23" s="1155"/>
      <c r="AJ23" s="1155"/>
      <c r="AK23" s="1155"/>
      <c r="AL23" s="1155"/>
      <c r="AM23" s="1155"/>
      <c r="AN23" s="1155"/>
      <c r="AO23" s="1155"/>
      <c r="AP23" s="1155"/>
      <c r="AQ23" s="1155"/>
      <c r="AR23" s="1155"/>
      <c r="AS23" s="1155"/>
      <c r="AT23" s="1155"/>
      <c r="AU23" s="1155"/>
      <c r="AV23" s="1155"/>
      <c r="AW23" s="1155"/>
      <c r="AX23" s="1155"/>
      <c r="AY23" s="1155"/>
      <c r="AZ23" s="1155"/>
      <c r="BA23" s="1155"/>
      <c r="BB23" s="1155"/>
      <c r="BC23" s="1155"/>
      <c r="BD23" s="1155"/>
      <c r="BE23" s="1155"/>
      <c r="BF23" s="1155"/>
      <c r="BG23" s="1155"/>
      <c r="BH23" s="1155"/>
      <c r="BI23" s="1155"/>
      <c r="BJ23" s="1155"/>
      <c r="BK23" s="1155"/>
      <c r="BL23" s="1155"/>
      <c r="BM23" s="1155"/>
      <c r="BN23" s="1155"/>
      <c r="BO23" s="1155"/>
      <c r="BP23" s="1155"/>
      <c r="BQ23" s="1155"/>
      <c r="BR23" s="1155"/>
      <c r="BS23" s="1155"/>
      <c r="BT23" s="1155"/>
      <c r="BU23" s="1155"/>
      <c r="BV23" s="1155"/>
      <c r="BW23" s="1155"/>
      <c r="BX23" s="1155"/>
      <c r="BY23" s="1155"/>
      <c r="BZ23" s="1155"/>
      <c r="CA23" s="1155"/>
      <c r="CB23" s="1155"/>
      <c r="CC23" s="1155"/>
      <c r="CD23" s="1155"/>
      <c r="CE23" s="1155"/>
      <c r="CF23" s="1155"/>
      <c r="CG23" s="1155"/>
      <c r="CH23" s="1155"/>
      <c r="CI23" s="1155"/>
      <c r="CJ23" s="1155"/>
      <c r="CK23" s="1155"/>
      <c r="CL23" s="1155"/>
      <c r="CM23" s="1155"/>
      <c r="CN23" s="1155"/>
      <c r="CO23" s="1155"/>
      <c r="CP23" s="1155"/>
      <c r="CQ23" s="1155"/>
      <c r="CR23" s="1155"/>
      <c r="CS23" s="1155"/>
      <c r="CT23" s="1155"/>
      <c r="CU23" s="1155"/>
      <c r="CV23" s="1155"/>
      <c r="CW23" s="1155"/>
      <c r="CX23" s="1155"/>
      <c r="CY23" s="1155"/>
      <c r="CZ23" s="1155"/>
      <c r="DA23" s="1155"/>
      <c r="DB23" s="1155"/>
      <c r="DC23" s="1155"/>
      <c r="DD23" s="1155"/>
      <c r="DE23" s="1155"/>
      <c r="DF23" s="1155"/>
      <c r="DG23" s="1155"/>
      <c r="DH23" s="1155"/>
      <c r="DI23" s="1155"/>
      <c r="DJ23" s="1155"/>
      <c r="DK23" s="1155"/>
      <c r="DL23" s="1155"/>
      <c r="DM23" s="1155"/>
      <c r="DN23" s="1155"/>
      <c r="DO23" s="1155"/>
      <c r="DP23" s="1155"/>
      <c r="DQ23" s="1155"/>
      <c r="DR23" s="1155"/>
      <c r="DS23" s="1155"/>
      <c r="DT23" s="1155"/>
      <c r="DU23" s="1155"/>
      <c r="DV23" s="1155"/>
      <c r="DW23" s="1155"/>
      <c r="DX23" s="1155"/>
      <c r="DY23" s="1155"/>
      <c r="DZ23" s="1155"/>
      <c r="EA23" s="1155"/>
      <c r="EB23" s="1155"/>
      <c r="EC23" s="1155"/>
      <c r="ED23" s="1155"/>
      <c r="EE23" s="1155"/>
      <c r="EF23" s="1155"/>
      <c r="EG23" s="1155"/>
      <c r="EH23" s="1155"/>
      <c r="EI23" s="1155"/>
      <c r="EJ23" s="1155"/>
      <c r="EK23" s="1155"/>
      <c r="EL23" s="1155"/>
      <c r="EM23" s="1155"/>
      <c r="EN23" s="1155"/>
      <c r="EO23" s="1155"/>
      <c r="EP23" s="1155"/>
      <c r="EQ23" s="1155"/>
      <c r="ER23" s="1155"/>
      <c r="ES23" s="1155"/>
    </row>
    <row r="24" spans="1:149" s="1156" customFormat="1" x14ac:dyDescent="0.35">
      <c r="A24" s="1153" t="s">
        <v>5037</v>
      </c>
      <c r="B24" s="1153" t="s">
        <v>4288</v>
      </c>
      <c r="C24" s="1154">
        <v>27</v>
      </c>
      <c r="D24" s="164">
        <v>13173.9</v>
      </c>
      <c r="E24" s="164">
        <v>13173.9</v>
      </c>
      <c r="F24" s="1155"/>
      <c r="G24" s="1155"/>
      <c r="H24" s="1155"/>
      <c r="I24" s="1155"/>
      <c r="J24" s="1155"/>
      <c r="K24" s="1155"/>
      <c r="L24" s="1155"/>
      <c r="M24" s="1155"/>
      <c r="N24" s="1155"/>
      <c r="O24" s="1155"/>
      <c r="P24" s="1155"/>
      <c r="Q24" s="1155"/>
      <c r="R24" s="1155"/>
      <c r="S24" s="1155"/>
      <c r="T24" s="1155"/>
      <c r="U24" s="1155"/>
      <c r="V24" s="1155"/>
      <c r="W24" s="1155"/>
      <c r="X24" s="1155"/>
      <c r="Y24" s="1155"/>
      <c r="Z24" s="1155"/>
      <c r="AA24" s="1155"/>
      <c r="AB24" s="1155"/>
      <c r="AC24" s="1155"/>
      <c r="AD24" s="1155"/>
      <c r="AE24" s="1155"/>
      <c r="AF24" s="1155"/>
      <c r="AG24" s="1155"/>
      <c r="AH24" s="1155"/>
      <c r="AI24" s="1155"/>
      <c r="AJ24" s="1155"/>
      <c r="AK24" s="1155"/>
      <c r="AL24" s="1155"/>
      <c r="AM24" s="1155"/>
      <c r="AN24" s="1155"/>
      <c r="AO24" s="1155"/>
      <c r="AP24" s="1155"/>
      <c r="AQ24" s="1155"/>
      <c r="AR24" s="1155"/>
      <c r="AS24" s="1155"/>
      <c r="AT24" s="1155"/>
      <c r="AU24" s="1155"/>
      <c r="AV24" s="1155"/>
      <c r="AW24" s="1155"/>
      <c r="AX24" s="1155"/>
      <c r="AY24" s="1155"/>
      <c r="AZ24" s="1155"/>
      <c r="BA24" s="1155"/>
      <c r="BB24" s="1155"/>
      <c r="BC24" s="1155"/>
      <c r="BD24" s="1155"/>
      <c r="BE24" s="1155"/>
      <c r="BF24" s="1155"/>
      <c r="BG24" s="1155"/>
      <c r="BH24" s="1155"/>
      <c r="BI24" s="1155"/>
      <c r="BJ24" s="1155"/>
      <c r="BK24" s="1155"/>
      <c r="BL24" s="1155"/>
      <c r="BM24" s="1155"/>
      <c r="BN24" s="1155"/>
      <c r="BO24" s="1155"/>
      <c r="BP24" s="1155"/>
      <c r="BQ24" s="1155"/>
      <c r="BR24" s="1155"/>
      <c r="BS24" s="1155"/>
      <c r="BT24" s="1155"/>
      <c r="BU24" s="1155"/>
      <c r="BV24" s="1155"/>
      <c r="BW24" s="1155"/>
      <c r="BX24" s="1155"/>
      <c r="BY24" s="1155"/>
      <c r="BZ24" s="1155"/>
      <c r="CA24" s="1155"/>
      <c r="CB24" s="1155"/>
      <c r="CC24" s="1155"/>
      <c r="CD24" s="1155"/>
      <c r="CE24" s="1155"/>
      <c r="CF24" s="1155"/>
      <c r="CG24" s="1155"/>
      <c r="CH24" s="1155"/>
      <c r="CI24" s="1155"/>
      <c r="CJ24" s="1155"/>
      <c r="CK24" s="1155"/>
      <c r="CL24" s="1155"/>
      <c r="CM24" s="1155"/>
      <c r="CN24" s="1155"/>
      <c r="CO24" s="1155"/>
      <c r="CP24" s="1155"/>
      <c r="CQ24" s="1155"/>
      <c r="CR24" s="1155"/>
      <c r="CS24" s="1155"/>
      <c r="CT24" s="1155"/>
      <c r="CU24" s="1155"/>
      <c r="CV24" s="1155"/>
      <c r="CW24" s="1155"/>
      <c r="CX24" s="1155"/>
      <c r="CY24" s="1155"/>
      <c r="CZ24" s="1155"/>
      <c r="DA24" s="1155"/>
      <c r="DB24" s="1155"/>
      <c r="DC24" s="1155"/>
      <c r="DD24" s="1155"/>
      <c r="DE24" s="1155"/>
      <c r="DF24" s="1155"/>
      <c r="DG24" s="1155"/>
      <c r="DH24" s="1155"/>
      <c r="DI24" s="1155"/>
      <c r="DJ24" s="1155"/>
      <c r="DK24" s="1155"/>
      <c r="DL24" s="1155"/>
      <c r="DM24" s="1155"/>
      <c r="DN24" s="1155"/>
      <c r="DO24" s="1155"/>
      <c r="DP24" s="1155"/>
      <c r="DQ24" s="1155"/>
      <c r="DR24" s="1155"/>
      <c r="DS24" s="1155"/>
      <c r="DT24" s="1155"/>
      <c r="DU24" s="1155"/>
      <c r="DV24" s="1155"/>
      <c r="DW24" s="1155"/>
      <c r="DX24" s="1155"/>
      <c r="DY24" s="1155"/>
      <c r="DZ24" s="1155"/>
      <c r="EA24" s="1155"/>
      <c r="EB24" s="1155"/>
      <c r="EC24" s="1155"/>
      <c r="ED24" s="1155"/>
      <c r="EE24" s="1155"/>
      <c r="EF24" s="1155"/>
      <c r="EG24" s="1155"/>
      <c r="EH24" s="1155"/>
      <c r="EI24" s="1155"/>
      <c r="EJ24" s="1155"/>
      <c r="EK24" s="1155"/>
      <c r="EL24" s="1155"/>
      <c r="EM24" s="1155"/>
      <c r="EN24" s="1155"/>
      <c r="EO24" s="1155"/>
      <c r="EP24" s="1155"/>
      <c r="EQ24" s="1155"/>
      <c r="ER24" s="1155"/>
      <c r="ES24" s="1155"/>
    </row>
    <row r="25" spans="1:149" s="1156" customFormat="1" x14ac:dyDescent="0.35">
      <c r="A25" s="1153" t="s">
        <v>5038</v>
      </c>
      <c r="B25" s="1153" t="s">
        <v>5039</v>
      </c>
      <c r="C25" s="1154">
        <v>15</v>
      </c>
      <c r="D25" s="164">
        <v>10447.200000000001</v>
      </c>
      <c r="E25" s="164">
        <v>10447.200000000001</v>
      </c>
      <c r="F25" s="1155"/>
      <c r="G25" s="1155"/>
      <c r="H25" s="1155"/>
      <c r="I25" s="1155"/>
      <c r="J25" s="1155"/>
      <c r="K25" s="1155"/>
      <c r="L25" s="1155"/>
      <c r="M25" s="1155"/>
      <c r="N25" s="1155"/>
      <c r="O25" s="1155"/>
      <c r="P25" s="1155"/>
      <c r="Q25" s="1155"/>
      <c r="R25" s="1155"/>
      <c r="S25" s="1155"/>
      <c r="T25" s="1155"/>
      <c r="U25" s="1155"/>
      <c r="V25" s="1155"/>
      <c r="W25" s="1155"/>
      <c r="X25" s="1155"/>
      <c r="Y25" s="1155"/>
      <c r="Z25" s="1155"/>
      <c r="AA25" s="1155"/>
      <c r="AB25" s="1155"/>
      <c r="AC25" s="1155"/>
      <c r="AD25" s="1155"/>
      <c r="AE25" s="1155"/>
      <c r="AF25" s="1155"/>
      <c r="AG25" s="1155"/>
      <c r="AH25" s="1155"/>
      <c r="AI25" s="1155"/>
      <c r="AJ25" s="1155"/>
      <c r="AK25" s="1155"/>
      <c r="AL25" s="1155"/>
      <c r="AM25" s="1155"/>
      <c r="AN25" s="1155"/>
      <c r="AO25" s="1155"/>
      <c r="AP25" s="1155"/>
      <c r="AQ25" s="1155"/>
      <c r="AR25" s="1155"/>
      <c r="AS25" s="1155"/>
      <c r="AT25" s="1155"/>
      <c r="AU25" s="1155"/>
      <c r="AV25" s="1155"/>
      <c r="AW25" s="1155"/>
      <c r="AX25" s="1155"/>
      <c r="AY25" s="1155"/>
      <c r="AZ25" s="1155"/>
      <c r="BA25" s="1155"/>
      <c r="BB25" s="1155"/>
      <c r="BC25" s="1155"/>
      <c r="BD25" s="1155"/>
      <c r="BE25" s="1155"/>
      <c r="BF25" s="1155"/>
      <c r="BG25" s="1155"/>
      <c r="BH25" s="1155"/>
      <c r="BI25" s="1155"/>
      <c r="BJ25" s="1155"/>
      <c r="BK25" s="1155"/>
      <c r="BL25" s="1155"/>
      <c r="BM25" s="1155"/>
      <c r="BN25" s="1155"/>
      <c r="BO25" s="1155"/>
      <c r="BP25" s="1155"/>
      <c r="BQ25" s="1155"/>
      <c r="BR25" s="1155"/>
      <c r="BS25" s="1155"/>
      <c r="BT25" s="1155"/>
      <c r="BU25" s="1155"/>
      <c r="BV25" s="1155"/>
      <c r="BW25" s="1155"/>
      <c r="BX25" s="1155"/>
      <c r="BY25" s="1155"/>
      <c r="BZ25" s="1155"/>
      <c r="CA25" s="1155"/>
      <c r="CB25" s="1155"/>
      <c r="CC25" s="1155"/>
      <c r="CD25" s="1155"/>
      <c r="CE25" s="1155"/>
      <c r="CF25" s="1155"/>
      <c r="CG25" s="1155"/>
      <c r="CH25" s="1155"/>
      <c r="CI25" s="1155"/>
      <c r="CJ25" s="1155"/>
      <c r="CK25" s="1155"/>
      <c r="CL25" s="1155"/>
      <c r="CM25" s="1155"/>
      <c r="CN25" s="1155"/>
      <c r="CO25" s="1155"/>
      <c r="CP25" s="1155"/>
      <c r="CQ25" s="1155"/>
      <c r="CR25" s="1155"/>
      <c r="CS25" s="1155"/>
      <c r="CT25" s="1155"/>
      <c r="CU25" s="1155"/>
      <c r="CV25" s="1155"/>
      <c r="CW25" s="1155"/>
      <c r="CX25" s="1155"/>
      <c r="CY25" s="1155"/>
      <c r="CZ25" s="1155"/>
      <c r="DA25" s="1155"/>
      <c r="DB25" s="1155"/>
      <c r="DC25" s="1155"/>
      <c r="DD25" s="1155"/>
      <c r="DE25" s="1155"/>
      <c r="DF25" s="1155"/>
      <c r="DG25" s="1155"/>
      <c r="DH25" s="1155"/>
      <c r="DI25" s="1155"/>
      <c r="DJ25" s="1155"/>
      <c r="DK25" s="1155"/>
      <c r="DL25" s="1155"/>
      <c r="DM25" s="1155"/>
      <c r="DN25" s="1155"/>
      <c r="DO25" s="1155"/>
      <c r="DP25" s="1155"/>
      <c r="DQ25" s="1155"/>
      <c r="DR25" s="1155"/>
      <c r="DS25" s="1155"/>
      <c r="DT25" s="1155"/>
      <c r="DU25" s="1155"/>
      <c r="DV25" s="1155"/>
      <c r="DW25" s="1155"/>
      <c r="DX25" s="1155"/>
      <c r="DY25" s="1155"/>
      <c r="DZ25" s="1155"/>
      <c r="EA25" s="1155"/>
      <c r="EB25" s="1155"/>
      <c r="EC25" s="1155"/>
      <c r="ED25" s="1155"/>
      <c r="EE25" s="1155"/>
      <c r="EF25" s="1155"/>
      <c r="EG25" s="1155"/>
      <c r="EH25" s="1155"/>
      <c r="EI25" s="1155"/>
      <c r="EJ25" s="1155"/>
      <c r="EK25" s="1155"/>
      <c r="EL25" s="1155"/>
      <c r="EM25" s="1155"/>
      <c r="EN25" s="1155"/>
      <c r="EO25" s="1155"/>
      <c r="EP25" s="1155"/>
      <c r="EQ25" s="1155"/>
      <c r="ER25" s="1155"/>
      <c r="ES25" s="1155"/>
    </row>
    <row r="26" spans="1:149" s="1156" customFormat="1" x14ac:dyDescent="0.35">
      <c r="A26" s="1153" t="s">
        <v>5040</v>
      </c>
      <c r="B26" s="1153" t="s">
        <v>5041</v>
      </c>
      <c r="C26" s="1154">
        <v>15</v>
      </c>
      <c r="D26" s="164">
        <v>10095</v>
      </c>
      <c r="E26" s="164">
        <v>10095</v>
      </c>
      <c r="F26" s="1155"/>
      <c r="G26" s="1155"/>
      <c r="H26" s="1155"/>
      <c r="I26" s="1155"/>
      <c r="J26" s="1155"/>
      <c r="K26" s="1155"/>
      <c r="L26" s="1155"/>
      <c r="M26" s="1155"/>
      <c r="N26" s="1155"/>
      <c r="O26" s="1155"/>
      <c r="P26" s="1155"/>
      <c r="Q26" s="1155"/>
      <c r="R26" s="1155"/>
      <c r="S26" s="1155"/>
      <c r="T26" s="1155"/>
      <c r="U26" s="1155"/>
      <c r="V26" s="1155"/>
      <c r="W26" s="1155"/>
      <c r="X26" s="1155"/>
      <c r="Y26" s="1155"/>
      <c r="Z26" s="1155"/>
      <c r="AA26" s="1155"/>
      <c r="AB26" s="1155"/>
      <c r="AC26" s="1155"/>
      <c r="AD26" s="1155"/>
      <c r="AE26" s="1155"/>
      <c r="AF26" s="1155"/>
      <c r="AG26" s="1155"/>
      <c r="AH26" s="1155"/>
      <c r="AI26" s="1155"/>
      <c r="AJ26" s="1155"/>
      <c r="AK26" s="1155"/>
      <c r="AL26" s="1155"/>
      <c r="AM26" s="1155"/>
      <c r="AN26" s="1155"/>
      <c r="AO26" s="1155"/>
      <c r="AP26" s="1155"/>
      <c r="AQ26" s="1155"/>
      <c r="AR26" s="1155"/>
      <c r="AS26" s="1155"/>
      <c r="AT26" s="1155"/>
      <c r="AU26" s="1155"/>
      <c r="AV26" s="1155"/>
      <c r="AW26" s="1155"/>
      <c r="AX26" s="1155"/>
      <c r="AY26" s="1155"/>
      <c r="AZ26" s="1155"/>
      <c r="BA26" s="1155"/>
      <c r="BB26" s="1155"/>
      <c r="BC26" s="1155"/>
      <c r="BD26" s="1155"/>
      <c r="BE26" s="1155"/>
      <c r="BF26" s="1155"/>
      <c r="BG26" s="1155"/>
      <c r="BH26" s="1155"/>
      <c r="BI26" s="1155"/>
      <c r="BJ26" s="1155"/>
      <c r="BK26" s="1155"/>
      <c r="BL26" s="1155"/>
      <c r="BM26" s="1155"/>
      <c r="BN26" s="1155"/>
      <c r="BO26" s="1155"/>
      <c r="BP26" s="1155"/>
      <c r="BQ26" s="1155"/>
      <c r="BR26" s="1155"/>
      <c r="BS26" s="1155"/>
      <c r="BT26" s="1155"/>
      <c r="BU26" s="1155"/>
      <c r="BV26" s="1155"/>
      <c r="BW26" s="1155"/>
      <c r="BX26" s="1155"/>
      <c r="BY26" s="1155"/>
      <c r="BZ26" s="1155"/>
      <c r="CA26" s="1155"/>
      <c r="CB26" s="1155"/>
      <c r="CC26" s="1155"/>
      <c r="CD26" s="1155"/>
      <c r="CE26" s="1155"/>
      <c r="CF26" s="1155"/>
      <c r="CG26" s="1155"/>
      <c r="CH26" s="1155"/>
      <c r="CI26" s="1155"/>
      <c r="CJ26" s="1155"/>
      <c r="CK26" s="1155"/>
      <c r="CL26" s="1155"/>
      <c r="CM26" s="1155"/>
      <c r="CN26" s="1155"/>
      <c r="CO26" s="1155"/>
      <c r="CP26" s="1155"/>
      <c r="CQ26" s="1155"/>
      <c r="CR26" s="1155"/>
      <c r="CS26" s="1155"/>
      <c r="CT26" s="1155"/>
      <c r="CU26" s="1155"/>
      <c r="CV26" s="1155"/>
      <c r="CW26" s="1155"/>
      <c r="CX26" s="1155"/>
      <c r="CY26" s="1155"/>
      <c r="CZ26" s="1155"/>
      <c r="DA26" s="1155"/>
      <c r="DB26" s="1155"/>
      <c r="DC26" s="1155"/>
      <c r="DD26" s="1155"/>
      <c r="DE26" s="1155"/>
      <c r="DF26" s="1155"/>
      <c r="DG26" s="1155"/>
      <c r="DH26" s="1155"/>
      <c r="DI26" s="1155"/>
      <c r="DJ26" s="1155"/>
      <c r="DK26" s="1155"/>
      <c r="DL26" s="1155"/>
      <c r="DM26" s="1155"/>
      <c r="DN26" s="1155"/>
      <c r="DO26" s="1155"/>
      <c r="DP26" s="1155"/>
      <c r="DQ26" s="1155"/>
      <c r="DR26" s="1155"/>
      <c r="DS26" s="1155"/>
      <c r="DT26" s="1155"/>
      <c r="DU26" s="1155"/>
      <c r="DV26" s="1155"/>
      <c r="DW26" s="1155"/>
      <c r="DX26" s="1155"/>
      <c r="DY26" s="1155"/>
      <c r="DZ26" s="1155"/>
      <c r="EA26" s="1155"/>
      <c r="EB26" s="1155"/>
      <c r="EC26" s="1155"/>
      <c r="ED26" s="1155"/>
      <c r="EE26" s="1155"/>
      <c r="EF26" s="1155"/>
      <c r="EG26" s="1155"/>
      <c r="EH26" s="1155"/>
      <c r="EI26" s="1155"/>
      <c r="EJ26" s="1155"/>
      <c r="EK26" s="1155"/>
      <c r="EL26" s="1155"/>
      <c r="EM26" s="1155"/>
      <c r="EN26" s="1155"/>
      <c r="EO26" s="1155"/>
      <c r="EP26" s="1155"/>
      <c r="EQ26" s="1155"/>
      <c r="ER26" s="1155"/>
      <c r="ES26" s="1155"/>
    </row>
    <row r="27" spans="1:149" s="1156" customFormat="1" x14ac:dyDescent="0.35">
      <c r="A27" s="1153" t="s">
        <v>5042</v>
      </c>
      <c r="B27" s="1153" t="s">
        <v>5043</v>
      </c>
      <c r="C27" s="1154">
        <v>21</v>
      </c>
      <c r="D27" s="164">
        <v>9524.2800000000007</v>
      </c>
      <c r="E27" s="164">
        <v>9524.2800000000007</v>
      </c>
      <c r="F27" s="1155"/>
      <c r="G27" s="1155"/>
      <c r="H27" s="1155"/>
      <c r="I27" s="1155"/>
      <c r="J27" s="1155"/>
      <c r="K27" s="1155"/>
      <c r="L27" s="1155"/>
      <c r="M27" s="1155"/>
      <c r="N27" s="1155"/>
      <c r="O27" s="1155"/>
      <c r="P27" s="1155"/>
      <c r="Q27" s="1155"/>
      <c r="R27" s="1155"/>
      <c r="S27" s="1155"/>
      <c r="T27" s="1155"/>
      <c r="U27" s="1155"/>
      <c r="V27" s="1155"/>
      <c r="W27" s="1155"/>
      <c r="X27" s="1155"/>
      <c r="Y27" s="1155"/>
      <c r="Z27" s="1155"/>
      <c r="AA27" s="1155"/>
      <c r="AB27" s="1155"/>
      <c r="AC27" s="1155"/>
      <c r="AD27" s="1155"/>
      <c r="AE27" s="1155"/>
      <c r="AF27" s="1155"/>
      <c r="AG27" s="1155"/>
      <c r="AH27" s="1155"/>
      <c r="AI27" s="1155"/>
      <c r="AJ27" s="1155"/>
      <c r="AK27" s="1155"/>
      <c r="AL27" s="1155"/>
      <c r="AM27" s="1155"/>
      <c r="AN27" s="1155"/>
      <c r="AO27" s="1155"/>
      <c r="AP27" s="1155"/>
      <c r="AQ27" s="1155"/>
      <c r="AR27" s="1155"/>
      <c r="AS27" s="1155"/>
      <c r="AT27" s="1155"/>
      <c r="AU27" s="1155"/>
      <c r="AV27" s="1155"/>
      <c r="AW27" s="1155"/>
      <c r="AX27" s="1155"/>
      <c r="AY27" s="1155"/>
      <c r="AZ27" s="1155"/>
      <c r="BA27" s="1155"/>
      <c r="BB27" s="1155"/>
      <c r="BC27" s="1155"/>
      <c r="BD27" s="1155"/>
      <c r="BE27" s="1155"/>
      <c r="BF27" s="1155"/>
      <c r="BG27" s="1155"/>
      <c r="BH27" s="1155"/>
      <c r="BI27" s="1155"/>
      <c r="BJ27" s="1155"/>
      <c r="BK27" s="1155"/>
      <c r="BL27" s="1155"/>
      <c r="BM27" s="1155"/>
      <c r="BN27" s="1155"/>
      <c r="BO27" s="1155"/>
      <c r="BP27" s="1155"/>
      <c r="BQ27" s="1155"/>
      <c r="BR27" s="1155"/>
      <c r="BS27" s="1155"/>
      <c r="BT27" s="1155"/>
      <c r="BU27" s="1155"/>
      <c r="BV27" s="1155"/>
      <c r="BW27" s="1155"/>
      <c r="BX27" s="1155"/>
      <c r="BY27" s="1155"/>
      <c r="BZ27" s="1155"/>
      <c r="CA27" s="1155"/>
      <c r="CB27" s="1155"/>
      <c r="CC27" s="1155"/>
      <c r="CD27" s="1155"/>
      <c r="CE27" s="1155"/>
      <c r="CF27" s="1155"/>
      <c r="CG27" s="1155"/>
      <c r="CH27" s="1155"/>
      <c r="CI27" s="1155"/>
      <c r="CJ27" s="1155"/>
      <c r="CK27" s="1155"/>
      <c r="CL27" s="1155"/>
      <c r="CM27" s="1155"/>
      <c r="CN27" s="1155"/>
      <c r="CO27" s="1155"/>
      <c r="CP27" s="1155"/>
      <c r="CQ27" s="1155"/>
      <c r="CR27" s="1155"/>
      <c r="CS27" s="1155"/>
      <c r="CT27" s="1155"/>
      <c r="CU27" s="1155"/>
      <c r="CV27" s="1155"/>
      <c r="CW27" s="1155"/>
      <c r="CX27" s="1155"/>
      <c r="CY27" s="1155"/>
      <c r="CZ27" s="1155"/>
      <c r="DA27" s="1155"/>
      <c r="DB27" s="1155"/>
      <c r="DC27" s="1155"/>
      <c r="DD27" s="1155"/>
      <c r="DE27" s="1155"/>
      <c r="DF27" s="1155"/>
      <c r="DG27" s="1155"/>
      <c r="DH27" s="1155"/>
      <c r="DI27" s="1155"/>
      <c r="DJ27" s="1155"/>
      <c r="DK27" s="1155"/>
      <c r="DL27" s="1155"/>
      <c r="DM27" s="1155"/>
      <c r="DN27" s="1155"/>
      <c r="DO27" s="1155"/>
      <c r="DP27" s="1155"/>
      <c r="DQ27" s="1155"/>
      <c r="DR27" s="1155"/>
      <c r="DS27" s="1155"/>
      <c r="DT27" s="1155"/>
      <c r="DU27" s="1155"/>
      <c r="DV27" s="1155"/>
      <c r="DW27" s="1155"/>
      <c r="DX27" s="1155"/>
      <c r="DY27" s="1155"/>
      <c r="DZ27" s="1155"/>
      <c r="EA27" s="1155"/>
      <c r="EB27" s="1155"/>
      <c r="EC27" s="1155"/>
      <c r="ED27" s="1155"/>
      <c r="EE27" s="1155"/>
      <c r="EF27" s="1155"/>
      <c r="EG27" s="1155"/>
      <c r="EH27" s="1155"/>
      <c r="EI27" s="1155"/>
      <c r="EJ27" s="1155"/>
      <c r="EK27" s="1155"/>
      <c r="EL27" s="1155"/>
      <c r="EM27" s="1155"/>
      <c r="EN27" s="1155"/>
      <c r="EO27" s="1155"/>
      <c r="EP27" s="1155"/>
      <c r="EQ27" s="1155"/>
      <c r="ER27" s="1155"/>
      <c r="ES27" s="1155"/>
    </row>
    <row r="28" spans="1:149" s="1156" customFormat="1" x14ac:dyDescent="0.35">
      <c r="A28" s="1153" t="s">
        <v>5044</v>
      </c>
      <c r="B28" s="1153" t="s">
        <v>5045</v>
      </c>
      <c r="C28" s="1154">
        <v>11</v>
      </c>
      <c r="D28" s="164">
        <v>9157.14</v>
      </c>
      <c r="E28" s="164">
        <v>9157.14</v>
      </c>
      <c r="F28" s="1155"/>
      <c r="G28" s="1155"/>
      <c r="H28" s="1155"/>
      <c r="I28" s="1155"/>
      <c r="J28" s="1155"/>
      <c r="K28" s="1155"/>
      <c r="L28" s="1155"/>
      <c r="M28" s="1155"/>
      <c r="N28" s="1155"/>
      <c r="O28" s="1155"/>
      <c r="P28" s="1155"/>
      <c r="Q28" s="1155"/>
      <c r="R28" s="1155"/>
      <c r="S28" s="1155"/>
      <c r="T28" s="1155"/>
      <c r="U28" s="1155"/>
      <c r="V28" s="1155"/>
      <c r="W28" s="1155"/>
      <c r="X28" s="1155"/>
      <c r="Y28" s="1155"/>
      <c r="Z28" s="1155"/>
      <c r="AA28" s="1155"/>
      <c r="AB28" s="1155"/>
      <c r="AC28" s="1155"/>
      <c r="AD28" s="1155"/>
      <c r="AE28" s="1155"/>
      <c r="AF28" s="1155"/>
      <c r="AG28" s="1155"/>
      <c r="AH28" s="1155"/>
      <c r="AI28" s="1155"/>
      <c r="AJ28" s="1155"/>
      <c r="AK28" s="1155"/>
      <c r="AL28" s="1155"/>
      <c r="AM28" s="1155"/>
      <c r="AN28" s="1155"/>
      <c r="AO28" s="1155"/>
      <c r="AP28" s="1155"/>
      <c r="AQ28" s="1155"/>
      <c r="AR28" s="1155"/>
      <c r="AS28" s="1155"/>
      <c r="AT28" s="1155"/>
      <c r="AU28" s="1155"/>
      <c r="AV28" s="1155"/>
      <c r="AW28" s="1155"/>
      <c r="AX28" s="1155"/>
      <c r="AY28" s="1155"/>
      <c r="AZ28" s="1155"/>
      <c r="BA28" s="1155"/>
      <c r="BB28" s="1155"/>
      <c r="BC28" s="1155"/>
      <c r="BD28" s="1155"/>
      <c r="BE28" s="1155"/>
      <c r="BF28" s="1155"/>
      <c r="BG28" s="1155"/>
      <c r="BH28" s="1155"/>
      <c r="BI28" s="1155"/>
      <c r="BJ28" s="1155"/>
      <c r="BK28" s="1155"/>
      <c r="BL28" s="1155"/>
      <c r="BM28" s="1155"/>
      <c r="BN28" s="1155"/>
      <c r="BO28" s="1155"/>
      <c r="BP28" s="1155"/>
      <c r="BQ28" s="1155"/>
      <c r="BR28" s="1155"/>
      <c r="BS28" s="1155"/>
      <c r="BT28" s="1155"/>
      <c r="BU28" s="1155"/>
      <c r="BV28" s="1155"/>
      <c r="BW28" s="1155"/>
      <c r="BX28" s="1155"/>
      <c r="BY28" s="1155"/>
      <c r="BZ28" s="1155"/>
      <c r="CA28" s="1155"/>
      <c r="CB28" s="1155"/>
      <c r="CC28" s="1155"/>
      <c r="CD28" s="1155"/>
      <c r="CE28" s="1155"/>
      <c r="CF28" s="1155"/>
      <c r="CG28" s="1155"/>
      <c r="CH28" s="1155"/>
      <c r="CI28" s="1155"/>
      <c r="CJ28" s="1155"/>
      <c r="CK28" s="1155"/>
      <c r="CL28" s="1155"/>
      <c r="CM28" s="1155"/>
      <c r="CN28" s="1155"/>
      <c r="CO28" s="1155"/>
      <c r="CP28" s="1155"/>
      <c r="CQ28" s="1155"/>
      <c r="CR28" s="1155"/>
      <c r="CS28" s="1155"/>
      <c r="CT28" s="1155"/>
      <c r="CU28" s="1155"/>
      <c r="CV28" s="1155"/>
      <c r="CW28" s="1155"/>
      <c r="CX28" s="1155"/>
      <c r="CY28" s="1155"/>
      <c r="CZ28" s="1155"/>
      <c r="DA28" s="1155"/>
      <c r="DB28" s="1155"/>
      <c r="DC28" s="1155"/>
      <c r="DD28" s="1155"/>
      <c r="DE28" s="1155"/>
      <c r="DF28" s="1155"/>
      <c r="DG28" s="1155"/>
      <c r="DH28" s="1155"/>
      <c r="DI28" s="1155"/>
      <c r="DJ28" s="1155"/>
      <c r="DK28" s="1155"/>
      <c r="DL28" s="1155"/>
      <c r="DM28" s="1155"/>
      <c r="DN28" s="1155"/>
      <c r="DO28" s="1155"/>
      <c r="DP28" s="1155"/>
      <c r="DQ28" s="1155"/>
      <c r="DR28" s="1155"/>
      <c r="DS28" s="1155"/>
      <c r="DT28" s="1155"/>
      <c r="DU28" s="1155"/>
      <c r="DV28" s="1155"/>
      <c r="DW28" s="1155"/>
      <c r="DX28" s="1155"/>
      <c r="DY28" s="1155"/>
      <c r="DZ28" s="1155"/>
      <c r="EA28" s="1155"/>
      <c r="EB28" s="1155"/>
      <c r="EC28" s="1155"/>
      <c r="ED28" s="1155"/>
      <c r="EE28" s="1155"/>
      <c r="EF28" s="1155"/>
      <c r="EG28" s="1155"/>
      <c r="EH28" s="1155"/>
      <c r="EI28" s="1155"/>
      <c r="EJ28" s="1155"/>
      <c r="EK28" s="1155"/>
      <c r="EL28" s="1155"/>
      <c r="EM28" s="1155"/>
      <c r="EN28" s="1155"/>
      <c r="EO28" s="1155"/>
      <c r="EP28" s="1155"/>
      <c r="EQ28" s="1155"/>
      <c r="ER28" s="1155"/>
      <c r="ES28" s="1155"/>
    </row>
    <row r="29" spans="1:149" s="1156" customFormat="1" x14ac:dyDescent="0.35">
      <c r="A29" s="1153" t="s">
        <v>5046</v>
      </c>
      <c r="B29" s="1153" t="s">
        <v>5047</v>
      </c>
      <c r="C29" s="1154">
        <v>11</v>
      </c>
      <c r="D29" s="164">
        <v>8597.7000000000007</v>
      </c>
      <c r="E29" s="164">
        <v>8597.7000000000007</v>
      </c>
      <c r="F29" s="1155"/>
      <c r="G29" s="1155"/>
      <c r="H29" s="1155"/>
      <c r="I29" s="1155"/>
      <c r="J29" s="1155"/>
      <c r="K29" s="1155"/>
      <c r="L29" s="1155"/>
      <c r="M29" s="1155"/>
      <c r="N29" s="1155"/>
      <c r="O29" s="1155"/>
      <c r="P29" s="1155"/>
      <c r="Q29" s="1155"/>
      <c r="R29" s="1155"/>
      <c r="S29" s="1155"/>
      <c r="T29" s="1155"/>
      <c r="U29" s="1155"/>
      <c r="V29" s="1155"/>
      <c r="W29" s="1155"/>
      <c r="X29" s="1155"/>
      <c r="Y29" s="1155"/>
      <c r="Z29" s="1155"/>
      <c r="AA29" s="1155"/>
      <c r="AB29" s="1155"/>
      <c r="AC29" s="1155"/>
      <c r="AD29" s="1155"/>
      <c r="AE29" s="1155"/>
      <c r="AF29" s="1155"/>
      <c r="AG29" s="1155"/>
      <c r="AH29" s="1155"/>
      <c r="AI29" s="1155"/>
      <c r="AJ29" s="1155"/>
      <c r="AK29" s="1155"/>
      <c r="AL29" s="1155"/>
      <c r="AM29" s="1155"/>
      <c r="AN29" s="1155"/>
      <c r="AO29" s="1155"/>
      <c r="AP29" s="1155"/>
      <c r="AQ29" s="1155"/>
      <c r="AR29" s="1155"/>
      <c r="AS29" s="1155"/>
      <c r="AT29" s="1155"/>
      <c r="AU29" s="1155"/>
      <c r="AV29" s="1155"/>
      <c r="AW29" s="1155"/>
      <c r="AX29" s="1155"/>
      <c r="AY29" s="1155"/>
      <c r="AZ29" s="1155"/>
      <c r="BA29" s="1155"/>
      <c r="BB29" s="1155"/>
      <c r="BC29" s="1155"/>
      <c r="BD29" s="1155"/>
      <c r="BE29" s="1155"/>
      <c r="BF29" s="1155"/>
      <c r="BG29" s="1155"/>
      <c r="BH29" s="1155"/>
      <c r="BI29" s="1155"/>
      <c r="BJ29" s="1155"/>
      <c r="BK29" s="1155"/>
      <c r="BL29" s="1155"/>
      <c r="BM29" s="1155"/>
      <c r="BN29" s="1155"/>
      <c r="BO29" s="1155"/>
      <c r="BP29" s="1155"/>
      <c r="BQ29" s="1155"/>
      <c r="BR29" s="1155"/>
      <c r="BS29" s="1155"/>
      <c r="BT29" s="1155"/>
      <c r="BU29" s="1155"/>
      <c r="BV29" s="1155"/>
      <c r="BW29" s="1155"/>
      <c r="BX29" s="1155"/>
      <c r="BY29" s="1155"/>
      <c r="BZ29" s="1155"/>
      <c r="CA29" s="1155"/>
      <c r="CB29" s="1155"/>
      <c r="CC29" s="1155"/>
      <c r="CD29" s="1155"/>
      <c r="CE29" s="1155"/>
      <c r="CF29" s="1155"/>
      <c r="CG29" s="1155"/>
      <c r="CH29" s="1155"/>
      <c r="CI29" s="1155"/>
      <c r="CJ29" s="1155"/>
      <c r="CK29" s="1155"/>
      <c r="CL29" s="1155"/>
      <c r="CM29" s="1155"/>
      <c r="CN29" s="1155"/>
      <c r="CO29" s="1155"/>
      <c r="CP29" s="1155"/>
      <c r="CQ29" s="1155"/>
      <c r="CR29" s="1155"/>
      <c r="CS29" s="1155"/>
      <c r="CT29" s="1155"/>
      <c r="CU29" s="1155"/>
      <c r="CV29" s="1155"/>
      <c r="CW29" s="1155"/>
      <c r="CX29" s="1155"/>
      <c r="CY29" s="1155"/>
      <c r="CZ29" s="1155"/>
      <c r="DA29" s="1155"/>
      <c r="DB29" s="1155"/>
      <c r="DC29" s="1155"/>
      <c r="DD29" s="1155"/>
      <c r="DE29" s="1155"/>
      <c r="DF29" s="1155"/>
      <c r="DG29" s="1155"/>
      <c r="DH29" s="1155"/>
      <c r="DI29" s="1155"/>
      <c r="DJ29" s="1155"/>
      <c r="DK29" s="1155"/>
      <c r="DL29" s="1155"/>
      <c r="DM29" s="1155"/>
      <c r="DN29" s="1155"/>
      <c r="DO29" s="1155"/>
      <c r="DP29" s="1155"/>
      <c r="DQ29" s="1155"/>
      <c r="DR29" s="1155"/>
      <c r="DS29" s="1155"/>
      <c r="DT29" s="1155"/>
      <c r="DU29" s="1155"/>
      <c r="DV29" s="1155"/>
      <c r="DW29" s="1155"/>
      <c r="DX29" s="1155"/>
      <c r="DY29" s="1155"/>
      <c r="DZ29" s="1155"/>
      <c r="EA29" s="1155"/>
      <c r="EB29" s="1155"/>
      <c r="EC29" s="1155"/>
      <c r="ED29" s="1155"/>
      <c r="EE29" s="1155"/>
      <c r="EF29" s="1155"/>
      <c r="EG29" s="1155"/>
      <c r="EH29" s="1155"/>
      <c r="EI29" s="1155"/>
      <c r="EJ29" s="1155"/>
      <c r="EK29" s="1155"/>
      <c r="EL29" s="1155"/>
      <c r="EM29" s="1155"/>
      <c r="EN29" s="1155"/>
      <c r="EO29" s="1155"/>
      <c r="EP29" s="1155"/>
      <c r="EQ29" s="1155"/>
      <c r="ER29" s="1155"/>
      <c r="ES29" s="1155"/>
    </row>
    <row r="30" spans="1:149" s="1156" customFormat="1" x14ac:dyDescent="0.35">
      <c r="A30" s="1153" t="s">
        <v>5048</v>
      </c>
      <c r="B30" s="1153" t="s">
        <v>5049</v>
      </c>
      <c r="C30" s="1154">
        <v>6</v>
      </c>
      <c r="D30" s="164">
        <v>8360.1</v>
      </c>
      <c r="E30" s="164">
        <v>8360.1</v>
      </c>
      <c r="F30" s="1155"/>
      <c r="G30" s="1155"/>
      <c r="H30" s="1155"/>
      <c r="I30" s="1155"/>
      <c r="J30" s="1155"/>
      <c r="K30" s="1155"/>
      <c r="L30" s="1155"/>
      <c r="M30" s="1155"/>
      <c r="N30" s="1155"/>
      <c r="O30" s="1155"/>
      <c r="P30" s="1155"/>
      <c r="Q30" s="1155"/>
      <c r="R30" s="1155"/>
      <c r="S30" s="1155"/>
      <c r="T30" s="1155"/>
      <c r="U30" s="1155"/>
      <c r="V30" s="1155"/>
      <c r="W30" s="1155"/>
      <c r="X30" s="1155"/>
      <c r="Y30" s="1155"/>
      <c r="Z30" s="1155"/>
      <c r="AA30" s="1155"/>
      <c r="AB30" s="1155"/>
      <c r="AC30" s="1155"/>
      <c r="AD30" s="1155"/>
      <c r="AE30" s="1155"/>
      <c r="AF30" s="1155"/>
      <c r="AG30" s="1155"/>
      <c r="AH30" s="1155"/>
      <c r="AI30" s="1155"/>
      <c r="AJ30" s="1155"/>
      <c r="AK30" s="1155"/>
      <c r="AL30" s="1155"/>
      <c r="AM30" s="1155"/>
      <c r="AN30" s="1155"/>
      <c r="AO30" s="1155"/>
      <c r="AP30" s="1155"/>
      <c r="AQ30" s="1155"/>
      <c r="AR30" s="1155"/>
      <c r="AS30" s="1155"/>
      <c r="AT30" s="1155"/>
      <c r="AU30" s="1155"/>
      <c r="AV30" s="1155"/>
      <c r="AW30" s="1155"/>
      <c r="AX30" s="1155"/>
      <c r="AY30" s="1155"/>
      <c r="AZ30" s="1155"/>
      <c r="BA30" s="1155"/>
      <c r="BB30" s="1155"/>
      <c r="BC30" s="1155"/>
      <c r="BD30" s="1155"/>
      <c r="BE30" s="1155"/>
      <c r="BF30" s="1155"/>
      <c r="BG30" s="1155"/>
      <c r="BH30" s="1155"/>
      <c r="BI30" s="1155"/>
      <c r="BJ30" s="1155"/>
      <c r="BK30" s="1155"/>
      <c r="BL30" s="1155"/>
      <c r="BM30" s="1155"/>
      <c r="BN30" s="1155"/>
      <c r="BO30" s="1155"/>
      <c r="BP30" s="1155"/>
      <c r="BQ30" s="1155"/>
      <c r="BR30" s="1155"/>
      <c r="BS30" s="1155"/>
      <c r="BT30" s="1155"/>
      <c r="BU30" s="1155"/>
      <c r="BV30" s="1155"/>
      <c r="BW30" s="1155"/>
      <c r="BX30" s="1155"/>
      <c r="BY30" s="1155"/>
      <c r="BZ30" s="1155"/>
      <c r="CA30" s="1155"/>
      <c r="CB30" s="1155"/>
      <c r="CC30" s="1155"/>
      <c r="CD30" s="1155"/>
      <c r="CE30" s="1155"/>
      <c r="CF30" s="1155"/>
      <c r="CG30" s="1155"/>
      <c r="CH30" s="1155"/>
      <c r="CI30" s="1155"/>
      <c r="CJ30" s="1155"/>
      <c r="CK30" s="1155"/>
      <c r="CL30" s="1155"/>
      <c r="CM30" s="1155"/>
      <c r="CN30" s="1155"/>
      <c r="CO30" s="1155"/>
      <c r="CP30" s="1155"/>
      <c r="CQ30" s="1155"/>
      <c r="CR30" s="1155"/>
      <c r="CS30" s="1155"/>
      <c r="CT30" s="1155"/>
      <c r="CU30" s="1155"/>
      <c r="CV30" s="1155"/>
      <c r="CW30" s="1155"/>
      <c r="CX30" s="1155"/>
      <c r="CY30" s="1155"/>
      <c r="CZ30" s="1155"/>
      <c r="DA30" s="1155"/>
      <c r="DB30" s="1155"/>
      <c r="DC30" s="1155"/>
      <c r="DD30" s="1155"/>
      <c r="DE30" s="1155"/>
      <c r="DF30" s="1155"/>
      <c r="DG30" s="1155"/>
      <c r="DH30" s="1155"/>
      <c r="DI30" s="1155"/>
      <c r="DJ30" s="1155"/>
      <c r="DK30" s="1155"/>
      <c r="DL30" s="1155"/>
      <c r="DM30" s="1155"/>
      <c r="DN30" s="1155"/>
      <c r="DO30" s="1155"/>
      <c r="DP30" s="1155"/>
      <c r="DQ30" s="1155"/>
      <c r="DR30" s="1155"/>
      <c r="DS30" s="1155"/>
      <c r="DT30" s="1155"/>
      <c r="DU30" s="1155"/>
      <c r="DV30" s="1155"/>
      <c r="DW30" s="1155"/>
      <c r="DX30" s="1155"/>
      <c r="DY30" s="1155"/>
      <c r="DZ30" s="1155"/>
      <c r="EA30" s="1155"/>
      <c r="EB30" s="1155"/>
      <c r="EC30" s="1155"/>
      <c r="ED30" s="1155"/>
      <c r="EE30" s="1155"/>
      <c r="EF30" s="1155"/>
      <c r="EG30" s="1155"/>
      <c r="EH30" s="1155"/>
      <c r="EI30" s="1155"/>
      <c r="EJ30" s="1155"/>
      <c r="EK30" s="1155"/>
      <c r="EL30" s="1155"/>
      <c r="EM30" s="1155"/>
      <c r="EN30" s="1155"/>
      <c r="EO30" s="1155"/>
      <c r="EP30" s="1155"/>
      <c r="EQ30" s="1155"/>
      <c r="ER30" s="1155"/>
      <c r="ES30" s="1155"/>
    </row>
    <row r="31" spans="1:149" s="1156" customFormat="1" x14ac:dyDescent="0.35">
      <c r="A31" s="1153" t="s">
        <v>5050</v>
      </c>
      <c r="B31" s="1153" t="s">
        <v>5051</v>
      </c>
      <c r="C31" s="1154">
        <v>4</v>
      </c>
      <c r="D31" s="164">
        <v>8217.2999999999993</v>
      </c>
      <c r="E31" s="164">
        <v>8217.2999999999993</v>
      </c>
      <c r="F31" s="1155"/>
      <c r="G31" s="1155"/>
      <c r="H31" s="1155"/>
      <c r="I31" s="1155"/>
      <c r="J31" s="1155"/>
      <c r="K31" s="1155"/>
      <c r="L31" s="1155"/>
      <c r="M31" s="1155"/>
      <c r="N31" s="1155"/>
      <c r="O31" s="1155"/>
      <c r="P31" s="1155"/>
      <c r="Q31" s="1155"/>
      <c r="R31" s="1155"/>
      <c r="S31" s="1155"/>
      <c r="T31" s="1155"/>
      <c r="U31" s="1155"/>
      <c r="V31" s="1155"/>
      <c r="W31" s="1155"/>
      <c r="X31" s="1155"/>
      <c r="Y31" s="1155"/>
      <c r="Z31" s="1155"/>
      <c r="AA31" s="1155"/>
      <c r="AB31" s="1155"/>
      <c r="AC31" s="1155"/>
      <c r="AD31" s="1155"/>
      <c r="AE31" s="1155"/>
      <c r="AF31" s="1155"/>
      <c r="AG31" s="1155"/>
      <c r="AH31" s="1155"/>
      <c r="AI31" s="1155"/>
      <c r="AJ31" s="1155"/>
      <c r="AK31" s="1155"/>
      <c r="AL31" s="1155"/>
      <c r="AM31" s="1155"/>
      <c r="AN31" s="1155"/>
      <c r="AO31" s="1155"/>
      <c r="AP31" s="1155"/>
      <c r="AQ31" s="1155"/>
      <c r="AR31" s="1155"/>
      <c r="AS31" s="1155"/>
      <c r="AT31" s="1155"/>
      <c r="AU31" s="1155"/>
      <c r="AV31" s="1155"/>
      <c r="AW31" s="1155"/>
      <c r="AX31" s="1155"/>
      <c r="AY31" s="1155"/>
      <c r="AZ31" s="1155"/>
      <c r="BA31" s="1155"/>
      <c r="BB31" s="1155"/>
      <c r="BC31" s="1155"/>
      <c r="BD31" s="1155"/>
      <c r="BE31" s="1155"/>
      <c r="BF31" s="1155"/>
      <c r="BG31" s="1155"/>
      <c r="BH31" s="1155"/>
      <c r="BI31" s="1155"/>
      <c r="BJ31" s="1155"/>
      <c r="BK31" s="1155"/>
      <c r="BL31" s="1155"/>
      <c r="BM31" s="1155"/>
      <c r="BN31" s="1155"/>
      <c r="BO31" s="1155"/>
      <c r="BP31" s="1155"/>
      <c r="BQ31" s="1155"/>
      <c r="BR31" s="1155"/>
      <c r="BS31" s="1155"/>
      <c r="BT31" s="1155"/>
      <c r="BU31" s="1155"/>
      <c r="BV31" s="1155"/>
      <c r="BW31" s="1155"/>
      <c r="BX31" s="1155"/>
      <c r="BY31" s="1155"/>
      <c r="BZ31" s="1155"/>
      <c r="CA31" s="1155"/>
      <c r="CB31" s="1155"/>
      <c r="CC31" s="1155"/>
      <c r="CD31" s="1155"/>
      <c r="CE31" s="1155"/>
      <c r="CF31" s="1155"/>
      <c r="CG31" s="1155"/>
      <c r="CH31" s="1155"/>
      <c r="CI31" s="1155"/>
      <c r="CJ31" s="1155"/>
      <c r="CK31" s="1155"/>
      <c r="CL31" s="1155"/>
      <c r="CM31" s="1155"/>
      <c r="CN31" s="1155"/>
      <c r="CO31" s="1155"/>
      <c r="CP31" s="1155"/>
      <c r="CQ31" s="1155"/>
      <c r="CR31" s="1155"/>
      <c r="CS31" s="1155"/>
      <c r="CT31" s="1155"/>
      <c r="CU31" s="1155"/>
      <c r="CV31" s="1155"/>
      <c r="CW31" s="1155"/>
      <c r="CX31" s="1155"/>
      <c r="CY31" s="1155"/>
      <c r="CZ31" s="1155"/>
      <c r="DA31" s="1155"/>
      <c r="DB31" s="1155"/>
      <c r="DC31" s="1155"/>
      <c r="DD31" s="1155"/>
      <c r="DE31" s="1155"/>
      <c r="DF31" s="1155"/>
      <c r="DG31" s="1155"/>
      <c r="DH31" s="1155"/>
      <c r="DI31" s="1155"/>
      <c r="DJ31" s="1155"/>
      <c r="DK31" s="1155"/>
      <c r="DL31" s="1155"/>
      <c r="DM31" s="1155"/>
      <c r="DN31" s="1155"/>
      <c r="DO31" s="1155"/>
      <c r="DP31" s="1155"/>
      <c r="DQ31" s="1155"/>
      <c r="DR31" s="1155"/>
      <c r="DS31" s="1155"/>
      <c r="DT31" s="1155"/>
      <c r="DU31" s="1155"/>
      <c r="DV31" s="1155"/>
      <c r="DW31" s="1155"/>
      <c r="DX31" s="1155"/>
      <c r="DY31" s="1155"/>
      <c r="DZ31" s="1155"/>
      <c r="EA31" s="1155"/>
      <c r="EB31" s="1155"/>
      <c r="EC31" s="1155"/>
      <c r="ED31" s="1155"/>
      <c r="EE31" s="1155"/>
      <c r="EF31" s="1155"/>
      <c r="EG31" s="1155"/>
      <c r="EH31" s="1155"/>
      <c r="EI31" s="1155"/>
      <c r="EJ31" s="1155"/>
      <c r="EK31" s="1155"/>
      <c r="EL31" s="1155"/>
      <c r="EM31" s="1155"/>
      <c r="EN31" s="1155"/>
      <c r="EO31" s="1155"/>
      <c r="EP31" s="1155"/>
      <c r="EQ31" s="1155"/>
      <c r="ER31" s="1155"/>
      <c r="ES31" s="1155"/>
    </row>
    <row r="32" spans="1:149" s="1156" customFormat="1" x14ac:dyDescent="0.35">
      <c r="A32" s="1153" t="s">
        <v>5052</v>
      </c>
      <c r="B32" s="1153" t="s">
        <v>4299</v>
      </c>
      <c r="C32" s="1154">
        <v>7</v>
      </c>
      <c r="D32" s="164">
        <v>8073</v>
      </c>
      <c r="E32" s="164">
        <v>8073</v>
      </c>
      <c r="F32" s="1155"/>
      <c r="G32" s="1155"/>
      <c r="H32" s="1155"/>
      <c r="I32" s="1155"/>
      <c r="J32" s="1155"/>
      <c r="K32" s="1155"/>
      <c r="L32" s="1155"/>
      <c r="M32" s="1155"/>
      <c r="N32" s="1155"/>
      <c r="O32" s="1155"/>
      <c r="P32" s="1155"/>
      <c r="Q32" s="1155"/>
      <c r="R32" s="1155"/>
      <c r="S32" s="1155"/>
      <c r="T32" s="1155"/>
      <c r="U32" s="1155"/>
      <c r="V32" s="1155"/>
      <c r="W32" s="1155"/>
      <c r="X32" s="1155"/>
      <c r="Y32" s="1155"/>
      <c r="Z32" s="1155"/>
      <c r="AA32" s="1155"/>
      <c r="AB32" s="1155"/>
      <c r="AC32" s="1155"/>
      <c r="AD32" s="1155"/>
      <c r="AE32" s="1155"/>
      <c r="AF32" s="1155"/>
      <c r="AG32" s="1155"/>
      <c r="AH32" s="1155"/>
      <c r="AI32" s="1155"/>
      <c r="AJ32" s="1155"/>
      <c r="AK32" s="1155"/>
      <c r="AL32" s="1155"/>
      <c r="AM32" s="1155"/>
      <c r="AN32" s="1155"/>
      <c r="AO32" s="1155"/>
      <c r="AP32" s="1155"/>
      <c r="AQ32" s="1155"/>
      <c r="AR32" s="1155"/>
      <c r="AS32" s="1155"/>
      <c r="AT32" s="1155"/>
      <c r="AU32" s="1155"/>
      <c r="AV32" s="1155"/>
      <c r="AW32" s="1155"/>
      <c r="AX32" s="1155"/>
      <c r="AY32" s="1155"/>
      <c r="AZ32" s="1155"/>
      <c r="BA32" s="1155"/>
      <c r="BB32" s="1155"/>
      <c r="BC32" s="1155"/>
      <c r="BD32" s="1155"/>
      <c r="BE32" s="1155"/>
      <c r="BF32" s="1155"/>
      <c r="BG32" s="1155"/>
      <c r="BH32" s="1155"/>
      <c r="BI32" s="1155"/>
      <c r="BJ32" s="1155"/>
      <c r="BK32" s="1155"/>
      <c r="BL32" s="1155"/>
      <c r="BM32" s="1155"/>
      <c r="BN32" s="1155"/>
      <c r="BO32" s="1155"/>
      <c r="BP32" s="1155"/>
      <c r="BQ32" s="1155"/>
      <c r="BR32" s="1155"/>
      <c r="BS32" s="1155"/>
      <c r="BT32" s="1155"/>
      <c r="BU32" s="1155"/>
      <c r="BV32" s="1155"/>
      <c r="BW32" s="1155"/>
      <c r="BX32" s="1155"/>
      <c r="BY32" s="1155"/>
      <c r="BZ32" s="1155"/>
      <c r="CA32" s="1155"/>
      <c r="CB32" s="1155"/>
      <c r="CC32" s="1155"/>
      <c r="CD32" s="1155"/>
      <c r="CE32" s="1155"/>
      <c r="CF32" s="1155"/>
      <c r="CG32" s="1155"/>
      <c r="CH32" s="1155"/>
      <c r="CI32" s="1155"/>
      <c r="CJ32" s="1155"/>
      <c r="CK32" s="1155"/>
      <c r="CL32" s="1155"/>
      <c r="CM32" s="1155"/>
      <c r="CN32" s="1155"/>
      <c r="CO32" s="1155"/>
      <c r="CP32" s="1155"/>
      <c r="CQ32" s="1155"/>
      <c r="CR32" s="1155"/>
      <c r="CS32" s="1155"/>
      <c r="CT32" s="1155"/>
      <c r="CU32" s="1155"/>
      <c r="CV32" s="1155"/>
      <c r="CW32" s="1155"/>
      <c r="CX32" s="1155"/>
      <c r="CY32" s="1155"/>
      <c r="CZ32" s="1155"/>
      <c r="DA32" s="1155"/>
      <c r="DB32" s="1155"/>
      <c r="DC32" s="1155"/>
      <c r="DD32" s="1155"/>
      <c r="DE32" s="1155"/>
      <c r="DF32" s="1155"/>
      <c r="DG32" s="1155"/>
      <c r="DH32" s="1155"/>
      <c r="DI32" s="1155"/>
      <c r="DJ32" s="1155"/>
      <c r="DK32" s="1155"/>
      <c r="DL32" s="1155"/>
      <c r="DM32" s="1155"/>
      <c r="DN32" s="1155"/>
      <c r="DO32" s="1155"/>
      <c r="DP32" s="1155"/>
      <c r="DQ32" s="1155"/>
      <c r="DR32" s="1155"/>
      <c r="DS32" s="1155"/>
      <c r="DT32" s="1155"/>
      <c r="DU32" s="1155"/>
      <c r="DV32" s="1155"/>
      <c r="DW32" s="1155"/>
      <c r="DX32" s="1155"/>
      <c r="DY32" s="1155"/>
      <c r="DZ32" s="1155"/>
      <c r="EA32" s="1155"/>
      <c r="EB32" s="1155"/>
      <c r="EC32" s="1155"/>
      <c r="ED32" s="1155"/>
      <c r="EE32" s="1155"/>
      <c r="EF32" s="1155"/>
      <c r="EG32" s="1155"/>
      <c r="EH32" s="1155"/>
      <c r="EI32" s="1155"/>
      <c r="EJ32" s="1155"/>
      <c r="EK32" s="1155"/>
      <c r="EL32" s="1155"/>
      <c r="EM32" s="1155"/>
      <c r="EN32" s="1155"/>
      <c r="EO32" s="1155"/>
      <c r="EP32" s="1155"/>
      <c r="EQ32" s="1155"/>
      <c r="ER32" s="1155"/>
      <c r="ES32" s="1155"/>
    </row>
    <row r="33" spans="1:149" s="1156" customFormat="1" x14ac:dyDescent="0.35">
      <c r="A33" s="1153" t="s">
        <v>5053</v>
      </c>
      <c r="B33" s="1153" t="s">
        <v>4969</v>
      </c>
      <c r="C33" s="1154">
        <v>4</v>
      </c>
      <c r="D33" s="164">
        <v>8070</v>
      </c>
      <c r="E33" s="164">
        <v>8070</v>
      </c>
      <c r="F33" s="1155"/>
      <c r="G33" s="1155"/>
      <c r="H33" s="1155"/>
      <c r="I33" s="1155"/>
      <c r="J33" s="1155"/>
      <c r="K33" s="1155"/>
      <c r="L33" s="1155"/>
      <c r="M33" s="1155"/>
      <c r="N33" s="1155"/>
      <c r="O33" s="1155"/>
      <c r="P33" s="1155"/>
      <c r="Q33" s="1155"/>
      <c r="R33" s="1155"/>
      <c r="S33" s="1155"/>
      <c r="T33" s="1155"/>
      <c r="U33" s="1155"/>
      <c r="V33" s="1155"/>
      <c r="W33" s="1155"/>
      <c r="X33" s="1155"/>
      <c r="Y33" s="1155"/>
      <c r="Z33" s="1155"/>
      <c r="AA33" s="1155"/>
      <c r="AB33" s="1155"/>
      <c r="AC33" s="1155"/>
      <c r="AD33" s="1155"/>
      <c r="AE33" s="1155"/>
      <c r="AF33" s="1155"/>
      <c r="AG33" s="1155"/>
      <c r="AH33" s="1155"/>
      <c r="AI33" s="1155"/>
      <c r="AJ33" s="1155"/>
      <c r="AK33" s="1155"/>
      <c r="AL33" s="1155"/>
      <c r="AM33" s="1155"/>
      <c r="AN33" s="1155"/>
      <c r="AO33" s="1155"/>
      <c r="AP33" s="1155"/>
      <c r="AQ33" s="1155"/>
      <c r="AR33" s="1155"/>
      <c r="AS33" s="1155"/>
      <c r="AT33" s="1155"/>
      <c r="AU33" s="1155"/>
      <c r="AV33" s="1155"/>
      <c r="AW33" s="1155"/>
      <c r="AX33" s="1155"/>
      <c r="AY33" s="1155"/>
      <c r="AZ33" s="1155"/>
      <c r="BA33" s="1155"/>
      <c r="BB33" s="1155"/>
      <c r="BC33" s="1155"/>
      <c r="BD33" s="1155"/>
      <c r="BE33" s="1155"/>
      <c r="BF33" s="1155"/>
      <c r="BG33" s="1155"/>
      <c r="BH33" s="1155"/>
      <c r="BI33" s="1155"/>
      <c r="BJ33" s="1155"/>
      <c r="BK33" s="1155"/>
      <c r="BL33" s="1155"/>
      <c r="BM33" s="1155"/>
      <c r="BN33" s="1155"/>
      <c r="BO33" s="1155"/>
      <c r="BP33" s="1155"/>
      <c r="BQ33" s="1155"/>
      <c r="BR33" s="1155"/>
      <c r="BS33" s="1155"/>
      <c r="BT33" s="1155"/>
      <c r="BU33" s="1155"/>
      <c r="BV33" s="1155"/>
      <c r="BW33" s="1155"/>
      <c r="BX33" s="1155"/>
      <c r="BY33" s="1155"/>
      <c r="BZ33" s="1155"/>
      <c r="CA33" s="1155"/>
      <c r="CB33" s="1155"/>
      <c r="CC33" s="1155"/>
      <c r="CD33" s="1155"/>
      <c r="CE33" s="1155"/>
      <c r="CF33" s="1155"/>
      <c r="CG33" s="1155"/>
      <c r="CH33" s="1155"/>
      <c r="CI33" s="1155"/>
      <c r="CJ33" s="1155"/>
      <c r="CK33" s="1155"/>
      <c r="CL33" s="1155"/>
      <c r="CM33" s="1155"/>
      <c r="CN33" s="1155"/>
      <c r="CO33" s="1155"/>
      <c r="CP33" s="1155"/>
      <c r="CQ33" s="1155"/>
      <c r="CR33" s="1155"/>
      <c r="CS33" s="1155"/>
      <c r="CT33" s="1155"/>
      <c r="CU33" s="1155"/>
      <c r="CV33" s="1155"/>
      <c r="CW33" s="1155"/>
      <c r="CX33" s="1155"/>
      <c r="CY33" s="1155"/>
      <c r="CZ33" s="1155"/>
      <c r="DA33" s="1155"/>
      <c r="DB33" s="1155"/>
      <c r="DC33" s="1155"/>
      <c r="DD33" s="1155"/>
      <c r="DE33" s="1155"/>
      <c r="DF33" s="1155"/>
      <c r="DG33" s="1155"/>
      <c r="DH33" s="1155"/>
      <c r="DI33" s="1155"/>
      <c r="DJ33" s="1155"/>
      <c r="DK33" s="1155"/>
      <c r="DL33" s="1155"/>
      <c r="DM33" s="1155"/>
      <c r="DN33" s="1155"/>
      <c r="DO33" s="1155"/>
      <c r="DP33" s="1155"/>
      <c r="DQ33" s="1155"/>
      <c r="DR33" s="1155"/>
      <c r="DS33" s="1155"/>
      <c r="DT33" s="1155"/>
      <c r="DU33" s="1155"/>
      <c r="DV33" s="1155"/>
      <c r="DW33" s="1155"/>
      <c r="DX33" s="1155"/>
      <c r="DY33" s="1155"/>
      <c r="DZ33" s="1155"/>
      <c r="EA33" s="1155"/>
      <c r="EB33" s="1155"/>
      <c r="EC33" s="1155"/>
      <c r="ED33" s="1155"/>
      <c r="EE33" s="1155"/>
      <c r="EF33" s="1155"/>
      <c r="EG33" s="1155"/>
      <c r="EH33" s="1155"/>
      <c r="EI33" s="1155"/>
      <c r="EJ33" s="1155"/>
      <c r="EK33" s="1155"/>
      <c r="EL33" s="1155"/>
      <c r="EM33" s="1155"/>
      <c r="EN33" s="1155"/>
      <c r="EO33" s="1155"/>
      <c r="EP33" s="1155"/>
      <c r="EQ33" s="1155"/>
      <c r="ER33" s="1155"/>
      <c r="ES33" s="1155"/>
    </row>
    <row r="34" spans="1:149" s="1156" customFormat="1" x14ac:dyDescent="0.35">
      <c r="A34" s="1153" t="s">
        <v>5054</v>
      </c>
      <c r="B34" s="1153" t="s">
        <v>5055</v>
      </c>
      <c r="C34" s="1154">
        <v>2</v>
      </c>
      <c r="D34" s="164">
        <v>8070</v>
      </c>
      <c r="E34" s="164">
        <v>8070</v>
      </c>
      <c r="F34" s="1155"/>
      <c r="G34" s="1155"/>
      <c r="H34" s="1155"/>
      <c r="I34" s="1155"/>
      <c r="J34" s="1155"/>
      <c r="K34" s="1155"/>
      <c r="L34" s="1155"/>
      <c r="M34" s="1155"/>
      <c r="N34" s="1155"/>
      <c r="O34" s="1155"/>
      <c r="P34" s="1155"/>
      <c r="Q34" s="1155"/>
      <c r="R34" s="1155"/>
      <c r="S34" s="1155"/>
      <c r="T34" s="1155"/>
      <c r="U34" s="1155"/>
      <c r="V34" s="1155"/>
      <c r="W34" s="1155"/>
      <c r="X34" s="1155"/>
      <c r="Y34" s="1155"/>
      <c r="Z34" s="1155"/>
      <c r="AA34" s="1155"/>
      <c r="AB34" s="1155"/>
      <c r="AC34" s="1155"/>
      <c r="AD34" s="1155"/>
      <c r="AE34" s="1155"/>
      <c r="AF34" s="1155"/>
      <c r="AG34" s="1155"/>
      <c r="AH34" s="1155"/>
      <c r="AI34" s="1155"/>
      <c r="AJ34" s="1155"/>
      <c r="AK34" s="1155"/>
      <c r="AL34" s="1155"/>
      <c r="AM34" s="1155"/>
      <c r="AN34" s="1155"/>
      <c r="AO34" s="1155"/>
      <c r="AP34" s="1155"/>
      <c r="AQ34" s="1155"/>
      <c r="AR34" s="1155"/>
      <c r="AS34" s="1155"/>
      <c r="AT34" s="1155"/>
      <c r="AU34" s="1155"/>
      <c r="AV34" s="1155"/>
      <c r="AW34" s="1155"/>
      <c r="AX34" s="1155"/>
      <c r="AY34" s="1155"/>
      <c r="AZ34" s="1155"/>
      <c r="BA34" s="1155"/>
      <c r="BB34" s="1155"/>
      <c r="BC34" s="1155"/>
      <c r="BD34" s="1155"/>
      <c r="BE34" s="1155"/>
      <c r="BF34" s="1155"/>
      <c r="BG34" s="1155"/>
      <c r="BH34" s="1155"/>
      <c r="BI34" s="1155"/>
      <c r="BJ34" s="1155"/>
      <c r="BK34" s="1155"/>
      <c r="BL34" s="1155"/>
      <c r="BM34" s="1155"/>
      <c r="BN34" s="1155"/>
      <c r="BO34" s="1155"/>
      <c r="BP34" s="1155"/>
      <c r="BQ34" s="1155"/>
      <c r="BR34" s="1155"/>
      <c r="BS34" s="1155"/>
      <c r="BT34" s="1155"/>
      <c r="BU34" s="1155"/>
      <c r="BV34" s="1155"/>
      <c r="BW34" s="1155"/>
      <c r="BX34" s="1155"/>
      <c r="BY34" s="1155"/>
      <c r="BZ34" s="1155"/>
      <c r="CA34" s="1155"/>
      <c r="CB34" s="1155"/>
      <c r="CC34" s="1155"/>
      <c r="CD34" s="1155"/>
      <c r="CE34" s="1155"/>
      <c r="CF34" s="1155"/>
      <c r="CG34" s="1155"/>
      <c r="CH34" s="1155"/>
      <c r="CI34" s="1155"/>
      <c r="CJ34" s="1155"/>
      <c r="CK34" s="1155"/>
      <c r="CL34" s="1155"/>
      <c r="CM34" s="1155"/>
      <c r="CN34" s="1155"/>
      <c r="CO34" s="1155"/>
      <c r="CP34" s="1155"/>
      <c r="CQ34" s="1155"/>
      <c r="CR34" s="1155"/>
      <c r="CS34" s="1155"/>
      <c r="CT34" s="1155"/>
      <c r="CU34" s="1155"/>
      <c r="CV34" s="1155"/>
      <c r="CW34" s="1155"/>
      <c r="CX34" s="1155"/>
      <c r="CY34" s="1155"/>
      <c r="CZ34" s="1155"/>
      <c r="DA34" s="1155"/>
      <c r="DB34" s="1155"/>
      <c r="DC34" s="1155"/>
      <c r="DD34" s="1155"/>
      <c r="DE34" s="1155"/>
      <c r="DF34" s="1155"/>
      <c r="DG34" s="1155"/>
      <c r="DH34" s="1155"/>
      <c r="DI34" s="1155"/>
      <c r="DJ34" s="1155"/>
      <c r="DK34" s="1155"/>
      <c r="DL34" s="1155"/>
      <c r="DM34" s="1155"/>
      <c r="DN34" s="1155"/>
      <c r="DO34" s="1155"/>
      <c r="DP34" s="1155"/>
      <c r="DQ34" s="1155"/>
      <c r="DR34" s="1155"/>
      <c r="DS34" s="1155"/>
      <c r="DT34" s="1155"/>
      <c r="DU34" s="1155"/>
      <c r="DV34" s="1155"/>
      <c r="DW34" s="1155"/>
      <c r="DX34" s="1155"/>
      <c r="DY34" s="1155"/>
      <c r="DZ34" s="1155"/>
      <c r="EA34" s="1155"/>
      <c r="EB34" s="1155"/>
      <c r="EC34" s="1155"/>
      <c r="ED34" s="1155"/>
      <c r="EE34" s="1155"/>
      <c r="EF34" s="1155"/>
      <c r="EG34" s="1155"/>
      <c r="EH34" s="1155"/>
      <c r="EI34" s="1155"/>
      <c r="EJ34" s="1155"/>
      <c r="EK34" s="1155"/>
      <c r="EL34" s="1155"/>
      <c r="EM34" s="1155"/>
      <c r="EN34" s="1155"/>
      <c r="EO34" s="1155"/>
      <c r="EP34" s="1155"/>
      <c r="EQ34" s="1155"/>
      <c r="ER34" s="1155"/>
      <c r="ES34" s="1155"/>
    </row>
    <row r="35" spans="1:149" s="1156" customFormat="1" x14ac:dyDescent="0.35">
      <c r="A35" s="1153" t="s">
        <v>5056</v>
      </c>
      <c r="B35" s="1153" t="s">
        <v>5057</v>
      </c>
      <c r="C35" s="1154">
        <v>2</v>
      </c>
      <c r="D35" s="164">
        <v>8070</v>
      </c>
      <c r="E35" s="164">
        <v>8070</v>
      </c>
      <c r="F35" s="1155"/>
      <c r="G35" s="1155"/>
      <c r="H35" s="1155"/>
      <c r="I35" s="1155"/>
      <c r="J35" s="1155"/>
      <c r="K35" s="1155"/>
      <c r="L35" s="1155"/>
      <c r="M35" s="1155"/>
      <c r="N35" s="1155"/>
      <c r="O35" s="1155"/>
      <c r="P35" s="1155"/>
      <c r="Q35" s="1155"/>
      <c r="R35" s="1155"/>
      <c r="S35" s="1155"/>
      <c r="T35" s="1155"/>
      <c r="U35" s="1155"/>
      <c r="V35" s="1155"/>
      <c r="W35" s="1155"/>
      <c r="X35" s="1155"/>
      <c r="Y35" s="1155"/>
      <c r="Z35" s="1155"/>
      <c r="AA35" s="1155"/>
      <c r="AB35" s="1155"/>
      <c r="AC35" s="1155"/>
      <c r="AD35" s="1155"/>
      <c r="AE35" s="1155"/>
      <c r="AF35" s="1155"/>
      <c r="AG35" s="1155"/>
      <c r="AH35" s="1155"/>
      <c r="AI35" s="1155"/>
      <c r="AJ35" s="1155"/>
      <c r="AK35" s="1155"/>
      <c r="AL35" s="1155"/>
      <c r="AM35" s="1155"/>
      <c r="AN35" s="1155"/>
      <c r="AO35" s="1155"/>
      <c r="AP35" s="1155"/>
      <c r="AQ35" s="1155"/>
      <c r="AR35" s="1155"/>
      <c r="AS35" s="1155"/>
      <c r="AT35" s="1155"/>
      <c r="AU35" s="1155"/>
      <c r="AV35" s="1155"/>
      <c r="AW35" s="1155"/>
      <c r="AX35" s="1155"/>
      <c r="AY35" s="1155"/>
      <c r="AZ35" s="1155"/>
      <c r="BA35" s="1155"/>
      <c r="BB35" s="1155"/>
      <c r="BC35" s="1155"/>
      <c r="BD35" s="1155"/>
      <c r="BE35" s="1155"/>
      <c r="BF35" s="1155"/>
      <c r="BG35" s="1155"/>
      <c r="BH35" s="1155"/>
      <c r="BI35" s="1155"/>
      <c r="BJ35" s="1155"/>
      <c r="BK35" s="1155"/>
      <c r="BL35" s="1155"/>
      <c r="BM35" s="1155"/>
      <c r="BN35" s="1155"/>
      <c r="BO35" s="1155"/>
      <c r="BP35" s="1155"/>
      <c r="BQ35" s="1155"/>
      <c r="BR35" s="1155"/>
      <c r="BS35" s="1155"/>
      <c r="BT35" s="1155"/>
      <c r="BU35" s="1155"/>
      <c r="BV35" s="1155"/>
      <c r="BW35" s="1155"/>
      <c r="BX35" s="1155"/>
      <c r="BY35" s="1155"/>
      <c r="BZ35" s="1155"/>
      <c r="CA35" s="1155"/>
      <c r="CB35" s="1155"/>
      <c r="CC35" s="1155"/>
      <c r="CD35" s="1155"/>
      <c r="CE35" s="1155"/>
      <c r="CF35" s="1155"/>
      <c r="CG35" s="1155"/>
      <c r="CH35" s="1155"/>
      <c r="CI35" s="1155"/>
      <c r="CJ35" s="1155"/>
      <c r="CK35" s="1155"/>
      <c r="CL35" s="1155"/>
      <c r="CM35" s="1155"/>
      <c r="CN35" s="1155"/>
      <c r="CO35" s="1155"/>
      <c r="CP35" s="1155"/>
      <c r="CQ35" s="1155"/>
      <c r="CR35" s="1155"/>
      <c r="CS35" s="1155"/>
      <c r="CT35" s="1155"/>
      <c r="CU35" s="1155"/>
      <c r="CV35" s="1155"/>
      <c r="CW35" s="1155"/>
      <c r="CX35" s="1155"/>
      <c r="CY35" s="1155"/>
      <c r="CZ35" s="1155"/>
      <c r="DA35" s="1155"/>
      <c r="DB35" s="1155"/>
      <c r="DC35" s="1155"/>
      <c r="DD35" s="1155"/>
      <c r="DE35" s="1155"/>
      <c r="DF35" s="1155"/>
      <c r="DG35" s="1155"/>
      <c r="DH35" s="1155"/>
      <c r="DI35" s="1155"/>
      <c r="DJ35" s="1155"/>
      <c r="DK35" s="1155"/>
      <c r="DL35" s="1155"/>
      <c r="DM35" s="1155"/>
      <c r="DN35" s="1155"/>
      <c r="DO35" s="1155"/>
      <c r="DP35" s="1155"/>
      <c r="DQ35" s="1155"/>
      <c r="DR35" s="1155"/>
      <c r="DS35" s="1155"/>
      <c r="DT35" s="1155"/>
      <c r="DU35" s="1155"/>
      <c r="DV35" s="1155"/>
      <c r="DW35" s="1155"/>
      <c r="DX35" s="1155"/>
      <c r="DY35" s="1155"/>
      <c r="DZ35" s="1155"/>
      <c r="EA35" s="1155"/>
      <c r="EB35" s="1155"/>
      <c r="EC35" s="1155"/>
      <c r="ED35" s="1155"/>
      <c r="EE35" s="1155"/>
      <c r="EF35" s="1155"/>
      <c r="EG35" s="1155"/>
      <c r="EH35" s="1155"/>
      <c r="EI35" s="1155"/>
      <c r="EJ35" s="1155"/>
      <c r="EK35" s="1155"/>
      <c r="EL35" s="1155"/>
      <c r="EM35" s="1155"/>
      <c r="EN35" s="1155"/>
      <c r="EO35" s="1155"/>
      <c r="EP35" s="1155"/>
      <c r="EQ35" s="1155"/>
      <c r="ER35" s="1155"/>
      <c r="ES35" s="1155"/>
    </row>
    <row r="36" spans="1:149" s="1156" customFormat="1" x14ac:dyDescent="0.35">
      <c r="A36" s="1153" t="s">
        <v>5058</v>
      </c>
      <c r="B36" s="1153" t="s">
        <v>4971</v>
      </c>
      <c r="C36" s="1154">
        <v>4</v>
      </c>
      <c r="D36" s="164">
        <v>7758</v>
      </c>
      <c r="E36" s="164">
        <v>7758</v>
      </c>
      <c r="F36" s="1155"/>
      <c r="G36" s="1155"/>
      <c r="H36" s="1155"/>
      <c r="I36" s="1155"/>
      <c r="J36" s="1155"/>
      <c r="K36" s="1155"/>
      <c r="L36" s="1155"/>
      <c r="M36" s="1155"/>
      <c r="N36" s="1155"/>
      <c r="O36" s="1155"/>
      <c r="P36" s="1155"/>
      <c r="Q36" s="1155"/>
      <c r="R36" s="1155"/>
      <c r="S36" s="1155"/>
      <c r="T36" s="1155"/>
      <c r="U36" s="1155"/>
      <c r="V36" s="1155"/>
      <c r="W36" s="1155"/>
      <c r="X36" s="1155"/>
      <c r="Y36" s="1155"/>
      <c r="Z36" s="1155"/>
      <c r="AA36" s="1155"/>
      <c r="AB36" s="1155"/>
      <c r="AC36" s="1155"/>
      <c r="AD36" s="1155"/>
      <c r="AE36" s="1155"/>
      <c r="AF36" s="1155"/>
      <c r="AG36" s="1155"/>
      <c r="AH36" s="1155"/>
      <c r="AI36" s="1155"/>
      <c r="AJ36" s="1155"/>
      <c r="AK36" s="1155"/>
      <c r="AL36" s="1155"/>
      <c r="AM36" s="1155"/>
      <c r="AN36" s="1155"/>
      <c r="AO36" s="1155"/>
      <c r="AP36" s="1155"/>
      <c r="AQ36" s="1155"/>
      <c r="AR36" s="1155"/>
      <c r="AS36" s="1155"/>
      <c r="AT36" s="1155"/>
      <c r="AU36" s="1155"/>
      <c r="AV36" s="1155"/>
      <c r="AW36" s="1155"/>
      <c r="AX36" s="1155"/>
      <c r="AY36" s="1155"/>
      <c r="AZ36" s="1155"/>
      <c r="BA36" s="1155"/>
      <c r="BB36" s="1155"/>
      <c r="BC36" s="1155"/>
      <c r="BD36" s="1155"/>
      <c r="BE36" s="1155"/>
      <c r="BF36" s="1155"/>
      <c r="BG36" s="1155"/>
      <c r="BH36" s="1155"/>
      <c r="BI36" s="1155"/>
      <c r="BJ36" s="1155"/>
      <c r="BK36" s="1155"/>
      <c r="BL36" s="1155"/>
      <c r="BM36" s="1155"/>
      <c r="BN36" s="1155"/>
      <c r="BO36" s="1155"/>
      <c r="BP36" s="1155"/>
      <c r="BQ36" s="1155"/>
      <c r="BR36" s="1155"/>
      <c r="BS36" s="1155"/>
      <c r="BT36" s="1155"/>
      <c r="BU36" s="1155"/>
      <c r="BV36" s="1155"/>
      <c r="BW36" s="1155"/>
      <c r="BX36" s="1155"/>
      <c r="BY36" s="1155"/>
      <c r="BZ36" s="1155"/>
      <c r="CA36" s="1155"/>
      <c r="CB36" s="1155"/>
      <c r="CC36" s="1155"/>
      <c r="CD36" s="1155"/>
      <c r="CE36" s="1155"/>
      <c r="CF36" s="1155"/>
      <c r="CG36" s="1155"/>
      <c r="CH36" s="1155"/>
      <c r="CI36" s="1155"/>
      <c r="CJ36" s="1155"/>
      <c r="CK36" s="1155"/>
      <c r="CL36" s="1155"/>
      <c r="CM36" s="1155"/>
      <c r="CN36" s="1155"/>
      <c r="CO36" s="1155"/>
      <c r="CP36" s="1155"/>
      <c r="CQ36" s="1155"/>
      <c r="CR36" s="1155"/>
      <c r="CS36" s="1155"/>
      <c r="CT36" s="1155"/>
      <c r="CU36" s="1155"/>
      <c r="CV36" s="1155"/>
      <c r="CW36" s="1155"/>
      <c r="CX36" s="1155"/>
      <c r="CY36" s="1155"/>
      <c r="CZ36" s="1155"/>
      <c r="DA36" s="1155"/>
      <c r="DB36" s="1155"/>
      <c r="DC36" s="1155"/>
      <c r="DD36" s="1155"/>
      <c r="DE36" s="1155"/>
      <c r="DF36" s="1155"/>
      <c r="DG36" s="1155"/>
      <c r="DH36" s="1155"/>
      <c r="DI36" s="1155"/>
      <c r="DJ36" s="1155"/>
      <c r="DK36" s="1155"/>
      <c r="DL36" s="1155"/>
      <c r="DM36" s="1155"/>
      <c r="DN36" s="1155"/>
      <c r="DO36" s="1155"/>
      <c r="DP36" s="1155"/>
      <c r="DQ36" s="1155"/>
      <c r="DR36" s="1155"/>
      <c r="DS36" s="1155"/>
      <c r="DT36" s="1155"/>
      <c r="DU36" s="1155"/>
      <c r="DV36" s="1155"/>
      <c r="DW36" s="1155"/>
      <c r="DX36" s="1155"/>
      <c r="DY36" s="1155"/>
      <c r="DZ36" s="1155"/>
      <c r="EA36" s="1155"/>
      <c r="EB36" s="1155"/>
      <c r="EC36" s="1155"/>
      <c r="ED36" s="1155"/>
      <c r="EE36" s="1155"/>
      <c r="EF36" s="1155"/>
      <c r="EG36" s="1155"/>
      <c r="EH36" s="1155"/>
      <c r="EI36" s="1155"/>
      <c r="EJ36" s="1155"/>
      <c r="EK36" s="1155"/>
      <c r="EL36" s="1155"/>
      <c r="EM36" s="1155"/>
      <c r="EN36" s="1155"/>
      <c r="EO36" s="1155"/>
      <c r="EP36" s="1155"/>
      <c r="EQ36" s="1155"/>
      <c r="ER36" s="1155"/>
      <c r="ES36" s="1155"/>
    </row>
    <row r="37" spans="1:149" s="1156" customFormat="1" x14ac:dyDescent="0.35">
      <c r="A37" s="1153" t="s">
        <v>5059</v>
      </c>
      <c r="B37" s="1153" t="s">
        <v>5060</v>
      </c>
      <c r="C37" s="1154">
        <v>5</v>
      </c>
      <c r="D37" s="164">
        <v>7758</v>
      </c>
      <c r="E37" s="164">
        <v>7758</v>
      </c>
      <c r="F37" s="1155"/>
      <c r="G37" s="1155"/>
      <c r="H37" s="1155"/>
      <c r="I37" s="1155"/>
      <c r="J37" s="1155"/>
      <c r="K37" s="1155"/>
      <c r="L37" s="1155"/>
      <c r="M37" s="1155"/>
      <c r="N37" s="1155"/>
      <c r="O37" s="1155"/>
      <c r="P37" s="1155"/>
      <c r="Q37" s="1155"/>
      <c r="R37" s="1155"/>
      <c r="S37" s="1155"/>
      <c r="T37" s="1155"/>
      <c r="U37" s="1155"/>
      <c r="V37" s="1155"/>
      <c r="W37" s="1155"/>
      <c r="X37" s="1155"/>
      <c r="Y37" s="1155"/>
      <c r="Z37" s="1155"/>
      <c r="AA37" s="1155"/>
      <c r="AB37" s="1155"/>
      <c r="AC37" s="1155"/>
      <c r="AD37" s="1155"/>
      <c r="AE37" s="1155"/>
      <c r="AF37" s="1155"/>
      <c r="AG37" s="1155"/>
      <c r="AH37" s="1155"/>
      <c r="AI37" s="1155"/>
      <c r="AJ37" s="1155"/>
      <c r="AK37" s="1155"/>
      <c r="AL37" s="1155"/>
      <c r="AM37" s="1155"/>
      <c r="AN37" s="1155"/>
      <c r="AO37" s="1155"/>
      <c r="AP37" s="1155"/>
      <c r="AQ37" s="1155"/>
      <c r="AR37" s="1155"/>
      <c r="AS37" s="1155"/>
      <c r="AT37" s="1155"/>
      <c r="AU37" s="1155"/>
      <c r="AV37" s="1155"/>
      <c r="AW37" s="1155"/>
      <c r="AX37" s="1155"/>
      <c r="AY37" s="1155"/>
      <c r="AZ37" s="1155"/>
      <c r="BA37" s="1155"/>
      <c r="BB37" s="1155"/>
      <c r="BC37" s="1155"/>
      <c r="BD37" s="1155"/>
      <c r="BE37" s="1155"/>
      <c r="BF37" s="1155"/>
      <c r="BG37" s="1155"/>
      <c r="BH37" s="1155"/>
      <c r="BI37" s="1155"/>
      <c r="BJ37" s="1155"/>
      <c r="BK37" s="1155"/>
      <c r="BL37" s="1155"/>
      <c r="BM37" s="1155"/>
      <c r="BN37" s="1155"/>
      <c r="BO37" s="1155"/>
      <c r="BP37" s="1155"/>
      <c r="BQ37" s="1155"/>
      <c r="BR37" s="1155"/>
      <c r="BS37" s="1155"/>
      <c r="BT37" s="1155"/>
      <c r="BU37" s="1155"/>
      <c r="BV37" s="1155"/>
      <c r="BW37" s="1155"/>
      <c r="BX37" s="1155"/>
      <c r="BY37" s="1155"/>
      <c r="BZ37" s="1155"/>
      <c r="CA37" s="1155"/>
      <c r="CB37" s="1155"/>
      <c r="CC37" s="1155"/>
      <c r="CD37" s="1155"/>
      <c r="CE37" s="1155"/>
      <c r="CF37" s="1155"/>
      <c r="CG37" s="1155"/>
      <c r="CH37" s="1155"/>
      <c r="CI37" s="1155"/>
      <c r="CJ37" s="1155"/>
      <c r="CK37" s="1155"/>
      <c r="CL37" s="1155"/>
      <c r="CM37" s="1155"/>
      <c r="CN37" s="1155"/>
      <c r="CO37" s="1155"/>
      <c r="CP37" s="1155"/>
      <c r="CQ37" s="1155"/>
      <c r="CR37" s="1155"/>
      <c r="CS37" s="1155"/>
      <c r="CT37" s="1155"/>
      <c r="CU37" s="1155"/>
      <c r="CV37" s="1155"/>
      <c r="CW37" s="1155"/>
      <c r="CX37" s="1155"/>
      <c r="CY37" s="1155"/>
      <c r="CZ37" s="1155"/>
      <c r="DA37" s="1155"/>
      <c r="DB37" s="1155"/>
      <c r="DC37" s="1155"/>
      <c r="DD37" s="1155"/>
      <c r="DE37" s="1155"/>
      <c r="DF37" s="1155"/>
      <c r="DG37" s="1155"/>
      <c r="DH37" s="1155"/>
      <c r="DI37" s="1155"/>
      <c r="DJ37" s="1155"/>
      <c r="DK37" s="1155"/>
      <c r="DL37" s="1155"/>
      <c r="DM37" s="1155"/>
      <c r="DN37" s="1155"/>
      <c r="DO37" s="1155"/>
      <c r="DP37" s="1155"/>
      <c r="DQ37" s="1155"/>
      <c r="DR37" s="1155"/>
      <c r="DS37" s="1155"/>
      <c r="DT37" s="1155"/>
      <c r="DU37" s="1155"/>
      <c r="DV37" s="1155"/>
      <c r="DW37" s="1155"/>
      <c r="DX37" s="1155"/>
      <c r="DY37" s="1155"/>
      <c r="DZ37" s="1155"/>
      <c r="EA37" s="1155"/>
      <c r="EB37" s="1155"/>
      <c r="EC37" s="1155"/>
      <c r="ED37" s="1155"/>
      <c r="EE37" s="1155"/>
      <c r="EF37" s="1155"/>
      <c r="EG37" s="1155"/>
      <c r="EH37" s="1155"/>
      <c r="EI37" s="1155"/>
      <c r="EJ37" s="1155"/>
      <c r="EK37" s="1155"/>
      <c r="EL37" s="1155"/>
      <c r="EM37" s="1155"/>
      <c r="EN37" s="1155"/>
      <c r="EO37" s="1155"/>
      <c r="EP37" s="1155"/>
      <c r="EQ37" s="1155"/>
      <c r="ER37" s="1155"/>
      <c r="ES37" s="1155"/>
    </row>
    <row r="38" spans="1:149" s="1156" customFormat="1" x14ac:dyDescent="0.35">
      <c r="A38" s="1153" t="s">
        <v>5061</v>
      </c>
      <c r="B38" s="1153" t="s">
        <v>4973</v>
      </c>
      <c r="C38" s="1154">
        <v>1</v>
      </c>
      <c r="D38" s="164">
        <v>7467.9</v>
      </c>
      <c r="E38" s="164">
        <v>7467.9</v>
      </c>
      <c r="F38" s="1155"/>
      <c r="G38" s="1155"/>
      <c r="H38" s="1155"/>
      <c r="I38" s="1155"/>
      <c r="J38" s="1155"/>
      <c r="K38" s="1155"/>
      <c r="L38" s="1155"/>
      <c r="M38" s="1155"/>
      <c r="N38" s="1155"/>
      <c r="O38" s="1155"/>
      <c r="P38" s="1155"/>
      <c r="Q38" s="1155"/>
      <c r="R38" s="1155"/>
      <c r="S38" s="1155"/>
      <c r="T38" s="1155"/>
      <c r="U38" s="1155"/>
      <c r="V38" s="1155"/>
      <c r="W38" s="1155"/>
      <c r="X38" s="1155"/>
      <c r="Y38" s="1155"/>
      <c r="Z38" s="1155"/>
      <c r="AA38" s="1155"/>
      <c r="AB38" s="1155"/>
      <c r="AC38" s="1155"/>
      <c r="AD38" s="1155"/>
      <c r="AE38" s="1155"/>
      <c r="AF38" s="1155"/>
      <c r="AG38" s="1155"/>
      <c r="AH38" s="1155"/>
      <c r="AI38" s="1155"/>
      <c r="AJ38" s="1155"/>
      <c r="AK38" s="1155"/>
      <c r="AL38" s="1155"/>
      <c r="AM38" s="1155"/>
      <c r="AN38" s="1155"/>
      <c r="AO38" s="1155"/>
      <c r="AP38" s="1155"/>
      <c r="AQ38" s="1155"/>
      <c r="AR38" s="1155"/>
      <c r="AS38" s="1155"/>
      <c r="AT38" s="1155"/>
      <c r="AU38" s="1155"/>
      <c r="AV38" s="1155"/>
      <c r="AW38" s="1155"/>
      <c r="AX38" s="1155"/>
      <c r="AY38" s="1155"/>
      <c r="AZ38" s="1155"/>
      <c r="BA38" s="1155"/>
      <c r="BB38" s="1155"/>
      <c r="BC38" s="1155"/>
      <c r="BD38" s="1155"/>
      <c r="BE38" s="1155"/>
      <c r="BF38" s="1155"/>
      <c r="BG38" s="1155"/>
      <c r="BH38" s="1155"/>
      <c r="BI38" s="1155"/>
      <c r="BJ38" s="1155"/>
      <c r="BK38" s="1155"/>
      <c r="BL38" s="1155"/>
      <c r="BM38" s="1155"/>
      <c r="BN38" s="1155"/>
      <c r="BO38" s="1155"/>
      <c r="BP38" s="1155"/>
      <c r="BQ38" s="1155"/>
      <c r="BR38" s="1155"/>
      <c r="BS38" s="1155"/>
      <c r="BT38" s="1155"/>
      <c r="BU38" s="1155"/>
      <c r="BV38" s="1155"/>
      <c r="BW38" s="1155"/>
      <c r="BX38" s="1155"/>
      <c r="BY38" s="1155"/>
      <c r="BZ38" s="1155"/>
      <c r="CA38" s="1155"/>
      <c r="CB38" s="1155"/>
      <c r="CC38" s="1155"/>
      <c r="CD38" s="1155"/>
      <c r="CE38" s="1155"/>
      <c r="CF38" s="1155"/>
      <c r="CG38" s="1155"/>
      <c r="CH38" s="1155"/>
      <c r="CI38" s="1155"/>
      <c r="CJ38" s="1155"/>
      <c r="CK38" s="1155"/>
      <c r="CL38" s="1155"/>
      <c r="CM38" s="1155"/>
      <c r="CN38" s="1155"/>
      <c r="CO38" s="1155"/>
      <c r="CP38" s="1155"/>
      <c r="CQ38" s="1155"/>
      <c r="CR38" s="1155"/>
      <c r="CS38" s="1155"/>
      <c r="CT38" s="1155"/>
      <c r="CU38" s="1155"/>
      <c r="CV38" s="1155"/>
      <c r="CW38" s="1155"/>
      <c r="CX38" s="1155"/>
      <c r="CY38" s="1155"/>
      <c r="CZ38" s="1155"/>
      <c r="DA38" s="1155"/>
      <c r="DB38" s="1155"/>
      <c r="DC38" s="1155"/>
      <c r="DD38" s="1155"/>
      <c r="DE38" s="1155"/>
      <c r="DF38" s="1155"/>
      <c r="DG38" s="1155"/>
      <c r="DH38" s="1155"/>
      <c r="DI38" s="1155"/>
      <c r="DJ38" s="1155"/>
      <c r="DK38" s="1155"/>
      <c r="DL38" s="1155"/>
      <c r="DM38" s="1155"/>
      <c r="DN38" s="1155"/>
      <c r="DO38" s="1155"/>
      <c r="DP38" s="1155"/>
      <c r="DQ38" s="1155"/>
      <c r="DR38" s="1155"/>
      <c r="DS38" s="1155"/>
      <c r="DT38" s="1155"/>
      <c r="DU38" s="1155"/>
      <c r="DV38" s="1155"/>
      <c r="DW38" s="1155"/>
      <c r="DX38" s="1155"/>
      <c r="DY38" s="1155"/>
      <c r="DZ38" s="1155"/>
      <c r="EA38" s="1155"/>
      <c r="EB38" s="1155"/>
      <c r="EC38" s="1155"/>
      <c r="ED38" s="1155"/>
      <c r="EE38" s="1155"/>
      <c r="EF38" s="1155"/>
      <c r="EG38" s="1155"/>
      <c r="EH38" s="1155"/>
      <c r="EI38" s="1155"/>
      <c r="EJ38" s="1155"/>
      <c r="EK38" s="1155"/>
      <c r="EL38" s="1155"/>
      <c r="EM38" s="1155"/>
      <c r="EN38" s="1155"/>
      <c r="EO38" s="1155"/>
      <c r="EP38" s="1155"/>
      <c r="EQ38" s="1155"/>
      <c r="ER38" s="1155"/>
      <c r="ES38" s="1155"/>
    </row>
    <row r="39" spans="1:149" s="1156" customFormat="1" x14ac:dyDescent="0.35">
      <c r="A39" s="1153" t="s">
        <v>5062</v>
      </c>
      <c r="B39" s="1153" t="s">
        <v>5063</v>
      </c>
      <c r="C39" s="1154">
        <v>12</v>
      </c>
      <c r="D39" s="164">
        <v>7467.9</v>
      </c>
      <c r="E39" s="164">
        <v>7467.9</v>
      </c>
      <c r="F39" s="1155"/>
      <c r="G39" s="1155"/>
      <c r="H39" s="1155"/>
      <c r="I39" s="1155"/>
      <c r="J39" s="1155"/>
      <c r="K39" s="1155"/>
      <c r="L39" s="1155"/>
      <c r="M39" s="1155"/>
      <c r="N39" s="1155"/>
      <c r="O39" s="1155"/>
      <c r="P39" s="1155"/>
      <c r="Q39" s="1155"/>
      <c r="R39" s="1155"/>
      <c r="S39" s="1155"/>
      <c r="T39" s="1155"/>
      <c r="U39" s="1155"/>
      <c r="V39" s="1155"/>
      <c r="W39" s="1155"/>
      <c r="X39" s="1155"/>
      <c r="Y39" s="1155"/>
      <c r="Z39" s="1155"/>
      <c r="AA39" s="1155"/>
      <c r="AB39" s="1155"/>
      <c r="AC39" s="1155"/>
      <c r="AD39" s="1155"/>
      <c r="AE39" s="1155"/>
      <c r="AF39" s="1155"/>
      <c r="AG39" s="1155"/>
      <c r="AH39" s="1155"/>
      <c r="AI39" s="1155"/>
      <c r="AJ39" s="1155"/>
      <c r="AK39" s="1155"/>
      <c r="AL39" s="1155"/>
      <c r="AM39" s="1155"/>
      <c r="AN39" s="1155"/>
      <c r="AO39" s="1155"/>
      <c r="AP39" s="1155"/>
      <c r="AQ39" s="1155"/>
      <c r="AR39" s="1155"/>
      <c r="AS39" s="1155"/>
      <c r="AT39" s="1155"/>
      <c r="AU39" s="1155"/>
      <c r="AV39" s="1155"/>
      <c r="AW39" s="1155"/>
      <c r="AX39" s="1155"/>
      <c r="AY39" s="1155"/>
      <c r="AZ39" s="1155"/>
      <c r="BA39" s="1155"/>
      <c r="BB39" s="1155"/>
      <c r="BC39" s="1155"/>
      <c r="BD39" s="1155"/>
      <c r="BE39" s="1155"/>
      <c r="BF39" s="1155"/>
      <c r="BG39" s="1155"/>
      <c r="BH39" s="1155"/>
      <c r="BI39" s="1155"/>
      <c r="BJ39" s="1155"/>
      <c r="BK39" s="1155"/>
      <c r="BL39" s="1155"/>
      <c r="BM39" s="1155"/>
      <c r="BN39" s="1155"/>
      <c r="BO39" s="1155"/>
      <c r="BP39" s="1155"/>
      <c r="BQ39" s="1155"/>
      <c r="BR39" s="1155"/>
      <c r="BS39" s="1155"/>
      <c r="BT39" s="1155"/>
      <c r="BU39" s="1155"/>
      <c r="BV39" s="1155"/>
      <c r="BW39" s="1155"/>
      <c r="BX39" s="1155"/>
      <c r="BY39" s="1155"/>
      <c r="BZ39" s="1155"/>
      <c r="CA39" s="1155"/>
      <c r="CB39" s="1155"/>
      <c r="CC39" s="1155"/>
      <c r="CD39" s="1155"/>
      <c r="CE39" s="1155"/>
      <c r="CF39" s="1155"/>
      <c r="CG39" s="1155"/>
      <c r="CH39" s="1155"/>
      <c r="CI39" s="1155"/>
      <c r="CJ39" s="1155"/>
      <c r="CK39" s="1155"/>
      <c r="CL39" s="1155"/>
      <c r="CM39" s="1155"/>
      <c r="CN39" s="1155"/>
      <c r="CO39" s="1155"/>
      <c r="CP39" s="1155"/>
      <c r="CQ39" s="1155"/>
      <c r="CR39" s="1155"/>
      <c r="CS39" s="1155"/>
      <c r="CT39" s="1155"/>
      <c r="CU39" s="1155"/>
      <c r="CV39" s="1155"/>
      <c r="CW39" s="1155"/>
      <c r="CX39" s="1155"/>
      <c r="CY39" s="1155"/>
      <c r="CZ39" s="1155"/>
      <c r="DA39" s="1155"/>
      <c r="DB39" s="1155"/>
      <c r="DC39" s="1155"/>
      <c r="DD39" s="1155"/>
      <c r="DE39" s="1155"/>
      <c r="DF39" s="1155"/>
      <c r="DG39" s="1155"/>
      <c r="DH39" s="1155"/>
      <c r="DI39" s="1155"/>
      <c r="DJ39" s="1155"/>
      <c r="DK39" s="1155"/>
      <c r="DL39" s="1155"/>
      <c r="DM39" s="1155"/>
      <c r="DN39" s="1155"/>
      <c r="DO39" s="1155"/>
      <c r="DP39" s="1155"/>
      <c r="DQ39" s="1155"/>
      <c r="DR39" s="1155"/>
      <c r="DS39" s="1155"/>
      <c r="DT39" s="1155"/>
      <c r="DU39" s="1155"/>
      <c r="DV39" s="1155"/>
      <c r="DW39" s="1155"/>
      <c r="DX39" s="1155"/>
      <c r="DY39" s="1155"/>
      <c r="DZ39" s="1155"/>
      <c r="EA39" s="1155"/>
      <c r="EB39" s="1155"/>
      <c r="EC39" s="1155"/>
      <c r="ED39" s="1155"/>
      <c r="EE39" s="1155"/>
      <c r="EF39" s="1155"/>
      <c r="EG39" s="1155"/>
      <c r="EH39" s="1155"/>
      <c r="EI39" s="1155"/>
      <c r="EJ39" s="1155"/>
      <c r="EK39" s="1155"/>
      <c r="EL39" s="1155"/>
      <c r="EM39" s="1155"/>
      <c r="EN39" s="1155"/>
      <c r="EO39" s="1155"/>
      <c r="EP39" s="1155"/>
      <c r="EQ39" s="1155"/>
      <c r="ER39" s="1155"/>
      <c r="ES39" s="1155"/>
    </row>
    <row r="40" spans="1:149" s="1156" customFormat="1" x14ac:dyDescent="0.35">
      <c r="A40" s="1153" t="s">
        <v>5064</v>
      </c>
      <c r="B40" s="1153" t="s">
        <v>5065</v>
      </c>
      <c r="C40" s="1154">
        <v>1</v>
      </c>
      <c r="D40" s="164">
        <v>7467.9</v>
      </c>
      <c r="E40" s="164">
        <v>7467.9</v>
      </c>
      <c r="F40" s="1155"/>
      <c r="G40" s="1155"/>
      <c r="H40" s="1155"/>
      <c r="I40" s="1155"/>
      <c r="J40" s="1155"/>
      <c r="K40" s="1155"/>
      <c r="L40" s="1155"/>
      <c r="M40" s="1155"/>
      <c r="N40" s="1155"/>
      <c r="O40" s="1155"/>
      <c r="P40" s="1155"/>
      <c r="Q40" s="1155"/>
      <c r="R40" s="1155"/>
      <c r="S40" s="1155"/>
      <c r="T40" s="1155"/>
      <c r="U40" s="1155"/>
      <c r="V40" s="1155"/>
      <c r="W40" s="1155"/>
      <c r="X40" s="1155"/>
      <c r="Y40" s="1155"/>
      <c r="Z40" s="1155"/>
      <c r="AA40" s="1155"/>
      <c r="AB40" s="1155"/>
      <c r="AC40" s="1155"/>
      <c r="AD40" s="1155"/>
      <c r="AE40" s="1155"/>
      <c r="AF40" s="1155"/>
      <c r="AG40" s="1155"/>
      <c r="AH40" s="1155"/>
      <c r="AI40" s="1155"/>
      <c r="AJ40" s="1155"/>
      <c r="AK40" s="1155"/>
      <c r="AL40" s="1155"/>
      <c r="AM40" s="1155"/>
      <c r="AN40" s="1155"/>
      <c r="AO40" s="1155"/>
      <c r="AP40" s="1155"/>
      <c r="AQ40" s="1155"/>
      <c r="AR40" s="1155"/>
      <c r="AS40" s="1155"/>
      <c r="AT40" s="1155"/>
      <c r="AU40" s="1155"/>
      <c r="AV40" s="1155"/>
      <c r="AW40" s="1155"/>
      <c r="AX40" s="1155"/>
      <c r="AY40" s="1155"/>
      <c r="AZ40" s="1155"/>
      <c r="BA40" s="1155"/>
      <c r="BB40" s="1155"/>
      <c r="BC40" s="1155"/>
      <c r="BD40" s="1155"/>
      <c r="BE40" s="1155"/>
      <c r="BF40" s="1155"/>
      <c r="BG40" s="1155"/>
      <c r="BH40" s="1155"/>
      <c r="BI40" s="1155"/>
      <c r="BJ40" s="1155"/>
      <c r="BK40" s="1155"/>
      <c r="BL40" s="1155"/>
      <c r="BM40" s="1155"/>
      <c r="BN40" s="1155"/>
      <c r="BO40" s="1155"/>
      <c r="BP40" s="1155"/>
      <c r="BQ40" s="1155"/>
      <c r="BR40" s="1155"/>
      <c r="BS40" s="1155"/>
      <c r="BT40" s="1155"/>
      <c r="BU40" s="1155"/>
      <c r="BV40" s="1155"/>
      <c r="BW40" s="1155"/>
      <c r="BX40" s="1155"/>
      <c r="BY40" s="1155"/>
      <c r="BZ40" s="1155"/>
      <c r="CA40" s="1155"/>
      <c r="CB40" s="1155"/>
      <c r="CC40" s="1155"/>
      <c r="CD40" s="1155"/>
      <c r="CE40" s="1155"/>
      <c r="CF40" s="1155"/>
      <c r="CG40" s="1155"/>
      <c r="CH40" s="1155"/>
      <c r="CI40" s="1155"/>
      <c r="CJ40" s="1155"/>
      <c r="CK40" s="1155"/>
      <c r="CL40" s="1155"/>
      <c r="CM40" s="1155"/>
      <c r="CN40" s="1155"/>
      <c r="CO40" s="1155"/>
      <c r="CP40" s="1155"/>
      <c r="CQ40" s="1155"/>
      <c r="CR40" s="1155"/>
      <c r="CS40" s="1155"/>
      <c r="CT40" s="1155"/>
      <c r="CU40" s="1155"/>
      <c r="CV40" s="1155"/>
      <c r="CW40" s="1155"/>
      <c r="CX40" s="1155"/>
      <c r="CY40" s="1155"/>
      <c r="CZ40" s="1155"/>
      <c r="DA40" s="1155"/>
      <c r="DB40" s="1155"/>
      <c r="DC40" s="1155"/>
      <c r="DD40" s="1155"/>
      <c r="DE40" s="1155"/>
      <c r="DF40" s="1155"/>
      <c r="DG40" s="1155"/>
      <c r="DH40" s="1155"/>
      <c r="DI40" s="1155"/>
      <c r="DJ40" s="1155"/>
      <c r="DK40" s="1155"/>
      <c r="DL40" s="1155"/>
      <c r="DM40" s="1155"/>
      <c r="DN40" s="1155"/>
      <c r="DO40" s="1155"/>
      <c r="DP40" s="1155"/>
      <c r="DQ40" s="1155"/>
      <c r="DR40" s="1155"/>
      <c r="DS40" s="1155"/>
      <c r="DT40" s="1155"/>
      <c r="DU40" s="1155"/>
      <c r="DV40" s="1155"/>
      <c r="DW40" s="1155"/>
      <c r="DX40" s="1155"/>
      <c r="DY40" s="1155"/>
      <c r="DZ40" s="1155"/>
      <c r="EA40" s="1155"/>
      <c r="EB40" s="1155"/>
      <c r="EC40" s="1155"/>
      <c r="ED40" s="1155"/>
      <c r="EE40" s="1155"/>
      <c r="EF40" s="1155"/>
      <c r="EG40" s="1155"/>
      <c r="EH40" s="1155"/>
      <c r="EI40" s="1155"/>
      <c r="EJ40" s="1155"/>
      <c r="EK40" s="1155"/>
      <c r="EL40" s="1155"/>
      <c r="EM40" s="1155"/>
      <c r="EN40" s="1155"/>
      <c r="EO40" s="1155"/>
      <c r="EP40" s="1155"/>
      <c r="EQ40" s="1155"/>
      <c r="ER40" s="1155"/>
      <c r="ES40" s="1155"/>
    </row>
    <row r="41" spans="1:149" s="1156" customFormat="1" x14ac:dyDescent="0.35">
      <c r="A41" s="1153" t="s">
        <v>5066</v>
      </c>
      <c r="B41" s="1153" t="s">
        <v>5067</v>
      </c>
      <c r="C41" s="1154">
        <v>6</v>
      </c>
      <c r="D41" s="164">
        <v>7467.9</v>
      </c>
      <c r="E41" s="164">
        <v>7467.9</v>
      </c>
      <c r="F41" s="1155"/>
      <c r="G41" s="1155"/>
      <c r="H41" s="1155"/>
      <c r="I41" s="1155"/>
      <c r="J41" s="1155"/>
      <c r="K41" s="1155"/>
      <c r="L41" s="1155"/>
      <c r="M41" s="1155"/>
      <c r="N41" s="1155"/>
      <c r="O41" s="1155"/>
      <c r="P41" s="1155"/>
      <c r="Q41" s="1155"/>
      <c r="R41" s="1155"/>
      <c r="S41" s="1155"/>
      <c r="T41" s="1155"/>
      <c r="U41" s="1155"/>
      <c r="V41" s="1155"/>
      <c r="W41" s="1155"/>
      <c r="X41" s="1155"/>
      <c r="Y41" s="1155"/>
      <c r="Z41" s="1155"/>
      <c r="AA41" s="1155"/>
      <c r="AB41" s="1155"/>
      <c r="AC41" s="1155"/>
      <c r="AD41" s="1155"/>
      <c r="AE41" s="1155"/>
      <c r="AF41" s="1155"/>
      <c r="AG41" s="1155"/>
      <c r="AH41" s="1155"/>
      <c r="AI41" s="1155"/>
      <c r="AJ41" s="1155"/>
      <c r="AK41" s="1155"/>
      <c r="AL41" s="1155"/>
      <c r="AM41" s="1155"/>
      <c r="AN41" s="1155"/>
      <c r="AO41" s="1155"/>
      <c r="AP41" s="1155"/>
      <c r="AQ41" s="1155"/>
      <c r="AR41" s="1155"/>
      <c r="AS41" s="1155"/>
      <c r="AT41" s="1155"/>
      <c r="AU41" s="1155"/>
      <c r="AV41" s="1155"/>
      <c r="AW41" s="1155"/>
      <c r="AX41" s="1155"/>
      <c r="AY41" s="1155"/>
      <c r="AZ41" s="1155"/>
      <c r="BA41" s="1155"/>
      <c r="BB41" s="1155"/>
      <c r="BC41" s="1155"/>
      <c r="BD41" s="1155"/>
      <c r="BE41" s="1155"/>
      <c r="BF41" s="1155"/>
      <c r="BG41" s="1155"/>
      <c r="BH41" s="1155"/>
      <c r="BI41" s="1155"/>
      <c r="BJ41" s="1155"/>
      <c r="BK41" s="1155"/>
      <c r="BL41" s="1155"/>
      <c r="BM41" s="1155"/>
      <c r="BN41" s="1155"/>
      <c r="BO41" s="1155"/>
      <c r="BP41" s="1155"/>
      <c r="BQ41" s="1155"/>
      <c r="BR41" s="1155"/>
      <c r="BS41" s="1155"/>
      <c r="BT41" s="1155"/>
      <c r="BU41" s="1155"/>
      <c r="BV41" s="1155"/>
      <c r="BW41" s="1155"/>
      <c r="BX41" s="1155"/>
      <c r="BY41" s="1155"/>
      <c r="BZ41" s="1155"/>
      <c r="CA41" s="1155"/>
      <c r="CB41" s="1155"/>
      <c r="CC41" s="1155"/>
      <c r="CD41" s="1155"/>
      <c r="CE41" s="1155"/>
      <c r="CF41" s="1155"/>
      <c r="CG41" s="1155"/>
      <c r="CH41" s="1155"/>
      <c r="CI41" s="1155"/>
      <c r="CJ41" s="1155"/>
      <c r="CK41" s="1155"/>
      <c r="CL41" s="1155"/>
      <c r="CM41" s="1155"/>
      <c r="CN41" s="1155"/>
      <c r="CO41" s="1155"/>
      <c r="CP41" s="1155"/>
      <c r="CQ41" s="1155"/>
      <c r="CR41" s="1155"/>
      <c r="CS41" s="1155"/>
      <c r="CT41" s="1155"/>
      <c r="CU41" s="1155"/>
      <c r="CV41" s="1155"/>
      <c r="CW41" s="1155"/>
      <c r="CX41" s="1155"/>
      <c r="CY41" s="1155"/>
      <c r="CZ41" s="1155"/>
      <c r="DA41" s="1155"/>
      <c r="DB41" s="1155"/>
      <c r="DC41" s="1155"/>
      <c r="DD41" s="1155"/>
      <c r="DE41" s="1155"/>
      <c r="DF41" s="1155"/>
      <c r="DG41" s="1155"/>
      <c r="DH41" s="1155"/>
      <c r="DI41" s="1155"/>
      <c r="DJ41" s="1155"/>
      <c r="DK41" s="1155"/>
      <c r="DL41" s="1155"/>
      <c r="DM41" s="1155"/>
      <c r="DN41" s="1155"/>
      <c r="DO41" s="1155"/>
      <c r="DP41" s="1155"/>
      <c r="DQ41" s="1155"/>
      <c r="DR41" s="1155"/>
      <c r="DS41" s="1155"/>
      <c r="DT41" s="1155"/>
      <c r="DU41" s="1155"/>
      <c r="DV41" s="1155"/>
      <c r="DW41" s="1155"/>
      <c r="DX41" s="1155"/>
      <c r="DY41" s="1155"/>
      <c r="DZ41" s="1155"/>
      <c r="EA41" s="1155"/>
      <c r="EB41" s="1155"/>
      <c r="EC41" s="1155"/>
      <c r="ED41" s="1155"/>
      <c r="EE41" s="1155"/>
      <c r="EF41" s="1155"/>
      <c r="EG41" s="1155"/>
      <c r="EH41" s="1155"/>
      <c r="EI41" s="1155"/>
      <c r="EJ41" s="1155"/>
      <c r="EK41" s="1155"/>
      <c r="EL41" s="1155"/>
      <c r="EM41" s="1155"/>
      <c r="EN41" s="1155"/>
      <c r="EO41" s="1155"/>
      <c r="EP41" s="1155"/>
      <c r="EQ41" s="1155"/>
      <c r="ER41" s="1155"/>
      <c r="ES41" s="1155"/>
    </row>
    <row r="42" spans="1:149" s="1156" customFormat="1" x14ac:dyDescent="0.35">
      <c r="A42" s="1153" t="s">
        <v>5068</v>
      </c>
      <c r="B42" s="1153" t="s">
        <v>5069</v>
      </c>
      <c r="C42" s="1154">
        <v>1</v>
      </c>
      <c r="D42" s="164">
        <v>7467.9</v>
      </c>
      <c r="E42" s="164">
        <v>7467.9</v>
      </c>
      <c r="F42" s="1155"/>
      <c r="G42" s="1155"/>
      <c r="H42" s="1155"/>
      <c r="I42" s="1155"/>
      <c r="J42" s="1155"/>
      <c r="K42" s="1155"/>
      <c r="L42" s="1155"/>
      <c r="M42" s="1155"/>
      <c r="N42" s="1155"/>
      <c r="O42" s="1155"/>
      <c r="P42" s="1155"/>
      <c r="Q42" s="1155"/>
      <c r="R42" s="1155"/>
      <c r="S42" s="1155"/>
      <c r="T42" s="1155"/>
      <c r="U42" s="1155"/>
      <c r="V42" s="1155"/>
      <c r="W42" s="1155"/>
      <c r="X42" s="1155"/>
      <c r="Y42" s="1155"/>
      <c r="Z42" s="1155"/>
      <c r="AA42" s="1155"/>
      <c r="AB42" s="1155"/>
      <c r="AC42" s="1155"/>
      <c r="AD42" s="1155"/>
      <c r="AE42" s="1155"/>
      <c r="AF42" s="1155"/>
      <c r="AG42" s="1155"/>
      <c r="AH42" s="1155"/>
      <c r="AI42" s="1155"/>
      <c r="AJ42" s="1155"/>
      <c r="AK42" s="1155"/>
      <c r="AL42" s="1155"/>
      <c r="AM42" s="1155"/>
      <c r="AN42" s="1155"/>
      <c r="AO42" s="1155"/>
      <c r="AP42" s="1155"/>
      <c r="AQ42" s="1155"/>
      <c r="AR42" s="1155"/>
      <c r="AS42" s="1155"/>
      <c r="AT42" s="1155"/>
      <c r="AU42" s="1155"/>
      <c r="AV42" s="1155"/>
      <c r="AW42" s="1155"/>
      <c r="AX42" s="1155"/>
      <c r="AY42" s="1155"/>
      <c r="AZ42" s="1155"/>
      <c r="BA42" s="1155"/>
      <c r="BB42" s="1155"/>
      <c r="BC42" s="1155"/>
      <c r="BD42" s="1155"/>
      <c r="BE42" s="1155"/>
      <c r="BF42" s="1155"/>
      <c r="BG42" s="1155"/>
      <c r="BH42" s="1155"/>
      <c r="BI42" s="1155"/>
      <c r="BJ42" s="1155"/>
      <c r="BK42" s="1155"/>
      <c r="BL42" s="1155"/>
      <c r="BM42" s="1155"/>
      <c r="BN42" s="1155"/>
      <c r="BO42" s="1155"/>
      <c r="BP42" s="1155"/>
      <c r="BQ42" s="1155"/>
      <c r="BR42" s="1155"/>
      <c r="BS42" s="1155"/>
      <c r="BT42" s="1155"/>
      <c r="BU42" s="1155"/>
      <c r="BV42" s="1155"/>
      <c r="BW42" s="1155"/>
      <c r="BX42" s="1155"/>
      <c r="BY42" s="1155"/>
      <c r="BZ42" s="1155"/>
      <c r="CA42" s="1155"/>
      <c r="CB42" s="1155"/>
      <c r="CC42" s="1155"/>
      <c r="CD42" s="1155"/>
      <c r="CE42" s="1155"/>
      <c r="CF42" s="1155"/>
      <c r="CG42" s="1155"/>
      <c r="CH42" s="1155"/>
      <c r="CI42" s="1155"/>
      <c r="CJ42" s="1155"/>
      <c r="CK42" s="1155"/>
      <c r="CL42" s="1155"/>
      <c r="CM42" s="1155"/>
      <c r="CN42" s="1155"/>
      <c r="CO42" s="1155"/>
      <c r="CP42" s="1155"/>
      <c r="CQ42" s="1155"/>
      <c r="CR42" s="1155"/>
      <c r="CS42" s="1155"/>
      <c r="CT42" s="1155"/>
      <c r="CU42" s="1155"/>
      <c r="CV42" s="1155"/>
      <c r="CW42" s="1155"/>
      <c r="CX42" s="1155"/>
      <c r="CY42" s="1155"/>
      <c r="CZ42" s="1155"/>
      <c r="DA42" s="1155"/>
      <c r="DB42" s="1155"/>
      <c r="DC42" s="1155"/>
      <c r="DD42" s="1155"/>
      <c r="DE42" s="1155"/>
      <c r="DF42" s="1155"/>
      <c r="DG42" s="1155"/>
      <c r="DH42" s="1155"/>
      <c r="DI42" s="1155"/>
      <c r="DJ42" s="1155"/>
      <c r="DK42" s="1155"/>
      <c r="DL42" s="1155"/>
      <c r="DM42" s="1155"/>
      <c r="DN42" s="1155"/>
      <c r="DO42" s="1155"/>
      <c r="DP42" s="1155"/>
      <c r="DQ42" s="1155"/>
      <c r="DR42" s="1155"/>
      <c r="DS42" s="1155"/>
      <c r="DT42" s="1155"/>
      <c r="DU42" s="1155"/>
      <c r="DV42" s="1155"/>
      <c r="DW42" s="1155"/>
      <c r="DX42" s="1155"/>
      <c r="DY42" s="1155"/>
      <c r="DZ42" s="1155"/>
      <c r="EA42" s="1155"/>
      <c r="EB42" s="1155"/>
      <c r="EC42" s="1155"/>
      <c r="ED42" s="1155"/>
      <c r="EE42" s="1155"/>
      <c r="EF42" s="1155"/>
      <c r="EG42" s="1155"/>
      <c r="EH42" s="1155"/>
      <c r="EI42" s="1155"/>
      <c r="EJ42" s="1155"/>
      <c r="EK42" s="1155"/>
      <c r="EL42" s="1155"/>
      <c r="EM42" s="1155"/>
      <c r="EN42" s="1155"/>
      <c r="EO42" s="1155"/>
      <c r="EP42" s="1155"/>
      <c r="EQ42" s="1155"/>
      <c r="ER42" s="1155"/>
      <c r="ES42" s="1155"/>
    </row>
    <row r="43" spans="1:149" s="1156" customFormat="1" x14ac:dyDescent="0.35">
      <c r="A43" s="1153" t="s">
        <v>5070</v>
      </c>
      <c r="B43" s="1153" t="s">
        <v>5071</v>
      </c>
      <c r="C43" s="1154">
        <v>2</v>
      </c>
      <c r="D43" s="164">
        <v>7467.9</v>
      </c>
      <c r="E43" s="164">
        <v>7467.9</v>
      </c>
      <c r="F43" s="1155"/>
      <c r="G43" s="1155"/>
      <c r="H43" s="1155"/>
      <c r="I43" s="1155"/>
      <c r="J43" s="1155"/>
      <c r="K43" s="1155"/>
      <c r="L43" s="1155"/>
      <c r="M43" s="1155"/>
      <c r="N43" s="1155"/>
      <c r="O43" s="1155"/>
      <c r="P43" s="1155"/>
      <c r="Q43" s="1155"/>
      <c r="R43" s="1155"/>
      <c r="S43" s="1155"/>
      <c r="T43" s="1155"/>
      <c r="U43" s="1155"/>
      <c r="V43" s="1155"/>
      <c r="W43" s="1155"/>
      <c r="X43" s="1155"/>
      <c r="Y43" s="1155"/>
      <c r="Z43" s="1155"/>
      <c r="AA43" s="1155"/>
      <c r="AB43" s="1155"/>
      <c r="AC43" s="1155"/>
      <c r="AD43" s="1155"/>
      <c r="AE43" s="1155"/>
      <c r="AF43" s="1155"/>
      <c r="AG43" s="1155"/>
      <c r="AH43" s="1155"/>
      <c r="AI43" s="1155"/>
      <c r="AJ43" s="1155"/>
      <c r="AK43" s="1155"/>
      <c r="AL43" s="1155"/>
      <c r="AM43" s="1155"/>
      <c r="AN43" s="1155"/>
      <c r="AO43" s="1155"/>
      <c r="AP43" s="1155"/>
      <c r="AQ43" s="1155"/>
      <c r="AR43" s="1155"/>
      <c r="AS43" s="1155"/>
      <c r="AT43" s="1155"/>
      <c r="AU43" s="1155"/>
      <c r="AV43" s="1155"/>
      <c r="AW43" s="1155"/>
      <c r="AX43" s="1155"/>
      <c r="AY43" s="1155"/>
      <c r="AZ43" s="1155"/>
      <c r="BA43" s="1155"/>
      <c r="BB43" s="1155"/>
      <c r="BC43" s="1155"/>
      <c r="BD43" s="1155"/>
      <c r="BE43" s="1155"/>
      <c r="BF43" s="1155"/>
      <c r="BG43" s="1155"/>
      <c r="BH43" s="1155"/>
      <c r="BI43" s="1155"/>
      <c r="BJ43" s="1155"/>
      <c r="BK43" s="1155"/>
      <c r="BL43" s="1155"/>
      <c r="BM43" s="1155"/>
      <c r="BN43" s="1155"/>
      <c r="BO43" s="1155"/>
      <c r="BP43" s="1155"/>
      <c r="BQ43" s="1155"/>
      <c r="BR43" s="1155"/>
      <c r="BS43" s="1155"/>
      <c r="BT43" s="1155"/>
      <c r="BU43" s="1155"/>
      <c r="BV43" s="1155"/>
      <c r="BW43" s="1155"/>
      <c r="BX43" s="1155"/>
      <c r="BY43" s="1155"/>
      <c r="BZ43" s="1155"/>
      <c r="CA43" s="1155"/>
      <c r="CB43" s="1155"/>
      <c r="CC43" s="1155"/>
      <c r="CD43" s="1155"/>
      <c r="CE43" s="1155"/>
      <c r="CF43" s="1155"/>
      <c r="CG43" s="1155"/>
      <c r="CH43" s="1155"/>
      <c r="CI43" s="1155"/>
      <c r="CJ43" s="1155"/>
      <c r="CK43" s="1155"/>
      <c r="CL43" s="1155"/>
      <c r="CM43" s="1155"/>
      <c r="CN43" s="1155"/>
      <c r="CO43" s="1155"/>
      <c r="CP43" s="1155"/>
      <c r="CQ43" s="1155"/>
      <c r="CR43" s="1155"/>
      <c r="CS43" s="1155"/>
      <c r="CT43" s="1155"/>
      <c r="CU43" s="1155"/>
      <c r="CV43" s="1155"/>
      <c r="CW43" s="1155"/>
      <c r="CX43" s="1155"/>
      <c r="CY43" s="1155"/>
      <c r="CZ43" s="1155"/>
      <c r="DA43" s="1155"/>
      <c r="DB43" s="1155"/>
      <c r="DC43" s="1155"/>
      <c r="DD43" s="1155"/>
      <c r="DE43" s="1155"/>
      <c r="DF43" s="1155"/>
      <c r="DG43" s="1155"/>
      <c r="DH43" s="1155"/>
      <c r="DI43" s="1155"/>
      <c r="DJ43" s="1155"/>
      <c r="DK43" s="1155"/>
      <c r="DL43" s="1155"/>
      <c r="DM43" s="1155"/>
      <c r="DN43" s="1155"/>
      <c r="DO43" s="1155"/>
      <c r="DP43" s="1155"/>
      <c r="DQ43" s="1155"/>
      <c r="DR43" s="1155"/>
      <c r="DS43" s="1155"/>
      <c r="DT43" s="1155"/>
      <c r="DU43" s="1155"/>
      <c r="DV43" s="1155"/>
      <c r="DW43" s="1155"/>
      <c r="DX43" s="1155"/>
      <c r="DY43" s="1155"/>
      <c r="DZ43" s="1155"/>
      <c r="EA43" s="1155"/>
      <c r="EB43" s="1155"/>
      <c r="EC43" s="1155"/>
      <c r="ED43" s="1155"/>
      <c r="EE43" s="1155"/>
      <c r="EF43" s="1155"/>
      <c r="EG43" s="1155"/>
      <c r="EH43" s="1155"/>
      <c r="EI43" s="1155"/>
      <c r="EJ43" s="1155"/>
      <c r="EK43" s="1155"/>
      <c r="EL43" s="1155"/>
      <c r="EM43" s="1155"/>
      <c r="EN43" s="1155"/>
      <c r="EO43" s="1155"/>
      <c r="EP43" s="1155"/>
      <c r="EQ43" s="1155"/>
      <c r="ER43" s="1155"/>
      <c r="ES43" s="1155"/>
    </row>
    <row r="44" spans="1:149" s="1156" customFormat="1" x14ac:dyDescent="0.35">
      <c r="A44" s="1153" t="s">
        <v>5072</v>
      </c>
      <c r="B44" s="1153" t="s">
        <v>5073</v>
      </c>
      <c r="C44" s="1154">
        <v>9</v>
      </c>
      <c r="D44" s="164">
        <v>7467.9</v>
      </c>
      <c r="E44" s="164">
        <v>7467.9</v>
      </c>
      <c r="F44" s="1155"/>
      <c r="G44" s="1155"/>
      <c r="H44" s="1155"/>
      <c r="I44" s="1155"/>
      <c r="J44" s="1155"/>
      <c r="K44" s="1155"/>
      <c r="L44" s="1155"/>
      <c r="M44" s="1155"/>
      <c r="N44" s="1155"/>
      <c r="O44" s="1155"/>
      <c r="P44" s="1155"/>
      <c r="Q44" s="1155"/>
      <c r="R44" s="1155"/>
      <c r="S44" s="1155"/>
      <c r="T44" s="1155"/>
      <c r="U44" s="1155"/>
      <c r="V44" s="1155"/>
      <c r="W44" s="1155"/>
      <c r="X44" s="1155"/>
      <c r="Y44" s="1155"/>
      <c r="Z44" s="1155"/>
      <c r="AA44" s="1155"/>
      <c r="AB44" s="1155"/>
      <c r="AC44" s="1155"/>
      <c r="AD44" s="1155"/>
      <c r="AE44" s="1155"/>
      <c r="AF44" s="1155"/>
      <c r="AG44" s="1155"/>
      <c r="AH44" s="1155"/>
      <c r="AI44" s="1155"/>
      <c r="AJ44" s="1155"/>
      <c r="AK44" s="1155"/>
      <c r="AL44" s="1155"/>
      <c r="AM44" s="1155"/>
      <c r="AN44" s="1155"/>
      <c r="AO44" s="1155"/>
      <c r="AP44" s="1155"/>
      <c r="AQ44" s="1155"/>
      <c r="AR44" s="1155"/>
      <c r="AS44" s="1155"/>
      <c r="AT44" s="1155"/>
      <c r="AU44" s="1155"/>
      <c r="AV44" s="1155"/>
      <c r="AW44" s="1155"/>
      <c r="AX44" s="1155"/>
      <c r="AY44" s="1155"/>
      <c r="AZ44" s="1155"/>
      <c r="BA44" s="1155"/>
      <c r="BB44" s="1155"/>
      <c r="BC44" s="1155"/>
      <c r="BD44" s="1155"/>
      <c r="BE44" s="1155"/>
      <c r="BF44" s="1155"/>
      <c r="BG44" s="1155"/>
      <c r="BH44" s="1155"/>
      <c r="BI44" s="1155"/>
      <c r="BJ44" s="1155"/>
      <c r="BK44" s="1155"/>
      <c r="BL44" s="1155"/>
      <c r="BM44" s="1155"/>
      <c r="BN44" s="1155"/>
      <c r="BO44" s="1155"/>
      <c r="BP44" s="1155"/>
      <c r="BQ44" s="1155"/>
      <c r="BR44" s="1155"/>
      <c r="BS44" s="1155"/>
      <c r="BT44" s="1155"/>
      <c r="BU44" s="1155"/>
      <c r="BV44" s="1155"/>
      <c r="BW44" s="1155"/>
      <c r="BX44" s="1155"/>
      <c r="BY44" s="1155"/>
      <c r="BZ44" s="1155"/>
      <c r="CA44" s="1155"/>
      <c r="CB44" s="1155"/>
      <c r="CC44" s="1155"/>
      <c r="CD44" s="1155"/>
      <c r="CE44" s="1155"/>
      <c r="CF44" s="1155"/>
      <c r="CG44" s="1155"/>
      <c r="CH44" s="1155"/>
      <c r="CI44" s="1155"/>
      <c r="CJ44" s="1155"/>
      <c r="CK44" s="1155"/>
      <c r="CL44" s="1155"/>
      <c r="CM44" s="1155"/>
      <c r="CN44" s="1155"/>
      <c r="CO44" s="1155"/>
      <c r="CP44" s="1155"/>
      <c r="CQ44" s="1155"/>
      <c r="CR44" s="1155"/>
      <c r="CS44" s="1155"/>
      <c r="CT44" s="1155"/>
      <c r="CU44" s="1155"/>
      <c r="CV44" s="1155"/>
      <c r="CW44" s="1155"/>
      <c r="CX44" s="1155"/>
      <c r="CY44" s="1155"/>
      <c r="CZ44" s="1155"/>
      <c r="DA44" s="1155"/>
      <c r="DB44" s="1155"/>
      <c r="DC44" s="1155"/>
      <c r="DD44" s="1155"/>
      <c r="DE44" s="1155"/>
      <c r="DF44" s="1155"/>
      <c r="DG44" s="1155"/>
      <c r="DH44" s="1155"/>
      <c r="DI44" s="1155"/>
      <c r="DJ44" s="1155"/>
      <c r="DK44" s="1155"/>
      <c r="DL44" s="1155"/>
      <c r="DM44" s="1155"/>
      <c r="DN44" s="1155"/>
      <c r="DO44" s="1155"/>
      <c r="DP44" s="1155"/>
      <c r="DQ44" s="1155"/>
      <c r="DR44" s="1155"/>
      <c r="DS44" s="1155"/>
      <c r="DT44" s="1155"/>
      <c r="DU44" s="1155"/>
      <c r="DV44" s="1155"/>
      <c r="DW44" s="1155"/>
      <c r="DX44" s="1155"/>
      <c r="DY44" s="1155"/>
      <c r="DZ44" s="1155"/>
      <c r="EA44" s="1155"/>
      <c r="EB44" s="1155"/>
      <c r="EC44" s="1155"/>
      <c r="ED44" s="1155"/>
      <c r="EE44" s="1155"/>
      <c r="EF44" s="1155"/>
      <c r="EG44" s="1155"/>
      <c r="EH44" s="1155"/>
      <c r="EI44" s="1155"/>
      <c r="EJ44" s="1155"/>
      <c r="EK44" s="1155"/>
      <c r="EL44" s="1155"/>
      <c r="EM44" s="1155"/>
      <c r="EN44" s="1155"/>
      <c r="EO44" s="1155"/>
      <c r="EP44" s="1155"/>
      <c r="EQ44" s="1155"/>
      <c r="ER44" s="1155"/>
      <c r="ES44" s="1155"/>
    </row>
    <row r="45" spans="1:149" s="1156" customFormat="1" x14ac:dyDescent="0.35">
      <c r="A45" s="1153" t="s">
        <v>5074</v>
      </c>
      <c r="B45" s="1153" t="s">
        <v>5075</v>
      </c>
      <c r="C45" s="1154">
        <v>13</v>
      </c>
      <c r="D45" s="164">
        <v>7467.9</v>
      </c>
      <c r="E45" s="164">
        <v>7467.9</v>
      </c>
      <c r="F45" s="1155"/>
      <c r="G45" s="1155"/>
      <c r="H45" s="1155"/>
      <c r="I45" s="1155"/>
      <c r="J45" s="1155"/>
      <c r="K45" s="1155"/>
      <c r="L45" s="1155"/>
      <c r="M45" s="1155"/>
      <c r="N45" s="1155"/>
      <c r="O45" s="1155"/>
      <c r="P45" s="1155"/>
      <c r="Q45" s="1155"/>
      <c r="R45" s="1155"/>
      <c r="S45" s="1155"/>
      <c r="T45" s="1155"/>
      <c r="U45" s="1155"/>
      <c r="V45" s="1155"/>
      <c r="W45" s="1155"/>
      <c r="X45" s="1155"/>
      <c r="Y45" s="1155"/>
      <c r="Z45" s="1155"/>
      <c r="AA45" s="1155"/>
      <c r="AB45" s="1155"/>
      <c r="AC45" s="1155"/>
      <c r="AD45" s="1155"/>
      <c r="AE45" s="1155"/>
      <c r="AF45" s="1155"/>
      <c r="AG45" s="1155"/>
      <c r="AH45" s="1155"/>
      <c r="AI45" s="1155"/>
      <c r="AJ45" s="1155"/>
      <c r="AK45" s="1155"/>
      <c r="AL45" s="1155"/>
      <c r="AM45" s="1155"/>
      <c r="AN45" s="1155"/>
      <c r="AO45" s="1155"/>
      <c r="AP45" s="1155"/>
      <c r="AQ45" s="1155"/>
      <c r="AR45" s="1155"/>
      <c r="AS45" s="1155"/>
      <c r="AT45" s="1155"/>
      <c r="AU45" s="1155"/>
      <c r="AV45" s="1155"/>
      <c r="AW45" s="1155"/>
      <c r="AX45" s="1155"/>
      <c r="AY45" s="1155"/>
      <c r="AZ45" s="1155"/>
      <c r="BA45" s="1155"/>
      <c r="BB45" s="1155"/>
      <c r="BC45" s="1155"/>
      <c r="BD45" s="1155"/>
      <c r="BE45" s="1155"/>
      <c r="BF45" s="1155"/>
      <c r="BG45" s="1155"/>
      <c r="BH45" s="1155"/>
      <c r="BI45" s="1155"/>
      <c r="BJ45" s="1155"/>
      <c r="BK45" s="1155"/>
      <c r="BL45" s="1155"/>
      <c r="BM45" s="1155"/>
      <c r="BN45" s="1155"/>
      <c r="BO45" s="1155"/>
      <c r="BP45" s="1155"/>
      <c r="BQ45" s="1155"/>
      <c r="BR45" s="1155"/>
      <c r="BS45" s="1155"/>
      <c r="BT45" s="1155"/>
      <c r="BU45" s="1155"/>
      <c r="BV45" s="1155"/>
      <c r="BW45" s="1155"/>
      <c r="BX45" s="1155"/>
      <c r="BY45" s="1155"/>
      <c r="BZ45" s="1155"/>
      <c r="CA45" s="1155"/>
      <c r="CB45" s="1155"/>
      <c r="CC45" s="1155"/>
      <c r="CD45" s="1155"/>
      <c r="CE45" s="1155"/>
      <c r="CF45" s="1155"/>
      <c r="CG45" s="1155"/>
      <c r="CH45" s="1155"/>
      <c r="CI45" s="1155"/>
      <c r="CJ45" s="1155"/>
      <c r="CK45" s="1155"/>
      <c r="CL45" s="1155"/>
      <c r="CM45" s="1155"/>
      <c r="CN45" s="1155"/>
      <c r="CO45" s="1155"/>
      <c r="CP45" s="1155"/>
      <c r="CQ45" s="1155"/>
      <c r="CR45" s="1155"/>
      <c r="CS45" s="1155"/>
      <c r="CT45" s="1155"/>
      <c r="CU45" s="1155"/>
      <c r="CV45" s="1155"/>
      <c r="CW45" s="1155"/>
      <c r="CX45" s="1155"/>
      <c r="CY45" s="1155"/>
      <c r="CZ45" s="1155"/>
      <c r="DA45" s="1155"/>
      <c r="DB45" s="1155"/>
      <c r="DC45" s="1155"/>
      <c r="DD45" s="1155"/>
      <c r="DE45" s="1155"/>
      <c r="DF45" s="1155"/>
      <c r="DG45" s="1155"/>
      <c r="DH45" s="1155"/>
      <c r="DI45" s="1155"/>
      <c r="DJ45" s="1155"/>
      <c r="DK45" s="1155"/>
      <c r="DL45" s="1155"/>
      <c r="DM45" s="1155"/>
      <c r="DN45" s="1155"/>
      <c r="DO45" s="1155"/>
      <c r="DP45" s="1155"/>
      <c r="DQ45" s="1155"/>
      <c r="DR45" s="1155"/>
      <c r="DS45" s="1155"/>
      <c r="DT45" s="1155"/>
      <c r="DU45" s="1155"/>
      <c r="DV45" s="1155"/>
      <c r="DW45" s="1155"/>
      <c r="DX45" s="1155"/>
      <c r="DY45" s="1155"/>
      <c r="DZ45" s="1155"/>
      <c r="EA45" s="1155"/>
      <c r="EB45" s="1155"/>
      <c r="EC45" s="1155"/>
      <c r="ED45" s="1155"/>
      <c r="EE45" s="1155"/>
      <c r="EF45" s="1155"/>
      <c r="EG45" s="1155"/>
      <c r="EH45" s="1155"/>
      <c r="EI45" s="1155"/>
      <c r="EJ45" s="1155"/>
      <c r="EK45" s="1155"/>
      <c r="EL45" s="1155"/>
      <c r="EM45" s="1155"/>
      <c r="EN45" s="1155"/>
      <c r="EO45" s="1155"/>
      <c r="EP45" s="1155"/>
      <c r="EQ45" s="1155"/>
      <c r="ER45" s="1155"/>
      <c r="ES45" s="1155"/>
    </row>
    <row r="46" spans="1:149" s="1156" customFormat="1" x14ac:dyDescent="0.35">
      <c r="A46" s="1153" t="s">
        <v>5076</v>
      </c>
      <c r="B46" s="1153" t="s">
        <v>5077</v>
      </c>
      <c r="C46" s="1154">
        <v>1</v>
      </c>
      <c r="D46" s="164">
        <v>7467.9</v>
      </c>
      <c r="E46" s="164">
        <v>7467.9</v>
      </c>
      <c r="F46" s="1155"/>
      <c r="G46" s="1155"/>
      <c r="H46" s="1155"/>
      <c r="I46" s="1155"/>
      <c r="J46" s="1155"/>
      <c r="K46" s="1155"/>
      <c r="L46" s="1155"/>
      <c r="M46" s="1155"/>
      <c r="N46" s="1155"/>
      <c r="O46" s="1155"/>
      <c r="P46" s="1155"/>
      <c r="Q46" s="1155"/>
      <c r="R46" s="1155"/>
      <c r="S46" s="1155"/>
      <c r="T46" s="1155"/>
      <c r="U46" s="1155"/>
      <c r="V46" s="1155"/>
      <c r="W46" s="1155"/>
      <c r="X46" s="1155"/>
      <c r="Y46" s="1155"/>
      <c r="Z46" s="1155"/>
      <c r="AA46" s="1155"/>
      <c r="AB46" s="1155"/>
      <c r="AC46" s="1155"/>
      <c r="AD46" s="1155"/>
      <c r="AE46" s="1155"/>
      <c r="AF46" s="1155"/>
      <c r="AG46" s="1155"/>
      <c r="AH46" s="1155"/>
      <c r="AI46" s="1155"/>
      <c r="AJ46" s="1155"/>
      <c r="AK46" s="1155"/>
      <c r="AL46" s="1155"/>
      <c r="AM46" s="1155"/>
      <c r="AN46" s="1155"/>
      <c r="AO46" s="1155"/>
      <c r="AP46" s="1155"/>
      <c r="AQ46" s="1155"/>
      <c r="AR46" s="1155"/>
      <c r="AS46" s="1155"/>
      <c r="AT46" s="1155"/>
      <c r="AU46" s="1155"/>
      <c r="AV46" s="1155"/>
      <c r="AW46" s="1155"/>
      <c r="AX46" s="1155"/>
      <c r="AY46" s="1155"/>
      <c r="AZ46" s="1155"/>
      <c r="BA46" s="1155"/>
      <c r="BB46" s="1155"/>
      <c r="BC46" s="1155"/>
      <c r="BD46" s="1155"/>
      <c r="BE46" s="1155"/>
      <c r="BF46" s="1155"/>
      <c r="BG46" s="1155"/>
      <c r="BH46" s="1155"/>
      <c r="BI46" s="1155"/>
      <c r="BJ46" s="1155"/>
      <c r="BK46" s="1155"/>
      <c r="BL46" s="1155"/>
      <c r="BM46" s="1155"/>
      <c r="BN46" s="1155"/>
      <c r="BO46" s="1155"/>
      <c r="BP46" s="1155"/>
      <c r="BQ46" s="1155"/>
      <c r="BR46" s="1155"/>
      <c r="BS46" s="1155"/>
      <c r="BT46" s="1155"/>
      <c r="BU46" s="1155"/>
      <c r="BV46" s="1155"/>
      <c r="BW46" s="1155"/>
      <c r="BX46" s="1155"/>
      <c r="BY46" s="1155"/>
      <c r="BZ46" s="1155"/>
      <c r="CA46" s="1155"/>
      <c r="CB46" s="1155"/>
      <c r="CC46" s="1155"/>
      <c r="CD46" s="1155"/>
      <c r="CE46" s="1155"/>
      <c r="CF46" s="1155"/>
      <c r="CG46" s="1155"/>
      <c r="CH46" s="1155"/>
      <c r="CI46" s="1155"/>
      <c r="CJ46" s="1155"/>
      <c r="CK46" s="1155"/>
      <c r="CL46" s="1155"/>
      <c r="CM46" s="1155"/>
      <c r="CN46" s="1155"/>
      <c r="CO46" s="1155"/>
      <c r="CP46" s="1155"/>
      <c r="CQ46" s="1155"/>
      <c r="CR46" s="1155"/>
      <c r="CS46" s="1155"/>
      <c r="CT46" s="1155"/>
      <c r="CU46" s="1155"/>
      <c r="CV46" s="1155"/>
      <c r="CW46" s="1155"/>
      <c r="CX46" s="1155"/>
      <c r="CY46" s="1155"/>
      <c r="CZ46" s="1155"/>
      <c r="DA46" s="1155"/>
      <c r="DB46" s="1155"/>
      <c r="DC46" s="1155"/>
      <c r="DD46" s="1155"/>
      <c r="DE46" s="1155"/>
      <c r="DF46" s="1155"/>
      <c r="DG46" s="1155"/>
      <c r="DH46" s="1155"/>
      <c r="DI46" s="1155"/>
      <c r="DJ46" s="1155"/>
      <c r="DK46" s="1155"/>
      <c r="DL46" s="1155"/>
      <c r="DM46" s="1155"/>
      <c r="DN46" s="1155"/>
      <c r="DO46" s="1155"/>
      <c r="DP46" s="1155"/>
      <c r="DQ46" s="1155"/>
      <c r="DR46" s="1155"/>
      <c r="DS46" s="1155"/>
      <c r="DT46" s="1155"/>
      <c r="DU46" s="1155"/>
      <c r="DV46" s="1155"/>
      <c r="DW46" s="1155"/>
      <c r="DX46" s="1155"/>
      <c r="DY46" s="1155"/>
      <c r="DZ46" s="1155"/>
      <c r="EA46" s="1155"/>
      <c r="EB46" s="1155"/>
      <c r="EC46" s="1155"/>
      <c r="ED46" s="1155"/>
      <c r="EE46" s="1155"/>
      <c r="EF46" s="1155"/>
      <c r="EG46" s="1155"/>
      <c r="EH46" s="1155"/>
      <c r="EI46" s="1155"/>
      <c r="EJ46" s="1155"/>
      <c r="EK46" s="1155"/>
      <c r="EL46" s="1155"/>
      <c r="EM46" s="1155"/>
      <c r="EN46" s="1155"/>
      <c r="EO46" s="1155"/>
      <c r="EP46" s="1155"/>
      <c r="EQ46" s="1155"/>
      <c r="ER46" s="1155"/>
      <c r="ES46" s="1155"/>
    </row>
    <row r="47" spans="1:149" s="1156" customFormat="1" x14ac:dyDescent="0.35">
      <c r="A47" s="1153" t="s">
        <v>5078</v>
      </c>
      <c r="B47" s="1153" t="s">
        <v>5079</v>
      </c>
      <c r="C47" s="1154">
        <v>4</v>
      </c>
      <c r="D47" s="164">
        <v>7467.9</v>
      </c>
      <c r="E47" s="164">
        <v>7467.9</v>
      </c>
      <c r="F47" s="1155"/>
      <c r="G47" s="1155"/>
      <c r="H47" s="1155"/>
      <c r="I47" s="1155"/>
      <c r="J47" s="1155"/>
      <c r="K47" s="1155"/>
      <c r="L47" s="1155"/>
      <c r="M47" s="1155"/>
      <c r="N47" s="1155"/>
      <c r="O47" s="1155"/>
      <c r="P47" s="1155"/>
      <c r="Q47" s="1155"/>
      <c r="R47" s="1155"/>
      <c r="S47" s="1155"/>
      <c r="T47" s="1155"/>
      <c r="U47" s="1155"/>
      <c r="V47" s="1155"/>
      <c r="W47" s="1155"/>
      <c r="X47" s="1155"/>
      <c r="Y47" s="1155"/>
      <c r="Z47" s="1155"/>
      <c r="AA47" s="1155"/>
      <c r="AB47" s="1155"/>
      <c r="AC47" s="1155"/>
      <c r="AD47" s="1155"/>
      <c r="AE47" s="1155"/>
      <c r="AF47" s="1155"/>
      <c r="AG47" s="1155"/>
      <c r="AH47" s="1155"/>
      <c r="AI47" s="1155"/>
      <c r="AJ47" s="1155"/>
      <c r="AK47" s="1155"/>
      <c r="AL47" s="1155"/>
      <c r="AM47" s="1155"/>
      <c r="AN47" s="1155"/>
      <c r="AO47" s="1155"/>
      <c r="AP47" s="1155"/>
      <c r="AQ47" s="1155"/>
      <c r="AR47" s="1155"/>
      <c r="AS47" s="1155"/>
      <c r="AT47" s="1155"/>
      <c r="AU47" s="1155"/>
      <c r="AV47" s="1155"/>
      <c r="AW47" s="1155"/>
      <c r="AX47" s="1155"/>
      <c r="AY47" s="1155"/>
      <c r="AZ47" s="1155"/>
      <c r="BA47" s="1155"/>
      <c r="BB47" s="1155"/>
      <c r="BC47" s="1155"/>
      <c r="BD47" s="1155"/>
      <c r="BE47" s="1155"/>
      <c r="BF47" s="1155"/>
      <c r="BG47" s="1155"/>
      <c r="BH47" s="1155"/>
      <c r="BI47" s="1155"/>
      <c r="BJ47" s="1155"/>
      <c r="BK47" s="1155"/>
      <c r="BL47" s="1155"/>
      <c r="BM47" s="1155"/>
      <c r="BN47" s="1155"/>
      <c r="BO47" s="1155"/>
      <c r="BP47" s="1155"/>
      <c r="BQ47" s="1155"/>
      <c r="BR47" s="1155"/>
      <c r="BS47" s="1155"/>
      <c r="BT47" s="1155"/>
      <c r="BU47" s="1155"/>
      <c r="BV47" s="1155"/>
      <c r="BW47" s="1155"/>
      <c r="BX47" s="1155"/>
      <c r="BY47" s="1155"/>
      <c r="BZ47" s="1155"/>
      <c r="CA47" s="1155"/>
      <c r="CB47" s="1155"/>
      <c r="CC47" s="1155"/>
      <c r="CD47" s="1155"/>
      <c r="CE47" s="1155"/>
      <c r="CF47" s="1155"/>
      <c r="CG47" s="1155"/>
      <c r="CH47" s="1155"/>
      <c r="CI47" s="1155"/>
      <c r="CJ47" s="1155"/>
      <c r="CK47" s="1155"/>
      <c r="CL47" s="1155"/>
      <c r="CM47" s="1155"/>
      <c r="CN47" s="1155"/>
      <c r="CO47" s="1155"/>
      <c r="CP47" s="1155"/>
      <c r="CQ47" s="1155"/>
      <c r="CR47" s="1155"/>
      <c r="CS47" s="1155"/>
      <c r="CT47" s="1155"/>
      <c r="CU47" s="1155"/>
      <c r="CV47" s="1155"/>
      <c r="CW47" s="1155"/>
      <c r="CX47" s="1155"/>
      <c r="CY47" s="1155"/>
      <c r="CZ47" s="1155"/>
      <c r="DA47" s="1155"/>
      <c r="DB47" s="1155"/>
      <c r="DC47" s="1155"/>
      <c r="DD47" s="1155"/>
      <c r="DE47" s="1155"/>
      <c r="DF47" s="1155"/>
      <c r="DG47" s="1155"/>
      <c r="DH47" s="1155"/>
      <c r="DI47" s="1155"/>
      <c r="DJ47" s="1155"/>
      <c r="DK47" s="1155"/>
      <c r="DL47" s="1155"/>
      <c r="DM47" s="1155"/>
      <c r="DN47" s="1155"/>
      <c r="DO47" s="1155"/>
      <c r="DP47" s="1155"/>
      <c r="DQ47" s="1155"/>
      <c r="DR47" s="1155"/>
      <c r="DS47" s="1155"/>
      <c r="DT47" s="1155"/>
      <c r="DU47" s="1155"/>
      <c r="DV47" s="1155"/>
      <c r="DW47" s="1155"/>
      <c r="DX47" s="1155"/>
      <c r="DY47" s="1155"/>
      <c r="DZ47" s="1155"/>
      <c r="EA47" s="1155"/>
      <c r="EB47" s="1155"/>
      <c r="EC47" s="1155"/>
      <c r="ED47" s="1155"/>
      <c r="EE47" s="1155"/>
      <c r="EF47" s="1155"/>
      <c r="EG47" s="1155"/>
      <c r="EH47" s="1155"/>
      <c r="EI47" s="1155"/>
      <c r="EJ47" s="1155"/>
      <c r="EK47" s="1155"/>
      <c r="EL47" s="1155"/>
      <c r="EM47" s="1155"/>
      <c r="EN47" s="1155"/>
      <c r="EO47" s="1155"/>
      <c r="EP47" s="1155"/>
      <c r="EQ47" s="1155"/>
      <c r="ER47" s="1155"/>
      <c r="ES47" s="1155"/>
    </row>
    <row r="48" spans="1:149" s="1156" customFormat="1" x14ac:dyDescent="0.35">
      <c r="A48" s="1153" t="s">
        <v>5080</v>
      </c>
      <c r="B48" s="1153" t="s">
        <v>5081</v>
      </c>
      <c r="C48" s="1154">
        <v>1</v>
      </c>
      <c r="D48" s="164">
        <v>7467.9</v>
      </c>
      <c r="E48" s="164">
        <v>7467.9</v>
      </c>
      <c r="F48" s="1155"/>
      <c r="G48" s="1155"/>
      <c r="H48" s="1155"/>
      <c r="I48" s="1155"/>
      <c r="J48" s="1155"/>
      <c r="K48" s="1155"/>
      <c r="L48" s="1155"/>
      <c r="M48" s="1155"/>
      <c r="N48" s="1155"/>
      <c r="O48" s="1155"/>
      <c r="P48" s="1155"/>
      <c r="Q48" s="1155"/>
      <c r="R48" s="1155"/>
      <c r="S48" s="1155"/>
      <c r="T48" s="1155"/>
      <c r="U48" s="1155"/>
      <c r="V48" s="1155"/>
      <c r="W48" s="1155"/>
      <c r="X48" s="1155"/>
      <c r="Y48" s="1155"/>
      <c r="Z48" s="1155"/>
      <c r="AA48" s="1155"/>
      <c r="AB48" s="1155"/>
      <c r="AC48" s="1155"/>
      <c r="AD48" s="1155"/>
      <c r="AE48" s="1155"/>
      <c r="AF48" s="1155"/>
      <c r="AG48" s="1155"/>
      <c r="AH48" s="1155"/>
      <c r="AI48" s="1155"/>
      <c r="AJ48" s="1155"/>
      <c r="AK48" s="1155"/>
      <c r="AL48" s="1155"/>
      <c r="AM48" s="1155"/>
      <c r="AN48" s="1155"/>
      <c r="AO48" s="1155"/>
      <c r="AP48" s="1155"/>
      <c r="AQ48" s="1155"/>
      <c r="AR48" s="1155"/>
      <c r="AS48" s="1155"/>
      <c r="AT48" s="1155"/>
      <c r="AU48" s="1155"/>
      <c r="AV48" s="1155"/>
      <c r="AW48" s="1155"/>
      <c r="AX48" s="1155"/>
      <c r="AY48" s="1155"/>
      <c r="AZ48" s="1155"/>
      <c r="BA48" s="1155"/>
      <c r="BB48" s="1155"/>
      <c r="BC48" s="1155"/>
      <c r="BD48" s="1155"/>
      <c r="BE48" s="1155"/>
      <c r="BF48" s="1155"/>
      <c r="BG48" s="1155"/>
      <c r="BH48" s="1155"/>
      <c r="BI48" s="1155"/>
      <c r="BJ48" s="1155"/>
      <c r="BK48" s="1155"/>
      <c r="BL48" s="1155"/>
      <c r="BM48" s="1155"/>
      <c r="BN48" s="1155"/>
      <c r="BO48" s="1155"/>
      <c r="BP48" s="1155"/>
      <c r="BQ48" s="1155"/>
      <c r="BR48" s="1155"/>
      <c r="BS48" s="1155"/>
      <c r="BT48" s="1155"/>
      <c r="BU48" s="1155"/>
      <c r="BV48" s="1155"/>
      <c r="BW48" s="1155"/>
      <c r="BX48" s="1155"/>
      <c r="BY48" s="1155"/>
      <c r="BZ48" s="1155"/>
      <c r="CA48" s="1155"/>
      <c r="CB48" s="1155"/>
      <c r="CC48" s="1155"/>
      <c r="CD48" s="1155"/>
      <c r="CE48" s="1155"/>
      <c r="CF48" s="1155"/>
      <c r="CG48" s="1155"/>
      <c r="CH48" s="1155"/>
      <c r="CI48" s="1155"/>
      <c r="CJ48" s="1155"/>
      <c r="CK48" s="1155"/>
      <c r="CL48" s="1155"/>
      <c r="CM48" s="1155"/>
      <c r="CN48" s="1155"/>
      <c r="CO48" s="1155"/>
      <c r="CP48" s="1155"/>
      <c r="CQ48" s="1155"/>
      <c r="CR48" s="1155"/>
      <c r="CS48" s="1155"/>
      <c r="CT48" s="1155"/>
      <c r="CU48" s="1155"/>
      <c r="CV48" s="1155"/>
      <c r="CW48" s="1155"/>
      <c r="CX48" s="1155"/>
      <c r="CY48" s="1155"/>
      <c r="CZ48" s="1155"/>
      <c r="DA48" s="1155"/>
      <c r="DB48" s="1155"/>
      <c r="DC48" s="1155"/>
      <c r="DD48" s="1155"/>
      <c r="DE48" s="1155"/>
      <c r="DF48" s="1155"/>
      <c r="DG48" s="1155"/>
      <c r="DH48" s="1155"/>
      <c r="DI48" s="1155"/>
      <c r="DJ48" s="1155"/>
      <c r="DK48" s="1155"/>
      <c r="DL48" s="1155"/>
      <c r="DM48" s="1155"/>
      <c r="DN48" s="1155"/>
      <c r="DO48" s="1155"/>
      <c r="DP48" s="1155"/>
      <c r="DQ48" s="1155"/>
      <c r="DR48" s="1155"/>
      <c r="DS48" s="1155"/>
      <c r="DT48" s="1155"/>
      <c r="DU48" s="1155"/>
      <c r="DV48" s="1155"/>
      <c r="DW48" s="1155"/>
      <c r="DX48" s="1155"/>
      <c r="DY48" s="1155"/>
      <c r="DZ48" s="1155"/>
      <c r="EA48" s="1155"/>
      <c r="EB48" s="1155"/>
      <c r="EC48" s="1155"/>
      <c r="ED48" s="1155"/>
      <c r="EE48" s="1155"/>
      <c r="EF48" s="1155"/>
      <c r="EG48" s="1155"/>
      <c r="EH48" s="1155"/>
      <c r="EI48" s="1155"/>
      <c r="EJ48" s="1155"/>
      <c r="EK48" s="1155"/>
      <c r="EL48" s="1155"/>
      <c r="EM48" s="1155"/>
      <c r="EN48" s="1155"/>
      <c r="EO48" s="1155"/>
      <c r="EP48" s="1155"/>
      <c r="EQ48" s="1155"/>
      <c r="ER48" s="1155"/>
      <c r="ES48" s="1155"/>
    </row>
    <row r="49" spans="1:149" s="1156" customFormat="1" x14ac:dyDescent="0.35">
      <c r="A49" s="1153" t="s">
        <v>5082</v>
      </c>
      <c r="B49" s="1153" t="s">
        <v>5083</v>
      </c>
      <c r="C49" s="1154">
        <v>2</v>
      </c>
      <c r="D49" s="164">
        <v>7467.9</v>
      </c>
      <c r="E49" s="164">
        <v>7467.9</v>
      </c>
      <c r="F49" s="1155"/>
      <c r="G49" s="1155"/>
      <c r="H49" s="1155"/>
      <c r="I49" s="1155"/>
      <c r="J49" s="1155"/>
      <c r="K49" s="1155"/>
      <c r="L49" s="1155"/>
      <c r="M49" s="1155"/>
      <c r="N49" s="1155"/>
      <c r="O49" s="1155"/>
      <c r="P49" s="1155"/>
      <c r="Q49" s="1155"/>
      <c r="R49" s="1155"/>
      <c r="S49" s="1155"/>
      <c r="T49" s="1155"/>
      <c r="U49" s="1155"/>
      <c r="V49" s="1155"/>
      <c r="W49" s="1155"/>
      <c r="X49" s="1155"/>
      <c r="Y49" s="1155"/>
      <c r="Z49" s="1155"/>
      <c r="AA49" s="1155"/>
      <c r="AB49" s="1155"/>
      <c r="AC49" s="1155"/>
      <c r="AD49" s="1155"/>
      <c r="AE49" s="1155"/>
      <c r="AF49" s="1155"/>
      <c r="AG49" s="1155"/>
      <c r="AH49" s="1155"/>
      <c r="AI49" s="1155"/>
      <c r="AJ49" s="1155"/>
      <c r="AK49" s="1155"/>
      <c r="AL49" s="1155"/>
      <c r="AM49" s="1155"/>
      <c r="AN49" s="1155"/>
      <c r="AO49" s="1155"/>
      <c r="AP49" s="1155"/>
      <c r="AQ49" s="1155"/>
      <c r="AR49" s="1155"/>
      <c r="AS49" s="1155"/>
      <c r="AT49" s="1155"/>
      <c r="AU49" s="1155"/>
      <c r="AV49" s="1155"/>
      <c r="AW49" s="1155"/>
      <c r="AX49" s="1155"/>
      <c r="AY49" s="1155"/>
      <c r="AZ49" s="1155"/>
      <c r="BA49" s="1155"/>
      <c r="BB49" s="1155"/>
      <c r="BC49" s="1155"/>
      <c r="BD49" s="1155"/>
      <c r="BE49" s="1155"/>
      <c r="BF49" s="1155"/>
      <c r="BG49" s="1155"/>
      <c r="BH49" s="1155"/>
      <c r="BI49" s="1155"/>
      <c r="BJ49" s="1155"/>
      <c r="BK49" s="1155"/>
      <c r="BL49" s="1155"/>
      <c r="BM49" s="1155"/>
      <c r="BN49" s="1155"/>
      <c r="BO49" s="1155"/>
      <c r="BP49" s="1155"/>
      <c r="BQ49" s="1155"/>
      <c r="BR49" s="1155"/>
      <c r="BS49" s="1155"/>
      <c r="BT49" s="1155"/>
      <c r="BU49" s="1155"/>
      <c r="BV49" s="1155"/>
      <c r="BW49" s="1155"/>
      <c r="BX49" s="1155"/>
      <c r="BY49" s="1155"/>
      <c r="BZ49" s="1155"/>
      <c r="CA49" s="1155"/>
      <c r="CB49" s="1155"/>
      <c r="CC49" s="1155"/>
      <c r="CD49" s="1155"/>
      <c r="CE49" s="1155"/>
      <c r="CF49" s="1155"/>
      <c r="CG49" s="1155"/>
      <c r="CH49" s="1155"/>
      <c r="CI49" s="1155"/>
      <c r="CJ49" s="1155"/>
      <c r="CK49" s="1155"/>
      <c r="CL49" s="1155"/>
      <c r="CM49" s="1155"/>
      <c r="CN49" s="1155"/>
      <c r="CO49" s="1155"/>
      <c r="CP49" s="1155"/>
      <c r="CQ49" s="1155"/>
      <c r="CR49" s="1155"/>
      <c r="CS49" s="1155"/>
      <c r="CT49" s="1155"/>
      <c r="CU49" s="1155"/>
      <c r="CV49" s="1155"/>
      <c r="CW49" s="1155"/>
      <c r="CX49" s="1155"/>
      <c r="CY49" s="1155"/>
      <c r="CZ49" s="1155"/>
      <c r="DA49" s="1155"/>
      <c r="DB49" s="1155"/>
      <c r="DC49" s="1155"/>
      <c r="DD49" s="1155"/>
      <c r="DE49" s="1155"/>
      <c r="DF49" s="1155"/>
      <c r="DG49" s="1155"/>
      <c r="DH49" s="1155"/>
      <c r="DI49" s="1155"/>
      <c r="DJ49" s="1155"/>
      <c r="DK49" s="1155"/>
      <c r="DL49" s="1155"/>
      <c r="DM49" s="1155"/>
      <c r="DN49" s="1155"/>
      <c r="DO49" s="1155"/>
      <c r="DP49" s="1155"/>
      <c r="DQ49" s="1155"/>
      <c r="DR49" s="1155"/>
      <c r="DS49" s="1155"/>
      <c r="DT49" s="1155"/>
      <c r="DU49" s="1155"/>
      <c r="DV49" s="1155"/>
      <c r="DW49" s="1155"/>
      <c r="DX49" s="1155"/>
      <c r="DY49" s="1155"/>
      <c r="DZ49" s="1155"/>
      <c r="EA49" s="1155"/>
      <c r="EB49" s="1155"/>
      <c r="EC49" s="1155"/>
      <c r="ED49" s="1155"/>
      <c r="EE49" s="1155"/>
      <c r="EF49" s="1155"/>
      <c r="EG49" s="1155"/>
      <c r="EH49" s="1155"/>
      <c r="EI49" s="1155"/>
      <c r="EJ49" s="1155"/>
      <c r="EK49" s="1155"/>
      <c r="EL49" s="1155"/>
      <c r="EM49" s="1155"/>
      <c r="EN49" s="1155"/>
      <c r="EO49" s="1155"/>
      <c r="EP49" s="1155"/>
      <c r="EQ49" s="1155"/>
      <c r="ER49" s="1155"/>
      <c r="ES49" s="1155"/>
    </row>
    <row r="50" spans="1:149" s="1156" customFormat="1" x14ac:dyDescent="0.35">
      <c r="A50" s="1153" t="s">
        <v>5084</v>
      </c>
      <c r="B50" s="1153" t="s">
        <v>5085</v>
      </c>
      <c r="C50" s="1154">
        <v>1</v>
      </c>
      <c r="D50" s="164">
        <v>7467.9</v>
      </c>
      <c r="E50" s="164">
        <v>7467.9</v>
      </c>
      <c r="F50" s="1155"/>
      <c r="G50" s="1155"/>
      <c r="H50" s="1155"/>
      <c r="I50" s="1155"/>
      <c r="J50" s="1155"/>
      <c r="K50" s="1155"/>
      <c r="L50" s="1155"/>
      <c r="M50" s="1155"/>
      <c r="N50" s="1155"/>
      <c r="O50" s="1155"/>
      <c r="P50" s="1155"/>
      <c r="Q50" s="1155"/>
      <c r="R50" s="1155"/>
      <c r="S50" s="1155"/>
      <c r="T50" s="1155"/>
      <c r="U50" s="1155"/>
      <c r="V50" s="1155"/>
      <c r="W50" s="1155"/>
      <c r="X50" s="1155"/>
      <c r="Y50" s="1155"/>
      <c r="Z50" s="1155"/>
      <c r="AA50" s="1155"/>
      <c r="AB50" s="1155"/>
      <c r="AC50" s="1155"/>
      <c r="AD50" s="1155"/>
      <c r="AE50" s="1155"/>
      <c r="AF50" s="1155"/>
      <c r="AG50" s="1155"/>
      <c r="AH50" s="1155"/>
      <c r="AI50" s="1155"/>
      <c r="AJ50" s="1155"/>
      <c r="AK50" s="1155"/>
      <c r="AL50" s="1155"/>
      <c r="AM50" s="1155"/>
      <c r="AN50" s="1155"/>
      <c r="AO50" s="1155"/>
      <c r="AP50" s="1155"/>
      <c r="AQ50" s="1155"/>
      <c r="AR50" s="1155"/>
      <c r="AS50" s="1155"/>
      <c r="AT50" s="1155"/>
      <c r="AU50" s="1155"/>
      <c r="AV50" s="1155"/>
      <c r="AW50" s="1155"/>
      <c r="AX50" s="1155"/>
      <c r="AY50" s="1155"/>
      <c r="AZ50" s="1155"/>
      <c r="BA50" s="1155"/>
      <c r="BB50" s="1155"/>
      <c r="BC50" s="1155"/>
      <c r="BD50" s="1155"/>
      <c r="BE50" s="1155"/>
      <c r="BF50" s="1155"/>
      <c r="BG50" s="1155"/>
      <c r="BH50" s="1155"/>
      <c r="BI50" s="1155"/>
      <c r="BJ50" s="1155"/>
      <c r="BK50" s="1155"/>
      <c r="BL50" s="1155"/>
      <c r="BM50" s="1155"/>
      <c r="BN50" s="1155"/>
      <c r="BO50" s="1155"/>
      <c r="BP50" s="1155"/>
      <c r="BQ50" s="1155"/>
      <c r="BR50" s="1155"/>
      <c r="BS50" s="1155"/>
      <c r="BT50" s="1155"/>
      <c r="BU50" s="1155"/>
      <c r="BV50" s="1155"/>
      <c r="BW50" s="1155"/>
      <c r="BX50" s="1155"/>
      <c r="BY50" s="1155"/>
      <c r="BZ50" s="1155"/>
      <c r="CA50" s="1155"/>
      <c r="CB50" s="1155"/>
      <c r="CC50" s="1155"/>
      <c r="CD50" s="1155"/>
      <c r="CE50" s="1155"/>
      <c r="CF50" s="1155"/>
      <c r="CG50" s="1155"/>
      <c r="CH50" s="1155"/>
      <c r="CI50" s="1155"/>
      <c r="CJ50" s="1155"/>
      <c r="CK50" s="1155"/>
      <c r="CL50" s="1155"/>
      <c r="CM50" s="1155"/>
      <c r="CN50" s="1155"/>
      <c r="CO50" s="1155"/>
      <c r="CP50" s="1155"/>
      <c r="CQ50" s="1155"/>
      <c r="CR50" s="1155"/>
      <c r="CS50" s="1155"/>
      <c r="CT50" s="1155"/>
      <c r="CU50" s="1155"/>
      <c r="CV50" s="1155"/>
      <c r="CW50" s="1155"/>
      <c r="CX50" s="1155"/>
      <c r="CY50" s="1155"/>
      <c r="CZ50" s="1155"/>
      <c r="DA50" s="1155"/>
      <c r="DB50" s="1155"/>
      <c r="DC50" s="1155"/>
      <c r="DD50" s="1155"/>
      <c r="DE50" s="1155"/>
      <c r="DF50" s="1155"/>
      <c r="DG50" s="1155"/>
      <c r="DH50" s="1155"/>
      <c r="DI50" s="1155"/>
      <c r="DJ50" s="1155"/>
      <c r="DK50" s="1155"/>
      <c r="DL50" s="1155"/>
      <c r="DM50" s="1155"/>
      <c r="DN50" s="1155"/>
      <c r="DO50" s="1155"/>
      <c r="DP50" s="1155"/>
      <c r="DQ50" s="1155"/>
      <c r="DR50" s="1155"/>
      <c r="DS50" s="1155"/>
      <c r="DT50" s="1155"/>
      <c r="DU50" s="1155"/>
      <c r="DV50" s="1155"/>
      <c r="DW50" s="1155"/>
      <c r="DX50" s="1155"/>
      <c r="DY50" s="1155"/>
      <c r="DZ50" s="1155"/>
      <c r="EA50" s="1155"/>
      <c r="EB50" s="1155"/>
      <c r="EC50" s="1155"/>
      <c r="ED50" s="1155"/>
      <c r="EE50" s="1155"/>
      <c r="EF50" s="1155"/>
      <c r="EG50" s="1155"/>
      <c r="EH50" s="1155"/>
      <c r="EI50" s="1155"/>
      <c r="EJ50" s="1155"/>
      <c r="EK50" s="1155"/>
      <c r="EL50" s="1155"/>
      <c r="EM50" s="1155"/>
      <c r="EN50" s="1155"/>
      <c r="EO50" s="1155"/>
      <c r="EP50" s="1155"/>
      <c r="EQ50" s="1155"/>
      <c r="ER50" s="1155"/>
      <c r="ES50" s="1155"/>
    </row>
    <row r="51" spans="1:149" s="1156" customFormat="1" x14ac:dyDescent="0.35">
      <c r="A51" s="1153" t="s">
        <v>5086</v>
      </c>
      <c r="B51" s="1153" t="s">
        <v>5087</v>
      </c>
      <c r="C51" s="1154">
        <v>2</v>
      </c>
      <c r="D51" s="164">
        <v>7467.9</v>
      </c>
      <c r="E51" s="164">
        <v>7467.9</v>
      </c>
      <c r="F51" s="1155"/>
      <c r="G51" s="1155"/>
      <c r="H51" s="1155"/>
      <c r="I51" s="1155"/>
      <c r="J51" s="1155"/>
      <c r="K51" s="1155"/>
      <c r="L51" s="1155"/>
      <c r="M51" s="1155"/>
      <c r="N51" s="1155"/>
      <c r="O51" s="1155"/>
      <c r="P51" s="1155"/>
      <c r="Q51" s="1155"/>
      <c r="R51" s="1155"/>
      <c r="S51" s="1155"/>
      <c r="T51" s="1155"/>
      <c r="U51" s="1155"/>
      <c r="V51" s="1155"/>
      <c r="W51" s="1155"/>
      <c r="X51" s="1155"/>
      <c r="Y51" s="1155"/>
      <c r="Z51" s="1155"/>
      <c r="AA51" s="1155"/>
      <c r="AB51" s="1155"/>
      <c r="AC51" s="1155"/>
      <c r="AD51" s="1155"/>
      <c r="AE51" s="1155"/>
      <c r="AF51" s="1155"/>
      <c r="AG51" s="1155"/>
      <c r="AH51" s="1155"/>
      <c r="AI51" s="1155"/>
      <c r="AJ51" s="1155"/>
      <c r="AK51" s="1155"/>
      <c r="AL51" s="1155"/>
      <c r="AM51" s="1155"/>
      <c r="AN51" s="1155"/>
      <c r="AO51" s="1155"/>
      <c r="AP51" s="1155"/>
      <c r="AQ51" s="1155"/>
      <c r="AR51" s="1155"/>
      <c r="AS51" s="1155"/>
      <c r="AT51" s="1155"/>
      <c r="AU51" s="1155"/>
      <c r="AV51" s="1155"/>
      <c r="AW51" s="1155"/>
      <c r="AX51" s="1155"/>
      <c r="AY51" s="1155"/>
      <c r="AZ51" s="1155"/>
      <c r="BA51" s="1155"/>
      <c r="BB51" s="1155"/>
      <c r="BC51" s="1155"/>
      <c r="BD51" s="1155"/>
      <c r="BE51" s="1155"/>
      <c r="BF51" s="1155"/>
      <c r="BG51" s="1155"/>
      <c r="BH51" s="1155"/>
      <c r="BI51" s="1155"/>
      <c r="BJ51" s="1155"/>
      <c r="BK51" s="1155"/>
      <c r="BL51" s="1155"/>
      <c r="BM51" s="1155"/>
      <c r="BN51" s="1155"/>
      <c r="BO51" s="1155"/>
      <c r="BP51" s="1155"/>
      <c r="BQ51" s="1155"/>
      <c r="BR51" s="1155"/>
      <c r="BS51" s="1155"/>
      <c r="BT51" s="1155"/>
      <c r="BU51" s="1155"/>
      <c r="BV51" s="1155"/>
      <c r="BW51" s="1155"/>
      <c r="BX51" s="1155"/>
      <c r="BY51" s="1155"/>
      <c r="BZ51" s="1155"/>
      <c r="CA51" s="1155"/>
      <c r="CB51" s="1155"/>
      <c r="CC51" s="1155"/>
      <c r="CD51" s="1155"/>
      <c r="CE51" s="1155"/>
      <c r="CF51" s="1155"/>
      <c r="CG51" s="1155"/>
      <c r="CH51" s="1155"/>
      <c r="CI51" s="1155"/>
      <c r="CJ51" s="1155"/>
      <c r="CK51" s="1155"/>
      <c r="CL51" s="1155"/>
      <c r="CM51" s="1155"/>
      <c r="CN51" s="1155"/>
      <c r="CO51" s="1155"/>
      <c r="CP51" s="1155"/>
      <c r="CQ51" s="1155"/>
      <c r="CR51" s="1155"/>
      <c r="CS51" s="1155"/>
      <c r="CT51" s="1155"/>
      <c r="CU51" s="1155"/>
      <c r="CV51" s="1155"/>
      <c r="CW51" s="1155"/>
      <c r="CX51" s="1155"/>
      <c r="CY51" s="1155"/>
      <c r="CZ51" s="1155"/>
      <c r="DA51" s="1155"/>
      <c r="DB51" s="1155"/>
      <c r="DC51" s="1155"/>
      <c r="DD51" s="1155"/>
      <c r="DE51" s="1155"/>
      <c r="DF51" s="1155"/>
      <c r="DG51" s="1155"/>
      <c r="DH51" s="1155"/>
      <c r="DI51" s="1155"/>
      <c r="DJ51" s="1155"/>
      <c r="DK51" s="1155"/>
      <c r="DL51" s="1155"/>
      <c r="DM51" s="1155"/>
      <c r="DN51" s="1155"/>
      <c r="DO51" s="1155"/>
      <c r="DP51" s="1155"/>
      <c r="DQ51" s="1155"/>
      <c r="DR51" s="1155"/>
      <c r="DS51" s="1155"/>
      <c r="DT51" s="1155"/>
      <c r="DU51" s="1155"/>
      <c r="DV51" s="1155"/>
      <c r="DW51" s="1155"/>
      <c r="DX51" s="1155"/>
      <c r="DY51" s="1155"/>
      <c r="DZ51" s="1155"/>
      <c r="EA51" s="1155"/>
      <c r="EB51" s="1155"/>
      <c r="EC51" s="1155"/>
      <c r="ED51" s="1155"/>
      <c r="EE51" s="1155"/>
      <c r="EF51" s="1155"/>
      <c r="EG51" s="1155"/>
      <c r="EH51" s="1155"/>
      <c r="EI51" s="1155"/>
      <c r="EJ51" s="1155"/>
      <c r="EK51" s="1155"/>
      <c r="EL51" s="1155"/>
      <c r="EM51" s="1155"/>
      <c r="EN51" s="1155"/>
      <c r="EO51" s="1155"/>
      <c r="EP51" s="1155"/>
      <c r="EQ51" s="1155"/>
      <c r="ER51" s="1155"/>
      <c r="ES51" s="1155"/>
    </row>
    <row r="52" spans="1:149" s="1156" customFormat="1" x14ac:dyDescent="0.35">
      <c r="A52" s="1153" t="s">
        <v>5088</v>
      </c>
      <c r="B52" s="1153" t="s">
        <v>5089</v>
      </c>
      <c r="C52" s="1154">
        <v>3</v>
      </c>
      <c r="D52" s="164">
        <v>7467.9</v>
      </c>
      <c r="E52" s="164">
        <v>7467.9</v>
      </c>
      <c r="F52" s="1155"/>
      <c r="G52" s="1155"/>
      <c r="H52" s="1155"/>
      <c r="I52" s="1155"/>
      <c r="J52" s="1155"/>
      <c r="K52" s="1155"/>
      <c r="L52" s="1155"/>
      <c r="M52" s="1155"/>
      <c r="N52" s="1155"/>
      <c r="O52" s="1155"/>
      <c r="P52" s="1155"/>
      <c r="Q52" s="1155"/>
      <c r="R52" s="1155"/>
      <c r="S52" s="1155"/>
      <c r="T52" s="1155"/>
      <c r="U52" s="1155"/>
      <c r="V52" s="1155"/>
      <c r="W52" s="1155"/>
      <c r="X52" s="1155"/>
      <c r="Y52" s="1155"/>
      <c r="Z52" s="1155"/>
      <c r="AA52" s="1155"/>
      <c r="AB52" s="1155"/>
      <c r="AC52" s="1155"/>
      <c r="AD52" s="1155"/>
      <c r="AE52" s="1155"/>
      <c r="AF52" s="1155"/>
      <c r="AG52" s="1155"/>
      <c r="AH52" s="1155"/>
      <c r="AI52" s="1155"/>
      <c r="AJ52" s="1155"/>
      <c r="AK52" s="1155"/>
      <c r="AL52" s="1155"/>
      <c r="AM52" s="1155"/>
      <c r="AN52" s="1155"/>
      <c r="AO52" s="1155"/>
      <c r="AP52" s="1155"/>
      <c r="AQ52" s="1155"/>
      <c r="AR52" s="1155"/>
      <c r="AS52" s="1155"/>
      <c r="AT52" s="1155"/>
      <c r="AU52" s="1155"/>
      <c r="AV52" s="1155"/>
      <c r="AW52" s="1155"/>
      <c r="AX52" s="1155"/>
      <c r="AY52" s="1155"/>
      <c r="AZ52" s="1155"/>
      <c r="BA52" s="1155"/>
      <c r="BB52" s="1155"/>
      <c r="BC52" s="1155"/>
      <c r="BD52" s="1155"/>
      <c r="BE52" s="1155"/>
      <c r="BF52" s="1155"/>
      <c r="BG52" s="1155"/>
      <c r="BH52" s="1155"/>
      <c r="BI52" s="1155"/>
      <c r="BJ52" s="1155"/>
      <c r="BK52" s="1155"/>
      <c r="BL52" s="1155"/>
      <c r="BM52" s="1155"/>
      <c r="BN52" s="1155"/>
      <c r="BO52" s="1155"/>
      <c r="BP52" s="1155"/>
      <c r="BQ52" s="1155"/>
      <c r="BR52" s="1155"/>
      <c r="BS52" s="1155"/>
      <c r="BT52" s="1155"/>
      <c r="BU52" s="1155"/>
      <c r="BV52" s="1155"/>
      <c r="BW52" s="1155"/>
      <c r="BX52" s="1155"/>
      <c r="BY52" s="1155"/>
      <c r="BZ52" s="1155"/>
      <c r="CA52" s="1155"/>
      <c r="CB52" s="1155"/>
      <c r="CC52" s="1155"/>
      <c r="CD52" s="1155"/>
      <c r="CE52" s="1155"/>
      <c r="CF52" s="1155"/>
      <c r="CG52" s="1155"/>
      <c r="CH52" s="1155"/>
      <c r="CI52" s="1155"/>
      <c r="CJ52" s="1155"/>
      <c r="CK52" s="1155"/>
      <c r="CL52" s="1155"/>
      <c r="CM52" s="1155"/>
      <c r="CN52" s="1155"/>
      <c r="CO52" s="1155"/>
      <c r="CP52" s="1155"/>
      <c r="CQ52" s="1155"/>
      <c r="CR52" s="1155"/>
      <c r="CS52" s="1155"/>
      <c r="CT52" s="1155"/>
      <c r="CU52" s="1155"/>
      <c r="CV52" s="1155"/>
      <c r="CW52" s="1155"/>
      <c r="CX52" s="1155"/>
      <c r="CY52" s="1155"/>
      <c r="CZ52" s="1155"/>
      <c r="DA52" s="1155"/>
      <c r="DB52" s="1155"/>
      <c r="DC52" s="1155"/>
      <c r="DD52" s="1155"/>
      <c r="DE52" s="1155"/>
      <c r="DF52" s="1155"/>
      <c r="DG52" s="1155"/>
      <c r="DH52" s="1155"/>
      <c r="DI52" s="1155"/>
      <c r="DJ52" s="1155"/>
      <c r="DK52" s="1155"/>
      <c r="DL52" s="1155"/>
      <c r="DM52" s="1155"/>
      <c r="DN52" s="1155"/>
      <c r="DO52" s="1155"/>
      <c r="DP52" s="1155"/>
      <c r="DQ52" s="1155"/>
      <c r="DR52" s="1155"/>
      <c r="DS52" s="1155"/>
      <c r="DT52" s="1155"/>
      <c r="DU52" s="1155"/>
      <c r="DV52" s="1155"/>
      <c r="DW52" s="1155"/>
      <c r="DX52" s="1155"/>
      <c r="DY52" s="1155"/>
      <c r="DZ52" s="1155"/>
      <c r="EA52" s="1155"/>
      <c r="EB52" s="1155"/>
      <c r="EC52" s="1155"/>
      <c r="ED52" s="1155"/>
      <c r="EE52" s="1155"/>
      <c r="EF52" s="1155"/>
      <c r="EG52" s="1155"/>
      <c r="EH52" s="1155"/>
      <c r="EI52" s="1155"/>
      <c r="EJ52" s="1155"/>
      <c r="EK52" s="1155"/>
      <c r="EL52" s="1155"/>
      <c r="EM52" s="1155"/>
      <c r="EN52" s="1155"/>
      <c r="EO52" s="1155"/>
      <c r="EP52" s="1155"/>
      <c r="EQ52" s="1155"/>
      <c r="ER52" s="1155"/>
      <c r="ES52" s="1155"/>
    </row>
    <row r="53" spans="1:149" s="1156" customFormat="1" x14ac:dyDescent="0.35">
      <c r="A53" s="1153" t="s">
        <v>5090</v>
      </c>
      <c r="B53" s="1153" t="s">
        <v>4493</v>
      </c>
      <c r="C53" s="1154">
        <v>1</v>
      </c>
      <c r="D53" s="164">
        <v>7467.9</v>
      </c>
      <c r="E53" s="164">
        <v>7467.9</v>
      </c>
      <c r="F53" s="1155"/>
      <c r="G53" s="1155"/>
      <c r="H53" s="1155"/>
      <c r="I53" s="1155"/>
      <c r="J53" s="1155"/>
      <c r="K53" s="1155"/>
      <c r="L53" s="1155"/>
      <c r="M53" s="1155"/>
      <c r="N53" s="1155"/>
      <c r="O53" s="1155"/>
      <c r="P53" s="1155"/>
      <c r="Q53" s="1155"/>
      <c r="R53" s="1155"/>
      <c r="S53" s="1155"/>
      <c r="T53" s="1155"/>
      <c r="U53" s="1155"/>
      <c r="V53" s="1155"/>
      <c r="W53" s="1155"/>
      <c r="X53" s="1155"/>
      <c r="Y53" s="1155"/>
      <c r="Z53" s="1155"/>
      <c r="AA53" s="1155"/>
      <c r="AB53" s="1155"/>
      <c r="AC53" s="1155"/>
      <c r="AD53" s="1155"/>
      <c r="AE53" s="1155"/>
      <c r="AF53" s="1155"/>
      <c r="AG53" s="1155"/>
      <c r="AH53" s="1155"/>
      <c r="AI53" s="1155"/>
      <c r="AJ53" s="1155"/>
      <c r="AK53" s="1155"/>
      <c r="AL53" s="1155"/>
      <c r="AM53" s="1155"/>
      <c r="AN53" s="1155"/>
      <c r="AO53" s="1155"/>
      <c r="AP53" s="1155"/>
      <c r="AQ53" s="1155"/>
      <c r="AR53" s="1155"/>
      <c r="AS53" s="1155"/>
      <c r="AT53" s="1155"/>
      <c r="AU53" s="1155"/>
      <c r="AV53" s="1155"/>
      <c r="AW53" s="1155"/>
      <c r="AX53" s="1155"/>
      <c r="AY53" s="1155"/>
      <c r="AZ53" s="1155"/>
      <c r="BA53" s="1155"/>
      <c r="BB53" s="1155"/>
      <c r="BC53" s="1155"/>
      <c r="BD53" s="1155"/>
      <c r="BE53" s="1155"/>
      <c r="BF53" s="1155"/>
      <c r="BG53" s="1155"/>
      <c r="BH53" s="1155"/>
      <c r="BI53" s="1155"/>
      <c r="BJ53" s="1155"/>
      <c r="BK53" s="1155"/>
      <c r="BL53" s="1155"/>
      <c r="BM53" s="1155"/>
      <c r="BN53" s="1155"/>
      <c r="BO53" s="1155"/>
      <c r="BP53" s="1155"/>
      <c r="BQ53" s="1155"/>
      <c r="BR53" s="1155"/>
      <c r="BS53" s="1155"/>
      <c r="BT53" s="1155"/>
      <c r="BU53" s="1155"/>
      <c r="BV53" s="1155"/>
      <c r="BW53" s="1155"/>
      <c r="BX53" s="1155"/>
      <c r="BY53" s="1155"/>
      <c r="BZ53" s="1155"/>
      <c r="CA53" s="1155"/>
      <c r="CB53" s="1155"/>
      <c r="CC53" s="1155"/>
      <c r="CD53" s="1155"/>
      <c r="CE53" s="1155"/>
      <c r="CF53" s="1155"/>
      <c r="CG53" s="1155"/>
      <c r="CH53" s="1155"/>
      <c r="CI53" s="1155"/>
      <c r="CJ53" s="1155"/>
      <c r="CK53" s="1155"/>
      <c r="CL53" s="1155"/>
      <c r="CM53" s="1155"/>
      <c r="CN53" s="1155"/>
      <c r="CO53" s="1155"/>
      <c r="CP53" s="1155"/>
      <c r="CQ53" s="1155"/>
      <c r="CR53" s="1155"/>
      <c r="CS53" s="1155"/>
      <c r="CT53" s="1155"/>
      <c r="CU53" s="1155"/>
      <c r="CV53" s="1155"/>
      <c r="CW53" s="1155"/>
      <c r="CX53" s="1155"/>
      <c r="CY53" s="1155"/>
      <c r="CZ53" s="1155"/>
      <c r="DA53" s="1155"/>
      <c r="DB53" s="1155"/>
      <c r="DC53" s="1155"/>
      <c r="DD53" s="1155"/>
      <c r="DE53" s="1155"/>
      <c r="DF53" s="1155"/>
      <c r="DG53" s="1155"/>
      <c r="DH53" s="1155"/>
      <c r="DI53" s="1155"/>
      <c r="DJ53" s="1155"/>
      <c r="DK53" s="1155"/>
      <c r="DL53" s="1155"/>
      <c r="DM53" s="1155"/>
      <c r="DN53" s="1155"/>
      <c r="DO53" s="1155"/>
      <c r="DP53" s="1155"/>
      <c r="DQ53" s="1155"/>
      <c r="DR53" s="1155"/>
      <c r="DS53" s="1155"/>
      <c r="DT53" s="1155"/>
      <c r="DU53" s="1155"/>
      <c r="DV53" s="1155"/>
      <c r="DW53" s="1155"/>
      <c r="DX53" s="1155"/>
      <c r="DY53" s="1155"/>
      <c r="DZ53" s="1155"/>
      <c r="EA53" s="1155"/>
      <c r="EB53" s="1155"/>
      <c r="EC53" s="1155"/>
      <c r="ED53" s="1155"/>
      <c r="EE53" s="1155"/>
      <c r="EF53" s="1155"/>
      <c r="EG53" s="1155"/>
      <c r="EH53" s="1155"/>
      <c r="EI53" s="1155"/>
      <c r="EJ53" s="1155"/>
      <c r="EK53" s="1155"/>
      <c r="EL53" s="1155"/>
      <c r="EM53" s="1155"/>
      <c r="EN53" s="1155"/>
      <c r="EO53" s="1155"/>
      <c r="EP53" s="1155"/>
      <c r="EQ53" s="1155"/>
      <c r="ER53" s="1155"/>
      <c r="ES53" s="1155"/>
    </row>
    <row r="54" spans="1:149" s="1156" customFormat="1" x14ac:dyDescent="0.35">
      <c r="A54" s="1153" t="s">
        <v>5091</v>
      </c>
      <c r="B54" s="1153" t="s">
        <v>5092</v>
      </c>
      <c r="C54" s="1154">
        <v>1</v>
      </c>
      <c r="D54" s="164">
        <v>7467.9</v>
      </c>
      <c r="E54" s="164">
        <v>7467.9</v>
      </c>
      <c r="F54" s="1155"/>
      <c r="G54" s="1155"/>
      <c r="H54" s="1155"/>
      <c r="I54" s="1155"/>
      <c r="J54" s="1155"/>
      <c r="K54" s="1155"/>
      <c r="L54" s="1155"/>
      <c r="M54" s="1155"/>
      <c r="N54" s="1155"/>
      <c r="O54" s="1155"/>
      <c r="P54" s="1155"/>
      <c r="Q54" s="1155"/>
      <c r="R54" s="1155"/>
      <c r="S54" s="1155"/>
      <c r="T54" s="1155"/>
      <c r="U54" s="1155"/>
      <c r="V54" s="1155"/>
      <c r="W54" s="1155"/>
      <c r="X54" s="1155"/>
      <c r="Y54" s="1155"/>
      <c r="Z54" s="1155"/>
      <c r="AA54" s="1155"/>
      <c r="AB54" s="1155"/>
      <c r="AC54" s="1155"/>
      <c r="AD54" s="1155"/>
      <c r="AE54" s="1155"/>
      <c r="AF54" s="1155"/>
      <c r="AG54" s="1155"/>
      <c r="AH54" s="1155"/>
      <c r="AI54" s="1155"/>
      <c r="AJ54" s="1155"/>
      <c r="AK54" s="1155"/>
      <c r="AL54" s="1155"/>
      <c r="AM54" s="1155"/>
      <c r="AN54" s="1155"/>
      <c r="AO54" s="1155"/>
      <c r="AP54" s="1155"/>
      <c r="AQ54" s="1155"/>
      <c r="AR54" s="1155"/>
      <c r="AS54" s="1155"/>
      <c r="AT54" s="1155"/>
      <c r="AU54" s="1155"/>
      <c r="AV54" s="1155"/>
      <c r="AW54" s="1155"/>
      <c r="AX54" s="1155"/>
      <c r="AY54" s="1155"/>
      <c r="AZ54" s="1155"/>
      <c r="BA54" s="1155"/>
      <c r="BB54" s="1155"/>
      <c r="BC54" s="1155"/>
      <c r="BD54" s="1155"/>
      <c r="BE54" s="1155"/>
      <c r="BF54" s="1155"/>
      <c r="BG54" s="1155"/>
      <c r="BH54" s="1155"/>
      <c r="BI54" s="1155"/>
      <c r="BJ54" s="1155"/>
      <c r="BK54" s="1155"/>
      <c r="BL54" s="1155"/>
      <c r="BM54" s="1155"/>
      <c r="BN54" s="1155"/>
      <c r="BO54" s="1155"/>
      <c r="BP54" s="1155"/>
      <c r="BQ54" s="1155"/>
      <c r="BR54" s="1155"/>
      <c r="BS54" s="1155"/>
      <c r="BT54" s="1155"/>
      <c r="BU54" s="1155"/>
      <c r="BV54" s="1155"/>
      <c r="BW54" s="1155"/>
      <c r="BX54" s="1155"/>
      <c r="BY54" s="1155"/>
      <c r="BZ54" s="1155"/>
      <c r="CA54" s="1155"/>
      <c r="CB54" s="1155"/>
      <c r="CC54" s="1155"/>
      <c r="CD54" s="1155"/>
      <c r="CE54" s="1155"/>
      <c r="CF54" s="1155"/>
      <c r="CG54" s="1155"/>
      <c r="CH54" s="1155"/>
      <c r="CI54" s="1155"/>
      <c r="CJ54" s="1155"/>
      <c r="CK54" s="1155"/>
      <c r="CL54" s="1155"/>
      <c r="CM54" s="1155"/>
      <c r="CN54" s="1155"/>
      <c r="CO54" s="1155"/>
      <c r="CP54" s="1155"/>
      <c r="CQ54" s="1155"/>
      <c r="CR54" s="1155"/>
      <c r="CS54" s="1155"/>
      <c r="CT54" s="1155"/>
      <c r="CU54" s="1155"/>
      <c r="CV54" s="1155"/>
      <c r="CW54" s="1155"/>
      <c r="CX54" s="1155"/>
      <c r="CY54" s="1155"/>
      <c r="CZ54" s="1155"/>
      <c r="DA54" s="1155"/>
      <c r="DB54" s="1155"/>
      <c r="DC54" s="1155"/>
      <c r="DD54" s="1155"/>
      <c r="DE54" s="1155"/>
      <c r="DF54" s="1155"/>
      <c r="DG54" s="1155"/>
      <c r="DH54" s="1155"/>
      <c r="DI54" s="1155"/>
      <c r="DJ54" s="1155"/>
      <c r="DK54" s="1155"/>
      <c r="DL54" s="1155"/>
      <c r="DM54" s="1155"/>
      <c r="DN54" s="1155"/>
      <c r="DO54" s="1155"/>
      <c r="DP54" s="1155"/>
      <c r="DQ54" s="1155"/>
      <c r="DR54" s="1155"/>
      <c r="DS54" s="1155"/>
      <c r="DT54" s="1155"/>
      <c r="DU54" s="1155"/>
      <c r="DV54" s="1155"/>
      <c r="DW54" s="1155"/>
      <c r="DX54" s="1155"/>
      <c r="DY54" s="1155"/>
      <c r="DZ54" s="1155"/>
      <c r="EA54" s="1155"/>
      <c r="EB54" s="1155"/>
      <c r="EC54" s="1155"/>
      <c r="ED54" s="1155"/>
      <c r="EE54" s="1155"/>
      <c r="EF54" s="1155"/>
      <c r="EG54" s="1155"/>
      <c r="EH54" s="1155"/>
      <c r="EI54" s="1155"/>
      <c r="EJ54" s="1155"/>
      <c r="EK54" s="1155"/>
      <c r="EL54" s="1155"/>
      <c r="EM54" s="1155"/>
      <c r="EN54" s="1155"/>
      <c r="EO54" s="1155"/>
      <c r="EP54" s="1155"/>
      <c r="EQ54" s="1155"/>
      <c r="ER54" s="1155"/>
      <c r="ES54" s="1155"/>
    </row>
    <row r="55" spans="1:149" s="1156" customFormat="1" x14ac:dyDescent="0.35">
      <c r="A55" s="1153" t="s">
        <v>5093</v>
      </c>
      <c r="B55" s="1153" t="s">
        <v>5094</v>
      </c>
      <c r="C55" s="1154">
        <v>3</v>
      </c>
      <c r="D55" s="164">
        <v>7467.9</v>
      </c>
      <c r="E55" s="164">
        <v>7467.9</v>
      </c>
      <c r="F55" s="1155"/>
      <c r="G55" s="1155"/>
      <c r="H55" s="1155"/>
      <c r="I55" s="1155"/>
      <c r="J55" s="1155"/>
      <c r="K55" s="1155"/>
      <c r="L55" s="1155"/>
      <c r="M55" s="1155"/>
      <c r="N55" s="1155"/>
      <c r="O55" s="1155"/>
      <c r="P55" s="1155"/>
      <c r="Q55" s="1155"/>
      <c r="R55" s="1155"/>
      <c r="S55" s="1155"/>
      <c r="T55" s="1155"/>
      <c r="U55" s="1155"/>
      <c r="V55" s="1155"/>
      <c r="W55" s="1155"/>
      <c r="X55" s="1155"/>
      <c r="Y55" s="1155"/>
      <c r="Z55" s="1155"/>
      <c r="AA55" s="1155"/>
      <c r="AB55" s="1155"/>
      <c r="AC55" s="1155"/>
      <c r="AD55" s="1155"/>
      <c r="AE55" s="1155"/>
      <c r="AF55" s="1155"/>
      <c r="AG55" s="1155"/>
      <c r="AH55" s="1155"/>
      <c r="AI55" s="1155"/>
      <c r="AJ55" s="1155"/>
      <c r="AK55" s="1155"/>
      <c r="AL55" s="1155"/>
      <c r="AM55" s="1155"/>
      <c r="AN55" s="1155"/>
      <c r="AO55" s="1155"/>
      <c r="AP55" s="1155"/>
      <c r="AQ55" s="1155"/>
      <c r="AR55" s="1155"/>
      <c r="AS55" s="1155"/>
      <c r="AT55" s="1155"/>
      <c r="AU55" s="1155"/>
      <c r="AV55" s="1155"/>
      <c r="AW55" s="1155"/>
      <c r="AX55" s="1155"/>
      <c r="AY55" s="1155"/>
      <c r="AZ55" s="1155"/>
      <c r="BA55" s="1155"/>
      <c r="BB55" s="1155"/>
      <c r="BC55" s="1155"/>
      <c r="BD55" s="1155"/>
      <c r="BE55" s="1155"/>
      <c r="BF55" s="1155"/>
      <c r="BG55" s="1155"/>
      <c r="BH55" s="1155"/>
      <c r="BI55" s="1155"/>
      <c r="BJ55" s="1155"/>
      <c r="BK55" s="1155"/>
      <c r="BL55" s="1155"/>
      <c r="BM55" s="1155"/>
      <c r="BN55" s="1155"/>
      <c r="BO55" s="1155"/>
      <c r="BP55" s="1155"/>
      <c r="BQ55" s="1155"/>
      <c r="BR55" s="1155"/>
      <c r="BS55" s="1155"/>
      <c r="BT55" s="1155"/>
      <c r="BU55" s="1155"/>
      <c r="BV55" s="1155"/>
      <c r="BW55" s="1155"/>
      <c r="BX55" s="1155"/>
      <c r="BY55" s="1155"/>
      <c r="BZ55" s="1155"/>
      <c r="CA55" s="1155"/>
      <c r="CB55" s="1155"/>
      <c r="CC55" s="1155"/>
      <c r="CD55" s="1155"/>
      <c r="CE55" s="1155"/>
      <c r="CF55" s="1155"/>
      <c r="CG55" s="1155"/>
      <c r="CH55" s="1155"/>
      <c r="CI55" s="1155"/>
      <c r="CJ55" s="1155"/>
      <c r="CK55" s="1155"/>
      <c r="CL55" s="1155"/>
      <c r="CM55" s="1155"/>
      <c r="CN55" s="1155"/>
      <c r="CO55" s="1155"/>
      <c r="CP55" s="1155"/>
      <c r="CQ55" s="1155"/>
      <c r="CR55" s="1155"/>
      <c r="CS55" s="1155"/>
      <c r="CT55" s="1155"/>
      <c r="CU55" s="1155"/>
      <c r="CV55" s="1155"/>
      <c r="CW55" s="1155"/>
      <c r="CX55" s="1155"/>
      <c r="CY55" s="1155"/>
      <c r="CZ55" s="1155"/>
      <c r="DA55" s="1155"/>
      <c r="DB55" s="1155"/>
      <c r="DC55" s="1155"/>
      <c r="DD55" s="1155"/>
      <c r="DE55" s="1155"/>
      <c r="DF55" s="1155"/>
      <c r="DG55" s="1155"/>
      <c r="DH55" s="1155"/>
      <c r="DI55" s="1155"/>
      <c r="DJ55" s="1155"/>
      <c r="DK55" s="1155"/>
      <c r="DL55" s="1155"/>
      <c r="DM55" s="1155"/>
      <c r="DN55" s="1155"/>
      <c r="DO55" s="1155"/>
      <c r="DP55" s="1155"/>
      <c r="DQ55" s="1155"/>
      <c r="DR55" s="1155"/>
      <c r="DS55" s="1155"/>
      <c r="DT55" s="1155"/>
      <c r="DU55" s="1155"/>
      <c r="DV55" s="1155"/>
      <c r="DW55" s="1155"/>
      <c r="DX55" s="1155"/>
      <c r="DY55" s="1155"/>
      <c r="DZ55" s="1155"/>
      <c r="EA55" s="1155"/>
      <c r="EB55" s="1155"/>
      <c r="EC55" s="1155"/>
      <c r="ED55" s="1155"/>
      <c r="EE55" s="1155"/>
      <c r="EF55" s="1155"/>
      <c r="EG55" s="1155"/>
      <c r="EH55" s="1155"/>
      <c r="EI55" s="1155"/>
      <c r="EJ55" s="1155"/>
      <c r="EK55" s="1155"/>
      <c r="EL55" s="1155"/>
      <c r="EM55" s="1155"/>
      <c r="EN55" s="1155"/>
      <c r="EO55" s="1155"/>
      <c r="EP55" s="1155"/>
      <c r="EQ55" s="1155"/>
      <c r="ER55" s="1155"/>
      <c r="ES55" s="1155"/>
    </row>
    <row r="56" spans="1:149" s="1156" customFormat="1" x14ac:dyDescent="0.35">
      <c r="A56" s="1153" t="s">
        <v>5095</v>
      </c>
      <c r="B56" s="1153" t="s">
        <v>5011</v>
      </c>
      <c r="C56" s="1154">
        <v>4</v>
      </c>
      <c r="D56" s="164">
        <v>7467.9</v>
      </c>
      <c r="E56" s="164">
        <v>7467.9</v>
      </c>
      <c r="F56" s="1155"/>
      <c r="G56" s="1155"/>
      <c r="H56" s="1155"/>
      <c r="I56" s="1155"/>
      <c r="J56" s="1155"/>
      <c r="K56" s="1155"/>
      <c r="L56" s="1155"/>
      <c r="M56" s="1155"/>
      <c r="N56" s="1155"/>
      <c r="O56" s="1155"/>
      <c r="P56" s="1155"/>
      <c r="Q56" s="1155"/>
      <c r="R56" s="1155"/>
      <c r="S56" s="1155"/>
      <c r="T56" s="1155"/>
      <c r="U56" s="1155"/>
      <c r="V56" s="1155"/>
      <c r="W56" s="1155"/>
      <c r="X56" s="1155"/>
      <c r="Y56" s="1155"/>
      <c r="Z56" s="1155"/>
      <c r="AA56" s="1155"/>
      <c r="AB56" s="1155"/>
      <c r="AC56" s="1155"/>
      <c r="AD56" s="1155"/>
      <c r="AE56" s="1155"/>
      <c r="AF56" s="1155"/>
      <c r="AG56" s="1155"/>
      <c r="AH56" s="1155"/>
      <c r="AI56" s="1155"/>
      <c r="AJ56" s="1155"/>
      <c r="AK56" s="1155"/>
      <c r="AL56" s="1155"/>
      <c r="AM56" s="1155"/>
      <c r="AN56" s="1155"/>
      <c r="AO56" s="1155"/>
      <c r="AP56" s="1155"/>
      <c r="AQ56" s="1155"/>
      <c r="AR56" s="1155"/>
      <c r="AS56" s="1155"/>
      <c r="AT56" s="1155"/>
      <c r="AU56" s="1155"/>
      <c r="AV56" s="1155"/>
      <c r="AW56" s="1155"/>
      <c r="AX56" s="1155"/>
      <c r="AY56" s="1155"/>
      <c r="AZ56" s="1155"/>
      <c r="BA56" s="1155"/>
      <c r="BB56" s="1155"/>
      <c r="BC56" s="1155"/>
      <c r="BD56" s="1155"/>
      <c r="BE56" s="1155"/>
      <c r="BF56" s="1155"/>
      <c r="BG56" s="1155"/>
      <c r="BH56" s="1155"/>
      <c r="BI56" s="1155"/>
      <c r="BJ56" s="1155"/>
      <c r="BK56" s="1155"/>
      <c r="BL56" s="1155"/>
      <c r="BM56" s="1155"/>
      <c r="BN56" s="1155"/>
      <c r="BO56" s="1155"/>
      <c r="BP56" s="1155"/>
      <c r="BQ56" s="1155"/>
      <c r="BR56" s="1155"/>
      <c r="BS56" s="1155"/>
      <c r="BT56" s="1155"/>
      <c r="BU56" s="1155"/>
      <c r="BV56" s="1155"/>
      <c r="BW56" s="1155"/>
      <c r="BX56" s="1155"/>
      <c r="BY56" s="1155"/>
      <c r="BZ56" s="1155"/>
      <c r="CA56" s="1155"/>
      <c r="CB56" s="1155"/>
      <c r="CC56" s="1155"/>
      <c r="CD56" s="1155"/>
      <c r="CE56" s="1155"/>
      <c r="CF56" s="1155"/>
      <c r="CG56" s="1155"/>
      <c r="CH56" s="1155"/>
      <c r="CI56" s="1155"/>
      <c r="CJ56" s="1155"/>
      <c r="CK56" s="1155"/>
      <c r="CL56" s="1155"/>
      <c r="CM56" s="1155"/>
      <c r="CN56" s="1155"/>
      <c r="CO56" s="1155"/>
      <c r="CP56" s="1155"/>
      <c r="CQ56" s="1155"/>
      <c r="CR56" s="1155"/>
      <c r="CS56" s="1155"/>
      <c r="CT56" s="1155"/>
      <c r="CU56" s="1155"/>
      <c r="CV56" s="1155"/>
      <c r="CW56" s="1155"/>
      <c r="CX56" s="1155"/>
      <c r="CY56" s="1155"/>
      <c r="CZ56" s="1155"/>
      <c r="DA56" s="1155"/>
      <c r="DB56" s="1155"/>
      <c r="DC56" s="1155"/>
      <c r="DD56" s="1155"/>
      <c r="DE56" s="1155"/>
      <c r="DF56" s="1155"/>
      <c r="DG56" s="1155"/>
      <c r="DH56" s="1155"/>
      <c r="DI56" s="1155"/>
      <c r="DJ56" s="1155"/>
      <c r="DK56" s="1155"/>
      <c r="DL56" s="1155"/>
      <c r="DM56" s="1155"/>
      <c r="DN56" s="1155"/>
      <c r="DO56" s="1155"/>
      <c r="DP56" s="1155"/>
      <c r="DQ56" s="1155"/>
      <c r="DR56" s="1155"/>
      <c r="DS56" s="1155"/>
      <c r="DT56" s="1155"/>
      <c r="DU56" s="1155"/>
      <c r="DV56" s="1155"/>
      <c r="DW56" s="1155"/>
      <c r="DX56" s="1155"/>
      <c r="DY56" s="1155"/>
      <c r="DZ56" s="1155"/>
      <c r="EA56" s="1155"/>
      <c r="EB56" s="1155"/>
      <c r="EC56" s="1155"/>
      <c r="ED56" s="1155"/>
      <c r="EE56" s="1155"/>
      <c r="EF56" s="1155"/>
      <c r="EG56" s="1155"/>
      <c r="EH56" s="1155"/>
      <c r="EI56" s="1155"/>
      <c r="EJ56" s="1155"/>
      <c r="EK56" s="1155"/>
      <c r="EL56" s="1155"/>
      <c r="EM56" s="1155"/>
      <c r="EN56" s="1155"/>
      <c r="EO56" s="1155"/>
      <c r="EP56" s="1155"/>
      <c r="EQ56" s="1155"/>
      <c r="ER56" s="1155"/>
      <c r="ES56" s="1155"/>
    </row>
    <row r="57" spans="1:149" s="1156" customFormat="1" x14ac:dyDescent="0.35">
      <c r="A57" s="1153" t="s">
        <v>5096</v>
      </c>
      <c r="B57" s="1153" t="s">
        <v>5097</v>
      </c>
      <c r="C57" s="1154">
        <v>8</v>
      </c>
      <c r="D57" s="164">
        <v>7467.9</v>
      </c>
      <c r="E57" s="164">
        <v>7467.9</v>
      </c>
      <c r="F57" s="1155"/>
      <c r="G57" s="1155"/>
      <c r="H57" s="1155"/>
      <c r="I57" s="1155"/>
      <c r="J57" s="1155"/>
      <c r="K57" s="1155"/>
      <c r="L57" s="1155"/>
      <c r="M57" s="1155"/>
      <c r="N57" s="1155"/>
      <c r="O57" s="1155"/>
      <c r="P57" s="1155"/>
      <c r="Q57" s="1155"/>
      <c r="R57" s="1155"/>
      <c r="S57" s="1155"/>
      <c r="T57" s="1155"/>
      <c r="U57" s="1155"/>
      <c r="V57" s="1155"/>
      <c r="W57" s="1155"/>
      <c r="X57" s="1155"/>
      <c r="Y57" s="1155"/>
      <c r="Z57" s="1155"/>
      <c r="AA57" s="1155"/>
      <c r="AB57" s="1155"/>
      <c r="AC57" s="1155"/>
      <c r="AD57" s="1155"/>
      <c r="AE57" s="1155"/>
      <c r="AF57" s="1155"/>
      <c r="AG57" s="1155"/>
      <c r="AH57" s="1155"/>
      <c r="AI57" s="1155"/>
      <c r="AJ57" s="1155"/>
      <c r="AK57" s="1155"/>
      <c r="AL57" s="1155"/>
      <c r="AM57" s="1155"/>
      <c r="AN57" s="1155"/>
      <c r="AO57" s="1155"/>
      <c r="AP57" s="1155"/>
      <c r="AQ57" s="1155"/>
      <c r="AR57" s="1155"/>
      <c r="AS57" s="1155"/>
      <c r="AT57" s="1155"/>
      <c r="AU57" s="1155"/>
      <c r="AV57" s="1155"/>
      <c r="AW57" s="1155"/>
      <c r="AX57" s="1155"/>
      <c r="AY57" s="1155"/>
      <c r="AZ57" s="1155"/>
      <c r="BA57" s="1155"/>
      <c r="BB57" s="1155"/>
      <c r="BC57" s="1155"/>
      <c r="BD57" s="1155"/>
      <c r="BE57" s="1155"/>
      <c r="BF57" s="1155"/>
      <c r="BG57" s="1155"/>
      <c r="BH57" s="1155"/>
      <c r="BI57" s="1155"/>
      <c r="BJ57" s="1155"/>
      <c r="BK57" s="1155"/>
      <c r="BL57" s="1155"/>
      <c r="BM57" s="1155"/>
      <c r="BN57" s="1155"/>
      <c r="BO57" s="1155"/>
      <c r="BP57" s="1155"/>
      <c r="BQ57" s="1155"/>
      <c r="BR57" s="1155"/>
      <c r="BS57" s="1155"/>
      <c r="BT57" s="1155"/>
      <c r="BU57" s="1155"/>
      <c r="BV57" s="1155"/>
      <c r="BW57" s="1155"/>
      <c r="BX57" s="1155"/>
      <c r="BY57" s="1155"/>
      <c r="BZ57" s="1155"/>
      <c r="CA57" s="1155"/>
      <c r="CB57" s="1155"/>
      <c r="CC57" s="1155"/>
      <c r="CD57" s="1155"/>
      <c r="CE57" s="1155"/>
      <c r="CF57" s="1155"/>
      <c r="CG57" s="1155"/>
      <c r="CH57" s="1155"/>
      <c r="CI57" s="1155"/>
      <c r="CJ57" s="1155"/>
      <c r="CK57" s="1155"/>
      <c r="CL57" s="1155"/>
      <c r="CM57" s="1155"/>
      <c r="CN57" s="1155"/>
      <c r="CO57" s="1155"/>
      <c r="CP57" s="1155"/>
      <c r="CQ57" s="1155"/>
      <c r="CR57" s="1155"/>
      <c r="CS57" s="1155"/>
      <c r="CT57" s="1155"/>
      <c r="CU57" s="1155"/>
      <c r="CV57" s="1155"/>
      <c r="CW57" s="1155"/>
      <c r="CX57" s="1155"/>
      <c r="CY57" s="1155"/>
      <c r="CZ57" s="1155"/>
      <c r="DA57" s="1155"/>
      <c r="DB57" s="1155"/>
      <c r="DC57" s="1155"/>
      <c r="DD57" s="1155"/>
      <c r="DE57" s="1155"/>
      <c r="DF57" s="1155"/>
      <c r="DG57" s="1155"/>
      <c r="DH57" s="1155"/>
      <c r="DI57" s="1155"/>
      <c r="DJ57" s="1155"/>
      <c r="DK57" s="1155"/>
      <c r="DL57" s="1155"/>
      <c r="DM57" s="1155"/>
      <c r="DN57" s="1155"/>
      <c r="DO57" s="1155"/>
      <c r="DP57" s="1155"/>
      <c r="DQ57" s="1155"/>
      <c r="DR57" s="1155"/>
      <c r="DS57" s="1155"/>
      <c r="DT57" s="1155"/>
      <c r="DU57" s="1155"/>
      <c r="DV57" s="1155"/>
      <c r="DW57" s="1155"/>
      <c r="DX57" s="1155"/>
      <c r="DY57" s="1155"/>
      <c r="DZ57" s="1155"/>
      <c r="EA57" s="1155"/>
      <c r="EB57" s="1155"/>
      <c r="EC57" s="1155"/>
      <c r="ED57" s="1155"/>
      <c r="EE57" s="1155"/>
      <c r="EF57" s="1155"/>
      <c r="EG57" s="1155"/>
      <c r="EH57" s="1155"/>
      <c r="EI57" s="1155"/>
      <c r="EJ57" s="1155"/>
      <c r="EK57" s="1155"/>
      <c r="EL57" s="1155"/>
      <c r="EM57" s="1155"/>
      <c r="EN57" s="1155"/>
      <c r="EO57" s="1155"/>
      <c r="EP57" s="1155"/>
      <c r="EQ57" s="1155"/>
      <c r="ER57" s="1155"/>
      <c r="ES57" s="1155"/>
    </row>
    <row r="58" spans="1:149" s="1156" customFormat="1" x14ac:dyDescent="0.35">
      <c r="A58" s="1153" t="s">
        <v>5098</v>
      </c>
      <c r="B58" s="1153" t="s">
        <v>5099</v>
      </c>
      <c r="C58" s="1154">
        <v>1</v>
      </c>
      <c r="D58" s="164">
        <v>7467.9</v>
      </c>
      <c r="E58" s="164">
        <v>7467.9</v>
      </c>
      <c r="F58" s="1155"/>
      <c r="G58" s="1155"/>
      <c r="H58" s="1155"/>
      <c r="I58" s="1155"/>
      <c r="J58" s="1155"/>
      <c r="K58" s="1155"/>
      <c r="L58" s="1155"/>
      <c r="M58" s="1155"/>
      <c r="N58" s="1155"/>
      <c r="O58" s="1155"/>
      <c r="P58" s="1155"/>
      <c r="Q58" s="1155"/>
      <c r="R58" s="1155"/>
      <c r="S58" s="1155"/>
      <c r="T58" s="1155"/>
      <c r="U58" s="1155"/>
      <c r="V58" s="1155"/>
      <c r="W58" s="1155"/>
      <c r="X58" s="1155"/>
      <c r="Y58" s="1155"/>
      <c r="Z58" s="1155"/>
      <c r="AA58" s="1155"/>
      <c r="AB58" s="1155"/>
      <c r="AC58" s="1155"/>
      <c r="AD58" s="1155"/>
      <c r="AE58" s="1155"/>
      <c r="AF58" s="1155"/>
      <c r="AG58" s="1155"/>
      <c r="AH58" s="1155"/>
      <c r="AI58" s="1155"/>
      <c r="AJ58" s="1155"/>
      <c r="AK58" s="1155"/>
      <c r="AL58" s="1155"/>
      <c r="AM58" s="1155"/>
      <c r="AN58" s="1155"/>
      <c r="AO58" s="1155"/>
      <c r="AP58" s="1155"/>
      <c r="AQ58" s="1155"/>
      <c r="AR58" s="1155"/>
      <c r="AS58" s="1155"/>
      <c r="AT58" s="1155"/>
      <c r="AU58" s="1155"/>
      <c r="AV58" s="1155"/>
      <c r="AW58" s="1155"/>
      <c r="AX58" s="1155"/>
      <c r="AY58" s="1155"/>
      <c r="AZ58" s="1155"/>
      <c r="BA58" s="1155"/>
      <c r="BB58" s="1155"/>
      <c r="BC58" s="1155"/>
      <c r="BD58" s="1155"/>
      <c r="BE58" s="1155"/>
      <c r="BF58" s="1155"/>
      <c r="BG58" s="1155"/>
      <c r="BH58" s="1155"/>
      <c r="BI58" s="1155"/>
      <c r="BJ58" s="1155"/>
      <c r="BK58" s="1155"/>
      <c r="BL58" s="1155"/>
      <c r="BM58" s="1155"/>
      <c r="BN58" s="1155"/>
      <c r="BO58" s="1155"/>
      <c r="BP58" s="1155"/>
      <c r="BQ58" s="1155"/>
      <c r="BR58" s="1155"/>
      <c r="BS58" s="1155"/>
      <c r="BT58" s="1155"/>
      <c r="BU58" s="1155"/>
      <c r="BV58" s="1155"/>
      <c r="BW58" s="1155"/>
      <c r="BX58" s="1155"/>
      <c r="BY58" s="1155"/>
      <c r="BZ58" s="1155"/>
      <c r="CA58" s="1155"/>
      <c r="CB58" s="1155"/>
      <c r="CC58" s="1155"/>
      <c r="CD58" s="1155"/>
      <c r="CE58" s="1155"/>
      <c r="CF58" s="1155"/>
      <c r="CG58" s="1155"/>
      <c r="CH58" s="1155"/>
      <c r="CI58" s="1155"/>
      <c r="CJ58" s="1155"/>
      <c r="CK58" s="1155"/>
      <c r="CL58" s="1155"/>
      <c r="CM58" s="1155"/>
      <c r="CN58" s="1155"/>
      <c r="CO58" s="1155"/>
      <c r="CP58" s="1155"/>
      <c r="CQ58" s="1155"/>
      <c r="CR58" s="1155"/>
      <c r="CS58" s="1155"/>
      <c r="CT58" s="1155"/>
      <c r="CU58" s="1155"/>
      <c r="CV58" s="1155"/>
      <c r="CW58" s="1155"/>
      <c r="CX58" s="1155"/>
      <c r="CY58" s="1155"/>
      <c r="CZ58" s="1155"/>
      <c r="DA58" s="1155"/>
      <c r="DB58" s="1155"/>
      <c r="DC58" s="1155"/>
      <c r="DD58" s="1155"/>
      <c r="DE58" s="1155"/>
      <c r="DF58" s="1155"/>
      <c r="DG58" s="1155"/>
      <c r="DH58" s="1155"/>
      <c r="DI58" s="1155"/>
      <c r="DJ58" s="1155"/>
      <c r="DK58" s="1155"/>
      <c r="DL58" s="1155"/>
      <c r="DM58" s="1155"/>
      <c r="DN58" s="1155"/>
      <c r="DO58" s="1155"/>
      <c r="DP58" s="1155"/>
      <c r="DQ58" s="1155"/>
      <c r="DR58" s="1155"/>
      <c r="DS58" s="1155"/>
      <c r="DT58" s="1155"/>
      <c r="DU58" s="1155"/>
      <c r="DV58" s="1155"/>
      <c r="DW58" s="1155"/>
      <c r="DX58" s="1155"/>
      <c r="DY58" s="1155"/>
      <c r="DZ58" s="1155"/>
      <c r="EA58" s="1155"/>
      <c r="EB58" s="1155"/>
      <c r="EC58" s="1155"/>
      <c r="ED58" s="1155"/>
      <c r="EE58" s="1155"/>
      <c r="EF58" s="1155"/>
      <c r="EG58" s="1155"/>
      <c r="EH58" s="1155"/>
      <c r="EI58" s="1155"/>
      <c r="EJ58" s="1155"/>
      <c r="EK58" s="1155"/>
      <c r="EL58" s="1155"/>
      <c r="EM58" s="1155"/>
      <c r="EN58" s="1155"/>
      <c r="EO58" s="1155"/>
      <c r="EP58" s="1155"/>
      <c r="EQ58" s="1155"/>
      <c r="ER58" s="1155"/>
      <c r="ES58" s="1155"/>
    </row>
    <row r="59" spans="1:149" s="1156" customFormat="1" x14ac:dyDescent="0.35">
      <c r="A59" s="1153" t="s">
        <v>5100</v>
      </c>
      <c r="B59" s="1153" t="s">
        <v>5101</v>
      </c>
      <c r="C59" s="1154">
        <v>2</v>
      </c>
      <c r="D59" s="164">
        <v>7467.9</v>
      </c>
      <c r="E59" s="164">
        <v>7467.9</v>
      </c>
      <c r="F59" s="1155"/>
      <c r="G59" s="1155"/>
      <c r="H59" s="1155"/>
      <c r="I59" s="1155"/>
      <c r="J59" s="1155"/>
      <c r="K59" s="1155"/>
      <c r="L59" s="1155"/>
      <c r="M59" s="1155"/>
      <c r="N59" s="1155"/>
      <c r="O59" s="1155"/>
      <c r="P59" s="1155"/>
      <c r="Q59" s="1155"/>
      <c r="R59" s="1155"/>
      <c r="S59" s="1155"/>
      <c r="T59" s="1155"/>
      <c r="U59" s="1155"/>
      <c r="V59" s="1155"/>
      <c r="W59" s="1155"/>
      <c r="X59" s="1155"/>
      <c r="Y59" s="1155"/>
      <c r="Z59" s="1155"/>
      <c r="AA59" s="1155"/>
      <c r="AB59" s="1155"/>
      <c r="AC59" s="1155"/>
      <c r="AD59" s="1155"/>
      <c r="AE59" s="1155"/>
      <c r="AF59" s="1155"/>
      <c r="AG59" s="1155"/>
      <c r="AH59" s="1155"/>
      <c r="AI59" s="1155"/>
      <c r="AJ59" s="1155"/>
      <c r="AK59" s="1155"/>
      <c r="AL59" s="1155"/>
      <c r="AM59" s="1155"/>
      <c r="AN59" s="1155"/>
      <c r="AO59" s="1155"/>
      <c r="AP59" s="1155"/>
      <c r="AQ59" s="1155"/>
      <c r="AR59" s="1155"/>
      <c r="AS59" s="1155"/>
      <c r="AT59" s="1155"/>
      <c r="AU59" s="1155"/>
      <c r="AV59" s="1155"/>
      <c r="AW59" s="1155"/>
      <c r="AX59" s="1155"/>
      <c r="AY59" s="1155"/>
      <c r="AZ59" s="1155"/>
      <c r="BA59" s="1155"/>
      <c r="BB59" s="1155"/>
      <c r="BC59" s="1155"/>
      <c r="BD59" s="1155"/>
      <c r="BE59" s="1155"/>
      <c r="BF59" s="1155"/>
      <c r="BG59" s="1155"/>
      <c r="BH59" s="1155"/>
      <c r="BI59" s="1155"/>
      <c r="BJ59" s="1155"/>
      <c r="BK59" s="1155"/>
      <c r="BL59" s="1155"/>
      <c r="BM59" s="1155"/>
      <c r="BN59" s="1155"/>
      <c r="BO59" s="1155"/>
      <c r="BP59" s="1155"/>
      <c r="BQ59" s="1155"/>
      <c r="BR59" s="1155"/>
      <c r="BS59" s="1155"/>
      <c r="BT59" s="1155"/>
      <c r="BU59" s="1155"/>
      <c r="BV59" s="1155"/>
      <c r="BW59" s="1155"/>
      <c r="BX59" s="1155"/>
      <c r="BY59" s="1155"/>
      <c r="BZ59" s="1155"/>
      <c r="CA59" s="1155"/>
      <c r="CB59" s="1155"/>
      <c r="CC59" s="1155"/>
      <c r="CD59" s="1155"/>
      <c r="CE59" s="1155"/>
      <c r="CF59" s="1155"/>
      <c r="CG59" s="1155"/>
      <c r="CH59" s="1155"/>
      <c r="CI59" s="1155"/>
      <c r="CJ59" s="1155"/>
      <c r="CK59" s="1155"/>
      <c r="CL59" s="1155"/>
      <c r="CM59" s="1155"/>
      <c r="CN59" s="1155"/>
      <c r="CO59" s="1155"/>
      <c r="CP59" s="1155"/>
      <c r="CQ59" s="1155"/>
      <c r="CR59" s="1155"/>
      <c r="CS59" s="1155"/>
      <c r="CT59" s="1155"/>
      <c r="CU59" s="1155"/>
      <c r="CV59" s="1155"/>
      <c r="CW59" s="1155"/>
      <c r="CX59" s="1155"/>
      <c r="CY59" s="1155"/>
      <c r="CZ59" s="1155"/>
      <c r="DA59" s="1155"/>
      <c r="DB59" s="1155"/>
      <c r="DC59" s="1155"/>
      <c r="DD59" s="1155"/>
      <c r="DE59" s="1155"/>
      <c r="DF59" s="1155"/>
      <c r="DG59" s="1155"/>
      <c r="DH59" s="1155"/>
      <c r="DI59" s="1155"/>
      <c r="DJ59" s="1155"/>
      <c r="DK59" s="1155"/>
      <c r="DL59" s="1155"/>
      <c r="DM59" s="1155"/>
      <c r="DN59" s="1155"/>
      <c r="DO59" s="1155"/>
      <c r="DP59" s="1155"/>
      <c r="DQ59" s="1155"/>
      <c r="DR59" s="1155"/>
      <c r="DS59" s="1155"/>
      <c r="DT59" s="1155"/>
      <c r="DU59" s="1155"/>
      <c r="DV59" s="1155"/>
      <c r="DW59" s="1155"/>
      <c r="DX59" s="1155"/>
      <c r="DY59" s="1155"/>
      <c r="DZ59" s="1155"/>
      <c r="EA59" s="1155"/>
      <c r="EB59" s="1155"/>
      <c r="EC59" s="1155"/>
      <c r="ED59" s="1155"/>
      <c r="EE59" s="1155"/>
      <c r="EF59" s="1155"/>
      <c r="EG59" s="1155"/>
      <c r="EH59" s="1155"/>
      <c r="EI59" s="1155"/>
      <c r="EJ59" s="1155"/>
      <c r="EK59" s="1155"/>
      <c r="EL59" s="1155"/>
      <c r="EM59" s="1155"/>
      <c r="EN59" s="1155"/>
      <c r="EO59" s="1155"/>
      <c r="EP59" s="1155"/>
      <c r="EQ59" s="1155"/>
      <c r="ER59" s="1155"/>
      <c r="ES59" s="1155"/>
    </row>
    <row r="60" spans="1:149" s="1156" customFormat="1" x14ac:dyDescent="0.35">
      <c r="A60" s="1153" t="s">
        <v>5102</v>
      </c>
      <c r="B60" s="1153" t="s">
        <v>5103</v>
      </c>
      <c r="C60" s="1154">
        <v>1</v>
      </c>
      <c r="D60" s="164">
        <v>7467.9</v>
      </c>
      <c r="E60" s="164">
        <v>7467.9</v>
      </c>
      <c r="F60" s="1155"/>
      <c r="G60" s="1155"/>
      <c r="H60" s="1155"/>
      <c r="I60" s="1155"/>
      <c r="J60" s="1155"/>
      <c r="K60" s="1155"/>
      <c r="L60" s="1155"/>
      <c r="M60" s="1155"/>
      <c r="N60" s="1155"/>
      <c r="O60" s="1155"/>
      <c r="P60" s="1155"/>
      <c r="Q60" s="1155"/>
      <c r="R60" s="1155"/>
      <c r="S60" s="1155"/>
      <c r="T60" s="1155"/>
      <c r="U60" s="1155"/>
      <c r="V60" s="1155"/>
      <c r="W60" s="1155"/>
      <c r="X60" s="1155"/>
      <c r="Y60" s="1155"/>
      <c r="Z60" s="1155"/>
      <c r="AA60" s="1155"/>
      <c r="AB60" s="1155"/>
      <c r="AC60" s="1155"/>
      <c r="AD60" s="1155"/>
      <c r="AE60" s="1155"/>
      <c r="AF60" s="1155"/>
      <c r="AG60" s="1155"/>
      <c r="AH60" s="1155"/>
      <c r="AI60" s="1155"/>
      <c r="AJ60" s="1155"/>
      <c r="AK60" s="1155"/>
      <c r="AL60" s="1155"/>
      <c r="AM60" s="1155"/>
      <c r="AN60" s="1155"/>
      <c r="AO60" s="1155"/>
      <c r="AP60" s="1155"/>
      <c r="AQ60" s="1155"/>
      <c r="AR60" s="1155"/>
      <c r="AS60" s="1155"/>
      <c r="AT60" s="1155"/>
      <c r="AU60" s="1155"/>
      <c r="AV60" s="1155"/>
      <c r="AW60" s="1155"/>
      <c r="AX60" s="1155"/>
      <c r="AY60" s="1155"/>
      <c r="AZ60" s="1155"/>
      <c r="BA60" s="1155"/>
      <c r="BB60" s="1155"/>
      <c r="BC60" s="1155"/>
      <c r="BD60" s="1155"/>
      <c r="BE60" s="1155"/>
      <c r="BF60" s="1155"/>
      <c r="BG60" s="1155"/>
      <c r="BH60" s="1155"/>
      <c r="BI60" s="1155"/>
      <c r="BJ60" s="1155"/>
      <c r="BK60" s="1155"/>
      <c r="BL60" s="1155"/>
      <c r="BM60" s="1155"/>
      <c r="BN60" s="1155"/>
      <c r="BO60" s="1155"/>
      <c r="BP60" s="1155"/>
      <c r="BQ60" s="1155"/>
      <c r="BR60" s="1155"/>
      <c r="BS60" s="1155"/>
      <c r="BT60" s="1155"/>
      <c r="BU60" s="1155"/>
      <c r="BV60" s="1155"/>
      <c r="BW60" s="1155"/>
      <c r="BX60" s="1155"/>
      <c r="BY60" s="1155"/>
      <c r="BZ60" s="1155"/>
      <c r="CA60" s="1155"/>
      <c r="CB60" s="1155"/>
      <c r="CC60" s="1155"/>
      <c r="CD60" s="1155"/>
      <c r="CE60" s="1155"/>
      <c r="CF60" s="1155"/>
      <c r="CG60" s="1155"/>
      <c r="CH60" s="1155"/>
      <c r="CI60" s="1155"/>
      <c r="CJ60" s="1155"/>
      <c r="CK60" s="1155"/>
      <c r="CL60" s="1155"/>
      <c r="CM60" s="1155"/>
      <c r="CN60" s="1155"/>
      <c r="CO60" s="1155"/>
      <c r="CP60" s="1155"/>
      <c r="CQ60" s="1155"/>
      <c r="CR60" s="1155"/>
      <c r="CS60" s="1155"/>
      <c r="CT60" s="1155"/>
      <c r="CU60" s="1155"/>
      <c r="CV60" s="1155"/>
      <c r="CW60" s="1155"/>
      <c r="CX60" s="1155"/>
      <c r="CY60" s="1155"/>
      <c r="CZ60" s="1155"/>
      <c r="DA60" s="1155"/>
      <c r="DB60" s="1155"/>
      <c r="DC60" s="1155"/>
      <c r="DD60" s="1155"/>
      <c r="DE60" s="1155"/>
      <c r="DF60" s="1155"/>
      <c r="DG60" s="1155"/>
      <c r="DH60" s="1155"/>
      <c r="DI60" s="1155"/>
      <c r="DJ60" s="1155"/>
      <c r="DK60" s="1155"/>
      <c r="DL60" s="1155"/>
      <c r="DM60" s="1155"/>
      <c r="DN60" s="1155"/>
      <c r="DO60" s="1155"/>
      <c r="DP60" s="1155"/>
      <c r="DQ60" s="1155"/>
      <c r="DR60" s="1155"/>
      <c r="DS60" s="1155"/>
      <c r="DT60" s="1155"/>
      <c r="DU60" s="1155"/>
      <c r="DV60" s="1155"/>
      <c r="DW60" s="1155"/>
      <c r="DX60" s="1155"/>
      <c r="DY60" s="1155"/>
      <c r="DZ60" s="1155"/>
      <c r="EA60" s="1155"/>
      <c r="EB60" s="1155"/>
      <c r="EC60" s="1155"/>
      <c r="ED60" s="1155"/>
      <c r="EE60" s="1155"/>
      <c r="EF60" s="1155"/>
      <c r="EG60" s="1155"/>
      <c r="EH60" s="1155"/>
      <c r="EI60" s="1155"/>
      <c r="EJ60" s="1155"/>
      <c r="EK60" s="1155"/>
      <c r="EL60" s="1155"/>
      <c r="EM60" s="1155"/>
      <c r="EN60" s="1155"/>
      <c r="EO60" s="1155"/>
      <c r="EP60" s="1155"/>
      <c r="EQ60" s="1155"/>
      <c r="ER60" s="1155"/>
      <c r="ES60" s="1155"/>
    </row>
    <row r="61" spans="1:149" s="1156" customFormat="1" x14ac:dyDescent="0.35">
      <c r="A61" s="1153" t="s">
        <v>5104</v>
      </c>
      <c r="B61" s="1153" t="s">
        <v>5015</v>
      </c>
      <c r="C61" s="1154">
        <v>3</v>
      </c>
      <c r="D61" s="164">
        <v>7467.9</v>
      </c>
      <c r="E61" s="164">
        <v>7467.9</v>
      </c>
      <c r="F61" s="1155"/>
      <c r="G61" s="1155"/>
      <c r="H61" s="1155"/>
      <c r="I61" s="1155"/>
      <c r="J61" s="1155"/>
      <c r="K61" s="1155"/>
      <c r="L61" s="1155"/>
      <c r="M61" s="1155"/>
      <c r="N61" s="1155"/>
      <c r="O61" s="1155"/>
      <c r="P61" s="1155"/>
      <c r="Q61" s="1155"/>
      <c r="R61" s="1155"/>
      <c r="S61" s="1155"/>
      <c r="T61" s="1155"/>
      <c r="U61" s="1155"/>
      <c r="V61" s="1155"/>
      <c r="W61" s="1155"/>
      <c r="X61" s="1155"/>
      <c r="Y61" s="1155"/>
      <c r="Z61" s="1155"/>
      <c r="AA61" s="1155"/>
      <c r="AB61" s="1155"/>
      <c r="AC61" s="1155"/>
      <c r="AD61" s="1155"/>
      <c r="AE61" s="1155"/>
      <c r="AF61" s="1155"/>
      <c r="AG61" s="1155"/>
      <c r="AH61" s="1155"/>
      <c r="AI61" s="1155"/>
      <c r="AJ61" s="1155"/>
      <c r="AK61" s="1155"/>
      <c r="AL61" s="1155"/>
      <c r="AM61" s="1155"/>
      <c r="AN61" s="1155"/>
      <c r="AO61" s="1155"/>
      <c r="AP61" s="1155"/>
      <c r="AQ61" s="1155"/>
      <c r="AR61" s="1155"/>
      <c r="AS61" s="1155"/>
      <c r="AT61" s="1155"/>
      <c r="AU61" s="1155"/>
      <c r="AV61" s="1155"/>
      <c r="AW61" s="1155"/>
      <c r="AX61" s="1155"/>
      <c r="AY61" s="1155"/>
      <c r="AZ61" s="1155"/>
      <c r="BA61" s="1155"/>
      <c r="BB61" s="1155"/>
      <c r="BC61" s="1155"/>
      <c r="BD61" s="1155"/>
      <c r="BE61" s="1155"/>
      <c r="BF61" s="1155"/>
      <c r="BG61" s="1155"/>
      <c r="BH61" s="1155"/>
      <c r="BI61" s="1155"/>
      <c r="BJ61" s="1155"/>
      <c r="BK61" s="1155"/>
      <c r="BL61" s="1155"/>
      <c r="BM61" s="1155"/>
      <c r="BN61" s="1155"/>
      <c r="BO61" s="1155"/>
      <c r="BP61" s="1155"/>
      <c r="BQ61" s="1155"/>
      <c r="BR61" s="1155"/>
      <c r="BS61" s="1155"/>
      <c r="BT61" s="1155"/>
      <c r="BU61" s="1155"/>
      <c r="BV61" s="1155"/>
      <c r="BW61" s="1155"/>
      <c r="BX61" s="1155"/>
      <c r="BY61" s="1155"/>
      <c r="BZ61" s="1155"/>
      <c r="CA61" s="1155"/>
      <c r="CB61" s="1155"/>
      <c r="CC61" s="1155"/>
      <c r="CD61" s="1155"/>
      <c r="CE61" s="1155"/>
      <c r="CF61" s="1155"/>
      <c r="CG61" s="1155"/>
      <c r="CH61" s="1155"/>
      <c r="CI61" s="1155"/>
      <c r="CJ61" s="1155"/>
      <c r="CK61" s="1155"/>
      <c r="CL61" s="1155"/>
      <c r="CM61" s="1155"/>
      <c r="CN61" s="1155"/>
      <c r="CO61" s="1155"/>
      <c r="CP61" s="1155"/>
      <c r="CQ61" s="1155"/>
      <c r="CR61" s="1155"/>
      <c r="CS61" s="1155"/>
      <c r="CT61" s="1155"/>
      <c r="CU61" s="1155"/>
      <c r="CV61" s="1155"/>
      <c r="CW61" s="1155"/>
      <c r="CX61" s="1155"/>
      <c r="CY61" s="1155"/>
      <c r="CZ61" s="1155"/>
      <c r="DA61" s="1155"/>
      <c r="DB61" s="1155"/>
      <c r="DC61" s="1155"/>
      <c r="DD61" s="1155"/>
      <c r="DE61" s="1155"/>
      <c r="DF61" s="1155"/>
      <c r="DG61" s="1155"/>
      <c r="DH61" s="1155"/>
      <c r="DI61" s="1155"/>
      <c r="DJ61" s="1155"/>
      <c r="DK61" s="1155"/>
      <c r="DL61" s="1155"/>
      <c r="DM61" s="1155"/>
      <c r="DN61" s="1155"/>
      <c r="DO61" s="1155"/>
      <c r="DP61" s="1155"/>
      <c r="DQ61" s="1155"/>
      <c r="DR61" s="1155"/>
      <c r="DS61" s="1155"/>
      <c r="DT61" s="1155"/>
      <c r="DU61" s="1155"/>
      <c r="DV61" s="1155"/>
      <c r="DW61" s="1155"/>
      <c r="DX61" s="1155"/>
      <c r="DY61" s="1155"/>
      <c r="DZ61" s="1155"/>
      <c r="EA61" s="1155"/>
      <c r="EB61" s="1155"/>
      <c r="EC61" s="1155"/>
      <c r="ED61" s="1155"/>
      <c r="EE61" s="1155"/>
      <c r="EF61" s="1155"/>
      <c r="EG61" s="1155"/>
      <c r="EH61" s="1155"/>
      <c r="EI61" s="1155"/>
      <c r="EJ61" s="1155"/>
      <c r="EK61" s="1155"/>
      <c r="EL61" s="1155"/>
      <c r="EM61" s="1155"/>
      <c r="EN61" s="1155"/>
      <c r="EO61" s="1155"/>
      <c r="EP61" s="1155"/>
      <c r="EQ61" s="1155"/>
      <c r="ER61" s="1155"/>
      <c r="ES61" s="1155"/>
    </row>
    <row r="62" spans="1:149" s="1156" customFormat="1" x14ac:dyDescent="0.35">
      <c r="A62" s="1153" t="s">
        <v>5105</v>
      </c>
      <c r="B62" s="1153" t="s">
        <v>4979</v>
      </c>
      <c r="C62" s="1154">
        <v>2</v>
      </c>
      <c r="D62" s="164">
        <v>7467.9</v>
      </c>
      <c r="E62" s="164">
        <v>7467.9</v>
      </c>
      <c r="F62" s="1155"/>
      <c r="G62" s="1155"/>
      <c r="H62" s="1155"/>
      <c r="I62" s="1155"/>
      <c r="J62" s="1155"/>
      <c r="K62" s="1155"/>
      <c r="L62" s="1155"/>
      <c r="M62" s="1155"/>
      <c r="N62" s="1155"/>
      <c r="O62" s="1155"/>
      <c r="P62" s="1155"/>
      <c r="Q62" s="1155"/>
      <c r="R62" s="1155"/>
      <c r="S62" s="1155"/>
      <c r="T62" s="1155"/>
      <c r="U62" s="1155"/>
      <c r="V62" s="1155"/>
      <c r="W62" s="1155"/>
      <c r="X62" s="1155"/>
      <c r="Y62" s="1155"/>
      <c r="Z62" s="1155"/>
      <c r="AA62" s="1155"/>
      <c r="AB62" s="1155"/>
      <c r="AC62" s="1155"/>
      <c r="AD62" s="1155"/>
      <c r="AE62" s="1155"/>
      <c r="AF62" s="1155"/>
      <c r="AG62" s="1155"/>
      <c r="AH62" s="1155"/>
      <c r="AI62" s="1155"/>
      <c r="AJ62" s="1155"/>
      <c r="AK62" s="1155"/>
      <c r="AL62" s="1155"/>
      <c r="AM62" s="1155"/>
      <c r="AN62" s="1155"/>
      <c r="AO62" s="1155"/>
      <c r="AP62" s="1155"/>
      <c r="AQ62" s="1155"/>
      <c r="AR62" s="1155"/>
      <c r="AS62" s="1155"/>
      <c r="AT62" s="1155"/>
      <c r="AU62" s="1155"/>
      <c r="AV62" s="1155"/>
      <c r="AW62" s="1155"/>
      <c r="AX62" s="1155"/>
      <c r="AY62" s="1155"/>
      <c r="AZ62" s="1155"/>
      <c r="BA62" s="1155"/>
      <c r="BB62" s="1155"/>
      <c r="BC62" s="1155"/>
      <c r="BD62" s="1155"/>
      <c r="BE62" s="1155"/>
      <c r="BF62" s="1155"/>
      <c r="BG62" s="1155"/>
      <c r="BH62" s="1155"/>
      <c r="BI62" s="1155"/>
      <c r="BJ62" s="1155"/>
      <c r="BK62" s="1155"/>
      <c r="BL62" s="1155"/>
      <c r="BM62" s="1155"/>
      <c r="BN62" s="1155"/>
      <c r="BO62" s="1155"/>
      <c r="BP62" s="1155"/>
      <c r="BQ62" s="1155"/>
      <c r="BR62" s="1155"/>
      <c r="BS62" s="1155"/>
      <c r="BT62" s="1155"/>
      <c r="BU62" s="1155"/>
      <c r="BV62" s="1155"/>
      <c r="BW62" s="1155"/>
      <c r="BX62" s="1155"/>
      <c r="BY62" s="1155"/>
      <c r="BZ62" s="1155"/>
      <c r="CA62" s="1155"/>
      <c r="CB62" s="1155"/>
      <c r="CC62" s="1155"/>
      <c r="CD62" s="1155"/>
      <c r="CE62" s="1155"/>
      <c r="CF62" s="1155"/>
      <c r="CG62" s="1155"/>
      <c r="CH62" s="1155"/>
      <c r="CI62" s="1155"/>
      <c r="CJ62" s="1155"/>
      <c r="CK62" s="1155"/>
      <c r="CL62" s="1155"/>
      <c r="CM62" s="1155"/>
      <c r="CN62" s="1155"/>
      <c r="CO62" s="1155"/>
      <c r="CP62" s="1155"/>
      <c r="CQ62" s="1155"/>
      <c r="CR62" s="1155"/>
      <c r="CS62" s="1155"/>
      <c r="CT62" s="1155"/>
      <c r="CU62" s="1155"/>
      <c r="CV62" s="1155"/>
      <c r="CW62" s="1155"/>
      <c r="CX62" s="1155"/>
      <c r="CY62" s="1155"/>
      <c r="CZ62" s="1155"/>
      <c r="DA62" s="1155"/>
      <c r="DB62" s="1155"/>
      <c r="DC62" s="1155"/>
      <c r="DD62" s="1155"/>
      <c r="DE62" s="1155"/>
      <c r="DF62" s="1155"/>
      <c r="DG62" s="1155"/>
      <c r="DH62" s="1155"/>
      <c r="DI62" s="1155"/>
      <c r="DJ62" s="1155"/>
      <c r="DK62" s="1155"/>
      <c r="DL62" s="1155"/>
      <c r="DM62" s="1155"/>
      <c r="DN62" s="1155"/>
      <c r="DO62" s="1155"/>
      <c r="DP62" s="1155"/>
      <c r="DQ62" s="1155"/>
      <c r="DR62" s="1155"/>
      <c r="DS62" s="1155"/>
      <c r="DT62" s="1155"/>
      <c r="DU62" s="1155"/>
      <c r="DV62" s="1155"/>
      <c r="DW62" s="1155"/>
      <c r="DX62" s="1155"/>
      <c r="DY62" s="1155"/>
      <c r="DZ62" s="1155"/>
      <c r="EA62" s="1155"/>
      <c r="EB62" s="1155"/>
      <c r="EC62" s="1155"/>
      <c r="ED62" s="1155"/>
      <c r="EE62" s="1155"/>
      <c r="EF62" s="1155"/>
      <c r="EG62" s="1155"/>
      <c r="EH62" s="1155"/>
      <c r="EI62" s="1155"/>
      <c r="EJ62" s="1155"/>
      <c r="EK62" s="1155"/>
      <c r="EL62" s="1155"/>
      <c r="EM62" s="1155"/>
      <c r="EN62" s="1155"/>
      <c r="EO62" s="1155"/>
      <c r="EP62" s="1155"/>
      <c r="EQ62" s="1155"/>
      <c r="ER62" s="1155"/>
      <c r="ES62" s="1155"/>
    </row>
    <row r="63" spans="1:149" s="1156" customFormat="1" x14ac:dyDescent="0.35">
      <c r="A63" s="1153" t="s">
        <v>5106</v>
      </c>
      <c r="B63" s="1153" t="s">
        <v>5107</v>
      </c>
      <c r="C63" s="1154">
        <v>38</v>
      </c>
      <c r="D63" s="164">
        <v>7467.9</v>
      </c>
      <c r="E63" s="164">
        <v>7467.9</v>
      </c>
      <c r="F63" s="1155"/>
      <c r="G63" s="1155"/>
      <c r="H63" s="1155"/>
      <c r="I63" s="1155"/>
      <c r="J63" s="1155"/>
      <c r="K63" s="1155"/>
      <c r="L63" s="1155"/>
      <c r="M63" s="1155"/>
      <c r="N63" s="1155"/>
      <c r="O63" s="1155"/>
      <c r="P63" s="1155"/>
      <c r="Q63" s="1155"/>
      <c r="R63" s="1155"/>
      <c r="S63" s="1155"/>
      <c r="T63" s="1155"/>
      <c r="U63" s="1155"/>
      <c r="V63" s="1155"/>
      <c r="W63" s="1155"/>
      <c r="X63" s="1155"/>
      <c r="Y63" s="1155"/>
      <c r="Z63" s="1155"/>
      <c r="AA63" s="1155"/>
      <c r="AB63" s="1155"/>
      <c r="AC63" s="1155"/>
      <c r="AD63" s="1155"/>
      <c r="AE63" s="1155"/>
      <c r="AF63" s="1155"/>
      <c r="AG63" s="1155"/>
      <c r="AH63" s="1155"/>
      <c r="AI63" s="1155"/>
      <c r="AJ63" s="1155"/>
      <c r="AK63" s="1155"/>
      <c r="AL63" s="1155"/>
      <c r="AM63" s="1155"/>
      <c r="AN63" s="1155"/>
      <c r="AO63" s="1155"/>
      <c r="AP63" s="1155"/>
      <c r="AQ63" s="1155"/>
      <c r="AR63" s="1155"/>
      <c r="AS63" s="1155"/>
      <c r="AT63" s="1155"/>
      <c r="AU63" s="1155"/>
      <c r="AV63" s="1155"/>
      <c r="AW63" s="1155"/>
      <c r="AX63" s="1155"/>
      <c r="AY63" s="1155"/>
      <c r="AZ63" s="1155"/>
      <c r="BA63" s="1155"/>
      <c r="BB63" s="1155"/>
      <c r="BC63" s="1155"/>
      <c r="BD63" s="1155"/>
      <c r="BE63" s="1155"/>
      <c r="BF63" s="1155"/>
      <c r="BG63" s="1155"/>
      <c r="BH63" s="1155"/>
      <c r="BI63" s="1155"/>
      <c r="BJ63" s="1155"/>
      <c r="BK63" s="1155"/>
      <c r="BL63" s="1155"/>
      <c r="BM63" s="1155"/>
      <c r="BN63" s="1155"/>
      <c r="BO63" s="1155"/>
      <c r="BP63" s="1155"/>
      <c r="BQ63" s="1155"/>
      <c r="BR63" s="1155"/>
      <c r="BS63" s="1155"/>
      <c r="BT63" s="1155"/>
      <c r="BU63" s="1155"/>
      <c r="BV63" s="1155"/>
      <c r="BW63" s="1155"/>
      <c r="BX63" s="1155"/>
      <c r="BY63" s="1155"/>
      <c r="BZ63" s="1155"/>
      <c r="CA63" s="1155"/>
      <c r="CB63" s="1155"/>
      <c r="CC63" s="1155"/>
      <c r="CD63" s="1155"/>
      <c r="CE63" s="1155"/>
      <c r="CF63" s="1155"/>
      <c r="CG63" s="1155"/>
      <c r="CH63" s="1155"/>
      <c r="CI63" s="1155"/>
      <c r="CJ63" s="1155"/>
      <c r="CK63" s="1155"/>
      <c r="CL63" s="1155"/>
      <c r="CM63" s="1155"/>
      <c r="CN63" s="1155"/>
      <c r="CO63" s="1155"/>
      <c r="CP63" s="1155"/>
      <c r="CQ63" s="1155"/>
      <c r="CR63" s="1155"/>
      <c r="CS63" s="1155"/>
      <c r="CT63" s="1155"/>
      <c r="CU63" s="1155"/>
      <c r="CV63" s="1155"/>
      <c r="CW63" s="1155"/>
      <c r="CX63" s="1155"/>
      <c r="CY63" s="1155"/>
      <c r="CZ63" s="1155"/>
      <c r="DA63" s="1155"/>
      <c r="DB63" s="1155"/>
      <c r="DC63" s="1155"/>
      <c r="DD63" s="1155"/>
      <c r="DE63" s="1155"/>
      <c r="DF63" s="1155"/>
      <c r="DG63" s="1155"/>
      <c r="DH63" s="1155"/>
      <c r="DI63" s="1155"/>
      <c r="DJ63" s="1155"/>
      <c r="DK63" s="1155"/>
      <c r="DL63" s="1155"/>
      <c r="DM63" s="1155"/>
      <c r="DN63" s="1155"/>
      <c r="DO63" s="1155"/>
      <c r="DP63" s="1155"/>
      <c r="DQ63" s="1155"/>
      <c r="DR63" s="1155"/>
      <c r="DS63" s="1155"/>
      <c r="DT63" s="1155"/>
      <c r="DU63" s="1155"/>
      <c r="DV63" s="1155"/>
      <c r="DW63" s="1155"/>
      <c r="DX63" s="1155"/>
      <c r="DY63" s="1155"/>
      <c r="DZ63" s="1155"/>
      <c r="EA63" s="1155"/>
      <c r="EB63" s="1155"/>
      <c r="EC63" s="1155"/>
      <c r="ED63" s="1155"/>
      <c r="EE63" s="1155"/>
      <c r="EF63" s="1155"/>
      <c r="EG63" s="1155"/>
      <c r="EH63" s="1155"/>
      <c r="EI63" s="1155"/>
      <c r="EJ63" s="1155"/>
      <c r="EK63" s="1155"/>
      <c r="EL63" s="1155"/>
      <c r="EM63" s="1155"/>
      <c r="EN63" s="1155"/>
      <c r="EO63" s="1155"/>
      <c r="EP63" s="1155"/>
      <c r="EQ63" s="1155"/>
      <c r="ER63" s="1155"/>
      <c r="ES63" s="1155"/>
    </row>
    <row r="64" spans="1:149" s="1156" customFormat="1" x14ac:dyDescent="0.35">
      <c r="A64" s="1153" t="s">
        <v>5108</v>
      </c>
      <c r="B64" s="1153" t="s">
        <v>5109</v>
      </c>
      <c r="C64" s="1154">
        <v>5</v>
      </c>
      <c r="D64" s="164">
        <v>7467.9</v>
      </c>
      <c r="E64" s="164">
        <v>7467.9</v>
      </c>
      <c r="F64" s="1155"/>
      <c r="G64" s="1155"/>
      <c r="H64" s="1155"/>
      <c r="I64" s="1155"/>
      <c r="J64" s="1155"/>
      <c r="K64" s="1155"/>
      <c r="L64" s="1155"/>
      <c r="M64" s="1155"/>
      <c r="N64" s="1155"/>
      <c r="O64" s="1155"/>
      <c r="P64" s="1155"/>
      <c r="Q64" s="1155"/>
      <c r="R64" s="1155"/>
      <c r="S64" s="1155"/>
      <c r="T64" s="1155"/>
      <c r="U64" s="1155"/>
      <c r="V64" s="1155"/>
      <c r="W64" s="1155"/>
      <c r="X64" s="1155"/>
      <c r="Y64" s="1155"/>
      <c r="Z64" s="1155"/>
      <c r="AA64" s="1155"/>
      <c r="AB64" s="1155"/>
      <c r="AC64" s="1155"/>
      <c r="AD64" s="1155"/>
      <c r="AE64" s="1155"/>
      <c r="AF64" s="1155"/>
      <c r="AG64" s="1155"/>
      <c r="AH64" s="1155"/>
      <c r="AI64" s="1155"/>
      <c r="AJ64" s="1155"/>
      <c r="AK64" s="1155"/>
      <c r="AL64" s="1155"/>
      <c r="AM64" s="1155"/>
      <c r="AN64" s="1155"/>
      <c r="AO64" s="1155"/>
      <c r="AP64" s="1155"/>
      <c r="AQ64" s="1155"/>
      <c r="AR64" s="1155"/>
      <c r="AS64" s="1155"/>
      <c r="AT64" s="1155"/>
      <c r="AU64" s="1155"/>
      <c r="AV64" s="1155"/>
      <c r="AW64" s="1155"/>
      <c r="AX64" s="1155"/>
      <c r="AY64" s="1155"/>
      <c r="AZ64" s="1155"/>
      <c r="BA64" s="1155"/>
      <c r="BB64" s="1155"/>
      <c r="BC64" s="1155"/>
      <c r="BD64" s="1155"/>
      <c r="BE64" s="1155"/>
      <c r="BF64" s="1155"/>
      <c r="BG64" s="1155"/>
      <c r="BH64" s="1155"/>
      <c r="BI64" s="1155"/>
      <c r="BJ64" s="1155"/>
      <c r="BK64" s="1155"/>
      <c r="BL64" s="1155"/>
      <c r="BM64" s="1155"/>
      <c r="BN64" s="1155"/>
      <c r="BO64" s="1155"/>
      <c r="BP64" s="1155"/>
      <c r="BQ64" s="1155"/>
      <c r="BR64" s="1155"/>
      <c r="BS64" s="1155"/>
      <c r="BT64" s="1155"/>
      <c r="BU64" s="1155"/>
      <c r="BV64" s="1155"/>
      <c r="BW64" s="1155"/>
      <c r="BX64" s="1155"/>
      <c r="BY64" s="1155"/>
      <c r="BZ64" s="1155"/>
      <c r="CA64" s="1155"/>
      <c r="CB64" s="1155"/>
      <c r="CC64" s="1155"/>
      <c r="CD64" s="1155"/>
      <c r="CE64" s="1155"/>
      <c r="CF64" s="1155"/>
      <c r="CG64" s="1155"/>
      <c r="CH64" s="1155"/>
      <c r="CI64" s="1155"/>
      <c r="CJ64" s="1155"/>
      <c r="CK64" s="1155"/>
      <c r="CL64" s="1155"/>
      <c r="CM64" s="1155"/>
      <c r="CN64" s="1155"/>
      <c r="CO64" s="1155"/>
      <c r="CP64" s="1155"/>
      <c r="CQ64" s="1155"/>
      <c r="CR64" s="1155"/>
      <c r="CS64" s="1155"/>
      <c r="CT64" s="1155"/>
      <c r="CU64" s="1155"/>
      <c r="CV64" s="1155"/>
      <c r="CW64" s="1155"/>
      <c r="CX64" s="1155"/>
      <c r="CY64" s="1155"/>
      <c r="CZ64" s="1155"/>
      <c r="DA64" s="1155"/>
      <c r="DB64" s="1155"/>
      <c r="DC64" s="1155"/>
      <c r="DD64" s="1155"/>
      <c r="DE64" s="1155"/>
      <c r="DF64" s="1155"/>
      <c r="DG64" s="1155"/>
      <c r="DH64" s="1155"/>
      <c r="DI64" s="1155"/>
      <c r="DJ64" s="1155"/>
      <c r="DK64" s="1155"/>
      <c r="DL64" s="1155"/>
      <c r="DM64" s="1155"/>
      <c r="DN64" s="1155"/>
      <c r="DO64" s="1155"/>
      <c r="DP64" s="1155"/>
      <c r="DQ64" s="1155"/>
      <c r="DR64" s="1155"/>
      <c r="DS64" s="1155"/>
      <c r="DT64" s="1155"/>
      <c r="DU64" s="1155"/>
      <c r="DV64" s="1155"/>
      <c r="DW64" s="1155"/>
      <c r="DX64" s="1155"/>
      <c r="DY64" s="1155"/>
      <c r="DZ64" s="1155"/>
      <c r="EA64" s="1155"/>
      <c r="EB64" s="1155"/>
      <c r="EC64" s="1155"/>
      <c r="ED64" s="1155"/>
      <c r="EE64" s="1155"/>
      <c r="EF64" s="1155"/>
      <c r="EG64" s="1155"/>
      <c r="EH64" s="1155"/>
      <c r="EI64" s="1155"/>
      <c r="EJ64" s="1155"/>
      <c r="EK64" s="1155"/>
      <c r="EL64" s="1155"/>
      <c r="EM64" s="1155"/>
      <c r="EN64" s="1155"/>
      <c r="EO64" s="1155"/>
      <c r="EP64" s="1155"/>
      <c r="EQ64" s="1155"/>
      <c r="ER64" s="1155"/>
      <c r="ES64" s="1155"/>
    </row>
    <row r="65" spans="1:149" s="1156" customFormat="1" x14ac:dyDescent="0.35">
      <c r="A65" s="1153" t="s">
        <v>5110</v>
      </c>
      <c r="B65" s="1153" t="s">
        <v>4981</v>
      </c>
      <c r="C65" s="1154">
        <v>20</v>
      </c>
      <c r="D65" s="164">
        <v>7467.9</v>
      </c>
      <c r="E65" s="164">
        <v>7467.9</v>
      </c>
      <c r="F65" s="1155"/>
      <c r="G65" s="1155"/>
      <c r="H65" s="1155"/>
      <c r="I65" s="1155"/>
      <c r="J65" s="1155"/>
      <c r="K65" s="1155"/>
      <c r="L65" s="1155"/>
      <c r="M65" s="1155"/>
      <c r="N65" s="1155"/>
      <c r="O65" s="1155"/>
      <c r="P65" s="1155"/>
      <c r="Q65" s="1155"/>
      <c r="R65" s="1155"/>
      <c r="S65" s="1155"/>
      <c r="T65" s="1155"/>
      <c r="U65" s="1155"/>
      <c r="V65" s="1155"/>
      <c r="W65" s="1155"/>
      <c r="X65" s="1155"/>
      <c r="Y65" s="1155"/>
      <c r="Z65" s="1155"/>
      <c r="AA65" s="1155"/>
      <c r="AB65" s="1155"/>
      <c r="AC65" s="1155"/>
      <c r="AD65" s="1155"/>
      <c r="AE65" s="1155"/>
      <c r="AF65" s="1155"/>
      <c r="AG65" s="1155"/>
      <c r="AH65" s="1155"/>
      <c r="AI65" s="1155"/>
      <c r="AJ65" s="1155"/>
      <c r="AK65" s="1155"/>
      <c r="AL65" s="1155"/>
      <c r="AM65" s="1155"/>
      <c r="AN65" s="1155"/>
      <c r="AO65" s="1155"/>
      <c r="AP65" s="1155"/>
      <c r="AQ65" s="1155"/>
      <c r="AR65" s="1155"/>
      <c r="AS65" s="1155"/>
      <c r="AT65" s="1155"/>
      <c r="AU65" s="1155"/>
      <c r="AV65" s="1155"/>
      <c r="AW65" s="1155"/>
      <c r="AX65" s="1155"/>
      <c r="AY65" s="1155"/>
      <c r="AZ65" s="1155"/>
      <c r="BA65" s="1155"/>
      <c r="BB65" s="1155"/>
      <c r="BC65" s="1155"/>
      <c r="BD65" s="1155"/>
      <c r="BE65" s="1155"/>
      <c r="BF65" s="1155"/>
      <c r="BG65" s="1155"/>
      <c r="BH65" s="1155"/>
      <c r="BI65" s="1155"/>
      <c r="BJ65" s="1155"/>
      <c r="BK65" s="1155"/>
      <c r="BL65" s="1155"/>
      <c r="BM65" s="1155"/>
      <c r="BN65" s="1155"/>
      <c r="BO65" s="1155"/>
      <c r="BP65" s="1155"/>
      <c r="BQ65" s="1155"/>
      <c r="BR65" s="1155"/>
      <c r="BS65" s="1155"/>
      <c r="BT65" s="1155"/>
      <c r="BU65" s="1155"/>
      <c r="BV65" s="1155"/>
      <c r="BW65" s="1155"/>
      <c r="BX65" s="1155"/>
      <c r="BY65" s="1155"/>
      <c r="BZ65" s="1155"/>
      <c r="CA65" s="1155"/>
      <c r="CB65" s="1155"/>
      <c r="CC65" s="1155"/>
      <c r="CD65" s="1155"/>
      <c r="CE65" s="1155"/>
      <c r="CF65" s="1155"/>
      <c r="CG65" s="1155"/>
      <c r="CH65" s="1155"/>
      <c r="CI65" s="1155"/>
      <c r="CJ65" s="1155"/>
      <c r="CK65" s="1155"/>
      <c r="CL65" s="1155"/>
      <c r="CM65" s="1155"/>
      <c r="CN65" s="1155"/>
      <c r="CO65" s="1155"/>
      <c r="CP65" s="1155"/>
      <c r="CQ65" s="1155"/>
      <c r="CR65" s="1155"/>
      <c r="CS65" s="1155"/>
      <c r="CT65" s="1155"/>
      <c r="CU65" s="1155"/>
      <c r="CV65" s="1155"/>
      <c r="CW65" s="1155"/>
      <c r="CX65" s="1155"/>
      <c r="CY65" s="1155"/>
      <c r="CZ65" s="1155"/>
      <c r="DA65" s="1155"/>
      <c r="DB65" s="1155"/>
      <c r="DC65" s="1155"/>
      <c r="DD65" s="1155"/>
      <c r="DE65" s="1155"/>
      <c r="DF65" s="1155"/>
      <c r="DG65" s="1155"/>
      <c r="DH65" s="1155"/>
      <c r="DI65" s="1155"/>
      <c r="DJ65" s="1155"/>
      <c r="DK65" s="1155"/>
      <c r="DL65" s="1155"/>
      <c r="DM65" s="1155"/>
      <c r="DN65" s="1155"/>
      <c r="DO65" s="1155"/>
      <c r="DP65" s="1155"/>
      <c r="DQ65" s="1155"/>
      <c r="DR65" s="1155"/>
      <c r="DS65" s="1155"/>
      <c r="DT65" s="1155"/>
      <c r="DU65" s="1155"/>
      <c r="DV65" s="1155"/>
      <c r="DW65" s="1155"/>
      <c r="DX65" s="1155"/>
      <c r="DY65" s="1155"/>
      <c r="DZ65" s="1155"/>
      <c r="EA65" s="1155"/>
      <c r="EB65" s="1155"/>
      <c r="EC65" s="1155"/>
      <c r="ED65" s="1155"/>
      <c r="EE65" s="1155"/>
      <c r="EF65" s="1155"/>
      <c r="EG65" s="1155"/>
      <c r="EH65" s="1155"/>
      <c r="EI65" s="1155"/>
      <c r="EJ65" s="1155"/>
      <c r="EK65" s="1155"/>
      <c r="EL65" s="1155"/>
      <c r="EM65" s="1155"/>
      <c r="EN65" s="1155"/>
      <c r="EO65" s="1155"/>
      <c r="EP65" s="1155"/>
      <c r="EQ65" s="1155"/>
      <c r="ER65" s="1155"/>
      <c r="ES65" s="1155"/>
    </row>
    <row r="66" spans="1:149" s="1156" customFormat="1" x14ac:dyDescent="0.35">
      <c r="A66" s="1153" t="s">
        <v>5111</v>
      </c>
      <c r="B66" s="1153" t="s">
        <v>5112</v>
      </c>
      <c r="C66" s="1154">
        <v>41</v>
      </c>
      <c r="D66" s="164">
        <v>7467.9</v>
      </c>
      <c r="E66" s="164">
        <v>7467.9</v>
      </c>
      <c r="F66" s="1155"/>
      <c r="G66" s="1155"/>
      <c r="H66" s="1155"/>
      <c r="I66" s="1155"/>
      <c r="J66" s="1155"/>
      <c r="K66" s="1155"/>
      <c r="L66" s="1155"/>
      <c r="M66" s="1155"/>
      <c r="N66" s="1155"/>
      <c r="O66" s="1155"/>
      <c r="P66" s="1155"/>
      <c r="Q66" s="1155"/>
      <c r="R66" s="1155"/>
      <c r="S66" s="1155"/>
      <c r="T66" s="1155"/>
      <c r="U66" s="1155"/>
      <c r="V66" s="1155"/>
      <c r="W66" s="1155"/>
      <c r="X66" s="1155"/>
      <c r="Y66" s="1155"/>
      <c r="Z66" s="1155"/>
      <c r="AA66" s="1155"/>
      <c r="AB66" s="1155"/>
      <c r="AC66" s="1155"/>
      <c r="AD66" s="1155"/>
      <c r="AE66" s="1155"/>
      <c r="AF66" s="1155"/>
      <c r="AG66" s="1155"/>
      <c r="AH66" s="1155"/>
      <c r="AI66" s="1155"/>
      <c r="AJ66" s="1155"/>
      <c r="AK66" s="1155"/>
      <c r="AL66" s="1155"/>
      <c r="AM66" s="1155"/>
      <c r="AN66" s="1155"/>
      <c r="AO66" s="1155"/>
      <c r="AP66" s="1155"/>
      <c r="AQ66" s="1155"/>
      <c r="AR66" s="1155"/>
      <c r="AS66" s="1155"/>
      <c r="AT66" s="1155"/>
      <c r="AU66" s="1155"/>
      <c r="AV66" s="1155"/>
      <c r="AW66" s="1155"/>
      <c r="AX66" s="1155"/>
      <c r="AY66" s="1155"/>
      <c r="AZ66" s="1155"/>
      <c r="BA66" s="1155"/>
      <c r="BB66" s="1155"/>
      <c r="BC66" s="1155"/>
      <c r="BD66" s="1155"/>
      <c r="BE66" s="1155"/>
      <c r="BF66" s="1155"/>
      <c r="BG66" s="1155"/>
      <c r="BH66" s="1155"/>
      <c r="BI66" s="1155"/>
      <c r="BJ66" s="1155"/>
      <c r="BK66" s="1155"/>
      <c r="BL66" s="1155"/>
      <c r="BM66" s="1155"/>
      <c r="BN66" s="1155"/>
      <c r="BO66" s="1155"/>
      <c r="BP66" s="1155"/>
      <c r="BQ66" s="1155"/>
      <c r="BR66" s="1155"/>
      <c r="BS66" s="1155"/>
      <c r="BT66" s="1155"/>
      <c r="BU66" s="1155"/>
      <c r="BV66" s="1155"/>
      <c r="BW66" s="1155"/>
      <c r="BX66" s="1155"/>
      <c r="BY66" s="1155"/>
      <c r="BZ66" s="1155"/>
      <c r="CA66" s="1155"/>
      <c r="CB66" s="1155"/>
      <c r="CC66" s="1155"/>
      <c r="CD66" s="1155"/>
      <c r="CE66" s="1155"/>
      <c r="CF66" s="1155"/>
      <c r="CG66" s="1155"/>
      <c r="CH66" s="1155"/>
      <c r="CI66" s="1155"/>
      <c r="CJ66" s="1155"/>
      <c r="CK66" s="1155"/>
      <c r="CL66" s="1155"/>
      <c r="CM66" s="1155"/>
      <c r="CN66" s="1155"/>
      <c r="CO66" s="1155"/>
      <c r="CP66" s="1155"/>
      <c r="CQ66" s="1155"/>
      <c r="CR66" s="1155"/>
      <c r="CS66" s="1155"/>
      <c r="CT66" s="1155"/>
      <c r="CU66" s="1155"/>
      <c r="CV66" s="1155"/>
      <c r="CW66" s="1155"/>
      <c r="CX66" s="1155"/>
      <c r="CY66" s="1155"/>
      <c r="CZ66" s="1155"/>
      <c r="DA66" s="1155"/>
      <c r="DB66" s="1155"/>
      <c r="DC66" s="1155"/>
      <c r="DD66" s="1155"/>
      <c r="DE66" s="1155"/>
      <c r="DF66" s="1155"/>
      <c r="DG66" s="1155"/>
      <c r="DH66" s="1155"/>
      <c r="DI66" s="1155"/>
      <c r="DJ66" s="1155"/>
      <c r="DK66" s="1155"/>
      <c r="DL66" s="1155"/>
      <c r="DM66" s="1155"/>
      <c r="DN66" s="1155"/>
      <c r="DO66" s="1155"/>
      <c r="DP66" s="1155"/>
      <c r="DQ66" s="1155"/>
      <c r="DR66" s="1155"/>
      <c r="DS66" s="1155"/>
      <c r="DT66" s="1155"/>
      <c r="DU66" s="1155"/>
      <c r="DV66" s="1155"/>
      <c r="DW66" s="1155"/>
      <c r="DX66" s="1155"/>
      <c r="DY66" s="1155"/>
      <c r="DZ66" s="1155"/>
      <c r="EA66" s="1155"/>
      <c r="EB66" s="1155"/>
      <c r="EC66" s="1155"/>
      <c r="ED66" s="1155"/>
      <c r="EE66" s="1155"/>
      <c r="EF66" s="1155"/>
      <c r="EG66" s="1155"/>
      <c r="EH66" s="1155"/>
      <c r="EI66" s="1155"/>
      <c r="EJ66" s="1155"/>
      <c r="EK66" s="1155"/>
      <c r="EL66" s="1155"/>
      <c r="EM66" s="1155"/>
      <c r="EN66" s="1155"/>
      <c r="EO66" s="1155"/>
      <c r="EP66" s="1155"/>
      <c r="EQ66" s="1155"/>
      <c r="ER66" s="1155"/>
      <c r="ES66" s="1155"/>
    </row>
    <row r="67" spans="1:149" s="1156" customFormat="1" x14ac:dyDescent="0.35">
      <c r="A67" s="1153" t="s">
        <v>5113</v>
      </c>
      <c r="B67" s="1153" t="s">
        <v>5114</v>
      </c>
      <c r="C67" s="1154">
        <v>1</v>
      </c>
      <c r="D67" s="164">
        <v>7467.9</v>
      </c>
      <c r="E67" s="164">
        <v>7467.9</v>
      </c>
      <c r="F67" s="1155"/>
      <c r="G67" s="1155"/>
      <c r="H67" s="1155"/>
      <c r="I67" s="1155"/>
      <c r="J67" s="1155"/>
      <c r="K67" s="1155"/>
      <c r="L67" s="1155"/>
      <c r="M67" s="1155"/>
      <c r="N67" s="1155"/>
      <c r="O67" s="1155"/>
      <c r="P67" s="1155"/>
      <c r="Q67" s="1155"/>
      <c r="R67" s="1155"/>
      <c r="S67" s="1155"/>
      <c r="T67" s="1155"/>
      <c r="U67" s="1155"/>
      <c r="V67" s="1155"/>
      <c r="W67" s="1155"/>
      <c r="X67" s="1155"/>
      <c r="Y67" s="1155"/>
      <c r="Z67" s="1155"/>
      <c r="AA67" s="1155"/>
      <c r="AB67" s="1155"/>
      <c r="AC67" s="1155"/>
      <c r="AD67" s="1155"/>
      <c r="AE67" s="1155"/>
      <c r="AF67" s="1155"/>
      <c r="AG67" s="1155"/>
      <c r="AH67" s="1155"/>
      <c r="AI67" s="1155"/>
      <c r="AJ67" s="1155"/>
      <c r="AK67" s="1155"/>
      <c r="AL67" s="1155"/>
      <c r="AM67" s="1155"/>
      <c r="AN67" s="1155"/>
      <c r="AO67" s="1155"/>
      <c r="AP67" s="1155"/>
      <c r="AQ67" s="1155"/>
      <c r="AR67" s="1155"/>
      <c r="AS67" s="1155"/>
      <c r="AT67" s="1155"/>
      <c r="AU67" s="1155"/>
      <c r="AV67" s="1155"/>
      <c r="AW67" s="1155"/>
      <c r="AX67" s="1155"/>
      <c r="AY67" s="1155"/>
      <c r="AZ67" s="1155"/>
      <c r="BA67" s="1155"/>
      <c r="BB67" s="1155"/>
      <c r="BC67" s="1155"/>
      <c r="BD67" s="1155"/>
      <c r="BE67" s="1155"/>
      <c r="BF67" s="1155"/>
      <c r="BG67" s="1155"/>
      <c r="BH67" s="1155"/>
      <c r="BI67" s="1155"/>
      <c r="BJ67" s="1155"/>
      <c r="BK67" s="1155"/>
      <c r="BL67" s="1155"/>
      <c r="BM67" s="1155"/>
      <c r="BN67" s="1155"/>
      <c r="BO67" s="1155"/>
      <c r="BP67" s="1155"/>
      <c r="BQ67" s="1155"/>
      <c r="BR67" s="1155"/>
      <c r="BS67" s="1155"/>
      <c r="BT67" s="1155"/>
      <c r="BU67" s="1155"/>
      <c r="BV67" s="1155"/>
      <c r="BW67" s="1155"/>
      <c r="BX67" s="1155"/>
      <c r="BY67" s="1155"/>
      <c r="BZ67" s="1155"/>
      <c r="CA67" s="1155"/>
      <c r="CB67" s="1155"/>
      <c r="CC67" s="1155"/>
      <c r="CD67" s="1155"/>
      <c r="CE67" s="1155"/>
      <c r="CF67" s="1155"/>
      <c r="CG67" s="1155"/>
      <c r="CH67" s="1155"/>
      <c r="CI67" s="1155"/>
      <c r="CJ67" s="1155"/>
      <c r="CK67" s="1155"/>
      <c r="CL67" s="1155"/>
      <c r="CM67" s="1155"/>
      <c r="CN67" s="1155"/>
      <c r="CO67" s="1155"/>
      <c r="CP67" s="1155"/>
      <c r="CQ67" s="1155"/>
      <c r="CR67" s="1155"/>
      <c r="CS67" s="1155"/>
      <c r="CT67" s="1155"/>
      <c r="CU67" s="1155"/>
      <c r="CV67" s="1155"/>
      <c r="CW67" s="1155"/>
      <c r="CX67" s="1155"/>
      <c r="CY67" s="1155"/>
      <c r="CZ67" s="1155"/>
      <c r="DA67" s="1155"/>
      <c r="DB67" s="1155"/>
      <c r="DC67" s="1155"/>
      <c r="DD67" s="1155"/>
      <c r="DE67" s="1155"/>
      <c r="DF67" s="1155"/>
      <c r="DG67" s="1155"/>
      <c r="DH67" s="1155"/>
      <c r="DI67" s="1155"/>
      <c r="DJ67" s="1155"/>
      <c r="DK67" s="1155"/>
      <c r="DL67" s="1155"/>
      <c r="DM67" s="1155"/>
      <c r="DN67" s="1155"/>
      <c r="DO67" s="1155"/>
      <c r="DP67" s="1155"/>
      <c r="DQ67" s="1155"/>
      <c r="DR67" s="1155"/>
      <c r="DS67" s="1155"/>
      <c r="DT67" s="1155"/>
      <c r="DU67" s="1155"/>
      <c r="DV67" s="1155"/>
      <c r="DW67" s="1155"/>
      <c r="DX67" s="1155"/>
      <c r="DY67" s="1155"/>
      <c r="DZ67" s="1155"/>
      <c r="EA67" s="1155"/>
      <c r="EB67" s="1155"/>
      <c r="EC67" s="1155"/>
      <c r="ED67" s="1155"/>
      <c r="EE67" s="1155"/>
      <c r="EF67" s="1155"/>
      <c r="EG67" s="1155"/>
      <c r="EH67" s="1155"/>
      <c r="EI67" s="1155"/>
      <c r="EJ67" s="1155"/>
      <c r="EK67" s="1155"/>
      <c r="EL67" s="1155"/>
      <c r="EM67" s="1155"/>
      <c r="EN67" s="1155"/>
      <c r="EO67" s="1155"/>
      <c r="EP67" s="1155"/>
      <c r="EQ67" s="1155"/>
      <c r="ER67" s="1155"/>
      <c r="ES67" s="1155"/>
    </row>
    <row r="68" spans="1:149" s="1156" customFormat="1" x14ac:dyDescent="0.35">
      <c r="A68" s="1153" t="s">
        <v>5115</v>
      </c>
      <c r="B68" s="1153" t="s">
        <v>5116</v>
      </c>
      <c r="C68" s="1154">
        <v>6</v>
      </c>
      <c r="D68" s="164">
        <v>7467.9</v>
      </c>
      <c r="E68" s="164">
        <v>7467.9</v>
      </c>
      <c r="F68" s="1155"/>
      <c r="G68" s="1155"/>
      <c r="H68" s="1155"/>
      <c r="I68" s="1155"/>
      <c r="J68" s="1155"/>
      <c r="K68" s="1155"/>
      <c r="L68" s="1155"/>
      <c r="M68" s="1155"/>
      <c r="N68" s="1155"/>
      <c r="O68" s="1155"/>
      <c r="P68" s="1155"/>
      <c r="Q68" s="1155"/>
      <c r="R68" s="1155"/>
      <c r="S68" s="1155"/>
      <c r="T68" s="1155"/>
      <c r="U68" s="1155"/>
      <c r="V68" s="1155"/>
      <c r="W68" s="1155"/>
      <c r="X68" s="1155"/>
      <c r="Y68" s="1155"/>
      <c r="Z68" s="1155"/>
      <c r="AA68" s="1155"/>
      <c r="AB68" s="1155"/>
      <c r="AC68" s="1155"/>
      <c r="AD68" s="1155"/>
      <c r="AE68" s="1155"/>
      <c r="AF68" s="1155"/>
      <c r="AG68" s="1155"/>
      <c r="AH68" s="1155"/>
      <c r="AI68" s="1155"/>
      <c r="AJ68" s="1155"/>
      <c r="AK68" s="1155"/>
      <c r="AL68" s="1155"/>
      <c r="AM68" s="1155"/>
      <c r="AN68" s="1155"/>
      <c r="AO68" s="1155"/>
      <c r="AP68" s="1155"/>
      <c r="AQ68" s="1155"/>
      <c r="AR68" s="1155"/>
      <c r="AS68" s="1155"/>
      <c r="AT68" s="1155"/>
      <c r="AU68" s="1155"/>
      <c r="AV68" s="1155"/>
      <c r="AW68" s="1155"/>
      <c r="AX68" s="1155"/>
      <c r="AY68" s="1155"/>
      <c r="AZ68" s="1155"/>
      <c r="BA68" s="1155"/>
      <c r="BB68" s="1155"/>
      <c r="BC68" s="1155"/>
      <c r="BD68" s="1155"/>
      <c r="BE68" s="1155"/>
      <c r="BF68" s="1155"/>
      <c r="BG68" s="1155"/>
      <c r="BH68" s="1155"/>
      <c r="BI68" s="1155"/>
      <c r="BJ68" s="1155"/>
      <c r="BK68" s="1155"/>
      <c r="BL68" s="1155"/>
      <c r="BM68" s="1155"/>
      <c r="BN68" s="1155"/>
      <c r="BO68" s="1155"/>
      <c r="BP68" s="1155"/>
      <c r="BQ68" s="1155"/>
      <c r="BR68" s="1155"/>
      <c r="BS68" s="1155"/>
      <c r="BT68" s="1155"/>
      <c r="BU68" s="1155"/>
      <c r="BV68" s="1155"/>
      <c r="BW68" s="1155"/>
      <c r="BX68" s="1155"/>
      <c r="BY68" s="1155"/>
      <c r="BZ68" s="1155"/>
      <c r="CA68" s="1155"/>
      <c r="CB68" s="1155"/>
      <c r="CC68" s="1155"/>
      <c r="CD68" s="1155"/>
      <c r="CE68" s="1155"/>
      <c r="CF68" s="1155"/>
      <c r="CG68" s="1155"/>
      <c r="CH68" s="1155"/>
      <c r="CI68" s="1155"/>
      <c r="CJ68" s="1155"/>
      <c r="CK68" s="1155"/>
      <c r="CL68" s="1155"/>
      <c r="CM68" s="1155"/>
      <c r="CN68" s="1155"/>
      <c r="CO68" s="1155"/>
      <c r="CP68" s="1155"/>
      <c r="CQ68" s="1155"/>
      <c r="CR68" s="1155"/>
      <c r="CS68" s="1155"/>
      <c r="CT68" s="1155"/>
      <c r="CU68" s="1155"/>
      <c r="CV68" s="1155"/>
      <c r="CW68" s="1155"/>
      <c r="CX68" s="1155"/>
      <c r="CY68" s="1155"/>
      <c r="CZ68" s="1155"/>
      <c r="DA68" s="1155"/>
      <c r="DB68" s="1155"/>
      <c r="DC68" s="1155"/>
      <c r="DD68" s="1155"/>
      <c r="DE68" s="1155"/>
      <c r="DF68" s="1155"/>
      <c r="DG68" s="1155"/>
      <c r="DH68" s="1155"/>
      <c r="DI68" s="1155"/>
      <c r="DJ68" s="1155"/>
      <c r="DK68" s="1155"/>
      <c r="DL68" s="1155"/>
      <c r="DM68" s="1155"/>
      <c r="DN68" s="1155"/>
      <c r="DO68" s="1155"/>
      <c r="DP68" s="1155"/>
      <c r="DQ68" s="1155"/>
      <c r="DR68" s="1155"/>
      <c r="DS68" s="1155"/>
      <c r="DT68" s="1155"/>
      <c r="DU68" s="1155"/>
      <c r="DV68" s="1155"/>
      <c r="DW68" s="1155"/>
      <c r="DX68" s="1155"/>
      <c r="DY68" s="1155"/>
      <c r="DZ68" s="1155"/>
      <c r="EA68" s="1155"/>
      <c r="EB68" s="1155"/>
      <c r="EC68" s="1155"/>
      <c r="ED68" s="1155"/>
      <c r="EE68" s="1155"/>
      <c r="EF68" s="1155"/>
      <c r="EG68" s="1155"/>
      <c r="EH68" s="1155"/>
      <c r="EI68" s="1155"/>
      <c r="EJ68" s="1155"/>
      <c r="EK68" s="1155"/>
      <c r="EL68" s="1155"/>
      <c r="EM68" s="1155"/>
      <c r="EN68" s="1155"/>
      <c r="EO68" s="1155"/>
      <c r="EP68" s="1155"/>
      <c r="EQ68" s="1155"/>
      <c r="ER68" s="1155"/>
      <c r="ES68" s="1155"/>
    </row>
    <row r="69" spans="1:149" s="1156" customFormat="1" x14ac:dyDescent="0.35">
      <c r="A69" s="1153" t="s">
        <v>5117</v>
      </c>
      <c r="B69" s="1153" t="s">
        <v>5118</v>
      </c>
      <c r="C69" s="1154">
        <v>2</v>
      </c>
      <c r="D69" s="164">
        <v>7467.9</v>
      </c>
      <c r="E69" s="164">
        <v>7467.9</v>
      </c>
      <c r="F69" s="1155"/>
      <c r="G69" s="1155"/>
      <c r="H69" s="1155"/>
      <c r="I69" s="1155"/>
      <c r="J69" s="1155"/>
      <c r="K69" s="1155"/>
      <c r="L69" s="1155"/>
      <c r="M69" s="1155"/>
      <c r="N69" s="1155"/>
      <c r="O69" s="1155"/>
      <c r="P69" s="1155"/>
      <c r="Q69" s="1155"/>
      <c r="R69" s="1155"/>
      <c r="S69" s="1155"/>
      <c r="T69" s="1155"/>
      <c r="U69" s="1155"/>
      <c r="V69" s="1155"/>
      <c r="W69" s="1155"/>
      <c r="X69" s="1155"/>
      <c r="Y69" s="1155"/>
      <c r="Z69" s="1155"/>
      <c r="AA69" s="1155"/>
      <c r="AB69" s="1155"/>
      <c r="AC69" s="1155"/>
      <c r="AD69" s="1155"/>
      <c r="AE69" s="1155"/>
      <c r="AF69" s="1155"/>
      <c r="AG69" s="1155"/>
      <c r="AH69" s="1155"/>
      <c r="AI69" s="1155"/>
      <c r="AJ69" s="1155"/>
      <c r="AK69" s="1155"/>
      <c r="AL69" s="1155"/>
      <c r="AM69" s="1155"/>
      <c r="AN69" s="1155"/>
      <c r="AO69" s="1155"/>
      <c r="AP69" s="1155"/>
      <c r="AQ69" s="1155"/>
      <c r="AR69" s="1155"/>
      <c r="AS69" s="1155"/>
      <c r="AT69" s="1155"/>
      <c r="AU69" s="1155"/>
      <c r="AV69" s="1155"/>
      <c r="AW69" s="1155"/>
      <c r="AX69" s="1155"/>
      <c r="AY69" s="1155"/>
      <c r="AZ69" s="1155"/>
      <c r="BA69" s="1155"/>
      <c r="BB69" s="1155"/>
      <c r="BC69" s="1155"/>
      <c r="BD69" s="1155"/>
      <c r="BE69" s="1155"/>
      <c r="BF69" s="1155"/>
      <c r="BG69" s="1155"/>
      <c r="BH69" s="1155"/>
      <c r="BI69" s="1155"/>
      <c r="BJ69" s="1155"/>
      <c r="BK69" s="1155"/>
      <c r="BL69" s="1155"/>
      <c r="BM69" s="1155"/>
      <c r="BN69" s="1155"/>
      <c r="BO69" s="1155"/>
      <c r="BP69" s="1155"/>
      <c r="BQ69" s="1155"/>
      <c r="BR69" s="1155"/>
      <c r="BS69" s="1155"/>
      <c r="BT69" s="1155"/>
      <c r="BU69" s="1155"/>
      <c r="BV69" s="1155"/>
      <c r="BW69" s="1155"/>
      <c r="BX69" s="1155"/>
      <c r="BY69" s="1155"/>
      <c r="BZ69" s="1155"/>
      <c r="CA69" s="1155"/>
      <c r="CB69" s="1155"/>
      <c r="CC69" s="1155"/>
      <c r="CD69" s="1155"/>
      <c r="CE69" s="1155"/>
      <c r="CF69" s="1155"/>
      <c r="CG69" s="1155"/>
      <c r="CH69" s="1155"/>
      <c r="CI69" s="1155"/>
      <c r="CJ69" s="1155"/>
      <c r="CK69" s="1155"/>
      <c r="CL69" s="1155"/>
      <c r="CM69" s="1155"/>
      <c r="CN69" s="1155"/>
      <c r="CO69" s="1155"/>
      <c r="CP69" s="1155"/>
      <c r="CQ69" s="1155"/>
      <c r="CR69" s="1155"/>
      <c r="CS69" s="1155"/>
      <c r="CT69" s="1155"/>
      <c r="CU69" s="1155"/>
      <c r="CV69" s="1155"/>
      <c r="CW69" s="1155"/>
      <c r="CX69" s="1155"/>
      <c r="CY69" s="1155"/>
      <c r="CZ69" s="1155"/>
      <c r="DA69" s="1155"/>
      <c r="DB69" s="1155"/>
      <c r="DC69" s="1155"/>
      <c r="DD69" s="1155"/>
      <c r="DE69" s="1155"/>
      <c r="DF69" s="1155"/>
      <c r="DG69" s="1155"/>
      <c r="DH69" s="1155"/>
      <c r="DI69" s="1155"/>
      <c r="DJ69" s="1155"/>
      <c r="DK69" s="1155"/>
      <c r="DL69" s="1155"/>
      <c r="DM69" s="1155"/>
      <c r="DN69" s="1155"/>
      <c r="DO69" s="1155"/>
      <c r="DP69" s="1155"/>
      <c r="DQ69" s="1155"/>
      <c r="DR69" s="1155"/>
      <c r="DS69" s="1155"/>
      <c r="DT69" s="1155"/>
      <c r="DU69" s="1155"/>
      <c r="DV69" s="1155"/>
      <c r="DW69" s="1155"/>
      <c r="DX69" s="1155"/>
      <c r="DY69" s="1155"/>
      <c r="DZ69" s="1155"/>
      <c r="EA69" s="1155"/>
      <c r="EB69" s="1155"/>
      <c r="EC69" s="1155"/>
      <c r="ED69" s="1155"/>
      <c r="EE69" s="1155"/>
      <c r="EF69" s="1155"/>
      <c r="EG69" s="1155"/>
      <c r="EH69" s="1155"/>
      <c r="EI69" s="1155"/>
      <c r="EJ69" s="1155"/>
      <c r="EK69" s="1155"/>
      <c r="EL69" s="1155"/>
      <c r="EM69" s="1155"/>
      <c r="EN69" s="1155"/>
      <c r="EO69" s="1155"/>
      <c r="EP69" s="1155"/>
      <c r="EQ69" s="1155"/>
      <c r="ER69" s="1155"/>
      <c r="ES69" s="1155"/>
    </row>
    <row r="70" spans="1:149" s="1168" customFormat="1" ht="15" customHeight="1" x14ac:dyDescent="0.25">
      <c r="A70" s="70"/>
      <c r="B70" s="1157" t="s">
        <v>4241</v>
      </c>
      <c r="C70" s="1166">
        <f>SUM(C21:C69)</f>
        <v>352</v>
      </c>
      <c r="D70" s="1167"/>
      <c r="E70" s="1167"/>
    </row>
    <row r="71" spans="1:149" x14ac:dyDescent="0.25">
      <c r="A71" s="1169"/>
      <c r="B71" s="1170"/>
      <c r="C71" s="1169"/>
      <c r="D71" s="1171"/>
      <c r="E71" s="1171"/>
    </row>
    <row r="72" spans="1:149" x14ac:dyDescent="0.25">
      <c r="A72" s="1169"/>
      <c r="B72" s="1170"/>
      <c r="C72" s="1169"/>
      <c r="D72" s="1171"/>
      <c r="E72" s="1171"/>
    </row>
    <row r="73" spans="1:149" s="162" customFormat="1" ht="15" x14ac:dyDescent="0.3">
      <c r="A73" s="1163" t="s">
        <v>4169</v>
      </c>
      <c r="B73" s="1163"/>
      <c r="C73" s="1172"/>
      <c r="D73" s="1165"/>
      <c r="E73" s="1165"/>
    </row>
    <row r="74" spans="1:149" s="162" customFormat="1" ht="15" x14ac:dyDescent="0.3">
      <c r="A74" s="1173" t="s">
        <v>4242</v>
      </c>
      <c r="B74" s="1173" t="s">
        <v>4242</v>
      </c>
      <c r="C74" s="1174">
        <v>0</v>
      </c>
      <c r="D74" s="1175">
        <v>0</v>
      </c>
      <c r="E74" s="1175">
        <v>0</v>
      </c>
    </row>
    <row r="75" spans="1:149" x14ac:dyDescent="0.25">
      <c r="A75" s="70"/>
      <c r="B75" s="1157" t="s">
        <v>4243</v>
      </c>
      <c r="C75" s="1166">
        <f>SUM(C74)</f>
        <v>0</v>
      </c>
      <c r="D75" s="1159"/>
      <c r="E75" s="1159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170"/>
      <c r="DH75" s="170"/>
      <c r="DI75" s="170"/>
      <c r="DJ75" s="170"/>
      <c r="DK75" s="170"/>
      <c r="DL75" s="170"/>
      <c r="DM75" s="170"/>
      <c r="DN75" s="170"/>
      <c r="DO75" s="170"/>
      <c r="DP75" s="170"/>
      <c r="DQ75" s="170"/>
      <c r="DR75" s="170"/>
      <c r="DS75" s="170"/>
      <c r="DT75" s="170"/>
      <c r="DU75" s="170"/>
      <c r="DV75" s="170"/>
      <c r="DW75" s="170"/>
      <c r="DX75" s="170"/>
      <c r="DY75" s="170"/>
      <c r="DZ75" s="170"/>
      <c r="EA75" s="170"/>
      <c r="EB75" s="170"/>
      <c r="EC75" s="170"/>
      <c r="ED75" s="170"/>
      <c r="EE75" s="170"/>
      <c r="EF75" s="170"/>
      <c r="EG75" s="170"/>
      <c r="EH75" s="170"/>
      <c r="EI75" s="170"/>
      <c r="EJ75" s="170"/>
      <c r="EK75" s="170"/>
      <c r="EL75" s="170"/>
      <c r="EM75" s="170"/>
      <c r="EN75" s="170"/>
      <c r="EO75" s="170"/>
      <c r="EP75" s="170"/>
      <c r="EQ75" s="170"/>
      <c r="ER75" s="170"/>
      <c r="ES75" s="170"/>
    </row>
    <row r="76" spans="1:149" s="162" customFormat="1" ht="15" x14ac:dyDescent="0.3">
      <c r="A76" s="1176"/>
      <c r="B76" s="1177"/>
      <c r="C76" s="1164"/>
      <c r="D76" s="1165"/>
      <c r="E76" s="1165"/>
    </row>
    <row r="77" spans="1:149" s="162" customFormat="1" ht="15" x14ac:dyDescent="0.3">
      <c r="A77" s="1176"/>
      <c r="B77" s="1178" t="s">
        <v>4170</v>
      </c>
      <c r="C77" s="1179">
        <f>C17+C70</f>
        <v>384</v>
      </c>
      <c r="D77" s="1165"/>
      <c r="E77" s="1165"/>
    </row>
    <row r="78" spans="1:149" x14ac:dyDescent="0.25">
      <c r="A78" s="1160"/>
      <c r="B78" s="1161"/>
      <c r="C78" s="1162"/>
      <c r="D78" s="1159"/>
      <c r="E78" s="1159"/>
    </row>
    <row r="79" spans="1:149" s="163" customFormat="1" ht="15" x14ac:dyDescent="0.3">
      <c r="A79" s="1180" t="s">
        <v>4166</v>
      </c>
      <c r="B79" s="1180"/>
      <c r="C79" s="1164"/>
      <c r="D79" s="1165"/>
      <c r="E79" s="1165"/>
      <c r="F79" s="162"/>
      <c r="G79" s="162"/>
      <c r="H79" s="162"/>
      <c r="I79" s="162"/>
      <c r="J79" s="162"/>
      <c r="K79" s="162"/>
      <c r="L79" s="162"/>
      <c r="M79" s="162"/>
      <c r="N79" s="162"/>
      <c r="O79" s="162"/>
      <c r="P79" s="162"/>
      <c r="Q79" s="162"/>
      <c r="R79" s="16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  <c r="AK79" s="162"/>
      <c r="AL79" s="162"/>
      <c r="AM79" s="162"/>
      <c r="AN79" s="162"/>
      <c r="AO79" s="162"/>
      <c r="AP79" s="162"/>
      <c r="AQ79" s="162"/>
      <c r="AR79" s="162"/>
      <c r="AS79" s="162"/>
      <c r="AT79" s="162"/>
      <c r="AU79" s="162"/>
      <c r="AV79" s="162"/>
      <c r="AW79" s="162"/>
      <c r="AX79" s="162"/>
      <c r="AY79" s="162"/>
      <c r="AZ79" s="162"/>
      <c r="BA79" s="162"/>
      <c r="BB79" s="162"/>
      <c r="BC79" s="162"/>
      <c r="BD79" s="162"/>
      <c r="BE79" s="162"/>
      <c r="BF79" s="162"/>
      <c r="BG79" s="162"/>
      <c r="BH79" s="162"/>
      <c r="BI79" s="162"/>
      <c r="BJ79" s="162"/>
      <c r="BK79" s="162"/>
      <c r="BL79" s="162"/>
      <c r="BM79" s="162"/>
      <c r="BN79" s="162"/>
      <c r="BO79" s="162"/>
      <c r="BP79" s="162"/>
      <c r="BQ79" s="162"/>
      <c r="BR79" s="162"/>
      <c r="BS79" s="162"/>
      <c r="BT79" s="162"/>
      <c r="BU79" s="162"/>
      <c r="BV79" s="162"/>
      <c r="BW79" s="162"/>
      <c r="BX79" s="162"/>
      <c r="BY79" s="162"/>
      <c r="BZ79" s="162"/>
      <c r="CA79" s="162"/>
      <c r="CB79" s="162"/>
      <c r="CC79" s="162"/>
      <c r="CD79" s="162"/>
      <c r="CE79" s="162"/>
      <c r="CF79" s="162"/>
      <c r="CG79" s="162"/>
      <c r="CH79" s="162"/>
      <c r="CI79" s="162"/>
      <c r="CJ79" s="162"/>
      <c r="CK79" s="162"/>
      <c r="CL79" s="162"/>
      <c r="CM79" s="162"/>
      <c r="CN79" s="162"/>
      <c r="CO79" s="162"/>
      <c r="CP79" s="162"/>
      <c r="CQ79" s="162"/>
      <c r="CR79" s="162"/>
      <c r="CS79" s="162"/>
      <c r="CT79" s="162"/>
      <c r="CU79" s="162"/>
      <c r="CV79" s="162"/>
      <c r="CW79" s="162"/>
      <c r="CX79" s="162"/>
      <c r="CY79" s="162"/>
      <c r="CZ79" s="162"/>
      <c r="DA79" s="162"/>
      <c r="DB79" s="162"/>
      <c r="DC79" s="162"/>
      <c r="DD79" s="162"/>
      <c r="DE79" s="162"/>
      <c r="DF79" s="162"/>
      <c r="DG79" s="162"/>
      <c r="DH79" s="162"/>
      <c r="DI79" s="162"/>
      <c r="DJ79" s="162"/>
      <c r="DK79" s="162"/>
      <c r="DL79" s="162"/>
      <c r="DM79" s="162"/>
      <c r="DN79" s="162"/>
      <c r="DO79" s="162"/>
      <c r="DP79" s="162"/>
      <c r="DQ79" s="162"/>
      <c r="DR79" s="162"/>
      <c r="DS79" s="162"/>
      <c r="DT79" s="162"/>
      <c r="DU79" s="162"/>
      <c r="DV79" s="162"/>
      <c r="DW79" s="162"/>
      <c r="DX79" s="162"/>
      <c r="DY79" s="162"/>
      <c r="DZ79" s="162"/>
      <c r="EA79" s="162"/>
      <c r="EB79" s="162"/>
      <c r="EC79" s="162"/>
      <c r="ED79" s="162"/>
    </row>
    <row r="80" spans="1:149" s="163" customFormat="1" ht="15" x14ac:dyDescent="0.3">
      <c r="A80" s="1163" t="s">
        <v>4244</v>
      </c>
      <c r="B80" s="1163"/>
      <c r="C80" s="1164"/>
      <c r="D80" s="1165"/>
      <c r="E80" s="1165"/>
      <c r="F80" s="162"/>
      <c r="G80" s="162"/>
      <c r="H80" s="162"/>
      <c r="I80" s="162"/>
      <c r="J80" s="162"/>
      <c r="K80" s="162"/>
      <c r="L80" s="162"/>
      <c r="M80" s="162"/>
      <c r="N80" s="162"/>
      <c r="O80" s="162"/>
      <c r="P80" s="162"/>
      <c r="Q80" s="162"/>
      <c r="R80" s="162"/>
      <c r="S80" s="162"/>
      <c r="T80" s="162"/>
      <c r="U80" s="162"/>
      <c r="V80" s="162"/>
      <c r="W80" s="162"/>
      <c r="X80" s="162"/>
      <c r="Y80" s="162"/>
      <c r="Z80" s="162"/>
      <c r="AA80" s="162"/>
      <c r="AB80" s="162"/>
      <c r="AC80" s="162"/>
      <c r="AD80" s="162"/>
      <c r="AE80" s="162"/>
      <c r="AF80" s="162"/>
      <c r="AG80" s="162"/>
      <c r="AH80" s="162"/>
      <c r="AI80" s="162"/>
      <c r="AJ80" s="162"/>
      <c r="AK80" s="162"/>
      <c r="AL80" s="162"/>
      <c r="AM80" s="162"/>
      <c r="AN80" s="162"/>
      <c r="AO80" s="162"/>
      <c r="AP80" s="162"/>
      <c r="AQ80" s="162"/>
      <c r="AR80" s="162"/>
      <c r="AS80" s="162"/>
      <c r="AT80" s="162"/>
      <c r="AU80" s="162"/>
      <c r="AV80" s="162"/>
      <c r="AW80" s="162"/>
      <c r="AX80" s="162"/>
      <c r="AY80" s="162"/>
      <c r="AZ80" s="162"/>
      <c r="BA80" s="162"/>
      <c r="BB80" s="162"/>
      <c r="BC80" s="162"/>
      <c r="BD80" s="162"/>
      <c r="BE80" s="162"/>
      <c r="BF80" s="162"/>
      <c r="BG80" s="162"/>
      <c r="BH80" s="162"/>
      <c r="BI80" s="162"/>
      <c r="BJ80" s="162"/>
      <c r="BK80" s="162"/>
      <c r="BL80" s="162"/>
      <c r="BM80" s="162"/>
      <c r="BN80" s="162"/>
      <c r="BO80" s="162"/>
      <c r="BP80" s="162"/>
      <c r="BQ80" s="162"/>
      <c r="BR80" s="162"/>
      <c r="BS80" s="162"/>
      <c r="BT80" s="162"/>
      <c r="BU80" s="162"/>
      <c r="BV80" s="162"/>
      <c r="BW80" s="162"/>
      <c r="BX80" s="162"/>
      <c r="BY80" s="162"/>
      <c r="BZ80" s="162"/>
      <c r="CA80" s="162"/>
      <c r="CB80" s="162"/>
      <c r="CC80" s="162"/>
      <c r="CD80" s="162"/>
      <c r="CE80" s="162"/>
      <c r="CF80" s="162"/>
      <c r="CG80" s="162"/>
      <c r="CH80" s="162"/>
      <c r="CI80" s="162"/>
      <c r="CJ80" s="162"/>
      <c r="CK80" s="162"/>
      <c r="CL80" s="162"/>
      <c r="CM80" s="162"/>
      <c r="CN80" s="162"/>
      <c r="CO80" s="162"/>
      <c r="CP80" s="162"/>
      <c r="CQ80" s="162"/>
      <c r="CR80" s="162"/>
      <c r="CS80" s="162"/>
      <c r="CT80" s="162"/>
      <c r="CU80" s="162"/>
      <c r="CV80" s="162"/>
      <c r="CW80" s="162"/>
      <c r="CX80" s="162"/>
      <c r="CY80" s="162"/>
      <c r="CZ80" s="162"/>
      <c r="DA80" s="162"/>
      <c r="DB80" s="162"/>
      <c r="DC80" s="162"/>
      <c r="DD80" s="162"/>
      <c r="DE80" s="162"/>
      <c r="DF80" s="162"/>
      <c r="DG80" s="162"/>
      <c r="DH80" s="162"/>
      <c r="DI80" s="162"/>
      <c r="DJ80" s="162"/>
      <c r="DK80" s="162"/>
      <c r="DL80" s="162"/>
      <c r="DM80" s="162"/>
      <c r="DN80" s="162"/>
      <c r="DO80" s="162"/>
      <c r="DP80" s="162"/>
      <c r="DQ80" s="162"/>
      <c r="DR80" s="162"/>
      <c r="DS80" s="162"/>
      <c r="DT80" s="162"/>
      <c r="DU80" s="162"/>
      <c r="DV80" s="162"/>
      <c r="DW80" s="162"/>
      <c r="DX80" s="162"/>
      <c r="DY80" s="162"/>
      <c r="DZ80" s="162"/>
      <c r="EA80" s="162"/>
      <c r="EB80" s="162"/>
      <c r="EC80" s="162"/>
      <c r="ED80" s="162"/>
    </row>
    <row r="81" spans="1:26" x14ac:dyDescent="0.25">
      <c r="A81" s="1181" t="s">
        <v>4242</v>
      </c>
      <c r="B81" s="1182" t="s">
        <v>5119</v>
      </c>
      <c r="C81" s="1183">
        <v>174</v>
      </c>
      <c r="D81" s="1184">
        <v>3872.48</v>
      </c>
      <c r="E81" s="1184">
        <v>38260.93</v>
      </c>
    </row>
    <row r="82" spans="1:26" s="1156" customFormat="1" x14ac:dyDescent="0.25">
      <c r="A82" s="70"/>
      <c r="B82" s="1157" t="s">
        <v>4336</v>
      </c>
      <c r="C82" s="1158">
        <f>SUM(C78:C81)</f>
        <v>174</v>
      </c>
      <c r="D82" s="1159"/>
      <c r="E82" s="1159"/>
      <c r="F82" s="1155"/>
      <c r="G82" s="1155"/>
      <c r="H82" s="1155"/>
      <c r="I82" s="1155"/>
      <c r="J82" s="1155"/>
      <c r="K82" s="1155"/>
      <c r="L82" s="1155"/>
      <c r="M82" s="1155"/>
      <c r="N82" s="1155"/>
      <c r="O82" s="1155"/>
      <c r="P82" s="1155"/>
      <c r="Q82" s="1155"/>
      <c r="R82" s="1155"/>
      <c r="S82" s="1155"/>
      <c r="T82" s="1155"/>
      <c r="U82" s="1155"/>
      <c r="V82" s="1155"/>
      <c r="W82" s="1155"/>
      <c r="X82" s="1155"/>
      <c r="Y82" s="1155"/>
      <c r="Z82" s="1155"/>
    </row>
    <row r="83" spans="1:26" x14ac:dyDescent="0.25">
      <c r="A83" s="1160"/>
      <c r="B83" s="1161"/>
      <c r="C83" s="1162"/>
      <c r="D83" s="1159"/>
      <c r="E83" s="1159"/>
    </row>
    <row r="84" spans="1:26" s="162" customFormat="1" ht="15" customHeight="1" x14ac:dyDescent="0.3">
      <c r="A84" s="1185" t="s">
        <v>4172</v>
      </c>
      <c r="B84" s="1186"/>
      <c r="C84" s="1164"/>
      <c r="D84" s="1165"/>
      <c r="E84" s="1165"/>
    </row>
    <row r="85" spans="1:26" x14ac:dyDescent="0.25">
      <c r="A85" s="1173" t="s">
        <v>4242</v>
      </c>
      <c r="B85" s="1173" t="s">
        <v>4242</v>
      </c>
      <c r="C85" s="1174">
        <v>0</v>
      </c>
      <c r="D85" s="1175">
        <v>0</v>
      </c>
      <c r="E85" s="1175">
        <v>0</v>
      </c>
    </row>
    <row r="86" spans="1:26" s="1189" customFormat="1" ht="16.5" customHeight="1" x14ac:dyDescent="0.25">
      <c r="A86" s="70"/>
      <c r="B86" s="1187" t="s">
        <v>4246</v>
      </c>
      <c r="C86" s="1188">
        <f>SUM(C85)</f>
        <v>0</v>
      </c>
    </row>
  </sheetData>
  <mergeCells count="15">
    <mergeCell ref="A10:B10"/>
    <mergeCell ref="A20:B20"/>
    <mergeCell ref="A73:B73"/>
    <mergeCell ref="A79:B79"/>
    <mergeCell ref="A80:B80"/>
    <mergeCell ref="A84:B84"/>
    <mergeCell ref="A2:E2"/>
    <mergeCell ref="A3:E3"/>
    <mergeCell ref="A4:E4"/>
    <mergeCell ref="A5:E5"/>
    <mergeCell ref="A6:E6"/>
    <mergeCell ref="A7:A8"/>
    <mergeCell ref="B7:B8"/>
    <mergeCell ref="C7:C8"/>
    <mergeCell ref="D7:E7"/>
  </mergeCells>
  <pageMargins left="0.7" right="0.7" top="0.75" bottom="0.75" header="0.3" footer="0.3"/>
  <pageSetup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70"/>
  <sheetViews>
    <sheetView showGridLines="0" topLeftCell="A4" workbookViewId="0">
      <selection sqref="A1:H1"/>
    </sheetView>
  </sheetViews>
  <sheetFormatPr baseColWidth="10" defaultColWidth="11.453125" defaultRowHeight="15" x14ac:dyDescent="0.3"/>
  <cols>
    <col min="1" max="1" width="14.81640625" style="187" customWidth="1"/>
    <col min="2" max="2" width="29.453125" style="187" customWidth="1"/>
    <col min="3" max="3" width="14.54296875" style="187" customWidth="1"/>
    <col min="4" max="4" width="10.453125" style="187" customWidth="1"/>
    <col min="5" max="5" width="14.1796875" style="187" customWidth="1"/>
    <col min="6" max="6" width="11.453125" style="187"/>
    <col min="7" max="7" width="13.453125" style="187" customWidth="1"/>
    <col min="8" max="8" width="13" style="187" customWidth="1"/>
    <col min="9" max="9" width="11.453125" style="187"/>
    <col min="10" max="10" width="8.54296875" style="187" customWidth="1"/>
    <col min="11" max="11" width="9" style="187" customWidth="1"/>
    <col min="12" max="12" width="11.453125" style="174"/>
    <col min="13" max="16384" width="11.453125" style="187"/>
  </cols>
  <sheetData>
    <row r="2" spans="1:11" x14ac:dyDescent="0.3">
      <c r="A2" s="1142" t="s">
        <v>4160</v>
      </c>
      <c r="B2" s="1142"/>
      <c r="C2" s="1142"/>
      <c r="D2" s="1142"/>
      <c r="E2" s="1142"/>
      <c r="F2" s="1142"/>
      <c r="G2" s="1142"/>
      <c r="H2" s="1142"/>
      <c r="I2" s="1142"/>
      <c r="J2" s="1142"/>
      <c r="K2" s="1142"/>
    </row>
    <row r="3" spans="1:11" s="174" customFormat="1" x14ac:dyDescent="0.3">
      <c r="A3" s="672" t="s">
        <v>24</v>
      </c>
      <c r="B3" s="672"/>
      <c r="C3" s="672"/>
      <c r="D3" s="672"/>
      <c r="E3" s="672"/>
      <c r="F3" s="672"/>
      <c r="G3" s="672"/>
      <c r="H3" s="672"/>
      <c r="I3" s="672"/>
      <c r="J3" s="672"/>
      <c r="K3" s="672"/>
    </row>
    <row r="4" spans="1:11" s="174" customFormat="1" x14ac:dyDescent="0.3">
      <c r="A4" s="672" t="s">
        <v>4161</v>
      </c>
      <c r="B4" s="672"/>
      <c r="C4" s="672"/>
      <c r="D4" s="672"/>
      <c r="E4" s="672"/>
      <c r="F4" s="672"/>
      <c r="G4" s="672"/>
      <c r="H4" s="672"/>
      <c r="I4" s="672"/>
      <c r="J4" s="672"/>
      <c r="K4" s="672"/>
    </row>
    <row r="5" spans="1:11" s="174" customFormat="1" x14ac:dyDescent="0.3">
      <c r="A5" s="672" t="s">
        <v>4274</v>
      </c>
      <c r="B5" s="672"/>
      <c r="C5" s="672"/>
      <c r="D5" s="672"/>
      <c r="E5" s="672"/>
      <c r="F5" s="672"/>
      <c r="G5" s="672"/>
      <c r="H5" s="672"/>
      <c r="I5" s="672"/>
      <c r="J5" s="672"/>
      <c r="K5" s="672"/>
    </row>
    <row r="6" spans="1:11" s="174" customFormat="1" x14ac:dyDescent="0.3">
      <c r="A6" s="673" t="s">
        <v>4229</v>
      </c>
      <c r="B6" s="673"/>
      <c r="C6" s="673"/>
      <c r="D6" s="673"/>
      <c r="E6" s="673"/>
      <c r="F6" s="673"/>
      <c r="G6" s="673"/>
      <c r="H6" s="673"/>
      <c r="I6" s="673"/>
      <c r="J6" s="673"/>
      <c r="K6" s="673"/>
    </row>
    <row r="7" spans="1:11" s="174" customFormat="1" ht="13.5" customHeight="1" x14ac:dyDescent="0.3">
      <c r="A7" s="640" t="s">
        <v>4248</v>
      </c>
      <c r="B7" s="640"/>
      <c r="C7" s="640"/>
      <c r="D7" s="188"/>
      <c r="E7" s="188"/>
      <c r="F7" s="188"/>
      <c r="G7" s="188"/>
      <c r="H7" s="188"/>
      <c r="I7" s="188"/>
      <c r="J7" s="188"/>
      <c r="K7" s="188"/>
    </row>
    <row r="8" spans="1:11" s="174" customFormat="1" ht="16.5" customHeight="1" x14ac:dyDescent="0.3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1" s="174" customFormat="1" ht="25" x14ac:dyDescent="0.3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1" s="180" customFormat="1" ht="12.5" x14ac:dyDescent="0.25">
      <c r="A10" s="267" t="s">
        <v>5023</v>
      </c>
      <c r="B10" s="270" t="s">
        <v>4307</v>
      </c>
      <c r="C10" s="164">
        <v>78699</v>
      </c>
      <c r="D10" s="271">
        <v>0</v>
      </c>
      <c r="E10" s="271">
        <v>0</v>
      </c>
      <c r="F10" s="164">
        <f>+C10+D10+E10</f>
        <v>78699</v>
      </c>
      <c r="G10" s="164">
        <f t="shared" ref="G10:G15" si="0">+(C10/30)*10</f>
        <v>26233</v>
      </c>
      <c r="H10" s="164">
        <f t="shared" ref="H10:H15" si="1">+(C10/30)*5</f>
        <v>13116.5</v>
      </c>
      <c r="I10" s="164">
        <f t="shared" ref="I10:I15" si="2">+(C10/30)*40</f>
        <v>104932</v>
      </c>
      <c r="J10" s="164">
        <v>0</v>
      </c>
      <c r="K10" s="164">
        <f>+G10+H10+I10+J10</f>
        <v>144281.5</v>
      </c>
    </row>
    <row r="11" spans="1:11" s="180" customFormat="1" ht="12.5" x14ac:dyDescent="0.25">
      <c r="A11" s="267" t="s">
        <v>5024</v>
      </c>
      <c r="B11" s="270" t="s">
        <v>5025</v>
      </c>
      <c r="C11" s="164">
        <v>52398.9</v>
      </c>
      <c r="D11" s="271">
        <v>0</v>
      </c>
      <c r="E11" s="271">
        <v>0</v>
      </c>
      <c r="F11" s="164">
        <f>+C11+D11+E11</f>
        <v>52398.9</v>
      </c>
      <c r="G11" s="164">
        <f t="shared" si="0"/>
        <v>17466.300000000003</v>
      </c>
      <c r="H11" s="164">
        <f t="shared" si="1"/>
        <v>8733.1500000000015</v>
      </c>
      <c r="I11" s="164">
        <f t="shared" si="2"/>
        <v>69865.200000000012</v>
      </c>
      <c r="J11" s="164">
        <v>0</v>
      </c>
      <c r="K11" s="164">
        <f>+G11+H11+I11+J11</f>
        <v>96064.650000000023</v>
      </c>
    </row>
    <row r="12" spans="1:11" s="180" customFormat="1" ht="12.5" x14ac:dyDescent="0.25">
      <c r="A12" s="267" t="s">
        <v>5026</v>
      </c>
      <c r="B12" s="270" t="s">
        <v>5027</v>
      </c>
      <c r="C12" s="164">
        <v>41919.300000000003</v>
      </c>
      <c r="D12" s="271">
        <v>0</v>
      </c>
      <c r="E12" s="271">
        <v>0</v>
      </c>
      <c r="F12" s="164">
        <f t="shared" ref="F12:F15" si="3">+C12+D12+E12</f>
        <v>41919.300000000003</v>
      </c>
      <c r="G12" s="164">
        <f t="shared" si="0"/>
        <v>13973.100000000002</v>
      </c>
      <c r="H12" s="164">
        <f t="shared" si="1"/>
        <v>6986.5500000000011</v>
      </c>
      <c r="I12" s="164">
        <f t="shared" si="2"/>
        <v>55892.400000000009</v>
      </c>
      <c r="J12" s="164">
        <v>0</v>
      </c>
      <c r="K12" s="164">
        <f t="shared" ref="K12:K15" si="4">+G12+H12+I12+J12</f>
        <v>76852.050000000017</v>
      </c>
    </row>
    <row r="13" spans="1:11" s="180" customFormat="1" ht="12.5" x14ac:dyDescent="0.25">
      <c r="A13" s="267" t="s">
        <v>5028</v>
      </c>
      <c r="B13" s="270" t="s">
        <v>5029</v>
      </c>
      <c r="C13" s="164">
        <v>38724</v>
      </c>
      <c r="D13" s="271">
        <v>0</v>
      </c>
      <c r="E13" s="271">
        <v>0</v>
      </c>
      <c r="F13" s="164">
        <f t="shared" si="3"/>
        <v>38724</v>
      </c>
      <c r="G13" s="164">
        <f t="shared" si="0"/>
        <v>12908</v>
      </c>
      <c r="H13" s="164">
        <f t="shared" si="1"/>
        <v>6454</v>
      </c>
      <c r="I13" s="164">
        <f t="shared" si="2"/>
        <v>51632</v>
      </c>
      <c r="J13" s="164">
        <v>0</v>
      </c>
      <c r="K13" s="164">
        <f t="shared" si="4"/>
        <v>70994</v>
      </c>
    </row>
    <row r="14" spans="1:11" s="180" customFormat="1" ht="12.5" x14ac:dyDescent="0.25">
      <c r="A14" s="267" t="s">
        <v>5030</v>
      </c>
      <c r="B14" s="270" t="s">
        <v>5031</v>
      </c>
      <c r="C14" s="164">
        <v>34873.800000000003</v>
      </c>
      <c r="D14" s="271">
        <v>0</v>
      </c>
      <c r="E14" s="271">
        <v>0</v>
      </c>
      <c r="F14" s="164">
        <f t="shared" si="3"/>
        <v>34873.800000000003</v>
      </c>
      <c r="G14" s="164">
        <f t="shared" si="0"/>
        <v>11624.6</v>
      </c>
      <c r="H14" s="164">
        <f t="shared" si="1"/>
        <v>5812.3</v>
      </c>
      <c r="I14" s="164">
        <f t="shared" si="2"/>
        <v>46498.400000000001</v>
      </c>
      <c r="J14" s="164">
        <v>0</v>
      </c>
      <c r="K14" s="164">
        <f t="shared" si="4"/>
        <v>63935.3</v>
      </c>
    </row>
    <row r="15" spans="1:11" s="180" customFormat="1" ht="12.5" x14ac:dyDescent="0.25">
      <c r="A15" s="267" t="s">
        <v>5032</v>
      </c>
      <c r="B15" s="270" t="s">
        <v>5033</v>
      </c>
      <c r="C15" s="164">
        <v>25808.7</v>
      </c>
      <c r="D15" s="271">
        <v>0</v>
      </c>
      <c r="E15" s="271">
        <v>0</v>
      </c>
      <c r="F15" s="164">
        <f t="shared" si="3"/>
        <v>25808.7</v>
      </c>
      <c r="G15" s="164">
        <f t="shared" si="0"/>
        <v>8602.9000000000015</v>
      </c>
      <c r="H15" s="164">
        <f t="shared" si="1"/>
        <v>4301.4500000000007</v>
      </c>
      <c r="I15" s="164">
        <f t="shared" si="2"/>
        <v>34411.600000000006</v>
      </c>
      <c r="J15" s="164">
        <v>0</v>
      </c>
      <c r="K15" s="164">
        <f t="shared" si="4"/>
        <v>47315.950000000012</v>
      </c>
    </row>
    <row r="16" spans="1:11" s="174" customFormat="1" x14ac:dyDescent="0.3">
      <c r="A16" s="269"/>
      <c r="B16" s="269"/>
      <c r="C16" s="185"/>
      <c r="D16" s="185"/>
      <c r="E16" s="185"/>
      <c r="F16" s="185"/>
      <c r="G16" s="185"/>
      <c r="H16" s="185"/>
      <c r="I16" s="185"/>
      <c r="J16" s="185"/>
      <c r="K16" s="185"/>
    </row>
    <row r="17" spans="1:11" s="174" customFormat="1" x14ac:dyDescent="0.3">
      <c r="A17" s="186"/>
      <c r="B17" s="187"/>
      <c r="C17" s="188"/>
      <c r="D17" s="188"/>
      <c r="E17" s="188"/>
      <c r="F17" s="188"/>
      <c r="G17" s="188"/>
      <c r="H17" s="188"/>
      <c r="I17" s="188"/>
      <c r="J17" s="188"/>
      <c r="K17" s="188"/>
    </row>
    <row r="18" spans="1:11" s="174" customFormat="1" ht="15" customHeight="1" x14ac:dyDescent="0.3">
      <c r="A18" s="640" t="s">
        <v>4261</v>
      </c>
      <c r="B18" s="640"/>
      <c r="C18" s="640"/>
      <c r="D18" s="188"/>
      <c r="E18" s="188"/>
      <c r="F18" s="188"/>
      <c r="G18" s="188"/>
      <c r="H18" s="188"/>
      <c r="I18" s="188"/>
      <c r="J18" s="188"/>
      <c r="K18" s="188"/>
    </row>
    <row r="19" spans="1:11" s="174" customFormat="1" ht="16.5" customHeight="1" x14ac:dyDescent="0.3">
      <c r="A19" s="1190" t="s">
        <v>4249</v>
      </c>
      <c r="B19" s="1191" t="s">
        <v>5120</v>
      </c>
      <c r="C19" s="1192" t="s">
        <v>4250</v>
      </c>
      <c r="D19" s="1192"/>
      <c r="E19" s="1192"/>
      <c r="F19" s="1192"/>
      <c r="G19" s="1192" t="s">
        <v>4251</v>
      </c>
      <c r="H19" s="1192"/>
      <c r="I19" s="1192"/>
      <c r="J19" s="1192"/>
      <c r="K19" s="1193"/>
    </row>
    <row r="20" spans="1:11" s="174" customFormat="1" ht="25" x14ac:dyDescent="0.3">
      <c r="A20" s="1194"/>
      <c r="B20" s="1195"/>
      <c r="C20" s="1196" t="s">
        <v>4253</v>
      </c>
      <c r="D20" s="1196" t="s">
        <v>4254</v>
      </c>
      <c r="E20" s="1196" t="s">
        <v>4255</v>
      </c>
      <c r="F20" s="1196" t="s">
        <v>4256</v>
      </c>
      <c r="G20" s="120" t="s">
        <v>4257</v>
      </c>
      <c r="H20" s="120" t="s">
        <v>4258</v>
      </c>
      <c r="I20" s="1196" t="s">
        <v>4259</v>
      </c>
      <c r="J20" s="1196" t="s">
        <v>5121</v>
      </c>
      <c r="K20" s="1197" t="s">
        <v>4256</v>
      </c>
    </row>
    <row r="21" spans="1:11" s="180" customFormat="1" ht="12.5" x14ac:dyDescent="0.25">
      <c r="A21" s="267" t="s">
        <v>5034</v>
      </c>
      <c r="B21" s="270" t="s">
        <v>4941</v>
      </c>
      <c r="C21" s="164">
        <v>19724.099999999999</v>
      </c>
      <c r="D21" s="271">
        <v>1070</v>
      </c>
      <c r="E21" s="271">
        <v>0</v>
      </c>
      <c r="F21" s="164">
        <f t="shared" ref="F21:F69" si="5">+C21+D21+E21</f>
        <v>20794.099999999999</v>
      </c>
      <c r="G21" s="164">
        <f t="shared" ref="G21:G69" si="6">+(C21/30)*10</f>
        <v>6574.6999999999989</v>
      </c>
      <c r="H21" s="164">
        <f t="shared" ref="H21:H69" si="7">+(C21/30)*5</f>
        <v>3287.3499999999995</v>
      </c>
      <c r="I21" s="164">
        <f t="shared" ref="I21:I69" si="8">+(C21/30)*40</f>
        <v>26298.799999999996</v>
      </c>
      <c r="J21" s="164">
        <v>0</v>
      </c>
      <c r="K21" s="164">
        <f t="shared" ref="K21:K69" si="9">+G21+H21+I21+J21</f>
        <v>36160.849999999991</v>
      </c>
    </row>
    <row r="22" spans="1:11" s="180" customFormat="1" ht="12.5" x14ac:dyDescent="0.25">
      <c r="A22" s="267" t="s">
        <v>5035</v>
      </c>
      <c r="B22" s="270" t="s">
        <v>4292</v>
      </c>
      <c r="C22" s="164">
        <v>16763.400000000001</v>
      </c>
      <c r="D22" s="271">
        <v>1070</v>
      </c>
      <c r="E22" s="271">
        <v>0</v>
      </c>
      <c r="F22" s="164">
        <f t="shared" si="5"/>
        <v>17833.400000000001</v>
      </c>
      <c r="G22" s="164">
        <f t="shared" si="6"/>
        <v>5587.8000000000011</v>
      </c>
      <c r="H22" s="164">
        <f t="shared" si="7"/>
        <v>2793.9000000000005</v>
      </c>
      <c r="I22" s="164">
        <f t="shared" si="8"/>
        <v>22351.200000000004</v>
      </c>
      <c r="J22" s="164">
        <v>0</v>
      </c>
      <c r="K22" s="164">
        <f t="shared" si="9"/>
        <v>30732.900000000005</v>
      </c>
    </row>
    <row r="23" spans="1:11" s="180" customFormat="1" ht="12.5" x14ac:dyDescent="0.25">
      <c r="A23" s="267" t="s">
        <v>5036</v>
      </c>
      <c r="B23" s="270" t="s">
        <v>4846</v>
      </c>
      <c r="C23" s="164">
        <v>14727.3</v>
      </c>
      <c r="D23" s="271">
        <v>1070</v>
      </c>
      <c r="E23" s="271">
        <v>0</v>
      </c>
      <c r="F23" s="164">
        <f t="shared" si="5"/>
        <v>15797.3</v>
      </c>
      <c r="G23" s="164">
        <f t="shared" si="6"/>
        <v>4909.0999999999995</v>
      </c>
      <c r="H23" s="164">
        <f t="shared" si="7"/>
        <v>2454.5499999999997</v>
      </c>
      <c r="I23" s="164">
        <f t="shared" si="8"/>
        <v>19636.399999999998</v>
      </c>
      <c r="J23" s="164">
        <v>0</v>
      </c>
      <c r="K23" s="164">
        <f t="shared" si="9"/>
        <v>27000.049999999996</v>
      </c>
    </row>
    <row r="24" spans="1:11" s="180" customFormat="1" ht="12.5" x14ac:dyDescent="0.25">
      <c r="A24" s="267" t="s">
        <v>5037</v>
      </c>
      <c r="B24" s="270" t="s">
        <v>4288</v>
      </c>
      <c r="C24" s="164">
        <v>13173.9</v>
      </c>
      <c r="D24" s="271">
        <v>1070</v>
      </c>
      <c r="E24" s="271">
        <v>0</v>
      </c>
      <c r="F24" s="164">
        <f t="shared" si="5"/>
        <v>14243.9</v>
      </c>
      <c r="G24" s="164">
        <f t="shared" si="6"/>
        <v>4391.3</v>
      </c>
      <c r="H24" s="164">
        <f t="shared" si="7"/>
        <v>2195.65</v>
      </c>
      <c r="I24" s="164">
        <f t="shared" si="8"/>
        <v>17565.2</v>
      </c>
      <c r="J24" s="164">
        <v>0</v>
      </c>
      <c r="K24" s="164">
        <f t="shared" si="9"/>
        <v>24152.15</v>
      </c>
    </row>
    <row r="25" spans="1:11" s="180" customFormat="1" ht="12.5" x14ac:dyDescent="0.25">
      <c r="A25" s="267" t="s">
        <v>5038</v>
      </c>
      <c r="B25" s="270" t="s">
        <v>5039</v>
      </c>
      <c r="C25" s="164">
        <v>10447.200000000001</v>
      </c>
      <c r="D25" s="271">
        <v>1070</v>
      </c>
      <c r="E25" s="271">
        <v>0</v>
      </c>
      <c r="F25" s="164">
        <f t="shared" si="5"/>
        <v>11517.2</v>
      </c>
      <c r="G25" s="164">
        <f t="shared" si="6"/>
        <v>3482.4</v>
      </c>
      <c r="H25" s="164">
        <f t="shared" si="7"/>
        <v>1741.2</v>
      </c>
      <c r="I25" s="164">
        <f t="shared" si="8"/>
        <v>13929.6</v>
      </c>
      <c r="J25" s="164">
        <v>0</v>
      </c>
      <c r="K25" s="164">
        <f t="shared" si="9"/>
        <v>19153.2</v>
      </c>
    </row>
    <row r="26" spans="1:11" s="180" customFormat="1" ht="12.5" x14ac:dyDescent="0.25">
      <c r="A26" s="267" t="s">
        <v>5040</v>
      </c>
      <c r="B26" s="270" t="s">
        <v>5041</v>
      </c>
      <c r="C26" s="164">
        <v>10095</v>
      </c>
      <c r="D26" s="271">
        <v>1070</v>
      </c>
      <c r="E26" s="271">
        <v>0</v>
      </c>
      <c r="F26" s="164">
        <f t="shared" si="5"/>
        <v>11165</v>
      </c>
      <c r="G26" s="164">
        <f t="shared" si="6"/>
        <v>3365</v>
      </c>
      <c r="H26" s="164">
        <f t="shared" si="7"/>
        <v>1682.5</v>
      </c>
      <c r="I26" s="164">
        <f t="shared" si="8"/>
        <v>13460</v>
      </c>
      <c r="J26" s="164">
        <v>0</v>
      </c>
      <c r="K26" s="164">
        <f t="shared" si="9"/>
        <v>18507.5</v>
      </c>
    </row>
    <row r="27" spans="1:11" s="180" customFormat="1" ht="12.5" x14ac:dyDescent="0.25">
      <c r="A27" s="267" t="s">
        <v>5042</v>
      </c>
      <c r="B27" s="270" t="s">
        <v>5043</v>
      </c>
      <c r="C27" s="164">
        <v>9524.2800000000007</v>
      </c>
      <c r="D27" s="271">
        <v>1070</v>
      </c>
      <c r="E27" s="271">
        <v>0</v>
      </c>
      <c r="F27" s="164">
        <f t="shared" si="5"/>
        <v>10594.28</v>
      </c>
      <c r="G27" s="164">
        <f t="shared" si="6"/>
        <v>3174.76</v>
      </c>
      <c r="H27" s="164">
        <f t="shared" si="7"/>
        <v>1587.38</v>
      </c>
      <c r="I27" s="164">
        <f t="shared" si="8"/>
        <v>12699.04</v>
      </c>
      <c r="J27" s="164">
        <v>0</v>
      </c>
      <c r="K27" s="164">
        <f t="shared" si="9"/>
        <v>17461.18</v>
      </c>
    </row>
    <row r="28" spans="1:11" s="180" customFormat="1" ht="12.5" x14ac:dyDescent="0.25">
      <c r="A28" s="267" t="s">
        <v>5044</v>
      </c>
      <c r="B28" s="270" t="s">
        <v>5045</v>
      </c>
      <c r="C28" s="164">
        <v>9157.14</v>
      </c>
      <c r="D28" s="271">
        <v>1070</v>
      </c>
      <c r="E28" s="271">
        <v>0</v>
      </c>
      <c r="F28" s="164">
        <f t="shared" si="5"/>
        <v>10227.14</v>
      </c>
      <c r="G28" s="164">
        <f t="shared" si="6"/>
        <v>3052.38</v>
      </c>
      <c r="H28" s="164">
        <f t="shared" si="7"/>
        <v>1526.19</v>
      </c>
      <c r="I28" s="164">
        <f t="shared" si="8"/>
        <v>12209.52</v>
      </c>
      <c r="J28" s="164">
        <v>0</v>
      </c>
      <c r="K28" s="164">
        <f t="shared" si="9"/>
        <v>16788.09</v>
      </c>
    </row>
    <row r="29" spans="1:11" s="180" customFormat="1" ht="12.5" x14ac:dyDescent="0.25">
      <c r="A29" s="267" t="s">
        <v>5046</v>
      </c>
      <c r="B29" s="270" t="s">
        <v>5047</v>
      </c>
      <c r="C29" s="164">
        <v>8597.7000000000007</v>
      </c>
      <c r="D29" s="271">
        <v>1070</v>
      </c>
      <c r="E29" s="271">
        <v>0</v>
      </c>
      <c r="F29" s="164">
        <f t="shared" si="5"/>
        <v>9667.7000000000007</v>
      </c>
      <c r="G29" s="164">
        <f t="shared" si="6"/>
        <v>2865.9000000000005</v>
      </c>
      <c r="H29" s="164">
        <f t="shared" si="7"/>
        <v>1432.9500000000003</v>
      </c>
      <c r="I29" s="164">
        <f t="shared" si="8"/>
        <v>11463.600000000002</v>
      </c>
      <c r="J29" s="164">
        <v>0</v>
      </c>
      <c r="K29" s="164">
        <f t="shared" si="9"/>
        <v>15762.450000000003</v>
      </c>
    </row>
    <row r="30" spans="1:11" s="180" customFormat="1" ht="12.5" x14ac:dyDescent="0.25">
      <c r="A30" s="267" t="s">
        <v>5048</v>
      </c>
      <c r="B30" s="270" t="s">
        <v>5049</v>
      </c>
      <c r="C30" s="164">
        <v>8360.1</v>
      </c>
      <c r="D30" s="271">
        <v>1070</v>
      </c>
      <c r="E30" s="271">
        <v>0</v>
      </c>
      <c r="F30" s="164">
        <f t="shared" si="5"/>
        <v>9430.1</v>
      </c>
      <c r="G30" s="164">
        <f t="shared" si="6"/>
        <v>2786.7000000000003</v>
      </c>
      <c r="H30" s="164">
        <f t="shared" si="7"/>
        <v>1393.3500000000001</v>
      </c>
      <c r="I30" s="164">
        <f t="shared" si="8"/>
        <v>11146.800000000001</v>
      </c>
      <c r="J30" s="164">
        <v>0</v>
      </c>
      <c r="K30" s="164">
        <f t="shared" si="9"/>
        <v>15326.850000000002</v>
      </c>
    </row>
    <row r="31" spans="1:11" s="180" customFormat="1" ht="12.5" x14ac:dyDescent="0.25">
      <c r="A31" s="267" t="s">
        <v>5050</v>
      </c>
      <c r="B31" s="270" t="s">
        <v>5051</v>
      </c>
      <c r="C31" s="164">
        <v>8217.2999999999993</v>
      </c>
      <c r="D31" s="271">
        <v>1070</v>
      </c>
      <c r="E31" s="271">
        <v>0</v>
      </c>
      <c r="F31" s="164">
        <f t="shared" si="5"/>
        <v>9287.2999999999993</v>
      </c>
      <c r="G31" s="164">
        <f t="shared" si="6"/>
        <v>2739.0999999999995</v>
      </c>
      <c r="H31" s="164">
        <f t="shared" si="7"/>
        <v>1369.5499999999997</v>
      </c>
      <c r="I31" s="164">
        <f t="shared" si="8"/>
        <v>10956.399999999998</v>
      </c>
      <c r="J31" s="164">
        <v>0</v>
      </c>
      <c r="K31" s="164">
        <f t="shared" si="9"/>
        <v>15065.049999999997</v>
      </c>
    </row>
    <row r="32" spans="1:11" s="180" customFormat="1" ht="12.5" x14ac:dyDescent="0.25">
      <c r="A32" s="267" t="s">
        <v>5052</v>
      </c>
      <c r="B32" s="270" t="s">
        <v>4299</v>
      </c>
      <c r="C32" s="164">
        <v>8073</v>
      </c>
      <c r="D32" s="271">
        <v>1070</v>
      </c>
      <c r="E32" s="271">
        <v>0</v>
      </c>
      <c r="F32" s="164">
        <f t="shared" si="5"/>
        <v>9143</v>
      </c>
      <c r="G32" s="164">
        <f t="shared" si="6"/>
        <v>2691</v>
      </c>
      <c r="H32" s="164">
        <f t="shared" si="7"/>
        <v>1345.5</v>
      </c>
      <c r="I32" s="164">
        <f t="shared" si="8"/>
        <v>10764</v>
      </c>
      <c r="J32" s="164">
        <v>0</v>
      </c>
      <c r="K32" s="164">
        <f t="shared" si="9"/>
        <v>14800.5</v>
      </c>
    </row>
    <row r="33" spans="1:11" s="180" customFormat="1" ht="12.5" x14ac:dyDescent="0.25">
      <c r="A33" s="267" t="s">
        <v>5053</v>
      </c>
      <c r="B33" s="270" t="s">
        <v>4969</v>
      </c>
      <c r="C33" s="164">
        <v>8070</v>
      </c>
      <c r="D33" s="271">
        <v>1070</v>
      </c>
      <c r="E33" s="271">
        <v>0</v>
      </c>
      <c r="F33" s="164">
        <f t="shared" si="5"/>
        <v>9140</v>
      </c>
      <c r="G33" s="164">
        <f t="shared" si="6"/>
        <v>2690</v>
      </c>
      <c r="H33" s="164">
        <f t="shared" si="7"/>
        <v>1345</v>
      </c>
      <c r="I33" s="164">
        <f t="shared" si="8"/>
        <v>10760</v>
      </c>
      <c r="J33" s="164">
        <v>0</v>
      </c>
      <c r="K33" s="164">
        <f t="shared" si="9"/>
        <v>14795</v>
      </c>
    </row>
    <row r="34" spans="1:11" s="180" customFormat="1" ht="12.5" x14ac:dyDescent="0.25">
      <c r="A34" s="267" t="s">
        <v>5054</v>
      </c>
      <c r="B34" s="270" t="s">
        <v>5055</v>
      </c>
      <c r="C34" s="164">
        <v>8070</v>
      </c>
      <c r="D34" s="271">
        <v>1070</v>
      </c>
      <c r="E34" s="271">
        <v>0</v>
      </c>
      <c r="F34" s="164">
        <f t="shared" si="5"/>
        <v>9140</v>
      </c>
      <c r="G34" s="164">
        <f t="shared" si="6"/>
        <v>2690</v>
      </c>
      <c r="H34" s="164">
        <f t="shared" si="7"/>
        <v>1345</v>
      </c>
      <c r="I34" s="164">
        <f t="shared" si="8"/>
        <v>10760</v>
      </c>
      <c r="J34" s="164">
        <v>0</v>
      </c>
      <c r="K34" s="164">
        <f t="shared" si="9"/>
        <v>14795</v>
      </c>
    </row>
    <row r="35" spans="1:11" s="180" customFormat="1" ht="12.5" x14ac:dyDescent="0.25">
      <c r="A35" s="267" t="s">
        <v>5056</v>
      </c>
      <c r="B35" s="270" t="s">
        <v>5057</v>
      </c>
      <c r="C35" s="164">
        <v>8070</v>
      </c>
      <c r="D35" s="271">
        <v>1070</v>
      </c>
      <c r="E35" s="271">
        <v>0</v>
      </c>
      <c r="F35" s="164">
        <f t="shared" si="5"/>
        <v>9140</v>
      </c>
      <c r="G35" s="164">
        <f t="shared" si="6"/>
        <v>2690</v>
      </c>
      <c r="H35" s="164">
        <f t="shared" si="7"/>
        <v>1345</v>
      </c>
      <c r="I35" s="164">
        <f t="shared" si="8"/>
        <v>10760</v>
      </c>
      <c r="J35" s="164">
        <v>0</v>
      </c>
      <c r="K35" s="164">
        <f t="shared" si="9"/>
        <v>14795</v>
      </c>
    </row>
    <row r="36" spans="1:11" s="180" customFormat="1" ht="12.5" x14ac:dyDescent="0.25">
      <c r="A36" s="267" t="s">
        <v>5058</v>
      </c>
      <c r="B36" s="270" t="s">
        <v>4971</v>
      </c>
      <c r="C36" s="164">
        <v>7758</v>
      </c>
      <c r="D36" s="271">
        <v>1070</v>
      </c>
      <c r="E36" s="271">
        <v>0</v>
      </c>
      <c r="F36" s="164">
        <f t="shared" si="5"/>
        <v>8828</v>
      </c>
      <c r="G36" s="164">
        <f t="shared" si="6"/>
        <v>2586</v>
      </c>
      <c r="H36" s="164">
        <f t="shared" si="7"/>
        <v>1293</v>
      </c>
      <c r="I36" s="164">
        <f t="shared" si="8"/>
        <v>10344</v>
      </c>
      <c r="J36" s="164">
        <v>0</v>
      </c>
      <c r="K36" s="164">
        <f t="shared" si="9"/>
        <v>14223</v>
      </c>
    </row>
    <row r="37" spans="1:11" s="180" customFormat="1" ht="12.5" x14ac:dyDescent="0.25">
      <c r="A37" s="267" t="s">
        <v>5059</v>
      </c>
      <c r="B37" s="270" t="s">
        <v>5060</v>
      </c>
      <c r="C37" s="164">
        <v>7758</v>
      </c>
      <c r="D37" s="271">
        <v>1070</v>
      </c>
      <c r="E37" s="271">
        <v>0</v>
      </c>
      <c r="F37" s="164">
        <f t="shared" si="5"/>
        <v>8828</v>
      </c>
      <c r="G37" s="164">
        <f t="shared" si="6"/>
        <v>2586</v>
      </c>
      <c r="H37" s="164">
        <f t="shared" si="7"/>
        <v>1293</v>
      </c>
      <c r="I37" s="164">
        <f t="shared" si="8"/>
        <v>10344</v>
      </c>
      <c r="J37" s="164">
        <v>0</v>
      </c>
      <c r="K37" s="164">
        <f t="shared" si="9"/>
        <v>14223</v>
      </c>
    </row>
    <row r="38" spans="1:11" s="180" customFormat="1" ht="12.5" x14ac:dyDescent="0.25">
      <c r="A38" s="267" t="s">
        <v>5061</v>
      </c>
      <c r="B38" s="270" t="s">
        <v>4973</v>
      </c>
      <c r="C38" s="164">
        <v>7467.9</v>
      </c>
      <c r="D38" s="271">
        <v>1070</v>
      </c>
      <c r="E38" s="271">
        <v>0</v>
      </c>
      <c r="F38" s="164">
        <f t="shared" si="5"/>
        <v>8537.9</v>
      </c>
      <c r="G38" s="164">
        <f t="shared" si="6"/>
        <v>2489.2999999999997</v>
      </c>
      <c r="H38" s="164">
        <f t="shared" si="7"/>
        <v>1244.6499999999999</v>
      </c>
      <c r="I38" s="164">
        <f t="shared" si="8"/>
        <v>9957.1999999999989</v>
      </c>
      <c r="J38" s="164">
        <v>0</v>
      </c>
      <c r="K38" s="164">
        <f t="shared" si="9"/>
        <v>13691.149999999998</v>
      </c>
    </row>
    <row r="39" spans="1:11" s="180" customFormat="1" ht="12.5" x14ac:dyDescent="0.25">
      <c r="A39" s="267" t="s">
        <v>5062</v>
      </c>
      <c r="B39" s="270" t="s">
        <v>5063</v>
      </c>
      <c r="C39" s="164">
        <v>7467.9</v>
      </c>
      <c r="D39" s="271">
        <v>1070</v>
      </c>
      <c r="E39" s="271">
        <v>0</v>
      </c>
      <c r="F39" s="164">
        <f t="shared" si="5"/>
        <v>8537.9</v>
      </c>
      <c r="G39" s="164">
        <f t="shared" si="6"/>
        <v>2489.2999999999997</v>
      </c>
      <c r="H39" s="164">
        <f t="shared" si="7"/>
        <v>1244.6499999999999</v>
      </c>
      <c r="I39" s="164">
        <f t="shared" si="8"/>
        <v>9957.1999999999989</v>
      </c>
      <c r="J39" s="164">
        <v>0</v>
      </c>
      <c r="K39" s="164">
        <f t="shared" si="9"/>
        <v>13691.149999999998</v>
      </c>
    </row>
    <row r="40" spans="1:11" s="180" customFormat="1" ht="12.5" x14ac:dyDescent="0.25">
      <c r="A40" s="267" t="s">
        <v>5064</v>
      </c>
      <c r="B40" s="270" t="s">
        <v>5065</v>
      </c>
      <c r="C40" s="164">
        <v>7467.9</v>
      </c>
      <c r="D40" s="271">
        <v>1070</v>
      </c>
      <c r="E40" s="271">
        <v>0</v>
      </c>
      <c r="F40" s="164">
        <f t="shared" si="5"/>
        <v>8537.9</v>
      </c>
      <c r="G40" s="164">
        <f t="shared" si="6"/>
        <v>2489.2999999999997</v>
      </c>
      <c r="H40" s="164">
        <f t="shared" si="7"/>
        <v>1244.6499999999999</v>
      </c>
      <c r="I40" s="164">
        <f t="shared" si="8"/>
        <v>9957.1999999999989</v>
      </c>
      <c r="J40" s="164">
        <v>0</v>
      </c>
      <c r="K40" s="164">
        <f t="shared" si="9"/>
        <v>13691.149999999998</v>
      </c>
    </row>
    <row r="41" spans="1:11" s="180" customFormat="1" ht="12.5" x14ac:dyDescent="0.25">
      <c r="A41" s="267" t="s">
        <v>5066</v>
      </c>
      <c r="B41" s="270" t="s">
        <v>5067</v>
      </c>
      <c r="C41" s="164">
        <v>7467.9</v>
      </c>
      <c r="D41" s="271">
        <v>1070</v>
      </c>
      <c r="E41" s="271">
        <v>0</v>
      </c>
      <c r="F41" s="164">
        <f t="shared" si="5"/>
        <v>8537.9</v>
      </c>
      <c r="G41" s="164">
        <f t="shared" si="6"/>
        <v>2489.2999999999997</v>
      </c>
      <c r="H41" s="164">
        <f t="shared" si="7"/>
        <v>1244.6499999999999</v>
      </c>
      <c r="I41" s="164">
        <f t="shared" si="8"/>
        <v>9957.1999999999989</v>
      </c>
      <c r="J41" s="164">
        <v>0</v>
      </c>
      <c r="K41" s="164">
        <f t="shared" si="9"/>
        <v>13691.149999999998</v>
      </c>
    </row>
    <row r="42" spans="1:11" s="180" customFormat="1" ht="12.5" x14ac:dyDescent="0.25">
      <c r="A42" s="267" t="s">
        <v>5068</v>
      </c>
      <c r="B42" s="270" t="s">
        <v>5069</v>
      </c>
      <c r="C42" s="164">
        <v>7467.9</v>
      </c>
      <c r="D42" s="271">
        <v>1070</v>
      </c>
      <c r="E42" s="271">
        <v>0</v>
      </c>
      <c r="F42" s="164">
        <f t="shared" si="5"/>
        <v>8537.9</v>
      </c>
      <c r="G42" s="164">
        <f t="shared" si="6"/>
        <v>2489.2999999999997</v>
      </c>
      <c r="H42" s="164">
        <f t="shared" si="7"/>
        <v>1244.6499999999999</v>
      </c>
      <c r="I42" s="164">
        <f t="shared" si="8"/>
        <v>9957.1999999999989</v>
      </c>
      <c r="J42" s="164">
        <v>0</v>
      </c>
      <c r="K42" s="164">
        <f t="shared" si="9"/>
        <v>13691.149999999998</v>
      </c>
    </row>
    <row r="43" spans="1:11" s="180" customFormat="1" ht="12.5" x14ac:dyDescent="0.25">
      <c r="A43" s="267" t="s">
        <v>5070</v>
      </c>
      <c r="B43" s="270" t="s">
        <v>5071</v>
      </c>
      <c r="C43" s="164">
        <v>7467.9</v>
      </c>
      <c r="D43" s="271">
        <v>1070</v>
      </c>
      <c r="E43" s="271">
        <v>0</v>
      </c>
      <c r="F43" s="164">
        <f t="shared" si="5"/>
        <v>8537.9</v>
      </c>
      <c r="G43" s="164">
        <f t="shared" si="6"/>
        <v>2489.2999999999997</v>
      </c>
      <c r="H43" s="164">
        <f t="shared" si="7"/>
        <v>1244.6499999999999</v>
      </c>
      <c r="I43" s="164">
        <f t="shared" si="8"/>
        <v>9957.1999999999989</v>
      </c>
      <c r="J43" s="164">
        <v>0</v>
      </c>
      <c r="K43" s="164">
        <f t="shared" si="9"/>
        <v>13691.149999999998</v>
      </c>
    </row>
    <row r="44" spans="1:11" s="180" customFormat="1" ht="12.5" x14ac:dyDescent="0.25">
      <c r="A44" s="267" t="s">
        <v>5072</v>
      </c>
      <c r="B44" s="270" t="s">
        <v>5073</v>
      </c>
      <c r="C44" s="164">
        <v>7467.9</v>
      </c>
      <c r="D44" s="271">
        <v>1070</v>
      </c>
      <c r="E44" s="271">
        <v>0</v>
      </c>
      <c r="F44" s="164">
        <f t="shared" si="5"/>
        <v>8537.9</v>
      </c>
      <c r="G44" s="164">
        <f t="shared" si="6"/>
        <v>2489.2999999999997</v>
      </c>
      <c r="H44" s="164">
        <f t="shared" si="7"/>
        <v>1244.6499999999999</v>
      </c>
      <c r="I44" s="164">
        <f t="shared" si="8"/>
        <v>9957.1999999999989</v>
      </c>
      <c r="J44" s="164">
        <v>0</v>
      </c>
      <c r="K44" s="164">
        <f t="shared" si="9"/>
        <v>13691.149999999998</v>
      </c>
    </row>
    <row r="45" spans="1:11" s="180" customFormat="1" ht="12.5" x14ac:dyDescent="0.25">
      <c r="A45" s="267" t="s">
        <v>5074</v>
      </c>
      <c r="B45" s="270" t="s">
        <v>5075</v>
      </c>
      <c r="C45" s="164">
        <v>7467.9</v>
      </c>
      <c r="D45" s="271">
        <v>1070</v>
      </c>
      <c r="E45" s="271">
        <v>0</v>
      </c>
      <c r="F45" s="164">
        <f t="shared" si="5"/>
        <v>8537.9</v>
      </c>
      <c r="G45" s="164">
        <f t="shared" si="6"/>
        <v>2489.2999999999997</v>
      </c>
      <c r="H45" s="164">
        <f t="shared" si="7"/>
        <v>1244.6499999999999</v>
      </c>
      <c r="I45" s="164">
        <f t="shared" si="8"/>
        <v>9957.1999999999989</v>
      </c>
      <c r="J45" s="164">
        <v>0</v>
      </c>
      <c r="K45" s="164">
        <f t="shared" si="9"/>
        <v>13691.149999999998</v>
      </c>
    </row>
    <row r="46" spans="1:11" s="180" customFormat="1" ht="12.5" x14ac:dyDescent="0.25">
      <c r="A46" s="267" t="s">
        <v>5076</v>
      </c>
      <c r="B46" s="270" t="s">
        <v>5077</v>
      </c>
      <c r="C46" s="164">
        <v>7467.9</v>
      </c>
      <c r="D46" s="271">
        <v>1070</v>
      </c>
      <c r="E46" s="271">
        <v>0</v>
      </c>
      <c r="F46" s="164">
        <f t="shared" si="5"/>
        <v>8537.9</v>
      </c>
      <c r="G46" s="164">
        <f t="shared" si="6"/>
        <v>2489.2999999999997</v>
      </c>
      <c r="H46" s="164">
        <f t="shared" si="7"/>
        <v>1244.6499999999999</v>
      </c>
      <c r="I46" s="164">
        <f t="shared" si="8"/>
        <v>9957.1999999999989</v>
      </c>
      <c r="J46" s="164">
        <v>0</v>
      </c>
      <c r="K46" s="164">
        <f t="shared" si="9"/>
        <v>13691.149999999998</v>
      </c>
    </row>
    <row r="47" spans="1:11" s="180" customFormat="1" ht="12.5" x14ac:dyDescent="0.25">
      <c r="A47" s="267" t="s">
        <v>5078</v>
      </c>
      <c r="B47" s="270" t="s">
        <v>5079</v>
      </c>
      <c r="C47" s="164">
        <v>7467.9</v>
      </c>
      <c r="D47" s="271">
        <v>1070</v>
      </c>
      <c r="E47" s="271">
        <v>0</v>
      </c>
      <c r="F47" s="164">
        <f t="shared" si="5"/>
        <v>8537.9</v>
      </c>
      <c r="G47" s="164">
        <f t="shared" si="6"/>
        <v>2489.2999999999997</v>
      </c>
      <c r="H47" s="164">
        <f t="shared" si="7"/>
        <v>1244.6499999999999</v>
      </c>
      <c r="I47" s="164">
        <f t="shared" si="8"/>
        <v>9957.1999999999989</v>
      </c>
      <c r="J47" s="164">
        <v>0</v>
      </c>
      <c r="K47" s="164">
        <f t="shared" si="9"/>
        <v>13691.149999999998</v>
      </c>
    </row>
    <row r="48" spans="1:11" s="180" customFormat="1" ht="12.5" x14ac:dyDescent="0.25">
      <c r="A48" s="267" t="s">
        <v>5080</v>
      </c>
      <c r="B48" s="270" t="s">
        <v>5081</v>
      </c>
      <c r="C48" s="164">
        <v>7467.9</v>
      </c>
      <c r="D48" s="271">
        <v>1070</v>
      </c>
      <c r="E48" s="271">
        <v>0</v>
      </c>
      <c r="F48" s="164">
        <f t="shared" si="5"/>
        <v>8537.9</v>
      </c>
      <c r="G48" s="164">
        <f t="shared" si="6"/>
        <v>2489.2999999999997</v>
      </c>
      <c r="H48" s="164">
        <f t="shared" si="7"/>
        <v>1244.6499999999999</v>
      </c>
      <c r="I48" s="164">
        <f t="shared" si="8"/>
        <v>9957.1999999999989</v>
      </c>
      <c r="J48" s="164">
        <v>0</v>
      </c>
      <c r="K48" s="164">
        <f t="shared" si="9"/>
        <v>13691.149999999998</v>
      </c>
    </row>
    <row r="49" spans="1:11" s="180" customFormat="1" ht="12.5" x14ac:dyDescent="0.25">
      <c r="A49" s="267" t="s">
        <v>5082</v>
      </c>
      <c r="B49" s="270" t="s">
        <v>5083</v>
      </c>
      <c r="C49" s="164">
        <v>7467.9</v>
      </c>
      <c r="D49" s="271">
        <v>1070</v>
      </c>
      <c r="E49" s="271">
        <v>0</v>
      </c>
      <c r="F49" s="164">
        <f t="shared" si="5"/>
        <v>8537.9</v>
      </c>
      <c r="G49" s="164">
        <f t="shared" si="6"/>
        <v>2489.2999999999997</v>
      </c>
      <c r="H49" s="164">
        <f t="shared" si="7"/>
        <v>1244.6499999999999</v>
      </c>
      <c r="I49" s="164">
        <f t="shared" si="8"/>
        <v>9957.1999999999989</v>
      </c>
      <c r="J49" s="164">
        <v>0</v>
      </c>
      <c r="K49" s="164">
        <f t="shared" si="9"/>
        <v>13691.149999999998</v>
      </c>
    </row>
    <row r="50" spans="1:11" s="180" customFormat="1" ht="12.5" x14ac:dyDescent="0.25">
      <c r="A50" s="267" t="s">
        <v>5084</v>
      </c>
      <c r="B50" s="270" t="s">
        <v>5085</v>
      </c>
      <c r="C50" s="164">
        <v>7467.9</v>
      </c>
      <c r="D50" s="271">
        <v>1070</v>
      </c>
      <c r="E50" s="271">
        <v>0</v>
      </c>
      <c r="F50" s="164">
        <f t="shared" si="5"/>
        <v>8537.9</v>
      </c>
      <c r="G50" s="164">
        <f t="shared" si="6"/>
        <v>2489.2999999999997</v>
      </c>
      <c r="H50" s="164">
        <f t="shared" si="7"/>
        <v>1244.6499999999999</v>
      </c>
      <c r="I50" s="164">
        <f t="shared" si="8"/>
        <v>9957.1999999999989</v>
      </c>
      <c r="J50" s="164">
        <v>0</v>
      </c>
      <c r="K50" s="164">
        <f t="shared" si="9"/>
        <v>13691.149999999998</v>
      </c>
    </row>
    <row r="51" spans="1:11" s="180" customFormat="1" ht="12.5" x14ac:dyDescent="0.25">
      <c r="A51" s="267" t="s">
        <v>5086</v>
      </c>
      <c r="B51" s="270" t="s">
        <v>5087</v>
      </c>
      <c r="C51" s="164">
        <v>7467.9</v>
      </c>
      <c r="D51" s="271">
        <v>1070</v>
      </c>
      <c r="E51" s="271">
        <v>0</v>
      </c>
      <c r="F51" s="164">
        <f t="shared" si="5"/>
        <v>8537.9</v>
      </c>
      <c r="G51" s="164">
        <f t="shared" si="6"/>
        <v>2489.2999999999997</v>
      </c>
      <c r="H51" s="164">
        <f t="shared" si="7"/>
        <v>1244.6499999999999</v>
      </c>
      <c r="I51" s="164">
        <f t="shared" si="8"/>
        <v>9957.1999999999989</v>
      </c>
      <c r="J51" s="164">
        <v>0</v>
      </c>
      <c r="K51" s="164">
        <f t="shared" si="9"/>
        <v>13691.149999999998</v>
      </c>
    </row>
    <row r="52" spans="1:11" s="180" customFormat="1" ht="12.5" x14ac:dyDescent="0.25">
      <c r="A52" s="267" t="s">
        <v>5088</v>
      </c>
      <c r="B52" s="270" t="s">
        <v>5089</v>
      </c>
      <c r="C52" s="164">
        <v>7467.9</v>
      </c>
      <c r="D52" s="271">
        <v>1070</v>
      </c>
      <c r="E52" s="271">
        <v>0</v>
      </c>
      <c r="F52" s="164">
        <f t="shared" si="5"/>
        <v>8537.9</v>
      </c>
      <c r="G52" s="164">
        <f t="shared" si="6"/>
        <v>2489.2999999999997</v>
      </c>
      <c r="H52" s="164">
        <f t="shared" si="7"/>
        <v>1244.6499999999999</v>
      </c>
      <c r="I52" s="164">
        <f t="shared" si="8"/>
        <v>9957.1999999999989</v>
      </c>
      <c r="J52" s="164">
        <v>0</v>
      </c>
      <c r="K52" s="164">
        <f t="shared" si="9"/>
        <v>13691.149999999998</v>
      </c>
    </row>
    <row r="53" spans="1:11" s="180" customFormat="1" ht="12.5" x14ac:dyDescent="0.25">
      <c r="A53" s="267" t="s">
        <v>5090</v>
      </c>
      <c r="B53" s="270" t="s">
        <v>4493</v>
      </c>
      <c r="C53" s="164">
        <v>7467.9</v>
      </c>
      <c r="D53" s="271">
        <v>1070</v>
      </c>
      <c r="E53" s="271">
        <v>0</v>
      </c>
      <c r="F53" s="164">
        <f t="shared" si="5"/>
        <v>8537.9</v>
      </c>
      <c r="G53" s="164">
        <f t="shared" si="6"/>
        <v>2489.2999999999997</v>
      </c>
      <c r="H53" s="164">
        <f t="shared" si="7"/>
        <v>1244.6499999999999</v>
      </c>
      <c r="I53" s="164">
        <f t="shared" si="8"/>
        <v>9957.1999999999989</v>
      </c>
      <c r="J53" s="164">
        <v>0</v>
      </c>
      <c r="K53" s="164">
        <f t="shared" si="9"/>
        <v>13691.149999999998</v>
      </c>
    </row>
    <row r="54" spans="1:11" s="180" customFormat="1" ht="12.5" x14ac:dyDescent="0.25">
      <c r="A54" s="267" t="s">
        <v>5091</v>
      </c>
      <c r="B54" s="270" t="s">
        <v>5092</v>
      </c>
      <c r="C54" s="164">
        <v>7467.9</v>
      </c>
      <c r="D54" s="271">
        <v>1070</v>
      </c>
      <c r="E54" s="271">
        <v>0</v>
      </c>
      <c r="F54" s="164">
        <f t="shared" si="5"/>
        <v>8537.9</v>
      </c>
      <c r="G54" s="164">
        <f t="shared" si="6"/>
        <v>2489.2999999999997</v>
      </c>
      <c r="H54" s="164">
        <f t="shared" si="7"/>
        <v>1244.6499999999999</v>
      </c>
      <c r="I54" s="164">
        <f t="shared" si="8"/>
        <v>9957.1999999999989</v>
      </c>
      <c r="J54" s="164">
        <v>0</v>
      </c>
      <c r="K54" s="164">
        <f t="shared" si="9"/>
        <v>13691.149999999998</v>
      </c>
    </row>
    <row r="55" spans="1:11" s="180" customFormat="1" ht="12.5" x14ac:dyDescent="0.25">
      <c r="A55" s="267" t="s">
        <v>5093</v>
      </c>
      <c r="B55" s="270" t="s">
        <v>5094</v>
      </c>
      <c r="C55" s="164">
        <v>7467.9</v>
      </c>
      <c r="D55" s="271">
        <v>1070</v>
      </c>
      <c r="E55" s="271">
        <v>0</v>
      </c>
      <c r="F55" s="164">
        <f t="shared" si="5"/>
        <v>8537.9</v>
      </c>
      <c r="G55" s="164">
        <f t="shared" si="6"/>
        <v>2489.2999999999997</v>
      </c>
      <c r="H55" s="164">
        <f t="shared" si="7"/>
        <v>1244.6499999999999</v>
      </c>
      <c r="I55" s="164">
        <f t="shared" si="8"/>
        <v>9957.1999999999989</v>
      </c>
      <c r="J55" s="164">
        <v>0</v>
      </c>
      <c r="K55" s="164">
        <f t="shared" si="9"/>
        <v>13691.149999999998</v>
      </c>
    </row>
    <row r="56" spans="1:11" s="180" customFormat="1" ht="12.5" x14ac:dyDescent="0.25">
      <c r="A56" s="267" t="s">
        <v>5095</v>
      </c>
      <c r="B56" s="270" t="s">
        <v>5011</v>
      </c>
      <c r="C56" s="164">
        <v>7467.9</v>
      </c>
      <c r="D56" s="271">
        <v>1070</v>
      </c>
      <c r="E56" s="271">
        <v>0</v>
      </c>
      <c r="F56" s="164">
        <f t="shared" si="5"/>
        <v>8537.9</v>
      </c>
      <c r="G56" s="164">
        <f t="shared" si="6"/>
        <v>2489.2999999999997</v>
      </c>
      <c r="H56" s="164">
        <f t="shared" si="7"/>
        <v>1244.6499999999999</v>
      </c>
      <c r="I56" s="164">
        <f t="shared" si="8"/>
        <v>9957.1999999999989</v>
      </c>
      <c r="J56" s="164">
        <v>0</v>
      </c>
      <c r="K56" s="164">
        <f t="shared" si="9"/>
        <v>13691.149999999998</v>
      </c>
    </row>
    <row r="57" spans="1:11" s="180" customFormat="1" ht="12.5" x14ac:dyDescent="0.25">
      <c r="A57" s="267" t="s">
        <v>5096</v>
      </c>
      <c r="B57" s="270" t="s">
        <v>5097</v>
      </c>
      <c r="C57" s="164">
        <v>7467.9</v>
      </c>
      <c r="D57" s="271">
        <v>1070</v>
      </c>
      <c r="E57" s="271">
        <v>0</v>
      </c>
      <c r="F57" s="164">
        <f t="shared" si="5"/>
        <v>8537.9</v>
      </c>
      <c r="G57" s="164">
        <f t="shared" si="6"/>
        <v>2489.2999999999997</v>
      </c>
      <c r="H57" s="164">
        <f t="shared" si="7"/>
        <v>1244.6499999999999</v>
      </c>
      <c r="I57" s="164">
        <f t="shared" si="8"/>
        <v>9957.1999999999989</v>
      </c>
      <c r="J57" s="164">
        <v>0</v>
      </c>
      <c r="K57" s="164">
        <f t="shared" si="9"/>
        <v>13691.149999999998</v>
      </c>
    </row>
    <row r="58" spans="1:11" s="180" customFormat="1" ht="12.5" x14ac:dyDescent="0.25">
      <c r="A58" s="267" t="s">
        <v>5098</v>
      </c>
      <c r="B58" s="270" t="s">
        <v>5099</v>
      </c>
      <c r="C58" s="164">
        <v>7467.9</v>
      </c>
      <c r="D58" s="271">
        <v>1070</v>
      </c>
      <c r="E58" s="271">
        <v>0</v>
      </c>
      <c r="F58" s="164">
        <f t="shared" si="5"/>
        <v>8537.9</v>
      </c>
      <c r="G58" s="164">
        <f t="shared" si="6"/>
        <v>2489.2999999999997</v>
      </c>
      <c r="H58" s="164">
        <f t="shared" si="7"/>
        <v>1244.6499999999999</v>
      </c>
      <c r="I58" s="164">
        <f t="shared" si="8"/>
        <v>9957.1999999999989</v>
      </c>
      <c r="J58" s="164">
        <v>0</v>
      </c>
      <c r="K58" s="164">
        <f t="shared" si="9"/>
        <v>13691.149999999998</v>
      </c>
    </row>
    <row r="59" spans="1:11" s="180" customFormat="1" ht="12.5" x14ac:dyDescent="0.25">
      <c r="A59" s="267" t="s">
        <v>5100</v>
      </c>
      <c r="B59" s="270" t="s">
        <v>5101</v>
      </c>
      <c r="C59" s="164">
        <v>7467.9</v>
      </c>
      <c r="D59" s="271">
        <v>1070</v>
      </c>
      <c r="E59" s="271">
        <v>0</v>
      </c>
      <c r="F59" s="164">
        <f t="shared" si="5"/>
        <v>8537.9</v>
      </c>
      <c r="G59" s="164">
        <f t="shared" si="6"/>
        <v>2489.2999999999997</v>
      </c>
      <c r="H59" s="164">
        <f t="shared" si="7"/>
        <v>1244.6499999999999</v>
      </c>
      <c r="I59" s="164">
        <f t="shared" si="8"/>
        <v>9957.1999999999989</v>
      </c>
      <c r="J59" s="164">
        <v>0</v>
      </c>
      <c r="K59" s="164">
        <f t="shared" si="9"/>
        <v>13691.149999999998</v>
      </c>
    </row>
    <row r="60" spans="1:11" s="180" customFormat="1" ht="12.5" x14ac:dyDescent="0.25">
      <c r="A60" s="267" t="s">
        <v>5102</v>
      </c>
      <c r="B60" s="270" t="s">
        <v>5103</v>
      </c>
      <c r="C60" s="164">
        <v>7467.9</v>
      </c>
      <c r="D60" s="271">
        <v>1070</v>
      </c>
      <c r="E60" s="271">
        <v>0</v>
      </c>
      <c r="F60" s="164">
        <f t="shared" si="5"/>
        <v>8537.9</v>
      </c>
      <c r="G60" s="164">
        <f t="shared" si="6"/>
        <v>2489.2999999999997</v>
      </c>
      <c r="H60" s="164">
        <f t="shared" si="7"/>
        <v>1244.6499999999999</v>
      </c>
      <c r="I60" s="164">
        <f t="shared" si="8"/>
        <v>9957.1999999999989</v>
      </c>
      <c r="J60" s="164">
        <v>0</v>
      </c>
      <c r="K60" s="164">
        <f t="shared" si="9"/>
        <v>13691.149999999998</v>
      </c>
    </row>
    <row r="61" spans="1:11" s="180" customFormat="1" ht="12.5" x14ac:dyDescent="0.25">
      <c r="A61" s="267" t="s">
        <v>5104</v>
      </c>
      <c r="B61" s="270" t="s">
        <v>5015</v>
      </c>
      <c r="C61" s="164">
        <v>7467.9</v>
      </c>
      <c r="D61" s="271">
        <v>1070</v>
      </c>
      <c r="E61" s="271">
        <v>0</v>
      </c>
      <c r="F61" s="164">
        <f t="shared" si="5"/>
        <v>8537.9</v>
      </c>
      <c r="G61" s="164">
        <f t="shared" si="6"/>
        <v>2489.2999999999997</v>
      </c>
      <c r="H61" s="164">
        <f t="shared" si="7"/>
        <v>1244.6499999999999</v>
      </c>
      <c r="I61" s="164">
        <f t="shared" si="8"/>
        <v>9957.1999999999989</v>
      </c>
      <c r="J61" s="164">
        <v>0</v>
      </c>
      <c r="K61" s="164">
        <f t="shared" si="9"/>
        <v>13691.149999999998</v>
      </c>
    </row>
    <row r="62" spans="1:11" s="180" customFormat="1" ht="12.5" x14ac:dyDescent="0.25">
      <c r="A62" s="267" t="s">
        <v>5105</v>
      </c>
      <c r="B62" s="270" t="s">
        <v>4979</v>
      </c>
      <c r="C62" s="164">
        <v>7467.9</v>
      </c>
      <c r="D62" s="271">
        <v>1070</v>
      </c>
      <c r="E62" s="271">
        <v>0</v>
      </c>
      <c r="F62" s="164">
        <f t="shared" si="5"/>
        <v>8537.9</v>
      </c>
      <c r="G62" s="164">
        <f t="shared" si="6"/>
        <v>2489.2999999999997</v>
      </c>
      <c r="H62" s="164">
        <f t="shared" si="7"/>
        <v>1244.6499999999999</v>
      </c>
      <c r="I62" s="164">
        <f t="shared" si="8"/>
        <v>9957.1999999999989</v>
      </c>
      <c r="J62" s="164">
        <v>0</v>
      </c>
      <c r="K62" s="164">
        <f t="shared" si="9"/>
        <v>13691.149999999998</v>
      </c>
    </row>
    <row r="63" spans="1:11" s="180" customFormat="1" ht="12.5" x14ac:dyDescent="0.25">
      <c r="A63" s="267" t="s">
        <v>5106</v>
      </c>
      <c r="B63" s="270" t="s">
        <v>5107</v>
      </c>
      <c r="C63" s="164">
        <v>7467.9</v>
      </c>
      <c r="D63" s="271">
        <v>1070</v>
      </c>
      <c r="E63" s="271">
        <v>0</v>
      </c>
      <c r="F63" s="164">
        <f t="shared" si="5"/>
        <v>8537.9</v>
      </c>
      <c r="G63" s="164">
        <f t="shared" si="6"/>
        <v>2489.2999999999997</v>
      </c>
      <c r="H63" s="164">
        <f t="shared" si="7"/>
        <v>1244.6499999999999</v>
      </c>
      <c r="I63" s="164">
        <f t="shared" si="8"/>
        <v>9957.1999999999989</v>
      </c>
      <c r="J63" s="164">
        <v>0</v>
      </c>
      <c r="K63" s="164">
        <f t="shared" si="9"/>
        <v>13691.149999999998</v>
      </c>
    </row>
    <row r="64" spans="1:11" s="180" customFormat="1" ht="12.5" x14ac:dyDescent="0.25">
      <c r="A64" s="267" t="s">
        <v>5108</v>
      </c>
      <c r="B64" s="270" t="s">
        <v>5109</v>
      </c>
      <c r="C64" s="164">
        <v>7467.9</v>
      </c>
      <c r="D64" s="271">
        <v>1070</v>
      </c>
      <c r="E64" s="271">
        <v>0</v>
      </c>
      <c r="F64" s="164">
        <f t="shared" si="5"/>
        <v>8537.9</v>
      </c>
      <c r="G64" s="164">
        <f t="shared" si="6"/>
        <v>2489.2999999999997</v>
      </c>
      <c r="H64" s="164">
        <f t="shared" si="7"/>
        <v>1244.6499999999999</v>
      </c>
      <c r="I64" s="164">
        <f t="shared" si="8"/>
        <v>9957.1999999999989</v>
      </c>
      <c r="J64" s="164">
        <v>0</v>
      </c>
      <c r="K64" s="164">
        <f t="shared" si="9"/>
        <v>13691.149999999998</v>
      </c>
    </row>
    <row r="65" spans="1:11" s="180" customFormat="1" ht="12.5" x14ac:dyDescent="0.25">
      <c r="A65" s="267" t="s">
        <v>5110</v>
      </c>
      <c r="B65" s="270" t="s">
        <v>4981</v>
      </c>
      <c r="C65" s="164">
        <v>7467.9</v>
      </c>
      <c r="D65" s="271">
        <v>1070</v>
      </c>
      <c r="E65" s="271">
        <v>0</v>
      </c>
      <c r="F65" s="164">
        <f t="shared" si="5"/>
        <v>8537.9</v>
      </c>
      <c r="G65" s="164">
        <f t="shared" si="6"/>
        <v>2489.2999999999997</v>
      </c>
      <c r="H65" s="164">
        <f t="shared" si="7"/>
        <v>1244.6499999999999</v>
      </c>
      <c r="I65" s="164">
        <f t="shared" si="8"/>
        <v>9957.1999999999989</v>
      </c>
      <c r="J65" s="164">
        <v>0</v>
      </c>
      <c r="K65" s="164">
        <f t="shared" si="9"/>
        <v>13691.149999999998</v>
      </c>
    </row>
    <row r="66" spans="1:11" s="180" customFormat="1" ht="12.5" x14ac:dyDescent="0.25">
      <c r="A66" s="267" t="s">
        <v>5111</v>
      </c>
      <c r="B66" s="270" t="s">
        <v>5112</v>
      </c>
      <c r="C66" s="164">
        <v>7467.9</v>
      </c>
      <c r="D66" s="271">
        <v>1070</v>
      </c>
      <c r="E66" s="271">
        <v>0</v>
      </c>
      <c r="F66" s="164">
        <f t="shared" si="5"/>
        <v>8537.9</v>
      </c>
      <c r="G66" s="164">
        <f t="shared" si="6"/>
        <v>2489.2999999999997</v>
      </c>
      <c r="H66" s="164">
        <f t="shared" si="7"/>
        <v>1244.6499999999999</v>
      </c>
      <c r="I66" s="164">
        <f t="shared" si="8"/>
        <v>9957.1999999999989</v>
      </c>
      <c r="J66" s="164">
        <v>0</v>
      </c>
      <c r="K66" s="164">
        <f t="shared" si="9"/>
        <v>13691.149999999998</v>
      </c>
    </row>
    <row r="67" spans="1:11" s="180" customFormat="1" ht="12.5" x14ac:dyDescent="0.25">
      <c r="A67" s="267" t="s">
        <v>5113</v>
      </c>
      <c r="B67" s="270" t="s">
        <v>5114</v>
      </c>
      <c r="C67" s="164">
        <v>7467.9</v>
      </c>
      <c r="D67" s="271">
        <v>1070</v>
      </c>
      <c r="E67" s="271">
        <v>0</v>
      </c>
      <c r="F67" s="164">
        <f t="shared" si="5"/>
        <v>8537.9</v>
      </c>
      <c r="G67" s="164">
        <f t="shared" si="6"/>
        <v>2489.2999999999997</v>
      </c>
      <c r="H67" s="164">
        <f t="shared" si="7"/>
        <v>1244.6499999999999</v>
      </c>
      <c r="I67" s="164">
        <f t="shared" si="8"/>
        <v>9957.1999999999989</v>
      </c>
      <c r="J67" s="164">
        <v>0</v>
      </c>
      <c r="K67" s="164">
        <f t="shared" si="9"/>
        <v>13691.149999999998</v>
      </c>
    </row>
    <row r="68" spans="1:11" s="180" customFormat="1" ht="12.5" x14ac:dyDescent="0.25">
      <c r="A68" s="267" t="s">
        <v>5115</v>
      </c>
      <c r="B68" s="270" t="s">
        <v>5116</v>
      </c>
      <c r="C68" s="164">
        <v>7467.9</v>
      </c>
      <c r="D68" s="271">
        <v>1070</v>
      </c>
      <c r="E68" s="271">
        <v>0</v>
      </c>
      <c r="F68" s="164">
        <f t="shared" si="5"/>
        <v>8537.9</v>
      </c>
      <c r="G68" s="164">
        <f t="shared" si="6"/>
        <v>2489.2999999999997</v>
      </c>
      <c r="H68" s="164">
        <f t="shared" si="7"/>
        <v>1244.6499999999999</v>
      </c>
      <c r="I68" s="164">
        <f t="shared" si="8"/>
        <v>9957.1999999999989</v>
      </c>
      <c r="J68" s="164">
        <v>0</v>
      </c>
      <c r="K68" s="164">
        <f t="shared" si="9"/>
        <v>13691.149999999998</v>
      </c>
    </row>
    <row r="69" spans="1:11" s="180" customFormat="1" ht="12.5" x14ac:dyDescent="0.25">
      <c r="A69" s="267" t="s">
        <v>5117</v>
      </c>
      <c r="B69" s="270" t="s">
        <v>5118</v>
      </c>
      <c r="C69" s="164">
        <v>7467.9</v>
      </c>
      <c r="D69" s="271">
        <v>1070</v>
      </c>
      <c r="E69" s="271">
        <v>0</v>
      </c>
      <c r="F69" s="164">
        <f t="shared" si="5"/>
        <v>8537.9</v>
      </c>
      <c r="G69" s="164">
        <f t="shared" si="6"/>
        <v>2489.2999999999997</v>
      </c>
      <c r="H69" s="164">
        <f t="shared" si="7"/>
        <v>1244.6499999999999</v>
      </c>
      <c r="I69" s="164">
        <f t="shared" si="8"/>
        <v>9957.1999999999989</v>
      </c>
      <c r="J69" s="164">
        <v>0</v>
      </c>
      <c r="K69" s="164">
        <f t="shared" si="9"/>
        <v>13691.149999999998</v>
      </c>
    </row>
    <row r="70" spans="1:11" s="174" customFormat="1" x14ac:dyDescent="0.3">
      <c r="A70" s="187"/>
      <c r="B70" s="187"/>
      <c r="C70" s="188"/>
      <c r="D70" s="188"/>
      <c r="E70" s="188"/>
      <c r="F70" s="188"/>
      <c r="G70" s="188"/>
      <c r="H70" s="188"/>
      <c r="I70" s="188"/>
      <c r="J70" s="188"/>
      <c r="K70" s="188"/>
    </row>
  </sheetData>
  <mergeCells count="15">
    <mergeCell ref="A8:A9"/>
    <mergeCell ref="B8:B9"/>
    <mergeCell ref="C8:F8"/>
    <mergeCell ref="G8:K8"/>
    <mergeCell ref="A18:C18"/>
    <mergeCell ref="A19:A20"/>
    <mergeCell ref="B19:B20"/>
    <mergeCell ref="C19:F19"/>
    <mergeCell ref="G19:K19"/>
    <mergeCell ref="A2:K2"/>
    <mergeCell ref="A3:K3"/>
    <mergeCell ref="A4:K4"/>
    <mergeCell ref="A5:K5"/>
    <mergeCell ref="A6:K6"/>
    <mergeCell ref="A7:C7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54"/>
  <sheetViews>
    <sheetView showGridLines="0" workbookViewId="0"/>
  </sheetViews>
  <sheetFormatPr baseColWidth="10" defaultRowHeight="14.5" x14ac:dyDescent="0.35"/>
  <cols>
    <col min="2" max="2" width="40.7265625" customWidth="1"/>
    <col min="3" max="3" width="16.7265625" customWidth="1"/>
    <col min="4" max="5" width="20.7265625" customWidth="1"/>
  </cols>
  <sheetData>
    <row r="2" spans="2:5" x14ac:dyDescent="0.35">
      <c r="B2" s="612" t="s">
        <v>4135</v>
      </c>
      <c r="C2" s="613"/>
      <c r="D2" s="613"/>
      <c r="E2" s="613"/>
    </row>
    <row r="3" spans="2:5" ht="25" x14ac:dyDescent="0.35">
      <c r="B3" s="1" t="s">
        <v>2919</v>
      </c>
      <c r="C3" s="1" t="s">
        <v>2914</v>
      </c>
      <c r="D3" s="1" t="s">
        <v>2915</v>
      </c>
      <c r="E3" s="1" t="s">
        <v>52</v>
      </c>
    </row>
    <row r="4" spans="2:5" ht="37.5" x14ac:dyDescent="0.35">
      <c r="B4" s="2" t="s">
        <v>1</v>
      </c>
      <c r="C4" s="4" t="s">
        <v>53</v>
      </c>
      <c r="D4" s="4">
        <v>0</v>
      </c>
      <c r="E4" s="10" t="s">
        <v>53</v>
      </c>
    </row>
    <row r="5" spans="2:5" ht="25" x14ac:dyDescent="0.35">
      <c r="B5" s="2" t="s">
        <v>2</v>
      </c>
      <c r="C5" s="4" t="s">
        <v>54</v>
      </c>
      <c r="D5" s="4">
        <v>0</v>
      </c>
      <c r="E5" s="10" t="s">
        <v>54</v>
      </c>
    </row>
    <row r="6" spans="2:5" ht="25" x14ac:dyDescent="0.35">
      <c r="B6" s="2" t="s">
        <v>3</v>
      </c>
      <c r="C6" s="4" t="s">
        <v>55</v>
      </c>
      <c r="D6" s="4">
        <v>0</v>
      </c>
      <c r="E6" s="10" t="s">
        <v>55</v>
      </c>
    </row>
    <row r="7" spans="2:5" ht="25" x14ac:dyDescent="0.35">
      <c r="B7" s="2" t="s">
        <v>4</v>
      </c>
      <c r="C7" s="4" t="s">
        <v>56</v>
      </c>
      <c r="D7" s="4">
        <v>0</v>
      </c>
      <c r="E7" s="10" t="s">
        <v>56</v>
      </c>
    </row>
    <row r="8" spans="2:5" ht="25" x14ac:dyDescent="0.35">
      <c r="B8" s="2" t="s">
        <v>5</v>
      </c>
      <c r="C8" s="4" t="s">
        <v>57</v>
      </c>
      <c r="D8" s="4">
        <v>0</v>
      </c>
      <c r="E8" s="10" t="s">
        <v>57</v>
      </c>
    </row>
    <row r="9" spans="2:5" ht="25" x14ac:dyDescent="0.35">
      <c r="B9" s="2" t="s">
        <v>6</v>
      </c>
      <c r="C9" s="4" t="s">
        <v>58</v>
      </c>
      <c r="D9" s="4">
        <v>0</v>
      </c>
      <c r="E9" s="10" t="s">
        <v>58</v>
      </c>
    </row>
    <row r="10" spans="2:5" ht="25" x14ac:dyDescent="0.35">
      <c r="B10" s="2" t="s">
        <v>7</v>
      </c>
      <c r="C10" s="4" t="s">
        <v>59</v>
      </c>
      <c r="D10" s="4">
        <v>0</v>
      </c>
      <c r="E10" s="10" t="s">
        <v>59</v>
      </c>
    </row>
    <row r="11" spans="2:5" ht="25" x14ac:dyDescent="0.35">
      <c r="B11" s="2" t="s">
        <v>8</v>
      </c>
      <c r="C11" s="4" t="s">
        <v>60</v>
      </c>
      <c r="D11" s="4">
        <v>0</v>
      </c>
      <c r="E11" s="10" t="s">
        <v>60</v>
      </c>
    </row>
    <row r="12" spans="2:5" ht="25" x14ac:dyDescent="0.35">
      <c r="B12" s="2" t="s">
        <v>9</v>
      </c>
      <c r="C12" s="4" t="s">
        <v>61</v>
      </c>
      <c r="D12" s="4">
        <v>0</v>
      </c>
      <c r="E12" s="10" t="s">
        <v>61</v>
      </c>
    </row>
    <row r="13" spans="2:5" ht="25" x14ac:dyDescent="0.35">
      <c r="B13" s="2" t="s">
        <v>10</v>
      </c>
      <c r="C13" s="4" t="s">
        <v>62</v>
      </c>
      <c r="D13" s="4">
        <v>0</v>
      </c>
      <c r="E13" s="10" t="s">
        <v>62</v>
      </c>
    </row>
    <row r="14" spans="2:5" ht="25" x14ac:dyDescent="0.35">
      <c r="B14" s="2" t="s">
        <v>11</v>
      </c>
      <c r="C14" s="4" t="s">
        <v>63</v>
      </c>
      <c r="D14" s="4">
        <v>0</v>
      </c>
      <c r="E14" s="10" t="s">
        <v>63</v>
      </c>
    </row>
    <row r="15" spans="2:5" ht="37.5" x14ac:dyDescent="0.35">
      <c r="B15" s="2" t="s">
        <v>12</v>
      </c>
      <c r="C15" s="4" t="s">
        <v>64</v>
      </c>
      <c r="D15" s="4">
        <v>0</v>
      </c>
      <c r="E15" s="10" t="s">
        <v>64</v>
      </c>
    </row>
    <row r="16" spans="2:5" ht="37.5" x14ac:dyDescent="0.35">
      <c r="B16" s="2" t="s">
        <v>13</v>
      </c>
      <c r="C16" s="4" t="s">
        <v>2920</v>
      </c>
      <c r="D16" s="4" t="s">
        <v>2922</v>
      </c>
      <c r="E16" s="10" t="s">
        <v>65</v>
      </c>
    </row>
    <row r="17" spans="2:5" ht="37.5" x14ac:dyDescent="0.35">
      <c r="B17" s="2" t="s">
        <v>14</v>
      </c>
      <c r="C17" s="4" t="s">
        <v>66</v>
      </c>
      <c r="D17" s="4">
        <v>0</v>
      </c>
      <c r="E17" s="10" t="s">
        <v>66</v>
      </c>
    </row>
    <row r="18" spans="2:5" ht="25" x14ac:dyDescent="0.35">
      <c r="B18" s="2" t="s">
        <v>15</v>
      </c>
      <c r="C18" s="4" t="s">
        <v>67</v>
      </c>
      <c r="D18" s="4">
        <v>0</v>
      </c>
      <c r="E18" s="10" t="s">
        <v>67</v>
      </c>
    </row>
    <row r="19" spans="2:5" ht="25" x14ac:dyDescent="0.35">
      <c r="B19" s="2" t="s">
        <v>16</v>
      </c>
      <c r="C19" s="4" t="s">
        <v>68</v>
      </c>
      <c r="D19" s="4">
        <v>0</v>
      </c>
      <c r="E19" s="10" t="s">
        <v>68</v>
      </c>
    </row>
    <row r="20" spans="2:5" x14ac:dyDescent="0.35">
      <c r="B20" s="2" t="s">
        <v>17</v>
      </c>
      <c r="C20" s="4" t="s">
        <v>69</v>
      </c>
      <c r="D20" s="4">
        <v>0</v>
      </c>
      <c r="E20" s="10" t="s">
        <v>69</v>
      </c>
    </row>
    <row r="21" spans="2:5" ht="25" x14ac:dyDescent="0.35">
      <c r="B21" s="2" t="s">
        <v>18</v>
      </c>
      <c r="C21" s="4" t="s">
        <v>70</v>
      </c>
      <c r="D21" s="4">
        <v>0</v>
      </c>
      <c r="E21" s="10" t="s">
        <v>70</v>
      </c>
    </row>
    <row r="22" spans="2:5" ht="25" x14ac:dyDescent="0.35">
      <c r="B22" s="2" t="s">
        <v>19</v>
      </c>
      <c r="C22" s="4" t="s">
        <v>71</v>
      </c>
      <c r="D22" s="4">
        <v>0</v>
      </c>
      <c r="E22" s="10" t="s">
        <v>71</v>
      </c>
    </row>
    <row r="23" spans="2:5" ht="25" x14ac:dyDescent="0.35">
      <c r="B23" s="2" t="s">
        <v>20</v>
      </c>
      <c r="C23" s="4" t="s">
        <v>72</v>
      </c>
      <c r="D23" s="4">
        <v>0</v>
      </c>
      <c r="E23" s="10" t="s">
        <v>72</v>
      </c>
    </row>
    <row r="24" spans="2:5" ht="25" x14ac:dyDescent="0.35">
      <c r="B24" s="2" t="s">
        <v>21</v>
      </c>
      <c r="C24" s="4" t="s">
        <v>73</v>
      </c>
      <c r="D24" s="4">
        <v>0</v>
      </c>
      <c r="E24" s="10" t="s">
        <v>73</v>
      </c>
    </row>
    <row r="25" spans="2:5" ht="25" x14ac:dyDescent="0.35">
      <c r="B25" s="2" t="s">
        <v>22</v>
      </c>
      <c r="C25" s="4" t="s">
        <v>74</v>
      </c>
      <c r="D25" s="4">
        <v>0</v>
      </c>
      <c r="E25" s="10" t="s">
        <v>74</v>
      </c>
    </row>
    <row r="26" spans="2:5" ht="25" x14ac:dyDescent="0.35">
      <c r="B26" s="2" t="s">
        <v>23</v>
      </c>
      <c r="C26" s="4" t="s">
        <v>75</v>
      </c>
      <c r="D26" s="4">
        <v>0</v>
      </c>
      <c r="E26" s="10" t="s">
        <v>75</v>
      </c>
    </row>
    <row r="27" spans="2:5" ht="25" x14ac:dyDescent="0.35">
      <c r="B27" s="2" t="s">
        <v>24</v>
      </c>
      <c r="C27" s="4" t="s">
        <v>76</v>
      </c>
      <c r="D27" s="4">
        <v>0</v>
      </c>
      <c r="E27" s="10" t="s">
        <v>76</v>
      </c>
    </row>
    <row r="28" spans="2:5" ht="25" x14ac:dyDescent="0.35">
      <c r="B28" s="2" t="s">
        <v>25</v>
      </c>
      <c r="C28" s="4" t="s">
        <v>77</v>
      </c>
      <c r="D28" s="4">
        <v>0</v>
      </c>
      <c r="E28" s="10" t="s">
        <v>77</v>
      </c>
    </row>
    <row r="29" spans="2:5" ht="50" x14ac:dyDescent="0.35">
      <c r="B29" s="2" t="s">
        <v>26</v>
      </c>
      <c r="C29" s="4" t="s">
        <v>78</v>
      </c>
      <c r="D29" s="4">
        <v>0</v>
      </c>
      <c r="E29" s="10" t="s">
        <v>78</v>
      </c>
    </row>
    <row r="30" spans="2:5" ht="37.5" x14ac:dyDescent="0.35">
      <c r="B30" s="2" t="s">
        <v>27</v>
      </c>
      <c r="C30" s="4" t="s">
        <v>79</v>
      </c>
      <c r="D30" s="4">
        <v>0</v>
      </c>
      <c r="E30" s="10" t="s">
        <v>79</v>
      </c>
    </row>
    <row r="31" spans="2:5" ht="37.5" x14ac:dyDescent="0.35">
      <c r="B31" s="2" t="s">
        <v>28</v>
      </c>
      <c r="C31" s="4" t="s">
        <v>80</v>
      </c>
      <c r="D31" s="4">
        <v>0</v>
      </c>
      <c r="E31" s="10" t="s">
        <v>80</v>
      </c>
    </row>
    <row r="32" spans="2:5" ht="25" x14ac:dyDescent="0.35">
      <c r="B32" s="2" t="s">
        <v>29</v>
      </c>
      <c r="C32" s="4" t="s">
        <v>81</v>
      </c>
      <c r="D32" s="4">
        <v>0</v>
      </c>
      <c r="E32" s="10" t="s">
        <v>81</v>
      </c>
    </row>
    <row r="33" spans="2:5" ht="25" x14ac:dyDescent="0.35">
      <c r="B33" s="2" t="s">
        <v>30</v>
      </c>
      <c r="C33" s="4" t="s">
        <v>82</v>
      </c>
      <c r="D33" s="4">
        <v>0</v>
      </c>
      <c r="E33" s="10" t="s">
        <v>82</v>
      </c>
    </row>
    <row r="34" spans="2:5" ht="25" x14ac:dyDescent="0.35">
      <c r="B34" s="2" t="s">
        <v>31</v>
      </c>
      <c r="C34" s="4" t="s">
        <v>83</v>
      </c>
      <c r="D34" s="4">
        <v>0</v>
      </c>
      <c r="E34" s="10" t="s">
        <v>83</v>
      </c>
    </row>
    <row r="35" spans="2:5" ht="25" x14ac:dyDescent="0.35">
      <c r="B35" s="2" t="s">
        <v>32</v>
      </c>
      <c r="C35" s="4" t="s">
        <v>84</v>
      </c>
      <c r="D35" s="4">
        <v>0</v>
      </c>
      <c r="E35" s="10" t="s">
        <v>84</v>
      </c>
    </row>
    <row r="36" spans="2:5" ht="25" x14ac:dyDescent="0.35">
      <c r="B36" s="2" t="s">
        <v>33</v>
      </c>
      <c r="C36" s="4" t="s">
        <v>85</v>
      </c>
      <c r="D36" s="4">
        <v>0</v>
      </c>
      <c r="E36" s="10" t="s">
        <v>85</v>
      </c>
    </row>
    <row r="37" spans="2:5" x14ac:dyDescent="0.35">
      <c r="B37" s="2" t="s">
        <v>34</v>
      </c>
      <c r="C37" s="4" t="s">
        <v>86</v>
      </c>
      <c r="D37" s="4">
        <v>0</v>
      </c>
      <c r="E37" s="10" t="s">
        <v>86</v>
      </c>
    </row>
    <row r="38" spans="2:5" ht="25" x14ac:dyDescent="0.35">
      <c r="B38" s="2" t="s">
        <v>35</v>
      </c>
      <c r="C38" s="4" t="s">
        <v>87</v>
      </c>
      <c r="D38" s="4">
        <v>0</v>
      </c>
      <c r="E38" s="10" t="s">
        <v>87</v>
      </c>
    </row>
    <row r="39" spans="2:5" ht="25" x14ac:dyDescent="0.35">
      <c r="B39" s="2" t="s">
        <v>36</v>
      </c>
      <c r="C39" s="4" t="s">
        <v>88</v>
      </c>
      <c r="D39" s="4">
        <v>0</v>
      </c>
      <c r="E39" s="10" t="s">
        <v>88</v>
      </c>
    </row>
    <row r="40" spans="2:5" ht="25" x14ac:dyDescent="0.35">
      <c r="B40" s="2" t="s">
        <v>37</v>
      </c>
      <c r="C40" s="4" t="s">
        <v>89</v>
      </c>
      <c r="D40" s="4">
        <v>0</v>
      </c>
      <c r="E40" s="10" t="s">
        <v>89</v>
      </c>
    </row>
    <row r="41" spans="2:5" ht="37.5" x14ac:dyDescent="0.35">
      <c r="B41" s="2" t="s">
        <v>38</v>
      </c>
      <c r="C41" s="4" t="s">
        <v>90</v>
      </c>
      <c r="D41" s="4">
        <v>0</v>
      </c>
      <c r="E41" s="10" t="s">
        <v>90</v>
      </c>
    </row>
    <row r="42" spans="2:5" ht="25" x14ac:dyDescent="0.35">
      <c r="B42" s="2" t="s">
        <v>39</v>
      </c>
      <c r="C42" s="4" t="s">
        <v>91</v>
      </c>
      <c r="D42" s="4">
        <v>0</v>
      </c>
      <c r="E42" s="10" t="s">
        <v>91</v>
      </c>
    </row>
    <row r="43" spans="2:5" ht="25" x14ac:dyDescent="0.35">
      <c r="B43" s="2" t="s">
        <v>40</v>
      </c>
      <c r="C43" s="4" t="s">
        <v>92</v>
      </c>
      <c r="D43" s="4">
        <v>0</v>
      </c>
      <c r="E43" s="10" t="s">
        <v>92</v>
      </c>
    </row>
    <row r="44" spans="2:5" x14ac:dyDescent="0.35">
      <c r="B44" s="2" t="s">
        <v>41</v>
      </c>
      <c r="C44" s="4" t="s">
        <v>2921</v>
      </c>
      <c r="D44" s="4" t="s">
        <v>695</v>
      </c>
      <c r="E44" s="10" t="s">
        <v>93</v>
      </c>
    </row>
    <row r="45" spans="2:5" ht="25" x14ac:dyDescent="0.35">
      <c r="B45" s="2" t="s">
        <v>42</v>
      </c>
      <c r="C45" s="4" t="s">
        <v>94</v>
      </c>
      <c r="D45" s="4">
        <v>0</v>
      </c>
      <c r="E45" s="10" t="s">
        <v>94</v>
      </c>
    </row>
    <row r="46" spans="2:5" x14ac:dyDescent="0.35">
      <c r="B46" s="2" t="s">
        <v>43</v>
      </c>
      <c r="C46" s="4" t="s">
        <v>95</v>
      </c>
      <c r="D46" s="4">
        <v>0</v>
      </c>
      <c r="E46" s="10" t="s">
        <v>95</v>
      </c>
    </row>
    <row r="47" spans="2:5" x14ac:dyDescent="0.35">
      <c r="B47" s="2" t="s">
        <v>44</v>
      </c>
      <c r="C47" s="4" t="s">
        <v>96</v>
      </c>
      <c r="D47" s="4">
        <v>0</v>
      </c>
      <c r="E47" s="10" t="s">
        <v>96</v>
      </c>
    </row>
    <row r="48" spans="2:5" x14ac:dyDescent="0.35">
      <c r="B48" s="2" t="s">
        <v>45</v>
      </c>
      <c r="C48" s="4" t="s">
        <v>97</v>
      </c>
      <c r="D48" s="4">
        <v>0</v>
      </c>
      <c r="E48" s="10" t="s">
        <v>97</v>
      </c>
    </row>
    <row r="49" spans="2:5" x14ac:dyDescent="0.35">
      <c r="B49" s="2" t="s">
        <v>46</v>
      </c>
      <c r="C49" s="4" t="s">
        <v>98</v>
      </c>
      <c r="D49" s="4">
        <v>0</v>
      </c>
      <c r="E49" s="10" t="s">
        <v>98</v>
      </c>
    </row>
    <row r="50" spans="2:5" x14ac:dyDescent="0.35">
      <c r="B50" s="2" t="s">
        <v>47</v>
      </c>
      <c r="C50" s="4" t="s">
        <v>99</v>
      </c>
      <c r="D50" s="4">
        <v>0</v>
      </c>
      <c r="E50" s="10" t="s">
        <v>99</v>
      </c>
    </row>
    <row r="51" spans="2:5" x14ac:dyDescent="0.35">
      <c r="B51" s="2" t="s">
        <v>48</v>
      </c>
      <c r="C51" s="4" t="s">
        <v>100</v>
      </c>
      <c r="D51" s="4">
        <v>0</v>
      </c>
      <c r="E51" s="10" t="s">
        <v>100</v>
      </c>
    </row>
    <row r="52" spans="2:5" ht="25" x14ac:dyDescent="0.35">
      <c r="B52" s="2" t="s">
        <v>49</v>
      </c>
      <c r="C52" s="4" t="s">
        <v>101</v>
      </c>
      <c r="D52" s="4">
        <v>0</v>
      </c>
      <c r="E52" s="10" t="s">
        <v>101</v>
      </c>
    </row>
    <row r="53" spans="2:5" ht="25" x14ac:dyDescent="0.35">
      <c r="B53" s="2" t="s">
        <v>50</v>
      </c>
      <c r="C53" s="4" t="s">
        <v>102</v>
      </c>
      <c r="D53" s="4">
        <v>0</v>
      </c>
      <c r="E53" s="10" t="s">
        <v>102</v>
      </c>
    </row>
    <row r="54" spans="2:5" x14ac:dyDescent="0.35">
      <c r="B54" s="3" t="s">
        <v>51</v>
      </c>
      <c r="C54" s="5" t="s">
        <v>2917</v>
      </c>
      <c r="D54" s="5" t="s">
        <v>2918</v>
      </c>
      <c r="E54" s="5" t="s">
        <v>103</v>
      </c>
    </row>
  </sheetData>
  <mergeCells count="1">
    <mergeCell ref="B2:E2"/>
  </mergeCells>
  <pageMargins left="0.7" right="0.7" top="0.75" bottom="0.75" header="0.3" footer="0.3"/>
  <pageSetup paperSize="9" orientation="portrait" horizontalDpi="300" verticalDpi="300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L53"/>
  <sheetViews>
    <sheetView showGridLines="0" topLeftCell="A4" workbookViewId="0">
      <selection sqref="A1:H1"/>
    </sheetView>
  </sheetViews>
  <sheetFormatPr baseColWidth="10" defaultColWidth="11.453125" defaultRowHeight="15" x14ac:dyDescent="0.3"/>
  <cols>
    <col min="1" max="1" width="22.54296875" style="116" customWidth="1"/>
    <col min="2" max="2" width="44.26953125" style="116" customWidth="1"/>
    <col min="3" max="3" width="21.54296875" style="116" customWidth="1"/>
    <col min="4" max="4" width="19.81640625" style="116" customWidth="1"/>
    <col min="5" max="5" width="18.1796875" style="116" customWidth="1"/>
    <col min="6" max="142" width="11.453125" style="162"/>
    <col min="143" max="16384" width="11.453125" style="163"/>
  </cols>
  <sheetData>
    <row r="1" spans="1:142" x14ac:dyDescent="0.3">
      <c r="A1" s="1198"/>
      <c r="B1" s="1198"/>
      <c r="C1" s="1198"/>
      <c r="D1" s="1198"/>
      <c r="E1" s="1198"/>
    </row>
    <row r="2" spans="1:142" x14ac:dyDescent="0.3">
      <c r="A2" s="1199" t="s">
        <v>4160</v>
      </c>
      <c r="B2" s="1199"/>
      <c r="C2" s="1199"/>
      <c r="D2" s="1199"/>
      <c r="E2" s="1199"/>
    </row>
    <row r="3" spans="1:142" x14ac:dyDescent="0.3">
      <c r="A3" s="1200" t="s">
        <v>19</v>
      </c>
      <c r="B3" s="1200"/>
      <c r="C3" s="1200"/>
      <c r="D3" s="1200"/>
      <c r="E3" s="1200"/>
    </row>
    <row r="4" spans="1:142" x14ac:dyDescent="0.3">
      <c r="A4" s="1199" t="s">
        <v>4262</v>
      </c>
      <c r="B4" s="1199"/>
      <c r="C4" s="1199"/>
      <c r="D4" s="1199"/>
      <c r="E4" s="1199"/>
    </row>
    <row r="5" spans="1:142" x14ac:dyDescent="0.3">
      <c r="A5" s="1199" t="s">
        <v>4228</v>
      </c>
      <c r="B5" s="1199"/>
      <c r="C5" s="1199"/>
      <c r="D5" s="1199"/>
      <c r="E5" s="1199"/>
    </row>
    <row r="6" spans="1:142" ht="24.75" customHeight="1" x14ac:dyDescent="0.3">
      <c r="A6" s="1201" t="s">
        <v>4229</v>
      </c>
      <c r="B6" s="1201" t="s">
        <v>4229</v>
      </c>
      <c r="C6" s="1201" t="s">
        <v>4229</v>
      </c>
      <c r="D6" s="1201" t="s">
        <v>4229</v>
      </c>
      <c r="E6" s="1201" t="s">
        <v>4229</v>
      </c>
      <c r="DV6" s="163"/>
      <c r="DW6" s="163"/>
      <c r="DX6" s="163"/>
      <c r="DY6" s="163"/>
      <c r="DZ6" s="163"/>
      <c r="EA6" s="163"/>
      <c r="EB6" s="163"/>
      <c r="EC6" s="163"/>
      <c r="ED6" s="163"/>
      <c r="EE6" s="163"/>
      <c r="EF6" s="163"/>
      <c r="EG6" s="163"/>
      <c r="EH6" s="163"/>
      <c r="EI6" s="163"/>
      <c r="EJ6" s="163"/>
      <c r="EK6" s="163"/>
      <c r="EL6" s="163"/>
    </row>
    <row r="7" spans="1:142" x14ac:dyDescent="0.3">
      <c r="A7" s="1202"/>
      <c r="B7" s="1198"/>
      <c r="C7" s="1203"/>
      <c r="D7" s="1204"/>
      <c r="E7" s="1204"/>
    </row>
    <row r="8" spans="1:142" x14ac:dyDescent="0.3">
      <c r="A8" s="1205" t="s">
        <v>5021</v>
      </c>
      <c r="B8" s="1205" t="s">
        <v>4231</v>
      </c>
      <c r="C8" s="1205" t="s">
        <v>5022</v>
      </c>
      <c r="D8" s="1206" t="s">
        <v>4233</v>
      </c>
      <c r="E8" s="1206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3"/>
      <c r="BA8" s="163"/>
      <c r="BB8" s="163"/>
      <c r="BC8" s="163"/>
      <c r="BD8" s="163"/>
      <c r="BE8" s="163"/>
      <c r="BF8" s="163"/>
      <c r="BG8" s="163"/>
      <c r="BH8" s="163"/>
      <c r="BI8" s="163"/>
      <c r="BJ8" s="163"/>
      <c r="BK8" s="163"/>
      <c r="BL8" s="163"/>
      <c r="BM8" s="163"/>
      <c r="BN8" s="163"/>
      <c r="BO8" s="163"/>
      <c r="BP8" s="163"/>
      <c r="BQ8" s="163"/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  <c r="CR8" s="163"/>
      <c r="CS8" s="163"/>
      <c r="CT8" s="163"/>
      <c r="CU8" s="163"/>
      <c r="CV8" s="163"/>
      <c r="CW8" s="163"/>
      <c r="CX8" s="163"/>
      <c r="CY8" s="163"/>
      <c r="CZ8" s="163"/>
      <c r="DA8" s="163"/>
      <c r="DB8" s="163"/>
      <c r="DC8" s="163"/>
      <c r="DD8" s="163"/>
      <c r="DE8" s="163"/>
      <c r="DF8" s="163"/>
      <c r="DG8" s="16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  <c r="EL8" s="163"/>
    </row>
    <row r="9" spans="1:142" x14ac:dyDescent="0.3">
      <c r="A9" s="1205"/>
      <c r="B9" s="1205"/>
      <c r="C9" s="1205"/>
      <c r="D9" s="1207" t="s">
        <v>4234</v>
      </c>
      <c r="E9" s="1207" t="s">
        <v>4235</v>
      </c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</row>
    <row r="10" spans="1:142" s="162" customFormat="1" x14ac:dyDescent="0.3">
      <c r="A10" s="1208"/>
      <c r="B10" s="1208"/>
      <c r="C10" s="1208"/>
      <c r="D10" s="1209"/>
      <c r="E10" s="1209"/>
    </row>
    <row r="11" spans="1:142" s="170" customFormat="1" ht="12.5" x14ac:dyDescent="0.25">
      <c r="A11" s="1210" t="s">
        <v>4167</v>
      </c>
      <c r="B11" s="1210" t="s">
        <v>4167</v>
      </c>
      <c r="C11" s="1211"/>
      <c r="D11" s="1212"/>
      <c r="E11" s="1212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  <c r="AE11" s="167"/>
      <c r="AF11" s="167"/>
      <c r="AG11" s="167"/>
      <c r="AH11" s="167"/>
      <c r="AI11" s="167"/>
      <c r="AJ11" s="167"/>
      <c r="AK11" s="167"/>
      <c r="AL11" s="167"/>
      <c r="AM11" s="167"/>
      <c r="AN11" s="167"/>
      <c r="AO11" s="167"/>
      <c r="AP11" s="167"/>
      <c r="AQ11" s="167"/>
      <c r="AR11" s="167"/>
      <c r="AS11" s="167"/>
      <c r="AT11" s="167"/>
      <c r="AU11" s="167"/>
      <c r="AV11" s="167"/>
      <c r="AW11" s="167"/>
      <c r="AX11" s="167"/>
      <c r="AY11" s="167"/>
      <c r="AZ11" s="167"/>
      <c r="BA11" s="167"/>
      <c r="BB11" s="167"/>
      <c r="BC11" s="167"/>
      <c r="BD11" s="167"/>
      <c r="BE11" s="167"/>
      <c r="BF11" s="167"/>
      <c r="BG11" s="167"/>
      <c r="BH11" s="167"/>
      <c r="BI11" s="167"/>
      <c r="BJ11" s="167"/>
      <c r="BK11" s="167"/>
      <c r="BL11" s="167"/>
      <c r="BM11" s="167"/>
      <c r="BN11" s="167"/>
      <c r="BO11" s="167"/>
      <c r="BP11" s="167"/>
      <c r="BQ11" s="167"/>
      <c r="BR11" s="167"/>
      <c r="BS11" s="167"/>
      <c r="BT11" s="167"/>
      <c r="BU11" s="167"/>
      <c r="BV11" s="167"/>
      <c r="BW11" s="167"/>
      <c r="BX11" s="167"/>
      <c r="BY11" s="167"/>
      <c r="BZ11" s="167"/>
      <c r="CA11" s="167"/>
      <c r="CB11" s="167"/>
      <c r="CC11" s="167"/>
      <c r="CD11" s="167"/>
      <c r="CE11" s="167"/>
      <c r="CF11" s="167"/>
      <c r="CG11" s="167"/>
      <c r="CH11" s="167"/>
      <c r="CI11" s="167"/>
      <c r="CJ11" s="167"/>
      <c r="CK11" s="167"/>
      <c r="CL11" s="167"/>
      <c r="CM11" s="167"/>
      <c r="CN11" s="167"/>
      <c r="CO11" s="167"/>
      <c r="CP11" s="167"/>
      <c r="CQ11" s="167"/>
      <c r="CR11" s="167"/>
      <c r="CS11" s="167"/>
      <c r="CT11" s="167"/>
      <c r="CU11" s="167"/>
      <c r="CV11" s="167"/>
      <c r="CW11" s="167"/>
      <c r="CX11" s="167"/>
      <c r="CY11" s="167"/>
      <c r="CZ11" s="167"/>
      <c r="DA11" s="167"/>
      <c r="DB11" s="167"/>
      <c r="DC11" s="167"/>
      <c r="DD11" s="167"/>
      <c r="DE11" s="167"/>
      <c r="DF11" s="167"/>
      <c r="DG11" s="167"/>
      <c r="DH11" s="167"/>
      <c r="DI11" s="167"/>
      <c r="DJ11" s="167"/>
      <c r="DK11" s="167"/>
      <c r="DL11" s="167"/>
      <c r="DM11" s="167"/>
      <c r="DN11" s="167"/>
      <c r="DO11" s="167"/>
      <c r="DP11" s="167"/>
      <c r="DQ11" s="167"/>
      <c r="DR11" s="167"/>
      <c r="DS11" s="167"/>
      <c r="DT11" s="167"/>
      <c r="DU11" s="167"/>
      <c r="DV11" s="167"/>
      <c r="DW11" s="167"/>
      <c r="DX11" s="167"/>
      <c r="DY11" s="167"/>
      <c r="DZ11" s="167"/>
      <c r="EA11" s="167"/>
      <c r="EB11" s="167"/>
      <c r="EC11" s="167"/>
      <c r="ED11" s="167"/>
      <c r="EE11" s="167"/>
      <c r="EF11" s="167"/>
      <c r="EG11" s="167"/>
      <c r="EH11" s="167"/>
      <c r="EI11" s="167"/>
      <c r="EJ11" s="167"/>
    </row>
    <row r="12" spans="1:142" s="1217" customFormat="1" ht="12.5" x14ac:dyDescent="0.35">
      <c r="A12" s="1213" t="s">
        <v>5122</v>
      </c>
      <c r="B12" s="1214" t="s">
        <v>5123</v>
      </c>
      <c r="C12" s="1215">
        <v>1</v>
      </c>
      <c r="D12" s="164">
        <v>9532.5</v>
      </c>
      <c r="E12" s="164">
        <v>9532.5</v>
      </c>
      <c r="F12" s="1216"/>
      <c r="G12" s="1216"/>
      <c r="H12" s="1216"/>
      <c r="I12" s="1216"/>
      <c r="J12" s="1216"/>
      <c r="K12" s="1216"/>
      <c r="L12" s="1216"/>
      <c r="M12" s="1216"/>
      <c r="N12" s="1216"/>
      <c r="O12" s="1216"/>
      <c r="P12" s="1216"/>
      <c r="Q12" s="1216"/>
      <c r="R12" s="1216"/>
      <c r="S12" s="1216"/>
      <c r="T12" s="1216"/>
      <c r="U12" s="1216"/>
      <c r="V12" s="1216"/>
      <c r="W12" s="1216"/>
      <c r="X12" s="1216"/>
      <c r="Y12" s="1216"/>
      <c r="Z12" s="1216"/>
      <c r="AA12" s="1216"/>
      <c r="AB12" s="1216"/>
      <c r="AC12" s="1216"/>
      <c r="AD12" s="1216"/>
      <c r="AE12" s="1216"/>
      <c r="AF12" s="1216"/>
      <c r="AG12" s="1216"/>
      <c r="AH12" s="1216"/>
      <c r="AI12" s="1216"/>
      <c r="AJ12" s="1216"/>
      <c r="AK12" s="1216"/>
      <c r="AL12" s="1216"/>
      <c r="AM12" s="1216"/>
      <c r="AN12" s="1216"/>
      <c r="AO12" s="1216"/>
      <c r="AP12" s="1216"/>
      <c r="AQ12" s="1216"/>
      <c r="AR12" s="1216"/>
      <c r="AS12" s="1216"/>
      <c r="AT12" s="1216"/>
      <c r="AU12" s="1216"/>
      <c r="AV12" s="1216"/>
      <c r="AW12" s="1216"/>
      <c r="AX12" s="1216"/>
      <c r="AY12" s="1216"/>
      <c r="AZ12" s="1216"/>
      <c r="BA12" s="1216"/>
      <c r="BB12" s="1216"/>
      <c r="BC12" s="1216"/>
      <c r="BD12" s="1216"/>
      <c r="BE12" s="1216"/>
      <c r="BF12" s="1216"/>
      <c r="BG12" s="1216"/>
      <c r="BH12" s="1216"/>
      <c r="BI12" s="1216"/>
      <c r="BJ12" s="1216"/>
      <c r="BK12" s="1216"/>
      <c r="BL12" s="1216"/>
      <c r="BM12" s="1216"/>
      <c r="BN12" s="1216"/>
      <c r="BO12" s="1216"/>
      <c r="BP12" s="1216"/>
      <c r="BQ12" s="1216"/>
      <c r="BR12" s="1216"/>
      <c r="BS12" s="1216"/>
      <c r="BT12" s="1216"/>
      <c r="BU12" s="1216"/>
      <c r="BV12" s="1216"/>
      <c r="BW12" s="1216"/>
      <c r="BX12" s="1216"/>
      <c r="BY12" s="1216"/>
      <c r="BZ12" s="1216"/>
      <c r="CA12" s="1216"/>
      <c r="CB12" s="1216"/>
      <c r="CC12" s="1216"/>
      <c r="CD12" s="1216"/>
      <c r="CE12" s="1216"/>
      <c r="CF12" s="1216"/>
      <c r="CG12" s="1216"/>
      <c r="CH12" s="1216"/>
      <c r="CI12" s="1216"/>
      <c r="CJ12" s="1216"/>
      <c r="CK12" s="1216"/>
      <c r="CL12" s="1216"/>
      <c r="CM12" s="1216"/>
      <c r="CN12" s="1216"/>
      <c r="CO12" s="1216"/>
      <c r="CP12" s="1216"/>
      <c r="CQ12" s="1216"/>
      <c r="CR12" s="1216"/>
      <c r="CS12" s="1216"/>
      <c r="CT12" s="1216"/>
      <c r="CU12" s="1216"/>
      <c r="CV12" s="1216"/>
      <c r="CW12" s="1216"/>
      <c r="CX12" s="1216"/>
      <c r="CY12" s="1216"/>
      <c r="CZ12" s="1216"/>
      <c r="DA12" s="1216"/>
      <c r="DB12" s="1216"/>
      <c r="DC12" s="1216"/>
      <c r="DD12" s="1216"/>
      <c r="DE12" s="1216"/>
      <c r="DF12" s="1216"/>
      <c r="DG12" s="1216"/>
      <c r="DH12" s="1216"/>
      <c r="DI12" s="1216"/>
      <c r="DJ12" s="1216"/>
      <c r="DK12" s="1216"/>
      <c r="DL12" s="1216"/>
      <c r="DM12" s="1216"/>
      <c r="DN12" s="1216"/>
      <c r="DO12" s="1216"/>
      <c r="DP12" s="1216"/>
      <c r="DQ12" s="1216"/>
      <c r="DR12" s="1216"/>
      <c r="DS12" s="1216"/>
      <c r="DT12" s="1216"/>
      <c r="DU12" s="1216"/>
      <c r="DV12" s="1216"/>
      <c r="DW12" s="1216"/>
      <c r="DX12" s="1216"/>
      <c r="DY12" s="1216"/>
      <c r="DZ12" s="1216"/>
      <c r="EA12" s="1216"/>
      <c r="EB12" s="1216"/>
      <c r="EC12" s="1216"/>
      <c r="ED12" s="1216"/>
      <c r="EE12" s="1216"/>
      <c r="EF12" s="1216"/>
      <c r="EG12" s="1216"/>
      <c r="EH12" s="1216"/>
      <c r="EI12" s="1216"/>
      <c r="EJ12" s="1216"/>
      <c r="EK12" s="1216"/>
      <c r="EL12" s="1216"/>
    </row>
    <row r="13" spans="1:142" s="1217" customFormat="1" ht="16.5" customHeight="1" x14ac:dyDescent="0.35">
      <c r="A13" s="1214" t="s">
        <v>5124</v>
      </c>
      <c r="B13" s="1214" t="s">
        <v>5125</v>
      </c>
      <c r="C13" s="1215">
        <f>9+1</f>
        <v>10</v>
      </c>
      <c r="D13" s="164">
        <v>9002.75</v>
      </c>
      <c r="E13" s="164">
        <v>9723.15</v>
      </c>
      <c r="F13" s="1216"/>
      <c r="G13" s="1216"/>
      <c r="H13" s="1216"/>
      <c r="I13" s="1216"/>
      <c r="J13" s="1216"/>
      <c r="K13" s="1216"/>
      <c r="L13" s="1216"/>
      <c r="M13" s="1216"/>
      <c r="N13" s="1216"/>
      <c r="O13" s="1216"/>
      <c r="P13" s="1216"/>
      <c r="Q13" s="1216"/>
      <c r="R13" s="1216"/>
      <c r="S13" s="1216"/>
      <c r="T13" s="1216"/>
      <c r="U13" s="1216"/>
      <c r="V13" s="1216"/>
      <c r="W13" s="1216"/>
      <c r="X13" s="1216"/>
      <c r="Y13" s="1216"/>
      <c r="Z13" s="1216"/>
      <c r="AA13" s="1216"/>
      <c r="AB13" s="1216"/>
      <c r="AC13" s="1216"/>
      <c r="AD13" s="1216"/>
      <c r="AE13" s="1216"/>
      <c r="AF13" s="1216"/>
      <c r="AG13" s="1216"/>
      <c r="AH13" s="1216"/>
      <c r="AI13" s="1216"/>
      <c r="AJ13" s="1216"/>
      <c r="AK13" s="1216"/>
      <c r="AL13" s="1216"/>
      <c r="AM13" s="1216"/>
      <c r="AN13" s="1216"/>
      <c r="AO13" s="1216"/>
      <c r="AP13" s="1216"/>
      <c r="AQ13" s="1216"/>
      <c r="AR13" s="1216"/>
      <c r="AS13" s="1216"/>
      <c r="AT13" s="1216"/>
      <c r="AU13" s="1216"/>
      <c r="AV13" s="1216"/>
      <c r="AW13" s="1216"/>
      <c r="AX13" s="1216"/>
      <c r="AY13" s="1216"/>
      <c r="AZ13" s="1216"/>
      <c r="BA13" s="1216"/>
      <c r="BB13" s="1216"/>
      <c r="BC13" s="1216"/>
      <c r="BD13" s="1216"/>
      <c r="BE13" s="1216"/>
      <c r="BF13" s="1216"/>
      <c r="BG13" s="1216"/>
      <c r="BH13" s="1216"/>
      <c r="BI13" s="1216"/>
      <c r="BJ13" s="1216"/>
      <c r="BK13" s="1216"/>
      <c r="BL13" s="1216"/>
      <c r="BM13" s="1216"/>
      <c r="BN13" s="1216"/>
      <c r="BO13" s="1216"/>
      <c r="BP13" s="1216"/>
      <c r="BQ13" s="1216"/>
      <c r="BR13" s="1216"/>
      <c r="BS13" s="1216"/>
      <c r="BT13" s="1216"/>
      <c r="BU13" s="1216"/>
      <c r="BV13" s="1216"/>
      <c r="BW13" s="1216"/>
      <c r="BX13" s="1216"/>
      <c r="BY13" s="1216"/>
      <c r="BZ13" s="1216"/>
      <c r="CA13" s="1216"/>
      <c r="CB13" s="1216"/>
      <c r="CC13" s="1216"/>
      <c r="CD13" s="1216"/>
      <c r="CE13" s="1216"/>
      <c r="CF13" s="1216"/>
      <c r="CG13" s="1216"/>
      <c r="CH13" s="1216"/>
      <c r="CI13" s="1216"/>
      <c r="CJ13" s="1216"/>
      <c r="CK13" s="1216"/>
      <c r="CL13" s="1216"/>
      <c r="CM13" s="1216"/>
      <c r="CN13" s="1216"/>
      <c r="CO13" s="1216"/>
      <c r="CP13" s="1216"/>
      <c r="CQ13" s="1216"/>
      <c r="CR13" s="1216"/>
      <c r="CS13" s="1216"/>
      <c r="CT13" s="1216"/>
      <c r="CU13" s="1216"/>
      <c r="CV13" s="1216"/>
      <c r="CW13" s="1216"/>
      <c r="CX13" s="1216"/>
      <c r="CY13" s="1216"/>
      <c r="CZ13" s="1216"/>
      <c r="DA13" s="1216"/>
      <c r="DB13" s="1216"/>
      <c r="DC13" s="1216"/>
      <c r="DD13" s="1216"/>
      <c r="DE13" s="1216"/>
      <c r="DF13" s="1216"/>
      <c r="DG13" s="1216"/>
      <c r="DH13" s="1216"/>
      <c r="DI13" s="1216"/>
      <c r="DJ13" s="1216"/>
      <c r="DK13" s="1216"/>
      <c r="DL13" s="1216"/>
      <c r="DM13" s="1216"/>
      <c r="DN13" s="1216"/>
      <c r="DO13" s="1216"/>
      <c r="DP13" s="1216"/>
      <c r="DQ13" s="1216"/>
      <c r="DR13" s="1216"/>
      <c r="DS13" s="1216"/>
      <c r="DT13" s="1216"/>
      <c r="DU13" s="1216"/>
      <c r="DV13" s="1216"/>
      <c r="DW13" s="1216"/>
      <c r="DX13" s="1216"/>
      <c r="DY13" s="1216"/>
      <c r="DZ13" s="1216"/>
      <c r="EA13" s="1216"/>
      <c r="EB13" s="1216"/>
      <c r="EC13" s="1216"/>
      <c r="ED13" s="1216"/>
      <c r="EE13" s="1216"/>
      <c r="EF13" s="1216"/>
      <c r="EG13" s="1216"/>
      <c r="EH13" s="1216"/>
      <c r="EI13" s="1216"/>
      <c r="EJ13" s="1216"/>
      <c r="EK13" s="1216"/>
      <c r="EL13" s="1216"/>
    </row>
    <row r="14" spans="1:142" s="1217" customFormat="1" ht="12.5" x14ac:dyDescent="0.35">
      <c r="A14" s="1214" t="s">
        <v>5126</v>
      </c>
      <c r="B14" s="1214" t="s">
        <v>4342</v>
      </c>
      <c r="C14" s="1215">
        <v>1</v>
      </c>
      <c r="D14" s="164">
        <v>16671</v>
      </c>
      <c r="E14" s="164">
        <v>16671</v>
      </c>
      <c r="F14" s="1216"/>
      <c r="G14" s="1216"/>
      <c r="H14" s="1216"/>
      <c r="I14" s="1216"/>
      <c r="J14" s="1216"/>
      <c r="K14" s="1216"/>
      <c r="L14" s="1216"/>
      <c r="M14" s="1216"/>
      <c r="N14" s="1216"/>
      <c r="O14" s="1216"/>
      <c r="P14" s="1216"/>
      <c r="Q14" s="1216"/>
      <c r="R14" s="1216"/>
      <c r="S14" s="1216"/>
      <c r="T14" s="1216"/>
      <c r="U14" s="1216"/>
      <c r="V14" s="1216"/>
      <c r="W14" s="1216"/>
      <c r="X14" s="1216"/>
      <c r="Y14" s="1216"/>
      <c r="Z14" s="1216"/>
      <c r="AA14" s="1216"/>
      <c r="AB14" s="1216"/>
      <c r="AC14" s="1216"/>
      <c r="AD14" s="1216"/>
      <c r="AE14" s="1216"/>
      <c r="AF14" s="1216"/>
      <c r="AG14" s="1216"/>
      <c r="AH14" s="1216"/>
      <c r="AI14" s="1216"/>
      <c r="AJ14" s="1216"/>
      <c r="AK14" s="1216"/>
      <c r="AL14" s="1216"/>
      <c r="AM14" s="1216"/>
      <c r="AN14" s="1216"/>
      <c r="AO14" s="1216"/>
      <c r="AP14" s="1216"/>
      <c r="AQ14" s="1216"/>
      <c r="AR14" s="1216"/>
      <c r="AS14" s="1216"/>
      <c r="AT14" s="1216"/>
      <c r="AU14" s="1216"/>
      <c r="AV14" s="1216"/>
      <c r="AW14" s="1216"/>
      <c r="AX14" s="1216"/>
      <c r="AY14" s="1216"/>
      <c r="AZ14" s="1216"/>
      <c r="BA14" s="1216"/>
      <c r="BB14" s="1216"/>
      <c r="BC14" s="1216"/>
      <c r="BD14" s="1216"/>
      <c r="BE14" s="1216"/>
      <c r="BF14" s="1216"/>
      <c r="BG14" s="1216"/>
      <c r="BH14" s="1216"/>
      <c r="BI14" s="1216"/>
      <c r="BJ14" s="1216"/>
      <c r="BK14" s="1216"/>
      <c r="BL14" s="1216"/>
      <c r="BM14" s="1216"/>
      <c r="BN14" s="1216"/>
      <c r="BO14" s="1216"/>
      <c r="BP14" s="1216"/>
      <c r="BQ14" s="1216"/>
      <c r="BR14" s="1216"/>
      <c r="BS14" s="1216"/>
      <c r="BT14" s="1216"/>
      <c r="BU14" s="1216"/>
      <c r="BV14" s="1216"/>
      <c r="BW14" s="1216"/>
      <c r="BX14" s="1216"/>
      <c r="BY14" s="1216"/>
      <c r="BZ14" s="1216"/>
      <c r="CA14" s="1216"/>
      <c r="CB14" s="1216"/>
      <c r="CC14" s="1216"/>
      <c r="CD14" s="1216"/>
      <c r="CE14" s="1216"/>
      <c r="CF14" s="1216"/>
      <c r="CG14" s="1216"/>
      <c r="CH14" s="1216"/>
      <c r="CI14" s="1216"/>
      <c r="CJ14" s="1216"/>
      <c r="CK14" s="1216"/>
      <c r="CL14" s="1216"/>
      <c r="CM14" s="1216"/>
      <c r="CN14" s="1216"/>
      <c r="CO14" s="1216"/>
      <c r="CP14" s="1216"/>
      <c r="CQ14" s="1216"/>
      <c r="CR14" s="1216"/>
      <c r="CS14" s="1216"/>
      <c r="CT14" s="1216"/>
      <c r="CU14" s="1216"/>
      <c r="CV14" s="1216"/>
      <c r="CW14" s="1216"/>
      <c r="CX14" s="1216"/>
      <c r="CY14" s="1216"/>
      <c r="CZ14" s="1216"/>
      <c r="DA14" s="1216"/>
      <c r="DB14" s="1216"/>
      <c r="DC14" s="1216"/>
      <c r="DD14" s="1216"/>
      <c r="DE14" s="1216"/>
      <c r="DF14" s="1216"/>
      <c r="DG14" s="1216"/>
      <c r="DH14" s="1216"/>
      <c r="DI14" s="1216"/>
      <c r="DJ14" s="1216"/>
      <c r="DK14" s="1216"/>
      <c r="DL14" s="1216"/>
      <c r="DM14" s="1216"/>
      <c r="DN14" s="1216"/>
      <c r="DO14" s="1216"/>
      <c r="DP14" s="1216"/>
      <c r="DQ14" s="1216"/>
      <c r="DR14" s="1216"/>
      <c r="DS14" s="1216"/>
      <c r="DT14" s="1216"/>
      <c r="DU14" s="1216"/>
      <c r="DV14" s="1216"/>
      <c r="DW14" s="1216"/>
      <c r="DX14" s="1216"/>
      <c r="DY14" s="1216"/>
      <c r="DZ14" s="1216"/>
      <c r="EA14" s="1216"/>
      <c r="EB14" s="1216"/>
      <c r="EC14" s="1216"/>
      <c r="ED14" s="1216"/>
      <c r="EE14" s="1216"/>
      <c r="EF14" s="1216"/>
      <c r="EG14" s="1216"/>
      <c r="EH14" s="1216"/>
      <c r="EI14" s="1216"/>
      <c r="EJ14" s="1216"/>
      <c r="EK14" s="1216"/>
      <c r="EL14" s="1216"/>
    </row>
    <row r="15" spans="1:142" s="1217" customFormat="1" ht="12.5" x14ac:dyDescent="0.35">
      <c r="A15" s="1214" t="s">
        <v>5127</v>
      </c>
      <c r="B15" s="1214" t="s">
        <v>5128</v>
      </c>
      <c r="C15" s="1215">
        <v>1</v>
      </c>
      <c r="D15" s="164">
        <v>8342.35</v>
      </c>
      <c r="E15" s="164">
        <v>8342.35</v>
      </c>
      <c r="F15" s="1216"/>
      <c r="G15" s="1216"/>
      <c r="H15" s="1216"/>
      <c r="I15" s="1216"/>
      <c r="J15" s="1216"/>
      <c r="K15" s="1216"/>
      <c r="L15" s="1216"/>
      <c r="M15" s="1216"/>
      <c r="N15" s="1216"/>
      <c r="O15" s="1216"/>
      <c r="P15" s="1216"/>
      <c r="Q15" s="1216"/>
      <c r="R15" s="1216"/>
      <c r="S15" s="1216"/>
      <c r="T15" s="1216"/>
      <c r="U15" s="1216"/>
      <c r="V15" s="1216"/>
      <c r="W15" s="1216"/>
      <c r="X15" s="1216"/>
      <c r="Y15" s="1216"/>
      <c r="Z15" s="1216"/>
      <c r="AA15" s="1216"/>
      <c r="AB15" s="1216"/>
      <c r="AC15" s="1216"/>
      <c r="AD15" s="1216"/>
      <c r="AE15" s="1216"/>
      <c r="AF15" s="1216"/>
      <c r="AG15" s="1216"/>
      <c r="AH15" s="1216"/>
      <c r="AI15" s="1216"/>
      <c r="AJ15" s="1216"/>
      <c r="AK15" s="1216"/>
      <c r="AL15" s="1216"/>
      <c r="AM15" s="1216"/>
      <c r="AN15" s="1216"/>
      <c r="AO15" s="1216"/>
      <c r="AP15" s="1216"/>
      <c r="AQ15" s="1216"/>
      <c r="AR15" s="1216"/>
      <c r="AS15" s="1216"/>
      <c r="AT15" s="1216"/>
      <c r="AU15" s="1216"/>
      <c r="AV15" s="1216"/>
      <c r="AW15" s="1216"/>
      <c r="AX15" s="1216"/>
      <c r="AY15" s="1216"/>
      <c r="AZ15" s="1216"/>
      <c r="BA15" s="1216"/>
      <c r="BB15" s="1216"/>
      <c r="BC15" s="1216"/>
      <c r="BD15" s="1216"/>
      <c r="BE15" s="1216"/>
      <c r="BF15" s="1216"/>
      <c r="BG15" s="1216"/>
      <c r="BH15" s="1216"/>
      <c r="BI15" s="1216"/>
      <c r="BJ15" s="1216"/>
      <c r="BK15" s="1216"/>
      <c r="BL15" s="1216"/>
      <c r="BM15" s="1216"/>
      <c r="BN15" s="1216"/>
      <c r="BO15" s="1216"/>
      <c r="BP15" s="1216"/>
      <c r="BQ15" s="1216"/>
      <c r="BR15" s="1216"/>
      <c r="BS15" s="1216"/>
      <c r="BT15" s="1216"/>
      <c r="BU15" s="1216"/>
      <c r="BV15" s="1216"/>
      <c r="BW15" s="1216"/>
      <c r="BX15" s="1216"/>
      <c r="BY15" s="1216"/>
      <c r="BZ15" s="1216"/>
      <c r="CA15" s="1216"/>
      <c r="CB15" s="1216"/>
      <c r="CC15" s="1216"/>
      <c r="CD15" s="1216"/>
      <c r="CE15" s="1216"/>
      <c r="CF15" s="1216"/>
      <c r="CG15" s="1216"/>
      <c r="CH15" s="1216"/>
      <c r="CI15" s="1216"/>
      <c r="CJ15" s="1216"/>
      <c r="CK15" s="1216"/>
      <c r="CL15" s="1216"/>
      <c r="CM15" s="1216"/>
      <c r="CN15" s="1216"/>
      <c r="CO15" s="1216"/>
      <c r="CP15" s="1216"/>
      <c r="CQ15" s="1216"/>
      <c r="CR15" s="1216"/>
      <c r="CS15" s="1216"/>
      <c r="CT15" s="1216"/>
      <c r="CU15" s="1216"/>
      <c r="CV15" s="1216"/>
      <c r="CW15" s="1216"/>
      <c r="CX15" s="1216"/>
      <c r="CY15" s="1216"/>
      <c r="CZ15" s="1216"/>
      <c r="DA15" s="1216"/>
      <c r="DB15" s="1216"/>
      <c r="DC15" s="1216"/>
      <c r="DD15" s="1216"/>
      <c r="DE15" s="1216"/>
      <c r="DF15" s="1216"/>
      <c r="DG15" s="1216"/>
      <c r="DH15" s="1216"/>
      <c r="DI15" s="1216"/>
      <c r="DJ15" s="1216"/>
      <c r="DK15" s="1216"/>
      <c r="DL15" s="1216"/>
      <c r="DM15" s="1216"/>
      <c r="DN15" s="1216"/>
      <c r="DO15" s="1216"/>
      <c r="DP15" s="1216"/>
      <c r="DQ15" s="1216"/>
      <c r="DR15" s="1216"/>
      <c r="DS15" s="1216"/>
      <c r="DT15" s="1216"/>
      <c r="DU15" s="1216"/>
      <c r="DV15" s="1216"/>
      <c r="DW15" s="1216"/>
      <c r="DX15" s="1216"/>
      <c r="DY15" s="1216"/>
      <c r="DZ15" s="1216"/>
      <c r="EA15" s="1216"/>
      <c r="EB15" s="1216"/>
      <c r="EC15" s="1216"/>
      <c r="ED15" s="1216"/>
      <c r="EE15" s="1216"/>
      <c r="EF15" s="1216"/>
      <c r="EG15" s="1216"/>
      <c r="EH15" s="1216"/>
      <c r="EI15" s="1216"/>
      <c r="EJ15" s="1216"/>
      <c r="EK15" s="1216"/>
      <c r="EL15" s="1216"/>
    </row>
    <row r="16" spans="1:142" s="1217" customFormat="1" ht="12.5" x14ac:dyDescent="0.35">
      <c r="A16" s="1214" t="s">
        <v>5127</v>
      </c>
      <c r="B16" s="1214" t="s">
        <v>5129</v>
      </c>
      <c r="C16" s="1215">
        <v>5</v>
      </c>
      <c r="D16" s="164">
        <v>8342.35</v>
      </c>
      <c r="E16" s="164">
        <v>8342.35</v>
      </c>
      <c r="F16" s="1216"/>
      <c r="G16" s="1216"/>
      <c r="H16" s="1216"/>
      <c r="I16" s="1216"/>
      <c r="J16" s="1216"/>
      <c r="K16" s="1216"/>
      <c r="L16" s="1216"/>
      <c r="M16" s="1216"/>
      <c r="N16" s="1216"/>
      <c r="O16" s="1216"/>
      <c r="P16" s="1216"/>
      <c r="Q16" s="1216"/>
      <c r="R16" s="1216"/>
      <c r="S16" s="1216"/>
      <c r="T16" s="1216"/>
      <c r="U16" s="1216"/>
      <c r="V16" s="1216"/>
      <c r="W16" s="1216"/>
      <c r="X16" s="1216"/>
      <c r="Y16" s="1216"/>
      <c r="Z16" s="1216"/>
      <c r="AA16" s="1216"/>
      <c r="AB16" s="1216"/>
      <c r="AC16" s="1216"/>
      <c r="AD16" s="1216"/>
      <c r="AE16" s="1216"/>
      <c r="AF16" s="1216"/>
      <c r="AG16" s="1216"/>
      <c r="AH16" s="1216"/>
      <c r="AI16" s="1216"/>
      <c r="AJ16" s="1216"/>
      <c r="AK16" s="1216"/>
      <c r="AL16" s="1216"/>
      <c r="AM16" s="1216"/>
      <c r="AN16" s="1216"/>
      <c r="AO16" s="1216"/>
      <c r="AP16" s="1216"/>
      <c r="AQ16" s="1216"/>
      <c r="AR16" s="1216"/>
      <c r="AS16" s="1216"/>
      <c r="AT16" s="1216"/>
      <c r="AU16" s="1216"/>
      <c r="AV16" s="1216"/>
      <c r="AW16" s="1216"/>
      <c r="AX16" s="1216"/>
      <c r="AY16" s="1216"/>
      <c r="AZ16" s="1216"/>
      <c r="BA16" s="1216"/>
      <c r="BB16" s="1216"/>
      <c r="BC16" s="1216"/>
      <c r="BD16" s="1216"/>
      <c r="BE16" s="1216"/>
      <c r="BF16" s="1216"/>
      <c r="BG16" s="1216"/>
      <c r="BH16" s="1216"/>
      <c r="BI16" s="1216"/>
      <c r="BJ16" s="1216"/>
      <c r="BK16" s="1216"/>
      <c r="BL16" s="1216"/>
      <c r="BM16" s="1216"/>
      <c r="BN16" s="1216"/>
      <c r="BO16" s="1216"/>
      <c r="BP16" s="1216"/>
      <c r="BQ16" s="1216"/>
      <c r="BR16" s="1216"/>
      <c r="BS16" s="1216"/>
      <c r="BT16" s="1216"/>
      <c r="BU16" s="1216"/>
      <c r="BV16" s="1216"/>
      <c r="BW16" s="1216"/>
      <c r="BX16" s="1216"/>
      <c r="BY16" s="1216"/>
      <c r="BZ16" s="1216"/>
      <c r="CA16" s="1216"/>
      <c r="CB16" s="1216"/>
      <c r="CC16" s="1216"/>
      <c r="CD16" s="1216"/>
      <c r="CE16" s="1216"/>
      <c r="CF16" s="1216"/>
      <c r="CG16" s="1216"/>
      <c r="CH16" s="1216"/>
      <c r="CI16" s="1216"/>
      <c r="CJ16" s="1216"/>
      <c r="CK16" s="1216"/>
      <c r="CL16" s="1216"/>
      <c r="CM16" s="1216"/>
      <c r="CN16" s="1216"/>
      <c r="CO16" s="1216"/>
      <c r="CP16" s="1216"/>
      <c r="CQ16" s="1216"/>
      <c r="CR16" s="1216"/>
      <c r="CS16" s="1216"/>
      <c r="CT16" s="1216"/>
      <c r="CU16" s="1216"/>
      <c r="CV16" s="1216"/>
      <c r="CW16" s="1216"/>
      <c r="CX16" s="1216"/>
      <c r="CY16" s="1216"/>
      <c r="CZ16" s="1216"/>
      <c r="DA16" s="1216"/>
      <c r="DB16" s="1216"/>
      <c r="DC16" s="1216"/>
      <c r="DD16" s="1216"/>
      <c r="DE16" s="1216"/>
      <c r="DF16" s="1216"/>
      <c r="DG16" s="1216"/>
      <c r="DH16" s="1216"/>
      <c r="DI16" s="1216"/>
      <c r="DJ16" s="1216"/>
      <c r="DK16" s="1216"/>
      <c r="DL16" s="1216"/>
      <c r="DM16" s="1216"/>
      <c r="DN16" s="1216"/>
      <c r="DO16" s="1216"/>
      <c r="DP16" s="1216"/>
      <c r="DQ16" s="1216"/>
      <c r="DR16" s="1216"/>
      <c r="DS16" s="1216"/>
      <c r="DT16" s="1216"/>
      <c r="DU16" s="1216"/>
      <c r="DV16" s="1216"/>
      <c r="DW16" s="1216"/>
      <c r="DX16" s="1216"/>
      <c r="DY16" s="1216"/>
      <c r="DZ16" s="1216"/>
      <c r="EA16" s="1216"/>
      <c r="EB16" s="1216"/>
      <c r="EC16" s="1216"/>
      <c r="ED16" s="1216"/>
      <c r="EE16" s="1216"/>
      <c r="EF16" s="1216"/>
      <c r="EG16" s="1216"/>
      <c r="EH16" s="1216"/>
      <c r="EI16" s="1216"/>
      <c r="EJ16" s="1216"/>
      <c r="EK16" s="1216"/>
      <c r="EL16" s="1216"/>
    </row>
    <row r="17" spans="1:142" s="1217" customFormat="1" ht="12.5" x14ac:dyDescent="0.35">
      <c r="A17" s="1214" t="s">
        <v>5127</v>
      </c>
      <c r="B17" s="1214" t="s">
        <v>5129</v>
      </c>
      <c r="C17" s="1215">
        <v>6</v>
      </c>
      <c r="D17" s="164">
        <v>8342.35</v>
      </c>
      <c r="E17" s="164">
        <v>8342.35</v>
      </c>
      <c r="F17" s="1216"/>
      <c r="G17" s="1216"/>
      <c r="H17" s="1216"/>
      <c r="I17" s="1216"/>
      <c r="J17" s="1216"/>
      <c r="K17" s="1216"/>
      <c r="L17" s="1216"/>
      <c r="M17" s="1216"/>
      <c r="N17" s="1216"/>
      <c r="O17" s="1216"/>
      <c r="P17" s="1216"/>
      <c r="Q17" s="1216"/>
      <c r="R17" s="1216"/>
      <c r="S17" s="1216"/>
      <c r="T17" s="1216"/>
      <c r="U17" s="1216"/>
      <c r="V17" s="1216"/>
      <c r="W17" s="1216"/>
      <c r="X17" s="1216"/>
      <c r="Y17" s="1216"/>
      <c r="Z17" s="1216"/>
      <c r="AA17" s="1216"/>
      <c r="AB17" s="1216"/>
      <c r="AC17" s="1216"/>
      <c r="AD17" s="1216"/>
      <c r="AE17" s="1216"/>
      <c r="AF17" s="1216"/>
      <c r="AG17" s="1216"/>
      <c r="AH17" s="1216"/>
      <c r="AI17" s="1216"/>
      <c r="AJ17" s="1216"/>
      <c r="AK17" s="1216"/>
      <c r="AL17" s="1216"/>
      <c r="AM17" s="1216"/>
      <c r="AN17" s="1216"/>
      <c r="AO17" s="1216"/>
      <c r="AP17" s="1216"/>
      <c r="AQ17" s="1216"/>
      <c r="AR17" s="1216"/>
      <c r="AS17" s="1216"/>
      <c r="AT17" s="1216"/>
      <c r="AU17" s="1216"/>
      <c r="AV17" s="1216"/>
      <c r="AW17" s="1216"/>
      <c r="AX17" s="1216"/>
      <c r="AY17" s="1216"/>
      <c r="AZ17" s="1216"/>
      <c r="BA17" s="1216"/>
      <c r="BB17" s="1216"/>
      <c r="BC17" s="1216"/>
      <c r="BD17" s="1216"/>
      <c r="BE17" s="1216"/>
      <c r="BF17" s="1216"/>
      <c r="BG17" s="1216"/>
      <c r="BH17" s="1216"/>
      <c r="BI17" s="1216"/>
      <c r="BJ17" s="1216"/>
      <c r="BK17" s="1216"/>
      <c r="BL17" s="1216"/>
      <c r="BM17" s="1216"/>
      <c r="BN17" s="1216"/>
      <c r="BO17" s="1216"/>
      <c r="BP17" s="1216"/>
      <c r="BQ17" s="1216"/>
      <c r="BR17" s="1216"/>
      <c r="BS17" s="1216"/>
      <c r="BT17" s="1216"/>
      <c r="BU17" s="1216"/>
      <c r="BV17" s="1216"/>
      <c r="BW17" s="1216"/>
      <c r="BX17" s="1216"/>
      <c r="BY17" s="1216"/>
      <c r="BZ17" s="1216"/>
      <c r="CA17" s="1216"/>
      <c r="CB17" s="1216"/>
      <c r="CC17" s="1216"/>
      <c r="CD17" s="1216"/>
      <c r="CE17" s="1216"/>
      <c r="CF17" s="1216"/>
      <c r="CG17" s="1216"/>
      <c r="CH17" s="1216"/>
      <c r="CI17" s="1216"/>
      <c r="CJ17" s="1216"/>
      <c r="CK17" s="1216"/>
      <c r="CL17" s="1216"/>
      <c r="CM17" s="1216"/>
      <c r="CN17" s="1216"/>
      <c r="CO17" s="1216"/>
      <c r="CP17" s="1216"/>
      <c r="CQ17" s="1216"/>
      <c r="CR17" s="1216"/>
      <c r="CS17" s="1216"/>
      <c r="CT17" s="1216"/>
      <c r="CU17" s="1216"/>
      <c r="CV17" s="1216"/>
      <c r="CW17" s="1216"/>
      <c r="CX17" s="1216"/>
      <c r="CY17" s="1216"/>
      <c r="CZ17" s="1216"/>
      <c r="DA17" s="1216"/>
      <c r="DB17" s="1216"/>
      <c r="DC17" s="1216"/>
      <c r="DD17" s="1216"/>
      <c r="DE17" s="1216"/>
      <c r="DF17" s="1216"/>
      <c r="DG17" s="1216"/>
      <c r="DH17" s="1216"/>
      <c r="DI17" s="1216"/>
      <c r="DJ17" s="1216"/>
      <c r="DK17" s="1216"/>
      <c r="DL17" s="1216"/>
      <c r="DM17" s="1216"/>
      <c r="DN17" s="1216"/>
      <c r="DO17" s="1216"/>
      <c r="DP17" s="1216"/>
      <c r="DQ17" s="1216"/>
      <c r="DR17" s="1216"/>
      <c r="DS17" s="1216"/>
      <c r="DT17" s="1216"/>
      <c r="DU17" s="1216"/>
      <c r="DV17" s="1216"/>
      <c r="DW17" s="1216"/>
      <c r="DX17" s="1216"/>
      <c r="DY17" s="1216"/>
      <c r="DZ17" s="1216"/>
      <c r="EA17" s="1216"/>
      <c r="EB17" s="1216"/>
      <c r="EC17" s="1216"/>
      <c r="ED17" s="1216"/>
      <c r="EE17" s="1216"/>
      <c r="EF17" s="1216"/>
      <c r="EG17" s="1216"/>
      <c r="EH17" s="1216"/>
      <c r="EI17" s="1216"/>
      <c r="EJ17" s="1216"/>
      <c r="EK17" s="1216"/>
      <c r="EL17" s="1216"/>
    </row>
    <row r="18" spans="1:142" s="1217" customFormat="1" ht="12.5" x14ac:dyDescent="0.35">
      <c r="A18" s="1214" t="s">
        <v>5130</v>
      </c>
      <c r="B18" s="1214" t="s">
        <v>4286</v>
      </c>
      <c r="C18" s="1215">
        <v>6</v>
      </c>
      <c r="D18" s="164">
        <v>8342.35</v>
      </c>
      <c r="E18" s="164">
        <v>8342.35</v>
      </c>
      <c r="F18" s="1216"/>
      <c r="G18" s="1216"/>
      <c r="H18" s="1216"/>
      <c r="I18" s="1216"/>
      <c r="J18" s="1216"/>
      <c r="K18" s="1216"/>
      <c r="L18" s="1216"/>
      <c r="M18" s="1216"/>
      <c r="N18" s="1216"/>
      <c r="O18" s="1216"/>
      <c r="P18" s="1216"/>
      <c r="Q18" s="1216"/>
      <c r="R18" s="1216"/>
      <c r="S18" s="1216"/>
      <c r="T18" s="1216"/>
      <c r="U18" s="1216"/>
      <c r="V18" s="1216"/>
      <c r="W18" s="1216"/>
      <c r="X18" s="1216"/>
      <c r="Y18" s="1216"/>
      <c r="Z18" s="1216"/>
      <c r="AA18" s="1216"/>
      <c r="AB18" s="1216"/>
      <c r="AC18" s="1216"/>
      <c r="AD18" s="1216"/>
      <c r="AE18" s="1216"/>
      <c r="AF18" s="1216"/>
      <c r="AG18" s="1216"/>
      <c r="AH18" s="1216"/>
      <c r="AI18" s="1216"/>
      <c r="AJ18" s="1216"/>
      <c r="AK18" s="1216"/>
      <c r="AL18" s="1216"/>
      <c r="AM18" s="1216"/>
      <c r="AN18" s="1216"/>
      <c r="AO18" s="1216"/>
      <c r="AP18" s="1216"/>
      <c r="AQ18" s="1216"/>
      <c r="AR18" s="1216"/>
      <c r="AS18" s="1216"/>
      <c r="AT18" s="1216"/>
      <c r="AU18" s="1216"/>
      <c r="AV18" s="1216"/>
      <c r="AW18" s="1216"/>
      <c r="AX18" s="1216"/>
      <c r="AY18" s="1216"/>
      <c r="AZ18" s="1216"/>
      <c r="BA18" s="1216"/>
      <c r="BB18" s="1216"/>
      <c r="BC18" s="1216"/>
      <c r="BD18" s="1216"/>
      <c r="BE18" s="1216"/>
      <c r="BF18" s="1216"/>
      <c r="BG18" s="1216"/>
      <c r="BH18" s="1216"/>
      <c r="BI18" s="1216"/>
      <c r="BJ18" s="1216"/>
      <c r="BK18" s="1216"/>
      <c r="BL18" s="1216"/>
      <c r="BM18" s="1216"/>
      <c r="BN18" s="1216"/>
      <c r="BO18" s="1216"/>
      <c r="BP18" s="1216"/>
      <c r="BQ18" s="1216"/>
      <c r="BR18" s="1216"/>
      <c r="BS18" s="1216"/>
      <c r="BT18" s="1216"/>
      <c r="BU18" s="1216"/>
      <c r="BV18" s="1216"/>
      <c r="BW18" s="1216"/>
      <c r="BX18" s="1216"/>
      <c r="BY18" s="1216"/>
      <c r="BZ18" s="1216"/>
      <c r="CA18" s="1216"/>
      <c r="CB18" s="1216"/>
      <c r="CC18" s="1216"/>
      <c r="CD18" s="1216"/>
      <c r="CE18" s="1216"/>
      <c r="CF18" s="1216"/>
      <c r="CG18" s="1216"/>
      <c r="CH18" s="1216"/>
      <c r="CI18" s="1216"/>
      <c r="CJ18" s="1216"/>
      <c r="CK18" s="1216"/>
      <c r="CL18" s="1216"/>
      <c r="CM18" s="1216"/>
      <c r="CN18" s="1216"/>
      <c r="CO18" s="1216"/>
      <c r="CP18" s="1216"/>
      <c r="CQ18" s="1216"/>
      <c r="CR18" s="1216"/>
      <c r="CS18" s="1216"/>
      <c r="CT18" s="1216"/>
      <c r="CU18" s="1216"/>
      <c r="CV18" s="1216"/>
      <c r="CW18" s="1216"/>
      <c r="CX18" s="1216"/>
      <c r="CY18" s="1216"/>
      <c r="CZ18" s="1216"/>
      <c r="DA18" s="1216"/>
      <c r="DB18" s="1216"/>
      <c r="DC18" s="1216"/>
      <c r="DD18" s="1216"/>
      <c r="DE18" s="1216"/>
      <c r="DF18" s="1216"/>
      <c r="DG18" s="1216"/>
      <c r="DH18" s="1216"/>
      <c r="DI18" s="1216"/>
      <c r="DJ18" s="1216"/>
      <c r="DK18" s="1216"/>
      <c r="DL18" s="1216"/>
      <c r="DM18" s="1216"/>
      <c r="DN18" s="1216"/>
      <c r="DO18" s="1216"/>
      <c r="DP18" s="1216"/>
      <c r="DQ18" s="1216"/>
      <c r="DR18" s="1216"/>
      <c r="DS18" s="1216"/>
      <c r="DT18" s="1216"/>
      <c r="DU18" s="1216"/>
      <c r="DV18" s="1216"/>
      <c r="DW18" s="1216"/>
      <c r="DX18" s="1216"/>
      <c r="DY18" s="1216"/>
      <c r="DZ18" s="1216"/>
      <c r="EA18" s="1216"/>
      <c r="EB18" s="1216"/>
      <c r="EC18" s="1216"/>
      <c r="ED18" s="1216"/>
      <c r="EE18" s="1216"/>
      <c r="EF18" s="1216"/>
      <c r="EG18" s="1216"/>
      <c r="EH18" s="1216"/>
      <c r="EI18" s="1216"/>
      <c r="EJ18" s="1216"/>
      <c r="EK18" s="1216"/>
      <c r="EL18" s="1216"/>
    </row>
    <row r="19" spans="1:142" s="1217" customFormat="1" ht="12.5" x14ac:dyDescent="0.35">
      <c r="A19" s="70"/>
      <c r="B19" s="1218" t="s">
        <v>4238</v>
      </c>
      <c r="C19" s="1219">
        <f>SUM(C12:C18)</f>
        <v>30</v>
      </c>
      <c r="D19" s="1220"/>
      <c r="E19" s="1220"/>
      <c r="F19" s="1216"/>
      <c r="G19" s="1216"/>
      <c r="H19" s="1216"/>
      <c r="I19" s="1216"/>
      <c r="J19" s="1216"/>
      <c r="K19" s="1216"/>
      <c r="L19" s="1216"/>
      <c r="M19" s="1216"/>
      <c r="N19" s="1216"/>
      <c r="O19" s="1216"/>
      <c r="P19" s="1216"/>
      <c r="Q19" s="1216"/>
    </row>
    <row r="20" spans="1:142" x14ac:dyDescent="0.3">
      <c r="A20" s="1221"/>
      <c r="B20" s="1222"/>
      <c r="C20" s="1223"/>
      <c r="D20" s="1224"/>
      <c r="E20" s="1224"/>
    </row>
    <row r="21" spans="1:142" x14ac:dyDescent="0.3">
      <c r="A21" s="1221"/>
      <c r="B21" s="1222"/>
      <c r="C21" s="1223"/>
      <c r="D21" s="1224"/>
      <c r="E21" s="1224"/>
    </row>
    <row r="22" spans="1:142" x14ac:dyDescent="0.3">
      <c r="A22" s="1225" t="s">
        <v>4168</v>
      </c>
      <c r="B22" s="1225"/>
      <c r="C22" s="1223"/>
      <c r="D22" s="1224"/>
      <c r="E22" s="1224"/>
    </row>
    <row r="23" spans="1:142" s="1217" customFormat="1" ht="12.5" x14ac:dyDescent="0.35">
      <c r="A23" s="1213" t="s">
        <v>5131</v>
      </c>
      <c r="B23" s="1214" t="s">
        <v>5011</v>
      </c>
      <c r="C23" s="1226">
        <f>12+2</f>
        <v>14</v>
      </c>
      <c r="D23" s="164">
        <v>8334.25</v>
      </c>
      <c r="E23" s="272">
        <v>9218.1</v>
      </c>
      <c r="F23" s="1216"/>
      <c r="G23" s="1216"/>
      <c r="H23" s="1216"/>
      <c r="I23" s="1216"/>
      <c r="J23" s="1216"/>
      <c r="K23" s="1216"/>
      <c r="L23" s="1216"/>
      <c r="M23" s="1216"/>
      <c r="N23" s="1216"/>
      <c r="O23" s="1216"/>
      <c r="P23" s="1216"/>
      <c r="Q23" s="1216"/>
      <c r="R23" s="1216"/>
      <c r="S23" s="1216"/>
      <c r="T23" s="1216"/>
      <c r="U23" s="1216"/>
      <c r="V23" s="1216"/>
      <c r="W23" s="1216"/>
      <c r="X23" s="1216"/>
      <c r="Y23" s="1216"/>
      <c r="Z23" s="1216"/>
      <c r="AA23" s="1216"/>
      <c r="AB23" s="1216"/>
      <c r="AC23" s="1216"/>
      <c r="AD23" s="1216"/>
      <c r="AE23" s="1216"/>
      <c r="AF23" s="1216"/>
      <c r="AG23" s="1216"/>
      <c r="AH23" s="1216"/>
      <c r="AI23" s="1216"/>
      <c r="AJ23" s="1216"/>
      <c r="AK23" s="1216"/>
      <c r="AL23" s="1216"/>
      <c r="AM23" s="1216"/>
      <c r="AN23" s="1216"/>
      <c r="AO23" s="1216"/>
      <c r="AP23" s="1216"/>
      <c r="AQ23" s="1216"/>
      <c r="AR23" s="1216"/>
      <c r="AS23" s="1216"/>
      <c r="AT23" s="1216"/>
      <c r="AU23" s="1216"/>
      <c r="AV23" s="1216"/>
      <c r="AW23" s="1216"/>
      <c r="AX23" s="1216"/>
      <c r="AY23" s="1216"/>
      <c r="AZ23" s="1216"/>
      <c r="BA23" s="1216"/>
      <c r="BB23" s="1216"/>
      <c r="BC23" s="1216"/>
      <c r="BD23" s="1216"/>
      <c r="BE23" s="1216"/>
      <c r="BF23" s="1216"/>
      <c r="BG23" s="1216"/>
      <c r="BH23" s="1216"/>
      <c r="BI23" s="1216"/>
      <c r="BJ23" s="1216"/>
      <c r="BK23" s="1216"/>
      <c r="BL23" s="1216"/>
      <c r="BM23" s="1216"/>
      <c r="BN23" s="1216"/>
      <c r="BO23" s="1216"/>
      <c r="BP23" s="1216"/>
      <c r="BQ23" s="1216"/>
      <c r="BR23" s="1216"/>
      <c r="BS23" s="1216"/>
      <c r="BT23" s="1216"/>
      <c r="BU23" s="1216"/>
      <c r="BV23" s="1216"/>
      <c r="BW23" s="1216"/>
      <c r="BX23" s="1216"/>
      <c r="BY23" s="1216"/>
      <c r="BZ23" s="1216"/>
      <c r="CA23" s="1216"/>
      <c r="CB23" s="1216"/>
      <c r="CC23" s="1216"/>
      <c r="CD23" s="1216"/>
      <c r="CE23" s="1216"/>
      <c r="CF23" s="1216"/>
      <c r="CG23" s="1216"/>
      <c r="CH23" s="1216"/>
      <c r="CI23" s="1216"/>
      <c r="CJ23" s="1216"/>
      <c r="CK23" s="1216"/>
      <c r="CL23" s="1216"/>
      <c r="CM23" s="1216"/>
      <c r="CN23" s="1216"/>
      <c r="CO23" s="1216"/>
      <c r="CP23" s="1216"/>
      <c r="CQ23" s="1216"/>
      <c r="CR23" s="1216"/>
      <c r="CS23" s="1216"/>
      <c r="CT23" s="1216"/>
      <c r="CU23" s="1216"/>
      <c r="CV23" s="1216"/>
      <c r="CW23" s="1216"/>
      <c r="CX23" s="1216"/>
      <c r="CY23" s="1216"/>
      <c r="CZ23" s="1216"/>
      <c r="DA23" s="1216"/>
      <c r="DB23" s="1216"/>
      <c r="DC23" s="1216"/>
      <c r="DD23" s="1216"/>
      <c r="DE23" s="1216"/>
      <c r="DF23" s="1216"/>
      <c r="DG23" s="1216"/>
      <c r="DH23" s="1216"/>
      <c r="DI23" s="1216"/>
      <c r="DJ23" s="1216"/>
      <c r="DK23" s="1216"/>
      <c r="DL23" s="1216"/>
      <c r="DM23" s="1216"/>
      <c r="DN23" s="1216"/>
      <c r="DO23" s="1216"/>
      <c r="DP23" s="1216"/>
      <c r="DQ23" s="1216"/>
      <c r="DR23" s="1216"/>
      <c r="DS23" s="1216"/>
      <c r="DT23" s="1216"/>
      <c r="DU23" s="1216"/>
      <c r="DV23" s="1216"/>
      <c r="DW23" s="1216"/>
      <c r="DX23" s="1216"/>
      <c r="DY23" s="1216"/>
      <c r="DZ23" s="1216"/>
      <c r="EA23" s="1216"/>
      <c r="EB23" s="1216"/>
      <c r="EC23" s="1216"/>
      <c r="ED23" s="1216"/>
      <c r="EE23" s="1216"/>
      <c r="EF23" s="1216"/>
      <c r="EG23" s="1216"/>
      <c r="EH23" s="1216"/>
      <c r="EI23" s="1216"/>
      <c r="EJ23" s="1216"/>
      <c r="EK23" s="1216"/>
      <c r="EL23" s="1216"/>
    </row>
    <row r="24" spans="1:142" s="1217" customFormat="1" ht="12.5" x14ac:dyDescent="0.35">
      <c r="A24" s="1213" t="s">
        <v>5132</v>
      </c>
      <c r="B24" s="1214" t="s">
        <v>5133</v>
      </c>
      <c r="C24" s="1215">
        <v>2</v>
      </c>
      <c r="D24" s="272">
        <v>9218.1</v>
      </c>
      <c r="E24" s="272">
        <v>9218.1</v>
      </c>
      <c r="F24" s="1216"/>
      <c r="G24" s="1216"/>
      <c r="H24" s="1216"/>
      <c r="I24" s="1216"/>
      <c r="J24" s="1216"/>
      <c r="K24" s="1216"/>
      <c r="L24" s="1216"/>
      <c r="M24" s="1216"/>
      <c r="N24" s="1216"/>
      <c r="O24" s="1216"/>
      <c r="P24" s="1216"/>
      <c r="Q24" s="1216"/>
      <c r="R24" s="1216"/>
      <c r="S24" s="1216"/>
      <c r="T24" s="1216"/>
      <c r="U24" s="1216"/>
      <c r="V24" s="1216"/>
      <c r="W24" s="1216"/>
      <c r="X24" s="1216"/>
      <c r="Y24" s="1216"/>
      <c r="Z24" s="1216"/>
      <c r="AA24" s="1216"/>
      <c r="AB24" s="1216"/>
      <c r="AC24" s="1216"/>
      <c r="AD24" s="1216"/>
      <c r="AE24" s="1216"/>
      <c r="AF24" s="1216"/>
      <c r="AG24" s="1216"/>
      <c r="AH24" s="1216"/>
      <c r="AI24" s="1216"/>
      <c r="AJ24" s="1216"/>
      <c r="AK24" s="1216"/>
      <c r="AL24" s="1216"/>
      <c r="AM24" s="1216"/>
      <c r="AN24" s="1216"/>
      <c r="AO24" s="1216"/>
      <c r="AP24" s="1216"/>
      <c r="AQ24" s="1216"/>
      <c r="AR24" s="1216"/>
      <c r="AS24" s="1216"/>
      <c r="AT24" s="1216"/>
      <c r="AU24" s="1216"/>
      <c r="AV24" s="1216"/>
      <c r="AW24" s="1216"/>
      <c r="AX24" s="1216"/>
      <c r="AY24" s="1216"/>
      <c r="AZ24" s="1216"/>
      <c r="BA24" s="1216"/>
      <c r="BB24" s="1216"/>
      <c r="BC24" s="1216"/>
      <c r="BD24" s="1216"/>
      <c r="BE24" s="1216"/>
      <c r="BF24" s="1216"/>
      <c r="BG24" s="1216"/>
      <c r="BH24" s="1216"/>
      <c r="BI24" s="1216"/>
      <c r="BJ24" s="1216"/>
      <c r="BK24" s="1216"/>
      <c r="BL24" s="1216"/>
      <c r="BM24" s="1216"/>
      <c r="BN24" s="1216"/>
      <c r="BO24" s="1216"/>
      <c r="BP24" s="1216"/>
      <c r="BQ24" s="1216"/>
      <c r="BR24" s="1216"/>
      <c r="BS24" s="1216"/>
      <c r="BT24" s="1216"/>
      <c r="BU24" s="1216"/>
      <c r="BV24" s="1216"/>
      <c r="BW24" s="1216"/>
      <c r="BX24" s="1216"/>
      <c r="BY24" s="1216"/>
      <c r="BZ24" s="1216"/>
      <c r="CA24" s="1216"/>
      <c r="CB24" s="1216"/>
      <c r="CC24" s="1216"/>
      <c r="CD24" s="1216"/>
      <c r="CE24" s="1216"/>
      <c r="CF24" s="1216"/>
      <c r="CG24" s="1216"/>
      <c r="CH24" s="1216"/>
      <c r="CI24" s="1216"/>
      <c r="CJ24" s="1216"/>
      <c r="CK24" s="1216"/>
      <c r="CL24" s="1216"/>
      <c r="CM24" s="1216"/>
      <c r="CN24" s="1216"/>
      <c r="CO24" s="1216"/>
      <c r="CP24" s="1216"/>
      <c r="CQ24" s="1216"/>
      <c r="CR24" s="1216"/>
      <c r="CS24" s="1216"/>
      <c r="CT24" s="1216"/>
      <c r="CU24" s="1216"/>
      <c r="CV24" s="1216"/>
      <c r="CW24" s="1216"/>
      <c r="CX24" s="1216"/>
      <c r="CY24" s="1216"/>
      <c r="CZ24" s="1216"/>
      <c r="DA24" s="1216"/>
      <c r="DB24" s="1216"/>
      <c r="DC24" s="1216"/>
      <c r="DD24" s="1216"/>
      <c r="DE24" s="1216"/>
      <c r="DF24" s="1216"/>
      <c r="DG24" s="1216"/>
      <c r="DH24" s="1216"/>
      <c r="DI24" s="1216"/>
      <c r="DJ24" s="1216"/>
      <c r="DK24" s="1216"/>
      <c r="DL24" s="1216"/>
      <c r="DM24" s="1216"/>
      <c r="DN24" s="1216"/>
      <c r="DO24" s="1216"/>
      <c r="DP24" s="1216"/>
      <c r="DQ24" s="1216"/>
      <c r="DR24" s="1216"/>
      <c r="DS24" s="1216"/>
      <c r="DT24" s="1216"/>
      <c r="DU24" s="1216"/>
      <c r="DV24" s="1216"/>
      <c r="DW24" s="1216"/>
      <c r="DX24" s="1216"/>
      <c r="DY24" s="1216"/>
      <c r="DZ24" s="1216"/>
      <c r="EA24" s="1216"/>
      <c r="EB24" s="1216"/>
      <c r="EC24" s="1216"/>
      <c r="ED24" s="1216"/>
      <c r="EE24" s="1216"/>
      <c r="EF24" s="1216"/>
      <c r="EG24" s="1216"/>
      <c r="EH24" s="1216"/>
      <c r="EI24" s="1216"/>
      <c r="EJ24" s="1216"/>
      <c r="EK24" s="1216"/>
      <c r="EL24" s="1216"/>
    </row>
    <row r="25" spans="1:142" s="1217" customFormat="1" ht="12.5" x14ac:dyDescent="0.35">
      <c r="A25" s="1213" t="s">
        <v>5134</v>
      </c>
      <c r="B25" s="1214" t="s">
        <v>5135</v>
      </c>
      <c r="C25" s="1215">
        <v>3</v>
      </c>
      <c r="D25" s="272">
        <v>9218.1</v>
      </c>
      <c r="E25" s="272">
        <v>9218.1</v>
      </c>
      <c r="F25" s="1216"/>
      <c r="G25" s="1216"/>
      <c r="H25" s="1216"/>
      <c r="I25" s="1216"/>
      <c r="J25" s="1216"/>
      <c r="K25" s="1216"/>
      <c r="L25" s="1216"/>
      <c r="M25" s="1216"/>
      <c r="N25" s="1216"/>
      <c r="O25" s="1216"/>
      <c r="P25" s="1216"/>
      <c r="Q25" s="1216"/>
      <c r="R25" s="1216"/>
      <c r="S25" s="1216"/>
      <c r="T25" s="1216"/>
      <c r="U25" s="1216"/>
      <c r="V25" s="1216"/>
      <c r="W25" s="1216"/>
      <c r="X25" s="1216"/>
      <c r="Y25" s="1216"/>
      <c r="Z25" s="1216"/>
      <c r="AA25" s="1216"/>
      <c r="AB25" s="1216"/>
      <c r="AC25" s="1216"/>
      <c r="AD25" s="1216"/>
      <c r="AE25" s="1216"/>
      <c r="AF25" s="1216"/>
      <c r="AG25" s="1216"/>
      <c r="AH25" s="1216"/>
      <c r="AI25" s="1216"/>
      <c r="AJ25" s="1216"/>
      <c r="AK25" s="1216"/>
      <c r="AL25" s="1216"/>
      <c r="AM25" s="1216"/>
      <c r="AN25" s="1216"/>
      <c r="AO25" s="1216"/>
      <c r="AP25" s="1216"/>
      <c r="AQ25" s="1216"/>
      <c r="AR25" s="1216"/>
      <c r="AS25" s="1216"/>
      <c r="AT25" s="1216"/>
      <c r="AU25" s="1216"/>
      <c r="AV25" s="1216"/>
      <c r="AW25" s="1216"/>
      <c r="AX25" s="1216"/>
      <c r="AY25" s="1216"/>
      <c r="AZ25" s="1216"/>
      <c r="BA25" s="1216"/>
      <c r="BB25" s="1216"/>
      <c r="BC25" s="1216"/>
      <c r="BD25" s="1216"/>
      <c r="BE25" s="1216"/>
      <c r="BF25" s="1216"/>
      <c r="BG25" s="1216"/>
      <c r="BH25" s="1216"/>
      <c r="BI25" s="1216"/>
      <c r="BJ25" s="1216"/>
      <c r="BK25" s="1216"/>
      <c r="BL25" s="1216"/>
      <c r="BM25" s="1216"/>
      <c r="BN25" s="1216"/>
      <c r="BO25" s="1216"/>
      <c r="BP25" s="1216"/>
      <c r="BQ25" s="1216"/>
      <c r="BR25" s="1216"/>
      <c r="BS25" s="1216"/>
      <c r="BT25" s="1216"/>
      <c r="BU25" s="1216"/>
      <c r="BV25" s="1216"/>
      <c r="BW25" s="1216"/>
      <c r="BX25" s="1216"/>
      <c r="BY25" s="1216"/>
      <c r="BZ25" s="1216"/>
      <c r="CA25" s="1216"/>
      <c r="CB25" s="1216"/>
      <c r="CC25" s="1216"/>
      <c r="CD25" s="1216"/>
      <c r="CE25" s="1216"/>
      <c r="CF25" s="1216"/>
      <c r="CG25" s="1216"/>
      <c r="CH25" s="1216"/>
      <c r="CI25" s="1216"/>
      <c r="CJ25" s="1216"/>
      <c r="CK25" s="1216"/>
      <c r="CL25" s="1216"/>
      <c r="CM25" s="1216"/>
      <c r="CN25" s="1216"/>
      <c r="CO25" s="1216"/>
      <c r="CP25" s="1216"/>
      <c r="CQ25" s="1216"/>
      <c r="CR25" s="1216"/>
      <c r="CS25" s="1216"/>
      <c r="CT25" s="1216"/>
      <c r="CU25" s="1216"/>
      <c r="CV25" s="1216"/>
      <c r="CW25" s="1216"/>
      <c r="CX25" s="1216"/>
      <c r="CY25" s="1216"/>
      <c r="CZ25" s="1216"/>
      <c r="DA25" s="1216"/>
      <c r="DB25" s="1216"/>
      <c r="DC25" s="1216"/>
      <c r="DD25" s="1216"/>
      <c r="DE25" s="1216"/>
      <c r="DF25" s="1216"/>
      <c r="DG25" s="1216"/>
      <c r="DH25" s="1216"/>
      <c r="DI25" s="1216"/>
      <c r="DJ25" s="1216"/>
      <c r="DK25" s="1216"/>
      <c r="DL25" s="1216"/>
      <c r="DM25" s="1216"/>
      <c r="DN25" s="1216"/>
      <c r="DO25" s="1216"/>
      <c r="DP25" s="1216"/>
      <c r="DQ25" s="1216"/>
      <c r="DR25" s="1216"/>
      <c r="DS25" s="1216"/>
      <c r="DT25" s="1216"/>
      <c r="DU25" s="1216"/>
      <c r="DV25" s="1216"/>
      <c r="DW25" s="1216"/>
      <c r="DX25" s="1216"/>
      <c r="DY25" s="1216"/>
      <c r="DZ25" s="1216"/>
      <c r="EA25" s="1216"/>
      <c r="EB25" s="1216"/>
      <c r="EC25" s="1216"/>
      <c r="ED25" s="1216"/>
      <c r="EE25" s="1216"/>
      <c r="EF25" s="1216"/>
      <c r="EG25" s="1216"/>
      <c r="EH25" s="1216"/>
      <c r="EI25" s="1216"/>
      <c r="EJ25" s="1216"/>
      <c r="EK25" s="1216"/>
      <c r="EL25" s="1216"/>
    </row>
    <row r="26" spans="1:142" s="1217" customFormat="1" ht="12.5" x14ac:dyDescent="0.35">
      <c r="A26" s="1213" t="s">
        <v>5136</v>
      </c>
      <c r="B26" s="1214" t="s">
        <v>5137</v>
      </c>
      <c r="C26" s="1227">
        <v>9</v>
      </c>
      <c r="D26" s="272">
        <v>9218.1</v>
      </c>
      <c r="E26" s="272">
        <v>9218.1</v>
      </c>
      <c r="F26" s="1216"/>
      <c r="G26" s="1216"/>
      <c r="H26" s="1216"/>
      <c r="I26" s="1216"/>
      <c r="J26" s="1216"/>
      <c r="K26" s="1216"/>
      <c r="L26" s="1216"/>
      <c r="M26" s="1216"/>
      <c r="N26" s="1216"/>
      <c r="O26" s="1216"/>
      <c r="P26" s="1216"/>
      <c r="Q26" s="1216"/>
      <c r="R26" s="1216"/>
      <c r="S26" s="1216"/>
      <c r="T26" s="1216"/>
      <c r="U26" s="1216"/>
      <c r="V26" s="1216"/>
      <c r="W26" s="1216"/>
      <c r="X26" s="1216"/>
      <c r="Y26" s="1216"/>
      <c r="Z26" s="1216"/>
      <c r="AA26" s="1216"/>
      <c r="AB26" s="1216"/>
      <c r="AC26" s="1216"/>
      <c r="AD26" s="1216"/>
      <c r="AE26" s="1216"/>
      <c r="AF26" s="1216"/>
      <c r="AG26" s="1216"/>
      <c r="AH26" s="1216"/>
      <c r="AI26" s="1216"/>
      <c r="AJ26" s="1216"/>
      <c r="AK26" s="1216"/>
      <c r="AL26" s="1216"/>
      <c r="AM26" s="1216"/>
      <c r="AN26" s="1216"/>
      <c r="AO26" s="1216"/>
      <c r="AP26" s="1216"/>
      <c r="AQ26" s="1216"/>
      <c r="AR26" s="1216"/>
      <c r="AS26" s="1216"/>
      <c r="AT26" s="1216"/>
      <c r="AU26" s="1216"/>
      <c r="AV26" s="1216"/>
      <c r="AW26" s="1216"/>
      <c r="AX26" s="1216"/>
      <c r="AY26" s="1216"/>
      <c r="AZ26" s="1216"/>
      <c r="BA26" s="1216"/>
      <c r="BB26" s="1216"/>
      <c r="BC26" s="1216"/>
      <c r="BD26" s="1216"/>
      <c r="BE26" s="1216"/>
      <c r="BF26" s="1216"/>
      <c r="BG26" s="1216"/>
      <c r="BH26" s="1216"/>
      <c r="BI26" s="1216"/>
      <c r="BJ26" s="1216"/>
      <c r="BK26" s="1216"/>
      <c r="BL26" s="1216"/>
      <c r="BM26" s="1216"/>
      <c r="BN26" s="1216"/>
      <c r="BO26" s="1216"/>
      <c r="BP26" s="1216"/>
      <c r="BQ26" s="1216"/>
      <c r="BR26" s="1216"/>
      <c r="BS26" s="1216"/>
      <c r="BT26" s="1216"/>
      <c r="BU26" s="1216"/>
      <c r="BV26" s="1216"/>
      <c r="BW26" s="1216"/>
      <c r="BX26" s="1216"/>
      <c r="BY26" s="1216"/>
      <c r="BZ26" s="1216"/>
      <c r="CA26" s="1216"/>
      <c r="CB26" s="1216"/>
      <c r="CC26" s="1216"/>
      <c r="CD26" s="1216"/>
      <c r="CE26" s="1216"/>
      <c r="CF26" s="1216"/>
      <c r="CG26" s="1216"/>
      <c r="CH26" s="1216"/>
      <c r="CI26" s="1216"/>
      <c r="CJ26" s="1216"/>
      <c r="CK26" s="1216"/>
      <c r="CL26" s="1216"/>
      <c r="CM26" s="1216"/>
      <c r="CN26" s="1216"/>
      <c r="CO26" s="1216"/>
      <c r="CP26" s="1216"/>
      <c r="CQ26" s="1216"/>
      <c r="CR26" s="1216"/>
      <c r="CS26" s="1216"/>
      <c r="CT26" s="1216"/>
      <c r="CU26" s="1216"/>
      <c r="CV26" s="1216"/>
      <c r="CW26" s="1216"/>
      <c r="CX26" s="1216"/>
      <c r="CY26" s="1216"/>
      <c r="CZ26" s="1216"/>
      <c r="DA26" s="1216"/>
      <c r="DB26" s="1216"/>
      <c r="DC26" s="1216"/>
      <c r="DD26" s="1216"/>
      <c r="DE26" s="1216"/>
      <c r="DF26" s="1216"/>
      <c r="DG26" s="1216"/>
      <c r="DH26" s="1216"/>
      <c r="DI26" s="1216"/>
      <c r="DJ26" s="1216"/>
      <c r="DK26" s="1216"/>
      <c r="DL26" s="1216"/>
      <c r="DM26" s="1216"/>
      <c r="DN26" s="1216"/>
      <c r="DO26" s="1216"/>
      <c r="DP26" s="1216"/>
      <c r="DQ26" s="1216"/>
      <c r="DR26" s="1216"/>
      <c r="DS26" s="1216"/>
      <c r="DT26" s="1216"/>
      <c r="DU26" s="1216"/>
      <c r="DV26" s="1216"/>
      <c r="DW26" s="1216"/>
      <c r="DX26" s="1216"/>
      <c r="DY26" s="1216"/>
      <c r="DZ26" s="1216"/>
      <c r="EA26" s="1216"/>
      <c r="EB26" s="1216"/>
      <c r="EC26" s="1216"/>
      <c r="ED26" s="1216"/>
      <c r="EE26" s="1216"/>
      <c r="EF26" s="1216"/>
      <c r="EG26" s="1216"/>
      <c r="EH26" s="1216"/>
      <c r="EI26" s="1216"/>
      <c r="EJ26" s="1216"/>
      <c r="EK26" s="1216"/>
      <c r="EL26" s="1216"/>
    </row>
    <row r="27" spans="1:142" s="1217" customFormat="1" ht="12.5" x14ac:dyDescent="0.35">
      <c r="A27" s="1213" t="s">
        <v>5138</v>
      </c>
      <c r="B27" s="1214" t="s">
        <v>5139</v>
      </c>
      <c r="C27" s="1227">
        <v>15</v>
      </c>
      <c r="D27" s="272">
        <v>8334.25</v>
      </c>
      <c r="E27" s="272">
        <v>9218.1</v>
      </c>
      <c r="F27" s="1216"/>
      <c r="G27" s="1216"/>
      <c r="H27" s="1216"/>
      <c r="I27" s="1216"/>
      <c r="J27" s="1216"/>
      <c r="K27" s="1216"/>
      <c r="L27" s="1216"/>
      <c r="M27" s="1216"/>
      <c r="N27" s="1216"/>
      <c r="O27" s="1216"/>
      <c r="P27" s="1216"/>
      <c r="Q27" s="1216"/>
      <c r="R27" s="1216"/>
      <c r="S27" s="1216"/>
      <c r="T27" s="1216"/>
      <c r="U27" s="1216"/>
      <c r="V27" s="1216"/>
      <c r="W27" s="1216"/>
      <c r="X27" s="1216"/>
      <c r="Y27" s="1216"/>
      <c r="Z27" s="1216"/>
      <c r="AA27" s="1216"/>
      <c r="AB27" s="1216"/>
      <c r="AC27" s="1216"/>
      <c r="AD27" s="1216"/>
      <c r="AE27" s="1216"/>
      <c r="AF27" s="1216"/>
      <c r="AG27" s="1216"/>
      <c r="AH27" s="1216"/>
      <c r="AI27" s="1216"/>
      <c r="AJ27" s="1216"/>
      <c r="AK27" s="1216"/>
      <c r="AL27" s="1216"/>
      <c r="AM27" s="1216"/>
      <c r="AN27" s="1216"/>
      <c r="AO27" s="1216"/>
      <c r="AP27" s="1216"/>
      <c r="AQ27" s="1216"/>
      <c r="AR27" s="1216"/>
      <c r="AS27" s="1216"/>
      <c r="AT27" s="1216"/>
      <c r="AU27" s="1216"/>
      <c r="AV27" s="1216"/>
      <c r="AW27" s="1216"/>
      <c r="AX27" s="1216"/>
      <c r="AY27" s="1216"/>
      <c r="AZ27" s="1216"/>
      <c r="BA27" s="1216"/>
      <c r="BB27" s="1216"/>
      <c r="BC27" s="1216"/>
      <c r="BD27" s="1216"/>
      <c r="BE27" s="1216"/>
      <c r="BF27" s="1216"/>
      <c r="BG27" s="1216"/>
      <c r="BH27" s="1216"/>
      <c r="BI27" s="1216"/>
      <c r="BJ27" s="1216"/>
      <c r="BK27" s="1216"/>
      <c r="BL27" s="1216"/>
      <c r="BM27" s="1216"/>
      <c r="BN27" s="1216"/>
      <c r="BO27" s="1216"/>
      <c r="BP27" s="1216"/>
      <c r="BQ27" s="1216"/>
      <c r="BR27" s="1216"/>
      <c r="BS27" s="1216"/>
      <c r="BT27" s="1216"/>
      <c r="BU27" s="1216"/>
      <c r="BV27" s="1216"/>
      <c r="BW27" s="1216"/>
      <c r="BX27" s="1216"/>
      <c r="BY27" s="1216"/>
      <c r="BZ27" s="1216"/>
      <c r="CA27" s="1216"/>
      <c r="CB27" s="1216"/>
      <c r="CC27" s="1216"/>
      <c r="CD27" s="1216"/>
      <c r="CE27" s="1216"/>
      <c r="CF27" s="1216"/>
      <c r="CG27" s="1216"/>
      <c r="CH27" s="1216"/>
      <c r="CI27" s="1216"/>
      <c r="CJ27" s="1216"/>
      <c r="CK27" s="1216"/>
      <c r="CL27" s="1216"/>
      <c r="CM27" s="1216"/>
      <c r="CN27" s="1216"/>
      <c r="CO27" s="1216"/>
      <c r="CP27" s="1216"/>
      <c r="CQ27" s="1216"/>
      <c r="CR27" s="1216"/>
      <c r="CS27" s="1216"/>
      <c r="CT27" s="1216"/>
      <c r="CU27" s="1216"/>
      <c r="CV27" s="1216"/>
      <c r="CW27" s="1216"/>
      <c r="CX27" s="1216"/>
      <c r="CY27" s="1216"/>
      <c r="CZ27" s="1216"/>
      <c r="DA27" s="1216"/>
      <c r="DB27" s="1216"/>
      <c r="DC27" s="1216"/>
      <c r="DD27" s="1216"/>
      <c r="DE27" s="1216"/>
      <c r="DF27" s="1216"/>
      <c r="DG27" s="1216"/>
      <c r="DH27" s="1216"/>
      <c r="DI27" s="1216"/>
      <c r="DJ27" s="1216"/>
      <c r="DK27" s="1216"/>
      <c r="DL27" s="1216"/>
      <c r="DM27" s="1216"/>
      <c r="DN27" s="1216"/>
      <c r="DO27" s="1216"/>
      <c r="DP27" s="1216"/>
      <c r="DQ27" s="1216"/>
      <c r="DR27" s="1216"/>
      <c r="DS27" s="1216"/>
      <c r="DT27" s="1216"/>
      <c r="DU27" s="1216"/>
      <c r="DV27" s="1216"/>
      <c r="DW27" s="1216"/>
      <c r="DX27" s="1216"/>
      <c r="DY27" s="1216"/>
      <c r="DZ27" s="1216"/>
      <c r="EA27" s="1216"/>
      <c r="EB27" s="1216"/>
      <c r="EC27" s="1216"/>
      <c r="ED27" s="1216"/>
      <c r="EE27" s="1216"/>
      <c r="EF27" s="1216"/>
      <c r="EG27" s="1216"/>
      <c r="EH27" s="1216"/>
      <c r="EI27" s="1216"/>
      <c r="EJ27" s="1216"/>
      <c r="EK27" s="1216"/>
      <c r="EL27" s="1216"/>
    </row>
    <row r="28" spans="1:142" s="1217" customFormat="1" ht="12.5" x14ac:dyDescent="0.35">
      <c r="A28" s="1213" t="s">
        <v>5140</v>
      </c>
      <c r="B28" s="1214" t="s">
        <v>4415</v>
      </c>
      <c r="C28" s="1227">
        <v>12</v>
      </c>
      <c r="D28" s="164">
        <v>9429.75</v>
      </c>
      <c r="E28" s="164">
        <v>9429.75</v>
      </c>
      <c r="F28" s="1216"/>
      <c r="G28" s="1216"/>
      <c r="H28" s="1216"/>
      <c r="I28" s="1216"/>
      <c r="J28" s="1216"/>
      <c r="K28" s="1216"/>
      <c r="L28" s="1216"/>
      <c r="M28" s="1216"/>
      <c r="N28" s="1216"/>
      <c r="O28" s="1216"/>
      <c r="P28" s="1216"/>
      <c r="Q28" s="1216"/>
      <c r="R28" s="1216"/>
      <c r="S28" s="1216"/>
      <c r="T28" s="1216"/>
      <c r="U28" s="1216"/>
      <c r="V28" s="1216"/>
      <c r="W28" s="1216"/>
      <c r="X28" s="1216"/>
      <c r="Y28" s="1216"/>
      <c r="Z28" s="1216"/>
      <c r="AA28" s="1216"/>
      <c r="AB28" s="1216"/>
      <c r="AC28" s="1216"/>
      <c r="AD28" s="1216"/>
      <c r="AE28" s="1216"/>
      <c r="AF28" s="1216"/>
      <c r="AG28" s="1216"/>
      <c r="AH28" s="1216"/>
      <c r="AI28" s="1216"/>
      <c r="AJ28" s="1216"/>
      <c r="AK28" s="1216"/>
      <c r="AL28" s="1216"/>
      <c r="AM28" s="1216"/>
      <c r="AN28" s="1216"/>
      <c r="AO28" s="1216"/>
      <c r="AP28" s="1216"/>
      <c r="AQ28" s="1216"/>
      <c r="AR28" s="1216"/>
      <c r="AS28" s="1216"/>
      <c r="AT28" s="1216"/>
      <c r="AU28" s="1216"/>
      <c r="AV28" s="1216"/>
      <c r="AW28" s="1216"/>
      <c r="AX28" s="1216"/>
      <c r="AY28" s="1216"/>
      <c r="AZ28" s="1216"/>
      <c r="BA28" s="1216"/>
      <c r="BB28" s="1216"/>
      <c r="BC28" s="1216"/>
      <c r="BD28" s="1216"/>
      <c r="BE28" s="1216"/>
      <c r="BF28" s="1216"/>
      <c r="BG28" s="1216"/>
      <c r="BH28" s="1216"/>
      <c r="BI28" s="1216"/>
      <c r="BJ28" s="1216"/>
      <c r="BK28" s="1216"/>
      <c r="BL28" s="1216"/>
      <c r="BM28" s="1216"/>
      <c r="BN28" s="1216"/>
      <c r="BO28" s="1216"/>
      <c r="BP28" s="1216"/>
      <c r="BQ28" s="1216"/>
      <c r="BR28" s="1216"/>
      <c r="BS28" s="1216"/>
      <c r="BT28" s="1216"/>
      <c r="BU28" s="1216"/>
      <c r="BV28" s="1216"/>
      <c r="BW28" s="1216"/>
      <c r="BX28" s="1216"/>
      <c r="BY28" s="1216"/>
      <c r="BZ28" s="1216"/>
      <c r="CA28" s="1216"/>
      <c r="CB28" s="1216"/>
      <c r="CC28" s="1216"/>
      <c r="CD28" s="1216"/>
      <c r="CE28" s="1216"/>
      <c r="CF28" s="1216"/>
      <c r="CG28" s="1216"/>
      <c r="CH28" s="1216"/>
      <c r="CI28" s="1216"/>
      <c r="CJ28" s="1216"/>
      <c r="CK28" s="1216"/>
      <c r="CL28" s="1216"/>
      <c r="CM28" s="1216"/>
      <c r="CN28" s="1216"/>
      <c r="CO28" s="1216"/>
      <c r="CP28" s="1216"/>
      <c r="CQ28" s="1216"/>
      <c r="CR28" s="1216"/>
      <c r="CS28" s="1216"/>
      <c r="CT28" s="1216"/>
      <c r="CU28" s="1216"/>
      <c r="CV28" s="1216"/>
      <c r="CW28" s="1216"/>
      <c r="CX28" s="1216"/>
      <c r="CY28" s="1216"/>
      <c r="CZ28" s="1216"/>
      <c r="DA28" s="1216"/>
      <c r="DB28" s="1216"/>
      <c r="DC28" s="1216"/>
      <c r="DD28" s="1216"/>
      <c r="DE28" s="1216"/>
      <c r="DF28" s="1216"/>
      <c r="DG28" s="1216"/>
      <c r="DH28" s="1216"/>
      <c r="DI28" s="1216"/>
      <c r="DJ28" s="1216"/>
      <c r="DK28" s="1216"/>
      <c r="DL28" s="1216"/>
      <c r="DM28" s="1216"/>
      <c r="DN28" s="1216"/>
      <c r="DO28" s="1216"/>
      <c r="DP28" s="1216"/>
      <c r="DQ28" s="1216"/>
      <c r="DR28" s="1216"/>
      <c r="DS28" s="1216"/>
      <c r="DT28" s="1216"/>
      <c r="DU28" s="1216"/>
      <c r="DV28" s="1216"/>
      <c r="DW28" s="1216"/>
      <c r="DX28" s="1216"/>
      <c r="DY28" s="1216"/>
      <c r="DZ28" s="1216"/>
      <c r="EA28" s="1216"/>
      <c r="EB28" s="1216"/>
      <c r="EC28" s="1216"/>
      <c r="ED28" s="1216"/>
      <c r="EE28" s="1216"/>
      <c r="EF28" s="1216"/>
      <c r="EG28" s="1216"/>
      <c r="EH28" s="1216"/>
      <c r="EI28" s="1216"/>
      <c r="EJ28" s="1216"/>
      <c r="EK28" s="1216"/>
      <c r="EL28" s="1216"/>
    </row>
    <row r="29" spans="1:142" s="1217" customFormat="1" ht="12.5" x14ac:dyDescent="0.35">
      <c r="A29" s="1213" t="s">
        <v>5140</v>
      </c>
      <c r="B29" s="1214" t="s">
        <v>4415</v>
      </c>
      <c r="C29" s="1227">
        <v>4</v>
      </c>
      <c r="D29" s="164">
        <v>8564.4</v>
      </c>
      <c r="E29" s="164">
        <v>8564.4</v>
      </c>
      <c r="F29" s="1216"/>
      <c r="G29" s="1216"/>
      <c r="H29" s="1216"/>
      <c r="I29" s="1216"/>
      <c r="J29" s="1216"/>
      <c r="K29" s="1216"/>
      <c r="L29" s="1216"/>
      <c r="M29" s="1216"/>
      <c r="N29" s="1216"/>
      <c r="O29" s="1216"/>
      <c r="P29" s="1216"/>
      <c r="Q29" s="1216"/>
      <c r="R29" s="1216"/>
      <c r="S29" s="1216"/>
      <c r="T29" s="1216"/>
      <c r="U29" s="1216"/>
      <c r="V29" s="1216"/>
      <c r="W29" s="1216"/>
      <c r="X29" s="1216"/>
      <c r="Y29" s="1216"/>
      <c r="Z29" s="1216"/>
      <c r="AA29" s="1216"/>
      <c r="AB29" s="1216"/>
      <c r="AC29" s="1216"/>
      <c r="AD29" s="1216"/>
      <c r="AE29" s="1216"/>
      <c r="AF29" s="1216"/>
      <c r="AG29" s="1216"/>
      <c r="AH29" s="1216"/>
      <c r="AI29" s="1216"/>
      <c r="AJ29" s="1216"/>
      <c r="AK29" s="1216"/>
      <c r="AL29" s="1216"/>
      <c r="AM29" s="1216"/>
      <c r="AN29" s="1216"/>
      <c r="AO29" s="1216"/>
      <c r="AP29" s="1216"/>
      <c r="AQ29" s="1216"/>
      <c r="AR29" s="1216"/>
      <c r="AS29" s="1216"/>
      <c r="AT29" s="1216"/>
      <c r="AU29" s="1216"/>
      <c r="AV29" s="1216"/>
      <c r="AW29" s="1216"/>
      <c r="AX29" s="1216"/>
      <c r="AY29" s="1216"/>
      <c r="AZ29" s="1216"/>
      <c r="BA29" s="1216"/>
      <c r="BB29" s="1216"/>
      <c r="BC29" s="1216"/>
      <c r="BD29" s="1216"/>
      <c r="BE29" s="1216"/>
      <c r="BF29" s="1216"/>
      <c r="BG29" s="1216"/>
      <c r="BH29" s="1216"/>
      <c r="BI29" s="1216"/>
      <c r="BJ29" s="1216"/>
      <c r="BK29" s="1216"/>
      <c r="BL29" s="1216"/>
      <c r="BM29" s="1216"/>
      <c r="BN29" s="1216"/>
      <c r="BO29" s="1216"/>
      <c r="BP29" s="1216"/>
      <c r="BQ29" s="1216"/>
      <c r="BR29" s="1216"/>
      <c r="BS29" s="1216"/>
      <c r="BT29" s="1216"/>
      <c r="BU29" s="1216"/>
      <c r="BV29" s="1216"/>
      <c r="BW29" s="1216"/>
      <c r="BX29" s="1216"/>
      <c r="BY29" s="1216"/>
      <c r="BZ29" s="1216"/>
      <c r="CA29" s="1216"/>
      <c r="CB29" s="1216"/>
      <c r="CC29" s="1216"/>
      <c r="CD29" s="1216"/>
      <c r="CE29" s="1216"/>
      <c r="CF29" s="1216"/>
      <c r="CG29" s="1216"/>
      <c r="CH29" s="1216"/>
      <c r="CI29" s="1216"/>
      <c r="CJ29" s="1216"/>
      <c r="CK29" s="1216"/>
      <c r="CL29" s="1216"/>
      <c r="CM29" s="1216"/>
      <c r="CN29" s="1216"/>
      <c r="CO29" s="1216"/>
      <c r="CP29" s="1216"/>
      <c r="CQ29" s="1216"/>
      <c r="CR29" s="1216"/>
      <c r="CS29" s="1216"/>
      <c r="CT29" s="1216"/>
      <c r="CU29" s="1216"/>
      <c r="CV29" s="1216"/>
      <c r="CW29" s="1216"/>
      <c r="CX29" s="1216"/>
      <c r="CY29" s="1216"/>
      <c r="CZ29" s="1216"/>
      <c r="DA29" s="1216"/>
      <c r="DB29" s="1216"/>
      <c r="DC29" s="1216"/>
      <c r="DD29" s="1216"/>
      <c r="DE29" s="1216"/>
      <c r="DF29" s="1216"/>
      <c r="DG29" s="1216"/>
      <c r="DH29" s="1216"/>
      <c r="DI29" s="1216"/>
      <c r="DJ29" s="1216"/>
      <c r="DK29" s="1216"/>
      <c r="DL29" s="1216"/>
      <c r="DM29" s="1216"/>
      <c r="DN29" s="1216"/>
      <c r="DO29" s="1216"/>
      <c r="DP29" s="1216"/>
      <c r="DQ29" s="1216"/>
      <c r="DR29" s="1216"/>
      <c r="DS29" s="1216"/>
      <c r="DT29" s="1216"/>
      <c r="DU29" s="1216"/>
      <c r="DV29" s="1216"/>
      <c r="DW29" s="1216"/>
      <c r="DX29" s="1216"/>
      <c r="DY29" s="1216"/>
      <c r="DZ29" s="1216"/>
      <c r="EA29" s="1216"/>
      <c r="EB29" s="1216"/>
      <c r="EC29" s="1216"/>
      <c r="ED29" s="1216"/>
      <c r="EE29" s="1216"/>
      <c r="EF29" s="1216"/>
      <c r="EG29" s="1216"/>
      <c r="EH29" s="1216"/>
      <c r="EI29" s="1216"/>
      <c r="EJ29" s="1216"/>
      <c r="EK29" s="1216"/>
      <c r="EL29" s="1216"/>
    </row>
    <row r="30" spans="1:142" s="1217" customFormat="1" ht="25" x14ac:dyDescent="0.35">
      <c r="A30" s="1213" t="s">
        <v>5141</v>
      </c>
      <c r="B30" s="1214" t="s">
        <v>5142</v>
      </c>
      <c r="C30" s="1215">
        <v>1</v>
      </c>
      <c r="D30" s="164">
        <v>9641.65</v>
      </c>
      <c r="E30" s="164">
        <v>9641.65</v>
      </c>
      <c r="F30" s="1216"/>
      <c r="G30" s="1216"/>
      <c r="H30" s="1216"/>
      <c r="I30" s="1216"/>
      <c r="J30" s="1216"/>
      <c r="K30" s="1216"/>
      <c r="L30" s="1216"/>
      <c r="M30" s="1216"/>
      <c r="N30" s="1216"/>
      <c r="O30" s="1216"/>
      <c r="P30" s="1216"/>
      <c r="Q30" s="1216"/>
      <c r="R30" s="1216"/>
      <c r="S30" s="1216"/>
      <c r="T30" s="1216"/>
      <c r="U30" s="1216"/>
      <c r="V30" s="1216"/>
      <c r="W30" s="1216"/>
      <c r="X30" s="1216"/>
      <c r="Y30" s="1216"/>
      <c r="Z30" s="1216"/>
      <c r="AA30" s="1216"/>
      <c r="AB30" s="1216"/>
      <c r="AC30" s="1216"/>
      <c r="AD30" s="1216"/>
      <c r="AE30" s="1216"/>
      <c r="AF30" s="1216"/>
      <c r="AG30" s="1216"/>
      <c r="AH30" s="1216"/>
      <c r="AI30" s="1216"/>
      <c r="AJ30" s="1216"/>
      <c r="AK30" s="1216"/>
      <c r="AL30" s="1216"/>
      <c r="AM30" s="1216"/>
      <c r="AN30" s="1216"/>
      <c r="AO30" s="1216"/>
      <c r="AP30" s="1216"/>
      <c r="AQ30" s="1216"/>
      <c r="AR30" s="1216"/>
      <c r="AS30" s="1216"/>
      <c r="AT30" s="1216"/>
      <c r="AU30" s="1216"/>
      <c r="AV30" s="1216"/>
      <c r="AW30" s="1216"/>
      <c r="AX30" s="1216"/>
      <c r="AY30" s="1216"/>
      <c r="AZ30" s="1216"/>
      <c r="BA30" s="1216"/>
      <c r="BB30" s="1216"/>
      <c r="BC30" s="1216"/>
      <c r="BD30" s="1216"/>
      <c r="BE30" s="1216"/>
      <c r="BF30" s="1216"/>
      <c r="BG30" s="1216"/>
      <c r="BH30" s="1216"/>
      <c r="BI30" s="1216"/>
      <c r="BJ30" s="1216"/>
      <c r="BK30" s="1216"/>
      <c r="BL30" s="1216"/>
      <c r="BM30" s="1216"/>
      <c r="BN30" s="1216"/>
      <c r="BO30" s="1216"/>
      <c r="BP30" s="1216"/>
      <c r="BQ30" s="1216"/>
      <c r="BR30" s="1216"/>
      <c r="BS30" s="1216"/>
      <c r="BT30" s="1216"/>
      <c r="BU30" s="1216"/>
      <c r="BV30" s="1216"/>
      <c r="BW30" s="1216"/>
      <c r="BX30" s="1216"/>
      <c r="BY30" s="1216"/>
      <c r="BZ30" s="1216"/>
      <c r="CA30" s="1216"/>
      <c r="CB30" s="1216"/>
      <c r="CC30" s="1216"/>
      <c r="CD30" s="1216"/>
      <c r="CE30" s="1216"/>
      <c r="CF30" s="1216"/>
      <c r="CG30" s="1216"/>
      <c r="CH30" s="1216"/>
      <c r="CI30" s="1216"/>
      <c r="CJ30" s="1216"/>
      <c r="CK30" s="1216"/>
      <c r="CL30" s="1216"/>
      <c r="CM30" s="1216"/>
      <c r="CN30" s="1216"/>
      <c r="CO30" s="1216"/>
      <c r="CP30" s="1216"/>
      <c r="CQ30" s="1216"/>
      <c r="CR30" s="1216"/>
      <c r="CS30" s="1216"/>
      <c r="CT30" s="1216"/>
      <c r="CU30" s="1216"/>
      <c r="CV30" s="1216"/>
      <c r="CW30" s="1216"/>
      <c r="CX30" s="1216"/>
      <c r="CY30" s="1216"/>
      <c r="CZ30" s="1216"/>
      <c r="DA30" s="1216"/>
      <c r="DB30" s="1216"/>
      <c r="DC30" s="1216"/>
      <c r="DD30" s="1216"/>
      <c r="DE30" s="1216"/>
      <c r="DF30" s="1216"/>
      <c r="DG30" s="1216"/>
      <c r="DH30" s="1216"/>
      <c r="DI30" s="1216"/>
      <c r="DJ30" s="1216"/>
      <c r="DK30" s="1216"/>
      <c r="DL30" s="1216"/>
      <c r="DM30" s="1216"/>
      <c r="DN30" s="1216"/>
      <c r="DO30" s="1216"/>
      <c r="DP30" s="1216"/>
      <c r="DQ30" s="1216"/>
      <c r="DR30" s="1216"/>
      <c r="DS30" s="1216"/>
      <c r="DT30" s="1216"/>
      <c r="DU30" s="1216"/>
      <c r="DV30" s="1216"/>
      <c r="DW30" s="1216"/>
      <c r="DX30" s="1216"/>
      <c r="DY30" s="1216"/>
      <c r="DZ30" s="1216"/>
      <c r="EA30" s="1216"/>
      <c r="EB30" s="1216"/>
      <c r="EC30" s="1216"/>
      <c r="ED30" s="1216"/>
      <c r="EE30" s="1216"/>
      <c r="EF30" s="1216"/>
      <c r="EG30" s="1216"/>
      <c r="EH30" s="1216"/>
      <c r="EI30" s="1216"/>
      <c r="EJ30" s="1216"/>
      <c r="EK30" s="1216"/>
      <c r="EL30" s="1216"/>
    </row>
    <row r="31" spans="1:142" s="1217" customFormat="1" ht="12.5" x14ac:dyDescent="0.35">
      <c r="A31" s="1213" t="s">
        <v>5143</v>
      </c>
      <c r="B31" s="1214" t="s">
        <v>4543</v>
      </c>
      <c r="C31" s="1215">
        <v>20</v>
      </c>
      <c r="D31" s="164">
        <v>9882.5</v>
      </c>
      <c r="E31" s="164">
        <v>9882.5</v>
      </c>
      <c r="F31" s="1216"/>
      <c r="G31" s="1216"/>
      <c r="H31" s="1216"/>
      <c r="I31" s="1216"/>
      <c r="J31" s="1216"/>
      <c r="K31" s="1216"/>
      <c r="L31" s="1216"/>
      <c r="M31" s="1216"/>
      <c r="N31" s="1216"/>
      <c r="O31" s="1216"/>
      <c r="P31" s="1216"/>
      <c r="Q31" s="1216"/>
      <c r="R31" s="1216"/>
      <c r="S31" s="1216"/>
      <c r="T31" s="1216"/>
      <c r="U31" s="1216"/>
      <c r="V31" s="1216"/>
      <c r="W31" s="1216"/>
      <c r="X31" s="1216"/>
      <c r="Y31" s="1216"/>
      <c r="Z31" s="1216"/>
      <c r="AA31" s="1216"/>
      <c r="AB31" s="1216"/>
      <c r="AC31" s="1216"/>
      <c r="AD31" s="1216"/>
      <c r="AE31" s="1216"/>
      <c r="AF31" s="1216"/>
      <c r="AG31" s="1216"/>
      <c r="AH31" s="1216"/>
      <c r="AI31" s="1216"/>
      <c r="AJ31" s="1216"/>
      <c r="AK31" s="1216"/>
      <c r="AL31" s="1216"/>
      <c r="AM31" s="1216"/>
      <c r="AN31" s="1216"/>
      <c r="AO31" s="1216"/>
      <c r="AP31" s="1216"/>
      <c r="AQ31" s="1216"/>
      <c r="AR31" s="1216"/>
      <c r="AS31" s="1216"/>
      <c r="AT31" s="1216"/>
      <c r="AU31" s="1216"/>
      <c r="AV31" s="1216"/>
      <c r="AW31" s="1216"/>
      <c r="AX31" s="1216"/>
      <c r="AY31" s="1216"/>
      <c r="AZ31" s="1216"/>
      <c r="BA31" s="1216"/>
      <c r="BB31" s="1216"/>
      <c r="BC31" s="1216"/>
      <c r="BD31" s="1216"/>
      <c r="BE31" s="1216"/>
      <c r="BF31" s="1216"/>
      <c r="BG31" s="1216"/>
      <c r="BH31" s="1216"/>
      <c r="BI31" s="1216"/>
      <c r="BJ31" s="1216"/>
      <c r="BK31" s="1216"/>
      <c r="BL31" s="1216"/>
      <c r="BM31" s="1216"/>
      <c r="BN31" s="1216"/>
      <c r="BO31" s="1216"/>
      <c r="BP31" s="1216"/>
      <c r="BQ31" s="1216"/>
      <c r="BR31" s="1216"/>
      <c r="BS31" s="1216"/>
      <c r="BT31" s="1216"/>
      <c r="BU31" s="1216"/>
      <c r="BV31" s="1216"/>
      <c r="BW31" s="1216"/>
      <c r="BX31" s="1216"/>
      <c r="BY31" s="1216"/>
      <c r="BZ31" s="1216"/>
      <c r="CA31" s="1216"/>
      <c r="CB31" s="1216"/>
      <c r="CC31" s="1216"/>
      <c r="CD31" s="1216"/>
      <c r="CE31" s="1216"/>
      <c r="CF31" s="1216"/>
      <c r="CG31" s="1216"/>
      <c r="CH31" s="1216"/>
      <c r="CI31" s="1216"/>
      <c r="CJ31" s="1216"/>
      <c r="CK31" s="1216"/>
      <c r="CL31" s="1216"/>
      <c r="CM31" s="1216"/>
      <c r="CN31" s="1216"/>
      <c r="CO31" s="1216"/>
      <c r="CP31" s="1216"/>
      <c r="CQ31" s="1216"/>
      <c r="CR31" s="1216"/>
      <c r="CS31" s="1216"/>
      <c r="CT31" s="1216"/>
      <c r="CU31" s="1216"/>
      <c r="CV31" s="1216"/>
      <c r="CW31" s="1216"/>
      <c r="CX31" s="1216"/>
      <c r="CY31" s="1216"/>
      <c r="CZ31" s="1216"/>
      <c r="DA31" s="1216"/>
      <c r="DB31" s="1216"/>
      <c r="DC31" s="1216"/>
      <c r="DD31" s="1216"/>
      <c r="DE31" s="1216"/>
      <c r="DF31" s="1216"/>
      <c r="DG31" s="1216"/>
      <c r="DH31" s="1216"/>
      <c r="DI31" s="1216"/>
      <c r="DJ31" s="1216"/>
      <c r="DK31" s="1216"/>
      <c r="DL31" s="1216"/>
      <c r="DM31" s="1216"/>
      <c r="DN31" s="1216"/>
      <c r="DO31" s="1216"/>
      <c r="DP31" s="1216"/>
      <c r="DQ31" s="1216"/>
      <c r="DR31" s="1216"/>
      <c r="DS31" s="1216"/>
      <c r="DT31" s="1216"/>
      <c r="DU31" s="1216"/>
      <c r="DV31" s="1216"/>
      <c r="DW31" s="1216"/>
      <c r="DX31" s="1216"/>
      <c r="DY31" s="1216"/>
      <c r="DZ31" s="1216"/>
      <c r="EA31" s="1216"/>
      <c r="EB31" s="1216"/>
      <c r="EC31" s="1216"/>
      <c r="ED31" s="1216"/>
      <c r="EE31" s="1216"/>
      <c r="EF31" s="1216"/>
      <c r="EG31" s="1216"/>
      <c r="EH31" s="1216"/>
      <c r="EI31" s="1216"/>
      <c r="EJ31" s="1216"/>
      <c r="EK31" s="1216"/>
      <c r="EL31" s="1216"/>
    </row>
    <row r="32" spans="1:142" s="1217" customFormat="1" ht="12.5" x14ac:dyDescent="0.35">
      <c r="A32" s="1213" t="s">
        <v>5144</v>
      </c>
      <c r="B32" s="1214" t="s">
        <v>5145</v>
      </c>
      <c r="C32" s="1227">
        <f>41+34</f>
        <v>75</v>
      </c>
      <c r="D32" s="164">
        <v>8897.0499999999993</v>
      </c>
      <c r="E32" s="164">
        <v>9617.2999999999993</v>
      </c>
      <c r="F32" s="1216"/>
      <c r="G32" s="1216"/>
      <c r="H32" s="1216"/>
      <c r="I32" s="1216"/>
      <c r="J32" s="1216"/>
      <c r="K32" s="1216"/>
      <c r="L32" s="1216"/>
      <c r="M32" s="1216"/>
      <c r="N32" s="1216"/>
      <c r="O32" s="1216"/>
      <c r="P32" s="1216"/>
      <c r="Q32" s="1216"/>
      <c r="R32" s="1216"/>
      <c r="S32" s="1216"/>
      <c r="T32" s="1216"/>
      <c r="U32" s="1216"/>
      <c r="V32" s="1216"/>
      <c r="W32" s="1216"/>
      <c r="X32" s="1216"/>
      <c r="Y32" s="1216"/>
      <c r="Z32" s="1216"/>
      <c r="AA32" s="1216"/>
      <c r="AB32" s="1216"/>
      <c r="AC32" s="1216"/>
      <c r="AD32" s="1216"/>
      <c r="AE32" s="1216"/>
      <c r="AF32" s="1216"/>
      <c r="AG32" s="1216"/>
      <c r="AH32" s="1216"/>
      <c r="AI32" s="1216"/>
      <c r="AJ32" s="1216"/>
      <c r="AK32" s="1216"/>
      <c r="AL32" s="1216"/>
      <c r="AM32" s="1216"/>
      <c r="AN32" s="1216"/>
      <c r="AO32" s="1216"/>
      <c r="AP32" s="1216"/>
      <c r="AQ32" s="1216"/>
      <c r="AR32" s="1216"/>
      <c r="AS32" s="1216"/>
      <c r="AT32" s="1216"/>
      <c r="AU32" s="1216"/>
      <c r="AV32" s="1216"/>
      <c r="AW32" s="1216"/>
      <c r="AX32" s="1216"/>
      <c r="AY32" s="1216"/>
      <c r="AZ32" s="1216"/>
      <c r="BA32" s="1216"/>
      <c r="BB32" s="1216"/>
      <c r="BC32" s="1216"/>
      <c r="BD32" s="1216"/>
      <c r="BE32" s="1216"/>
      <c r="BF32" s="1216"/>
      <c r="BG32" s="1216"/>
      <c r="BH32" s="1216"/>
      <c r="BI32" s="1216"/>
      <c r="BJ32" s="1216"/>
      <c r="BK32" s="1216"/>
      <c r="BL32" s="1216"/>
      <c r="BM32" s="1216"/>
      <c r="BN32" s="1216"/>
      <c r="BO32" s="1216"/>
      <c r="BP32" s="1216"/>
      <c r="BQ32" s="1216"/>
      <c r="BR32" s="1216"/>
      <c r="BS32" s="1216"/>
      <c r="BT32" s="1216"/>
      <c r="BU32" s="1216"/>
      <c r="BV32" s="1216"/>
      <c r="BW32" s="1216"/>
      <c r="BX32" s="1216"/>
      <c r="BY32" s="1216"/>
      <c r="BZ32" s="1216"/>
      <c r="CA32" s="1216"/>
      <c r="CB32" s="1216"/>
      <c r="CC32" s="1216"/>
      <c r="CD32" s="1216"/>
      <c r="CE32" s="1216"/>
      <c r="CF32" s="1216"/>
      <c r="CG32" s="1216"/>
      <c r="CH32" s="1216"/>
      <c r="CI32" s="1216"/>
      <c r="CJ32" s="1216"/>
      <c r="CK32" s="1216"/>
      <c r="CL32" s="1216"/>
      <c r="CM32" s="1216"/>
      <c r="CN32" s="1216"/>
      <c r="CO32" s="1216"/>
      <c r="CP32" s="1216"/>
      <c r="CQ32" s="1216"/>
      <c r="CR32" s="1216"/>
      <c r="CS32" s="1216"/>
      <c r="CT32" s="1216"/>
      <c r="CU32" s="1216"/>
      <c r="CV32" s="1216"/>
      <c r="CW32" s="1216"/>
      <c r="CX32" s="1216"/>
      <c r="CY32" s="1216"/>
      <c r="CZ32" s="1216"/>
      <c r="DA32" s="1216"/>
      <c r="DB32" s="1216"/>
      <c r="DC32" s="1216"/>
      <c r="DD32" s="1216"/>
      <c r="DE32" s="1216"/>
      <c r="DF32" s="1216"/>
      <c r="DG32" s="1216"/>
      <c r="DH32" s="1216"/>
      <c r="DI32" s="1216"/>
      <c r="DJ32" s="1216"/>
      <c r="DK32" s="1216"/>
      <c r="DL32" s="1216"/>
      <c r="DM32" s="1216"/>
      <c r="DN32" s="1216"/>
      <c r="DO32" s="1216"/>
      <c r="DP32" s="1216"/>
      <c r="DQ32" s="1216"/>
      <c r="DR32" s="1216"/>
      <c r="DS32" s="1216"/>
      <c r="DT32" s="1216"/>
      <c r="DU32" s="1216"/>
      <c r="DV32" s="1216"/>
      <c r="DW32" s="1216"/>
      <c r="DX32" s="1216"/>
      <c r="DY32" s="1216"/>
      <c r="DZ32" s="1216"/>
      <c r="EA32" s="1216"/>
      <c r="EB32" s="1216"/>
      <c r="EC32" s="1216"/>
      <c r="ED32" s="1216"/>
      <c r="EE32" s="1216"/>
      <c r="EF32" s="1216"/>
      <c r="EG32" s="1216"/>
      <c r="EH32" s="1216"/>
      <c r="EI32" s="1216"/>
      <c r="EJ32" s="1216"/>
      <c r="EK32" s="1216"/>
      <c r="EL32" s="1216"/>
    </row>
    <row r="33" spans="1:142" s="1217" customFormat="1" ht="12.5" x14ac:dyDescent="0.35">
      <c r="A33" s="1228" t="s">
        <v>5146</v>
      </c>
      <c r="B33" s="1229" t="s">
        <v>5147</v>
      </c>
      <c r="C33" s="1230">
        <v>13</v>
      </c>
      <c r="D33" s="272">
        <v>8897.0499999999993</v>
      </c>
      <c r="E33" s="272">
        <v>9617.2999999999993</v>
      </c>
      <c r="F33" s="1216"/>
      <c r="G33" s="1216"/>
      <c r="H33" s="1216"/>
      <c r="I33" s="1216"/>
      <c r="J33" s="1216"/>
      <c r="K33" s="1216"/>
      <c r="L33" s="1216"/>
      <c r="M33" s="1216"/>
      <c r="N33" s="1216"/>
      <c r="O33" s="1216"/>
      <c r="P33" s="1216"/>
      <c r="Q33" s="1216"/>
      <c r="R33" s="1216"/>
      <c r="S33" s="1216"/>
      <c r="T33" s="1216"/>
      <c r="U33" s="1216"/>
      <c r="V33" s="1216"/>
      <c r="W33" s="1216"/>
      <c r="X33" s="1216"/>
      <c r="Y33" s="1216"/>
      <c r="Z33" s="1216"/>
      <c r="AA33" s="1216"/>
      <c r="AB33" s="1216"/>
      <c r="AC33" s="1216"/>
      <c r="AD33" s="1216"/>
      <c r="AE33" s="1216"/>
      <c r="AF33" s="1216"/>
      <c r="AG33" s="1216"/>
      <c r="AH33" s="1216"/>
      <c r="AI33" s="1216"/>
      <c r="AJ33" s="1216"/>
      <c r="AK33" s="1216"/>
      <c r="AL33" s="1216"/>
      <c r="AM33" s="1216"/>
      <c r="AN33" s="1216"/>
      <c r="AO33" s="1216"/>
      <c r="AP33" s="1216"/>
      <c r="AQ33" s="1216"/>
      <c r="AR33" s="1216"/>
      <c r="AS33" s="1216"/>
      <c r="AT33" s="1216"/>
      <c r="AU33" s="1216"/>
      <c r="AV33" s="1216"/>
      <c r="AW33" s="1216"/>
      <c r="AX33" s="1216"/>
      <c r="AY33" s="1216"/>
      <c r="AZ33" s="1216"/>
      <c r="BA33" s="1216"/>
      <c r="BB33" s="1216"/>
      <c r="BC33" s="1216"/>
      <c r="BD33" s="1216"/>
      <c r="BE33" s="1216"/>
      <c r="BF33" s="1216"/>
      <c r="BG33" s="1216"/>
      <c r="BH33" s="1216"/>
      <c r="BI33" s="1216"/>
      <c r="BJ33" s="1216"/>
      <c r="BK33" s="1216"/>
      <c r="BL33" s="1216"/>
      <c r="BM33" s="1216"/>
      <c r="BN33" s="1216"/>
      <c r="BO33" s="1216"/>
      <c r="BP33" s="1216"/>
      <c r="BQ33" s="1216"/>
      <c r="BR33" s="1216"/>
      <c r="BS33" s="1216"/>
      <c r="BT33" s="1216"/>
      <c r="BU33" s="1216"/>
      <c r="BV33" s="1216"/>
      <c r="BW33" s="1216"/>
      <c r="BX33" s="1216"/>
      <c r="BY33" s="1216"/>
      <c r="BZ33" s="1216"/>
      <c r="CA33" s="1216"/>
      <c r="CB33" s="1216"/>
      <c r="CC33" s="1216"/>
      <c r="CD33" s="1216"/>
      <c r="CE33" s="1216"/>
      <c r="CF33" s="1216"/>
      <c r="CG33" s="1216"/>
      <c r="CH33" s="1216"/>
      <c r="CI33" s="1216"/>
      <c r="CJ33" s="1216"/>
      <c r="CK33" s="1216"/>
      <c r="CL33" s="1216"/>
      <c r="CM33" s="1216"/>
      <c r="CN33" s="1216"/>
      <c r="CO33" s="1216"/>
      <c r="CP33" s="1216"/>
      <c r="CQ33" s="1216"/>
      <c r="CR33" s="1216"/>
      <c r="CS33" s="1216"/>
      <c r="CT33" s="1216"/>
      <c r="CU33" s="1216"/>
      <c r="CV33" s="1216"/>
      <c r="CW33" s="1216"/>
      <c r="CX33" s="1216"/>
      <c r="CY33" s="1216"/>
      <c r="CZ33" s="1216"/>
      <c r="DA33" s="1216"/>
      <c r="DB33" s="1216"/>
      <c r="DC33" s="1216"/>
      <c r="DD33" s="1216"/>
      <c r="DE33" s="1216"/>
      <c r="DF33" s="1216"/>
      <c r="DG33" s="1216"/>
      <c r="DH33" s="1216"/>
      <c r="DI33" s="1216"/>
      <c r="DJ33" s="1216"/>
      <c r="DK33" s="1216"/>
      <c r="DL33" s="1216"/>
      <c r="DM33" s="1216"/>
      <c r="DN33" s="1216"/>
      <c r="DO33" s="1216"/>
      <c r="DP33" s="1216"/>
      <c r="DQ33" s="1216"/>
      <c r="DR33" s="1216"/>
      <c r="DS33" s="1216"/>
      <c r="DT33" s="1216"/>
      <c r="DU33" s="1216"/>
      <c r="DV33" s="1216"/>
      <c r="DW33" s="1216"/>
      <c r="DX33" s="1216"/>
      <c r="DY33" s="1216"/>
      <c r="DZ33" s="1216"/>
      <c r="EA33" s="1216"/>
      <c r="EB33" s="1216"/>
      <c r="EC33" s="1216"/>
      <c r="ED33" s="1216"/>
      <c r="EE33" s="1216"/>
      <c r="EF33" s="1216"/>
      <c r="EG33" s="1216"/>
      <c r="EH33" s="1216"/>
      <c r="EI33" s="1216"/>
      <c r="EJ33" s="1216"/>
      <c r="EK33" s="1216"/>
      <c r="EL33" s="1216"/>
    </row>
    <row r="34" spans="1:142" s="1233" customFormat="1" ht="15" customHeight="1" x14ac:dyDescent="0.35">
      <c r="A34" s="70"/>
      <c r="B34" s="1231" t="s">
        <v>4241</v>
      </c>
      <c r="C34" s="1219">
        <f>SUM(C23:C33)</f>
        <v>168</v>
      </c>
      <c r="D34" s="1232"/>
      <c r="E34" s="1232"/>
    </row>
    <row r="35" spans="1:142" s="170" customFormat="1" ht="12.5" x14ac:dyDescent="0.25">
      <c r="A35" s="1169"/>
      <c r="B35" s="1170"/>
      <c r="C35" s="1169"/>
      <c r="D35" s="1171"/>
      <c r="E35" s="1171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167"/>
      <c r="DH35" s="167"/>
      <c r="DI35" s="167"/>
      <c r="DJ35" s="167"/>
      <c r="DK35" s="167"/>
      <c r="DL35" s="167"/>
      <c r="DM35" s="167"/>
      <c r="DN35" s="167"/>
      <c r="DO35" s="167"/>
      <c r="DP35" s="167"/>
      <c r="DQ35" s="167"/>
      <c r="DR35" s="167"/>
      <c r="DS35" s="167"/>
      <c r="DT35" s="167"/>
      <c r="DU35" s="167"/>
      <c r="DV35" s="167"/>
      <c r="DW35" s="167"/>
      <c r="DX35" s="167"/>
      <c r="DY35" s="167"/>
      <c r="DZ35" s="167"/>
      <c r="EA35" s="167"/>
      <c r="EB35" s="167"/>
      <c r="EC35" s="167"/>
      <c r="ED35" s="167"/>
      <c r="EE35" s="167"/>
      <c r="EF35" s="167"/>
      <c r="EG35" s="167"/>
      <c r="EH35" s="167"/>
      <c r="EI35" s="167"/>
      <c r="EJ35" s="167"/>
      <c r="EK35" s="167"/>
    </row>
    <row r="36" spans="1:142" s="170" customFormat="1" ht="12.5" x14ac:dyDescent="0.25">
      <c r="A36" s="1169"/>
      <c r="B36" s="1170"/>
      <c r="C36" s="1169"/>
      <c r="D36" s="1171"/>
      <c r="E36" s="1171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167"/>
      <c r="DH36" s="167"/>
      <c r="DI36" s="167"/>
      <c r="DJ36" s="167"/>
      <c r="DK36" s="167"/>
      <c r="DL36" s="167"/>
      <c r="DM36" s="167"/>
      <c r="DN36" s="167"/>
      <c r="DO36" s="167"/>
      <c r="DP36" s="167"/>
      <c r="DQ36" s="167"/>
      <c r="DR36" s="167"/>
      <c r="DS36" s="167"/>
      <c r="DT36" s="167"/>
      <c r="DU36" s="167"/>
      <c r="DV36" s="167"/>
      <c r="DW36" s="167"/>
      <c r="DX36" s="167"/>
      <c r="DY36" s="167"/>
      <c r="DZ36" s="167"/>
      <c r="EA36" s="167"/>
      <c r="EB36" s="167"/>
      <c r="EC36" s="167"/>
      <c r="ED36" s="167"/>
      <c r="EE36" s="167"/>
      <c r="EF36" s="167"/>
      <c r="EG36" s="167"/>
      <c r="EH36" s="167"/>
      <c r="EI36" s="167"/>
      <c r="EJ36" s="167"/>
      <c r="EK36" s="167"/>
    </row>
    <row r="37" spans="1:142" s="273" customFormat="1" x14ac:dyDescent="0.35">
      <c r="A37" s="1234" t="s">
        <v>4169</v>
      </c>
      <c r="B37" s="1234"/>
      <c r="C37" s="1235"/>
      <c r="D37" s="1224"/>
      <c r="E37" s="1224"/>
      <c r="F37" s="172"/>
      <c r="G37" s="172"/>
      <c r="H37" s="172"/>
      <c r="I37" s="172"/>
      <c r="J37" s="172"/>
      <c r="K37" s="172"/>
      <c r="L37" s="172"/>
      <c r="M37" s="172"/>
      <c r="N37" s="172"/>
      <c r="O37" s="172"/>
      <c r="P37" s="172"/>
      <c r="Q37" s="172"/>
      <c r="R37" s="172"/>
      <c r="S37" s="172"/>
      <c r="T37" s="172"/>
      <c r="U37" s="172"/>
      <c r="V37" s="172"/>
      <c r="W37" s="172"/>
      <c r="X37" s="172"/>
      <c r="Y37" s="172"/>
      <c r="Z37" s="172"/>
      <c r="AA37" s="172"/>
      <c r="AB37" s="172"/>
      <c r="AC37" s="172"/>
      <c r="AD37" s="172"/>
      <c r="AE37" s="172"/>
      <c r="AF37" s="172"/>
      <c r="AG37" s="172"/>
      <c r="AH37" s="172"/>
      <c r="AI37" s="172"/>
      <c r="AJ37" s="172"/>
      <c r="AK37" s="172"/>
      <c r="AL37" s="172"/>
      <c r="AM37" s="172"/>
      <c r="AN37" s="172"/>
      <c r="AO37" s="172"/>
      <c r="AP37" s="172"/>
      <c r="AQ37" s="172"/>
      <c r="AR37" s="172"/>
      <c r="AS37" s="172"/>
      <c r="AT37" s="172"/>
      <c r="AU37" s="172"/>
      <c r="AV37" s="172"/>
      <c r="AW37" s="172"/>
      <c r="AX37" s="172"/>
      <c r="AY37" s="172"/>
      <c r="AZ37" s="172"/>
      <c r="BA37" s="172"/>
      <c r="BB37" s="172"/>
      <c r="BC37" s="172"/>
      <c r="BD37" s="172"/>
      <c r="BE37" s="172"/>
      <c r="BF37" s="172"/>
      <c r="BG37" s="172"/>
      <c r="BH37" s="172"/>
      <c r="BI37" s="172"/>
      <c r="BJ37" s="172"/>
      <c r="BK37" s="172"/>
      <c r="BL37" s="172"/>
      <c r="BM37" s="172"/>
      <c r="BN37" s="172"/>
      <c r="BO37" s="172"/>
      <c r="BP37" s="172"/>
      <c r="BQ37" s="172"/>
      <c r="BR37" s="172"/>
      <c r="BS37" s="172"/>
      <c r="BT37" s="172"/>
      <c r="BU37" s="172"/>
      <c r="BV37" s="172"/>
      <c r="BW37" s="172"/>
      <c r="BX37" s="172"/>
      <c r="BY37" s="172"/>
      <c r="BZ37" s="172"/>
      <c r="CA37" s="172"/>
      <c r="CB37" s="172"/>
      <c r="CC37" s="172"/>
      <c r="CD37" s="172"/>
      <c r="CE37" s="172"/>
      <c r="CF37" s="172"/>
      <c r="CG37" s="172"/>
      <c r="CH37" s="172"/>
      <c r="CI37" s="172"/>
      <c r="CJ37" s="172"/>
      <c r="CK37" s="172"/>
      <c r="CL37" s="172"/>
      <c r="CM37" s="172"/>
      <c r="CN37" s="172"/>
      <c r="CO37" s="172"/>
      <c r="CP37" s="172"/>
      <c r="CQ37" s="172"/>
      <c r="CR37" s="172"/>
      <c r="CS37" s="172"/>
      <c r="CT37" s="172"/>
      <c r="CU37" s="172"/>
      <c r="CV37" s="172"/>
      <c r="CW37" s="172"/>
      <c r="CX37" s="172"/>
      <c r="CY37" s="172"/>
      <c r="CZ37" s="172"/>
      <c r="DA37" s="172"/>
      <c r="DB37" s="172"/>
      <c r="DC37" s="172"/>
      <c r="DD37" s="172"/>
      <c r="DE37" s="172"/>
      <c r="DF37" s="172"/>
      <c r="DG37" s="172"/>
      <c r="DH37" s="172"/>
      <c r="DI37" s="172"/>
      <c r="DJ37" s="172"/>
      <c r="DK37" s="172"/>
      <c r="DL37" s="172"/>
      <c r="DM37" s="172"/>
      <c r="DN37" s="172"/>
      <c r="DO37" s="172"/>
      <c r="DP37" s="172"/>
      <c r="DQ37" s="172"/>
      <c r="DR37" s="172"/>
      <c r="DS37" s="172"/>
      <c r="DT37" s="172"/>
      <c r="DU37" s="172"/>
      <c r="DV37" s="172"/>
      <c r="DW37" s="172"/>
      <c r="DX37" s="172"/>
      <c r="DY37" s="172"/>
      <c r="DZ37" s="172"/>
      <c r="EA37" s="172"/>
      <c r="EB37" s="172"/>
      <c r="EC37" s="172"/>
      <c r="ED37" s="172"/>
      <c r="EE37" s="172"/>
      <c r="EF37" s="172"/>
      <c r="EG37" s="172"/>
      <c r="EH37" s="172"/>
      <c r="EI37" s="172"/>
      <c r="EJ37" s="172"/>
      <c r="EK37" s="172"/>
      <c r="EL37" s="172"/>
    </row>
    <row r="38" spans="1:142" x14ac:dyDescent="0.3">
      <c r="A38" s="1236" t="s">
        <v>4242</v>
      </c>
      <c r="B38" s="1236" t="s">
        <v>4242</v>
      </c>
      <c r="C38" s="1237">
        <v>0</v>
      </c>
      <c r="D38" s="1238">
        <v>0</v>
      </c>
      <c r="E38" s="1238">
        <v>0</v>
      </c>
    </row>
    <row r="39" spans="1:142" s="273" customFormat="1" x14ac:dyDescent="0.35">
      <c r="A39" s="70"/>
      <c r="B39" s="1231" t="s">
        <v>4243</v>
      </c>
      <c r="C39" s="1239">
        <f>SUM(C38)</f>
        <v>0</v>
      </c>
      <c r="D39" s="1220"/>
      <c r="E39" s="1220"/>
      <c r="F39" s="172"/>
      <c r="G39" s="172"/>
      <c r="H39" s="172"/>
      <c r="I39" s="172"/>
      <c r="J39" s="172"/>
      <c r="K39" s="172"/>
      <c r="L39" s="172"/>
      <c r="M39" s="172"/>
      <c r="N39" s="172"/>
      <c r="O39" s="172"/>
      <c r="P39" s="172"/>
      <c r="Q39" s="172"/>
      <c r="R39" s="172"/>
      <c r="S39" s="172"/>
      <c r="T39" s="172"/>
      <c r="U39" s="172"/>
      <c r="V39" s="172"/>
      <c r="W39" s="172"/>
      <c r="X39" s="172"/>
      <c r="Y39" s="172"/>
      <c r="Z39" s="172"/>
      <c r="AA39" s="172"/>
      <c r="AB39" s="172"/>
      <c r="AC39" s="172"/>
      <c r="AD39" s="172"/>
      <c r="AE39" s="172"/>
      <c r="AF39" s="172"/>
      <c r="AG39" s="172"/>
      <c r="AH39" s="172"/>
      <c r="AI39" s="172"/>
      <c r="AJ39" s="172"/>
      <c r="AK39" s="172"/>
      <c r="AL39" s="172"/>
      <c r="AM39" s="172"/>
      <c r="AN39" s="172"/>
      <c r="AO39" s="172"/>
      <c r="AP39" s="172"/>
      <c r="AQ39" s="172"/>
      <c r="AR39" s="172"/>
      <c r="AS39" s="172"/>
      <c r="AT39" s="172"/>
      <c r="AU39" s="172"/>
      <c r="AV39" s="172"/>
      <c r="AW39" s="172"/>
      <c r="AX39" s="172"/>
      <c r="AY39" s="172"/>
      <c r="AZ39" s="172"/>
      <c r="BA39" s="172"/>
      <c r="BB39" s="172"/>
      <c r="BC39" s="172"/>
      <c r="BD39" s="172"/>
      <c r="BE39" s="172"/>
      <c r="BF39" s="172"/>
      <c r="BG39" s="172"/>
      <c r="BH39" s="172"/>
      <c r="BI39" s="172"/>
      <c r="BJ39" s="172"/>
      <c r="BK39" s="172"/>
      <c r="BL39" s="172"/>
      <c r="BM39" s="172"/>
      <c r="BN39" s="172"/>
      <c r="BO39" s="172"/>
      <c r="BP39" s="172"/>
      <c r="BQ39" s="172"/>
      <c r="BR39" s="172"/>
      <c r="BS39" s="172"/>
      <c r="BT39" s="172"/>
      <c r="BU39" s="172"/>
      <c r="BV39" s="172"/>
      <c r="BW39" s="172"/>
      <c r="BX39" s="172"/>
      <c r="BY39" s="172"/>
      <c r="BZ39" s="172"/>
      <c r="CA39" s="172"/>
      <c r="CB39" s="172"/>
      <c r="CC39" s="172"/>
      <c r="CD39" s="172"/>
      <c r="CE39" s="172"/>
      <c r="CF39" s="172"/>
      <c r="CG39" s="172"/>
      <c r="CH39" s="172"/>
      <c r="CI39" s="172"/>
      <c r="CJ39" s="172"/>
      <c r="CK39" s="172"/>
      <c r="CL39" s="172"/>
      <c r="CM39" s="172"/>
      <c r="CN39" s="172"/>
      <c r="CO39" s="172"/>
      <c r="CP39" s="172"/>
      <c r="CQ39" s="172"/>
      <c r="CR39" s="172"/>
      <c r="CS39" s="172"/>
      <c r="CT39" s="172"/>
      <c r="CU39" s="172"/>
      <c r="CV39" s="172"/>
      <c r="CW39" s="172"/>
      <c r="CX39" s="172"/>
      <c r="CY39" s="172"/>
      <c r="CZ39" s="172"/>
      <c r="DA39" s="172"/>
      <c r="DB39" s="172"/>
      <c r="DC39" s="172"/>
      <c r="DD39" s="172"/>
      <c r="DE39" s="172"/>
      <c r="DF39" s="172"/>
      <c r="DG39" s="172"/>
      <c r="DH39" s="172"/>
      <c r="DI39" s="172"/>
      <c r="DJ39" s="172"/>
      <c r="DK39" s="172"/>
      <c r="DL39" s="172"/>
      <c r="DM39" s="172"/>
      <c r="DN39" s="172"/>
      <c r="DO39" s="172"/>
      <c r="DP39" s="172"/>
      <c r="DQ39" s="172"/>
      <c r="DR39" s="172"/>
      <c r="DS39" s="172"/>
      <c r="DT39" s="172"/>
      <c r="DU39" s="172"/>
      <c r="DV39" s="172"/>
      <c r="DW39" s="172"/>
      <c r="DX39" s="172"/>
      <c r="DY39" s="172"/>
      <c r="DZ39" s="172"/>
      <c r="EA39" s="172"/>
      <c r="EB39" s="172"/>
      <c r="EC39" s="172"/>
      <c r="ED39" s="172"/>
      <c r="EE39" s="172"/>
      <c r="EF39" s="172"/>
      <c r="EG39" s="172"/>
      <c r="EH39" s="172"/>
      <c r="EI39" s="172"/>
      <c r="EJ39" s="172"/>
      <c r="EK39" s="172"/>
      <c r="EL39" s="172"/>
    </row>
    <row r="40" spans="1:142" x14ac:dyDescent="0.3">
      <c r="A40" s="1221"/>
      <c r="B40" s="1222"/>
      <c r="C40" s="1223"/>
      <c r="D40" s="1224"/>
      <c r="E40" s="1224"/>
    </row>
    <row r="41" spans="1:142" x14ac:dyDescent="0.3">
      <c r="A41" s="1221"/>
      <c r="B41" s="1240" t="s">
        <v>4170</v>
      </c>
      <c r="C41" s="1241">
        <f>C39+C34+C19</f>
        <v>198</v>
      </c>
      <c r="D41" s="1224"/>
      <c r="E41" s="1224"/>
    </row>
    <row r="42" spans="1:142" x14ac:dyDescent="0.3">
      <c r="A42" s="1242"/>
      <c r="B42" s="1243"/>
      <c r="C42" s="1242"/>
      <c r="D42" s="1244"/>
      <c r="E42" s="1244"/>
    </row>
    <row r="43" spans="1:142" x14ac:dyDescent="0.3">
      <c r="A43" s="1221"/>
      <c r="B43" s="1222"/>
      <c r="C43" s="1223"/>
      <c r="D43" s="1224"/>
      <c r="E43" s="1224"/>
    </row>
    <row r="44" spans="1:142" x14ac:dyDescent="0.3">
      <c r="A44" s="1021" t="s">
        <v>4166</v>
      </c>
      <c r="B44" s="1021"/>
      <c r="C44" s="1223"/>
      <c r="D44" s="1224"/>
      <c r="E44" s="1224"/>
      <c r="DV44" s="163"/>
      <c r="DW44" s="163"/>
      <c r="DX44" s="163"/>
      <c r="DY44" s="163"/>
      <c r="DZ44" s="163"/>
      <c r="EA44" s="163"/>
      <c r="EB44" s="163"/>
      <c r="EC44" s="163"/>
      <c r="ED44" s="163"/>
      <c r="EE44" s="163"/>
      <c r="EF44" s="163"/>
      <c r="EG44" s="163"/>
      <c r="EH44" s="163"/>
      <c r="EI44" s="163"/>
      <c r="EJ44" s="163"/>
      <c r="EK44" s="163"/>
      <c r="EL44" s="163"/>
    </row>
    <row r="45" spans="1:142" s="273" customFormat="1" x14ac:dyDescent="0.35">
      <c r="A45" s="1234" t="s">
        <v>4244</v>
      </c>
      <c r="B45" s="1234"/>
      <c r="C45" s="1223"/>
      <c r="D45" s="1224"/>
      <c r="E45" s="1224"/>
      <c r="F45" s="172"/>
      <c r="G45" s="172"/>
      <c r="H45" s="172"/>
      <c r="I45" s="172"/>
      <c r="J45" s="172"/>
      <c r="K45" s="172"/>
      <c r="L45" s="172"/>
      <c r="M45" s="172"/>
      <c r="N45" s="172"/>
      <c r="O45" s="172"/>
      <c r="P45" s="172"/>
      <c r="Q45" s="172"/>
      <c r="R45" s="172"/>
      <c r="S45" s="172"/>
      <c r="T45" s="172"/>
      <c r="U45" s="172"/>
      <c r="V45" s="172"/>
      <c r="W45" s="172"/>
      <c r="X45" s="172"/>
      <c r="Y45" s="172"/>
      <c r="Z45" s="172"/>
      <c r="AA45" s="172"/>
      <c r="AB45" s="172"/>
      <c r="AC45" s="172"/>
      <c r="AD45" s="172"/>
      <c r="AE45" s="172"/>
      <c r="AF45" s="172"/>
      <c r="AG45" s="172"/>
      <c r="AH45" s="172"/>
      <c r="AI45" s="172"/>
      <c r="AJ45" s="172"/>
      <c r="AK45" s="172"/>
      <c r="AL45" s="172"/>
      <c r="AM45" s="172"/>
      <c r="AN45" s="172"/>
      <c r="AO45" s="172"/>
      <c r="AP45" s="172"/>
      <c r="AQ45" s="172"/>
      <c r="AR45" s="172"/>
      <c r="AS45" s="172"/>
      <c r="AT45" s="172"/>
      <c r="AU45" s="172"/>
      <c r="AV45" s="172"/>
      <c r="AW45" s="172"/>
      <c r="AX45" s="172"/>
      <c r="AY45" s="172"/>
      <c r="AZ45" s="172"/>
      <c r="BA45" s="172"/>
      <c r="BB45" s="172"/>
      <c r="BC45" s="172"/>
      <c r="BD45" s="172"/>
      <c r="BE45" s="172"/>
      <c r="BF45" s="172"/>
      <c r="BG45" s="172"/>
      <c r="BH45" s="172"/>
      <c r="BI45" s="172"/>
      <c r="BJ45" s="172"/>
      <c r="BK45" s="172"/>
      <c r="BL45" s="172"/>
      <c r="BM45" s="172"/>
      <c r="BN45" s="172"/>
      <c r="BO45" s="172"/>
      <c r="BP45" s="172"/>
      <c r="BQ45" s="172"/>
      <c r="BR45" s="172"/>
      <c r="BS45" s="172"/>
      <c r="BT45" s="172"/>
      <c r="BU45" s="172"/>
      <c r="BV45" s="172"/>
      <c r="BW45" s="172"/>
      <c r="BX45" s="172"/>
      <c r="BY45" s="172"/>
      <c r="BZ45" s="172"/>
      <c r="CA45" s="172"/>
      <c r="CB45" s="172"/>
      <c r="CC45" s="172"/>
      <c r="CD45" s="172"/>
      <c r="CE45" s="172"/>
      <c r="CF45" s="172"/>
      <c r="CG45" s="172"/>
      <c r="CH45" s="172"/>
      <c r="CI45" s="172"/>
      <c r="CJ45" s="172"/>
      <c r="CK45" s="172"/>
      <c r="CL45" s="172"/>
      <c r="CM45" s="172"/>
      <c r="CN45" s="172"/>
      <c r="CO45" s="172"/>
      <c r="CP45" s="172"/>
      <c r="CQ45" s="172"/>
      <c r="CR45" s="172"/>
      <c r="CS45" s="172"/>
      <c r="CT45" s="172"/>
      <c r="CU45" s="172"/>
      <c r="CV45" s="172"/>
      <c r="CW45" s="172"/>
      <c r="CX45" s="172"/>
      <c r="CY45" s="172"/>
      <c r="CZ45" s="172"/>
      <c r="DA45" s="172"/>
      <c r="DB45" s="172"/>
      <c r="DC45" s="172"/>
      <c r="DD45" s="172"/>
      <c r="DE45" s="172"/>
      <c r="DF45" s="172"/>
      <c r="DG45" s="172"/>
      <c r="DH45" s="172"/>
      <c r="DI45" s="172"/>
      <c r="DJ45" s="172"/>
      <c r="DK45" s="172"/>
      <c r="DL45" s="172"/>
      <c r="DM45" s="172"/>
      <c r="DN45" s="172"/>
      <c r="DO45" s="172"/>
      <c r="DP45" s="172"/>
      <c r="DQ45" s="172"/>
      <c r="DR45" s="172"/>
      <c r="DS45" s="172"/>
      <c r="DT45" s="172"/>
      <c r="DU45" s="172"/>
    </row>
    <row r="46" spans="1:142" s="170" customFormat="1" ht="12.5" x14ac:dyDescent="0.25">
      <c r="A46" s="1245" t="s">
        <v>4242</v>
      </c>
      <c r="B46" s="1246" t="s">
        <v>5148</v>
      </c>
      <c r="C46" s="1247">
        <v>2</v>
      </c>
      <c r="D46" s="1248">
        <v>9811.42</v>
      </c>
      <c r="E46" s="1248">
        <v>9811.42</v>
      </c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167"/>
      <c r="DH46" s="167"/>
      <c r="DI46" s="167"/>
      <c r="DJ46" s="167"/>
      <c r="DK46" s="167"/>
      <c r="DL46" s="167"/>
      <c r="DM46" s="167"/>
      <c r="DN46" s="167"/>
      <c r="DO46" s="167"/>
      <c r="DP46" s="167"/>
      <c r="DQ46" s="167"/>
      <c r="DR46" s="167"/>
      <c r="DS46" s="167"/>
      <c r="DT46" s="167"/>
      <c r="DU46" s="167"/>
      <c r="DV46" s="167"/>
      <c r="DW46" s="167"/>
      <c r="DX46" s="167"/>
      <c r="DY46" s="167"/>
      <c r="DZ46" s="167"/>
      <c r="EA46" s="167"/>
      <c r="EB46" s="167"/>
      <c r="EC46" s="167"/>
      <c r="ED46" s="167"/>
      <c r="EE46" s="167"/>
      <c r="EF46" s="167"/>
      <c r="EG46" s="167"/>
      <c r="EH46" s="167"/>
      <c r="EI46" s="167"/>
      <c r="EJ46" s="167"/>
      <c r="EK46" s="167"/>
      <c r="EL46" s="167"/>
    </row>
    <row r="47" spans="1:142" s="170" customFormat="1" ht="12.5" x14ac:dyDescent="0.25">
      <c r="A47" s="1245" t="s">
        <v>4242</v>
      </c>
      <c r="B47" s="1246" t="s">
        <v>5149</v>
      </c>
      <c r="C47" s="1247">
        <v>1</v>
      </c>
      <c r="D47" s="1248">
        <v>11305.82</v>
      </c>
      <c r="E47" s="1248">
        <v>11305.82</v>
      </c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167"/>
      <c r="DH47" s="167"/>
      <c r="DI47" s="167"/>
      <c r="DJ47" s="167"/>
      <c r="DK47" s="167"/>
      <c r="DL47" s="167"/>
      <c r="DM47" s="167"/>
      <c r="DN47" s="167"/>
      <c r="DO47" s="167"/>
      <c r="DP47" s="167"/>
      <c r="DQ47" s="167"/>
      <c r="DR47" s="167"/>
      <c r="DS47" s="167"/>
      <c r="DT47" s="167"/>
      <c r="DU47" s="167"/>
      <c r="DV47" s="167"/>
      <c r="DW47" s="167"/>
      <c r="DX47" s="167"/>
      <c r="DY47" s="167"/>
      <c r="DZ47" s="167"/>
      <c r="EA47" s="167"/>
      <c r="EB47" s="167"/>
      <c r="EC47" s="167"/>
      <c r="ED47" s="167"/>
      <c r="EE47" s="167"/>
      <c r="EF47" s="167"/>
      <c r="EG47" s="167"/>
      <c r="EH47" s="167"/>
      <c r="EI47" s="167"/>
      <c r="EJ47" s="167"/>
      <c r="EK47" s="167"/>
      <c r="EL47" s="167"/>
    </row>
    <row r="48" spans="1:142" s="170" customFormat="1" ht="12.5" x14ac:dyDescent="0.25">
      <c r="A48" s="1245" t="s">
        <v>4242</v>
      </c>
      <c r="B48" s="1246" t="s">
        <v>5150</v>
      </c>
      <c r="C48" s="1247">
        <v>3</v>
      </c>
      <c r="D48" s="1248">
        <v>12412.12</v>
      </c>
      <c r="E48" s="1248">
        <v>12412.12</v>
      </c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167"/>
      <c r="DH48" s="167"/>
      <c r="DI48" s="167"/>
      <c r="DJ48" s="167"/>
      <c r="DK48" s="167"/>
      <c r="DL48" s="167"/>
      <c r="DM48" s="167"/>
      <c r="DN48" s="167"/>
      <c r="DO48" s="167"/>
      <c r="DP48" s="167"/>
      <c r="DQ48" s="167"/>
      <c r="DR48" s="167"/>
      <c r="DS48" s="167"/>
      <c r="DT48" s="167"/>
      <c r="DU48" s="167"/>
      <c r="DV48" s="167"/>
      <c r="DW48" s="167"/>
      <c r="DX48" s="167"/>
      <c r="DY48" s="167"/>
      <c r="DZ48" s="167"/>
      <c r="EA48" s="167"/>
      <c r="EB48" s="167"/>
      <c r="EC48" s="167"/>
      <c r="ED48" s="167"/>
      <c r="EE48" s="167"/>
      <c r="EF48" s="167"/>
      <c r="EG48" s="167"/>
      <c r="EH48" s="167"/>
      <c r="EI48" s="167"/>
      <c r="EJ48" s="167"/>
      <c r="EK48" s="167"/>
      <c r="EL48" s="167"/>
    </row>
    <row r="49" spans="1:142" s="1217" customFormat="1" ht="12.5" x14ac:dyDescent="0.35">
      <c r="A49" s="70"/>
      <c r="B49" s="1231" t="s">
        <v>4336</v>
      </c>
      <c r="C49" s="1219">
        <f>SUM(C46:C48)</f>
        <v>6</v>
      </c>
      <c r="D49" s="1220"/>
      <c r="E49" s="1220"/>
      <c r="F49" s="1216"/>
      <c r="G49" s="1216"/>
      <c r="H49" s="1216"/>
      <c r="I49" s="1216"/>
      <c r="J49" s="1216"/>
      <c r="K49" s="1216"/>
      <c r="L49" s="1216"/>
      <c r="M49" s="1216"/>
      <c r="N49" s="1216"/>
      <c r="O49" s="1216"/>
      <c r="P49" s="1216"/>
      <c r="Q49" s="1216"/>
    </row>
    <row r="50" spans="1:142" s="273" customFormat="1" x14ac:dyDescent="0.35">
      <c r="A50" s="1221"/>
      <c r="B50" s="1221"/>
      <c r="C50" s="1223"/>
      <c r="D50" s="1224"/>
      <c r="E50" s="1224"/>
      <c r="F50" s="172"/>
      <c r="G50" s="172"/>
      <c r="H50" s="172"/>
      <c r="I50" s="172"/>
      <c r="J50" s="172"/>
      <c r="K50" s="172"/>
      <c r="L50" s="172"/>
      <c r="M50" s="172"/>
      <c r="N50" s="172"/>
      <c r="O50" s="172"/>
      <c r="P50" s="172"/>
      <c r="Q50" s="172"/>
      <c r="R50" s="172"/>
      <c r="S50" s="172"/>
      <c r="T50" s="172"/>
      <c r="U50" s="172"/>
      <c r="V50" s="172"/>
      <c r="W50" s="172"/>
      <c r="X50" s="172"/>
      <c r="Y50" s="172"/>
      <c r="Z50" s="172"/>
      <c r="AA50" s="172"/>
      <c r="AB50" s="172"/>
      <c r="AC50" s="172"/>
      <c r="AD50" s="172"/>
      <c r="AE50" s="172"/>
      <c r="AF50" s="172"/>
      <c r="AG50" s="172"/>
      <c r="AH50" s="172"/>
      <c r="AI50" s="172"/>
      <c r="AJ50" s="172"/>
      <c r="AK50" s="172"/>
      <c r="AL50" s="172"/>
      <c r="AM50" s="172"/>
      <c r="AN50" s="172"/>
      <c r="AO50" s="172"/>
      <c r="AP50" s="172"/>
      <c r="AQ50" s="172"/>
      <c r="AR50" s="172"/>
      <c r="AS50" s="172"/>
      <c r="AT50" s="172"/>
      <c r="AU50" s="172"/>
      <c r="AV50" s="172"/>
      <c r="AW50" s="172"/>
      <c r="AX50" s="172"/>
      <c r="AY50" s="172"/>
      <c r="AZ50" s="172"/>
      <c r="BA50" s="172"/>
      <c r="BB50" s="172"/>
      <c r="BC50" s="172"/>
      <c r="BD50" s="172"/>
      <c r="BE50" s="172"/>
      <c r="BF50" s="172"/>
      <c r="BG50" s="172"/>
      <c r="BH50" s="172"/>
      <c r="BI50" s="172"/>
      <c r="BJ50" s="172"/>
      <c r="BK50" s="172"/>
      <c r="BL50" s="172"/>
      <c r="BM50" s="172"/>
      <c r="BN50" s="172"/>
      <c r="BO50" s="172"/>
      <c r="BP50" s="172"/>
      <c r="BQ50" s="172"/>
      <c r="BR50" s="172"/>
      <c r="BS50" s="172"/>
      <c r="BT50" s="172"/>
      <c r="BU50" s="172"/>
      <c r="BV50" s="172"/>
      <c r="BW50" s="172"/>
      <c r="BX50" s="172"/>
      <c r="BY50" s="172"/>
      <c r="BZ50" s="172"/>
      <c r="CA50" s="172"/>
      <c r="CB50" s="172"/>
      <c r="CC50" s="172"/>
      <c r="CD50" s="172"/>
      <c r="CE50" s="172"/>
      <c r="CF50" s="172"/>
      <c r="CG50" s="172"/>
      <c r="CH50" s="172"/>
      <c r="CI50" s="172"/>
      <c r="CJ50" s="172"/>
      <c r="CK50" s="172"/>
      <c r="CL50" s="172"/>
      <c r="CM50" s="172"/>
      <c r="CN50" s="172"/>
      <c r="CO50" s="172"/>
      <c r="CP50" s="172"/>
      <c r="CQ50" s="172"/>
      <c r="CR50" s="172"/>
      <c r="CS50" s="172"/>
      <c r="CT50" s="172"/>
      <c r="CU50" s="172"/>
      <c r="CV50" s="172"/>
      <c r="CW50" s="172"/>
      <c r="CX50" s="172"/>
      <c r="CY50" s="172"/>
      <c r="CZ50" s="172"/>
      <c r="DA50" s="172"/>
      <c r="DB50" s="172"/>
      <c r="DC50" s="172"/>
      <c r="DD50" s="172"/>
      <c r="DE50" s="172"/>
      <c r="DF50" s="172"/>
      <c r="DG50" s="172"/>
      <c r="DH50" s="172"/>
      <c r="DI50" s="172"/>
      <c r="DJ50" s="172"/>
      <c r="DK50" s="172"/>
      <c r="DL50" s="172"/>
      <c r="DM50" s="172"/>
      <c r="DN50" s="172"/>
      <c r="DO50" s="172"/>
      <c r="DP50" s="172"/>
      <c r="DQ50" s="172"/>
      <c r="DR50" s="172"/>
      <c r="DS50" s="172"/>
      <c r="DT50" s="172"/>
      <c r="DU50" s="172"/>
      <c r="DV50" s="172"/>
      <c r="DW50" s="172"/>
      <c r="DX50" s="172"/>
      <c r="DY50" s="172"/>
      <c r="DZ50" s="172"/>
      <c r="EA50" s="172"/>
      <c r="EB50" s="172"/>
      <c r="EC50" s="172"/>
      <c r="ED50" s="172"/>
      <c r="EE50" s="172"/>
      <c r="EF50" s="172"/>
      <c r="EG50" s="172"/>
      <c r="EH50" s="172"/>
      <c r="EI50" s="172"/>
      <c r="EJ50" s="172"/>
      <c r="EK50" s="172"/>
      <c r="EL50" s="172"/>
    </row>
    <row r="51" spans="1:142" s="172" customFormat="1" ht="15" customHeight="1" x14ac:dyDescent="0.35">
      <c r="A51" s="1249" t="s">
        <v>4172</v>
      </c>
      <c r="B51" s="1250"/>
      <c r="C51" s="1223"/>
      <c r="D51" s="1224"/>
      <c r="E51" s="1224"/>
    </row>
    <row r="52" spans="1:142" s="169" customFormat="1" ht="12.5" x14ac:dyDescent="0.35">
      <c r="A52" s="1236" t="s">
        <v>4242</v>
      </c>
      <c r="B52" s="1236" t="s">
        <v>4242</v>
      </c>
      <c r="C52" s="1237">
        <v>0</v>
      </c>
      <c r="D52" s="1238">
        <v>0</v>
      </c>
      <c r="E52" s="1238">
        <v>0</v>
      </c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168"/>
      <c r="DH52" s="168"/>
      <c r="DI52" s="168"/>
      <c r="DJ52" s="168"/>
      <c r="DK52" s="168"/>
      <c r="DL52" s="168"/>
      <c r="DM52" s="168"/>
      <c r="DN52" s="168"/>
      <c r="DO52" s="168"/>
      <c r="DP52" s="168"/>
      <c r="DQ52" s="168"/>
      <c r="DR52" s="168"/>
      <c r="DS52" s="168"/>
      <c r="DT52" s="168"/>
      <c r="DU52" s="168"/>
      <c r="DV52" s="168"/>
      <c r="DW52" s="168"/>
      <c r="DX52" s="168"/>
      <c r="DY52" s="168"/>
      <c r="DZ52" s="168"/>
      <c r="EA52" s="168"/>
      <c r="EB52" s="168"/>
      <c r="EC52" s="168"/>
      <c r="ED52" s="168"/>
      <c r="EE52" s="168"/>
      <c r="EF52" s="168"/>
      <c r="EG52" s="168"/>
      <c r="EH52" s="168"/>
      <c r="EI52" s="168"/>
      <c r="EJ52" s="168"/>
    </row>
    <row r="53" spans="1:142" s="1253" customFormat="1" ht="16.5" customHeight="1" x14ac:dyDescent="0.35">
      <c r="A53" s="70"/>
      <c r="B53" s="1251" t="s">
        <v>4246</v>
      </c>
      <c r="C53" s="1252">
        <f>SUM(C52)</f>
        <v>0</v>
      </c>
    </row>
  </sheetData>
  <mergeCells count="15">
    <mergeCell ref="A11:B11"/>
    <mergeCell ref="A22:B22"/>
    <mergeCell ref="A37:B37"/>
    <mergeCell ref="A44:B44"/>
    <mergeCell ref="A45:B45"/>
    <mergeCell ref="A51:B51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0866141732283472" right="0.70866141732283472" top="0.15748031496062992" bottom="0.15748031496062992" header="0.15748031496062992" footer="0.15748031496062992"/>
  <pageSetup scale="71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42"/>
  <sheetViews>
    <sheetView showGridLines="0" topLeftCell="B7" zoomScaleSheetLayoutView="115" workbookViewId="0">
      <selection sqref="A1:H1"/>
    </sheetView>
  </sheetViews>
  <sheetFormatPr baseColWidth="10" defaultColWidth="11.453125" defaultRowHeight="15" x14ac:dyDescent="0.3"/>
  <cols>
    <col min="1" max="1" width="14.81640625" style="187" customWidth="1"/>
    <col min="2" max="2" width="40.81640625" style="187" customWidth="1"/>
    <col min="3" max="3" width="17.54296875" style="187" customWidth="1"/>
    <col min="4" max="4" width="15.7265625" style="187" customWidth="1"/>
    <col min="5" max="5" width="20" style="187" customWidth="1"/>
    <col min="6" max="6" width="11.453125" style="187"/>
    <col min="7" max="7" width="11.26953125" style="187" customWidth="1"/>
    <col min="8" max="8" width="14.26953125" style="187" customWidth="1"/>
    <col min="9" max="11" width="11.453125" style="187"/>
    <col min="12" max="13" width="11.453125" style="174"/>
    <col min="14" max="16384" width="11.453125" style="187"/>
  </cols>
  <sheetData>
    <row r="2" spans="1:11" x14ac:dyDescent="0.3">
      <c r="A2" s="1199" t="s">
        <v>4160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</row>
    <row r="3" spans="1:11" s="174" customFormat="1" x14ac:dyDescent="0.3">
      <c r="A3" s="660" t="s">
        <v>19</v>
      </c>
      <c r="B3" s="660"/>
      <c r="C3" s="660"/>
      <c r="D3" s="660"/>
      <c r="E3" s="660"/>
      <c r="F3" s="660"/>
      <c r="G3" s="660"/>
      <c r="H3" s="660"/>
      <c r="I3" s="660"/>
      <c r="J3" s="660"/>
      <c r="K3" s="660"/>
    </row>
    <row r="4" spans="1:11" s="174" customFormat="1" x14ac:dyDescent="0.3">
      <c r="A4" s="672" t="s">
        <v>4161</v>
      </c>
      <c r="B4" s="672"/>
      <c r="C4" s="672"/>
      <c r="D4" s="672"/>
      <c r="E4" s="672"/>
      <c r="F4" s="672"/>
      <c r="G4" s="672"/>
      <c r="H4" s="672"/>
      <c r="I4" s="672"/>
      <c r="J4" s="672"/>
      <c r="K4" s="672"/>
    </row>
    <row r="5" spans="1:11" s="174" customFormat="1" x14ac:dyDescent="0.3">
      <c r="A5" s="672" t="s">
        <v>4274</v>
      </c>
      <c r="B5" s="672"/>
      <c r="C5" s="672"/>
      <c r="D5" s="672"/>
      <c r="E5" s="672"/>
      <c r="F5" s="672"/>
      <c r="G5" s="672"/>
      <c r="H5" s="672"/>
      <c r="I5" s="672"/>
      <c r="J5" s="672"/>
      <c r="K5" s="672"/>
    </row>
    <row r="6" spans="1:11" s="174" customFormat="1" x14ac:dyDescent="0.3">
      <c r="A6" s="673" t="s">
        <v>4229</v>
      </c>
      <c r="B6" s="673"/>
      <c r="C6" s="673"/>
      <c r="D6" s="673"/>
      <c r="E6" s="673"/>
      <c r="F6" s="673"/>
      <c r="G6" s="673"/>
      <c r="H6" s="673"/>
      <c r="I6" s="673"/>
      <c r="J6" s="673"/>
      <c r="K6" s="673"/>
    </row>
    <row r="7" spans="1:11" s="174" customFormat="1" ht="15" customHeight="1" x14ac:dyDescent="0.3">
      <c r="A7" s="640" t="s">
        <v>4248</v>
      </c>
      <c r="B7" s="640"/>
      <c r="C7" s="640"/>
      <c r="D7" s="188"/>
      <c r="E7" s="188"/>
      <c r="F7" s="188"/>
      <c r="G7" s="188"/>
      <c r="H7" s="188"/>
      <c r="I7" s="188"/>
      <c r="J7" s="188"/>
      <c r="K7" s="188"/>
    </row>
    <row r="8" spans="1:11" s="174" customFormat="1" ht="16.5" customHeight="1" x14ac:dyDescent="0.3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1" s="174" customFormat="1" ht="30.75" customHeight="1" x14ac:dyDescent="0.3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1" s="180" customFormat="1" ht="12.5" x14ac:dyDescent="0.25">
      <c r="A10" s="99" t="s">
        <v>5126</v>
      </c>
      <c r="B10" s="99" t="s">
        <v>4342</v>
      </c>
      <c r="C10" s="164">
        <v>16671</v>
      </c>
      <c r="D10" s="177">
        <v>1515</v>
      </c>
      <c r="E10" s="177">
        <v>58892.75</v>
      </c>
      <c r="F10" s="178">
        <f>+C10+E10+D10</f>
        <v>77078.75</v>
      </c>
      <c r="G10" s="178">
        <f>+(C10/30)*10</f>
        <v>5557</v>
      </c>
      <c r="H10" s="178">
        <v>0</v>
      </c>
      <c r="I10" s="178">
        <f>C10+E10/30*40</f>
        <v>95194.666666666672</v>
      </c>
      <c r="J10" s="178">
        <v>0</v>
      </c>
      <c r="K10" s="178">
        <f>+G10+H10+I10+J10</f>
        <v>100751.66666666667</v>
      </c>
    </row>
    <row r="11" spans="1:11" s="180" customFormat="1" ht="12.5" x14ac:dyDescent="0.25">
      <c r="A11" s="99" t="s">
        <v>5127</v>
      </c>
      <c r="B11" s="99" t="s">
        <v>5128</v>
      </c>
      <c r="C11" s="164">
        <v>8342</v>
      </c>
      <c r="D11" s="177">
        <v>1515</v>
      </c>
      <c r="E11" s="177">
        <v>11703.05</v>
      </c>
      <c r="F11" s="178">
        <f>+C11+E11+D11</f>
        <v>21560.05</v>
      </c>
      <c r="G11" s="178">
        <f>+(C11/30)*10</f>
        <v>2780.6666666666665</v>
      </c>
      <c r="H11" s="178">
        <v>0</v>
      </c>
      <c r="I11" s="178">
        <f>C11+E11/30*40</f>
        <v>23946.066666666666</v>
      </c>
      <c r="J11" s="178">
        <v>0</v>
      </c>
      <c r="K11" s="178">
        <f>+G11+H11+I11+J11</f>
        <v>26726.733333333334</v>
      </c>
    </row>
    <row r="12" spans="1:11" s="180" customFormat="1" ht="12.5" x14ac:dyDescent="0.25">
      <c r="A12" s="99" t="s">
        <v>5127</v>
      </c>
      <c r="B12" s="99" t="s">
        <v>5129</v>
      </c>
      <c r="C12" s="164">
        <v>8342</v>
      </c>
      <c r="D12" s="177">
        <v>1515</v>
      </c>
      <c r="E12" s="177">
        <v>11703.05</v>
      </c>
      <c r="F12" s="178">
        <f>+C12+E12+D12</f>
        <v>21560.05</v>
      </c>
      <c r="G12" s="178">
        <f>+(C12/30)*10</f>
        <v>2780.6666666666665</v>
      </c>
      <c r="H12" s="178">
        <v>0</v>
      </c>
      <c r="I12" s="178">
        <f>C12+E12/30*40</f>
        <v>23946.066666666666</v>
      </c>
      <c r="J12" s="178">
        <v>0</v>
      </c>
      <c r="K12" s="178">
        <f>+G12+H12+I12+J12</f>
        <v>26726.733333333334</v>
      </c>
    </row>
    <row r="13" spans="1:11" s="180" customFormat="1" ht="12.5" x14ac:dyDescent="0.25">
      <c r="A13" s="99" t="s">
        <v>5127</v>
      </c>
      <c r="B13" s="99" t="s">
        <v>5129</v>
      </c>
      <c r="C13" s="164">
        <v>8342</v>
      </c>
      <c r="D13" s="177">
        <v>1515</v>
      </c>
      <c r="E13" s="177">
        <v>11703.05</v>
      </c>
      <c r="F13" s="178">
        <f>+C13+E13+D13</f>
        <v>21560.05</v>
      </c>
      <c r="G13" s="178">
        <f>+(C13/30)*10</f>
        <v>2780.6666666666665</v>
      </c>
      <c r="H13" s="178">
        <v>0</v>
      </c>
      <c r="I13" s="178">
        <f>C13+E13/30*40</f>
        <v>23946.066666666666</v>
      </c>
      <c r="J13" s="178">
        <v>0</v>
      </c>
      <c r="K13" s="178">
        <f>+G13+H13+I13+J13</f>
        <v>26726.733333333334</v>
      </c>
    </row>
    <row r="14" spans="1:11" s="180" customFormat="1" ht="12.5" x14ac:dyDescent="0.25">
      <c r="A14" s="99" t="s">
        <v>5130</v>
      </c>
      <c r="B14" s="99" t="s">
        <v>4286</v>
      </c>
      <c r="C14" s="164">
        <v>8342</v>
      </c>
      <c r="D14" s="177">
        <v>1515</v>
      </c>
      <c r="E14" s="177">
        <v>11703.05</v>
      </c>
      <c r="F14" s="178">
        <f>+C14+E14+D14</f>
        <v>21560.05</v>
      </c>
      <c r="G14" s="178">
        <f>+(C14/30)*10</f>
        <v>2780.6666666666665</v>
      </c>
      <c r="H14" s="178">
        <v>0</v>
      </c>
      <c r="I14" s="178">
        <f>C14+E14/30*40</f>
        <v>23946.066666666666</v>
      </c>
      <c r="J14" s="178">
        <v>0</v>
      </c>
      <c r="K14" s="178">
        <f>+G14+H14+I14+J14</f>
        <v>26726.733333333334</v>
      </c>
    </row>
    <row r="15" spans="1:11" s="174" customFormat="1" x14ac:dyDescent="0.3">
      <c r="A15" s="182"/>
      <c r="B15" s="182"/>
      <c r="C15" s="183"/>
      <c r="D15" s="183"/>
      <c r="E15" s="183"/>
      <c r="F15" s="183"/>
      <c r="G15" s="183"/>
      <c r="H15" s="183"/>
      <c r="I15" s="183"/>
      <c r="J15" s="183"/>
      <c r="K15" s="185"/>
    </row>
    <row r="16" spans="1:11" s="174" customFormat="1" x14ac:dyDescent="0.3">
      <c r="A16" s="186"/>
      <c r="B16" s="187"/>
      <c r="C16" s="188"/>
      <c r="D16" s="188"/>
      <c r="E16" s="188"/>
      <c r="F16" s="188"/>
      <c r="G16" s="188"/>
      <c r="H16" s="188"/>
      <c r="I16" s="188"/>
      <c r="J16" s="188"/>
      <c r="K16" s="188"/>
    </row>
    <row r="17" spans="1:11" s="174" customFormat="1" ht="15" customHeight="1" x14ac:dyDescent="0.3">
      <c r="A17" s="640" t="s">
        <v>4261</v>
      </c>
      <c r="B17" s="640"/>
      <c r="C17" s="640"/>
      <c r="D17" s="188"/>
      <c r="E17" s="188"/>
      <c r="F17" s="188"/>
      <c r="G17" s="188"/>
      <c r="H17" s="188"/>
      <c r="I17" s="188"/>
      <c r="J17" s="188"/>
      <c r="K17" s="188"/>
    </row>
    <row r="18" spans="1:11" s="174" customFormat="1" ht="16.5" customHeight="1" x14ac:dyDescent="0.3">
      <c r="A18" s="635" t="s">
        <v>4249</v>
      </c>
      <c r="B18" s="637" t="s">
        <v>4231</v>
      </c>
      <c r="C18" s="638" t="s">
        <v>4250</v>
      </c>
      <c r="D18" s="638" t="s">
        <v>4250</v>
      </c>
      <c r="E18" s="638" t="s">
        <v>4250</v>
      </c>
      <c r="F18" s="638" t="s">
        <v>4250</v>
      </c>
      <c r="G18" s="638" t="s">
        <v>4251</v>
      </c>
      <c r="H18" s="638" t="s">
        <v>4251</v>
      </c>
      <c r="I18" s="638" t="s">
        <v>4251</v>
      </c>
      <c r="J18" s="638" t="s">
        <v>4251</v>
      </c>
      <c r="K18" s="639" t="s">
        <v>4251</v>
      </c>
    </row>
    <row r="19" spans="1:11" s="174" customFormat="1" ht="25.5" customHeight="1" x14ac:dyDescent="0.3">
      <c r="A19" s="636" t="s">
        <v>4249</v>
      </c>
      <c r="B19" s="638" t="s">
        <v>4252</v>
      </c>
      <c r="C19" s="90" t="s">
        <v>4253</v>
      </c>
      <c r="D19" s="90" t="s">
        <v>4254</v>
      </c>
      <c r="E19" s="90" t="s">
        <v>4255</v>
      </c>
      <c r="F19" s="90" t="s">
        <v>4256</v>
      </c>
      <c r="G19" s="120" t="s">
        <v>4257</v>
      </c>
      <c r="H19" s="120" t="s">
        <v>4258</v>
      </c>
      <c r="I19" s="90" t="s">
        <v>4259</v>
      </c>
      <c r="J19" s="90" t="s">
        <v>4260</v>
      </c>
      <c r="K19" s="91" t="s">
        <v>4256</v>
      </c>
    </row>
    <row r="20" spans="1:11" s="180" customFormat="1" ht="12.5" x14ac:dyDescent="0.25">
      <c r="A20" s="99" t="s">
        <v>5131</v>
      </c>
      <c r="B20" s="181" t="s">
        <v>5011</v>
      </c>
      <c r="C20" s="164">
        <v>8334.25</v>
      </c>
      <c r="D20" s="177">
        <v>7651</v>
      </c>
      <c r="E20" s="177">
        <v>893.7</v>
      </c>
      <c r="F20" s="178">
        <f t="shared" ref="F20:F37" si="0">+C20+E20+D20</f>
        <v>16878.95</v>
      </c>
      <c r="G20" s="178">
        <f>+(C20/30)*18</f>
        <v>5000.55</v>
      </c>
      <c r="H20" s="178">
        <f t="shared" ref="H20:H37" si="1">+(C20/30)*5</f>
        <v>1389.0416666666667</v>
      </c>
      <c r="I20" s="178">
        <f t="shared" ref="I20:I37" si="2">C20+E20/30*40</f>
        <v>9525.85</v>
      </c>
      <c r="J20" s="178">
        <v>14100</v>
      </c>
      <c r="K20" s="178">
        <f t="shared" ref="K20:K37" si="3">+G20+H20+I20+J20</f>
        <v>30015.441666666666</v>
      </c>
    </row>
    <row r="21" spans="1:11" s="180" customFormat="1" ht="12.5" x14ac:dyDescent="0.25">
      <c r="A21" s="99" t="s">
        <v>5131</v>
      </c>
      <c r="B21" s="181" t="s">
        <v>5011</v>
      </c>
      <c r="C21" s="164">
        <v>9218.1</v>
      </c>
      <c r="D21" s="177">
        <v>7514</v>
      </c>
      <c r="E21" s="177">
        <v>907.45</v>
      </c>
      <c r="F21" s="178">
        <f t="shared" si="0"/>
        <v>17639.550000000003</v>
      </c>
      <c r="G21" s="178">
        <f t="shared" ref="G21:G37" si="4">+(C21/30)*18</f>
        <v>5530.8600000000006</v>
      </c>
      <c r="H21" s="178">
        <f t="shared" si="1"/>
        <v>1536.3500000000001</v>
      </c>
      <c r="I21" s="178">
        <f t="shared" si="2"/>
        <v>10428.033333333333</v>
      </c>
      <c r="J21" s="178">
        <v>14100</v>
      </c>
      <c r="K21" s="178">
        <f t="shared" si="3"/>
        <v>31595.243333333332</v>
      </c>
    </row>
    <row r="22" spans="1:11" s="180" customFormat="1" ht="12.5" x14ac:dyDescent="0.25">
      <c r="A22" s="99" t="s">
        <v>5132</v>
      </c>
      <c r="B22" s="181" t="s">
        <v>5133</v>
      </c>
      <c r="C22" s="164">
        <v>9218</v>
      </c>
      <c r="D22" s="177">
        <v>6685</v>
      </c>
      <c r="E22" s="177">
        <v>907.45</v>
      </c>
      <c r="F22" s="178">
        <f t="shared" si="0"/>
        <v>16810.45</v>
      </c>
      <c r="G22" s="178">
        <f t="shared" si="4"/>
        <v>5530.7999999999993</v>
      </c>
      <c r="H22" s="178">
        <f t="shared" si="1"/>
        <v>1536.3333333333333</v>
      </c>
      <c r="I22" s="178">
        <f t="shared" si="2"/>
        <v>10427.933333333334</v>
      </c>
      <c r="J22" s="178">
        <v>14100</v>
      </c>
      <c r="K22" s="178">
        <f t="shared" si="3"/>
        <v>31595.066666666666</v>
      </c>
    </row>
    <row r="23" spans="1:11" s="180" customFormat="1" ht="12.5" x14ac:dyDescent="0.25">
      <c r="A23" s="99" t="s">
        <v>5134</v>
      </c>
      <c r="B23" s="181" t="s">
        <v>5135</v>
      </c>
      <c r="C23" s="164">
        <v>9218</v>
      </c>
      <c r="D23" s="177">
        <v>5625</v>
      </c>
      <c r="E23" s="177">
        <v>907.45</v>
      </c>
      <c r="F23" s="178">
        <f t="shared" si="0"/>
        <v>15750.45</v>
      </c>
      <c r="G23" s="178">
        <f t="shared" si="4"/>
        <v>5530.7999999999993</v>
      </c>
      <c r="H23" s="178">
        <f t="shared" si="1"/>
        <v>1536.3333333333333</v>
      </c>
      <c r="I23" s="178">
        <f t="shared" si="2"/>
        <v>10427.933333333334</v>
      </c>
      <c r="J23" s="178">
        <v>14100</v>
      </c>
      <c r="K23" s="178">
        <f t="shared" si="3"/>
        <v>31595.066666666666</v>
      </c>
    </row>
    <row r="24" spans="1:11" s="180" customFormat="1" ht="12.5" x14ac:dyDescent="0.25">
      <c r="A24" s="99" t="s">
        <v>5136</v>
      </c>
      <c r="B24" s="181" t="s">
        <v>5137</v>
      </c>
      <c r="C24" s="164">
        <v>9218</v>
      </c>
      <c r="D24" s="177">
        <v>5901</v>
      </c>
      <c r="E24" s="177">
        <v>907.45</v>
      </c>
      <c r="F24" s="178">
        <f t="shared" si="0"/>
        <v>16026.45</v>
      </c>
      <c r="G24" s="178">
        <f t="shared" si="4"/>
        <v>5530.7999999999993</v>
      </c>
      <c r="H24" s="178">
        <f t="shared" si="1"/>
        <v>1536.3333333333333</v>
      </c>
      <c r="I24" s="178">
        <f t="shared" si="2"/>
        <v>10427.933333333334</v>
      </c>
      <c r="J24" s="178">
        <v>14100</v>
      </c>
      <c r="K24" s="178">
        <f t="shared" si="3"/>
        <v>31595.066666666666</v>
      </c>
    </row>
    <row r="25" spans="1:11" s="180" customFormat="1" ht="12.5" x14ac:dyDescent="0.25">
      <c r="A25" s="99" t="s">
        <v>5138</v>
      </c>
      <c r="B25" s="181" t="s">
        <v>5139</v>
      </c>
      <c r="C25" s="164">
        <v>8334.25</v>
      </c>
      <c r="D25" s="177">
        <v>5901</v>
      </c>
      <c r="E25" s="177">
        <v>893.7</v>
      </c>
      <c r="F25" s="178">
        <f t="shared" si="0"/>
        <v>15128.95</v>
      </c>
      <c r="G25" s="178">
        <f t="shared" si="4"/>
        <v>5000.55</v>
      </c>
      <c r="H25" s="178">
        <f t="shared" si="1"/>
        <v>1389.0416666666667</v>
      </c>
      <c r="I25" s="178">
        <f t="shared" si="2"/>
        <v>9525.85</v>
      </c>
      <c r="J25" s="178">
        <v>14100</v>
      </c>
      <c r="K25" s="178">
        <f t="shared" si="3"/>
        <v>30015.441666666666</v>
      </c>
    </row>
    <row r="26" spans="1:11" s="180" customFormat="1" ht="12.5" x14ac:dyDescent="0.25">
      <c r="A26" s="99" t="s">
        <v>5138</v>
      </c>
      <c r="B26" s="181" t="s">
        <v>5139</v>
      </c>
      <c r="C26" s="164">
        <v>9218</v>
      </c>
      <c r="D26" s="177">
        <v>5993</v>
      </c>
      <c r="E26" s="177">
        <v>907.45</v>
      </c>
      <c r="F26" s="178">
        <f t="shared" si="0"/>
        <v>16118.45</v>
      </c>
      <c r="G26" s="178">
        <f t="shared" si="4"/>
        <v>5530.7999999999993</v>
      </c>
      <c r="H26" s="178">
        <f t="shared" si="1"/>
        <v>1536.3333333333333</v>
      </c>
      <c r="I26" s="178">
        <f t="shared" si="2"/>
        <v>10427.933333333334</v>
      </c>
      <c r="J26" s="178">
        <v>14100</v>
      </c>
      <c r="K26" s="178">
        <f t="shared" si="3"/>
        <v>31595.066666666666</v>
      </c>
    </row>
    <row r="27" spans="1:11" s="180" customFormat="1" ht="12.5" x14ac:dyDescent="0.25">
      <c r="A27" s="99" t="s">
        <v>5140</v>
      </c>
      <c r="B27" s="181" t="s">
        <v>4415</v>
      </c>
      <c r="C27" s="164">
        <v>8564.4</v>
      </c>
      <c r="D27" s="177">
        <v>7295</v>
      </c>
      <c r="E27" s="177">
        <v>716</v>
      </c>
      <c r="F27" s="178">
        <f t="shared" si="0"/>
        <v>16575.400000000001</v>
      </c>
      <c r="G27" s="178">
        <f t="shared" si="4"/>
        <v>5138.6399999999994</v>
      </c>
      <c r="H27" s="178">
        <f t="shared" si="1"/>
        <v>1427.3999999999999</v>
      </c>
      <c r="I27" s="178">
        <f t="shared" si="2"/>
        <v>9519.0666666666657</v>
      </c>
      <c r="J27" s="178">
        <v>14100</v>
      </c>
      <c r="K27" s="178">
        <f t="shared" si="3"/>
        <v>30185.106666666667</v>
      </c>
    </row>
    <row r="28" spans="1:11" s="180" customFormat="1" ht="12.5" x14ac:dyDescent="0.25">
      <c r="A28" s="99" t="s">
        <v>5140</v>
      </c>
      <c r="B28" s="181" t="s">
        <v>4415</v>
      </c>
      <c r="C28" s="164">
        <v>9429.75</v>
      </c>
      <c r="D28" s="177">
        <v>7180</v>
      </c>
      <c r="E28" s="177">
        <v>810</v>
      </c>
      <c r="F28" s="178">
        <f t="shared" si="0"/>
        <v>17419.75</v>
      </c>
      <c r="G28" s="178">
        <f t="shared" si="4"/>
        <v>5657.8499999999995</v>
      </c>
      <c r="H28" s="178">
        <f t="shared" si="1"/>
        <v>1571.625</v>
      </c>
      <c r="I28" s="178">
        <f t="shared" si="2"/>
        <v>10509.75</v>
      </c>
      <c r="J28" s="178">
        <v>14100</v>
      </c>
      <c r="K28" s="178">
        <f t="shared" si="3"/>
        <v>31839.224999999999</v>
      </c>
    </row>
    <row r="29" spans="1:11" s="180" customFormat="1" ht="25" x14ac:dyDescent="0.25">
      <c r="A29" s="99" t="s">
        <v>5141</v>
      </c>
      <c r="B29" s="181" t="s">
        <v>5142</v>
      </c>
      <c r="C29" s="164">
        <v>9641.65</v>
      </c>
      <c r="D29" s="177">
        <v>5625</v>
      </c>
      <c r="E29" s="177">
        <v>812</v>
      </c>
      <c r="F29" s="178">
        <f t="shared" si="0"/>
        <v>16078.65</v>
      </c>
      <c r="G29" s="178">
        <f t="shared" si="4"/>
        <v>5784.99</v>
      </c>
      <c r="H29" s="178">
        <f t="shared" si="1"/>
        <v>1606.9416666666666</v>
      </c>
      <c r="I29" s="178">
        <f t="shared" si="2"/>
        <v>10724.316666666666</v>
      </c>
      <c r="J29" s="178">
        <v>14100</v>
      </c>
      <c r="K29" s="178">
        <f t="shared" si="3"/>
        <v>32216.248333333333</v>
      </c>
    </row>
    <row r="30" spans="1:11" s="180" customFormat="1" ht="12.5" x14ac:dyDescent="0.25">
      <c r="A30" s="99" t="s">
        <v>5143</v>
      </c>
      <c r="B30" s="181" t="s">
        <v>4543</v>
      </c>
      <c r="C30" s="164">
        <v>9882.5</v>
      </c>
      <c r="D30" s="177">
        <v>7650</v>
      </c>
      <c r="E30" s="177">
        <v>852.7</v>
      </c>
      <c r="F30" s="178">
        <f t="shared" si="0"/>
        <v>18385.2</v>
      </c>
      <c r="G30" s="178">
        <f t="shared" si="4"/>
        <v>5929.5</v>
      </c>
      <c r="H30" s="178">
        <f t="shared" si="1"/>
        <v>1647.0833333333335</v>
      </c>
      <c r="I30" s="178">
        <f t="shared" si="2"/>
        <v>11019.433333333334</v>
      </c>
      <c r="J30" s="178">
        <v>14100</v>
      </c>
      <c r="K30" s="178">
        <f t="shared" si="3"/>
        <v>32696.01666666667</v>
      </c>
    </row>
    <row r="31" spans="1:11" s="180" customFormat="1" ht="12.5" x14ac:dyDescent="0.25">
      <c r="A31" s="99" t="s">
        <v>5122</v>
      </c>
      <c r="B31" s="181" t="s">
        <v>5123</v>
      </c>
      <c r="C31" s="164">
        <v>9532.5</v>
      </c>
      <c r="D31" s="177">
        <v>5625</v>
      </c>
      <c r="E31" s="177">
        <v>2257.8000000000002</v>
      </c>
      <c r="F31" s="178">
        <f t="shared" si="0"/>
        <v>17415.3</v>
      </c>
      <c r="G31" s="178">
        <f t="shared" si="4"/>
        <v>5719.5</v>
      </c>
      <c r="H31" s="178">
        <f t="shared" si="1"/>
        <v>1588.75</v>
      </c>
      <c r="I31" s="178">
        <f t="shared" si="2"/>
        <v>12542.9</v>
      </c>
      <c r="J31" s="178">
        <v>14100</v>
      </c>
      <c r="K31" s="178">
        <f t="shared" si="3"/>
        <v>33951.15</v>
      </c>
    </row>
    <row r="32" spans="1:11" s="180" customFormat="1" ht="12.5" x14ac:dyDescent="0.25">
      <c r="A32" s="99" t="s">
        <v>5144</v>
      </c>
      <c r="B32" s="181" t="s">
        <v>5145</v>
      </c>
      <c r="C32" s="164">
        <v>8897.0499999999993</v>
      </c>
      <c r="D32" s="177">
        <v>6394</v>
      </c>
      <c r="E32" s="177">
        <v>3042</v>
      </c>
      <c r="F32" s="178">
        <f t="shared" si="0"/>
        <v>18333.05</v>
      </c>
      <c r="G32" s="178">
        <f t="shared" si="4"/>
        <v>5338.23</v>
      </c>
      <c r="H32" s="178">
        <f t="shared" si="1"/>
        <v>1482.8416666666667</v>
      </c>
      <c r="I32" s="178">
        <f t="shared" si="2"/>
        <v>12953.05</v>
      </c>
      <c r="J32" s="178">
        <v>14100</v>
      </c>
      <c r="K32" s="178">
        <f t="shared" si="3"/>
        <v>33874.121666666666</v>
      </c>
    </row>
    <row r="33" spans="1:13" s="180" customFormat="1" ht="12.5" x14ac:dyDescent="0.25">
      <c r="A33" s="99" t="s">
        <v>5144</v>
      </c>
      <c r="B33" s="181" t="s">
        <v>5145</v>
      </c>
      <c r="C33" s="164">
        <v>9617.2999999999993</v>
      </c>
      <c r="D33" s="177">
        <v>6514</v>
      </c>
      <c r="E33" s="177">
        <v>3075.75</v>
      </c>
      <c r="F33" s="178">
        <f t="shared" si="0"/>
        <v>19207.05</v>
      </c>
      <c r="G33" s="178">
        <f t="shared" si="4"/>
        <v>5770.38</v>
      </c>
      <c r="H33" s="178">
        <f t="shared" si="1"/>
        <v>1602.8833333333332</v>
      </c>
      <c r="I33" s="178">
        <f t="shared" si="2"/>
        <v>13718.3</v>
      </c>
      <c r="J33" s="178">
        <v>14100</v>
      </c>
      <c r="K33" s="178">
        <f t="shared" si="3"/>
        <v>35191.563333333332</v>
      </c>
    </row>
    <row r="34" spans="1:13" s="180" customFormat="1" ht="12.5" x14ac:dyDescent="0.25">
      <c r="A34" s="99" t="s">
        <v>5146</v>
      </c>
      <c r="B34" s="181" t="s">
        <v>5147</v>
      </c>
      <c r="C34" s="164">
        <v>8897.0499999999993</v>
      </c>
      <c r="D34" s="177">
        <v>9695</v>
      </c>
      <c r="E34" s="177">
        <v>3042</v>
      </c>
      <c r="F34" s="178">
        <f t="shared" si="0"/>
        <v>21634.05</v>
      </c>
      <c r="G34" s="178">
        <f t="shared" si="4"/>
        <v>5338.23</v>
      </c>
      <c r="H34" s="178">
        <f t="shared" si="1"/>
        <v>1482.8416666666667</v>
      </c>
      <c r="I34" s="178">
        <f t="shared" si="2"/>
        <v>12953.05</v>
      </c>
      <c r="J34" s="178">
        <v>14100</v>
      </c>
      <c r="K34" s="178">
        <f t="shared" si="3"/>
        <v>33874.121666666666</v>
      </c>
    </row>
    <row r="35" spans="1:13" s="180" customFormat="1" ht="12.5" x14ac:dyDescent="0.25">
      <c r="A35" s="99" t="s">
        <v>5146</v>
      </c>
      <c r="B35" s="181" t="s">
        <v>5147</v>
      </c>
      <c r="C35" s="164">
        <v>9617.2999999999993</v>
      </c>
      <c r="D35" s="177">
        <v>9983</v>
      </c>
      <c r="E35" s="177">
        <v>3075.75</v>
      </c>
      <c r="F35" s="178">
        <f t="shared" si="0"/>
        <v>22676.05</v>
      </c>
      <c r="G35" s="178">
        <f t="shared" si="4"/>
        <v>5770.38</v>
      </c>
      <c r="H35" s="178">
        <f t="shared" si="1"/>
        <v>1602.8833333333332</v>
      </c>
      <c r="I35" s="178">
        <f t="shared" si="2"/>
        <v>13718.3</v>
      </c>
      <c r="J35" s="178">
        <v>14100</v>
      </c>
      <c r="K35" s="178">
        <f t="shared" si="3"/>
        <v>35191.563333333332</v>
      </c>
    </row>
    <row r="36" spans="1:13" s="180" customFormat="1" ht="25" x14ac:dyDescent="0.25">
      <c r="A36" s="99" t="s">
        <v>5124</v>
      </c>
      <c r="B36" s="181" t="s">
        <v>5125</v>
      </c>
      <c r="C36" s="274">
        <v>9002.75</v>
      </c>
      <c r="D36" s="177">
        <v>5625</v>
      </c>
      <c r="E36" s="177">
        <v>3625.5</v>
      </c>
      <c r="F36" s="178">
        <f t="shared" si="0"/>
        <v>18253.25</v>
      </c>
      <c r="G36" s="178">
        <f t="shared" si="4"/>
        <v>5401.65</v>
      </c>
      <c r="H36" s="178">
        <f t="shared" si="1"/>
        <v>1500.4583333333333</v>
      </c>
      <c r="I36" s="178">
        <f t="shared" si="2"/>
        <v>13836.75</v>
      </c>
      <c r="J36" s="178">
        <v>14100</v>
      </c>
      <c r="K36" s="178">
        <f t="shared" si="3"/>
        <v>34838.858333333337</v>
      </c>
    </row>
    <row r="37" spans="1:13" s="180" customFormat="1" ht="25" x14ac:dyDescent="0.25">
      <c r="A37" s="99" t="s">
        <v>5124</v>
      </c>
      <c r="B37" s="181" t="s">
        <v>5125</v>
      </c>
      <c r="C37" s="164">
        <v>9723.15</v>
      </c>
      <c r="D37" s="177">
        <v>6000</v>
      </c>
      <c r="E37" s="177">
        <v>3900</v>
      </c>
      <c r="F37" s="178">
        <f t="shared" si="0"/>
        <v>19623.150000000001</v>
      </c>
      <c r="G37" s="178">
        <f t="shared" si="4"/>
        <v>5833.8899999999994</v>
      </c>
      <c r="H37" s="178">
        <f t="shared" si="1"/>
        <v>1620.5249999999999</v>
      </c>
      <c r="I37" s="178">
        <f t="shared" si="2"/>
        <v>14923.15</v>
      </c>
      <c r="J37" s="178">
        <v>14100</v>
      </c>
      <c r="K37" s="178">
        <f t="shared" si="3"/>
        <v>36477.565000000002</v>
      </c>
    </row>
    <row r="38" spans="1:13" s="174" customFormat="1" x14ac:dyDescent="0.3">
      <c r="A38" s="187"/>
      <c r="B38" s="187"/>
      <c r="C38" s="188"/>
      <c r="D38" s="188"/>
      <c r="E38" s="188"/>
      <c r="F38" s="188"/>
      <c r="G38" s="188"/>
      <c r="H38" s="188"/>
      <c r="I38" s="188"/>
      <c r="J38" s="188"/>
      <c r="K38" s="188"/>
      <c r="M38" s="192"/>
    </row>
    <row r="40" spans="1:13" x14ac:dyDescent="0.3">
      <c r="B40" s="1254" t="s">
        <v>4754</v>
      </c>
      <c r="C40" s="1255"/>
      <c r="D40" s="1255"/>
      <c r="E40" s="1255"/>
      <c r="F40" s="1255"/>
    </row>
    <row r="41" spans="1:13" x14ac:dyDescent="0.3">
      <c r="B41" s="1017" t="s">
        <v>4249</v>
      </c>
      <c r="C41" s="1017" t="s">
        <v>3296</v>
      </c>
      <c r="D41" s="1017"/>
      <c r="J41" s="174"/>
      <c r="K41" s="174"/>
      <c r="L41" s="187"/>
      <c r="M41" s="187"/>
    </row>
    <row r="42" spans="1:13" s="243" customFormat="1" ht="12.5" x14ac:dyDescent="0.25">
      <c r="B42" s="275" t="s">
        <v>4242</v>
      </c>
      <c r="C42" s="685" t="s">
        <v>5151</v>
      </c>
      <c r="D42" s="686"/>
      <c r="J42" s="180"/>
      <c r="K42" s="180"/>
    </row>
  </sheetData>
  <mergeCells count="16">
    <mergeCell ref="C42:D42"/>
    <mergeCell ref="A8:A9"/>
    <mergeCell ref="B8:B9"/>
    <mergeCell ref="C8:F8"/>
    <mergeCell ref="G8:K8"/>
    <mergeCell ref="A17:C17"/>
    <mergeCell ref="A18:A19"/>
    <mergeCell ref="B18:B19"/>
    <mergeCell ref="C18:F18"/>
    <mergeCell ref="G18:K18"/>
    <mergeCell ref="A2:K2"/>
    <mergeCell ref="A3:K3"/>
    <mergeCell ref="A4:K4"/>
    <mergeCell ref="A5:K5"/>
    <mergeCell ref="A6:K6"/>
    <mergeCell ref="A7:C7"/>
  </mergeCells>
  <printOptions horizontalCentered="1"/>
  <pageMargins left="0.15748031496062992" right="0.15748031496062992" top="0.3" bottom="0.39370078740157483" header="0.31496062992125984" footer="0.31496062992125984"/>
  <pageSetup scale="60" fitToHeight="11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40"/>
  <sheetViews>
    <sheetView showGridLines="0" topLeftCell="A19" workbookViewId="0">
      <selection sqref="A1:H1"/>
    </sheetView>
  </sheetViews>
  <sheetFormatPr baseColWidth="10" defaultColWidth="11.453125" defaultRowHeight="12.5" x14ac:dyDescent="0.25"/>
  <cols>
    <col min="1" max="1" width="15.7265625" style="45" customWidth="1"/>
    <col min="2" max="2" width="55.54296875" style="45" customWidth="1"/>
    <col min="3" max="3" width="19.1796875" style="85" customWidth="1"/>
    <col min="4" max="4" width="12.54296875" style="45" customWidth="1"/>
    <col min="5" max="5" width="17" style="45" customWidth="1"/>
    <col min="6" max="6" width="4.453125" style="45" bestFit="1" customWidth="1"/>
    <col min="7" max="16384" width="11.453125" style="45"/>
  </cols>
  <sheetData>
    <row r="2" spans="1:5" ht="15" customHeight="1" x14ac:dyDescent="0.25">
      <c r="A2" s="631" t="s">
        <v>4160</v>
      </c>
      <c r="B2" s="631" t="s">
        <v>4224</v>
      </c>
      <c r="C2" s="631" t="s">
        <v>4224</v>
      </c>
      <c r="D2" s="631" t="s">
        <v>4224</v>
      </c>
      <c r="E2" s="631" t="s">
        <v>4224</v>
      </c>
    </row>
    <row r="3" spans="1:5" ht="15" customHeight="1" x14ac:dyDescent="0.25">
      <c r="A3" s="631" t="s">
        <v>28</v>
      </c>
      <c r="B3" s="631" t="s">
        <v>4226</v>
      </c>
      <c r="C3" s="631" t="s">
        <v>4226</v>
      </c>
      <c r="D3" s="631" t="s">
        <v>4226</v>
      </c>
      <c r="E3" s="631" t="s">
        <v>4226</v>
      </c>
    </row>
    <row r="4" spans="1:5" ht="15" customHeight="1" x14ac:dyDescent="0.25">
      <c r="A4" s="631" t="s">
        <v>4161</v>
      </c>
      <c r="B4" s="631" t="s">
        <v>4227</v>
      </c>
      <c r="C4" s="631" t="s">
        <v>4227</v>
      </c>
      <c r="D4" s="631" t="s">
        <v>4227</v>
      </c>
      <c r="E4" s="631" t="s">
        <v>4227</v>
      </c>
    </row>
    <row r="5" spans="1:5" ht="15" customHeight="1" x14ac:dyDescent="0.25">
      <c r="A5" s="631" t="s">
        <v>4228</v>
      </c>
      <c r="B5" s="631" t="s">
        <v>4228</v>
      </c>
      <c r="C5" s="631" t="s">
        <v>4228</v>
      </c>
      <c r="D5" s="631" t="s">
        <v>4228</v>
      </c>
      <c r="E5" s="631" t="s">
        <v>4228</v>
      </c>
    </row>
    <row r="6" spans="1:5" ht="15" customHeight="1" x14ac:dyDescent="0.25">
      <c r="A6" s="632" t="s">
        <v>4229</v>
      </c>
      <c r="B6" s="632" t="s">
        <v>4229</v>
      </c>
      <c r="C6" s="632" t="s">
        <v>4229</v>
      </c>
      <c r="D6" s="632" t="s">
        <v>4229</v>
      </c>
      <c r="E6" s="632" t="s">
        <v>4229</v>
      </c>
    </row>
    <row r="7" spans="1:5" ht="15" customHeight="1" x14ac:dyDescent="0.25">
      <c r="A7" s="261" t="s">
        <v>533</v>
      </c>
      <c r="B7" s="261" t="s">
        <v>533</v>
      </c>
      <c r="C7" s="262" t="s">
        <v>533</v>
      </c>
      <c r="D7" s="261" t="s">
        <v>533</v>
      </c>
      <c r="E7" s="261" t="s">
        <v>533</v>
      </c>
    </row>
    <row r="8" spans="1:5" ht="15" customHeight="1" x14ac:dyDescent="0.25">
      <c r="A8" s="633" t="s">
        <v>4230</v>
      </c>
      <c r="B8" s="633" t="s">
        <v>4231</v>
      </c>
      <c r="C8" s="633" t="s">
        <v>4232</v>
      </c>
      <c r="D8" s="634" t="s">
        <v>4233</v>
      </c>
      <c r="E8" s="634" t="s">
        <v>4233</v>
      </c>
    </row>
    <row r="9" spans="1:5" ht="15" customHeight="1" x14ac:dyDescent="0.25">
      <c r="A9" s="633" t="s">
        <v>4230</v>
      </c>
      <c r="B9" s="633" t="s">
        <v>4231</v>
      </c>
      <c r="C9" s="633" t="s">
        <v>4232</v>
      </c>
      <c r="D9" s="46" t="s">
        <v>4234</v>
      </c>
      <c r="E9" s="46" t="s">
        <v>4235</v>
      </c>
    </row>
    <row r="10" spans="1:5" ht="15" customHeight="1" x14ac:dyDescent="0.25">
      <c r="A10" s="47" t="s">
        <v>533</v>
      </c>
      <c r="B10" s="47" t="s">
        <v>533</v>
      </c>
      <c r="C10" s="48" t="s">
        <v>533</v>
      </c>
      <c r="D10" s="49" t="s">
        <v>533</v>
      </c>
      <c r="E10" s="49" t="s">
        <v>533</v>
      </c>
    </row>
    <row r="11" spans="1:5" ht="15" customHeight="1" x14ac:dyDescent="0.25">
      <c r="A11" s="627" t="s">
        <v>4167</v>
      </c>
      <c r="B11" s="627" t="s">
        <v>4167</v>
      </c>
      <c r="C11" s="254" t="s">
        <v>533</v>
      </c>
      <c r="D11" s="255" t="s">
        <v>533</v>
      </c>
      <c r="E11" s="255" t="s">
        <v>533</v>
      </c>
    </row>
    <row r="12" spans="1:5" ht="15" customHeight="1" x14ac:dyDescent="0.25">
      <c r="A12" s="53" t="s">
        <v>4762</v>
      </c>
      <c r="B12" s="53" t="s">
        <v>4307</v>
      </c>
      <c r="C12" s="54">
        <v>1</v>
      </c>
      <c r="D12" s="54">
        <f>50867.58*1.03</f>
        <v>52393.607400000001</v>
      </c>
      <c r="E12" s="54">
        <f>50867.58*1.03</f>
        <v>52393.607400000001</v>
      </c>
    </row>
    <row r="13" spans="1:5" ht="15" customHeight="1" x14ac:dyDescent="0.25">
      <c r="A13" s="53" t="s">
        <v>4295</v>
      </c>
      <c r="B13" s="53" t="s">
        <v>4286</v>
      </c>
      <c r="C13" s="54">
        <v>3</v>
      </c>
      <c r="D13" s="54">
        <f>27564.86*1.03</f>
        <v>28391.805800000002</v>
      </c>
      <c r="E13" s="54">
        <f>27564.86*1.03</f>
        <v>28391.805800000002</v>
      </c>
    </row>
    <row r="14" spans="1:5" ht="15" customHeight="1" x14ac:dyDescent="0.25">
      <c r="A14" s="53" t="s">
        <v>4298</v>
      </c>
      <c r="B14" s="53" t="s">
        <v>4299</v>
      </c>
      <c r="C14" s="54">
        <v>6</v>
      </c>
      <c r="D14" s="54">
        <f>14022.72*1.05</f>
        <v>14723.856</v>
      </c>
      <c r="E14" s="54">
        <f>14022.72*1.05</f>
        <v>14723.856</v>
      </c>
    </row>
    <row r="15" spans="1:5" ht="15" customHeight="1" x14ac:dyDescent="0.25">
      <c r="A15" s="53" t="s">
        <v>5152</v>
      </c>
      <c r="B15" s="53" t="s">
        <v>4299</v>
      </c>
      <c r="C15" s="54">
        <v>1</v>
      </c>
      <c r="D15" s="54">
        <f>17827.44*1.05</f>
        <v>18718.811999999998</v>
      </c>
      <c r="E15" s="54">
        <f>17827.44*1.05</f>
        <v>18718.811999999998</v>
      </c>
    </row>
    <row r="16" spans="1:5" ht="15" customHeight="1" x14ac:dyDescent="0.25">
      <c r="A16" s="260" t="s">
        <v>4303</v>
      </c>
      <c r="B16" s="260" t="s">
        <v>4415</v>
      </c>
      <c r="C16" s="54">
        <v>2</v>
      </c>
      <c r="D16" s="54">
        <f>8926.7*1.05</f>
        <v>9373.0350000000017</v>
      </c>
      <c r="E16" s="54">
        <f>8926.7*1.05</f>
        <v>9373.0350000000017</v>
      </c>
    </row>
    <row r="17" spans="1:5" ht="15" customHeight="1" x14ac:dyDescent="0.25">
      <c r="A17" s="260" t="s">
        <v>5153</v>
      </c>
      <c r="B17" s="260" t="s">
        <v>4556</v>
      </c>
      <c r="C17" s="276">
        <v>1</v>
      </c>
      <c r="D17" s="54">
        <f>19069*1.05</f>
        <v>20022.45</v>
      </c>
      <c r="E17" s="54">
        <f>19069*1.05</f>
        <v>20022.45</v>
      </c>
    </row>
    <row r="18" spans="1:5" ht="15" customHeight="1" x14ac:dyDescent="0.25">
      <c r="A18" s="70" t="s">
        <v>533</v>
      </c>
      <c r="B18" s="56" t="s">
        <v>4238</v>
      </c>
      <c r="C18" s="57">
        <f>SUM(C12:C17)</f>
        <v>14</v>
      </c>
      <c r="D18" s="72" t="s">
        <v>533</v>
      </c>
      <c r="E18" s="73" t="s">
        <v>533</v>
      </c>
    </row>
    <row r="19" spans="1:5" s="63" customFormat="1" ht="15" customHeight="1" x14ac:dyDescent="0.25">
      <c r="A19" s="95"/>
      <c r="B19" s="60"/>
      <c r="C19" s="61"/>
      <c r="D19" s="62"/>
      <c r="E19" s="62"/>
    </row>
    <row r="20" spans="1:5" ht="15" customHeight="1" x14ac:dyDescent="0.25">
      <c r="A20" s="64" t="s">
        <v>533</v>
      </c>
      <c r="B20" s="64" t="s">
        <v>533</v>
      </c>
      <c r="C20" s="65" t="s">
        <v>533</v>
      </c>
      <c r="D20" s="66" t="s">
        <v>533</v>
      </c>
      <c r="E20" s="66" t="s">
        <v>533</v>
      </c>
    </row>
    <row r="21" spans="1:5" ht="15" customHeight="1" x14ac:dyDescent="0.25">
      <c r="A21" s="628" t="s">
        <v>4168</v>
      </c>
      <c r="B21" s="628" t="s">
        <v>4168</v>
      </c>
      <c r="C21" s="67"/>
      <c r="D21" s="68" t="s">
        <v>533</v>
      </c>
      <c r="E21" s="68" t="s">
        <v>533</v>
      </c>
    </row>
    <row r="22" spans="1:5" ht="15" customHeight="1" x14ac:dyDescent="0.25">
      <c r="A22" s="69" t="s">
        <v>4242</v>
      </c>
      <c r="B22" s="69" t="s">
        <v>4242</v>
      </c>
      <c r="C22" s="54">
        <v>0</v>
      </c>
      <c r="D22" s="54">
        <v>0</v>
      </c>
      <c r="E22" s="54">
        <v>0</v>
      </c>
    </row>
    <row r="23" spans="1:5" ht="15" customHeight="1" x14ac:dyDescent="0.25">
      <c r="A23" s="70" t="s">
        <v>533</v>
      </c>
      <c r="B23" s="102" t="s">
        <v>4241</v>
      </c>
      <c r="C23" s="71">
        <f>SUM(C22:C22)</f>
        <v>0</v>
      </c>
      <c r="D23" s="72" t="s">
        <v>533</v>
      </c>
      <c r="E23" s="73" t="s">
        <v>533</v>
      </c>
    </row>
    <row r="24" spans="1:5" ht="15" customHeight="1" x14ac:dyDescent="0.25">
      <c r="A24" s="74" t="s">
        <v>533</v>
      </c>
      <c r="C24" s="45"/>
      <c r="D24" s="75" t="s">
        <v>533</v>
      </c>
      <c r="E24" s="75" t="s">
        <v>533</v>
      </c>
    </row>
    <row r="25" spans="1:5" ht="15" customHeight="1" x14ac:dyDescent="0.25">
      <c r="A25" s="76" t="s">
        <v>533</v>
      </c>
      <c r="B25" s="76" t="s">
        <v>533</v>
      </c>
      <c r="C25" s="65" t="s">
        <v>533</v>
      </c>
      <c r="D25" s="66" t="s">
        <v>533</v>
      </c>
      <c r="E25" s="66" t="s">
        <v>533</v>
      </c>
    </row>
    <row r="26" spans="1:5" ht="15" customHeight="1" x14ac:dyDescent="0.25">
      <c r="A26" s="683" t="s">
        <v>4169</v>
      </c>
      <c r="B26" s="683" t="s">
        <v>4168</v>
      </c>
      <c r="C26" s="67" t="s">
        <v>533</v>
      </c>
      <c r="D26" s="68" t="s">
        <v>533</v>
      </c>
      <c r="E26" s="68" t="s">
        <v>533</v>
      </c>
    </row>
    <row r="27" spans="1:5" ht="15" customHeight="1" x14ac:dyDescent="0.25">
      <c r="A27" s="69" t="s">
        <v>4242</v>
      </c>
      <c r="B27" s="69" t="s">
        <v>4242</v>
      </c>
      <c r="C27" s="54">
        <v>0</v>
      </c>
      <c r="D27" s="54">
        <v>0</v>
      </c>
      <c r="E27" s="54">
        <v>0</v>
      </c>
    </row>
    <row r="28" spans="1:5" ht="15" customHeight="1" x14ac:dyDescent="0.25">
      <c r="A28" s="70" t="s">
        <v>533</v>
      </c>
      <c r="B28" s="102" t="s">
        <v>4243</v>
      </c>
      <c r="C28" s="71">
        <f>SUM(C27:C27)</f>
        <v>0</v>
      </c>
      <c r="D28" s="72" t="s">
        <v>533</v>
      </c>
      <c r="E28" s="73" t="s">
        <v>533</v>
      </c>
    </row>
    <row r="29" spans="1:5" ht="15" customHeight="1" x14ac:dyDescent="0.25">
      <c r="A29" s="64"/>
      <c r="B29" s="64"/>
      <c r="C29" s="65"/>
      <c r="D29" s="66"/>
      <c r="E29" s="66"/>
    </row>
    <row r="30" spans="1:5" ht="15" customHeight="1" x14ac:dyDescent="0.25">
      <c r="A30" s="64"/>
      <c r="B30" s="103" t="s">
        <v>4170</v>
      </c>
      <c r="C30" s="104">
        <f>SUM(C23,C18,C28)</f>
        <v>14</v>
      </c>
      <c r="D30" s="66"/>
      <c r="E30" s="66"/>
    </row>
    <row r="31" spans="1:5" ht="15" customHeight="1" x14ac:dyDescent="0.25">
      <c r="A31" s="64"/>
      <c r="B31" s="64"/>
      <c r="C31" s="65"/>
      <c r="D31" s="66"/>
      <c r="E31" s="66"/>
    </row>
    <row r="32" spans="1:5" ht="15" customHeight="1" x14ac:dyDescent="0.25">
      <c r="A32" s="64"/>
      <c r="B32" s="64"/>
      <c r="C32" s="65"/>
      <c r="D32" s="66"/>
      <c r="E32" s="66"/>
    </row>
    <row r="33" spans="1:16" ht="15" customHeight="1" x14ac:dyDescent="0.25">
      <c r="A33" s="1021" t="s">
        <v>4166</v>
      </c>
      <c r="B33" s="1021"/>
      <c r="C33" s="79" t="s">
        <v>533</v>
      </c>
      <c r="D33" s="80" t="s">
        <v>533</v>
      </c>
      <c r="E33" s="80" t="s">
        <v>533</v>
      </c>
    </row>
    <row r="34" spans="1:16" ht="15" customHeight="1" x14ac:dyDescent="0.25">
      <c r="A34" s="683" t="s">
        <v>4244</v>
      </c>
      <c r="B34" s="683"/>
      <c r="C34" s="8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</row>
    <row r="35" spans="1:16" ht="15" customHeight="1" x14ac:dyDescent="0.25">
      <c r="A35" s="69" t="s">
        <v>4242</v>
      </c>
      <c r="B35" s="82" t="s">
        <v>5154</v>
      </c>
      <c r="C35" s="277">
        <v>1</v>
      </c>
      <c r="D35" s="83">
        <v>7500</v>
      </c>
      <c r="E35" s="83">
        <v>7500</v>
      </c>
    </row>
    <row r="36" spans="1:16" ht="15" customHeight="1" x14ac:dyDescent="0.25">
      <c r="A36" s="70" t="s">
        <v>533</v>
      </c>
      <c r="B36" s="102" t="s">
        <v>4245</v>
      </c>
      <c r="C36" s="71">
        <f>SUM(C35:C35)</f>
        <v>1</v>
      </c>
      <c r="D36" s="72" t="s">
        <v>533</v>
      </c>
      <c r="E36" s="73" t="s">
        <v>533</v>
      </c>
    </row>
    <row r="37" spans="1:16" x14ac:dyDescent="0.25">
      <c r="A37" s="64" t="s">
        <v>533</v>
      </c>
      <c r="B37" s="84" t="s">
        <v>533</v>
      </c>
    </row>
    <row r="38" spans="1:16" x14ac:dyDescent="0.25">
      <c r="A38" s="646" t="s">
        <v>4172</v>
      </c>
      <c r="B38" s="647"/>
    </row>
    <row r="39" spans="1:16" x14ac:dyDescent="0.25">
      <c r="A39" s="69" t="s">
        <v>4242</v>
      </c>
      <c r="B39" s="82" t="s">
        <v>4242</v>
      </c>
      <c r="C39" s="54">
        <v>0</v>
      </c>
      <c r="D39" s="54">
        <v>0</v>
      </c>
      <c r="E39" s="54">
        <v>0</v>
      </c>
    </row>
    <row r="40" spans="1:16" x14ac:dyDescent="0.25">
      <c r="A40" s="86" t="s">
        <v>533</v>
      </c>
      <c r="B40" s="256" t="s">
        <v>4246</v>
      </c>
      <c r="C40" s="88">
        <f>SUM(C39:C39)</f>
        <v>0</v>
      </c>
      <c r="D40" s="72" t="s">
        <v>533</v>
      </c>
      <c r="E40" s="73" t="s">
        <v>533</v>
      </c>
    </row>
  </sheetData>
  <mergeCells count="15">
    <mergeCell ref="A11:B11"/>
    <mergeCell ref="A21:B21"/>
    <mergeCell ref="A26:B26"/>
    <mergeCell ref="A33:B33"/>
    <mergeCell ref="A34:B34"/>
    <mergeCell ref="A38:B38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" right="0.7" top="0.75" bottom="0.75" header="0.3" footer="0.3"/>
  <pageSetup fitToWidth="0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20"/>
  <sheetViews>
    <sheetView showGridLines="0" topLeftCell="A2" workbookViewId="0">
      <selection sqref="A1:H1"/>
    </sheetView>
  </sheetViews>
  <sheetFormatPr baseColWidth="10" defaultColWidth="11.453125" defaultRowHeight="12.5" x14ac:dyDescent="0.25"/>
  <cols>
    <col min="1" max="1" width="8" style="45" customWidth="1"/>
    <col min="2" max="2" width="27.26953125" style="45" customWidth="1"/>
    <col min="3" max="3" width="13.453125" style="45" customWidth="1"/>
    <col min="4" max="4" width="11.81640625" style="45" customWidth="1"/>
    <col min="5" max="5" width="15.1796875" style="45" customWidth="1"/>
    <col min="6" max="6" width="7.81640625" style="45" customWidth="1"/>
    <col min="7" max="7" width="13.1796875" style="45" customWidth="1"/>
    <col min="8" max="8" width="12.26953125" style="45" customWidth="1"/>
    <col min="9" max="9" width="10.7265625" style="45" customWidth="1"/>
    <col min="10" max="10" width="7.1796875" style="45" customWidth="1"/>
    <col min="11" max="11" width="8.81640625" style="45" customWidth="1"/>
    <col min="12" max="12" width="17.26953125" style="45" customWidth="1"/>
    <col min="13" max="13" width="12.453125" style="45" bestFit="1" customWidth="1"/>
    <col min="14" max="16384" width="11.453125" style="45"/>
  </cols>
  <sheetData>
    <row r="1" spans="1:14" s="263" customFormat="1" ht="11.5" x14ac:dyDescent="0.25"/>
    <row r="2" spans="1:14" s="263" customFormat="1" ht="15" customHeight="1" x14ac:dyDescent="0.25">
      <c r="A2" s="631" t="s">
        <v>4160</v>
      </c>
      <c r="B2" s="631" t="s">
        <v>4224</v>
      </c>
      <c r="C2" s="631" t="s">
        <v>4224</v>
      </c>
      <c r="D2" s="631" t="s">
        <v>4224</v>
      </c>
      <c r="E2" s="631" t="s">
        <v>4224</v>
      </c>
      <c r="F2" s="631" t="s">
        <v>4224</v>
      </c>
      <c r="G2" s="631" t="s">
        <v>4224</v>
      </c>
      <c r="H2" s="631" t="s">
        <v>4224</v>
      </c>
      <c r="I2" s="631" t="s">
        <v>4224</v>
      </c>
      <c r="J2" s="631" t="s">
        <v>4224</v>
      </c>
      <c r="K2" s="631" t="s">
        <v>4224</v>
      </c>
    </row>
    <row r="3" spans="1:14" s="263" customFormat="1" ht="15" customHeight="1" x14ac:dyDescent="0.25">
      <c r="A3" s="631" t="s">
        <v>28</v>
      </c>
      <c r="B3" s="631" t="s">
        <v>4224</v>
      </c>
      <c r="C3" s="631" t="s">
        <v>4224</v>
      </c>
      <c r="D3" s="631" t="s">
        <v>4224</v>
      </c>
      <c r="E3" s="631" t="s">
        <v>4224</v>
      </c>
      <c r="F3" s="631" t="s">
        <v>4224</v>
      </c>
      <c r="G3" s="631" t="s">
        <v>4224</v>
      </c>
      <c r="H3" s="631" t="s">
        <v>4224</v>
      </c>
      <c r="I3" s="631" t="s">
        <v>4224</v>
      </c>
      <c r="J3" s="631" t="s">
        <v>4224</v>
      </c>
      <c r="K3" s="631" t="s">
        <v>4224</v>
      </c>
    </row>
    <row r="4" spans="1:14" s="263" customFormat="1" ht="15" customHeight="1" x14ac:dyDescent="0.25">
      <c r="A4" s="631" t="s">
        <v>4161</v>
      </c>
      <c r="B4" s="631" t="s">
        <v>4227</v>
      </c>
      <c r="C4" s="631" t="s">
        <v>4227</v>
      </c>
      <c r="D4" s="631" t="s">
        <v>4227</v>
      </c>
      <c r="E4" s="631" t="s">
        <v>4227</v>
      </c>
      <c r="F4" s="631" t="s">
        <v>4227</v>
      </c>
      <c r="G4" s="631" t="s">
        <v>4227</v>
      </c>
      <c r="H4" s="631" t="s">
        <v>4227</v>
      </c>
      <c r="I4" s="631" t="s">
        <v>4227</v>
      </c>
      <c r="J4" s="631" t="s">
        <v>4227</v>
      </c>
      <c r="K4" s="631" t="s">
        <v>4227</v>
      </c>
    </row>
    <row r="5" spans="1:14" s="263" customFormat="1" ht="15" customHeight="1" x14ac:dyDescent="0.25">
      <c r="A5" s="631" t="s">
        <v>4247</v>
      </c>
      <c r="B5" s="631" t="s">
        <v>4247</v>
      </c>
      <c r="C5" s="631" t="s">
        <v>4247</v>
      </c>
      <c r="D5" s="631" t="s">
        <v>4247</v>
      </c>
      <c r="E5" s="631" t="s">
        <v>4247</v>
      </c>
      <c r="F5" s="631" t="s">
        <v>4247</v>
      </c>
      <c r="G5" s="631" t="s">
        <v>4247</v>
      </c>
      <c r="H5" s="631" t="s">
        <v>4247</v>
      </c>
      <c r="I5" s="631" t="s">
        <v>4247</v>
      </c>
      <c r="J5" s="631" t="s">
        <v>4247</v>
      </c>
      <c r="K5" s="631" t="s">
        <v>4247</v>
      </c>
    </row>
    <row r="6" spans="1:14" s="263" customFormat="1" ht="15" customHeight="1" x14ac:dyDescent="0.25">
      <c r="A6" s="643" t="s">
        <v>4229</v>
      </c>
      <c r="B6" s="643"/>
      <c r="C6" s="643"/>
      <c r="D6" s="643"/>
      <c r="E6" s="643"/>
      <c r="F6" s="643"/>
      <c r="G6" s="643"/>
      <c r="H6" s="643"/>
      <c r="I6" s="643"/>
      <c r="J6" s="643"/>
      <c r="K6" s="643"/>
    </row>
    <row r="7" spans="1:14" ht="15" customHeight="1" x14ac:dyDescent="0.25">
      <c r="A7" s="640" t="s">
        <v>4248</v>
      </c>
      <c r="B7" s="640"/>
      <c r="C7" s="640"/>
      <c r="D7" s="89" t="s">
        <v>533</v>
      </c>
      <c r="E7" s="89" t="s">
        <v>533</v>
      </c>
      <c r="F7" s="89" t="s">
        <v>533</v>
      </c>
      <c r="G7" s="89" t="s">
        <v>533</v>
      </c>
      <c r="H7" s="89" t="s">
        <v>533</v>
      </c>
      <c r="I7" s="89" t="s">
        <v>533</v>
      </c>
      <c r="J7" s="89" t="s">
        <v>533</v>
      </c>
      <c r="K7" s="89" t="s">
        <v>533</v>
      </c>
    </row>
    <row r="8" spans="1:14" ht="15" customHeight="1" x14ac:dyDescent="0.25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4" ht="24.75" customHeight="1" x14ac:dyDescent="0.25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4" ht="15" customHeight="1" x14ac:dyDescent="0.25">
      <c r="A10" s="258" t="s">
        <v>4762</v>
      </c>
      <c r="B10" s="258" t="s">
        <v>4307</v>
      </c>
      <c r="C10" s="93">
        <v>52393.607400000001</v>
      </c>
      <c r="D10" s="93">
        <v>0</v>
      </c>
      <c r="E10" s="93">
        <v>0</v>
      </c>
      <c r="F10" s="93">
        <f>C10+D10+E10</f>
        <v>52393.607400000001</v>
      </c>
      <c r="G10" s="93">
        <f>+(C10/30)*10</f>
        <v>17464.535800000001</v>
      </c>
      <c r="H10" s="93">
        <f>(C10/30)*5</f>
        <v>8732.2679000000007</v>
      </c>
      <c r="I10" s="93">
        <f>C10/30*40</f>
        <v>69858.143200000006</v>
      </c>
      <c r="J10" s="93">
        <v>0</v>
      </c>
      <c r="K10" s="93">
        <f>G10+H10+I10+J10</f>
        <v>96054.94690000001</v>
      </c>
      <c r="N10" s="264"/>
    </row>
    <row r="11" spans="1:14" ht="15" customHeight="1" x14ac:dyDescent="0.25">
      <c r="A11" s="260" t="s">
        <v>4295</v>
      </c>
      <c r="B11" s="260" t="s">
        <v>4286</v>
      </c>
      <c r="C11" s="93">
        <v>28391.805800000002</v>
      </c>
      <c r="D11" s="93">
        <v>0</v>
      </c>
      <c r="E11" s="93">
        <v>0</v>
      </c>
      <c r="F11" s="93">
        <f t="shared" ref="F11:F13" si="0">C11+D11+E11</f>
        <v>28391.805800000002</v>
      </c>
      <c r="G11" s="93">
        <f t="shared" ref="G11:G13" si="1">+(C11/30)*10</f>
        <v>9463.9352666666673</v>
      </c>
      <c r="H11" s="93">
        <f t="shared" ref="H11:H13" si="2">(C11/30)*5</f>
        <v>4731.9676333333337</v>
      </c>
      <c r="I11" s="93">
        <f t="shared" ref="I11" si="3">C11/30*40</f>
        <v>37855.741066666669</v>
      </c>
      <c r="J11" s="93">
        <v>0</v>
      </c>
      <c r="K11" s="93">
        <f t="shared" ref="K11:K13" si="4">G11+H11+I11+J11</f>
        <v>52051.64396666667</v>
      </c>
      <c r="N11" s="264"/>
    </row>
    <row r="12" spans="1:14" ht="15" customHeight="1" x14ac:dyDescent="0.25">
      <c r="A12" s="260" t="s">
        <v>5153</v>
      </c>
      <c r="B12" s="260" t="s">
        <v>4556</v>
      </c>
      <c r="C12" s="93">
        <v>20022.45</v>
      </c>
      <c r="D12" s="93">
        <v>1070</v>
      </c>
      <c r="E12" s="93">
        <v>0</v>
      </c>
      <c r="F12" s="93">
        <f>C12+D12+E12</f>
        <v>21092.45</v>
      </c>
      <c r="G12" s="93">
        <f>+(C12/30)*10</f>
        <v>6674.1500000000005</v>
      </c>
      <c r="H12" s="93">
        <f>(C12/30)*5</f>
        <v>3337.0750000000003</v>
      </c>
      <c r="I12" s="93">
        <f>C12/30*40</f>
        <v>26696.600000000002</v>
      </c>
      <c r="J12" s="93">
        <v>0</v>
      </c>
      <c r="K12" s="93">
        <f>G12+H12+I12+J12</f>
        <v>36707.825000000004</v>
      </c>
      <c r="N12" s="264"/>
    </row>
    <row r="13" spans="1:14" ht="15" customHeight="1" x14ac:dyDescent="0.25">
      <c r="A13" s="260" t="s">
        <v>5152</v>
      </c>
      <c r="B13" s="260" t="s">
        <v>4299</v>
      </c>
      <c r="C13" s="93">
        <v>18718.811999999998</v>
      </c>
      <c r="D13" s="93">
        <v>1070</v>
      </c>
      <c r="E13" s="93">
        <v>0</v>
      </c>
      <c r="F13" s="93">
        <f t="shared" si="0"/>
        <v>19788.811999999998</v>
      </c>
      <c r="G13" s="93">
        <f t="shared" si="1"/>
        <v>6239.6039999999994</v>
      </c>
      <c r="H13" s="93">
        <f t="shared" si="2"/>
        <v>3119.8019999999997</v>
      </c>
      <c r="I13" s="93">
        <f>C13/30*40</f>
        <v>24958.415999999997</v>
      </c>
      <c r="J13" s="93">
        <v>0</v>
      </c>
      <c r="K13" s="93">
        <f t="shared" si="4"/>
        <v>34317.822</v>
      </c>
      <c r="N13" s="264"/>
    </row>
    <row r="14" spans="1:14" ht="15" customHeight="1" x14ac:dyDescent="0.25">
      <c r="A14" s="260" t="s">
        <v>4298</v>
      </c>
      <c r="B14" s="260" t="s">
        <v>4299</v>
      </c>
      <c r="C14" s="93">
        <v>14723.856</v>
      </c>
      <c r="D14" s="93">
        <v>1070</v>
      </c>
      <c r="E14" s="93">
        <v>0</v>
      </c>
      <c r="F14" s="93">
        <f>C14+D14+E14</f>
        <v>15793.856</v>
      </c>
      <c r="G14" s="93">
        <f>+(C14/30)*10</f>
        <v>4907.9519999999993</v>
      </c>
      <c r="H14" s="93">
        <f>(C14/30)*5</f>
        <v>2453.9759999999997</v>
      </c>
      <c r="I14" s="93">
        <f>C14/30*40</f>
        <v>19631.807999999997</v>
      </c>
      <c r="J14" s="93">
        <v>0</v>
      </c>
      <c r="K14" s="93">
        <f>G14+H14+I14+J14</f>
        <v>26993.735999999997</v>
      </c>
      <c r="N14" s="264"/>
    </row>
    <row r="15" spans="1:14" ht="15" customHeight="1" x14ac:dyDescent="0.25">
      <c r="A15" s="84" t="s">
        <v>533</v>
      </c>
      <c r="B15" s="84" t="s">
        <v>533</v>
      </c>
      <c r="C15" s="94" t="s">
        <v>533</v>
      </c>
      <c r="D15" s="94" t="s">
        <v>533</v>
      </c>
      <c r="E15" s="94" t="s">
        <v>533</v>
      </c>
      <c r="F15" s="94" t="s">
        <v>533</v>
      </c>
      <c r="G15" s="94" t="s">
        <v>533</v>
      </c>
      <c r="H15" s="94" t="s">
        <v>533</v>
      </c>
      <c r="I15" s="94" t="s">
        <v>533</v>
      </c>
      <c r="J15" s="94" t="s">
        <v>533</v>
      </c>
      <c r="K15" s="94" t="s">
        <v>533</v>
      </c>
    </row>
    <row r="16" spans="1:14" ht="15" customHeight="1" x14ac:dyDescent="0.25">
      <c r="A16" s="64" t="s">
        <v>533</v>
      </c>
      <c r="B16" s="64"/>
      <c r="C16" s="66" t="s">
        <v>533</v>
      </c>
      <c r="D16" s="66" t="s">
        <v>533</v>
      </c>
      <c r="E16" s="66" t="s">
        <v>533</v>
      </c>
      <c r="F16" s="66" t="s">
        <v>533</v>
      </c>
      <c r="G16" s="66" t="s">
        <v>533</v>
      </c>
      <c r="H16" s="66" t="s">
        <v>533</v>
      </c>
      <c r="I16" s="66" t="s">
        <v>533</v>
      </c>
      <c r="J16" s="66" t="s">
        <v>533</v>
      </c>
      <c r="K16" s="66" t="s">
        <v>533</v>
      </c>
    </row>
    <row r="17" spans="1:14" ht="15" customHeight="1" x14ac:dyDescent="0.25">
      <c r="A17" s="640" t="s">
        <v>4261</v>
      </c>
      <c r="B17" s="640"/>
      <c r="C17" s="640"/>
      <c r="D17" s="96" t="s">
        <v>533</v>
      </c>
      <c r="E17" s="96" t="s">
        <v>533</v>
      </c>
      <c r="F17" s="96" t="s">
        <v>533</v>
      </c>
      <c r="G17" s="96" t="s">
        <v>533</v>
      </c>
      <c r="H17" s="96" t="s">
        <v>533</v>
      </c>
      <c r="I17" s="96" t="s">
        <v>533</v>
      </c>
      <c r="J17" s="96" t="s">
        <v>533</v>
      </c>
      <c r="K17" s="96" t="s">
        <v>533</v>
      </c>
    </row>
    <row r="18" spans="1:14" ht="15" customHeight="1" x14ac:dyDescent="0.25">
      <c r="A18" s="635" t="s">
        <v>4249</v>
      </c>
      <c r="B18" s="637" t="s">
        <v>4231</v>
      </c>
      <c r="C18" s="641" t="s">
        <v>4250</v>
      </c>
      <c r="D18" s="641" t="s">
        <v>4250</v>
      </c>
      <c r="E18" s="641" t="s">
        <v>4250</v>
      </c>
      <c r="F18" s="641" t="s">
        <v>4250</v>
      </c>
      <c r="G18" s="641" t="s">
        <v>4251</v>
      </c>
      <c r="H18" s="641" t="s">
        <v>4251</v>
      </c>
      <c r="I18" s="641" t="s">
        <v>4251</v>
      </c>
      <c r="J18" s="641" t="s">
        <v>4251</v>
      </c>
      <c r="K18" s="642" t="s">
        <v>4251</v>
      </c>
    </row>
    <row r="19" spans="1:14" ht="26.25" customHeight="1" x14ac:dyDescent="0.25">
      <c r="A19" s="636" t="s">
        <v>4249</v>
      </c>
      <c r="B19" s="638" t="s">
        <v>4252</v>
      </c>
      <c r="C19" s="97" t="s">
        <v>4253</v>
      </c>
      <c r="D19" s="97" t="s">
        <v>4254</v>
      </c>
      <c r="E19" s="97" t="s">
        <v>4255</v>
      </c>
      <c r="F19" s="97" t="s">
        <v>4256</v>
      </c>
      <c r="G19" s="159" t="s">
        <v>4257</v>
      </c>
      <c r="H19" s="159" t="s">
        <v>4258</v>
      </c>
      <c r="I19" s="97" t="s">
        <v>4259</v>
      </c>
      <c r="J19" s="97" t="s">
        <v>4260</v>
      </c>
      <c r="K19" s="98" t="s">
        <v>4256</v>
      </c>
    </row>
    <row r="20" spans="1:14" ht="15" customHeight="1" x14ac:dyDescent="0.25">
      <c r="A20" s="258" t="s">
        <v>4303</v>
      </c>
      <c r="B20" s="258" t="s">
        <v>4415</v>
      </c>
      <c r="C20" s="93">
        <v>9373.0350000000017</v>
      </c>
      <c r="D20" s="93">
        <v>1070</v>
      </c>
      <c r="E20" s="93">
        <v>0</v>
      </c>
      <c r="F20" s="93">
        <f t="shared" ref="F20" si="5">C20+D20+E20</f>
        <v>10443.035000000002</v>
      </c>
      <c r="G20" s="93">
        <f>+(C20/30)*10</f>
        <v>3124.3450000000007</v>
      </c>
      <c r="H20" s="93">
        <f>(C20/30)*5</f>
        <v>1562.1725000000004</v>
      </c>
      <c r="I20" s="93">
        <f t="shared" ref="I20" si="6">C20/30*40</f>
        <v>12497.380000000003</v>
      </c>
      <c r="J20" s="93">
        <v>0</v>
      </c>
      <c r="K20" s="93">
        <f t="shared" ref="K20" si="7">G20+H20+I20+J20</f>
        <v>17183.897500000003</v>
      </c>
      <c r="N20" s="264"/>
    </row>
  </sheetData>
  <mergeCells count="15">
    <mergeCell ref="A8:A9"/>
    <mergeCell ref="B8:B9"/>
    <mergeCell ref="C8:F8"/>
    <mergeCell ref="G8:K8"/>
    <mergeCell ref="A17:C17"/>
    <mergeCell ref="A18:A19"/>
    <mergeCell ref="B18:B19"/>
    <mergeCell ref="C18:F18"/>
    <mergeCell ref="G18:K18"/>
    <mergeCell ref="A2:K2"/>
    <mergeCell ref="A3:K3"/>
    <mergeCell ref="A4:K4"/>
    <mergeCell ref="A5:K5"/>
    <mergeCell ref="A6:K6"/>
    <mergeCell ref="A7:C7"/>
  </mergeCells>
  <pageMargins left="0.7" right="0.7" top="0.75" bottom="0.75" header="0.3" footer="0.3"/>
  <pageSetup scale="88" fitToHeight="0" orientation="landscape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4"/>
  <sheetViews>
    <sheetView showGridLines="0" topLeftCell="A11" workbookViewId="0">
      <selection sqref="A1:H1"/>
    </sheetView>
  </sheetViews>
  <sheetFormatPr baseColWidth="10" defaultColWidth="11.453125" defaultRowHeight="15" x14ac:dyDescent="0.3"/>
  <cols>
    <col min="1" max="1" width="18" style="116" customWidth="1"/>
    <col min="2" max="2" width="44.453125" style="116" customWidth="1"/>
    <col min="3" max="3" width="22.1796875" style="116" bestFit="1" customWidth="1"/>
    <col min="4" max="4" width="18" style="116" customWidth="1"/>
    <col min="5" max="5" width="16.54296875" style="116" customWidth="1"/>
    <col min="6" max="16384" width="11.453125" style="163"/>
  </cols>
  <sheetData>
    <row r="1" spans="1:5" x14ac:dyDescent="0.3">
      <c r="A1" s="1256"/>
      <c r="B1" s="1256"/>
      <c r="C1" s="1256"/>
      <c r="D1" s="1256"/>
      <c r="E1" s="1256"/>
    </row>
    <row r="2" spans="1:5" x14ac:dyDescent="0.3">
      <c r="A2" s="1257" t="s">
        <v>4160</v>
      </c>
      <c r="B2" s="1257"/>
      <c r="C2" s="1257"/>
      <c r="D2" s="1257"/>
      <c r="E2" s="1257"/>
    </row>
    <row r="3" spans="1:5" x14ac:dyDescent="0.3">
      <c r="A3" s="1257" t="s">
        <v>21</v>
      </c>
      <c r="B3" s="1257"/>
      <c r="C3" s="1257"/>
      <c r="D3" s="1257"/>
      <c r="E3" s="1257"/>
    </row>
    <row r="4" spans="1:5" x14ac:dyDescent="0.3">
      <c r="A4" s="1257" t="s">
        <v>4262</v>
      </c>
      <c r="B4" s="1257"/>
      <c r="C4" s="1257"/>
      <c r="D4" s="1257"/>
      <c r="E4" s="1257"/>
    </row>
    <row r="5" spans="1:5" x14ac:dyDescent="0.3">
      <c r="A5" s="1257" t="s">
        <v>4228</v>
      </c>
      <c r="B5" s="1257"/>
      <c r="C5" s="1257"/>
      <c r="D5" s="1257"/>
      <c r="E5" s="1257"/>
    </row>
    <row r="6" spans="1:5" s="1259" customFormat="1" ht="24" customHeight="1" x14ac:dyDescent="0.3">
      <c r="A6" s="1258" t="s">
        <v>4229</v>
      </c>
      <c r="B6" s="1258" t="s">
        <v>4229</v>
      </c>
      <c r="C6" s="1258" t="s">
        <v>4229</v>
      </c>
      <c r="D6" s="1258" t="s">
        <v>4229</v>
      </c>
      <c r="E6" s="1258" t="s">
        <v>4229</v>
      </c>
    </row>
    <row r="7" spans="1:5" s="1259" customFormat="1" x14ac:dyDescent="0.3">
      <c r="A7" s="1260"/>
      <c r="C7" s="1261"/>
      <c r="D7" s="1262"/>
      <c r="E7" s="1262"/>
    </row>
    <row r="8" spans="1:5" x14ac:dyDescent="0.3">
      <c r="A8" s="633" t="s">
        <v>4230</v>
      </c>
      <c r="B8" s="633" t="s">
        <v>4231</v>
      </c>
      <c r="C8" s="633" t="s">
        <v>4232</v>
      </c>
      <c r="D8" s="634" t="s">
        <v>4233</v>
      </c>
      <c r="E8" s="634" t="s">
        <v>4233</v>
      </c>
    </row>
    <row r="9" spans="1:5" x14ac:dyDescent="0.3">
      <c r="A9" s="633" t="s">
        <v>4230</v>
      </c>
      <c r="B9" s="633" t="s">
        <v>4231</v>
      </c>
      <c r="C9" s="633" t="s">
        <v>4232</v>
      </c>
      <c r="D9" s="46" t="s">
        <v>4234</v>
      </c>
      <c r="E9" s="46" t="s">
        <v>4235</v>
      </c>
    </row>
    <row r="10" spans="1:5" x14ac:dyDescent="0.3">
      <c r="A10" s="1263"/>
      <c r="B10" s="1256"/>
      <c r="C10" s="1264"/>
      <c r="D10" s="1265"/>
      <c r="E10" s="1265"/>
    </row>
    <row r="11" spans="1:5" x14ac:dyDescent="0.3">
      <c r="A11" s="627" t="s">
        <v>4167</v>
      </c>
      <c r="B11" s="627" t="s">
        <v>4167</v>
      </c>
      <c r="C11" s="1266"/>
      <c r="D11" s="1267"/>
      <c r="E11" s="1267"/>
    </row>
    <row r="12" spans="1:5" s="170" customFormat="1" ht="12.5" x14ac:dyDescent="0.25">
      <c r="A12" s="1268" t="s">
        <v>4761</v>
      </c>
      <c r="B12" s="1268" t="s">
        <v>4307</v>
      </c>
      <c r="C12" s="1269">
        <v>1</v>
      </c>
      <c r="D12" s="101">
        <v>91049.4</v>
      </c>
      <c r="E12" s="101">
        <v>91049.4</v>
      </c>
    </row>
    <row r="13" spans="1:5" s="1270" customFormat="1" ht="12.5" x14ac:dyDescent="0.35">
      <c r="A13" s="1268" t="s">
        <v>4756</v>
      </c>
      <c r="B13" s="1268" t="s">
        <v>4531</v>
      </c>
      <c r="C13" s="1269">
        <v>1</v>
      </c>
      <c r="D13" s="101">
        <v>70168</v>
      </c>
      <c r="E13" s="101">
        <v>70168</v>
      </c>
    </row>
    <row r="14" spans="1:5" s="1270" customFormat="1" ht="12.5" x14ac:dyDescent="0.35">
      <c r="A14" s="1268" t="s">
        <v>4762</v>
      </c>
      <c r="B14" s="1268" t="s">
        <v>4531</v>
      </c>
      <c r="C14" s="1269">
        <v>2</v>
      </c>
      <c r="D14" s="101">
        <v>52393.8</v>
      </c>
      <c r="E14" s="101">
        <v>52393.8</v>
      </c>
    </row>
    <row r="15" spans="1:5" s="1270" customFormat="1" ht="12.5" x14ac:dyDescent="0.35">
      <c r="A15" s="1268" t="s">
        <v>4763</v>
      </c>
      <c r="B15" s="1268" t="s">
        <v>4286</v>
      </c>
      <c r="C15" s="1269">
        <v>3</v>
      </c>
      <c r="D15" s="101">
        <v>34869.72</v>
      </c>
      <c r="E15" s="101">
        <v>34869.72</v>
      </c>
    </row>
    <row r="16" spans="1:5" s="1270" customFormat="1" ht="12.5" x14ac:dyDescent="0.35">
      <c r="A16" s="1268" t="s">
        <v>5155</v>
      </c>
      <c r="B16" s="1268" t="s">
        <v>4286</v>
      </c>
      <c r="C16" s="1269">
        <v>2</v>
      </c>
      <c r="D16" s="101">
        <v>27706.5</v>
      </c>
      <c r="E16" s="101">
        <v>27706.5</v>
      </c>
    </row>
    <row r="17" spans="1:5" s="1270" customFormat="1" ht="12.5" x14ac:dyDescent="0.35">
      <c r="A17" s="1268" t="s">
        <v>4757</v>
      </c>
      <c r="B17" s="1268" t="s">
        <v>4286</v>
      </c>
      <c r="C17" s="1269">
        <v>3</v>
      </c>
      <c r="D17" s="101">
        <v>25809.599999999995</v>
      </c>
      <c r="E17" s="101">
        <v>25809.599999999995</v>
      </c>
    </row>
    <row r="18" spans="1:5" s="1270" customFormat="1" ht="12.5" x14ac:dyDescent="0.35">
      <c r="A18" s="1268" t="s">
        <v>5156</v>
      </c>
      <c r="B18" s="1268" t="s">
        <v>5157</v>
      </c>
      <c r="C18" s="1269">
        <v>1</v>
      </c>
      <c r="D18" s="101">
        <v>34869.72</v>
      </c>
      <c r="E18" s="101">
        <v>34869.72</v>
      </c>
    </row>
    <row r="19" spans="1:5" s="1270" customFormat="1" ht="12.5" x14ac:dyDescent="0.35">
      <c r="A19" s="1268" t="s">
        <v>5158</v>
      </c>
      <c r="B19" s="1268" t="s">
        <v>4358</v>
      </c>
      <c r="C19" s="1269">
        <v>1</v>
      </c>
      <c r="D19" s="101">
        <v>15770.8</v>
      </c>
      <c r="E19" s="101">
        <v>15770.8</v>
      </c>
    </row>
    <row r="20" spans="1:5" s="1270" customFormat="1" ht="12.5" x14ac:dyDescent="0.35">
      <c r="A20" s="1268" t="s">
        <v>5159</v>
      </c>
      <c r="B20" s="1268" t="s">
        <v>4299</v>
      </c>
      <c r="C20" s="1269">
        <v>1</v>
      </c>
      <c r="D20" s="101">
        <v>19666.5</v>
      </c>
      <c r="E20" s="101">
        <v>19666.5</v>
      </c>
    </row>
    <row r="21" spans="1:5" s="1270" customFormat="1" ht="12.5" x14ac:dyDescent="0.35">
      <c r="A21" s="1268" t="s">
        <v>5160</v>
      </c>
      <c r="B21" s="1268" t="s">
        <v>4299</v>
      </c>
      <c r="C21" s="1269">
        <v>1</v>
      </c>
      <c r="D21" s="101">
        <v>19048.5</v>
      </c>
      <c r="E21" s="101">
        <v>19048.5</v>
      </c>
    </row>
    <row r="22" spans="1:5" s="1270" customFormat="1" ht="12.5" x14ac:dyDescent="0.35">
      <c r="A22" s="1268" t="s">
        <v>5161</v>
      </c>
      <c r="B22" s="1268" t="s">
        <v>4299</v>
      </c>
      <c r="C22" s="1269">
        <v>1</v>
      </c>
      <c r="D22" s="101">
        <v>12660.16</v>
      </c>
      <c r="E22" s="101">
        <v>12660.16</v>
      </c>
    </row>
    <row r="23" spans="1:5" s="1270" customFormat="1" ht="12.5" x14ac:dyDescent="0.35">
      <c r="A23" s="1268" t="s">
        <v>4303</v>
      </c>
      <c r="B23" s="1268" t="s">
        <v>4415</v>
      </c>
      <c r="C23" s="1269">
        <v>1</v>
      </c>
      <c r="D23" s="101">
        <v>9654.9</v>
      </c>
      <c r="E23" s="101">
        <v>9654.9</v>
      </c>
    </row>
    <row r="24" spans="1:5" s="1270" customFormat="1" ht="12.5" x14ac:dyDescent="0.35">
      <c r="A24" s="1268" t="s">
        <v>5162</v>
      </c>
      <c r="B24" s="1268" t="s">
        <v>4415</v>
      </c>
      <c r="C24" s="1269">
        <v>1</v>
      </c>
      <c r="D24" s="101">
        <v>9523.2000000000007</v>
      </c>
      <c r="E24" s="101">
        <v>9523.2000000000007</v>
      </c>
    </row>
    <row r="25" spans="1:5" s="1270" customFormat="1" ht="12.5" x14ac:dyDescent="0.35">
      <c r="A25" s="1268" t="s">
        <v>4759</v>
      </c>
      <c r="B25" s="1268" t="s">
        <v>4299</v>
      </c>
      <c r="C25" s="1269">
        <v>6</v>
      </c>
      <c r="D25" s="101">
        <v>19904.54</v>
      </c>
      <c r="E25" s="101">
        <v>19904.54</v>
      </c>
    </row>
    <row r="26" spans="1:5" s="1270" customFormat="1" ht="12.5" x14ac:dyDescent="0.25">
      <c r="A26" s="1271"/>
      <c r="B26" s="56" t="s">
        <v>4238</v>
      </c>
      <c r="C26" s="57">
        <f>SUM(C12:C25)</f>
        <v>25</v>
      </c>
      <c r="D26" s="1272"/>
      <c r="E26" s="1272"/>
    </row>
    <row r="27" spans="1:5" x14ac:dyDescent="0.3">
      <c r="A27" s="1273"/>
      <c r="B27" s="1274"/>
      <c r="C27" s="1264"/>
      <c r="D27" s="1275"/>
      <c r="E27" s="1275"/>
    </row>
    <row r="28" spans="1:5" x14ac:dyDescent="0.3">
      <c r="A28" s="1273"/>
      <c r="B28" s="1274"/>
      <c r="C28" s="1264"/>
      <c r="D28" s="1275"/>
      <c r="E28" s="1275"/>
    </row>
    <row r="29" spans="1:5" s="1259" customFormat="1" x14ac:dyDescent="0.3">
      <c r="A29" s="627" t="s">
        <v>4168</v>
      </c>
      <c r="B29" s="627"/>
      <c r="C29" s="1261"/>
      <c r="D29" s="1276"/>
      <c r="E29" s="1276"/>
    </row>
    <row r="30" spans="1:5" s="1270" customFormat="1" ht="12.5" x14ac:dyDescent="0.35">
      <c r="A30" s="1268" t="s">
        <v>4303</v>
      </c>
      <c r="B30" s="1268" t="s">
        <v>4415</v>
      </c>
      <c r="C30" s="1269">
        <v>1</v>
      </c>
      <c r="D30" s="101">
        <v>9654.9</v>
      </c>
      <c r="E30" s="101">
        <v>9654.9</v>
      </c>
    </row>
    <row r="31" spans="1:5" s="1270" customFormat="1" ht="12.5" x14ac:dyDescent="0.35">
      <c r="A31" s="1268" t="s">
        <v>5162</v>
      </c>
      <c r="B31" s="1268" t="s">
        <v>4415</v>
      </c>
      <c r="C31" s="1269">
        <v>2</v>
      </c>
      <c r="D31" s="101">
        <v>9523.2000000000007</v>
      </c>
      <c r="E31" s="101">
        <v>9523.2000000000007</v>
      </c>
    </row>
    <row r="32" spans="1:5" s="1270" customFormat="1" ht="12.5" x14ac:dyDescent="0.35">
      <c r="A32" s="1268" t="s">
        <v>4298</v>
      </c>
      <c r="B32" s="1268" t="s">
        <v>4299</v>
      </c>
      <c r="C32" s="1269">
        <v>2</v>
      </c>
      <c r="D32" s="101">
        <v>14724.04</v>
      </c>
      <c r="E32" s="101">
        <v>14724.04</v>
      </c>
    </row>
    <row r="33" spans="1:5" s="1270" customFormat="1" ht="12.5" x14ac:dyDescent="0.35">
      <c r="A33" s="1268" t="s">
        <v>4759</v>
      </c>
      <c r="B33" s="1268" t="s">
        <v>4299</v>
      </c>
      <c r="C33" s="1269">
        <v>1</v>
      </c>
      <c r="D33" s="101">
        <v>19904.54</v>
      </c>
      <c r="E33" s="101">
        <v>19904.54</v>
      </c>
    </row>
    <row r="34" spans="1:5" s="1270" customFormat="1" ht="12.5" x14ac:dyDescent="0.35">
      <c r="A34" s="1268" t="s">
        <v>5163</v>
      </c>
      <c r="B34" s="1268" t="s">
        <v>4299</v>
      </c>
      <c r="C34" s="1269">
        <v>1</v>
      </c>
      <c r="D34" s="101">
        <v>16763.36</v>
      </c>
      <c r="E34" s="101">
        <v>16763.36</v>
      </c>
    </row>
    <row r="35" spans="1:5" s="1270" customFormat="1" ht="12.5" x14ac:dyDescent="0.35">
      <c r="A35" s="1268" t="s">
        <v>5161</v>
      </c>
      <c r="B35" s="1268" t="s">
        <v>4299</v>
      </c>
      <c r="C35" s="1269">
        <v>1</v>
      </c>
      <c r="D35" s="101">
        <v>12660.16</v>
      </c>
      <c r="E35" s="101">
        <v>12660.16</v>
      </c>
    </row>
    <row r="36" spans="1:5" s="1277" customFormat="1" ht="12.5" x14ac:dyDescent="0.35">
      <c r="A36" s="1268" t="s">
        <v>5159</v>
      </c>
      <c r="B36" s="1268" t="s">
        <v>4299</v>
      </c>
      <c r="C36" s="1269">
        <v>2</v>
      </c>
      <c r="D36" s="101">
        <v>19666.5</v>
      </c>
      <c r="E36" s="101">
        <v>19666.5</v>
      </c>
    </row>
    <row r="37" spans="1:5" s="1279" customFormat="1" ht="15" customHeight="1" x14ac:dyDescent="0.25">
      <c r="A37" s="1271"/>
      <c r="B37" s="56" t="s">
        <v>4241</v>
      </c>
      <c r="C37" s="57">
        <f>SUM(C30:C36)</f>
        <v>10</v>
      </c>
      <c r="D37" s="1278"/>
      <c r="E37" s="1278"/>
    </row>
    <row r="38" spans="1:5" s="1283" customFormat="1" x14ac:dyDescent="0.35">
      <c r="A38" s="1280"/>
      <c r="B38" s="1281"/>
      <c r="C38" s="1280"/>
      <c r="D38" s="1282"/>
      <c r="E38" s="1282"/>
    </row>
    <row r="39" spans="1:5" s="1283" customFormat="1" x14ac:dyDescent="0.35">
      <c r="A39" s="1280"/>
      <c r="B39" s="1281"/>
      <c r="C39" s="1280"/>
      <c r="D39" s="1282"/>
      <c r="E39" s="1282"/>
    </row>
    <row r="40" spans="1:5" x14ac:dyDescent="0.3">
      <c r="A40" s="627" t="s">
        <v>4169</v>
      </c>
      <c r="B40" s="627"/>
      <c r="C40" s="1256"/>
      <c r="D40" s="1275"/>
      <c r="E40" s="1275"/>
    </row>
    <row r="41" spans="1:5" x14ac:dyDescent="0.3">
      <c r="A41" s="1284" t="s">
        <v>4242</v>
      </c>
      <c r="B41" s="1284" t="s">
        <v>4242</v>
      </c>
      <c r="C41" s="1285">
        <v>0</v>
      </c>
      <c r="D41" s="1286">
        <v>0</v>
      </c>
      <c r="E41" s="1286">
        <v>0</v>
      </c>
    </row>
    <row r="42" spans="1:5" x14ac:dyDescent="0.3">
      <c r="A42" s="1271"/>
      <c r="B42" s="56" t="s">
        <v>4243</v>
      </c>
      <c r="C42" s="57">
        <f>SUM(C41)</f>
        <v>0</v>
      </c>
      <c r="D42" s="1272"/>
      <c r="E42" s="1272"/>
    </row>
    <row r="43" spans="1:5" x14ac:dyDescent="0.3">
      <c r="A43" s="1273"/>
      <c r="B43" s="1274"/>
      <c r="C43" s="1264"/>
      <c r="D43" s="1275"/>
      <c r="E43" s="1275"/>
    </row>
    <row r="44" spans="1:5" x14ac:dyDescent="0.3">
      <c r="A44" s="1273"/>
      <c r="B44" s="103" t="s">
        <v>4170</v>
      </c>
      <c r="C44" s="104">
        <f>C26+C37</f>
        <v>35</v>
      </c>
      <c r="D44" s="1275"/>
      <c r="E44" s="1275"/>
    </row>
    <row r="45" spans="1:5" s="1283" customFormat="1" x14ac:dyDescent="0.3">
      <c r="A45" s="1273"/>
      <c r="B45" s="1274"/>
      <c r="C45" s="1264"/>
      <c r="D45" s="1275"/>
      <c r="E45" s="1275"/>
    </row>
    <row r="46" spans="1:5" s="1283" customFormat="1" x14ac:dyDescent="0.3">
      <c r="A46" s="1273"/>
      <c r="B46" s="1274"/>
      <c r="C46" s="1264"/>
      <c r="D46" s="1275"/>
      <c r="E46" s="1275"/>
    </row>
    <row r="47" spans="1:5" s="162" customFormat="1" x14ac:dyDescent="0.3">
      <c r="A47" s="1021" t="s">
        <v>4166</v>
      </c>
      <c r="B47" s="1021"/>
      <c r="C47" s="1264"/>
      <c r="D47" s="1275"/>
      <c r="E47" s="1275"/>
    </row>
    <row r="48" spans="1:5" s="162" customFormat="1" x14ac:dyDescent="0.3">
      <c r="A48" s="627" t="s">
        <v>4244</v>
      </c>
      <c r="B48" s="627"/>
      <c r="C48" s="1264"/>
      <c r="D48" s="1275"/>
      <c r="E48" s="1275"/>
    </row>
    <row r="49" spans="1:5" s="167" customFormat="1" ht="12.5" x14ac:dyDescent="0.25">
      <c r="A49" s="1287" t="s">
        <v>4242</v>
      </c>
      <c r="B49" s="1288" t="s">
        <v>4242</v>
      </c>
      <c r="C49" s="1289">
        <v>0</v>
      </c>
      <c r="D49" s="1290">
        <v>0</v>
      </c>
      <c r="E49" s="1290">
        <v>0</v>
      </c>
    </row>
    <row r="50" spans="1:5" s="1270" customFormat="1" ht="12.5" x14ac:dyDescent="0.25">
      <c r="A50" s="1271"/>
      <c r="B50" s="56" t="s">
        <v>4336</v>
      </c>
      <c r="C50" s="57">
        <v>0</v>
      </c>
      <c r="D50" s="1272"/>
      <c r="E50" s="1272"/>
    </row>
    <row r="51" spans="1:5" s="162" customFormat="1" x14ac:dyDescent="0.3">
      <c r="A51" s="1273"/>
      <c r="B51" s="1274"/>
      <c r="C51" s="1264"/>
      <c r="D51" s="1275"/>
      <c r="E51" s="1275"/>
    </row>
    <row r="52" spans="1:5" s="162" customFormat="1" ht="15" customHeight="1" x14ac:dyDescent="0.3">
      <c r="A52" s="627" t="s">
        <v>4172</v>
      </c>
      <c r="B52" s="627"/>
      <c r="C52" s="1264"/>
      <c r="D52" s="1275"/>
      <c r="E52" s="1275"/>
    </row>
    <row r="53" spans="1:5" s="167" customFormat="1" ht="12.5" x14ac:dyDescent="0.25">
      <c r="A53" s="1284" t="s">
        <v>4242</v>
      </c>
      <c r="B53" s="1284" t="s">
        <v>4242</v>
      </c>
      <c r="C53" s="1285">
        <v>0</v>
      </c>
      <c r="D53" s="1286">
        <v>0</v>
      </c>
      <c r="E53" s="1286">
        <v>0</v>
      </c>
    </row>
    <row r="54" spans="1:5" s="1291" customFormat="1" ht="16.5" customHeight="1" x14ac:dyDescent="0.25">
      <c r="A54" s="1271"/>
      <c r="B54" s="56" t="s">
        <v>4246</v>
      </c>
      <c r="C54" s="57">
        <v>0</v>
      </c>
    </row>
  </sheetData>
  <mergeCells count="15">
    <mergeCell ref="A11:B11"/>
    <mergeCell ref="A29:B29"/>
    <mergeCell ref="A40:B40"/>
    <mergeCell ref="A47:B47"/>
    <mergeCell ref="A48:B48"/>
    <mergeCell ref="A52:B52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0866141732283472" right="0.70866141732283472" top="0.74803149606299213" bottom="0.74803149606299213" header="0.31496062992125984" footer="0.31496062992125984"/>
  <pageSetup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N30"/>
  <sheetViews>
    <sheetView showGridLines="0" workbookViewId="0">
      <selection sqref="A1:H1"/>
    </sheetView>
  </sheetViews>
  <sheetFormatPr baseColWidth="10" defaultColWidth="11.453125" defaultRowHeight="15" x14ac:dyDescent="0.3"/>
  <cols>
    <col min="1" max="1" width="14.81640625" style="187" customWidth="1"/>
    <col min="2" max="2" width="35.54296875" style="187" customWidth="1"/>
    <col min="3" max="3" width="15.1796875" style="187" bestFit="1" customWidth="1"/>
    <col min="4" max="4" width="18" style="187" bestFit="1" customWidth="1"/>
    <col min="5" max="5" width="14.81640625" style="187" customWidth="1"/>
    <col min="6" max="6" width="11.453125" style="187"/>
    <col min="7" max="8" width="15.453125" style="187" customWidth="1"/>
    <col min="9" max="9" width="11.453125" style="187"/>
    <col min="10" max="10" width="9.453125" style="187" customWidth="1"/>
    <col min="11" max="11" width="11.453125" style="187"/>
    <col min="12" max="12" width="11.453125" style="174"/>
    <col min="13" max="13" width="12.453125" style="187" bestFit="1" customWidth="1"/>
    <col min="14" max="16384" width="11.453125" style="187"/>
  </cols>
  <sheetData>
    <row r="2" spans="1:14" s="1259" customFormat="1" x14ac:dyDescent="0.3">
      <c r="A2" s="1257" t="s">
        <v>4160</v>
      </c>
      <c r="B2" s="1257"/>
      <c r="C2" s="1257"/>
      <c r="D2" s="1257"/>
      <c r="E2" s="1257"/>
      <c r="F2" s="1257"/>
      <c r="G2" s="1257"/>
      <c r="H2" s="1257"/>
      <c r="I2" s="1257"/>
      <c r="J2" s="1257"/>
      <c r="K2" s="1257"/>
    </row>
    <row r="3" spans="1:14" s="174" customFormat="1" x14ac:dyDescent="0.3">
      <c r="A3" s="672" t="s">
        <v>21</v>
      </c>
      <c r="B3" s="672"/>
      <c r="C3" s="672"/>
      <c r="D3" s="672"/>
      <c r="E3" s="672"/>
      <c r="F3" s="672"/>
      <c r="G3" s="672"/>
      <c r="H3" s="672"/>
      <c r="I3" s="672"/>
      <c r="J3" s="672"/>
      <c r="K3" s="672"/>
    </row>
    <row r="4" spans="1:14" s="174" customFormat="1" x14ac:dyDescent="0.3">
      <c r="A4" s="672" t="s">
        <v>4161</v>
      </c>
      <c r="B4" s="672"/>
      <c r="C4" s="672"/>
      <c r="D4" s="672"/>
      <c r="E4" s="672"/>
      <c r="F4" s="672"/>
      <c r="G4" s="672"/>
      <c r="H4" s="672"/>
      <c r="I4" s="672"/>
      <c r="J4" s="672"/>
      <c r="K4" s="672"/>
    </row>
    <row r="5" spans="1:14" s="174" customFormat="1" x14ac:dyDescent="0.3">
      <c r="A5" s="672" t="s">
        <v>4274</v>
      </c>
      <c r="B5" s="672"/>
      <c r="C5" s="672"/>
      <c r="D5" s="672"/>
      <c r="E5" s="672"/>
      <c r="F5" s="672"/>
      <c r="G5" s="672"/>
      <c r="H5" s="672"/>
      <c r="I5" s="672"/>
      <c r="J5" s="672"/>
      <c r="K5" s="672"/>
    </row>
    <row r="6" spans="1:14" s="174" customFormat="1" x14ac:dyDescent="0.3">
      <c r="A6" s="673" t="s">
        <v>4229</v>
      </c>
      <c r="B6" s="673"/>
      <c r="C6" s="673"/>
      <c r="D6" s="673"/>
      <c r="E6" s="673"/>
      <c r="F6" s="673"/>
      <c r="G6" s="673"/>
      <c r="H6" s="673"/>
      <c r="I6" s="673"/>
      <c r="J6" s="673"/>
      <c r="K6" s="673"/>
    </row>
    <row r="7" spans="1:14" s="174" customFormat="1" ht="15" customHeight="1" x14ac:dyDescent="0.3">
      <c r="A7" s="640" t="s">
        <v>4248</v>
      </c>
      <c r="B7" s="640"/>
      <c r="C7" s="640"/>
      <c r="D7" s="188"/>
      <c r="E7" s="188"/>
      <c r="F7" s="188"/>
      <c r="G7" s="188"/>
      <c r="H7" s="188"/>
      <c r="I7" s="188"/>
      <c r="J7" s="188"/>
      <c r="K7" s="188"/>
    </row>
    <row r="8" spans="1:14" s="174" customFormat="1" ht="15" customHeight="1" x14ac:dyDescent="0.3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4" s="174" customFormat="1" x14ac:dyDescent="0.3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4" s="180" customFormat="1" ht="12.5" x14ac:dyDescent="0.25">
      <c r="A10" s="1268" t="s">
        <v>4761</v>
      </c>
      <c r="B10" s="1268" t="s">
        <v>4307</v>
      </c>
      <c r="C10" s="101">
        <v>91049.4</v>
      </c>
      <c r="D10" s="271">
        <v>0</v>
      </c>
      <c r="E10" s="271">
        <v>0</v>
      </c>
      <c r="F10" s="164">
        <f>+C10+D10+E10</f>
        <v>91049.4</v>
      </c>
      <c r="G10" s="164">
        <f t="shared" ref="G10:G16" si="0">+(C10/30)*10</f>
        <v>30349.8</v>
      </c>
      <c r="H10" s="164">
        <f t="shared" ref="H10:H16" si="1">+(C10/30)*5</f>
        <v>15174.9</v>
      </c>
      <c r="I10" s="164">
        <f t="shared" ref="I10:I16" si="2">+(C10/30)*40</f>
        <v>121399.2</v>
      </c>
      <c r="J10" s="164">
        <v>0</v>
      </c>
      <c r="K10" s="164">
        <f>+G10+H10+I10+J10</f>
        <v>166923.9</v>
      </c>
    </row>
    <row r="11" spans="1:14" s="180" customFormat="1" ht="12.5" x14ac:dyDescent="0.25">
      <c r="A11" s="1268" t="s">
        <v>4756</v>
      </c>
      <c r="B11" s="1268" t="s">
        <v>4531</v>
      </c>
      <c r="C11" s="101">
        <v>70168</v>
      </c>
      <c r="D11" s="271">
        <v>0</v>
      </c>
      <c r="E11" s="271">
        <v>0</v>
      </c>
      <c r="F11" s="164">
        <f>+C11+D11+E11</f>
        <v>70168</v>
      </c>
      <c r="G11" s="164">
        <f t="shared" si="0"/>
        <v>23389.333333333336</v>
      </c>
      <c r="H11" s="164">
        <f t="shared" si="1"/>
        <v>11694.666666666668</v>
      </c>
      <c r="I11" s="164">
        <f t="shared" si="2"/>
        <v>93557.333333333343</v>
      </c>
      <c r="J11" s="164">
        <v>0</v>
      </c>
      <c r="K11" s="164">
        <f>+G11+H11+I11+J11</f>
        <v>128641.33333333334</v>
      </c>
    </row>
    <row r="12" spans="1:14" s="180" customFormat="1" ht="12.5" x14ac:dyDescent="0.25">
      <c r="A12" s="1268" t="s">
        <v>4762</v>
      </c>
      <c r="B12" s="1268" t="s">
        <v>4531</v>
      </c>
      <c r="C12" s="101">
        <v>52393.8</v>
      </c>
      <c r="D12" s="271">
        <v>0</v>
      </c>
      <c r="E12" s="271">
        <v>0</v>
      </c>
      <c r="F12" s="164">
        <f t="shared" ref="F12:F16" si="3">+C12+D12+E12</f>
        <v>52393.8</v>
      </c>
      <c r="G12" s="164">
        <f t="shared" si="0"/>
        <v>17464.599999999999</v>
      </c>
      <c r="H12" s="164">
        <f t="shared" si="1"/>
        <v>8732.2999999999993</v>
      </c>
      <c r="I12" s="164">
        <f t="shared" si="2"/>
        <v>69858.399999999994</v>
      </c>
      <c r="J12" s="164">
        <v>0</v>
      </c>
      <c r="K12" s="164">
        <f t="shared" ref="K12:K16" si="4">+G12+H12+I12+J12</f>
        <v>96055.299999999988</v>
      </c>
    </row>
    <row r="13" spans="1:14" s="180" customFormat="1" ht="12.5" x14ac:dyDescent="0.25">
      <c r="A13" s="1268" t="s">
        <v>4763</v>
      </c>
      <c r="B13" s="1268" t="s">
        <v>4286</v>
      </c>
      <c r="C13" s="101">
        <v>34869.72</v>
      </c>
      <c r="D13" s="271">
        <v>0</v>
      </c>
      <c r="E13" s="271">
        <v>0</v>
      </c>
      <c r="F13" s="164">
        <f t="shared" si="3"/>
        <v>34869.72</v>
      </c>
      <c r="G13" s="164">
        <f t="shared" si="0"/>
        <v>11623.240000000002</v>
      </c>
      <c r="H13" s="164">
        <f t="shared" si="1"/>
        <v>5811.6200000000008</v>
      </c>
      <c r="I13" s="164">
        <f t="shared" si="2"/>
        <v>46492.960000000006</v>
      </c>
      <c r="J13" s="164">
        <v>0</v>
      </c>
      <c r="K13" s="164">
        <f t="shared" si="4"/>
        <v>63927.820000000007</v>
      </c>
    </row>
    <row r="14" spans="1:14" s="180" customFormat="1" ht="12.5" x14ac:dyDescent="0.25">
      <c r="A14" s="1268" t="s">
        <v>5155</v>
      </c>
      <c r="B14" s="1268" t="s">
        <v>4286</v>
      </c>
      <c r="C14" s="101">
        <v>27706.5</v>
      </c>
      <c r="D14" s="271">
        <v>0</v>
      </c>
      <c r="E14" s="271">
        <v>0</v>
      </c>
      <c r="F14" s="164">
        <f t="shared" si="3"/>
        <v>27706.5</v>
      </c>
      <c r="G14" s="164">
        <f t="shared" si="0"/>
        <v>9235.5</v>
      </c>
      <c r="H14" s="164">
        <f t="shared" si="1"/>
        <v>4617.75</v>
      </c>
      <c r="I14" s="164">
        <f t="shared" si="2"/>
        <v>36942</v>
      </c>
      <c r="J14" s="164">
        <v>0</v>
      </c>
      <c r="K14" s="164">
        <f t="shared" si="4"/>
        <v>50795.25</v>
      </c>
    </row>
    <row r="15" spans="1:14" s="180" customFormat="1" ht="12.5" x14ac:dyDescent="0.25">
      <c r="A15" s="1268" t="s">
        <v>4757</v>
      </c>
      <c r="B15" s="1268" t="s">
        <v>4286</v>
      </c>
      <c r="C15" s="101">
        <v>25809.599999999995</v>
      </c>
      <c r="D15" s="271">
        <v>0</v>
      </c>
      <c r="E15" s="271">
        <v>0</v>
      </c>
      <c r="F15" s="164">
        <f t="shared" si="3"/>
        <v>25809.599999999995</v>
      </c>
      <c r="G15" s="164">
        <f t="shared" si="0"/>
        <v>8603.1999999999989</v>
      </c>
      <c r="H15" s="164">
        <f t="shared" si="1"/>
        <v>4301.5999999999995</v>
      </c>
      <c r="I15" s="164">
        <f t="shared" si="2"/>
        <v>34412.799999999996</v>
      </c>
      <c r="J15" s="164">
        <v>0</v>
      </c>
      <c r="K15" s="164">
        <f t="shared" si="4"/>
        <v>47317.599999999991</v>
      </c>
    </row>
    <row r="16" spans="1:14" s="174" customFormat="1" x14ac:dyDescent="0.3">
      <c r="A16" s="1268" t="s">
        <v>5156</v>
      </c>
      <c r="B16" s="1268" t="s">
        <v>5157</v>
      </c>
      <c r="C16" s="101">
        <v>34869.72</v>
      </c>
      <c r="D16" s="271">
        <v>0</v>
      </c>
      <c r="E16" s="271">
        <v>0</v>
      </c>
      <c r="F16" s="164">
        <f t="shared" si="3"/>
        <v>34869.72</v>
      </c>
      <c r="G16" s="164">
        <f t="shared" si="0"/>
        <v>11623.240000000002</v>
      </c>
      <c r="H16" s="164">
        <f t="shared" si="1"/>
        <v>5811.6200000000008</v>
      </c>
      <c r="I16" s="164">
        <f t="shared" si="2"/>
        <v>46492.960000000006</v>
      </c>
      <c r="J16" s="164">
        <v>0</v>
      </c>
      <c r="K16" s="164">
        <f t="shared" si="4"/>
        <v>63927.820000000007</v>
      </c>
      <c r="L16" s="180"/>
      <c r="M16" s="180"/>
      <c r="N16" s="180"/>
    </row>
    <row r="17" spans="1:11" s="174" customFormat="1" x14ac:dyDescent="0.3">
      <c r="A17" s="269"/>
      <c r="B17" s="269"/>
      <c r="C17" s="185"/>
      <c r="D17" s="185"/>
      <c r="E17" s="185"/>
      <c r="F17" s="185"/>
      <c r="G17" s="185"/>
      <c r="H17" s="185"/>
      <c r="I17" s="185"/>
      <c r="J17" s="185"/>
      <c r="K17" s="185"/>
    </row>
    <row r="18" spans="1:11" s="174" customFormat="1" x14ac:dyDescent="0.3">
      <c r="A18" s="186"/>
      <c r="B18" s="187"/>
      <c r="C18" s="188"/>
      <c r="D18" s="188"/>
      <c r="E18" s="188"/>
      <c r="F18" s="188"/>
      <c r="G18" s="188"/>
      <c r="H18" s="188"/>
      <c r="I18" s="188"/>
      <c r="J18" s="188"/>
      <c r="K18" s="188"/>
    </row>
    <row r="19" spans="1:11" s="174" customFormat="1" ht="15" customHeight="1" x14ac:dyDescent="0.3">
      <c r="A19" s="640" t="s">
        <v>4261</v>
      </c>
      <c r="B19" s="640"/>
      <c r="C19" s="640"/>
      <c r="D19" s="188"/>
      <c r="E19" s="188"/>
      <c r="F19" s="188"/>
      <c r="G19" s="188"/>
      <c r="H19" s="188"/>
      <c r="I19" s="188"/>
      <c r="J19" s="188"/>
      <c r="K19" s="188"/>
    </row>
    <row r="20" spans="1:11" s="174" customFormat="1" ht="15" customHeight="1" x14ac:dyDescent="0.3">
      <c r="A20" s="635" t="s">
        <v>4249</v>
      </c>
      <c r="B20" s="637" t="s">
        <v>4231</v>
      </c>
      <c r="C20" s="638" t="s">
        <v>4250</v>
      </c>
      <c r="D20" s="638" t="s">
        <v>4250</v>
      </c>
      <c r="E20" s="638" t="s">
        <v>4250</v>
      </c>
      <c r="F20" s="638" t="s">
        <v>4250</v>
      </c>
      <c r="G20" s="638" t="s">
        <v>4251</v>
      </c>
      <c r="H20" s="638" t="s">
        <v>4251</v>
      </c>
      <c r="I20" s="638" t="s">
        <v>4251</v>
      </c>
      <c r="J20" s="638" t="s">
        <v>4251</v>
      </c>
      <c r="K20" s="639" t="s">
        <v>4251</v>
      </c>
    </row>
    <row r="21" spans="1:11" s="174" customFormat="1" x14ac:dyDescent="0.3">
      <c r="A21" s="636" t="s">
        <v>4249</v>
      </c>
      <c r="B21" s="638" t="s">
        <v>4252</v>
      </c>
      <c r="C21" s="90" t="s">
        <v>4253</v>
      </c>
      <c r="D21" s="90" t="s">
        <v>4254</v>
      </c>
      <c r="E21" s="90" t="s">
        <v>4255</v>
      </c>
      <c r="F21" s="90" t="s">
        <v>4256</v>
      </c>
      <c r="G21" s="113" t="s">
        <v>4257</v>
      </c>
      <c r="H21" s="113" t="s">
        <v>4258</v>
      </c>
      <c r="I21" s="90" t="s">
        <v>4259</v>
      </c>
      <c r="J21" s="90" t="s">
        <v>4260</v>
      </c>
      <c r="K21" s="91" t="s">
        <v>4256</v>
      </c>
    </row>
    <row r="22" spans="1:11" s="180" customFormat="1" ht="12.5" x14ac:dyDescent="0.25">
      <c r="A22" s="1268" t="s">
        <v>4759</v>
      </c>
      <c r="B22" s="1268" t="s">
        <v>4299</v>
      </c>
      <c r="C22" s="164">
        <v>19904.54</v>
      </c>
      <c r="D22" s="271">
        <v>1070</v>
      </c>
      <c r="E22" s="271">
        <v>0</v>
      </c>
      <c r="F22" s="164">
        <f>+C22+E22+D22</f>
        <v>20974.54</v>
      </c>
      <c r="G22" s="164">
        <f>+(C22/30)*10</f>
        <v>6634.8466666666673</v>
      </c>
      <c r="H22" s="164">
        <f>+(C22/30)*5</f>
        <v>3317.4233333333336</v>
      </c>
      <c r="I22" s="164">
        <f>+(C22/30)*40</f>
        <v>26539.386666666669</v>
      </c>
      <c r="J22" s="164">
        <v>0</v>
      </c>
      <c r="K22" s="164">
        <f>+G22+H22+I22+J22</f>
        <v>36491.656666666669</v>
      </c>
    </row>
    <row r="23" spans="1:11" s="180" customFormat="1" ht="12.5" x14ac:dyDescent="0.25">
      <c r="A23" s="1268" t="s">
        <v>5159</v>
      </c>
      <c r="B23" s="1268" t="s">
        <v>4299</v>
      </c>
      <c r="C23" s="164">
        <v>19666.5</v>
      </c>
      <c r="D23" s="271">
        <v>1070</v>
      </c>
      <c r="E23" s="271">
        <v>0</v>
      </c>
      <c r="F23" s="164">
        <f>+C23+E23+D23</f>
        <v>20736.5</v>
      </c>
      <c r="G23" s="164">
        <f>+(C23/30)*10</f>
        <v>6555.5</v>
      </c>
      <c r="H23" s="164">
        <f>+(C23/30)*5</f>
        <v>3277.75</v>
      </c>
      <c r="I23" s="164">
        <f>+(C23/30)*40</f>
        <v>26222</v>
      </c>
      <c r="J23" s="164">
        <v>0</v>
      </c>
      <c r="K23" s="164">
        <f>+G23+H23+I23+J23</f>
        <v>36055.25</v>
      </c>
    </row>
    <row r="24" spans="1:11" s="180" customFormat="1" ht="12.5" x14ac:dyDescent="0.25">
      <c r="A24" s="1268" t="s">
        <v>5160</v>
      </c>
      <c r="B24" s="1268" t="s">
        <v>4299</v>
      </c>
      <c r="C24" s="164">
        <v>19048.5</v>
      </c>
      <c r="D24" s="271">
        <v>1070</v>
      </c>
      <c r="E24" s="271">
        <v>0</v>
      </c>
      <c r="F24" s="164">
        <f>+C24+E24+D24</f>
        <v>20118.5</v>
      </c>
      <c r="G24" s="164">
        <f>+(C24/30)*10</f>
        <v>6349.5</v>
      </c>
      <c r="H24" s="164">
        <f>+(C24/30)*5</f>
        <v>3174.75</v>
      </c>
      <c r="I24" s="164">
        <f>+(C24/30)*40</f>
        <v>25398</v>
      </c>
      <c r="J24" s="164">
        <v>0</v>
      </c>
      <c r="K24" s="164">
        <f>+G24+H24+I24+J24</f>
        <v>34922.25</v>
      </c>
    </row>
    <row r="25" spans="1:11" s="180" customFormat="1" ht="12.5" x14ac:dyDescent="0.25">
      <c r="A25" s="1268" t="s">
        <v>5158</v>
      </c>
      <c r="B25" s="1268" t="s">
        <v>4358</v>
      </c>
      <c r="C25" s="164">
        <v>15770.8</v>
      </c>
      <c r="D25" s="271">
        <v>1070</v>
      </c>
      <c r="E25" s="271">
        <v>0</v>
      </c>
      <c r="F25" s="164">
        <f>+C25+E25+D25</f>
        <v>16840.8</v>
      </c>
      <c r="G25" s="164">
        <f>+(C25/30)*10</f>
        <v>5256.9333333333325</v>
      </c>
      <c r="H25" s="164">
        <f>+(C25/30)*5</f>
        <v>2628.4666666666662</v>
      </c>
      <c r="I25" s="164">
        <f>+(C25/30)*40</f>
        <v>21027.73333333333</v>
      </c>
      <c r="J25" s="164">
        <v>0</v>
      </c>
      <c r="K25" s="164">
        <f>+G25+H25+I25+J25</f>
        <v>28913.133333333328</v>
      </c>
    </row>
    <row r="26" spans="1:11" s="180" customFormat="1" ht="12.5" x14ac:dyDescent="0.25">
      <c r="A26" s="1268" t="s">
        <v>4298</v>
      </c>
      <c r="B26" s="1268" t="s">
        <v>4299</v>
      </c>
      <c r="C26" s="101">
        <v>14724</v>
      </c>
      <c r="D26" s="271">
        <v>1070</v>
      </c>
      <c r="E26" s="271">
        <v>0</v>
      </c>
      <c r="F26" s="164">
        <f>+C26+E26+D26</f>
        <v>15794</v>
      </c>
      <c r="G26" s="164">
        <f>+(C26/30)*10</f>
        <v>4908</v>
      </c>
      <c r="H26" s="164">
        <f>+(C26/30)*5</f>
        <v>2454</v>
      </c>
      <c r="I26" s="164">
        <f>+(C26/30)*40</f>
        <v>19632</v>
      </c>
      <c r="J26" s="164">
        <v>0</v>
      </c>
      <c r="K26" s="164">
        <f>+G26+H26+I26+J26</f>
        <v>26994</v>
      </c>
    </row>
    <row r="27" spans="1:11" s="180" customFormat="1" ht="12.5" x14ac:dyDescent="0.25">
      <c r="A27" s="1268" t="s">
        <v>4303</v>
      </c>
      <c r="B27" s="1268" t="s">
        <v>4415</v>
      </c>
      <c r="C27" s="164">
        <v>9654.9</v>
      </c>
      <c r="D27" s="271">
        <v>1070</v>
      </c>
      <c r="E27" s="271">
        <v>0</v>
      </c>
      <c r="F27" s="164">
        <f t="shared" ref="F27:F30" si="5">+C27+E27+D27</f>
        <v>10724.9</v>
      </c>
      <c r="G27" s="164">
        <f t="shared" ref="G27:G30" si="6">+(C27/30)*10</f>
        <v>3218.2999999999997</v>
      </c>
      <c r="H27" s="164">
        <f t="shared" ref="H27:H30" si="7">+(C27/30)*5</f>
        <v>1609.1499999999999</v>
      </c>
      <c r="I27" s="164">
        <f t="shared" ref="I27:I30" si="8">+(C27/30)*40</f>
        <v>12873.199999999999</v>
      </c>
      <c r="J27" s="164">
        <v>0</v>
      </c>
      <c r="K27" s="164">
        <f t="shared" ref="K27:K30" si="9">+G27+H27+I27+J27</f>
        <v>17700.649999999998</v>
      </c>
    </row>
    <row r="28" spans="1:11" s="180" customFormat="1" ht="12.5" x14ac:dyDescent="0.25">
      <c r="A28" s="1268" t="s">
        <v>5161</v>
      </c>
      <c r="B28" s="1268" t="s">
        <v>4299</v>
      </c>
      <c r="C28" s="164">
        <v>12660.16</v>
      </c>
      <c r="D28" s="271">
        <v>1070</v>
      </c>
      <c r="E28" s="271">
        <v>0</v>
      </c>
      <c r="F28" s="164">
        <f t="shared" si="5"/>
        <v>13730.16</v>
      </c>
      <c r="G28" s="164">
        <f t="shared" si="6"/>
        <v>4220.0533333333333</v>
      </c>
      <c r="H28" s="164">
        <f t="shared" si="7"/>
        <v>2110.0266666666666</v>
      </c>
      <c r="I28" s="164">
        <f t="shared" si="8"/>
        <v>16880.213333333333</v>
      </c>
      <c r="J28" s="164">
        <v>0</v>
      </c>
      <c r="K28" s="164">
        <f t="shared" si="9"/>
        <v>23210.293333333335</v>
      </c>
    </row>
    <row r="29" spans="1:11" s="180" customFormat="1" ht="12.5" x14ac:dyDescent="0.25">
      <c r="A29" s="1268" t="s">
        <v>5162</v>
      </c>
      <c r="B29" s="1268" t="s">
        <v>4415</v>
      </c>
      <c r="C29" s="164">
        <v>9523.2000000000007</v>
      </c>
      <c r="D29" s="271">
        <v>1070</v>
      </c>
      <c r="E29" s="271">
        <v>0</v>
      </c>
      <c r="F29" s="164">
        <f t="shared" si="5"/>
        <v>10593.2</v>
      </c>
      <c r="G29" s="164">
        <f t="shared" si="6"/>
        <v>3174.4</v>
      </c>
      <c r="H29" s="164">
        <f t="shared" si="7"/>
        <v>1587.2</v>
      </c>
      <c r="I29" s="164">
        <f t="shared" si="8"/>
        <v>12697.6</v>
      </c>
      <c r="J29" s="164">
        <v>0</v>
      </c>
      <c r="K29" s="164">
        <f t="shared" si="9"/>
        <v>17459.2</v>
      </c>
    </row>
    <row r="30" spans="1:11" s="180" customFormat="1" ht="12.5" x14ac:dyDescent="0.25">
      <c r="A30" s="1268" t="s">
        <v>5163</v>
      </c>
      <c r="B30" s="1268" t="s">
        <v>4299</v>
      </c>
      <c r="C30" s="164">
        <v>16763.36</v>
      </c>
      <c r="D30" s="271">
        <v>1070</v>
      </c>
      <c r="E30" s="271">
        <v>0</v>
      </c>
      <c r="F30" s="164">
        <f t="shared" si="5"/>
        <v>17833.36</v>
      </c>
      <c r="G30" s="164">
        <f t="shared" si="6"/>
        <v>5587.7866666666669</v>
      </c>
      <c r="H30" s="164">
        <f t="shared" si="7"/>
        <v>2793.8933333333334</v>
      </c>
      <c r="I30" s="164">
        <f t="shared" si="8"/>
        <v>22351.146666666667</v>
      </c>
      <c r="J30" s="164">
        <v>0</v>
      </c>
      <c r="K30" s="164">
        <f t="shared" si="9"/>
        <v>30732.826666666668</v>
      </c>
    </row>
  </sheetData>
  <mergeCells count="15">
    <mergeCell ref="A8:A9"/>
    <mergeCell ref="B8:B9"/>
    <mergeCell ref="C8:F8"/>
    <mergeCell ref="G8:K8"/>
    <mergeCell ref="A19:C19"/>
    <mergeCell ref="A20:A21"/>
    <mergeCell ref="B20:B21"/>
    <mergeCell ref="C20:F20"/>
    <mergeCell ref="G20:K20"/>
    <mergeCell ref="A2:K2"/>
    <mergeCell ref="A3:K3"/>
    <mergeCell ref="A4:K4"/>
    <mergeCell ref="A5:K5"/>
    <mergeCell ref="A6:K6"/>
    <mergeCell ref="A7:C7"/>
  </mergeCells>
  <pageMargins left="0.70866141732283472" right="0.70866141732283472" top="0.74803149606299213" bottom="0.74803149606299213" header="0.31496062992125984" footer="0.31496062992125984"/>
  <pageSetup scale="67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N108"/>
  <sheetViews>
    <sheetView showGridLines="0" topLeftCell="A12" workbookViewId="0">
      <selection sqref="A1:H1"/>
    </sheetView>
  </sheetViews>
  <sheetFormatPr baseColWidth="10" defaultColWidth="50.26953125" defaultRowHeight="15" x14ac:dyDescent="0.3"/>
  <cols>
    <col min="1" max="1" width="27" style="116" customWidth="1"/>
    <col min="2" max="2" width="42.54296875" style="116" customWidth="1"/>
    <col min="3" max="3" width="20.7265625" style="116" customWidth="1"/>
    <col min="4" max="4" width="17.54296875" style="116" customWidth="1"/>
    <col min="5" max="5" width="21.7265625" style="116" customWidth="1"/>
    <col min="6" max="6" width="21.7265625" style="187" customWidth="1"/>
    <col min="7" max="7" width="19.7265625" style="162" customWidth="1"/>
    <col min="8" max="9" width="15.7265625" style="162" customWidth="1"/>
    <col min="10" max="10" width="27.26953125" style="172" customWidth="1"/>
    <col min="11" max="11" width="9" style="162" customWidth="1"/>
    <col min="12" max="12" width="13.54296875" style="279" customWidth="1"/>
    <col min="13" max="13" width="15.453125" style="162" customWidth="1"/>
    <col min="14" max="14" width="22.7265625" style="162" customWidth="1"/>
    <col min="15" max="144" width="50.26953125" style="162"/>
    <col min="145" max="16384" width="50.26953125" style="163"/>
  </cols>
  <sheetData>
    <row r="1" spans="1:144" x14ac:dyDescent="0.3">
      <c r="I1" s="278"/>
    </row>
    <row r="2" spans="1:144" x14ac:dyDescent="0.3">
      <c r="A2" s="865" t="s">
        <v>4160</v>
      </c>
      <c r="B2" s="865"/>
      <c r="C2" s="865"/>
      <c r="D2" s="865"/>
      <c r="E2" s="865"/>
      <c r="F2" s="1292"/>
      <c r="I2" s="278"/>
      <c r="J2" s="280"/>
      <c r="K2" s="38"/>
      <c r="L2" s="281"/>
    </row>
    <row r="3" spans="1:144" x14ac:dyDescent="0.3">
      <c r="A3" s="672" t="s">
        <v>20</v>
      </c>
      <c r="B3" s="672"/>
      <c r="C3" s="672"/>
      <c r="D3" s="672"/>
      <c r="E3" s="672"/>
      <c r="F3" s="282"/>
      <c r="H3" s="278"/>
      <c r="I3" s="875"/>
      <c r="J3" s="40"/>
      <c r="K3" s="38"/>
      <c r="L3" s="283"/>
    </row>
    <row r="4" spans="1:144" x14ac:dyDescent="0.3">
      <c r="A4" s="866" t="s">
        <v>4161</v>
      </c>
      <c r="B4" s="866" t="s">
        <v>4227</v>
      </c>
      <c r="C4" s="866" t="s">
        <v>4227</v>
      </c>
      <c r="D4" s="866" t="s">
        <v>4227</v>
      </c>
      <c r="E4" s="866" t="s">
        <v>4227</v>
      </c>
      <c r="F4" s="1293"/>
      <c r="G4" s="278"/>
      <c r="H4" s="278"/>
      <c r="I4" s="875"/>
      <c r="J4" s="40"/>
      <c r="K4" s="38"/>
      <c r="L4" s="283"/>
      <c r="M4" s="284"/>
    </row>
    <row r="5" spans="1:144" x14ac:dyDescent="0.3">
      <c r="A5" s="866" t="s">
        <v>4228</v>
      </c>
      <c r="B5" s="866" t="s">
        <v>4228</v>
      </c>
      <c r="C5" s="866" t="s">
        <v>4228</v>
      </c>
      <c r="D5" s="866" t="s">
        <v>4228</v>
      </c>
      <c r="E5" s="866" t="s">
        <v>4228</v>
      </c>
      <c r="F5" s="1293"/>
      <c r="G5" s="278"/>
      <c r="H5" s="875"/>
      <c r="I5" s="875"/>
      <c r="J5" s="40"/>
      <c r="K5" s="38"/>
      <c r="L5" s="283"/>
    </row>
    <row r="6" spans="1:144" x14ac:dyDescent="0.3">
      <c r="A6" s="867" t="s">
        <v>4229</v>
      </c>
      <c r="B6" s="867" t="s">
        <v>4229</v>
      </c>
      <c r="C6" s="867" t="s">
        <v>4229</v>
      </c>
      <c r="D6" s="867" t="s">
        <v>4229</v>
      </c>
      <c r="E6" s="867" t="s">
        <v>4229</v>
      </c>
      <c r="F6" s="1294"/>
      <c r="G6" s="875"/>
      <c r="H6" s="875"/>
      <c r="I6" s="875"/>
      <c r="J6" s="40"/>
      <c r="K6" s="38"/>
      <c r="L6" s="283"/>
      <c r="CP6" s="163"/>
      <c r="CQ6" s="163"/>
      <c r="CR6" s="163"/>
      <c r="CS6" s="163"/>
      <c r="CT6" s="163"/>
      <c r="CU6" s="163"/>
      <c r="CV6" s="163"/>
      <c r="CW6" s="163"/>
      <c r="CX6" s="163"/>
      <c r="CY6" s="163"/>
      <c r="CZ6" s="163"/>
      <c r="DA6" s="163"/>
      <c r="DB6" s="163"/>
      <c r="DC6" s="163"/>
      <c r="DD6" s="163"/>
      <c r="DE6" s="163"/>
      <c r="DF6" s="163"/>
      <c r="DG6" s="163"/>
      <c r="DH6" s="163"/>
      <c r="DI6" s="163"/>
      <c r="DJ6" s="163"/>
      <c r="DK6" s="163"/>
      <c r="DL6" s="163"/>
      <c r="DM6" s="163"/>
      <c r="DN6" s="163"/>
      <c r="DO6" s="163"/>
      <c r="DP6" s="163"/>
      <c r="DQ6" s="163"/>
      <c r="DR6" s="163"/>
      <c r="DS6" s="163"/>
      <c r="DT6" s="163"/>
      <c r="DU6" s="163"/>
      <c r="DV6" s="163"/>
      <c r="DW6" s="163"/>
      <c r="DX6" s="163"/>
      <c r="DY6" s="163"/>
      <c r="DZ6" s="163"/>
      <c r="EA6" s="163"/>
      <c r="EB6" s="163"/>
      <c r="EC6" s="163"/>
      <c r="ED6" s="163"/>
      <c r="EE6" s="163"/>
      <c r="EF6" s="163"/>
      <c r="EG6" s="163"/>
      <c r="EH6" s="163"/>
      <c r="EI6" s="163"/>
      <c r="EJ6" s="163"/>
      <c r="EK6" s="163"/>
      <c r="EL6" s="163"/>
      <c r="EM6" s="163"/>
      <c r="EN6" s="163"/>
    </row>
    <row r="7" spans="1:144" x14ac:dyDescent="0.3">
      <c r="A7" s="868"/>
      <c r="B7" s="868"/>
      <c r="C7" s="868"/>
      <c r="D7" s="868"/>
      <c r="E7" s="868"/>
      <c r="F7" s="1294"/>
      <c r="G7" s="875"/>
      <c r="H7" s="875"/>
      <c r="I7" s="40"/>
      <c r="J7" s="38"/>
      <c r="K7" s="283"/>
    </row>
    <row r="8" spans="1:144" x14ac:dyDescent="0.3">
      <c r="A8" s="658" t="s">
        <v>4230</v>
      </c>
      <c r="B8" s="658" t="s">
        <v>4231</v>
      </c>
      <c r="C8" s="658" t="s">
        <v>4232</v>
      </c>
      <c r="D8" s="659" t="s">
        <v>4233</v>
      </c>
      <c r="E8" s="659" t="s">
        <v>4233</v>
      </c>
      <c r="F8" s="285"/>
      <c r="G8" s="278"/>
      <c r="H8" s="875"/>
      <c r="I8" s="40"/>
      <c r="J8" s="38"/>
      <c r="K8" s="28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3"/>
      <c r="BA8" s="163"/>
      <c r="BB8" s="163"/>
      <c r="BC8" s="163"/>
      <c r="BD8" s="163"/>
      <c r="BE8" s="163"/>
      <c r="BF8" s="163"/>
      <c r="BG8" s="163"/>
      <c r="BH8" s="163"/>
      <c r="BI8" s="163"/>
      <c r="BJ8" s="163"/>
      <c r="BK8" s="163"/>
      <c r="BL8" s="163"/>
      <c r="BM8" s="163"/>
      <c r="BN8" s="163"/>
      <c r="BO8" s="163"/>
      <c r="BP8" s="163"/>
      <c r="BQ8" s="163"/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  <c r="CR8" s="163"/>
      <c r="CS8" s="163"/>
      <c r="CT8" s="163"/>
      <c r="CU8" s="163"/>
      <c r="CV8" s="163"/>
      <c r="CW8" s="163"/>
      <c r="CX8" s="163"/>
      <c r="CY8" s="163"/>
      <c r="CZ8" s="163"/>
      <c r="DA8" s="163"/>
      <c r="DB8" s="163"/>
      <c r="DC8" s="163"/>
      <c r="DD8" s="163"/>
      <c r="DE8" s="163"/>
      <c r="DF8" s="163"/>
      <c r="DG8" s="16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  <c r="EL8" s="163"/>
      <c r="EM8" s="163"/>
      <c r="EN8" s="163"/>
    </row>
    <row r="9" spans="1:144" x14ac:dyDescent="0.3">
      <c r="A9" s="658" t="s">
        <v>4230</v>
      </c>
      <c r="B9" s="658" t="s">
        <v>4231</v>
      </c>
      <c r="C9" s="658" t="s">
        <v>4232</v>
      </c>
      <c r="D9" s="121" t="s">
        <v>4234</v>
      </c>
      <c r="E9" s="121" t="s">
        <v>4235</v>
      </c>
      <c r="F9" s="285"/>
      <c r="G9" s="278"/>
      <c r="H9" s="280"/>
      <c r="I9" s="38"/>
      <c r="J9" s="281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</row>
    <row r="10" spans="1:144" s="162" customFormat="1" x14ac:dyDescent="0.3">
      <c r="A10" s="1132"/>
      <c r="B10" s="1132"/>
      <c r="C10" s="1132"/>
      <c r="D10" s="1295"/>
      <c r="E10" s="1295"/>
      <c r="F10" s="1295"/>
      <c r="G10" s="875"/>
      <c r="H10" s="40"/>
      <c r="I10" s="38"/>
      <c r="J10" s="283"/>
      <c r="L10" s="279"/>
    </row>
    <row r="11" spans="1:144" x14ac:dyDescent="0.3">
      <c r="A11" s="652" t="s">
        <v>4167</v>
      </c>
      <c r="B11" s="652" t="s">
        <v>4167</v>
      </c>
      <c r="C11" s="980"/>
      <c r="D11" s="981"/>
      <c r="E11" s="981"/>
      <c r="F11" s="1296"/>
      <c r="G11" s="875"/>
      <c r="H11" s="40"/>
      <c r="I11" s="38"/>
      <c r="J11" s="283"/>
      <c r="K11" s="38"/>
      <c r="L11" s="281"/>
      <c r="M11" s="286"/>
      <c r="N11" s="286"/>
      <c r="O11" s="38"/>
    </row>
    <row r="12" spans="1:144" s="876" customFormat="1" ht="34.5" customHeight="1" x14ac:dyDescent="0.3">
      <c r="A12" s="924" t="s">
        <v>5164</v>
      </c>
      <c r="B12" s="924" t="s">
        <v>4299</v>
      </c>
      <c r="C12" s="874">
        <v>31</v>
      </c>
      <c r="D12" s="164">
        <v>12660</v>
      </c>
      <c r="E12" s="164">
        <v>19598.399999999998</v>
      </c>
      <c r="F12" s="287"/>
      <c r="G12" s="875"/>
      <c r="H12" s="40"/>
      <c r="I12" s="38"/>
      <c r="J12" s="283"/>
      <c r="K12" s="38"/>
      <c r="L12" s="283"/>
      <c r="M12" s="288"/>
      <c r="N12" s="288"/>
      <c r="O12" s="38"/>
      <c r="P12" s="875"/>
      <c r="Q12" s="875"/>
      <c r="R12" s="875"/>
      <c r="S12" s="875"/>
      <c r="T12" s="875"/>
      <c r="U12" s="875"/>
      <c r="V12" s="875"/>
      <c r="W12" s="875"/>
      <c r="X12" s="875"/>
      <c r="Y12" s="875"/>
      <c r="Z12" s="875"/>
      <c r="AA12" s="875"/>
      <c r="AB12" s="875"/>
      <c r="AC12" s="875"/>
      <c r="AD12" s="875"/>
      <c r="AE12" s="875"/>
      <c r="AF12" s="875"/>
      <c r="AG12" s="875"/>
      <c r="AH12" s="875"/>
      <c r="AI12" s="875"/>
      <c r="AJ12" s="875"/>
      <c r="AK12" s="875"/>
      <c r="AL12" s="875"/>
      <c r="AM12" s="875"/>
      <c r="AN12" s="875"/>
      <c r="AO12" s="875"/>
      <c r="AP12" s="875"/>
      <c r="AQ12" s="875"/>
      <c r="AR12" s="875"/>
      <c r="AS12" s="875"/>
      <c r="AT12" s="875"/>
      <c r="AU12" s="875"/>
      <c r="AV12" s="875"/>
      <c r="AW12" s="875"/>
      <c r="AX12" s="875"/>
      <c r="AY12" s="875"/>
      <c r="AZ12" s="875"/>
      <c r="BA12" s="875"/>
      <c r="BB12" s="875"/>
      <c r="BC12" s="875"/>
      <c r="BD12" s="875"/>
      <c r="BE12" s="875"/>
      <c r="BF12" s="875"/>
      <c r="BG12" s="875"/>
      <c r="BH12" s="875"/>
      <c r="BI12" s="875"/>
      <c r="BJ12" s="875"/>
      <c r="BK12" s="875"/>
      <c r="BL12" s="875"/>
      <c r="BM12" s="875"/>
      <c r="BN12" s="875"/>
      <c r="BO12" s="875"/>
      <c r="BP12" s="875"/>
      <c r="BQ12" s="875"/>
      <c r="BR12" s="875"/>
      <c r="BS12" s="875"/>
      <c r="BT12" s="875"/>
      <c r="BU12" s="875"/>
      <c r="BV12" s="875"/>
      <c r="BW12" s="875"/>
      <c r="BX12" s="875"/>
      <c r="BY12" s="875"/>
      <c r="BZ12" s="875"/>
      <c r="CA12" s="875"/>
      <c r="CB12" s="875"/>
      <c r="CC12" s="875"/>
      <c r="CD12" s="875"/>
      <c r="CE12" s="875"/>
      <c r="CF12" s="875"/>
      <c r="CG12" s="875"/>
      <c r="CH12" s="875"/>
      <c r="CI12" s="875"/>
      <c r="CJ12" s="875"/>
      <c r="CK12" s="875"/>
      <c r="CL12" s="875"/>
      <c r="CM12" s="875"/>
      <c r="CN12" s="875"/>
      <c r="CO12" s="875"/>
      <c r="CP12" s="875"/>
      <c r="CQ12" s="875"/>
      <c r="CR12" s="875"/>
      <c r="CS12" s="875"/>
      <c r="CT12" s="875"/>
      <c r="CU12" s="875"/>
      <c r="CV12" s="875"/>
      <c r="CW12" s="875"/>
      <c r="CX12" s="875"/>
      <c r="CY12" s="875"/>
      <c r="CZ12" s="875"/>
      <c r="DA12" s="875"/>
      <c r="DB12" s="875"/>
      <c r="DC12" s="875"/>
      <c r="DD12" s="875"/>
      <c r="DE12" s="875"/>
      <c r="DF12" s="875"/>
      <c r="DG12" s="875"/>
      <c r="DH12" s="875"/>
      <c r="DI12" s="875"/>
      <c r="DJ12" s="875"/>
      <c r="DK12" s="875"/>
      <c r="DL12" s="875"/>
      <c r="DM12" s="875"/>
      <c r="DN12" s="875"/>
      <c r="DO12" s="875"/>
      <c r="DP12" s="875"/>
      <c r="DQ12" s="875"/>
      <c r="DR12" s="875"/>
      <c r="DS12" s="875"/>
      <c r="DT12" s="875"/>
      <c r="DU12" s="875"/>
      <c r="DV12" s="875"/>
      <c r="DW12" s="875"/>
      <c r="DX12" s="875"/>
      <c r="DY12" s="875"/>
      <c r="DZ12" s="875"/>
      <c r="EA12" s="875"/>
      <c r="EB12" s="875"/>
      <c r="EC12" s="875"/>
      <c r="ED12" s="875"/>
      <c r="EE12" s="875"/>
      <c r="EF12" s="875"/>
      <c r="EG12" s="875"/>
      <c r="EH12" s="875"/>
      <c r="EI12" s="875"/>
      <c r="EJ12" s="875"/>
      <c r="EK12" s="875"/>
      <c r="EL12" s="875"/>
      <c r="EM12" s="875"/>
      <c r="EN12" s="875"/>
    </row>
    <row r="13" spans="1:144" s="876" customFormat="1" x14ac:dyDescent="0.3">
      <c r="A13" s="924" t="s">
        <v>5165</v>
      </c>
      <c r="B13" s="924" t="s">
        <v>5166</v>
      </c>
      <c r="C13" s="874">
        <v>3</v>
      </c>
      <c r="D13" s="164">
        <v>16665</v>
      </c>
      <c r="E13" s="164">
        <v>16665</v>
      </c>
      <c r="F13" s="287"/>
      <c r="G13" s="278"/>
      <c r="H13" s="172"/>
      <c r="I13" s="162"/>
      <c r="J13" s="279"/>
      <c r="K13" s="38"/>
      <c r="L13" s="283"/>
      <c r="M13" s="288"/>
      <c r="N13" s="288"/>
      <c r="O13" s="38"/>
      <c r="P13" s="875"/>
      <c r="Q13" s="875"/>
      <c r="R13" s="875"/>
      <c r="S13" s="875"/>
      <c r="T13" s="875"/>
      <c r="U13" s="875"/>
      <c r="V13" s="875"/>
      <c r="W13" s="875"/>
      <c r="X13" s="875"/>
      <c r="Y13" s="875"/>
      <c r="Z13" s="875"/>
      <c r="AA13" s="875"/>
      <c r="AB13" s="875"/>
      <c r="AC13" s="875"/>
      <c r="AD13" s="875"/>
      <c r="AE13" s="875"/>
      <c r="AF13" s="875"/>
      <c r="AG13" s="875"/>
      <c r="AH13" s="875"/>
      <c r="AI13" s="875"/>
      <c r="AJ13" s="875"/>
      <c r="AK13" s="875"/>
      <c r="AL13" s="875"/>
      <c r="AM13" s="875"/>
      <c r="AN13" s="875"/>
      <c r="AO13" s="875"/>
      <c r="AP13" s="875"/>
      <c r="AQ13" s="875"/>
      <c r="AR13" s="875"/>
      <c r="AS13" s="875"/>
      <c r="AT13" s="875"/>
      <c r="AU13" s="875"/>
      <c r="AV13" s="875"/>
      <c r="AW13" s="875"/>
      <c r="AX13" s="875"/>
      <c r="AY13" s="875"/>
      <c r="AZ13" s="875"/>
      <c r="BA13" s="875"/>
      <c r="BB13" s="875"/>
      <c r="BC13" s="875"/>
      <c r="BD13" s="875"/>
      <c r="BE13" s="875"/>
      <c r="BF13" s="875"/>
      <c r="BG13" s="875"/>
      <c r="BH13" s="875"/>
      <c r="BI13" s="875"/>
      <c r="BJ13" s="875"/>
      <c r="BK13" s="875"/>
      <c r="BL13" s="875"/>
      <c r="BM13" s="875"/>
      <c r="BN13" s="875"/>
      <c r="BO13" s="875"/>
      <c r="BP13" s="875"/>
      <c r="BQ13" s="875"/>
      <c r="BR13" s="875"/>
      <c r="BS13" s="875"/>
      <c r="BT13" s="875"/>
      <c r="BU13" s="875"/>
      <c r="BV13" s="875"/>
      <c r="BW13" s="875"/>
      <c r="BX13" s="875"/>
      <c r="BY13" s="875"/>
      <c r="BZ13" s="875"/>
      <c r="CA13" s="875"/>
      <c r="CB13" s="875"/>
      <c r="CC13" s="875"/>
      <c r="CD13" s="875"/>
      <c r="CE13" s="875"/>
      <c r="CF13" s="875"/>
      <c r="CG13" s="875"/>
      <c r="CH13" s="875"/>
      <c r="CI13" s="875"/>
      <c r="CJ13" s="875"/>
      <c r="CK13" s="875"/>
      <c r="CL13" s="875"/>
      <c r="CM13" s="875"/>
      <c r="CN13" s="875"/>
      <c r="CO13" s="875"/>
      <c r="CP13" s="875"/>
      <c r="CQ13" s="875"/>
      <c r="CR13" s="875"/>
      <c r="CS13" s="875"/>
      <c r="CT13" s="875"/>
      <c r="CU13" s="875"/>
      <c r="CV13" s="875"/>
      <c r="CW13" s="875"/>
      <c r="CX13" s="875"/>
      <c r="CY13" s="875"/>
      <c r="CZ13" s="875"/>
      <c r="DA13" s="875"/>
      <c r="DB13" s="875"/>
      <c r="DC13" s="875"/>
      <c r="DD13" s="875"/>
      <c r="DE13" s="875"/>
      <c r="DF13" s="875"/>
      <c r="DG13" s="875"/>
      <c r="DH13" s="875"/>
      <c r="DI13" s="875"/>
      <c r="DJ13" s="875"/>
      <c r="DK13" s="875"/>
      <c r="DL13" s="875"/>
      <c r="DM13" s="875"/>
      <c r="DN13" s="875"/>
      <c r="DO13" s="875"/>
      <c r="DP13" s="875"/>
      <c r="DQ13" s="875"/>
      <c r="DR13" s="875"/>
      <c r="DS13" s="875"/>
      <c r="DT13" s="875"/>
      <c r="DU13" s="875"/>
      <c r="DV13" s="875"/>
      <c r="DW13" s="875"/>
      <c r="DX13" s="875"/>
      <c r="DY13" s="875"/>
      <c r="DZ13" s="875"/>
      <c r="EA13" s="875"/>
      <c r="EB13" s="875"/>
      <c r="EC13" s="875"/>
      <c r="ED13" s="875"/>
      <c r="EE13" s="875"/>
      <c r="EF13" s="875"/>
      <c r="EG13" s="875"/>
      <c r="EH13" s="875"/>
      <c r="EI13" s="875"/>
      <c r="EJ13" s="875"/>
      <c r="EK13" s="875"/>
      <c r="EL13" s="875"/>
      <c r="EM13" s="875"/>
      <c r="EN13" s="875"/>
    </row>
    <row r="14" spans="1:144" s="876" customFormat="1" ht="14" x14ac:dyDescent="0.3">
      <c r="A14" s="924" t="s">
        <v>5167</v>
      </c>
      <c r="B14" s="924" t="s">
        <v>5168</v>
      </c>
      <c r="C14" s="874">
        <v>1</v>
      </c>
      <c r="D14" s="164">
        <v>13631.7</v>
      </c>
      <c r="E14" s="164">
        <v>13631.7</v>
      </c>
      <c r="F14" s="287"/>
      <c r="G14" s="278"/>
      <c r="H14" s="280"/>
      <c r="I14" s="38"/>
      <c r="J14" s="281"/>
      <c r="K14" s="38"/>
      <c r="L14" s="283"/>
      <c r="M14" s="288"/>
      <c r="N14" s="288"/>
      <c r="O14" s="38"/>
      <c r="P14" s="875"/>
      <c r="Q14" s="875"/>
      <c r="R14" s="875"/>
      <c r="S14" s="875"/>
      <c r="T14" s="875"/>
      <c r="U14" s="875"/>
      <c r="V14" s="875"/>
      <c r="W14" s="875"/>
      <c r="X14" s="875"/>
      <c r="Y14" s="875"/>
      <c r="Z14" s="875"/>
      <c r="AA14" s="875"/>
      <c r="AB14" s="875"/>
      <c r="AC14" s="875"/>
      <c r="AD14" s="875"/>
      <c r="AE14" s="875"/>
      <c r="AF14" s="875"/>
      <c r="AG14" s="875"/>
      <c r="AH14" s="875"/>
      <c r="AI14" s="875"/>
      <c r="AJ14" s="875"/>
      <c r="AK14" s="875"/>
      <c r="AL14" s="875"/>
      <c r="AM14" s="875"/>
      <c r="AN14" s="875"/>
      <c r="AO14" s="875"/>
      <c r="AP14" s="875"/>
      <c r="AQ14" s="875"/>
      <c r="AR14" s="875"/>
      <c r="AS14" s="875"/>
      <c r="AT14" s="875"/>
      <c r="AU14" s="875"/>
      <c r="AV14" s="875"/>
      <c r="AW14" s="875"/>
      <c r="AX14" s="875"/>
      <c r="AY14" s="875"/>
      <c r="AZ14" s="875"/>
      <c r="BA14" s="875"/>
      <c r="BB14" s="875"/>
      <c r="BC14" s="875"/>
      <c r="BD14" s="875"/>
      <c r="BE14" s="875"/>
      <c r="BF14" s="875"/>
      <c r="BG14" s="875"/>
      <c r="BH14" s="875"/>
      <c r="BI14" s="875"/>
      <c r="BJ14" s="875"/>
      <c r="BK14" s="875"/>
      <c r="BL14" s="875"/>
      <c r="BM14" s="875"/>
      <c r="BN14" s="875"/>
      <c r="BO14" s="875"/>
      <c r="BP14" s="875"/>
      <c r="BQ14" s="875"/>
      <c r="BR14" s="875"/>
      <c r="BS14" s="875"/>
      <c r="BT14" s="875"/>
      <c r="BU14" s="875"/>
      <c r="BV14" s="875"/>
      <c r="BW14" s="875"/>
      <c r="BX14" s="875"/>
      <c r="BY14" s="875"/>
      <c r="BZ14" s="875"/>
      <c r="CA14" s="875"/>
      <c r="CB14" s="875"/>
      <c r="CC14" s="875"/>
      <c r="CD14" s="875"/>
      <c r="CE14" s="875"/>
      <c r="CF14" s="875"/>
      <c r="CG14" s="875"/>
      <c r="CH14" s="875"/>
      <c r="CI14" s="875"/>
      <c r="CJ14" s="875"/>
      <c r="CK14" s="875"/>
      <c r="CL14" s="875"/>
      <c r="CM14" s="875"/>
      <c r="CN14" s="875"/>
      <c r="CO14" s="875"/>
      <c r="CP14" s="875"/>
      <c r="CQ14" s="875"/>
      <c r="CR14" s="875"/>
      <c r="CS14" s="875"/>
      <c r="CT14" s="875"/>
      <c r="CU14" s="875"/>
      <c r="CV14" s="875"/>
      <c r="CW14" s="875"/>
      <c r="CX14" s="875"/>
      <c r="CY14" s="875"/>
      <c r="CZ14" s="875"/>
      <c r="DA14" s="875"/>
      <c r="DB14" s="875"/>
      <c r="DC14" s="875"/>
      <c r="DD14" s="875"/>
      <c r="DE14" s="875"/>
      <c r="DF14" s="875"/>
      <c r="DG14" s="875"/>
      <c r="DH14" s="875"/>
      <c r="DI14" s="875"/>
      <c r="DJ14" s="875"/>
      <c r="DK14" s="875"/>
      <c r="DL14" s="875"/>
      <c r="DM14" s="875"/>
      <c r="DN14" s="875"/>
      <c r="DO14" s="875"/>
      <c r="DP14" s="875"/>
      <c r="DQ14" s="875"/>
      <c r="DR14" s="875"/>
      <c r="DS14" s="875"/>
      <c r="DT14" s="875"/>
      <c r="DU14" s="875"/>
      <c r="DV14" s="875"/>
      <c r="DW14" s="875"/>
      <c r="DX14" s="875"/>
      <c r="DY14" s="875"/>
      <c r="DZ14" s="875"/>
      <c r="EA14" s="875"/>
      <c r="EB14" s="875"/>
      <c r="EC14" s="875"/>
      <c r="ED14" s="875"/>
      <c r="EE14" s="875"/>
      <c r="EF14" s="875"/>
      <c r="EG14" s="875"/>
      <c r="EH14" s="875"/>
      <c r="EI14" s="875"/>
      <c r="EJ14" s="875"/>
      <c r="EK14" s="875"/>
      <c r="EL14" s="875"/>
      <c r="EM14" s="875"/>
      <c r="EN14" s="875"/>
    </row>
    <row r="15" spans="1:144" s="876" customFormat="1" ht="14" x14ac:dyDescent="0.3">
      <c r="A15" s="924" t="s">
        <v>5169</v>
      </c>
      <c r="B15" s="270" t="s">
        <v>5170</v>
      </c>
      <c r="C15" s="874">
        <v>2</v>
      </c>
      <c r="D15" s="164">
        <v>19496.099999999999</v>
      </c>
      <c r="E15" s="164">
        <v>19496.099999999999</v>
      </c>
      <c r="F15" s="287"/>
      <c r="G15" s="875"/>
      <c r="H15" s="40"/>
      <c r="I15" s="38"/>
      <c r="J15" s="283"/>
      <c r="K15" s="38"/>
      <c r="L15" s="283"/>
      <c r="M15" s="288"/>
      <c r="N15" s="288"/>
      <c r="O15" s="38"/>
      <c r="P15" s="875"/>
      <c r="Q15" s="875"/>
      <c r="R15" s="875"/>
      <c r="S15" s="875"/>
      <c r="T15" s="875"/>
      <c r="U15" s="875"/>
      <c r="V15" s="875"/>
      <c r="W15" s="875"/>
      <c r="X15" s="875"/>
      <c r="Y15" s="875"/>
      <c r="Z15" s="875"/>
      <c r="AA15" s="875"/>
      <c r="AB15" s="875"/>
      <c r="AC15" s="875"/>
      <c r="AD15" s="875"/>
      <c r="AE15" s="875"/>
      <c r="AF15" s="875"/>
      <c r="AG15" s="875"/>
      <c r="AH15" s="875"/>
      <c r="AI15" s="875"/>
      <c r="AJ15" s="875"/>
      <c r="AK15" s="875"/>
      <c r="AL15" s="875"/>
      <c r="AM15" s="875"/>
      <c r="AN15" s="875"/>
      <c r="AO15" s="875"/>
      <c r="AP15" s="875"/>
      <c r="AQ15" s="875"/>
      <c r="AR15" s="875"/>
      <c r="AS15" s="875"/>
      <c r="AT15" s="875"/>
      <c r="AU15" s="875"/>
      <c r="AV15" s="875"/>
      <c r="AW15" s="875"/>
      <c r="AX15" s="875"/>
      <c r="AY15" s="875"/>
      <c r="AZ15" s="875"/>
      <c r="BA15" s="875"/>
      <c r="BB15" s="875"/>
      <c r="BC15" s="875"/>
      <c r="BD15" s="875"/>
      <c r="BE15" s="875"/>
      <c r="BF15" s="875"/>
      <c r="BG15" s="875"/>
      <c r="BH15" s="875"/>
      <c r="BI15" s="875"/>
      <c r="BJ15" s="875"/>
      <c r="BK15" s="875"/>
      <c r="BL15" s="875"/>
      <c r="BM15" s="875"/>
      <c r="BN15" s="875"/>
      <c r="BO15" s="875"/>
      <c r="BP15" s="875"/>
      <c r="BQ15" s="875"/>
      <c r="BR15" s="875"/>
      <c r="BS15" s="875"/>
      <c r="BT15" s="875"/>
      <c r="BU15" s="875"/>
      <c r="BV15" s="875"/>
      <c r="BW15" s="875"/>
      <c r="BX15" s="875"/>
      <c r="BY15" s="875"/>
      <c r="BZ15" s="875"/>
      <c r="CA15" s="875"/>
      <c r="CB15" s="875"/>
      <c r="CC15" s="875"/>
      <c r="CD15" s="875"/>
      <c r="CE15" s="875"/>
      <c r="CF15" s="875"/>
      <c r="CG15" s="875"/>
      <c r="CH15" s="875"/>
      <c r="CI15" s="875"/>
      <c r="CJ15" s="875"/>
      <c r="CK15" s="875"/>
      <c r="CL15" s="875"/>
      <c r="CM15" s="875"/>
      <c r="CN15" s="875"/>
      <c r="CO15" s="875"/>
      <c r="CP15" s="875"/>
      <c r="CQ15" s="875"/>
      <c r="CR15" s="875"/>
      <c r="CS15" s="875"/>
      <c r="CT15" s="875"/>
      <c r="CU15" s="875"/>
      <c r="CV15" s="875"/>
      <c r="CW15" s="875"/>
      <c r="CX15" s="875"/>
      <c r="CY15" s="875"/>
      <c r="CZ15" s="875"/>
      <c r="DA15" s="875"/>
      <c r="DB15" s="875"/>
      <c r="DC15" s="875"/>
      <c r="DD15" s="875"/>
      <c r="DE15" s="875"/>
      <c r="DF15" s="875"/>
      <c r="DG15" s="875"/>
      <c r="DH15" s="875"/>
      <c r="DI15" s="875"/>
      <c r="DJ15" s="875"/>
      <c r="DK15" s="875"/>
      <c r="DL15" s="875"/>
      <c r="DM15" s="875"/>
      <c r="DN15" s="875"/>
      <c r="DO15" s="875"/>
      <c r="DP15" s="875"/>
      <c r="DQ15" s="875"/>
      <c r="DR15" s="875"/>
      <c r="DS15" s="875"/>
      <c r="DT15" s="875"/>
      <c r="DU15" s="875"/>
      <c r="DV15" s="875"/>
      <c r="DW15" s="875"/>
      <c r="DX15" s="875"/>
      <c r="DY15" s="875"/>
      <c r="DZ15" s="875"/>
      <c r="EA15" s="875"/>
      <c r="EB15" s="875"/>
      <c r="EC15" s="875"/>
      <c r="ED15" s="875"/>
      <c r="EE15" s="875"/>
      <c r="EF15" s="875"/>
      <c r="EG15" s="875"/>
      <c r="EH15" s="875"/>
      <c r="EI15" s="875"/>
      <c r="EJ15" s="875"/>
      <c r="EK15" s="875"/>
      <c r="EL15" s="875"/>
      <c r="EM15" s="875"/>
      <c r="EN15" s="875"/>
    </row>
    <row r="16" spans="1:144" s="876" customFormat="1" ht="14" x14ac:dyDescent="0.3">
      <c r="A16" s="924" t="s">
        <v>5171</v>
      </c>
      <c r="B16" s="924" t="s">
        <v>5172</v>
      </c>
      <c r="C16" s="874">
        <v>1</v>
      </c>
      <c r="D16" s="164">
        <v>10228.74804</v>
      </c>
      <c r="E16" s="164">
        <v>10228.74804</v>
      </c>
      <c r="F16" s="287"/>
      <c r="G16" s="875"/>
      <c r="H16" s="40"/>
      <c r="I16" s="38"/>
      <c r="J16" s="283"/>
      <c r="K16" s="38"/>
      <c r="L16" s="283"/>
      <c r="M16" s="288"/>
      <c r="N16" s="288"/>
      <c r="O16" s="38"/>
      <c r="P16" s="875"/>
      <c r="Q16" s="875"/>
      <c r="R16" s="875"/>
      <c r="S16" s="875"/>
      <c r="T16" s="875"/>
      <c r="U16" s="875"/>
      <c r="V16" s="875"/>
      <c r="W16" s="875"/>
      <c r="X16" s="875"/>
      <c r="Y16" s="875"/>
      <c r="Z16" s="875"/>
      <c r="AA16" s="875"/>
      <c r="AB16" s="875"/>
      <c r="AC16" s="875"/>
      <c r="AD16" s="875"/>
      <c r="AE16" s="875"/>
      <c r="AF16" s="875"/>
      <c r="AG16" s="875"/>
      <c r="AH16" s="875"/>
      <c r="AI16" s="875"/>
      <c r="AJ16" s="875"/>
      <c r="AK16" s="875"/>
      <c r="AL16" s="875"/>
      <c r="AM16" s="875"/>
      <c r="AN16" s="875"/>
      <c r="AO16" s="875"/>
      <c r="AP16" s="875"/>
      <c r="AQ16" s="875"/>
      <c r="AR16" s="875"/>
      <c r="AS16" s="875"/>
      <c r="AT16" s="875"/>
      <c r="AU16" s="875"/>
      <c r="AV16" s="875"/>
      <c r="AW16" s="875"/>
      <c r="AX16" s="875"/>
      <c r="AY16" s="875"/>
      <c r="AZ16" s="875"/>
      <c r="BA16" s="875"/>
      <c r="BB16" s="875"/>
      <c r="BC16" s="875"/>
      <c r="BD16" s="875"/>
      <c r="BE16" s="875"/>
      <c r="BF16" s="875"/>
      <c r="BG16" s="875"/>
      <c r="BH16" s="875"/>
      <c r="BI16" s="875"/>
      <c r="BJ16" s="875"/>
      <c r="BK16" s="875"/>
      <c r="BL16" s="875"/>
      <c r="BM16" s="875"/>
      <c r="BN16" s="875"/>
      <c r="BO16" s="875"/>
      <c r="BP16" s="875"/>
      <c r="BQ16" s="875"/>
      <c r="BR16" s="875"/>
      <c r="BS16" s="875"/>
      <c r="BT16" s="875"/>
      <c r="BU16" s="875"/>
      <c r="BV16" s="875"/>
      <c r="BW16" s="875"/>
      <c r="BX16" s="875"/>
      <c r="BY16" s="875"/>
      <c r="BZ16" s="875"/>
      <c r="CA16" s="875"/>
      <c r="CB16" s="875"/>
      <c r="CC16" s="875"/>
      <c r="CD16" s="875"/>
      <c r="CE16" s="875"/>
      <c r="CF16" s="875"/>
      <c r="CG16" s="875"/>
      <c r="CH16" s="875"/>
      <c r="CI16" s="875"/>
      <c r="CJ16" s="875"/>
      <c r="CK16" s="875"/>
      <c r="CL16" s="875"/>
      <c r="CM16" s="875"/>
      <c r="CN16" s="875"/>
      <c r="CO16" s="875"/>
      <c r="CP16" s="875"/>
      <c r="CQ16" s="875"/>
      <c r="CR16" s="875"/>
      <c r="CS16" s="875"/>
      <c r="CT16" s="875"/>
      <c r="CU16" s="875"/>
      <c r="CV16" s="875"/>
      <c r="CW16" s="875"/>
      <c r="CX16" s="875"/>
      <c r="CY16" s="875"/>
      <c r="CZ16" s="875"/>
      <c r="DA16" s="875"/>
      <c r="DB16" s="875"/>
      <c r="DC16" s="875"/>
      <c r="DD16" s="875"/>
      <c r="DE16" s="875"/>
      <c r="DF16" s="875"/>
      <c r="DG16" s="875"/>
      <c r="DH16" s="875"/>
      <c r="DI16" s="875"/>
      <c r="DJ16" s="875"/>
      <c r="DK16" s="875"/>
      <c r="DL16" s="875"/>
      <c r="DM16" s="875"/>
      <c r="DN16" s="875"/>
      <c r="DO16" s="875"/>
      <c r="DP16" s="875"/>
      <c r="DQ16" s="875"/>
      <c r="DR16" s="875"/>
      <c r="DS16" s="875"/>
      <c r="DT16" s="875"/>
      <c r="DU16" s="875"/>
      <c r="DV16" s="875"/>
      <c r="DW16" s="875"/>
      <c r="DX16" s="875"/>
      <c r="DY16" s="875"/>
      <c r="DZ16" s="875"/>
      <c r="EA16" s="875"/>
      <c r="EB16" s="875"/>
      <c r="EC16" s="875"/>
      <c r="ED16" s="875"/>
      <c r="EE16" s="875"/>
      <c r="EF16" s="875"/>
      <c r="EG16" s="875"/>
      <c r="EH16" s="875"/>
      <c r="EI16" s="875"/>
      <c r="EJ16" s="875"/>
      <c r="EK16" s="875"/>
      <c r="EL16" s="875"/>
      <c r="EM16" s="875"/>
      <c r="EN16" s="875"/>
    </row>
    <row r="17" spans="1:144" s="876" customFormat="1" ht="14" x14ac:dyDescent="0.3">
      <c r="A17" s="924" t="s">
        <v>4762</v>
      </c>
      <c r="B17" s="924" t="s">
        <v>4342</v>
      </c>
      <c r="C17" s="874">
        <v>4</v>
      </c>
      <c r="D17" s="164">
        <v>52394.400000000001</v>
      </c>
      <c r="E17" s="164">
        <v>52394.400000000001</v>
      </c>
      <c r="F17" s="287"/>
      <c r="G17" s="875"/>
      <c r="H17" s="40"/>
      <c r="I17" s="38"/>
      <c r="J17" s="283"/>
      <c r="K17" s="38"/>
      <c r="L17" s="283"/>
      <c r="M17" s="288"/>
      <c r="N17" s="288"/>
      <c r="O17" s="38"/>
      <c r="P17" s="875"/>
      <c r="Q17" s="875"/>
      <c r="R17" s="875"/>
      <c r="S17" s="875"/>
      <c r="T17" s="875"/>
      <c r="U17" s="875"/>
      <c r="V17" s="875"/>
      <c r="W17" s="875"/>
      <c r="X17" s="875"/>
      <c r="Y17" s="875"/>
      <c r="Z17" s="875"/>
      <c r="AA17" s="875"/>
      <c r="AB17" s="875"/>
      <c r="AC17" s="875"/>
      <c r="AD17" s="875"/>
      <c r="AE17" s="875"/>
      <c r="AF17" s="875"/>
      <c r="AG17" s="875"/>
      <c r="AH17" s="875"/>
      <c r="AI17" s="875"/>
      <c r="AJ17" s="875"/>
      <c r="AK17" s="875"/>
      <c r="AL17" s="875"/>
      <c r="AM17" s="875"/>
      <c r="AN17" s="875"/>
      <c r="AO17" s="875"/>
      <c r="AP17" s="875"/>
      <c r="AQ17" s="875"/>
      <c r="AR17" s="875"/>
      <c r="AS17" s="875"/>
      <c r="AT17" s="875"/>
      <c r="AU17" s="875"/>
      <c r="AV17" s="875"/>
      <c r="AW17" s="875"/>
      <c r="AX17" s="875"/>
      <c r="AY17" s="875"/>
      <c r="AZ17" s="875"/>
      <c r="BA17" s="875"/>
      <c r="BB17" s="875"/>
      <c r="BC17" s="875"/>
      <c r="BD17" s="875"/>
      <c r="BE17" s="875"/>
      <c r="BF17" s="875"/>
      <c r="BG17" s="875"/>
      <c r="BH17" s="875"/>
      <c r="BI17" s="875"/>
      <c r="BJ17" s="875"/>
      <c r="BK17" s="875"/>
      <c r="BL17" s="875"/>
      <c r="BM17" s="875"/>
      <c r="BN17" s="875"/>
      <c r="BO17" s="875"/>
      <c r="BP17" s="875"/>
      <c r="BQ17" s="875"/>
      <c r="BR17" s="875"/>
      <c r="BS17" s="875"/>
      <c r="BT17" s="875"/>
      <c r="BU17" s="875"/>
      <c r="BV17" s="875"/>
      <c r="BW17" s="875"/>
      <c r="BX17" s="875"/>
      <c r="BY17" s="875"/>
      <c r="BZ17" s="875"/>
      <c r="CA17" s="875"/>
      <c r="CB17" s="875"/>
      <c r="CC17" s="875"/>
      <c r="CD17" s="875"/>
      <c r="CE17" s="875"/>
      <c r="CF17" s="875"/>
      <c r="CG17" s="875"/>
      <c r="CH17" s="875"/>
      <c r="CI17" s="875"/>
      <c r="CJ17" s="875"/>
      <c r="CK17" s="875"/>
      <c r="CL17" s="875"/>
      <c r="CM17" s="875"/>
      <c r="CN17" s="875"/>
      <c r="CO17" s="875"/>
      <c r="CP17" s="875"/>
      <c r="CQ17" s="875"/>
      <c r="CR17" s="875"/>
      <c r="CS17" s="875"/>
      <c r="CT17" s="875"/>
      <c r="CU17" s="875"/>
      <c r="CV17" s="875"/>
      <c r="CW17" s="875"/>
      <c r="CX17" s="875"/>
      <c r="CY17" s="875"/>
      <c r="CZ17" s="875"/>
      <c r="DA17" s="875"/>
      <c r="DB17" s="875"/>
      <c r="DC17" s="875"/>
      <c r="DD17" s="875"/>
      <c r="DE17" s="875"/>
      <c r="DF17" s="875"/>
      <c r="DG17" s="875"/>
      <c r="DH17" s="875"/>
      <c r="DI17" s="875"/>
      <c r="DJ17" s="875"/>
      <c r="DK17" s="875"/>
      <c r="DL17" s="875"/>
      <c r="DM17" s="875"/>
      <c r="DN17" s="875"/>
      <c r="DO17" s="875"/>
      <c r="DP17" s="875"/>
      <c r="DQ17" s="875"/>
      <c r="DR17" s="875"/>
      <c r="DS17" s="875"/>
      <c r="DT17" s="875"/>
      <c r="DU17" s="875"/>
      <c r="DV17" s="875"/>
      <c r="DW17" s="875"/>
      <c r="DX17" s="875"/>
      <c r="DY17" s="875"/>
      <c r="DZ17" s="875"/>
      <c r="EA17" s="875"/>
      <c r="EB17" s="875"/>
      <c r="EC17" s="875"/>
      <c r="ED17" s="875"/>
      <c r="EE17" s="875"/>
      <c r="EF17" s="875"/>
      <c r="EG17" s="875"/>
      <c r="EH17" s="875"/>
      <c r="EI17" s="875"/>
      <c r="EJ17" s="875"/>
      <c r="EK17" s="875"/>
      <c r="EL17" s="875"/>
      <c r="EM17" s="875"/>
      <c r="EN17" s="875"/>
    </row>
    <row r="18" spans="1:144" s="876" customFormat="1" ht="14" x14ac:dyDescent="0.3">
      <c r="A18" s="924" t="s">
        <v>5173</v>
      </c>
      <c r="B18" s="924" t="s">
        <v>5174</v>
      </c>
      <c r="C18" s="874">
        <v>1</v>
      </c>
      <c r="D18" s="289">
        <v>64171.199999999997</v>
      </c>
      <c r="E18" s="289">
        <v>64171.199999999997</v>
      </c>
      <c r="F18" s="287"/>
      <c r="G18" s="875"/>
      <c r="H18" s="40"/>
      <c r="I18" s="38"/>
      <c r="J18" s="283"/>
      <c r="K18" s="38"/>
      <c r="L18" s="283"/>
      <c r="M18" s="288"/>
      <c r="N18" s="288"/>
      <c r="O18" s="38"/>
      <c r="P18" s="875"/>
      <c r="Q18" s="875"/>
      <c r="R18" s="875"/>
      <c r="S18" s="875"/>
      <c r="T18" s="875"/>
      <c r="U18" s="875"/>
      <c r="V18" s="875"/>
      <c r="W18" s="875"/>
      <c r="X18" s="875"/>
      <c r="Y18" s="875"/>
      <c r="Z18" s="875"/>
      <c r="AA18" s="875"/>
      <c r="AB18" s="875"/>
      <c r="AC18" s="875"/>
      <c r="AD18" s="875"/>
      <c r="AE18" s="875"/>
      <c r="AF18" s="875"/>
      <c r="AG18" s="875"/>
      <c r="AH18" s="875"/>
      <c r="AI18" s="875"/>
      <c r="AJ18" s="875"/>
      <c r="AK18" s="875"/>
      <c r="AL18" s="875"/>
      <c r="AM18" s="875"/>
      <c r="AN18" s="875"/>
      <c r="AO18" s="875"/>
      <c r="AP18" s="875"/>
      <c r="AQ18" s="875"/>
      <c r="AR18" s="875"/>
      <c r="AS18" s="875"/>
      <c r="AT18" s="875"/>
      <c r="AU18" s="875"/>
      <c r="AV18" s="875"/>
      <c r="AW18" s="875"/>
      <c r="AX18" s="875"/>
      <c r="AY18" s="875"/>
      <c r="AZ18" s="875"/>
      <c r="BA18" s="875"/>
      <c r="BB18" s="875"/>
      <c r="BC18" s="875"/>
      <c r="BD18" s="875"/>
      <c r="BE18" s="875"/>
      <c r="BF18" s="875"/>
      <c r="BG18" s="875"/>
      <c r="BH18" s="875"/>
      <c r="BI18" s="875"/>
      <c r="BJ18" s="875"/>
      <c r="BK18" s="875"/>
      <c r="BL18" s="875"/>
      <c r="BM18" s="875"/>
      <c r="BN18" s="875"/>
      <c r="BO18" s="875"/>
      <c r="BP18" s="875"/>
      <c r="BQ18" s="875"/>
      <c r="BR18" s="875"/>
      <c r="BS18" s="875"/>
      <c r="BT18" s="875"/>
      <c r="BU18" s="875"/>
      <c r="BV18" s="875"/>
      <c r="BW18" s="875"/>
      <c r="BX18" s="875"/>
      <c r="BY18" s="875"/>
      <c r="BZ18" s="875"/>
      <c r="CA18" s="875"/>
      <c r="CB18" s="875"/>
      <c r="CC18" s="875"/>
      <c r="CD18" s="875"/>
      <c r="CE18" s="875"/>
      <c r="CF18" s="875"/>
      <c r="CG18" s="875"/>
      <c r="CH18" s="875"/>
      <c r="CI18" s="875"/>
      <c r="CJ18" s="875"/>
      <c r="CK18" s="875"/>
      <c r="CL18" s="875"/>
      <c r="CM18" s="875"/>
      <c r="CN18" s="875"/>
      <c r="CO18" s="875"/>
      <c r="CP18" s="875"/>
      <c r="CQ18" s="875"/>
      <c r="CR18" s="875"/>
      <c r="CS18" s="875"/>
      <c r="CT18" s="875"/>
      <c r="CU18" s="875"/>
      <c r="CV18" s="875"/>
      <c r="CW18" s="875"/>
      <c r="CX18" s="875"/>
      <c r="CY18" s="875"/>
      <c r="CZ18" s="875"/>
      <c r="DA18" s="875"/>
      <c r="DB18" s="875"/>
      <c r="DC18" s="875"/>
      <c r="DD18" s="875"/>
      <c r="DE18" s="875"/>
      <c r="DF18" s="875"/>
      <c r="DG18" s="875"/>
      <c r="DH18" s="875"/>
      <c r="DI18" s="875"/>
      <c r="DJ18" s="875"/>
      <c r="DK18" s="875"/>
      <c r="DL18" s="875"/>
      <c r="DM18" s="875"/>
      <c r="DN18" s="875"/>
      <c r="DO18" s="875"/>
      <c r="DP18" s="875"/>
      <c r="DQ18" s="875"/>
      <c r="DR18" s="875"/>
      <c r="DS18" s="875"/>
      <c r="DT18" s="875"/>
      <c r="DU18" s="875"/>
      <c r="DV18" s="875"/>
      <c r="DW18" s="875"/>
      <c r="DX18" s="875"/>
      <c r="DY18" s="875"/>
      <c r="DZ18" s="875"/>
      <c r="EA18" s="875"/>
      <c r="EB18" s="875"/>
      <c r="EC18" s="875"/>
      <c r="ED18" s="875"/>
      <c r="EE18" s="875"/>
      <c r="EF18" s="875"/>
      <c r="EG18" s="875"/>
      <c r="EH18" s="875"/>
      <c r="EI18" s="875"/>
      <c r="EJ18" s="875"/>
      <c r="EK18" s="875"/>
      <c r="EL18" s="875"/>
      <c r="EM18" s="875"/>
      <c r="EN18" s="875"/>
    </row>
    <row r="19" spans="1:144" s="876" customFormat="1" ht="14" x14ac:dyDescent="0.3">
      <c r="A19" s="924" t="s">
        <v>4756</v>
      </c>
      <c r="B19" s="924" t="s">
        <v>4307</v>
      </c>
      <c r="C19" s="874">
        <v>1</v>
      </c>
      <c r="D19" s="289">
        <v>95226.3</v>
      </c>
      <c r="E19" s="289">
        <v>95226.3</v>
      </c>
      <c r="F19" s="287"/>
      <c r="G19" s="1297"/>
      <c r="H19" s="1297"/>
      <c r="I19" s="875"/>
      <c r="J19" s="40"/>
      <c r="K19" s="38"/>
      <c r="L19" s="283"/>
      <c r="M19" s="288"/>
      <c r="N19" s="288"/>
      <c r="O19" s="38"/>
      <c r="P19" s="875"/>
      <c r="Q19" s="875"/>
      <c r="R19" s="875"/>
      <c r="S19" s="875"/>
      <c r="T19" s="875"/>
      <c r="U19" s="875"/>
      <c r="V19" s="875"/>
      <c r="W19" s="875"/>
      <c r="X19" s="875"/>
      <c r="Y19" s="875"/>
      <c r="Z19" s="875"/>
      <c r="AA19" s="875"/>
      <c r="AB19" s="875"/>
      <c r="AC19" s="875"/>
      <c r="AD19" s="875"/>
      <c r="AE19" s="875"/>
      <c r="AF19" s="875"/>
      <c r="AG19" s="875"/>
      <c r="AH19" s="875"/>
      <c r="AI19" s="875"/>
      <c r="AJ19" s="875"/>
      <c r="AK19" s="875"/>
      <c r="AL19" s="875"/>
      <c r="AM19" s="875"/>
      <c r="AN19" s="875"/>
      <c r="AO19" s="875"/>
      <c r="AP19" s="875"/>
      <c r="AQ19" s="875"/>
      <c r="AR19" s="875"/>
      <c r="AS19" s="875"/>
      <c r="AT19" s="875"/>
      <c r="AU19" s="875"/>
      <c r="AV19" s="875"/>
      <c r="AW19" s="875"/>
      <c r="AX19" s="875"/>
      <c r="AY19" s="875"/>
      <c r="AZ19" s="875"/>
      <c r="BA19" s="875"/>
      <c r="BB19" s="875"/>
      <c r="BC19" s="875"/>
      <c r="BD19" s="875"/>
      <c r="BE19" s="875"/>
      <c r="BF19" s="875"/>
      <c r="BG19" s="875"/>
      <c r="BH19" s="875"/>
      <c r="BI19" s="875"/>
      <c r="BJ19" s="875"/>
      <c r="BK19" s="875"/>
      <c r="BL19" s="875"/>
      <c r="BM19" s="875"/>
      <c r="BN19" s="875"/>
      <c r="BO19" s="875"/>
      <c r="BP19" s="875"/>
      <c r="BQ19" s="875"/>
      <c r="BR19" s="875"/>
      <c r="BS19" s="875"/>
      <c r="BT19" s="875"/>
      <c r="BU19" s="875"/>
      <c r="BV19" s="875"/>
      <c r="BW19" s="875"/>
      <c r="BX19" s="875"/>
      <c r="BY19" s="875"/>
      <c r="BZ19" s="875"/>
      <c r="CA19" s="875"/>
      <c r="CB19" s="875"/>
      <c r="CC19" s="875"/>
      <c r="CD19" s="875"/>
      <c r="CE19" s="875"/>
      <c r="CF19" s="875"/>
      <c r="CG19" s="875"/>
      <c r="CH19" s="875"/>
      <c r="CI19" s="875"/>
      <c r="CJ19" s="875"/>
      <c r="CK19" s="875"/>
      <c r="CL19" s="875"/>
      <c r="CM19" s="875"/>
      <c r="CN19" s="875"/>
      <c r="CO19" s="875"/>
      <c r="CP19" s="875"/>
      <c r="CQ19" s="875"/>
      <c r="CR19" s="875"/>
      <c r="CS19" s="875"/>
      <c r="CT19" s="875"/>
      <c r="CU19" s="875"/>
      <c r="CV19" s="875"/>
      <c r="CW19" s="875"/>
      <c r="CX19" s="875"/>
      <c r="CY19" s="875"/>
      <c r="CZ19" s="875"/>
      <c r="DA19" s="875"/>
      <c r="DB19" s="875"/>
      <c r="DC19" s="875"/>
      <c r="DD19" s="875"/>
      <c r="DE19" s="875"/>
      <c r="DF19" s="875"/>
      <c r="DG19" s="875"/>
      <c r="DH19" s="875"/>
      <c r="DI19" s="875"/>
      <c r="DJ19" s="875"/>
      <c r="DK19" s="875"/>
      <c r="DL19" s="875"/>
      <c r="DM19" s="875"/>
      <c r="DN19" s="875"/>
      <c r="DO19" s="875"/>
      <c r="DP19" s="875"/>
      <c r="DQ19" s="875"/>
      <c r="DR19" s="875"/>
      <c r="DS19" s="875"/>
      <c r="DT19" s="875"/>
      <c r="DU19" s="875"/>
      <c r="DV19" s="875"/>
      <c r="DW19" s="875"/>
      <c r="DX19" s="875"/>
      <c r="DY19" s="875"/>
      <c r="DZ19" s="875"/>
      <c r="EA19" s="875"/>
      <c r="EB19" s="875"/>
      <c r="EC19" s="875"/>
      <c r="ED19" s="875"/>
      <c r="EE19" s="875"/>
      <c r="EF19" s="875"/>
      <c r="EG19" s="875"/>
      <c r="EH19" s="875"/>
      <c r="EI19" s="875"/>
      <c r="EJ19" s="875"/>
      <c r="EK19" s="875"/>
      <c r="EL19" s="875"/>
      <c r="EM19" s="875"/>
      <c r="EN19" s="875"/>
    </row>
    <row r="20" spans="1:144" s="876" customFormat="1" ht="14" x14ac:dyDescent="0.3">
      <c r="A20" s="924" t="s">
        <v>4757</v>
      </c>
      <c r="B20" s="924" t="s">
        <v>4286</v>
      </c>
      <c r="C20" s="874">
        <v>16</v>
      </c>
      <c r="D20" s="289">
        <v>25808.700000000008</v>
      </c>
      <c r="E20" s="289">
        <v>25808.700000000008</v>
      </c>
      <c r="F20" s="287"/>
      <c r="G20" s="1297"/>
      <c r="H20" s="1297"/>
      <c r="I20" s="875"/>
      <c r="J20" s="40"/>
      <c r="K20" s="38"/>
      <c r="L20" s="283"/>
      <c r="M20" s="288"/>
      <c r="N20" s="288"/>
      <c r="O20" s="38"/>
      <c r="P20" s="875"/>
      <c r="Q20" s="875"/>
      <c r="R20" s="875"/>
      <c r="S20" s="875"/>
      <c r="T20" s="875"/>
      <c r="U20" s="875"/>
      <c r="V20" s="875"/>
      <c r="W20" s="875"/>
      <c r="X20" s="875"/>
      <c r="Y20" s="875"/>
      <c r="Z20" s="875"/>
      <c r="AA20" s="875"/>
      <c r="AB20" s="875"/>
      <c r="AC20" s="875"/>
      <c r="AD20" s="875"/>
      <c r="AE20" s="875"/>
      <c r="AF20" s="875"/>
      <c r="AG20" s="875"/>
      <c r="AH20" s="875"/>
      <c r="AI20" s="875"/>
      <c r="AJ20" s="875"/>
      <c r="AK20" s="875"/>
      <c r="AL20" s="875"/>
      <c r="AM20" s="875"/>
      <c r="AN20" s="875"/>
      <c r="AO20" s="875"/>
      <c r="AP20" s="875"/>
      <c r="AQ20" s="875"/>
      <c r="AR20" s="875"/>
      <c r="AS20" s="875"/>
      <c r="AT20" s="875"/>
      <c r="AU20" s="875"/>
      <c r="AV20" s="875"/>
      <c r="AW20" s="875"/>
      <c r="AX20" s="875"/>
      <c r="AY20" s="875"/>
      <c r="AZ20" s="875"/>
      <c r="BA20" s="875"/>
      <c r="BB20" s="875"/>
      <c r="BC20" s="875"/>
      <c r="BD20" s="875"/>
      <c r="BE20" s="875"/>
      <c r="BF20" s="875"/>
      <c r="BG20" s="875"/>
      <c r="BH20" s="875"/>
      <c r="BI20" s="875"/>
      <c r="BJ20" s="875"/>
      <c r="BK20" s="875"/>
      <c r="BL20" s="875"/>
      <c r="BM20" s="875"/>
      <c r="BN20" s="875"/>
      <c r="BO20" s="875"/>
      <c r="BP20" s="875"/>
      <c r="BQ20" s="875"/>
      <c r="BR20" s="875"/>
      <c r="BS20" s="875"/>
      <c r="BT20" s="875"/>
      <c r="BU20" s="875"/>
      <c r="BV20" s="875"/>
      <c r="BW20" s="875"/>
      <c r="BX20" s="875"/>
      <c r="BY20" s="875"/>
      <c r="BZ20" s="875"/>
      <c r="CA20" s="875"/>
      <c r="CB20" s="875"/>
      <c r="CC20" s="875"/>
      <c r="CD20" s="875"/>
      <c r="CE20" s="875"/>
      <c r="CF20" s="875"/>
      <c r="CG20" s="875"/>
      <c r="CH20" s="875"/>
      <c r="CI20" s="875"/>
      <c r="CJ20" s="875"/>
      <c r="CK20" s="875"/>
      <c r="CL20" s="875"/>
      <c r="CM20" s="875"/>
      <c r="CN20" s="875"/>
      <c r="CO20" s="875"/>
      <c r="CP20" s="875"/>
      <c r="CQ20" s="875"/>
      <c r="CR20" s="875"/>
      <c r="CS20" s="875"/>
      <c r="CT20" s="875"/>
      <c r="CU20" s="875"/>
      <c r="CV20" s="875"/>
      <c r="CW20" s="875"/>
      <c r="CX20" s="875"/>
      <c r="CY20" s="875"/>
      <c r="CZ20" s="875"/>
      <c r="DA20" s="875"/>
      <c r="DB20" s="875"/>
      <c r="DC20" s="875"/>
      <c r="DD20" s="875"/>
      <c r="DE20" s="875"/>
      <c r="DF20" s="875"/>
      <c r="DG20" s="875"/>
      <c r="DH20" s="875"/>
      <c r="DI20" s="875"/>
      <c r="DJ20" s="875"/>
      <c r="DK20" s="875"/>
      <c r="DL20" s="875"/>
      <c r="DM20" s="875"/>
      <c r="DN20" s="875"/>
      <c r="DO20" s="875"/>
      <c r="DP20" s="875"/>
      <c r="DQ20" s="875"/>
      <c r="DR20" s="875"/>
      <c r="DS20" s="875"/>
      <c r="DT20" s="875"/>
      <c r="DU20" s="875"/>
      <c r="DV20" s="875"/>
      <c r="DW20" s="875"/>
      <c r="DX20" s="875"/>
      <c r="DY20" s="875"/>
      <c r="DZ20" s="875"/>
      <c r="EA20" s="875"/>
      <c r="EB20" s="875"/>
      <c r="EC20" s="875"/>
      <c r="ED20" s="875"/>
      <c r="EE20" s="875"/>
      <c r="EF20" s="875"/>
      <c r="EG20" s="875"/>
      <c r="EH20" s="875"/>
      <c r="EI20" s="875"/>
      <c r="EJ20" s="875"/>
      <c r="EK20" s="875"/>
      <c r="EL20" s="875"/>
      <c r="EM20" s="875"/>
      <c r="EN20" s="875"/>
    </row>
    <row r="21" spans="1:144" s="876" customFormat="1" ht="14" x14ac:dyDescent="0.3">
      <c r="A21" s="924" t="s">
        <v>5175</v>
      </c>
      <c r="B21" s="924" t="s">
        <v>5176</v>
      </c>
      <c r="C21" s="874">
        <v>6</v>
      </c>
      <c r="D21" s="289">
        <v>19284.899999999998</v>
      </c>
      <c r="E21" s="289">
        <v>19284.899999999998</v>
      </c>
      <c r="F21" s="287"/>
      <c r="G21" s="1297"/>
      <c r="H21" s="1297"/>
      <c r="I21" s="875"/>
      <c r="J21" s="40"/>
      <c r="K21" s="38"/>
      <c r="L21" s="283"/>
      <c r="M21" s="288"/>
      <c r="N21" s="288"/>
      <c r="O21" s="38"/>
      <c r="P21" s="875"/>
      <c r="Q21" s="875"/>
      <c r="R21" s="875"/>
      <c r="S21" s="875"/>
      <c r="T21" s="875"/>
      <c r="U21" s="875"/>
      <c r="V21" s="875"/>
      <c r="W21" s="875"/>
      <c r="X21" s="875"/>
      <c r="Y21" s="875"/>
      <c r="Z21" s="875"/>
      <c r="AA21" s="875"/>
      <c r="AB21" s="875"/>
      <c r="AC21" s="875"/>
      <c r="AD21" s="875"/>
      <c r="AE21" s="875"/>
      <c r="AF21" s="875"/>
      <c r="AG21" s="875"/>
      <c r="AH21" s="875"/>
      <c r="AI21" s="875"/>
      <c r="AJ21" s="875"/>
      <c r="AK21" s="875"/>
      <c r="AL21" s="875"/>
      <c r="AM21" s="875"/>
      <c r="AN21" s="875"/>
      <c r="AO21" s="875"/>
      <c r="AP21" s="875"/>
      <c r="AQ21" s="875"/>
      <c r="AR21" s="875"/>
      <c r="AS21" s="875"/>
      <c r="AT21" s="875"/>
      <c r="AU21" s="875"/>
      <c r="AV21" s="875"/>
      <c r="AW21" s="875"/>
      <c r="AX21" s="875"/>
      <c r="AY21" s="875"/>
      <c r="AZ21" s="875"/>
      <c r="BA21" s="875"/>
      <c r="BB21" s="875"/>
      <c r="BC21" s="875"/>
      <c r="BD21" s="875"/>
      <c r="BE21" s="875"/>
      <c r="BF21" s="875"/>
      <c r="BG21" s="875"/>
      <c r="BH21" s="875"/>
      <c r="BI21" s="875"/>
      <c r="BJ21" s="875"/>
      <c r="BK21" s="875"/>
      <c r="BL21" s="875"/>
      <c r="BM21" s="875"/>
      <c r="BN21" s="875"/>
      <c r="BO21" s="875"/>
      <c r="BP21" s="875"/>
      <c r="BQ21" s="875"/>
      <c r="BR21" s="875"/>
      <c r="BS21" s="875"/>
      <c r="BT21" s="875"/>
      <c r="BU21" s="875"/>
      <c r="BV21" s="875"/>
      <c r="BW21" s="875"/>
      <c r="BX21" s="875"/>
      <c r="BY21" s="875"/>
      <c r="BZ21" s="875"/>
      <c r="CA21" s="875"/>
      <c r="CB21" s="875"/>
      <c r="CC21" s="875"/>
      <c r="CD21" s="875"/>
      <c r="CE21" s="875"/>
      <c r="CF21" s="875"/>
      <c r="CG21" s="875"/>
      <c r="CH21" s="875"/>
      <c r="CI21" s="875"/>
      <c r="CJ21" s="875"/>
      <c r="CK21" s="875"/>
      <c r="CL21" s="875"/>
      <c r="CM21" s="875"/>
      <c r="CN21" s="875"/>
      <c r="CO21" s="875"/>
      <c r="CP21" s="875"/>
      <c r="CQ21" s="875"/>
      <c r="CR21" s="875"/>
      <c r="CS21" s="875"/>
      <c r="CT21" s="875"/>
      <c r="CU21" s="875"/>
      <c r="CV21" s="875"/>
      <c r="CW21" s="875"/>
      <c r="CX21" s="875"/>
      <c r="CY21" s="875"/>
      <c r="CZ21" s="875"/>
      <c r="DA21" s="875"/>
      <c r="DB21" s="875"/>
      <c r="DC21" s="875"/>
      <c r="DD21" s="875"/>
      <c r="DE21" s="875"/>
      <c r="DF21" s="875"/>
      <c r="DG21" s="875"/>
      <c r="DH21" s="875"/>
      <c r="DI21" s="875"/>
      <c r="DJ21" s="875"/>
      <c r="DK21" s="875"/>
      <c r="DL21" s="875"/>
      <c r="DM21" s="875"/>
      <c r="DN21" s="875"/>
      <c r="DO21" s="875"/>
      <c r="DP21" s="875"/>
      <c r="DQ21" s="875"/>
      <c r="DR21" s="875"/>
      <c r="DS21" s="875"/>
      <c r="DT21" s="875"/>
      <c r="DU21" s="875"/>
      <c r="DV21" s="875"/>
      <c r="DW21" s="875"/>
      <c r="DX21" s="875"/>
      <c r="DY21" s="875"/>
      <c r="DZ21" s="875"/>
      <c r="EA21" s="875"/>
      <c r="EB21" s="875"/>
      <c r="EC21" s="875"/>
      <c r="ED21" s="875"/>
      <c r="EE21" s="875"/>
      <c r="EF21" s="875"/>
      <c r="EG21" s="875"/>
      <c r="EH21" s="875"/>
      <c r="EI21" s="875"/>
      <c r="EJ21" s="875"/>
      <c r="EK21" s="875"/>
      <c r="EL21" s="875"/>
      <c r="EM21" s="875"/>
      <c r="EN21" s="875"/>
    </row>
    <row r="22" spans="1:144" s="876" customFormat="1" ht="14" x14ac:dyDescent="0.3">
      <c r="A22" s="924" t="s">
        <v>5177</v>
      </c>
      <c r="B22" s="924" t="s">
        <v>5178</v>
      </c>
      <c r="C22" s="874">
        <v>1</v>
      </c>
      <c r="D22" s="289">
        <v>24000</v>
      </c>
      <c r="E22" s="289">
        <v>24000</v>
      </c>
      <c r="F22" s="287"/>
      <c r="G22" s="1297"/>
      <c r="H22" s="1297"/>
      <c r="I22" s="875"/>
      <c r="J22" s="40"/>
      <c r="K22" s="38"/>
      <c r="L22" s="283"/>
      <c r="M22" s="288"/>
      <c r="N22" s="288"/>
      <c r="O22" s="38"/>
      <c r="P22" s="875"/>
      <c r="Q22" s="875"/>
      <c r="R22" s="875"/>
      <c r="S22" s="875"/>
      <c r="T22" s="875"/>
      <c r="U22" s="875"/>
      <c r="V22" s="875"/>
      <c r="W22" s="875"/>
      <c r="X22" s="875"/>
      <c r="Y22" s="875"/>
      <c r="Z22" s="875"/>
      <c r="AA22" s="875"/>
      <c r="AB22" s="875"/>
      <c r="AC22" s="875"/>
      <c r="AD22" s="875"/>
      <c r="AE22" s="875"/>
      <c r="AF22" s="875"/>
      <c r="AG22" s="875"/>
      <c r="AH22" s="875"/>
      <c r="AI22" s="875"/>
      <c r="AJ22" s="875"/>
      <c r="AK22" s="875"/>
      <c r="AL22" s="875"/>
      <c r="AM22" s="875"/>
      <c r="AN22" s="875"/>
      <c r="AO22" s="875"/>
      <c r="AP22" s="875"/>
      <c r="AQ22" s="875"/>
      <c r="AR22" s="875"/>
      <c r="AS22" s="875"/>
      <c r="AT22" s="875"/>
      <c r="AU22" s="875"/>
      <c r="AV22" s="875"/>
      <c r="AW22" s="875"/>
      <c r="AX22" s="875"/>
      <c r="AY22" s="875"/>
      <c r="AZ22" s="875"/>
      <c r="BA22" s="875"/>
      <c r="BB22" s="875"/>
      <c r="BC22" s="875"/>
      <c r="BD22" s="875"/>
      <c r="BE22" s="875"/>
      <c r="BF22" s="875"/>
      <c r="BG22" s="875"/>
      <c r="BH22" s="875"/>
      <c r="BI22" s="875"/>
      <c r="BJ22" s="875"/>
      <c r="BK22" s="875"/>
      <c r="BL22" s="875"/>
      <c r="BM22" s="875"/>
      <c r="BN22" s="875"/>
      <c r="BO22" s="875"/>
      <c r="BP22" s="875"/>
      <c r="BQ22" s="875"/>
      <c r="BR22" s="875"/>
      <c r="BS22" s="875"/>
      <c r="BT22" s="875"/>
      <c r="BU22" s="875"/>
      <c r="BV22" s="875"/>
      <c r="BW22" s="875"/>
      <c r="BX22" s="875"/>
      <c r="BY22" s="875"/>
      <c r="BZ22" s="875"/>
      <c r="CA22" s="875"/>
      <c r="CB22" s="875"/>
      <c r="CC22" s="875"/>
      <c r="CD22" s="875"/>
      <c r="CE22" s="875"/>
      <c r="CF22" s="875"/>
      <c r="CG22" s="875"/>
      <c r="CH22" s="875"/>
      <c r="CI22" s="875"/>
      <c r="CJ22" s="875"/>
      <c r="CK22" s="875"/>
      <c r="CL22" s="875"/>
      <c r="CM22" s="875"/>
      <c r="CN22" s="875"/>
      <c r="CO22" s="875"/>
      <c r="CP22" s="875"/>
      <c r="CQ22" s="875"/>
      <c r="CR22" s="875"/>
      <c r="CS22" s="875"/>
      <c r="CT22" s="875"/>
      <c r="CU22" s="875"/>
      <c r="CV22" s="875"/>
      <c r="CW22" s="875"/>
      <c r="CX22" s="875"/>
      <c r="CY22" s="875"/>
      <c r="CZ22" s="875"/>
      <c r="DA22" s="875"/>
      <c r="DB22" s="875"/>
      <c r="DC22" s="875"/>
      <c r="DD22" s="875"/>
      <c r="DE22" s="875"/>
      <c r="DF22" s="875"/>
      <c r="DG22" s="875"/>
      <c r="DH22" s="875"/>
      <c r="DI22" s="875"/>
      <c r="DJ22" s="875"/>
      <c r="DK22" s="875"/>
      <c r="DL22" s="875"/>
      <c r="DM22" s="875"/>
      <c r="DN22" s="875"/>
      <c r="DO22" s="875"/>
      <c r="DP22" s="875"/>
      <c r="DQ22" s="875"/>
      <c r="DR22" s="875"/>
      <c r="DS22" s="875"/>
      <c r="DT22" s="875"/>
      <c r="DU22" s="875"/>
      <c r="DV22" s="875"/>
      <c r="DW22" s="875"/>
      <c r="DX22" s="875"/>
      <c r="DY22" s="875"/>
      <c r="DZ22" s="875"/>
      <c r="EA22" s="875"/>
      <c r="EB22" s="875"/>
      <c r="EC22" s="875"/>
      <c r="ED22" s="875"/>
      <c r="EE22" s="875"/>
      <c r="EF22" s="875"/>
      <c r="EG22" s="875"/>
      <c r="EH22" s="875"/>
      <c r="EI22" s="875"/>
      <c r="EJ22" s="875"/>
      <c r="EK22" s="875"/>
      <c r="EL22" s="875"/>
      <c r="EM22" s="875"/>
      <c r="EN22" s="875"/>
    </row>
    <row r="23" spans="1:144" s="876" customFormat="1" ht="14" x14ac:dyDescent="0.3">
      <c r="A23" s="924" t="s">
        <v>5179</v>
      </c>
      <c r="B23" s="924" t="s">
        <v>5180</v>
      </c>
      <c r="C23" s="874">
        <v>2</v>
      </c>
      <c r="D23" s="289">
        <v>16761.3</v>
      </c>
      <c r="E23" s="289">
        <v>16761.3</v>
      </c>
      <c r="F23" s="287"/>
      <c r="G23" s="1297"/>
      <c r="H23" s="1297"/>
      <c r="I23" s="875"/>
      <c r="J23" s="40"/>
      <c r="K23" s="38"/>
      <c r="L23" s="283"/>
      <c r="M23" s="288"/>
      <c r="N23" s="288"/>
      <c r="O23" s="38"/>
      <c r="P23" s="875"/>
      <c r="Q23" s="875"/>
      <c r="R23" s="875"/>
      <c r="S23" s="875"/>
      <c r="T23" s="875"/>
      <c r="U23" s="875"/>
      <c r="V23" s="875"/>
      <c r="W23" s="875"/>
      <c r="X23" s="875"/>
      <c r="Y23" s="875"/>
      <c r="Z23" s="875"/>
      <c r="AA23" s="875"/>
      <c r="AB23" s="875"/>
      <c r="AC23" s="875"/>
      <c r="AD23" s="875"/>
      <c r="AE23" s="875"/>
      <c r="AF23" s="875"/>
      <c r="AG23" s="875"/>
      <c r="AH23" s="875"/>
      <c r="AI23" s="875"/>
      <c r="AJ23" s="875"/>
      <c r="AK23" s="875"/>
      <c r="AL23" s="875"/>
      <c r="AM23" s="875"/>
      <c r="AN23" s="875"/>
      <c r="AO23" s="875"/>
      <c r="AP23" s="875"/>
      <c r="AQ23" s="875"/>
      <c r="AR23" s="875"/>
      <c r="AS23" s="875"/>
      <c r="AT23" s="875"/>
      <c r="AU23" s="875"/>
      <c r="AV23" s="875"/>
      <c r="AW23" s="875"/>
      <c r="AX23" s="875"/>
      <c r="AY23" s="875"/>
      <c r="AZ23" s="875"/>
      <c r="BA23" s="875"/>
      <c r="BB23" s="875"/>
      <c r="BC23" s="875"/>
      <c r="BD23" s="875"/>
      <c r="BE23" s="875"/>
      <c r="BF23" s="875"/>
      <c r="BG23" s="875"/>
      <c r="BH23" s="875"/>
      <c r="BI23" s="875"/>
      <c r="BJ23" s="875"/>
      <c r="BK23" s="875"/>
      <c r="BL23" s="875"/>
      <c r="BM23" s="875"/>
      <c r="BN23" s="875"/>
      <c r="BO23" s="875"/>
      <c r="BP23" s="875"/>
      <c r="BQ23" s="875"/>
      <c r="BR23" s="875"/>
      <c r="BS23" s="875"/>
      <c r="BT23" s="875"/>
      <c r="BU23" s="875"/>
      <c r="BV23" s="875"/>
      <c r="BW23" s="875"/>
      <c r="BX23" s="875"/>
      <c r="BY23" s="875"/>
      <c r="BZ23" s="875"/>
      <c r="CA23" s="875"/>
      <c r="CB23" s="875"/>
      <c r="CC23" s="875"/>
      <c r="CD23" s="875"/>
      <c r="CE23" s="875"/>
      <c r="CF23" s="875"/>
      <c r="CG23" s="875"/>
      <c r="CH23" s="875"/>
      <c r="CI23" s="875"/>
      <c r="CJ23" s="875"/>
      <c r="CK23" s="875"/>
      <c r="CL23" s="875"/>
      <c r="CM23" s="875"/>
      <c r="CN23" s="875"/>
      <c r="CO23" s="875"/>
      <c r="CP23" s="875"/>
      <c r="CQ23" s="875"/>
      <c r="CR23" s="875"/>
      <c r="CS23" s="875"/>
      <c r="CT23" s="875"/>
      <c r="CU23" s="875"/>
      <c r="CV23" s="875"/>
      <c r="CW23" s="875"/>
      <c r="CX23" s="875"/>
      <c r="CY23" s="875"/>
      <c r="CZ23" s="875"/>
      <c r="DA23" s="875"/>
      <c r="DB23" s="875"/>
      <c r="DC23" s="875"/>
      <c r="DD23" s="875"/>
      <c r="DE23" s="875"/>
      <c r="DF23" s="875"/>
      <c r="DG23" s="875"/>
      <c r="DH23" s="875"/>
      <c r="DI23" s="875"/>
      <c r="DJ23" s="875"/>
      <c r="DK23" s="875"/>
      <c r="DL23" s="875"/>
      <c r="DM23" s="875"/>
      <c r="DN23" s="875"/>
      <c r="DO23" s="875"/>
      <c r="DP23" s="875"/>
      <c r="DQ23" s="875"/>
      <c r="DR23" s="875"/>
      <c r="DS23" s="875"/>
      <c r="DT23" s="875"/>
      <c r="DU23" s="875"/>
      <c r="DV23" s="875"/>
      <c r="DW23" s="875"/>
      <c r="DX23" s="875"/>
      <c r="DY23" s="875"/>
      <c r="DZ23" s="875"/>
      <c r="EA23" s="875"/>
      <c r="EB23" s="875"/>
      <c r="EC23" s="875"/>
      <c r="ED23" s="875"/>
      <c r="EE23" s="875"/>
      <c r="EF23" s="875"/>
      <c r="EG23" s="875"/>
      <c r="EH23" s="875"/>
      <c r="EI23" s="875"/>
      <c r="EJ23" s="875"/>
      <c r="EK23" s="875"/>
      <c r="EL23" s="875"/>
      <c r="EM23" s="875"/>
      <c r="EN23" s="875"/>
    </row>
    <row r="24" spans="1:144" s="876" customFormat="1" ht="14" x14ac:dyDescent="0.3">
      <c r="A24" s="1271"/>
      <c r="B24" s="136" t="s">
        <v>4238</v>
      </c>
      <c r="C24" s="137">
        <f>SUM(C12:C23)</f>
        <v>69</v>
      </c>
      <c r="D24" s="893"/>
      <c r="E24" s="893"/>
      <c r="F24" s="893"/>
      <c r="G24" s="1297"/>
      <c r="H24" s="1297"/>
      <c r="I24" s="875"/>
      <c r="J24" s="40"/>
      <c r="K24" s="38"/>
      <c r="L24" s="283"/>
      <c r="M24" s="288"/>
      <c r="N24" s="288"/>
      <c r="O24" s="38"/>
      <c r="P24" s="875"/>
      <c r="Q24" s="875"/>
      <c r="R24" s="875"/>
      <c r="S24" s="875"/>
      <c r="T24" s="875"/>
      <c r="U24" s="875"/>
      <c r="V24" s="875"/>
      <c r="W24" s="875"/>
      <c r="X24" s="875"/>
      <c r="Y24" s="875"/>
      <c r="Z24" s="875"/>
      <c r="AA24" s="875"/>
      <c r="AB24" s="875"/>
      <c r="AC24" s="875"/>
      <c r="AD24" s="875"/>
      <c r="AE24" s="875"/>
    </row>
    <row r="25" spans="1:144" x14ac:dyDescent="0.3">
      <c r="A25" s="878"/>
      <c r="B25" s="879"/>
      <c r="C25" s="880"/>
      <c r="D25" s="881"/>
      <c r="E25" s="881"/>
      <c r="F25" s="287"/>
      <c r="J25" s="40"/>
      <c r="K25" s="38"/>
      <c r="L25" s="283"/>
      <c r="M25" s="288"/>
      <c r="N25" s="288"/>
      <c r="O25" s="38"/>
    </row>
    <row r="26" spans="1:144" x14ac:dyDescent="0.3">
      <c r="A26" s="878"/>
      <c r="B26" s="879"/>
      <c r="C26" s="880"/>
      <c r="D26" s="881"/>
      <c r="E26" s="881"/>
      <c r="F26" s="287"/>
      <c r="J26" s="40"/>
      <c r="K26" s="38"/>
      <c r="L26" s="283"/>
      <c r="M26" s="288"/>
      <c r="N26" s="288"/>
      <c r="O26" s="38"/>
    </row>
    <row r="27" spans="1:144" x14ac:dyDescent="0.3">
      <c r="A27" s="653" t="s">
        <v>4168</v>
      </c>
      <c r="B27" s="653"/>
      <c r="C27" s="880"/>
      <c r="D27" s="881"/>
      <c r="E27" s="881"/>
      <c r="F27" s="881"/>
      <c r="J27" s="40"/>
      <c r="K27" s="38"/>
      <c r="L27" s="283"/>
      <c r="M27" s="288"/>
      <c r="N27" s="288"/>
      <c r="O27" s="38"/>
    </row>
    <row r="28" spans="1:144" s="876" customFormat="1" ht="14" x14ac:dyDescent="0.3">
      <c r="A28" s="924" t="s">
        <v>5181</v>
      </c>
      <c r="B28" s="924" t="s">
        <v>5182</v>
      </c>
      <c r="C28" s="874">
        <v>1</v>
      </c>
      <c r="D28" s="164">
        <v>7567.7759999999998</v>
      </c>
      <c r="E28" s="164">
        <v>7567.7759999999998</v>
      </c>
      <c r="F28" s="287"/>
      <c r="G28" s="1297"/>
      <c r="H28" s="1297"/>
      <c r="I28" s="875"/>
      <c r="J28" s="40"/>
      <c r="K28" s="38"/>
      <c r="L28" s="283"/>
      <c r="M28" s="288"/>
      <c r="N28" s="288"/>
      <c r="O28" s="38"/>
      <c r="P28" s="875"/>
      <c r="Q28" s="875"/>
      <c r="R28" s="875"/>
      <c r="S28" s="875"/>
      <c r="T28" s="875"/>
      <c r="U28" s="875"/>
      <c r="V28" s="875"/>
      <c r="W28" s="875"/>
      <c r="X28" s="875"/>
      <c r="Y28" s="875"/>
      <c r="Z28" s="875"/>
      <c r="AA28" s="875"/>
      <c r="AB28" s="875"/>
      <c r="AC28" s="875"/>
      <c r="AD28" s="875"/>
      <c r="AE28" s="875"/>
      <c r="AF28" s="875"/>
      <c r="AG28" s="875"/>
      <c r="AH28" s="875"/>
      <c r="AI28" s="875"/>
      <c r="AJ28" s="875"/>
      <c r="AK28" s="875"/>
      <c r="AL28" s="875"/>
      <c r="AM28" s="875"/>
      <c r="AN28" s="875"/>
      <c r="AO28" s="875"/>
      <c r="AP28" s="875"/>
      <c r="AQ28" s="875"/>
      <c r="AR28" s="875"/>
      <c r="AS28" s="875"/>
      <c r="AT28" s="875"/>
      <c r="AU28" s="875"/>
      <c r="AV28" s="875"/>
      <c r="AW28" s="875"/>
      <c r="AX28" s="875"/>
      <c r="AY28" s="875"/>
      <c r="AZ28" s="875"/>
      <c r="BA28" s="875"/>
      <c r="BB28" s="875"/>
      <c r="BC28" s="875"/>
      <c r="BD28" s="875"/>
      <c r="BE28" s="875"/>
      <c r="BF28" s="875"/>
      <c r="BG28" s="875"/>
      <c r="BH28" s="875"/>
      <c r="BI28" s="875"/>
      <c r="BJ28" s="875"/>
      <c r="BK28" s="875"/>
      <c r="BL28" s="875"/>
      <c r="BM28" s="875"/>
      <c r="BN28" s="875"/>
      <c r="BO28" s="875"/>
      <c r="BP28" s="875"/>
      <c r="BQ28" s="875"/>
      <c r="BR28" s="875"/>
      <c r="BS28" s="875"/>
      <c r="BT28" s="875"/>
      <c r="BU28" s="875"/>
      <c r="BV28" s="875"/>
      <c r="BW28" s="875"/>
      <c r="BX28" s="875"/>
      <c r="BY28" s="875"/>
      <c r="BZ28" s="875"/>
      <c r="CA28" s="875"/>
      <c r="CB28" s="875"/>
      <c r="CC28" s="875"/>
      <c r="CD28" s="875"/>
      <c r="CE28" s="875"/>
      <c r="CF28" s="875"/>
      <c r="CG28" s="875"/>
      <c r="CH28" s="875"/>
      <c r="CI28" s="875"/>
      <c r="CJ28" s="875"/>
      <c r="CK28" s="875"/>
      <c r="CL28" s="875"/>
      <c r="CM28" s="875"/>
      <c r="CN28" s="875"/>
      <c r="CO28" s="875"/>
      <c r="CP28" s="875"/>
      <c r="CQ28" s="875"/>
      <c r="CR28" s="875"/>
      <c r="CS28" s="875"/>
      <c r="CT28" s="875"/>
      <c r="CU28" s="875"/>
      <c r="CV28" s="875"/>
      <c r="CW28" s="875"/>
      <c r="CX28" s="875"/>
      <c r="CY28" s="875"/>
      <c r="CZ28" s="875"/>
      <c r="DA28" s="875"/>
      <c r="DB28" s="875"/>
      <c r="DC28" s="875"/>
      <c r="DD28" s="875"/>
      <c r="DE28" s="875"/>
      <c r="DF28" s="875"/>
      <c r="DG28" s="875"/>
      <c r="DH28" s="875"/>
      <c r="DI28" s="875"/>
      <c r="DJ28" s="875"/>
      <c r="DK28" s="875"/>
      <c r="DL28" s="875"/>
      <c r="DM28" s="875"/>
      <c r="DN28" s="875"/>
      <c r="DO28" s="875"/>
      <c r="DP28" s="875"/>
      <c r="DQ28" s="875"/>
      <c r="DR28" s="875"/>
      <c r="DS28" s="875"/>
      <c r="DT28" s="875"/>
      <c r="DU28" s="875"/>
      <c r="DV28" s="875"/>
      <c r="DW28" s="875"/>
      <c r="DX28" s="875"/>
      <c r="DY28" s="875"/>
      <c r="DZ28" s="875"/>
      <c r="EA28" s="875"/>
      <c r="EB28" s="875"/>
      <c r="EC28" s="875"/>
      <c r="ED28" s="875"/>
      <c r="EE28" s="875"/>
      <c r="EF28" s="875"/>
      <c r="EG28" s="875"/>
      <c r="EH28" s="875"/>
      <c r="EI28" s="875"/>
      <c r="EJ28" s="875"/>
      <c r="EK28" s="875"/>
      <c r="EL28" s="875"/>
      <c r="EM28" s="875"/>
      <c r="EN28" s="875"/>
    </row>
    <row r="29" spans="1:144" s="876" customFormat="1" ht="14" x14ac:dyDescent="0.3">
      <c r="A29" s="924" t="s">
        <v>5183</v>
      </c>
      <c r="B29" s="924" t="s">
        <v>5184</v>
      </c>
      <c r="C29" s="874">
        <v>1</v>
      </c>
      <c r="D29" s="164">
        <v>7567.7759999999998</v>
      </c>
      <c r="E29" s="164">
        <v>7567.7759999999998</v>
      </c>
      <c r="F29" s="287"/>
      <c r="G29" s="1297"/>
      <c r="H29" s="1297"/>
      <c r="I29" s="875"/>
      <c r="J29" s="40"/>
      <c r="K29" s="38"/>
      <c r="L29" s="283"/>
      <c r="M29" s="288"/>
      <c r="N29" s="288"/>
      <c r="O29" s="38"/>
      <c r="P29" s="875"/>
      <c r="Q29" s="875"/>
      <c r="R29" s="875"/>
      <c r="S29" s="875"/>
      <c r="T29" s="875"/>
      <c r="U29" s="875"/>
      <c r="V29" s="875"/>
      <c r="W29" s="875"/>
      <c r="X29" s="875"/>
      <c r="Y29" s="875"/>
      <c r="Z29" s="875"/>
      <c r="AA29" s="875"/>
      <c r="AB29" s="875"/>
      <c r="AC29" s="875"/>
      <c r="AD29" s="875"/>
      <c r="AE29" s="875"/>
      <c r="AF29" s="875"/>
      <c r="AG29" s="875"/>
      <c r="AH29" s="875"/>
      <c r="AI29" s="875"/>
      <c r="AJ29" s="875"/>
      <c r="AK29" s="875"/>
      <c r="AL29" s="875"/>
      <c r="AM29" s="875"/>
      <c r="AN29" s="875"/>
      <c r="AO29" s="875"/>
      <c r="AP29" s="875"/>
      <c r="AQ29" s="875"/>
      <c r="AR29" s="875"/>
      <c r="AS29" s="875"/>
      <c r="AT29" s="875"/>
      <c r="AU29" s="875"/>
      <c r="AV29" s="875"/>
      <c r="AW29" s="875"/>
      <c r="AX29" s="875"/>
      <c r="AY29" s="875"/>
      <c r="AZ29" s="875"/>
      <c r="BA29" s="875"/>
      <c r="BB29" s="875"/>
      <c r="BC29" s="875"/>
      <c r="BD29" s="875"/>
      <c r="BE29" s="875"/>
      <c r="BF29" s="875"/>
      <c r="BG29" s="875"/>
      <c r="BH29" s="875"/>
      <c r="BI29" s="875"/>
      <c r="BJ29" s="875"/>
      <c r="BK29" s="875"/>
      <c r="BL29" s="875"/>
      <c r="BM29" s="875"/>
      <c r="BN29" s="875"/>
      <c r="BO29" s="875"/>
      <c r="BP29" s="875"/>
      <c r="BQ29" s="875"/>
      <c r="BR29" s="875"/>
      <c r="BS29" s="875"/>
      <c r="BT29" s="875"/>
      <c r="BU29" s="875"/>
      <c r="BV29" s="875"/>
      <c r="BW29" s="875"/>
      <c r="BX29" s="875"/>
      <c r="BY29" s="875"/>
      <c r="BZ29" s="875"/>
      <c r="CA29" s="875"/>
      <c r="CB29" s="875"/>
      <c r="CC29" s="875"/>
      <c r="CD29" s="875"/>
      <c r="CE29" s="875"/>
      <c r="CF29" s="875"/>
      <c r="CG29" s="875"/>
      <c r="CH29" s="875"/>
      <c r="CI29" s="875"/>
      <c r="CJ29" s="875"/>
      <c r="CK29" s="875"/>
      <c r="CL29" s="875"/>
      <c r="CM29" s="875"/>
      <c r="CN29" s="875"/>
      <c r="CO29" s="875"/>
      <c r="CP29" s="875"/>
      <c r="CQ29" s="875"/>
      <c r="CR29" s="875"/>
      <c r="CS29" s="875"/>
      <c r="CT29" s="875"/>
      <c r="CU29" s="875"/>
      <c r="CV29" s="875"/>
      <c r="CW29" s="875"/>
      <c r="CX29" s="875"/>
      <c r="CY29" s="875"/>
      <c r="CZ29" s="875"/>
      <c r="DA29" s="875"/>
      <c r="DB29" s="875"/>
      <c r="DC29" s="875"/>
      <c r="DD29" s="875"/>
      <c r="DE29" s="875"/>
      <c r="DF29" s="875"/>
      <c r="DG29" s="875"/>
      <c r="DH29" s="875"/>
      <c r="DI29" s="875"/>
      <c r="DJ29" s="875"/>
      <c r="DK29" s="875"/>
      <c r="DL29" s="875"/>
      <c r="DM29" s="875"/>
      <c r="DN29" s="875"/>
      <c r="DO29" s="875"/>
      <c r="DP29" s="875"/>
      <c r="DQ29" s="875"/>
      <c r="DR29" s="875"/>
      <c r="DS29" s="875"/>
      <c r="DT29" s="875"/>
      <c r="DU29" s="875"/>
      <c r="DV29" s="875"/>
      <c r="DW29" s="875"/>
      <c r="DX29" s="875"/>
      <c r="DY29" s="875"/>
      <c r="DZ29" s="875"/>
      <c r="EA29" s="875"/>
      <c r="EB29" s="875"/>
      <c r="EC29" s="875"/>
      <c r="ED29" s="875"/>
      <c r="EE29" s="875"/>
      <c r="EF29" s="875"/>
      <c r="EG29" s="875"/>
      <c r="EH29" s="875"/>
      <c r="EI29" s="875"/>
      <c r="EJ29" s="875"/>
      <c r="EK29" s="875"/>
      <c r="EL29" s="875"/>
      <c r="EM29" s="875"/>
      <c r="EN29" s="875"/>
    </row>
    <row r="30" spans="1:144" s="876" customFormat="1" ht="53.25" customHeight="1" x14ac:dyDescent="0.3">
      <c r="A30" s="924" t="s">
        <v>5185</v>
      </c>
      <c r="B30" s="924" t="s">
        <v>5186</v>
      </c>
      <c r="C30" s="874">
        <v>73</v>
      </c>
      <c r="D30" s="164">
        <v>8064</v>
      </c>
      <c r="E30" s="164">
        <v>19284.899999999998</v>
      </c>
      <c r="F30" s="287"/>
      <c r="G30" s="1297"/>
      <c r="H30" s="1297"/>
      <c r="I30" s="875"/>
      <c r="J30" s="40"/>
      <c r="K30" s="38"/>
      <c r="L30" s="283"/>
      <c r="M30" s="288"/>
      <c r="N30" s="288"/>
      <c r="O30" s="38"/>
      <c r="P30" s="875"/>
      <c r="Q30" s="875"/>
      <c r="R30" s="875"/>
      <c r="S30" s="875"/>
      <c r="T30" s="875"/>
      <c r="U30" s="875"/>
      <c r="V30" s="875"/>
      <c r="W30" s="875"/>
      <c r="X30" s="875"/>
      <c r="Y30" s="875"/>
      <c r="Z30" s="875"/>
      <c r="AA30" s="875"/>
      <c r="AB30" s="875"/>
      <c r="AC30" s="875"/>
      <c r="AD30" s="875"/>
      <c r="AE30" s="875"/>
      <c r="AF30" s="875"/>
      <c r="AG30" s="875"/>
      <c r="AH30" s="875"/>
      <c r="AI30" s="875"/>
      <c r="AJ30" s="875"/>
      <c r="AK30" s="875"/>
      <c r="AL30" s="875"/>
      <c r="AM30" s="875"/>
      <c r="AN30" s="875"/>
      <c r="AO30" s="875"/>
      <c r="AP30" s="875"/>
      <c r="AQ30" s="875"/>
      <c r="AR30" s="875"/>
      <c r="AS30" s="875"/>
      <c r="AT30" s="875"/>
      <c r="AU30" s="875"/>
      <c r="AV30" s="875"/>
      <c r="AW30" s="875"/>
      <c r="AX30" s="875"/>
      <c r="AY30" s="875"/>
      <c r="AZ30" s="875"/>
      <c r="BA30" s="875"/>
      <c r="BB30" s="875"/>
      <c r="BC30" s="875"/>
      <c r="BD30" s="875"/>
      <c r="BE30" s="875"/>
      <c r="BF30" s="875"/>
      <c r="BG30" s="875"/>
      <c r="BH30" s="875"/>
      <c r="BI30" s="875"/>
      <c r="BJ30" s="875"/>
      <c r="BK30" s="875"/>
      <c r="BL30" s="875"/>
      <c r="BM30" s="875"/>
      <c r="BN30" s="875"/>
      <c r="BO30" s="875"/>
      <c r="BP30" s="875"/>
      <c r="BQ30" s="875"/>
      <c r="BR30" s="875"/>
      <c r="BS30" s="875"/>
      <c r="BT30" s="875"/>
      <c r="BU30" s="875"/>
      <c r="BV30" s="875"/>
      <c r="BW30" s="875"/>
      <c r="BX30" s="875"/>
      <c r="BY30" s="875"/>
      <c r="BZ30" s="875"/>
      <c r="CA30" s="875"/>
      <c r="CB30" s="875"/>
      <c r="CC30" s="875"/>
      <c r="CD30" s="875"/>
      <c r="CE30" s="875"/>
      <c r="CF30" s="875"/>
      <c r="CG30" s="875"/>
      <c r="CH30" s="875"/>
      <c r="CI30" s="875"/>
      <c r="CJ30" s="875"/>
      <c r="CK30" s="875"/>
      <c r="CL30" s="875"/>
      <c r="CM30" s="875"/>
      <c r="CN30" s="875"/>
      <c r="CO30" s="875"/>
      <c r="CP30" s="875"/>
      <c r="CQ30" s="875"/>
      <c r="CR30" s="875"/>
      <c r="CS30" s="875"/>
      <c r="CT30" s="875"/>
      <c r="CU30" s="875"/>
      <c r="CV30" s="875"/>
      <c r="CW30" s="875"/>
      <c r="CX30" s="875"/>
      <c r="CY30" s="875"/>
      <c r="CZ30" s="875"/>
      <c r="DA30" s="875"/>
      <c r="DB30" s="875"/>
      <c r="DC30" s="875"/>
      <c r="DD30" s="875"/>
      <c r="DE30" s="875"/>
      <c r="DF30" s="875"/>
      <c r="DG30" s="875"/>
      <c r="DH30" s="875"/>
      <c r="DI30" s="875"/>
      <c r="DJ30" s="875"/>
      <c r="DK30" s="875"/>
      <c r="DL30" s="875"/>
      <c r="DM30" s="875"/>
      <c r="DN30" s="875"/>
      <c r="DO30" s="875"/>
      <c r="DP30" s="875"/>
      <c r="DQ30" s="875"/>
      <c r="DR30" s="875"/>
      <c r="DS30" s="875"/>
      <c r="DT30" s="875"/>
      <c r="DU30" s="875"/>
      <c r="DV30" s="875"/>
      <c r="DW30" s="875"/>
      <c r="DX30" s="875"/>
      <c r="DY30" s="875"/>
      <c r="DZ30" s="875"/>
      <c r="EA30" s="875"/>
      <c r="EB30" s="875"/>
      <c r="EC30" s="875"/>
      <c r="ED30" s="875"/>
      <c r="EE30" s="875"/>
      <c r="EF30" s="875"/>
      <c r="EG30" s="875"/>
      <c r="EH30" s="875"/>
      <c r="EI30" s="875"/>
      <c r="EJ30" s="875"/>
      <c r="EK30" s="875"/>
      <c r="EL30" s="875"/>
      <c r="EM30" s="875"/>
      <c r="EN30" s="875"/>
    </row>
    <row r="31" spans="1:144" s="876" customFormat="1" ht="14" x14ac:dyDescent="0.3">
      <c r="A31" s="924" t="s">
        <v>5187</v>
      </c>
      <c r="B31" s="270" t="s">
        <v>5188</v>
      </c>
      <c r="C31" s="874">
        <v>4</v>
      </c>
      <c r="D31" s="164">
        <v>12531.9</v>
      </c>
      <c r="E31" s="164">
        <v>12531.9</v>
      </c>
      <c r="F31" s="287"/>
      <c r="G31" s="1297"/>
      <c r="H31" s="1297"/>
      <c r="I31" s="875"/>
      <c r="J31" s="40"/>
      <c r="K31" s="38"/>
      <c r="L31" s="283"/>
      <c r="M31" s="288"/>
      <c r="N31" s="288"/>
      <c r="O31" s="38"/>
      <c r="P31" s="875"/>
      <c r="Q31" s="875"/>
      <c r="R31" s="875"/>
      <c r="S31" s="875"/>
      <c r="T31" s="875"/>
      <c r="U31" s="875"/>
      <c r="V31" s="875"/>
      <c r="W31" s="875"/>
      <c r="X31" s="875"/>
      <c r="Y31" s="875"/>
      <c r="Z31" s="875"/>
      <c r="AA31" s="875"/>
      <c r="AB31" s="875"/>
      <c r="AC31" s="875"/>
      <c r="AD31" s="875"/>
      <c r="AE31" s="875"/>
      <c r="AF31" s="875"/>
      <c r="AG31" s="875"/>
      <c r="AH31" s="875"/>
      <c r="AI31" s="875"/>
      <c r="AJ31" s="875"/>
      <c r="AK31" s="875"/>
      <c r="AL31" s="875"/>
      <c r="AM31" s="875"/>
      <c r="AN31" s="875"/>
      <c r="AO31" s="875"/>
      <c r="AP31" s="875"/>
      <c r="AQ31" s="875"/>
      <c r="AR31" s="875"/>
      <c r="AS31" s="875"/>
      <c r="AT31" s="875"/>
      <c r="AU31" s="875"/>
      <c r="AV31" s="875"/>
      <c r="AW31" s="875"/>
      <c r="AX31" s="875"/>
      <c r="AY31" s="875"/>
      <c r="AZ31" s="875"/>
      <c r="BA31" s="875"/>
      <c r="BB31" s="875"/>
      <c r="BC31" s="875"/>
      <c r="BD31" s="875"/>
      <c r="BE31" s="875"/>
      <c r="BF31" s="875"/>
      <c r="BG31" s="875"/>
      <c r="BH31" s="875"/>
      <c r="BI31" s="875"/>
      <c r="BJ31" s="875"/>
      <c r="BK31" s="875"/>
      <c r="BL31" s="875"/>
      <c r="BM31" s="875"/>
      <c r="BN31" s="875"/>
      <c r="BO31" s="875"/>
      <c r="BP31" s="875"/>
      <c r="BQ31" s="875"/>
      <c r="BR31" s="875"/>
      <c r="BS31" s="875"/>
      <c r="BT31" s="875"/>
      <c r="BU31" s="875"/>
      <c r="BV31" s="875"/>
      <c r="BW31" s="875"/>
      <c r="BX31" s="875"/>
      <c r="BY31" s="875"/>
      <c r="BZ31" s="875"/>
      <c r="CA31" s="875"/>
      <c r="CB31" s="875"/>
      <c r="CC31" s="875"/>
      <c r="CD31" s="875"/>
      <c r="CE31" s="875"/>
      <c r="CF31" s="875"/>
      <c r="CG31" s="875"/>
      <c r="CH31" s="875"/>
      <c r="CI31" s="875"/>
      <c r="CJ31" s="875"/>
      <c r="CK31" s="875"/>
      <c r="CL31" s="875"/>
      <c r="CM31" s="875"/>
      <c r="CN31" s="875"/>
      <c r="CO31" s="875"/>
      <c r="CP31" s="875"/>
      <c r="CQ31" s="875"/>
      <c r="CR31" s="875"/>
      <c r="CS31" s="875"/>
      <c r="CT31" s="875"/>
      <c r="CU31" s="875"/>
      <c r="CV31" s="875"/>
      <c r="CW31" s="875"/>
      <c r="CX31" s="875"/>
      <c r="CY31" s="875"/>
      <c r="CZ31" s="875"/>
      <c r="DA31" s="875"/>
      <c r="DB31" s="875"/>
      <c r="DC31" s="875"/>
      <c r="DD31" s="875"/>
      <c r="DE31" s="875"/>
      <c r="DF31" s="875"/>
      <c r="DG31" s="875"/>
      <c r="DH31" s="875"/>
      <c r="DI31" s="875"/>
      <c r="DJ31" s="875"/>
      <c r="DK31" s="875"/>
      <c r="DL31" s="875"/>
      <c r="DM31" s="875"/>
      <c r="DN31" s="875"/>
      <c r="DO31" s="875"/>
      <c r="DP31" s="875"/>
      <c r="DQ31" s="875"/>
      <c r="DR31" s="875"/>
      <c r="DS31" s="875"/>
      <c r="DT31" s="875"/>
      <c r="DU31" s="875"/>
      <c r="DV31" s="875"/>
      <c r="DW31" s="875"/>
      <c r="DX31" s="875"/>
      <c r="DY31" s="875"/>
      <c r="DZ31" s="875"/>
      <c r="EA31" s="875"/>
      <c r="EB31" s="875"/>
      <c r="EC31" s="875"/>
      <c r="ED31" s="875"/>
      <c r="EE31" s="875"/>
      <c r="EF31" s="875"/>
      <c r="EG31" s="875"/>
      <c r="EH31" s="875"/>
      <c r="EI31" s="875"/>
      <c r="EJ31" s="875"/>
      <c r="EK31" s="875"/>
      <c r="EL31" s="875"/>
      <c r="EM31" s="875"/>
      <c r="EN31" s="875"/>
    </row>
    <row r="32" spans="1:144" s="876" customFormat="1" ht="14" x14ac:dyDescent="0.3">
      <c r="A32" s="924" t="s">
        <v>5189</v>
      </c>
      <c r="B32" s="924" t="s">
        <v>5190</v>
      </c>
      <c r="C32" s="874">
        <v>1</v>
      </c>
      <c r="D32" s="164">
        <v>10676.1</v>
      </c>
      <c r="E32" s="164">
        <v>10676.1</v>
      </c>
      <c r="F32" s="287"/>
      <c r="G32" s="1297"/>
      <c r="H32" s="1297"/>
      <c r="I32" s="875"/>
      <c r="J32" s="40"/>
      <c r="K32" s="38"/>
      <c r="L32" s="283"/>
      <c r="M32" s="288"/>
      <c r="N32" s="288"/>
      <c r="O32" s="38"/>
      <c r="P32" s="875"/>
      <c r="Q32" s="875"/>
      <c r="R32" s="875"/>
      <c r="S32" s="875"/>
      <c r="T32" s="875"/>
      <c r="U32" s="875"/>
      <c r="V32" s="875"/>
      <c r="W32" s="875"/>
      <c r="X32" s="875"/>
      <c r="Y32" s="875"/>
      <c r="Z32" s="875"/>
      <c r="AA32" s="875"/>
      <c r="AB32" s="875"/>
      <c r="AC32" s="875"/>
      <c r="AD32" s="875"/>
      <c r="AE32" s="875"/>
      <c r="AF32" s="875"/>
      <c r="AG32" s="875"/>
      <c r="AH32" s="875"/>
      <c r="AI32" s="875"/>
      <c r="AJ32" s="875"/>
      <c r="AK32" s="875"/>
      <c r="AL32" s="875"/>
      <c r="AM32" s="875"/>
      <c r="AN32" s="875"/>
      <c r="AO32" s="875"/>
      <c r="AP32" s="875"/>
      <c r="AQ32" s="875"/>
      <c r="AR32" s="875"/>
      <c r="AS32" s="875"/>
      <c r="AT32" s="875"/>
      <c r="AU32" s="875"/>
      <c r="AV32" s="875"/>
      <c r="AW32" s="875"/>
      <c r="AX32" s="875"/>
      <c r="AY32" s="875"/>
      <c r="AZ32" s="875"/>
      <c r="BA32" s="875"/>
      <c r="BB32" s="875"/>
      <c r="BC32" s="875"/>
      <c r="BD32" s="875"/>
      <c r="BE32" s="875"/>
      <c r="BF32" s="875"/>
      <c r="BG32" s="875"/>
      <c r="BH32" s="875"/>
      <c r="BI32" s="875"/>
      <c r="BJ32" s="875"/>
      <c r="BK32" s="875"/>
      <c r="BL32" s="875"/>
      <c r="BM32" s="875"/>
      <c r="BN32" s="875"/>
      <c r="BO32" s="875"/>
      <c r="BP32" s="875"/>
      <c r="BQ32" s="875"/>
      <c r="BR32" s="875"/>
      <c r="BS32" s="875"/>
      <c r="BT32" s="875"/>
      <c r="BU32" s="875"/>
      <c r="BV32" s="875"/>
      <c r="BW32" s="875"/>
      <c r="BX32" s="875"/>
      <c r="BY32" s="875"/>
      <c r="BZ32" s="875"/>
      <c r="CA32" s="875"/>
      <c r="CB32" s="875"/>
      <c r="CC32" s="875"/>
      <c r="CD32" s="875"/>
      <c r="CE32" s="875"/>
      <c r="CF32" s="875"/>
      <c r="CG32" s="875"/>
      <c r="CH32" s="875"/>
      <c r="CI32" s="875"/>
      <c r="CJ32" s="875"/>
      <c r="CK32" s="875"/>
      <c r="CL32" s="875"/>
      <c r="CM32" s="875"/>
      <c r="CN32" s="875"/>
      <c r="CO32" s="875"/>
      <c r="CP32" s="875"/>
      <c r="CQ32" s="875"/>
      <c r="CR32" s="875"/>
      <c r="CS32" s="875"/>
      <c r="CT32" s="875"/>
      <c r="CU32" s="875"/>
      <c r="CV32" s="875"/>
      <c r="CW32" s="875"/>
      <c r="CX32" s="875"/>
      <c r="CY32" s="875"/>
      <c r="CZ32" s="875"/>
      <c r="DA32" s="875"/>
      <c r="DB32" s="875"/>
      <c r="DC32" s="875"/>
      <c r="DD32" s="875"/>
      <c r="DE32" s="875"/>
      <c r="DF32" s="875"/>
      <c r="DG32" s="875"/>
      <c r="DH32" s="875"/>
      <c r="DI32" s="875"/>
      <c r="DJ32" s="875"/>
      <c r="DK32" s="875"/>
      <c r="DL32" s="875"/>
      <c r="DM32" s="875"/>
      <c r="DN32" s="875"/>
      <c r="DO32" s="875"/>
      <c r="DP32" s="875"/>
      <c r="DQ32" s="875"/>
      <c r="DR32" s="875"/>
      <c r="DS32" s="875"/>
      <c r="DT32" s="875"/>
      <c r="DU32" s="875"/>
      <c r="DV32" s="875"/>
      <c r="DW32" s="875"/>
      <c r="DX32" s="875"/>
      <c r="DY32" s="875"/>
      <c r="DZ32" s="875"/>
      <c r="EA32" s="875"/>
      <c r="EB32" s="875"/>
      <c r="EC32" s="875"/>
      <c r="ED32" s="875"/>
      <c r="EE32" s="875"/>
      <c r="EF32" s="875"/>
      <c r="EG32" s="875"/>
      <c r="EH32" s="875"/>
      <c r="EI32" s="875"/>
      <c r="EJ32" s="875"/>
      <c r="EK32" s="875"/>
      <c r="EL32" s="875"/>
      <c r="EM32" s="875"/>
      <c r="EN32" s="875"/>
    </row>
    <row r="33" spans="1:144" s="876" customFormat="1" ht="14" x14ac:dyDescent="0.3">
      <c r="A33" s="924" t="s">
        <v>5191</v>
      </c>
      <c r="B33" s="924" t="s">
        <v>5192</v>
      </c>
      <c r="C33" s="874">
        <v>4</v>
      </c>
      <c r="D33" s="164">
        <v>10677</v>
      </c>
      <c r="E33" s="164">
        <v>10677</v>
      </c>
      <c r="F33" s="287"/>
      <c r="G33" s="1297"/>
      <c r="H33" s="1297"/>
      <c r="I33" s="875"/>
      <c r="J33" s="40"/>
      <c r="K33" s="38"/>
      <c r="L33" s="283"/>
      <c r="M33" s="288"/>
      <c r="N33" s="288"/>
      <c r="O33" s="38"/>
      <c r="P33" s="875"/>
      <c r="Q33" s="875"/>
      <c r="R33" s="875"/>
      <c r="S33" s="875"/>
      <c r="T33" s="875"/>
      <c r="U33" s="875"/>
      <c r="V33" s="875"/>
      <c r="W33" s="875"/>
      <c r="X33" s="875"/>
      <c r="Y33" s="875"/>
      <c r="Z33" s="875"/>
      <c r="AA33" s="875"/>
      <c r="AB33" s="875"/>
      <c r="AC33" s="875"/>
      <c r="AD33" s="875"/>
      <c r="AE33" s="875"/>
      <c r="AF33" s="875"/>
      <c r="AG33" s="875"/>
      <c r="AH33" s="875"/>
      <c r="AI33" s="875"/>
      <c r="AJ33" s="875"/>
      <c r="AK33" s="875"/>
      <c r="AL33" s="875"/>
      <c r="AM33" s="875"/>
      <c r="AN33" s="875"/>
      <c r="AO33" s="875"/>
      <c r="AP33" s="875"/>
      <c r="AQ33" s="875"/>
      <c r="AR33" s="875"/>
      <c r="AS33" s="875"/>
      <c r="AT33" s="875"/>
      <c r="AU33" s="875"/>
      <c r="AV33" s="875"/>
      <c r="AW33" s="875"/>
      <c r="AX33" s="875"/>
      <c r="AY33" s="875"/>
      <c r="AZ33" s="875"/>
      <c r="BA33" s="875"/>
      <c r="BB33" s="875"/>
      <c r="BC33" s="875"/>
      <c r="BD33" s="875"/>
      <c r="BE33" s="875"/>
      <c r="BF33" s="875"/>
      <c r="BG33" s="875"/>
      <c r="BH33" s="875"/>
      <c r="BI33" s="875"/>
      <c r="BJ33" s="875"/>
      <c r="BK33" s="875"/>
      <c r="BL33" s="875"/>
      <c r="BM33" s="875"/>
      <c r="BN33" s="875"/>
      <c r="BO33" s="875"/>
      <c r="BP33" s="875"/>
      <c r="BQ33" s="875"/>
      <c r="BR33" s="875"/>
      <c r="BS33" s="875"/>
      <c r="BT33" s="875"/>
      <c r="BU33" s="875"/>
      <c r="BV33" s="875"/>
      <c r="BW33" s="875"/>
      <c r="BX33" s="875"/>
      <c r="BY33" s="875"/>
      <c r="BZ33" s="875"/>
      <c r="CA33" s="875"/>
      <c r="CB33" s="875"/>
      <c r="CC33" s="875"/>
      <c r="CD33" s="875"/>
      <c r="CE33" s="875"/>
      <c r="CF33" s="875"/>
      <c r="CG33" s="875"/>
      <c r="CH33" s="875"/>
      <c r="CI33" s="875"/>
      <c r="CJ33" s="875"/>
      <c r="CK33" s="875"/>
      <c r="CL33" s="875"/>
      <c r="CM33" s="875"/>
      <c r="CN33" s="875"/>
      <c r="CO33" s="875"/>
      <c r="CP33" s="875"/>
      <c r="CQ33" s="875"/>
      <c r="CR33" s="875"/>
      <c r="CS33" s="875"/>
      <c r="CT33" s="875"/>
      <c r="CU33" s="875"/>
      <c r="CV33" s="875"/>
      <c r="CW33" s="875"/>
      <c r="CX33" s="875"/>
      <c r="CY33" s="875"/>
      <c r="CZ33" s="875"/>
      <c r="DA33" s="875"/>
      <c r="DB33" s="875"/>
      <c r="DC33" s="875"/>
      <c r="DD33" s="875"/>
      <c r="DE33" s="875"/>
      <c r="DF33" s="875"/>
      <c r="DG33" s="875"/>
      <c r="DH33" s="875"/>
      <c r="DI33" s="875"/>
      <c r="DJ33" s="875"/>
      <c r="DK33" s="875"/>
      <c r="DL33" s="875"/>
      <c r="DM33" s="875"/>
      <c r="DN33" s="875"/>
      <c r="DO33" s="875"/>
      <c r="DP33" s="875"/>
      <c r="DQ33" s="875"/>
      <c r="DR33" s="875"/>
      <c r="DS33" s="875"/>
      <c r="DT33" s="875"/>
      <c r="DU33" s="875"/>
      <c r="DV33" s="875"/>
      <c r="DW33" s="875"/>
      <c r="DX33" s="875"/>
      <c r="DY33" s="875"/>
      <c r="DZ33" s="875"/>
      <c r="EA33" s="875"/>
      <c r="EB33" s="875"/>
      <c r="EC33" s="875"/>
      <c r="ED33" s="875"/>
      <c r="EE33" s="875"/>
      <c r="EF33" s="875"/>
      <c r="EG33" s="875"/>
      <c r="EH33" s="875"/>
      <c r="EI33" s="875"/>
      <c r="EJ33" s="875"/>
      <c r="EK33" s="875"/>
      <c r="EL33" s="875"/>
      <c r="EM33" s="875"/>
      <c r="EN33" s="875"/>
    </row>
    <row r="34" spans="1:144" s="875" customFormat="1" ht="14" x14ac:dyDescent="0.3">
      <c r="A34" s="1298" t="s">
        <v>5193</v>
      </c>
      <c r="B34" s="1298" t="s">
        <v>5194</v>
      </c>
      <c r="C34" s="1299">
        <v>20</v>
      </c>
      <c r="D34" s="164">
        <v>11817.6</v>
      </c>
      <c r="E34" s="164">
        <v>16665</v>
      </c>
      <c r="F34" s="287"/>
      <c r="G34" s="1297"/>
      <c r="H34" s="1300"/>
      <c r="J34" s="40"/>
      <c r="K34" s="38"/>
      <c r="L34" s="283"/>
      <c r="M34" s="288"/>
      <c r="N34" s="288"/>
      <c r="O34" s="38"/>
    </row>
    <row r="35" spans="1:144" s="876" customFormat="1" ht="14" x14ac:dyDescent="0.3">
      <c r="A35" s="924" t="s">
        <v>5195</v>
      </c>
      <c r="B35" s="924" t="s">
        <v>5196</v>
      </c>
      <c r="C35" s="874">
        <v>2</v>
      </c>
      <c r="D35" s="164">
        <v>8791.2000000000007</v>
      </c>
      <c r="E35" s="164">
        <v>8791.2000000000007</v>
      </c>
      <c r="F35" s="287"/>
      <c r="G35" s="1297"/>
      <c r="H35" s="1297"/>
      <c r="I35" s="875"/>
      <c r="J35" s="40"/>
      <c r="K35" s="38"/>
      <c r="L35" s="283"/>
      <c r="M35" s="288"/>
      <c r="N35" s="288"/>
      <c r="O35" s="38"/>
      <c r="P35" s="875"/>
      <c r="Q35" s="875"/>
      <c r="R35" s="875"/>
      <c r="S35" s="875"/>
      <c r="T35" s="875"/>
      <c r="U35" s="875"/>
      <c r="V35" s="875"/>
      <c r="W35" s="875"/>
      <c r="X35" s="875"/>
      <c r="Y35" s="875"/>
      <c r="Z35" s="875"/>
      <c r="AA35" s="875"/>
      <c r="AB35" s="875"/>
      <c r="AC35" s="875"/>
      <c r="AD35" s="875"/>
      <c r="AE35" s="875"/>
      <c r="AF35" s="875"/>
      <c r="AG35" s="875"/>
      <c r="AH35" s="875"/>
      <c r="AI35" s="875"/>
      <c r="AJ35" s="875"/>
      <c r="AK35" s="875"/>
      <c r="AL35" s="875"/>
      <c r="AM35" s="875"/>
      <c r="AN35" s="875"/>
      <c r="AO35" s="875"/>
      <c r="AP35" s="875"/>
      <c r="AQ35" s="875"/>
      <c r="AR35" s="875"/>
      <c r="AS35" s="875"/>
      <c r="AT35" s="875"/>
      <c r="AU35" s="875"/>
      <c r="AV35" s="875"/>
      <c r="AW35" s="875"/>
      <c r="AX35" s="875"/>
      <c r="AY35" s="875"/>
      <c r="AZ35" s="875"/>
      <c r="BA35" s="875"/>
      <c r="BB35" s="875"/>
      <c r="BC35" s="875"/>
      <c r="BD35" s="875"/>
      <c r="BE35" s="875"/>
      <c r="BF35" s="875"/>
      <c r="BG35" s="875"/>
      <c r="BH35" s="875"/>
      <c r="BI35" s="875"/>
      <c r="BJ35" s="875"/>
      <c r="BK35" s="875"/>
      <c r="BL35" s="875"/>
      <c r="BM35" s="875"/>
      <c r="BN35" s="875"/>
      <c r="BO35" s="875"/>
      <c r="BP35" s="875"/>
      <c r="BQ35" s="875"/>
      <c r="BR35" s="875"/>
      <c r="BS35" s="875"/>
      <c r="BT35" s="875"/>
      <c r="BU35" s="875"/>
      <c r="BV35" s="875"/>
      <c r="BW35" s="875"/>
      <c r="BX35" s="875"/>
      <c r="BY35" s="875"/>
      <c r="BZ35" s="875"/>
      <c r="CA35" s="875"/>
      <c r="CB35" s="875"/>
      <c r="CC35" s="875"/>
      <c r="CD35" s="875"/>
      <c r="CE35" s="875"/>
      <c r="CF35" s="875"/>
      <c r="CG35" s="875"/>
      <c r="CH35" s="875"/>
      <c r="CI35" s="875"/>
      <c r="CJ35" s="875"/>
      <c r="CK35" s="875"/>
      <c r="CL35" s="875"/>
      <c r="CM35" s="875"/>
      <c r="CN35" s="875"/>
      <c r="CO35" s="875"/>
      <c r="CP35" s="875"/>
      <c r="CQ35" s="875"/>
      <c r="CR35" s="875"/>
      <c r="CS35" s="875"/>
      <c r="CT35" s="875"/>
      <c r="CU35" s="875"/>
      <c r="CV35" s="875"/>
      <c r="CW35" s="875"/>
      <c r="CX35" s="875"/>
      <c r="CY35" s="875"/>
      <c r="CZ35" s="875"/>
      <c r="DA35" s="875"/>
      <c r="DB35" s="875"/>
      <c r="DC35" s="875"/>
      <c r="DD35" s="875"/>
      <c r="DE35" s="875"/>
      <c r="DF35" s="875"/>
      <c r="DG35" s="875"/>
      <c r="DH35" s="875"/>
      <c r="DI35" s="875"/>
      <c r="DJ35" s="875"/>
      <c r="DK35" s="875"/>
      <c r="DL35" s="875"/>
      <c r="DM35" s="875"/>
      <c r="DN35" s="875"/>
      <c r="DO35" s="875"/>
      <c r="DP35" s="875"/>
      <c r="DQ35" s="875"/>
      <c r="DR35" s="875"/>
      <c r="DS35" s="875"/>
      <c r="DT35" s="875"/>
      <c r="DU35" s="875"/>
      <c r="DV35" s="875"/>
      <c r="DW35" s="875"/>
      <c r="DX35" s="875"/>
      <c r="DY35" s="875"/>
      <c r="DZ35" s="875"/>
      <c r="EA35" s="875"/>
      <c r="EB35" s="875"/>
      <c r="EC35" s="875"/>
      <c r="ED35" s="875"/>
      <c r="EE35" s="875"/>
      <c r="EF35" s="875"/>
      <c r="EG35" s="875"/>
      <c r="EH35" s="875"/>
      <c r="EI35" s="875"/>
      <c r="EJ35" s="875"/>
      <c r="EK35" s="875"/>
      <c r="EL35" s="875"/>
      <c r="EM35" s="875"/>
      <c r="EN35" s="875"/>
    </row>
    <row r="36" spans="1:144" s="876" customFormat="1" ht="14" x14ac:dyDescent="0.3">
      <c r="A36" s="924" t="s">
        <v>5197</v>
      </c>
      <c r="B36" s="924" t="s">
        <v>5198</v>
      </c>
      <c r="C36" s="874">
        <v>5</v>
      </c>
      <c r="D36" s="164">
        <v>10852.5</v>
      </c>
      <c r="E36" s="164">
        <v>10852.5</v>
      </c>
      <c r="F36" s="287"/>
      <c r="G36" s="1297"/>
      <c r="H36" s="1297"/>
      <c r="I36" s="875"/>
      <c r="J36" s="40"/>
      <c r="K36" s="38"/>
      <c r="L36" s="283"/>
      <c r="M36" s="288"/>
      <c r="N36" s="288"/>
      <c r="O36" s="38"/>
      <c r="P36" s="875"/>
      <c r="Q36" s="875"/>
      <c r="R36" s="875"/>
      <c r="S36" s="875"/>
      <c r="T36" s="875"/>
      <c r="U36" s="875"/>
      <c r="V36" s="875"/>
      <c r="W36" s="875"/>
      <c r="X36" s="875"/>
      <c r="Y36" s="875"/>
      <c r="Z36" s="875"/>
      <c r="AA36" s="875"/>
      <c r="AB36" s="875"/>
      <c r="AC36" s="875"/>
      <c r="AD36" s="875"/>
      <c r="AE36" s="875"/>
      <c r="AF36" s="875"/>
      <c r="AG36" s="875"/>
      <c r="AH36" s="875"/>
      <c r="AI36" s="875"/>
      <c r="AJ36" s="875"/>
      <c r="AK36" s="875"/>
      <c r="AL36" s="875"/>
      <c r="AM36" s="875"/>
      <c r="AN36" s="875"/>
      <c r="AO36" s="875"/>
      <c r="AP36" s="875"/>
      <c r="AQ36" s="875"/>
      <c r="AR36" s="875"/>
      <c r="AS36" s="875"/>
      <c r="AT36" s="875"/>
      <c r="AU36" s="875"/>
      <c r="AV36" s="875"/>
      <c r="AW36" s="875"/>
      <c r="AX36" s="875"/>
      <c r="AY36" s="875"/>
      <c r="AZ36" s="875"/>
      <c r="BA36" s="875"/>
      <c r="BB36" s="875"/>
      <c r="BC36" s="875"/>
      <c r="BD36" s="875"/>
      <c r="BE36" s="875"/>
      <c r="BF36" s="875"/>
      <c r="BG36" s="875"/>
      <c r="BH36" s="875"/>
      <c r="BI36" s="875"/>
      <c r="BJ36" s="875"/>
      <c r="BK36" s="875"/>
      <c r="BL36" s="875"/>
      <c r="BM36" s="875"/>
      <c r="BN36" s="875"/>
      <c r="BO36" s="875"/>
      <c r="BP36" s="875"/>
      <c r="BQ36" s="875"/>
      <c r="BR36" s="875"/>
      <c r="BS36" s="875"/>
      <c r="BT36" s="875"/>
      <c r="BU36" s="875"/>
      <c r="BV36" s="875"/>
      <c r="BW36" s="875"/>
      <c r="BX36" s="875"/>
      <c r="BY36" s="875"/>
      <c r="BZ36" s="875"/>
      <c r="CA36" s="875"/>
      <c r="CB36" s="875"/>
      <c r="CC36" s="875"/>
      <c r="CD36" s="875"/>
      <c r="CE36" s="875"/>
      <c r="CF36" s="875"/>
      <c r="CG36" s="875"/>
      <c r="CH36" s="875"/>
      <c r="CI36" s="875"/>
      <c r="CJ36" s="875"/>
      <c r="CK36" s="875"/>
      <c r="CL36" s="875"/>
      <c r="CM36" s="875"/>
      <c r="CN36" s="875"/>
      <c r="CO36" s="875"/>
      <c r="CP36" s="875"/>
      <c r="CQ36" s="875"/>
      <c r="CR36" s="875"/>
      <c r="CS36" s="875"/>
      <c r="CT36" s="875"/>
      <c r="CU36" s="875"/>
      <c r="CV36" s="875"/>
      <c r="CW36" s="875"/>
      <c r="CX36" s="875"/>
      <c r="CY36" s="875"/>
      <c r="CZ36" s="875"/>
      <c r="DA36" s="875"/>
      <c r="DB36" s="875"/>
      <c r="DC36" s="875"/>
      <c r="DD36" s="875"/>
      <c r="DE36" s="875"/>
      <c r="DF36" s="875"/>
      <c r="DG36" s="875"/>
      <c r="DH36" s="875"/>
      <c r="DI36" s="875"/>
      <c r="DJ36" s="875"/>
      <c r="DK36" s="875"/>
      <c r="DL36" s="875"/>
      <c r="DM36" s="875"/>
      <c r="DN36" s="875"/>
      <c r="DO36" s="875"/>
      <c r="DP36" s="875"/>
      <c r="DQ36" s="875"/>
      <c r="DR36" s="875"/>
      <c r="DS36" s="875"/>
      <c r="DT36" s="875"/>
      <c r="DU36" s="875"/>
      <c r="DV36" s="875"/>
      <c r="DW36" s="875"/>
      <c r="DX36" s="875"/>
      <c r="DY36" s="875"/>
      <c r="DZ36" s="875"/>
      <c r="EA36" s="875"/>
      <c r="EB36" s="875"/>
      <c r="EC36" s="875"/>
      <c r="ED36" s="875"/>
      <c r="EE36" s="875"/>
      <c r="EF36" s="875"/>
      <c r="EG36" s="875"/>
      <c r="EH36" s="875"/>
      <c r="EI36" s="875"/>
      <c r="EJ36" s="875"/>
      <c r="EK36" s="875"/>
      <c r="EL36" s="875"/>
      <c r="EM36" s="875"/>
      <c r="EN36" s="875"/>
    </row>
    <row r="37" spans="1:144" s="876" customFormat="1" ht="14" x14ac:dyDescent="0.3">
      <c r="A37" s="924" t="s">
        <v>5199</v>
      </c>
      <c r="B37" s="924" t="s">
        <v>5200</v>
      </c>
      <c r="C37" s="874">
        <v>5</v>
      </c>
      <c r="D37" s="164">
        <v>7567.7759999999998</v>
      </c>
      <c r="E37" s="164">
        <v>7567.7759999999998</v>
      </c>
      <c r="F37" s="287"/>
      <c r="G37" s="1297"/>
      <c r="H37" s="1297"/>
      <c r="I37" s="875"/>
      <c r="J37" s="40"/>
      <c r="K37" s="38"/>
      <c r="L37" s="283"/>
      <c r="M37" s="288"/>
      <c r="N37" s="288"/>
      <c r="O37" s="38"/>
      <c r="P37" s="875"/>
      <c r="Q37" s="875"/>
      <c r="R37" s="875"/>
      <c r="S37" s="875"/>
      <c r="T37" s="875"/>
      <c r="U37" s="875"/>
      <c r="V37" s="875"/>
      <c r="W37" s="875"/>
      <c r="X37" s="875"/>
      <c r="Y37" s="875"/>
      <c r="Z37" s="875"/>
      <c r="AA37" s="875"/>
      <c r="AB37" s="875"/>
      <c r="AC37" s="875"/>
      <c r="AD37" s="875"/>
      <c r="AE37" s="875"/>
      <c r="AF37" s="875"/>
      <c r="AG37" s="875"/>
      <c r="AH37" s="875"/>
      <c r="AI37" s="875"/>
      <c r="AJ37" s="875"/>
      <c r="AK37" s="875"/>
      <c r="AL37" s="875"/>
      <c r="AM37" s="875"/>
      <c r="AN37" s="875"/>
      <c r="AO37" s="875"/>
      <c r="AP37" s="875"/>
      <c r="AQ37" s="875"/>
      <c r="AR37" s="875"/>
      <c r="AS37" s="875"/>
      <c r="AT37" s="875"/>
      <c r="AU37" s="875"/>
      <c r="AV37" s="875"/>
      <c r="AW37" s="875"/>
      <c r="AX37" s="875"/>
      <c r="AY37" s="875"/>
      <c r="AZ37" s="875"/>
      <c r="BA37" s="875"/>
      <c r="BB37" s="875"/>
      <c r="BC37" s="875"/>
      <c r="BD37" s="875"/>
      <c r="BE37" s="875"/>
      <c r="BF37" s="875"/>
      <c r="BG37" s="875"/>
      <c r="BH37" s="875"/>
      <c r="BI37" s="875"/>
      <c r="BJ37" s="875"/>
      <c r="BK37" s="875"/>
      <c r="BL37" s="875"/>
      <c r="BM37" s="875"/>
      <c r="BN37" s="875"/>
      <c r="BO37" s="875"/>
      <c r="BP37" s="875"/>
      <c r="BQ37" s="875"/>
      <c r="BR37" s="875"/>
      <c r="BS37" s="875"/>
      <c r="BT37" s="875"/>
      <c r="BU37" s="875"/>
      <c r="BV37" s="875"/>
      <c r="BW37" s="875"/>
      <c r="BX37" s="875"/>
      <c r="BY37" s="875"/>
      <c r="BZ37" s="875"/>
      <c r="CA37" s="875"/>
      <c r="CB37" s="875"/>
      <c r="CC37" s="875"/>
      <c r="CD37" s="875"/>
      <c r="CE37" s="875"/>
      <c r="CF37" s="875"/>
      <c r="CG37" s="875"/>
      <c r="CH37" s="875"/>
      <c r="CI37" s="875"/>
      <c r="CJ37" s="875"/>
      <c r="CK37" s="875"/>
      <c r="CL37" s="875"/>
      <c r="CM37" s="875"/>
      <c r="CN37" s="875"/>
      <c r="CO37" s="875"/>
      <c r="CP37" s="875"/>
      <c r="CQ37" s="875"/>
      <c r="CR37" s="875"/>
      <c r="CS37" s="875"/>
      <c r="CT37" s="875"/>
      <c r="CU37" s="875"/>
      <c r="CV37" s="875"/>
      <c r="CW37" s="875"/>
      <c r="CX37" s="875"/>
      <c r="CY37" s="875"/>
      <c r="CZ37" s="875"/>
      <c r="DA37" s="875"/>
      <c r="DB37" s="875"/>
      <c r="DC37" s="875"/>
      <c r="DD37" s="875"/>
      <c r="DE37" s="875"/>
      <c r="DF37" s="875"/>
      <c r="DG37" s="875"/>
      <c r="DH37" s="875"/>
      <c r="DI37" s="875"/>
      <c r="DJ37" s="875"/>
      <c r="DK37" s="875"/>
      <c r="DL37" s="875"/>
      <c r="DM37" s="875"/>
      <c r="DN37" s="875"/>
      <c r="DO37" s="875"/>
      <c r="DP37" s="875"/>
      <c r="DQ37" s="875"/>
      <c r="DR37" s="875"/>
      <c r="DS37" s="875"/>
      <c r="DT37" s="875"/>
      <c r="DU37" s="875"/>
      <c r="DV37" s="875"/>
      <c r="DW37" s="875"/>
      <c r="DX37" s="875"/>
      <c r="DY37" s="875"/>
      <c r="DZ37" s="875"/>
      <c r="EA37" s="875"/>
      <c r="EB37" s="875"/>
      <c r="EC37" s="875"/>
      <c r="ED37" s="875"/>
      <c r="EE37" s="875"/>
      <c r="EF37" s="875"/>
      <c r="EG37" s="875"/>
      <c r="EH37" s="875"/>
      <c r="EI37" s="875"/>
      <c r="EJ37" s="875"/>
      <c r="EK37" s="875"/>
      <c r="EL37" s="875"/>
      <c r="EM37" s="875"/>
      <c r="EN37" s="875"/>
    </row>
    <row r="38" spans="1:144" s="876" customFormat="1" ht="14" x14ac:dyDescent="0.3">
      <c r="A38" s="924" t="s">
        <v>5201</v>
      </c>
      <c r="B38" s="924" t="s">
        <v>5202</v>
      </c>
      <c r="C38" s="874">
        <v>3</v>
      </c>
      <c r="D38" s="164">
        <v>7567.7760000000007</v>
      </c>
      <c r="E38" s="164">
        <v>7567.7760000000007</v>
      </c>
      <c r="F38" s="287"/>
      <c r="G38" s="1297"/>
      <c r="H38" s="1297"/>
      <c r="I38" s="875"/>
      <c r="J38" s="40"/>
      <c r="K38" s="38"/>
      <c r="L38" s="283"/>
      <c r="M38" s="288"/>
      <c r="N38" s="288"/>
      <c r="O38" s="38"/>
      <c r="P38" s="875"/>
      <c r="Q38" s="875"/>
      <c r="R38" s="875"/>
      <c r="S38" s="875"/>
      <c r="T38" s="875"/>
      <c r="U38" s="875"/>
      <c r="V38" s="875"/>
      <c r="W38" s="875"/>
      <c r="X38" s="875"/>
      <c r="Y38" s="875"/>
      <c r="Z38" s="875"/>
      <c r="AA38" s="875"/>
      <c r="AB38" s="875"/>
      <c r="AC38" s="875"/>
      <c r="AD38" s="875"/>
      <c r="AE38" s="875"/>
      <c r="AF38" s="875"/>
      <c r="AG38" s="875"/>
      <c r="AH38" s="875"/>
      <c r="AI38" s="875"/>
      <c r="AJ38" s="875"/>
      <c r="AK38" s="875"/>
      <c r="AL38" s="875"/>
      <c r="AM38" s="875"/>
      <c r="AN38" s="875"/>
      <c r="AO38" s="875"/>
      <c r="AP38" s="875"/>
      <c r="AQ38" s="875"/>
      <c r="AR38" s="875"/>
      <c r="AS38" s="875"/>
      <c r="AT38" s="875"/>
      <c r="AU38" s="875"/>
      <c r="AV38" s="875"/>
      <c r="AW38" s="875"/>
      <c r="AX38" s="875"/>
      <c r="AY38" s="875"/>
      <c r="AZ38" s="875"/>
      <c r="BA38" s="875"/>
      <c r="BB38" s="875"/>
      <c r="BC38" s="875"/>
      <c r="BD38" s="875"/>
      <c r="BE38" s="875"/>
      <c r="BF38" s="875"/>
      <c r="BG38" s="875"/>
      <c r="BH38" s="875"/>
      <c r="BI38" s="875"/>
      <c r="BJ38" s="875"/>
      <c r="BK38" s="875"/>
      <c r="BL38" s="875"/>
      <c r="BM38" s="875"/>
      <c r="BN38" s="875"/>
      <c r="BO38" s="875"/>
      <c r="BP38" s="875"/>
      <c r="BQ38" s="875"/>
      <c r="BR38" s="875"/>
      <c r="BS38" s="875"/>
      <c r="BT38" s="875"/>
      <c r="BU38" s="875"/>
      <c r="BV38" s="875"/>
      <c r="BW38" s="875"/>
      <c r="BX38" s="875"/>
      <c r="BY38" s="875"/>
      <c r="BZ38" s="875"/>
      <c r="CA38" s="875"/>
      <c r="CB38" s="875"/>
      <c r="CC38" s="875"/>
      <c r="CD38" s="875"/>
      <c r="CE38" s="875"/>
      <c r="CF38" s="875"/>
      <c r="CG38" s="875"/>
      <c r="CH38" s="875"/>
      <c r="CI38" s="875"/>
      <c r="CJ38" s="875"/>
      <c r="CK38" s="875"/>
      <c r="CL38" s="875"/>
      <c r="CM38" s="875"/>
      <c r="CN38" s="875"/>
      <c r="CO38" s="875"/>
      <c r="CP38" s="875"/>
      <c r="CQ38" s="875"/>
      <c r="CR38" s="875"/>
      <c r="CS38" s="875"/>
      <c r="CT38" s="875"/>
      <c r="CU38" s="875"/>
      <c r="CV38" s="875"/>
      <c r="CW38" s="875"/>
      <c r="CX38" s="875"/>
      <c r="CY38" s="875"/>
      <c r="CZ38" s="875"/>
      <c r="DA38" s="875"/>
      <c r="DB38" s="875"/>
      <c r="DC38" s="875"/>
      <c r="DD38" s="875"/>
      <c r="DE38" s="875"/>
      <c r="DF38" s="875"/>
      <c r="DG38" s="875"/>
      <c r="DH38" s="875"/>
      <c r="DI38" s="875"/>
      <c r="DJ38" s="875"/>
      <c r="DK38" s="875"/>
      <c r="DL38" s="875"/>
      <c r="DM38" s="875"/>
      <c r="DN38" s="875"/>
      <c r="DO38" s="875"/>
      <c r="DP38" s="875"/>
      <c r="DQ38" s="875"/>
      <c r="DR38" s="875"/>
      <c r="DS38" s="875"/>
      <c r="DT38" s="875"/>
      <c r="DU38" s="875"/>
      <c r="DV38" s="875"/>
      <c r="DW38" s="875"/>
      <c r="DX38" s="875"/>
      <c r="DY38" s="875"/>
      <c r="DZ38" s="875"/>
      <c r="EA38" s="875"/>
      <c r="EB38" s="875"/>
      <c r="EC38" s="875"/>
      <c r="ED38" s="875"/>
      <c r="EE38" s="875"/>
      <c r="EF38" s="875"/>
      <c r="EG38" s="875"/>
      <c r="EH38" s="875"/>
      <c r="EI38" s="875"/>
      <c r="EJ38" s="875"/>
      <c r="EK38" s="875"/>
      <c r="EL38" s="875"/>
      <c r="EM38" s="875"/>
      <c r="EN38" s="875"/>
    </row>
    <row r="39" spans="1:144" s="875" customFormat="1" ht="14" x14ac:dyDescent="0.3">
      <c r="A39" s="1298" t="s">
        <v>5203</v>
      </c>
      <c r="B39" s="1298" t="s">
        <v>5204</v>
      </c>
      <c r="C39" s="1299">
        <v>25</v>
      </c>
      <c r="D39" s="164">
        <v>7567.7762352941163</v>
      </c>
      <c r="E39" s="164">
        <v>7771.6900800000003</v>
      </c>
      <c r="F39" s="287"/>
      <c r="G39" s="1297"/>
      <c r="H39" s="1297"/>
      <c r="J39" s="40"/>
      <c r="K39" s="38"/>
      <c r="L39" s="283"/>
      <c r="M39" s="288"/>
      <c r="N39" s="288"/>
      <c r="O39" s="38"/>
    </row>
    <row r="40" spans="1:144" s="876" customFormat="1" ht="14" x14ac:dyDescent="0.3">
      <c r="A40" s="924" t="s">
        <v>5205</v>
      </c>
      <c r="B40" s="924" t="s">
        <v>5206</v>
      </c>
      <c r="C40" s="874">
        <v>1</v>
      </c>
      <c r="D40" s="164">
        <v>8013.34</v>
      </c>
      <c r="E40" s="164">
        <v>8013.34</v>
      </c>
      <c r="F40" s="287"/>
      <c r="G40" s="1297"/>
      <c r="H40" s="1297"/>
      <c r="I40" s="875"/>
      <c r="J40" s="40"/>
      <c r="K40" s="38"/>
      <c r="L40" s="283"/>
      <c r="M40" s="288"/>
      <c r="N40" s="288"/>
      <c r="O40" s="38"/>
      <c r="P40" s="875"/>
      <c r="Q40" s="875"/>
      <c r="R40" s="875"/>
      <c r="S40" s="875"/>
      <c r="T40" s="875"/>
      <c r="U40" s="875"/>
      <c r="V40" s="875"/>
      <c r="W40" s="875"/>
      <c r="X40" s="875"/>
      <c r="Y40" s="875"/>
      <c r="Z40" s="875"/>
      <c r="AA40" s="875"/>
      <c r="AB40" s="875"/>
      <c r="AC40" s="875"/>
      <c r="AD40" s="875"/>
      <c r="AE40" s="875"/>
      <c r="AF40" s="875"/>
      <c r="AG40" s="875"/>
      <c r="AH40" s="875"/>
      <c r="AI40" s="875"/>
      <c r="AJ40" s="875"/>
      <c r="AK40" s="875"/>
      <c r="AL40" s="875"/>
      <c r="AM40" s="875"/>
      <c r="AN40" s="875"/>
      <c r="AO40" s="875"/>
      <c r="AP40" s="875"/>
      <c r="AQ40" s="875"/>
      <c r="AR40" s="875"/>
      <c r="AS40" s="875"/>
      <c r="AT40" s="875"/>
      <c r="AU40" s="875"/>
      <c r="AV40" s="875"/>
      <c r="AW40" s="875"/>
      <c r="AX40" s="875"/>
      <c r="AY40" s="875"/>
      <c r="AZ40" s="875"/>
      <c r="BA40" s="875"/>
      <c r="BB40" s="875"/>
      <c r="BC40" s="875"/>
      <c r="BD40" s="875"/>
      <c r="BE40" s="875"/>
      <c r="BF40" s="875"/>
      <c r="BG40" s="875"/>
      <c r="BH40" s="875"/>
      <c r="BI40" s="875"/>
      <c r="BJ40" s="875"/>
      <c r="BK40" s="875"/>
      <c r="BL40" s="875"/>
      <c r="BM40" s="875"/>
      <c r="BN40" s="875"/>
      <c r="BO40" s="875"/>
      <c r="BP40" s="875"/>
      <c r="BQ40" s="875"/>
      <c r="BR40" s="875"/>
      <c r="BS40" s="875"/>
      <c r="BT40" s="875"/>
      <c r="BU40" s="875"/>
      <c r="BV40" s="875"/>
      <c r="BW40" s="875"/>
      <c r="BX40" s="875"/>
      <c r="BY40" s="875"/>
      <c r="BZ40" s="875"/>
      <c r="CA40" s="875"/>
      <c r="CB40" s="875"/>
      <c r="CC40" s="875"/>
      <c r="CD40" s="875"/>
      <c r="CE40" s="875"/>
      <c r="CF40" s="875"/>
      <c r="CG40" s="875"/>
      <c r="CH40" s="875"/>
      <c r="CI40" s="875"/>
      <c r="CJ40" s="875"/>
      <c r="CK40" s="875"/>
      <c r="CL40" s="875"/>
      <c r="CM40" s="875"/>
      <c r="CN40" s="875"/>
      <c r="CO40" s="875"/>
      <c r="CP40" s="875"/>
      <c r="CQ40" s="875"/>
      <c r="CR40" s="875"/>
      <c r="CS40" s="875"/>
      <c r="CT40" s="875"/>
      <c r="CU40" s="875"/>
      <c r="CV40" s="875"/>
      <c r="CW40" s="875"/>
      <c r="CX40" s="875"/>
      <c r="CY40" s="875"/>
      <c r="CZ40" s="875"/>
      <c r="DA40" s="875"/>
      <c r="DB40" s="875"/>
      <c r="DC40" s="875"/>
      <c r="DD40" s="875"/>
      <c r="DE40" s="875"/>
      <c r="DF40" s="875"/>
      <c r="DG40" s="875"/>
      <c r="DH40" s="875"/>
      <c r="DI40" s="875"/>
      <c r="DJ40" s="875"/>
      <c r="DK40" s="875"/>
      <c r="DL40" s="875"/>
      <c r="DM40" s="875"/>
      <c r="DN40" s="875"/>
      <c r="DO40" s="875"/>
      <c r="DP40" s="875"/>
      <c r="DQ40" s="875"/>
      <c r="DR40" s="875"/>
      <c r="DS40" s="875"/>
      <c r="DT40" s="875"/>
      <c r="DU40" s="875"/>
      <c r="DV40" s="875"/>
      <c r="DW40" s="875"/>
      <c r="DX40" s="875"/>
      <c r="DY40" s="875"/>
      <c r="DZ40" s="875"/>
      <c r="EA40" s="875"/>
      <c r="EB40" s="875"/>
      <c r="EC40" s="875"/>
      <c r="ED40" s="875"/>
      <c r="EE40" s="875"/>
      <c r="EF40" s="875"/>
      <c r="EG40" s="875"/>
      <c r="EH40" s="875"/>
      <c r="EI40" s="875"/>
      <c r="EJ40" s="875"/>
      <c r="EK40" s="875"/>
      <c r="EL40" s="875"/>
      <c r="EM40" s="875"/>
      <c r="EN40" s="875"/>
    </row>
    <row r="41" spans="1:144" s="875" customFormat="1" ht="14" x14ac:dyDescent="0.3">
      <c r="A41" s="1298" t="s">
        <v>5207</v>
      </c>
      <c r="B41" s="1298" t="s">
        <v>4358</v>
      </c>
      <c r="C41" s="1299">
        <v>3</v>
      </c>
      <c r="D41" s="164">
        <v>7567.7760000000007</v>
      </c>
      <c r="E41" s="164">
        <v>7567.7760000000007</v>
      </c>
      <c r="F41" s="287"/>
      <c r="G41" s="1297"/>
      <c r="H41" s="1297"/>
      <c r="J41" s="40"/>
      <c r="K41" s="38"/>
      <c r="L41" s="283"/>
      <c r="M41" s="288"/>
      <c r="N41" s="288"/>
      <c r="O41" s="38"/>
    </row>
    <row r="42" spans="1:144" s="876" customFormat="1" ht="14" x14ac:dyDescent="0.3">
      <c r="A42" s="924" t="s">
        <v>5208</v>
      </c>
      <c r="B42" s="924" t="s">
        <v>5209</v>
      </c>
      <c r="C42" s="874">
        <v>2</v>
      </c>
      <c r="D42" s="164">
        <v>7826.3211600000004</v>
      </c>
      <c r="E42" s="164">
        <v>7826.3211600000004</v>
      </c>
      <c r="F42" s="287"/>
      <c r="G42" s="1297"/>
      <c r="H42" s="1297"/>
      <c r="I42" s="875"/>
      <c r="J42" s="40"/>
      <c r="K42" s="38"/>
      <c r="L42" s="283"/>
      <c r="M42" s="288"/>
      <c r="N42" s="288"/>
      <c r="O42" s="38"/>
      <c r="P42" s="875"/>
      <c r="Q42" s="875"/>
      <c r="R42" s="875"/>
      <c r="S42" s="875"/>
      <c r="T42" s="875"/>
      <c r="U42" s="875"/>
      <c r="V42" s="875"/>
      <c r="W42" s="875"/>
      <c r="X42" s="875"/>
      <c r="Y42" s="875"/>
      <c r="Z42" s="875"/>
      <c r="AA42" s="875"/>
      <c r="AB42" s="875"/>
      <c r="AC42" s="875"/>
      <c r="AD42" s="875"/>
      <c r="AE42" s="875"/>
      <c r="AF42" s="875"/>
      <c r="AG42" s="875"/>
      <c r="AH42" s="875"/>
      <c r="AI42" s="875"/>
      <c r="AJ42" s="875"/>
      <c r="AK42" s="875"/>
      <c r="AL42" s="875"/>
      <c r="AM42" s="875"/>
      <c r="AN42" s="875"/>
      <c r="AO42" s="875"/>
      <c r="AP42" s="875"/>
      <c r="AQ42" s="875"/>
      <c r="AR42" s="875"/>
      <c r="AS42" s="875"/>
      <c r="AT42" s="875"/>
      <c r="AU42" s="875"/>
      <c r="AV42" s="875"/>
      <c r="AW42" s="875"/>
      <c r="AX42" s="875"/>
      <c r="AY42" s="875"/>
      <c r="AZ42" s="875"/>
      <c r="BA42" s="875"/>
      <c r="BB42" s="875"/>
      <c r="BC42" s="875"/>
      <c r="BD42" s="875"/>
      <c r="BE42" s="875"/>
      <c r="BF42" s="875"/>
      <c r="BG42" s="875"/>
      <c r="BH42" s="875"/>
      <c r="BI42" s="875"/>
      <c r="BJ42" s="875"/>
      <c r="BK42" s="875"/>
      <c r="BL42" s="875"/>
      <c r="BM42" s="875"/>
      <c r="BN42" s="875"/>
      <c r="BO42" s="875"/>
      <c r="BP42" s="875"/>
      <c r="BQ42" s="875"/>
      <c r="BR42" s="875"/>
      <c r="BS42" s="875"/>
      <c r="BT42" s="875"/>
      <c r="BU42" s="875"/>
      <c r="BV42" s="875"/>
      <c r="BW42" s="875"/>
      <c r="BX42" s="875"/>
      <c r="BY42" s="875"/>
      <c r="BZ42" s="875"/>
      <c r="CA42" s="875"/>
      <c r="CB42" s="875"/>
      <c r="CC42" s="875"/>
      <c r="CD42" s="875"/>
      <c r="CE42" s="875"/>
      <c r="CF42" s="875"/>
      <c r="CG42" s="875"/>
      <c r="CH42" s="875"/>
      <c r="CI42" s="875"/>
      <c r="CJ42" s="875"/>
      <c r="CK42" s="875"/>
      <c r="CL42" s="875"/>
      <c r="CM42" s="875"/>
      <c r="CN42" s="875"/>
      <c r="CO42" s="875"/>
      <c r="CP42" s="875"/>
      <c r="CQ42" s="875"/>
      <c r="CR42" s="875"/>
      <c r="CS42" s="875"/>
      <c r="CT42" s="875"/>
      <c r="CU42" s="875"/>
      <c r="CV42" s="875"/>
      <c r="CW42" s="875"/>
      <c r="CX42" s="875"/>
      <c r="CY42" s="875"/>
      <c r="CZ42" s="875"/>
      <c r="DA42" s="875"/>
      <c r="DB42" s="875"/>
      <c r="DC42" s="875"/>
      <c r="DD42" s="875"/>
      <c r="DE42" s="875"/>
      <c r="DF42" s="875"/>
      <c r="DG42" s="875"/>
      <c r="DH42" s="875"/>
      <c r="DI42" s="875"/>
      <c r="DJ42" s="875"/>
      <c r="DK42" s="875"/>
      <c r="DL42" s="875"/>
      <c r="DM42" s="875"/>
      <c r="DN42" s="875"/>
      <c r="DO42" s="875"/>
      <c r="DP42" s="875"/>
      <c r="DQ42" s="875"/>
      <c r="DR42" s="875"/>
      <c r="DS42" s="875"/>
      <c r="DT42" s="875"/>
      <c r="DU42" s="875"/>
      <c r="DV42" s="875"/>
      <c r="DW42" s="875"/>
      <c r="DX42" s="875"/>
      <c r="DY42" s="875"/>
      <c r="DZ42" s="875"/>
      <c r="EA42" s="875"/>
      <c r="EB42" s="875"/>
      <c r="EC42" s="875"/>
      <c r="ED42" s="875"/>
      <c r="EE42" s="875"/>
      <c r="EF42" s="875"/>
      <c r="EG42" s="875"/>
      <c r="EH42" s="875"/>
      <c r="EI42" s="875"/>
      <c r="EJ42" s="875"/>
      <c r="EK42" s="875"/>
      <c r="EL42" s="875"/>
      <c r="EM42" s="875"/>
      <c r="EN42" s="875"/>
    </row>
    <row r="43" spans="1:144" s="876" customFormat="1" ht="14" x14ac:dyDescent="0.3">
      <c r="A43" s="924" t="s">
        <v>5210</v>
      </c>
      <c r="B43" s="924" t="s">
        <v>5211</v>
      </c>
      <c r="C43" s="874">
        <v>8</v>
      </c>
      <c r="D43" s="164">
        <v>7567.7769999999991</v>
      </c>
      <c r="E43" s="164">
        <v>7567.7769999999991</v>
      </c>
      <c r="F43" s="287"/>
      <c r="G43" s="1297"/>
      <c r="H43" s="1297"/>
      <c r="I43" s="875"/>
      <c r="J43" s="40"/>
      <c r="K43" s="38"/>
      <c r="L43" s="283"/>
      <c r="M43" s="288"/>
      <c r="N43" s="288"/>
      <c r="O43" s="38"/>
      <c r="P43" s="875"/>
      <c r="Q43" s="875"/>
      <c r="R43" s="875"/>
      <c r="S43" s="875"/>
      <c r="T43" s="875"/>
      <c r="U43" s="875"/>
      <c r="V43" s="875"/>
      <c r="W43" s="875"/>
      <c r="X43" s="875"/>
      <c r="Y43" s="875"/>
      <c r="Z43" s="875"/>
      <c r="AA43" s="875"/>
      <c r="AB43" s="875"/>
      <c r="AC43" s="875"/>
      <c r="AD43" s="875"/>
      <c r="AE43" s="875"/>
      <c r="AF43" s="875"/>
      <c r="AG43" s="875"/>
      <c r="AH43" s="875"/>
      <c r="AI43" s="875"/>
      <c r="AJ43" s="875"/>
      <c r="AK43" s="875"/>
      <c r="AL43" s="875"/>
      <c r="AM43" s="875"/>
      <c r="AN43" s="875"/>
      <c r="AO43" s="875"/>
      <c r="AP43" s="875"/>
      <c r="AQ43" s="875"/>
      <c r="AR43" s="875"/>
      <c r="AS43" s="875"/>
      <c r="AT43" s="875"/>
      <c r="AU43" s="875"/>
      <c r="AV43" s="875"/>
      <c r="AW43" s="875"/>
      <c r="AX43" s="875"/>
      <c r="AY43" s="875"/>
      <c r="AZ43" s="875"/>
      <c r="BA43" s="875"/>
      <c r="BB43" s="875"/>
      <c r="BC43" s="875"/>
      <c r="BD43" s="875"/>
      <c r="BE43" s="875"/>
      <c r="BF43" s="875"/>
      <c r="BG43" s="875"/>
      <c r="BH43" s="875"/>
      <c r="BI43" s="875"/>
      <c r="BJ43" s="875"/>
      <c r="BK43" s="875"/>
      <c r="BL43" s="875"/>
      <c r="BM43" s="875"/>
      <c r="BN43" s="875"/>
      <c r="BO43" s="875"/>
      <c r="BP43" s="875"/>
      <c r="BQ43" s="875"/>
      <c r="BR43" s="875"/>
      <c r="BS43" s="875"/>
      <c r="BT43" s="875"/>
      <c r="BU43" s="875"/>
      <c r="BV43" s="875"/>
      <c r="BW43" s="875"/>
      <c r="BX43" s="875"/>
      <c r="BY43" s="875"/>
      <c r="BZ43" s="875"/>
      <c r="CA43" s="875"/>
      <c r="CB43" s="875"/>
      <c r="CC43" s="875"/>
      <c r="CD43" s="875"/>
      <c r="CE43" s="875"/>
      <c r="CF43" s="875"/>
      <c r="CG43" s="875"/>
      <c r="CH43" s="875"/>
      <c r="CI43" s="875"/>
      <c r="CJ43" s="875"/>
      <c r="CK43" s="875"/>
      <c r="CL43" s="875"/>
      <c r="CM43" s="875"/>
      <c r="CN43" s="875"/>
      <c r="CO43" s="875"/>
      <c r="CP43" s="875"/>
      <c r="CQ43" s="875"/>
      <c r="CR43" s="875"/>
      <c r="CS43" s="875"/>
      <c r="CT43" s="875"/>
      <c r="CU43" s="875"/>
      <c r="CV43" s="875"/>
      <c r="CW43" s="875"/>
      <c r="CX43" s="875"/>
      <c r="CY43" s="875"/>
      <c r="CZ43" s="875"/>
      <c r="DA43" s="875"/>
      <c r="DB43" s="875"/>
      <c r="DC43" s="875"/>
      <c r="DD43" s="875"/>
      <c r="DE43" s="875"/>
      <c r="DF43" s="875"/>
      <c r="DG43" s="875"/>
      <c r="DH43" s="875"/>
      <c r="DI43" s="875"/>
      <c r="DJ43" s="875"/>
      <c r="DK43" s="875"/>
      <c r="DL43" s="875"/>
      <c r="DM43" s="875"/>
      <c r="DN43" s="875"/>
      <c r="DO43" s="875"/>
      <c r="DP43" s="875"/>
      <c r="DQ43" s="875"/>
      <c r="DR43" s="875"/>
      <c r="DS43" s="875"/>
      <c r="DT43" s="875"/>
      <c r="DU43" s="875"/>
      <c r="DV43" s="875"/>
      <c r="DW43" s="875"/>
      <c r="DX43" s="875"/>
      <c r="DY43" s="875"/>
      <c r="DZ43" s="875"/>
      <c r="EA43" s="875"/>
      <c r="EB43" s="875"/>
      <c r="EC43" s="875"/>
      <c r="ED43" s="875"/>
      <c r="EE43" s="875"/>
      <c r="EF43" s="875"/>
      <c r="EG43" s="875"/>
      <c r="EH43" s="875"/>
      <c r="EI43" s="875"/>
      <c r="EJ43" s="875"/>
      <c r="EK43" s="875"/>
      <c r="EL43" s="875"/>
      <c r="EM43" s="875"/>
      <c r="EN43" s="875"/>
    </row>
    <row r="44" spans="1:144" s="876" customFormat="1" ht="14" x14ac:dyDescent="0.3">
      <c r="A44" s="924" t="s">
        <v>5212</v>
      </c>
      <c r="B44" s="924" t="s">
        <v>5213</v>
      </c>
      <c r="C44" s="874">
        <v>12</v>
      </c>
      <c r="D44" s="164">
        <v>7567.7766666666657</v>
      </c>
      <c r="E44" s="164">
        <v>7567.7766666666657</v>
      </c>
      <c r="F44" s="287"/>
      <c r="G44" s="1297"/>
      <c r="H44" s="1297"/>
      <c r="I44" s="875"/>
      <c r="J44" s="40"/>
      <c r="K44" s="38"/>
      <c r="L44" s="283"/>
      <c r="M44" s="288"/>
      <c r="N44" s="288"/>
      <c r="O44" s="38"/>
      <c r="P44" s="875"/>
      <c r="Q44" s="875"/>
      <c r="R44" s="875"/>
      <c r="S44" s="875"/>
      <c r="T44" s="875"/>
      <c r="U44" s="875"/>
      <c r="V44" s="875"/>
      <c r="W44" s="875"/>
      <c r="X44" s="875"/>
      <c r="Y44" s="875"/>
      <c r="Z44" s="875"/>
      <c r="AA44" s="875"/>
      <c r="AB44" s="875"/>
      <c r="AC44" s="875"/>
      <c r="AD44" s="875"/>
      <c r="AE44" s="875"/>
      <c r="AF44" s="875"/>
      <c r="AG44" s="875"/>
      <c r="AH44" s="875"/>
      <c r="AI44" s="875"/>
      <c r="AJ44" s="875"/>
      <c r="AK44" s="875"/>
      <c r="AL44" s="875"/>
      <c r="AM44" s="875"/>
      <c r="AN44" s="875"/>
      <c r="AO44" s="875"/>
      <c r="AP44" s="875"/>
      <c r="AQ44" s="875"/>
      <c r="AR44" s="875"/>
      <c r="AS44" s="875"/>
      <c r="AT44" s="875"/>
      <c r="AU44" s="875"/>
      <c r="AV44" s="875"/>
      <c r="AW44" s="875"/>
      <c r="AX44" s="875"/>
      <c r="AY44" s="875"/>
      <c r="AZ44" s="875"/>
      <c r="BA44" s="875"/>
      <c r="BB44" s="875"/>
      <c r="BC44" s="875"/>
      <c r="BD44" s="875"/>
      <c r="BE44" s="875"/>
      <c r="BF44" s="875"/>
      <c r="BG44" s="875"/>
      <c r="BH44" s="875"/>
      <c r="BI44" s="875"/>
      <c r="BJ44" s="875"/>
      <c r="BK44" s="875"/>
      <c r="BL44" s="875"/>
      <c r="BM44" s="875"/>
      <c r="BN44" s="875"/>
      <c r="BO44" s="875"/>
      <c r="BP44" s="875"/>
      <c r="BQ44" s="875"/>
      <c r="BR44" s="875"/>
      <c r="BS44" s="875"/>
      <c r="BT44" s="875"/>
      <c r="BU44" s="875"/>
      <c r="BV44" s="875"/>
      <c r="BW44" s="875"/>
      <c r="BX44" s="875"/>
      <c r="BY44" s="875"/>
      <c r="BZ44" s="875"/>
      <c r="CA44" s="875"/>
      <c r="CB44" s="875"/>
      <c r="CC44" s="875"/>
      <c r="CD44" s="875"/>
      <c r="CE44" s="875"/>
      <c r="CF44" s="875"/>
      <c r="CG44" s="875"/>
      <c r="CH44" s="875"/>
      <c r="CI44" s="875"/>
      <c r="CJ44" s="875"/>
      <c r="CK44" s="875"/>
      <c r="CL44" s="875"/>
      <c r="CM44" s="875"/>
      <c r="CN44" s="875"/>
      <c r="CO44" s="875"/>
      <c r="CP44" s="875"/>
      <c r="CQ44" s="875"/>
      <c r="CR44" s="875"/>
      <c r="CS44" s="875"/>
      <c r="CT44" s="875"/>
      <c r="CU44" s="875"/>
      <c r="CV44" s="875"/>
      <c r="CW44" s="875"/>
      <c r="CX44" s="875"/>
      <c r="CY44" s="875"/>
      <c r="CZ44" s="875"/>
      <c r="DA44" s="875"/>
      <c r="DB44" s="875"/>
      <c r="DC44" s="875"/>
      <c r="DD44" s="875"/>
      <c r="DE44" s="875"/>
      <c r="DF44" s="875"/>
      <c r="DG44" s="875"/>
      <c r="DH44" s="875"/>
      <c r="DI44" s="875"/>
      <c r="DJ44" s="875"/>
      <c r="DK44" s="875"/>
      <c r="DL44" s="875"/>
      <c r="DM44" s="875"/>
      <c r="DN44" s="875"/>
      <c r="DO44" s="875"/>
      <c r="DP44" s="875"/>
      <c r="DQ44" s="875"/>
      <c r="DR44" s="875"/>
      <c r="DS44" s="875"/>
      <c r="DT44" s="875"/>
      <c r="DU44" s="875"/>
      <c r="DV44" s="875"/>
      <c r="DW44" s="875"/>
      <c r="DX44" s="875"/>
      <c r="DY44" s="875"/>
      <c r="DZ44" s="875"/>
      <c r="EA44" s="875"/>
      <c r="EB44" s="875"/>
      <c r="EC44" s="875"/>
      <c r="ED44" s="875"/>
      <c r="EE44" s="875"/>
      <c r="EF44" s="875"/>
      <c r="EG44" s="875"/>
      <c r="EH44" s="875"/>
      <c r="EI44" s="875"/>
      <c r="EJ44" s="875"/>
      <c r="EK44" s="875"/>
      <c r="EL44" s="875"/>
      <c r="EM44" s="875"/>
      <c r="EN44" s="875"/>
    </row>
    <row r="45" spans="1:144" s="876" customFormat="1" ht="14" x14ac:dyDescent="0.3">
      <c r="A45" s="924" t="s">
        <v>5214</v>
      </c>
      <c r="B45" s="924" t="s">
        <v>5215</v>
      </c>
      <c r="C45" s="874">
        <v>9</v>
      </c>
      <c r="D45" s="164">
        <v>7567.7773333333334</v>
      </c>
      <c r="E45" s="164">
        <v>7567.7773333333334</v>
      </c>
      <c r="F45" s="287"/>
      <c r="G45" s="1297"/>
      <c r="H45" s="1297"/>
      <c r="I45" s="875"/>
      <c r="J45" s="40"/>
      <c r="K45" s="38"/>
      <c r="L45" s="283"/>
      <c r="M45" s="288"/>
      <c r="N45" s="288"/>
      <c r="O45" s="38"/>
      <c r="P45" s="875"/>
      <c r="Q45" s="875"/>
      <c r="R45" s="875"/>
      <c r="S45" s="875"/>
      <c r="T45" s="875"/>
      <c r="U45" s="875"/>
      <c r="V45" s="875"/>
      <c r="W45" s="875"/>
      <c r="X45" s="875"/>
      <c r="Y45" s="875"/>
      <c r="Z45" s="875"/>
      <c r="AA45" s="875"/>
      <c r="AB45" s="875"/>
      <c r="AC45" s="875"/>
      <c r="AD45" s="875"/>
      <c r="AE45" s="875"/>
      <c r="AF45" s="875"/>
      <c r="AG45" s="875"/>
      <c r="AH45" s="875"/>
      <c r="AI45" s="875"/>
      <c r="AJ45" s="875"/>
      <c r="AK45" s="875"/>
      <c r="AL45" s="875"/>
      <c r="AM45" s="875"/>
      <c r="AN45" s="875"/>
      <c r="AO45" s="875"/>
      <c r="AP45" s="875"/>
      <c r="AQ45" s="875"/>
      <c r="AR45" s="875"/>
      <c r="AS45" s="875"/>
      <c r="AT45" s="875"/>
      <c r="AU45" s="875"/>
      <c r="AV45" s="875"/>
      <c r="AW45" s="875"/>
      <c r="AX45" s="875"/>
      <c r="AY45" s="875"/>
      <c r="AZ45" s="875"/>
      <c r="BA45" s="875"/>
      <c r="BB45" s="875"/>
      <c r="BC45" s="875"/>
      <c r="BD45" s="875"/>
      <c r="BE45" s="875"/>
      <c r="BF45" s="875"/>
      <c r="BG45" s="875"/>
      <c r="BH45" s="875"/>
      <c r="BI45" s="875"/>
      <c r="BJ45" s="875"/>
      <c r="BK45" s="875"/>
      <c r="BL45" s="875"/>
      <c r="BM45" s="875"/>
      <c r="BN45" s="875"/>
      <c r="BO45" s="875"/>
      <c r="BP45" s="875"/>
      <c r="BQ45" s="875"/>
      <c r="BR45" s="875"/>
      <c r="BS45" s="875"/>
      <c r="BT45" s="875"/>
      <c r="BU45" s="875"/>
      <c r="BV45" s="875"/>
      <c r="BW45" s="875"/>
      <c r="BX45" s="875"/>
      <c r="BY45" s="875"/>
      <c r="BZ45" s="875"/>
      <c r="CA45" s="875"/>
      <c r="CB45" s="875"/>
      <c r="CC45" s="875"/>
      <c r="CD45" s="875"/>
      <c r="CE45" s="875"/>
      <c r="CF45" s="875"/>
      <c r="CG45" s="875"/>
      <c r="CH45" s="875"/>
      <c r="CI45" s="875"/>
      <c r="CJ45" s="875"/>
      <c r="CK45" s="875"/>
      <c r="CL45" s="875"/>
      <c r="CM45" s="875"/>
      <c r="CN45" s="875"/>
      <c r="CO45" s="875"/>
      <c r="CP45" s="875"/>
      <c r="CQ45" s="875"/>
      <c r="CR45" s="875"/>
      <c r="CS45" s="875"/>
      <c r="CT45" s="875"/>
      <c r="CU45" s="875"/>
      <c r="CV45" s="875"/>
      <c r="CW45" s="875"/>
      <c r="CX45" s="875"/>
      <c r="CY45" s="875"/>
      <c r="CZ45" s="875"/>
      <c r="DA45" s="875"/>
      <c r="DB45" s="875"/>
      <c r="DC45" s="875"/>
      <c r="DD45" s="875"/>
      <c r="DE45" s="875"/>
      <c r="DF45" s="875"/>
      <c r="DG45" s="875"/>
      <c r="DH45" s="875"/>
      <c r="DI45" s="875"/>
      <c r="DJ45" s="875"/>
      <c r="DK45" s="875"/>
      <c r="DL45" s="875"/>
      <c r="DM45" s="875"/>
      <c r="DN45" s="875"/>
      <c r="DO45" s="875"/>
      <c r="DP45" s="875"/>
      <c r="DQ45" s="875"/>
      <c r="DR45" s="875"/>
      <c r="DS45" s="875"/>
      <c r="DT45" s="875"/>
      <c r="DU45" s="875"/>
      <c r="DV45" s="875"/>
      <c r="DW45" s="875"/>
      <c r="DX45" s="875"/>
      <c r="DY45" s="875"/>
      <c r="DZ45" s="875"/>
      <c r="EA45" s="875"/>
      <c r="EB45" s="875"/>
      <c r="EC45" s="875"/>
      <c r="ED45" s="875"/>
      <c r="EE45" s="875"/>
      <c r="EF45" s="875"/>
      <c r="EG45" s="875"/>
      <c r="EH45" s="875"/>
      <c r="EI45" s="875"/>
      <c r="EJ45" s="875"/>
      <c r="EK45" s="875"/>
      <c r="EL45" s="875"/>
      <c r="EM45" s="875"/>
      <c r="EN45" s="875"/>
    </row>
    <row r="46" spans="1:144" s="876" customFormat="1" ht="14" x14ac:dyDescent="0.3">
      <c r="A46" s="924" t="s">
        <v>5216</v>
      </c>
      <c r="B46" s="924" t="s">
        <v>5217</v>
      </c>
      <c r="C46" s="874">
        <v>3</v>
      </c>
      <c r="D46" s="164">
        <v>8961.5080799999996</v>
      </c>
      <c r="E46" s="164">
        <v>8961.5080799999996</v>
      </c>
      <c r="F46" s="287"/>
      <c r="G46" s="1297"/>
      <c r="H46" s="1297"/>
      <c r="I46" s="875"/>
      <c r="J46" s="40"/>
      <c r="K46" s="38"/>
      <c r="L46" s="283"/>
      <c r="M46" s="288"/>
      <c r="N46" s="288"/>
      <c r="O46" s="38"/>
      <c r="P46" s="875"/>
      <c r="Q46" s="875"/>
      <c r="R46" s="875"/>
      <c r="S46" s="875"/>
      <c r="T46" s="875"/>
      <c r="U46" s="875"/>
      <c r="V46" s="875"/>
      <c r="W46" s="875"/>
      <c r="X46" s="875"/>
      <c r="Y46" s="875"/>
      <c r="Z46" s="875"/>
      <c r="AA46" s="875"/>
      <c r="AB46" s="875"/>
      <c r="AC46" s="875"/>
      <c r="AD46" s="875"/>
      <c r="AE46" s="875"/>
      <c r="AF46" s="875"/>
      <c r="AG46" s="875"/>
      <c r="AH46" s="875"/>
      <c r="AI46" s="875"/>
      <c r="AJ46" s="875"/>
      <c r="AK46" s="875"/>
      <c r="AL46" s="875"/>
      <c r="AM46" s="875"/>
      <c r="AN46" s="875"/>
      <c r="AO46" s="875"/>
      <c r="AP46" s="875"/>
      <c r="AQ46" s="875"/>
      <c r="AR46" s="875"/>
      <c r="AS46" s="875"/>
      <c r="AT46" s="875"/>
      <c r="AU46" s="875"/>
      <c r="AV46" s="875"/>
      <c r="AW46" s="875"/>
      <c r="AX46" s="875"/>
      <c r="AY46" s="875"/>
      <c r="AZ46" s="875"/>
      <c r="BA46" s="875"/>
      <c r="BB46" s="875"/>
      <c r="BC46" s="875"/>
      <c r="BD46" s="875"/>
      <c r="BE46" s="875"/>
      <c r="BF46" s="875"/>
      <c r="BG46" s="875"/>
      <c r="BH46" s="875"/>
      <c r="BI46" s="875"/>
      <c r="BJ46" s="875"/>
      <c r="BK46" s="875"/>
      <c r="BL46" s="875"/>
      <c r="BM46" s="875"/>
      <c r="BN46" s="875"/>
      <c r="BO46" s="875"/>
      <c r="BP46" s="875"/>
      <c r="BQ46" s="875"/>
      <c r="BR46" s="875"/>
      <c r="BS46" s="875"/>
      <c r="BT46" s="875"/>
      <c r="BU46" s="875"/>
      <c r="BV46" s="875"/>
      <c r="BW46" s="875"/>
      <c r="BX46" s="875"/>
      <c r="BY46" s="875"/>
      <c r="BZ46" s="875"/>
      <c r="CA46" s="875"/>
      <c r="CB46" s="875"/>
      <c r="CC46" s="875"/>
      <c r="CD46" s="875"/>
      <c r="CE46" s="875"/>
      <c r="CF46" s="875"/>
      <c r="CG46" s="875"/>
      <c r="CH46" s="875"/>
      <c r="CI46" s="875"/>
      <c r="CJ46" s="875"/>
      <c r="CK46" s="875"/>
      <c r="CL46" s="875"/>
      <c r="CM46" s="875"/>
      <c r="CN46" s="875"/>
      <c r="CO46" s="875"/>
      <c r="CP46" s="875"/>
      <c r="CQ46" s="875"/>
      <c r="CR46" s="875"/>
      <c r="CS46" s="875"/>
      <c r="CT46" s="875"/>
      <c r="CU46" s="875"/>
      <c r="CV46" s="875"/>
      <c r="CW46" s="875"/>
      <c r="CX46" s="875"/>
      <c r="CY46" s="875"/>
      <c r="CZ46" s="875"/>
      <c r="DA46" s="875"/>
      <c r="DB46" s="875"/>
      <c r="DC46" s="875"/>
      <c r="DD46" s="875"/>
      <c r="DE46" s="875"/>
      <c r="DF46" s="875"/>
      <c r="DG46" s="875"/>
      <c r="DH46" s="875"/>
      <c r="DI46" s="875"/>
      <c r="DJ46" s="875"/>
      <c r="DK46" s="875"/>
      <c r="DL46" s="875"/>
      <c r="DM46" s="875"/>
      <c r="DN46" s="875"/>
      <c r="DO46" s="875"/>
      <c r="DP46" s="875"/>
      <c r="DQ46" s="875"/>
      <c r="DR46" s="875"/>
      <c r="DS46" s="875"/>
      <c r="DT46" s="875"/>
      <c r="DU46" s="875"/>
      <c r="DV46" s="875"/>
      <c r="DW46" s="875"/>
      <c r="DX46" s="875"/>
      <c r="DY46" s="875"/>
      <c r="DZ46" s="875"/>
      <c r="EA46" s="875"/>
      <c r="EB46" s="875"/>
      <c r="EC46" s="875"/>
      <c r="ED46" s="875"/>
      <c r="EE46" s="875"/>
      <c r="EF46" s="875"/>
      <c r="EG46" s="875"/>
      <c r="EH46" s="875"/>
      <c r="EI46" s="875"/>
      <c r="EJ46" s="875"/>
      <c r="EK46" s="875"/>
      <c r="EL46" s="875"/>
      <c r="EM46" s="875"/>
      <c r="EN46" s="875"/>
    </row>
    <row r="47" spans="1:144" s="876" customFormat="1" ht="14" x14ac:dyDescent="0.3">
      <c r="A47" s="924" t="s">
        <v>5218</v>
      </c>
      <c r="B47" s="924" t="s">
        <v>5219</v>
      </c>
      <c r="C47" s="874">
        <v>2</v>
      </c>
      <c r="D47" s="164">
        <v>7771.6900800000003</v>
      </c>
      <c r="E47" s="164">
        <v>7771.6900800000003</v>
      </c>
      <c r="F47" s="287"/>
      <c r="G47" s="1297"/>
      <c r="H47" s="1297"/>
      <c r="I47" s="875"/>
      <c r="J47" s="40"/>
      <c r="K47" s="38"/>
      <c r="L47" s="283"/>
      <c r="M47" s="288"/>
      <c r="N47" s="288"/>
      <c r="O47" s="38"/>
      <c r="P47" s="875"/>
      <c r="Q47" s="875"/>
      <c r="R47" s="875"/>
      <c r="S47" s="875"/>
      <c r="T47" s="875"/>
      <c r="U47" s="875"/>
      <c r="V47" s="875"/>
      <c r="W47" s="875"/>
      <c r="X47" s="875"/>
      <c r="Y47" s="875"/>
      <c r="Z47" s="875"/>
      <c r="AA47" s="875"/>
      <c r="AB47" s="875"/>
      <c r="AC47" s="875"/>
      <c r="AD47" s="875"/>
      <c r="AE47" s="875"/>
      <c r="AF47" s="875"/>
      <c r="AG47" s="875"/>
      <c r="AH47" s="875"/>
      <c r="AI47" s="875"/>
      <c r="AJ47" s="875"/>
      <c r="AK47" s="875"/>
      <c r="AL47" s="875"/>
      <c r="AM47" s="875"/>
      <c r="AN47" s="875"/>
      <c r="AO47" s="875"/>
      <c r="AP47" s="875"/>
      <c r="AQ47" s="875"/>
      <c r="AR47" s="875"/>
      <c r="AS47" s="875"/>
      <c r="AT47" s="875"/>
      <c r="AU47" s="875"/>
      <c r="AV47" s="875"/>
      <c r="AW47" s="875"/>
      <c r="AX47" s="875"/>
      <c r="AY47" s="875"/>
      <c r="AZ47" s="875"/>
      <c r="BA47" s="875"/>
      <c r="BB47" s="875"/>
      <c r="BC47" s="875"/>
      <c r="BD47" s="875"/>
      <c r="BE47" s="875"/>
      <c r="BF47" s="875"/>
      <c r="BG47" s="875"/>
      <c r="BH47" s="875"/>
      <c r="BI47" s="875"/>
      <c r="BJ47" s="875"/>
      <c r="BK47" s="875"/>
      <c r="BL47" s="875"/>
      <c r="BM47" s="875"/>
      <c r="BN47" s="875"/>
      <c r="BO47" s="875"/>
      <c r="BP47" s="875"/>
      <c r="BQ47" s="875"/>
      <c r="BR47" s="875"/>
      <c r="BS47" s="875"/>
      <c r="BT47" s="875"/>
      <c r="BU47" s="875"/>
      <c r="BV47" s="875"/>
      <c r="BW47" s="875"/>
      <c r="BX47" s="875"/>
      <c r="BY47" s="875"/>
      <c r="BZ47" s="875"/>
      <c r="CA47" s="875"/>
      <c r="CB47" s="875"/>
      <c r="CC47" s="875"/>
      <c r="CD47" s="875"/>
      <c r="CE47" s="875"/>
      <c r="CF47" s="875"/>
      <c r="CG47" s="875"/>
      <c r="CH47" s="875"/>
      <c r="CI47" s="875"/>
      <c r="CJ47" s="875"/>
      <c r="CK47" s="875"/>
      <c r="CL47" s="875"/>
      <c r="CM47" s="875"/>
      <c r="CN47" s="875"/>
      <c r="CO47" s="875"/>
      <c r="CP47" s="875"/>
      <c r="CQ47" s="875"/>
      <c r="CR47" s="875"/>
      <c r="CS47" s="875"/>
      <c r="CT47" s="875"/>
      <c r="CU47" s="875"/>
      <c r="CV47" s="875"/>
      <c r="CW47" s="875"/>
      <c r="CX47" s="875"/>
      <c r="CY47" s="875"/>
      <c r="CZ47" s="875"/>
      <c r="DA47" s="875"/>
      <c r="DB47" s="875"/>
      <c r="DC47" s="875"/>
      <c r="DD47" s="875"/>
      <c r="DE47" s="875"/>
      <c r="DF47" s="875"/>
      <c r="DG47" s="875"/>
      <c r="DH47" s="875"/>
      <c r="DI47" s="875"/>
      <c r="DJ47" s="875"/>
      <c r="DK47" s="875"/>
      <c r="DL47" s="875"/>
      <c r="DM47" s="875"/>
      <c r="DN47" s="875"/>
      <c r="DO47" s="875"/>
      <c r="DP47" s="875"/>
      <c r="DQ47" s="875"/>
      <c r="DR47" s="875"/>
      <c r="DS47" s="875"/>
      <c r="DT47" s="875"/>
      <c r="DU47" s="875"/>
      <c r="DV47" s="875"/>
      <c r="DW47" s="875"/>
      <c r="DX47" s="875"/>
      <c r="DY47" s="875"/>
      <c r="DZ47" s="875"/>
      <c r="EA47" s="875"/>
      <c r="EB47" s="875"/>
      <c r="EC47" s="875"/>
      <c r="ED47" s="875"/>
      <c r="EE47" s="875"/>
      <c r="EF47" s="875"/>
      <c r="EG47" s="875"/>
      <c r="EH47" s="875"/>
      <c r="EI47" s="875"/>
      <c r="EJ47" s="875"/>
      <c r="EK47" s="875"/>
      <c r="EL47" s="875"/>
      <c r="EM47" s="875"/>
      <c r="EN47" s="875"/>
    </row>
    <row r="48" spans="1:144" s="876" customFormat="1" ht="14" x14ac:dyDescent="0.3">
      <c r="A48" s="924" t="s">
        <v>5220</v>
      </c>
      <c r="B48" s="924" t="s">
        <v>5221</v>
      </c>
      <c r="C48" s="874">
        <v>5</v>
      </c>
      <c r="D48" s="164">
        <v>7567.7767999999996</v>
      </c>
      <c r="E48" s="164">
        <v>7567.7767999999996</v>
      </c>
      <c r="F48" s="287"/>
      <c r="G48" s="1297"/>
      <c r="H48" s="1297"/>
      <c r="I48" s="875"/>
      <c r="J48" s="40"/>
      <c r="K48" s="38"/>
      <c r="L48" s="283"/>
      <c r="M48" s="288"/>
      <c r="N48" s="288"/>
      <c r="O48" s="38"/>
      <c r="P48" s="875"/>
      <c r="Q48" s="875"/>
      <c r="R48" s="875"/>
      <c r="S48" s="875"/>
      <c r="T48" s="875"/>
      <c r="U48" s="875"/>
      <c r="V48" s="875"/>
      <c r="W48" s="875"/>
      <c r="X48" s="875"/>
      <c r="Y48" s="875"/>
      <c r="Z48" s="875"/>
      <c r="AA48" s="875"/>
      <c r="AB48" s="875"/>
      <c r="AC48" s="875"/>
      <c r="AD48" s="875"/>
      <c r="AE48" s="875"/>
      <c r="AF48" s="875"/>
      <c r="AG48" s="875"/>
      <c r="AH48" s="875"/>
      <c r="AI48" s="875"/>
      <c r="AJ48" s="875"/>
      <c r="AK48" s="875"/>
      <c r="AL48" s="875"/>
      <c r="AM48" s="875"/>
      <c r="AN48" s="875"/>
      <c r="AO48" s="875"/>
      <c r="AP48" s="875"/>
      <c r="AQ48" s="875"/>
      <c r="AR48" s="875"/>
      <c r="AS48" s="875"/>
      <c r="AT48" s="875"/>
      <c r="AU48" s="875"/>
      <c r="AV48" s="875"/>
      <c r="AW48" s="875"/>
      <c r="AX48" s="875"/>
      <c r="AY48" s="875"/>
      <c r="AZ48" s="875"/>
      <c r="BA48" s="875"/>
      <c r="BB48" s="875"/>
      <c r="BC48" s="875"/>
      <c r="BD48" s="875"/>
      <c r="BE48" s="875"/>
      <c r="BF48" s="875"/>
      <c r="BG48" s="875"/>
      <c r="BH48" s="875"/>
      <c r="BI48" s="875"/>
      <c r="BJ48" s="875"/>
      <c r="BK48" s="875"/>
      <c r="BL48" s="875"/>
      <c r="BM48" s="875"/>
      <c r="BN48" s="875"/>
      <c r="BO48" s="875"/>
      <c r="BP48" s="875"/>
      <c r="BQ48" s="875"/>
      <c r="BR48" s="875"/>
      <c r="BS48" s="875"/>
      <c r="BT48" s="875"/>
      <c r="BU48" s="875"/>
      <c r="BV48" s="875"/>
      <c r="BW48" s="875"/>
      <c r="BX48" s="875"/>
      <c r="BY48" s="875"/>
      <c r="BZ48" s="875"/>
      <c r="CA48" s="875"/>
      <c r="CB48" s="875"/>
      <c r="CC48" s="875"/>
      <c r="CD48" s="875"/>
      <c r="CE48" s="875"/>
      <c r="CF48" s="875"/>
      <c r="CG48" s="875"/>
      <c r="CH48" s="875"/>
      <c r="CI48" s="875"/>
      <c r="CJ48" s="875"/>
      <c r="CK48" s="875"/>
      <c r="CL48" s="875"/>
      <c r="CM48" s="875"/>
      <c r="CN48" s="875"/>
      <c r="CO48" s="875"/>
      <c r="CP48" s="875"/>
      <c r="CQ48" s="875"/>
      <c r="CR48" s="875"/>
      <c r="CS48" s="875"/>
      <c r="CT48" s="875"/>
      <c r="CU48" s="875"/>
      <c r="CV48" s="875"/>
      <c r="CW48" s="875"/>
      <c r="CX48" s="875"/>
      <c r="CY48" s="875"/>
      <c r="CZ48" s="875"/>
      <c r="DA48" s="875"/>
      <c r="DB48" s="875"/>
      <c r="DC48" s="875"/>
      <c r="DD48" s="875"/>
      <c r="DE48" s="875"/>
      <c r="DF48" s="875"/>
      <c r="DG48" s="875"/>
      <c r="DH48" s="875"/>
      <c r="DI48" s="875"/>
      <c r="DJ48" s="875"/>
      <c r="DK48" s="875"/>
      <c r="DL48" s="875"/>
      <c r="DM48" s="875"/>
      <c r="DN48" s="875"/>
      <c r="DO48" s="875"/>
      <c r="DP48" s="875"/>
      <c r="DQ48" s="875"/>
      <c r="DR48" s="875"/>
      <c r="DS48" s="875"/>
      <c r="DT48" s="875"/>
      <c r="DU48" s="875"/>
      <c r="DV48" s="875"/>
      <c r="DW48" s="875"/>
      <c r="DX48" s="875"/>
      <c r="DY48" s="875"/>
      <c r="DZ48" s="875"/>
      <c r="EA48" s="875"/>
      <c r="EB48" s="875"/>
      <c r="EC48" s="875"/>
      <c r="ED48" s="875"/>
      <c r="EE48" s="875"/>
      <c r="EF48" s="875"/>
      <c r="EG48" s="875"/>
      <c r="EH48" s="875"/>
      <c r="EI48" s="875"/>
      <c r="EJ48" s="875"/>
      <c r="EK48" s="875"/>
      <c r="EL48" s="875"/>
      <c r="EM48" s="875"/>
      <c r="EN48" s="875"/>
    </row>
    <row r="49" spans="1:144" s="876" customFormat="1" ht="14" x14ac:dyDescent="0.3">
      <c r="A49" s="924" t="s">
        <v>5222</v>
      </c>
      <c r="B49" s="924" t="s">
        <v>5223</v>
      </c>
      <c r="C49" s="874">
        <v>6</v>
      </c>
      <c r="D49" s="164">
        <v>7697.2845600000001</v>
      </c>
      <c r="E49" s="164">
        <v>7697.2845600000001</v>
      </c>
      <c r="F49" s="287"/>
      <c r="G49" s="1297"/>
      <c r="H49" s="1297"/>
      <c r="I49" s="875"/>
      <c r="J49" s="40"/>
      <c r="K49" s="38"/>
      <c r="L49" s="283"/>
      <c r="M49" s="288"/>
      <c r="N49" s="288"/>
      <c r="O49" s="38"/>
      <c r="P49" s="875"/>
      <c r="Q49" s="875"/>
      <c r="R49" s="875"/>
      <c r="S49" s="875"/>
      <c r="T49" s="875"/>
      <c r="U49" s="875"/>
      <c r="V49" s="875"/>
      <c r="W49" s="875"/>
      <c r="X49" s="875"/>
      <c r="Y49" s="875"/>
      <c r="Z49" s="875"/>
      <c r="AA49" s="875"/>
      <c r="AB49" s="875"/>
      <c r="AC49" s="875"/>
      <c r="AD49" s="875"/>
      <c r="AE49" s="875"/>
      <c r="AF49" s="875"/>
      <c r="AG49" s="875"/>
      <c r="AH49" s="875"/>
      <c r="AI49" s="875"/>
      <c r="AJ49" s="875"/>
      <c r="AK49" s="875"/>
      <c r="AL49" s="875"/>
      <c r="AM49" s="875"/>
      <c r="AN49" s="875"/>
      <c r="AO49" s="875"/>
      <c r="AP49" s="875"/>
      <c r="AQ49" s="875"/>
      <c r="AR49" s="875"/>
      <c r="AS49" s="875"/>
      <c r="AT49" s="875"/>
      <c r="AU49" s="875"/>
      <c r="AV49" s="875"/>
      <c r="AW49" s="875"/>
      <c r="AX49" s="875"/>
      <c r="AY49" s="875"/>
      <c r="AZ49" s="875"/>
      <c r="BA49" s="875"/>
      <c r="BB49" s="875"/>
      <c r="BC49" s="875"/>
      <c r="BD49" s="875"/>
      <c r="BE49" s="875"/>
      <c r="BF49" s="875"/>
      <c r="BG49" s="875"/>
      <c r="BH49" s="875"/>
      <c r="BI49" s="875"/>
      <c r="BJ49" s="875"/>
      <c r="BK49" s="875"/>
      <c r="BL49" s="875"/>
      <c r="BM49" s="875"/>
      <c r="BN49" s="875"/>
      <c r="BO49" s="875"/>
      <c r="BP49" s="875"/>
      <c r="BQ49" s="875"/>
      <c r="BR49" s="875"/>
      <c r="BS49" s="875"/>
      <c r="BT49" s="875"/>
      <c r="BU49" s="875"/>
      <c r="BV49" s="875"/>
      <c r="BW49" s="875"/>
      <c r="BX49" s="875"/>
      <c r="BY49" s="875"/>
      <c r="BZ49" s="875"/>
      <c r="CA49" s="875"/>
      <c r="CB49" s="875"/>
      <c r="CC49" s="875"/>
      <c r="CD49" s="875"/>
      <c r="CE49" s="875"/>
      <c r="CF49" s="875"/>
      <c r="CG49" s="875"/>
      <c r="CH49" s="875"/>
      <c r="CI49" s="875"/>
      <c r="CJ49" s="875"/>
      <c r="CK49" s="875"/>
      <c r="CL49" s="875"/>
      <c r="CM49" s="875"/>
      <c r="CN49" s="875"/>
      <c r="CO49" s="875"/>
      <c r="CP49" s="875"/>
      <c r="CQ49" s="875"/>
      <c r="CR49" s="875"/>
      <c r="CS49" s="875"/>
      <c r="CT49" s="875"/>
      <c r="CU49" s="875"/>
      <c r="CV49" s="875"/>
      <c r="CW49" s="875"/>
      <c r="CX49" s="875"/>
      <c r="CY49" s="875"/>
      <c r="CZ49" s="875"/>
      <c r="DA49" s="875"/>
      <c r="DB49" s="875"/>
      <c r="DC49" s="875"/>
      <c r="DD49" s="875"/>
      <c r="DE49" s="875"/>
      <c r="DF49" s="875"/>
      <c r="DG49" s="875"/>
      <c r="DH49" s="875"/>
      <c r="DI49" s="875"/>
      <c r="DJ49" s="875"/>
      <c r="DK49" s="875"/>
      <c r="DL49" s="875"/>
      <c r="DM49" s="875"/>
      <c r="DN49" s="875"/>
      <c r="DO49" s="875"/>
      <c r="DP49" s="875"/>
      <c r="DQ49" s="875"/>
      <c r="DR49" s="875"/>
      <c r="DS49" s="875"/>
      <c r="DT49" s="875"/>
      <c r="DU49" s="875"/>
      <c r="DV49" s="875"/>
      <c r="DW49" s="875"/>
      <c r="DX49" s="875"/>
      <c r="DY49" s="875"/>
      <c r="DZ49" s="875"/>
      <c r="EA49" s="875"/>
      <c r="EB49" s="875"/>
      <c r="EC49" s="875"/>
      <c r="ED49" s="875"/>
      <c r="EE49" s="875"/>
      <c r="EF49" s="875"/>
      <c r="EG49" s="875"/>
      <c r="EH49" s="875"/>
      <c r="EI49" s="875"/>
      <c r="EJ49" s="875"/>
      <c r="EK49" s="875"/>
      <c r="EL49" s="875"/>
      <c r="EM49" s="875"/>
      <c r="EN49" s="875"/>
    </row>
    <row r="50" spans="1:144" s="876" customFormat="1" ht="14" x14ac:dyDescent="0.3">
      <c r="A50" s="924" t="s">
        <v>5224</v>
      </c>
      <c r="B50" s="924" t="s">
        <v>5225</v>
      </c>
      <c r="C50" s="874">
        <v>5</v>
      </c>
      <c r="D50" s="164">
        <v>8961.5080799999996</v>
      </c>
      <c r="E50" s="164">
        <v>8961.5080799999996</v>
      </c>
      <c r="F50" s="287"/>
      <c r="G50" s="1297"/>
      <c r="H50" s="1297"/>
      <c r="I50" s="875"/>
      <c r="J50" s="40"/>
      <c r="K50" s="38"/>
      <c r="L50" s="283"/>
      <c r="M50" s="288"/>
      <c r="N50" s="288"/>
      <c r="O50" s="38"/>
      <c r="P50" s="875"/>
      <c r="Q50" s="875"/>
      <c r="R50" s="875"/>
      <c r="S50" s="875"/>
      <c r="T50" s="875"/>
      <c r="U50" s="875"/>
      <c r="V50" s="875"/>
      <c r="W50" s="875"/>
      <c r="X50" s="875"/>
      <c r="Y50" s="875"/>
      <c r="Z50" s="875"/>
      <c r="AA50" s="875"/>
      <c r="AB50" s="875"/>
      <c r="AC50" s="875"/>
      <c r="AD50" s="875"/>
      <c r="AE50" s="875"/>
      <c r="AF50" s="875"/>
      <c r="AG50" s="875"/>
      <c r="AH50" s="875"/>
      <c r="AI50" s="875"/>
      <c r="AJ50" s="875"/>
      <c r="AK50" s="875"/>
      <c r="AL50" s="875"/>
      <c r="AM50" s="875"/>
      <c r="AN50" s="875"/>
      <c r="AO50" s="875"/>
      <c r="AP50" s="875"/>
      <c r="AQ50" s="875"/>
      <c r="AR50" s="875"/>
      <c r="AS50" s="875"/>
      <c r="AT50" s="875"/>
      <c r="AU50" s="875"/>
      <c r="AV50" s="875"/>
      <c r="AW50" s="875"/>
      <c r="AX50" s="875"/>
      <c r="AY50" s="875"/>
      <c r="AZ50" s="875"/>
      <c r="BA50" s="875"/>
      <c r="BB50" s="875"/>
      <c r="BC50" s="875"/>
      <c r="BD50" s="875"/>
      <c r="BE50" s="875"/>
      <c r="BF50" s="875"/>
      <c r="BG50" s="875"/>
      <c r="BH50" s="875"/>
      <c r="BI50" s="875"/>
      <c r="BJ50" s="875"/>
      <c r="BK50" s="875"/>
      <c r="BL50" s="875"/>
      <c r="BM50" s="875"/>
      <c r="BN50" s="875"/>
      <c r="BO50" s="875"/>
      <c r="BP50" s="875"/>
      <c r="BQ50" s="875"/>
      <c r="BR50" s="875"/>
      <c r="BS50" s="875"/>
      <c r="BT50" s="875"/>
      <c r="BU50" s="875"/>
      <c r="BV50" s="875"/>
      <c r="BW50" s="875"/>
      <c r="BX50" s="875"/>
      <c r="BY50" s="875"/>
      <c r="BZ50" s="875"/>
      <c r="CA50" s="875"/>
      <c r="CB50" s="875"/>
      <c r="CC50" s="875"/>
      <c r="CD50" s="875"/>
      <c r="CE50" s="875"/>
      <c r="CF50" s="875"/>
      <c r="CG50" s="875"/>
      <c r="CH50" s="875"/>
      <c r="CI50" s="875"/>
      <c r="CJ50" s="875"/>
      <c r="CK50" s="875"/>
      <c r="CL50" s="875"/>
      <c r="CM50" s="875"/>
      <c r="CN50" s="875"/>
      <c r="CO50" s="875"/>
      <c r="CP50" s="875"/>
      <c r="CQ50" s="875"/>
      <c r="CR50" s="875"/>
      <c r="CS50" s="875"/>
      <c r="CT50" s="875"/>
      <c r="CU50" s="875"/>
      <c r="CV50" s="875"/>
      <c r="CW50" s="875"/>
      <c r="CX50" s="875"/>
      <c r="CY50" s="875"/>
      <c r="CZ50" s="875"/>
      <c r="DA50" s="875"/>
      <c r="DB50" s="875"/>
      <c r="DC50" s="875"/>
      <c r="DD50" s="875"/>
      <c r="DE50" s="875"/>
      <c r="DF50" s="875"/>
      <c r="DG50" s="875"/>
      <c r="DH50" s="875"/>
      <c r="DI50" s="875"/>
      <c r="DJ50" s="875"/>
      <c r="DK50" s="875"/>
      <c r="DL50" s="875"/>
      <c r="DM50" s="875"/>
      <c r="DN50" s="875"/>
      <c r="DO50" s="875"/>
      <c r="DP50" s="875"/>
      <c r="DQ50" s="875"/>
      <c r="DR50" s="875"/>
      <c r="DS50" s="875"/>
      <c r="DT50" s="875"/>
      <c r="DU50" s="875"/>
      <c r="DV50" s="875"/>
      <c r="DW50" s="875"/>
      <c r="DX50" s="875"/>
      <c r="DY50" s="875"/>
      <c r="DZ50" s="875"/>
      <c r="EA50" s="875"/>
      <c r="EB50" s="875"/>
      <c r="EC50" s="875"/>
      <c r="ED50" s="875"/>
      <c r="EE50" s="875"/>
      <c r="EF50" s="875"/>
      <c r="EG50" s="875"/>
      <c r="EH50" s="875"/>
      <c r="EI50" s="875"/>
      <c r="EJ50" s="875"/>
      <c r="EK50" s="875"/>
      <c r="EL50" s="875"/>
      <c r="EM50" s="875"/>
      <c r="EN50" s="875"/>
    </row>
    <row r="51" spans="1:144" s="875" customFormat="1" ht="14" x14ac:dyDescent="0.3">
      <c r="A51" s="1298" t="s">
        <v>5226</v>
      </c>
      <c r="B51" s="1298" t="s">
        <v>5227</v>
      </c>
      <c r="C51" s="1299">
        <v>2</v>
      </c>
      <c r="D51" s="164">
        <v>7567.78</v>
      </c>
      <c r="E51" s="164">
        <v>8961.5080799999996</v>
      </c>
      <c r="F51" s="287"/>
      <c r="G51" s="1297"/>
      <c r="H51" s="1297"/>
      <c r="J51" s="40"/>
      <c r="K51" s="38"/>
      <c r="L51" s="283"/>
      <c r="M51" s="288"/>
      <c r="N51" s="288"/>
      <c r="O51" s="38"/>
    </row>
    <row r="52" spans="1:144" s="876" customFormat="1" ht="14" x14ac:dyDescent="0.3">
      <c r="A52" s="924" t="s">
        <v>5228</v>
      </c>
      <c r="B52" s="924" t="s">
        <v>5229</v>
      </c>
      <c r="C52" s="874">
        <v>1</v>
      </c>
      <c r="D52" s="164">
        <v>7771.6900800000003</v>
      </c>
      <c r="E52" s="164">
        <v>7771.6900800000003</v>
      </c>
      <c r="F52" s="287"/>
      <c r="G52" s="1297"/>
      <c r="H52" s="1297"/>
      <c r="I52" s="875"/>
      <c r="J52" s="40"/>
      <c r="K52" s="38"/>
      <c r="L52" s="283"/>
      <c r="M52" s="288"/>
      <c r="N52" s="288"/>
      <c r="O52" s="38"/>
      <c r="P52" s="875"/>
      <c r="Q52" s="875"/>
      <c r="R52" s="875"/>
      <c r="S52" s="875"/>
      <c r="T52" s="875"/>
      <c r="U52" s="875"/>
      <c r="V52" s="875"/>
      <c r="W52" s="875"/>
      <c r="X52" s="875"/>
      <c r="Y52" s="875"/>
      <c r="Z52" s="875"/>
      <c r="AA52" s="875"/>
      <c r="AB52" s="875"/>
      <c r="AC52" s="875"/>
      <c r="AD52" s="875"/>
      <c r="AE52" s="875"/>
      <c r="AF52" s="875"/>
      <c r="AG52" s="875"/>
      <c r="AH52" s="875"/>
      <c r="AI52" s="875"/>
      <c r="AJ52" s="875"/>
      <c r="AK52" s="875"/>
      <c r="AL52" s="875"/>
      <c r="AM52" s="875"/>
      <c r="AN52" s="875"/>
      <c r="AO52" s="875"/>
      <c r="AP52" s="875"/>
      <c r="AQ52" s="875"/>
      <c r="AR52" s="875"/>
      <c r="AS52" s="875"/>
      <c r="AT52" s="875"/>
      <c r="AU52" s="875"/>
      <c r="AV52" s="875"/>
      <c r="AW52" s="875"/>
      <c r="AX52" s="875"/>
      <c r="AY52" s="875"/>
      <c r="AZ52" s="875"/>
      <c r="BA52" s="875"/>
      <c r="BB52" s="875"/>
      <c r="BC52" s="875"/>
      <c r="BD52" s="875"/>
      <c r="BE52" s="875"/>
      <c r="BF52" s="875"/>
      <c r="BG52" s="875"/>
      <c r="BH52" s="875"/>
      <c r="BI52" s="875"/>
      <c r="BJ52" s="875"/>
      <c r="BK52" s="875"/>
      <c r="BL52" s="875"/>
      <c r="BM52" s="875"/>
      <c r="BN52" s="875"/>
      <c r="BO52" s="875"/>
      <c r="BP52" s="875"/>
      <c r="BQ52" s="875"/>
      <c r="BR52" s="875"/>
      <c r="BS52" s="875"/>
      <c r="BT52" s="875"/>
      <c r="BU52" s="875"/>
      <c r="BV52" s="875"/>
      <c r="BW52" s="875"/>
      <c r="BX52" s="875"/>
      <c r="BY52" s="875"/>
      <c r="BZ52" s="875"/>
      <c r="CA52" s="875"/>
      <c r="CB52" s="875"/>
      <c r="CC52" s="875"/>
      <c r="CD52" s="875"/>
      <c r="CE52" s="875"/>
      <c r="CF52" s="875"/>
      <c r="CG52" s="875"/>
      <c r="CH52" s="875"/>
      <c r="CI52" s="875"/>
      <c r="CJ52" s="875"/>
      <c r="CK52" s="875"/>
      <c r="CL52" s="875"/>
      <c r="CM52" s="875"/>
      <c r="CN52" s="875"/>
      <c r="CO52" s="875"/>
      <c r="CP52" s="875"/>
      <c r="CQ52" s="875"/>
      <c r="CR52" s="875"/>
      <c r="CS52" s="875"/>
      <c r="CT52" s="875"/>
      <c r="CU52" s="875"/>
      <c r="CV52" s="875"/>
      <c r="CW52" s="875"/>
      <c r="CX52" s="875"/>
      <c r="CY52" s="875"/>
      <c r="CZ52" s="875"/>
      <c r="DA52" s="875"/>
      <c r="DB52" s="875"/>
      <c r="DC52" s="875"/>
      <c r="DD52" s="875"/>
      <c r="DE52" s="875"/>
      <c r="DF52" s="875"/>
      <c r="DG52" s="875"/>
      <c r="DH52" s="875"/>
      <c r="DI52" s="875"/>
      <c r="DJ52" s="875"/>
      <c r="DK52" s="875"/>
      <c r="DL52" s="875"/>
      <c r="DM52" s="875"/>
      <c r="DN52" s="875"/>
      <c r="DO52" s="875"/>
      <c r="DP52" s="875"/>
      <c r="DQ52" s="875"/>
      <c r="DR52" s="875"/>
      <c r="DS52" s="875"/>
      <c r="DT52" s="875"/>
      <c r="DU52" s="875"/>
      <c r="DV52" s="875"/>
      <c r="DW52" s="875"/>
      <c r="DX52" s="875"/>
      <c r="DY52" s="875"/>
      <c r="DZ52" s="875"/>
      <c r="EA52" s="875"/>
      <c r="EB52" s="875"/>
      <c r="EC52" s="875"/>
      <c r="ED52" s="875"/>
      <c r="EE52" s="875"/>
      <c r="EF52" s="875"/>
      <c r="EG52" s="875"/>
      <c r="EH52" s="875"/>
      <c r="EI52" s="875"/>
      <c r="EJ52" s="875"/>
      <c r="EK52" s="875"/>
      <c r="EL52" s="875"/>
      <c r="EM52" s="875"/>
      <c r="EN52" s="875"/>
    </row>
    <row r="53" spans="1:144" s="875" customFormat="1" ht="14" x14ac:dyDescent="0.3">
      <c r="A53" s="1298" t="s">
        <v>5230</v>
      </c>
      <c r="B53" s="1298" t="s">
        <v>5231</v>
      </c>
      <c r="C53" s="1299">
        <v>6</v>
      </c>
      <c r="D53" s="164">
        <v>7771.69</v>
      </c>
      <c r="E53" s="164">
        <v>8961.5080799999996</v>
      </c>
      <c r="F53" s="287"/>
      <c r="G53" s="1297"/>
      <c r="H53" s="1297"/>
      <c r="J53" s="40"/>
      <c r="K53" s="38"/>
      <c r="L53" s="283"/>
      <c r="M53" s="288"/>
      <c r="N53" s="288"/>
      <c r="O53" s="38"/>
    </row>
    <row r="54" spans="1:144" s="876" customFormat="1" ht="14" x14ac:dyDescent="0.3">
      <c r="A54" s="924" t="s">
        <v>5232</v>
      </c>
      <c r="B54" s="924" t="s">
        <v>5233</v>
      </c>
      <c r="C54" s="874">
        <v>4</v>
      </c>
      <c r="D54" s="164">
        <v>7567.7759999999998</v>
      </c>
      <c r="E54" s="164">
        <v>7567.7759999999998</v>
      </c>
      <c r="F54" s="287"/>
      <c r="G54" s="1297"/>
      <c r="H54" s="1297"/>
      <c r="I54" s="875"/>
      <c r="J54" s="40"/>
      <c r="K54" s="38"/>
      <c r="L54" s="283"/>
      <c r="M54" s="288"/>
      <c r="N54" s="288"/>
      <c r="O54" s="38"/>
      <c r="P54" s="875"/>
      <c r="Q54" s="875"/>
      <c r="R54" s="875"/>
      <c r="S54" s="875"/>
      <c r="T54" s="875"/>
      <c r="U54" s="875"/>
      <c r="V54" s="875"/>
      <c r="W54" s="875"/>
      <c r="X54" s="875"/>
      <c r="Y54" s="875"/>
      <c r="Z54" s="875"/>
      <c r="AA54" s="875"/>
      <c r="AB54" s="875"/>
      <c r="AC54" s="875"/>
      <c r="AD54" s="875"/>
      <c r="AE54" s="875"/>
      <c r="AF54" s="875"/>
      <c r="AG54" s="875"/>
      <c r="AH54" s="875"/>
      <c r="AI54" s="875"/>
      <c r="AJ54" s="875"/>
      <c r="AK54" s="875"/>
      <c r="AL54" s="875"/>
      <c r="AM54" s="875"/>
      <c r="AN54" s="875"/>
      <c r="AO54" s="875"/>
      <c r="AP54" s="875"/>
      <c r="AQ54" s="875"/>
      <c r="AR54" s="875"/>
      <c r="AS54" s="875"/>
      <c r="AT54" s="875"/>
      <c r="AU54" s="875"/>
      <c r="AV54" s="875"/>
      <c r="AW54" s="875"/>
      <c r="AX54" s="875"/>
      <c r="AY54" s="875"/>
      <c r="AZ54" s="875"/>
      <c r="BA54" s="875"/>
      <c r="BB54" s="875"/>
      <c r="BC54" s="875"/>
      <c r="BD54" s="875"/>
      <c r="BE54" s="875"/>
      <c r="BF54" s="875"/>
      <c r="BG54" s="875"/>
      <c r="BH54" s="875"/>
      <c r="BI54" s="875"/>
      <c r="BJ54" s="875"/>
      <c r="BK54" s="875"/>
      <c r="BL54" s="875"/>
      <c r="BM54" s="875"/>
      <c r="BN54" s="875"/>
      <c r="BO54" s="875"/>
      <c r="BP54" s="875"/>
      <c r="BQ54" s="875"/>
      <c r="BR54" s="875"/>
      <c r="BS54" s="875"/>
      <c r="BT54" s="875"/>
      <c r="BU54" s="875"/>
      <c r="BV54" s="875"/>
      <c r="BW54" s="875"/>
      <c r="BX54" s="875"/>
      <c r="BY54" s="875"/>
      <c r="BZ54" s="875"/>
      <c r="CA54" s="875"/>
      <c r="CB54" s="875"/>
      <c r="CC54" s="875"/>
      <c r="CD54" s="875"/>
      <c r="CE54" s="875"/>
      <c r="CF54" s="875"/>
      <c r="CG54" s="875"/>
      <c r="CH54" s="875"/>
      <c r="CI54" s="875"/>
      <c r="CJ54" s="875"/>
      <c r="CK54" s="875"/>
      <c r="CL54" s="875"/>
      <c r="CM54" s="875"/>
      <c r="CN54" s="875"/>
      <c r="CO54" s="875"/>
      <c r="CP54" s="875"/>
      <c r="CQ54" s="875"/>
      <c r="CR54" s="875"/>
      <c r="CS54" s="875"/>
      <c r="CT54" s="875"/>
      <c r="CU54" s="875"/>
      <c r="CV54" s="875"/>
      <c r="CW54" s="875"/>
      <c r="CX54" s="875"/>
      <c r="CY54" s="875"/>
      <c r="CZ54" s="875"/>
      <c r="DA54" s="875"/>
      <c r="DB54" s="875"/>
      <c r="DC54" s="875"/>
      <c r="DD54" s="875"/>
      <c r="DE54" s="875"/>
      <c r="DF54" s="875"/>
      <c r="DG54" s="875"/>
      <c r="DH54" s="875"/>
      <c r="DI54" s="875"/>
      <c r="DJ54" s="875"/>
      <c r="DK54" s="875"/>
      <c r="DL54" s="875"/>
      <c r="DM54" s="875"/>
      <c r="DN54" s="875"/>
      <c r="DO54" s="875"/>
      <c r="DP54" s="875"/>
      <c r="DQ54" s="875"/>
      <c r="DR54" s="875"/>
      <c r="DS54" s="875"/>
      <c r="DT54" s="875"/>
      <c r="DU54" s="875"/>
      <c r="DV54" s="875"/>
      <c r="DW54" s="875"/>
      <c r="DX54" s="875"/>
      <c r="DY54" s="875"/>
      <c r="DZ54" s="875"/>
      <c r="EA54" s="875"/>
      <c r="EB54" s="875"/>
      <c r="EC54" s="875"/>
      <c r="ED54" s="875"/>
      <c r="EE54" s="875"/>
      <c r="EF54" s="875"/>
      <c r="EG54" s="875"/>
      <c r="EH54" s="875"/>
      <c r="EI54" s="875"/>
      <c r="EJ54" s="875"/>
      <c r="EK54" s="875"/>
      <c r="EL54" s="875"/>
      <c r="EM54" s="875"/>
      <c r="EN54" s="875"/>
    </row>
    <row r="55" spans="1:144" s="876" customFormat="1" ht="14" x14ac:dyDescent="0.3">
      <c r="A55" s="924" t="s">
        <v>5234</v>
      </c>
      <c r="B55" s="924" t="s">
        <v>4837</v>
      </c>
      <c r="C55" s="874">
        <v>1</v>
      </c>
      <c r="D55" s="164">
        <v>7567.78</v>
      </c>
      <c r="E55" s="164">
        <v>7567.78</v>
      </c>
      <c r="F55" s="287"/>
      <c r="G55" s="1297"/>
      <c r="H55" s="1297"/>
      <c r="I55" s="875"/>
      <c r="J55" s="40"/>
      <c r="K55" s="38"/>
      <c r="L55" s="283"/>
      <c r="M55" s="288"/>
      <c r="N55" s="288"/>
      <c r="O55" s="38"/>
      <c r="P55" s="875"/>
      <c r="Q55" s="875"/>
      <c r="R55" s="875"/>
      <c r="S55" s="875"/>
      <c r="T55" s="875"/>
      <c r="U55" s="875"/>
      <c r="V55" s="875"/>
      <c r="W55" s="875"/>
      <c r="X55" s="875"/>
      <c r="Y55" s="875"/>
      <c r="Z55" s="875"/>
      <c r="AA55" s="875"/>
      <c r="AB55" s="875"/>
      <c r="AC55" s="875"/>
      <c r="AD55" s="875"/>
      <c r="AE55" s="875"/>
      <c r="AF55" s="875"/>
      <c r="AG55" s="875"/>
      <c r="AH55" s="875"/>
      <c r="AI55" s="875"/>
      <c r="AJ55" s="875"/>
      <c r="AK55" s="875"/>
      <c r="AL55" s="875"/>
      <c r="AM55" s="875"/>
      <c r="AN55" s="875"/>
      <c r="AO55" s="875"/>
      <c r="AP55" s="875"/>
      <c r="AQ55" s="875"/>
      <c r="AR55" s="875"/>
      <c r="AS55" s="875"/>
      <c r="AT55" s="875"/>
      <c r="AU55" s="875"/>
      <c r="AV55" s="875"/>
      <c r="AW55" s="875"/>
      <c r="AX55" s="875"/>
      <c r="AY55" s="875"/>
      <c r="AZ55" s="875"/>
      <c r="BA55" s="875"/>
      <c r="BB55" s="875"/>
      <c r="BC55" s="875"/>
      <c r="BD55" s="875"/>
      <c r="BE55" s="875"/>
      <c r="BF55" s="875"/>
      <c r="BG55" s="875"/>
      <c r="BH55" s="875"/>
      <c r="BI55" s="875"/>
      <c r="BJ55" s="875"/>
      <c r="BK55" s="875"/>
      <c r="BL55" s="875"/>
      <c r="BM55" s="875"/>
      <c r="BN55" s="875"/>
      <c r="BO55" s="875"/>
      <c r="BP55" s="875"/>
      <c r="BQ55" s="875"/>
      <c r="BR55" s="875"/>
      <c r="BS55" s="875"/>
      <c r="BT55" s="875"/>
      <c r="BU55" s="875"/>
      <c r="BV55" s="875"/>
      <c r="BW55" s="875"/>
      <c r="BX55" s="875"/>
      <c r="BY55" s="875"/>
      <c r="BZ55" s="875"/>
      <c r="CA55" s="875"/>
      <c r="CB55" s="875"/>
      <c r="CC55" s="875"/>
      <c r="CD55" s="875"/>
      <c r="CE55" s="875"/>
      <c r="CF55" s="875"/>
      <c r="CG55" s="875"/>
      <c r="CH55" s="875"/>
      <c r="CI55" s="875"/>
      <c r="CJ55" s="875"/>
      <c r="CK55" s="875"/>
      <c r="CL55" s="875"/>
      <c r="CM55" s="875"/>
      <c r="CN55" s="875"/>
      <c r="CO55" s="875"/>
      <c r="CP55" s="875"/>
      <c r="CQ55" s="875"/>
      <c r="CR55" s="875"/>
      <c r="CS55" s="875"/>
      <c r="CT55" s="875"/>
      <c r="CU55" s="875"/>
      <c r="CV55" s="875"/>
      <c r="CW55" s="875"/>
      <c r="CX55" s="875"/>
      <c r="CY55" s="875"/>
      <c r="CZ55" s="875"/>
      <c r="DA55" s="875"/>
      <c r="DB55" s="875"/>
      <c r="DC55" s="875"/>
      <c r="DD55" s="875"/>
      <c r="DE55" s="875"/>
      <c r="DF55" s="875"/>
      <c r="DG55" s="875"/>
      <c r="DH55" s="875"/>
      <c r="DI55" s="875"/>
      <c r="DJ55" s="875"/>
      <c r="DK55" s="875"/>
      <c r="DL55" s="875"/>
      <c r="DM55" s="875"/>
      <c r="DN55" s="875"/>
      <c r="DO55" s="875"/>
      <c r="DP55" s="875"/>
      <c r="DQ55" s="875"/>
      <c r="DR55" s="875"/>
      <c r="DS55" s="875"/>
      <c r="DT55" s="875"/>
      <c r="DU55" s="875"/>
      <c r="DV55" s="875"/>
      <c r="DW55" s="875"/>
      <c r="DX55" s="875"/>
      <c r="DY55" s="875"/>
      <c r="DZ55" s="875"/>
      <c r="EA55" s="875"/>
      <c r="EB55" s="875"/>
      <c r="EC55" s="875"/>
      <c r="ED55" s="875"/>
      <c r="EE55" s="875"/>
      <c r="EF55" s="875"/>
      <c r="EG55" s="875"/>
      <c r="EH55" s="875"/>
      <c r="EI55" s="875"/>
      <c r="EJ55" s="875"/>
      <c r="EK55" s="875"/>
      <c r="EL55" s="875"/>
      <c r="EM55" s="875"/>
      <c r="EN55" s="875"/>
    </row>
    <row r="56" spans="1:144" s="876" customFormat="1" ht="14" x14ac:dyDescent="0.3">
      <c r="A56" s="924" t="s">
        <v>5235</v>
      </c>
      <c r="B56" s="924" t="s">
        <v>5236</v>
      </c>
      <c r="C56" s="874">
        <v>5</v>
      </c>
      <c r="D56" s="164">
        <v>7567.7759999999998</v>
      </c>
      <c r="E56" s="164">
        <v>7567.7759999999998</v>
      </c>
      <c r="F56" s="287"/>
      <c r="G56" s="1297"/>
      <c r="H56" s="1297"/>
      <c r="I56" s="875"/>
      <c r="J56" s="40"/>
      <c r="K56" s="38"/>
      <c r="L56" s="283"/>
      <c r="M56" s="288"/>
      <c r="N56" s="288"/>
      <c r="O56" s="38"/>
      <c r="P56" s="875"/>
      <c r="Q56" s="875"/>
      <c r="R56" s="875"/>
      <c r="S56" s="875"/>
      <c r="T56" s="875"/>
      <c r="U56" s="875"/>
      <c r="V56" s="875"/>
      <c r="W56" s="875"/>
      <c r="X56" s="875"/>
      <c r="Y56" s="875"/>
      <c r="Z56" s="875"/>
      <c r="AA56" s="875"/>
      <c r="AB56" s="875"/>
      <c r="AC56" s="875"/>
      <c r="AD56" s="875"/>
      <c r="AE56" s="875"/>
      <c r="AF56" s="875"/>
      <c r="AG56" s="875"/>
      <c r="AH56" s="875"/>
      <c r="AI56" s="875"/>
      <c r="AJ56" s="875"/>
      <c r="AK56" s="875"/>
      <c r="AL56" s="875"/>
      <c r="AM56" s="875"/>
      <c r="AN56" s="875"/>
      <c r="AO56" s="875"/>
      <c r="AP56" s="875"/>
      <c r="AQ56" s="875"/>
      <c r="AR56" s="875"/>
      <c r="AS56" s="875"/>
      <c r="AT56" s="875"/>
      <c r="AU56" s="875"/>
      <c r="AV56" s="875"/>
      <c r="AW56" s="875"/>
      <c r="AX56" s="875"/>
      <c r="AY56" s="875"/>
      <c r="AZ56" s="875"/>
      <c r="BA56" s="875"/>
      <c r="BB56" s="875"/>
      <c r="BC56" s="875"/>
      <c r="BD56" s="875"/>
      <c r="BE56" s="875"/>
      <c r="BF56" s="875"/>
      <c r="BG56" s="875"/>
      <c r="BH56" s="875"/>
      <c r="BI56" s="875"/>
      <c r="BJ56" s="875"/>
      <c r="BK56" s="875"/>
      <c r="BL56" s="875"/>
      <c r="BM56" s="875"/>
      <c r="BN56" s="875"/>
      <c r="BO56" s="875"/>
      <c r="BP56" s="875"/>
      <c r="BQ56" s="875"/>
      <c r="BR56" s="875"/>
      <c r="BS56" s="875"/>
      <c r="BT56" s="875"/>
      <c r="BU56" s="875"/>
      <c r="BV56" s="875"/>
      <c r="BW56" s="875"/>
      <c r="BX56" s="875"/>
      <c r="BY56" s="875"/>
      <c r="BZ56" s="875"/>
      <c r="CA56" s="875"/>
      <c r="CB56" s="875"/>
      <c r="CC56" s="875"/>
      <c r="CD56" s="875"/>
      <c r="CE56" s="875"/>
      <c r="CF56" s="875"/>
      <c r="CG56" s="875"/>
      <c r="CH56" s="875"/>
      <c r="CI56" s="875"/>
      <c r="CJ56" s="875"/>
      <c r="CK56" s="875"/>
      <c r="CL56" s="875"/>
      <c r="CM56" s="875"/>
      <c r="CN56" s="875"/>
      <c r="CO56" s="875"/>
      <c r="CP56" s="875"/>
      <c r="CQ56" s="875"/>
      <c r="CR56" s="875"/>
      <c r="CS56" s="875"/>
      <c r="CT56" s="875"/>
      <c r="CU56" s="875"/>
      <c r="CV56" s="875"/>
      <c r="CW56" s="875"/>
      <c r="CX56" s="875"/>
      <c r="CY56" s="875"/>
      <c r="CZ56" s="875"/>
      <c r="DA56" s="875"/>
      <c r="DB56" s="875"/>
      <c r="DC56" s="875"/>
      <c r="DD56" s="875"/>
      <c r="DE56" s="875"/>
      <c r="DF56" s="875"/>
      <c r="DG56" s="875"/>
      <c r="DH56" s="875"/>
      <c r="DI56" s="875"/>
      <c r="DJ56" s="875"/>
      <c r="DK56" s="875"/>
      <c r="DL56" s="875"/>
      <c r="DM56" s="875"/>
      <c r="DN56" s="875"/>
      <c r="DO56" s="875"/>
      <c r="DP56" s="875"/>
      <c r="DQ56" s="875"/>
      <c r="DR56" s="875"/>
      <c r="DS56" s="875"/>
      <c r="DT56" s="875"/>
      <c r="DU56" s="875"/>
      <c r="DV56" s="875"/>
      <c r="DW56" s="875"/>
      <c r="DX56" s="875"/>
      <c r="DY56" s="875"/>
      <c r="DZ56" s="875"/>
      <c r="EA56" s="875"/>
      <c r="EB56" s="875"/>
      <c r="EC56" s="875"/>
      <c r="ED56" s="875"/>
      <c r="EE56" s="875"/>
      <c r="EF56" s="875"/>
      <c r="EG56" s="875"/>
      <c r="EH56" s="875"/>
      <c r="EI56" s="875"/>
      <c r="EJ56" s="875"/>
      <c r="EK56" s="875"/>
      <c r="EL56" s="875"/>
      <c r="EM56" s="875"/>
      <c r="EN56" s="875"/>
    </row>
    <row r="57" spans="1:144" s="876" customFormat="1" ht="14" x14ac:dyDescent="0.3">
      <c r="A57" s="924" t="s">
        <v>5237</v>
      </c>
      <c r="B57" s="924" t="s">
        <v>5238</v>
      </c>
      <c r="C57" s="874">
        <v>1</v>
      </c>
      <c r="D57" s="164">
        <v>8260.0181999999986</v>
      </c>
      <c r="E57" s="164">
        <v>8260.0181999999986</v>
      </c>
      <c r="F57" s="287"/>
      <c r="G57" s="1297"/>
      <c r="H57" s="1297"/>
      <c r="I57" s="875"/>
      <c r="J57" s="40"/>
      <c r="K57" s="38"/>
      <c r="L57" s="283"/>
      <c r="M57" s="288"/>
      <c r="N57" s="288"/>
      <c r="O57" s="38"/>
      <c r="P57" s="875"/>
      <c r="Q57" s="875"/>
      <c r="R57" s="875"/>
      <c r="S57" s="875"/>
      <c r="T57" s="875"/>
      <c r="U57" s="875"/>
      <c r="V57" s="875"/>
      <c r="W57" s="875"/>
      <c r="X57" s="875"/>
      <c r="Y57" s="875"/>
      <c r="Z57" s="875"/>
      <c r="AA57" s="875"/>
      <c r="AB57" s="875"/>
      <c r="AC57" s="875"/>
      <c r="AD57" s="875"/>
      <c r="AE57" s="875"/>
      <c r="AF57" s="875"/>
      <c r="AG57" s="875"/>
      <c r="AH57" s="875"/>
      <c r="AI57" s="875"/>
      <c r="AJ57" s="875"/>
      <c r="AK57" s="875"/>
      <c r="AL57" s="875"/>
      <c r="AM57" s="875"/>
      <c r="AN57" s="875"/>
      <c r="AO57" s="875"/>
      <c r="AP57" s="875"/>
      <c r="AQ57" s="875"/>
      <c r="AR57" s="875"/>
      <c r="AS57" s="875"/>
      <c r="AT57" s="875"/>
      <c r="AU57" s="875"/>
      <c r="AV57" s="875"/>
      <c r="AW57" s="875"/>
      <c r="AX57" s="875"/>
      <c r="AY57" s="875"/>
      <c r="AZ57" s="875"/>
      <c r="BA57" s="875"/>
      <c r="BB57" s="875"/>
      <c r="BC57" s="875"/>
      <c r="BD57" s="875"/>
      <c r="BE57" s="875"/>
      <c r="BF57" s="875"/>
      <c r="BG57" s="875"/>
      <c r="BH57" s="875"/>
      <c r="BI57" s="875"/>
      <c r="BJ57" s="875"/>
      <c r="BK57" s="875"/>
      <c r="BL57" s="875"/>
      <c r="BM57" s="875"/>
      <c r="BN57" s="875"/>
      <c r="BO57" s="875"/>
      <c r="BP57" s="875"/>
      <c r="BQ57" s="875"/>
      <c r="BR57" s="875"/>
      <c r="BS57" s="875"/>
      <c r="BT57" s="875"/>
      <c r="BU57" s="875"/>
      <c r="BV57" s="875"/>
      <c r="BW57" s="875"/>
      <c r="BX57" s="875"/>
      <c r="BY57" s="875"/>
      <c r="BZ57" s="875"/>
      <c r="CA57" s="875"/>
      <c r="CB57" s="875"/>
      <c r="CC57" s="875"/>
      <c r="CD57" s="875"/>
      <c r="CE57" s="875"/>
      <c r="CF57" s="875"/>
      <c r="CG57" s="875"/>
      <c r="CH57" s="875"/>
      <c r="CI57" s="875"/>
      <c r="CJ57" s="875"/>
      <c r="CK57" s="875"/>
      <c r="CL57" s="875"/>
      <c r="CM57" s="875"/>
      <c r="CN57" s="875"/>
      <c r="CO57" s="875"/>
      <c r="CP57" s="875"/>
      <c r="CQ57" s="875"/>
      <c r="CR57" s="875"/>
      <c r="CS57" s="875"/>
      <c r="CT57" s="875"/>
      <c r="CU57" s="875"/>
      <c r="CV57" s="875"/>
      <c r="CW57" s="875"/>
      <c r="CX57" s="875"/>
      <c r="CY57" s="875"/>
      <c r="CZ57" s="875"/>
      <c r="DA57" s="875"/>
      <c r="DB57" s="875"/>
      <c r="DC57" s="875"/>
      <c r="DD57" s="875"/>
      <c r="DE57" s="875"/>
      <c r="DF57" s="875"/>
      <c r="DG57" s="875"/>
      <c r="DH57" s="875"/>
      <c r="DI57" s="875"/>
      <c r="DJ57" s="875"/>
      <c r="DK57" s="875"/>
      <c r="DL57" s="875"/>
      <c r="DM57" s="875"/>
      <c r="DN57" s="875"/>
      <c r="DO57" s="875"/>
      <c r="DP57" s="875"/>
      <c r="DQ57" s="875"/>
      <c r="DR57" s="875"/>
      <c r="DS57" s="875"/>
      <c r="DT57" s="875"/>
      <c r="DU57" s="875"/>
      <c r="DV57" s="875"/>
      <c r="DW57" s="875"/>
      <c r="DX57" s="875"/>
      <c r="DY57" s="875"/>
      <c r="DZ57" s="875"/>
      <c r="EA57" s="875"/>
      <c r="EB57" s="875"/>
      <c r="EC57" s="875"/>
      <c r="ED57" s="875"/>
      <c r="EE57" s="875"/>
      <c r="EF57" s="875"/>
      <c r="EG57" s="875"/>
      <c r="EH57" s="875"/>
      <c r="EI57" s="875"/>
      <c r="EJ57" s="875"/>
      <c r="EK57" s="875"/>
      <c r="EL57" s="875"/>
      <c r="EM57" s="875"/>
      <c r="EN57" s="875"/>
    </row>
    <row r="58" spans="1:144" s="876" customFormat="1" ht="14" x14ac:dyDescent="0.3">
      <c r="A58" s="924" t="s">
        <v>5239</v>
      </c>
      <c r="B58" s="924" t="s">
        <v>5240</v>
      </c>
      <c r="C58" s="874">
        <v>1</v>
      </c>
      <c r="D58" s="164">
        <v>8171.5359600000002</v>
      </c>
      <c r="E58" s="164">
        <v>8171.5359600000002</v>
      </c>
      <c r="F58" s="287"/>
      <c r="G58" s="1297"/>
      <c r="H58" s="1297"/>
      <c r="I58" s="875"/>
      <c r="J58" s="40"/>
      <c r="K58" s="38"/>
      <c r="L58" s="283"/>
      <c r="M58" s="288"/>
      <c r="N58" s="288"/>
      <c r="O58" s="38"/>
      <c r="P58" s="875"/>
      <c r="Q58" s="875"/>
      <c r="R58" s="875"/>
      <c r="S58" s="875"/>
      <c r="T58" s="875"/>
      <c r="U58" s="875"/>
      <c r="V58" s="875"/>
      <c r="W58" s="875"/>
      <c r="X58" s="875"/>
      <c r="Y58" s="875"/>
      <c r="Z58" s="875"/>
      <c r="AA58" s="875"/>
      <c r="AB58" s="875"/>
      <c r="AC58" s="875"/>
      <c r="AD58" s="875"/>
      <c r="AE58" s="875"/>
      <c r="AF58" s="875"/>
      <c r="AG58" s="875"/>
      <c r="AH58" s="875"/>
      <c r="AI58" s="875"/>
      <c r="AJ58" s="875"/>
      <c r="AK58" s="875"/>
      <c r="AL58" s="875"/>
      <c r="AM58" s="875"/>
      <c r="AN58" s="875"/>
      <c r="AO58" s="875"/>
      <c r="AP58" s="875"/>
      <c r="AQ58" s="875"/>
      <c r="AR58" s="875"/>
      <c r="AS58" s="875"/>
      <c r="AT58" s="875"/>
      <c r="AU58" s="875"/>
      <c r="AV58" s="875"/>
      <c r="AW58" s="875"/>
      <c r="AX58" s="875"/>
      <c r="AY58" s="875"/>
      <c r="AZ58" s="875"/>
      <c r="BA58" s="875"/>
      <c r="BB58" s="875"/>
      <c r="BC58" s="875"/>
      <c r="BD58" s="875"/>
      <c r="BE58" s="875"/>
      <c r="BF58" s="875"/>
      <c r="BG58" s="875"/>
      <c r="BH58" s="875"/>
      <c r="BI58" s="875"/>
      <c r="BJ58" s="875"/>
      <c r="BK58" s="875"/>
      <c r="BL58" s="875"/>
      <c r="BM58" s="875"/>
      <c r="BN58" s="875"/>
      <c r="BO58" s="875"/>
      <c r="BP58" s="875"/>
      <c r="BQ58" s="875"/>
      <c r="BR58" s="875"/>
      <c r="BS58" s="875"/>
      <c r="BT58" s="875"/>
      <c r="BU58" s="875"/>
      <c r="BV58" s="875"/>
      <c r="BW58" s="875"/>
      <c r="BX58" s="875"/>
      <c r="BY58" s="875"/>
      <c r="BZ58" s="875"/>
      <c r="CA58" s="875"/>
      <c r="CB58" s="875"/>
      <c r="CC58" s="875"/>
      <c r="CD58" s="875"/>
      <c r="CE58" s="875"/>
      <c r="CF58" s="875"/>
      <c r="CG58" s="875"/>
      <c r="CH58" s="875"/>
      <c r="CI58" s="875"/>
      <c r="CJ58" s="875"/>
      <c r="CK58" s="875"/>
      <c r="CL58" s="875"/>
      <c r="CM58" s="875"/>
      <c r="CN58" s="875"/>
      <c r="CO58" s="875"/>
      <c r="CP58" s="875"/>
      <c r="CQ58" s="875"/>
      <c r="CR58" s="875"/>
      <c r="CS58" s="875"/>
      <c r="CT58" s="875"/>
      <c r="CU58" s="875"/>
      <c r="CV58" s="875"/>
      <c r="CW58" s="875"/>
      <c r="CX58" s="875"/>
      <c r="CY58" s="875"/>
      <c r="CZ58" s="875"/>
      <c r="DA58" s="875"/>
      <c r="DB58" s="875"/>
      <c r="DC58" s="875"/>
      <c r="DD58" s="875"/>
      <c r="DE58" s="875"/>
      <c r="DF58" s="875"/>
      <c r="DG58" s="875"/>
      <c r="DH58" s="875"/>
      <c r="DI58" s="875"/>
      <c r="DJ58" s="875"/>
      <c r="DK58" s="875"/>
      <c r="DL58" s="875"/>
      <c r="DM58" s="875"/>
      <c r="DN58" s="875"/>
      <c r="DO58" s="875"/>
      <c r="DP58" s="875"/>
      <c r="DQ58" s="875"/>
      <c r="DR58" s="875"/>
      <c r="DS58" s="875"/>
      <c r="DT58" s="875"/>
      <c r="DU58" s="875"/>
      <c r="DV58" s="875"/>
      <c r="DW58" s="875"/>
      <c r="DX58" s="875"/>
      <c r="DY58" s="875"/>
      <c r="DZ58" s="875"/>
      <c r="EA58" s="875"/>
      <c r="EB58" s="875"/>
      <c r="EC58" s="875"/>
      <c r="ED58" s="875"/>
      <c r="EE58" s="875"/>
      <c r="EF58" s="875"/>
      <c r="EG58" s="875"/>
      <c r="EH58" s="875"/>
      <c r="EI58" s="875"/>
      <c r="EJ58" s="875"/>
      <c r="EK58" s="875"/>
      <c r="EL58" s="875"/>
      <c r="EM58" s="875"/>
      <c r="EN58" s="875"/>
    </row>
    <row r="59" spans="1:144" s="876" customFormat="1" ht="14" x14ac:dyDescent="0.3">
      <c r="A59" s="924" t="s">
        <v>5241</v>
      </c>
      <c r="B59" s="924" t="s">
        <v>5242</v>
      </c>
      <c r="C59" s="874">
        <v>6</v>
      </c>
      <c r="D59" s="164">
        <v>8296.8858000000018</v>
      </c>
      <c r="E59" s="164">
        <v>8296.8858000000018</v>
      </c>
      <c r="F59" s="287"/>
      <c r="G59" s="1297"/>
      <c r="H59" s="1297"/>
      <c r="I59" s="875"/>
      <c r="J59" s="40"/>
      <c r="K59" s="38"/>
      <c r="L59" s="283"/>
      <c r="M59" s="288"/>
      <c r="N59" s="288"/>
      <c r="O59" s="38"/>
      <c r="P59" s="875"/>
      <c r="Q59" s="875"/>
      <c r="R59" s="875"/>
      <c r="S59" s="875"/>
      <c r="T59" s="875"/>
      <c r="U59" s="875"/>
      <c r="V59" s="875"/>
      <c r="W59" s="875"/>
      <c r="X59" s="875"/>
      <c r="Y59" s="875"/>
      <c r="Z59" s="875"/>
      <c r="AA59" s="875"/>
      <c r="AB59" s="875"/>
      <c r="AC59" s="875"/>
      <c r="AD59" s="875"/>
      <c r="AE59" s="875"/>
      <c r="AF59" s="875"/>
      <c r="AG59" s="875"/>
      <c r="AH59" s="875"/>
      <c r="AI59" s="875"/>
      <c r="AJ59" s="875"/>
      <c r="AK59" s="875"/>
      <c r="AL59" s="875"/>
      <c r="AM59" s="875"/>
      <c r="AN59" s="875"/>
      <c r="AO59" s="875"/>
      <c r="AP59" s="875"/>
      <c r="AQ59" s="875"/>
      <c r="AR59" s="875"/>
      <c r="AS59" s="875"/>
      <c r="AT59" s="875"/>
      <c r="AU59" s="875"/>
      <c r="AV59" s="875"/>
      <c r="AW59" s="875"/>
      <c r="AX59" s="875"/>
      <c r="AY59" s="875"/>
      <c r="AZ59" s="875"/>
      <c r="BA59" s="875"/>
      <c r="BB59" s="875"/>
      <c r="BC59" s="875"/>
      <c r="BD59" s="875"/>
      <c r="BE59" s="875"/>
      <c r="BF59" s="875"/>
      <c r="BG59" s="875"/>
      <c r="BH59" s="875"/>
      <c r="BI59" s="875"/>
      <c r="BJ59" s="875"/>
      <c r="BK59" s="875"/>
      <c r="BL59" s="875"/>
      <c r="BM59" s="875"/>
      <c r="BN59" s="875"/>
      <c r="BO59" s="875"/>
      <c r="BP59" s="875"/>
      <c r="BQ59" s="875"/>
      <c r="BR59" s="875"/>
      <c r="BS59" s="875"/>
      <c r="BT59" s="875"/>
      <c r="BU59" s="875"/>
      <c r="BV59" s="875"/>
      <c r="BW59" s="875"/>
      <c r="BX59" s="875"/>
      <c r="BY59" s="875"/>
      <c r="BZ59" s="875"/>
      <c r="CA59" s="875"/>
      <c r="CB59" s="875"/>
      <c r="CC59" s="875"/>
      <c r="CD59" s="875"/>
      <c r="CE59" s="875"/>
      <c r="CF59" s="875"/>
      <c r="CG59" s="875"/>
      <c r="CH59" s="875"/>
      <c r="CI59" s="875"/>
      <c r="CJ59" s="875"/>
      <c r="CK59" s="875"/>
      <c r="CL59" s="875"/>
      <c r="CM59" s="875"/>
      <c r="CN59" s="875"/>
      <c r="CO59" s="875"/>
      <c r="CP59" s="875"/>
      <c r="CQ59" s="875"/>
      <c r="CR59" s="875"/>
      <c r="CS59" s="875"/>
      <c r="CT59" s="875"/>
      <c r="CU59" s="875"/>
      <c r="CV59" s="875"/>
      <c r="CW59" s="875"/>
      <c r="CX59" s="875"/>
      <c r="CY59" s="875"/>
      <c r="CZ59" s="875"/>
      <c r="DA59" s="875"/>
      <c r="DB59" s="875"/>
      <c r="DC59" s="875"/>
      <c r="DD59" s="875"/>
      <c r="DE59" s="875"/>
      <c r="DF59" s="875"/>
      <c r="DG59" s="875"/>
      <c r="DH59" s="875"/>
      <c r="DI59" s="875"/>
      <c r="DJ59" s="875"/>
      <c r="DK59" s="875"/>
      <c r="DL59" s="875"/>
      <c r="DM59" s="875"/>
      <c r="DN59" s="875"/>
      <c r="DO59" s="875"/>
      <c r="DP59" s="875"/>
      <c r="DQ59" s="875"/>
      <c r="DR59" s="875"/>
      <c r="DS59" s="875"/>
      <c r="DT59" s="875"/>
      <c r="DU59" s="875"/>
      <c r="DV59" s="875"/>
      <c r="DW59" s="875"/>
      <c r="DX59" s="875"/>
      <c r="DY59" s="875"/>
      <c r="DZ59" s="875"/>
      <c r="EA59" s="875"/>
      <c r="EB59" s="875"/>
      <c r="EC59" s="875"/>
      <c r="ED59" s="875"/>
      <c r="EE59" s="875"/>
      <c r="EF59" s="875"/>
      <c r="EG59" s="875"/>
      <c r="EH59" s="875"/>
      <c r="EI59" s="875"/>
      <c r="EJ59" s="875"/>
      <c r="EK59" s="875"/>
      <c r="EL59" s="875"/>
      <c r="EM59" s="875"/>
      <c r="EN59" s="875"/>
    </row>
    <row r="60" spans="1:144" s="876" customFormat="1" ht="14" x14ac:dyDescent="0.3">
      <c r="A60" s="924" t="s">
        <v>5243</v>
      </c>
      <c r="B60" s="924" t="s">
        <v>5244</v>
      </c>
      <c r="C60" s="874">
        <v>5</v>
      </c>
      <c r="D60" s="164">
        <v>8171.5359599999992</v>
      </c>
      <c r="E60" s="164">
        <v>8171.5359599999992</v>
      </c>
      <c r="F60" s="287"/>
      <c r="G60" s="1297"/>
      <c r="H60" s="1297"/>
      <c r="I60" s="875"/>
      <c r="J60" s="40"/>
      <c r="K60" s="38"/>
      <c r="L60" s="283"/>
      <c r="M60" s="288"/>
      <c r="N60" s="288"/>
      <c r="O60" s="38"/>
      <c r="P60" s="875"/>
      <c r="Q60" s="875"/>
      <c r="R60" s="875"/>
      <c r="S60" s="875"/>
      <c r="T60" s="875"/>
      <c r="U60" s="875"/>
      <c r="V60" s="875"/>
      <c r="W60" s="875"/>
      <c r="X60" s="875"/>
      <c r="Y60" s="875"/>
      <c r="Z60" s="875"/>
      <c r="AA60" s="875"/>
      <c r="AB60" s="875"/>
      <c r="AC60" s="875"/>
      <c r="AD60" s="875"/>
      <c r="AE60" s="875"/>
      <c r="AF60" s="875"/>
      <c r="AG60" s="875"/>
      <c r="AH60" s="875"/>
      <c r="AI60" s="875"/>
      <c r="AJ60" s="875"/>
      <c r="AK60" s="875"/>
      <c r="AL60" s="875"/>
      <c r="AM60" s="875"/>
      <c r="AN60" s="875"/>
      <c r="AO60" s="875"/>
      <c r="AP60" s="875"/>
      <c r="AQ60" s="875"/>
      <c r="AR60" s="875"/>
      <c r="AS60" s="875"/>
      <c r="AT60" s="875"/>
      <c r="AU60" s="875"/>
      <c r="AV60" s="875"/>
      <c r="AW60" s="875"/>
      <c r="AX60" s="875"/>
      <c r="AY60" s="875"/>
      <c r="AZ60" s="875"/>
      <c r="BA60" s="875"/>
      <c r="BB60" s="875"/>
      <c r="BC60" s="875"/>
      <c r="BD60" s="875"/>
      <c r="BE60" s="875"/>
      <c r="BF60" s="875"/>
      <c r="BG60" s="875"/>
      <c r="BH60" s="875"/>
      <c r="BI60" s="875"/>
      <c r="BJ60" s="875"/>
      <c r="BK60" s="875"/>
      <c r="BL60" s="875"/>
      <c r="BM60" s="875"/>
      <c r="BN60" s="875"/>
      <c r="BO60" s="875"/>
      <c r="BP60" s="875"/>
      <c r="BQ60" s="875"/>
      <c r="BR60" s="875"/>
      <c r="BS60" s="875"/>
      <c r="BT60" s="875"/>
      <c r="BU60" s="875"/>
      <c r="BV60" s="875"/>
      <c r="BW60" s="875"/>
      <c r="BX60" s="875"/>
      <c r="BY60" s="875"/>
      <c r="BZ60" s="875"/>
      <c r="CA60" s="875"/>
      <c r="CB60" s="875"/>
      <c r="CC60" s="875"/>
      <c r="CD60" s="875"/>
      <c r="CE60" s="875"/>
      <c r="CF60" s="875"/>
      <c r="CG60" s="875"/>
      <c r="CH60" s="875"/>
      <c r="CI60" s="875"/>
      <c r="CJ60" s="875"/>
      <c r="CK60" s="875"/>
      <c r="CL60" s="875"/>
      <c r="CM60" s="875"/>
      <c r="CN60" s="875"/>
      <c r="CO60" s="875"/>
      <c r="CP60" s="875"/>
      <c r="CQ60" s="875"/>
      <c r="CR60" s="875"/>
      <c r="CS60" s="875"/>
      <c r="CT60" s="875"/>
      <c r="CU60" s="875"/>
      <c r="CV60" s="875"/>
      <c r="CW60" s="875"/>
      <c r="CX60" s="875"/>
      <c r="CY60" s="875"/>
      <c r="CZ60" s="875"/>
      <c r="DA60" s="875"/>
      <c r="DB60" s="875"/>
      <c r="DC60" s="875"/>
      <c r="DD60" s="875"/>
      <c r="DE60" s="875"/>
      <c r="DF60" s="875"/>
      <c r="DG60" s="875"/>
      <c r="DH60" s="875"/>
      <c r="DI60" s="875"/>
      <c r="DJ60" s="875"/>
      <c r="DK60" s="875"/>
      <c r="DL60" s="875"/>
      <c r="DM60" s="875"/>
      <c r="DN60" s="875"/>
      <c r="DO60" s="875"/>
      <c r="DP60" s="875"/>
      <c r="DQ60" s="875"/>
      <c r="DR60" s="875"/>
      <c r="DS60" s="875"/>
      <c r="DT60" s="875"/>
      <c r="DU60" s="875"/>
      <c r="DV60" s="875"/>
      <c r="DW60" s="875"/>
      <c r="DX60" s="875"/>
      <c r="DY60" s="875"/>
      <c r="DZ60" s="875"/>
      <c r="EA60" s="875"/>
      <c r="EB60" s="875"/>
      <c r="EC60" s="875"/>
      <c r="ED60" s="875"/>
      <c r="EE60" s="875"/>
      <c r="EF60" s="875"/>
      <c r="EG60" s="875"/>
      <c r="EH60" s="875"/>
      <c r="EI60" s="875"/>
      <c r="EJ60" s="875"/>
      <c r="EK60" s="875"/>
      <c r="EL60" s="875"/>
      <c r="EM60" s="875"/>
      <c r="EN60" s="875"/>
    </row>
    <row r="61" spans="1:144" s="876" customFormat="1" ht="14" x14ac:dyDescent="0.3">
      <c r="A61" s="924" t="s">
        <v>5245</v>
      </c>
      <c r="B61" s="924" t="s">
        <v>5246</v>
      </c>
      <c r="C61" s="874">
        <v>4</v>
      </c>
      <c r="D61" s="164">
        <v>8033.7852000000003</v>
      </c>
      <c r="E61" s="164">
        <v>8033.7852000000003</v>
      </c>
      <c r="F61" s="287"/>
      <c r="G61" s="1297"/>
      <c r="H61" s="1297"/>
      <c r="I61" s="875"/>
      <c r="J61" s="40"/>
      <c r="K61" s="38"/>
      <c r="L61" s="283"/>
      <c r="M61" s="288"/>
      <c r="N61" s="288"/>
      <c r="O61" s="38"/>
      <c r="P61" s="875"/>
      <c r="Q61" s="875"/>
      <c r="R61" s="875"/>
      <c r="S61" s="875"/>
      <c r="T61" s="875"/>
      <c r="U61" s="875"/>
      <c r="V61" s="875"/>
      <c r="W61" s="875"/>
      <c r="X61" s="875"/>
      <c r="Y61" s="875"/>
      <c r="Z61" s="875"/>
      <c r="AA61" s="875"/>
      <c r="AB61" s="875"/>
      <c r="AC61" s="875"/>
      <c r="AD61" s="875"/>
      <c r="AE61" s="875"/>
      <c r="AF61" s="875"/>
      <c r="AG61" s="875"/>
      <c r="AH61" s="875"/>
      <c r="AI61" s="875"/>
      <c r="AJ61" s="875"/>
      <c r="AK61" s="875"/>
      <c r="AL61" s="875"/>
      <c r="AM61" s="875"/>
      <c r="AN61" s="875"/>
      <c r="AO61" s="875"/>
      <c r="AP61" s="875"/>
      <c r="AQ61" s="875"/>
      <c r="AR61" s="875"/>
      <c r="AS61" s="875"/>
      <c r="AT61" s="875"/>
      <c r="AU61" s="875"/>
      <c r="AV61" s="875"/>
      <c r="AW61" s="875"/>
      <c r="AX61" s="875"/>
      <c r="AY61" s="875"/>
      <c r="AZ61" s="875"/>
      <c r="BA61" s="875"/>
      <c r="BB61" s="875"/>
      <c r="BC61" s="875"/>
      <c r="BD61" s="875"/>
      <c r="BE61" s="875"/>
      <c r="BF61" s="875"/>
      <c r="BG61" s="875"/>
      <c r="BH61" s="875"/>
      <c r="BI61" s="875"/>
      <c r="BJ61" s="875"/>
      <c r="BK61" s="875"/>
      <c r="BL61" s="875"/>
      <c r="BM61" s="875"/>
      <c r="BN61" s="875"/>
      <c r="BO61" s="875"/>
      <c r="BP61" s="875"/>
      <c r="BQ61" s="875"/>
      <c r="BR61" s="875"/>
      <c r="BS61" s="875"/>
      <c r="BT61" s="875"/>
      <c r="BU61" s="875"/>
      <c r="BV61" s="875"/>
      <c r="BW61" s="875"/>
      <c r="BX61" s="875"/>
      <c r="BY61" s="875"/>
      <c r="BZ61" s="875"/>
      <c r="CA61" s="875"/>
      <c r="CB61" s="875"/>
      <c r="CC61" s="875"/>
      <c r="CD61" s="875"/>
      <c r="CE61" s="875"/>
      <c r="CF61" s="875"/>
      <c r="CG61" s="875"/>
      <c r="CH61" s="875"/>
      <c r="CI61" s="875"/>
      <c r="CJ61" s="875"/>
      <c r="CK61" s="875"/>
      <c r="CL61" s="875"/>
      <c r="CM61" s="875"/>
      <c r="CN61" s="875"/>
      <c r="CO61" s="875"/>
      <c r="CP61" s="875"/>
      <c r="CQ61" s="875"/>
      <c r="CR61" s="875"/>
      <c r="CS61" s="875"/>
      <c r="CT61" s="875"/>
      <c r="CU61" s="875"/>
      <c r="CV61" s="875"/>
      <c r="CW61" s="875"/>
      <c r="CX61" s="875"/>
      <c r="CY61" s="875"/>
      <c r="CZ61" s="875"/>
      <c r="DA61" s="875"/>
      <c r="DB61" s="875"/>
      <c r="DC61" s="875"/>
      <c r="DD61" s="875"/>
      <c r="DE61" s="875"/>
      <c r="DF61" s="875"/>
      <c r="DG61" s="875"/>
      <c r="DH61" s="875"/>
      <c r="DI61" s="875"/>
      <c r="DJ61" s="875"/>
      <c r="DK61" s="875"/>
      <c r="DL61" s="875"/>
      <c r="DM61" s="875"/>
      <c r="DN61" s="875"/>
      <c r="DO61" s="875"/>
      <c r="DP61" s="875"/>
      <c r="DQ61" s="875"/>
      <c r="DR61" s="875"/>
      <c r="DS61" s="875"/>
      <c r="DT61" s="875"/>
      <c r="DU61" s="875"/>
      <c r="DV61" s="875"/>
      <c r="DW61" s="875"/>
      <c r="DX61" s="875"/>
      <c r="DY61" s="875"/>
      <c r="DZ61" s="875"/>
      <c r="EA61" s="875"/>
      <c r="EB61" s="875"/>
      <c r="EC61" s="875"/>
      <c r="ED61" s="875"/>
      <c r="EE61" s="875"/>
      <c r="EF61" s="875"/>
      <c r="EG61" s="875"/>
      <c r="EH61" s="875"/>
      <c r="EI61" s="875"/>
      <c r="EJ61" s="875"/>
      <c r="EK61" s="875"/>
      <c r="EL61" s="875"/>
      <c r="EM61" s="875"/>
      <c r="EN61" s="875"/>
    </row>
    <row r="62" spans="1:144" s="876" customFormat="1" ht="14" x14ac:dyDescent="0.3">
      <c r="A62" s="924" t="s">
        <v>5247</v>
      </c>
      <c r="B62" s="924" t="s">
        <v>5248</v>
      </c>
      <c r="C62" s="874">
        <v>3</v>
      </c>
      <c r="D62" s="164">
        <v>7826.3211600000004</v>
      </c>
      <c r="E62" s="164">
        <v>7826.3211600000004</v>
      </c>
      <c r="F62" s="287"/>
      <c r="G62" s="1297"/>
      <c r="H62" s="1297"/>
      <c r="I62" s="875"/>
      <c r="J62" s="40"/>
      <c r="K62" s="38"/>
      <c r="L62" s="283"/>
      <c r="M62" s="288"/>
      <c r="N62" s="288"/>
      <c r="O62" s="38"/>
      <c r="P62" s="875"/>
      <c r="Q62" s="875"/>
      <c r="R62" s="875"/>
      <c r="S62" s="875"/>
      <c r="T62" s="875"/>
      <c r="U62" s="875"/>
      <c r="V62" s="875"/>
      <c r="W62" s="875"/>
      <c r="X62" s="875"/>
      <c r="Y62" s="875"/>
      <c r="Z62" s="875"/>
      <c r="AA62" s="875"/>
      <c r="AB62" s="875"/>
      <c r="AC62" s="875"/>
      <c r="AD62" s="875"/>
      <c r="AE62" s="875"/>
      <c r="AF62" s="875"/>
      <c r="AG62" s="875"/>
      <c r="AH62" s="875"/>
      <c r="AI62" s="875"/>
      <c r="AJ62" s="875"/>
      <c r="AK62" s="875"/>
      <c r="AL62" s="875"/>
      <c r="AM62" s="875"/>
      <c r="AN62" s="875"/>
      <c r="AO62" s="875"/>
      <c r="AP62" s="875"/>
      <c r="AQ62" s="875"/>
      <c r="AR62" s="875"/>
      <c r="AS62" s="875"/>
      <c r="AT62" s="875"/>
      <c r="AU62" s="875"/>
      <c r="AV62" s="875"/>
      <c r="AW62" s="875"/>
      <c r="AX62" s="875"/>
      <c r="AY62" s="875"/>
      <c r="AZ62" s="875"/>
      <c r="BA62" s="875"/>
      <c r="BB62" s="875"/>
      <c r="BC62" s="875"/>
      <c r="BD62" s="875"/>
      <c r="BE62" s="875"/>
      <c r="BF62" s="875"/>
      <c r="BG62" s="875"/>
      <c r="BH62" s="875"/>
      <c r="BI62" s="875"/>
      <c r="BJ62" s="875"/>
      <c r="BK62" s="875"/>
      <c r="BL62" s="875"/>
      <c r="BM62" s="875"/>
      <c r="BN62" s="875"/>
      <c r="BO62" s="875"/>
      <c r="BP62" s="875"/>
      <c r="BQ62" s="875"/>
      <c r="BR62" s="875"/>
      <c r="BS62" s="875"/>
      <c r="BT62" s="875"/>
      <c r="BU62" s="875"/>
      <c r="BV62" s="875"/>
      <c r="BW62" s="875"/>
      <c r="BX62" s="875"/>
      <c r="BY62" s="875"/>
      <c r="BZ62" s="875"/>
      <c r="CA62" s="875"/>
      <c r="CB62" s="875"/>
      <c r="CC62" s="875"/>
      <c r="CD62" s="875"/>
      <c r="CE62" s="875"/>
      <c r="CF62" s="875"/>
      <c r="CG62" s="875"/>
      <c r="CH62" s="875"/>
      <c r="CI62" s="875"/>
      <c r="CJ62" s="875"/>
      <c r="CK62" s="875"/>
      <c r="CL62" s="875"/>
      <c r="CM62" s="875"/>
      <c r="CN62" s="875"/>
      <c r="CO62" s="875"/>
      <c r="CP62" s="875"/>
      <c r="CQ62" s="875"/>
      <c r="CR62" s="875"/>
      <c r="CS62" s="875"/>
      <c r="CT62" s="875"/>
      <c r="CU62" s="875"/>
      <c r="CV62" s="875"/>
      <c r="CW62" s="875"/>
      <c r="CX62" s="875"/>
      <c r="CY62" s="875"/>
      <c r="CZ62" s="875"/>
      <c r="DA62" s="875"/>
      <c r="DB62" s="875"/>
      <c r="DC62" s="875"/>
      <c r="DD62" s="875"/>
      <c r="DE62" s="875"/>
      <c r="DF62" s="875"/>
      <c r="DG62" s="875"/>
      <c r="DH62" s="875"/>
      <c r="DI62" s="875"/>
      <c r="DJ62" s="875"/>
      <c r="DK62" s="875"/>
      <c r="DL62" s="875"/>
      <c r="DM62" s="875"/>
      <c r="DN62" s="875"/>
      <c r="DO62" s="875"/>
      <c r="DP62" s="875"/>
      <c r="DQ62" s="875"/>
      <c r="DR62" s="875"/>
      <c r="DS62" s="875"/>
      <c r="DT62" s="875"/>
      <c r="DU62" s="875"/>
      <c r="DV62" s="875"/>
      <c r="DW62" s="875"/>
      <c r="DX62" s="875"/>
      <c r="DY62" s="875"/>
      <c r="DZ62" s="875"/>
      <c r="EA62" s="875"/>
      <c r="EB62" s="875"/>
      <c r="EC62" s="875"/>
      <c r="ED62" s="875"/>
      <c r="EE62" s="875"/>
      <c r="EF62" s="875"/>
      <c r="EG62" s="875"/>
      <c r="EH62" s="875"/>
      <c r="EI62" s="875"/>
      <c r="EJ62" s="875"/>
      <c r="EK62" s="875"/>
      <c r="EL62" s="875"/>
      <c r="EM62" s="875"/>
      <c r="EN62" s="875"/>
    </row>
    <row r="63" spans="1:144" s="876" customFormat="1" ht="14" x14ac:dyDescent="0.3">
      <c r="A63" s="924" t="s">
        <v>5249</v>
      </c>
      <c r="B63" s="924" t="s">
        <v>5250</v>
      </c>
      <c r="C63" s="874">
        <v>1</v>
      </c>
      <c r="D63" s="164">
        <v>7567.7759999999998</v>
      </c>
      <c r="E63" s="164">
        <v>7567.7759999999998</v>
      </c>
      <c r="F63" s="287"/>
      <c r="G63" s="1297"/>
      <c r="H63" s="1297"/>
      <c r="I63" s="875"/>
      <c r="J63" s="40"/>
      <c r="K63" s="38"/>
      <c r="L63" s="283"/>
      <c r="M63" s="288"/>
      <c r="N63" s="288"/>
      <c r="O63" s="38"/>
      <c r="P63" s="875"/>
      <c r="Q63" s="875"/>
      <c r="R63" s="875"/>
      <c r="S63" s="875"/>
      <c r="T63" s="875"/>
      <c r="U63" s="875"/>
      <c r="V63" s="875"/>
      <c r="W63" s="875"/>
      <c r="X63" s="875"/>
      <c r="Y63" s="875"/>
      <c r="Z63" s="875"/>
      <c r="AA63" s="875"/>
      <c r="AB63" s="875"/>
      <c r="AC63" s="875"/>
      <c r="AD63" s="875"/>
      <c r="AE63" s="875"/>
      <c r="AF63" s="875"/>
      <c r="AG63" s="875"/>
      <c r="AH63" s="875"/>
      <c r="AI63" s="875"/>
      <c r="AJ63" s="875"/>
      <c r="AK63" s="875"/>
      <c r="AL63" s="875"/>
      <c r="AM63" s="875"/>
      <c r="AN63" s="875"/>
      <c r="AO63" s="875"/>
      <c r="AP63" s="875"/>
      <c r="AQ63" s="875"/>
      <c r="AR63" s="875"/>
      <c r="AS63" s="875"/>
      <c r="AT63" s="875"/>
      <c r="AU63" s="875"/>
      <c r="AV63" s="875"/>
      <c r="AW63" s="875"/>
      <c r="AX63" s="875"/>
      <c r="AY63" s="875"/>
      <c r="AZ63" s="875"/>
      <c r="BA63" s="875"/>
      <c r="BB63" s="875"/>
      <c r="BC63" s="875"/>
      <c r="BD63" s="875"/>
      <c r="BE63" s="875"/>
      <c r="BF63" s="875"/>
      <c r="BG63" s="875"/>
      <c r="BH63" s="875"/>
      <c r="BI63" s="875"/>
      <c r="BJ63" s="875"/>
      <c r="BK63" s="875"/>
      <c r="BL63" s="875"/>
      <c r="BM63" s="875"/>
      <c r="BN63" s="875"/>
      <c r="BO63" s="875"/>
      <c r="BP63" s="875"/>
      <c r="BQ63" s="875"/>
      <c r="BR63" s="875"/>
      <c r="BS63" s="875"/>
      <c r="BT63" s="875"/>
      <c r="BU63" s="875"/>
      <c r="BV63" s="875"/>
      <c r="BW63" s="875"/>
      <c r="BX63" s="875"/>
      <c r="BY63" s="875"/>
      <c r="BZ63" s="875"/>
      <c r="CA63" s="875"/>
      <c r="CB63" s="875"/>
      <c r="CC63" s="875"/>
      <c r="CD63" s="875"/>
      <c r="CE63" s="875"/>
      <c r="CF63" s="875"/>
      <c r="CG63" s="875"/>
      <c r="CH63" s="875"/>
      <c r="CI63" s="875"/>
      <c r="CJ63" s="875"/>
      <c r="CK63" s="875"/>
      <c r="CL63" s="875"/>
      <c r="CM63" s="875"/>
      <c r="CN63" s="875"/>
      <c r="CO63" s="875"/>
      <c r="CP63" s="875"/>
      <c r="CQ63" s="875"/>
      <c r="CR63" s="875"/>
      <c r="CS63" s="875"/>
      <c r="CT63" s="875"/>
      <c r="CU63" s="875"/>
      <c r="CV63" s="875"/>
      <c r="CW63" s="875"/>
      <c r="CX63" s="875"/>
      <c r="CY63" s="875"/>
      <c r="CZ63" s="875"/>
      <c r="DA63" s="875"/>
      <c r="DB63" s="875"/>
      <c r="DC63" s="875"/>
      <c r="DD63" s="875"/>
      <c r="DE63" s="875"/>
      <c r="DF63" s="875"/>
      <c r="DG63" s="875"/>
      <c r="DH63" s="875"/>
      <c r="DI63" s="875"/>
      <c r="DJ63" s="875"/>
      <c r="DK63" s="875"/>
      <c r="DL63" s="875"/>
      <c r="DM63" s="875"/>
      <c r="DN63" s="875"/>
      <c r="DO63" s="875"/>
      <c r="DP63" s="875"/>
      <c r="DQ63" s="875"/>
      <c r="DR63" s="875"/>
      <c r="DS63" s="875"/>
      <c r="DT63" s="875"/>
      <c r="DU63" s="875"/>
      <c r="DV63" s="875"/>
      <c r="DW63" s="875"/>
      <c r="DX63" s="875"/>
      <c r="DY63" s="875"/>
      <c r="DZ63" s="875"/>
      <c r="EA63" s="875"/>
      <c r="EB63" s="875"/>
      <c r="EC63" s="875"/>
      <c r="ED63" s="875"/>
      <c r="EE63" s="875"/>
      <c r="EF63" s="875"/>
      <c r="EG63" s="875"/>
      <c r="EH63" s="875"/>
      <c r="EI63" s="875"/>
      <c r="EJ63" s="875"/>
      <c r="EK63" s="875"/>
      <c r="EL63" s="875"/>
      <c r="EM63" s="875"/>
      <c r="EN63" s="875"/>
    </row>
    <row r="64" spans="1:144" s="876" customFormat="1" ht="14" x14ac:dyDescent="0.3">
      <c r="A64" s="924" t="s">
        <v>5251</v>
      </c>
      <c r="B64" s="924" t="s">
        <v>5252</v>
      </c>
      <c r="C64" s="874">
        <v>1</v>
      </c>
      <c r="D64" s="164">
        <v>7567.7759999999998</v>
      </c>
      <c r="E64" s="164">
        <v>7567.7759999999998</v>
      </c>
      <c r="F64" s="287"/>
      <c r="G64" s="1297"/>
      <c r="H64" s="1297"/>
      <c r="I64" s="875"/>
      <c r="J64" s="40"/>
      <c r="K64" s="38"/>
      <c r="L64" s="283"/>
      <c r="M64" s="288"/>
      <c r="N64" s="288"/>
      <c r="O64" s="38"/>
      <c r="P64" s="875"/>
      <c r="Q64" s="875"/>
      <c r="R64" s="875"/>
      <c r="S64" s="875"/>
      <c r="T64" s="875"/>
      <c r="U64" s="875"/>
      <c r="V64" s="875"/>
      <c r="W64" s="875"/>
      <c r="X64" s="875"/>
      <c r="Y64" s="875"/>
      <c r="Z64" s="875"/>
      <c r="AA64" s="875"/>
      <c r="AB64" s="875"/>
      <c r="AC64" s="875"/>
      <c r="AD64" s="875"/>
      <c r="AE64" s="875"/>
      <c r="AF64" s="875"/>
      <c r="AG64" s="875"/>
      <c r="AH64" s="875"/>
      <c r="AI64" s="875"/>
      <c r="AJ64" s="875"/>
      <c r="AK64" s="875"/>
      <c r="AL64" s="875"/>
      <c r="AM64" s="875"/>
      <c r="AN64" s="875"/>
      <c r="AO64" s="875"/>
      <c r="AP64" s="875"/>
      <c r="AQ64" s="875"/>
      <c r="AR64" s="875"/>
      <c r="AS64" s="875"/>
      <c r="AT64" s="875"/>
      <c r="AU64" s="875"/>
      <c r="AV64" s="875"/>
      <c r="AW64" s="875"/>
      <c r="AX64" s="875"/>
      <c r="AY64" s="875"/>
      <c r="AZ64" s="875"/>
      <c r="BA64" s="875"/>
      <c r="BB64" s="875"/>
      <c r="BC64" s="875"/>
      <c r="BD64" s="875"/>
      <c r="BE64" s="875"/>
      <c r="BF64" s="875"/>
      <c r="BG64" s="875"/>
      <c r="BH64" s="875"/>
      <c r="BI64" s="875"/>
      <c r="BJ64" s="875"/>
      <c r="BK64" s="875"/>
      <c r="BL64" s="875"/>
      <c r="BM64" s="875"/>
      <c r="BN64" s="875"/>
      <c r="BO64" s="875"/>
      <c r="BP64" s="875"/>
      <c r="BQ64" s="875"/>
      <c r="BR64" s="875"/>
      <c r="BS64" s="875"/>
      <c r="BT64" s="875"/>
      <c r="BU64" s="875"/>
      <c r="BV64" s="875"/>
      <c r="BW64" s="875"/>
      <c r="BX64" s="875"/>
      <c r="BY64" s="875"/>
      <c r="BZ64" s="875"/>
      <c r="CA64" s="875"/>
      <c r="CB64" s="875"/>
      <c r="CC64" s="875"/>
      <c r="CD64" s="875"/>
      <c r="CE64" s="875"/>
      <c r="CF64" s="875"/>
      <c r="CG64" s="875"/>
      <c r="CH64" s="875"/>
      <c r="CI64" s="875"/>
      <c r="CJ64" s="875"/>
      <c r="CK64" s="875"/>
      <c r="CL64" s="875"/>
      <c r="CM64" s="875"/>
      <c r="CN64" s="875"/>
      <c r="CO64" s="875"/>
      <c r="CP64" s="875"/>
      <c r="CQ64" s="875"/>
      <c r="CR64" s="875"/>
      <c r="CS64" s="875"/>
      <c r="CT64" s="875"/>
      <c r="CU64" s="875"/>
      <c r="CV64" s="875"/>
      <c r="CW64" s="875"/>
      <c r="CX64" s="875"/>
      <c r="CY64" s="875"/>
      <c r="CZ64" s="875"/>
      <c r="DA64" s="875"/>
      <c r="DB64" s="875"/>
      <c r="DC64" s="875"/>
      <c r="DD64" s="875"/>
      <c r="DE64" s="875"/>
      <c r="DF64" s="875"/>
      <c r="DG64" s="875"/>
      <c r="DH64" s="875"/>
      <c r="DI64" s="875"/>
      <c r="DJ64" s="875"/>
      <c r="DK64" s="875"/>
      <c r="DL64" s="875"/>
      <c r="DM64" s="875"/>
      <c r="DN64" s="875"/>
      <c r="DO64" s="875"/>
      <c r="DP64" s="875"/>
      <c r="DQ64" s="875"/>
      <c r="DR64" s="875"/>
      <c r="DS64" s="875"/>
      <c r="DT64" s="875"/>
      <c r="DU64" s="875"/>
      <c r="DV64" s="875"/>
      <c r="DW64" s="875"/>
      <c r="DX64" s="875"/>
      <c r="DY64" s="875"/>
      <c r="DZ64" s="875"/>
      <c r="EA64" s="875"/>
      <c r="EB64" s="875"/>
      <c r="EC64" s="875"/>
      <c r="ED64" s="875"/>
      <c r="EE64" s="875"/>
      <c r="EF64" s="875"/>
      <c r="EG64" s="875"/>
      <c r="EH64" s="875"/>
      <c r="EI64" s="875"/>
      <c r="EJ64" s="875"/>
      <c r="EK64" s="875"/>
      <c r="EL64" s="875"/>
      <c r="EM64" s="875"/>
      <c r="EN64" s="875"/>
    </row>
    <row r="65" spans="1:144" s="876" customFormat="1" ht="14" x14ac:dyDescent="0.3">
      <c r="A65" s="924" t="s">
        <v>5253</v>
      </c>
      <c r="B65" s="924" t="s">
        <v>5254</v>
      </c>
      <c r="C65" s="874">
        <v>3</v>
      </c>
      <c r="D65" s="164">
        <v>7826.3207733333329</v>
      </c>
      <c r="E65" s="164">
        <v>7826.3207733333329</v>
      </c>
      <c r="F65" s="287"/>
      <c r="G65" s="1297"/>
      <c r="H65" s="1297"/>
      <c r="I65" s="875"/>
      <c r="J65" s="40"/>
      <c r="K65" s="38"/>
      <c r="L65" s="283"/>
      <c r="M65" s="288"/>
      <c r="N65" s="288"/>
      <c r="O65" s="38"/>
      <c r="P65" s="875"/>
      <c r="Q65" s="875"/>
      <c r="R65" s="875"/>
      <c r="S65" s="875"/>
      <c r="T65" s="875"/>
      <c r="U65" s="875"/>
      <c r="V65" s="875"/>
      <c r="W65" s="875"/>
      <c r="X65" s="875"/>
      <c r="Y65" s="875"/>
      <c r="Z65" s="875"/>
      <c r="AA65" s="875"/>
      <c r="AB65" s="875"/>
      <c r="AC65" s="875"/>
      <c r="AD65" s="875"/>
      <c r="AE65" s="875"/>
      <c r="AF65" s="875"/>
      <c r="AG65" s="875"/>
      <c r="AH65" s="875"/>
      <c r="AI65" s="875"/>
      <c r="AJ65" s="875"/>
      <c r="AK65" s="875"/>
      <c r="AL65" s="875"/>
      <c r="AM65" s="875"/>
      <c r="AN65" s="875"/>
      <c r="AO65" s="875"/>
      <c r="AP65" s="875"/>
      <c r="AQ65" s="875"/>
      <c r="AR65" s="875"/>
      <c r="AS65" s="875"/>
      <c r="AT65" s="875"/>
      <c r="AU65" s="875"/>
      <c r="AV65" s="875"/>
      <c r="AW65" s="875"/>
      <c r="AX65" s="875"/>
      <c r="AY65" s="875"/>
      <c r="AZ65" s="875"/>
      <c r="BA65" s="875"/>
      <c r="BB65" s="875"/>
      <c r="BC65" s="875"/>
      <c r="BD65" s="875"/>
      <c r="BE65" s="875"/>
      <c r="BF65" s="875"/>
      <c r="BG65" s="875"/>
      <c r="BH65" s="875"/>
      <c r="BI65" s="875"/>
      <c r="BJ65" s="875"/>
      <c r="BK65" s="875"/>
      <c r="BL65" s="875"/>
      <c r="BM65" s="875"/>
      <c r="BN65" s="875"/>
      <c r="BO65" s="875"/>
      <c r="BP65" s="875"/>
      <c r="BQ65" s="875"/>
      <c r="BR65" s="875"/>
      <c r="BS65" s="875"/>
      <c r="BT65" s="875"/>
      <c r="BU65" s="875"/>
      <c r="BV65" s="875"/>
      <c r="BW65" s="875"/>
      <c r="BX65" s="875"/>
      <c r="BY65" s="875"/>
      <c r="BZ65" s="875"/>
      <c r="CA65" s="875"/>
      <c r="CB65" s="875"/>
      <c r="CC65" s="875"/>
      <c r="CD65" s="875"/>
      <c r="CE65" s="875"/>
      <c r="CF65" s="875"/>
      <c r="CG65" s="875"/>
      <c r="CH65" s="875"/>
      <c r="CI65" s="875"/>
      <c r="CJ65" s="875"/>
      <c r="CK65" s="875"/>
      <c r="CL65" s="875"/>
      <c r="CM65" s="875"/>
      <c r="CN65" s="875"/>
      <c r="CO65" s="875"/>
      <c r="CP65" s="875"/>
      <c r="CQ65" s="875"/>
      <c r="CR65" s="875"/>
      <c r="CS65" s="875"/>
      <c r="CT65" s="875"/>
      <c r="CU65" s="875"/>
      <c r="CV65" s="875"/>
      <c r="CW65" s="875"/>
      <c r="CX65" s="875"/>
      <c r="CY65" s="875"/>
      <c r="CZ65" s="875"/>
      <c r="DA65" s="875"/>
      <c r="DB65" s="875"/>
      <c r="DC65" s="875"/>
      <c r="DD65" s="875"/>
      <c r="DE65" s="875"/>
      <c r="DF65" s="875"/>
      <c r="DG65" s="875"/>
      <c r="DH65" s="875"/>
      <c r="DI65" s="875"/>
      <c r="DJ65" s="875"/>
      <c r="DK65" s="875"/>
      <c r="DL65" s="875"/>
      <c r="DM65" s="875"/>
      <c r="DN65" s="875"/>
      <c r="DO65" s="875"/>
      <c r="DP65" s="875"/>
      <c r="DQ65" s="875"/>
      <c r="DR65" s="875"/>
      <c r="DS65" s="875"/>
      <c r="DT65" s="875"/>
      <c r="DU65" s="875"/>
      <c r="DV65" s="875"/>
      <c r="DW65" s="875"/>
      <c r="DX65" s="875"/>
      <c r="DY65" s="875"/>
      <c r="DZ65" s="875"/>
      <c r="EA65" s="875"/>
      <c r="EB65" s="875"/>
      <c r="EC65" s="875"/>
      <c r="ED65" s="875"/>
      <c r="EE65" s="875"/>
      <c r="EF65" s="875"/>
      <c r="EG65" s="875"/>
      <c r="EH65" s="875"/>
      <c r="EI65" s="875"/>
      <c r="EJ65" s="875"/>
      <c r="EK65" s="875"/>
      <c r="EL65" s="875"/>
      <c r="EM65" s="875"/>
      <c r="EN65" s="875"/>
    </row>
    <row r="66" spans="1:144" s="876" customFormat="1" ht="14" x14ac:dyDescent="0.3">
      <c r="A66" s="924" t="s">
        <v>5255</v>
      </c>
      <c r="B66" s="924" t="s">
        <v>5256</v>
      </c>
      <c r="C66" s="874">
        <v>3</v>
      </c>
      <c r="D66" s="164">
        <v>8961.5080799999996</v>
      </c>
      <c r="E66" s="164">
        <v>8961.5080799999996</v>
      </c>
      <c r="F66" s="287"/>
      <c r="G66" s="1297"/>
      <c r="H66" s="1297"/>
      <c r="I66" s="875"/>
      <c r="J66" s="40"/>
      <c r="K66" s="38"/>
      <c r="L66" s="283"/>
      <c r="M66" s="288"/>
      <c r="N66" s="288"/>
      <c r="O66" s="38"/>
      <c r="P66" s="875"/>
      <c r="Q66" s="875"/>
      <c r="R66" s="875"/>
      <c r="S66" s="875"/>
      <c r="T66" s="875"/>
      <c r="U66" s="875"/>
      <c r="V66" s="875"/>
      <c r="W66" s="875"/>
      <c r="X66" s="875"/>
      <c r="Y66" s="875"/>
      <c r="Z66" s="875"/>
      <c r="AA66" s="875"/>
      <c r="AB66" s="875"/>
      <c r="AC66" s="875"/>
      <c r="AD66" s="875"/>
      <c r="AE66" s="875"/>
      <c r="AF66" s="875"/>
      <c r="AG66" s="875"/>
      <c r="AH66" s="875"/>
      <c r="AI66" s="875"/>
      <c r="AJ66" s="875"/>
      <c r="AK66" s="875"/>
      <c r="AL66" s="875"/>
      <c r="AM66" s="875"/>
      <c r="AN66" s="875"/>
      <c r="AO66" s="875"/>
      <c r="AP66" s="875"/>
      <c r="AQ66" s="875"/>
      <c r="AR66" s="875"/>
      <c r="AS66" s="875"/>
      <c r="AT66" s="875"/>
      <c r="AU66" s="875"/>
      <c r="AV66" s="875"/>
      <c r="AW66" s="875"/>
      <c r="AX66" s="875"/>
      <c r="AY66" s="875"/>
      <c r="AZ66" s="875"/>
      <c r="BA66" s="875"/>
      <c r="BB66" s="875"/>
      <c r="BC66" s="875"/>
      <c r="BD66" s="875"/>
      <c r="BE66" s="875"/>
      <c r="BF66" s="875"/>
      <c r="BG66" s="875"/>
      <c r="BH66" s="875"/>
      <c r="BI66" s="875"/>
      <c r="BJ66" s="875"/>
      <c r="BK66" s="875"/>
      <c r="BL66" s="875"/>
      <c r="BM66" s="875"/>
      <c r="BN66" s="875"/>
      <c r="BO66" s="875"/>
      <c r="BP66" s="875"/>
      <c r="BQ66" s="875"/>
      <c r="BR66" s="875"/>
      <c r="BS66" s="875"/>
      <c r="BT66" s="875"/>
      <c r="BU66" s="875"/>
      <c r="BV66" s="875"/>
      <c r="BW66" s="875"/>
      <c r="BX66" s="875"/>
      <c r="BY66" s="875"/>
      <c r="BZ66" s="875"/>
      <c r="CA66" s="875"/>
      <c r="CB66" s="875"/>
      <c r="CC66" s="875"/>
      <c r="CD66" s="875"/>
      <c r="CE66" s="875"/>
      <c r="CF66" s="875"/>
      <c r="CG66" s="875"/>
      <c r="CH66" s="875"/>
      <c r="CI66" s="875"/>
      <c r="CJ66" s="875"/>
      <c r="CK66" s="875"/>
      <c r="CL66" s="875"/>
      <c r="CM66" s="875"/>
      <c r="CN66" s="875"/>
      <c r="CO66" s="875"/>
      <c r="CP66" s="875"/>
      <c r="CQ66" s="875"/>
      <c r="CR66" s="875"/>
      <c r="CS66" s="875"/>
      <c r="CT66" s="875"/>
      <c r="CU66" s="875"/>
      <c r="CV66" s="875"/>
      <c r="CW66" s="875"/>
      <c r="CX66" s="875"/>
      <c r="CY66" s="875"/>
      <c r="CZ66" s="875"/>
      <c r="DA66" s="875"/>
      <c r="DB66" s="875"/>
      <c r="DC66" s="875"/>
      <c r="DD66" s="875"/>
      <c r="DE66" s="875"/>
      <c r="DF66" s="875"/>
      <c r="DG66" s="875"/>
      <c r="DH66" s="875"/>
      <c r="DI66" s="875"/>
      <c r="DJ66" s="875"/>
      <c r="DK66" s="875"/>
      <c r="DL66" s="875"/>
      <c r="DM66" s="875"/>
      <c r="DN66" s="875"/>
      <c r="DO66" s="875"/>
      <c r="DP66" s="875"/>
      <c r="DQ66" s="875"/>
      <c r="DR66" s="875"/>
      <c r="DS66" s="875"/>
      <c r="DT66" s="875"/>
      <c r="DU66" s="875"/>
      <c r="DV66" s="875"/>
      <c r="DW66" s="875"/>
      <c r="DX66" s="875"/>
      <c r="DY66" s="875"/>
      <c r="DZ66" s="875"/>
      <c r="EA66" s="875"/>
      <c r="EB66" s="875"/>
      <c r="EC66" s="875"/>
      <c r="ED66" s="875"/>
      <c r="EE66" s="875"/>
      <c r="EF66" s="875"/>
      <c r="EG66" s="875"/>
      <c r="EH66" s="875"/>
      <c r="EI66" s="875"/>
      <c r="EJ66" s="875"/>
      <c r="EK66" s="875"/>
      <c r="EL66" s="875"/>
      <c r="EM66" s="875"/>
      <c r="EN66" s="875"/>
    </row>
    <row r="67" spans="1:144" s="876" customFormat="1" ht="14" x14ac:dyDescent="0.3">
      <c r="A67" s="924" t="s">
        <v>5257</v>
      </c>
      <c r="B67" s="924" t="s">
        <v>5258</v>
      </c>
      <c r="C67" s="874">
        <v>1</v>
      </c>
      <c r="D67" s="164">
        <v>7567.7759999999998</v>
      </c>
      <c r="E67" s="164">
        <v>7567.7759999999998</v>
      </c>
      <c r="F67" s="287"/>
      <c r="G67" s="1297"/>
      <c r="H67" s="1297"/>
      <c r="I67" s="875"/>
      <c r="J67" s="40"/>
      <c r="K67" s="38"/>
      <c r="L67" s="283"/>
      <c r="M67" s="288"/>
      <c r="N67" s="288"/>
      <c r="O67" s="38"/>
      <c r="P67" s="875"/>
      <c r="Q67" s="875"/>
      <c r="R67" s="875"/>
      <c r="S67" s="875"/>
      <c r="T67" s="875"/>
      <c r="U67" s="875"/>
      <c r="V67" s="875"/>
      <c r="W67" s="875"/>
      <c r="X67" s="875"/>
      <c r="Y67" s="875"/>
      <c r="Z67" s="875"/>
      <c r="AA67" s="875"/>
      <c r="AB67" s="875"/>
      <c r="AC67" s="875"/>
      <c r="AD67" s="875"/>
      <c r="AE67" s="875"/>
      <c r="AF67" s="875"/>
      <c r="AG67" s="875"/>
      <c r="AH67" s="875"/>
      <c r="AI67" s="875"/>
      <c r="AJ67" s="875"/>
      <c r="AK67" s="875"/>
      <c r="AL67" s="875"/>
      <c r="AM67" s="875"/>
      <c r="AN67" s="875"/>
      <c r="AO67" s="875"/>
      <c r="AP67" s="875"/>
      <c r="AQ67" s="875"/>
      <c r="AR67" s="875"/>
      <c r="AS67" s="875"/>
      <c r="AT67" s="875"/>
      <c r="AU67" s="875"/>
      <c r="AV67" s="875"/>
      <c r="AW67" s="875"/>
      <c r="AX67" s="875"/>
      <c r="AY67" s="875"/>
      <c r="AZ67" s="875"/>
      <c r="BA67" s="875"/>
      <c r="BB67" s="875"/>
      <c r="BC67" s="875"/>
      <c r="BD67" s="875"/>
      <c r="BE67" s="875"/>
      <c r="BF67" s="875"/>
      <c r="BG67" s="875"/>
      <c r="BH67" s="875"/>
      <c r="BI67" s="875"/>
      <c r="BJ67" s="875"/>
      <c r="BK67" s="875"/>
      <c r="BL67" s="875"/>
      <c r="BM67" s="875"/>
      <c r="BN67" s="875"/>
      <c r="BO67" s="875"/>
      <c r="BP67" s="875"/>
      <c r="BQ67" s="875"/>
      <c r="BR67" s="875"/>
      <c r="BS67" s="875"/>
      <c r="BT67" s="875"/>
      <c r="BU67" s="875"/>
      <c r="BV67" s="875"/>
      <c r="BW67" s="875"/>
      <c r="BX67" s="875"/>
      <c r="BY67" s="875"/>
      <c r="BZ67" s="875"/>
      <c r="CA67" s="875"/>
      <c r="CB67" s="875"/>
      <c r="CC67" s="875"/>
      <c r="CD67" s="875"/>
      <c r="CE67" s="875"/>
      <c r="CF67" s="875"/>
      <c r="CG67" s="875"/>
      <c r="CH67" s="875"/>
      <c r="CI67" s="875"/>
      <c r="CJ67" s="875"/>
      <c r="CK67" s="875"/>
      <c r="CL67" s="875"/>
      <c r="CM67" s="875"/>
      <c r="CN67" s="875"/>
      <c r="CO67" s="875"/>
      <c r="CP67" s="875"/>
      <c r="CQ67" s="875"/>
      <c r="CR67" s="875"/>
      <c r="CS67" s="875"/>
      <c r="CT67" s="875"/>
      <c r="CU67" s="875"/>
      <c r="CV67" s="875"/>
      <c r="CW67" s="875"/>
      <c r="CX67" s="875"/>
      <c r="CY67" s="875"/>
      <c r="CZ67" s="875"/>
      <c r="DA67" s="875"/>
      <c r="DB67" s="875"/>
      <c r="DC67" s="875"/>
      <c r="DD67" s="875"/>
      <c r="DE67" s="875"/>
      <c r="DF67" s="875"/>
      <c r="DG67" s="875"/>
      <c r="DH67" s="875"/>
      <c r="DI67" s="875"/>
      <c r="DJ67" s="875"/>
      <c r="DK67" s="875"/>
      <c r="DL67" s="875"/>
      <c r="DM67" s="875"/>
      <c r="DN67" s="875"/>
      <c r="DO67" s="875"/>
      <c r="DP67" s="875"/>
      <c r="DQ67" s="875"/>
      <c r="DR67" s="875"/>
      <c r="DS67" s="875"/>
      <c r="DT67" s="875"/>
      <c r="DU67" s="875"/>
      <c r="DV67" s="875"/>
      <c r="DW67" s="875"/>
      <c r="DX67" s="875"/>
      <c r="DY67" s="875"/>
      <c r="DZ67" s="875"/>
      <c r="EA67" s="875"/>
      <c r="EB67" s="875"/>
      <c r="EC67" s="875"/>
      <c r="ED67" s="875"/>
      <c r="EE67" s="875"/>
      <c r="EF67" s="875"/>
      <c r="EG67" s="875"/>
      <c r="EH67" s="875"/>
      <c r="EI67" s="875"/>
      <c r="EJ67" s="875"/>
      <c r="EK67" s="875"/>
      <c r="EL67" s="875"/>
      <c r="EM67" s="875"/>
      <c r="EN67" s="875"/>
    </row>
    <row r="68" spans="1:144" s="876" customFormat="1" ht="14" x14ac:dyDescent="0.3">
      <c r="A68" s="924" t="s">
        <v>5259</v>
      </c>
      <c r="B68" s="924" t="s">
        <v>5260</v>
      </c>
      <c r="C68" s="874">
        <v>1</v>
      </c>
      <c r="D68" s="164">
        <v>7567.78</v>
      </c>
      <c r="E68" s="164">
        <v>7567.78</v>
      </c>
      <c r="F68" s="287"/>
      <c r="G68" s="1297"/>
      <c r="H68" s="1297"/>
      <c r="I68" s="875"/>
      <c r="J68" s="40"/>
      <c r="K68" s="38"/>
      <c r="L68" s="283"/>
      <c r="M68" s="288"/>
      <c r="N68" s="288"/>
      <c r="O68" s="38"/>
      <c r="P68" s="875"/>
      <c r="Q68" s="875"/>
      <c r="R68" s="875"/>
      <c r="S68" s="875"/>
      <c r="T68" s="875"/>
      <c r="U68" s="875"/>
      <c r="V68" s="875"/>
      <c r="W68" s="875"/>
      <c r="X68" s="875"/>
      <c r="Y68" s="875"/>
      <c r="Z68" s="875"/>
      <c r="AA68" s="875"/>
      <c r="AB68" s="875"/>
      <c r="AC68" s="875"/>
      <c r="AD68" s="875"/>
      <c r="AE68" s="875"/>
      <c r="AF68" s="875"/>
      <c r="AG68" s="875"/>
      <c r="AH68" s="875"/>
      <c r="AI68" s="875"/>
      <c r="AJ68" s="875"/>
      <c r="AK68" s="875"/>
      <c r="AL68" s="875"/>
      <c r="AM68" s="875"/>
      <c r="AN68" s="875"/>
      <c r="AO68" s="875"/>
      <c r="AP68" s="875"/>
      <c r="AQ68" s="875"/>
      <c r="AR68" s="875"/>
      <c r="AS68" s="875"/>
      <c r="AT68" s="875"/>
      <c r="AU68" s="875"/>
      <c r="AV68" s="875"/>
      <c r="AW68" s="875"/>
      <c r="AX68" s="875"/>
      <c r="AY68" s="875"/>
      <c r="AZ68" s="875"/>
      <c r="BA68" s="875"/>
      <c r="BB68" s="875"/>
      <c r="BC68" s="875"/>
      <c r="BD68" s="875"/>
      <c r="BE68" s="875"/>
      <c r="BF68" s="875"/>
      <c r="BG68" s="875"/>
      <c r="BH68" s="875"/>
      <c r="BI68" s="875"/>
      <c r="BJ68" s="875"/>
      <c r="BK68" s="875"/>
      <c r="BL68" s="875"/>
      <c r="BM68" s="875"/>
      <c r="BN68" s="875"/>
      <c r="BO68" s="875"/>
      <c r="BP68" s="875"/>
      <c r="BQ68" s="875"/>
      <c r="BR68" s="875"/>
      <c r="BS68" s="875"/>
      <c r="BT68" s="875"/>
      <c r="BU68" s="875"/>
      <c r="BV68" s="875"/>
      <c r="BW68" s="875"/>
      <c r="BX68" s="875"/>
      <c r="BY68" s="875"/>
      <c r="BZ68" s="875"/>
      <c r="CA68" s="875"/>
      <c r="CB68" s="875"/>
      <c r="CC68" s="875"/>
      <c r="CD68" s="875"/>
      <c r="CE68" s="875"/>
      <c r="CF68" s="875"/>
      <c r="CG68" s="875"/>
      <c r="CH68" s="875"/>
      <c r="CI68" s="875"/>
      <c r="CJ68" s="875"/>
      <c r="CK68" s="875"/>
      <c r="CL68" s="875"/>
      <c r="CM68" s="875"/>
      <c r="CN68" s="875"/>
      <c r="CO68" s="875"/>
      <c r="CP68" s="875"/>
      <c r="CQ68" s="875"/>
      <c r="CR68" s="875"/>
      <c r="CS68" s="875"/>
      <c r="CT68" s="875"/>
      <c r="CU68" s="875"/>
      <c r="CV68" s="875"/>
      <c r="CW68" s="875"/>
      <c r="CX68" s="875"/>
      <c r="CY68" s="875"/>
      <c r="CZ68" s="875"/>
      <c r="DA68" s="875"/>
      <c r="DB68" s="875"/>
      <c r="DC68" s="875"/>
      <c r="DD68" s="875"/>
      <c r="DE68" s="875"/>
      <c r="DF68" s="875"/>
      <c r="DG68" s="875"/>
      <c r="DH68" s="875"/>
      <c r="DI68" s="875"/>
      <c r="DJ68" s="875"/>
      <c r="DK68" s="875"/>
      <c r="DL68" s="875"/>
      <c r="DM68" s="875"/>
      <c r="DN68" s="875"/>
      <c r="DO68" s="875"/>
      <c r="DP68" s="875"/>
      <c r="DQ68" s="875"/>
      <c r="DR68" s="875"/>
      <c r="DS68" s="875"/>
      <c r="DT68" s="875"/>
      <c r="DU68" s="875"/>
      <c r="DV68" s="875"/>
      <c r="DW68" s="875"/>
      <c r="DX68" s="875"/>
      <c r="DY68" s="875"/>
      <c r="DZ68" s="875"/>
      <c r="EA68" s="875"/>
      <c r="EB68" s="875"/>
      <c r="EC68" s="875"/>
      <c r="ED68" s="875"/>
      <c r="EE68" s="875"/>
      <c r="EF68" s="875"/>
      <c r="EG68" s="875"/>
      <c r="EH68" s="875"/>
      <c r="EI68" s="875"/>
      <c r="EJ68" s="875"/>
      <c r="EK68" s="875"/>
      <c r="EL68" s="875"/>
      <c r="EM68" s="875"/>
      <c r="EN68" s="875"/>
    </row>
    <row r="69" spans="1:144" s="876" customFormat="1" ht="14" x14ac:dyDescent="0.3">
      <c r="A69" s="924" t="s">
        <v>5261</v>
      </c>
      <c r="B69" s="924" t="s">
        <v>5262</v>
      </c>
      <c r="C69" s="874">
        <v>10</v>
      </c>
      <c r="D69" s="164">
        <v>7587.3516639999998</v>
      </c>
      <c r="E69" s="164">
        <v>7587.3516639999998</v>
      </c>
      <c r="F69" s="287"/>
      <c r="G69" s="1297"/>
      <c r="H69" s="1297"/>
      <c r="I69" s="875"/>
      <c r="J69" s="40"/>
      <c r="K69" s="38"/>
      <c r="L69" s="283"/>
      <c r="M69" s="288"/>
      <c r="N69" s="288"/>
      <c r="O69" s="38"/>
      <c r="P69" s="875"/>
      <c r="Q69" s="875"/>
      <c r="R69" s="875"/>
      <c r="S69" s="875"/>
      <c r="T69" s="875"/>
      <c r="U69" s="875"/>
      <c r="V69" s="875"/>
      <c r="W69" s="875"/>
      <c r="X69" s="875"/>
      <c r="Y69" s="875"/>
      <c r="Z69" s="875"/>
      <c r="AA69" s="875"/>
      <c r="AB69" s="875"/>
      <c r="AC69" s="875"/>
      <c r="AD69" s="875"/>
      <c r="AE69" s="875"/>
      <c r="AF69" s="875"/>
      <c r="AG69" s="875"/>
      <c r="AH69" s="875"/>
      <c r="AI69" s="875"/>
      <c r="AJ69" s="875"/>
      <c r="AK69" s="875"/>
      <c r="AL69" s="875"/>
      <c r="AM69" s="875"/>
      <c r="AN69" s="875"/>
      <c r="AO69" s="875"/>
      <c r="AP69" s="875"/>
      <c r="AQ69" s="875"/>
      <c r="AR69" s="875"/>
      <c r="AS69" s="875"/>
      <c r="AT69" s="875"/>
      <c r="AU69" s="875"/>
      <c r="AV69" s="875"/>
      <c r="AW69" s="875"/>
      <c r="AX69" s="875"/>
      <c r="AY69" s="875"/>
      <c r="AZ69" s="875"/>
      <c r="BA69" s="875"/>
      <c r="BB69" s="875"/>
      <c r="BC69" s="875"/>
      <c r="BD69" s="875"/>
      <c r="BE69" s="875"/>
      <c r="BF69" s="875"/>
      <c r="BG69" s="875"/>
      <c r="BH69" s="875"/>
      <c r="BI69" s="875"/>
      <c r="BJ69" s="875"/>
      <c r="BK69" s="875"/>
      <c r="BL69" s="875"/>
      <c r="BM69" s="875"/>
      <c r="BN69" s="875"/>
      <c r="BO69" s="875"/>
      <c r="BP69" s="875"/>
      <c r="BQ69" s="875"/>
      <c r="BR69" s="875"/>
      <c r="BS69" s="875"/>
      <c r="BT69" s="875"/>
      <c r="BU69" s="875"/>
      <c r="BV69" s="875"/>
      <c r="BW69" s="875"/>
      <c r="BX69" s="875"/>
      <c r="BY69" s="875"/>
      <c r="BZ69" s="875"/>
      <c r="CA69" s="875"/>
      <c r="CB69" s="875"/>
      <c r="CC69" s="875"/>
      <c r="CD69" s="875"/>
      <c r="CE69" s="875"/>
      <c r="CF69" s="875"/>
      <c r="CG69" s="875"/>
      <c r="CH69" s="875"/>
      <c r="CI69" s="875"/>
      <c r="CJ69" s="875"/>
      <c r="CK69" s="875"/>
      <c r="CL69" s="875"/>
      <c r="CM69" s="875"/>
      <c r="CN69" s="875"/>
      <c r="CO69" s="875"/>
      <c r="CP69" s="875"/>
      <c r="CQ69" s="875"/>
      <c r="CR69" s="875"/>
      <c r="CS69" s="875"/>
      <c r="CT69" s="875"/>
      <c r="CU69" s="875"/>
      <c r="CV69" s="875"/>
      <c r="CW69" s="875"/>
      <c r="CX69" s="875"/>
      <c r="CY69" s="875"/>
      <c r="CZ69" s="875"/>
      <c r="DA69" s="875"/>
      <c r="DB69" s="875"/>
      <c r="DC69" s="875"/>
      <c r="DD69" s="875"/>
      <c r="DE69" s="875"/>
      <c r="DF69" s="875"/>
      <c r="DG69" s="875"/>
      <c r="DH69" s="875"/>
      <c r="DI69" s="875"/>
      <c r="DJ69" s="875"/>
      <c r="DK69" s="875"/>
      <c r="DL69" s="875"/>
      <c r="DM69" s="875"/>
      <c r="DN69" s="875"/>
      <c r="DO69" s="875"/>
      <c r="DP69" s="875"/>
      <c r="DQ69" s="875"/>
      <c r="DR69" s="875"/>
      <c r="DS69" s="875"/>
      <c r="DT69" s="875"/>
      <c r="DU69" s="875"/>
      <c r="DV69" s="875"/>
      <c r="DW69" s="875"/>
      <c r="DX69" s="875"/>
      <c r="DY69" s="875"/>
      <c r="DZ69" s="875"/>
      <c r="EA69" s="875"/>
      <c r="EB69" s="875"/>
      <c r="EC69" s="875"/>
      <c r="ED69" s="875"/>
      <c r="EE69" s="875"/>
      <c r="EF69" s="875"/>
      <c r="EG69" s="875"/>
      <c r="EH69" s="875"/>
      <c r="EI69" s="875"/>
      <c r="EJ69" s="875"/>
      <c r="EK69" s="875"/>
      <c r="EL69" s="875"/>
      <c r="EM69" s="875"/>
      <c r="EN69" s="875"/>
    </row>
    <row r="70" spans="1:144" s="876" customFormat="1" ht="14" x14ac:dyDescent="0.3">
      <c r="A70" s="924" t="s">
        <v>5263</v>
      </c>
      <c r="B70" s="924" t="s">
        <v>5264</v>
      </c>
      <c r="C70" s="874">
        <v>6</v>
      </c>
      <c r="D70" s="164">
        <v>8961.5084000000006</v>
      </c>
      <c r="E70" s="164">
        <v>8961.5084000000006</v>
      </c>
      <c r="F70" s="287"/>
      <c r="G70" s="1297"/>
      <c r="H70" s="1297"/>
      <c r="I70" s="875"/>
      <c r="J70" s="40"/>
      <c r="K70" s="38"/>
      <c r="L70" s="283"/>
      <c r="M70" s="288"/>
      <c r="N70" s="288"/>
      <c r="O70" s="38"/>
      <c r="P70" s="875"/>
      <c r="Q70" s="875"/>
      <c r="R70" s="875"/>
      <c r="S70" s="875"/>
      <c r="T70" s="875"/>
      <c r="U70" s="875"/>
      <c r="V70" s="875"/>
      <c r="W70" s="875"/>
      <c r="X70" s="875"/>
      <c r="Y70" s="875"/>
      <c r="Z70" s="875"/>
      <c r="AA70" s="875"/>
      <c r="AB70" s="875"/>
      <c r="AC70" s="875"/>
      <c r="AD70" s="875"/>
      <c r="AE70" s="875"/>
      <c r="AF70" s="875"/>
      <c r="AG70" s="875"/>
      <c r="AH70" s="875"/>
      <c r="AI70" s="875"/>
      <c r="AJ70" s="875"/>
      <c r="AK70" s="875"/>
      <c r="AL70" s="875"/>
      <c r="AM70" s="875"/>
      <c r="AN70" s="875"/>
      <c r="AO70" s="875"/>
      <c r="AP70" s="875"/>
      <c r="AQ70" s="875"/>
      <c r="AR70" s="875"/>
      <c r="AS70" s="875"/>
      <c r="AT70" s="875"/>
      <c r="AU70" s="875"/>
      <c r="AV70" s="875"/>
      <c r="AW70" s="875"/>
      <c r="AX70" s="875"/>
      <c r="AY70" s="875"/>
      <c r="AZ70" s="875"/>
      <c r="BA70" s="875"/>
      <c r="BB70" s="875"/>
      <c r="BC70" s="875"/>
      <c r="BD70" s="875"/>
      <c r="BE70" s="875"/>
      <c r="BF70" s="875"/>
      <c r="BG70" s="875"/>
      <c r="BH70" s="875"/>
      <c r="BI70" s="875"/>
      <c r="BJ70" s="875"/>
      <c r="BK70" s="875"/>
      <c r="BL70" s="875"/>
      <c r="BM70" s="875"/>
      <c r="BN70" s="875"/>
      <c r="BO70" s="875"/>
      <c r="BP70" s="875"/>
      <c r="BQ70" s="875"/>
      <c r="BR70" s="875"/>
      <c r="BS70" s="875"/>
      <c r="BT70" s="875"/>
      <c r="BU70" s="875"/>
      <c r="BV70" s="875"/>
      <c r="BW70" s="875"/>
      <c r="BX70" s="875"/>
      <c r="BY70" s="875"/>
      <c r="BZ70" s="875"/>
      <c r="CA70" s="875"/>
      <c r="CB70" s="875"/>
      <c r="CC70" s="875"/>
      <c r="CD70" s="875"/>
      <c r="CE70" s="875"/>
      <c r="CF70" s="875"/>
      <c r="CG70" s="875"/>
      <c r="CH70" s="875"/>
      <c r="CI70" s="875"/>
      <c r="CJ70" s="875"/>
      <c r="CK70" s="875"/>
      <c r="CL70" s="875"/>
      <c r="CM70" s="875"/>
      <c r="CN70" s="875"/>
      <c r="CO70" s="875"/>
      <c r="CP70" s="875"/>
      <c r="CQ70" s="875"/>
      <c r="CR70" s="875"/>
      <c r="CS70" s="875"/>
      <c r="CT70" s="875"/>
      <c r="CU70" s="875"/>
      <c r="CV70" s="875"/>
      <c r="CW70" s="875"/>
      <c r="CX70" s="875"/>
      <c r="CY70" s="875"/>
      <c r="CZ70" s="875"/>
      <c r="DA70" s="875"/>
      <c r="DB70" s="875"/>
      <c r="DC70" s="875"/>
      <c r="DD70" s="875"/>
      <c r="DE70" s="875"/>
      <c r="DF70" s="875"/>
      <c r="DG70" s="875"/>
      <c r="DH70" s="875"/>
      <c r="DI70" s="875"/>
      <c r="DJ70" s="875"/>
      <c r="DK70" s="875"/>
      <c r="DL70" s="875"/>
      <c r="DM70" s="875"/>
      <c r="DN70" s="875"/>
      <c r="DO70" s="875"/>
      <c r="DP70" s="875"/>
      <c r="DQ70" s="875"/>
      <c r="DR70" s="875"/>
      <c r="DS70" s="875"/>
      <c r="DT70" s="875"/>
      <c r="DU70" s="875"/>
      <c r="DV70" s="875"/>
      <c r="DW70" s="875"/>
      <c r="DX70" s="875"/>
      <c r="DY70" s="875"/>
      <c r="DZ70" s="875"/>
      <c r="EA70" s="875"/>
      <c r="EB70" s="875"/>
      <c r="EC70" s="875"/>
      <c r="ED70" s="875"/>
      <c r="EE70" s="875"/>
      <c r="EF70" s="875"/>
      <c r="EG70" s="875"/>
      <c r="EH70" s="875"/>
      <c r="EI70" s="875"/>
      <c r="EJ70" s="875"/>
      <c r="EK70" s="875"/>
      <c r="EL70" s="875"/>
      <c r="EM70" s="875"/>
      <c r="EN70" s="875"/>
    </row>
    <row r="71" spans="1:144" s="876" customFormat="1" ht="14" x14ac:dyDescent="0.3">
      <c r="A71" s="924" t="s">
        <v>5265</v>
      </c>
      <c r="B71" s="924" t="s">
        <v>5266</v>
      </c>
      <c r="C71" s="874">
        <v>1</v>
      </c>
      <c r="D71" s="164">
        <v>7587.3520799999997</v>
      </c>
      <c r="E71" s="164">
        <v>7587.3520799999997</v>
      </c>
      <c r="F71" s="287"/>
      <c r="G71" s="1297"/>
      <c r="H71" s="1297"/>
      <c r="I71" s="875"/>
      <c r="J71" s="40"/>
      <c r="K71" s="38"/>
      <c r="L71" s="283"/>
      <c r="M71" s="288"/>
      <c r="N71" s="288"/>
      <c r="O71" s="38"/>
      <c r="P71" s="875"/>
      <c r="Q71" s="875"/>
      <c r="R71" s="875"/>
      <c r="S71" s="875"/>
      <c r="T71" s="875"/>
      <c r="U71" s="875"/>
      <c r="V71" s="875"/>
      <c r="W71" s="875"/>
      <c r="X71" s="875"/>
      <c r="Y71" s="875"/>
      <c r="Z71" s="875"/>
      <c r="AA71" s="875"/>
      <c r="AB71" s="875"/>
      <c r="AC71" s="875"/>
      <c r="AD71" s="875"/>
      <c r="AE71" s="875"/>
      <c r="AF71" s="875"/>
      <c r="AG71" s="875"/>
      <c r="AH71" s="875"/>
      <c r="AI71" s="875"/>
      <c r="AJ71" s="875"/>
      <c r="AK71" s="875"/>
      <c r="AL71" s="875"/>
      <c r="AM71" s="875"/>
      <c r="AN71" s="875"/>
      <c r="AO71" s="875"/>
      <c r="AP71" s="875"/>
      <c r="AQ71" s="875"/>
      <c r="AR71" s="875"/>
      <c r="AS71" s="875"/>
      <c r="AT71" s="875"/>
      <c r="AU71" s="875"/>
      <c r="AV71" s="875"/>
      <c r="AW71" s="875"/>
      <c r="AX71" s="875"/>
      <c r="AY71" s="875"/>
      <c r="AZ71" s="875"/>
      <c r="BA71" s="875"/>
      <c r="BB71" s="875"/>
      <c r="BC71" s="875"/>
      <c r="BD71" s="875"/>
      <c r="BE71" s="875"/>
      <c r="BF71" s="875"/>
      <c r="BG71" s="875"/>
      <c r="BH71" s="875"/>
      <c r="BI71" s="875"/>
      <c r="BJ71" s="875"/>
      <c r="BK71" s="875"/>
      <c r="BL71" s="875"/>
      <c r="BM71" s="875"/>
      <c r="BN71" s="875"/>
      <c r="BO71" s="875"/>
      <c r="BP71" s="875"/>
      <c r="BQ71" s="875"/>
      <c r="BR71" s="875"/>
      <c r="BS71" s="875"/>
      <c r="BT71" s="875"/>
      <c r="BU71" s="875"/>
      <c r="BV71" s="875"/>
      <c r="BW71" s="875"/>
      <c r="BX71" s="875"/>
      <c r="BY71" s="875"/>
      <c r="BZ71" s="875"/>
      <c r="CA71" s="875"/>
      <c r="CB71" s="875"/>
      <c r="CC71" s="875"/>
      <c r="CD71" s="875"/>
      <c r="CE71" s="875"/>
      <c r="CF71" s="875"/>
      <c r="CG71" s="875"/>
      <c r="CH71" s="875"/>
      <c r="CI71" s="875"/>
      <c r="CJ71" s="875"/>
      <c r="CK71" s="875"/>
      <c r="CL71" s="875"/>
      <c r="CM71" s="875"/>
      <c r="CN71" s="875"/>
      <c r="CO71" s="875"/>
      <c r="CP71" s="875"/>
      <c r="CQ71" s="875"/>
      <c r="CR71" s="875"/>
      <c r="CS71" s="875"/>
      <c r="CT71" s="875"/>
      <c r="CU71" s="875"/>
      <c r="CV71" s="875"/>
      <c r="CW71" s="875"/>
      <c r="CX71" s="875"/>
      <c r="CY71" s="875"/>
      <c r="CZ71" s="875"/>
      <c r="DA71" s="875"/>
      <c r="DB71" s="875"/>
      <c r="DC71" s="875"/>
      <c r="DD71" s="875"/>
      <c r="DE71" s="875"/>
      <c r="DF71" s="875"/>
      <c r="DG71" s="875"/>
      <c r="DH71" s="875"/>
      <c r="DI71" s="875"/>
      <c r="DJ71" s="875"/>
      <c r="DK71" s="875"/>
      <c r="DL71" s="875"/>
      <c r="DM71" s="875"/>
      <c r="DN71" s="875"/>
      <c r="DO71" s="875"/>
      <c r="DP71" s="875"/>
      <c r="DQ71" s="875"/>
      <c r="DR71" s="875"/>
      <c r="DS71" s="875"/>
      <c r="DT71" s="875"/>
      <c r="DU71" s="875"/>
      <c r="DV71" s="875"/>
      <c r="DW71" s="875"/>
      <c r="DX71" s="875"/>
      <c r="DY71" s="875"/>
      <c r="DZ71" s="875"/>
      <c r="EA71" s="875"/>
      <c r="EB71" s="875"/>
      <c r="EC71" s="875"/>
      <c r="ED71" s="875"/>
      <c r="EE71" s="875"/>
      <c r="EF71" s="875"/>
      <c r="EG71" s="875"/>
      <c r="EH71" s="875"/>
      <c r="EI71" s="875"/>
      <c r="EJ71" s="875"/>
      <c r="EK71" s="875"/>
      <c r="EL71" s="875"/>
      <c r="EM71" s="875"/>
      <c r="EN71" s="875"/>
    </row>
    <row r="72" spans="1:144" s="876" customFormat="1" ht="14" x14ac:dyDescent="0.3">
      <c r="A72" s="924" t="s">
        <v>5267</v>
      </c>
      <c r="B72" s="924" t="s">
        <v>5268</v>
      </c>
      <c r="C72" s="874">
        <v>1</v>
      </c>
      <c r="D72" s="164">
        <v>7567.7759999999998</v>
      </c>
      <c r="E72" s="164">
        <v>7567.7759999999998</v>
      </c>
      <c r="F72" s="287"/>
      <c r="G72" s="1297"/>
      <c r="H72" s="1297"/>
      <c r="I72" s="875"/>
      <c r="J72" s="40"/>
      <c r="K72" s="38"/>
      <c r="L72" s="283"/>
      <c r="M72" s="288"/>
      <c r="N72" s="288"/>
      <c r="O72" s="38"/>
      <c r="P72" s="875"/>
      <c r="Q72" s="875"/>
      <c r="R72" s="875"/>
      <c r="S72" s="875"/>
      <c r="T72" s="875"/>
      <c r="U72" s="875"/>
      <c r="V72" s="875"/>
      <c r="W72" s="875"/>
      <c r="X72" s="875"/>
      <c r="Y72" s="875"/>
      <c r="Z72" s="875"/>
      <c r="AA72" s="875"/>
      <c r="AB72" s="875"/>
      <c r="AC72" s="875"/>
      <c r="AD72" s="875"/>
      <c r="AE72" s="875"/>
      <c r="AF72" s="875"/>
      <c r="AG72" s="875"/>
      <c r="AH72" s="875"/>
      <c r="AI72" s="875"/>
      <c r="AJ72" s="875"/>
      <c r="AK72" s="875"/>
      <c r="AL72" s="875"/>
      <c r="AM72" s="875"/>
      <c r="AN72" s="875"/>
      <c r="AO72" s="875"/>
      <c r="AP72" s="875"/>
      <c r="AQ72" s="875"/>
      <c r="AR72" s="875"/>
      <c r="AS72" s="875"/>
      <c r="AT72" s="875"/>
      <c r="AU72" s="875"/>
      <c r="AV72" s="875"/>
      <c r="AW72" s="875"/>
      <c r="AX72" s="875"/>
      <c r="AY72" s="875"/>
      <c r="AZ72" s="875"/>
      <c r="BA72" s="875"/>
      <c r="BB72" s="875"/>
      <c r="BC72" s="875"/>
      <c r="BD72" s="875"/>
      <c r="BE72" s="875"/>
      <c r="BF72" s="875"/>
      <c r="BG72" s="875"/>
      <c r="BH72" s="875"/>
      <c r="BI72" s="875"/>
      <c r="BJ72" s="875"/>
      <c r="BK72" s="875"/>
      <c r="BL72" s="875"/>
      <c r="BM72" s="875"/>
      <c r="BN72" s="875"/>
      <c r="BO72" s="875"/>
      <c r="BP72" s="875"/>
      <c r="BQ72" s="875"/>
      <c r="BR72" s="875"/>
      <c r="BS72" s="875"/>
      <c r="BT72" s="875"/>
      <c r="BU72" s="875"/>
      <c r="BV72" s="875"/>
      <c r="BW72" s="875"/>
      <c r="BX72" s="875"/>
      <c r="BY72" s="875"/>
      <c r="BZ72" s="875"/>
      <c r="CA72" s="875"/>
      <c r="CB72" s="875"/>
      <c r="CC72" s="875"/>
      <c r="CD72" s="875"/>
      <c r="CE72" s="875"/>
      <c r="CF72" s="875"/>
      <c r="CG72" s="875"/>
      <c r="CH72" s="875"/>
      <c r="CI72" s="875"/>
      <c r="CJ72" s="875"/>
      <c r="CK72" s="875"/>
      <c r="CL72" s="875"/>
      <c r="CM72" s="875"/>
      <c r="CN72" s="875"/>
      <c r="CO72" s="875"/>
      <c r="CP72" s="875"/>
      <c r="CQ72" s="875"/>
      <c r="CR72" s="875"/>
      <c r="CS72" s="875"/>
      <c r="CT72" s="875"/>
      <c r="CU72" s="875"/>
      <c r="CV72" s="875"/>
      <c r="CW72" s="875"/>
      <c r="CX72" s="875"/>
      <c r="CY72" s="875"/>
      <c r="CZ72" s="875"/>
      <c r="DA72" s="875"/>
      <c r="DB72" s="875"/>
      <c r="DC72" s="875"/>
      <c r="DD72" s="875"/>
      <c r="DE72" s="875"/>
      <c r="DF72" s="875"/>
      <c r="DG72" s="875"/>
      <c r="DH72" s="875"/>
      <c r="DI72" s="875"/>
      <c r="DJ72" s="875"/>
      <c r="DK72" s="875"/>
      <c r="DL72" s="875"/>
      <c r="DM72" s="875"/>
      <c r="DN72" s="875"/>
      <c r="DO72" s="875"/>
      <c r="DP72" s="875"/>
      <c r="DQ72" s="875"/>
      <c r="DR72" s="875"/>
      <c r="DS72" s="875"/>
      <c r="DT72" s="875"/>
      <c r="DU72" s="875"/>
      <c r="DV72" s="875"/>
      <c r="DW72" s="875"/>
      <c r="DX72" s="875"/>
      <c r="DY72" s="875"/>
      <c r="DZ72" s="875"/>
      <c r="EA72" s="875"/>
      <c r="EB72" s="875"/>
      <c r="EC72" s="875"/>
      <c r="ED72" s="875"/>
      <c r="EE72" s="875"/>
      <c r="EF72" s="875"/>
      <c r="EG72" s="875"/>
      <c r="EH72" s="875"/>
      <c r="EI72" s="875"/>
      <c r="EJ72" s="875"/>
      <c r="EK72" s="875"/>
      <c r="EL72" s="875"/>
      <c r="EM72" s="875"/>
      <c r="EN72" s="875"/>
    </row>
    <row r="73" spans="1:144" s="875" customFormat="1" ht="14" x14ac:dyDescent="0.3">
      <c r="A73" s="1298" t="s">
        <v>5269</v>
      </c>
      <c r="B73" s="1298" t="s">
        <v>5270</v>
      </c>
      <c r="C73" s="1299">
        <v>6</v>
      </c>
      <c r="D73" s="164">
        <v>7567.78</v>
      </c>
      <c r="E73" s="164">
        <v>7771.56</v>
      </c>
      <c r="F73" s="287"/>
      <c r="G73" s="1297"/>
      <c r="H73" s="1297"/>
      <c r="J73" s="40"/>
      <c r="K73" s="38"/>
      <c r="L73" s="283"/>
      <c r="M73" s="288"/>
      <c r="N73" s="288"/>
      <c r="O73" s="38"/>
    </row>
    <row r="74" spans="1:144" s="876" customFormat="1" ht="14" x14ac:dyDescent="0.3">
      <c r="A74" s="924" t="s">
        <v>5271</v>
      </c>
      <c r="B74" s="924" t="s">
        <v>4335</v>
      </c>
      <c r="C74" s="874">
        <v>1</v>
      </c>
      <c r="D74" s="164">
        <v>8319.2999999999993</v>
      </c>
      <c r="E74" s="164">
        <v>8319.2999999999993</v>
      </c>
      <c r="F74" s="287"/>
      <c r="G74" s="1297"/>
      <c r="H74" s="1297"/>
      <c r="I74" s="875"/>
      <c r="J74" s="40"/>
      <c r="K74" s="38"/>
      <c r="L74" s="283"/>
      <c r="M74" s="288"/>
      <c r="N74" s="288"/>
      <c r="O74" s="38"/>
      <c r="P74" s="875"/>
      <c r="Q74" s="875"/>
      <c r="R74" s="875"/>
      <c r="S74" s="875"/>
      <c r="T74" s="875"/>
      <c r="U74" s="875"/>
      <c r="V74" s="875"/>
      <c r="W74" s="875"/>
      <c r="X74" s="875"/>
      <c r="Y74" s="875"/>
      <c r="Z74" s="875"/>
      <c r="AA74" s="875"/>
      <c r="AB74" s="875"/>
      <c r="AC74" s="875"/>
      <c r="AD74" s="875"/>
      <c r="AE74" s="875"/>
      <c r="AF74" s="875"/>
      <c r="AG74" s="875"/>
      <c r="AH74" s="875"/>
      <c r="AI74" s="875"/>
      <c r="AJ74" s="875"/>
      <c r="AK74" s="875"/>
      <c r="AL74" s="875"/>
      <c r="AM74" s="875"/>
      <c r="AN74" s="875"/>
      <c r="AO74" s="875"/>
      <c r="AP74" s="875"/>
      <c r="AQ74" s="875"/>
      <c r="AR74" s="875"/>
      <c r="AS74" s="875"/>
      <c r="AT74" s="875"/>
      <c r="AU74" s="875"/>
      <c r="AV74" s="875"/>
      <c r="AW74" s="875"/>
      <c r="AX74" s="875"/>
      <c r="AY74" s="875"/>
      <c r="AZ74" s="875"/>
      <c r="BA74" s="875"/>
      <c r="BB74" s="875"/>
      <c r="BC74" s="875"/>
      <c r="BD74" s="875"/>
      <c r="BE74" s="875"/>
      <c r="BF74" s="875"/>
      <c r="BG74" s="875"/>
      <c r="BH74" s="875"/>
      <c r="BI74" s="875"/>
      <c r="BJ74" s="875"/>
      <c r="BK74" s="875"/>
      <c r="BL74" s="875"/>
      <c r="BM74" s="875"/>
      <c r="BN74" s="875"/>
      <c r="BO74" s="875"/>
      <c r="BP74" s="875"/>
      <c r="BQ74" s="875"/>
      <c r="BR74" s="875"/>
      <c r="BS74" s="875"/>
      <c r="BT74" s="875"/>
      <c r="BU74" s="875"/>
      <c r="BV74" s="875"/>
      <c r="BW74" s="875"/>
      <c r="BX74" s="875"/>
      <c r="BY74" s="875"/>
      <c r="BZ74" s="875"/>
      <c r="CA74" s="875"/>
      <c r="CB74" s="875"/>
      <c r="CC74" s="875"/>
      <c r="CD74" s="875"/>
      <c r="CE74" s="875"/>
      <c r="CF74" s="875"/>
      <c r="CG74" s="875"/>
      <c r="CH74" s="875"/>
      <c r="CI74" s="875"/>
      <c r="CJ74" s="875"/>
      <c r="CK74" s="875"/>
      <c r="CL74" s="875"/>
      <c r="CM74" s="875"/>
      <c r="CN74" s="875"/>
      <c r="CO74" s="875"/>
      <c r="CP74" s="875"/>
      <c r="CQ74" s="875"/>
      <c r="CR74" s="875"/>
      <c r="CS74" s="875"/>
      <c r="CT74" s="875"/>
      <c r="CU74" s="875"/>
      <c r="CV74" s="875"/>
      <c r="CW74" s="875"/>
      <c r="CX74" s="875"/>
      <c r="CY74" s="875"/>
      <c r="CZ74" s="875"/>
      <c r="DA74" s="875"/>
      <c r="DB74" s="875"/>
      <c r="DC74" s="875"/>
      <c r="DD74" s="875"/>
      <c r="DE74" s="875"/>
      <c r="DF74" s="875"/>
      <c r="DG74" s="875"/>
      <c r="DH74" s="875"/>
      <c r="DI74" s="875"/>
      <c r="DJ74" s="875"/>
      <c r="DK74" s="875"/>
      <c r="DL74" s="875"/>
      <c r="DM74" s="875"/>
      <c r="DN74" s="875"/>
      <c r="DO74" s="875"/>
      <c r="DP74" s="875"/>
      <c r="DQ74" s="875"/>
      <c r="DR74" s="875"/>
      <c r="DS74" s="875"/>
      <c r="DT74" s="875"/>
      <c r="DU74" s="875"/>
      <c r="DV74" s="875"/>
      <c r="DW74" s="875"/>
      <c r="DX74" s="875"/>
      <c r="DY74" s="875"/>
      <c r="DZ74" s="875"/>
      <c r="EA74" s="875"/>
      <c r="EB74" s="875"/>
      <c r="EC74" s="875"/>
      <c r="ED74" s="875"/>
      <c r="EE74" s="875"/>
      <c r="EF74" s="875"/>
      <c r="EG74" s="875"/>
      <c r="EH74" s="875"/>
      <c r="EI74" s="875"/>
      <c r="EJ74" s="875"/>
      <c r="EK74" s="875"/>
      <c r="EL74" s="875"/>
      <c r="EM74" s="875"/>
      <c r="EN74" s="875"/>
    </row>
    <row r="75" spans="1:144" s="876" customFormat="1" ht="14" x14ac:dyDescent="0.3">
      <c r="A75" s="924" t="s">
        <v>5272</v>
      </c>
      <c r="B75" s="924" t="s">
        <v>5273</v>
      </c>
      <c r="C75" s="874">
        <v>2</v>
      </c>
      <c r="D75" s="164">
        <v>7567.78</v>
      </c>
      <c r="E75" s="164">
        <v>7567.78</v>
      </c>
      <c r="F75" s="287"/>
      <c r="G75" s="1297"/>
      <c r="H75" s="1297"/>
      <c r="I75" s="875"/>
      <c r="J75" s="40"/>
      <c r="K75" s="38"/>
      <c r="L75" s="283"/>
      <c r="M75" s="288"/>
      <c r="N75" s="288"/>
      <c r="O75" s="38"/>
      <c r="P75" s="875"/>
      <c r="Q75" s="875"/>
      <c r="R75" s="875"/>
      <c r="S75" s="875"/>
      <c r="T75" s="875"/>
      <c r="U75" s="875"/>
      <c r="V75" s="875"/>
      <c r="W75" s="875"/>
      <c r="X75" s="875"/>
      <c r="Y75" s="875"/>
      <c r="Z75" s="875"/>
      <c r="AA75" s="875"/>
      <c r="AB75" s="875"/>
      <c r="AC75" s="875"/>
      <c r="AD75" s="875"/>
      <c r="AE75" s="875"/>
      <c r="AF75" s="875"/>
      <c r="AG75" s="875"/>
      <c r="AH75" s="875"/>
      <c r="AI75" s="875"/>
      <c r="AJ75" s="875"/>
      <c r="AK75" s="875"/>
      <c r="AL75" s="875"/>
      <c r="AM75" s="875"/>
      <c r="AN75" s="875"/>
      <c r="AO75" s="875"/>
      <c r="AP75" s="875"/>
      <c r="AQ75" s="875"/>
      <c r="AR75" s="875"/>
      <c r="AS75" s="875"/>
      <c r="AT75" s="875"/>
      <c r="AU75" s="875"/>
      <c r="AV75" s="875"/>
      <c r="AW75" s="875"/>
      <c r="AX75" s="875"/>
      <c r="AY75" s="875"/>
      <c r="AZ75" s="875"/>
      <c r="BA75" s="875"/>
      <c r="BB75" s="875"/>
      <c r="BC75" s="875"/>
      <c r="BD75" s="875"/>
      <c r="BE75" s="875"/>
      <c r="BF75" s="875"/>
      <c r="BG75" s="875"/>
      <c r="BH75" s="875"/>
      <c r="BI75" s="875"/>
      <c r="BJ75" s="875"/>
      <c r="BK75" s="875"/>
      <c r="BL75" s="875"/>
      <c r="BM75" s="875"/>
      <c r="BN75" s="875"/>
      <c r="BO75" s="875"/>
      <c r="BP75" s="875"/>
      <c r="BQ75" s="875"/>
      <c r="BR75" s="875"/>
      <c r="BS75" s="875"/>
      <c r="BT75" s="875"/>
      <c r="BU75" s="875"/>
      <c r="BV75" s="875"/>
      <c r="BW75" s="875"/>
      <c r="BX75" s="875"/>
      <c r="BY75" s="875"/>
      <c r="BZ75" s="875"/>
      <c r="CA75" s="875"/>
      <c r="CB75" s="875"/>
      <c r="CC75" s="875"/>
      <c r="CD75" s="875"/>
      <c r="CE75" s="875"/>
      <c r="CF75" s="875"/>
      <c r="CG75" s="875"/>
      <c r="CH75" s="875"/>
      <c r="CI75" s="875"/>
      <c r="CJ75" s="875"/>
      <c r="CK75" s="875"/>
      <c r="CL75" s="875"/>
      <c r="CM75" s="875"/>
      <c r="CN75" s="875"/>
      <c r="CO75" s="875"/>
      <c r="CP75" s="875"/>
      <c r="CQ75" s="875"/>
      <c r="CR75" s="875"/>
      <c r="CS75" s="875"/>
      <c r="CT75" s="875"/>
      <c r="CU75" s="875"/>
      <c r="CV75" s="875"/>
      <c r="CW75" s="875"/>
      <c r="CX75" s="875"/>
      <c r="CY75" s="875"/>
      <c r="CZ75" s="875"/>
      <c r="DA75" s="875"/>
      <c r="DB75" s="875"/>
      <c r="DC75" s="875"/>
      <c r="DD75" s="875"/>
      <c r="DE75" s="875"/>
      <c r="DF75" s="875"/>
      <c r="DG75" s="875"/>
      <c r="DH75" s="875"/>
      <c r="DI75" s="875"/>
      <c r="DJ75" s="875"/>
      <c r="DK75" s="875"/>
      <c r="DL75" s="875"/>
      <c r="DM75" s="875"/>
      <c r="DN75" s="875"/>
      <c r="DO75" s="875"/>
      <c r="DP75" s="875"/>
      <c r="DQ75" s="875"/>
      <c r="DR75" s="875"/>
      <c r="DS75" s="875"/>
      <c r="DT75" s="875"/>
      <c r="DU75" s="875"/>
      <c r="DV75" s="875"/>
      <c r="DW75" s="875"/>
      <c r="DX75" s="875"/>
      <c r="DY75" s="875"/>
      <c r="DZ75" s="875"/>
      <c r="EA75" s="875"/>
      <c r="EB75" s="875"/>
      <c r="EC75" s="875"/>
      <c r="ED75" s="875"/>
      <c r="EE75" s="875"/>
      <c r="EF75" s="875"/>
      <c r="EG75" s="875"/>
      <c r="EH75" s="875"/>
      <c r="EI75" s="875"/>
      <c r="EJ75" s="875"/>
      <c r="EK75" s="875"/>
      <c r="EL75" s="875"/>
      <c r="EM75" s="875"/>
      <c r="EN75" s="875"/>
    </row>
    <row r="76" spans="1:144" s="876" customFormat="1" ht="14" x14ac:dyDescent="0.3">
      <c r="A76" s="924" t="s">
        <v>5274</v>
      </c>
      <c r="B76" s="924" t="s">
        <v>5275</v>
      </c>
      <c r="C76" s="874">
        <v>9</v>
      </c>
      <c r="D76" s="164">
        <v>7951.336302222222</v>
      </c>
      <c r="E76" s="164">
        <v>7951.336302222222</v>
      </c>
      <c r="F76" s="287"/>
      <c r="G76" s="1297"/>
      <c r="H76" s="1297"/>
      <c r="I76" s="875"/>
      <c r="J76" s="40"/>
      <c r="K76" s="38"/>
      <c r="L76" s="283"/>
      <c r="M76" s="288"/>
      <c r="N76" s="288"/>
      <c r="O76" s="38"/>
      <c r="P76" s="875"/>
      <c r="Q76" s="875"/>
      <c r="R76" s="875"/>
      <c r="S76" s="875"/>
      <c r="T76" s="875"/>
      <c r="U76" s="875"/>
      <c r="V76" s="875"/>
      <c r="W76" s="875"/>
      <c r="X76" s="875"/>
      <c r="Y76" s="875"/>
      <c r="Z76" s="875"/>
      <c r="AA76" s="875"/>
      <c r="AB76" s="875"/>
      <c r="AC76" s="875"/>
      <c r="AD76" s="875"/>
      <c r="AE76" s="875"/>
      <c r="AF76" s="875"/>
      <c r="AG76" s="875"/>
      <c r="AH76" s="875"/>
      <c r="AI76" s="875"/>
      <c r="AJ76" s="875"/>
      <c r="AK76" s="875"/>
      <c r="AL76" s="875"/>
      <c r="AM76" s="875"/>
      <c r="AN76" s="875"/>
      <c r="AO76" s="875"/>
      <c r="AP76" s="875"/>
      <c r="AQ76" s="875"/>
      <c r="AR76" s="875"/>
      <c r="AS76" s="875"/>
      <c r="AT76" s="875"/>
      <c r="AU76" s="875"/>
      <c r="AV76" s="875"/>
      <c r="AW76" s="875"/>
      <c r="AX76" s="875"/>
      <c r="AY76" s="875"/>
      <c r="AZ76" s="875"/>
      <c r="BA76" s="875"/>
      <c r="BB76" s="875"/>
      <c r="BC76" s="875"/>
      <c r="BD76" s="875"/>
      <c r="BE76" s="875"/>
      <c r="BF76" s="875"/>
      <c r="BG76" s="875"/>
      <c r="BH76" s="875"/>
      <c r="BI76" s="875"/>
      <c r="BJ76" s="875"/>
      <c r="BK76" s="875"/>
      <c r="BL76" s="875"/>
      <c r="BM76" s="875"/>
      <c r="BN76" s="875"/>
      <c r="BO76" s="875"/>
      <c r="BP76" s="875"/>
      <c r="BQ76" s="875"/>
      <c r="BR76" s="875"/>
      <c r="BS76" s="875"/>
      <c r="BT76" s="875"/>
      <c r="BU76" s="875"/>
      <c r="BV76" s="875"/>
      <c r="BW76" s="875"/>
      <c r="BX76" s="875"/>
      <c r="BY76" s="875"/>
      <c r="BZ76" s="875"/>
      <c r="CA76" s="875"/>
      <c r="CB76" s="875"/>
      <c r="CC76" s="875"/>
      <c r="CD76" s="875"/>
      <c r="CE76" s="875"/>
      <c r="CF76" s="875"/>
      <c r="CG76" s="875"/>
      <c r="CH76" s="875"/>
      <c r="CI76" s="875"/>
      <c r="CJ76" s="875"/>
      <c r="CK76" s="875"/>
      <c r="CL76" s="875"/>
      <c r="CM76" s="875"/>
      <c r="CN76" s="875"/>
      <c r="CO76" s="875"/>
      <c r="CP76" s="875"/>
      <c r="CQ76" s="875"/>
      <c r="CR76" s="875"/>
      <c r="CS76" s="875"/>
      <c r="CT76" s="875"/>
      <c r="CU76" s="875"/>
      <c r="CV76" s="875"/>
      <c r="CW76" s="875"/>
      <c r="CX76" s="875"/>
      <c r="CY76" s="875"/>
      <c r="CZ76" s="875"/>
      <c r="DA76" s="875"/>
      <c r="DB76" s="875"/>
      <c r="DC76" s="875"/>
      <c r="DD76" s="875"/>
      <c r="DE76" s="875"/>
      <c r="DF76" s="875"/>
      <c r="DG76" s="875"/>
      <c r="DH76" s="875"/>
      <c r="DI76" s="875"/>
      <c r="DJ76" s="875"/>
      <c r="DK76" s="875"/>
      <c r="DL76" s="875"/>
      <c r="DM76" s="875"/>
      <c r="DN76" s="875"/>
      <c r="DO76" s="875"/>
      <c r="DP76" s="875"/>
      <c r="DQ76" s="875"/>
      <c r="DR76" s="875"/>
      <c r="DS76" s="875"/>
      <c r="DT76" s="875"/>
      <c r="DU76" s="875"/>
      <c r="DV76" s="875"/>
      <c r="DW76" s="875"/>
      <c r="DX76" s="875"/>
      <c r="DY76" s="875"/>
      <c r="DZ76" s="875"/>
      <c r="EA76" s="875"/>
      <c r="EB76" s="875"/>
      <c r="EC76" s="875"/>
      <c r="ED76" s="875"/>
      <c r="EE76" s="875"/>
      <c r="EF76" s="875"/>
      <c r="EG76" s="875"/>
      <c r="EH76" s="875"/>
      <c r="EI76" s="875"/>
      <c r="EJ76" s="875"/>
      <c r="EK76" s="875"/>
      <c r="EL76" s="875"/>
      <c r="EM76" s="875"/>
      <c r="EN76" s="875"/>
    </row>
    <row r="77" spans="1:144" s="876" customFormat="1" ht="14" x14ac:dyDescent="0.3">
      <c r="A77" s="924" t="s">
        <v>5276</v>
      </c>
      <c r="B77" s="924" t="s">
        <v>5277</v>
      </c>
      <c r="C77" s="874">
        <v>1</v>
      </c>
      <c r="D77" s="164">
        <v>7787.4426000000003</v>
      </c>
      <c r="E77" s="164">
        <v>7787.4426000000003</v>
      </c>
      <c r="F77" s="287"/>
      <c r="G77" s="1297"/>
      <c r="H77" s="1297"/>
      <c r="I77" s="875"/>
      <c r="J77" s="40"/>
      <c r="K77" s="38"/>
      <c r="L77" s="283"/>
      <c r="M77" s="288"/>
      <c r="N77" s="288"/>
      <c r="O77" s="38"/>
      <c r="P77" s="875"/>
      <c r="Q77" s="875"/>
      <c r="R77" s="875"/>
      <c r="S77" s="875"/>
      <c r="T77" s="875"/>
      <c r="U77" s="875"/>
      <c r="V77" s="875"/>
      <c r="W77" s="875"/>
      <c r="X77" s="875"/>
      <c r="Y77" s="875"/>
      <c r="Z77" s="875"/>
      <c r="AA77" s="875"/>
      <c r="AB77" s="875"/>
      <c r="AC77" s="875"/>
      <c r="AD77" s="875"/>
      <c r="AE77" s="875"/>
      <c r="AF77" s="875"/>
      <c r="AG77" s="875"/>
      <c r="AH77" s="875"/>
      <c r="AI77" s="875"/>
      <c r="AJ77" s="875"/>
      <c r="AK77" s="875"/>
      <c r="AL77" s="875"/>
      <c r="AM77" s="875"/>
      <c r="AN77" s="875"/>
      <c r="AO77" s="875"/>
      <c r="AP77" s="875"/>
      <c r="AQ77" s="875"/>
      <c r="AR77" s="875"/>
      <c r="AS77" s="875"/>
      <c r="AT77" s="875"/>
      <c r="AU77" s="875"/>
      <c r="AV77" s="875"/>
      <c r="AW77" s="875"/>
      <c r="AX77" s="875"/>
      <c r="AY77" s="875"/>
      <c r="AZ77" s="875"/>
      <c r="BA77" s="875"/>
      <c r="BB77" s="875"/>
      <c r="BC77" s="875"/>
      <c r="BD77" s="875"/>
      <c r="BE77" s="875"/>
      <c r="BF77" s="875"/>
      <c r="BG77" s="875"/>
      <c r="BH77" s="875"/>
      <c r="BI77" s="875"/>
      <c r="BJ77" s="875"/>
      <c r="BK77" s="875"/>
      <c r="BL77" s="875"/>
      <c r="BM77" s="875"/>
      <c r="BN77" s="875"/>
      <c r="BO77" s="875"/>
      <c r="BP77" s="875"/>
      <c r="BQ77" s="875"/>
      <c r="BR77" s="875"/>
      <c r="BS77" s="875"/>
      <c r="BT77" s="875"/>
      <c r="BU77" s="875"/>
      <c r="BV77" s="875"/>
      <c r="BW77" s="875"/>
      <c r="BX77" s="875"/>
      <c r="BY77" s="875"/>
      <c r="BZ77" s="875"/>
      <c r="CA77" s="875"/>
      <c r="CB77" s="875"/>
      <c r="CC77" s="875"/>
      <c r="CD77" s="875"/>
      <c r="CE77" s="875"/>
      <c r="CF77" s="875"/>
      <c r="CG77" s="875"/>
      <c r="CH77" s="875"/>
      <c r="CI77" s="875"/>
      <c r="CJ77" s="875"/>
      <c r="CK77" s="875"/>
      <c r="CL77" s="875"/>
      <c r="CM77" s="875"/>
      <c r="CN77" s="875"/>
      <c r="CO77" s="875"/>
      <c r="CP77" s="875"/>
      <c r="CQ77" s="875"/>
      <c r="CR77" s="875"/>
      <c r="CS77" s="875"/>
      <c r="CT77" s="875"/>
      <c r="CU77" s="875"/>
      <c r="CV77" s="875"/>
      <c r="CW77" s="875"/>
      <c r="CX77" s="875"/>
      <c r="CY77" s="875"/>
      <c r="CZ77" s="875"/>
      <c r="DA77" s="875"/>
      <c r="DB77" s="875"/>
      <c r="DC77" s="875"/>
      <c r="DD77" s="875"/>
      <c r="DE77" s="875"/>
      <c r="DF77" s="875"/>
      <c r="DG77" s="875"/>
      <c r="DH77" s="875"/>
      <c r="DI77" s="875"/>
      <c r="DJ77" s="875"/>
      <c r="DK77" s="875"/>
      <c r="DL77" s="875"/>
      <c r="DM77" s="875"/>
      <c r="DN77" s="875"/>
      <c r="DO77" s="875"/>
      <c r="DP77" s="875"/>
      <c r="DQ77" s="875"/>
      <c r="DR77" s="875"/>
      <c r="DS77" s="875"/>
      <c r="DT77" s="875"/>
      <c r="DU77" s="875"/>
      <c r="DV77" s="875"/>
      <c r="DW77" s="875"/>
      <c r="DX77" s="875"/>
      <c r="DY77" s="875"/>
      <c r="DZ77" s="875"/>
      <c r="EA77" s="875"/>
      <c r="EB77" s="875"/>
      <c r="EC77" s="875"/>
      <c r="ED77" s="875"/>
      <c r="EE77" s="875"/>
      <c r="EF77" s="875"/>
      <c r="EG77" s="875"/>
      <c r="EH77" s="875"/>
      <c r="EI77" s="875"/>
      <c r="EJ77" s="875"/>
      <c r="EK77" s="875"/>
      <c r="EL77" s="875"/>
      <c r="EM77" s="875"/>
      <c r="EN77" s="875"/>
    </row>
    <row r="78" spans="1:144" s="876" customFormat="1" ht="14" x14ac:dyDescent="0.3">
      <c r="A78" s="924" t="s">
        <v>5278</v>
      </c>
      <c r="B78" s="924" t="s">
        <v>5279</v>
      </c>
      <c r="C78" s="874">
        <v>4</v>
      </c>
      <c r="D78" s="164">
        <v>8961.5080799999996</v>
      </c>
      <c r="E78" s="164">
        <v>8961.5080799999996</v>
      </c>
      <c r="F78" s="287"/>
      <c r="G78" s="1297"/>
      <c r="H78" s="1297"/>
      <c r="I78" s="875"/>
      <c r="J78" s="40"/>
      <c r="K78" s="38"/>
      <c r="L78" s="283"/>
      <c r="M78" s="288"/>
      <c r="N78" s="288"/>
      <c r="O78" s="38"/>
      <c r="P78" s="875"/>
      <c r="Q78" s="875"/>
      <c r="R78" s="875"/>
      <c r="S78" s="875"/>
      <c r="T78" s="875"/>
      <c r="U78" s="875"/>
      <c r="V78" s="875"/>
      <c r="W78" s="875"/>
      <c r="X78" s="875"/>
      <c r="Y78" s="875"/>
      <c r="Z78" s="875"/>
      <c r="AA78" s="875"/>
      <c r="AB78" s="875"/>
      <c r="AC78" s="875"/>
      <c r="AD78" s="875"/>
      <c r="AE78" s="875"/>
      <c r="AF78" s="875"/>
      <c r="AG78" s="875"/>
      <c r="AH78" s="875"/>
      <c r="AI78" s="875"/>
      <c r="AJ78" s="875"/>
      <c r="AK78" s="875"/>
      <c r="AL78" s="875"/>
      <c r="AM78" s="875"/>
      <c r="AN78" s="875"/>
      <c r="AO78" s="875"/>
      <c r="AP78" s="875"/>
      <c r="AQ78" s="875"/>
      <c r="AR78" s="875"/>
      <c r="AS78" s="875"/>
      <c r="AT78" s="875"/>
      <c r="AU78" s="875"/>
      <c r="AV78" s="875"/>
      <c r="AW78" s="875"/>
      <c r="AX78" s="875"/>
      <c r="AY78" s="875"/>
      <c r="AZ78" s="875"/>
      <c r="BA78" s="875"/>
      <c r="BB78" s="875"/>
      <c r="BC78" s="875"/>
      <c r="BD78" s="875"/>
      <c r="BE78" s="875"/>
      <c r="BF78" s="875"/>
      <c r="BG78" s="875"/>
      <c r="BH78" s="875"/>
      <c r="BI78" s="875"/>
      <c r="BJ78" s="875"/>
      <c r="BK78" s="875"/>
      <c r="BL78" s="875"/>
      <c r="BM78" s="875"/>
      <c r="BN78" s="875"/>
      <c r="BO78" s="875"/>
      <c r="BP78" s="875"/>
      <c r="BQ78" s="875"/>
      <c r="BR78" s="875"/>
      <c r="BS78" s="875"/>
      <c r="BT78" s="875"/>
      <c r="BU78" s="875"/>
      <c r="BV78" s="875"/>
      <c r="BW78" s="875"/>
      <c r="BX78" s="875"/>
      <c r="BY78" s="875"/>
      <c r="BZ78" s="875"/>
      <c r="CA78" s="875"/>
      <c r="CB78" s="875"/>
      <c r="CC78" s="875"/>
      <c r="CD78" s="875"/>
      <c r="CE78" s="875"/>
      <c r="CF78" s="875"/>
      <c r="CG78" s="875"/>
      <c r="CH78" s="875"/>
      <c r="CI78" s="875"/>
      <c r="CJ78" s="875"/>
      <c r="CK78" s="875"/>
      <c r="CL78" s="875"/>
      <c r="CM78" s="875"/>
      <c r="CN78" s="875"/>
      <c r="CO78" s="875"/>
      <c r="CP78" s="875"/>
      <c r="CQ78" s="875"/>
      <c r="CR78" s="875"/>
      <c r="CS78" s="875"/>
      <c r="CT78" s="875"/>
      <c r="CU78" s="875"/>
      <c r="CV78" s="875"/>
      <c r="CW78" s="875"/>
      <c r="CX78" s="875"/>
      <c r="CY78" s="875"/>
      <c r="CZ78" s="875"/>
      <c r="DA78" s="875"/>
      <c r="DB78" s="875"/>
      <c r="DC78" s="875"/>
      <c r="DD78" s="875"/>
      <c r="DE78" s="875"/>
      <c r="DF78" s="875"/>
      <c r="DG78" s="875"/>
      <c r="DH78" s="875"/>
      <c r="DI78" s="875"/>
      <c r="DJ78" s="875"/>
      <c r="DK78" s="875"/>
      <c r="DL78" s="875"/>
      <c r="DM78" s="875"/>
      <c r="DN78" s="875"/>
      <c r="DO78" s="875"/>
      <c r="DP78" s="875"/>
      <c r="DQ78" s="875"/>
      <c r="DR78" s="875"/>
      <c r="DS78" s="875"/>
      <c r="DT78" s="875"/>
      <c r="DU78" s="875"/>
      <c r="DV78" s="875"/>
      <c r="DW78" s="875"/>
      <c r="DX78" s="875"/>
      <c r="DY78" s="875"/>
      <c r="DZ78" s="875"/>
      <c r="EA78" s="875"/>
      <c r="EB78" s="875"/>
      <c r="EC78" s="875"/>
      <c r="ED78" s="875"/>
      <c r="EE78" s="875"/>
      <c r="EF78" s="875"/>
      <c r="EG78" s="875"/>
      <c r="EH78" s="875"/>
      <c r="EI78" s="875"/>
      <c r="EJ78" s="875"/>
      <c r="EK78" s="875"/>
      <c r="EL78" s="875"/>
      <c r="EM78" s="875"/>
      <c r="EN78" s="875"/>
    </row>
    <row r="79" spans="1:144" s="876" customFormat="1" ht="14" x14ac:dyDescent="0.3">
      <c r="A79" s="924" t="s">
        <v>5280</v>
      </c>
      <c r="B79" s="924" t="s">
        <v>5281</v>
      </c>
      <c r="C79" s="874">
        <v>2</v>
      </c>
      <c r="D79" s="164">
        <v>8014.0107600000001</v>
      </c>
      <c r="E79" s="164">
        <v>8014.0107600000001</v>
      </c>
      <c r="F79" s="287"/>
      <c r="G79" s="1297"/>
      <c r="H79" s="1297"/>
      <c r="I79" s="875"/>
      <c r="J79" s="40"/>
      <c r="K79" s="38"/>
      <c r="L79" s="283"/>
      <c r="M79" s="288"/>
      <c r="N79" s="288"/>
      <c r="O79" s="38"/>
      <c r="P79" s="875"/>
      <c r="Q79" s="875"/>
      <c r="R79" s="875"/>
      <c r="S79" s="875"/>
      <c r="T79" s="875"/>
      <c r="U79" s="875"/>
      <c r="V79" s="875"/>
      <c r="W79" s="875"/>
      <c r="X79" s="875"/>
      <c r="Y79" s="875"/>
      <c r="Z79" s="875"/>
      <c r="AA79" s="875"/>
      <c r="AB79" s="875"/>
      <c r="AC79" s="875"/>
      <c r="AD79" s="875"/>
      <c r="AE79" s="875"/>
      <c r="AF79" s="875"/>
      <c r="AG79" s="875"/>
      <c r="AH79" s="875"/>
      <c r="AI79" s="875"/>
      <c r="AJ79" s="875"/>
      <c r="AK79" s="875"/>
      <c r="AL79" s="875"/>
      <c r="AM79" s="875"/>
      <c r="AN79" s="875"/>
      <c r="AO79" s="875"/>
      <c r="AP79" s="875"/>
      <c r="AQ79" s="875"/>
      <c r="AR79" s="875"/>
      <c r="AS79" s="875"/>
      <c r="AT79" s="875"/>
      <c r="AU79" s="875"/>
      <c r="AV79" s="875"/>
      <c r="AW79" s="875"/>
      <c r="AX79" s="875"/>
      <c r="AY79" s="875"/>
      <c r="AZ79" s="875"/>
      <c r="BA79" s="875"/>
      <c r="BB79" s="875"/>
      <c r="BC79" s="875"/>
      <c r="BD79" s="875"/>
      <c r="BE79" s="875"/>
      <c r="BF79" s="875"/>
      <c r="BG79" s="875"/>
      <c r="BH79" s="875"/>
      <c r="BI79" s="875"/>
      <c r="BJ79" s="875"/>
      <c r="BK79" s="875"/>
      <c r="BL79" s="875"/>
      <c r="BM79" s="875"/>
      <c r="BN79" s="875"/>
      <c r="BO79" s="875"/>
      <c r="BP79" s="875"/>
      <c r="BQ79" s="875"/>
      <c r="BR79" s="875"/>
      <c r="BS79" s="875"/>
      <c r="BT79" s="875"/>
      <c r="BU79" s="875"/>
      <c r="BV79" s="875"/>
      <c r="BW79" s="875"/>
      <c r="BX79" s="875"/>
      <c r="BY79" s="875"/>
      <c r="BZ79" s="875"/>
      <c r="CA79" s="875"/>
      <c r="CB79" s="875"/>
      <c r="CC79" s="875"/>
      <c r="CD79" s="875"/>
      <c r="CE79" s="875"/>
      <c r="CF79" s="875"/>
      <c r="CG79" s="875"/>
      <c r="CH79" s="875"/>
      <c r="CI79" s="875"/>
      <c r="CJ79" s="875"/>
      <c r="CK79" s="875"/>
      <c r="CL79" s="875"/>
      <c r="CM79" s="875"/>
      <c r="CN79" s="875"/>
      <c r="CO79" s="875"/>
      <c r="CP79" s="875"/>
      <c r="CQ79" s="875"/>
      <c r="CR79" s="875"/>
      <c r="CS79" s="875"/>
      <c r="CT79" s="875"/>
      <c r="CU79" s="875"/>
      <c r="CV79" s="875"/>
      <c r="CW79" s="875"/>
      <c r="CX79" s="875"/>
      <c r="CY79" s="875"/>
      <c r="CZ79" s="875"/>
      <c r="DA79" s="875"/>
      <c r="DB79" s="875"/>
      <c r="DC79" s="875"/>
      <c r="DD79" s="875"/>
      <c r="DE79" s="875"/>
      <c r="DF79" s="875"/>
      <c r="DG79" s="875"/>
      <c r="DH79" s="875"/>
      <c r="DI79" s="875"/>
      <c r="DJ79" s="875"/>
      <c r="DK79" s="875"/>
      <c r="DL79" s="875"/>
      <c r="DM79" s="875"/>
      <c r="DN79" s="875"/>
      <c r="DO79" s="875"/>
      <c r="DP79" s="875"/>
      <c r="DQ79" s="875"/>
      <c r="DR79" s="875"/>
      <c r="DS79" s="875"/>
      <c r="DT79" s="875"/>
      <c r="DU79" s="875"/>
      <c r="DV79" s="875"/>
      <c r="DW79" s="875"/>
      <c r="DX79" s="875"/>
      <c r="DY79" s="875"/>
      <c r="DZ79" s="875"/>
      <c r="EA79" s="875"/>
      <c r="EB79" s="875"/>
      <c r="EC79" s="875"/>
      <c r="ED79" s="875"/>
      <c r="EE79" s="875"/>
      <c r="EF79" s="875"/>
      <c r="EG79" s="875"/>
      <c r="EH79" s="875"/>
      <c r="EI79" s="875"/>
      <c r="EJ79" s="875"/>
      <c r="EK79" s="875"/>
      <c r="EL79" s="875"/>
      <c r="EM79" s="875"/>
      <c r="EN79" s="875"/>
    </row>
    <row r="80" spans="1:144" s="876" customFormat="1" ht="14" x14ac:dyDescent="0.3">
      <c r="A80" s="924" t="s">
        <v>5282</v>
      </c>
      <c r="B80" s="924" t="s">
        <v>5283</v>
      </c>
      <c r="C80" s="874">
        <v>4</v>
      </c>
      <c r="D80" s="164">
        <v>11125.6381</v>
      </c>
      <c r="E80" s="164">
        <v>11125.6381</v>
      </c>
      <c r="F80" s="287"/>
      <c r="G80" s="1297"/>
      <c r="H80" s="1297"/>
      <c r="I80" s="875"/>
      <c r="J80" s="40"/>
      <c r="K80" s="38"/>
      <c r="L80" s="283"/>
      <c r="M80" s="288"/>
      <c r="N80" s="288"/>
      <c r="O80" s="38"/>
      <c r="P80" s="875"/>
      <c r="Q80" s="875"/>
      <c r="R80" s="875"/>
      <c r="S80" s="875"/>
      <c r="T80" s="875"/>
      <c r="U80" s="875"/>
      <c r="V80" s="875"/>
      <c r="W80" s="875"/>
      <c r="X80" s="875"/>
      <c r="Y80" s="875"/>
      <c r="Z80" s="875"/>
      <c r="AA80" s="875"/>
      <c r="AB80" s="875"/>
      <c r="AC80" s="875"/>
      <c r="AD80" s="875"/>
      <c r="AE80" s="875"/>
      <c r="AF80" s="875"/>
      <c r="AG80" s="875"/>
      <c r="AH80" s="875"/>
      <c r="AI80" s="875"/>
      <c r="AJ80" s="875"/>
      <c r="AK80" s="875"/>
      <c r="AL80" s="875"/>
      <c r="AM80" s="875"/>
      <c r="AN80" s="875"/>
      <c r="AO80" s="875"/>
      <c r="AP80" s="875"/>
      <c r="AQ80" s="875"/>
      <c r="AR80" s="875"/>
      <c r="AS80" s="875"/>
      <c r="AT80" s="875"/>
      <c r="AU80" s="875"/>
      <c r="AV80" s="875"/>
      <c r="AW80" s="875"/>
      <c r="AX80" s="875"/>
      <c r="AY80" s="875"/>
      <c r="AZ80" s="875"/>
      <c r="BA80" s="875"/>
      <c r="BB80" s="875"/>
      <c r="BC80" s="875"/>
      <c r="BD80" s="875"/>
      <c r="BE80" s="875"/>
      <c r="BF80" s="875"/>
      <c r="BG80" s="875"/>
      <c r="BH80" s="875"/>
      <c r="BI80" s="875"/>
      <c r="BJ80" s="875"/>
      <c r="BK80" s="875"/>
      <c r="BL80" s="875"/>
      <c r="BM80" s="875"/>
      <c r="BN80" s="875"/>
      <c r="BO80" s="875"/>
      <c r="BP80" s="875"/>
      <c r="BQ80" s="875"/>
      <c r="BR80" s="875"/>
      <c r="BS80" s="875"/>
      <c r="BT80" s="875"/>
      <c r="BU80" s="875"/>
      <c r="BV80" s="875"/>
      <c r="BW80" s="875"/>
      <c r="BX80" s="875"/>
      <c r="BY80" s="875"/>
      <c r="BZ80" s="875"/>
      <c r="CA80" s="875"/>
      <c r="CB80" s="875"/>
      <c r="CC80" s="875"/>
      <c r="CD80" s="875"/>
      <c r="CE80" s="875"/>
      <c r="CF80" s="875"/>
      <c r="CG80" s="875"/>
      <c r="CH80" s="875"/>
      <c r="CI80" s="875"/>
      <c r="CJ80" s="875"/>
      <c r="CK80" s="875"/>
      <c r="CL80" s="875"/>
      <c r="CM80" s="875"/>
      <c r="CN80" s="875"/>
      <c r="CO80" s="875"/>
      <c r="CP80" s="875"/>
      <c r="CQ80" s="875"/>
      <c r="CR80" s="875"/>
      <c r="CS80" s="875"/>
      <c r="CT80" s="875"/>
      <c r="CU80" s="875"/>
      <c r="CV80" s="875"/>
      <c r="CW80" s="875"/>
      <c r="CX80" s="875"/>
      <c r="CY80" s="875"/>
      <c r="CZ80" s="875"/>
      <c r="DA80" s="875"/>
      <c r="DB80" s="875"/>
      <c r="DC80" s="875"/>
      <c r="DD80" s="875"/>
      <c r="DE80" s="875"/>
      <c r="DF80" s="875"/>
      <c r="DG80" s="875"/>
      <c r="DH80" s="875"/>
      <c r="DI80" s="875"/>
      <c r="DJ80" s="875"/>
      <c r="DK80" s="875"/>
      <c r="DL80" s="875"/>
      <c r="DM80" s="875"/>
      <c r="DN80" s="875"/>
      <c r="DO80" s="875"/>
      <c r="DP80" s="875"/>
      <c r="DQ80" s="875"/>
      <c r="DR80" s="875"/>
      <c r="DS80" s="875"/>
      <c r="DT80" s="875"/>
      <c r="DU80" s="875"/>
      <c r="DV80" s="875"/>
      <c r="DW80" s="875"/>
      <c r="DX80" s="875"/>
      <c r="DY80" s="875"/>
      <c r="DZ80" s="875"/>
      <c r="EA80" s="875"/>
      <c r="EB80" s="875"/>
      <c r="EC80" s="875"/>
      <c r="ED80" s="875"/>
      <c r="EE80" s="875"/>
      <c r="EF80" s="875"/>
      <c r="EG80" s="875"/>
      <c r="EH80" s="875"/>
      <c r="EI80" s="875"/>
      <c r="EJ80" s="875"/>
      <c r="EK80" s="875"/>
      <c r="EL80" s="875"/>
      <c r="EM80" s="875"/>
      <c r="EN80" s="875"/>
    </row>
    <row r="81" spans="1:144" s="876" customFormat="1" ht="14" x14ac:dyDescent="0.3">
      <c r="A81" s="924" t="s">
        <v>5284</v>
      </c>
      <c r="B81" s="924" t="s">
        <v>5285</v>
      </c>
      <c r="C81" s="874">
        <v>4</v>
      </c>
      <c r="D81" s="164">
        <v>17508.900000000001</v>
      </c>
      <c r="E81" s="164">
        <v>17508.900000000001</v>
      </c>
      <c r="F81" s="287"/>
      <c r="G81" s="1297"/>
      <c r="H81" s="1297"/>
      <c r="I81" s="875"/>
      <c r="J81" s="40"/>
      <c r="K81" s="38"/>
      <c r="L81" s="283"/>
      <c r="M81" s="288"/>
      <c r="N81" s="288"/>
      <c r="O81" s="38"/>
      <c r="P81" s="875"/>
      <c r="Q81" s="875"/>
      <c r="R81" s="875"/>
      <c r="S81" s="875"/>
      <c r="T81" s="875"/>
      <c r="U81" s="875"/>
      <c r="V81" s="875"/>
      <c r="W81" s="875"/>
      <c r="X81" s="875"/>
      <c r="Y81" s="875"/>
      <c r="Z81" s="875"/>
      <c r="AA81" s="875"/>
      <c r="AB81" s="875"/>
      <c r="AC81" s="875"/>
      <c r="AD81" s="875"/>
      <c r="AE81" s="875"/>
      <c r="AF81" s="875"/>
      <c r="AG81" s="875"/>
      <c r="AH81" s="875"/>
      <c r="AI81" s="875"/>
      <c r="AJ81" s="875"/>
      <c r="AK81" s="875"/>
      <c r="AL81" s="875"/>
      <c r="AM81" s="875"/>
      <c r="AN81" s="875"/>
      <c r="AO81" s="875"/>
      <c r="AP81" s="875"/>
      <c r="AQ81" s="875"/>
      <c r="AR81" s="875"/>
      <c r="AS81" s="875"/>
      <c r="AT81" s="875"/>
      <c r="AU81" s="875"/>
      <c r="AV81" s="875"/>
      <c r="AW81" s="875"/>
      <c r="AX81" s="875"/>
      <c r="AY81" s="875"/>
      <c r="AZ81" s="875"/>
      <c r="BA81" s="875"/>
      <c r="BB81" s="875"/>
      <c r="BC81" s="875"/>
      <c r="BD81" s="875"/>
      <c r="BE81" s="875"/>
      <c r="BF81" s="875"/>
      <c r="BG81" s="875"/>
      <c r="BH81" s="875"/>
      <c r="BI81" s="875"/>
      <c r="BJ81" s="875"/>
      <c r="BK81" s="875"/>
      <c r="BL81" s="875"/>
      <c r="BM81" s="875"/>
      <c r="BN81" s="875"/>
      <c r="BO81" s="875"/>
      <c r="BP81" s="875"/>
      <c r="BQ81" s="875"/>
      <c r="BR81" s="875"/>
      <c r="BS81" s="875"/>
      <c r="BT81" s="875"/>
      <c r="BU81" s="875"/>
      <c r="BV81" s="875"/>
      <c r="BW81" s="875"/>
      <c r="BX81" s="875"/>
      <c r="BY81" s="875"/>
      <c r="BZ81" s="875"/>
      <c r="CA81" s="875"/>
      <c r="CB81" s="875"/>
      <c r="CC81" s="875"/>
      <c r="CD81" s="875"/>
      <c r="CE81" s="875"/>
      <c r="CF81" s="875"/>
      <c r="CG81" s="875"/>
      <c r="CH81" s="875"/>
      <c r="CI81" s="875"/>
      <c r="CJ81" s="875"/>
      <c r="CK81" s="875"/>
      <c r="CL81" s="875"/>
      <c r="CM81" s="875"/>
      <c r="CN81" s="875"/>
      <c r="CO81" s="875"/>
      <c r="CP81" s="875"/>
      <c r="CQ81" s="875"/>
      <c r="CR81" s="875"/>
      <c r="CS81" s="875"/>
      <c r="CT81" s="875"/>
      <c r="CU81" s="875"/>
      <c r="CV81" s="875"/>
      <c r="CW81" s="875"/>
      <c r="CX81" s="875"/>
      <c r="CY81" s="875"/>
      <c r="CZ81" s="875"/>
      <c r="DA81" s="875"/>
      <c r="DB81" s="875"/>
      <c r="DC81" s="875"/>
      <c r="DD81" s="875"/>
      <c r="DE81" s="875"/>
      <c r="DF81" s="875"/>
      <c r="DG81" s="875"/>
      <c r="DH81" s="875"/>
      <c r="DI81" s="875"/>
      <c r="DJ81" s="875"/>
      <c r="DK81" s="875"/>
      <c r="DL81" s="875"/>
      <c r="DM81" s="875"/>
      <c r="DN81" s="875"/>
      <c r="DO81" s="875"/>
      <c r="DP81" s="875"/>
      <c r="DQ81" s="875"/>
      <c r="DR81" s="875"/>
      <c r="DS81" s="875"/>
      <c r="DT81" s="875"/>
      <c r="DU81" s="875"/>
      <c r="DV81" s="875"/>
      <c r="DW81" s="875"/>
      <c r="DX81" s="875"/>
      <c r="DY81" s="875"/>
      <c r="DZ81" s="875"/>
      <c r="EA81" s="875"/>
      <c r="EB81" s="875"/>
      <c r="EC81" s="875"/>
      <c r="ED81" s="875"/>
      <c r="EE81" s="875"/>
      <c r="EF81" s="875"/>
      <c r="EG81" s="875"/>
      <c r="EH81" s="875"/>
      <c r="EI81" s="875"/>
      <c r="EJ81" s="875"/>
      <c r="EK81" s="875"/>
      <c r="EL81" s="875"/>
      <c r="EM81" s="875"/>
      <c r="EN81" s="875"/>
    </row>
    <row r="82" spans="1:144" s="876" customFormat="1" ht="14" x14ac:dyDescent="0.3">
      <c r="A82" s="924" t="s">
        <v>5286</v>
      </c>
      <c r="B82" s="924" t="s">
        <v>5287</v>
      </c>
      <c r="C82" s="874">
        <v>6</v>
      </c>
      <c r="D82" s="164">
        <v>8092.7733600000001</v>
      </c>
      <c r="E82" s="164">
        <v>8092.7733600000001</v>
      </c>
      <c r="F82" s="287"/>
      <c r="G82" s="1297"/>
      <c r="H82" s="1297"/>
      <c r="I82" s="875"/>
      <c r="J82" s="40"/>
      <c r="K82" s="38"/>
      <c r="L82" s="283"/>
      <c r="M82" s="288"/>
      <c r="N82" s="288"/>
      <c r="O82" s="38"/>
      <c r="P82" s="875"/>
      <c r="Q82" s="875"/>
      <c r="R82" s="875"/>
      <c r="S82" s="875"/>
      <c r="T82" s="875"/>
      <c r="U82" s="875"/>
      <c r="V82" s="875"/>
      <c r="W82" s="875"/>
      <c r="X82" s="875"/>
      <c r="Y82" s="875"/>
      <c r="Z82" s="875"/>
      <c r="AA82" s="875"/>
      <c r="AB82" s="875"/>
      <c r="AC82" s="875"/>
      <c r="AD82" s="875"/>
      <c r="AE82" s="875"/>
      <c r="AF82" s="875"/>
      <c r="AG82" s="875"/>
      <c r="AH82" s="875"/>
      <c r="AI82" s="875"/>
      <c r="AJ82" s="875"/>
      <c r="AK82" s="875"/>
      <c r="AL82" s="875"/>
      <c r="AM82" s="875"/>
      <c r="AN82" s="875"/>
      <c r="AO82" s="875"/>
      <c r="AP82" s="875"/>
      <c r="AQ82" s="875"/>
      <c r="AR82" s="875"/>
      <c r="AS82" s="875"/>
      <c r="AT82" s="875"/>
      <c r="AU82" s="875"/>
      <c r="AV82" s="875"/>
      <c r="AW82" s="875"/>
      <c r="AX82" s="875"/>
      <c r="AY82" s="875"/>
      <c r="AZ82" s="875"/>
      <c r="BA82" s="875"/>
      <c r="BB82" s="875"/>
      <c r="BC82" s="875"/>
      <c r="BD82" s="875"/>
      <c r="BE82" s="875"/>
      <c r="BF82" s="875"/>
      <c r="BG82" s="875"/>
      <c r="BH82" s="875"/>
      <c r="BI82" s="875"/>
      <c r="BJ82" s="875"/>
      <c r="BK82" s="875"/>
      <c r="BL82" s="875"/>
      <c r="BM82" s="875"/>
      <c r="BN82" s="875"/>
      <c r="BO82" s="875"/>
      <c r="BP82" s="875"/>
      <c r="BQ82" s="875"/>
      <c r="BR82" s="875"/>
      <c r="BS82" s="875"/>
      <c r="BT82" s="875"/>
      <c r="BU82" s="875"/>
      <c r="BV82" s="875"/>
      <c r="BW82" s="875"/>
      <c r="BX82" s="875"/>
      <c r="BY82" s="875"/>
      <c r="BZ82" s="875"/>
      <c r="CA82" s="875"/>
      <c r="CB82" s="875"/>
      <c r="CC82" s="875"/>
      <c r="CD82" s="875"/>
      <c r="CE82" s="875"/>
      <c r="CF82" s="875"/>
      <c r="CG82" s="875"/>
      <c r="CH82" s="875"/>
      <c r="CI82" s="875"/>
      <c r="CJ82" s="875"/>
      <c r="CK82" s="875"/>
      <c r="CL82" s="875"/>
      <c r="CM82" s="875"/>
      <c r="CN82" s="875"/>
      <c r="CO82" s="875"/>
      <c r="CP82" s="875"/>
      <c r="CQ82" s="875"/>
      <c r="CR82" s="875"/>
      <c r="CS82" s="875"/>
      <c r="CT82" s="875"/>
      <c r="CU82" s="875"/>
      <c r="CV82" s="875"/>
      <c r="CW82" s="875"/>
      <c r="CX82" s="875"/>
      <c r="CY82" s="875"/>
      <c r="CZ82" s="875"/>
      <c r="DA82" s="875"/>
      <c r="DB82" s="875"/>
      <c r="DC82" s="875"/>
      <c r="DD82" s="875"/>
      <c r="DE82" s="875"/>
      <c r="DF82" s="875"/>
      <c r="DG82" s="875"/>
      <c r="DH82" s="875"/>
      <c r="DI82" s="875"/>
      <c r="DJ82" s="875"/>
      <c r="DK82" s="875"/>
      <c r="DL82" s="875"/>
      <c r="DM82" s="875"/>
      <c r="DN82" s="875"/>
      <c r="DO82" s="875"/>
      <c r="DP82" s="875"/>
      <c r="DQ82" s="875"/>
      <c r="DR82" s="875"/>
      <c r="DS82" s="875"/>
      <c r="DT82" s="875"/>
      <c r="DU82" s="875"/>
      <c r="DV82" s="875"/>
      <c r="DW82" s="875"/>
      <c r="DX82" s="875"/>
      <c r="DY82" s="875"/>
      <c r="DZ82" s="875"/>
      <c r="EA82" s="875"/>
      <c r="EB82" s="875"/>
      <c r="EC82" s="875"/>
      <c r="ED82" s="875"/>
      <c r="EE82" s="875"/>
      <c r="EF82" s="875"/>
      <c r="EG82" s="875"/>
      <c r="EH82" s="875"/>
      <c r="EI82" s="875"/>
      <c r="EJ82" s="875"/>
      <c r="EK82" s="875"/>
      <c r="EL82" s="875"/>
      <c r="EM82" s="875"/>
      <c r="EN82" s="875"/>
    </row>
    <row r="83" spans="1:144" s="995" customFormat="1" ht="15" customHeight="1" x14ac:dyDescent="0.3">
      <c r="A83" s="1271"/>
      <c r="B83" s="173" t="s">
        <v>4241</v>
      </c>
      <c r="C83" s="166">
        <f>SUM(C28:C82)</f>
        <v>306</v>
      </c>
      <c r="D83" s="994"/>
      <c r="E83" s="994"/>
      <c r="F83" s="1301"/>
      <c r="J83" s="40"/>
      <c r="K83" s="38"/>
      <c r="L83" s="283"/>
      <c r="M83" s="288"/>
      <c r="N83" s="288"/>
      <c r="O83" s="38"/>
    </row>
    <row r="84" spans="1:144" s="162" customFormat="1" x14ac:dyDescent="0.3">
      <c r="A84" s="884"/>
      <c r="B84" s="885"/>
      <c r="C84" s="884"/>
      <c r="D84" s="886"/>
      <c r="E84" s="886"/>
      <c r="F84" s="886"/>
      <c r="J84" s="40"/>
      <c r="K84" s="38"/>
      <c r="L84" s="283"/>
      <c r="M84" s="288"/>
      <c r="N84" s="288"/>
      <c r="O84" s="38"/>
    </row>
    <row r="85" spans="1:144" s="162" customFormat="1" x14ac:dyDescent="0.3">
      <c r="A85" s="884"/>
      <c r="B85" s="885"/>
      <c r="C85" s="884"/>
      <c r="D85" s="886"/>
      <c r="E85" s="886"/>
      <c r="F85" s="886"/>
      <c r="J85" s="40"/>
      <c r="K85" s="38"/>
      <c r="L85" s="283"/>
      <c r="M85" s="288"/>
      <c r="N85" s="288"/>
      <c r="O85" s="38"/>
    </row>
    <row r="86" spans="1:144" s="162" customFormat="1" x14ac:dyDescent="0.3">
      <c r="A86" s="674" t="s">
        <v>4169</v>
      </c>
      <c r="B86" s="674"/>
      <c r="C86" s="864"/>
      <c r="D86" s="881"/>
      <c r="E86" s="881"/>
      <c r="F86" s="881"/>
      <c r="J86" s="40"/>
      <c r="K86" s="38"/>
      <c r="L86" s="283"/>
      <c r="M86" s="288"/>
      <c r="N86" s="288"/>
      <c r="O86" s="38"/>
    </row>
    <row r="87" spans="1:144" s="162" customFormat="1" x14ac:dyDescent="0.3">
      <c r="A87" s="887" t="s">
        <v>4242</v>
      </c>
      <c r="B87" s="887" t="s">
        <v>4242</v>
      </c>
      <c r="C87" s="888">
        <v>0</v>
      </c>
      <c r="D87" s="889">
        <v>0</v>
      </c>
      <c r="E87" s="889">
        <v>0</v>
      </c>
      <c r="F87" s="1302"/>
      <c r="J87" s="40"/>
      <c r="K87" s="38"/>
      <c r="L87" s="283"/>
      <c r="M87" s="288"/>
      <c r="N87" s="288"/>
      <c r="O87" s="38"/>
    </row>
    <row r="88" spans="1:144" s="170" customFormat="1" ht="14" x14ac:dyDescent="0.3">
      <c r="A88" s="1271"/>
      <c r="B88" s="173" t="s">
        <v>4243</v>
      </c>
      <c r="C88" s="137">
        <f>SUM(C87)</f>
        <v>0</v>
      </c>
      <c r="D88" s="893"/>
      <c r="E88" s="893"/>
      <c r="F88" s="893"/>
      <c r="G88" s="167"/>
      <c r="H88" s="167"/>
      <c r="I88" s="167"/>
      <c r="J88" s="40"/>
      <c r="K88" s="38"/>
      <c r="L88" s="283"/>
      <c r="M88" s="288"/>
      <c r="N88" s="288"/>
      <c r="O88" s="38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</row>
    <row r="89" spans="1:144" s="162" customFormat="1" x14ac:dyDescent="0.3">
      <c r="A89" s="878"/>
      <c r="B89" s="879"/>
      <c r="C89" s="880"/>
      <c r="D89" s="881"/>
      <c r="E89" s="881"/>
      <c r="F89" s="881"/>
      <c r="J89" s="40"/>
      <c r="K89" s="38"/>
      <c r="L89" s="283"/>
      <c r="M89" s="288"/>
      <c r="N89" s="288"/>
      <c r="O89" s="38"/>
    </row>
    <row r="90" spans="1:144" s="162" customFormat="1" x14ac:dyDescent="0.3">
      <c r="A90" s="878"/>
      <c r="B90" s="144" t="s">
        <v>4170</v>
      </c>
      <c r="C90" s="206">
        <f>C88+C83+C24</f>
        <v>375</v>
      </c>
      <c r="D90" s="881"/>
      <c r="E90" s="881"/>
      <c r="F90" s="881"/>
      <c r="J90" s="40"/>
      <c r="K90" s="38"/>
      <c r="L90" s="283"/>
      <c r="M90" s="288"/>
      <c r="N90" s="288"/>
      <c r="O90" s="38"/>
    </row>
    <row r="91" spans="1:144" s="162" customFormat="1" x14ac:dyDescent="0.3">
      <c r="A91" s="878"/>
      <c r="B91" s="879"/>
      <c r="C91" s="880"/>
      <c r="D91" s="881"/>
      <c r="E91" s="881"/>
      <c r="F91" s="881"/>
      <c r="J91" s="40"/>
      <c r="K91" s="38"/>
      <c r="L91" s="283"/>
      <c r="M91" s="288"/>
      <c r="N91" s="288"/>
      <c r="O91" s="38"/>
    </row>
    <row r="92" spans="1:144" s="162" customFormat="1" x14ac:dyDescent="0.3">
      <c r="A92" s="897" t="s">
        <v>4166</v>
      </c>
      <c r="B92" s="897"/>
      <c r="C92" s="880"/>
      <c r="D92" s="881"/>
      <c r="E92" s="881"/>
      <c r="F92" s="881"/>
      <c r="J92" s="40"/>
      <c r="K92" s="38"/>
      <c r="L92" s="283"/>
      <c r="M92" s="288"/>
      <c r="N92" s="288"/>
      <c r="O92" s="38"/>
    </row>
    <row r="93" spans="1:144" s="162" customFormat="1" x14ac:dyDescent="0.3">
      <c r="A93" s="674" t="s">
        <v>4244</v>
      </c>
      <c r="B93" s="674"/>
      <c r="C93" s="880"/>
      <c r="D93" s="881"/>
      <c r="E93" s="881"/>
      <c r="F93" s="881"/>
      <c r="J93" s="40"/>
      <c r="K93" s="38"/>
      <c r="L93" s="283"/>
      <c r="M93" s="288"/>
      <c r="N93" s="288"/>
      <c r="O93" s="38"/>
    </row>
    <row r="94" spans="1:144" s="167" customFormat="1" ht="14" x14ac:dyDescent="0.3">
      <c r="A94" s="900" t="s">
        <v>4242</v>
      </c>
      <c r="B94" s="901" t="s">
        <v>4242</v>
      </c>
      <c r="C94" s="902">
        <v>0</v>
      </c>
      <c r="D94" s="903">
        <v>0</v>
      </c>
      <c r="E94" s="903">
        <v>0</v>
      </c>
      <c r="F94" s="1302"/>
      <c r="J94" s="40"/>
      <c r="K94" s="38"/>
      <c r="L94" s="283"/>
      <c r="M94" s="288"/>
      <c r="N94" s="288"/>
      <c r="O94" s="38"/>
    </row>
    <row r="95" spans="1:144" s="876" customFormat="1" ht="14" x14ac:dyDescent="0.3">
      <c r="A95" s="1271"/>
      <c r="B95" s="173" t="s">
        <v>4336</v>
      </c>
      <c r="C95" s="166">
        <v>0</v>
      </c>
      <c r="D95" s="893"/>
      <c r="E95" s="893"/>
      <c r="F95" s="893"/>
      <c r="G95" s="875"/>
      <c r="H95" s="875"/>
      <c r="I95" s="875"/>
      <c r="J95" s="40"/>
      <c r="K95" s="38"/>
      <c r="L95" s="283"/>
      <c r="M95" s="288"/>
      <c r="N95" s="288"/>
      <c r="O95" s="38"/>
      <c r="P95" s="875"/>
      <c r="Q95" s="875"/>
      <c r="R95" s="875"/>
      <c r="S95" s="875"/>
      <c r="T95" s="875"/>
      <c r="U95" s="875"/>
      <c r="V95" s="875"/>
      <c r="W95" s="875"/>
      <c r="X95" s="875"/>
      <c r="Y95" s="875"/>
      <c r="Z95" s="875"/>
      <c r="AA95" s="875"/>
      <c r="AB95" s="875"/>
      <c r="AC95" s="875"/>
      <c r="AD95" s="875"/>
      <c r="AE95" s="875"/>
    </row>
    <row r="96" spans="1:144" s="162" customFormat="1" x14ac:dyDescent="0.3">
      <c r="A96" s="878"/>
      <c r="B96" s="879"/>
      <c r="C96" s="880"/>
      <c r="D96" s="881"/>
      <c r="E96" s="881"/>
      <c r="F96" s="881"/>
      <c r="J96" s="40"/>
      <c r="K96" s="38"/>
      <c r="L96" s="283"/>
      <c r="M96" s="288"/>
      <c r="N96" s="288"/>
      <c r="O96" s="38"/>
    </row>
    <row r="97" spans="1:15" s="162" customFormat="1" ht="15" customHeight="1" x14ac:dyDescent="0.3">
      <c r="A97" s="674" t="s">
        <v>4172</v>
      </c>
      <c r="B97" s="674"/>
      <c r="C97" s="880"/>
      <c r="D97" s="881"/>
      <c r="E97" s="881"/>
      <c r="F97" s="881"/>
      <c r="J97" s="40"/>
      <c r="K97" s="38"/>
      <c r="L97" s="283"/>
      <c r="M97" s="288"/>
      <c r="N97" s="288"/>
      <c r="O97" s="38"/>
    </row>
    <row r="98" spans="1:15" s="167" customFormat="1" ht="14" x14ac:dyDescent="0.3">
      <c r="A98" s="887" t="s">
        <v>4242</v>
      </c>
      <c r="B98" s="887" t="s">
        <v>4242</v>
      </c>
      <c r="C98" s="888">
        <v>0</v>
      </c>
      <c r="D98" s="889">
        <v>0</v>
      </c>
      <c r="E98" s="889">
        <v>0</v>
      </c>
      <c r="F98" s="1302"/>
      <c r="J98" s="40"/>
      <c r="K98" s="38"/>
      <c r="L98" s="283"/>
      <c r="M98" s="288"/>
      <c r="N98" s="288"/>
      <c r="O98" s="38"/>
    </row>
    <row r="99" spans="1:15" s="1011" customFormat="1" ht="16.5" customHeight="1" x14ac:dyDescent="0.3">
      <c r="A99" s="1271"/>
      <c r="B99" s="290" t="s">
        <v>4246</v>
      </c>
      <c r="C99" s="291">
        <v>0</v>
      </c>
      <c r="F99" s="1303"/>
      <c r="J99" s="40"/>
      <c r="K99" s="38"/>
      <c r="L99" s="283"/>
      <c r="M99" s="288"/>
      <c r="N99" s="288"/>
      <c r="O99" s="38"/>
    </row>
    <row r="100" spans="1:15" x14ac:dyDescent="0.3">
      <c r="J100" s="40"/>
      <c r="K100" s="38"/>
      <c r="L100" s="283"/>
      <c r="M100" s="288"/>
      <c r="N100" s="288"/>
      <c r="O100" s="38"/>
    </row>
    <row r="101" spans="1:15" x14ac:dyDescent="0.3">
      <c r="J101" s="40"/>
      <c r="K101" s="38"/>
      <c r="L101" s="283"/>
      <c r="M101" s="288"/>
      <c r="N101" s="288"/>
      <c r="O101" s="38"/>
    </row>
    <row r="102" spans="1:15" x14ac:dyDescent="0.3">
      <c r="J102" s="40"/>
      <c r="K102" s="38"/>
      <c r="L102" s="283"/>
      <c r="M102" s="288"/>
      <c r="N102" s="288"/>
      <c r="O102" s="38"/>
    </row>
    <row r="103" spans="1:15" x14ac:dyDescent="0.3">
      <c r="J103" s="40"/>
      <c r="K103" s="38"/>
      <c r="L103" s="283"/>
      <c r="M103" s="288"/>
      <c r="N103" s="288"/>
      <c r="O103" s="38"/>
    </row>
    <row r="104" spans="1:15" x14ac:dyDescent="0.3">
      <c r="J104" s="40"/>
      <c r="K104" s="38"/>
      <c r="L104" s="283"/>
      <c r="M104" s="288"/>
      <c r="N104" s="288"/>
      <c r="O104" s="38"/>
    </row>
    <row r="105" spans="1:15" x14ac:dyDescent="0.3">
      <c r="J105" s="40"/>
      <c r="K105" s="38"/>
      <c r="L105" s="283"/>
      <c r="M105" s="288"/>
      <c r="N105" s="288"/>
      <c r="O105" s="38"/>
    </row>
    <row r="106" spans="1:15" x14ac:dyDescent="0.3">
      <c r="J106" s="40"/>
      <c r="K106" s="38"/>
      <c r="L106" s="283"/>
      <c r="M106" s="288"/>
      <c r="N106" s="288"/>
      <c r="O106" s="38"/>
    </row>
    <row r="107" spans="1:15" x14ac:dyDescent="0.3">
      <c r="J107" s="40"/>
      <c r="K107" s="38"/>
      <c r="L107" s="283"/>
      <c r="M107" s="288"/>
      <c r="N107" s="288"/>
      <c r="O107" s="38"/>
    </row>
    <row r="108" spans="1:15" x14ac:dyDescent="0.3">
      <c r="J108" s="40"/>
      <c r="K108" s="38"/>
      <c r="L108" s="283"/>
      <c r="M108" s="288"/>
      <c r="N108" s="288"/>
      <c r="O108" s="38"/>
    </row>
  </sheetData>
  <mergeCells count="15">
    <mergeCell ref="A11:B11"/>
    <mergeCell ref="A27:B27"/>
    <mergeCell ref="A86:B86"/>
    <mergeCell ref="A92:B92"/>
    <mergeCell ref="A93:B93"/>
    <mergeCell ref="A97:B97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" right="0.7" top="0.75" bottom="0.75" header="0.3" footer="0.3"/>
  <pageSetup paperSize="9" orientation="portrait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102"/>
  <sheetViews>
    <sheetView showGridLines="0" workbookViewId="0">
      <selection sqref="A1:H1"/>
    </sheetView>
  </sheetViews>
  <sheetFormatPr baseColWidth="10" defaultColWidth="11.453125" defaultRowHeight="15" x14ac:dyDescent="0.3"/>
  <cols>
    <col min="1" max="1" width="10.81640625" style="187" customWidth="1"/>
    <col min="2" max="2" width="38.54296875" style="187" bestFit="1" customWidth="1"/>
    <col min="3" max="3" width="13.81640625" style="187" customWidth="1"/>
    <col min="4" max="4" width="12.1796875" style="187" customWidth="1"/>
    <col min="5" max="5" width="15.81640625" style="187" customWidth="1"/>
    <col min="6" max="6" width="11.453125" style="187"/>
    <col min="7" max="7" width="14" style="187" customWidth="1"/>
    <col min="8" max="8" width="13.7265625" style="187" customWidth="1"/>
    <col min="9" max="9" width="11.453125" style="187"/>
    <col min="10" max="10" width="10.54296875" style="187" customWidth="1"/>
    <col min="11" max="16384" width="11.453125" style="187"/>
  </cols>
  <sheetData>
    <row r="2" spans="1:11" x14ac:dyDescent="0.3">
      <c r="A2" s="684" t="s">
        <v>4160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</row>
    <row r="3" spans="1:11" s="174" customFormat="1" x14ac:dyDescent="0.3">
      <c r="A3" s="672" t="s">
        <v>20</v>
      </c>
      <c r="B3" s="672"/>
      <c r="C3" s="672"/>
      <c r="D3" s="672"/>
      <c r="E3" s="672"/>
      <c r="F3" s="672"/>
      <c r="G3" s="672"/>
      <c r="H3" s="672"/>
      <c r="I3" s="672"/>
      <c r="J3" s="672"/>
      <c r="K3" s="672"/>
    </row>
    <row r="4" spans="1:11" s="174" customFormat="1" x14ac:dyDescent="0.3">
      <c r="A4" s="672" t="s">
        <v>4161</v>
      </c>
      <c r="B4" s="672"/>
      <c r="C4" s="672"/>
      <c r="D4" s="672"/>
      <c r="E4" s="672"/>
      <c r="F4" s="672"/>
      <c r="G4" s="672"/>
      <c r="H4" s="672"/>
      <c r="I4" s="672"/>
      <c r="J4" s="672"/>
      <c r="K4" s="672"/>
    </row>
    <row r="5" spans="1:11" s="174" customFormat="1" x14ac:dyDescent="0.3">
      <c r="A5" s="672" t="s">
        <v>4274</v>
      </c>
      <c r="B5" s="672"/>
      <c r="C5" s="672"/>
      <c r="D5" s="672"/>
      <c r="E5" s="672"/>
      <c r="F5" s="672"/>
      <c r="G5" s="672"/>
      <c r="H5" s="672"/>
      <c r="I5" s="672"/>
      <c r="J5" s="672"/>
      <c r="K5" s="672"/>
    </row>
    <row r="6" spans="1:11" s="174" customFormat="1" x14ac:dyDescent="0.3">
      <c r="A6" s="673" t="s">
        <v>4229</v>
      </c>
      <c r="B6" s="673"/>
      <c r="C6" s="673"/>
      <c r="D6" s="673"/>
      <c r="E6" s="673"/>
      <c r="F6" s="673"/>
      <c r="G6" s="673"/>
      <c r="H6" s="673"/>
      <c r="I6" s="673"/>
      <c r="J6" s="673"/>
      <c r="K6" s="673"/>
    </row>
    <row r="7" spans="1:11" s="117" customFormat="1" ht="15" customHeight="1" x14ac:dyDescent="0.25">
      <c r="A7" s="665" t="s">
        <v>4248</v>
      </c>
      <c r="B7" s="665"/>
      <c r="C7" s="665"/>
      <c r="D7" s="176" t="s">
        <v>533</v>
      </c>
      <c r="E7" s="176" t="s">
        <v>533</v>
      </c>
      <c r="F7" s="176" t="s">
        <v>533</v>
      </c>
      <c r="G7" s="176" t="s">
        <v>533</v>
      </c>
      <c r="H7" s="176" t="s">
        <v>533</v>
      </c>
      <c r="I7" s="176" t="s">
        <v>533</v>
      </c>
      <c r="J7" s="176" t="s">
        <v>533</v>
      </c>
      <c r="K7" s="176" t="s">
        <v>533</v>
      </c>
    </row>
    <row r="8" spans="1:11" s="117" customFormat="1" ht="15" customHeight="1" x14ac:dyDescent="0.25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1" s="117" customFormat="1" ht="26.25" customHeight="1" x14ac:dyDescent="0.25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1" s="180" customFormat="1" ht="12.5" x14ac:dyDescent="0.25">
      <c r="A10" s="270" t="s">
        <v>4756</v>
      </c>
      <c r="B10" s="270" t="s">
        <v>4307</v>
      </c>
      <c r="C10" s="164">
        <v>95226.3</v>
      </c>
      <c r="D10" s="271">
        <v>0</v>
      </c>
      <c r="E10" s="271">
        <v>0</v>
      </c>
      <c r="F10" s="164">
        <f>+C10+E10+D10</f>
        <v>95226.3</v>
      </c>
      <c r="G10" s="164">
        <f>+(C10/30)*10</f>
        <v>31742.1</v>
      </c>
      <c r="H10" s="164">
        <f>+(C10/30)*5</f>
        <v>15871.05</v>
      </c>
      <c r="I10" s="164">
        <f>+(C10+E10)/30*40</f>
        <v>126968.4</v>
      </c>
      <c r="J10" s="164">
        <v>0</v>
      </c>
      <c r="K10" s="164">
        <f>+G10+H10+I10+J10</f>
        <v>174581.55</v>
      </c>
    </row>
    <row r="11" spans="1:11" s="180" customFormat="1" ht="12.5" x14ac:dyDescent="0.25">
      <c r="A11" s="270" t="s">
        <v>5173</v>
      </c>
      <c r="B11" s="270" t="s">
        <v>5174</v>
      </c>
      <c r="C11" s="164">
        <v>64171.199999999997</v>
      </c>
      <c r="D11" s="271">
        <v>0</v>
      </c>
      <c r="E11" s="271">
        <v>0</v>
      </c>
      <c r="F11" s="164">
        <f>+C11+E11+D11</f>
        <v>64171.199999999997</v>
      </c>
      <c r="G11" s="164">
        <f>+(C11/30)*10</f>
        <v>21390.400000000001</v>
      </c>
      <c r="H11" s="164">
        <f>+(C11/30)*5</f>
        <v>10695.2</v>
      </c>
      <c r="I11" s="164">
        <f t="shared" ref="I11:I13" si="0">+(C11+E11)/30*40</f>
        <v>85561.600000000006</v>
      </c>
      <c r="J11" s="164">
        <v>0</v>
      </c>
      <c r="K11" s="164">
        <f>+G11+H11+I11+J11</f>
        <v>117647.20000000001</v>
      </c>
    </row>
    <row r="12" spans="1:11" s="180" customFormat="1" ht="12.5" x14ac:dyDescent="0.25">
      <c r="A12" s="270" t="s">
        <v>4762</v>
      </c>
      <c r="B12" s="270" t="s">
        <v>4342</v>
      </c>
      <c r="C12" s="164">
        <v>52394.400000000001</v>
      </c>
      <c r="D12" s="271">
        <v>0</v>
      </c>
      <c r="E12" s="271">
        <v>8000</v>
      </c>
      <c r="F12" s="164">
        <f>+C12+E12+D12</f>
        <v>60394.400000000001</v>
      </c>
      <c r="G12" s="164">
        <f>+(C12/30)*10</f>
        <v>17464.8</v>
      </c>
      <c r="H12" s="164">
        <f>+(C12/30)*5</f>
        <v>8732.4</v>
      </c>
      <c r="I12" s="164">
        <f t="shared" si="0"/>
        <v>80525.866666666669</v>
      </c>
      <c r="J12" s="164">
        <v>0</v>
      </c>
      <c r="K12" s="164">
        <f>+G12+H12+I12+J12</f>
        <v>106723.06666666667</v>
      </c>
    </row>
    <row r="13" spans="1:11" s="180" customFormat="1" ht="12.5" x14ac:dyDescent="0.25">
      <c r="A13" s="270" t="s">
        <v>4757</v>
      </c>
      <c r="B13" s="270" t="s">
        <v>4286</v>
      </c>
      <c r="C13" s="164">
        <v>25808.700000000008</v>
      </c>
      <c r="D13" s="271">
        <v>0</v>
      </c>
      <c r="E13" s="271">
        <v>4000</v>
      </c>
      <c r="F13" s="164">
        <f>+C13+E13+D13</f>
        <v>29808.700000000008</v>
      </c>
      <c r="G13" s="164">
        <f>+(C13/30)*10</f>
        <v>8602.9000000000033</v>
      </c>
      <c r="H13" s="164">
        <f>+(C13/30)*5</f>
        <v>4301.4500000000016</v>
      </c>
      <c r="I13" s="164">
        <f t="shared" si="0"/>
        <v>39744.933333333342</v>
      </c>
      <c r="J13" s="164">
        <v>0</v>
      </c>
      <c r="K13" s="164">
        <f>+G13+H13+I13+J13</f>
        <v>52649.283333333347</v>
      </c>
    </row>
    <row r="14" spans="1:11" s="174" customFormat="1" x14ac:dyDescent="0.3">
      <c r="A14" s="269"/>
      <c r="B14" s="269"/>
      <c r="C14" s="185"/>
      <c r="D14" s="185"/>
      <c r="E14" s="185"/>
      <c r="F14" s="185"/>
      <c r="G14" s="185"/>
      <c r="H14" s="185"/>
      <c r="I14" s="185"/>
      <c r="J14" s="185"/>
      <c r="K14" s="185"/>
    </row>
    <row r="15" spans="1:11" s="174" customFormat="1" x14ac:dyDescent="0.3">
      <c r="A15" s="186"/>
      <c r="B15" s="187"/>
      <c r="C15" s="188"/>
      <c r="D15" s="188"/>
      <c r="E15" s="188"/>
      <c r="F15" s="188"/>
      <c r="G15" s="188"/>
      <c r="H15" s="188"/>
      <c r="I15" s="188"/>
      <c r="J15" s="188"/>
      <c r="K15" s="188"/>
    </row>
    <row r="16" spans="1:11" s="117" customFormat="1" ht="15" customHeight="1" x14ac:dyDescent="0.25">
      <c r="A16" s="665" t="s">
        <v>4261</v>
      </c>
      <c r="B16" s="665"/>
      <c r="C16" s="665"/>
      <c r="D16" s="189" t="s">
        <v>533</v>
      </c>
      <c r="E16" s="189" t="s">
        <v>533</v>
      </c>
      <c r="F16" s="189" t="s">
        <v>533</v>
      </c>
      <c r="G16" s="189" t="s">
        <v>533</v>
      </c>
      <c r="H16" s="189" t="s">
        <v>533</v>
      </c>
      <c r="I16" s="189" t="s">
        <v>533</v>
      </c>
      <c r="J16" s="189" t="s">
        <v>533</v>
      </c>
      <c r="K16" s="189" t="s">
        <v>533</v>
      </c>
    </row>
    <row r="17" spans="1:11" s="117" customFormat="1" ht="15" customHeight="1" x14ac:dyDescent="0.25">
      <c r="A17" s="666" t="s">
        <v>4249</v>
      </c>
      <c r="B17" s="668" t="s">
        <v>4231</v>
      </c>
      <c r="C17" s="670" t="s">
        <v>4250</v>
      </c>
      <c r="D17" s="670" t="s">
        <v>4250</v>
      </c>
      <c r="E17" s="670" t="s">
        <v>4250</v>
      </c>
      <c r="F17" s="670" t="s">
        <v>4250</v>
      </c>
      <c r="G17" s="670" t="s">
        <v>4251</v>
      </c>
      <c r="H17" s="670" t="s">
        <v>4251</v>
      </c>
      <c r="I17" s="670" t="s">
        <v>4251</v>
      </c>
      <c r="J17" s="670" t="s">
        <v>4251</v>
      </c>
      <c r="K17" s="671" t="s">
        <v>4251</v>
      </c>
    </row>
    <row r="18" spans="1:11" s="117" customFormat="1" ht="29.25" customHeight="1" x14ac:dyDescent="0.25">
      <c r="A18" s="667" t="s">
        <v>4249</v>
      </c>
      <c r="B18" s="669" t="s">
        <v>4252</v>
      </c>
      <c r="C18" s="190" t="s">
        <v>4253</v>
      </c>
      <c r="D18" s="190" t="s">
        <v>4254</v>
      </c>
      <c r="E18" s="190" t="s">
        <v>4255</v>
      </c>
      <c r="F18" s="190" t="s">
        <v>4256</v>
      </c>
      <c r="G18" s="120" t="s">
        <v>4257</v>
      </c>
      <c r="H18" s="120" t="s">
        <v>4258</v>
      </c>
      <c r="I18" s="190" t="s">
        <v>4259</v>
      </c>
      <c r="J18" s="190" t="s">
        <v>4260</v>
      </c>
      <c r="K18" s="191" t="s">
        <v>4256</v>
      </c>
    </row>
    <row r="19" spans="1:11" s="180" customFormat="1" ht="12.5" x14ac:dyDescent="0.25">
      <c r="A19" s="270" t="s">
        <v>5234</v>
      </c>
      <c r="B19" s="270" t="s">
        <v>4837</v>
      </c>
      <c r="C19" s="164">
        <v>7567.78</v>
      </c>
      <c r="D19" s="271">
        <v>1070</v>
      </c>
      <c r="E19" s="271">
        <v>0</v>
      </c>
      <c r="F19" s="164">
        <f t="shared" ref="F19:F82" si="1">+C19+E19+D19</f>
        <v>8637.7799999999988</v>
      </c>
      <c r="G19" s="164">
        <f t="shared" ref="G19:G82" si="2">+(C19/30)*10</f>
        <v>2522.5933333333332</v>
      </c>
      <c r="H19" s="164">
        <f t="shared" ref="H19:H82" si="3">+(C19/30)*5</f>
        <v>1261.2966666666666</v>
      </c>
      <c r="I19" s="164">
        <f t="shared" ref="I19:I82" si="4">+(C19+E19)/30*40</f>
        <v>10090.373333333333</v>
      </c>
      <c r="J19" s="164">
        <v>0</v>
      </c>
      <c r="K19" s="164">
        <f>+G19+H19+I19+J19</f>
        <v>13874.263333333332</v>
      </c>
    </row>
    <row r="20" spans="1:11" s="180" customFormat="1" ht="12.5" x14ac:dyDescent="0.25">
      <c r="A20" s="270" t="s">
        <v>5267</v>
      </c>
      <c r="B20" s="270" t="s">
        <v>5268</v>
      </c>
      <c r="C20" s="164">
        <v>7567.7759999999998</v>
      </c>
      <c r="D20" s="271">
        <v>1070</v>
      </c>
      <c r="E20" s="271">
        <v>0</v>
      </c>
      <c r="F20" s="164">
        <f t="shared" si="1"/>
        <v>8637.7759999999998</v>
      </c>
      <c r="G20" s="164">
        <f t="shared" si="2"/>
        <v>2522.5920000000001</v>
      </c>
      <c r="H20" s="164">
        <f t="shared" si="3"/>
        <v>1261.296</v>
      </c>
      <c r="I20" s="164">
        <f t="shared" si="4"/>
        <v>10090.368</v>
      </c>
      <c r="J20" s="164">
        <v>0</v>
      </c>
      <c r="K20" s="164">
        <f t="shared" ref="K20:K83" si="5">+G20+H20+I20+J20</f>
        <v>13874.256000000001</v>
      </c>
    </row>
    <row r="21" spans="1:11" s="180" customFormat="1" ht="12.5" x14ac:dyDescent="0.25">
      <c r="A21" s="270" t="s">
        <v>5288</v>
      </c>
      <c r="B21" s="270" t="s">
        <v>5270</v>
      </c>
      <c r="C21" s="164">
        <v>7567.78</v>
      </c>
      <c r="D21" s="271">
        <v>1070</v>
      </c>
      <c r="E21" s="271">
        <v>0</v>
      </c>
      <c r="F21" s="164">
        <f t="shared" si="1"/>
        <v>8637.7799999999988</v>
      </c>
      <c r="G21" s="164">
        <f t="shared" si="2"/>
        <v>2522.5933333333332</v>
      </c>
      <c r="H21" s="164">
        <f t="shared" si="3"/>
        <v>1261.2966666666666</v>
      </c>
      <c r="I21" s="164">
        <f t="shared" si="4"/>
        <v>10090.373333333333</v>
      </c>
      <c r="J21" s="164">
        <v>0</v>
      </c>
      <c r="K21" s="164">
        <f t="shared" si="5"/>
        <v>13874.263333333332</v>
      </c>
    </row>
    <row r="22" spans="1:11" s="180" customFormat="1" ht="12.5" x14ac:dyDescent="0.25">
      <c r="A22" s="270" t="s">
        <v>5181</v>
      </c>
      <c r="B22" s="270" t="s">
        <v>5289</v>
      </c>
      <c r="C22" s="164">
        <v>7567.7759999999998</v>
      </c>
      <c r="D22" s="271">
        <v>1070</v>
      </c>
      <c r="E22" s="271">
        <v>0</v>
      </c>
      <c r="F22" s="164">
        <f t="shared" si="1"/>
        <v>8637.7759999999998</v>
      </c>
      <c r="G22" s="164">
        <f t="shared" si="2"/>
        <v>2522.5920000000001</v>
      </c>
      <c r="H22" s="164">
        <f t="shared" si="3"/>
        <v>1261.296</v>
      </c>
      <c r="I22" s="164">
        <f t="shared" si="4"/>
        <v>10090.368</v>
      </c>
      <c r="J22" s="164">
        <v>0</v>
      </c>
      <c r="K22" s="164">
        <f t="shared" si="5"/>
        <v>13874.256000000001</v>
      </c>
    </row>
    <row r="23" spans="1:11" s="180" customFormat="1" ht="12.5" x14ac:dyDescent="0.25">
      <c r="A23" s="270" t="s">
        <v>5290</v>
      </c>
      <c r="B23" s="270" t="s">
        <v>4358</v>
      </c>
      <c r="C23" s="164">
        <v>7567.7759999999998</v>
      </c>
      <c r="D23" s="271">
        <v>1070</v>
      </c>
      <c r="E23" s="271">
        <v>0</v>
      </c>
      <c r="F23" s="164">
        <f t="shared" si="1"/>
        <v>8637.7759999999998</v>
      </c>
      <c r="G23" s="164">
        <f t="shared" si="2"/>
        <v>2522.5920000000001</v>
      </c>
      <c r="H23" s="164">
        <f t="shared" si="3"/>
        <v>1261.296</v>
      </c>
      <c r="I23" s="164">
        <f t="shared" si="4"/>
        <v>10090.368</v>
      </c>
      <c r="J23" s="164">
        <v>0</v>
      </c>
      <c r="K23" s="164">
        <f t="shared" si="5"/>
        <v>13874.256000000001</v>
      </c>
    </row>
    <row r="24" spans="1:11" s="180" customFormat="1" ht="12.5" x14ac:dyDescent="0.25">
      <c r="A24" s="270" t="s">
        <v>5257</v>
      </c>
      <c r="B24" s="270" t="s">
        <v>5258</v>
      </c>
      <c r="C24" s="164">
        <v>7567.7759999999998</v>
      </c>
      <c r="D24" s="271">
        <v>1070</v>
      </c>
      <c r="E24" s="271">
        <v>0</v>
      </c>
      <c r="F24" s="164">
        <f t="shared" si="1"/>
        <v>8637.7759999999998</v>
      </c>
      <c r="G24" s="164">
        <f t="shared" si="2"/>
        <v>2522.5920000000001</v>
      </c>
      <c r="H24" s="164">
        <f t="shared" si="3"/>
        <v>1261.296</v>
      </c>
      <c r="I24" s="164">
        <f t="shared" si="4"/>
        <v>10090.368</v>
      </c>
      <c r="J24" s="164">
        <v>0</v>
      </c>
      <c r="K24" s="164">
        <f t="shared" si="5"/>
        <v>13874.256000000001</v>
      </c>
    </row>
    <row r="25" spans="1:11" s="180" customFormat="1" ht="12.5" x14ac:dyDescent="0.25">
      <c r="A25" s="270" t="s">
        <v>5291</v>
      </c>
      <c r="B25" s="270" t="s">
        <v>5204</v>
      </c>
      <c r="C25" s="164">
        <v>7567.78</v>
      </c>
      <c r="D25" s="271">
        <v>1070</v>
      </c>
      <c r="E25" s="271">
        <v>0</v>
      </c>
      <c r="F25" s="164">
        <f t="shared" si="1"/>
        <v>8637.7799999999988</v>
      </c>
      <c r="G25" s="164">
        <f t="shared" si="2"/>
        <v>2522.5933333333332</v>
      </c>
      <c r="H25" s="164">
        <f t="shared" si="3"/>
        <v>1261.2966666666666</v>
      </c>
      <c r="I25" s="164">
        <f t="shared" si="4"/>
        <v>10090.373333333333</v>
      </c>
      <c r="J25" s="164">
        <v>0</v>
      </c>
      <c r="K25" s="164">
        <f t="shared" si="5"/>
        <v>13874.263333333332</v>
      </c>
    </row>
    <row r="26" spans="1:11" s="180" customFormat="1" ht="12.5" x14ac:dyDescent="0.25">
      <c r="A26" s="270" t="s">
        <v>5292</v>
      </c>
      <c r="B26" s="270" t="s">
        <v>5204</v>
      </c>
      <c r="C26" s="164">
        <v>7567.78</v>
      </c>
      <c r="D26" s="271">
        <v>1070</v>
      </c>
      <c r="E26" s="271">
        <v>0</v>
      </c>
      <c r="F26" s="164">
        <f t="shared" si="1"/>
        <v>8637.7799999999988</v>
      </c>
      <c r="G26" s="164">
        <f t="shared" si="2"/>
        <v>2522.5933333333332</v>
      </c>
      <c r="H26" s="164">
        <f t="shared" si="3"/>
        <v>1261.2966666666666</v>
      </c>
      <c r="I26" s="164">
        <f t="shared" si="4"/>
        <v>10090.373333333333</v>
      </c>
      <c r="J26" s="164">
        <v>0</v>
      </c>
      <c r="K26" s="164">
        <f t="shared" si="5"/>
        <v>13874.263333333332</v>
      </c>
    </row>
    <row r="27" spans="1:11" s="180" customFormat="1" ht="12.5" x14ac:dyDescent="0.25">
      <c r="A27" s="270" t="s">
        <v>5199</v>
      </c>
      <c r="B27" s="270" t="s">
        <v>5200</v>
      </c>
      <c r="C27" s="164">
        <v>7567.7759999999998</v>
      </c>
      <c r="D27" s="271">
        <v>1070</v>
      </c>
      <c r="E27" s="271">
        <v>0</v>
      </c>
      <c r="F27" s="164">
        <f t="shared" si="1"/>
        <v>8637.7759999999998</v>
      </c>
      <c r="G27" s="164">
        <f t="shared" si="2"/>
        <v>2522.5920000000001</v>
      </c>
      <c r="H27" s="164">
        <f t="shared" si="3"/>
        <v>1261.296</v>
      </c>
      <c r="I27" s="164">
        <f t="shared" si="4"/>
        <v>10090.368</v>
      </c>
      <c r="J27" s="164">
        <v>0</v>
      </c>
      <c r="K27" s="164">
        <f t="shared" si="5"/>
        <v>13874.256000000001</v>
      </c>
    </row>
    <row r="28" spans="1:11" s="180" customFormat="1" ht="12.5" x14ac:dyDescent="0.25">
      <c r="A28" s="270" t="s">
        <v>5201</v>
      </c>
      <c r="B28" s="270" t="s">
        <v>5202</v>
      </c>
      <c r="C28" s="164">
        <v>7567.7760000000007</v>
      </c>
      <c r="D28" s="271">
        <v>1070</v>
      </c>
      <c r="E28" s="271">
        <v>0</v>
      </c>
      <c r="F28" s="164">
        <f t="shared" si="1"/>
        <v>8637.7760000000017</v>
      </c>
      <c r="G28" s="164">
        <f t="shared" si="2"/>
        <v>2522.5920000000001</v>
      </c>
      <c r="H28" s="164">
        <f t="shared" si="3"/>
        <v>1261.296</v>
      </c>
      <c r="I28" s="164">
        <f t="shared" si="4"/>
        <v>10090.368</v>
      </c>
      <c r="J28" s="164">
        <v>0</v>
      </c>
      <c r="K28" s="164">
        <f t="shared" si="5"/>
        <v>13874.256000000001</v>
      </c>
    </row>
    <row r="29" spans="1:11" s="180" customFormat="1" ht="12.5" x14ac:dyDescent="0.25">
      <c r="A29" s="270" t="s">
        <v>5249</v>
      </c>
      <c r="B29" s="270" t="s">
        <v>5250</v>
      </c>
      <c r="C29" s="164">
        <v>7567.7759999999998</v>
      </c>
      <c r="D29" s="271">
        <v>1070</v>
      </c>
      <c r="E29" s="271">
        <v>0</v>
      </c>
      <c r="F29" s="164">
        <f t="shared" si="1"/>
        <v>8637.7759999999998</v>
      </c>
      <c r="G29" s="164">
        <f t="shared" si="2"/>
        <v>2522.5920000000001</v>
      </c>
      <c r="H29" s="164">
        <f t="shared" si="3"/>
        <v>1261.296</v>
      </c>
      <c r="I29" s="164">
        <f t="shared" si="4"/>
        <v>10090.368</v>
      </c>
      <c r="J29" s="164">
        <v>0</v>
      </c>
      <c r="K29" s="164">
        <f t="shared" si="5"/>
        <v>13874.256000000001</v>
      </c>
    </row>
    <row r="30" spans="1:11" s="180" customFormat="1" ht="12.5" x14ac:dyDescent="0.25">
      <c r="A30" s="270" t="s">
        <v>5293</v>
      </c>
      <c r="B30" s="270" t="s">
        <v>4358</v>
      </c>
      <c r="C30" s="164">
        <v>7567.7759999999998</v>
      </c>
      <c r="D30" s="271">
        <v>1070</v>
      </c>
      <c r="E30" s="271">
        <v>0</v>
      </c>
      <c r="F30" s="164">
        <f t="shared" si="1"/>
        <v>8637.7759999999998</v>
      </c>
      <c r="G30" s="164">
        <f t="shared" si="2"/>
        <v>2522.5920000000001</v>
      </c>
      <c r="H30" s="164">
        <f t="shared" si="3"/>
        <v>1261.296</v>
      </c>
      <c r="I30" s="164">
        <f t="shared" si="4"/>
        <v>10090.368</v>
      </c>
      <c r="J30" s="164">
        <v>0</v>
      </c>
      <c r="K30" s="164">
        <f t="shared" si="5"/>
        <v>13874.256000000001</v>
      </c>
    </row>
    <row r="31" spans="1:11" s="180" customFormat="1" ht="12.5" x14ac:dyDescent="0.25">
      <c r="A31" s="270" t="s">
        <v>5251</v>
      </c>
      <c r="B31" s="270" t="s">
        <v>5252</v>
      </c>
      <c r="C31" s="164">
        <v>7567.7759999999998</v>
      </c>
      <c r="D31" s="271">
        <v>1070</v>
      </c>
      <c r="E31" s="271">
        <v>0</v>
      </c>
      <c r="F31" s="164">
        <f t="shared" si="1"/>
        <v>8637.7759999999998</v>
      </c>
      <c r="G31" s="164">
        <f t="shared" si="2"/>
        <v>2522.5920000000001</v>
      </c>
      <c r="H31" s="164">
        <f t="shared" si="3"/>
        <v>1261.296</v>
      </c>
      <c r="I31" s="164">
        <f t="shared" si="4"/>
        <v>10090.368</v>
      </c>
      <c r="J31" s="164">
        <v>0</v>
      </c>
      <c r="K31" s="164">
        <f t="shared" si="5"/>
        <v>13874.256000000001</v>
      </c>
    </row>
    <row r="32" spans="1:11" s="180" customFormat="1" ht="12.5" x14ac:dyDescent="0.25">
      <c r="A32" s="270" t="s">
        <v>5220</v>
      </c>
      <c r="B32" s="270" t="s">
        <v>5221</v>
      </c>
      <c r="C32" s="164">
        <v>7567.7767999999996</v>
      </c>
      <c r="D32" s="271">
        <v>1070</v>
      </c>
      <c r="E32" s="271">
        <v>0</v>
      </c>
      <c r="F32" s="164">
        <f t="shared" si="1"/>
        <v>8637.7767999999996</v>
      </c>
      <c r="G32" s="164">
        <f t="shared" si="2"/>
        <v>2522.5922666666665</v>
      </c>
      <c r="H32" s="164">
        <f t="shared" si="3"/>
        <v>1261.2961333333333</v>
      </c>
      <c r="I32" s="164">
        <f t="shared" si="4"/>
        <v>10090.369066666666</v>
      </c>
      <c r="J32" s="164">
        <v>0</v>
      </c>
      <c r="K32" s="164">
        <f t="shared" si="5"/>
        <v>13874.257466666666</v>
      </c>
    </row>
    <row r="33" spans="1:11" s="180" customFormat="1" ht="12.5" x14ac:dyDescent="0.25">
      <c r="A33" s="270" t="s">
        <v>5212</v>
      </c>
      <c r="B33" s="270" t="s">
        <v>5213</v>
      </c>
      <c r="C33" s="164">
        <v>7567.7766666666657</v>
      </c>
      <c r="D33" s="271">
        <v>1070</v>
      </c>
      <c r="E33" s="271">
        <v>0</v>
      </c>
      <c r="F33" s="164">
        <f t="shared" si="1"/>
        <v>8637.7766666666648</v>
      </c>
      <c r="G33" s="164">
        <f t="shared" si="2"/>
        <v>2522.5922222222216</v>
      </c>
      <c r="H33" s="164">
        <f t="shared" si="3"/>
        <v>1261.2961111111108</v>
      </c>
      <c r="I33" s="164">
        <f t="shared" si="4"/>
        <v>10090.368888888886</v>
      </c>
      <c r="J33" s="164">
        <v>0</v>
      </c>
      <c r="K33" s="164">
        <f t="shared" si="5"/>
        <v>13874.257222222219</v>
      </c>
    </row>
    <row r="34" spans="1:11" s="180" customFormat="1" ht="12.5" x14ac:dyDescent="0.25">
      <c r="A34" s="270" t="s">
        <v>5232</v>
      </c>
      <c r="B34" s="270" t="s">
        <v>5294</v>
      </c>
      <c r="C34" s="164">
        <v>7567.7759999999998</v>
      </c>
      <c r="D34" s="271">
        <v>1070</v>
      </c>
      <c r="E34" s="271">
        <v>0</v>
      </c>
      <c r="F34" s="164">
        <f t="shared" si="1"/>
        <v>8637.7759999999998</v>
      </c>
      <c r="G34" s="164">
        <f t="shared" si="2"/>
        <v>2522.5920000000001</v>
      </c>
      <c r="H34" s="164">
        <f t="shared" si="3"/>
        <v>1261.296</v>
      </c>
      <c r="I34" s="164">
        <f t="shared" si="4"/>
        <v>10090.368</v>
      </c>
      <c r="J34" s="164">
        <v>0</v>
      </c>
      <c r="K34" s="164">
        <f t="shared" si="5"/>
        <v>13874.256000000001</v>
      </c>
    </row>
    <row r="35" spans="1:11" s="180" customFormat="1" ht="12.5" x14ac:dyDescent="0.25">
      <c r="A35" s="270" t="s">
        <v>5295</v>
      </c>
      <c r="B35" s="270" t="s">
        <v>5296</v>
      </c>
      <c r="C35" s="164">
        <v>7567.78</v>
      </c>
      <c r="D35" s="271">
        <v>1070</v>
      </c>
      <c r="E35" s="271">
        <v>0</v>
      </c>
      <c r="F35" s="164">
        <f t="shared" si="1"/>
        <v>8637.7799999999988</v>
      </c>
      <c r="G35" s="164">
        <f t="shared" si="2"/>
        <v>2522.5933333333332</v>
      </c>
      <c r="H35" s="164">
        <f t="shared" si="3"/>
        <v>1261.2966666666666</v>
      </c>
      <c r="I35" s="164">
        <f t="shared" si="4"/>
        <v>10090.373333333333</v>
      </c>
      <c r="J35" s="164">
        <v>0</v>
      </c>
      <c r="K35" s="164">
        <f t="shared" si="5"/>
        <v>13874.263333333332</v>
      </c>
    </row>
    <row r="36" spans="1:11" s="180" customFormat="1" ht="12.5" x14ac:dyDescent="0.25">
      <c r="A36" s="270" t="s">
        <v>5183</v>
      </c>
      <c r="B36" s="270" t="s">
        <v>5297</v>
      </c>
      <c r="C36" s="164">
        <v>7567.7759999999998</v>
      </c>
      <c r="D36" s="271">
        <v>1070</v>
      </c>
      <c r="E36" s="271">
        <v>0</v>
      </c>
      <c r="F36" s="164">
        <f t="shared" si="1"/>
        <v>8637.7759999999998</v>
      </c>
      <c r="G36" s="164">
        <f t="shared" si="2"/>
        <v>2522.5920000000001</v>
      </c>
      <c r="H36" s="164">
        <f t="shared" si="3"/>
        <v>1261.296</v>
      </c>
      <c r="I36" s="164">
        <f t="shared" si="4"/>
        <v>10090.368</v>
      </c>
      <c r="J36" s="164">
        <v>0</v>
      </c>
      <c r="K36" s="164">
        <f t="shared" si="5"/>
        <v>13874.256000000001</v>
      </c>
    </row>
    <row r="37" spans="1:11" s="180" customFormat="1" ht="12.5" x14ac:dyDescent="0.25">
      <c r="A37" s="270" t="s">
        <v>5235</v>
      </c>
      <c r="B37" s="270" t="s">
        <v>5236</v>
      </c>
      <c r="C37" s="164">
        <v>7567.7759999999998</v>
      </c>
      <c r="D37" s="271">
        <v>1070</v>
      </c>
      <c r="E37" s="271">
        <v>0</v>
      </c>
      <c r="F37" s="164">
        <f t="shared" si="1"/>
        <v>8637.7759999999998</v>
      </c>
      <c r="G37" s="164">
        <f t="shared" si="2"/>
        <v>2522.5920000000001</v>
      </c>
      <c r="H37" s="164">
        <f t="shared" si="3"/>
        <v>1261.296</v>
      </c>
      <c r="I37" s="164">
        <f t="shared" si="4"/>
        <v>10090.368</v>
      </c>
      <c r="J37" s="164">
        <v>0</v>
      </c>
      <c r="K37" s="164">
        <f t="shared" si="5"/>
        <v>13874.256000000001</v>
      </c>
    </row>
    <row r="38" spans="1:11" s="180" customFormat="1" ht="12.5" x14ac:dyDescent="0.25">
      <c r="A38" s="270" t="s">
        <v>5259</v>
      </c>
      <c r="B38" s="270" t="s">
        <v>5260</v>
      </c>
      <c r="C38" s="164">
        <v>7567.78</v>
      </c>
      <c r="D38" s="271">
        <v>1070</v>
      </c>
      <c r="E38" s="271">
        <v>0</v>
      </c>
      <c r="F38" s="164">
        <f t="shared" si="1"/>
        <v>8637.7799999999988</v>
      </c>
      <c r="G38" s="164">
        <f t="shared" si="2"/>
        <v>2522.5933333333332</v>
      </c>
      <c r="H38" s="164">
        <f t="shared" si="3"/>
        <v>1261.2966666666666</v>
      </c>
      <c r="I38" s="164">
        <f t="shared" si="4"/>
        <v>10090.373333333333</v>
      </c>
      <c r="J38" s="164">
        <v>0</v>
      </c>
      <c r="K38" s="164">
        <f t="shared" si="5"/>
        <v>13874.263333333332</v>
      </c>
    </row>
    <row r="39" spans="1:11" s="180" customFormat="1" ht="12.5" x14ac:dyDescent="0.25">
      <c r="A39" s="270" t="s">
        <v>5210</v>
      </c>
      <c r="B39" s="270" t="s">
        <v>5211</v>
      </c>
      <c r="C39" s="164">
        <v>7567.7769999999991</v>
      </c>
      <c r="D39" s="271">
        <v>1070</v>
      </c>
      <c r="E39" s="271">
        <v>0</v>
      </c>
      <c r="F39" s="164">
        <f t="shared" si="1"/>
        <v>8637.7769999999982</v>
      </c>
      <c r="G39" s="164">
        <f t="shared" si="2"/>
        <v>2522.592333333333</v>
      </c>
      <c r="H39" s="164">
        <f t="shared" si="3"/>
        <v>1261.2961666666665</v>
      </c>
      <c r="I39" s="164">
        <f t="shared" si="4"/>
        <v>10090.369333333332</v>
      </c>
      <c r="J39" s="164">
        <v>0</v>
      </c>
      <c r="K39" s="164">
        <f t="shared" si="5"/>
        <v>13874.257833333331</v>
      </c>
    </row>
    <row r="40" spans="1:11" s="180" customFormat="1" ht="12.5" x14ac:dyDescent="0.25">
      <c r="A40" s="270" t="s">
        <v>5214</v>
      </c>
      <c r="B40" s="270" t="s">
        <v>5215</v>
      </c>
      <c r="C40" s="164">
        <v>7567.7773333333334</v>
      </c>
      <c r="D40" s="271">
        <v>1070</v>
      </c>
      <c r="E40" s="271">
        <v>0</v>
      </c>
      <c r="F40" s="164">
        <f t="shared" si="1"/>
        <v>8637.7773333333334</v>
      </c>
      <c r="G40" s="164">
        <f t="shared" si="2"/>
        <v>2522.5924444444445</v>
      </c>
      <c r="H40" s="164">
        <f t="shared" si="3"/>
        <v>1261.2962222222222</v>
      </c>
      <c r="I40" s="164">
        <f t="shared" si="4"/>
        <v>10090.369777777778</v>
      </c>
      <c r="J40" s="164">
        <v>0</v>
      </c>
      <c r="K40" s="164">
        <f t="shared" si="5"/>
        <v>13874.258444444444</v>
      </c>
    </row>
    <row r="41" spans="1:11" s="180" customFormat="1" ht="12.5" x14ac:dyDescent="0.25">
      <c r="A41" s="270" t="s">
        <v>5272</v>
      </c>
      <c r="B41" s="270" t="s">
        <v>5273</v>
      </c>
      <c r="C41" s="164">
        <v>7567.78</v>
      </c>
      <c r="D41" s="271">
        <v>1070</v>
      </c>
      <c r="E41" s="271">
        <v>0</v>
      </c>
      <c r="F41" s="164">
        <f t="shared" si="1"/>
        <v>8637.7799999999988</v>
      </c>
      <c r="G41" s="164">
        <f t="shared" si="2"/>
        <v>2522.5933333333332</v>
      </c>
      <c r="H41" s="164">
        <f t="shared" si="3"/>
        <v>1261.2966666666666</v>
      </c>
      <c r="I41" s="164">
        <f t="shared" si="4"/>
        <v>10090.373333333333</v>
      </c>
      <c r="J41" s="164">
        <v>0</v>
      </c>
      <c r="K41" s="164">
        <f t="shared" si="5"/>
        <v>13874.263333333332</v>
      </c>
    </row>
    <row r="42" spans="1:11" s="180" customFormat="1" ht="12.5" x14ac:dyDescent="0.25">
      <c r="A42" s="270" t="s">
        <v>5261</v>
      </c>
      <c r="B42" s="270" t="s">
        <v>5262</v>
      </c>
      <c r="C42" s="164">
        <v>7587.3516639999998</v>
      </c>
      <c r="D42" s="271">
        <v>1070</v>
      </c>
      <c r="E42" s="271">
        <v>0</v>
      </c>
      <c r="F42" s="164">
        <f t="shared" si="1"/>
        <v>8657.3516639999998</v>
      </c>
      <c r="G42" s="164">
        <f t="shared" si="2"/>
        <v>2529.117221333333</v>
      </c>
      <c r="H42" s="164">
        <f t="shared" si="3"/>
        <v>1264.5586106666665</v>
      </c>
      <c r="I42" s="164">
        <f t="shared" si="4"/>
        <v>10116.468885333332</v>
      </c>
      <c r="J42" s="164">
        <v>0</v>
      </c>
      <c r="K42" s="164">
        <f t="shared" si="5"/>
        <v>13910.144717333331</v>
      </c>
    </row>
    <row r="43" spans="1:11" s="180" customFormat="1" ht="12.5" x14ac:dyDescent="0.25">
      <c r="A43" s="270" t="s">
        <v>5265</v>
      </c>
      <c r="B43" s="270" t="s">
        <v>5266</v>
      </c>
      <c r="C43" s="164">
        <v>7587.3520799999997</v>
      </c>
      <c r="D43" s="271">
        <v>1070</v>
      </c>
      <c r="E43" s="271">
        <v>0</v>
      </c>
      <c r="F43" s="164">
        <f t="shared" si="1"/>
        <v>8657.3520800000006</v>
      </c>
      <c r="G43" s="164">
        <f t="shared" si="2"/>
        <v>2529.1173599999997</v>
      </c>
      <c r="H43" s="164">
        <f t="shared" si="3"/>
        <v>1264.5586799999999</v>
      </c>
      <c r="I43" s="164">
        <f t="shared" si="4"/>
        <v>10116.469439999999</v>
      </c>
      <c r="J43" s="164">
        <v>0</v>
      </c>
      <c r="K43" s="164">
        <f t="shared" si="5"/>
        <v>13910.145479999999</v>
      </c>
    </row>
    <row r="44" spans="1:11" s="180" customFormat="1" ht="12.5" x14ac:dyDescent="0.25">
      <c r="A44" s="270" t="s">
        <v>5222</v>
      </c>
      <c r="B44" s="270" t="s">
        <v>5223</v>
      </c>
      <c r="C44" s="164">
        <v>7697.2845600000001</v>
      </c>
      <c r="D44" s="271">
        <v>1070</v>
      </c>
      <c r="E44" s="271">
        <v>0</v>
      </c>
      <c r="F44" s="164">
        <f t="shared" si="1"/>
        <v>8767.2845600000001</v>
      </c>
      <c r="G44" s="164">
        <f t="shared" si="2"/>
        <v>2565.76152</v>
      </c>
      <c r="H44" s="164">
        <f t="shared" si="3"/>
        <v>1282.88076</v>
      </c>
      <c r="I44" s="164">
        <f t="shared" si="4"/>
        <v>10263.04608</v>
      </c>
      <c r="J44" s="164">
        <v>0</v>
      </c>
      <c r="K44" s="164">
        <f t="shared" si="5"/>
        <v>14111.68836</v>
      </c>
    </row>
    <row r="45" spans="1:11" s="180" customFormat="1" ht="12.5" x14ac:dyDescent="0.25">
      <c r="A45" s="270" t="s">
        <v>5298</v>
      </c>
      <c r="B45" s="270" t="s">
        <v>5270</v>
      </c>
      <c r="C45" s="164">
        <v>7771.69</v>
      </c>
      <c r="D45" s="271">
        <v>1070</v>
      </c>
      <c r="E45" s="271">
        <v>0</v>
      </c>
      <c r="F45" s="164">
        <f t="shared" si="1"/>
        <v>8841.6899999999987</v>
      </c>
      <c r="G45" s="164">
        <f t="shared" si="2"/>
        <v>2590.5633333333335</v>
      </c>
      <c r="H45" s="164">
        <f t="shared" si="3"/>
        <v>1295.2816666666668</v>
      </c>
      <c r="I45" s="164">
        <f t="shared" si="4"/>
        <v>10362.253333333334</v>
      </c>
      <c r="J45" s="164">
        <v>0</v>
      </c>
      <c r="K45" s="164">
        <f t="shared" si="5"/>
        <v>14248.098333333335</v>
      </c>
    </row>
    <row r="46" spans="1:11" s="180" customFormat="1" ht="12.5" x14ac:dyDescent="0.25">
      <c r="A46" s="270" t="s">
        <v>5299</v>
      </c>
      <c r="B46" s="270" t="s">
        <v>5204</v>
      </c>
      <c r="C46" s="164">
        <v>7771.6900800000003</v>
      </c>
      <c r="D46" s="271">
        <v>1070</v>
      </c>
      <c r="E46" s="271">
        <v>0</v>
      </c>
      <c r="F46" s="164">
        <f t="shared" si="1"/>
        <v>8841.6900800000003</v>
      </c>
      <c r="G46" s="164">
        <f t="shared" si="2"/>
        <v>2590.5633600000001</v>
      </c>
      <c r="H46" s="164">
        <f t="shared" si="3"/>
        <v>1295.2816800000001</v>
      </c>
      <c r="I46" s="164">
        <f t="shared" si="4"/>
        <v>10362.25344</v>
      </c>
      <c r="J46" s="164">
        <v>0</v>
      </c>
      <c r="K46" s="164">
        <f t="shared" si="5"/>
        <v>14248.098480000001</v>
      </c>
    </row>
    <row r="47" spans="1:11" s="180" customFormat="1" ht="12.5" x14ac:dyDescent="0.25">
      <c r="A47" s="270" t="s">
        <v>5218</v>
      </c>
      <c r="B47" s="270" t="s">
        <v>5219</v>
      </c>
      <c r="C47" s="164">
        <v>7771.6900800000003</v>
      </c>
      <c r="D47" s="271">
        <v>1070</v>
      </c>
      <c r="E47" s="271">
        <v>0</v>
      </c>
      <c r="F47" s="164">
        <f t="shared" si="1"/>
        <v>8841.6900800000003</v>
      </c>
      <c r="G47" s="164">
        <f t="shared" si="2"/>
        <v>2590.5633600000001</v>
      </c>
      <c r="H47" s="164">
        <f t="shared" si="3"/>
        <v>1295.2816800000001</v>
      </c>
      <c r="I47" s="164">
        <f t="shared" si="4"/>
        <v>10362.25344</v>
      </c>
      <c r="J47" s="164">
        <v>0</v>
      </c>
      <c r="K47" s="164">
        <f t="shared" si="5"/>
        <v>14248.098480000001</v>
      </c>
    </row>
    <row r="48" spans="1:11" s="180" customFormat="1" ht="12.5" x14ac:dyDescent="0.25">
      <c r="A48" s="270" t="s">
        <v>5228</v>
      </c>
      <c r="B48" s="270" t="s">
        <v>5300</v>
      </c>
      <c r="C48" s="164">
        <v>7771.6900800000003</v>
      </c>
      <c r="D48" s="271">
        <v>1070</v>
      </c>
      <c r="E48" s="271">
        <v>0</v>
      </c>
      <c r="F48" s="164">
        <f t="shared" si="1"/>
        <v>8841.6900800000003</v>
      </c>
      <c r="G48" s="164">
        <f t="shared" si="2"/>
        <v>2590.5633600000001</v>
      </c>
      <c r="H48" s="164">
        <f t="shared" si="3"/>
        <v>1295.2816800000001</v>
      </c>
      <c r="I48" s="164">
        <f t="shared" si="4"/>
        <v>10362.25344</v>
      </c>
      <c r="J48" s="164">
        <v>0</v>
      </c>
      <c r="K48" s="164">
        <f t="shared" si="5"/>
        <v>14248.098480000001</v>
      </c>
    </row>
    <row r="49" spans="1:11" s="180" customFormat="1" ht="12.5" x14ac:dyDescent="0.25">
      <c r="A49" s="270" t="s">
        <v>5301</v>
      </c>
      <c r="B49" s="270" t="s">
        <v>5302</v>
      </c>
      <c r="C49" s="164">
        <v>7771.69</v>
      </c>
      <c r="D49" s="271">
        <v>1070</v>
      </c>
      <c r="E49" s="271">
        <v>0</v>
      </c>
      <c r="F49" s="164">
        <f t="shared" si="1"/>
        <v>8841.6899999999987</v>
      </c>
      <c r="G49" s="164">
        <f t="shared" si="2"/>
        <v>2590.5633333333335</v>
      </c>
      <c r="H49" s="164">
        <f t="shared" si="3"/>
        <v>1295.2816666666668</v>
      </c>
      <c r="I49" s="164">
        <f t="shared" si="4"/>
        <v>10362.253333333334</v>
      </c>
      <c r="J49" s="164">
        <v>0</v>
      </c>
      <c r="K49" s="164">
        <f t="shared" si="5"/>
        <v>14248.098333333335</v>
      </c>
    </row>
    <row r="50" spans="1:11" s="180" customFormat="1" ht="12.5" x14ac:dyDescent="0.25">
      <c r="A50" s="270" t="s">
        <v>5276</v>
      </c>
      <c r="B50" s="270" t="s">
        <v>5303</v>
      </c>
      <c r="C50" s="164">
        <v>7787.4426000000003</v>
      </c>
      <c r="D50" s="271">
        <v>1070</v>
      </c>
      <c r="E50" s="271">
        <v>0</v>
      </c>
      <c r="F50" s="164">
        <f t="shared" si="1"/>
        <v>8857.4426000000003</v>
      </c>
      <c r="G50" s="164">
        <f t="shared" si="2"/>
        <v>2595.8142000000003</v>
      </c>
      <c r="H50" s="164">
        <f t="shared" si="3"/>
        <v>1297.9071000000001</v>
      </c>
      <c r="I50" s="164">
        <f t="shared" si="4"/>
        <v>10383.256800000001</v>
      </c>
      <c r="J50" s="164">
        <v>0</v>
      </c>
      <c r="K50" s="164">
        <f t="shared" si="5"/>
        <v>14276.9781</v>
      </c>
    </row>
    <row r="51" spans="1:11" s="180" customFormat="1" ht="12.5" x14ac:dyDescent="0.25">
      <c r="A51" s="270" t="s">
        <v>5253</v>
      </c>
      <c r="B51" s="270" t="s">
        <v>5254</v>
      </c>
      <c r="C51" s="164">
        <v>7826.3207733333329</v>
      </c>
      <c r="D51" s="271">
        <v>1070</v>
      </c>
      <c r="E51" s="271">
        <v>0</v>
      </c>
      <c r="F51" s="164">
        <f t="shared" si="1"/>
        <v>8896.3207733333329</v>
      </c>
      <c r="G51" s="164">
        <f t="shared" si="2"/>
        <v>2608.7735911111113</v>
      </c>
      <c r="H51" s="164">
        <f t="shared" si="3"/>
        <v>1304.3867955555556</v>
      </c>
      <c r="I51" s="164">
        <f t="shared" si="4"/>
        <v>10435.094364444445</v>
      </c>
      <c r="J51" s="164">
        <v>0</v>
      </c>
      <c r="K51" s="164">
        <f t="shared" si="5"/>
        <v>14348.254751111112</v>
      </c>
    </row>
    <row r="52" spans="1:11" s="180" customFormat="1" ht="12.5" x14ac:dyDescent="0.25">
      <c r="A52" s="270" t="s">
        <v>5247</v>
      </c>
      <c r="B52" s="270" t="s">
        <v>5248</v>
      </c>
      <c r="C52" s="164">
        <v>7826.3211600000004</v>
      </c>
      <c r="D52" s="271">
        <v>1070</v>
      </c>
      <c r="E52" s="271">
        <v>0</v>
      </c>
      <c r="F52" s="164">
        <f t="shared" si="1"/>
        <v>8896.3211599999995</v>
      </c>
      <c r="G52" s="164">
        <f t="shared" si="2"/>
        <v>2608.7737200000001</v>
      </c>
      <c r="H52" s="164">
        <f t="shared" si="3"/>
        <v>1304.3868600000001</v>
      </c>
      <c r="I52" s="164">
        <f t="shared" si="4"/>
        <v>10435.094880000001</v>
      </c>
      <c r="J52" s="164">
        <v>0</v>
      </c>
      <c r="K52" s="164">
        <f t="shared" si="5"/>
        <v>14348.25546</v>
      </c>
    </row>
    <row r="53" spans="1:11" s="180" customFormat="1" ht="12.5" x14ac:dyDescent="0.25">
      <c r="A53" s="270" t="s">
        <v>5208</v>
      </c>
      <c r="B53" s="270" t="s">
        <v>5209</v>
      </c>
      <c r="C53" s="164">
        <v>7826.3211600000004</v>
      </c>
      <c r="D53" s="271">
        <v>1070</v>
      </c>
      <c r="E53" s="271">
        <v>0</v>
      </c>
      <c r="F53" s="164">
        <f t="shared" si="1"/>
        <v>8896.3211599999995</v>
      </c>
      <c r="G53" s="164">
        <f t="shared" si="2"/>
        <v>2608.7737200000001</v>
      </c>
      <c r="H53" s="164">
        <f t="shared" si="3"/>
        <v>1304.3868600000001</v>
      </c>
      <c r="I53" s="164">
        <f t="shared" si="4"/>
        <v>10435.094880000001</v>
      </c>
      <c r="J53" s="164">
        <v>0</v>
      </c>
      <c r="K53" s="164">
        <f t="shared" si="5"/>
        <v>14348.25546</v>
      </c>
    </row>
    <row r="54" spans="1:11" s="180" customFormat="1" ht="12.5" x14ac:dyDescent="0.25">
      <c r="A54" s="270" t="s">
        <v>5274</v>
      </c>
      <c r="B54" s="270" t="s">
        <v>5275</v>
      </c>
      <c r="C54" s="164">
        <v>7951.336302222222</v>
      </c>
      <c r="D54" s="271">
        <v>1070</v>
      </c>
      <c r="E54" s="271">
        <v>0</v>
      </c>
      <c r="F54" s="164">
        <f t="shared" si="1"/>
        <v>9021.336302222222</v>
      </c>
      <c r="G54" s="164">
        <f t="shared" si="2"/>
        <v>2650.445434074074</v>
      </c>
      <c r="H54" s="164">
        <f t="shared" si="3"/>
        <v>1325.222717037037</v>
      </c>
      <c r="I54" s="164">
        <f t="shared" si="4"/>
        <v>10601.781736296296</v>
      </c>
      <c r="J54" s="164">
        <v>0</v>
      </c>
      <c r="K54" s="164">
        <f t="shared" si="5"/>
        <v>14577.449887407407</v>
      </c>
    </row>
    <row r="55" spans="1:11" s="180" customFormat="1" ht="12.5" x14ac:dyDescent="0.25">
      <c r="A55" s="270" t="s">
        <v>5205</v>
      </c>
      <c r="B55" s="270" t="s">
        <v>5206</v>
      </c>
      <c r="C55" s="164">
        <v>8013.34</v>
      </c>
      <c r="D55" s="271">
        <v>1070</v>
      </c>
      <c r="E55" s="271">
        <v>0</v>
      </c>
      <c r="F55" s="164">
        <f t="shared" si="1"/>
        <v>9083.34</v>
      </c>
      <c r="G55" s="164">
        <f t="shared" si="2"/>
        <v>2671.1133333333332</v>
      </c>
      <c r="H55" s="164">
        <f t="shared" si="3"/>
        <v>1335.5566666666666</v>
      </c>
      <c r="I55" s="164">
        <f t="shared" si="4"/>
        <v>10684.453333333333</v>
      </c>
      <c r="J55" s="164">
        <v>0</v>
      </c>
      <c r="K55" s="164">
        <f t="shared" si="5"/>
        <v>14691.123333333333</v>
      </c>
    </row>
    <row r="56" spans="1:11" s="180" customFormat="1" ht="12.5" x14ac:dyDescent="0.25">
      <c r="A56" s="270" t="s">
        <v>5280</v>
      </c>
      <c r="B56" s="270" t="s">
        <v>5281</v>
      </c>
      <c r="C56" s="164">
        <v>8014.0107600000001</v>
      </c>
      <c r="D56" s="271">
        <v>1070</v>
      </c>
      <c r="E56" s="271">
        <v>0</v>
      </c>
      <c r="F56" s="164">
        <f t="shared" si="1"/>
        <v>9084.010760000001</v>
      </c>
      <c r="G56" s="164">
        <f t="shared" si="2"/>
        <v>2671.3369199999997</v>
      </c>
      <c r="H56" s="164">
        <f t="shared" si="3"/>
        <v>1335.6684599999999</v>
      </c>
      <c r="I56" s="164">
        <f t="shared" si="4"/>
        <v>10685.347679999999</v>
      </c>
      <c r="J56" s="164">
        <v>0</v>
      </c>
      <c r="K56" s="164">
        <f t="shared" si="5"/>
        <v>14692.353059999998</v>
      </c>
    </row>
    <row r="57" spans="1:11" s="180" customFormat="1" ht="12.5" x14ac:dyDescent="0.25">
      <c r="A57" s="270" t="s">
        <v>5245</v>
      </c>
      <c r="B57" s="270" t="s">
        <v>5246</v>
      </c>
      <c r="C57" s="164">
        <v>8033.7852000000003</v>
      </c>
      <c r="D57" s="271">
        <v>1070</v>
      </c>
      <c r="E57" s="271">
        <v>0</v>
      </c>
      <c r="F57" s="164">
        <f t="shared" si="1"/>
        <v>9103.7852000000003</v>
      </c>
      <c r="G57" s="164">
        <f t="shared" si="2"/>
        <v>2677.9284000000002</v>
      </c>
      <c r="H57" s="164">
        <f t="shared" si="3"/>
        <v>1338.9642000000001</v>
      </c>
      <c r="I57" s="164">
        <f t="shared" si="4"/>
        <v>10711.713600000001</v>
      </c>
      <c r="J57" s="164">
        <v>0</v>
      </c>
      <c r="K57" s="164">
        <f t="shared" si="5"/>
        <v>14728.606200000002</v>
      </c>
    </row>
    <row r="58" spans="1:11" s="180" customFormat="1" ht="12.5" x14ac:dyDescent="0.25">
      <c r="A58" s="270" t="s">
        <v>5304</v>
      </c>
      <c r="B58" s="270" t="s">
        <v>4415</v>
      </c>
      <c r="C58" s="164">
        <v>8064</v>
      </c>
      <c r="D58" s="271">
        <v>1070</v>
      </c>
      <c r="E58" s="271">
        <v>0</v>
      </c>
      <c r="F58" s="164">
        <f t="shared" si="1"/>
        <v>9134</v>
      </c>
      <c r="G58" s="164">
        <f t="shared" si="2"/>
        <v>2688</v>
      </c>
      <c r="H58" s="164">
        <f t="shared" si="3"/>
        <v>1344</v>
      </c>
      <c r="I58" s="164">
        <f t="shared" si="4"/>
        <v>10752</v>
      </c>
      <c r="J58" s="164">
        <v>0</v>
      </c>
      <c r="K58" s="164">
        <f t="shared" si="5"/>
        <v>14784</v>
      </c>
    </row>
    <row r="59" spans="1:11" s="180" customFormat="1" ht="12.5" x14ac:dyDescent="0.25">
      <c r="A59" s="270" t="s">
        <v>5286</v>
      </c>
      <c r="B59" s="270" t="s">
        <v>5287</v>
      </c>
      <c r="C59" s="164">
        <v>8092.7733600000001</v>
      </c>
      <c r="D59" s="271">
        <v>1070</v>
      </c>
      <c r="E59" s="271">
        <v>0</v>
      </c>
      <c r="F59" s="164">
        <f t="shared" si="1"/>
        <v>9162.7733599999992</v>
      </c>
      <c r="G59" s="164">
        <f t="shared" si="2"/>
        <v>2697.59112</v>
      </c>
      <c r="H59" s="164">
        <f t="shared" si="3"/>
        <v>1348.79556</v>
      </c>
      <c r="I59" s="164">
        <f t="shared" si="4"/>
        <v>10790.36448</v>
      </c>
      <c r="J59" s="164">
        <v>0</v>
      </c>
      <c r="K59" s="164">
        <f t="shared" si="5"/>
        <v>14836.75116</v>
      </c>
    </row>
    <row r="60" spans="1:11" s="180" customFormat="1" ht="12.5" x14ac:dyDescent="0.25">
      <c r="A60" s="270" t="s">
        <v>5239</v>
      </c>
      <c r="B60" s="270" t="s">
        <v>5240</v>
      </c>
      <c r="C60" s="164">
        <v>8171.5359600000002</v>
      </c>
      <c r="D60" s="271">
        <v>1070</v>
      </c>
      <c r="E60" s="271">
        <v>0</v>
      </c>
      <c r="F60" s="164">
        <f t="shared" si="1"/>
        <v>9241.5359600000011</v>
      </c>
      <c r="G60" s="164">
        <f t="shared" si="2"/>
        <v>2723.8453199999999</v>
      </c>
      <c r="H60" s="164">
        <f t="shared" si="3"/>
        <v>1361.92266</v>
      </c>
      <c r="I60" s="164">
        <f t="shared" si="4"/>
        <v>10895.38128</v>
      </c>
      <c r="J60" s="164">
        <v>0</v>
      </c>
      <c r="K60" s="164">
        <f t="shared" si="5"/>
        <v>14981.149259999998</v>
      </c>
    </row>
    <row r="61" spans="1:11" s="180" customFormat="1" ht="12.5" x14ac:dyDescent="0.25">
      <c r="A61" s="270" t="s">
        <v>5243</v>
      </c>
      <c r="B61" s="270" t="s">
        <v>5244</v>
      </c>
      <c r="C61" s="164">
        <v>8171.5359599999992</v>
      </c>
      <c r="D61" s="271">
        <v>1070</v>
      </c>
      <c r="E61" s="271">
        <v>0</v>
      </c>
      <c r="F61" s="164">
        <f t="shared" si="1"/>
        <v>9241.5359599999992</v>
      </c>
      <c r="G61" s="164">
        <f t="shared" si="2"/>
        <v>2723.8453199999999</v>
      </c>
      <c r="H61" s="164">
        <f t="shared" si="3"/>
        <v>1361.92266</v>
      </c>
      <c r="I61" s="164">
        <f t="shared" si="4"/>
        <v>10895.38128</v>
      </c>
      <c r="J61" s="164">
        <v>0</v>
      </c>
      <c r="K61" s="164">
        <f t="shared" si="5"/>
        <v>14981.149259999998</v>
      </c>
    </row>
    <row r="62" spans="1:11" s="180" customFormat="1" ht="12.5" x14ac:dyDescent="0.25">
      <c r="A62" s="270" t="s">
        <v>5237</v>
      </c>
      <c r="B62" s="270" t="s">
        <v>5238</v>
      </c>
      <c r="C62" s="164">
        <v>8260.0181999999986</v>
      </c>
      <c r="D62" s="271">
        <v>1070</v>
      </c>
      <c r="E62" s="271">
        <v>0</v>
      </c>
      <c r="F62" s="164">
        <f t="shared" si="1"/>
        <v>9330.0181999999986</v>
      </c>
      <c r="G62" s="164">
        <f t="shared" si="2"/>
        <v>2753.3393999999994</v>
      </c>
      <c r="H62" s="164">
        <f t="shared" si="3"/>
        <v>1376.6696999999997</v>
      </c>
      <c r="I62" s="164">
        <f t="shared" si="4"/>
        <v>11013.357599999998</v>
      </c>
      <c r="J62" s="164">
        <v>0</v>
      </c>
      <c r="K62" s="164">
        <f t="shared" si="5"/>
        <v>15143.366699999997</v>
      </c>
    </row>
    <row r="63" spans="1:11" s="180" customFormat="1" ht="12.5" x14ac:dyDescent="0.25">
      <c r="A63" s="270" t="s">
        <v>5241</v>
      </c>
      <c r="B63" s="270" t="s">
        <v>5242</v>
      </c>
      <c r="C63" s="164">
        <v>8296.8858000000018</v>
      </c>
      <c r="D63" s="271">
        <v>1070</v>
      </c>
      <c r="E63" s="271">
        <v>0</v>
      </c>
      <c r="F63" s="164">
        <f t="shared" si="1"/>
        <v>9366.8858000000018</v>
      </c>
      <c r="G63" s="164">
        <f t="shared" si="2"/>
        <v>2765.6286000000005</v>
      </c>
      <c r="H63" s="164">
        <f t="shared" si="3"/>
        <v>1382.8143000000002</v>
      </c>
      <c r="I63" s="164">
        <f t="shared" si="4"/>
        <v>11062.514400000002</v>
      </c>
      <c r="J63" s="164">
        <v>0</v>
      </c>
      <c r="K63" s="164">
        <f t="shared" si="5"/>
        <v>15210.957300000002</v>
      </c>
    </row>
    <row r="64" spans="1:11" s="180" customFormat="1" ht="12.5" x14ac:dyDescent="0.25">
      <c r="A64" s="270" t="s">
        <v>5271</v>
      </c>
      <c r="B64" s="270" t="s">
        <v>4335</v>
      </c>
      <c r="C64" s="164">
        <v>8319.2999999999993</v>
      </c>
      <c r="D64" s="271">
        <v>1070</v>
      </c>
      <c r="E64" s="271">
        <v>0</v>
      </c>
      <c r="F64" s="164">
        <f t="shared" si="1"/>
        <v>9389.2999999999993</v>
      </c>
      <c r="G64" s="164">
        <f t="shared" si="2"/>
        <v>2773.1</v>
      </c>
      <c r="H64" s="164">
        <f t="shared" si="3"/>
        <v>1386.55</v>
      </c>
      <c r="I64" s="164">
        <f t="shared" si="4"/>
        <v>11092.4</v>
      </c>
      <c r="J64" s="164">
        <v>0</v>
      </c>
      <c r="K64" s="164">
        <f t="shared" si="5"/>
        <v>15252.05</v>
      </c>
    </row>
    <row r="65" spans="1:11" s="180" customFormat="1" ht="12.5" x14ac:dyDescent="0.25">
      <c r="A65" s="270" t="s">
        <v>5305</v>
      </c>
      <c r="B65" s="270" t="s">
        <v>4415</v>
      </c>
      <c r="C65" s="164">
        <v>8594.4</v>
      </c>
      <c r="D65" s="271">
        <v>1070</v>
      </c>
      <c r="E65" s="271">
        <v>0</v>
      </c>
      <c r="F65" s="164">
        <f t="shared" si="1"/>
        <v>9664.4</v>
      </c>
      <c r="G65" s="164">
        <f t="shared" si="2"/>
        <v>2864.7999999999997</v>
      </c>
      <c r="H65" s="164">
        <f t="shared" si="3"/>
        <v>1432.3999999999999</v>
      </c>
      <c r="I65" s="164">
        <f t="shared" si="4"/>
        <v>11459.199999999999</v>
      </c>
      <c r="J65" s="164">
        <v>0</v>
      </c>
      <c r="K65" s="164">
        <f t="shared" si="5"/>
        <v>15756.399999999998</v>
      </c>
    </row>
    <row r="66" spans="1:11" s="180" customFormat="1" ht="12.5" x14ac:dyDescent="0.25">
      <c r="A66" s="270" t="s">
        <v>5195</v>
      </c>
      <c r="B66" s="270" t="s">
        <v>5196</v>
      </c>
      <c r="C66" s="164">
        <v>8791.2000000000007</v>
      </c>
      <c r="D66" s="271">
        <v>1070</v>
      </c>
      <c r="E66" s="271">
        <v>0</v>
      </c>
      <c r="F66" s="164">
        <f t="shared" si="1"/>
        <v>9861.2000000000007</v>
      </c>
      <c r="G66" s="164">
        <f t="shared" si="2"/>
        <v>2930.4</v>
      </c>
      <c r="H66" s="164">
        <f t="shared" si="3"/>
        <v>1465.2</v>
      </c>
      <c r="I66" s="164">
        <f t="shared" si="4"/>
        <v>11721.6</v>
      </c>
      <c r="J66" s="164">
        <v>0</v>
      </c>
      <c r="K66" s="164">
        <f t="shared" si="5"/>
        <v>16117.2</v>
      </c>
    </row>
    <row r="67" spans="1:11" s="180" customFormat="1" ht="12.5" x14ac:dyDescent="0.25">
      <c r="A67" s="270" t="s">
        <v>5263</v>
      </c>
      <c r="B67" s="270" t="s">
        <v>5264</v>
      </c>
      <c r="C67" s="164">
        <v>8961.5084000000006</v>
      </c>
      <c r="D67" s="271">
        <v>1070</v>
      </c>
      <c r="E67" s="271">
        <v>0</v>
      </c>
      <c r="F67" s="164">
        <f t="shared" si="1"/>
        <v>10031.508400000001</v>
      </c>
      <c r="G67" s="164">
        <f t="shared" si="2"/>
        <v>2987.1694666666667</v>
      </c>
      <c r="H67" s="164">
        <f t="shared" si="3"/>
        <v>1493.5847333333334</v>
      </c>
      <c r="I67" s="164">
        <f t="shared" si="4"/>
        <v>11948.677866666667</v>
      </c>
      <c r="J67" s="164">
        <v>0</v>
      </c>
      <c r="K67" s="164">
        <f t="shared" si="5"/>
        <v>16429.432066666668</v>
      </c>
    </row>
    <row r="68" spans="1:11" s="180" customFormat="1" ht="12.5" x14ac:dyDescent="0.25">
      <c r="A68" s="270" t="s">
        <v>5306</v>
      </c>
      <c r="B68" s="270" t="s">
        <v>5302</v>
      </c>
      <c r="C68" s="164">
        <v>8961.5080799999996</v>
      </c>
      <c r="D68" s="271">
        <v>1070</v>
      </c>
      <c r="E68" s="271">
        <v>0</v>
      </c>
      <c r="F68" s="164">
        <f t="shared" si="1"/>
        <v>10031.50808</v>
      </c>
      <c r="G68" s="164">
        <f t="shared" si="2"/>
        <v>2987.1693599999999</v>
      </c>
      <c r="H68" s="164">
        <f t="shared" si="3"/>
        <v>1493.5846799999999</v>
      </c>
      <c r="I68" s="164">
        <f t="shared" si="4"/>
        <v>11948.677439999999</v>
      </c>
      <c r="J68" s="164">
        <v>0</v>
      </c>
      <c r="K68" s="164">
        <f t="shared" si="5"/>
        <v>16429.431479999999</v>
      </c>
    </row>
    <row r="69" spans="1:11" s="180" customFormat="1" ht="12.5" x14ac:dyDescent="0.25">
      <c r="A69" s="270" t="s">
        <v>5307</v>
      </c>
      <c r="B69" s="270" t="s">
        <v>5296</v>
      </c>
      <c r="C69" s="164">
        <v>8961.5080799999996</v>
      </c>
      <c r="D69" s="271">
        <v>1070</v>
      </c>
      <c r="E69" s="271">
        <v>0</v>
      </c>
      <c r="F69" s="164">
        <f t="shared" si="1"/>
        <v>10031.50808</v>
      </c>
      <c r="G69" s="164">
        <f t="shared" si="2"/>
        <v>2987.1693599999999</v>
      </c>
      <c r="H69" s="164">
        <f t="shared" si="3"/>
        <v>1493.5846799999999</v>
      </c>
      <c r="I69" s="164">
        <f t="shared" si="4"/>
        <v>11948.677439999999</v>
      </c>
      <c r="J69" s="164">
        <v>0</v>
      </c>
      <c r="K69" s="164">
        <f t="shared" si="5"/>
        <v>16429.431479999999</v>
      </c>
    </row>
    <row r="70" spans="1:11" s="180" customFormat="1" ht="12.5" x14ac:dyDescent="0.25">
      <c r="A70" s="270" t="s">
        <v>5216</v>
      </c>
      <c r="B70" s="270" t="s">
        <v>5217</v>
      </c>
      <c r="C70" s="164">
        <v>8961.5080799999996</v>
      </c>
      <c r="D70" s="271">
        <v>1070</v>
      </c>
      <c r="E70" s="271">
        <v>0</v>
      </c>
      <c r="F70" s="164">
        <f t="shared" si="1"/>
        <v>10031.50808</v>
      </c>
      <c r="G70" s="164">
        <f t="shared" si="2"/>
        <v>2987.1693599999999</v>
      </c>
      <c r="H70" s="164">
        <f t="shared" si="3"/>
        <v>1493.5846799999999</v>
      </c>
      <c r="I70" s="164">
        <f t="shared" si="4"/>
        <v>11948.677439999999</v>
      </c>
      <c r="J70" s="164">
        <v>0</v>
      </c>
      <c r="K70" s="164">
        <f t="shared" si="5"/>
        <v>16429.431479999999</v>
      </c>
    </row>
    <row r="71" spans="1:11" s="180" customFormat="1" ht="12.5" x14ac:dyDescent="0.25">
      <c r="A71" s="270" t="s">
        <v>5224</v>
      </c>
      <c r="B71" s="270" t="s">
        <v>5308</v>
      </c>
      <c r="C71" s="164">
        <v>8961.5080799999996</v>
      </c>
      <c r="D71" s="271">
        <v>1070</v>
      </c>
      <c r="E71" s="271">
        <v>0</v>
      </c>
      <c r="F71" s="164">
        <f t="shared" si="1"/>
        <v>10031.50808</v>
      </c>
      <c r="G71" s="164">
        <f t="shared" si="2"/>
        <v>2987.1693599999999</v>
      </c>
      <c r="H71" s="164">
        <f t="shared" si="3"/>
        <v>1493.5846799999999</v>
      </c>
      <c r="I71" s="164">
        <f t="shared" si="4"/>
        <v>11948.677439999999</v>
      </c>
      <c r="J71" s="164">
        <v>0</v>
      </c>
      <c r="K71" s="164">
        <f t="shared" si="5"/>
        <v>16429.431479999999</v>
      </c>
    </row>
    <row r="72" spans="1:11" s="180" customFormat="1" ht="12.5" x14ac:dyDescent="0.25">
      <c r="A72" s="270" t="s">
        <v>5278</v>
      </c>
      <c r="B72" s="270" t="s">
        <v>5279</v>
      </c>
      <c r="C72" s="164">
        <v>8961.5080799999996</v>
      </c>
      <c r="D72" s="271">
        <v>1070</v>
      </c>
      <c r="E72" s="271">
        <v>0</v>
      </c>
      <c r="F72" s="164">
        <f t="shared" si="1"/>
        <v>10031.50808</v>
      </c>
      <c r="G72" s="164">
        <f t="shared" si="2"/>
        <v>2987.1693599999999</v>
      </c>
      <c r="H72" s="164">
        <f t="shared" si="3"/>
        <v>1493.5846799999999</v>
      </c>
      <c r="I72" s="164">
        <f t="shared" si="4"/>
        <v>11948.677439999999</v>
      </c>
      <c r="J72" s="164">
        <v>0</v>
      </c>
      <c r="K72" s="164">
        <f t="shared" si="5"/>
        <v>16429.431479999999</v>
      </c>
    </row>
    <row r="73" spans="1:11" s="180" customFormat="1" ht="12.5" x14ac:dyDescent="0.25">
      <c r="A73" s="270" t="s">
        <v>5255</v>
      </c>
      <c r="B73" s="270" t="s">
        <v>5309</v>
      </c>
      <c r="C73" s="164">
        <v>8961.5080799999996</v>
      </c>
      <c r="D73" s="271">
        <v>1070</v>
      </c>
      <c r="E73" s="271">
        <v>0</v>
      </c>
      <c r="F73" s="164">
        <f t="shared" si="1"/>
        <v>10031.50808</v>
      </c>
      <c r="G73" s="164">
        <f t="shared" si="2"/>
        <v>2987.1693599999999</v>
      </c>
      <c r="H73" s="164">
        <f t="shared" si="3"/>
        <v>1493.5846799999999</v>
      </c>
      <c r="I73" s="164">
        <f t="shared" si="4"/>
        <v>11948.677439999999</v>
      </c>
      <c r="J73" s="164">
        <v>0</v>
      </c>
      <c r="K73" s="164">
        <f t="shared" si="5"/>
        <v>16429.431479999999</v>
      </c>
    </row>
    <row r="74" spans="1:11" s="180" customFormat="1" ht="12.5" x14ac:dyDescent="0.25">
      <c r="A74" s="270" t="s">
        <v>4303</v>
      </c>
      <c r="B74" s="270" t="s">
        <v>4415</v>
      </c>
      <c r="C74" s="164">
        <v>9655.2000000000007</v>
      </c>
      <c r="D74" s="271">
        <v>1070</v>
      </c>
      <c r="E74" s="271">
        <v>0</v>
      </c>
      <c r="F74" s="164">
        <f t="shared" si="1"/>
        <v>10725.2</v>
      </c>
      <c r="G74" s="164">
        <f t="shared" si="2"/>
        <v>3218.4000000000005</v>
      </c>
      <c r="H74" s="164">
        <f t="shared" si="3"/>
        <v>1609.2000000000003</v>
      </c>
      <c r="I74" s="164">
        <f t="shared" si="4"/>
        <v>12873.600000000002</v>
      </c>
      <c r="J74" s="164">
        <v>0</v>
      </c>
      <c r="K74" s="164">
        <f t="shared" si="5"/>
        <v>17701.200000000004</v>
      </c>
    </row>
    <row r="75" spans="1:11" s="180" customFormat="1" ht="12.5" x14ac:dyDescent="0.25">
      <c r="A75" s="270" t="s">
        <v>5310</v>
      </c>
      <c r="B75" s="270" t="s">
        <v>4415</v>
      </c>
      <c r="C75" s="164">
        <v>10092.9</v>
      </c>
      <c r="D75" s="271">
        <v>1070</v>
      </c>
      <c r="E75" s="271">
        <v>0</v>
      </c>
      <c r="F75" s="164">
        <f t="shared" si="1"/>
        <v>11162.9</v>
      </c>
      <c r="G75" s="164">
        <f t="shared" si="2"/>
        <v>3364.3</v>
      </c>
      <c r="H75" s="164">
        <f t="shared" si="3"/>
        <v>1682.15</v>
      </c>
      <c r="I75" s="164">
        <f t="shared" si="4"/>
        <v>13457.2</v>
      </c>
      <c r="J75" s="164">
        <v>0</v>
      </c>
      <c r="K75" s="164">
        <f t="shared" si="5"/>
        <v>18503.650000000001</v>
      </c>
    </row>
    <row r="76" spans="1:11" s="180" customFormat="1" ht="12.5" x14ac:dyDescent="0.25">
      <c r="A76" s="270" t="s">
        <v>5171</v>
      </c>
      <c r="B76" s="270" t="s">
        <v>5172</v>
      </c>
      <c r="C76" s="164">
        <v>10228.74804</v>
      </c>
      <c r="D76" s="271">
        <v>1070</v>
      </c>
      <c r="E76" s="271">
        <v>0</v>
      </c>
      <c r="F76" s="164">
        <f t="shared" si="1"/>
        <v>11298.74804</v>
      </c>
      <c r="G76" s="164">
        <f t="shared" si="2"/>
        <v>3409.5826800000004</v>
      </c>
      <c r="H76" s="164">
        <f t="shared" si="3"/>
        <v>1704.7913400000002</v>
      </c>
      <c r="I76" s="164">
        <f t="shared" si="4"/>
        <v>13638.330720000002</v>
      </c>
      <c r="J76" s="164">
        <v>0</v>
      </c>
      <c r="K76" s="164">
        <f t="shared" si="5"/>
        <v>18752.704740000001</v>
      </c>
    </row>
    <row r="77" spans="1:11" s="180" customFormat="1" ht="12.5" x14ac:dyDescent="0.25">
      <c r="A77" s="270" t="s">
        <v>5311</v>
      </c>
      <c r="B77" s="270" t="s">
        <v>4415</v>
      </c>
      <c r="C77" s="164">
        <v>10408.200000000001</v>
      </c>
      <c r="D77" s="271">
        <v>1070</v>
      </c>
      <c r="E77" s="271">
        <v>0</v>
      </c>
      <c r="F77" s="164">
        <f t="shared" si="1"/>
        <v>11478.2</v>
      </c>
      <c r="G77" s="164">
        <f t="shared" si="2"/>
        <v>3469.4</v>
      </c>
      <c r="H77" s="164">
        <f t="shared" si="3"/>
        <v>1734.7</v>
      </c>
      <c r="I77" s="164">
        <f t="shared" si="4"/>
        <v>13877.6</v>
      </c>
      <c r="J77" s="164">
        <v>0</v>
      </c>
      <c r="K77" s="164">
        <f t="shared" si="5"/>
        <v>19081.7</v>
      </c>
    </row>
    <row r="78" spans="1:11" s="180" customFormat="1" ht="12.5" x14ac:dyDescent="0.25">
      <c r="A78" s="270" t="s">
        <v>5189</v>
      </c>
      <c r="B78" s="270" t="s">
        <v>5312</v>
      </c>
      <c r="C78" s="164">
        <v>10676.1</v>
      </c>
      <c r="D78" s="271">
        <v>1070</v>
      </c>
      <c r="E78" s="271">
        <v>0</v>
      </c>
      <c r="F78" s="164">
        <f t="shared" si="1"/>
        <v>11746.1</v>
      </c>
      <c r="G78" s="164">
        <f t="shared" si="2"/>
        <v>3558.7</v>
      </c>
      <c r="H78" s="164">
        <f t="shared" si="3"/>
        <v>1779.35</v>
      </c>
      <c r="I78" s="164">
        <f t="shared" si="4"/>
        <v>14234.8</v>
      </c>
      <c r="J78" s="164">
        <v>0</v>
      </c>
      <c r="K78" s="164">
        <f t="shared" si="5"/>
        <v>19572.849999999999</v>
      </c>
    </row>
    <row r="79" spans="1:11" s="180" customFormat="1" ht="12.5" x14ac:dyDescent="0.25">
      <c r="A79" s="270" t="s">
        <v>5191</v>
      </c>
      <c r="B79" s="270" t="s">
        <v>5313</v>
      </c>
      <c r="C79" s="164">
        <v>10677</v>
      </c>
      <c r="D79" s="271">
        <v>1070</v>
      </c>
      <c r="E79" s="271">
        <v>0</v>
      </c>
      <c r="F79" s="164">
        <f t="shared" si="1"/>
        <v>11747</v>
      </c>
      <c r="G79" s="164">
        <f t="shared" si="2"/>
        <v>3559</v>
      </c>
      <c r="H79" s="164">
        <f t="shared" si="3"/>
        <v>1779.5</v>
      </c>
      <c r="I79" s="164">
        <f t="shared" si="4"/>
        <v>14236</v>
      </c>
      <c r="J79" s="164">
        <v>0</v>
      </c>
      <c r="K79" s="164">
        <f t="shared" si="5"/>
        <v>19574.5</v>
      </c>
    </row>
    <row r="80" spans="1:11" s="180" customFormat="1" ht="12.5" x14ac:dyDescent="0.25">
      <c r="A80" s="270" t="s">
        <v>5197</v>
      </c>
      <c r="B80" s="270" t="s">
        <v>5198</v>
      </c>
      <c r="C80" s="164">
        <v>10852.5</v>
      </c>
      <c r="D80" s="271">
        <v>1070</v>
      </c>
      <c r="E80" s="271">
        <v>0</v>
      </c>
      <c r="F80" s="164">
        <f t="shared" si="1"/>
        <v>11922.5</v>
      </c>
      <c r="G80" s="164">
        <f t="shared" si="2"/>
        <v>3617.5</v>
      </c>
      <c r="H80" s="164">
        <f t="shared" si="3"/>
        <v>1808.75</v>
      </c>
      <c r="I80" s="164">
        <f t="shared" si="4"/>
        <v>14470</v>
      </c>
      <c r="J80" s="164">
        <v>0</v>
      </c>
      <c r="K80" s="164">
        <f t="shared" si="5"/>
        <v>19896.25</v>
      </c>
    </row>
    <row r="81" spans="1:11" s="180" customFormat="1" ht="12.5" x14ac:dyDescent="0.25">
      <c r="A81" s="270" t="s">
        <v>5314</v>
      </c>
      <c r="B81" s="270" t="s">
        <v>4415</v>
      </c>
      <c r="C81" s="164">
        <v>11104.2</v>
      </c>
      <c r="D81" s="271">
        <v>1070</v>
      </c>
      <c r="E81" s="271">
        <v>0</v>
      </c>
      <c r="F81" s="164">
        <f t="shared" si="1"/>
        <v>12174.2</v>
      </c>
      <c r="G81" s="164">
        <f t="shared" si="2"/>
        <v>3701.4000000000005</v>
      </c>
      <c r="H81" s="164">
        <f t="shared" si="3"/>
        <v>1850.7000000000003</v>
      </c>
      <c r="I81" s="164">
        <f t="shared" si="4"/>
        <v>14805.600000000002</v>
      </c>
      <c r="J81" s="164">
        <v>0</v>
      </c>
      <c r="K81" s="164">
        <f t="shared" si="5"/>
        <v>20357.700000000004</v>
      </c>
    </row>
    <row r="82" spans="1:11" s="180" customFormat="1" ht="12.5" x14ac:dyDescent="0.25">
      <c r="A82" s="270" t="s">
        <v>5282</v>
      </c>
      <c r="B82" s="270" t="s">
        <v>5283</v>
      </c>
      <c r="C82" s="164">
        <v>11125.6381</v>
      </c>
      <c r="D82" s="271">
        <v>1070</v>
      </c>
      <c r="E82" s="271">
        <v>0</v>
      </c>
      <c r="F82" s="164">
        <f t="shared" si="1"/>
        <v>12195.6381</v>
      </c>
      <c r="G82" s="164">
        <f t="shared" si="2"/>
        <v>3708.5460333333331</v>
      </c>
      <c r="H82" s="164">
        <f t="shared" si="3"/>
        <v>1854.2730166666665</v>
      </c>
      <c r="I82" s="164">
        <f t="shared" si="4"/>
        <v>14834.184133333332</v>
      </c>
      <c r="J82" s="164">
        <v>0</v>
      </c>
      <c r="K82" s="164">
        <f t="shared" si="5"/>
        <v>20397.003183333334</v>
      </c>
    </row>
    <row r="83" spans="1:11" s="180" customFormat="1" ht="12.5" x14ac:dyDescent="0.25">
      <c r="A83" s="270" t="s">
        <v>5315</v>
      </c>
      <c r="B83" s="270" t="s">
        <v>5194</v>
      </c>
      <c r="C83" s="164">
        <v>11817.6</v>
      </c>
      <c r="D83" s="271">
        <v>1070</v>
      </c>
      <c r="E83" s="271">
        <v>0</v>
      </c>
      <c r="F83" s="164">
        <f t="shared" ref="F83:F102" si="6">+C83+E83+D83</f>
        <v>12887.6</v>
      </c>
      <c r="G83" s="164">
        <f t="shared" ref="G83:G101" si="7">+(C83/30)*10</f>
        <v>3939.2000000000003</v>
      </c>
      <c r="H83" s="164">
        <f t="shared" ref="H83:H101" si="8">+(C83/30)*5</f>
        <v>1969.6000000000001</v>
      </c>
      <c r="I83" s="164">
        <f t="shared" ref="I83:I102" si="9">+(C83+E83)/30*40</f>
        <v>15756.800000000001</v>
      </c>
      <c r="J83" s="164">
        <v>0</v>
      </c>
      <c r="K83" s="164">
        <f t="shared" si="5"/>
        <v>21665.600000000002</v>
      </c>
    </row>
    <row r="84" spans="1:11" s="180" customFormat="1" ht="12.5" x14ac:dyDescent="0.25">
      <c r="A84" s="270" t="s">
        <v>5187</v>
      </c>
      <c r="B84" s="270" t="s">
        <v>5188</v>
      </c>
      <c r="C84" s="164">
        <v>12531.9</v>
      </c>
      <c r="D84" s="271">
        <v>1070</v>
      </c>
      <c r="E84" s="271">
        <v>0</v>
      </c>
      <c r="F84" s="164">
        <f t="shared" si="6"/>
        <v>13601.9</v>
      </c>
      <c r="G84" s="164">
        <f t="shared" si="7"/>
        <v>4177.2999999999993</v>
      </c>
      <c r="H84" s="164">
        <f t="shared" si="8"/>
        <v>2088.6499999999996</v>
      </c>
      <c r="I84" s="164">
        <f t="shared" si="9"/>
        <v>16709.199999999997</v>
      </c>
      <c r="J84" s="164">
        <v>0</v>
      </c>
      <c r="K84" s="164">
        <f t="shared" ref="K84:K102" si="10">+G84+H84+I84+J84</f>
        <v>22975.149999999994</v>
      </c>
    </row>
    <row r="85" spans="1:11" s="180" customFormat="1" ht="12.5" x14ac:dyDescent="0.25">
      <c r="A85" s="270" t="s">
        <v>5316</v>
      </c>
      <c r="B85" s="270" t="s">
        <v>4415</v>
      </c>
      <c r="C85" s="164">
        <v>12660</v>
      </c>
      <c r="D85" s="271">
        <v>1070</v>
      </c>
      <c r="E85" s="271">
        <v>0</v>
      </c>
      <c r="F85" s="164">
        <f t="shared" si="6"/>
        <v>13730</v>
      </c>
      <c r="G85" s="164">
        <f t="shared" si="7"/>
        <v>4220</v>
      </c>
      <c r="H85" s="164">
        <f t="shared" si="8"/>
        <v>2110</v>
      </c>
      <c r="I85" s="164">
        <f t="shared" si="9"/>
        <v>16880</v>
      </c>
      <c r="J85" s="164">
        <v>0</v>
      </c>
      <c r="K85" s="164">
        <f t="shared" si="10"/>
        <v>23210</v>
      </c>
    </row>
    <row r="86" spans="1:11" s="180" customFormat="1" ht="12.5" x14ac:dyDescent="0.25">
      <c r="A86" s="270" t="s">
        <v>5161</v>
      </c>
      <c r="B86" s="270" t="s">
        <v>4299</v>
      </c>
      <c r="C86" s="164">
        <v>12660</v>
      </c>
      <c r="D86" s="271">
        <v>1070</v>
      </c>
      <c r="E86" s="271">
        <v>0</v>
      </c>
      <c r="F86" s="164">
        <f t="shared" si="6"/>
        <v>13730</v>
      </c>
      <c r="G86" s="164">
        <f t="shared" si="7"/>
        <v>4220</v>
      </c>
      <c r="H86" s="164">
        <f t="shared" si="8"/>
        <v>2110</v>
      </c>
      <c r="I86" s="164">
        <f t="shared" si="9"/>
        <v>16880</v>
      </c>
      <c r="J86" s="164">
        <v>0</v>
      </c>
      <c r="K86" s="164">
        <f t="shared" si="10"/>
        <v>23210</v>
      </c>
    </row>
    <row r="87" spans="1:11" s="180" customFormat="1" ht="12.5" x14ac:dyDescent="0.25">
      <c r="A87" s="270" t="s">
        <v>5317</v>
      </c>
      <c r="B87" s="270" t="s">
        <v>4415</v>
      </c>
      <c r="C87" s="164">
        <v>13631.7</v>
      </c>
      <c r="D87" s="271">
        <v>1070</v>
      </c>
      <c r="E87" s="271">
        <v>0</v>
      </c>
      <c r="F87" s="164">
        <f t="shared" si="6"/>
        <v>14701.7</v>
      </c>
      <c r="G87" s="164">
        <f t="shared" si="7"/>
        <v>4543.9000000000005</v>
      </c>
      <c r="H87" s="164">
        <f t="shared" si="8"/>
        <v>2271.9500000000003</v>
      </c>
      <c r="I87" s="164">
        <f t="shared" si="9"/>
        <v>18175.600000000002</v>
      </c>
      <c r="J87" s="164">
        <v>0</v>
      </c>
      <c r="K87" s="164">
        <f t="shared" si="10"/>
        <v>24991.450000000004</v>
      </c>
    </row>
    <row r="88" spans="1:11" s="180" customFormat="1" ht="12.5" x14ac:dyDescent="0.25">
      <c r="A88" s="270" t="s">
        <v>5318</v>
      </c>
      <c r="B88" s="270" t="s">
        <v>4415</v>
      </c>
      <c r="C88" s="164">
        <v>14724.3</v>
      </c>
      <c r="D88" s="271">
        <v>1070</v>
      </c>
      <c r="E88" s="271">
        <v>0</v>
      </c>
      <c r="F88" s="164">
        <f t="shared" si="6"/>
        <v>15794.3</v>
      </c>
      <c r="G88" s="164">
        <f t="shared" si="7"/>
        <v>4908.1000000000004</v>
      </c>
      <c r="H88" s="164">
        <f t="shared" si="8"/>
        <v>2454.0500000000002</v>
      </c>
      <c r="I88" s="164">
        <f t="shared" si="9"/>
        <v>19632.400000000001</v>
      </c>
      <c r="J88" s="164">
        <v>0</v>
      </c>
      <c r="K88" s="164">
        <f t="shared" si="10"/>
        <v>26994.550000000003</v>
      </c>
    </row>
    <row r="89" spans="1:11" s="180" customFormat="1" ht="12.5" x14ac:dyDescent="0.25">
      <c r="A89" s="270" t="s">
        <v>4298</v>
      </c>
      <c r="B89" s="270" t="s">
        <v>4299</v>
      </c>
      <c r="C89" s="164">
        <v>14724.299999999997</v>
      </c>
      <c r="D89" s="271">
        <v>1070</v>
      </c>
      <c r="E89" s="271">
        <v>0</v>
      </c>
      <c r="F89" s="164">
        <f t="shared" si="6"/>
        <v>15794.299999999997</v>
      </c>
      <c r="G89" s="164">
        <f t="shared" si="7"/>
        <v>4908.0999999999985</v>
      </c>
      <c r="H89" s="164">
        <f t="shared" si="8"/>
        <v>2454.0499999999993</v>
      </c>
      <c r="I89" s="164">
        <f t="shared" si="9"/>
        <v>19632.399999999994</v>
      </c>
      <c r="J89" s="164">
        <v>0</v>
      </c>
      <c r="K89" s="164">
        <f t="shared" si="10"/>
        <v>26994.549999999992</v>
      </c>
    </row>
    <row r="90" spans="1:11" s="180" customFormat="1" ht="12.5" x14ac:dyDescent="0.25">
      <c r="A90" s="270" t="s">
        <v>5165</v>
      </c>
      <c r="B90" s="270" t="s">
        <v>5166</v>
      </c>
      <c r="C90" s="164">
        <v>16665</v>
      </c>
      <c r="D90" s="271">
        <v>1070</v>
      </c>
      <c r="E90" s="271">
        <v>0</v>
      </c>
      <c r="F90" s="164">
        <f t="shared" si="6"/>
        <v>17735</v>
      </c>
      <c r="G90" s="164">
        <f t="shared" si="7"/>
        <v>5555</v>
      </c>
      <c r="H90" s="164">
        <f t="shared" si="8"/>
        <v>2777.5</v>
      </c>
      <c r="I90" s="164">
        <f t="shared" si="9"/>
        <v>22220</v>
      </c>
      <c r="J90" s="164">
        <v>0</v>
      </c>
      <c r="K90" s="164">
        <f t="shared" si="10"/>
        <v>30552.5</v>
      </c>
    </row>
    <row r="91" spans="1:11" s="180" customFormat="1" ht="12.5" x14ac:dyDescent="0.25">
      <c r="A91" s="270" t="s">
        <v>5319</v>
      </c>
      <c r="B91" s="270" t="s">
        <v>5194</v>
      </c>
      <c r="C91" s="164">
        <v>16665</v>
      </c>
      <c r="D91" s="271">
        <v>1070</v>
      </c>
      <c r="E91" s="271">
        <v>0</v>
      </c>
      <c r="F91" s="164">
        <f t="shared" si="6"/>
        <v>17735</v>
      </c>
      <c r="G91" s="164">
        <f t="shared" si="7"/>
        <v>5555</v>
      </c>
      <c r="H91" s="164">
        <f t="shared" si="8"/>
        <v>2777.5</v>
      </c>
      <c r="I91" s="164">
        <f t="shared" si="9"/>
        <v>22220</v>
      </c>
      <c r="J91" s="164">
        <v>0</v>
      </c>
      <c r="K91" s="164">
        <f t="shared" si="10"/>
        <v>30552.5</v>
      </c>
    </row>
    <row r="92" spans="1:11" s="180" customFormat="1" ht="12.5" x14ac:dyDescent="0.25">
      <c r="A92" s="270" t="s">
        <v>5163</v>
      </c>
      <c r="B92" s="270" t="s">
        <v>4299</v>
      </c>
      <c r="C92" s="164">
        <v>16761.3</v>
      </c>
      <c r="D92" s="271">
        <v>1070</v>
      </c>
      <c r="E92" s="271">
        <v>0</v>
      </c>
      <c r="F92" s="164">
        <f t="shared" si="6"/>
        <v>17831.3</v>
      </c>
      <c r="G92" s="164">
        <f t="shared" si="7"/>
        <v>5587.0999999999995</v>
      </c>
      <c r="H92" s="164">
        <f t="shared" si="8"/>
        <v>2793.5499999999997</v>
      </c>
      <c r="I92" s="164">
        <f t="shared" si="9"/>
        <v>22348.399999999998</v>
      </c>
      <c r="J92" s="164">
        <v>0</v>
      </c>
      <c r="K92" s="164">
        <f t="shared" si="10"/>
        <v>30729.049999999996</v>
      </c>
    </row>
    <row r="93" spans="1:11" s="180" customFormat="1" ht="12.5" x14ac:dyDescent="0.25">
      <c r="A93" s="270" t="s">
        <v>5179</v>
      </c>
      <c r="B93" s="270" t="s">
        <v>5180</v>
      </c>
      <c r="C93" s="164">
        <v>16761.3</v>
      </c>
      <c r="D93" s="271">
        <v>1070</v>
      </c>
      <c r="E93" s="271">
        <v>0</v>
      </c>
      <c r="F93" s="164">
        <f t="shared" si="6"/>
        <v>17831.3</v>
      </c>
      <c r="G93" s="164">
        <f t="shared" si="7"/>
        <v>5587.0999999999995</v>
      </c>
      <c r="H93" s="164">
        <f t="shared" si="8"/>
        <v>2793.5499999999997</v>
      </c>
      <c r="I93" s="164">
        <f t="shared" si="9"/>
        <v>22348.399999999998</v>
      </c>
      <c r="J93" s="164">
        <v>0</v>
      </c>
      <c r="K93" s="164">
        <f t="shared" si="10"/>
        <v>30729.049999999996</v>
      </c>
    </row>
    <row r="94" spans="1:11" s="180" customFormat="1" ht="12.5" x14ac:dyDescent="0.25">
      <c r="A94" s="270" t="s">
        <v>4767</v>
      </c>
      <c r="B94" s="270" t="s">
        <v>4299</v>
      </c>
      <c r="C94" s="164">
        <v>16980.900000000001</v>
      </c>
      <c r="D94" s="271">
        <v>1070</v>
      </c>
      <c r="E94" s="271">
        <v>0</v>
      </c>
      <c r="F94" s="164">
        <f t="shared" si="6"/>
        <v>18050.900000000001</v>
      </c>
      <c r="G94" s="164">
        <f t="shared" si="7"/>
        <v>5660.3000000000011</v>
      </c>
      <c r="H94" s="164">
        <f t="shared" si="8"/>
        <v>2830.1500000000005</v>
      </c>
      <c r="I94" s="164">
        <f t="shared" si="9"/>
        <v>22641.200000000004</v>
      </c>
      <c r="J94" s="164">
        <v>0</v>
      </c>
      <c r="K94" s="164">
        <f t="shared" si="10"/>
        <v>31131.650000000005</v>
      </c>
    </row>
    <row r="95" spans="1:11" s="180" customFormat="1" ht="12.5" x14ac:dyDescent="0.25">
      <c r="A95" s="270" t="s">
        <v>5284</v>
      </c>
      <c r="B95" s="270" t="s">
        <v>5285</v>
      </c>
      <c r="C95" s="164">
        <v>17508.900000000001</v>
      </c>
      <c r="D95" s="271">
        <v>1070</v>
      </c>
      <c r="E95" s="271">
        <v>0</v>
      </c>
      <c r="F95" s="164">
        <f t="shared" si="6"/>
        <v>18578.900000000001</v>
      </c>
      <c r="G95" s="164">
        <f t="shared" si="7"/>
        <v>5836.3</v>
      </c>
      <c r="H95" s="164">
        <f t="shared" si="8"/>
        <v>2918.15</v>
      </c>
      <c r="I95" s="164">
        <f t="shared" si="9"/>
        <v>23345.200000000001</v>
      </c>
      <c r="J95" s="164">
        <v>0</v>
      </c>
      <c r="K95" s="164">
        <f t="shared" si="10"/>
        <v>32099.65</v>
      </c>
    </row>
    <row r="96" spans="1:11" s="180" customFormat="1" ht="12.5" x14ac:dyDescent="0.25">
      <c r="A96" s="270" t="s">
        <v>5320</v>
      </c>
      <c r="B96" s="270" t="s">
        <v>4415</v>
      </c>
      <c r="C96" s="164">
        <v>19284.900000000001</v>
      </c>
      <c r="D96" s="271">
        <v>1070</v>
      </c>
      <c r="E96" s="271">
        <v>0</v>
      </c>
      <c r="F96" s="164">
        <f t="shared" si="6"/>
        <v>20354.900000000001</v>
      </c>
      <c r="G96" s="164">
        <f t="shared" si="7"/>
        <v>6428.3</v>
      </c>
      <c r="H96" s="164">
        <f t="shared" si="8"/>
        <v>3214.15</v>
      </c>
      <c r="I96" s="164">
        <f t="shared" si="9"/>
        <v>25713.200000000001</v>
      </c>
      <c r="J96" s="164">
        <v>0</v>
      </c>
      <c r="K96" s="164">
        <f t="shared" si="10"/>
        <v>35355.65</v>
      </c>
    </row>
    <row r="97" spans="1:11" s="180" customFormat="1" ht="12.5" x14ac:dyDescent="0.25">
      <c r="A97" s="270" t="s">
        <v>5159</v>
      </c>
      <c r="B97" s="270" t="s">
        <v>4299</v>
      </c>
      <c r="C97" s="164">
        <v>19284.899999999998</v>
      </c>
      <c r="D97" s="271">
        <v>1070</v>
      </c>
      <c r="E97" s="271">
        <v>0</v>
      </c>
      <c r="F97" s="164">
        <f t="shared" si="6"/>
        <v>20354.899999999998</v>
      </c>
      <c r="G97" s="164">
        <f t="shared" si="7"/>
        <v>6428.2999999999993</v>
      </c>
      <c r="H97" s="164">
        <f t="shared" si="8"/>
        <v>3214.1499999999996</v>
      </c>
      <c r="I97" s="164">
        <f t="shared" si="9"/>
        <v>25713.199999999997</v>
      </c>
      <c r="J97" s="164">
        <v>0</v>
      </c>
      <c r="K97" s="164">
        <f t="shared" si="10"/>
        <v>35355.649999999994</v>
      </c>
    </row>
    <row r="98" spans="1:11" s="180" customFormat="1" ht="12.5" x14ac:dyDescent="0.25">
      <c r="A98" s="270" t="s">
        <v>5175</v>
      </c>
      <c r="B98" s="270" t="s">
        <v>5176</v>
      </c>
      <c r="C98" s="164">
        <v>19284.899999999998</v>
      </c>
      <c r="D98" s="271">
        <v>1070</v>
      </c>
      <c r="E98" s="271">
        <v>1800</v>
      </c>
      <c r="F98" s="164">
        <f t="shared" si="6"/>
        <v>22154.899999999998</v>
      </c>
      <c r="G98" s="164">
        <f t="shared" si="7"/>
        <v>6428.2999999999993</v>
      </c>
      <c r="H98" s="164">
        <f t="shared" si="8"/>
        <v>3214.1499999999996</v>
      </c>
      <c r="I98" s="164">
        <f t="shared" si="9"/>
        <v>28113.199999999997</v>
      </c>
      <c r="J98" s="164">
        <v>0</v>
      </c>
      <c r="K98" s="164">
        <f t="shared" si="10"/>
        <v>37755.649999999994</v>
      </c>
    </row>
    <row r="99" spans="1:11" s="180" customFormat="1" ht="12.5" x14ac:dyDescent="0.25">
      <c r="A99" s="270" t="s">
        <v>5177</v>
      </c>
      <c r="B99" s="270" t="s">
        <v>5178</v>
      </c>
      <c r="C99" s="164">
        <v>24000</v>
      </c>
      <c r="D99" s="271">
        <v>0</v>
      </c>
      <c r="E99" s="271">
        <v>0</v>
      </c>
      <c r="F99" s="164">
        <f t="shared" si="6"/>
        <v>24000</v>
      </c>
      <c r="G99" s="164">
        <f t="shared" si="7"/>
        <v>8000</v>
      </c>
      <c r="H99" s="164">
        <f t="shared" si="8"/>
        <v>4000</v>
      </c>
      <c r="I99" s="164">
        <f t="shared" si="9"/>
        <v>32000</v>
      </c>
      <c r="J99" s="164">
        <v>0</v>
      </c>
      <c r="K99" s="164">
        <f t="shared" si="10"/>
        <v>44000</v>
      </c>
    </row>
    <row r="100" spans="1:11" s="180" customFormat="1" ht="12.5" x14ac:dyDescent="0.25">
      <c r="A100" s="270" t="s">
        <v>5169</v>
      </c>
      <c r="B100" s="270" t="s">
        <v>5170</v>
      </c>
      <c r="C100" s="164">
        <v>19496.099999999999</v>
      </c>
      <c r="D100" s="271">
        <v>1070</v>
      </c>
      <c r="E100" s="271">
        <v>0</v>
      </c>
      <c r="F100" s="164">
        <f t="shared" si="6"/>
        <v>20566.099999999999</v>
      </c>
      <c r="G100" s="164">
        <f t="shared" si="7"/>
        <v>6498.7</v>
      </c>
      <c r="H100" s="164">
        <f t="shared" si="8"/>
        <v>3249.35</v>
      </c>
      <c r="I100" s="164">
        <f t="shared" si="9"/>
        <v>25994.799999999999</v>
      </c>
      <c r="J100" s="164">
        <v>0</v>
      </c>
      <c r="K100" s="164">
        <f t="shared" si="10"/>
        <v>35742.85</v>
      </c>
    </row>
    <row r="101" spans="1:11" s="180" customFormat="1" ht="12.5" x14ac:dyDescent="0.25">
      <c r="A101" s="1298" t="s">
        <v>5167</v>
      </c>
      <c r="B101" s="270" t="s">
        <v>5168</v>
      </c>
      <c r="C101" s="164">
        <v>13631.7</v>
      </c>
      <c r="D101" s="271">
        <v>1070</v>
      </c>
      <c r="E101" s="271">
        <v>0</v>
      </c>
      <c r="F101" s="164">
        <f t="shared" si="6"/>
        <v>14701.7</v>
      </c>
      <c r="G101" s="164">
        <f t="shared" si="7"/>
        <v>4543.9000000000005</v>
      </c>
      <c r="H101" s="164">
        <f t="shared" si="8"/>
        <v>2271.9500000000003</v>
      </c>
      <c r="I101" s="164">
        <f t="shared" si="9"/>
        <v>18175.600000000002</v>
      </c>
      <c r="J101" s="164">
        <v>0</v>
      </c>
      <c r="K101" s="164">
        <f t="shared" si="10"/>
        <v>24991.450000000004</v>
      </c>
    </row>
    <row r="102" spans="1:11" s="180" customFormat="1" ht="12.5" x14ac:dyDescent="0.25">
      <c r="A102" s="270" t="s">
        <v>4759</v>
      </c>
      <c r="B102" s="270" t="s">
        <v>4299</v>
      </c>
      <c r="C102" s="164">
        <v>19598.399999999998</v>
      </c>
      <c r="D102" s="271">
        <v>1070</v>
      </c>
      <c r="E102" s="271">
        <v>0</v>
      </c>
      <c r="F102" s="164">
        <f t="shared" si="6"/>
        <v>20668.399999999998</v>
      </c>
      <c r="G102" s="164">
        <f>+(C102/30)*10</f>
        <v>6532.7999999999993</v>
      </c>
      <c r="H102" s="164">
        <f>+(C102/30)*5</f>
        <v>3266.3999999999996</v>
      </c>
      <c r="I102" s="164">
        <f t="shared" si="9"/>
        <v>26131.199999999997</v>
      </c>
      <c r="J102" s="164">
        <v>0</v>
      </c>
      <c r="K102" s="164">
        <f t="shared" si="10"/>
        <v>35930.399999999994</v>
      </c>
    </row>
  </sheetData>
  <mergeCells count="15">
    <mergeCell ref="A8:A9"/>
    <mergeCell ref="B8:B9"/>
    <mergeCell ref="C8:F8"/>
    <mergeCell ref="G8:K8"/>
    <mergeCell ref="A16:C16"/>
    <mergeCell ref="A17:A18"/>
    <mergeCell ref="B17:B18"/>
    <mergeCell ref="C17:F17"/>
    <mergeCell ref="G17:K17"/>
    <mergeCell ref="A2:K2"/>
    <mergeCell ref="A3:K3"/>
    <mergeCell ref="A4:K4"/>
    <mergeCell ref="A5:K5"/>
    <mergeCell ref="A6:K6"/>
    <mergeCell ref="A7:C7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50"/>
  <sheetViews>
    <sheetView showGridLines="0" workbookViewId="0">
      <selection sqref="A1:H1"/>
    </sheetView>
  </sheetViews>
  <sheetFormatPr baseColWidth="10" defaultColWidth="11.453125" defaultRowHeight="12.5" x14ac:dyDescent="0.25"/>
  <cols>
    <col min="1" max="1" width="24.7265625" style="105" customWidth="1"/>
    <col min="2" max="2" width="42.453125" style="105" customWidth="1"/>
    <col min="3" max="3" width="12.7265625" style="105" customWidth="1"/>
    <col min="4" max="4" width="16.1796875" style="105" customWidth="1"/>
    <col min="5" max="5" width="15.453125" style="105" customWidth="1"/>
    <col min="6" max="16384" width="11.453125" style="222"/>
  </cols>
  <sheetData>
    <row r="1" spans="1:5" ht="14" x14ac:dyDescent="0.3">
      <c r="A1" s="1304"/>
      <c r="B1" s="1304"/>
      <c r="C1" s="1304"/>
      <c r="D1" s="1304"/>
    </row>
    <row r="2" spans="1:5" ht="15" x14ac:dyDescent="0.3">
      <c r="A2" s="865" t="s">
        <v>4160</v>
      </c>
      <c r="B2" s="865"/>
      <c r="C2" s="865"/>
      <c r="D2" s="865"/>
      <c r="E2" s="865"/>
    </row>
    <row r="3" spans="1:5" ht="15" x14ac:dyDescent="0.3">
      <c r="A3" s="1305" t="s">
        <v>27</v>
      </c>
      <c r="B3" s="1305"/>
      <c r="C3" s="1305"/>
      <c r="D3" s="1305"/>
      <c r="E3" s="1305"/>
    </row>
    <row r="4" spans="1:5" ht="15" x14ac:dyDescent="0.3">
      <c r="A4" s="1305" t="s">
        <v>4262</v>
      </c>
      <c r="B4" s="1305"/>
      <c r="C4" s="1305"/>
      <c r="D4" s="1305"/>
      <c r="E4" s="1305"/>
    </row>
    <row r="5" spans="1:5" ht="15" x14ac:dyDescent="0.3">
      <c r="A5" s="1305" t="s">
        <v>4228</v>
      </c>
      <c r="B5" s="1305"/>
      <c r="C5" s="1305"/>
      <c r="D5" s="1305"/>
      <c r="E5" s="1305"/>
    </row>
    <row r="6" spans="1:5" ht="15.75" customHeight="1" x14ac:dyDescent="0.25">
      <c r="A6" s="867" t="s">
        <v>4229</v>
      </c>
      <c r="B6" s="867" t="s">
        <v>4229</v>
      </c>
      <c r="C6" s="867" t="s">
        <v>4229</v>
      </c>
      <c r="D6" s="867" t="s">
        <v>4229</v>
      </c>
      <c r="E6" s="867" t="s">
        <v>4229</v>
      </c>
    </row>
    <row r="7" spans="1:5" ht="15" x14ac:dyDescent="0.3">
      <c r="A7" s="1306"/>
      <c r="B7" s="1304"/>
      <c r="C7" s="1307"/>
      <c r="D7" s="1308"/>
    </row>
    <row r="8" spans="1:5" s="292" customFormat="1" ht="14.25" customHeight="1" x14ac:dyDescent="0.3">
      <c r="A8" s="658" t="s">
        <v>4230</v>
      </c>
      <c r="B8" s="658" t="s">
        <v>4231</v>
      </c>
      <c r="C8" s="658" t="s">
        <v>4232</v>
      </c>
      <c r="D8" s="659" t="s">
        <v>4233</v>
      </c>
      <c r="E8" s="659" t="s">
        <v>4233</v>
      </c>
    </row>
    <row r="9" spans="1:5" s="293" customFormat="1" ht="15" customHeight="1" x14ac:dyDescent="0.3">
      <c r="A9" s="658" t="s">
        <v>4230</v>
      </c>
      <c r="B9" s="658" t="s">
        <v>4231</v>
      </c>
      <c r="C9" s="658" t="s">
        <v>4232</v>
      </c>
      <c r="D9" s="121" t="s">
        <v>4234</v>
      </c>
      <c r="E9" s="121" t="s">
        <v>4235</v>
      </c>
    </row>
    <row r="10" spans="1:5" s="214" customFormat="1" ht="15" x14ac:dyDescent="0.3">
      <c r="A10" s="977"/>
      <c r="B10" s="974"/>
      <c r="C10" s="978"/>
      <c r="D10" s="979"/>
      <c r="E10" s="979"/>
    </row>
    <row r="11" spans="1:5" s="214" customFormat="1" ht="15" x14ac:dyDescent="0.3">
      <c r="A11" s="662" t="s">
        <v>4167</v>
      </c>
      <c r="B11" s="662" t="s">
        <v>4167</v>
      </c>
      <c r="C11" s="980"/>
      <c r="D11" s="981"/>
      <c r="E11" s="981"/>
    </row>
    <row r="12" spans="1:5" s="1311" customFormat="1" x14ac:dyDescent="0.35">
      <c r="A12" s="1309" t="s">
        <v>5321</v>
      </c>
      <c r="B12" s="1309" t="s">
        <v>4307</v>
      </c>
      <c r="C12" s="1310">
        <v>1</v>
      </c>
      <c r="D12" s="101">
        <v>109567</v>
      </c>
      <c r="E12" s="101">
        <v>109567</v>
      </c>
    </row>
    <row r="13" spans="1:5" s="1311" customFormat="1" x14ac:dyDescent="0.35">
      <c r="A13" s="1309" t="s">
        <v>4762</v>
      </c>
      <c r="B13" s="1309" t="s">
        <v>4342</v>
      </c>
      <c r="C13" s="1310">
        <v>5</v>
      </c>
      <c r="D13" s="101">
        <v>52394</v>
      </c>
      <c r="E13" s="101">
        <v>52394</v>
      </c>
    </row>
    <row r="14" spans="1:5" s="1311" customFormat="1" x14ac:dyDescent="0.35">
      <c r="A14" s="1309" t="s">
        <v>5322</v>
      </c>
      <c r="B14" s="1309" t="s">
        <v>5029</v>
      </c>
      <c r="C14" s="1310">
        <v>2</v>
      </c>
      <c r="D14" s="101">
        <v>34869</v>
      </c>
      <c r="E14" s="101">
        <v>34869</v>
      </c>
    </row>
    <row r="15" spans="1:5" s="1311" customFormat="1" x14ac:dyDescent="0.35">
      <c r="A15" s="1309" t="s">
        <v>4757</v>
      </c>
      <c r="B15" s="1309" t="s">
        <v>4286</v>
      </c>
      <c r="C15" s="1310">
        <v>20</v>
      </c>
      <c r="D15" s="101">
        <v>25810</v>
      </c>
      <c r="E15" s="101">
        <v>25810</v>
      </c>
    </row>
    <row r="16" spans="1:5" s="1315" customFormat="1" ht="14" x14ac:dyDescent="0.35">
      <c r="A16" s="1271"/>
      <c r="B16" s="1312" t="s">
        <v>4238</v>
      </c>
      <c r="C16" s="1313">
        <f>SUM(C12:C15)</f>
        <v>28</v>
      </c>
      <c r="D16" s="1314"/>
      <c r="E16" s="1314"/>
    </row>
    <row r="17" spans="1:5" s="1311" customFormat="1" ht="15" x14ac:dyDescent="0.3">
      <c r="A17" s="1316"/>
      <c r="B17" s="1317"/>
      <c r="C17" s="1318"/>
      <c r="D17" s="1319"/>
      <c r="E17" s="1319"/>
    </row>
    <row r="18" spans="1:5" s="1315" customFormat="1" ht="14" x14ac:dyDescent="0.3">
      <c r="A18" s="1320" t="s">
        <v>4168</v>
      </c>
      <c r="B18" s="1320"/>
      <c r="C18" s="1307"/>
      <c r="D18" s="1321"/>
      <c r="E18" s="1321"/>
    </row>
    <row r="19" spans="1:5" s="1311" customFormat="1" x14ac:dyDescent="0.35">
      <c r="A19" s="1309" t="s">
        <v>5153</v>
      </c>
      <c r="B19" s="1309" t="s">
        <v>4556</v>
      </c>
      <c r="C19" s="1310">
        <v>5</v>
      </c>
      <c r="D19" s="101">
        <v>20022</v>
      </c>
      <c r="E19" s="101">
        <v>20022</v>
      </c>
    </row>
    <row r="20" spans="1:5" s="1311" customFormat="1" ht="25" x14ac:dyDescent="0.35">
      <c r="A20" s="1309" t="s">
        <v>5323</v>
      </c>
      <c r="B20" s="1309" t="s">
        <v>4299</v>
      </c>
      <c r="C20" s="1310">
        <v>52</v>
      </c>
      <c r="D20" s="101">
        <v>12660</v>
      </c>
      <c r="E20" s="101">
        <v>19667</v>
      </c>
    </row>
    <row r="21" spans="1:5" s="1311" customFormat="1" x14ac:dyDescent="0.35">
      <c r="A21" s="1309" t="s">
        <v>5324</v>
      </c>
      <c r="B21" s="1309" t="s">
        <v>4521</v>
      </c>
      <c r="C21" s="1310">
        <v>2</v>
      </c>
      <c r="D21" s="101">
        <v>10436</v>
      </c>
      <c r="E21" s="101">
        <v>19759</v>
      </c>
    </row>
    <row r="22" spans="1:5" s="1311" customFormat="1" x14ac:dyDescent="0.35">
      <c r="A22" s="1309" t="s">
        <v>5171</v>
      </c>
      <c r="B22" s="1309" t="s">
        <v>5172</v>
      </c>
      <c r="C22" s="1310">
        <v>10</v>
      </c>
      <c r="D22" s="101">
        <v>10094</v>
      </c>
      <c r="E22" s="101">
        <v>10094</v>
      </c>
    </row>
    <row r="23" spans="1:5" s="1311" customFormat="1" ht="37.5" x14ac:dyDescent="0.35">
      <c r="A23" s="1309" t="s">
        <v>5325</v>
      </c>
      <c r="B23" s="1309" t="s">
        <v>4415</v>
      </c>
      <c r="C23" s="1310">
        <v>38</v>
      </c>
      <c r="D23" s="101">
        <v>7765</v>
      </c>
      <c r="E23" s="101">
        <v>10411</v>
      </c>
    </row>
    <row r="24" spans="1:5" s="1311" customFormat="1" ht="25" x14ac:dyDescent="0.35">
      <c r="A24" s="1309" t="s">
        <v>5326</v>
      </c>
      <c r="B24" s="1309" t="s">
        <v>4358</v>
      </c>
      <c r="C24" s="1310">
        <v>5</v>
      </c>
      <c r="D24" s="101">
        <v>7596</v>
      </c>
      <c r="E24" s="101">
        <v>15771</v>
      </c>
    </row>
    <row r="25" spans="1:5" s="1311" customFormat="1" ht="25" x14ac:dyDescent="0.35">
      <c r="A25" s="1309" t="s">
        <v>5327</v>
      </c>
      <c r="B25" s="1309" t="s">
        <v>4335</v>
      </c>
      <c r="C25" s="1310">
        <v>8</v>
      </c>
      <c r="D25" s="101">
        <v>7536</v>
      </c>
      <c r="E25" s="101">
        <v>8317</v>
      </c>
    </row>
    <row r="26" spans="1:5" s="1311" customFormat="1" x14ac:dyDescent="0.35">
      <c r="A26" s="1309" t="s">
        <v>5328</v>
      </c>
      <c r="B26" s="1309" t="s">
        <v>5285</v>
      </c>
      <c r="C26" s="1310">
        <v>1</v>
      </c>
      <c r="D26" s="101">
        <v>8159</v>
      </c>
      <c r="E26" s="101">
        <v>8159</v>
      </c>
    </row>
    <row r="27" spans="1:5" s="1311" customFormat="1" x14ac:dyDescent="0.35">
      <c r="A27" s="1309" t="s">
        <v>5329</v>
      </c>
      <c r="B27" s="1309" t="s">
        <v>5330</v>
      </c>
      <c r="C27" s="1310">
        <v>1</v>
      </c>
      <c r="D27" s="101">
        <v>7764</v>
      </c>
      <c r="E27" s="101">
        <v>7764</v>
      </c>
    </row>
    <row r="28" spans="1:5" s="1311" customFormat="1" ht="25" x14ac:dyDescent="0.35">
      <c r="A28" s="1309" t="s">
        <v>5331</v>
      </c>
      <c r="B28" s="1309" t="s">
        <v>4378</v>
      </c>
      <c r="C28" s="1310">
        <v>20</v>
      </c>
      <c r="D28" s="101">
        <v>7470</v>
      </c>
      <c r="E28" s="101">
        <v>8060</v>
      </c>
    </row>
    <row r="29" spans="1:5" s="1311" customFormat="1" x14ac:dyDescent="0.35">
      <c r="A29" s="1309" t="s">
        <v>5332</v>
      </c>
      <c r="B29" s="1309" t="s">
        <v>5333</v>
      </c>
      <c r="C29" s="1310">
        <v>1</v>
      </c>
      <c r="D29" s="101">
        <v>7803</v>
      </c>
      <c r="E29" s="101">
        <v>7803</v>
      </c>
    </row>
    <row r="30" spans="1:5" s="1311" customFormat="1" x14ac:dyDescent="0.35">
      <c r="A30" s="1309" t="s">
        <v>5334</v>
      </c>
      <c r="B30" s="1309" t="s">
        <v>4333</v>
      </c>
      <c r="C30" s="1310">
        <v>13</v>
      </c>
      <c r="D30" s="101">
        <v>7470</v>
      </c>
      <c r="E30" s="101">
        <v>7684</v>
      </c>
    </row>
    <row r="31" spans="1:5" s="1311" customFormat="1" x14ac:dyDescent="0.35">
      <c r="A31" s="1309" t="s">
        <v>5335</v>
      </c>
      <c r="B31" s="1309" t="s">
        <v>4506</v>
      </c>
      <c r="C31" s="1310">
        <v>1</v>
      </c>
      <c r="D31" s="101">
        <v>7470</v>
      </c>
      <c r="E31" s="101">
        <v>7470</v>
      </c>
    </row>
    <row r="32" spans="1:5" s="1311" customFormat="1" x14ac:dyDescent="0.35">
      <c r="A32" s="1309" t="s">
        <v>5234</v>
      </c>
      <c r="B32" s="1309" t="s">
        <v>4837</v>
      </c>
      <c r="C32" s="1310">
        <v>3</v>
      </c>
      <c r="D32" s="101">
        <v>7470</v>
      </c>
      <c r="E32" s="101">
        <v>7470</v>
      </c>
    </row>
    <row r="33" spans="1:5" s="292" customFormat="1" ht="14" x14ac:dyDescent="0.3">
      <c r="A33" s="1271"/>
      <c r="B33" s="1312" t="s">
        <v>4241</v>
      </c>
      <c r="C33" s="1313">
        <f>SUM(C19:C32)</f>
        <v>160</v>
      </c>
      <c r="D33" s="1314"/>
      <c r="E33" s="1314"/>
    </row>
    <row r="34" spans="1:5" ht="15" x14ac:dyDescent="0.25">
      <c r="A34" s="1322"/>
      <c r="B34" s="1323"/>
      <c r="C34" s="1322"/>
      <c r="D34" s="1324"/>
      <c r="E34" s="1324"/>
    </row>
    <row r="35" spans="1:5" ht="15" x14ac:dyDescent="0.25">
      <c r="A35" s="1322"/>
      <c r="B35" s="1323"/>
      <c r="C35" s="1322"/>
      <c r="D35" s="1324"/>
      <c r="E35" s="1324"/>
    </row>
    <row r="36" spans="1:5" s="292" customFormat="1" ht="14" x14ac:dyDescent="0.3">
      <c r="A36" s="674" t="s">
        <v>4169</v>
      </c>
      <c r="B36" s="674"/>
      <c r="C36" s="1304"/>
      <c r="D36" s="1321"/>
      <c r="E36" s="1321"/>
    </row>
    <row r="37" spans="1:5" x14ac:dyDescent="0.25">
      <c r="A37" s="887" t="s">
        <v>4242</v>
      </c>
      <c r="B37" s="887" t="s">
        <v>4242</v>
      </c>
      <c r="C37" s="888">
        <v>0</v>
      </c>
      <c r="D37" s="889">
        <v>0</v>
      </c>
      <c r="E37" s="889">
        <v>0</v>
      </c>
    </row>
    <row r="38" spans="1:5" s="292" customFormat="1" ht="14" x14ac:dyDescent="0.3">
      <c r="A38" s="1271"/>
      <c r="B38" s="1325" t="s">
        <v>4243</v>
      </c>
      <c r="C38" s="1326">
        <f>SUM(C37)</f>
        <v>0</v>
      </c>
      <c r="D38" s="1314"/>
      <c r="E38" s="1314"/>
    </row>
    <row r="39" spans="1:5" ht="15" x14ac:dyDescent="0.3">
      <c r="A39" s="1316"/>
      <c r="B39" s="1317"/>
      <c r="C39" s="1318"/>
      <c r="D39" s="1319"/>
      <c r="E39" s="1319"/>
    </row>
    <row r="40" spans="1:5" ht="15" x14ac:dyDescent="0.3">
      <c r="A40" s="1316"/>
      <c r="B40" s="1327" t="s">
        <v>4170</v>
      </c>
      <c r="C40" s="1328">
        <f>C16+C33+C38</f>
        <v>188</v>
      </c>
      <c r="D40" s="1319"/>
      <c r="E40" s="1319"/>
    </row>
    <row r="41" spans="1:5" ht="15" x14ac:dyDescent="0.3">
      <c r="A41" s="1316"/>
      <c r="B41" s="1317"/>
      <c r="C41" s="1318"/>
      <c r="D41" s="1319"/>
      <c r="E41" s="1319"/>
    </row>
    <row r="42" spans="1:5" ht="15" x14ac:dyDescent="0.3">
      <c r="A42" s="1316"/>
      <c r="B42" s="1317"/>
      <c r="C42" s="1318"/>
      <c r="D42" s="1319"/>
      <c r="E42" s="1319"/>
    </row>
    <row r="43" spans="1:5" s="292" customFormat="1" ht="14" x14ac:dyDescent="0.3">
      <c r="A43" s="1180" t="s">
        <v>4166</v>
      </c>
      <c r="B43" s="1180"/>
      <c r="C43" s="1307"/>
      <c r="D43" s="1321"/>
      <c r="E43" s="1321"/>
    </row>
    <row r="44" spans="1:5" s="292" customFormat="1" ht="14" x14ac:dyDescent="0.3">
      <c r="A44" s="1329" t="s">
        <v>4244</v>
      </c>
      <c r="B44" s="1329"/>
      <c r="C44" s="1307"/>
      <c r="D44" s="1321"/>
      <c r="E44" s="1321"/>
    </row>
    <row r="45" spans="1:5" x14ac:dyDescent="0.25">
      <c r="A45" s="887" t="s">
        <v>4242</v>
      </c>
      <c r="B45" s="887" t="s">
        <v>4242</v>
      </c>
      <c r="C45" s="888">
        <v>0</v>
      </c>
      <c r="D45" s="889">
        <v>0</v>
      </c>
      <c r="E45" s="889">
        <v>0</v>
      </c>
    </row>
    <row r="46" spans="1:5" s="292" customFormat="1" ht="14" x14ac:dyDescent="0.3">
      <c r="A46" s="1271"/>
      <c r="B46" s="1312" t="s">
        <v>4336</v>
      </c>
      <c r="C46" s="1330">
        <f>SUM(C45)</f>
        <v>0</v>
      </c>
      <c r="D46" s="1314"/>
      <c r="E46" s="1314"/>
    </row>
    <row r="47" spans="1:5" ht="15" x14ac:dyDescent="0.3">
      <c r="A47" s="1316"/>
      <c r="B47" s="1317"/>
      <c r="C47" s="1318"/>
      <c r="D47" s="1319"/>
      <c r="E47" s="1319"/>
    </row>
    <row r="48" spans="1:5" s="292" customFormat="1" ht="14" x14ac:dyDescent="0.3">
      <c r="A48" s="1331" t="s">
        <v>4172</v>
      </c>
      <c r="B48" s="1332"/>
      <c r="C48" s="1307"/>
      <c r="D48" s="1321"/>
      <c r="E48" s="1321"/>
    </row>
    <row r="49" spans="1:5" x14ac:dyDescent="0.25">
      <c r="A49" s="887" t="s">
        <v>4242</v>
      </c>
      <c r="B49" s="887" t="s">
        <v>4242</v>
      </c>
      <c r="C49" s="888">
        <v>0</v>
      </c>
      <c r="D49" s="889">
        <v>0</v>
      </c>
      <c r="E49" s="889">
        <v>0</v>
      </c>
    </row>
    <row r="50" spans="1:5" s="292" customFormat="1" ht="14" x14ac:dyDescent="0.3">
      <c r="A50" s="1271"/>
      <c r="B50" s="1333" t="s">
        <v>4246</v>
      </c>
      <c r="C50" s="1334">
        <f>SUM(C49)</f>
        <v>0</v>
      </c>
      <c r="D50" s="1314"/>
      <c r="E50" s="1314"/>
    </row>
  </sheetData>
  <mergeCells count="15">
    <mergeCell ref="A11:B11"/>
    <mergeCell ref="A18:B18"/>
    <mergeCell ref="A36:B36"/>
    <mergeCell ref="A43:B43"/>
    <mergeCell ref="A44:B44"/>
    <mergeCell ref="A48:B48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0866141732283472" right="0.70866141732283472" top="0.15748031496062992" bottom="0.15748031496062992" header="0.15748031496062992" footer="0.15748031496062992"/>
  <pageSetup scale="93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1"/>
  <sheetViews>
    <sheetView showGridLines="0" zoomScaleSheetLayoutView="115" workbookViewId="0">
      <selection sqref="A1:H1"/>
    </sheetView>
  </sheetViews>
  <sheetFormatPr baseColWidth="10" defaultColWidth="11.453125" defaultRowHeight="12.5" x14ac:dyDescent="0.25"/>
  <cols>
    <col min="1" max="1" width="14.81640625" style="105" customWidth="1"/>
    <col min="2" max="2" width="29" style="105" customWidth="1"/>
    <col min="3" max="3" width="12" style="105" bestFit="1" customWidth="1"/>
    <col min="4" max="4" width="11.1796875" style="105" customWidth="1"/>
    <col min="5" max="5" width="14.81640625" style="105" customWidth="1"/>
    <col min="6" max="6" width="11.453125" style="105"/>
    <col min="7" max="7" width="13" style="105" customWidth="1"/>
    <col min="8" max="8" width="13.26953125" style="105" customWidth="1"/>
    <col min="9" max="9" width="11.81640625" style="105" customWidth="1"/>
    <col min="10" max="10" width="9.1796875" style="105" customWidth="1"/>
    <col min="11" max="16384" width="11.453125" style="105"/>
  </cols>
  <sheetData>
    <row r="1" spans="1:11" s="187" customFormat="1" ht="15" x14ac:dyDescent="0.3"/>
    <row r="2" spans="1:11" s="187" customFormat="1" ht="15" x14ac:dyDescent="0.3">
      <c r="A2" s="684" t="s">
        <v>4160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</row>
    <row r="3" spans="1:11" s="107" customFormat="1" ht="15" x14ac:dyDescent="0.3">
      <c r="A3" s="660" t="s">
        <v>27</v>
      </c>
      <c r="B3" s="660"/>
      <c r="C3" s="660"/>
      <c r="D3" s="660"/>
      <c r="E3" s="660"/>
      <c r="F3" s="660"/>
      <c r="G3" s="660"/>
      <c r="H3" s="660"/>
      <c r="I3" s="660"/>
      <c r="J3" s="660"/>
      <c r="K3" s="660"/>
    </row>
    <row r="4" spans="1:11" s="107" customFormat="1" ht="15" x14ac:dyDescent="0.3">
      <c r="A4" s="660" t="s">
        <v>4161</v>
      </c>
      <c r="B4" s="660"/>
      <c r="C4" s="660"/>
      <c r="D4" s="660"/>
      <c r="E4" s="660"/>
      <c r="F4" s="660"/>
      <c r="G4" s="660"/>
      <c r="H4" s="660"/>
      <c r="I4" s="660"/>
      <c r="J4" s="660"/>
      <c r="K4" s="660"/>
    </row>
    <row r="5" spans="1:11" s="107" customFormat="1" ht="15" x14ac:dyDescent="0.3">
      <c r="A5" s="660" t="s">
        <v>4274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</row>
    <row r="6" spans="1:11" s="107" customFormat="1" ht="15" x14ac:dyDescent="0.25">
      <c r="A6" s="1335" t="s">
        <v>4229</v>
      </c>
      <c r="B6" s="1335"/>
      <c r="C6" s="1335"/>
      <c r="D6" s="1335"/>
      <c r="E6" s="1335"/>
      <c r="F6" s="1335"/>
      <c r="G6" s="1335"/>
      <c r="H6" s="1335"/>
      <c r="I6" s="1335"/>
      <c r="J6" s="1335"/>
      <c r="K6" s="1335"/>
    </row>
    <row r="7" spans="1:11" s="295" customFormat="1" ht="16.5" customHeight="1" x14ac:dyDescent="0.3">
      <c r="A7" s="665" t="s">
        <v>4248</v>
      </c>
      <c r="B7" s="665"/>
      <c r="C7" s="665"/>
      <c r="D7" s="294"/>
      <c r="E7" s="294"/>
      <c r="F7" s="294"/>
      <c r="G7" s="294"/>
      <c r="H7" s="294"/>
      <c r="I7" s="294"/>
      <c r="J7" s="294"/>
      <c r="K7" s="294"/>
    </row>
    <row r="8" spans="1:11" s="295" customFormat="1" ht="15.75" customHeight="1" x14ac:dyDescent="0.3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1" s="295" customFormat="1" ht="25" x14ac:dyDescent="0.3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1" s="107" customFormat="1" x14ac:dyDescent="0.25">
      <c r="A10" s="100" t="s">
        <v>5321</v>
      </c>
      <c r="B10" s="100" t="s">
        <v>4307</v>
      </c>
      <c r="C10" s="101">
        <v>109567</v>
      </c>
      <c r="D10" s="108">
        <v>0</v>
      </c>
      <c r="E10" s="108">
        <v>0</v>
      </c>
      <c r="F10" s="109">
        <f>+C10+E10+D10</f>
        <v>109567</v>
      </c>
      <c r="G10" s="109">
        <f>+(C10/30)*10</f>
        <v>36522.333333333328</v>
      </c>
      <c r="H10" s="109">
        <f>+(C10/30)*5</f>
        <v>18261.166666666664</v>
      </c>
      <c r="I10" s="109">
        <f>+(C10/30)*40</f>
        <v>146089.33333333331</v>
      </c>
      <c r="J10" s="109">
        <v>0</v>
      </c>
      <c r="K10" s="109">
        <f>+G10+H10+I10+J10</f>
        <v>200872.83333333331</v>
      </c>
    </row>
    <row r="11" spans="1:11" s="107" customFormat="1" x14ac:dyDescent="0.25">
      <c r="A11" s="100" t="s">
        <v>4762</v>
      </c>
      <c r="B11" s="100" t="s">
        <v>4342</v>
      </c>
      <c r="C11" s="101">
        <v>52394</v>
      </c>
      <c r="D11" s="108">
        <v>0</v>
      </c>
      <c r="E11" s="108">
        <v>0</v>
      </c>
      <c r="F11" s="109">
        <f>+C11+E11+D11</f>
        <v>52394</v>
      </c>
      <c r="G11" s="109">
        <f>+(C11/30)*10</f>
        <v>17464.666666666668</v>
      </c>
      <c r="H11" s="109">
        <f>+(C11/30)*5</f>
        <v>8732.3333333333339</v>
      </c>
      <c r="I11" s="109">
        <f>+(C11/30)*40</f>
        <v>69858.666666666672</v>
      </c>
      <c r="J11" s="109">
        <v>0</v>
      </c>
      <c r="K11" s="109">
        <f>+G11+H11+I11+J11</f>
        <v>96055.666666666672</v>
      </c>
    </row>
    <row r="12" spans="1:11" s="107" customFormat="1" x14ac:dyDescent="0.25">
      <c r="A12" s="100" t="s">
        <v>5322</v>
      </c>
      <c r="B12" s="100" t="s">
        <v>5029</v>
      </c>
      <c r="C12" s="101">
        <v>34869</v>
      </c>
      <c r="D12" s="108">
        <v>0</v>
      </c>
      <c r="E12" s="108">
        <v>0</v>
      </c>
      <c r="F12" s="109">
        <f>+C12+E12+D12</f>
        <v>34869</v>
      </c>
      <c r="G12" s="109">
        <f>+(C12/30)*10</f>
        <v>11623</v>
      </c>
      <c r="H12" s="109">
        <f>+(C12/30)*5</f>
        <v>5811.5</v>
      </c>
      <c r="I12" s="109">
        <f>+(C12/30)*40</f>
        <v>46492</v>
      </c>
      <c r="J12" s="109">
        <v>0</v>
      </c>
      <c r="K12" s="109">
        <f>+G12+H12+I12+J12</f>
        <v>63926.5</v>
      </c>
    </row>
    <row r="13" spans="1:11" s="107" customFormat="1" x14ac:dyDescent="0.25">
      <c r="A13" s="100" t="s">
        <v>4757</v>
      </c>
      <c r="B13" s="100" t="s">
        <v>4286</v>
      </c>
      <c r="C13" s="101">
        <v>25810</v>
      </c>
      <c r="D13" s="108">
        <v>0</v>
      </c>
      <c r="E13" s="108">
        <v>0</v>
      </c>
      <c r="F13" s="109">
        <f>+C13+E13+D13</f>
        <v>25810</v>
      </c>
      <c r="G13" s="109">
        <f>+(C13/30)*10</f>
        <v>8603.3333333333339</v>
      </c>
      <c r="H13" s="109">
        <f>+(C13/30)*5</f>
        <v>4301.666666666667</v>
      </c>
      <c r="I13" s="109">
        <f>+(C13/30)*40</f>
        <v>34413.333333333336</v>
      </c>
      <c r="J13" s="109">
        <v>0</v>
      </c>
      <c r="K13" s="109">
        <f>+G13+H13+I13+J13</f>
        <v>47318.333333333336</v>
      </c>
    </row>
    <row r="14" spans="1:11" s="296" customFormat="1" ht="15" x14ac:dyDescent="0.25">
      <c r="A14" s="110"/>
      <c r="B14" s="110"/>
      <c r="C14" s="111"/>
      <c r="D14" s="111"/>
      <c r="E14" s="111"/>
      <c r="F14" s="111"/>
      <c r="G14" s="111"/>
      <c r="H14" s="111"/>
      <c r="I14" s="111"/>
      <c r="J14" s="111"/>
      <c r="K14" s="112"/>
    </row>
    <row r="15" spans="1:11" s="296" customFormat="1" ht="15" x14ac:dyDescent="0.3">
      <c r="A15" s="158"/>
      <c r="B15" s="116"/>
      <c r="C15" s="115"/>
      <c r="D15" s="115"/>
      <c r="E15" s="115"/>
      <c r="F15" s="115"/>
      <c r="G15" s="115"/>
      <c r="H15" s="115"/>
      <c r="I15" s="115"/>
      <c r="J15" s="115"/>
      <c r="K15" s="115"/>
    </row>
    <row r="16" spans="1:11" s="295" customFormat="1" ht="14" x14ac:dyDescent="0.3">
      <c r="A16" s="665" t="s">
        <v>4261</v>
      </c>
      <c r="B16" s="665"/>
      <c r="C16" s="665"/>
      <c r="D16" s="294"/>
      <c r="E16" s="294"/>
      <c r="F16" s="294"/>
      <c r="G16" s="294"/>
      <c r="H16" s="294"/>
      <c r="I16" s="294"/>
      <c r="J16" s="294"/>
      <c r="K16" s="294"/>
    </row>
    <row r="17" spans="1:11" s="295" customFormat="1" ht="15.75" customHeight="1" x14ac:dyDescent="0.3">
      <c r="A17" s="635" t="s">
        <v>4249</v>
      </c>
      <c r="B17" s="637" t="s">
        <v>4231</v>
      </c>
      <c r="C17" s="638" t="s">
        <v>4250</v>
      </c>
      <c r="D17" s="638" t="s">
        <v>4250</v>
      </c>
      <c r="E17" s="638" t="s">
        <v>4250</v>
      </c>
      <c r="F17" s="638" t="s">
        <v>4250</v>
      </c>
      <c r="G17" s="638" t="s">
        <v>4251</v>
      </c>
      <c r="H17" s="638" t="s">
        <v>4251</v>
      </c>
      <c r="I17" s="638" t="s">
        <v>4251</v>
      </c>
      <c r="J17" s="638" t="s">
        <v>4251</v>
      </c>
      <c r="K17" s="639" t="s">
        <v>4251</v>
      </c>
    </row>
    <row r="18" spans="1:11" s="295" customFormat="1" ht="25" x14ac:dyDescent="0.3">
      <c r="A18" s="636" t="s">
        <v>4249</v>
      </c>
      <c r="B18" s="638" t="s">
        <v>4252</v>
      </c>
      <c r="C18" s="90" t="s">
        <v>4253</v>
      </c>
      <c r="D18" s="90" t="s">
        <v>4254</v>
      </c>
      <c r="E18" s="90" t="s">
        <v>4255</v>
      </c>
      <c r="F18" s="90" t="s">
        <v>4256</v>
      </c>
      <c r="G18" s="120" t="s">
        <v>4257</v>
      </c>
      <c r="H18" s="120" t="s">
        <v>4258</v>
      </c>
      <c r="I18" s="90" t="s">
        <v>4259</v>
      </c>
      <c r="J18" s="90" t="s">
        <v>4260</v>
      </c>
      <c r="K18" s="91" t="s">
        <v>4256</v>
      </c>
    </row>
    <row r="19" spans="1:11" s="107" customFormat="1" x14ac:dyDescent="0.25">
      <c r="A19" s="100" t="s">
        <v>5153</v>
      </c>
      <c r="B19" s="100" t="s">
        <v>4556</v>
      </c>
      <c r="C19" s="101">
        <v>20022</v>
      </c>
      <c r="D19" s="108">
        <v>1070</v>
      </c>
      <c r="E19" s="108">
        <v>0</v>
      </c>
      <c r="F19" s="109">
        <f t="shared" ref="F19:F51" si="0">+C19+E19+D19</f>
        <v>21092</v>
      </c>
      <c r="G19" s="109">
        <f t="shared" ref="G19:G51" si="1">+(C19/30)*10</f>
        <v>6674</v>
      </c>
      <c r="H19" s="109">
        <f t="shared" ref="H19:H51" si="2">+(C19/30)*5</f>
        <v>3337</v>
      </c>
      <c r="I19" s="109">
        <f t="shared" ref="I19:I51" si="3">+(C19/30)*40</f>
        <v>26696</v>
      </c>
      <c r="J19" s="109">
        <v>0</v>
      </c>
      <c r="K19" s="109">
        <f>+G19+H19+I19+J19</f>
        <v>36707</v>
      </c>
    </row>
    <row r="20" spans="1:11" s="107" customFormat="1" x14ac:dyDescent="0.25">
      <c r="A20" s="100" t="s">
        <v>5159</v>
      </c>
      <c r="B20" s="100" t="s">
        <v>4299</v>
      </c>
      <c r="C20" s="101">
        <v>19667</v>
      </c>
      <c r="D20" s="108">
        <v>1070</v>
      </c>
      <c r="E20" s="108">
        <v>0</v>
      </c>
      <c r="F20" s="109">
        <f t="shared" si="0"/>
        <v>20737</v>
      </c>
      <c r="G20" s="109">
        <f t="shared" si="1"/>
        <v>6555.666666666667</v>
      </c>
      <c r="H20" s="109">
        <f t="shared" si="2"/>
        <v>3277.8333333333335</v>
      </c>
      <c r="I20" s="109">
        <f t="shared" si="3"/>
        <v>26222.666666666668</v>
      </c>
      <c r="J20" s="109">
        <v>0</v>
      </c>
      <c r="K20" s="109">
        <f t="shared" ref="K20:K51" si="4">+G20+H20+I20+J20</f>
        <v>36056.166666666672</v>
      </c>
    </row>
    <row r="21" spans="1:11" s="107" customFormat="1" x14ac:dyDescent="0.25">
      <c r="A21" s="100" t="s">
        <v>5163</v>
      </c>
      <c r="B21" s="100" t="s">
        <v>4299</v>
      </c>
      <c r="C21" s="101">
        <v>16763</v>
      </c>
      <c r="D21" s="108">
        <v>1070</v>
      </c>
      <c r="E21" s="108">
        <v>0</v>
      </c>
      <c r="F21" s="109">
        <f t="shared" si="0"/>
        <v>17833</v>
      </c>
      <c r="G21" s="109">
        <f t="shared" si="1"/>
        <v>5587.6666666666661</v>
      </c>
      <c r="H21" s="109">
        <f t="shared" si="2"/>
        <v>2793.833333333333</v>
      </c>
      <c r="I21" s="109">
        <f t="shared" si="3"/>
        <v>22350.666666666664</v>
      </c>
      <c r="J21" s="109">
        <v>0</v>
      </c>
      <c r="K21" s="109">
        <f t="shared" si="4"/>
        <v>30732.166666666664</v>
      </c>
    </row>
    <row r="22" spans="1:11" s="107" customFormat="1" x14ac:dyDescent="0.25">
      <c r="A22" s="100" t="s">
        <v>4298</v>
      </c>
      <c r="B22" s="100" t="s">
        <v>4299</v>
      </c>
      <c r="C22" s="101">
        <v>14724</v>
      </c>
      <c r="D22" s="108">
        <v>1070</v>
      </c>
      <c r="E22" s="108">
        <v>0</v>
      </c>
      <c r="F22" s="109">
        <f t="shared" si="0"/>
        <v>15794</v>
      </c>
      <c r="G22" s="109">
        <f t="shared" si="1"/>
        <v>4908</v>
      </c>
      <c r="H22" s="109">
        <f t="shared" si="2"/>
        <v>2454</v>
      </c>
      <c r="I22" s="109">
        <f t="shared" si="3"/>
        <v>19632</v>
      </c>
      <c r="J22" s="109">
        <v>0</v>
      </c>
      <c r="K22" s="109">
        <f t="shared" si="4"/>
        <v>26994</v>
      </c>
    </row>
    <row r="23" spans="1:11" s="107" customFormat="1" x14ac:dyDescent="0.25">
      <c r="A23" s="100" t="s">
        <v>5161</v>
      </c>
      <c r="B23" s="100" t="s">
        <v>4299</v>
      </c>
      <c r="C23" s="101">
        <v>12660</v>
      </c>
      <c r="D23" s="108">
        <v>1070</v>
      </c>
      <c r="E23" s="108">
        <v>0</v>
      </c>
      <c r="F23" s="109">
        <f t="shared" si="0"/>
        <v>13730</v>
      </c>
      <c r="G23" s="109">
        <f t="shared" si="1"/>
        <v>4220</v>
      </c>
      <c r="H23" s="109">
        <f t="shared" si="2"/>
        <v>2110</v>
      </c>
      <c r="I23" s="109">
        <f t="shared" si="3"/>
        <v>16880</v>
      </c>
      <c r="J23" s="109">
        <v>0</v>
      </c>
      <c r="K23" s="109">
        <f t="shared" si="4"/>
        <v>23210</v>
      </c>
    </row>
    <row r="24" spans="1:11" s="107" customFormat="1" x14ac:dyDescent="0.25">
      <c r="A24" s="100" t="s">
        <v>5336</v>
      </c>
      <c r="B24" s="100" t="s">
        <v>4521</v>
      </c>
      <c r="C24" s="101">
        <v>19759</v>
      </c>
      <c r="D24" s="108">
        <v>1070</v>
      </c>
      <c r="E24" s="108">
        <v>0</v>
      </c>
      <c r="F24" s="109">
        <f t="shared" si="0"/>
        <v>20829</v>
      </c>
      <c r="G24" s="109">
        <f t="shared" si="1"/>
        <v>6586.333333333333</v>
      </c>
      <c r="H24" s="109">
        <f t="shared" si="2"/>
        <v>3293.1666666666665</v>
      </c>
      <c r="I24" s="109">
        <f t="shared" si="3"/>
        <v>26345.333333333332</v>
      </c>
      <c r="J24" s="109">
        <v>0</v>
      </c>
      <c r="K24" s="109">
        <f t="shared" si="4"/>
        <v>36224.833333333328</v>
      </c>
    </row>
    <row r="25" spans="1:11" s="107" customFormat="1" x14ac:dyDescent="0.25">
      <c r="A25" s="100" t="s">
        <v>5337</v>
      </c>
      <c r="B25" s="100" t="s">
        <v>4521</v>
      </c>
      <c r="C25" s="101">
        <v>10436</v>
      </c>
      <c r="D25" s="108">
        <v>1070</v>
      </c>
      <c r="E25" s="108">
        <v>0</v>
      </c>
      <c r="F25" s="109">
        <f t="shared" si="0"/>
        <v>11506</v>
      </c>
      <c r="G25" s="109">
        <f t="shared" si="1"/>
        <v>3478.666666666667</v>
      </c>
      <c r="H25" s="109">
        <f t="shared" si="2"/>
        <v>1739.3333333333335</v>
      </c>
      <c r="I25" s="109">
        <f t="shared" si="3"/>
        <v>13914.666666666668</v>
      </c>
      <c r="J25" s="109">
        <v>0</v>
      </c>
      <c r="K25" s="109">
        <f t="shared" si="4"/>
        <v>19132.666666666668</v>
      </c>
    </row>
    <row r="26" spans="1:11" s="107" customFormat="1" x14ac:dyDescent="0.25">
      <c r="A26" s="100" t="s">
        <v>5171</v>
      </c>
      <c r="B26" s="100" t="s">
        <v>5172</v>
      </c>
      <c r="C26" s="101">
        <v>10094</v>
      </c>
      <c r="D26" s="108">
        <v>1070</v>
      </c>
      <c r="E26" s="108">
        <v>0</v>
      </c>
      <c r="F26" s="109">
        <f t="shared" si="0"/>
        <v>11164</v>
      </c>
      <c r="G26" s="109">
        <f t="shared" si="1"/>
        <v>3364.6666666666665</v>
      </c>
      <c r="H26" s="109">
        <f t="shared" si="2"/>
        <v>1682.3333333333333</v>
      </c>
      <c r="I26" s="109">
        <f t="shared" si="3"/>
        <v>13458.666666666666</v>
      </c>
      <c r="J26" s="109">
        <v>0</v>
      </c>
      <c r="K26" s="109">
        <f t="shared" si="4"/>
        <v>18505.666666666664</v>
      </c>
    </row>
    <row r="27" spans="1:11" s="107" customFormat="1" x14ac:dyDescent="0.25">
      <c r="A27" s="100" t="s">
        <v>5311</v>
      </c>
      <c r="B27" s="100" t="s">
        <v>4415</v>
      </c>
      <c r="C27" s="101">
        <v>10411</v>
      </c>
      <c r="D27" s="108">
        <v>1070</v>
      </c>
      <c r="E27" s="108">
        <v>0</v>
      </c>
      <c r="F27" s="109">
        <f t="shared" si="0"/>
        <v>11481</v>
      </c>
      <c r="G27" s="109">
        <f t="shared" si="1"/>
        <v>3470.3333333333335</v>
      </c>
      <c r="H27" s="109">
        <f t="shared" si="2"/>
        <v>1735.1666666666667</v>
      </c>
      <c r="I27" s="109">
        <f t="shared" si="3"/>
        <v>13881.333333333334</v>
      </c>
      <c r="J27" s="109">
        <v>0</v>
      </c>
      <c r="K27" s="109">
        <f t="shared" si="4"/>
        <v>19086.833333333336</v>
      </c>
    </row>
    <row r="28" spans="1:11" s="107" customFormat="1" x14ac:dyDescent="0.25">
      <c r="A28" s="100" t="s">
        <v>4303</v>
      </c>
      <c r="B28" s="100" t="s">
        <v>4415</v>
      </c>
      <c r="C28" s="101">
        <v>9655</v>
      </c>
      <c r="D28" s="108">
        <v>1070</v>
      </c>
      <c r="E28" s="108">
        <v>0</v>
      </c>
      <c r="F28" s="109">
        <f t="shared" si="0"/>
        <v>10725</v>
      </c>
      <c r="G28" s="109">
        <f t="shared" si="1"/>
        <v>3218.333333333333</v>
      </c>
      <c r="H28" s="109">
        <f t="shared" si="2"/>
        <v>1609.1666666666665</v>
      </c>
      <c r="I28" s="109">
        <f t="shared" si="3"/>
        <v>12873.333333333332</v>
      </c>
      <c r="J28" s="109">
        <v>0</v>
      </c>
      <c r="K28" s="109">
        <f t="shared" si="4"/>
        <v>17700.833333333332</v>
      </c>
    </row>
    <row r="29" spans="1:11" s="107" customFormat="1" x14ac:dyDescent="0.25">
      <c r="A29" s="100" t="s">
        <v>5305</v>
      </c>
      <c r="B29" s="100" t="s">
        <v>4415</v>
      </c>
      <c r="C29" s="101">
        <v>8594</v>
      </c>
      <c r="D29" s="108">
        <v>1070</v>
      </c>
      <c r="E29" s="108">
        <v>0</v>
      </c>
      <c r="F29" s="109">
        <f t="shared" si="0"/>
        <v>9664</v>
      </c>
      <c r="G29" s="109">
        <f t="shared" si="1"/>
        <v>2864.6666666666665</v>
      </c>
      <c r="H29" s="109">
        <f t="shared" si="2"/>
        <v>1432.3333333333333</v>
      </c>
      <c r="I29" s="109">
        <f t="shared" si="3"/>
        <v>11458.666666666666</v>
      </c>
      <c r="J29" s="109">
        <v>0</v>
      </c>
      <c r="K29" s="109">
        <f t="shared" si="4"/>
        <v>15755.666666666666</v>
      </c>
    </row>
    <row r="30" spans="1:11" s="107" customFormat="1" x14ac:dyDescent="0.25">
      <c r="A30" s="100" t="s">
        <v>5338</v>
      </c>
      <c r="B30" s="100" t="s">
        <v>4415</v>
      </c>
      <c r="C30" s="101">
        <v>8225</v>
      </c>
      <c r="D30" s="108">
        <v>1070</v>
      </c>
      <c r="E30" s="108">
        <v>0</v>
      </c>
      <c r="F30" s="109">
        <f t="shared" si="0"/>
        <v>9295</v>
      </c>
      <c r="G30" s="109">
        <f t="shared" si="1"/>
        <v>2741.666666666667</v>
      </c>
      <c r="H30" s="109">
        <f t="shared" si="2"/>
        <v>1370.8333333333335</v>
      </c>
      <c r="I30" s="109">
        <f t="shared" si="3"/>
        <v>10966.666666666668</v>
      </c>
      <c r="J30" s="109">
        <v>0</v>
      </c>
      <c r="K30" s="109">
        <f t="shared" si="4"/>
        <v>15079.166666666668</v>
      </c>
    </row>
    <row r="31" spans="1:11" s="107" customFormat="1" x14ac:dyDescent="0.25">
      <c r="A31" s="100" t="s">
        <v>5304</v>
      </c>
      <c r="B31" s="100" t="s">
        <v>4415</v>
      </c>
      <c r="C31" s="101">
        <v>8066</v>
      </c>
      <c r="D31" s="108">
        <v>1070</v>
      </c>
      <c r="E31" s="108">
        <v>0</v>
      </c>
      <c r="F31" s="109">
        <f t="shared" si="0"/>
        <v>9136</v>
      </c>
      <c r="G31" s="109">
        <f t="shared" si="1"/>
        <v>2688.666666666667</v>
      </c>
      <c r="H31" s="109">
        <f t="shared" si="2"/>
        <v>1344.3333333333335</v>
      </c>
      <c r="I31" s="109">
        <f t="shared" si="3"/>
        <v>10754.666666666668</v>
      </c>
      <c r="J31" s="109">
        <v>0</v>
      </c>
      <c r="K31" s="109">
        <f t="shared" si="4"/>
        <v>14787.666666666668</v>
      </c>
    </row>
    <row r="32" spans="1:11" s="107" customFormat="1" x14ac:dyDescent="0.25">
      <c r="A32" s="100" t="s">
        <v>5339</v>
      </c>
      <c r="B32" s="100" t="s">
        <v>4415</v>
      </c>
      <c r="C32" s="101">
        <v>7765</v>
      </c>
      <c r="D32" s="108">
        <v>1070</v>
      </c>
      <c r="E32" s="108">
        <v>0</v>
      </c>
      <c r="F32" s="109">
        <f t="shared" si="0"/>
        <v>8835</v>
      </c>
      <c r="G32" s="109">
        <f t="shared" si="1"/>
        <v>2588.333333333333</v>
      </c>
      <c r="H32" s="109">
        <f t="shared" si="2"/>
        <v>1294.1666666666665</v>
      </c>
      <c r="I32" s="109">
        <f t="shared" si="3"/>
        <v>10353.333333333332</v>
      </c>
      <c r="J32" s="109">
        <v>0</v>
      </c>
      <c r="K32" s="109">
        <f t="shared" si="4"/>
        <v>14235.833333333332</v>
      </c>
    </row>
    <row r="33" spans="1:11" s="107" customFormat="1" x14ac:dyDescent="0.25">
      <c r="A33" s="100" t="s">
        <v>5158</v>
      </c>
      <c r="B33" s="100" t="s">
        <v>4358</v>
      </c>
      <c r="C33" s="101">
        <v>15771</v>
      </c>
      <c r="D33" s="108">
        <v>1070</v>
      </c>
      <c r="E33" s="108">
        <v>0</v>
      </c>
      <c r="F33" s="109">
        <f t="shared" si="0"/>
        <v>16841</v>
      </c>
      <c r="G33" s="109">
        <f t="shared" si="1"/>
        <v>5257</v>
      </c>
      <c r="H33" s="109">
        <f t="shared" si="2"/>
        <v>2628.5</v>
      </c>
      <c r="I33" s="109">
        <f t="shared" si="3"/>
        <v>21028</v>
      </c>
      <c r="J33" s="109">
        <v>0</v>
      </c>
      <c r="K33" s="109">
        <f t="shared" si="4"/>
        <v>28913.5</v>
      </c>
    </row>
    <row r="34" spans="1:11" s="107" customFormat="1" x14ac:dyDescent="0.25">
      <c r="A34" s="100" t="s">
        <v>5340</v>
      </c>
      <c r="B34" s="100" t="s">
        <v>4358</v>
      </c>
      <c r="C34" s="101">
        <v>8594</v>
      </c>
      <c r="D34" s="108">
        <v>1070</v>
      </c>
      <c r="E34" s="108">
        <v>0</v>
      </c>
      <c r="F34" s="109">
        <f t="shared" si="0"/>
        <v>9664</v>
      </c>
      <c r="G34" s="109">
        <f t="shared" si="1"/>
        <v>2864.6666666666665</v>
      </c>
      <c r="H34" s="109">
        <f t="shared" si="2"/>
        <v>1432.3333333333333</v>
      </c>
      <c r="I34" s="109">
        <f t="shared" si="3"/>
        <v>11458.666666666666</v>
      </c>
      <c r="J34" s="109">
        <v>0</v>
      </c>
      <c r="K34" s="109">
        <f t="shared" si="4"/>
        <v>15755.666666666666</v>
      </c>
    </row>
    <row r="35" spans="1:11" s="107" customFormat="1" x14ac:dyDescent="0.25">
      <c r="A35" s="100" t="s">
        <v>5341</v>
      </c>
      <c r="B35" s="100" t="s">
        <v>4358</v>
      </c>
      <c r="C35" s="101">
        <v>7596</v>
      </c>
      <c r="D35" s="108">
        <v>1070</v>
      </c>
      <c r="E35" s="108">
        <v>0</v>
      </c>
      <c r="F35" s="109">
        <f t="shared" si="0"/>
        <v>8666</v>
      </c>
      <c r="G35" s="109">
        <f t="shared" si="1"/>
        <v>2532</v>
      </c>
      <c r="H35" s="109">
        <f t="shared" si="2"/>
        <v>1266</v>
      </c>
      <c r="I35" s="109">
        <f t="shared" si="3"/>
        <v>10128</v>
      </c>
      <c r="J35" s="109">
        <v>0</v>
      </c>
      <c r="K35" s="109">
        <f t="shared" si="4"/>
        <v>13926</v>
      </c>
    </row>
    <row r="36" spans="1:11" s="107" customFormat="1" x14ac:dyDescent="0.25">
      <c r="A36" s="100" t="s">
        <v>5271</v>
      </c>
      <c r="B36" s="100" t="s">
        <v>4335</v>
      </c>
      <c r="C36" s="101">
        <v>8317</v>
      </c>
      <c r="D36" s="108">
        <v>1070</v>
      </c>
      <c r="E36" s="108">
        <v>0</v>
      </c>
      <c r="F36" s="109">
        <f t="shared" si="0"/>
        <v>9387</v>
      </c>
      <c r="G36" s="109">
        <f t="shared" si="1"/>
        <v>2772.3333333333335</v>
      </c>
      <c r="H36" s="109">
        <f t="shared" si="2"/>
        <v>1386.1666666666667</v>
      </c>
      <c r="I36" s="109">
        <f t="shared" si="3"/>
        <v>11089.333333333334</v>
      </c>
      <c r="J36" s="109">
        <v>0</v>
      </c>
      <c r="K36" s="109">
        <f t="shared" si="4"/>
        <v>15247.833333333334</v>
      </c>
    </row>
    <row r="37" spans="1:11" s="107" customFormat="1" x14ac:dyDescent="0.25">
      <c r="A37" s="100" t="s">
        <v>5342</v>
      </c>
      <c r="B37" s="100" t="s">
        <v>4335</v>
      </c>
      <c r="C37" s="101">
        <v>7764</v>
      </c>
      <c r="D37" s="108">
        <v>1070</v>
      </c>
      <c r="E37" s="108">
        <v>0</v>
      </c>
      <c r="F37" s="109">
        <f t="shared" si="0"/>
        <v>8834</v>
      </c>
      <c r="G37" s="109">
        <f t="shared" si="1"/>
        <v>2588</v>
      </c>
      <c r="H37" s="109">
        <f t="shared" si="2"/>
        <v>1294</v>
      </c>
      <c r="I37" s="109">
        <f t="shared" si="3"/>
        <v>10352</v>
      </c>
      <c r="J37" s="109">
        <v>0</v>
      </c>
      <c r="K37" s="109">
        <f t="shared" si="4"/>
        <v>14234</v>
      </c>
    </row>
    <row r="38" spans="1:11" s="107" customFormat="1" x14ac:dyDescent="0.25">
      <c r="A38" s="100" t="s">
        <v>5343</v>
      </c>
      <c r="B38" s="100" t="s">
        <v>4335</v>
      </c>
      <c r="C38" s="101">
        <v>7875</v>
      </c>
      <c r="D38" s="108">
        <v>1070</v>
      </c>
      <c r="E38" s="108">
        <v>0</v>
      </c>
      <c r="F38" s="109">
        <f t="shared" si="0"/>
        <v>8945</v>
      </c>
      <c r="G38" s="109">
        <f t="shared" si="1"/>
        <v>2625</v>
      </c>
      <c r="H38" s="109">
        <f t="shared" si="2"/>
        <v>1312.5</v>
      </c>
      <c r="I38" s="109">
        <f t="shared" si="3"/>
        <v>10500</v>
      </c>
      <c r="J38" s="109">
        <v>0</v>
      </c>
      <c r="K38" s="109">
        <f t="shared" si="4"/>
        <v>14437.5</v>
      </c>
    </row>
    <row r="39" spans="1:11" s="107" customFormat="1" x14ac:dyDescent="0.25">
      <c r="A39" s="100" t="s">
        <v>5344</v>
      </c>
      <c r="B39" s="100" t="s">
        <v>4335</v>
      </c>
      <c r="C39" s="101">
        <v>7685</v>
      </c>
      <c r="D39" s="108">
        <v>1070</v>
      </c>
      <c r="E39" s="108">
        <v>0</v>
      </c>
      <c r="F39" s="109">
        <f t="shared" si="0"/>
        <v>8755</v>
      </c>
      <c r="G39" s="109">
        <f t="shared" si="1"/>
        <v>2561.666666666667</v>
      </c>
      <c r="H39" s="109">
        <f t="shared" si="2"/>
        <v>1280.8333333333335</v>
      </c>
      <c r="I39" s="109">
        <f t="shared" si="3"/>
        <v>10246.666666666668</v>
      </c>
      <c r="J39" s="109">
        <v>0</v>
      </c>
      <c r="K39" s="109">
        <f t="shared" si="4"/>
        <v>14089.166666666668</v>
      </c>
    </row>
    <row r="40" spans="1:11" s="107" customFormat="1" x14ac:dyDescent="0.25">
      <c r="A40" s="100" t="s">
        <v>5345</v>
      </c>
      <c r="B40" s="100" t="s">
        <v>4335</v>
      </c>
      <c r="C40" s="101">
        <v>7536</v>
      </c>
      <c r="D40" s="108">
        <v>1070</v>
      </c>
      <c r="E40" s="108">
        <v>0</v>
      </c>
      <c r="F40" s="109">
        <f t="shared" si="0"/>
        <v>8606</v>
      </c>
      <c r="G40" s="109">
        <f t="shared" si="1"/>
        <v>2512</v>
      </c>
      <c r="H40" s="109">
        <f t="shared" si="2"/>
        <v>1256</v>
      </c>
      <c r="I40" s="109">
        <f t="shared" si="3"/>
        <v>10048</v>
      </c>
      <c r="J40" s="109">
        <v>0</v>
      </c>
      <c r="K40" s="109">
        <f t="shared" si="4"/>
        <v>13816</v>
      </c>
    </row>
    <row r="41" spans="1:11" s="107" customFormat="1" x14ac:dyDescent="0.25">
      <c r="A41" s="100" t="s">
        <v>5328</v>
      </c>
      <c r="B41" s="100" t="s">
        <v>5285</v>
      </c>
      <c r="C41" s="101">
        <v>8159</v>
      </c>
      <c r="D41" s="108">
        <v>1070</v>
      </c>
      <c r="E41" s="108">
        <v>0</v>
      </c>
      <c r="F41" s="109">
        <f t="shared" si="0"/>
        <v>9229</v>
      </c>
      <c r="G41" s="109">
        <f t="shared" si="1"/>
        <v>2719.6666666666665</v>
      </c>
      <c r="H41" s="109">
        <f t="shared" si="2"/>
        <v>1359.8333333333333</v>
      </c>
      <c r="I41" s="109">
        <f t="shared" si="3"/>
        <v>10878.666666666666</v>
      </c>
      <c r="J41" s="109">
        <v>0</v>
      </c>
      <c r="K41" s="109">
        <f t="shared" si="4"/>
        <v>14958.166666666666</v>
      </c>
    </row>
    <row r="42" spans="1:11" s="107" customFormat="1" x14ac:dyDescent="0.25">
      <c r="A42" s="100" t="s">
        <v>5329</v>
      </c>
      <c r="B42" s="100" t="s">
        <v>5330</v>
      </c>
      <c r="C42" s="101">
        <v>7764</v>
      </c>
      <c r="D42" s="108">
        <v>1070</v>
      </c>
      <c r="E42" s="108">
        <v>0</v>
      </c>
      <c r="F42" s="109">
        <f t="shared" si="0"/>
        <v>8834</v>
      </c>
      <c r="G42" s="109">
        <f t="shared" si="1"/>
        <v>2588</v>
      </c>
      <c r="H42" s="109">
        <f t="shared" si="2"/>
        <v>1294</v>
      </c>
      <c r="I42" s="109">
        <f t="shared" si="3"/>
        <v>10352</v>
      </c>
      <c r="J42" s="109">
        <v>0</v>
      </c>
      <c r="K42" s="109">
        <f t="shared" si="4"/>
        <v>14234</v>
      </c>
    </row>
    <row r="43" spans="1:11" s="107" customFormat="1" x14ac:dyDescent="0.25">
      <c r="A43" s="100" t="s">
        <v>5346</v>
      </c>
      <c r="B43" s="100" t="s">
        <v>4378</v>
      </c>
      <c r="C43" s="101">
        <v>8060</v>
      </c>
      <c r="D43" s="108">
        <v>1070</v>
      </c>
      <c r="E43" s="108">
        <v>0</v>
      </c>
      <c r="F43" s="109">
        <f t="shared" si="0"/>
        <v>9130</v>
      </c>
      <c r="G43" s="109">
        <f t="shared" si="1"/>
        <v>2686.666666666667</v>
      </c>
      <c r="H43" s="109">
        <f t="shared" si="2"/>
        <v>1343.3333333333335</v>
      </c>
      <c r="I43" s="109">
        <f t="shared" si="3"/>
        <v>10746.666666666668</v>
      </c>
      <c r="J43" s="109">
        <v>0</v>
      </c>
      <c r="K43" s="109">
        <f t="shared" si="4"/>
        <v>14776.666666666668</v>
      </c>
    </row>
    <row r="44" spans="1:11" s="107" customFormat="1" x14ac:dyDescent="0.25">
      <c r="A44" s="100" t="s">
        <v>5347</v>
      </c>
      <c r="B44" s="100" t="s">
        <v>4378</v>
      </c>
      <c r="C44" s="101">
        <v>7966</v>
      </c>
      <c r="D44" s="108">
        <v>1070</v>
      </c>
      <c r="E44" s="108">
        <v>0</v>
      </c>
      <c r="F44" s="109">
        <f t="shared" si="0"/>
        <v>9036</v>
      </c>
      <c r="G44" s="109">
        <f t="shared" si="1"/>
        <v>2655.3333333333335</v>
      </c>
      <c r="H44" s="109">
        <f t="shared" si="2"/>
        <v>1327.6666666666667</v>
      </c>
      <c r="I44" s="109">
        <f t="shared" si="3"/>
        <v>10621.333333333334</v>
      </c>
      <c r="J44" s="109">
        <v>0</v>
      </c>
      <c r="K44" s="109">
        <f t="shared" si="4"/>
        <v>14604.333333333334</v>
      </c>
    </row>
    <row r="45" spans="1:11" s="107" customFormat="1" x14ac:dyDescent="0.25">
      <c r="A45" s="100" t="s">
        <v>5348</v>
      </c>
      <c r="B45" s="100" t="s">
        <v>4378</v>
      </c>
      <c r="C45" s="101">
        <v>7470</v>
      </c>
      <c r="D45" s="108">
        <v>1070</v>
      </c>
      <c r="E45" s="108">
        <v>0</v>
      </c>
      <c r="F45" s="109">
        <f t="shared" si="0"/>
        <v>8540</v>
      </c>
      <c r="G45" s="109">
        <f t="shared" si="1"/>
        <v>2490</v>
      </c>
      <c r="H45" s="109">
        <f t="shared" si="2"/>
        <v>1245</v>
      </c>
      <c r="I45" s="109">
        <f t="shared" si="3"/>
        <v>9960</v>
      </c>
      <c r="J45" s="109">
        <v>0</v>
      </c>
      <c r="K45" s="109">
        <f t="shared" si="4"/>
        <v>13695</v>
      </c>
    </row>
    <row r="46" spans="1:11" s="107" customFormat="1" x14ac:dyDescent="0.25">
      <c r="A46" s="100" t="s">
        <v>5349</v>
      </c>
      <c r="B46" s="100" t="s">
        <v>4378</v>
      </c>
      <c r="C46" s="101">
        <v>7536</v>
      </c>
      <c r="D46" s="108">
        <v>1070</v>
      </c>
      <c r="E46" s="108">
        <v>0</v>
      </c>
      <c r="F46" s="109">
        <f t="shared" si="0"/>
        <v>8606</v>
      </c>
      <c r="G46" s="109">
        <f t="shared" si="1"/>
        <v>2512</v>
      </c>
      <c r="H46" s="109">
        <f t="shared" si="2"/>
        <v>1256</v>
      </c>
      <c r="I46" s="109">
        <f t="shared" si="3"/>
        <v>10048</v>
      </c>
      <c r="J46" s="109">
        <v>0</v>
      </c>
      <c r="K46" s="109">
        <f t="shared" si="4"/>
        <v>13816</v>
      </c>
    </row>
    <row r="47" spans="1:11" s="107" customFormat="1" x14ac:dyDescent="0.25">
      <c r="A47" s="100" t="s">
        <v>5332</v>
      </c>
      <c r="B47" s="100" t="s">
        <v>5333</v>
      </c>
      <c r="C47" s="101">
        <v>7803</v>
      </c>
      <c r="D47" s="108">
        <v>1070</v>
      </c>
      <c r="E47" s="108">
        <v>0</v>
      </c>
      <c r="F47" s="109">
        <f t="shared" si="0"/>
        <v>8873</v>
      </c>
      <c r="G47" s="109">
        <f t="shared" si="1"/>
        <v>2601</v>
      </c>
      <c r="H47" s="109">
        <f t="shared" si="2"/>
        <v>1300.5</v>
      </c>
      <c r="I47" s="109">
        <f t="shared" si="3"/>
        <v>10404</v>
      </c>
      <c r="J47" s="109">
        <v>0</v>
      </c>
      <c r="K47" s="109">
        <f t="shared" si="4"/>
        <v>14305.5</v>
      </c>
    </row>
    <row r="48" spans="1:11" s="107" customFormat="1" x14ac:dyDescent="0.25">
      <c r="A48" s="100" t="s">
        <v>5350</v>
      </c>
      <c r="B48" s="100" t="s">
        <v>4333</v>
      </c>
      <c r="C48" s="101">
        <v>7470</v>
      </c>
      <c r="D48" s="108">
        <v>1070</v>
      </c>
      <c r="E48" s="108">
        <v>0</v>
      </c>
      <c r="F48" s="109">
        <f t="shared" si="0"/>
        <v>8540</v>
      </c>
      <c r="G48" s="109">
        <f t="shared" si="1"/>
        <v>2490</v>
      </c>
      <c r="H48" s="109">
        <f t="shared" si="2"/>
        <v>1245</v>
      </c>
      <c r="I48" s="109">
        <f t="shared" si="3"/>
        <v>9960</v>
      </c>
      <c r="J48" s="109">
        <v>0</v>
      </c>
      <c r="K48" s="109">
        <f t="shared" si="4"/>
        <v>13695</v>
      </c>
    </row>
    <row r="49" spans="1:11" s="107" customFormat="1" x14ac:dyDescent="0.25">
      <c r="A49" s="100" t="s">
        <v>5351</v>
      </c>
      <c r="B49" s="100" t="s">
        <v>4333</v>
      </c>
      <c r="C49" s="101">
        <v>7684</v>
      </c>
      <c r="D49" s="108">
        <v>1070</v>
      </c>
      <c r="E49" s="108">
        <v>0</v>
      </c>
      <c r="F49" s="109">
        <f t="shared" si="0"/>
        <v>8754</v>
      </c>
      <c r="G49" s="109">
        <f t="shared" si="1"/>
        <v>2561.333333333333</v>
      </c>
      <c r="H49" s="109">
        <f t="shared" si="2"/>
        <v>1280.6666666666665</v>
      </c>
      <c r="I49" s="109">
        <f t="shared" si="3"/>
        <v>10245.333333333332</v>
      </c>
      <c r="J49" s="109">
        <v>0</v>
      </c>
      <c r="K49" s="109">
        <f t="shared" si="4"/>
        <v>14087.333333333332</v>
      </c>
    </row>
    <row r="50" spans="1:11" s="107" customFormat="1" x14ac:dyDescent="0.25">
      <c r="A50" s="100" t="s">
        <v>5335</v>
      </c>
      <c r="B50" s="100" t="s">
        <v>4506</v>
      </c>
      <c r="C50" s="101">
        <v>7470</v>
      </c>
      <c r="D50" s="108">
        <v>1070</v>
      </c>
      <c r="E50" s="108">
        <v>0</v>
      </c>
      <c r="F50" s="109">
        <f t="shared" si="0"/>
        <v>8540</v>
      </c>
      <c r="G50" s="109">
        <f t="shared" si="1"/>
        <v>2490</v>
      </c>
      <c r="H50" s="109">
        <f t="shared" si="2"/>
        <v>1245</v>
      </c>
      <c r="I50" s="109">
        <f t="shared" si="3"/>
        <v>9960</v>
      </c>
      <c r="J50" s="109">
        <v>0</v>
      </c>
      <c r="K50" s="109">
        <f t="shared" si="4"/>
        <v>13695</v>
      </c>
    </row>
    <row r="51" spans="1:11" s="107" customFormat="1" x14ac:dyDescent="0.25">
      <c r="A51" s="100" t="s">
        <v>5234</v>
      </c>
      <c r="B51" s="100" t="s">
        <v>4837</v>
      </c>
      <c r="C51" s="101">
        <v>7470</v>
      </c>
      <c r="D51" s="108">
        <v>1070</v>
      </c>
      <c r="E51" s="108">
        <v>0</v>
      </c>
      <c r="F51" s="109">
        <f t="shared" si="0"/>
        <v>8540</v>
      </c>
      <c r="G51" s="109">
        <f t="shared" si="1"/>
        <v>2490</v>
      </c>
      <c r="H51" s="109">
        <f t="shared" si="2"/>
        <v>1245</v>
      </c>
      <c r="I51" s="109">
        <f t="shared" si="3"/>
        <v>9960</v>
      </c>
      <c r="J51" s="109">
        <v>0</v>
      </c>
      <c r="K51" s="109">
        <f t="shared" si="4"/>
        <v>13695</v>
      </c>
    </row>
  </sheetData>
  <mergeCells count="15">
    <mergeCell ref="A8:A9"/>
    <mergeCell ref="B8:B9"/>
    <mergeCell ref="C8:F8"/>
    <mergeCell ref="G8:K8"/>
    <mergeCell ref="A16:C16"/>
    <mergeCell ref="A17:A18"/>
    <mergeCell ref="B17:B18"/>
    <mergeCell ref="C17:F17"/>
    <mergeCell ref="G17:K17"/>
    <mergeCell ref="A2:K2"/>
    <mergeCell ref="A3:K3"/>
    <mergeCell ref="A4:K4"/>
    <mergeCell ref="A5:K5"/>
    <mergeCell ref="A6:K6"/>
    <mergeCell ref="A7:C7"/>
  </mergeCells>
  <printOptions horizontalCentered="1"/>
  <pageMargins left="0.15748031496062992" right="0.15748031496062992" top="0.3" bottom="0.39370078740157483" header="0.31496062992125984" footer="0.31496062992125984"/>
  <pageSetup scale="60" fitToHeight="11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114"/>
  <sheetViews>
    <sheetView showGridLines="0" workbookViewId="0"/>
  </sheetViews>
  <sheetFormatPr baseColWidth="10" defaultRowHeight="14.5" x14ac:dyDescent="0.35"/>
  <cols>
    <col min="2" max="2" width="56.7265625" customWidth="1"/>
    <col min="3" max="3" width="15.7265625" customWidth="1"/>
    <col min="4" max="4" width="22.7265625" customWidth="1"/>
  </cols>
  <sheetData>
    <row r="2" spans="2:4" x14ac:dyDescent="0.35">
      <c r="B2" s="612" t="s">
        <v>4136</v>
      </c>
      <c r="C2" s="613"/>
      <c r="D2" s="613"/>
    </row>
    <row r="3" spans="2:4" x14ac:dyDescent="0.35">
      <c r="B3" s="1" t="s">
        <v>2923</v>
      </c>
      <c r="C3" s="1" t="s">
        <v>3034</v>
      </c>
      <c r="D3" s="1" t="s">
        <v>52</v>
      </c>
    </row>
    <row r="4" spans="2:4" ht="25" x14ac:dyDescent="0.35">
      <c r="B4" s="6" t="s">
        <v>0</v>
      </c>
      <c r="C4" s="12" t="s">
        <v>533</v>
      </c>
      <c r="D4" s="8" t="s">
        <v>103</v>
      </c>
    </row>
    <row r="5" spans="2:4" x14ac:dyDescent="0.35">
      <c r="B5" s="11" t="s">
        <v>2924</v>
      </c>
      <c r="C5" s="13" t="s">
        <v>533</v>
      </c>
      <c r="D5" s="16" t="s">
        <v>3046</v>
      </c>
    </row>
    <row r="6" spans="2:4" ht="25" x14ac:dyDescent="0.35">
      <c r="B6" s="7" t="s">
        <v>2925</v>
      </c>
      <c r="C6" s="14" t="s">
        <v>533</v>
      </c>
      <c r="D6" s="9" t="s">
        <v>3047</v>
      </c>
    </row>
    <row r="7" spans="2:4" ht="25" x14ac:dyDescent="0.35">
      <c r="B7" s="2" t="s">
        <v>2926</v>
      </c>
      <c r="C7" s="15" t="s">
        <v>3035</v>
      </c>
      <c r="D7" s="4" t="s">
        <v>3047</v>
      </c>
    </row>
    <row r="8" spans="2:4" x14ac:dyDescent="0.35">
      <c r="B8" s="7" t="s">
        <v>2927</v>
      </c>
      <c r="C8" s="14" t="s">
        <v>533</v>
      </c>
      <c r="D8" s="9" t="s">
        <v>3048</v>
      </c>
    </row>
    <row r="9" spans="2:4" x14ac:dyDescent="0.35">
      <c r="B9" s="2" t="s">
        <v>2928</v>
      </c>
      <c r="C9" s="15" t="s">
        <v>3035</v>
      </c>
      <c r="D9" s="4" t="s">
        <v>3048</v>
      </c>
    </row>
    <row r="10" spans="2:4" ht="25" x14ac:dyDescent="0.35">
      <c r="B10" s="7" t="s">
        <v>2929</v>
      </c>
      <c r="C10" s="14" t="s">
        <v>533</v>
      </c>
      <c r="D10" s="9" t="s">
        <v>3049</v>
      </c>
    </row>
    <row r="11" spans="2:4" x14ac:dyDescent="0.35">
      <c r="B11" s="2" t="s">
        <v>2930</v>
      </c>
      <c r="C11" s="15" t="s">
        <v>3036</v>
      </c>
      <c r="D11" s="4" t="s">
        <v>3049</v>
      </c>
    </row>
    <row r="12" spans="2:4" x14ac:dyDescent="0.35">
      <c r="B12" s="7" t="s">
        <v>2931</v>
      </c>
      <c r="C12" s="14" t="s">
        <v>533</v>
      </c>
      <c r="D12" s="9" t="s">
        <v>3050</v>
      </c>
    </row>
    <row r="13" spans="2:4" ht="25" x14ac:dyDescent="0.35">
      <c r="B13" s="2" t="s">
        <v>2932</v>
      </c>
      <c r="C13" s="15" t="s">
        <v>3036</v>
      </c>
      <c r="D13" s="4" t="s">
        <v>3051</v>
      </c>
    </row>
    <row r="14" spans="2:4" x14ac:dyDescent="0.35">
      <c r="B14" s="2" t="s">
        <v>2933</v>
      </c>
      <c r="C14" s="15" t="s">
        <v>3037</v>
      </c>
      <c r="D14" s="4" t="s">
        <v>3052</v>
      </c>
    </row>
    <row r="15" spans="2:4" ht="25" x14ac:dyDescent="0.35">
      <c r="B15" s="7" t="s">
        <v>2934</v>
      </c>
      <c r="C15" s="14" t="s">
        <v>533</v>
      </c>
      <c r="D15" s="9" t="s">
        <v>3053</v>
      </c>
    </row>
    <row r="16" spans="2:4" x14ac:dyDescent="0.35">
      <c r="B16" s="2" t="s">
        <v>2935</v>
      </c>
      <c r="C16" s="15" t="s">
        <v>3037</v>
      </c>
      <c r="D16" s="4" t="s">
        <v>3053</v>
      </c>
    </row>
    <row r="17" spans="2:4" ht="25" x14ac:dyDescent="0.35">
      <c r="B17" s="7" t="s">
        <v>2936</v>
      </c>
      <c r="C17" s="14" t="s">
        <v>533</v>
      </c>
      <c r="D17" s="9" t="s">
        <v>3054</v>
      </c>
    </row>
    <row r="18" spans="2:4" x14ac:dyDescent="0.35">
      <c r="B18" s="2" t="s">
        <v>2937</v>
      </c>
      <c r="C18" s="15" t="s">
        <v>3036</v>
      </c>
      <c r="D18" s="4" t="s">
        <v>3054</v>
      </c>
    </row>
    <row r="19" spans="2:4" ht="25" x14ac:dyDescent="0.35">
      <c r="B19" s="7" t="s">
        <v>2938</v>
      </c>
      <c r="C19" s="14" t="s">
        <v>533</v>
      </c>
      <c r="D19" s="9" t="s">
        <v>3055</v>
      </c>
    </row>
    <row r="20" spans="2:4" x14ac:dyDescent="0.35">
      <c r="B20" s="2" t="s">
        <v>2939</v>
      </c>
      <c r="C20" s="15" t="s">
        <v>3035</v>
      </c>
      <c r="D20" s="4" t="s">
        <v>3055</v>
      </c>
    </row>
    <row r="21" spans="2:4" ht="25" x14ac:dyDescent="0.35">
      <c r="B21" s="7" t="s">
        <v>2940</v>
      </c>
      <c r="C21" s="14" t="s">
        <v>533</v>
      </c>
      <c r="D21" s="9" t="s">
        <v>2541</v>
      </c>
    </row>
    <row r="22" spans="2:4" x14ac:dyDescent="0.35">
      <c r="B22" s="2" t="s">
        <v>2941</v>
      </c>
      <c r="C22" s="15" t="s">
        <v>3038</v>
      </c>
      <c r="D22" s="4" t="s">
        <v>2541</v>
      </c>
    </row>
    <row r="23" spans="2:4" x14ac:dyDescent="0.35">
      <c r="B23" s="7" t="s">
        <v>2942</v>
      </c>
      <c r="C23" s="14" t="s">
        <v>533</v>
      </c>
      <c r="D23" s="9" t="s">
        <v>3056</v>
      </c>
    </row>
    <row r="24" spans="2:4" x14ac:dyDescent="0.35">
      <c r="B24" s="2" t="s">
        <v>2943</v>
      </c>
      <c r="C24" s="15" t="s">
        <v>3037</v>
      </c>
      <c r="D24" s="4" t="s">
        <v>3056</v>
      </c>
    </row>
    <row r="25" spans="2:4" ht="25" x14ac:dyDescent="0.35">
      <c r="B25" s="7" t="s">
        <v>2944</v>
      </c>
      <c r="C25" s="14" t="s">
        <v>533</v>
      </c>
      <c r="D25" s="9" t="s">
        <v>3057</v>
      </c>
    </row>
    <row r="26" spans="2:4" x14ac:dyDescent="0.35">
      <c r="B26" s="2" t="s">
        <v>2945</v>
      </c>
      <c r="C26" s="15" t="s">
        <v>3037</v>
      </c>
      <c r="D26" s="4" t="s">
        <v>3058</v>
      </c>
    </row>
    <row r="27" spans="2:4" x14ac:dyDescent="0.35">
      <c r="B27" s="2" t="s">
        <v>2946</v>
      </c>
      <c r="C27" s="15" t="s">
        <v>3039</v>
      </c>
      <c r="D27" s="4" t="s">
        <v>3059</v>
      </c>
    </row>
    <row r="28" spans="2:4" ht="25" x14ac:dyDescent="0.35">
      <c r="B28" s="7" t="s">
        <v>2947</v>
      </c>
      <c r="C28" s="14" t="s">
        <v>533</v>
      </c>
      <c r="D28" s="9" t="s">
        <v>3060</v>
      </c>
    </row>
    <row r="29" spans="2:4" x14ac:dyDescent="0.35">
      <c r="B29" s="2" t="s">
        <v>2948</v>
      </c>
      <c r="C29" s="15" t="s">
        <v>3037</v>
      </c>
      <c r="D29" s="4" t="s">
        <v>3060</v>
      </c>
    </row>
    <row r="30" spans="2:4" x14ac:dyDescent="0.35">
      <c r="B30" s="7" t="s">
        <v>2949</v>
      </c>
      <c r="C30" s="14" t="s">
        <v>533</v>
      </c>
      <c r="D30" s="9" t="s">
        <v>3061</v>
      </c>
    </row>
    <row r="31" spans="2:4" x14ac:dyDescent="0.35">
      <c r="B31" s="2" t="s">
        <v>2950</v>
      </c>
      <c r="C31" s="15" t="s">
        <v>3040</v>
      </c>
      <c r="D31" s="4" t="s">
        <v>3061</v>
      </c>
    </row>
    <row r="32" spans="2:4" x14ac:dyDescent="0.35">
      <c r="B32" s="11" t="s">
        <v>2951</v>
      </c>
      <c r="C32" s="13" t="s">
        <v>533</v>
      </c>
      <c r="D32" s="16" t="s">
        <v>3062</v>
      </c>
    </row>
    <row r="33" spans="2:4" x14ac:dyDescent="0.35">
      <c r="B33" s="7" t="s">
        <v>2952</v>
      </c>
      <c r="C33" s="14" t="s">
        <v>533</v>
      </c>
      <c r="D33" s="9" t="s">
        <v>3063</v>
      </c>
    </row>
    <row r="34" spans="2:4" ht="25" x14ac:dyDescent="0.35">
      <c r="B34" s="2" t="s">
        <v>2953</v>
      </c>
      <c r="C34" s="15" t="s">
        <v>3040</v>
      </c>
      <c r="D34" s="4" t="s">
        <v>3063</v>
      </c>
    </row>
    <row r="35" spans="2:4" x14ac:dyDescent="0.35">
      <c r="B35" s="7" t="s">
        <v>2954</v>
      </c>
      <c r="C35" s="14" t="s">
        <v>533</v>
      </c>
      <c r="D35" s="9" t="s">
        <v>3064</v>
      </c>
    </row>
    <row r="36" spans="2:4" ht="25" x14ac:dyDescent="0.35">
      <c r="B36" s="2" t="s">
        <v>2955</v>
      </c>
      <c r="C36" s="15" t="s">
        <v>3040</v>
      </c>
      <c r="D36" s="4" t="s">
        <v>3065</v>
      </c>
    </row>
    <row r="37" spans="2:4" x14ac:dyDescent="0.35">
      <c r="B37" s="2" t="s">
        <v>2956</v>
      </c>
      <c r="C37" s="15" t="s">
        <v>3037</v>
      </c>
      <c r="D37" s="4" t="s">
        <v>3066</v>
      </c>
    </row>
    <row r="38" spans="2:4" x14ac:dyDescent="0.35">
      <c r="B38" s="2" t="s">
        <v>2957</v>
      </c>
      <c r="C38" s="15" t="s">
        <v>3037</v>
      </c>
      <c r="D38" s="4" t="s">
        <v>3067</v>
      </c>
    </row>
    <row r="39" spans="2:4" x14ac:dyDescent="0.35">
      <c r="B39" s="2" t="s">
        <v>2958</v>
      </c>
      <c r="C39" s="15" t="s">
        <v>3038</v>
      </c>
      <c r="D39" s="4" t="s">
        <v>3068</v>
      </c>
    </row>
    <row r="40" spans="2:4" x14ac:dyDescent="0.35">
      <c r="B40" s="2" t="s">
        <v>2959</v>
      </c>
      <c r="C40" s="15" t="s">
        <v>3037</v>
      </c>
      <c r="D40" s="4" t="s">
        <v>3069</v>
      </c>
    </row>
    <row r="41" spans="2:4" x14ac:dyDescent="0.35">
      <c r="B41" s="2" t="s">
        <v>2960</v>
      </c>
      <c r="C41" s="15" t="s">
        <v>3037</v>
      </c>
      <c r="D41" s="4" t="s">
        <v>3070</v>
      </c>
    </row>
    <row r="42" spans="2:4" x14ac:dyDescent="0.35">
      <c r="B42" s="2" t="s">
        <v>2961</v>
      </c>
      <c r="C42" s="15" t="s">
        <v>3037</v>
      </c>
      <c r="D42" s="4" t="s">
        <v>3071</v>
      </c>
    </row>
    <row r="43" spans="2:4" x14ac:dyDescent="0.35">
      <c r="B43" s="2" t="s">
        <v>2962</v>
      </c>
      <c r="C43" s="15" t="s">
        <v>3037</v>
      </c>
      <c r="D43" s="4" t="s">
        <v>3072</v>
      </c>
    </row>
    <row r="44" spans="2:4" x14ac:dyDescent="0.35">
      <c r="B44" s="2" t="s">
        <v>2963</v>
      </c>
      <c r="C44" s="15" t="s">
        <v>3037</v>
      </c>
      <c r="D44" s="4" t="s">
        <v>3073</v>
      </c>
    </row>
    <row r="45" spans="2:4" ht="25" x14ac:dyDescent="0.35">
      <c r="B45" s="2" t="s">
        <v>2964</v>
      </c>
      <c r="C45" s="15" t="s">
        <v>3037</v>
      </c>
      <c r="D45" s="4" t="s">
        <v>3074</v>
      </c>
    </row>
    <row r="46" spans="2:4" x14ac:dyDescent="0.35">
      <c r="B46" s="2" t="s">
        <v>2965</v>
      </c>
      <c r="C46" s="15" t="s">
        <v>3037</v>
      </c>
      <c r="D46" s="4" t="s">
        <v>3075</v>
      </c>
    </row>
    <row r="47" spans="2:4" x14ac:dyDescent="0.35">
      <c r="B47" s="2" t="s">
        <v>2966</v>
      </c>
      <c r="C47" s="15" t="s">
        <v>3037</v>
      </c>
      <c r="D47" s="4" t="s">
        <v>3076</v>
      </c>
    </row>
    <row r="48" spans="2:4" ht="25" x14ac:dyDescent="0.35">
      <c r="B48" s="2" t="s">
        <v>2967</v>
      </c>
      <c r="C48" s="15" t="s">
        <v>3037</v>
      </c>
      <c r="D48" s="4" t="s">
        <v>3077</v>
      </c>
    </row>
    <row r="49" spans="2:4" x14ac:dyDescent="0.35">
      <c r="B49" s="2" t="s">
        <v>2968</v>
      </c>
      <c r="C49" s="15" t="s">
        <v>3037</v>
      </c>
      <c r="D49" s="4" t="s">
        <v>3078</v>
      </c>
    </row>
    <row r="50" spans="2:4" x14ac:dyDescent="0.35">
      <c r="B50" s="7" t="s">
        <v>2969</v>
      </c>
      <c r="C50" s="14" t="s">
        <v>533</v>
      </c>
      <c r="D50" s="9" t="s">
        <v>3079</v>
      </c>
    </row>
    <row r="51" spans="2:4" x14ac:dyDescent="0.35">
      <c r="B51" s="2" t="s">
        <v>2970</v>
      </c>
      <c r="C51" s="15" t="s">
        <v>3040</v>
      </c>
      <c r="D51" s="4" t="s">
        <v>3080</v>
      </c>
    </row>
    <row r="52" spans="2:4" ht="25" x14ac:dyDescent="0.35">
      <c r="B52" s="2" t="s">
        <v>2971</v>
      </c>
      <c r="C52" s="15" t="s">
        <v>3040</v>
      </c>
      <c r="D52" s="4" t="s">
        <v>3081</v>
      </c>
    </row>
    <row r="53" spans="2:4" x14ac:dyDescent="0.35">
      <c r="B53" s="2" t="s">
        <v>2972</v>
      </c>
      <c r="C53" s="15" t="s">
        <v>3037</v>
      </c>
      <c r="D53" s="4" t="s">
        <v>3082</v>
      </c>
    </row>
    <row r="54" spans="2:4" ht="25" x14ac:dyDescent="0.35">
      <c r="B54" s="2" t="s">
        <v>2973</v>
      </c>
      <c r="C54" s="15" t="s">
        <v>3041</v>
      </c>
      <c r="D54" s="4" t="s">
        <v>486</v>
      </c>
    </row>
    <row r="55" spans="2:4" x14ac:dyDescent="0.35">
      <c r="B55" s="2" t="s">
        <v>2974</v>
      </c>
      <c r="C55" s="15" t="s">
        <v>3037</v>
      </c>
      <c r="D55" s="4" t="s">
        <v>3083</v>
      </c>
    </row>
    <row r="56" spans="2:4" ht="25" x14ac:dyDescent="0.35">
      <c r="B56" s="2" t="s">
        <v>2975</v>
      </c>
      <c r="C56" s="15" t="s">
        <v>3040</v>
      </c>
      <c r="D56" s="4" t="s">
        <v>3084</v>
      </c>
    </row>
    <row r="57" spans="2:4" x14ac:dyDescent="0.35">
      <c r="B57" s="2" t="s">
        <v>2976</v>
      </c>
      <c r="C57" s="15" t="s">
        <v>3036</v>
      </c>
      <c r="D57" s="4" t="s">
        <v>3085</v>
      </c>
    </row>
    <row r="58" spans="2:4" x14ac:dyDescent="0.35">
      <c r="B58" s="2" t="s">
        <v>2977</v>
      </c>
      <c r="C58" s="15" t="s">
        <v>3040</v>
      </c>
      <c r="D58" s="4" t="s">
        <v>3086</v>
      </c>
    </row>
    <row r="59" spans="2:4" ht="25" x14ac:dyDescent="0.35">
      <c r="B59" s="2" t="s">
        <v>2978</v>
      </c>
      <c r="C59" s="15" t="s">
        <v>3037</v>
      </c>
      <c r="D59" s="4" t="s">
        <v>3087</v>
      </c>
    </row>
    <row r="60" spans="2:4" ht="25" x14ac:dyDescent="0.35">
      <c r="B60" s="2" t="s">
        <v>2979</v>
      </c>
      <c r="C60" s="15" t="s">
        <v>3037</v>
      </c>
      <c r="D60" s="4" t="s">
        <v>3088</v>
      </c>
    </row>
    <row r="61" spans="2:4" x14ac:dyDescent="0.35">
      <c r="B61" s="7" t="s">
        <v>2980</v>
      </c>
      <c r="C61" s="14" t="s">
        <v>533</v>
      </c>
      <c r="D61" s="9" t="s">
        <v>3089</v>
      </c>
    </row>
    <row r="62" spans="2:4" x14ac:dyDescent="0.35">
      <c r="B62" s="2" t="s">
        <v>2981</v>
      </c>
      <c r="C62" s="15" t="s">
        <v>3037</v>
      </c>
      <c r="D62" s="4" t="s">
        <v>3089</v>
      </c>
    </row>
    <row r="63" spans="2:4" ht="25" x14ac:dyDescent="0.35">
      <c r="B63" s="7" t="s">
        <v>2982</v>
      </c>
      <c r="C63" s="14" t="s">
        <v>533</v>
      </c>
      <c r="D63" s="9" t="s">
        <v>3090</v>
      </c>
    </row>
    <row r="64" spans="2:4" x14ac:dyDescent="0.35">
      <c r="B64" s="2" t="s">
        <v>2983</v>
      </c>
      <c r="C64" s="15" t="s">
        <v>3037</v>
      </c>
      <c r="D64" s="4" t="s">
        <v>3091</v>
      </c>
    </row>
    <row r="65" spans="2:4" x14ac:dyDescent="0.35">
      <c r="B65" s="2" t="s">
        <v>2984</v>
      </c>
      <c r="C65" s="15" t="s">
        <v>3037</v>
      </c>
      <c r="D65" s="4" t="s">
        <v>3092</v>
      </c>
    </row>
    <row r="66" spans="2:4" x14ac:dyDescent="0.35">
      <c r="B66" s="2" t="s">
        <v>2985</v>
      </c>
      <c r="C66" s="15" t="s">
        <v>3037</v>
      </c>
      <c r="D66" s="4" t="s">
        <v>3093</v>
      </c>
    </row>
    <row r="67" spans="2:4" x14ac:dyDescent="0.35">
      <c r="B67" s="2" t="s">
        <v>2986</v>
      </c>
      <c r="C67" s="15" t="s">
        <v>3037</v>
      </c>
      <c r="D67" s="4" t="s">
        <v>3094</v>
      </c>
    </row>
    <row r="68" spans="2:4" ht="25" x14ac:dyDescent="0.35">
      <c r="B68" s="2" t="s">
        <v>2987</v>
      </c>
      <c r="C68" s="15" t="s">
        <v>3037</v>
      </c>
      <c r="D68" s="4" t="s">
        <v>3095</v>
      </c>
    </row>
    <row r="69" spans="2:4" x14ac:dyDescent="0.35">
      <c r="B69" s="2" t="s">
        <v>2988</v>
      </c>
      <c r="C69" s="15" t="s">
        <v>3040</v>
      </c>
      <c r="D69" s="4" t="s">
        <v>3096</v>
      </c>
    </row>
    <row r="70" spans="2:4" x14ac:dyDescent="0.35">
      <c r="B70" s="7" t="s">
        <v>2989</v>
      </c>
      <c r="C70" s="14" t="s">
        <v>533</v>
      </c>
      <c r="D70" s="9" t="s">
        <v>3097</v>
      </c>
    </row>
    <row r="71" spans="2:4" x14ac:dyDescent="0.35">
      <c r="B71" s="2" t="s">
        <v>2990</v>
      </c>
      <c r="C71" s="15" t="s">
        <v>3040</v>
      </c>
      <c r="D71" s="4" t="s">
        <v>3098</v>
      </c>
    </row>
    <row r="72" spans="2:4" x14ac:dyDescent="0.35">
      <c r="B72" s="2" t="s">
        <v>2991</v>
      </c>
      <c r="C72" s="15" t="s">
        <v>3037</v>
      </c>
      <c r="D72" s="4" t="s">
        <v>3099</v>
      </c>
    </row>
    <row r="73" spans="2:4" x14ac:dyDescent="0.35">
      <c r="B73" s="2" t="s">
        <v>2992</v>
      </c>
      <c r="C73" s="15" t="s">
        <v>3037</v>
      </c>
      <c r="D73" s="4" t="s">
        <v>3100</v>
      </c>
    </row>
    <row r="74" spans="2:4" x14ac:dyDescent="0.35">
      <c r="B74" s="2" t="s">
        <v>2993</v>
      </c>
      <c r="C74" s="15" t="s">
        <v>3037</v>
      </c>
      <c r="D74" s="4" t="s">
        <v>3101</v>
      </c>
    </row>
    <row r="75" spans="2:4" ht="25" x14ac:dyDescent="0.35">
      <c r="B75" s="2" t="s">
        <v>2994</v>
      </c>
      <c r="C75" s="15" t="s">
        <v>3037</v>
      </c>
      <c r="D75" s="4" t="s">
        <v>3102</v>
      </c>
    </row>
    <row r="76" spans="2:4" x14ac:dyDescent="0.35">
      <c r="B76" s="7" t="s">
        <v>2995</v>
      </c>
      <c r="C76" s="14" t="s">
        <v>533</v>
      </c>
      <c r="D76" s="9" t="s">
        <v>3103</v>
      </c>
    </row>
    <row r="77" spans="2:4" x14ac:dyDescent="0.35">
      <c r="B77" s="2" t="s">
        <v>2996</v>
      </c>
      <c r="C77" s="15" t="s">
        <v>3035</v>
      </c>
      <c r="D77" s="4" t="s">
        <v>3103</v>
      </c>
    </row>
    <row r="78" spans="2:4" x14ac:dyDescent="0.35">
      <c r="B78" s="7" t="s">
        <v>2997</v>
      </c>
      <c r="C78" s="14" t="s">
        <v>533</v>
      </c>
      <c r="D78" s="9" t="s">
        <v>3104</v>
      </c>
    </row>
    <row r="79" spans="2:4" x14ac:dyDescent="0.35">
      <c r="B79" s="2" t="s">
        <v>2998</v>
      </c>
      <c r="C79" s="15" t="s">
        <v>3037</v>
      </c>
      <c r="D79" s="4" t="s">
        <v>3105</v>
      </c>
    </row>
    <row r="80" spans="2:4" x14ac:dyDescent="0.35">
      <c r="B80" s="2" t="s">
        <v>2999</v>
      </c>
      <c r="C80" s="15" t="s">
        <v>3037</v>
      </c>
      <c r="D80" s="4" t="s">
        <v>3106</v>
      </c>
    </row>
    <row r="81" spans="2:4" x14ac:dyDescent="0.35">
      <c r="B81" s="7" t="s">
        <v>3000</v>
      </c>
      <c r="C81" s="14" t="s">
        <v>533</v>
      </c>
      <c r="D81" s="9" t="s">
        <v>3107</v>
      </c>
    </row>
    <row r="82" spans="2:4" x14ac:dyDescent="0.35">
      <c r="B82" s="2" t="s">
        <v>3001</v>
      </c>
      <c r="C82" s="15" t="s">
        <v>3042</v>
      </c>
      <c r="D82" s="4" t="s">
        <v>3108</v>
      </c>
    </row>
    <row r="83" spans="2:4" x14ac:dyDescent="0.35">
      <c r="B83" s="2" t="s">
        <v>3002</v>
      </c>
      <c r="C83" s="15" t="s">
        <v>3036</v>
      </c>
      <c r="D83" s="4" t="s">
        <v>3109</v>
      </c>
    </row>
    <row r="84" spans="2:4" x14ac:dyDescent="0.35">
      <c r="B84" s="7" t="s">
        <v>3003</v>
      </c>
      <c r="C84" s="14" t="s">
        <v>533</v>
      </c>
      <c r="D84" s="9" t="s">
        <v>3110</v>
      </c>
    </row>
    <row r="85" spans="2:4" x14ac:dyDescent="0.35">
      <c r="B85" s="2" t="s">
        <v>3004</v>
      </c>
      <c r="C85" s="15" t="s">
        <v>3043</v>
      </c>
      <c r="D85" s="4" t="s">
        <v>3110</v>
      </c>
    </row>
    <row r="86" spans="2:4" x14ac:dyDescent="0.35">
      <c r="B86" s="11" t="s">
        <v>3005</v>
      </c>
      <c r="C86" s="13" t="s">
        <v>533</v>
      </c>
      <c r="D86" s="16" t="s">
        <v>3111</v>
      </c>
    </row>
    <row r="87" spans="2:4" ht="25" x14ac:dyDescent="0.35">
      <c r="B87" s="7" t="s">
        <v>3006</v>
      </c>
      <c r="C87" s="14" t="s">
        <v>533</v>
      </c>
      <c r="D87" s="9" t="s">
        <v>3112</v>
      </c>
    </row>
    <row r="88" spans="2:4" x14ac:dyDescent="0.35">
      <c r="B88" s="2" t="s">
        <v>3007</v>
      </c>
      <c r="C88" s="15" t="s">
        <v>3035</v>
      </c>
      <c r="D88" s="4" t="s">
        <v>3112</v>
      </c>
    </row>
    <row r="89" spans="2:4" ht="25" x14ac:dyDescent="0.35">
      <c r="B89" s="7" t="s">
        <v>3008</v>
      </c>
      <c r="C89" s="14" t="s">
        <v>533</v>
      </c>
      <c r="D89" s="9" t="s">
        <v>3113</v>
      </c>
    </row>
    <row r="90" spans="2:4" x14ac:dyDescent="0.35">
      <c r="B90" s="2" t="s">
        <v>3009</v>
      </c>
      <c r="C90" s="15" t="s">
        <v>3042</v>
      </c>
      <c r="D90" s="4" t="s">
        <v>3114</v>
      </c>
    </row>
    <row r="91" spans="2:4" x14ac:dyDescent="0.35">
      <c r="B91" s="2" t="s">
        <v>3010</v>
      </c>
      <c r="C91" s="15" t="s">
        <v>3040</v>
      </c>
      <c r="D91" s="4" t="s">
        <v>3115</v>
      </c>
    </row>
    <row r="92" spans="2:4" ht="25" x14ac:dyDescent="0.35">
      <c r="B92" s="2" t="s">
        <v>3011</v>
      </c>
      <c r="C92" s="15" t="s">
        <v>3040</v>
      </c>
      <c r="D92" s="4" t="s">
        <v>3116</v>
      </c>
    </row>
    <row r="93" spans="2:4" x14ac:dyDescent="0.35">
      <c r="B93" s="2" t="s">
        <v>3012</v>
      </c>
      <c r="C93" s="15" t="s">
        <v>3042</v>
      </c>
      <c r="D93" s="4" t="s">
        <v>3117</v>
      </c>
    </row>
    <row r="94" spans="2:4" x14ac:dyDescent="0.35">
      <c r="B94" s="2" t="s">
        <v>3013</v>
      </c>
      <c r="C94" s="15" t="s">
        <v>3042</v>
      </c>
      <c r="D94" s="4" t="s">
        <v>3118</v>
      </c>
    </row>
    <row r="95" spans="2:4" x14ac:dyDescent="0.35">
      <c r="B95" s="7" t="s">
        <v>3014</v>
      </c>
      <c r="C95" s="14" t="s">
        <v>533</v>
      </c>
      <c r="D95" s="9" t="s">
        <v>3119</v>
      </c>
    </row>
    <row r="96" spans="2:4" ht="25" x14ac:dyDescent="0.35">
      <c r="B96" s="2" t="s">
        <v>3015</v>
      </c>
      <c r="C96" s="15" t="s">
        <v>3043</v>
      </c>
      <c r="D96" s="4" t="s">
        <v>3119</v>
      </c>
    </row>
    <row r="97" spans="2:4" x14ac:dyDescent="0.35">
      <c r="B97" s="7" t="s">
        <v>3016</v>
      </c>
      <c r="C97" s="14" t="s">
        <v>533</v>
      </c>
      <c r="D97" s="9" t="s">
        <v>3120</v>
      </c>
    </row>
    <row r="98" spans="2:4" x14ac:dyDescent="0.35">
      <c r="B98" s="2" t="s">
        <v>3017</v>
      </c>
      <c r="C98" s="15" t="s">
        <v>3042</v>
      </c>
      <c r="D98" s="4" t="s">
        <v>3121</v>
      </c>
    </row>
    <row r="99" spans="2:4" x14ac:dyDescent="0.35">
      <c r="B99" s="2" t="s">
        <v>3018</v>
      </c>
      <c r="C99" s="15" t="s">
        <v>3042</v>
      </c>
      <c r="D99" s="4" t="s">
        <v>3122</v>
      </c>
    </row>
    <row r="100" spans="2:4" x14ac:dyDescent="0.35">
      <c r="B100" s="7" t="s">
        <v>3019</v>
      </c>
      <c r="C100" s="14" t="s">
        <v>533</v>
      </c>
      <c r="D100" s="9" t="s">
        <v>3123</v>
      </c>
    </row>
    <row r="101" spans="2:4" ht="25" x14ac:dyDescent="0.35">
      <c r="B101" s="2" t="s">
        <v>3020</v>
      </c>
      <c r="C101" s="15" t="s">
        <v>3040</v>
      </c>
      <c r="D101" s="4" t="s">
        <v>3124</v>
      </c>
    </row>
    <row r="102" spans="2:4" x14ac:dyDescent="0.35">
      <c r="B102" s="2" t="s">
        <v>3021</v>
      </c>
      <c r="C102" s="15" t="s">
        <v>3037</v>
      </c>
      <c r="D102" s="4" t="s">
        <v>3125</v>
      </c>
    </row>
    <row r="103" spans="2:4" ht="25" x14ac:dyDescent="0.35">
      <c r="B103" s="7" t="s">
        <v>3022</v>
      </c>
      <c r="C103" s="14" t="s">
        <v>533</v>
      </c>
      <c r="D103" s="9" t="s">
        <v>3126</v>
      </c>
    </row>
    <row r="104" spans="2:4" x14ac:dyDescent="0.35">
      <c r="B104" s="2" t="s">
        <v>3023</v>
      </c>
      <c r="C104" s="15" t="s">
        <v>3036</v>
      </c>
      <c r="D104" s="4" t="s">
        <v>3126</v>
      </c>
    </row>
    <row r="105" spans="2:4" x14ac:dyDescent="0.35">
      <c r="B105" s="7" t="s">
        <v>3024</v>
      </c>
      <c r="C105" s="14" t="s">
        <v>533</v>
      </c>
      <c r="D105" s="9" t="s">
        <v>3127</v>
      </c>
    </row>
    <row r="106" spans="2:4" x14ac:dyDescent="0.35">
      <c r="B106" s="2" t="s">
        <v>3025</v>
      </c>
      <c r="C106" s="15" t="s">
        <v>3042</v>
      </c>
      <c r="D106" s="4" t="s">
        <v>3127</v>
      </c>
    </row>
    <row r="107" spans="2:4" x14ac:dyDescent="0.35">
      <c r="B107" s="7" t="s">
        <v>3026</v>
      </c>
      <c r="C107" s="14" t="s">
        <v>533</v>
      </c>
      <c r="D107" s="9" t="s">
        <v>3128</v>
      </c>
    </row>
    <row r="108" spans="2:4" x14ac:dyDescent="0.35">
      <c r="B108" s="2" t="s">
        <v>3027</v>
      </c>
      <c r="C108" s="15" t="s">
        <v>3042</v>
      </c>
      <c r="D108" s="4" t="s">
        <v>3128</v>
      </c>
    </row>
    <row r="109" spans="2:4" ht="25" x14ac:dyDescent="0.35">
      <c r="B109" s="11" t="s">
        <v>3028</v>
      </c>
      <c r="C109" s="13" t="s">
        <v>533</v>
      </c>
      <c r="D109" s="16" t="s">
        <v>2918</v>
      </c>
    </row>
    <row r="110" spans="2:4" ht="25" x14ac:dyDescent="0.35">
      <c r="B110" s="7" t="s">
        <v>3029</v>
      </c>
      <c r="C110" s="14" t="s">
        <v>533</v>
      </c>
      <c r="D110" s="9" t="s">
        <v>2922</v>
      </c>
    </row>
    <row r="111" spans="2:4" x14ac:dyDescent="0.35">
      <c r="B111" s="2" t="s">
        <v>3030</v>
      </c>
      <c r="C111" s="15" t="s">
        <v>3044</v>
      </c>
      <c r="D111" s="4" t="s">
        <v>2922</v>
      </c>
    </row>
    <row r="112" spans="2:4" ht="25" x14ac:dyDescent="0.35">
      <c r="B112" s="7" t="s">
        <v>3031</v>
      </c>
      <c r="C112" s="14" t="s">
        <v>533</v>
      </c>
      <c r="D112" s="9" t="s">
        <v>695</v>
      </c>
    </row>
    <row r="113" spans="2:4" ht="25" x14ac:dyDescent="0.35">
      <c r="B113" s="2" t="s">
        <v>3032</v>
      </c>
      <c r="C113" s="15" t="s">
        <v>3045</v>
      </c>
      <c r="D113" s="4" t="s">
        <v>695</v>
      </c>
    </row>
    <row r="114" spans="2:4" x14ac:dyDescent="0.35">
      <c r="B114" s="3" t="s">
        <v>3033</v>
      </c>
      <c r="C114" s="1" t="s">
        <v>533</v>
      </c>
      <c r="D114" s="5" t="s">
        <v>103</v>
      </c>
    </row>
  </sheetData>
  <mergeCells count="1">
    <mergeCell ref="B2:D2"/>
  </mergeCells>
  <pageMargins left="0.7" right="0.7" top="0.75" bottom="0.75" header="0.3" footer="0.3"/>
  <pageSetup paperSize="9" orientation="portrait" horizontalDpi="300" verticalDpi="30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A45"/>
  <sheetViews>
    <sheetView showGridLines="0" topLeftCell="A29" workbookViewId="0">
      <selection sqref="A1:H1"/>
    </sheetView>
  </sheetViews>
  <sheetFormatPr baseColWidth="10" defaultColWidth="11.453125" defaultRowHeight="12.5" x14ac:dyDescent="0.25"/>
  <cols>
    <col min="1" max="1" width="12.54296875" style="105" customWidth="1"/>
    <col min="2" max="2" width="43" style="105" customWidth="1"/>
    <col min="3" max="3" width="19.7265625" style="105" customWidth="1"/>
    <col min="4" max="4" width="13.7265625" style="105" customWidth="1"/>
    <col min="5" max="5" width="16.453125" style="105" customWidth="1"/>
    <col min="6" max="183" width="11.453125" style="167"/>
    <col min="184" max="16384" width="11.453125" style="170"/>
  </cols>
  <sheetData>
    <row r="1" spans="1:183" x14ac:dyDescent="0.25">
      <c r="A1" s="1336"/>
      <c r="B1" s="1336"/>
      <c r="C1" s="1336"/>
      <c r="D1" s="1336"/>
      <c r="E1" s="1336"/>
    </row>
    <row r="2" spans="1:183" s="163" customFormat="1" ht="15" x14ac:dyDescent="0.3">
      <c r="A2" s="905" t="s">
        <v>4160</v>
      </c>
      <c r="B2" s="905"/>
      <c r="C2" s="905"/>
      <c r="D2" s="905"/>
      <c r="E2" s="905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/>
      <c r="BI2" s="162"/>
      <c r="BJ2" s="162"/>
      <c r="BK2" s="162"/>
      <c r="BL2" s="162"/>
      <c r="BM2" s="162"/>
      <c r="BN2" s="162"/>
      <c r="BO2" s="162"/>
      <c r="BP2" s="162"/>
      <c r="BQ2" s="162"/>
      <c r="BR2" s="162"/>
      <c r="BS2" s="162"/>
      <c r="BT2" s="162"/>
      <c r="BU2" s="162"/>
      <c r="BV2" s="162"/>
      <c r="BW2" s="162"/>
      <c r="BX2" s="162"/>
      <c r="BY2" s="162"/>
      <c r="BZ2" s="162"/>
      <c r="CA2" s="162"/>
      <c r="CB2" s="162"/>
      <c r="CC2" s="162"/>
      <c r="CD2" s="162"/>
      <c r="CE2" s="162"/>
      <c r="CF2" s="162"/>
      <c r="CG2" s="162"/>
      <c r="CH2" s="162"/>
      <c r="CI2" s="162"/>
      <c r="CJ2" s="162"/>
      <c r="CK2" s="162"/>
      <c r="CL2" s="162"/>
      <c r="CM2" s="162"/>
      <c r="CN2" s="162"/>
      <c r="CO2" s="162"/>
      <c r="CP2" s="162"/>
      <c r="CQ2" s="162"/>
      <c r="CR2" s="162"/>
      <c r="CS2" s="162"/>
      <c r="CT2" s="162"/>
      <c r="CU2" s="162"/>
      <c r="CV2" s="162"/>
      <c r="CW2" s="162"/>
      <c r="CX2" s="162"/>
      <c r="CY2" s="162"/>
      <c r="CZ2" s="162"/>
      <c r="DA2" s="162"/>
      <c r="DB2" s="162"/>
      <c r="DC2" s="162"/>
      <c r="DD2" s="162"/>
      <c r="DE2" s="162"/>
      <c r="DF2" s="162"/>
      <c r="DG2" s="162"/>
      <c r="DH2" s="162"/>
      <c r="DI2" s="162"/>
      <c r="DJ2" s="162"/>
      <c r="DK2" s="162"/>
      <c r="DL2" s="162"/>
      <c r="DM2" s="162"/>
      <c r="DN2" s="162"/>
      <c r="DO2" s="162"/>
      <c r="DP2" s="162"/>
      <c r="DQ2" s="162"/>
      <c r="DR2" s="162"/>
      <c r="DS2" s="162"/>
      <c r="DT2" s="162"/>
      <c r="DU2" s="162"/>
      <c r="DV2" s="162"/>
      <c r="DW2" s="162"/>
      <c r="DX2" s="162"/>
      <c r="DY2" s="162"/>
      <c r="DZ2" s="162"/>
      <c r="EA2" s="162"/>
      <c r="EB2" s="162"/>
      <c r="EC2" s="162"/>
      <c r="ED2" s="162"/>
      <c r="EE2" s="162"/>
      <c r="EF2" s="162"/>
      <c r="EG2" s="162"/>
      <c r="EH2" s="162"/>
      <c r="EI2" s="162"/>
      <c r="EJ2" s="162"/>
      <c r="EK2" s="162"/>
      <c r="EL2" s="162"/>
      <c r="EM2" s="162"/>
      <c r="EN2" s="162"/>
      <c r="EO2" s="162"/>
      <c r="EP2" s="162"/>
      <c r="EQ2" s="162"/>
      <c r="ER2" s="162"/>
      <c r="ES2" s="162"/>
      <c r="ET2" s="162"/>
      <c r="EU2" s="162"/>
      <c r="EV2" s="162"/>
      <c r="EW2" s="162"/>
      <c r="EX2" s="162"/>
      <c r="EY2" s="162"/>
      <c r="EZ2" s="162"/>
      <c r="FA2" s="162"/>
      <c r="FB2" s="162"/>
      <c r="FC2" s="162"/>
      <c r="FD2" s="162"/>
      <c r="FE2" s="162"/>
      <c r="FF2" s="162"/>
      <c r="FG2" s="162"/>
      <c r="FH2" s="162"/>
      <c r="FI2" s="162"/>
      <c r="FJ2" s="162"/>
      <c r="FK2" s="162"/>
      <c r="FL2" s="162"/>
      <c r="FM2" s="162"/>
      <c r="FN2" s="162"/>
      <c r="FO2" s="162"/>
      <c r="FP2" s="162"/>
      <c r="FQ2" s="162"/>
      <c r="FR2" s="162"/>
      <c r="FS2" s="162"/>
      <c r="FT2" s="162"/>
      <c r="FU2" s="162"/>
      <c r="FV2" s="162"/>
      <c r="FW2" s="162"/>
      <c r="FX2" s="162"/>
      <c r="FY2" s="162"/>
      <c r="FZ2" s="162"/>
      <c r="GA2" s="162"/>
    </row>
    <row r="3" spans="1:183" ht="15" x14ac:dyDescent="0.3">
      <c r="A3" s="905" t="s">
        <v>25</v>
      </c>
      <c r="B3" s="905"/>
      <c r="C3" s="905"/>
      <c r="D3" s="905"/>
      <c r="E3" s="905"/>
    </row>
    <row r="4" spans="1:183" x14ac:dyDescent="0.25">
      <c r="A4" s="906" t="s">
        <v>4161</v>
      </c>
      <c r="B4" s="906" t="s">
        <v>4227</v>
      </c>
      <c r="C4" s="906" t="s">
        <v>4227</v>
      </c>
      <c r="D4" s="906" t="s">
        <v>4227</v>
      </c>
      <c r="E4" s="906" t="s">
        <v>4227</v>
      </c>
    </row>
    <row r="5" spans="1:183" x14ac:dyDescent="0.25">
      <c r="A5" s="906" t="s">
        <v>4228</v>
      </c>
      <c r="B5" s="906" t="s">
        <v>4228</v>
      </c>
      <c r="C5" s="906" t="s">
        <v>4228</v>
      </c>
      <c r="D5" s="906" t="s">
        <v>4228</v>
      </c>
      <c r="E5" s="906" t="s">
        <v>4228</v>
      </c>
    </row>
    <row r="6" spans="1:183" ht="22.5" customHeight="1" x14ac:dyDescent="0.25">
      <c r="A6" s="907" t="s">
        <v>4229</v>
      </c>
      <c r="B6" s="907" t="s">
        <v>4229</v>
      </c>
      <c r="C6" s="907" t="s">
        <v>4229</v>
      </c>
      <c r="D6" s="907" t="s">
        <v>4229</v>
      </c>
      <c r="E6" s="907" t="s">
        <v>4229</v>
      </c>
    </row>
    <row r="7" spans="1:183" x14ac:dyDescent="0.25">
      <c r="A7" s="1337"/>
      <c r="B7" s="1336"/>
      <c r="C7" s="1338"/>
      <c r="D7" s="1339"/>
      <c r="E7" s="1339"/>
    </row>
    <row r="8" spans="1:183" s="117" customFormat="1" ht="15" customHeight="1" x14ac:dyDescent="0.25">
      <c r="A8" s="658" t="s">
        <v>4230</v>
      </c>
      <c r="B8" s="658" t="s">
        <v>4231</v>
      </c>
      <c r="C8" s="658" t="s">
        <v>4232</v>
      </c>
      <c r="D8" s="659" t="s">
        <v>4233</v>
      </c>
      <c r="E8" s="659" t="s">
        <v>4233</v>
      </c>
    </row>
    <row r="9" spans="1:183" s="117" customFormat="1" ht="15" customHeight="1" x14ac:dyDescent="0.25">
      <c r="A9" s="658" t="s">
        <v>4230</v>
      </c>
      <c r="B9" s="658" t="s">
        <v>4231</v>
      </c>
      <c r="C9" s="658" t="s">
        <v>4232</v>
      </c>
      <c r="D9" s="121" t="s">
        <v>4234</v>
      </c>
      <c r="E9" s="121" t="s">
        <v>4235</v>
      </c>
    </row>
    <row r="10" spans="1:183" s="167" customFormat="1" x14ac:dyDescent="0.25">
      <c r="A10" s="1340"/>
      <c r="B10" s="1341"/>
      <c r="C10" s="909"/>
      <c r="D10" s="909"/>
      <c r="E10" s="909"/>
    </row>
    <row r="11" spans="1:183" x14ac:dyDescent="0.25">
      <c r="A11" s="652" t="s">
        <v>4167</v>
      </c>
      <c r="B11" s="652" t="s">
        <v>4167</v>
      </c>
      <c r="C11" s="910"/>
      <c r="D11" s="911"/>
      <c r="E11" s="911"/>
    </row>
    <row r="12" spans="1:183" s="876" customFormat="1" x14ac:dyDescent="0.35">
      <c r="A12" s="924" t="s">
        <v>5352</v>
      </c>
      <c r="B12" s="924" t="s">
        <v>4307</v>
      </c>
      <c r="C12" s="874">
        <v>1</v>
      </c>
      <c r="D12" s="164">
        <v>67444.595700000005</v>
      </c>
      <c r="E12" s="164">
        <v>67444.595700000005</v>
      </c>
      <c r="F12" s="1140"/>
      <c r="G12" s="1342"/>
      <c r="H12" s="1343"/>
      <c r="I12" s="875"/>
      <c r="J12" s="875"/>
      <c r="K12" s="875"/>
      <c r="L12" s="875"/>
      <c r="M12" s="875"/>
      <c r="N12" s="875"/>
      <c r="O12" s="875"/>
      <c r="P12" s="875"/>
      <c r="Q12" s="875"/>
      <c r="R12" s="875"/>
      <c r="S12" s="875"/>
      <c r="T12" s="875"/>
      <c r="U12" s="875"/>
      <c r="V12" s="875"/>
      <c r="W12" s="875"/>
      <c r="X12" s="875"/>
      <c r="Y12" s="875"/>
      <c r="Z12" s="875"/>
      <c r="AA12" s="875"/>
      <c r="AB12" s="875"/>
      <c r="AC12" s="875"/>
      <c r="AD12" s="875"/>
      <c r="AE12" s="875"/>
      <c r="AF12" s="875"/>
      <c r="AG12" s="875"/>
      <c r="AH12" s="875"/>
      <c r="AI12" s="875"/>
      <c r="AJ12" s="875"/>
      <c r="AK12" s="875"/>
      <c r="AL12" s="875"/>
      <c r="AM12" s="875"/>
      <c r="AN12" s="875"/>
      <c r="AO12" s="875"/>
      <c r="AP12" s="875"/>
      <c r="AQ12" s="875"/>
      <c r="AR12" s="875"/>
      <c r="AS12" s="875"/>
      <c r="AT12" s="875"/>
      <c r="AU12" s="875"/>
      <c r="AV12" s="875"/>
      <c r="AW12" s="875"/>
      <c r="AX12" s="875"/>
      <c r="AY12" s="875"/>
      <c r="AZ12" s="875"/>
      <c r="BA12" s="875"/>
      <c r="BB12" s="875"/>
      <c r="BC12" s="875"/>
      <c r="BD12" s="875"/>
      <c r="BE12" s="875"/>
      <c r="BF12" s="875"/>
      <c r="BG12" s="875"/>
      <c r="BH12" s="875"/>
      <c r="BI12" s="875"/>
      <c r="BJ12" s="875"/>
      <c r="BK12" s="875"/>
      <c r="BL12" s="875"/>
      <c r="BM12" s="875"/>
      <c r="BN12" s="875"/>
      <c r="BO12" s="875"/>
      <c r="BP12" s="875"/>
      <c r="BQ12" s="875"/>
      <c r="BR12" s="875"/>
      <c r="BS12" s="875"/>
      <c r="BT12" s="875"/>
      <c r="BU12" s="875"/>
      <c r="BV12" s="875"/>
      <c r="BW12" s="875"/>
      <c r="BX12" s="875"/>
      <c r="BY12" s="875"/>
      <c r="BZ12" s="875"/>
      <c r="CA12" s="875"/>
      <c r="CB12" s="875"/>
      <c r="CC12" s="875"/>
      <c r="CD12" s="875"/>
      <c r="CE12" s="875"/>
      <c r="CF12" s="875"/>
      <c r="CG12" s="875"/>
      <c r="CH12" s="875"/>
      <c r="CI12" s="875"/>
      <c r="CJ12" s="875"/>
      <c r="CK12" s="875"/>
      <c r="CL12" s="875"/>
      <c r="CM12" s="875"/>
      <c r="CN12" s="875"/>
      <c r="CO12" s="875"/>
      <c r="CP12" s="875"/>
      <c r="CQ12" s="875"/>
      <c r="CR12" s="875"/>
      <c r="CS12" s="875"/>
      <c r="CT12" s="875"/>
      <c r="CU12" s="875"/>
      <c r="CV12" s="875"/>
      <c r="CW12" s="875"/>
      <c r="CX12" s="875"/>
      <c r="CY12" s="875"/>
      <c r="CZ12" s="875"/>
      <c r="DA12" s="875"/>
      <c r="DB12" s="875"/>
      <c r="DC12" s="875"/>
      <c r="DD12" s="875"/>
      <c r="DE12" s="875"/>
      <c r="DF12" s="875"/>
      <c r="DG12" s="875"/>
      <c r="DH12" s="875"/>
      <c r="DI12" s="875"/>
      <c r="DJ12" s="875"/>
      <c r="DK12" s="875"/>
      <c r="DL12" s="875"/>
      <c r="DM12" s="875"/>
      <c r="DN12" s="875"/>
      <c r="DO12" s="875"/>
      <c r="DP12" s="875"/>
      <c r="DQ12" s="875"/>
      <c r="DR12" s="875"/>
      <c r="DS12" s="875"/>
      <c r="DT12" s="875"/>
      <c r="DU12" s="875"/>
      <c r="DV12" s="875"/>
      <c r="DW12" s="875"/>
      <c r="DX12" s="875"/>
      <c r="DY12" s="875"/>
      <c r="DZ12" s="875"/>
      <c r="EA12" s="875"/>
      <c r="EB12" s="875"/>
      <c r="EC12" s="875"/>
      <c r="ED12" s="875"/>
      <c r="EE12" s="875"/>
      <c r="EF12" s="875"/>
      <c r="EG12" s="875"/>
      <c r="EH12" s="875"/>
      <c r="EI12" s="875"/>
      <c r="EJ12" s="875"/>
      <c r="EK12" s="875"/>
      <c r="EL12" s="875"/>
      <c r="EM12" s="875"/>
      <c r="EN12" s="875"/>
      <c r="EO12" s="875"/>
      <c r="EP12" s="875"/>
      <c r="EQ12" s="875"/>
      <c r="ER12" s="875"/>
      <c r="ES12" s="875"/>
      <c r="ET12" s="875"/>
      <c r="EU12" s="875"/>
      <c r="EV12" s="875"/>
      <c r="EW12" s="875"/>
      <c r="EX12" s="875"/>
      <c r="EY12" s="875"/>
      <c r="EZ12" s="875"/>
      <c r="FA12" s="875"/>
      <c r="FB12" s="875"/>
      <c r="FC12" s="875"/>
      <c r="FD12" s="875"/>
      <c r="FE12" s="875"/>
      <c r="FF12" s="875"/>
      <c r="FG12" s="875"/>
      <c r="FH12" s="875"/>
      <c r="FI12" s="875"/>
      <c r="FJ12" s="875"/>
      <c r="FK12" s="875"/>
      <c r="FL12" s="875"/>
      <c r="FM12" s="875"/>
      <c r="FN12" s="875"/>
      <c r="FO12" s="875"/>
      <c r="FP12" s="875"/>
      <c r="FQ12" s="875"/>
      <c r="FR12" s="875"/>
      <c r="FS12" s="875"/>
      <c r="FT12" s="875"/>
      <c r="FU12" s="875"/>
      <c r="FV12" s="875"/>
      <c r="FW12" s="875"/>
      <c r="FX12" s="875"/>
      <c r="FY12" s="875"/>
      <c r="FZ12" s="875"/>
      <c r="GA12" s="875"/>
    </row>
    <row r="13" spans="1:183" s="876" customFormat="1" x14ac:dyDescent="0.35">
      <c r="A13" s="924" t="s">
        <v>5353</v>
      </c>
      <c r="B13" s="924" t="s">
        <v>5029</v>
      </c>
      <c r="C13" s="874">
        <v>3</v>
      </c>
      <c r="D13" s="164">
        <v>34870.1659</v>
      </c>
      <c r="E13" s="164">
        <v>34870.1659</v>
      </c>
      <c r="F13" s="1140"/>
      <c r="G13" s="1342"/>
      <c r="H13" s="1343"/>
      <c r="I13" s="875"/>
      <c r="J13" s="875"/>
      <c r="K13" s="875"/>
      <c r="L13" s="875"/>
      <c r="M13" s="875"/>
      <c r="N13" s="875"/>
      <c r="O13" s="875"/>
      <c r="P13" s="875"/>
      <c r="Q13" s="875"/>
      <c r="R13" s="875"/>
      <c r="S13" s="875"/>
      <c r="T13" s="875"/>
      <c r="U13" s="875"/>
      <c r="V13" s="875"/>
      <c r="W13" s="875"/>
      <c r="X13" s="875"/>
      <c r="Y13" s="875"/>
      <c r="Z13" s="875"/>
      <c r="AA13" s="875"/>
      <c r="AB13" s="875"/>
      <c r="AC13" s="875"/>
      <c r="AD13" s="875"/>
      <c r="AE13" s="875"/>
      <c r="AF13" s="875"/>
      <c r="AG13" s="875"/>
      <c r="AH13" s="875"/>
      <c r="AI13" s="875"/>
      <c r="AJ13" s="875"/>
      <c r="AK13" s="875"/>
      <c r="AL13" s="875"/>
      <c r="AM13" s="875"/>
      <c r="AN13" s="875"/>
      <c r="AO13" s="875"/>
      <c r="AP13" s="875"/>
      <c r="AQ13" s="875"/>
      <c r="AR13" s="875"/>
      <c r="AS13" s="875"/>
      <c r="AT13" s="875"/>
      <c r="AU13" s="875"/>
      <c r="AV13" s="875"/>
      <c r="AW13" s="875"/>
      <c r="AX13" s="875"/>
      <c r="AY13" s="875"/>
      <c r="AZ13" s="875"/>
      <c r="BA13" s="875"/>
      <c r="BB13" s="875"/>
      <c r="BC13" s="875"/>
      <c r="BD13" s="875"/>
      <c r="BE13" s="875"/>
      <c r="BF13" s="875"/>
      <c r="BG13" s="875"/>
      <c r="BH13" s="875"/>
      <c r="BI13" s="875"/>
      <c r="BJ13" s="875"/>
      <c r="BK13" s="875"/>
      <c r="BL13" s="875"/>
      <c r="BM13" s="875"/>
      <c r="BN13" s="875"/>
      <c r="BO13" s="875"/>
      <c r="BP13" s="875"/>
      <c r="BQ13" s="875"/>
      <c r="BR13" s="875"/>
      <c r="BS13" s="875"/>
      <c r="BT13" s="875"/>
      <c r="BU13" s="875"/>
      <c r="BV13" s="875"/>
      <c r="BW13" s="875"/>
      <c r="BX13" s="875"/>
      <c r="BY13" s="875"/>
      <c r="BZ13" s="875"/>
      <c r="CA13" s="875"/>
      <c r="CB13" s="875"/>
      <c r="CC13" s="875"/>
      <c r="CD13" s="875"/>
      <c r="CE13" s="875"/>
      <c r="CF13" s="875"/>
      <c r="CG13" s="875"/>
      <c r="CH13" s="875"/>
      <c r="CI13" s="875"/>
      <c r="CJ13" s="875"/>
      <c r="CK13" s="875"/>
      <c r="CL13" s="875"/>
      <c r="CM13" s="875"/>
      <c r="CN13" s="875"/>
      <c r="CO13" s="875"/>
      <c r="CP13" s="875"/>
      <c r="CQ13" s="875"/>
      <c r="CR13" s="875"/>
      <c r="CS13" s="875"/>
      <c r="CT13" s="875"/>
      <c r="CU13" s="875"/>
      <c r="CV13" s="875"/>
      <c r="CW13" s="875"/>
      <c r="CX13" s="875"/>
      <c r="CY13" s="875"/>
      <c r="CZ13" s="875"/>
      <c r="DA13" s="875"/>
      <c r="DB13" s="875"/>
      <c r="DC13" s="875"/>
      <c r="DD13" s="875"/>
      <c r="DE13" s="875"/>
      <c r="DF13" s="875"/>
      <c r="DG13" s="875"/>
      <c r="DH13" s="875"/>
      <c r="DI13" s="875"/>
      <c r="DJ13" s="875"/>
      <c r="DK13" s="875"/>
      <c r="DL13" s="875"/>
      <c r="DM13" s="875"/>
      <c r="DN13" s="875"/>
      <c r="DO13" s="875"/>
      <c r="DP13" s="875"/>
      <c r="DQ13" s="875"/>
      <c r="DR13" s="875"/>
      <c r="DS13" s="875"/>
      <c r="DT13" s="875"/>
      <c r="DU13" s="875"/>
      <c r="DV13" s="875"/>
      <c r="DW13" s="875"/>
      <c r="DX13" s="875"/>
      <c r="DY13" s="875"/>
      <c r="DZ13" s="875"/>
      <c r="EA13" s="875"/>
      <c r="EB13" s="875"/>
      <c r="EC13" s="875"/>
      <c r="ED13" s="875"/>
      <c r="EE13" s="875"/>
      <c r="EF13" s="875"/>
      <c r="EG13" s="875"/>
      <c r="EH13" s="875"/>
      <c r="EI13" s="875"/>
      <c r="EJ13" s="875"/>
      <c r="EK13" s="875"/>
      <c r="EL13" s="875"/>
      <c r="EM13" s="875"/>
      <c r="EN13" s="875"/>
      <c r="EO13" s="875"/>
      <c r="EP13" s="875"/>
      <c r="EQ13" s="875"/>
      <c r="ER13" s="875"/>
      <c r="ES13" s="875"/>
      <c r="ET13" s="875"/>
      <c r="EU13" s="875"/>
      <c r="EV13" s="875"/>
      <c r="EW13" s="875"/>
      <c r="EX13" s="875"/>
      <c r="EY13" s="875"/>
      <c r="EZ13" s="875"/>
      <c r="FA13" s="875"/>
      <c r="FB13" s="875"/>
      <c r="FC13" s="875"/>
      <c r="FD13" s="875"/>
      <c r="FE13" s="875"/>
      <c r="FF13" s="875"/>
      <c r="FG13" s="875"/>
      <c r="FH13" s="875"/>
      <c r="FI13" s="875"/>
      <c r="FJ13" s="875"/>
      <c r="FK13" s="875"/>
      <c r="FL13" s="875"/>
      <c r="FM13" s="875"/>
      <c r="FN13" s="875"/>
      <c r="FO13" s="875"/>
      <c r="FP13" s="875"/>
      <c r="FQ13" s="875"/>
      <c r="FR13" s="875"/>
      <c r="FS13" s="875"/>
      <c r="FT13" s="875"/>
      <c r="FU13" s="875"/>
      <c r="FV13" s="875"/>
      <c r="FW13" s="875"/>
      <c r="FX13" s="875"/>
      <c r="FY13" s="875"/>
      <c r="FZ13" s="875"/>
      <c r="GA13" s="875"/>
    </row>
    <row r="14" spans="1:183" s="876" customFormat="1" x14ac:dyDescent="0.35">
      <c r="A14" s="924" t="s">
        <v>5354</v>
      </c>
      <c r="B14" s="924" t="s">
        <v>5355</v>
      </c>
      <c r="C14" s="874">
        <v>1</v>
      </c>
      <c r="D14" s="164">
        <v>24817.417399999998</v>
      </c>
      <c r="E14" s="164">
        <v>24817.417399999998</v>
      </c>
      <c r="F14" s="1140"/>
      <c r="G14" s="1342"/>
      <c r="H14" s="1343"/>
      <c r="I14" s="875"/>
      <c r="J14" s="875"/>
      <c r="K14" s="875"/>
      <c r="L14" s="875"/>
      <c r="M14" s="875"/>
      <c r="N14" s="875"/>
      <c r="O14" s="875"/>
      <c r="P14" s="875"/>
      <c r="Q14" s="875"/>
      <c r="R14" s="875"/>
      <c r="S14" s="875"/>
      <c r="T14" s="875"/>
      <c r="U14" s="875"/>
      <c r="V14" s="875"/>
      <c r="W14" s="875"/>
      <c r="X14" s="875"/>
      <c r="Y14" s="875"/>
      <c r="Z14" s="875"/>
      <c r="AA14" s="875"/>
      <c r="AB14" s="875"/>
      <c r="AC14" s="875"/>
      <c r="AD14" s="875"/>
      <c r="AE14" s="875"/>
      <c r="AF14" s="875"/>
      <c r="AG14" s="875"/>
      <c r="AH14" s="875"/>
      <c r="AI14" s="875"/>
      <c r="AJ14" s="875"/>
      <c r="AK14" s="875"/>
      <c r="AL14" s="875"/>
      <c r="AM14" s="875"/>
      <c r="AN14" s="875"/>
      <c r="AO14" s="875"/>
      <c r="AP14" s="875"/>
      <c r="AQ14" s="875"/>
      <c r="AR14" s="875"/>
      <c r="AS14" s="875"/>
      <c r="AT14" s="875"/>
      <c r="AU14" s="875"/>
      <c r="AV14" s="875"/>
      <c r="AW14" s="875"/>
      <c r="AX14" s="875"/>
      <c r="AY14" s="875"/>
      <c r="AZ14" s="875"/>
      <c r="BA14" s="875"/>
      <c r="BB14" s="875"/>
      <c r="BC14" s="875"/>
      <c r="BD14" s="875"/>
      <c r="BE14" s="875"/>
      <c r="BF14" s="875"/>
      <c r="BG14" s="875"/>
      <c r="BH14" s="875"/>
      <c r="BI14" s="875"/>
      <c r="BJ14" s="875"/>
      <c r="BK14" s="875"/>
      <c r="BL14" s="875"/>
      <c r="BM14" s="875"/>
      <c r="BN14" s="875"/>
      <c r="BO14" s="875"/>
      <c r="BP14" s="875"/>
      <c r="BQ14" s="875"/>
      <c r="BR14" s="875"/>
      <c r="BS14" s="875"/>
      <c r="BT14" s="875"/>
      <c r="BU14" s="875"/>
      <c r="BV14" s="875"/>
      <c r="BW14" s="875"/>
      <c r="BX14" s="875"/>
      <c r="BY14" s="875"/>
      <c r="BZ14" s="875"/>
      <c r="CA14" s="875"/>
      <c r="CB14" s="875"/>
      <c r="CC14" s="875"/>
      <c r="CD14" s="875"/>
      <c r="CE14" s="875"/>
      <c r="CF14" s="875"/>
      <c r="CG14" s="875"/>
      <c r="CH14" s="875"/>
      <c r="CI14" s="875"/>
      <c r="CJ14" s="875"/>
      <c r="CK14" s="875"/>
      <c r="CL14" s="875"/>
      <c r="CM14" s="875"/>
      <c r="CN14" s="875"/>
      <c r="CO14" s="875"/>
      <c r="CP14" s="875"/>
      <c r="CQ14" s="875"/>
      <c r="CR14" s="875"/>
      <c r="CS14" s="875"/>
      <c r="CT14" s="875"/>
      <c r="CU14" s="875"/>
      <c r="CV14" s="875"/>
      <c r="CW14" s="875"/>
      <c r="CX14" s="875"/>
      <c r="CY14" s="875"/>
      <c r="CZ14" s="875"/>
      <c r="DA14" s="875"/>
      <c r="DB14" s="875"/>
      <c r="DC14" s="875"/>
      <c r="DD14" s="875"/>
      <c r="DE14" s="875"/>
      <c r="DF14" s="875"/>
      <c r="DG14" s="875"/>
      <c r="DH14" s="875"/>
      <c r="DI14" s="875"/>
      <c r="DJ14" s="875"/>
      <c r="DK14" s="875"/>
      <c r="DL14" s="875"/>
      <c r="DM14" s="875"/>
      <c r="DN14" s="875"/>
      <c r="DO14" s="875"/>
      <c r="DP14" s="875"/>
      <c r="DQ14" s="875"/>
      <c r="DR14" s="875"/>
      <c r="DS14" s="875"/>
      <c r="DT14" s="875"/>
      <c r="DU14" s="875"/>
      <c r="DV14" s="875"/>
      <c r="DW14" s="875"/>
      <c r="DX14" s="875"/>
      <c r="DY14" s="875"/>
      <c r="DZ14" s="875"/>
      <c r="EA14" s="875"/>
      <c r="EB14" s="875"/>
      <c r="EC14" s="875"/>
      <c r="ED14" s="875"/>
      <c r="EE14" s="875"/>
      <c r="EF14" s="875"/>
      <c r="EG14" s="875"/>
      <c r="EH14" s="875"/>
      <c r="EI14" s="875"/>
      <c r="EJ14" s="875"/>
      <c r="EK14" s="875"/>
      <c r="EL14" s="875"/>
      <c r="EM14" s="875"/>
      <c r="EN14" s="875"/>
      <c r="EO14" s="875"/>
      <c r="EP14" s="875"/>
      <c r="EQ14" s="875"/>
      <c r="ER14" s="875"/>
      <c r="ES14" s="875"/>
      <c r="ET14" s="875"/>
      <c r="EU14" s="875"/>
      <c r="EV14" s="875"/>
      <c r="EW14" s="875"/>
      <c r="EX14" s="875"/>
      <c r="EY14" s="875"/>
      <c r="EZ14" s="875"/>
      <c r="FA14" s="875"/>
      <c r="FB14" s="875"/>
      <c r="FC14" s="875"/>
      <c r="FD14" s="875"/>
      <c r="FE14" s="875"/>
      <c r="FF14" s="875"/>
      <c r="FG14" s="875"/>
      <c r="FH14" s="875"/>
      <c r="FI14" s="875"/>
      <c r="FJ14" s="875"/>
      <c r="FK14" s="875"/>
      <c r="FL14" s="875"/>
      <c r="FM14" s="875"/>
      <c r="FN14" s="875"/>
      <c r="FO14" s="875"/>
      <c r="FP14" s="875"/>
      <c r="FQ14" s="875"/>
      <c r="FR14" s="875"/>
      <c r="FS14" s="875"/>
      <c r="FT14" s="875"/>
      <c r="FU14" s="875"/>
      <c r="FV14" s="875"/>
      <c r="FW14" s="875"/>
      <c r="FX14" s="875"/>
      <c r="FY14" s="875"/>
      <c r="FZ14" s="875"/>
      <c r="GA14" s="875"/>
    </row>
    <row r="15" spans="1:183" s="876" customFormat="1" x14ac:dyDescent="0.35">
      <c r="A15" s="924" t="s">
        <v>5356</v>
      </c>
      <c r="B15" s="924" t="s">
        <v>5357</v>
      </c>
      <c r="C15" s="874">
        <v>2</v>
      </c>
      <c r="D15" s="164">
        <v>21267.288</v>
      </c>
      <c r="E15" s="164">
        <v>21267.288</v>
      </c>
      <c r="F15" s="1140"/>
      <c r="G15" s="1342"/>
      <c r="H15" s="1343"/>
      <c r="I15" s="875"/>
      <c r="J15" s="875"/>
      <c r="K15" s="875"/>
      <c r="L15" s="875"/>
      <c r="M15" s="875"/>
      <c r="N15" s="875"/>
      <c r="O15" s="875"/>
      <c r="P15" s="875"/>
      <c r="Q15" s="875"/>
      <c r="R15" s="875"/>
      <c r="S15" s="875"/>
      <c r="T15" s="875"/>
      <c r="U15" s="875"/>
      <c r="V15" s="875"/>
      <c r="W15" s="875"/>
      <c r="X15" s="875"/>
      <c r="Y15" s="875"/>
      <c r="Z15" s="875"/>
      <c r="AA15" s="875"/>
      <c r="AB15" s="875"/>
      <c r="AC15" s="875"/>
      <c r="AD15" s="875"/>
      <c r="AE15" s="875"/>
      <c r="AF15" s="875"/>
      <c r="AG15" s="875"/>
      <c r="AH15" s="875"/>
      <c r="AI15" s="875"/>
      <c r="AJ15" s="875"/>
      <c r="AK15" s="875"/>
      <c r="AL15" s="875"/>
      <c r="AM15" s="875"/>
      <c r="AN15" s="875"/>
      <c r="AO15" s="875"/>
      <c r="AP15" s="875"/>
      <c r="AQ15" s="875"/>
      <c r="AR15" s="875"/>
      <c r="AS15" s="875"/>
      <c r="AT15" s="875"/>
      <c r="AU15" s="875"/>
      <c r="AV15" s="875"/>
      <c r="AW15" s="875"/>
      <c r="AX15" s="875"/>
      <c r="AY15" s="875"/>
      <c r="AZ15" s="875"/>
      <c r="BA15" s="875"/>
      <c r="BB15" s="875"/>
      <c r="BC15" s="875"/>
      <c r="BD15" s="875"/>
      <c r="BE15" s="875"/>
      <c r="BF15" s="875"/>
      <c r="BG15" s="875"/>
      <c r="BH15" s="875"/>
      <c r="BI15" s="875"/>
      <c r="BJ15" s="875"/>
      <c r="BK15" s="875"/>
      <c r="BL15" s="875"/>
      <c r="BM15" s="875"/>
      <c r="BN15" s="875"/>
      <c r="BO15" s="875"/>
      <c r="BP15" s="875"/>
      <c r="BQ15" s="875"/>
      <c r="BR15" s="875"/>
      <c r="BS15" s="875"/>
      <c r="BT15" s="875"/>
      <c r="BU15" s="875"/>
      <c r="BV15" s="875"/>
      <c r="BW15" s="875"/>
      <c r="BX15" s="875"/>
      <c r="BY15" s="875"/>
      <c r="BZ15" s="875"/>
      <c r="CA15" s="875"/>
      <c r="CB15" s="875"/>
      <c r="CC15" s="875"/>
      <c r="CD15" s="875"/>
      <c r="CE15" s="875"/>
      <c r="CF15" s="875"/>
      <c r="CG15" s="875"/>
      <c r="CH15" s="875"/>
      <c r="CI15" s="875"/>
      <c r="CJ15" s="875"/>
      <c r="CK15" s="875"/>
      <c r="CL15" s="875"/>
      <c r="CM15" s="875"/>
      <c r="CN15" s="875"/>
      <c r="CO15" s="875"/>
      <c r="CP15" s="875"/>
      <c r="CQ15" s="875"/>
      <c r="CR15" s="875"/>
      <c r="CS15" s="875"/>
      <c r="CT15" s="875"/>
      <c r="CU15" s="875"/>
      <c r="CV15" s="875"/>
      <c r="CW15" s="875"/>
      <c r="CX15" s="875"/>
      <c r="CY15" s="875"/>
      <c r="CZ15" s="875"/>
      <c r="DA15" s="875"/>
      <c r="DB15" s="875"/>
      <c r="DC15" s="875"/>
      <c r="DD15" s="875"/>
      <c r="DE15" s="875"/>
      <c r="DF15" s="875"/>
      <c r="DG15" s="875"/>
      <c r="DH15" s="875"/>
      <c r="DI15" s="875"/>
      <c r="DJ15" s="875"/>
      <c r="DK15" s="875"/>
      <c r="DL15" s="875"/>
      <c r="DM15" s="875"/>
      <c r="DN15" s="875"/>
      <c r="DO15" s="875"/>
      <c r="DP15" s="875"/>
      <c r="DQ15" s="875"/>
      <c r="DR15" s="875"/>
      <c r="DS15" s="875"/>
      <c r="DT15" s="875"/>
      <c r="DU15" s="875"/>
      <c r="DV15" s="875"/>
      <c r="DW15" s="875"/>
      <c r="DX15" s="875"/>
      <c r="DY15" s="875"/>
      <c r="DZ15" s="875"/>
      <c r="EA15" s="875"/>
      <c r="EB15" s="875"/>
      <c r="EC15" s="875"/>
      <c r="ED15" s="875"/>
      <c r="EE15" s="875"/>
      <c r="EF15" s="875"/>
      <c r="EG15" s="875"/>
      <c r="EH15" s="875"/>
      <c r="EI15" s="875"/>
      <c r="EJ15" s="875"/>
      <c r="EK15" s="875"/>
      <c r="EL15" s="875"/>
      <c r="EM15" s="875"/>
      <c r="EN15" s="875"/>
      <c r="EO15" s="875"/>
      <c r="EP15" s="875"/>
      <c r="EQ15" s="875"/>
      <c r="ER15" s="875"/>
      <c r="ES15" s="875"/>
      <c r="ET15" s="875"/>
      <c r="EU15" s="875"/>
      <c r="EV15" s="875"/>
      <c r="EW15" s="875"/>
      <c r="EX15" s="875"/>
      <c r="EY15" s="875"/>
      <c r="EZ15" s="875"/>
      <c r="FA15" s="875"/>
      <c r="FB15" s="875"/>
      <c r="FC15" s="875"/>
      <c r="FD15" s="875"/>
      <c r="FE15" s="875"/>
      <c r="FF15" s="875"/>
      <c r="FG15" s="875"/>
      <c r="FH15" s="875"/>
      <c r="FI15" s="875"/>
      <c r="FJ15" s="875"/>
      <c r="FK15" s="875"/>
      <c r="FL15" s="875"/>
      <c r="FM15" s="875"/>
      <c r="FN15" s="875"/>
      <c r="FO15" s="875"/>
      <c r="FP15" s="875"/>
      <c r="FQ15" s="875"/>
      <c r="FR15" s="875"/>
      <c r="FS15" s="875"/>
      <c r="FT15" s="875"/>
      <c r="FU15" s="875"/>
      <c r="FV15" s="875"/>
      <c r="FW15" s="875"/>
      <c r="FX15" s="875"/>
      <c r="FY15" s="875"/>
      <c r="FZ15" s="875"/>
      <c r="GA15" s="875"/>
    </row>
    <row r="16" spans="1:183" s="876" customFormat="1" x14ac:dyDescent="0.35">
      <c r="A16" s="924" t="s">
        <v>5358</v>
      </c>
      <c r="B16" s="924" t="s">
        <v>5359</v>
      </c>
      <c r="C16" s="874">
        <v>5</v>
      </c>
      <c r="D16" s="164">
        <v>19894.623500000002</v>
      </c>
      <c r="E16" s="164">
        <v>19894.623500000002</v>
      </c>
      <c r="F16" s="1140"/>
      <c r="G16" s="1342"/>
      <c r="H16" s="1343"/>
      <c r="I16" s="875"/>
      <c r="J16" s="875"/>
      <c r="K16" s="875"/>
      <c r="L16" s="875"/>
      <c r="M16" s="875"/>
      <c r="N16" s="875"/>
      <c r="O16" s="875"/>
      <c r="P16" s="875"/>
      <c r="Q16" s="875"/>
      <c r="R16" s="875"/>
      <c r="S16" s="875"/>
      <c r="T16" s="875"/>
      <c r="U16" s="875"/>
      <c r="V16" s="875"/>
      <c r="W16" s="875"/>
      <c r="X16" s="875"/>
      <c r="Y16" s="875"/>
      <c r="Z16" s="875"/>
      <c r="AA16" s="875"/>
      <c r="AB16" s="875"/>
      <c r="AC16" s="875"/>
      <c r="AD16" s="875"/>
      <c r="AE16" s="875"/>
      <c r="AF16" s="875"/>
      <c r="AG16" s="875"/>
      <c r="AH16" s="875"/>
      <c r="AI16" s="875"/>
      <c r="AJ16" s="875"/>
      <c r="AK16" s="875"/>
      <c r="AL16" s="875"/>
      <c r="AM16" s="875"/>
      <c r="AN16" s="875"/>
      <c r="AO16" s="875"/>
      <c r="AP16" s="875"/>
      <c r="AQ16" s="875"/>
      <c r="AR16" s="875"/>
      <c r="AS16" s="875"/>
      <c r="AT16" s="875"/>
      <c r="AU16" s="875"/>
      <c r="AV16" s="875"/>
      <c r="AW16" s="875"/>
      <c r="AX16" s="875"/>
      <c r="AY16" s="875"/>
      <c r="AZ16" s="875"/>
      <c r="BA16" s="875"/>
      <c r="BB16" s="875"/>
      <c r="BC16" s="875"/>
      <c r="BD16" s="875"/>
      <c r="BE16" s="875"/>
      <c r="BF16" s="875"/>
      <c r="BG16" s="875"/>
      <c r="BH16" s="875"/>
      <c r="BI16" s="875"/>
      <c r="BJ16" s="875"/>
      <c r="BK16" s="875"/>
      <c r="BL16" s="875"/>
      <c r="BM16" s="875"/>
      <c r="BN16" s="875"/>
      <c r="BO16" s="875"/>
      <c r="BP16" s="875"/>
      <c r="BQ16" s="875"/>
      <c r="BR16" s="875"/>
      <c r="BS16" s="875"/>
      <c r="BT16" s="875"/>
      <c r="BU16" s="875"/>
      <c r="BV16" s="875"/>
      <c r="BW16" s="875"/>
      <c r="BX16" s="875"/>
      <c r="BY16" s="875"/>
      <c r="BZ16" s="875"/>
      <c r="CA16" s="875"/>
      <c r="CB16" s="875"/>
      <c r="CC16" s="875"/>
      <c r="CD16" s="875"/>
      <c r="CE16" s="875"/>
      <c r="CF16" s="875"/>
      <c r="CG16" s="875"/>
      <c r="CH16" s="875"/>
      <c r="CI16" s="875"/>
      <c r="CJ16" s="875"/>
      <c r="CK16" s="875"/>
      <c r="CL16" s="875"/>
      <c r="CM16" s="875"/>
      <c r="CN16" s="875"/>
      <c r="CO16" s="875"/>
      <c r="CP16" s="875"/>
      <c r="CQ16" s="875"/>
      <c r="CR16" s="875"/>
      <c r="CS16" s="875"/>
      <c r="CT16" s="875"/>
      <c r="CU16" s="875"/>
      <c r="CV16" s="875"/>
      <c r="CW16" s="875"/>
      <c r="CX16" s="875"/>
      <c r="CY16" s="875"/>
      <c r="CZ16" s="875"/>
      <c r="DA16" s="875"/>
      <c r="DB16" s="875"/>
      <c r="DC16" s="875"/>
      <c r="DD16" s="875"/>
      <c r="DE16" s="875"/>
      <c r="DF16" s="875"/>
      <c r="DG16" s="875"/>
      <c r="DH16" s="875"/>
      <c r="DI16" s="875"/>
      <c r="DJ16" s="875"/>
      <c r="DK16" s="875"/>
      <c r="DL16" s="875"/>
      <c r="DM16" s="875"/>
      <c r="DN16" s="875"/>
      <c r="DO16" s="875"/>
      <c r="DP16" s="875"/>
      <c r="DQ16" s="875"/>
      <c r="DR16" s="875"/>
      <c r="DS16" s="875"/>
      <c r="DT16" s="875"/>
      <c r="DU16" s="875"/>
      <c r="DV16" s="875"/>
      <c r="DW16" s="875"/>
      <c r="DX16" s="875"/>
      <c r="DY16" s="875"/>
      <c r="DZ16" s="875"/>
      <c r="EA16" s="875"/>
      <c r="EB16" s="875"/>
      <c r="EC16" s="875"/>
      <c r="ED16" s="875"/>
      <c r="EE16" s="875"/>
      <c r="EF16" s="875"/>
      <c r="EG16" s="875"/>
      <c r="EH16" s="875"/>
      <c r="EI16" s="875"/>
      <c r="EJ16" s="875"/>
      <c r="EK16" s="875"/>
      <c r="EL16" s="875"/>
      <c r="EM16" s="875"/>
      <c r="EN16" s="875"/>
      <c r="EO16" s="875"/>
      <c r="EP16" s="875"/>
      <c r="EQ16" s="875"/>
      <c r="ER16" s="875"/>
      <c r="ES16" s="875"/>
      <c r="ET16" s="875"/>
      <c r="EU16" s="875"/>
      <c r="EV16" s="875"/>
      <c r="EW16" s="875"/>
      <c r="EX16" s="875"/>
      <c r="EY16" s="875"/>
      <c r="EZ16" s="875"/>
      <c r="FA16" s="875"/>
      <c r="FB16" s="875"/>
      <c r="FC16" s="875"/>
      <c r="FD16" s="875"/>
      <c r="FE16" s="875"/>
      <c r="FF16" s="875"/>
      <c r="FG16" s="875"/>
      <c r="FH16" s="875"/>
      <c r="FI16" s="875"/>
      <c r="FJ16" s="875"/>
      <c r="FK16" s="875"/>
      <c r="FL16" s="875"/>
      <c r="FM16" s="875"/>
      <c r="FN16" s="875"/>
      <c r="FO16" s="875"/>
      <c r="FP16" s="875"/>
      <c r="FQ16" s="875"/>
      <c r="FR16" s="875"/>
      <c r="FS16" s="875"/>
      <c r="FT16" s="875"/>
      <c r="FU16" s="875"/>
      <c r="FV16" s="875"/>
      <c r="FW16" s="875"/>
      <c r="FX16" s="875"/>
      <c r="FY16" s="875"/>
      <c r="FZ16" s="875"/>
      <c r="GA16" s="875"/>
    </row>
    <row r="17" spans="1:183" s="919" customFormat="1" ht="15" customHeight="1" x14ac:dyDescent="0.25">
      <c r="A17" s="1344"/>
      <c r="B17" s="173" t="s">
        <v>4238</v>
      </c>
      <c r="C17" s="137">
        <f>SUM(C12:C16)</f>
        <v>12</v>
      </c>
      <c r="D17" s="1345"/>
      <c r="E17" s="1345"/>
    </row>
    <row r="18" spans="1:183" x14ac:dyDescent="0.25">
      <c r="A18" s="915"/>
      <c r="B18" s="916"/>
      <c r="C18" s="1338"/>
      <c r="D18" s="893"/>
      <c r="E18" s="893"/>
      <c r="H18" s="1343"/>
    </row>
    <row r="19" spans="1:183" x14ac:dyDescent="0.25">
      <c r="A19" s="915"/>
      <c r="B19" s="916"/>
      <c r="C19" s="1338"/>
      <c r="D19" s="893"/>
      <c r="E19" s="893"/>
      <c r="H19" s="1343"/>
    </row>
    <row r="20" spans="1:183" x14ac:dyDescent="0.25">
      <c r="A20" s="687" t="s">
        <v>4168</v>
      </c>
      <c r="B20" s="688"/>
      <c r="C20" s="910"/>
      <c r="D20" s="911"/>
      <c r="E20" s="911"/>
    </row>
    <row r="21" spans="1:183" s="876" customFormat="1" x14ac:dyDescent="0.35">
      <c r="A21" s="924" t="s">
        <v>5158</v>
      </c>
      <c r="B21" s="924" t="s">
        <v>5166</v>
      </c>
      <c r="C21" s="874">
        <v>4</v>
      </c>
      <c r="D21" s="164">
        <v>18315.23</v>
      </c>
      <c r="E21" s="164">
        <v>18315.23</v>
      </c>
      <c r="F21" s="1140"/>
      <c r="G21" s="1342"/>
      <c r="H21" s="1343"/>
      <c r="I21" s="875"/>
      <c r="J21" s="875"/>
      <c r="K21" s="875"/>
      <c r="L21" s="875"/>
      <c r="M21" s="875"/>
      <c r="N21" s="875"/>
      <c r="O21" s="875"/>
      <c r="P21" s="875"/>
      <c r="Q21" s="875"/>
      <c r="R21" s="875"/>
      <c r="S21" s="875"/>
      <c r="T21" s="875"/>
      <c r="U21" s="875"/>
      <c r="V21" s="875"/>
      <c r="W21" s="875"/>
      <c r="X21" s="875"/>
      <c r="Y21" s="875"/>
      <c r="Z21" s="875"/>
      <c r="AA21" s="875"/>
      <c r="AB21" s="875"/>
      <c r="AC21" s="875"/>
      <c r="AD21" s="875"/>
      <c r="AE21" s="875"/>
      <c r="AF21" s="875"/>
      <c r="AG21" s="875"/>
      <c r="AH21" s="875"/>
      <c r="AI21" s="875"/>
      <c r="AJ21" s="875"/>
      <c r="AK21" s="875"/>
      <c r="AL21" s="875"/>
      <c r="AM21" s="875"/>
      <c r="AN21" s="875"/>
      <c r="AO21" s="875"/>
      <c r="AP21" s="875"/>
      <c r="AQ21" s="875"/>
      <c r="AR21" s="875"/>
      <c r="AS21" s="875"/>
      <c r="AT21" s="875"/>
      <c r="AU21" s="875"/>
      <c r="AV21" s="875"/>
      <c r="AW21" s="875"/>
      <c r="AX21" s="875"/>
      <c r="AY21" s="875"/>
      <c r="AZ21" s="875"/>
      <c r="BA21" s="875"/>
      <c r="BB21" s="875"/>
      <c r="BC21" s="875"/>
      <c r="BD21" s="875"/>
      <c r="BE21" s="875"/>
      <c r="BF21" s="875"/>
      <c r="BG21" s="875"/>
      <c r="BH21" s="875"/>
      <c r="BI21" s="875"/>
      <c r="BJ21" s="875"/>
      <c r="BK21" s="875"/>
      <c r="BL21" s="875"/>
      <c r="BM21" s="875"/>
      <c r="BN21" s="875"/>
      <c r="BO21" s="875"/>
      <c r="BP21" s="875"/>
      <c r="BQ21" s="875"/>
      <c r="BR21" s="875"/>
      <c r="BS21" s="875"/>
      <c r="BT21" s="875"/>
      <c r="BU21" s="875"/>
      <c r="BV21" s="875"/>
      <c r="BW21" s="875"/>
      <c r="BX21" s="875"/>
      <c r="BY21" s="875"/>
      <c r="BZ21" s="875"/>
      <c r="CA21" s="875"/>
      <c r="CB21" s="875"/>
      <c r="CC21" s="875"/>
      <c r="CD21" s="875"/>
      <c r="CE21" s="875"/>
      <c r="CF21" s="875"/>
      <c r="CG21" s="875"/>
      <c r="CH21" s="875"/>
      <c r="CI21" s="875"/>
      <c r="CJ21" s="875"/>
      <c r="CK21" s="875"/>
      <c r="CL21" s="875"/>
      <c r="CM21" s="875"/>
      <c r="CN21" s="875"/>
      <c r="CO21" s="875"/>
      <c r="CP21" s="875"/>
      <c r="CQ21" s="875"/>
      <c r="CR21" s="875"/>
      <c r="CS21" s="875"/>
      <c r="CT21" s="875"/>
      <c r="CU21" s="875"/>
      <c r="CV21" s="875"/>
      <c r="CW21" s="875"/>
      <c r="CX21" s="875"/>
      <c r="CY21" s="875"/>
      <c r="CZ21" s="875"/>
      <c r="DA21" s="875"/>
      <c r="DB21" s="875"/>
      <c r="DC21" s="875"/>
      <c r="DD21" s="875"/>
      <c r="DE21" s="875"/>
      <c r="DF21" s="875"/>
      <c r="DG21" s="875"/>
      <c r="DH21" s="875"/>
      <c r="DI21" s="875"/>
      <c r="DJ21" s="875"/>
      <c r="DK21" s="875"/>
      <c r="DL21" s="875"/>
      <c r="DM21" s="875"/>
      <c r="DN21" s="875"/>
      <c r="DO21" s="875"/>
      <c r="DP21" s="875"/>
      <c r="DQ21" s="875"/>
      <c r="DR21" s="875"/>
      <c r="DS21" s="875"/>
      <c r="DT21" s="875"/>
      <c r="DU21" s="875"/>
      <c r="DV21" s="875"/>
      <c r="DW21" s="875"/>
      <c r="DX21" s="875"/>
      <c r="DY21" s="875"/>
      <c r="DZ21" s="875"/>
      <c r="EA21" s="875"/>
      <c r="EB21" s="875"/>
      <c r="EC21" s="875"/>
      <c r="ED21" s="875"/>
      <c r="EE21" s="875"/>
      <c r="EF21" s="875"/>
      <c r="EG21" s="875"/>
      <c r="EH21" s="875"/>
      <c r="EI21" s="875"/>
      <c r="EJ21" s="875"/>
      <c r="EK21" s="875"/>
      <c r="EL21" s="875"/>
      <c r="EM21" s="875"/>
      <c r="EN21" s="875"/>
      <c r="EO21" s="875"/>
      <c r="EP21" s="875"/>
      <c r="EQ21" s="875"/>
      <c r="ER21" s="875"/>
      <c r="ES21" s="875"/>
      <c r="ET21" s="875"/>
      <c r="EU21" s="875"/>
      <c r="EV21" s="875"/>
      <c r="EW21" s="875"/>
      <c r="EX21" s="875"/>
      <c r="EY21" s="875"/>
      <c r="EZ21" s="875"/>
      <c r="FA21" s="875"/>
      <c r="FB21" s="875"/>
      <c r="FC21" s="875"/>
      <c r="FD21" s="875"/>
      <c r="FE21" s="875"/>
      <c r="FF21" s="875"/>
      <c r="FG21" s="875"/>
      <c r="FH21" s="875"/>
      <c r="FI21" s="875"/>
      <c r="FJ21" s="875"/>
      <c r="FK21" s="875"/>
      <c r="FL21" s="875"/>
      <c r="FM21" s="875"/>
      <c r="FN21" s="875"/>
      <c r="FO21" s="875"/>
      <c r="FP21" s="875"/>
      <c r="FQ21" s="875"/>
      <c r="FR21" s="875"/>
      <c r="FS21" s="875"/>
      <c r="FT21" s="875"/>
      <c r="FU21" s="875"/>
      <c r="FV21" s="875"/>
      <c r="FW21" s="875"/>
      <c r="FX21" s="875"/>
      <c r="FY21" s="875"/>
      <c r="FZ21" s="875"/>
      <c r="GA21" s="875"/>
    </row>
    <row r="22" spans="1:183" s="876" customFormat="1" x14ac:dyDescent="0.35">
      <c r="A22" s="924" t="s">
        <v>5360</v>
      </c>
      <c r="B22" s="924" t="s">
        <v>5361</v>
      </c>
      <c r="C22" s="874">
        <v>11</v>
      </c>
      <c r="D22" s="164">
        <v>14723.182000000001</v>
      </c>
      <c r="E22" s="164">
        <v>14723.182000000001</v>
      </c>
      <c r="F22" s="1140"/>
      <c r="G22" s="1342"/>
      <c r="H22" s="1343"/>
      <c r="I22" s="875"/>
      <c r="J22" s="875"/>
      <c r="K22" s="875"/>
      <c r="L22" s="875"/>
      <c r="M22" s="875"/>
      <c r="N22" s="875"/>
      <c r="O22" s="875"/>
      <c r="P22" s="875"/>
      <c r="Q22" s="875"/>
      <c r="R22" s="875"/>
      <c r="S22" s="875"/>
      <c r="T22" s="875"/>
      <c r="U22" s="875"/>
      <c r="V22" s="875"/>
      <c r="W22" s="875"/>
      <c r="X22" s="875"/>
      <c r="Y22" s="875"/>
      <c r="Z22" s="875"/>
      <c r="AA22" s="875"/>
      <c r="AB22" s="875"/>
      <c r="AC22" s="875"/>
      <c r="AD22" s="875"/>
      <c r="AE22" s="875"/>
      <c r="AF22" s="875"/>
      <c r="AG22" s="875"/>
      <c r="AH22" s="875"/>
      <c r="AI22" s="875"/>
      <c r="AJ22" s="875"/>
      <c r="AK22" s="875"/>
      <c r="AL22" s="875"/>
      <c r="AM22" s="875"/>
      <c r="AN22" s="875"/>
      <c r="AO22" s="875"/>
      <c r="AP22" s="875"/>
      <c r="AQ22" s="875"/>
      <c r="AR22" s="875"/>
      <c r="AS22" s="875"/>
      <c r="AT22" s="875"/>
      <c r="AU22" s="875"/>
      <c r="AV22" s="875"/>
      <c r="AW22" s="875"/>
      <c r="AX22" s="875"/>
      <c r="AY22" s="875"/>
      <c r="AZ22" s="875"/>
      <c r="BA22" s="875"/>
      <c r="BB22" s="875"/>
      <c r="BC22" s="875"/>
      <c r="BD22" s="875"/>
      <c r="BE22" s="875"/>
      <c r="BF22" s="875"/>
      <c r="BG22" s="875"/>
      <c r="BH22" s="875"/>
      <c r="BI22" s="875"/>
      <c r="BJ22" s="875"/>
      <c r="BK22" s="875"/>
      <c r="BL22" s="875"/>
      <c r="BM22" s="875"/>
      <c r="BN22" s="875"/>
      <c r="BO22" s="875"/>
      <c r="BP22" s="875"/>
      <c r="BQ22" s="875"/>
      <c r="BR22" s="875"/>
      <c r="BS22" s="875"/>
      <c r="BT22" s="875"/>
      <c r="BU22" s="875"/>
      <c r="BV22" s="875"/>
      <c r="BW22" s="875"/>
      <c r="BX22" s="875"/>
      <c r="BY22" s="875"/>
      <c r="BZ22" s="875"/>
      <c r="CA22" s="875"/>
      <c r="CB22" s="875"/>
      <c r="CC22" s="875"/>
      <c r="CD22" s="875"/>
      <c r="CE22" s="875"/>
      <c r="CF22" s="875"/>
      <c r="CG22" s="875"/>
      <c r="CH22" s="875"/>
      <c r="CI22" s="875"/>
      <c r="CJ22" s="875"/>
      <c r="CK22" s="875"/>
      <c r="CL22" s="875"/>
      <c r="CM22" s="875"/>
      <c r="CN22" s="875"/>
      <c r="CO22" s="875"/>
      <c r="CP22" s="875"/>
      <c r="CQ22" s="875"/>
      <c r="CR22" s="875"/>
      <c r="CS22" s="875"/>
      <c r="CT22" s="875"/>
      <c r="CU22" s="875"/>
      <c r="CV22" s="875"/>
      <c r="CW22" s="875"/>
      <c r="CX22" s="875"/>
      <c r="CY22" s="875"/>
      <c r="CZ22" s="875"/>
      <c r="DA22" s="875"/>
      <c r="DB22" s="875"/>
      <c r="DC22" s="875"/>
      <c r="DD22" s="875"/>
      <c r="DE22" s="875"/>
      <c r="DF22" s="875"/>
      <c r="DG22" s="875"/>
      <c r="DH22" s="875"/>
      <c r="DI22" s="875"/>
      <c r="DJ22" s="875"/>
      <c r="DK22" s="875"/>
      <c r="DL22" s="875"/>
      <c r="DM22" s="875"/>
      <c r="DN22" s="875"/>
      <c r="DO22" s="875"/>
      <c r="DP22" s="875"/>
      <c r="DQ22" s="875"/>
      <c r="DR22" s="875"/>
      <c r="DS22" s="875"/>
      <c r="DT22" s="875"/>
      <c r="DU22" s="875"/>
      <c r="DV22" s="875"/>
      <c r="DW22" s="875"/>
      <c r="DX22" s="875"/>
      <c r="DY22" s="875"/>
      <c r="DZ22" s="875"/>
      <c r="EA22" s="875"/>
      <c r="EB22" s="875"/>
      <c r="EC22" s="875"/>
      <c r="ED22" s="875"/>
      <c r="EE22" s="875"/>
      <c r="EF22" s="875"/>
      <c r="EG22" s="875"/>
      <c r="EH22" s="875"/>
      <c r="EI22" s="875"/>
      <c r="EJ22" s="875"/>
      <c r="EK22" s="875"/>
      <c r="EL22" s="875"/>
      <c r="EM22" s="875"/>
      <c r="EN22" s="875"/>
      <c r="EO22" s="875"/>
      <c r="EP22" s="875"/>
      <c r="EQ22" s="875"/>
      <c r="ER22" s="875"/>
      <c r="ES22" s="875"/>
      <c r="ET22" s="875"/>
      <c r="EU22" s="875"/>
      <c r="EV22" s="875"/>
      <c r="EW22" s="875"/>
      <c r="EX22" s="875"/>
      <c r="EY22" s="875"/>
      <c r="EZ22" s="875"/>
      <c r="FA22" s="875"/>
      <c r="FB22" s="875"/>
      <c r="FC22" s="875"/>
      <c r="FD22" s="875"/>
      <c r="FE22" s="875"/>
      <c r="FF22" s="875"/>
      <c r="FG22" s="875"/>
      <c r="FH22" s="875"/>
      <c r="FI22" s="875"/>
      <c r="FJ22" s="875"/>
      <c r="FK22" s="875"/>
      <c r="FL22" s="875"/>
      <c r="FM22" s="875"/>
      <c r="FN22" s="875"/>
      <c r="FO22" s="875"/>
      <c r="FP22" s="875"/>
      <c r="FQ22" s="875"/>
      <c r="FR22" s="875"/>
      <c r="FS22" s="875"/>
      <c r="FT22" s="875"/>
      <c r="FU22" s="875"/>
      <c r="FV22" s="875"/>
      <c r="FW22" s="875"/>
      <c r="FX22" s="875"/>
      <c r="FY22" s="875"/>
      <c r="FZ22" s="875"/>
      <c r="GA22" s="875"/>
    </row>
    <row r="23" spans="1:183" s="876" customFormat="1" x14ac:dyDescent="0.35">
      <c r="A23" s="924" t="s">
        <v>5362</v>
      </c>
      <c r="B23" s="924" t="s">
        <v>5363</v>
      </c>
      <c r="C23" s="874">
        <v>2</v>
      </c>
      <c r="D23" s="164">
        <v>12179.538</v>
      </c>
      <c r="E23" s="164">
        <v>12179.538</v>
      </c>
      <c r="F23" s="1140"/>
      <c r="G23" s="1342"/>
      <c r="H23" s="1343"/>
      <c r="I23" s="875"/>
      <c r="J23" s="875"/>
      <c r="K23" s="875"/>
      <c r="L23" s="875"/>
      <c r="M23" s="875"/>
      <c r="N23" s="875"/>
      <c r="O23" s="875"/>
      <c r="P23" s="875"/>
      <c r="Q23" s="875"/>
      <c r="R23" s="875"/>
      <c r="S23" s="875"/>
      <c r="T23" s="875"/>
      <c r="U23" s="875"/>
      <c r="V23" s="875"/>
      <c r="W23" s="875"/>
      <c r="X23" s="875"/>
      <c r="Y23" s="875"/>
      <c r="Z23" s="875"/>
      <c r="AA23" s="875"/>
      <c r="AB23" s="875"/>
      <c r="AC23" s="875"/>
      <c r="AD23" s="875"/>
      <c r="AE23" s="875"/>
      <c r="AF23" s="875"/>
      <c r="AG23" s="875"/>
      <c r="AH23" s="875"/>
      <c r="AI23" s="875"/>
      <c r="AJ23" s="875"/>
      <c r="AK23" s="875"/>
      <c r="AL23" s="875"/>
      <c r="AM23" s="875"/>
      <c r="AN23" s="875"/>
      <c r="AO23" s="875"/>
      <c r="AP23" s="875"/>
      <c r="AQ23" s="875"/>
      <c r="AR23" s="875"/>
      <c r="AS23" s="875"/>
      <c r="AT23" s="875"/>
      <c r="AU23" s="875"/>
      <c r="AV23" s="875"/>
      <c r="AW23" s="875"/>
      <c r="AX23" s="875"/>
      <c r="AY23" s="875"/>
      <c r="AZ23" s="875"/>
      <c r="BA23" s="875"/>
      <c r="BB23" s="875"/>
      <c r="BC23" s="875"/>
      <c r="BD23" s="875"/>
      <c r="BE23" s="875"/>
      <c r="BF23" s="875"/>
      <c r="BG23" s="875"/>
      <c r="BH23" s="875"/>
      <c r="BI23" s="875"/>
      <c r="BJ23" s="875"/>
      <c r="BK23" s="875"/>
      <c r="BL23" s="875"/>
      <c r="BM23" s="875"/>
      <c r="BN23" s="875"/>
      <c r="BO23" s="875"/>
      <c r="BP23" s="875"/>
      <c r="BQ23" s="875"/>
      <c r="BR23" s="875"/>
      <c r="BS23" s="875"/>
      <c r="BT23" s="875"/>
      <c r="BU23" s="875"/>
      <c r="BV23" s="875"/>
      <c r="BW23" s="875"/>
      <c r="BX23" s="875"/>
      <c r="BY23" s="875"/>
      <c r="BZ23" s="875"/>
      <c r="CA23" s="875"/>
      <c r="CB23" s="875"/>
      <c r="CC23" s="875"/>
      <c r="CD23" s="875"/>
      <c r="CE23" s="875"/>
      <c r="CF23" s="875"/>
      <c r="CG23" s="875"/>
      <c r="CH23" s="875"/>
      <c r="CI23" s="875"/>
      <c r="CJ23" s="875"/>
      <c r="CK23" s="875"/>
      <c r="CL23" s="875"/>
      <c r="CM23" s="875"/>
      <c r="CN23" s="875"/>
      <c r="CO23" s="875"/>
      <c r="CP23" s="875"/>
      <c r="CQ23" s="875"/>
      <c r="CR23" s="875"/>
      <c r="CS23" s="875"/>
      <c r="CT23" s="875"/>
      <c r="CU23" s="875"/>
      <c r="CV23" s="875"/>
      <c r="CW23" s="875"/>
      <c r="CX23" s="875"/>
      <c r="CY23" s="875"/>
      <c r="CZ23" s="875"/>
      <c r="DA23" s="875"/>
      <c r="DB23" s="875"/>
      <c r="DC23" s="875"/>
      <c r="DD23" s="875"/>
      <c r="DE23" s="875"/>
      <c r="DF23" s="875"/>
      <c r="DG23" s="875"/>
      <c r="DH23" s="875"/>
      <c r="DI23" s="875"/>
      <c r="DJ23" s="875"/>
      <c r="DK23" s="875"/>
      <c r="DL23" s="875"/>
      <c r="DM23" s="875"/>
      <c r="DN23" s="875"/>
      <c r="DO23" s="875"/>
      <c r="DP23" s="875"/>
      <c r="DQ23" s="875"/>
      <c r="DR23" s="875"/>
      <c r="DS23" s="875"/>
      <c r="DT23" s="875"/>
      <c r="DU23" s="875"/>
      <c r="DV23" s="875"/>
      <c r="DW23" s="875"/>
      <c r="DX23" s="875"/>
      <c r="DY23" s="875"/>
      <c r="DZ23" s="875"/>
      <c r="EA23" s="875"/>
      <c r="EB23" s="875"/>
      <c r="EC23" s="875"/>
      <c r="ED23" s="875"/>
      <c r="EE23" s="875"/>
      <c r="EF23" s="875"/>
      <c r="EG23" s="875"/>
      <c r="EH23" s="875"/>
      <c r="EI23" s="875"/>
      <c r="EJ23" s="875"/>
      <c r="EK23" s="875"/>
      <c r="EL23" s="875"/>
      <c r="EM23" s="875"/>
      <c r="EN23" s="875"/>
      <c r="EO23" s="875"/>
      <c r="EP23" s="875"/>
      <c r="EQ23" s="875"/>
      <c r="ER23" s="875"/>
      <c r="ES23" s="875"/>
      <c r="ET23" s="875"/>
      <c r="EU23" s="875"/>
      <c r="EV23" s="875"/>
      <c r="EW23" s="875"/>
      <c r="EX23" s="875"/>
      <c r="EY23" s="875"/>
      <c r="EZ23" s="875"/>
      <c r="FA23" s="875"/>
      <c r="FB23" s="875"/>
      <c r="FC23" s="875"/>
      <c r="FD23" s="875"/>
      <c r="FE23" s="875"/>
      <c r="FF23" s="875"/>
      <c r="FG23" s="875"/>
      <c r="FH23" s="875"/>
      <c r="FI23" s="875"/>
      <c r="FJ23" s="875"/>
      <c r="FK23" s="875"/>
      <c r="FL23" s="875"/>
      <c r="FM23" s="875"/>
      <c r="FN23" s="875"/>
      <c r="FO23" s="875"/>
      <c r="FP23" s="875"/>
      <c r="FQ23" s="875"/>
      <c r="FR23" s="875"/>
      <c r="FS23" s="875"/>
      <c r="FT23" s="875"/>
      <c r="FU23" s="875"/>
      <c r="FV23" s="875"/>
      <c r="FW23" s="875"/>
      <c r="FX23" s="875"/>
      <c r="FY23" s="875"/>
      <c r="FZ23" s="875"/>
      <c r="GA23" s="875"/>
    </row>
    <row r="24" spans="1:183" s="876" customFormat="1" x14ac:dyDescent="0.35">
      <c r="A24" s="924" t="s">
        <v>5364</v>
      </c>
      <c r="B24" s="924" t="s">
        <v>5365</v>
      </c>
      <c r="C24" s="874">
        <v>1</v>
      </c>
      <c r="D24" s="164">
        <v>9834.2000000000007</v>
      </c>
      <c r="E24" s="164">
        <v>9834.2000000000007</v>
      </c>
      <c r="F24" s="1140"/>
      <c r="G24" s="1342"/>
      <c r="H24" s="1343"/>
      <c r="I24" s="875"/>
      <c r="J24" s="875"/>
      <c r="K24" s="875"/>
      <c r="L24" s="875"/>
      <c r="M24" s="875"/>
      <c r="N24" s="875"/>
      <c r="O24" s="875"/>
      <c r="P24" s="875"/>
      <c r="Q24" s="875"/>
      <c r="R24" s="875"/>
      <c r="S24" s="875"/>
      <c r="T24" s="875"/>
      <c r="U24" s="875"/>
      <c r="V24" s="875"/>
      <c r="W24" s="875"/>
      <c r="X24" s="875"/>
      <c r="Y24" s="875"/>
      <c r="Z24" s="875"/>
      <c r="AA24" s="875"/>
      <c r="AB24" s="875"/>
      <c r="AC24" s="875"/>
      <c r="AD24" s="875"/>
      <c r="AE24" s="875"/>
      <c r="AF24" s="875"/>
      <c r="AG24" s="875"/>
      <c r="AH24" s="875"/>
      <c r="AI24" s="875"/>
      <c r="AJ24" s="875"/>
      <c r="AK24" s="875"/>
      <c r="AL24" s="875"/>
      <c r="AM24" s="875"/>
      <c r="AN24" s="875"/>
      <c r="AO24" s="875"/>
      <c r="AP24" s="875"/>
      <c r="AQ24" s="875"/>
      <c r="AR24" s="875"/>
      <c r="AS24" s="875"/>
      <c r="AT24" s="875"/>
      <c r="AU24" s="875"/>
      <c r="AV24" s="875"/>
      <c r="AW24" s="875"/>
      <c r="AX24" s="875"/>
      <c r="AY24" s="875"/>
      <c r="AZ24" s="875"/>
      <c r="BA24" s="875"/>
      <c r="BB24" s="875"/>
      <c r="BC24" s="875"/>
      <c r="BD24" s="875"/>
      <c r="BE24" s="875"/>
      <c r="BF24" s="875"/>
      <c r="BG24" s="875"/>
      <c r="BH24" s="875"/>
      <c r="BI24" s="875"/>
      <c r="BJ24" s="875"/>
      <c r="BK24" s="875"/>
      <c r="BL24" s="875"/>
      <c r="BM24" s="875"/>
      <c r="BN24" s="875"/>
      <c r="BO24" s="875"/>
      <c r="BP24" s="875"/>
      <c r="BQ24" s="875"/>
      <c r="BR24" s="875"/>
      <c r="BS24" s="875"/>
      <c r="BT24" s="875"/>
      <c r="BU24" s="875"/>
      <c r="BV24" s="875"/>
      <c r="BW24" s="875"/>
      <c r="BX24" s="875"/>
      <c r="BY24" s="875"/>
      <c r="BZ24" s="875"/>
      <c r="CA24" s="875"/>
      <c r="CB24" s="875"/>
      <c r="CC24" s="875"/>
      <c r="CD24" s="875"/>
      <c r="CE24" s="875"/>
      <c r="CF24" s="875"/>
      <c r="CG24" s="875"/>
      <c r="CH24" s="875"/>
      <c r="CI24" s="875"/>
      <c r="CJ24" s="875"/>
      <c r="CK24" s="875"/>
      <c r="CL24" s="875"/>
      <c r="CM24" s="875"/>
      <c r="CN24" s="875"/>
      <c r="CO24" s="875"/>
      <c r="CP24" s="875"/>
      <c r="CQ24" s="875"/>
      <c r="CR24" s="875"/>
      <c r="CS24" s="875"/>
      <c r="CT24" s="875"/>
      <c r="CU24" s="875"/>
      <c r="CV24" s="875"/>
      <c r="CW24" s="875"/>
      <c r="CX24" s="875"/>
      <c r="CY24" s="875"/>
      <c r="CZ24" s="875"/>
      <c r="DA24" s="875"/>
      <c r="DB24" s="875"/>
      <c r="DC24" s="875"/>
      <c r="DD24" s="875"/>
      <c r="DE24" s="875"/>
      <c r="DF24" s="875"/>
      <c r="DG24" s="875"/>
      <c r="DH24" s="875"/>
      <c r="DI24" s="875"/>
      <c r="DJ24" s="875"/>
      <c r="DK24" s="875"/>
      <c r="DL24" s="875"/>
      <c r="DM24" s="875"/>
      <c r="DN24" s="875"/>
      <c r="DO24" s="875"/>
      <c r="DP24" s="875"/>
      <c r="DQ24" s="875"/>
      <c r="DR24" s="875"/>
      <c r="DS24" s="875"/>
      <c r="DT24" s="875"/>
      <c r="DU24" s="875"/>
      <c r="DV24" s="875"/>
      <c r="DW24" s="875"/>
      <c r="DX24" s="875"/>
      <c r="DY24" s="875"/>
      <c r="DZ24" s="875"/>
      <c r="EA24" s="875"/>
      <c r="EB24" s="875"/>
      <c r="EC24" s="875"/>
      <c r="ED24" s="875"/>
      <c r="EE24" s="875"/>
      <c r="EF24" s="875"/>
      <c r="EG24" s="875"/>
      <c r="EH24" s="875"/>
      <c r="EI24" s="875"/>
      <c r="EJ24" s="875"/>
      <c r="EK24" s="875"/>
      <c r="EL24" s="875"/>
      <c r="EM24" s="875"/>
      <c r="EN24" s="875"/>
      <c r="EO24" s="875"/>
      <c r="EP24" s="875"/>
      <c r="EQ24" s="875"/>
      <c r="ER24" s="875"/>
      <c r="ES24" s="875"/>
      <c r="ET24" s="875"/>
      <c r="EU24" s="875"/>
      <c r="EV24" s="875"/>
      <c r="EW24" s="875"/>
      <c r="EX24" s="875"/>
      <c r="EY24" s="875"/>
      <c r="EZ24" s="875"/>
      <c r="FA24" s="875"/>
      <c r="FB24" s="875"/>
      <c r="FC24" s="875"/>
      <c r="FD24" s="875"/>
      <c r="FE24" s="875"/>
      <c r="FF24" s="875"/>
      <c r="FG24" s="875"/>
      <c r="FH24" s="875"/>
      <c r="FI24" s="875"/>
      <c r="FJ24" s="875"/>
      <c r="FK24" s="875"/>
      <c r="FL24" s="875"/>
      <c r="FM24" s="875"/>
      <c r="FN24" s="875"/>
      <c r="FO24" s="875"/>
      <c r="FP24" s="875"/>
      <c r="FQ24" s="875"/>
      <c r="FR24" s="875"/>
      <c r="FS24" s="875"/>
      <c r="FT24" s="875"/>
      <c r="FU24" s="875"/>
      <c r="FV24" s="875"/>
      <c r="FW24" s="875"/>
      <c r="FX24" s="875"/>
      <c r="FY24" s="875"/>
      <c r="FZ24" s="875"/>
      <c r="GA24" s="875"/>
    </row>
    <row r="25" spans="1:183" s="876" customFormat="1" x14ac:dyDescent="0.35">
      <c r="A25" s="924" t="s">
        <v>5366</v>
      </c>
      <c r="B25" s="924" t="s">
        <v>5367</v>
      </c>
      <c r="C25" s="874">
        <v>13</v>
      </c>
      <c r="D25" s="164">
        <v>9625.3539999999957</v>
      </c>
      <c r="E25" s="164">
        <v>9625.3539999999957</v>
      </c>
      <c r="F25" s="1140"/>
      <c r="G25" s="1342"/>
      <c r="H25" s="1343"/>
      <c r="I25" s="875"/>
      <c r="J25" s="875"/>
      <c r="K25" s="875"/>
      <c r="L25" s="875"/>
      <c r="M25" s="875"/>
      <c r="N25" s="875"/>
      <c r="O25" s="875"/>
      <c r="P25" s="875"/>
      <c r="Q25" s="875"/>
      <c r="R25" s="875"/>
      <c r="S25" s="875"/>
      <c r="T25" s="875"/>
      <c r="U25" s="875"/>
      <c r="V25" s="875"/>
      <c r="W25" s="875"/>
      <c r="X25" s="875"/>
      <c r="Y25" s="875"/>
      <c r="Z25" s="875"/>
      <c r="AA25" s="875"/>
      <c r="AB25" s="875"/>
      <c r="AC25" s="875"/>
      <c r="AD25" s="875"/>
      <c r="AE25" s="875"/>
      <c r="AF25" s="875"/>
      <c r="AG25" s="875"/>
      <c r="AH25" s="875"/>
      <c r="AI25" s="875"/>
      <c r="AJ25" s="875"/>
      <c r="AK25" s="875"/>
      <c r="AL25" s="875"/>
      <c r="AM25" s="875"/>
      <c r="AN25" s="875"/>
      <c r="AO25" s="875"/>
      <c r="AP25" s="875"/>
      <c r="AQ25" s="875"/>
      <c r="AR25" s="875"/>
      <c r="AS25" s="875"/>
      <c r="AT25" s="875"/>
      <c r="AU25" s="875"/>
      <c r="AV25" s="875"/>
      <c r="AW25" s="875"/>
      <c r="AX25" s="875"/>
      <c r="AY25" s="875"/>
      <c r="AZ25" s="875"/>
      <c r="BA25" s="875"/>
      <c r="BB25" s="875"/>
      <c r="BC25" s="875"/>
      <c r="BD25" s="875"/>
      <c r="BE25" s="875"/>
      <c r="BF25" s="875"/>
      <c r="BG25" s="875"/>
      <c r="BH25" s="875"/>
      <c r="BI25" s="875"/>
      <c r="BJ25" s="875"/>
      <c r="BK25" s="875"/>
      <c r="BL25" s="875"/>
      <c r="BM25" s="875"/>
      <c r="BN25" s="875"/>
      <c r="BO25" s="875"/>
      <c r="BP25" s="875"/>
      <c r="BQ25" s="875"/>
      <c r="BR25" s="875"/>
      <c r="BS25" s="875"/>
      <c r="BT25" s="875"/>
      <c r="BU25" s="875"/>
      <c r="BV25" s="875"/>
      <c r="BW25" s="875"/>
      <c r="BX25" s="875"/>
      <c r="BY25" s="875"/>
      <c r="BZ25" s="875"/>
      <c r="CA25" s="875"/>
      <c r="CB25" s="875"/>
      <c r="CC25" s="875"/>
      <c r="CD25" s="875"/>
      <c r="CE25" s="875"/>
      <c r="CF25" s="875"/>
      <c r="CG25" s="875"/>
      <c r="CH25" s="875"/>
      <c r="CI25" s="875"/>
      <c r="CJ25" s="875"/>
      <c r="CK25" s="875"/>
      <c r="CL25" s="875"/>
      <c r="CM25" s="875"/>
      <c r="CN25" s="875"/>
      <c r="CO25" s="875"/>
      <c r="CP25" s="875"/>
      <c r="CQ25" s="875"/>
      <c r="CR25" s="875"/>
      <c r="CS25" s="875"/>
      <c r="CT25" s="875"/>
      <c r="CU25" s="875"/>
      <c r="CV25" s="875"/>
      <c r="CW25" s="875"/>
      <c r="CX25" s="875"/>
      <c r="CY25" s="875"/>
      <c r="CZ25" s="875"/>
      <c r="DA25" s="875"/>
      <c r="DB25" s="875"/>
      <c r="DC25" s="875"/>
      <c r="DD25" s="875"/>
      <c r="DE25" s="875"/>
      <c r="DF25" s="875"/>
      <c r="DG25" s="875"/>
      <c r="DH25" s="875"/>
      <c r="DI25" s="875"/>
      <c r="DJ25" s="875"/>
      <c r="DK25" s="875"/>
      <c r="DL25" s="875"/>
      <c r="DM25" s="875"/>
      <c r="DN25" s="875"/>
      <c r="DO25" s="875"/>
      <c r="DP25" s="875"/>
      <c r="DQ25" s="875"/>
      <c r="DR25" s="875"/>
      <c r="DS25" s="875"/>
      <c r="DT25" s="875"/>
      <c r="DU25" s="875"/>
      <c r="DV25" s="875"/>
      <c r="DW25" s="875"/>
      <c r="DX25" s="875"/>
      <c r="DY25" s="875"/>
      <c r="DZ25" s="875"/>
      <c r="EA25" s="875"/>
      <c r="EB25" s="875"/>
      <c r="EC25" s="875"/>
      <c r="ED25" s="875"/>
      <c r="EE25" s="875"/>
      <c r="EF25" s="875"/>
      <c r="EG25" s="875"/>
      <c r="EH25" s="875"/>
      <c r="EI25" s="875"/>
      <c r="EJ25" s="875"/>
      <c r="EK25" s="875"/>
      <c r="EL25" s="875"/>
      <c r="EM25" s="875"/>
      <c r="EN25" s="875"/>
      <c r="EO25" s="875"/>
      <c r="EP25" s="875"/>
      <c r="EQ25" s="875"/>
      <c r="ER25" s="875"/>
      <c r="ES25" s="875"/>
      <c r="ET25" s="875"/>
      <c r="EU25" s="875"/>
      <c r="EV25" s="875"/>
      <c r="EW25" s="875"/>
      <c r="EX25" s="875"/>
      <c r="EY25" s="875"/>
      <c r="EZ25" s="875"/>
      <c r="FA25" s="875"/>
      <c r="FB25" s="875"/>
      <c r="FC25" s="875"/>
      <c r="FD25" s="875"/>
      <c r="FE25" s="875"/>
      <c r="FF25" s="875"/>
      <c r="FG25" s="875"/>
      <c r="FH25" s="875"/>
      <c r="FI25" s="875"/>
      <c r="FJ25" s="875"/>
      <c r="FK25" s="875"/>
      <c r="FL25" s="875"/>
      <c r="FM25" s="875"/>
      <c r="FN25" s="875"/>
      <c r="FO25" s="875"/>
      <c r="FP25" s="875"/>
      <c r="FQ25" s="875"/>
      <c r="FR25" s="875"/>
      <c r="FS25" s="875"/>
      <c r="FT25" s="875"/>
      <c r="FU25" s="875"/>
      <c r="FV25" s="875"/>
      <c r="FW25" s="875"/>
      <c r="FX25" s="875"/>
      <c r="FY25" s="875"/>
      <c r="FZ25" s="875"/>
      <c r="GA25" s="875"/>
    </row>
    <row r="26" spans="1:183" s="876" customFormat="1" x14ac:dyDescent="0.35">
      <c r="A26" s="924" t="s">
        <v>5368</v>
      </c>
      <c r="B26" s="924" t="s">
        <v>4558</v>
      </c>
      <c r="C26" s="874">
        <v>3</v>
      </c>
      <c r="D26" s="164">
        <v>9834.2000000000007</v>
      </c>
      <c r="E26" s="164">
        <v>9834.2000000000007</v>
      </c>
      <c r="F26" s="1140"/>
      <c r="G26" s="1342"/>
      <c r="H26" s="1343"/>
      <c r="I26" s="875"/>
      <c r="J26" s="875"/>
      <c r="K26" s="875"/>
      <c r="L26" s="875"/>
      <c r="M26" s="875"/>
      <c r="N26" s="875"/>
      <c r="O26" s="875"/>
      <c r="P26" s="875"/>
      <c r="Q26" s="875"/>
      <c r="R26" s="875"/>
      <c r="S26" s="875"/>
      <c r="T26" s="875"/>
      <c r="U26" s="875"/>
      <c r="V26" s="875"/>
      <c r="W26" s="875"/>
      <c r="X26" s="875"/>
      <c r="Y26" s="875"/>
      <c r="Z26" s="875"/>
      <c r="AA26" s="875"/>
      <c r="AB26" s="875"/>
      <c r="AC26" s="875"/>
      <c r="AD26" s="875"/>
      <c r="AE26" s="875"/>
      <c r="AF26" s="875"/>
      <c r="AG26" s="875"/>
      <c r="AH26" s="875"/>
      <c r="AI26" s="875"/>
      <c r="AJ26" s="875"/>
      <c r="AK26" s="875"/>
      <c r="AL26" s="875"/>
      <c r="AM26" s="875"/>
      <c r="AN26" s="875"/>
      <c r="AO26" s="875"/>
      <c r="AP26" s="875"/>
      <c r="AQ26" s="875"/>
      <c r="AR26" s="875"/>
      <c r="AS26" s="875"/>
      <c r="AT26" s="875"/>
      <c r="AU26" s="875"/>
      <c r="AV26" s="875"/>
      <c r="AW26" s="875"/>
      <c r="AX26" s="875"/>
      <c r="AY26" s="875"/>
      <c r="AZ26" s="875"/>
      <c r="BA26" s="875"/>
      <c r="BB26" s="875"/>
      <c r="BC26" s="875"/>
      <c r="BD26" s="875"/>
      <c r="BE26" s="875"/>
      <c r="BF26" s="875"/>
      <c r="BG26" s="875"/>
      <c r="BH26" s="875"/>
      <c r="BI26" s="875"/>
      <c r="BJ26" s="875"/>
      <c r="BK26" s="875"/>
      <c r="BL26" s="875"/>
      <c r="BM26" s="875"/>
      <c r="BN26" s="875"/>
      <c r="BO26" s="875"/>
      <c r="BP26" s="875"/>
      <c r="BQ26" s="875"/>
      <c r="BR26" s="875"/>
      <c r="BS26" s="875"/>
      <c r="BT26" s="875"/>
      <c r="BU26" s="875"/>
      <c r="BV26" s="875"/>
      <c r="BW26" s="875"/>
      <c r="BX26" s="875"/>
      <c r="BY26" s="875"/>
      <c r="BZ26" s="875"/>
      <c r="CA26" s="875"/>
      <c r="CB26" s="875"/>
      <c r="CC26" s="875"/>
      <c r="CD26" s="875"/>
      <c r="CE26" s="875"/>
      <c r="CF26" s="875"/>
      <c r="CG26" s="875"/>
      <c r="CH26" s="875"/>
      <c r="CI26" s="875"/>
      <c r="CJ26" s="875"/>
      <c r="CK26" s="875"/>
      <c r="CL26" s="875"/>
      <c r="CM26" s="875"/>
      <c r="CN26" s="875"/>
      <c r="CO26" s="875"/>
      <c r="CP26" s="875"/>
      <c r="CQ26" s="875"/>
      <c r="CR26" s="875"/>
      <c r="CS26" s="875"/>
      <c r="CT26" s="875"/>
      <c r="CU26" s="875"/>
      <c r="CV26" s="875"/>
      <c r="CW26" s="875"/>
      <c r="CX26" s="875"/>
      <c r="CY26" s="875"/>
      <c r="CZ26" s="875"/>
      <c r="DA26" s="875"/>
      <c r="DB26" s="875"/>
      <c r="DC26" s="875"/>
      <c r="DD26" s="875"/>
      <c r="DE26" s="875"/>
      <c r="DF26" s="875"/>
      <c r="DG26" s="875"/>
      <c r="DH26" s="875"/>
      <c r="DI26" s="875"/>
      <c r="DJ26" s="875"/>
      <c r="DK26" s="875"/>
      <c r="DL26" s="875"/>
      <c r="DM26" s="875"/>
      <c r="DN26" s="875"/>
      <c r="DO26" s="875"/>
      <c r="DP26" s="875"/>
      <c r="DQ26" s="875"/>
      <c r="DR26" s="875"/>
      <c r="DS26" s="875"/>
      <c r="DT26" s="875"/>
      <c r="DU26" s="875"/>
      <c r="DV26" s="875"/>
      <c r="DW26" s="875"/>
      <c r="DX26" s="875"/>
      <c r="DY26" s="875"/>
      <c r="DZ26" s="875"/>
      <c r="EA26" s="875"/>
      <c r="EB26" s="875"/>
      <c r="EC26" s="875"/>
      <c r="ED26" s="875"/>
      <c r="EE26" s="875"/>
      <c r="EF26" s="875"/>
      <c r="EG26" s="875"/>
      <c r="EH26" s="875"/>
      <c r="EI26" s="875"/>
      <c r="EJ26" s="875"/>
      <c r="EK26" s="875"/>
      <c r="EL26" s="875"/>
      <c r="EM26" s="875"/>
      <c r="EN26" s="875"/>
      <c r="EO26" s="875"/>
      <c r="EP26" s="875"/>
      <c r="EQ26" s="875"/>
      <c r="ER26" s="875"/>
      <c r="ES26" s="875"/>
      <c r="ET26" s="875"/>
      <c r="EU26" s="875"/>
      <c r="EV26" s="875"/>
      <c r="EW26" s="875"/>
      <c r="EX26" s="875"/>
      <c r="EY26" s="875"/>
      <c r="EZ26" s="875"/>
      <c r="FA26" s="875"/>
      <c r="FB26" s="875"/>
      <c r="FC26" s="875"/>
      <c r="FD26" s="875"/>
      <c r="FE26" s="875"/>
      <c r="FF26" s="875"/>
      <c r="FG26" s="875"/>
      <c r="FH26" s="875"/>
      <c r="FI26" s="875"/>
      <c r="FJ26" s="875"/>
      <c r="FK26" s="875"/>
      <c r="FL26" s="875"/>
      <c r="FM26" s="875"/>
      <c r="FN26" s="875"/>
      <c r="FO26" s="875"/>
      <c r="FP26" s="875"/>
      <c r="FQ26" s="875"/>
      <c r="FR26" s="875"/>
      <c r="FS26" s="875"/>
      <c r="FT26" s="875"/>
      <c r="FU26" s="875"/>
      <c r="FV26" s="875"/>
      <c r="FW26" s="875"/>
      <c r="FX26" s="875"/>
      <c r="FY26" s="875"/>
      <c r="FZ26" s="875"/>
      <c r="GA26" s="875"/>
    </row>
    <row r="27" spans="1:183" s="876" customFormat="1" x14ac:dyDescent="0.35">
      <c r="A27" s="924" t="s">
        <v>5369</v>
      </c>
      <c r="B27" s="924" t="s">
        <v>5370</v>
      </c>
      <c r="C27" s="874">
        <v>2</v>
      </c>
      <c r="D27" s="164">
        <v>7467.9</v>
      </c>
      <c r="E27" s="164">
        <v>7467.9</v>
      </c>
      <c r="F27" s="1140"/>
      <c r="G27" s="1342"/>
      <c r="H27" s="1343"/>
      <c r="I27" s="875"/>
      <c r="J27" s="875"/>
      <c r="K27" s="875"/>
      <c r="L27" s="875"/>
      <c r="M27" s="875"/>
      <c r="N27" s="875"/>
      <c r="O27" s="875"/>
      <c r="P27" s="875"/>
      <c r="Q27" s="875"/>
      <c r="R27" s="875"/>
      <c r="S27" s="875"/>
      <c r="T27" s="875"/>
      <c r="U27" s="875"/>
      <c r="V27" s="875"/>
      <c r="W27" s="875"/>
      <c r="X27" s="875"/>
      <c r="Y27" s="875"/>
      <c r="Z27" s="875"/>
      <c r="AA27" s="875"/>
      <c r="AB27" s="875"/>
      <c r="AC27" s="875"/>
      <c r="AD27" s="875"/>
      <c r="AE27" s="875"/>
      <c r="AF27" s="875"/>
      <c r="AG27" s="875"/>
      <c r="AH27" s="875"/>
      <c r="AI27" s="875"/>
      <c r="AJ27" s="875"/>
      <c r="AK27" s="875"/>
      <c r="AL27" s="875"/>
      <c r="AM27" s="875"/>
      <c r="AN27" s="875"/>
      <c r="AO27" s="875"/>
      <c r="AP27" s="875"/>
      <c r="AQ27" s="875"/>
      <c r="AR27" s="875"/>
      <c r="AS27" s="875"/>
      <c r="AT27" s="875"/>
      <c r="AU27" s="875"/>
      <c r="AV27" s="875"/>
      <c r="AW27" s="875"/>
      <c r="AX27" s="875"/>
      <c r="AY27" s="875"/>
      <c r="AZ27" s="875"/>
      <c r="BA27" s="875"/>
      <c r="BB27" s="875"/>
      <c r="BC27" s="875"/>
      <c r="BD27" s="875"/>
      <c r="BE27" s="875"/>
      <c r="BF27" s="875"/>
      <c r="BG27" s="875"/>
      <c r="BH27" s="875"/>
      <c r="BI27" s="875"/>
      <c r="BJ27" s="875"/>
      <c r="BK27" s="875"/>
      <c r="BL27" s="875"/>
      <c r="BM27" s="875"/>
      <c r="BN27" s="875"/>
      <c r="BO27" s="875"/>
      <c r="BP27" s="875"/>
      <c r="BQ27" s="875"/>
      <c r="BR27" s="875"/>
      <c r="BS27" s="875"/>
      <c r="BT27" s="875"/>
      <c r="BU27" s="875"/>
      <c r="BV27" s="875"/>
      <c r="BW27" s="875"/>
      <c r="BX27" s="875"/>
      <c r="BY27" s="875"/>
      <c r="BZ27" s="875"/>
      <c r="CA27" s="875"/>
      <c r="CB27" s="875"/>
      <c r="CC27" s="875"/>
      <c r="CD27" s="875"/>
      <c r="CE27" s="875"/>
      <c r="CF27" s="875"/>
      <c r="CG27" s="875"/>
      <c r="CH27" s="875"/>
      <c r="CI27" s="875"/>
      <c r="CJ27" s="875"/>
      <c r="CK27" s="875"/>
      <c r="CL27" s="875"/>
      <c r="CM27" s="875"/>
      <c r="CN27" s="875"/>
      <c r="CO27" s="875"/>
      <c r="CP27" s="875"/>
      <c r="CQ27" s="875"/>
      <c r="CR27" s="875"/>
      <c r="CS27" s="875"/>
      <c r="CT27" s="875"/>
      <c r="CU27" s="875"/>
      <c r="CV27" s="875"/>
      <c r="CW27" s="875"/>
      <c r="CX27" s="875"/>
      <c r="CY27" s="875"/>
      <c r="CZ27" s="875"/>
      <c r="DA27" s="875"/>
      <c r="DB27" s="875"/>
      <c r="DC27" s="875"/>
      <c r="DD27" s="875"/>
      <c r="DE27" s="875"/>
      <c r="DF27" s="875"/>
      <c r="DG27" s="875"/>
      <c r="DH27" s="875"/>
      <c r="DI27" s="875"/>
      <c r="DJ27" s="875"/>
      <c r="DK27" s="875"/>
      <c r="DL27" s="875"/>
      <c r="DM27" s="875"/>
      <c r="DN27" s="875"/>
      <c r="DO27" s="875"/>
      <c r="DP27" s="875"/>
      <c r="DQ27" s="875"/>
      <c r="DR27" s="875"/>
      <c r="DS27" s="875"/>
      <c r="DT27" s="875"/>
      <c r="DU27" s="875"/>
      <c r="DV27" s="875"/>
      <c r="DW27" s="875"/>
      <c r="DX27" s="875"/>
      <c r="DY27" s="875"/>
      <c r="DZ27" s="875"/>
      <c r="EA27" s="875"/>
      <c r="EB27" s="875"/>
      <c r="EC27" s="875"/>
      <c r="ED27" s="875"/>
      <c r="EE27" s="875"/>
      <c r="EF27" s="875"/>
      <c r="EG27" s="875"/>
      <c r="EH27" s="875"/>
      <c r="EI27" s="875"/>
      <c r="EJ27" s="875"/>
      <c r="EK27" s="875"/>
      <c r="EL27" s="875"/>
      <c r="EM27" s="875"/>
      <c r="EN27" s="875"/>
      <c r="EO27" s="875"/>
      <c r="EP27" s="875"/>
      <c r="EQ27" s="875"/>
      <c r="ER27" s="875"/>
      <c r="ES27" s="875"/>
      <c r="ET27" s="875"/>
      <c r="EU27" s="875"/>
      <c r="EV27" s="875"/>
      <c r="EW27" s="875"/>
      <c r="EX27" s="875"/>
      <c r="EY27" s="875"/>
      <c r="EZ27" s="875"/>
      <c r="FA27" s="875"/>
      <c r="FB27" s="875"/>
      <c r="FC27" s="875"/>
      <c r="FD27" s="875"/>
      <c r="FE27" s="875"/>
      <c r="FF27" s="875"/>
      <c r="FG27" s="875"/>
      <c r="FH27" s="875"/>
      <c r="FI27" s="875"/>
      <c r="FJ27" s="875"/>
      <c r="FK27" s="875"/>
      <c r="FL27" s="875"/>
      <c r="FM27" s="875"/>
      <c r="FN27" s="875"/>
      <c r="FO27" s="875"/>
      <c r="FP27" s="875"/>
      <c r="FQ27" s="875"/>
      <c r="FR27" s="875"/>
      <c r="FS27" s="875"/>
      <c r="FT27" s="875"/>
      <c r="FU27" s="875"/>
      <c r="FV27" s="875"/>
      <c r="FW27" s="875"/>
      <c r="FX27" s="875"/>
      <c r="FY27" s="875"/>
      <c r="FZ27" s="875"/>
      <c r="GA27" s="875"/>
    </row>
    <row r="28" spans="1:183" s="919" customFormat="1" ht="15" customHeight="1" x14ac:dyDescent="0.25">
      <c r="A28" s="1344"/>
      <c r="B28" s="173" t="s">
        <v>4241</v>
      </c>
      <c r="C28" s="137">
        <f>SUM(C21:C27)</f>
        <v>36</v>
      </c>
      <c r="D28" s="1345"/>
      <c r="E28" s="1345"/>
    </row>
    <row r="29" spans="1:183" x14ac:dyDescent="0.25">
      <c r="A29" s="920"/>
      <c r="B29" s="921"/>
      <c r="C29" s="920"/>
      <c r="D29" s="922"/>
      <c r="E29" s="922"/>
    </row>
    <row r="30" spans="1:183" x14ac:dyDescent="0.25">
      <c r="A30" s="920"/>
      <c r="B30" s="921"/>
      <c r="C30" s="920"/>
      <c r="D30" s="922"/>
      <c r="E30" s="922"/>
    </row>
    <row r="31" spans="1:183" x14ac:dyDescent="0.25">
      <c r="A31" s="687" t="s">
        <v>4169</v>
      </c>
      <c r="B31" s="688"/>
      <c r="C31" s="1336"/>
      <c r="D31" s="893"/>
      <c r="E31" s="893"/>
    </row>
    <row r="32" spans="1:183" x14ac:dyDescent="0.25">
      <c r="A32" s="887" t="s">
        <v>4242</v>
      </c>
      <c r="B32" s="887" t="s">
        <v>4242</v>
      </c>
      <c r="C32" s="888">
        <v>0</v>
      </c>
      <c r="D32" s="889">
        <v>0</v>
      </c>
      <c r="E32" s="889">
        <v>0</v>
      </c>
    </row>
    <row r="33" spans="1:5" s="919" customFormat="1" ht="15" customHeight="1" x14ac:dyDescent="0.25">
      <c r="A33" s="1344"/>
      <c r="B33" s="173" t="s">
        <v>4243</v>
      </c>
      <c r="C33" s="137">
        <f>SUM(C32)</f>
        <v>0</v>
      </c>
      <c r="D33" s="1345"/>
      <c r="E33" s="1345"/>
    </row>
    <row r="34" spans="1:5" s="1350" customFormat="1" ht="15" customHeight="1" x14ac:dyDescent="0.25">
      <c r="A34" s="1346"/>
      <c r="B34" s="1347"/>
      <c r="C34" s="1348"/>
      <c r="D34" s="1349"/>
      <c r="E34" s="1349"/>
    </row>
    <row r="35" spans="1:5" s="1350" customFormat="1" ht="15" customHeight="1" x14ac:dyDescent="0.25">
      <c r="A35" s="1346"/>
      <c r="B35" s="205" t="s">
        <v>4170</v>
      </c>
      <c r="C35" s="1328">
        <f>C17+C28+C33</f>
        <v>48</v>
      </c>
      <c r="D35" s="1349"/>
      <c r="E35" s="1349"/>
    </row>
    <row r="36" spans="1:5" x14ac:dyDescent="0.25">
      <c r="A36" s="915"/>
      <c r="B36" s="916"/>
      <c r="C36" s="1338"/>
      <c r="D36" s="893"/>
      <c r="E36" s="893"/>
    </row>
    <row r="37" spans="1:5" x14ac:dyDescent="0.25">
      <c r="A37" s="915"/>
      <c r="B37" s="916"/>
      <c r="C37" s="1338"/>
      <c r="D37" s="893"/>
      <c r="E37" s="893"/>
    </row>
    <row r="38" spans="1:5" x14ac:dyDescent="0.25">
      <c r="A38" s="897" t="s">
        <v>4166</v>
      </c>
      <c r="B38" s="897"/>
      <c r="C38" s="1338"/>
      <c r="D38" s="893"/>
      <c r="E38" s="893"/>
    </row>
    <row r="39" spans="1:5" x14ac:dyDescent="0.25">
      <c r="A39" s="687" t="s">
        <v>4244</v>
      </c>
      <c r="B39" s="688"/>
      <c r="C39" s="1338"/>
      <c r="D39" s="893"/>
      <c r="E39" s="893"/>
    </row>
    <row r="40" spans="1:5" x14ac:dyDescent="0.25">
      <c r="A40" s="900" t="s">
        <v>4242</v>
      </c>
      <c r="B40" s="901" t="s">
        <v>4242</v>
      </c>
      <c r="C40" s="902">
        <v>0</v>
      </c>
      <c r="D40" s="903">
        <v>0</v>
      </c>
      <c r="E40" s="903">
        <v>0</v>
      </c>
    </row>
    <row r="41" spans="1:5" x14ac:dyDescent="0.25">
      <c r="A41" s="1344"/>
      <c r="B41" s="173" t="s">
        <v>4336</v>
      </c>
      <c r="C41" s="137">
        <f>SUM(C40)</f>
        <v>0</v>
      </c>
      <c r="D41" s="893"/>
      <c r="E41" s="893"/>
    </row>
    <row r="42" spans="1:5" x14ac:dyDescent="0.25">
      <c r="A42" s="915"/>
      <c r="B42" s="916"/>
      <c r="C42" s="1338"/>
      <c r="D42" s="893"/>
      <c r="E42" s="893"/>
    </row>
    <row r="43" spans="1:5" ht="12.75" customHeight="1" x14ac:dyDescent="0.25">
      <c r="A43" s="687" t="s">
        <v>4172</v>
      </c>
      <c r="B43" s="688"/>
      <c r="C43" s="1338"/>
      <c r="D43" s="893"/>
      <c r="E43" s="893"/>
    </row>
    <row r="44" spans="1:5" x14ac:dyDescent="0.25">
      <c r="A44" s="887" t="s">
        <v>4242</v>
      </c>
      <c r="B44" s="887" t="s">
        <v>4242</v>
      </c>
      <c r="C44" s="902">
        <v>0</v>
      </c>
      <c r="D44" s="889">
        <v>0</v>
      </c>
      <c r="E44" s="889">
        <v>0</v>
      </c>
    </row>
    <row r="45" spans="1:5" s="1351" customFormat="1" ht="16.5" customHeight="1" x14ac:dyDescent="0.35">
      <c r="A45" s="1344"/>
      <c r="B45" s="205" t="s">
        <v>4246</v>
      </c>
      <c r="C45" s="206">
        <v>0</v>
      </c>
    </row>
  </sheetData>
  <mergeCells count="15">
    <mergeCell ref="A11:B11"/>
    <mergeCell ref="A20:B20"/>
    <mergeCell ref="A31:B31"/>
    <mergeCell ref="A38:B38"/>
    <mergeCell ref="A39:B39"/>
    <mergeCell ref="A43:B43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0866141732283472" right="0.70866141732283472" top="0.15748031496062992" bottom="0.15748031496062992" header="0.15748031496062992" footer="0.15748031496062992"/>
  <pageSetup scale="85" orientation="portrait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7"/>
  <sheetViews>
    <sheetView showGridLines="0" zoomScaleSheetLayoutView="115" workbookViewId="0">
      <selection sqref="A1:H1"/>
    </sheetView>
  </sheetViews>
  <sheetFormatPr baseColWidth="10" defaultColWidth="11.453125" defaultRowHeight="15" x14ac:dyDescent="0.3"/>
  <cols>
    <col min="1" max="1" width="11.7265625" style="187" customWidth="1"/>
    <col min="2" max="2" width="34.54296875" style="187" customWidth="1"/>
    <col min="3" max="3" width="14.453125" style="187" customWidth="1"/>
    <col min="4" max="4" width="14" style="187" customWidth="1"/>
    <col min="5" max="5" width="15.7265625" style="187" customWidth="1"/>
    <col min="6" max="7" width="11.54296875" style="187" bestFit="1" customWidth="1"/>
    <col min="8" max="8" width="12.1796875" style="187" customWidth="1"/>
    <col min="9" max="9" width="11.54296875" style="187" bestFit="1" customWidth="1"/>
    <col min="10" max="10" width="6.81640625" style="187" customWidth="1"/>
    <col min="11" max="11" width="12.7265625" style="187" bestFit="1" customWidth="1"/>
    <col min="12" max="13" width="11.453125" style="174"/>
    <col min="14" max="16384" width="11.453125" style="187"/>
  </cols>
  <sheetData>
    <row r="2" spans="1:11" x14ac:dyDescent="0.3">
      <c r="A2" s="684" t="s">
        <v>4160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</row>
    <row r="3" spans="1:11" s="174" customFormat="1" x14ac:dyDescent="0.3">
      <c r="A3" s="660" t="s">
        <v>25</v>
      </c>
      <c r="B3" s="660"/>
      <c r="C3" s="660"/>
      <c r="D3" s="660"/>
      <c r="E3" s="660"/>
      <c r="F3" s="660"/>
      <c r="G3" s="660"/>
      <c r="H3" s="660"/>
      <c r="I3" s="660"/>
      <c r="J3" s="660"/>
      <c r="K3" s="660"/>
    </row>
    <row r="4" spans="1:11" s="174" customFormat="1" x14ac:dyDescent="0.3">
      <c r="A4" s="906" t="s">
        <v>4161</v>
      </c>
      <c r="B4" s="906" t="s">
        <v>4227</v>
      </c>
      <c r="C4" s="906" t="s">
        <v>4227</v>
      </c>
      <c r="D4" s="906" t="s">
        <v>4227</v>
      </c>
      <c r="E4" s="906" t="s">
        <v>4227</v>
      </c>
      <c r="F4" s="906" t="s">
        <v>4227</v>
      </c>
      <c r="G4" s="906" t="s">
        <v>4227</v>
      </c>
      <c r="H4" s="906" t="s">
        <v>4227</v>
      </c>
      <c r="I4" s="906" t="s">
        <v>4227</v>
      </c>
      <c r="J4" s="906" t="s">
        <v>4227</v>
      </c>
      <c r="K4" s="906" t="s">
        <v>4227</v>
      </c>
    </row>
    <row r="5" spans="1:11" s="174" customFormat="1" x14ac:dyDescent="0.3">
      <c r="A5" s="906" t="s">
        <v>4247</v>
      </c>
      <c r="B5" s="906" t="s">
        <v>4247</v>
      </c>
      <c r="C5" s="906" t="s">
        <v>4247</v>
      </c>
      <c r="D5" s="906" t="s">
        <v>4247</v>
      </c>
      <c r="E5" s="906" t="s">
        <v>4247</v>
      </c>
      <c r="F5" s="906" t="s">
        <v>4247</v>
      </c>
      <c r="G5" s="906" t="s">
        <v>4247</v>
      </c>
      <c r="H5" s="906" t="s">
        <v>4247</v>
      </c>
      <c r="I5" s="906" t="s">
        <v>4247</v>
      </c>
      <c r="J5" s="906" t="s">
        <v>4247</v>
      </c>
      <c r="K5" s="906" t="s">
        <v>4247</v>
      </c>
    </row>
    <row r="6" spans="1:11" s="174" customFormat="1" x14ac:dyDescent="0.3">
      <c r="A6" s="1335" t="s">
        <v>4229</v>
      </c>
      <c r="B6" s="1335"/>
      <c r="C6" s="1335"/>
      <c r="D6" s="1335"/>
      <c r="E6" s="1335"/>
      <c r="F6" s="1335"/>
      <c r="G6" s="1335"/>
      <c r="H6" s="1335"/>
      <c r="I6" s="1335"/>
      <c r="J6" s="1335"/>
      <c r="K6" s="1335"/>
    </row>
    <row r="7" spans="1:11" s="117" customFormat="1" ht="15" customHeight="1" x14ac:dyDescent="0.25">
      <c r="A7" s="665" t="s">
        <v>4248</v>
      </c>
      <c r="B7" s="665"/>
      <c r="C7" s="665"/>
      <c r="D7" s="176" t="s">
        <v>533</v>
      </c>
      <c r="E7" s="176" t="s">
        <v>533</v>
      </c>
      <c r="F7" s="176" t="s">
        <v>533</v>
      </c>
      <c r="G7" s="176" t="s">
        <v>533</v>
      </c>
      <c r="H7" s="176" t="s">
        <v>533</v>
      </c>
      <c r="I7" s="176" t="s">
        <v>533</v>
      </c>
      <c r="J7" s="176" t="s">
        <v>533</v>
      </c>
      <c r="K7" s="176" t="s">
        <v>533</v>
      </c>
    </row>
    <row r="8" spans="1:11" s="117" customFormat="1" ht="15" customHeight="1" x14ac:dyDescent="0.25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1" s="117" customFormat="1" ht="25.5" customHeight="1" x14ac:dyDescent="0.25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1" s="180" customFormat="1" ht="12.5" x14ac:dyDescent="0.25">
      <c r="A10" s="924" t="s">
        <v>5352</v>
      </c>
      <c r="B10" s="924" t="s">
        <v>4307</v>
      </c>
      <c r="C10" s="164">
        <v>67444.595700000005</v>
      </c>
      <c r="D10" s="177">
        <v>0</v>
      </c>
      <c r="E10" s="177">
        <v>0</v>
      </c>
      <c r="F10" s="164">
        <f>+C10+E10+D10</f>
        <v>67444.595700000005</v>
      </c>
      <c r="G10" s="164">
        <f>+(C10/30)*10</f>
        <v>22481.531900000002</v>
      </c>
      <c r="H10" s="164">
        <f>+(C10/30)*5</f>
        <v>11240.765950000001</v>
      </c>
      <c r="I10" s="164">
        <f>+(C10/30)*40</f>
        <v>89926.127600000007</v>
      </c>
      <c r="J10" s="164">
        <v>0</v>
      </c>
      <c r="K10" s="164">
        <f>+G10+H10+I10+J10</f>
        <v>123648.42545000001</v>
      </c>
    </row>
    <row r="11" spans="1:11" s="180" customFormat="1" ht="12.5" x14ac:dyDescent="0.25">
      <c r="A11" s="924" t="s">
        <v>5353</v>
      </c>
      <c r="B11" s="924" t="s">
        <v>5029</v>
      </c>
      <c r="C11" s="164">
        <v>34870.1659</v>
      </c>
      <c r="D11" s="177">
        <v>0</v>
      </c>
      <c r="E11" s="177">
        <v>0</v>
      </c>
      <c r="F11" s="164">
        <f>+C11+E11+D11</f>
        <v>34870.1659</v>
      </c>
      <c r="G11" s="164">
        <f>+(C11/30)*10</f>
        <v>11623.388633333334</v>
      </c>
      <c r="H11" s="164">
        <f>+(C11/30)*5</f>
        <v>5811.694316666667</v>
      </c>
      <c r="I11" s="164">
        <f>+(C11/30)*40</f>
        <v>46493.554533333336</v>
      </c>
      <c r="J11" s="164">
        <v>0</v>
      </c>
      <c r="K11" s="164">
        <f t="shared" ref="K11:K14" si="0">+G11+H11+I11+J11</f>
        <v>63928.637483333339</v>
      </c>
    </row>
    <row r="12" spans="1:11" s="180" customFormat="1" ht="12.5" x14ac:dyDescent="0.25">
      <c r="A12" s="924" t="s">
        <v>5354</v>
      </c>
      <c r="B12" s="924" t="s">
        <v>5355</v>
      </c>
      <c r="C12" s="164">
        <v>24817.417399999998</v>
      </c>
      <c r="D12" s="177">
        <v>0</v>
      </c>
      <c r="E12" s="177">
        <v>0</v>
      </c>
      <c r="F12" s="164">
        <f>+C12+E12+D12</f>
        <v>24817.417399999998</v>
      </c>
      <c r="G12" s="164">
        <f>+(C12/30)*10</f>
        <v>8272.4724666666662</v>
      </c>
      <c r="H12" s="164">
        <f>+(C12/30)*5</f>
        <v>4136.2362333333331</v>
      </c>
      <c r="I12" s="164">
        <f>+(C12/30)*40</f>
        <v>33089.889866666665</v>
      </c>
      <c r="J12" s="164">
        <v>0</v>
      </c>
      <c r="K12" s="164">
        <f t="shared" si="0"/>
        <v>45498.598566666667</v>
      </c>
    </row>
    <row r="13" spans="1:11" s="180" customFormat="1" ht="12.5" x14ac:dyDescent="0.25">
      <c r="A13" s="924" t="s">
        <v>5356</v>
      </c>
      <c r="B13" s="924" t="s">
        <v>5357</v>
      </c>
      <c r="C13" s="164">
        <v>21267.288</v>
      </c>
      <c r="D13" s="164">
        <v>1070</v>
      </c>
      <c r="E13" s="177">
        <v>0</v>
      </c>
      <c r="F13" s="164">
        <f>+C13+E13+D13</f>
        <v>22337.288</v>
      </c>
      <c r="G13" s="164">
        <f>+(C13/30)*10</f>
        <v>7089.0960000000005</v>
      </c>
      <c r="H13" s="164">
        <f>+(C13/30)*5</f>
        <v>3544.5480000000002</v>
      </c>
      <c r="I13" s="164">
        <f>+(C13/30)*40</f>
        <v>28356.384000000002</v>
      </c>
      <c r="J13" s="164">
        <v>0</v>
      </c>
      <c r="K13" s="164">
        <f t="shared" si="0"/>
        <v>38990.028000000006</v>
      </c>
    </row>
    <row r="14" spans="1:11" s="180" customFormat="1" ht="12.5" x14ac:dyDescent="0.25">
      <c r="A14" s="924" t="s">
        <v>5358</v>
      </c>
      <c r="B14" s="924" t="s">
        <v>5359</v>
      </c>
      <c r="C14" s="164">
        <v>19894.623500000002</v>
      </c>
      <c r="D14" s="164">
        <v>1070</v>
      </c>
      <c r="E14" s="177">
        <v>0</v>
      </c>
      <c r="F14" s="164">
        <f>+C14+E14+D14</f>
        <v>20964.623500000002</v>
      </c>
      <c r="G14" s="164">
        <f>+(C14/30)*10</f>
        <v>6631.5411666666669</v>
      </c>
      <c r="H14" s="164">
        <f>+(C14/30)*5</f>
        <v>3315.7705833333334</v>
      </c>
      <c r="I14" s="164">
        <f>+(C14/30)*40</f>
        <v>26526.164666666667</v>
      </c>
      <c r="J14" s="164">
        <v>0</v>
      </c>
      <c r="K14" s="164">
        <f t="shared" si="0"/>
        <v>36473.476416666672</v>
      </c>
    </row>
    <row r="15" spans="1:11" s="174" customFormat="1" x14ac:dyDescent="0.3">
      <c r="A15" s="182"/>
      <c r="B15" s="182"/>
      <c r="C15" s="183"/>
      <c r="D15" s="183"/>
      <c r="E15" s="183"/>
      <c r="F15" s="183"/>
      <c r="G15" s="183"/>
      <c r="H15" s="183"/>
      <c r="I15" s="183"/>
      <c r="J15" s="183"/>
      <c r="K15" s="185"/>
    </row>
    <row r="16" spans="1:11" s="174" customFormat="1" x14ac:dyDescent="0.3">
      <c r="A16" s="186"/>
      <c r="B16" s="187"/>
      <c r="C16" s="188"/>
      <c r="D16" s="188"/>
      <c r="E16" s="188"/>
      <c r="F16" s="188"/>
      <c r="G16" s="188"/>
      <c r="H16" s="188"/>
      <c r="I16" s="188"/>
      <c r="J16" s="188"/>
      <c r="K16" s="188"/>
    </row>
    <row r="17" spans="1:13" s="117" customFormat="1" ht="15" customHeight="1" x14ac:dyDescent="0.25">
      <c r="A17" s="665" t="s">
        <v>4261</v>
      </c>
      <c r="B17" s="665"/>
      <c r="C17" s="665"/>
      <c r="D17" s="189" t="s">
        <v>533</v>
      </c>
      <c r="E17" s="189" t="s">
        <v>533</v>
      </c>
      <c r="F17" s="189" t="s">
        <v>533</v>
      </c>
      <c r="G17" s="189" t="s">
        <v>533</v>
      </c>
      <c r="H17" s="189" t="s">
        <v>533</v>
      </c>
      <c r="I17" s="189" t="s">
        <v>533</v>
      </c>
      <c r="J17" s="189" t="s">
        <v>533</v>
      </c>
      <c r="K17" s="189" t="s">
        <v>533</v>
      </c>
    </row>
    <row r="18" spans="1:13" s="117" customFormat="1" ht="15" customHeight="1" x14ac:dyDescent="0.25">
      <c r="A18" s="666" t="s">
        <v>4249</v>
      </c>
      <c r="B18" s="668" t="s">
        <v>4231</v>
      </c>
      <c r="C18" s="670" t="s">
        <v>4250</v>
      </c>
      <c r="D18" s="670" t="s">
        <v>4250</v>
      </c>
      <c r="E18" s="670" t="s">
        <v>4250</v>
      </c>
      <c r="F18" s="670" t="s">
        <v>4250</v>
      </c>
      <c r="G18" s="670" t="s">
        <v>4251</v>
      </c>
      <c r="H18" s="670" t="s">
        <v>4251</v>
      </c>
      <c r="I18" s="670" t="s">
        <v>4251</v>
      </c>
      <c r="J18" s="670" t="s">
        <v>4251</v>
      </c>
      <c r="K18" s="671" t="s">
        <v>4251</v>
      </c>
    </row>
    <row r="19" spans="1:13" s="117" customFormat="1" ht="24" customHeight="1" x14ac:dyDescent="0.25">
      <c r="A19" s="667" t="s">
        <v>4249</v>
      </c>
      <c r="B19" s="669" t="s">
        <v>4252</v>
      </c>
      <c r="C19" s="190" t="s">
        <v>4253</v>
      </c>
      <c r="D19" s="190" t="s">
        <v>4254</v>
      </c>
      <c r="E19" s="190" t="s">
        <v>4255</v>
      </c>
      <c r="F19" s="190" t="s">
        <v>4256</v>
      </c>
      <c r="G19" s="120" t="s">
        <v>4257</v>
      </c>
      <c r="H19" s="120" t="s">
        <v>4258</v>
      </c>
      <c r="I19" s="190" t="s">
        <v>4259</v>
      </c>
      <c r="J19" s="190" t="s">
        <v>4260</v>
      </c>
      <c r="K19" s="191" t="s">
        <v>4256</v>
      </c>
    </row>
    <row r="20" spans="1:13" s="180" customFormat="1" ht="12.5" x14ac:dyDescent="0.25">
      <c r="A20" s="99" t="s">
        <v>5158</v>
      </c>
      <c r="B20" s="99" t="s">
        <v>5166</v>
      </c>
      <c r="C20" s="164">
        <v>18315.23</v>
      </c>
      <c r="D20" s="164">
        <v>1070</v>
      </c>
      <c r="E20" s="164">
        <v>0</v>
      </c>
      <c r="F20" s="164">
        <f t="shared" ref="F20:F26" si="1">+C20+E20+D20</f>
        <v>19385.23</v>
      </c>
      <c r="G20" s="164">
        <f t="shared" ref="G20:G26" si="2">+(C20/30)*10</f>
        <v>6105.0766666666659</v>
      </c>
      <c r="H20" s="164">
        <f t="shared" ref="H20:H26" si="3">+(C20/30)*5</f>
        <v>3052.538333333333</v>
      </c>
      <c r="I20" s="164">
        <f t="shared" ref="I20:I26" si="4">+(C20/30)*40</f>
        <v>24420.306666666664</v>
      </c>
      <c r="J20" s="164">
        <v>0</v>
      </c>
      <c r="K20" s="164">
        <f>+G20+H20+I20+J20</f>
        <v>33577.921666666662</v>
      </c>
    </row>
    <row r="21" spans="1:13" s="180" customFormat="1" ht="12.5" x14ac:dyDescent="0.25">
      <c r="A21" s="99" t="s">
        <v>5360</v>
      </c>
      <c r="B21" s="99" t="s">
        <v>5361</v>
      </c>
      <c r="C21" s="164">
        <v>14723.182000000001</v>
      </c>
      <c r="D21" s="164">
        <v>1070</v>
      </c>
      <c r="E21" s="164">
        <v>0</v>
      </c>
      <c r="F21" s="164">
        <f t="shared" si="1"/>
        <v>15793.182000000001</v>
      </c>
      <c r="G21" s="164">
        <f t="shared" si="2"/>
        <v>4907.7273333333333</v>
      </c>
      <c r="H21" s="164">
        <f t="shared" si="3"/>
        <v>2453.8636666666666</v>
      </c>
      <c r="I21" s="164">
        <f t="shared" si="4"/>
        <v>19630.909333333333</v>
      </c>
      <c r="J21" s="164">
        <v>0</v>
      </c>
      <c r="K21" s="164">
        <f t="shared" ref="K21:K26" si="5">+G21+H21+I21+J21</f>
        <v>26992.500333333333</v>
      </c>
    </row>
    <row r="22" spans="1:13" s="180" customFormat="1" ht="12.5" x14ac:dyDescent="0.25">
      <c r="A22" s="99" t="s">
        <v>5362</v>
      </c>
      <c r="B22" s="99" t="s">
        <v>5363</v>
      </c>
      <c r="C22" s="164">
        <v>12179.538</v>
      </c>
      <c r="D22" s="164">
        <v>1070</v>
      </c>
      <c r="E22" s="164">
        <v>0</v>
      </c>
      <c r="F22" s="164">
        <f t="shared" si="1"/>
        <v>13249.538</v>
      </c>
      <c r="G22" s="164">
        <f t="shared" si="2"/>
        <v>4059.846</v>
      </c>
      <c r="H22" s="164">
        <f t="shared" si="3"/>
        <v>2029.923</v>
      </c>
      <c r="I22" s="164">
        <f t="shared" si="4"/>
        <v>16239.384</v>
      </c>
      <c r="J22" s="164">
        <v>0</v>
      </c>
      <c r="K22" s="164">
        <f t="shared" si="5"/>
        <v>22329.152999999998</v>
      </c>
    </row>
    <row r="23" spans="1:13" s="180" customFormat="1" ht="12.5" x14ac:dyDescent="0.25">
      <c r="A23" s="99" t="s">
        <v>5364</v>
      </c>
      <c r="B23" s="99" t="s">
        <v>5365</v>
      </c>
      <c r="C23" s="164">
        <v>9834.2000000000007</v>
      </c>
      <c r="D23" s="164">
        <v>1070</v>
      </c>
      <c r="E23" s="164">
        <v>0</v>
      </c>
      <c r="F23" s="164">
        <f t="shared" si="1"/>
        <v>10904.2</v>
      </c>
      <c r="G23" s="164">
        <f t="shared" si="2"/>
        <v>3278.0666666666666</v>
      </c>
      <c r="H23" s="164">
        <f t="shared" si="3"/>
        <v>1639.0333333333333</v>
      </c>
      <c r="I23" s="164">
        <f t="shared" si="4"/>
        <v>13112.266666666666</v>
      </c>
      <c r="J23" s="164">
        <v>0</v>
      </c>
      <c r="K23" s="164">
        <f t="shared" si="5"/>
        <v>18029.366666666669</v>
      </c>
    </row>
    <row r="24" spans="1:13" s="180" customFormat="1" ht="12.5" x14ac:dyDescent="0.25">
      <c r="A24" s="99" t="s">
        <v>5366</v>
      </c>
      <c r="B24" s="99" t="s">
        <v>5367</v>
      </c>
      <c r="C24" s="164">
        <v>9625.3539999999957</v>
      </c>
      <c r="D24" s="164">
        <v>1070</v>
      </c>
      <c r="E24" s="164">
        <v>760</v>
      </c>
      <c r="F24" s="164">
        <f t="shared" si="1"/>
        <v>11455.353999999996</v>
      </c>
      <c r="G24" s="164">
        <f t="shared" si="2"/>
        <v>3208.4513333333321</v>
      </c>
      <c r="H24" s="164">
        <f t="shared" si="3"/>
        <v>1604.225666666666</v>
      </c>
      <c r="I24" s="164">
        <f t="shared" si="4"/>
        <v>12833.805333333328</v>
      </c>
      <c r="J24" s="164">
        <v>0</v>
      </c>
      <c r="K24" s="164">
        <f t="shared" si="5"/>
        <v>17646.482333333326</v>
      </c>
    </row>
    <row r="25" spans="1:13" s="180" customFormat="1" ht="12.5" x14ac:dyDescent="0.25">
      <c r="A25" s="99" t="s">
        <v>5368</v>
      </c>
      <c r="B25" s="99" t="s">
        <v>4558</v>
      </c>
      <c r="C25" s="164">
        <v>9834.2000000000007</v>
      </c>
      <c r="D25" s="164">
        <v>1070</v>
      </c>
      <c r="E25" s="164">
        <v>760</v>
      </c>
      <c r="F25" s="164">
        <f t="shared" si="1"/>
        <v>11664.2</v>
      </c>
      <c r="G25" s="164">
        <f t="shared" si="2"/>
        <v>3278.0666666666666</v>
      </c>
      <c r="H25" s="164">
        <f t="shared" si="3"/>
        <v>1639.0333333333333</v>
      </c>
      <c r="I25" s="164">
        <f t="shared" si="4"/>
        <v>13112.266666666666</v>
      </c>
      <c r="J25" s="164">
        <v>0</v>
      </c>
      <c r="K25" s="164">
        <f t="shared" si="5"/>
        <v>18029.366666666669</v>
      </c>
    </row>
    <row r="26" spans="1:13" s="180" customFormat="1" ht="12.5" x14ac:dyDescent="0.25">
      <c r="A26" s="99" t="s">
        <v>5369</v>
      </c>
      <c r="B26" s="99" t="s">
        <v>5370</v>
      </c>
      <c r="C26" s="164">
        <v>7467.9</v>
      </c>
      <c r="D26" s="164">
        <v>1070</v>
      </c>
      <c r="E26" s="164">
        <v>760</v>
      </c>
      <c r="F26" s="164">
        <f t="shared" si="1"/>
        <v>9297.9</v>
      </c>
      <c r="G26" s="164">
        <f t="shared" si="2"/>
        <v>2489.2999999999997</v>
      </c>
      <c r="H26" s="164">
        <f t="shared" si="3"/>
        <v>1244.6499999999999</v>
      </c>
      <c r="I26" s="164">
        <f t="shared" si="4"/>
        <v>9957.1999999999989</v>
      </c>
      <c r="J26" s="164">
        <v>0</v>
      </c>
      <c r="K26" s="164">
        <f t="shared" si="5"/>
        <v>13691.149999999998</v>
      </c>
    </row>
    <row r="27" spans="1:13" s="174" customFormat="1" x14ac:dyDescent="0.3">
      <c r="A27" s="187"/>
      <c r="B27" s="187"/>
      <c r="C27" s="188"/>
      <c r="D27" s="184"/>
      <c r="E27" s="188"/>
      <c r="F27" s="188"/>
      <c r="G27" s="188"/>
      <c r="H27" s="188"/>
      <c r="I27" s="188"/>
      <c r="J27" s="188"/>
      <c r="K27" s="188"/>
      <c r="M27" s="192"/>
    </row>
  </sheetData>
  <mergeCells count="15">
    <mergeCell ref="A8:A9"/>
    <mergeCell ref="B8:B9"/>
    <mergeCell ref="C8:F8"/>
    <mergeCell ref="G8:K8"/>
    <mergeCell ref="A17:C17"/>
    <mergeCell ref="A18:A19"/>
    <mergeCell ref="B18:B19"/>
    <mergeCell ref="C18:F18"/>
    <mergeCell ref="G18:K18"/>
    <mergeCell ref="A2:K2"/>
    <mergeCell ref="A3:K3"/>
    <mergeCell ref="A4:K4"/>
    <mergeCell ref="A5:K5"/>
    <mergeCell ref="A6:K6"/>
    <mergeCell ref="A7:C7"/>
  </mergeCells>
  <printOptions horizontalCentered="1"/>
  <pageMargins left="0.15748031496062992" right="0.15748031496062992" top="0.3" bottom="0.39370078740157483" header="0.31496062992125984" footer="0.31496062992125984"/>
  <pageSetup scale="60" fitToHeight="11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3"/>
  <sheetViews>
    <sheetView showGridLines="0" topLeftCell="A4" workbookViewId="0">
      <selection sqref="A1:H1"/>
    </sheetView>
  </sheetViews>
  <sheetFormatPr baseColWidth="10" defaultColWidth="11.453125" defaultRowHeight="15" x14ac:dyDescent="0.3"/>
  <cols>
    <col min="1" max="1" width="13.1796875" style="300" customWidth="1"/>
    <col min="2" max="2" width="44.453125" style="300" customWidth="1"/>
    <col min="3" max="3" width="12.54296875" style="300" customWidth="1"/>
    <col min="4" max="4" width="19.81640625" style="300" customWidth="1"/>
    <col min="5" max="5" width="19.7265625" style="300" customWidth="1"/>
    <col min="6" max="16384" width="11.453125" style="1352"/>
  </cols>
  <sheetData>
    <row r="1" spans="1:5" x14ac:dyDescent="0.3">
      <c r="A1" s="1352"/>
      <c r="B1" s="1352"/>
      <c r="C1" s="1352"/>
      <c r="D1" s="1352"/>
      <c r="E1" s="1352"/>
    </row>
    <row r="2" spans="1:5" x14ac:dyDescent="0.3">
      <c r="A2" s="648" t="s">
        <v>4160</v>
      </c>
      <c r="B2" s="648"/>
      <c r="C2" s="648"/>
      <c r="D2" s="648"/>
      <c r="E2" s="648"/>
    </row>
    <row r="3" spans="1:5" ht="15.75" customHeight="1" x14ac:dyDescent="0.3">
      <c r="A3" s="1353" t="s">
        <v>22</v>
      </c>
      <c r="B3" s="1353"/>
      <c r="C3" s="1353"/>
      <c r="D3" s="1353"/>
      <c r="E3" s="1353"/>
    </row>
    <row r="4" spans="1:5" x14ac:dyDescent="0.3">
      <c r="A4" s="1353" t="s">
        <v>4262</v>
      </c>
      <c r="B4" s="1353"/>
      <c r="C4" s="1353"/>
      <c r="D4" s="1353"/>
      <c r="E4" s="1353"/>
    </row>
    <row r="5" spans="1:5" x14ac:dyDescent="0.3">
      <c r="A5" s="1353" t="s">
        <v>4228</v>
      </c>
      <c r="B5" s="1353"/>
      <c r="C5" s="1353"/>
      <c r="D5" s="1353"/>
      <c r="E5" s="1353"/>
    </row>
    <row r="6" spans="1:5" x14ac:dyDescent="0.3">
      <c r="A6" s="1354" t="s">
        <v>5371</v>
      </c>
      <c r="B6" s="1354"/>
      <c r="C6" s="1354"/>
      <c r="D6" s="1354"/>
      <c r="E6" s="1354"/>
    </row>
    <row r="7" spans="1:5" x14ac:dyDescent="0.3">
      <c r="A7" s="1352"/>
      <c r="B7" s="1352"/>
      <c r="C7" s="1352"/>
      <c r="D7" s="1352"/>
      <c r="E7" s="1352"/>
    </row>
    <row r="8" spans="1:5" s="1355" customFormat="1" ht="15" customHeight="1" x14ac:dyDescent="0.35">
      <c r="A8" s="633" t="s">
        <v>4230</v>
      </c>
      <c r="B8" s="633" t="s">
        <v>4231</v>
      </c>
      <c r="C8" s="633" t="s">
        <v>4232</v>
      </c>
      <c r="D8" s="634" t="s">
        <v>4233</v>
      </c>
      <c r="E8" s="634" t="s">
        <v>4233</v>
      </c>
    </row>
    <row r="9" spans="1:5" s="1355" customFormat="1" ht="15" customHeight="1" x14ac:dyDescent="0.35">
      <c r="A9" s="633" t="s">
        <v>4230</v>
      </c>
      <c r="B9" s="633" t="s">
        <v>4231</v>
      </c>
      <c r="C9" s="633" t="s">
        <v>4232</v>
      </c>
      <c r="D9" s="46" t="s">
        <v>4234</v>
      </c>
      <c r="E9" s="46" t="s">
        <v>4235</v>
      </c>
    </row>
    <row r="10" spans="1:5" s="1357" customFormat="1" ht="15" customHeight="1" x14ac:dyDescent="0.35">
      <c r="A10" s="1356"/>
      <c r="B10" s="1356"/>
      <c r="C10" s="1356"/>
      <c r="D10" s="1356"/>
      <c r="E10" s="1356"/>
    </row>
    <row r="11" spans="1:5" s="1359" customFormat="1" ht="15.75" customHeight="1" x14ac:dyDescent="0.35">
      <c r="A11" s="627" t="s">
        <v>4167</v>
      </c>
      <c r="B11" s="627" t="s">
        <v>4167</v>
      </c>
      <c r="C11" s="1358"/>
      <c r="D11" s="1358"/>
      <c r="E11" s="1358"/>
    </row>
    <row r="12" spans="1:5" s="1359" customFormat="1" ht="12.5" x14ac:dyDescent="0.35">
      <c r="A12" s="1360" t="s">
        <v>5372</v>
      </c>
      <c r="B12" s="1361" t="s">
        <v>4307</v>
      </c>
      <c r="C12" s="1362">
        <v>1</v>
      </c>
      <c r="D12" s="297">
        <v>91050</v>
      </c>
      <c r="E12" s="297">
        <v>91050</v>
      </c>
    </row>
    <row r="13" spans="1:5" s="1359" customFormat="1" ht="12.5" x14ac:dyDescent="0.35">
      <c r="A13" s="1361" t="s">
        <v>5373</v>
      </c>
      <c r="B13" s="1361" t="s">
        <v>4342</v>
      </c>
      <c r="C13" s="1362">
        <v>5</v>
      </c>
      <c r="D13" s="297">
        <v>52394</v>
      </c>
      <c r="E13" s="297">
        <v>52394</v>
      </c>
    </row>
    <row r="14" spans="1:5" s="1359" customFormat="1" ht="12.5" x14ac:dyDescent="0.35">
      <c r="A14" s="1361" t="s">
        <v>5374</v>
      </c>
      <c r="B14" s="1361" t="s">
        <v>4286</v>
      </c>
      <c r="C14" s="1362">
        <v>3</v>
      </c>
      <c r="D14" s="297">
        <v>34870</v>
      </c>
      <c r="E14" s="297">
        <v>34870</v>
      </c>
    </row>
    <row r="15" spans="1:5" s="1359" customFormat="1" ht="12.5" x14ac:dyDescent="0.35">
      <c r="A15" s="1361" t="s">
        <v>5375</v>
      </c>
      <c r="B15" s="1361" t="s">
        <v>4286</v>
      </c>
      <c r="C15" s="1362">
        <v>5</v>
      </c>
      <c r="D15" s="297">
        <v>34186</v>
      </c>
      <c r="E15" s="297">
        <v>34186</v>
      </c>
    </row>
    <row r="16" spans="1:5" s="1359" customFormat="1" ht="12.5" x14ac:dyDescent="0.35">
      <c r="A16" s="1361" t="s">
        <v>5376</v>
      </c>
      <c r="B16" s="1361" t="s">
        <v>4286</v>
      </c>
      <c r="C16" s="1362">
        <v>19</v>
      </c>
      <c r="D16" s="297">
        <v>27707</v>
      </c>
      <c r="E16" s="297">
        <v>27707</v>
      </c>
    </row>
    <row r="17" spans="1:5" s="1359" customFormat="1" ht="12.5" x14ac:dyDescent="0.35">
      <c r="A17" s="1363" t="s">
        <v>5377</v>
      </c>
      <c r="B17" s="1361" t="s">
        <v>5378</v>
      </c>
      <c r="C17" s="1362">
        <v>1</v>
      </c>
      <c r="D17" s="297">
        <v>21998</v>
      </c>
      <c r="E17" s="297">
        <v>21998</v>
      </c>
    </row>
    <row r="18" spans="1:5" s="1359" customFormat="1" ht="14.25" customHeight="1" x14ac:dyDescent="0.35">
      <c r="A18" s="1344"/>
      <c r="B18" s="56" t="s">
        <v>4238</v>
      </c>
      <c r="C18" s="57">
        <f>SUM(C12:C17)</f>
        <v>34</v>
      </c>
      <c r="D18" s="1364"/>
      <c r="E18" s="1364"/>
    </row>
    <row r="19" spans="1:5" s="1367" customFormat="1" ht="12.5" x14ac:dyDescent="0.35">
      <c r="A19" s="1365"/>
      <c r="B19" s="1366"/>
      <c r="C19" s="1364"/>
      <c r="D19" s="1364"/>
      <c r="E19" s="1364"/>
    </row>
    <row r="20" spans="1:5" s="1359" customFormat="1" ht="12.5" x14ac:dyDescent="0.35">
      <c r="A20" s="1368"/>
      <c r="B20" s="1368"/>
      <c r="C20" s="1369"/>
      <c r="D20" s="1370"/>
      <c r="E20" s="1370"/>
    </row>
    <row r="21" spans="1:5" s="1359" customFormat="1" ht="15.75" customHeight="1" x14ac:dyDescent="0.35">
      <c r="A21" s="627" t="s">
        <v>4168</v>
      </c>
      <c r="B21" s="627" t="s">
        <v>4168</v>
      </c>
      <c r="C21" s="1369"/>
      <c r="D21" s="1370"/>
      <c r="E21" s="1370"/>
    </row>
    <row r="22" spans="1:5" s="1359" customFormat="1" ht="20.25" customHeight="1" x14ac:dyDescent="0.35">
      <c r="A22" s="1361" t="s">
        <v>5379</v>
      </c>
      <c r="B22" s="1361" t="s">
        <v>4556</v>
      </c>
      <c r="C22" s="1362">
        <v>8</v>
      </c>
      <c r="D22" s="297">
        <v>20021</v>
      </c>
      <c r="E22" s="297">
        <v>20021</v>
      </c>
    </row>
    <row r="23" spans="1:5" s="1359" customFormat="1" ht="12.5" x14ac:dyDescent="0.35">
      <c r="A23" s="1361" t="s">
        <v>5380</v>
      </c>
      <c r="B23" s="1361" t="s">
        <v>4299</v>
      </c>
      <c r="C23" s="1362">
        <v>4</v>
      </c>
      <c r="D23" s="297">
        <v>19597</v>
      </c>
      <c r="E23" s="297">
        <v>19597</v>
      </c>
    </row>
    <row r="24" spans="1:5" s="1359" customFormat="1" ht="12.5" x14ac:dyDescent="0.35">
      <c r="A24" s="1361" t="s">
        <v>5381</v>
      </c>
      <c r="B24" s="1361" t="s">
        <v>4299</v>
      </c>
      <c r="C24" s="1362">
        <v>10</v>
      </c>
      <c r="D24" s="297">
        <v>18512</v>
      </c>
      <c r="E24" s="297">
        <v>18512</v>
      </c>
    </row>
    <row r="25" spans="1:5" s="1359" customFormat="1" ht="12.5" x14ac:dyDescent="0.35">
      <c r="A25" s="1361" t="s">
        <v>5382</v>
      </c>
      <c r="B25" s="1361" t="s">
        <v>4299</v>
      </c>
      <c r="C25" s="1362">
        <v>8</v>
      </c>
      <c r="D25" s="297">
        <v>16760</v>
      </c>
      <c r="E25" s="297">
        <v>16760</v>
      </c>
    </row>
    <row r="26" spans="1:5" s="1359" customFormat="1" ht="12.5" x14ac:dyDescent="0.35">
      <c r="A26" s="1361" t="s">
        <v>5383</v>
      </c>
      <c r="B26" s="1361" t="s">
        <v>4299</v>
      </c>
      <c r="C26" s="1362">
        <v>15</v>
      </c>
      <c r="D26" s="297">
        <v>14723</v>
      </c>
      <c r="E26" s="297">
        <v>14723</v>
      </c>
    </row>
    <row r="27" spans="1:5" s="1359" customFormat="1" ht="12.5" x14ac:dyDescent="0.35">
      <c r="A27" s="1361" t="s">
        <v>5384</v>
      </c>
      <c r="B27" s="1361" t="s">
        <v>4299</v>
      </c>
      <c r="C27" s="1362">
        <v>27</v>
      </c>
      <c r="D27" s="297">
        <v>12663</v>
      </c>
      <c r="E27" s="297">
        <v>12663</v>
      </c>
    </row>
    <row r="28" spans="1:5" s="1359" customFormat="1" ht="12.5" x14ac:dyDescent="0.35">
      <c r="A28" s="1361" t="s">
        <v>5385</v>
      </c>
      <c r="B28" s="1361" t="s">
        <v>4299</v>
      </c>
      <c r="C28" s="1362">
        <v>79</v>
      </c>
      <c r="D28" s="297">
        <v>10408</v>
      </c>
      <c r="E28" s="297">
        <v>10408</v>
      </c>
    </row>
    <row r="29" spans="1:5" s="1371" customFormat="1" ht="12.5" x14ac:dyDescent="0.35">
      <c r="A29" s="1361" t="s">
        <v>5386</v>
      </c>
      <c r="B29" s="1361" t="s">
        <v>4335</v>
      </c>
      <c r="C29" s="1362">
        <v>1</v>
      </c>
      <c r="D29" s="297">
        <v>10408</v>
      </c>
      <c r="E29" s="297">
        <v>10408</v>
      </c>
    </row>
    <row r="30" spans="1:5" s="1359" customFormat="1" ht="12.5" x14ac:dyDescent="0.35">
      <c r="A30" s="1372" t="s">
        <v>5387</v>
      </c>
      <c r="B30" s="1372" t="s">
        <v>4299</v>
      </c>
      <c r="C30" s="1373">
        <v>4</v>
      </c>
      <c r="D30" s="298">
        <v>10095</v>
      </c>
      <c r="E30" s="298">
        <v>10095</v>
      </c>
    </row>
    <row r="31" spans="1:5" s="1359" customFormat="1" ht="12.5" x14ac:dyDescent="0.35">
      <c r="A31" s="1361" t="s">
        <v>5388</v>
      </c>
      <c r="B31" s="1361" t="s">
        <v>5389</v>
      </c>
      <c r="C31" s="1362">
        <v>24</v>
      </c>
      <c r="D31" s="297">
        <v>9656</v>
      </c>
      <c r="E31" s="297">
        <v>9656</v>
      </c>
    </row>
    <row r="32" spans="1:5" s="1374" customFormat="1" ht="12.5" x14ac:dyDescent="0.35">
      <c r="A32" s="1361" t="s">
        <v>5390</v>
      </c>
      <c r="B32" s="1361" t="s">
        <v>5389</v>
      </c>
      <c r="C32" s="1362">
        <v>5</v>
      </c>
      <c r="D32" s="297">
        <v>9521</v>
      </c>
      <c r="E32" s="297">
        <v>9521</v>
      </c>
    </row>
    <row r="33" spans="1:5" s="1359" customFormat="1" ht="12.5" x14ac:dyDescent="0.35">
      <c r="A33" s="1361" t="s">
        <v>5391</v>
      </c>
      <c r="B33" s="1361" t="s">
        <v>5389</v>
      </c>
      <c r="C33" s="1362">
        <v>39</v>
      </c>
      <c r="D33" s="297">
        <v>8597</v>
      </c>
      <c r="E33" s="297">
        <v>8597</v>
      </c>
    </row>
    <row r="34" spans="1:5" s="1359" customFormat="1" ht="12.5" x14ac:dyDescent="0.35">
      <c r="A34" s="1361" t="s">
        <v>5392</v>
      </c>
      <c r="B34" s="1361" t="s">
        <v>5393</v>
      </c>
      <c r="C34" s="1362">
        <v>8</v>
      </c>
      <c r="D34" s="297">
        <v>8597</v>
      </c>
      <c r="E34" s="297">
        <v>8597</v>
      </c>
    </row>
    <row r="35" spans="1:5" s="1359" customFormat="1" ht="12.5" x14ac:dyDescent="0.35">
      <c r="A35" s="1361" t="s">
        <v>5394</v>
      </c>
      <c r="B35" s="1361" t="s">
        <v>4335</v>
      </c>
      <c r="C35" s="1362">
        <v>3</v>
      </c>
      <c r="D35" s="297">
        <v>8597</v>
      </c>
      <c r="E35" s="297">
        <v>8597</v>
      </c>
    </row>
    <row r="36" spans="1:5" s="1374" customFormat="1" ht="12.5" x14ac:dyDescent="0.35">
      <c r="A36" s="1361" t="s">
        <v>5395</v>
      </c>
      <c r="B36" s="1361" t="s">
        <v>4330</v>
      </c>
      <c r="C36" s="1362">
        <v>32</v>
      </c>
      <c r="D36" s="297">
        <v>8066</v>
      </c>
      <c r="E36" s="297">
        <v>8066</v>
      </c>
    </row>
    <row r="37" spans="1:5" s="1359" customFormat="1" ht="12.5" x14ac:dyDescent="0.35">
      <c r="A37" s="1361" t="s">
        <v>5396</v>
      </c>
      <c r="B37" s="1361" t="s">
        <v>4330</v>
      </c>
      <c r="C37" s="1362">
        <v>21</v>
      </c>
      <c r="D37" s="297">
        <v>7392</v>
      </c>
      <c r="E37" s="297">
        <v>7392</v>
      </c>
    </row>
    <row r="38" spans="1:5" s="1359" customFormat="1" ht="12.5" x14ac:dyDescent="0.35">
      <c r="A38" s="1361" t="s">
        <v>5397</v>
      </c>
      <c r="B38" s="1361" t="s">
        <v>4335</v>
      </c>
      <c r="C38" s="1362">
        <v>1</v>
      </c>
      <c r="D38" s="297">
        <v>7392</v>
      </c>
      <c r="E38" s="297">
        <v>7392</v>
      </c>
    </row>
    <row r="39" spans="1:5" s="1367" customFormat="1" ht="12.5" x14ac:dyDescent="0.35">
      <c r="A39" s="1359"/>
      <c r="B39" s="56" t="s">
        <v>4241</v>
      </c>
      <c r="C39" s="57">
        <f>SUM(C22:C38)</f>
        <v>289</v>
      </c>
      <c r="D39" s="1364"/>
      <c r="E39" s="1364"/>
    </row>
    <row r="40" spans="1:5" s="1359" customFormat="1" ht="12.5" x14ac:dyDescent="0.35">
      <c r="A40" s="1367"/>
      <c r="B40" s="1366"/>
      <c r="C40" s="1364"/>
      <c r="D40" s="1364"/>
      <c r="E40" s="1364"/>
    </row>
    <row r="41" spans="1:5" s="1359" customFormat="1" ht="12.5" x14ac:dyDescent="0.35">
      <c r="A41" s="1375"/>
      <c r="B41" s="1376"/>
      <c r="C41" s="1375"/>
      <c r="D41" s="1377"/>
      <c r="E41" s="1377"/>
    </row>
    <row r="42" spans="1:5" s="1359" customFormat="1" ht="12.5" x14ac:dyDescent="0.35">
      <c r="A42" s="628" t="s">
        <v>4169</v>
      </c>
      <c r="B42" s="628" t="s">
        <v>4168</v>
      </c>
      <c r="D42" s="1370"/>
      <c r="E42" s="1370"/>
    </row>
    <row r="43" spans="1:5" s="1359" customFormat="1" ht="12.5" x14ac:dyDescent="0.35">
      <c r="A43" s="1361" t="s">
        <v>4242</v>
      </c>
      <c r="B43" s="1361" t="s">
        <v>4242</v>
      </c>
      <c r="C43" s="1378">
        <v>0</v>
      </c>
      <c r="D43" s="1379">
        <v>0</v>
      </c>
      <c r="E43" s="1379">
        <v>0</v>
      </c>
    </row>
    <row r="44" spans="1:5" s="1359" customFormat="1" ht="12.5" x14ac:dyDescent="0.35">
      <c r="B44" s="56" t="s">
        <v>4243</v>
      </c>
      <c r="C44" s="57">
        <f>SUM(B39:B43)</f>
        <v>0</v>
      </c>
      <c r="D44" s="1364"/>
      <c r="E44" s="1364"/>
    </row>
    <row r="45" spans="1:5" s="1359" customFormat="1" ht="12.5" x14ac:dyDescent="0.35">
      <c r="B45" s="1366"/>
      <c r="C45" s="1364"/>
      <c r="D45" s="1364"/>
      <c r="E45" s="1364"/>
    </row>
    <row r="46" spans="1:5" s="1359" customFormat="1" ht="12.5" x14ac:dyDescent="0.35">
      <c r="B46" s="103" t="s">
        <v>4170</v>
      </c>
      <c r="C46" s="104">
        <f>SUM(C39,C18,C44)</f>
        <v>323</v>
      </c>
      <c r="D46" s="1364"/>
      <c r="E46" s="1364"/>
    </row>
    <row r="47" spans="1:5" s="1359" customFormat="1" ht="12.5" x14ac:dyDescent="0.35">
      <c r="B47" s="1366"/>
      <c r="C47" s="1364"/>
      <c r="D47" s="1364"/>
      <c r="E47" s="1364"/>
    </row>
    <row r="48" spans="1:5" s="1359" customFormat="1" ht="12.5" x14ac:dyDescent="0.35">
      <c r="A48" s="1368"/>
      <c r="B48" s="1368"/>
      <c r="C48" s="1369"/>
      <c r="D48" s="1370"/>
      <c r="E48" s="1370"/>
    </row>
    <row r="49" spans="1:5" s="1359" customFormat="1" ht="12.75" customHeight="1" x14ac:dyDescent="0.35">
      <c r="A49" s="1021" t="s">
        <v>4166</v>
      </c>
      <c r="B49" s="1021"/>
      <c r="C49" s="1369"/>
      <c r="D49" s="1370"/>
      <c r="E49" s="1370"/>
    </row>
    <row r="50" spans="1:5" s="1359" customFormat="1" ht="12.5" x14ac:dyDescent="0.35">
      <c r="A50" s="628" t="s">
        <v>4244</v>
      </c>
      <c r="B50" s="628"/>
      <c r="C50" s="1369"/>
      <c r="D50" s="1370"/>
      <c r="E50" s="1370"/>
    </row>
    <row r="51" spans="1:5" s="1359" customFormat="1" ht="12.5" x14ac:dyDescent="0.35">
      <c r="A51" s="1361" t="s">
        <v>5398</v>
      </c>
      <c r="B51" s="1380" t="s">
        <v>4299</v>
      </c>
      <c r="C51" s="1378">
        <v>1</v>
      </c>
      <c r="D51" s="1379">
        <v>16000</v>
      </c>
      <c r="E51" s="1379">
        <v>16000</v>
      </c>
    </row>
    <row r="52" spans="1:5" s="1359" customFormat="1" ht="12.5" x14ac:dyDescent="0.35">
      <c r="A52" s="1361" t="s">
        <v>5399</v>
      </c>
      <c r="B52" s="1380" t="s">
        <v>4299</v>
      </c>
      <c r="C52" s="1378">
        <v>3</v>
      </c>
      <c r="D52" s="1379">
        <v>10000</v>
      </c>
      <c r="E52" s="1379">
        <v>12000</v>
      </c>
    </row>
    <row r="53" spans="1:5" s="1359" customFormat="1" ht="12.5" x14ac:dyDescent="0.35">
      <c r="A53" s="1361" t="s">
        <v>5400</v>
      </c>
      <c r="B53" s="1380" t="s">
        <v>5401</v>
      </c>
      <c r="C53" s="1378">
        <v>1</v>
      </c>
      <c r="D53" s="1379">
        <v>8188</v>
      </c>
      <c r="E53" s="1379">
        <v>8188</v>
      </c>
    </row>
    <row r="54" spans="1:5" s="1359" customFormat="1" ht="12.5" x14ac:dyDescent="0.35">
      <c r="A54" s="1361" t="s">
        <v>5402</v>
      </c>
      <c r="B54" s="1380" t="s">
        <v>5401</v>
      </c>
      <c r="C54" s="1378">
        <v>1</v>
      </c>
      <c r="D54" s="1379">
        <v>7796</v>
      </c>
      <c r="E54" s="1379">
        <v>7796</v>
      </c>
    </row>
    <row r="55" spans="1:5" s="1359" customFormat="1" ht="12.5" x14ac:dyDescent="0.35">
      <c r="A55" s="1361" t="s">
        <v>5403</v>
      </c>
      <c r="B55" s="1380" t="s">
        <v>5401</v>
      </c>
      <c r="C55" s="1378">
        <v>8</v>
      </c>
      <c r="D55" s="1381">
        <v>7468</v>
      </c>
      <c r="E55" s="1381">
        <v>7468</v>
      </c>
    </row>
    <row r="56" spans="1:5" s="1359" customFormat="1" ht="12.5" x14ac:dyDescent="0.35">
      <c r="B56" s="56" t="s">
        <v>4245</v>
      </c>
      <c r="C56" s="57">
        <f>SUM(C51:C55)</f>
        <v>14</v>
      </c>
      <c r="D56" s="1364"/>
      <c r="E56" s="1364"/>
    </row>
    <row r="57" spans="1:5" s="1359" customFormat="1" ht="12.5" x14ac:dyDescent="0.35">
      <c r="A57" s="1368"/>
      <c r="B57" s="1368"/>
      <c r="C57" s="1369"/>
      <c r="D57" s="1370"/>
      <c r="E57" s="1370"/>
    </row>
    <row r="58" spans="1:5" s="1359" customFormat="1" ht="12.75" customHeight="1" x14ac:dyDescent="0.35">
      <c r="A58" s="628" t="s">
        <v>4172</v>
      </c>
      <c r="B58" s="628"/>
      <c r="C58" s="1369"/>
      <c r="D58" s="1370"/>
      <c r="E58" s="1370"/>
    </row>
    <row r="59" spans="1:5" s="1359" customFormat="1" ht="15.75" customHeight="1" x14ac:dyDescent="0.35">
      <c r="A59" s="1361" t="s">
        <v>4242</v>
      </c>
      <c r="B59" s="1361" t="s">
        <v>4242</v>
      </c>
      <c r="C59" s="1378">
        <v>0</v>
      </c>
      <c r="D59" s="1379">
        <v>0</v>
      </c>
      <c r="E59" s="1379">
        <v>0</v>
      </c>
    </row>
    <row r="60" spans="1:5" s="1359" customFormat="1" ht="15.75" customHeight="1" x14ac:dyDescent="0.35">
      <c r="B60" s="56" t="s">
        <v>4246</v>
      </c>
      <c r="C60" s="57">
        <f>SUM(C59)</f>
        <v>0</v>
      </c>
      <c r="D60" s="1364"/>
      <c r="E60" s="1364"/>
    </row>
    <row r="61" spans="1:5" s="1359" customFormat="1" ht="12.5" x14ac:dyDescent="0.35">
      <c r="A61" s="299"/>
      <c r="B61" s="299"/>
      <c r="C61" s="299"/>
      <c r="D61" s="299"/>
      <c r="E61" s="299"/>
    </row>
    <row r="62" spans="1:5" s="1359" customFormat="1" ht="12.5" x14ac:dyDescent="0.35">
      <c r="A62" s="299"/>
      <c r="B62" s="299"/>
      <c r="C62" s="299"/>
      <c r="D62" s="299"/>
      <c r="E62" s="299"/>
    </row>
    <row r="63" spans="1:5" x14ac:dyDescent="0.3">
      <c r="A63" s="299"/>
      <c r="B63" s="299"/>
      <c r="C63" s="299"/>
      <c r="D63" s="299"/>
      <c r="E63" s="299"/>
    </row>
  </sheetData>
  <mergeCells count="15">
    <mergeCell ref="A11:B11"/>
    <mergeCell ref="A21:B21"/>
    <mergeCell ref="A42:B42"/>
    <mergeCell ref="A49:B49"/>
    <mergeCell ref="A50:B50"/>
    <mergeCell ref="A58:B58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" right="0.7" top="0.75" bottom="0.75" header="0.3" footer="0.3"/>
  <pageSetup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O48"/>
  <sheetViews>
    <sheetView showGridLines="0" topLeftCell="A4" workbookViewId="0">
      <selection sqref="A1:H1"/>
    </sheetView>
  </sheetViews>
  <sheetFormatPr baseColWidth="10" defaultColWidth="11.453125" defaultRowHeight="15" x14ac:dyDescent="0.3"/>
  <cols>
    <col min="1" max="1" width="10.453125" style="116" customWidth="1"/>
    <col min="2" max="2" width="33.453125" style="116" customWidth="1"/>
    <col min="3" max="3" width="15.1796875" style="116" bestFit="1" customWidth="1"/>
    <col min="4" max="4" width="12.453125" style="116" customWidth="1"/>
    <col min="5" max="5" width="14.81640625" style="116" customWidth="1"/>
    <col min="6" max="6" width="10" style="116" customWidth="1"/>
    <col min="7" max="7" width="13.1796875" style="116" customWidth="1"/>
    <col min="8" max="8" width="13.453125" style="116" customWidth="1"/>
    <col min="9" max="9" width="12.453125" style="116" bestFit="1" customWidth="1"/>
    <col min="10" max="10" width="8" style="116" customWidth="1"/>
    <col min="11" max="11" width="10.81640625" style="116" customWidth="1"/>
    <col min="12" max="16384" width="11.453125" style="1382"/>
  </cols>
  <sheetData>
    <row r="2" spans="1:13" x14ac:dyDescent="0.3">
      <c r="A2" s="648" t="s">
        <v>4160</v>
      </c>
      <c r="B2" s="648"/>
      <c r="C2" s="648"/>
      <c r="D2" s="648"/>
      <c r="E2" s="648"/>
      <c r="F2" s="648"/>
      <c r="G2" s="648"/>
      <c r="H2" s="648"/>
      <c r="I2" s="648"/>
      <c r="J2" s="648"/>
      <c r="K2" s="648"/>
    </row>
    <row r="3" spans="1:13" x14ac:dyDescent="0.3">
      <c r="A3" s="650" t="s">
        <v>22</v>
      </c>
      <c r="B3" s="650"/>
      <c r="C3" s="650"/>
      <c r="D3" s="650"/>
      <c r="E3" s="650"/>
      <c r="F3" s="650"/>
      <c r="G3" s="650"/>
      <c r="H3" s="650"/>
      <c r="I3" s="650"/>
      <c r="J3" s="650"/>
      <c r="K3" s="650"/>
    </row>
    <row r="4" spans="1:13" x14ac:dyDescent="0.3">
      <c r="A4" s="650" t="s">
        <v>4161</v>
      </c>
      <c r="B4" s="650"/>
      <c r="C4" s="650"/>
      <c r="D4" s="650"/>
      <c r="E4" s="650"/>
      <c r="F4" s="650"/>
      <c r="G4" s="650"/>
      <c r="H4" s="650"/>
      <c r="I4" s="650"/>
      <c r="J4" s="650"/>
      <c r="K4" s="650"/>
    </row>
    <row r="5" spans="1:13" x14ac:dyDescent="0.3">
      <c r="A5" s="650" t="s">
        <v>4274</v>
      </c>
      <c r="B5" s="650"/>
      <c r="C5" s="650"/>
      <c r="D5" s="650"/>
      <c r="E5" s="650"/>
      <c r="F5" s="650"/>
      <c r="G5" s="650"/>
      <c r="H5" s="650"/>
      <c r="I5" s="650"/>
      <c r="J5" s="650"/>
      <c r="K5" s="650"/>
    </row>
    <row r="6" spans="1:13" x14ac:dyDescent="0.3">
      <c r="A6" s="651" t="s">
        <v>4229</v>
      </c>
      <c r="B6" s="651"/>
      <c r="C6" s="651"/>
      <c r="D6" s="651"/>
      <c r="E6" s="651"/>
      <c r="F6" s="651"/>
      <c r="G6" s="651"/>
      <c r="H6" s="651"/>
      <c r="I6" s="651"/>
      <c r="J6" s="651"/>
      <c r="K6" s="651"/>
    </row>
    <row r="7" spans="1:13" s="1384" customFormat="1" ht="15" customHeight="1" x14ac:dyDescent="0.25">
      <c r="A7" s="665" t="s">
        <v>4248</v>
      </c>
      <c r="B7" s="665"/>
      <c r="C7" s="665"/>
      <c r="D7" s="1383" t="s">
        <v>533</v>
      </c>
      <c r="E7" s="1383" t="s">
        <v>533</v>
      </c>
      <c r="F7" s="1383" t="s">
        <v>533</v>
      </c>
      <c r="G7" s="1383" t="s">
        <v>533</v>
      </c>
      <c r="H7" s="1383" t="s">
        <v>533</v>
      </c>
      <c r="I7" s="1383" t="s">
        <v>533</v>
      </c>
      <c r="J7" s="1383" t="s">
        <v>533</v>
      </c>
      <c r="K7" s="1383" t="s">
        <v>533</v>
      </c>
    </row>
    <row r="8" spans="1:13" s="1384" customFormat="1" ht="15" customHeight="1" x14ac:dyDescent="0.25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3" s="1384" customFormat="1" ht="25" x14ac:dyDescent="0.25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3" s="1384" customFormat="1" ht="12.5" x14ac:dyDescent="0.25">
      <c r="A10" s="100" t="s">
        <v>5372</v>
      </c>
      <c r="B10" s="100" t="s">
        <v>4307</v>
      </c>
      <c r="C10" s="101">
        <v>91050</v>
      </c>
      <c r="D10" s="108">
        <v>0</v>
      </c>
      <c r="E10" s="108">
        <v>0</v>
      </c>
      <c r="F10" s="109">
        <f>+C10+E10+D10</f>
        <v>91050</v>
      </c>
      <c r="G10" s="109">
        <f t="shared" ref="G10:G16" si="0">+(C10/30)*10</f>
        <v>30350</v>
      </c>
      <c r="H10" s="109">
        <f t="shared" ref="H10:H16" si="1">+(C10/30)*5</f>
        <v>15175</v>
      </c>
      <c r="I10" s="109">
        <f t="shared" ref="I10:I16" si="2">+(C10/30)*40</f>
        <v>121400</v>
      </c>
      <c r="J10" s="109">
        <v>0</v>
      </c>
      <c r="K10" s="109">
        <f>+G10+H10+I10+J10</f>
        <v>166925</v>
      </c>
      <c r="M10" s="155"/>
    </row>
    <row r="11" spans="1:13" s="1384" customFormat="1" ht="12.5" x14ac:dyDescent="0.25">
      <c r="A11" s="100" t="s">
        <v>5373</v>
      </c>
      <c r="B11" s="100" t="s">
        <v>4342</v>
      </c>
      <c r="C11" s="101">
        <v>52394</v>
      </c>
      <c r="D11" s="108">
        <v>0</v>
      </c>
      <c r="E11" s="108">
        <v>0</v>
      </c>
      <c r="F11" s="109">
        <f t="shared" ref="F11:F16" si="3">+C11+E11+D11</f>
        <v>52394</v>
      </c>
      <c r="G11" s="109">
        <f t="shared" si="0"/>
        <v>17464.666666666668</v>
      </c>
      <c r="H11" s="109">
        <f t="shared" si="1"/>
        <v>8732.3333333333339</v>
      </c>
      <c r="I11" s="109">
        <f t="shared" si="2"/>
        <v>69858.666666666672</v>
      </c>
      <c r="J11" s="109">
        <v>0</v>
      </c>
      <c r="K11" s="109">
        <f t="shared" ref="K11:K16" si="4">+G11+H11+I11+J11</f>
        <v>96055.666666666672</v>
      </c>
    </row>
    <row r="12" spans="1:13" s="1384" customFormat="1" ht="12.5" x14ac:dyDescent="0.25">
      <c r="A12" s="100" t="s">
        <v>4455</v>
      </c>
      <c r="B12" s="100" t="s">
        <v>5404</v>
      </c>
      <c r="C12" s="101">
        <v>36216</v>
      </c>
      <c r="D12" s="108">
        <v>0</v>
      </c>
      <c r="E12" s="108">
        <v>0</v>
      </c>
      <c r="F12" s="109">
        <f t="shared" si="3"/>
        <v>36216</v>
      </c>
      <c r="G12" s="109">
        <f t="shared" si="0"/>
        <v>12072</v>
      </c>
      <c r="H12" s="109">
        <f t="shared" si="1"/>
        <v>6036</v>
      </c>
      <c r="I12" s="109">
        <f t="shared" si="2"/>
        <v>48288</v>
      </c>
      <c r="J12" s="109">
        <v>0</v>
      </c>
      <c r="K12" s="109">
        <f t="shared" si="4"/>
        <v>66396</v>
      </c>
    </row>
    <row r="13" spans="1:13" s="1384" customFormat="1" ht="12.5" x14ac:dyDescent="0.25">
      <c r="A13" s="100" t="s">
        <v>5374</v>
      </c>
      <c r="B13" s="100" t="s">
        <v>4286</v>
      </c>
      <c r="C13" s="101">
        <v>34870</v>
      </c>
      <c r="D13" s="108">
        <v>0</v>
      </c>
      <c r="E13" s="108">
        <v>0</v>
      </c>
      <c r="F13" s="109">
        <f t="shared" si="3"/>
        <v>34870</v>
      </c>
      <c r="G13" s="109">
        <f t="shared" si="0"/>
        <v>11623.333333333332</v>
      </c>
      <c r="H13" s="109">
        <f t="shared" si="1"/>
        <v>5811.6666666666661</v>
      </c>
      <c r="I13" s="109">
        <f t="shared" si="2"/>
        <v>46493.333333333328</v>
      </c>
      <c r="J13" s="109">
        <v>0</v>
      </c>
      <c r="K13" s="109">
        <f t="shared" si="4"/>
        <v>63928.333333333328</v>
      </c>
    </row>
    <row r="14" spans="1:13" s="1384" customFormat="1" ht="12.5" x14ac:dyDescent="0.25">
      <c r="A14" s="100" t="s">
        <v>5375</v>
      </c>
      <c r="B14" s="100" t="s">
        <v>4286</v>
      </c>
      <c r="C14" s="101">
        <v>34186</v>
      </c>
      <c r="D14" s="108">
        <v>0</v>
      </c>
      <c r="E14" s="108">
        <v>0</v>
      </c>
      <c r="F14" s="109">
        <f t="shared" si="3"/>
        <v>34186</v>
      </c>
      <c r="G14" s="109">
        <f t="shared" si="0"/>
        <v>11395.333333333332</v>
      </c>
      <c r="H14" s="109">
        <f t="shared" si="1"/>
        <v>5697.6666666666661</v>
      </c>
      <c r="I14" s="109">
        <f t="shared" si="2"/>
        <v>45581.333333333328</v>
      </c>
      <c r="J14" s="109">
        <v>0</v>
      </c>
      <c r="K14" s="109">
        <f t="shared" si="4"/>
        <v>62674.333333333328</v>
      </c>
    </row>
    <row r="15" spans="1:13" s="1384" customFormat="1" ht="12.5" x14ac:dyDescent="0.25">
      <c r="A15" s="100" t="s">
        <v>5376</v>
      </c>
      <c r="B15" s="100" t="s">
        <v>4286</v>
      </c>
      <c r="C15" s="101">
        <v>27707</v>
      </c>
      <c r="D15" s="108">
        <v>0</v>
      </c>
      <c r="E15" s="108">
        <v>0</v>
      </c>
      <c r="F15" s="109">
        <f t="shared" si="3"/>
        <v>27707</v>
      </c>
      <c r="G15" s="109">
        <f t="shared" si="0"/>
        <v>9235.6666666666679</v>
      </c>
      <c r="H15" s="109">
        <f t="shared" si="1"/>
        <v>4617.8333333333339</v>
      </c>
      <c r="I15" s="109">
        <f t="shared" si="2"/>
        <v>36942.666666666672</v>
      </c>
      <c r="J15" s="109">
        <v>0</v>
      </c>
      <c r="K15" s="109">
        <f t="shared" si="4"/>
        <v>50796.166666666672</v>
      </c>
    </row>
    <row r="16" spans="1:13" s="1384" customFormat="1" ht="12.5" x14ac:dyDescent="0.25">
      <c r="A16" s="100" t="s">
        <v>5377</v>
      </c>
      <c r="B16" s="100" t="s">
        <v>5378</v>
      </c>
      <c r="C16" s="101">
        <v>21998</v>
      </c>
      <c r="D16" s="156">
        <v>1070</v>
      </c>
      <c r="E16" s="108">
        <v>0</v>
      </c>
      <c r="F16" s="109">
        <f t="shared" si="3"/>
        <v>23068</v>
      </c>
      <c r="G16" s="109">
        <f t="shared" si="0"/>
        <v>7332.6666666666661</v>
      </c>
      <c r="H16" s="109">
        <f t="shared" si="1"/>
        <v>3666.333333333333</v>
      </c>
      <c r="I16" s="109">
        <f t="shared" si="2"/>
        <v>29330.666666666664</v>
      </c>
      <c r="J16" s="109">
        <v>0</v>
      </c>
      <c r="K16" s="109">
        <f t="shared" si="4"/>
        <v>40329.666666666664</v>
      </c>
    </row>
    <row r="17" spans="1:15" s="1384" customFormat="1" ht="12.5" x14ac:dyDescent="0.25">
      <c r="A17" s="240"/>
      <c r="B17" s="240"/>
      <c r="C17" s="241"/>
      <c r="D17" s="241"/>
      <c r="E17" s="241"/>
      <c r="F17" s="241"/>
      <c r="G17" s="241"/>
      <c r="H17" s="241"/>
      <c r="I17" s="241"/>
      <c r="J17" s="241"/>
      <c r="K17" s="242"/>
    </row>
    <row r="18" spans="1:15" s="1384" customFormat="1" ht="18.75" customHeight="1" x14ac:dyDescent="0.25">
      <c r="A18" s="246"/>
      <c r="B18" s="105"/>
      <c r="C18" s="114"/>
      <c r="D18" s="114"/>
      <c r="E18" s="114"/>
      <c r="F18" s="114"/>
      <c r="G18" s="114"/>
      <c r="H18" s="114"/>
      <c r="I18" s="114"/>
      <c r="J18" s="114"/>
      <c r="K18" s="114"/>
    </row>
    <row r="19" spans="1:15" s="1384" customFormat="1" ht="13.5" customHeight="1" x14ac:dyDescent="0.25">
      <c r="A19" s="665" t="s">
        <v>4261</v>
      </c>
      <c r="B19" s="665"/>
      <c r="C19" s="665"/>
      <c r="D19" s="1385" t="s">
        <v>533</v>
      </c>
      <c r="E19" s="1385" t="s">
        <v>533</v>
      </c>
      <c r="F19" s="1385" t="s">
        <v>533</v>
      </c>
      <c r="G19" s="1385" t="s">
        <v>533</v>
      </c>
      <c r="H19" s="1385" t="s">
        <v>533</v>
      </c>
      <c r="I19" s="1385" t="s">
        <v>533</v>
      </c>
      <c r="J19" s="1385" t="s">
        <v>533</v>
      </c>
      <c r="K19" s="1385" t="s">
        <v>533</v>
      </c>
    </row>
    <row r="20" spans="1:15" s="1384" customFormat="1" ht="18.75" customHeight="1" x14ac:dyDescent="0.25">
      <c r="A20" s="635" t="s">
        <v>4249</v>
      </c>
      <c r="B20" s="637" t="s">
        <v>4231</v>
      </c>
      <c r="C20" s="638" t="s">
        <v>4250</v>
      </c>
      <c r="D20" s="638" t="s">
        <v>4250</v>
      </c>
      <c r="E20" s="638" t="s">
        <v>4250</v>
      </c>
      <c r="F20" s="638" t="s">
        <v>4250</v>
      </c>
      <c r="G20" s="638" t="s">
        <v>4251</v>
      </c>
      <c r="H20" s="638" t="s">
        <v>4251</v>
      </c>
      <c r="I20" s="638" t="s">
        <v>4251</v>
      </c>
      <c r="J20" s="638" t="s">
        <v>4251</v>
      </c>
      <c r="K20" s="639" t="s">
        <v>4251</v>
      </c>
    </row>
    <row r="21" spans="1:15" s="1384" customFormat="1" ht="30" customHeight="1" x14ac:dyDescent="0.25">
      <c r="A21" s="636" t="s">
        <v>4249</v>
      </c>
      <c r="B21" s="638" t="s">
        <v>4252</v>
      </c>
      <c r="C21" s="90" t="s">
        <v>4253</v>
      </c>
      <c r="D21" s="90" t="s">
        <v>4254</v>
      </c>
      <c r="E21" s="90" t="s">
        <v>4255</v>
      </c>
      <c r="F21" s="90" t="s">
        <v>4256</v>
      </c>
      <c r="G21" s="113" t="s">
        <v>4257</v>
      </c>
      <c r="H21" s="113" t="s">
        <v>4258</v>
      </c>
      <c r="I21" s="90" t="s">
        <v>4259</v>
      </c>
      <c r="J21" s="90" t="s">
        <v>4260</v>
      </c>
      <c r="K21" s="91" t="s">
        <v>4256</v>
      </c>
    </row>
    <row r="22" spans="1:15" s="1384" customFormat="1" ht="12.5" x14ac:dyDescent="0.25">
      <c r="A22" s="100" t="s">
        <v>5379</v>
      </c>
      <c r="B22" s="100" t="s">
        <v>4556</v>
      </c>
      <c r="C22" s="101">
        <v>20021</v>
      </c>
      <c r="D22" s="108">
        <v>1070</v>
      </c>
      <c r="E22" s="108">
        <v>0</v>
      </c>
      <c r="F22" s="109">
        <f t="shared" ref="F22:F39" si="5">+C22+E22+D22</f>
        <v>21091</v>
      </c>
      <c r="G22" s="109">
        <f t="shared" ref="G22:G39" si="6">+(C22/30)*10</f>
        <v>6673.666666666667</v>
      </c>
      <c r="H22" s="109">
        <f t="shared" ref="H22:H39" si="7">+(C22/30)*5</f>
        <v>3336.8333333333335</v>
      </c>
      <c r="I22" s="109">
        <f t="shared" ref="I22:I39" si="8">+(C22/30)*40</f>
        <v>26694.666666666668</v>
      </c>
      <c r="J22" s="109">
        <v>0</v>
      </c>
      <c r="K22" s="109">
        <f>+G22+H22+I22+J22</f>
        <v>36705.166666666672</v>
      </c>
    </row>
    <row r="23" spans="1:15" s="1384" customFormat="1" ht="12.5" x14ac:dyDescent="0.25">
      <c r="A23" s="100" t="s">
        <v>5380</v>
      </c>
      <c r="B23" s="100" t="s">
        <v>4299</v>
      </c>
      <c r="C23" s="101">
        <v>19597</v>
      </c>
      <c r="D23" s="108">
        <v>1070</v>
      </c>
      <c r="E23" s="108">
        <v>0</v>
      </c>
      <c r="F23" s="109">
        <f t="shared" si="5"/>
        <v>20667</v>
      </c>
      <c r="G23" s="109">
        <f t="shared" si="6"/>
        <v>6532.3333333333339</v>
      </c>
      <c r="H23" s="109">
        <f t="shared" si="7"/>
        <v>3266.166666666667</v>
      </c>
      <c r="I23" s="109">
        <f t="shared" si="8"/>
        <v>26129.333333333336</v>
      </c>
      <c r="J23" s="109">
        <v>0</v>
      </c>
      <c r="K23" s="109">
        <f t="shared" ref="K23:K39" si="9">+G23+H23+I23+J23</f>
        <v>35927.833333333336</v>
      </c>
      <c r="N23" s="155"/>
      <c r="O23" s="155"/>
    </row>
    <row r="24" spans="1:15" s="1384" customFormat="1" ht="12.5" x14ac:dyDescent="0.25">
      <c r="A24" s="100" t="s">
        <v>5381</v>
      </c>
      <c r="B24" s="100" t="s">
        <v>4299</v>
      </c>
      <c r="C24" s="101">
        <v>18512</v>
      </c>
      <c r="D24" s="108">
        <v>1070</v>
      </c>
      <c r="E24" s="108">
        <v>0</v>
      </c>
      <c r="F24" s="109">
        <f t="shared" si="5"/>
        <v>19582</v>
      </c>
      <c r="G24" s="109">
        <f t="shared" si="6"/>
        <v>6170.666666666667</v>
      </c>
      <c r="H24" s="109">
        <f t="shared" si="7"/>
        <v>3085.3333333333335</v>
      </c>
      <c r="I24" s="109">
        <f t="shared" si="8"/>
        <v>24682.666666666668</v>
      </c>
      <c r="J24" s="109">
        <v>0</v>
      </c>
      <c r="K24" s="109">
        <f t="shared" si="9"/>
        <v>33938.666666666672</v>
      </c>
    </row>
    <row r="25" spans="1:15" s="1384" customFormat="1" ht="12.5" x14ac:dyDescent="0.25">
      <c r="A25" s="100" t="s">
        <v>5382</v>
      </c>
      <c r="B25" s="100" t="s">
        <v>4299</v>
      </c>
      <c r="C25" s="101">
        <v>16760</v>
      </c>
      <c r="D25" s="108">
        <v>1070</v>
      </c>
      <c r="E25" s="108">
        <v>0</v>
      </c>
      <c r="F25" s="109">
        <f t="shared" si="5"/>
        <v>17830</v>
      </c>
      <c r="G25" s="109">
        <f t="shared" si="6"/>
        <v>5586.6666666666661</v>
      </c>
      <c r="H25" s="109">
        <f t="shared" si="7"/>
        <v>2793.333333333333</v>
      </c>
      <c r="I25" s="109">
        <f t="shared" si="8"/>
        <v>22346.666666666664</v>
      </c>
      <c r="J25" s="109">
        <v>0</v>
      </c>
      <c r="K25" s="109">
        <f t="shared" si="9"/>
        <v>30726.666666666664</v>
      </c>
    </row>
    <row r="26" spans="1:15" s="1384" customFormat="1" ht="12.5" x14ac:dyDescent="0.25">
      <c r="A26" s="100" t="s">
        <v>5383</v>
      </c>
      <c r="B26" s="100" t="s">
        <v>4299</v>
      </c>
      <c r="C26" s="101">
        <v>14723</v>
      </c>
      <c r="D26" s="108">
        <v>1070</v>
      </c>
      <c r="E26" s="108">
        <v>0</v>
      </c>
      <c r="F26" s="109">
        <f t="shared" si="5"/>
        <v>15793</v>
      </c>
      <c r="G26" s="109">
        <f t="shared" si="6"/>
        <v>4907.6666666666661</v>
      </c>
      <c r="H26" s="109">
        <f t="shared" si="7"/>
        <v>2453.833333333333</v>
      </c>
      <c r="I26" s="109">
        <f t="shared" si="8"/>
        <v>19630.666666666664</v>
      </c>
      <c r="J26" s="109">
        <v>0</v>
      </c>
      <c r="K26" s="109">
        <f t="shared" si="9"/>
        <v>26992.166666666664</v>
      </c>
    </row>
    <row r="27" spans="1:15" s="1384" customFormat="1" ht="12.5" x14ac:dyDescent="0.25">
      <c r="A27" s="100" t="s">
        <v>5384</v>
      </c>
      <c r="B27" s="100" t="s">
        <v>4299</v>
      </c>
      <c r="C27" s="101">
        <v>12663</v>
      </c>
      <c r="D27" s="108">
        <v>1070</v>
      </c>
      <c r="E27" s="108">
        <v>0</v>
      </c>
      <c r="F27" s="109">
        <f t="shared" si="5"/>
        <v>13733</v>
      </c>
      <c r="G27" s="109">
        <f t="shared" si="6"/>
        <v>4221</v>
      </c>
      <c r="H27" s="109">
        <f t="shared" si="7"/>
        <v>2110.5</v>
      </c>
      <c r="I27" s="109">
        <f t="shared" si="8"/>
        <v>16884</v>
      </c>
      <c r="J27" s="109">
        <v>0</v>
      </c>
      <c r="K27" s="109">
        <f t="shared" si="9"/>
        <v>23215.5</v>
      </c>
    </row>
    <row r="28" spans="1:15" s="1384" customFormat="1" ht="12.5" x14ac:dyDescent="0.25">
      <c r="A28" s="100" t="s">
        <v>5385</v>
      </c>
      <c r="B28" s="100" t="s">
        <v>4299</v>
      </c>
      <c r="C28" s="101">
        <v>10408</v>
      </c>
      <c r="D28" s="108">
        <v>1070</v>
      </c>
      <c r="E28" s="108">
        <v>0</v>
      </c>
      <c r="F28" s="109">
        <f t="shared" si="5"/>
        <v>11478</v>
      </c>
      <c r="G28" s="109">
        <f t="shared" si="6"/>
        <v>3469.3333333333335</v>
      </c>
      <c r="H28" s="109">
        <f t="shared" si="7"/>
        <v>1734.6666666666667</v>
      </c>
      <c r="I28" s="109">
        <f t="shared" si="8"/>
        <v>13877.333333333334</v>
      </c>
      <c r="J28" s="109">
        <v>0</v>
      </c>
      <c r="K28" s="109">
        <f t="shared" si="9"/>
        <v>19081.333333333336</v>
      </c>
    </row>
    <row r="29" spans="1:15" s="1384" customFormat="1" ht="12.5" x14ac:dyDescent="0.25">
      <c r="A29" s="100" t="s">
        <v>5386</v>
      </c>
      <c r="B29" s="100" t="s">
        <v>4335</v>
      </c>
      <c r="C29" s="101">
        <v>10408</v>
      </c>
      <c r="D29" s="108">
        <v>1070</v>
      </c>
      <c r="E29" s="108">
        <v>0</v>
      </c>
      <c r="F29" s="109">
        <f t="shared" si="5"/>
        <v>11478</v>
      </c>
      <c r="G29" s="109">
        <f t="shared" si="6"/>
        <v>3469.3333333333335</v>
      </c>
      <c r="H29" s="109">
        <f t="shared" si="7"/>
        <v>1734.6666666666667</v>
      </c>
      <c r="I29" s="109">
        <f t="shared" si="8"/>
        <v>13877.333333333334</v>
      </c>
      <c r="J29" s="109">
        <v>0</v>
      </c>
      <c r="K29" s="109">
        <f t="shared" si="9"/>
        <v>19081.333333333336</v>
      </c>
    </row>
    <row r="30" spans="1:15" s="1384" customFormat="1" ht="12.5" x14ac:dyDescent="0.25">
      <c r="A30" s="100" t="s">
        <v>5387</v>
      </c>
      <c r="B30" s="100" t="s">
        <v>4299</v>
      </c>
      <c r="C30" s="101">
        <v>10095</v>
      </c>
      <c r="D30" s="108">
        <v>1070</v>
      </c>
      <c r="E30" s="108">
        <v>0</v>
      </c>
      <c r="F30" s="109">
        <f t="shared" si="5"/>
        <v>11165</v>
      </c>
      <c r="G30" s="109">
        <f t="shared" si="6"/>
        <v>3365</v>
      </c>
      <c r="H30" s="109">
        <f t="shared" si="7"/>
        <v>1682.5</v>
      </c>
      <c r="I30" s="109">
        <f t="shared" si="8"/>
        <v>13460</v>
      </c>
      <c r="J30" s="109">
        <v>0</v>
      </c>
      <c r="K30" s="109">
        <f t="shared" si="9"/>
        <v>18507.5</v>
      </c>
    </row>
    <row r="31" spans="1:15" s="1384" customFormat="1" ht="12.5" x14ac:dyDescent="0.25">
      <c r="A31" s="100" t="s">
        <v>5388</v>
      </c>
      <c r="B31" s="100" t="s">
        <v>5389</v>
      </c>
      <c r="C31" s="101">
        <v>9656</v>
      </c>
      <c r="D31" s="108">
        <v>1070</v>
      </c>
      <c r="E31" s="108">
        <v>0</v>
      </c>
      <c r="F31" s="109">
        <f t="shared" si="5"/>
        <v>10726</v>
      </c>
      <c r="G31" s="109">
        <f t="shared" si="6"/>
        <v>3218.666666666667</v>
      </c>
      <c r="H31" s="109">
        <f t="shared" si="7"/>
        <v>1609.3333333333335</v>
      </c>
      <c r="I31" s="109">
        <f t="shared" si="8"/>
        <v>12874.666666666668</v>
      </c>
      <c r="J31" s="109">
        <v>0</v>
      </c>
      <c r="K31" s="109">
        <f t="shared" si="9"/>
        <v>17702.666666666668</v>
      </c>
    </row>
    <row r="32" spans="1:15" s="1384" customFormat="1" ht="12.5" x14ac:dyDescent="0.25">
      <c r="A32" s="100" t="s">
        <v>5390</v>
      </c>
      <c r="B32" s="100" t="s">
        <v>5389</v>
      </c>
      <c r="C32" s="101">
        <v>9521</v>
      </c>
      <c r="D32" s="108">
        <v>1070</v>
      </c>
      <c r="E32" s="108">
        <v>0</v>
      </c>
      <c r="F32" s="109">
        <f t="shared" si="5"/>
        <v>10591</v>
      </c>
      <c r="G32" s="109">
        <f t="shared" si="6"/>
        <v>3173.666666666667</v>
      </c>
      <c r="H32" s="109">
        <f t="shared" si="7"/>
        <v>1586.8333333333335</v>
      </c>
      <c r="I32" s="109">
        <f t="shared" si="8"/>
        <v>12694.666666666668</v>
      </c>
      <c r="J32" s="109">
        <v>0</v>
      </c>
      <c r="K32" s="109">
        <f t="shared" si="9"/>
        <v>17455.166666666668</v>
      </c>
    </row>
    <row r="33" spans="1:11" s="1384" customFormat="1" ht="12.5" x14ac:dyDescent="0.25">
      <c r="A33" s="100" t="s">
        <v>5391</v>
      </c>
      <c r="B33" s="100" t="s">
        <v>5389</v>
      </c>
      <c r="C33" s="101">
        <v>8597</v>
      </c>
      <c r="D33" s="108">
        <v>1070</v>
      </c>
      <c r="E33" s="108">
        <v>0</v>
      </c>
      <c r="F33" s="109">
        <f t="shared" si="5"/>
        <v>9667</v>
      </c>
      <c r="G33" s="109">
        <f t="shared" si="6"/>
        <v>2865.6666666666665</v>
      </c>
      <c r="H33" s="109">
        <f t="shared" si="7"/>
        <v>1432.8333333333333</v>
      </c>
      <c r="I33" s="109">
        <f t="shared" si="8"/>
        <v>11462.666666666666</v>
      </c>
      <c r="J33" s="109">
        <v>0</v>
      </c>
      <c r="K33" s="109">
        <f t="shared" si="9"/>
        <v>15761.166666666666</v>
      </c>
    </row>
    <row r="34" spans="1:11" s="1384" customFormat="1" ht="12.5" x14ac:dyDescent="0.25">
      <c r="A34" s="100" t="s">
        <v>5392</v>
      </c>
      <c r="B34" s="100" t="s">
        <v>5393</v>
      </c>
      <c r="C34" s="101">
        <v>8597</v>
      </c>
      <c r="D34" s="108">
        <v>1070</v>
      </c>
      <c r="E34" s="108">
        <v>0</v>
      </c>
      <c r="F34" s="109">
        <f t="shared" si="5"/>
        <v>9667</v>
      </c>
      <c r="G34" s="109">
        <f t="shared" si="6"/>
        <v>2865.6666666666665</v>
      </c>
      <c r="H34" s="109">
        <f t="shared" si="7"/>
        <v>1432.8333333333333</v>
      </c>
      <c r="I34" s="109">
        <f t="shared" si="8"/>
        <v>11462.666666666666</v>
      </c>
      <c r="J34" s="109">
        <v>0</v>
      </c>
      <c r="K34" s="109">
        <f t="shared" si="9"/>
        <v>15761.166666666666</v>
      </c>
    </row>
    <row r="35" spans="1:11" s="1384" customFormat="1" ht="12.5" x14ac:dyDescent="0.25">
      <c r="A35" s="100" t="s">
        <v>5394</v>
      </c>
      <c r="B35" s="100" t="s">
        <v>4335</v>
      </c>
      <c r="C35" s="101">
        <v>8597</v>
      </c>
      <c r="D35" s="108">
        <v>1070</v>
      </c>
      <c r="E35" s="108">
        <v>0</v>
      </c>
      <c r="F35" s="109">
        <f t="shared" si="5"/>
        <v>9667</v>
      </c>
      <c r="G35" s="109">
        <f t="shared" si="6"/>
        <v>2865.6666666666665</v>
      </c>
      <c r="H35" s="109">
        <f t="shared" si="7"/>
        <v>1432.8333333333333</v>
      </c>
      <c r="I35" s="109">
        <f t="shared" si="8"/>
        <v>11462.666666666666</v>
      </c>
      <c r="J35" s="109">
        <v>0</v>
      </c>
      <c r="K35" s="109">
        <f t="shared" si="9"/>
        <v>15761.166666666666</v>
      </c>
    </row>
    <row r="36" spans="1:11" s="1384" customFormat="1" ht="12.5" x14ac:dyDescent="0.25">
      <c r="A36" s="100" t="s">
        <v>5395</v>
      </c>
      <c r="B36" s="100" t="s">
        <v>4330</v>
      </c>
      <c r="C36" s="101">
        <v>8066</v>
      </c>
      <c r="D36" s="108">
        <v>1070</v>
      </c>
      <c r="E36" s="108">
        <v>0</v>
      </c>
      <c r="F36" s="109">
        <f t="shared" si="5"/>
        <v>9136</v>
      </c>
      <c r="G36" s="109">
        <f t="shared" si="6"/>
        <v>2688.666666666667</v>
      </c>
      <c r="H36" s="109">
        <f t="shared" si="7"/>
        <v>1344.3333333333335</v>
      </c>
      <c r="I36" s="109">
        <f t="shared" si="8"/>
        <v>10754.666666666668</v>
      </c>
      <c r="J36" s="109">
        <v>0</v>
      </c>
      <c r="K36" s="109">
        <f t="shared" si="9"/>
        <v>14787.666666666668</v>
      </c>
    </row>
    <row r="37" spans="1:11" s="1384" customFormat="1" ht="12.5" x14ac:dyDescent="0.25">
      <c r="A37" s="100" t="s">
        <v>5405</v>
      </c>
      <c r="B37" s="100" t="s">
        <v>4335</v>
      </c>
      <c r="C37" s="101">
        <v>7682</v>
      </c>
      <c r="D37" s="108">
        <v>1070</v>
      </c>
      <c r="E37" s="108">
        <v>0</v>
      </c>
      <c r="F37" s="109">
        <f t="shared" si="5"/>
        <v>8752</v>
      </c>
      <c r="G37" s="109">
        <f t="shared" si="6"/>
        <v>2560.6666666666665</v>
      </c>
      <c r="H37" s="109">
        <f t="shared" si="7"/>
        <v>1280.3333333333333</v>
      </c>
      <c r="I37" s="109">
        <f t="shared" si="8"/>
        <v>10242.666666666666</v>
      </c>
      <c r="J37" s="109">
        <v>0</v>
      </c>
      <c r="K37" s="109">
        <f t="shared" si="9"/>
        <v>14083.666666666666</v>
      </c>
    </row>
    <row r="38" spans="1:11" s="1384" customFormat="1" ht="12.5" x14ac:dyDescent="0.25">
      <c r="A38" s="100" t="s">
        <v>5396</v>
      </c>
      <c r="B38" s="100" t="s">
        <v>4330</v>
      </c>
      <c r="C38" s="101">
        <v>7392</v>
      </c>
      <c r="D38" s="108">
        <v>1070</v>
      </c>
      <c r="E38" s="108">
        <v>0</v>
      </c>
      <c r="F38" s="109">
        <f t="shared" si="5"/>
        <v>8462</v>
      </c>
      <c r="G38" s="109">
        <f t="shared" si="6"/>
        <v>2464</v>
      </c>
      <c r="H38" s="109">
        <f t="shared" si="7"/>
        <v>1232</v>
      </c>
      <c r="I38" s="109">
        <f t="shared" si="8"/>
        <v>9856</v>
      </c>
      <c r="J38" s="109">
        <v>0</v>
      </c>
      <c r="K38" s="109">
        <f t="shared" si="9"/>
        <v>13552</v>
      </c>
    </row>
    <row r="39" spans="1:11" s="1384" customFormat="1" ht="12.5" x14ac:dyDescent="0.25">
      <c r="A39" s="100" t="s">
        <v>5397</v>
      </c>
      <c r="B39" s="100" t="s">
        <v>4335</v>
      </c>
      <c r="C39" s="101">
        <v>7392</v>
      </c>
      <c r="D39" s="108">
        <v>1070</v>
      </c>
      <c r="E39" s="108">
        <v>0</v>
      </c>
      <c r="F39" s="109">
        <f t="shared" si="5"/>
        <v>8462</v>
      </c>
      <c r="G39" s="109">
        <f t="shared" si="6"/>
        <v>2464</v>
      </c>
      <c r="H39" s="109">
        <f t="shared" si="7"/>
        <v>1232</v>
      </c>
      <c r="I39" s="109">
        <f t="shared" si="8"/>
        <v>9856</v>
      </c>
      <c r="J39" s="109">
        <v>0</v>
      </c>
      <c r="K39" s="109">
        <f t="shared" si="9"/>
        <v>13552</v>
      </c>
    </row>
    <row r="40" spans="1:11" s="1384" customFormat="1" ht="12.5" x14ac:dyDescent="0.25">
      <c r="A40" s="105"/>
      <c r="B40" s="105"/>
      <c r="C40" s="114"/>
      <c r="D40" s="114"/>
      <c r="E40" s="114"/>
      <c r="F40" s="114"/>
      <c r="G40" s="114"/>
      <c r="H40" s="114"/>
      <c r="I40" s="114"/>
      <c r="J40" s="114"/>
      <c r="K40" s="114"/>
    </row>
    <row r="41" spans="1:11" s="1384" customFormat="1" ht="12.5" x14ac:dyDescent="0.25">
      <c r="A41" s="105"/>
      <c r="B41" s="114"/>
      <c r="C41" s="114"/>
      <c r="D41" s="114"/>
      <c r="E41" s="114"/>
      <c r="F41" s="114"/>
    </row>
    <row r="42" spans="1:11" s="1384" customFormat="1" ht="15.75" customHeight="1" x14ac:dyDescent="0.25">
      <c r="A42" s="114"/>
      <c r="B42" s="114"/>
      <c r="C42" s="114"/>
      <c r="D42" s="114"/>
      <c r="E42" s="114"/>
      <c r="F42" s="114"/>
    </row>
    <row r="43" spans="1:11" s="1384" customFormat="1" ht="12.5" x14ac:dyDescent="0.25">
      <c r="A43" s="105"/>
      <c r="B43" s="114"/>
      <c r="C43" s="114"/>
      <c r="D43" s="114"/>
      <c r="E43" s="114"/>
      <c r="F43" s="114"/>
    </row>
    <row r="44" spans="1:11" s="1384" customFormat="1" ht="12.5" x14ac:dyDescent="0.25">
      <c r="A44" s="105"/>
      <c r="B44" s="105"/>
      <c r="C44" s="105"/>
      <c r="D44" s="105"/>
      <c r="E44" s="105"/>
      <c r="F44" s="105"/>
    </row>
    <row r="45" spans="1:11" s="1384" customFormat="1" ht="12.5" x14ac:dyDescent="0.25">
      <c r="A45" s="105"/>
      <c r="B45" s="105"/>
      <c r="C45" s="105"/>
      <c r="D45" s="105"/>
      <c r="E45" s="105"/>
      <c r="F45" s="105"/>
      <c r="G45" s="105"/>
      <c r="H45" s="105"/>
      <c r="I45" s="105"/>
      <c r="J45" s="105"/>
      <c r="K45" s="105"/>
    </row>
    <row r="46" spans="1:11" s="1384" customFormat="1" ht="12.5" x14ac:dyDescent="0.25">
      <c r="A46" s="105"/>
      <c r="B46" s="105"/>
      <c r="C46" s="105"/>
      <c r="D46" s="105"/>
      <c r="E46" s="105"/>
      <c r="F46" s="105"/>
      <c r="G46" s="105"/>
      <c r="H46" s="105"/>
      <c r="I46" s="105"/>
      <c r="J46" s="105"/>
      <c r="K46" s="105"/>
    </row>
    <row r="47" spans="1:11" s="1384" customFormat="1" ht="12.5" x14ac:dyDescent="0.25">
      <c r="A47" s="105"/>
      <c r="B47" s="105"/>
      <c r="C47" s="105"/>
      <c r="D47" s="105"/>
      <c r="E47" s="105"/>
      <c r="F47" s="105"/>
      <c r="G47" s="105"/>
      <c r="H47" s="105"/>
      <c r="I47" s="105"/>
      <c r="J47" s="105"/>
      <c r="K47" s="105"/>
    </row>
    <row r="48" spans="1:11" s="1384" customFormat="1" ht="12.5" x14ac:dyDescent="0.25">
      <c r="A48" s="105"/>
      <c r="B48" s="105"/>
      <c r="C48" s="105"/>
      <c r="D48" s="105"/>
      <c r="E48" s="105"/>
      <c r="F48" s="105"/>
      <c r="G48" s="105"/>
      <c r="H48" s="105"/>
      <c r="I48" s="105"/>
      <c r="J48" s="105"/>
      <c r="K48" s="105"/>
    </row>
  </sheetData>
  <mergeCells count="15">
    <mergeCell ref="A8:A9"/>
    <mergeCell ref="B8:B9"/>
    <mergeCell ref="C8:F8"/>
    <mergeCell ref="G8:K8"/>
    <mergeCell ref="A19:C19"/>
    <mergeCell ref="A20:A21"/>
    <mergeCell ref="B20:B21"/>
    <mergeCell ref="C20:F20"/>
    <mergeCell ref="G20:K20"/>
    <mergeCell ref="A2:K2"/>
    <mergeCell ref="A3:K3"/>
    <mergeCell ref="A4:K4"/>
    <mergeCell ref="A5:K5"/>
    <mergeCell ref="A6:K6"/>
    <mergeCell ref="A7:C7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B74"/>
  <sheetViews>
    <sheetView showGridLines="0" workbookViewId="0">
      <selection sqref="A1:H1"/>
    </sheetView>
  </sheetViews>
  <sheetFormatPr baseColWidth="10" defaultColWidth="11.453125" defaultRowHeight="15" x14ac:dyDescent="0.3"/>
  <cols>
    <col min="1" max="1" width="12.26953125" style="116" customWidth="1"/>
    <col min="2" max="2" width="61.7265625" style="116" customWidth="1"/>
    <col min="3" max="3" width="18.54296875" style="116" customWidth="1"/>
    <col min="4" max="4" width="13.54296875" style="116" customWidth="1"/>
    <col min="5" max="5" width="13.1796875" style="116" customWidth="1"/>
    <col min="6" max="6" width="13.7265625" style="116" customWidth="1"/>
    <col min="7" max="158" width="11.453125" style="116"/>
    <col min="159" max="16384" width="11.453125" style="214"/>
  </cols>
  <sheetData>
    <row r="1" spans="1:158" x14ac:dyDescent="0.3">
      <c r="A1" s="1382"/>
      <c r="B1" s="1382"/>
      <c r="C1" s="1382"/>
      <c r="D1" s="1382"/>
      <c r="E1" s="1382"/>
    </row>
    <row r="2" spans="1:158" s="163" customFormat="1" x14ac:dyDescent="0.3">
      <c r="A2" s="1386" t="s">
        <v>4160</v>
      </c>
      <c r="B2" s="1386"/>
      <c r="C2" s="1386"/>
      <c r="D2" s="1386"/>
      <c r="E2" s="1386"/>
      <c r="F2" s="162"/>
      <c r="G2" s="162"/>
      <c r="H2" s="162"/>
      <c r="I2" s="162"/>
      <c r="J2" s="162"/>
      <c r="K2" s="162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/>
      <c r="BI2" s="162"/>
      <c r="BJ2" s="162"/>
      <c r="BK2" s="162"/>
      <c r="BL2" s="162"/>
      <c r="BM2" s="162"/>
      <c r="BN2" s="162"/>
      <c r="BO2" s="162"/>
      <c r="BP2" s="162"/>
      <c r="BQ2" s="162"/>
      <c r="BR2" s="162"/>
      <c r="BS2" s="162"/>
      <c r="BT2" s="162"/>
      <c r="BU2" s="162"/>
      <c r="BV2" s="162"/>
      <c r="BW2" s="162"/>
      <c r="BX2" s="162"/>
      <c r="BY2" s="162"/>
      <c r="BZ2" s="162"/>
      <c r="CA2" s="162"/>
      <c r="CB2" s="162"/>
      <c r="CC2" s="162"/>
      <c r="CD2" s="162"/>
      <c r="CE2" s="162"/>
      <c r="CF2" s="162"/>
      <c r="CG2" s="162"/>
      <c r="CH2" s="162"/>
      <c r="CI2" s="162"/>
      <c r="CJ2" s="162"/>
      <c r="CK2" s="162"/>
      <c r="CL2" s="162"/>
      <c r="CM2" s="162"/>
      <c r="CN2" s="162"/>
      <c r="CO2" s="162"/>
      <c r="CP2" s="162"/>
      <c r="CQ2" s="162"/>
      <c r="CR2" s="162"/>
      <c r="CS2" s="162"/>
      <c r="CT2" s="162"/>
      <c r="CU2" s="162"/>
      <c r="CV2" s="162"/>
      <c r="CW2" s="162"/>
      <c r="CX2" s="162"/>
      <c r="CY2" s="162"/>
      <c r="CZ2" s="162"/>
      <c r="DA2" s="162"/>
      <c r="DB2" s="162"/>
      <c r="DC2" s="162"/>
      <c r="DD2" s="162"/>
      <c r="DE2" s="162"/>
      <c r="DF2" s="162"/>
      <c r="DG2" s="162"/>
      <c r="DH2" s="162"/>
      <c r="DI2" s="162"/>
      <c r="DJ2" s="162"/>
      <c r="DK2" s="162"/>
      <c r="DL2" s="162"/>
      <c r="DM2" s="162"/>
      <c r="DN2" s="162"/>
      <c r="DO2" s="162"/>
      <c r="DP2" s="162"/>
      <c r="DQ2" s="162"/>
      <c r="DR2" s="162"/>
      <c r="DS2" s="162"/>
      <c r="DT2" s="162"/>
      <c r="DU2" s="162"/>
      <c r="DV2" s="162"/>
      <c r="DW2" s="162"/>
      <c r="DX2" s="162"/>
      <c r="DY2" s="162"/>
      <c r="DZ2" s="162"/>
      <c r="EA2" s="162"/>
      <c r="EB2" s="162"/>
      <c r="EC2" s="162"/>
      <c r="ED2" s="162"/>
      <c r="EE2" s="162"/>
      <c r="EF2" s="162"/>
      <c r="EG2" s="162"/>
      <c r="EH2" s="162"/>
      <c r="EI2" s="162"/>
      <c r="EJ2" s="162"/>
      <c r="EK2" s="162"/>
      <c r="EL2" s="162"/>
    </row>
    <row r="3" spans="1:158" x14ac:dyDescent="0.3">
      <c r="A3" s="1387" t="s">
        <v>29</v>
      </c>
      <c r="B3" s="1387"/>
      <c r="C3" s="1387"/>
      <c r="D3" s="1387"/>
      <c r="E3" s="1387"/>
    </row>
    <row r="4" spans="1:158" x14ac:dyDescent="0.3">
      <c r="A4" s="1387" t="s">
        <v>4262</v>
      </c>
      <c r="B4" s="1387"/>
      <c r="C4" s="1387"/>
      <c r="D4" s="1387"/>
      <c r="E4" s="1387"/>
    </row>
    <row r="5" spans="1:158" x14ac:dyDescent="0.3">
      <c r="A5" s="1387" t="s">
        <v>4228</v>
      </c>
      <c r="B5" s="1387"/>
      <c r="C5" s="1387"/>
      <c r="D5" s="1387"/>
      <c r="E5" s="1387"/>
    </row>
    <row r="6" spans="1:158" s="1389" customFormat="1" ht="24" customHeight="1" x14ac:dyDescent="0.3">
      <c r="A6" s="1388" t="s">
        <v>4229</v>
      </c>
      <c r="B6" s="1388" t="s">
        <v>4229</v>
      </c>
      <c r="C6" s="1388" t="s">
        <v>4229</v>
      </c>
      <c r="D6" s="1388" t="s">
        <v>4229</v>
      </c>
      <c r="E6" s="1388" t="s">
        <v>4229</v>
      </c>
    </row>
    <row r="7" spans="1:158" s="1389" customFormat="1" x14ac:dyDescent="0.3">
      <c r="A7" s="1390"/>
      <c r="B7" s="1382"/>
      <c r="C7" s="1391"/>
      <c r="D7" s="1392"/>
      <c r="E7" s="1392"/>
    </row>
    <row r="8" spans="1:158" s="163" customFormat="1" x14ac:dyDescent="0.3">
      <c r="A8" s="633" t="s">
        <v>4230</v>
      </c>
      <c r="B8" s="633" t="s">
        <v>4231</v>
      </c>
      <c r="C8" s="633" t="s">
        <v>4232</v>
      </c>
      <c r="D8" s="634" t="s">
        <v>4233</v>
      </c>
      <c r="E8" s="634" t="s">
        <v>4233</v>
      </c>
      <c r="F8" s="162"/>
      <c r="G8" s="162"/>
      <c r="H8" s="162"/>
      <c r="I8" s="162"/>
      <c r="J8" s="162"/>
      <c r="K8" s="162"/>
      <c r="L8" s="162"/>
      <c r="M8" s="162"/>
      <c r="N8" s="162"/>
      <c r="O8" s="162"/>
      <c r="P8" s="162"/>
      <c r="Q8" s="162"/>
    </row>
    <row r="9" spans="1:158" s="163" customFormat="1" x14ac:dyDescent="0.3">
      <c r="A9" s="633" t="s">
        <v>4230</v>
      </c>
      <c r="B9" s="633" t="s">
        <v>4231</v>
      </c>
      <c r="C9" s="633" t="s">
        <v>4232</v>
      </c>
      <c r="D9" s="46" t="s">
        <v>4234</v>
      </c>
      <c r="E9" s="46" t="s">
        <v>4235</v>
      </c>
      <c r="F9" s="162"/>
      <c r="G9" s="162"/>
      <c r="H9" s="162"/>
      <c r="I9" s="162"/>
      <c r="J9" s="162"/>
      <c r="K9" s="162"/>
      <c r="L9" s="162"/>
      <c r="M9" s="162"/>
      <c r="N9" s="162"/>
      <c r="O9" s="162"/>
      <c r="P9" s="162"/>
      <c r="Q9" s="162"/>
    </row>
    <row r="10" spans="1:158" x14ac:dyDescent="0.3">
      <c r="A10" s="1390"/>
      <c r="B10" s="1382"/>
      <c r="C10" s="1391"/>
      <c r="D10" s="1392"/>
      <c r="E10" s="1392"/>
    </row>
    <row r="11" spans="1:158" x14ac:dyDescent="0.3">
      <c r="A11" s="645" t="s">
        <v>4167</v>
      </c>
      <c r="B11" s="645" t="s">
        <v>4167</v>
      </c>
      <c r="C11" s="1393"/>
      <c r="D11" s="1394"/>
      <c r="E11" s="1394"/>
    </row>
    <row r="12" spans="1:158" s="1395" customFormat="1" ht="12.5" x14ac:dyDescent="0.35">
      <c r="A12" s="1361" t="s">
        <v>5406</v>
      </c>
      <c r="B12" s="1361" t="s">
        <v>4307</v>
      </c>
      <c r="C12" s="1362">
        <v>1</v>
      </c>
      <c r="D12" s="164">
        <v>91049.41</v>
      </c>
      <c r="E12" s="164">
        <v>91049.41</v>
      </c>
      <c r="F12" s="1355"/>
      <c r="G12" s="1355"/>
      <c r="H12" s="1355"/>
      <c r="I12" s="1355"/>
      <c r="J12" s="1355"/>
      <c r="K12" s="1355"/>
      <c r="L12" s="1355"/>
      <c r="M12" s="1355"/>
      <c r="N12" s="1355"/>
      <c r="O12" s="1355"/>
      <c r="P12" s="1355"/>
      <c r="Q12" s="1355"/>
      <c r="R12" s="1355"/>
      <c r="S12" s="1355"/>
      <c r="T12" s="1355"/>
      <c r="U12" s="1355"/>
      <c r="V12" s="1355"/>
      <c r="W12" s="1355"/>
      <c r="X12" s="1355"/>
      <c r="Y12" s="1355"/>
      <c r="Z12" s="1355"/>
      <c r="AA12" s="1355"/>
      <c r="AB12" s="1355"/>
      <c r="AC12" s="1355"/>
      <c r="AD12" s="1355"/>
      <c r="AE12" s="1355"/>
      <c r="AF12" s="1355"/>
      <c r="AG12" s="1355"/>
      <c r="AH12" s="1355"/>
      <c r="AI12" s="1355"/>
      <c r="AJ12" s="1355"/>
      <c r="AK12" s="1355"/>
      <c r="AL12" s="1355"/>
      <c r="AM12" s="1355"/>
      <c r="AN12" s="1355"/>
      <c r="AO12" s="1355"/>
      <c r="AP12" s="1355"/>
      <c r="AQ12" s="1355"/>
      <c r="AR12" s="1355"/>
      <c r="AS12" s="1355"/>
      <c r="AT12" s="1355"/>
      <c r="AU12" s="1355"/>
      <c r="AV12" s="1355"/>
      <c r="AW12" s="1355"/>
      <c r="AX12" s="1355"/>
      <c r="AY12" s="1355"/>
      <c r="AZ12" s="1355"/>
      <c r="BA12" s="1355"/>
      <c r="BB12" s="1355"/>
      <c r="BC12" s="1355"/>
      <c r="BD12" s="1355"/>
      <c r="BE12" s="1355"/>
      <c r="BF12" s="1355"/>
      <c r="BG12" s="1355"/>
      <c r="BH12" s="1355"/>
      <c r="BI12" s="1355"/>
      <c r="BJ12" s="1355"/>
      <c r="BK12" s="1355"/>
      <c r="BL12" s="1355"/>
      <c r="BM12" s="1355"/>
      <c r="BN12" s="1355"/>
      <c r="BO12" s="1355"/>
      <c r="BP12" s="1355"/>
      <c r="BQ12" s="1355"/>
      <c r="BR12" s="1355"/>
      <c r="BS12" s="1355"/>
      <c r="BT12" s="1355"/>
      <c r="BU12" s="1355"/>
      <c r="BV12" s="1355"/>
      <c r="BW12" s="1355"/>
      <c r="BX12" s="1355"/>
      <c r="BY12" s="1355"/>
      <c r="BZ12" s="1355"/>
      <c r="CA12" s="1355"/>
      <c r="CB12" s="1355"/>
      <c r="CC12" s="1355"/>
      <c r="CD12" s="1355"/>
      <c r="CE12" s="1355"/>
      <c r="CF12" s="1355"/>
      <c r="CG12" s="1355"/>
      <c r="CH12" s="1355"/>
      <c r="CI12" s="1355"/>
      <c r="CJ12" s="1355"/>
      <c r="CK12" s="1355"/>
      <c r="CL12" s="1355"/>
      <c r="CM12" s="1355"/>
      <c r="CN12" s="1355"/>
      <c r="CO12" s="1355"/>
      <c r="CP12" s="1355"/>
      <c r="CQ12" s="1355"/>
      <c r="CR12" s="1355"/>
      <c r="CS12" s="1355"/>
      <c r="CT12" s="1355"/>
      <c r="CU12" s="1355"/>
      <c r="CV12" s="1355"/>
      <c r="CW12" s="1355"/>
      <c r="CX12" s="1355"/>
      <c r="CY12" s="1355"/>
      <c r="CZ12" s="1355"/>
      <c r="DA12" s="1355"/>
      <c r="DB12" s="1355"/>
      <c r="DC12" s="1355"/>
      <c r="DD12" s="1355"/>
      <c r="DE12" s="1355"/>
      <c r="DF12" s="1355"/>
      <c r="DG12" s="1355"/>
      <c r="DH12" s="1355"/>
      <c r="DI12" s="1355"/>
      <c r="DJ12" s="1355"/>
      <c r="DK12" s="1355"/>
      <c r="DL12" s="1355"/>
      <c r="DM12" s="1355"/>
      <c r="DN12" s="1355"/>
      <c r="DO12" s="1355"/>
      <c r="DP12" s="1355"/>
      <c r="DQ12" s="1355"/>
      <c r="DR12" s="1355"/>
      <c r="DS12" s="1355"/>
      <c r="DT12" s="1355"/>
      <c r="DU12" s="1355"/>
      <c r="DV12" s="1355"/>
      <c r="DW12" s="1355"/>
      <c r="DX12" s="1355"/>
      <c r="DY12" s="1355"/>
      <c r="DZ12" s="1355"/>
      <c r="EA12" s="1355"/>
      <c r="EB12" s="1355"/>
      <c r="EC12" s="1355"/>
      <c r="ED12" s="1355"/>
      <c r="EE12" s="1355"/>
      <c r="EF12" s="1355"/>
      <c r="EG12" s="1355"/>
      <c r="EH12" s="1355"/>
      <c r="EI12" s="1355"/>
      <c r="EJ12" s="1355"/>
      <c r="EK12" s="1355"/>
      <c r="EL12" s="1355"/>
      <c r="EM12" s="1355"/>
      <c r="EN12" s="1355"/>
      <c r="EO12" s="1355"/>
      <c r="EP12" s="1355"/>
      <c r="EQ12" s="1355"/>
      <c r="ER12" s="1355"/>
      <c r="ES12" s="1355"/>
      <c r="ET12" s="1355"/>
      <c r="EU12" s="1355"/>
      <c r="EV12" s="1355"/>
      <c r="EW12" s="1355"/>
      <c r="EX12" s="1355"/>
      <c r="EY12" s="1355"/>
      <c r="EZ12" s="1355"/>
      <c r="FA12" s="1355"/>
      <c r="FB12" s="1355"/>
    </row>
    <row r="13" spans="1:158" s="1395" customFormat="1" ht="12.5" x14ac:dyDescent="0.35">
      <c r="A13" s="1361" t="s">
        <v>5407</v>
      </c>
      <c r="B13" s="1361" t="s">
        <v>4237</v>
      </c>
      <c r="C13" s="1362">
        <v>1</v>
      </c>
      <c r="D13" s="164">
        <v>52393.61</v>
      </c>
      <c r="E13" s="164">
        <v>52393.61</v>
      </c>
      <c r="F13" s="1355"/>
      <c r="G13" s="1355"/>
      <c r="H13" s="1355"/>
      <c r="I13" s="1355"/>
      <c r="J13" s="1355"/>
      <c r="K13" s="1355"/>
      <c r="L13" s="1355"/>
      <c r="M13" s="1355"/>
      <c r="N13" s="1355"/>
      <c r="O13" s="1355"/>
      <c r="P13" s="1355"/>
      <c r="Q13" s="1355"/>
      <c r="R13" s="1355"/>
      <c r="S13" s="1355"/>
      <c r="T13" s="1355"/>
      <c r="U13" s="1355"/>
      <c r="V13" s="1355"/>
      <c r="W13" s="1355"/>
      <c r="X13" s="1355"/>
      <c r="Y13" s="1355"/>
      <c r="Z13" s="1355"/>
      <c r="AA13" s="1355"/>
      <c r="AB13" s="1355"/>
      <c r="AC13" s="1355"/>
      <c r="AD13" s="1355"/>
      <c r="AE13" s="1355"/>
      <c r="AF13" s="1355"/>
      <c r="AG13" s="1355"/>
      <c r="AH13" s="1355"/>
      <c r="AI13" s="1355"/>
      <c r="AJ13" s="1355"/>
      <c r="AK13" s="1355"/>
      <c r="AL13" s="1355"/>
      <c r="AM13" s="1355"/>
      <c r="AN13" s="1355"/>
      <c r="AO13" s="1355"/>
      <c r="AP13" s="1355"/>
      <c r="AQ13" s="1355"/>
      <c r="AR13" s="1355"/>
      <c r="AS13" s="1355"/>
      <c r="AT13" s="1355"/>
      <c r="AU13" s="1355"/>
      <c r="AV13" s="1355"/>
      <c r="AW13" s="1355"/>
      <c r="AX13" s="1355"/>
      <c r="AY13" s="1355"/>
      <c r="AZ13" s="1355"/>
      <c r="BA13" s="1355"/>
      <c r="BB13" s="1355"/>
      <c r="BC13" s="1355"/>
      <c r="BD13" s="1355"/>
      <c r="BE13" s="1355"/>
      <c r="BF13" s="1355"/>
      <c r="BG13" s="1355"/>
      <c r="BH13" s="1355"/>
      <c r="BI13" s="1355"/>
      <c r="BJ13" s="1355"/>
      <c r="BK13" s="1355"/>
      <c r="BL13" s="1355"/>
      <c r="BM13" s="1355"/>
      <c r="BN13" s="1355"/>
      <c r="BO13" s="1355"/>
      <c r="BP13" s="1355"/>
      <c r="BQ13" s="1355"/>
      <c r="BR13" s="1355"/>
      <c r="BS13" s="1355"/>
      <c r="BT13" s="1355"/>
      <c r="BU13" s="1355"/>
      <c r="BV13" s="1355"/>
      <c r="BW13" s="1355"/>
      <c r="BX13" s="1355"/>
      <c r="BY13" s="1355"/>
      <c r="BZ13" s="1355"/>
      <c r="CA13" s="1355"/>
      <c r="CB13" s="1355"/>
      <c r="CC13" s="1355"/>
      <c r="CD13" s="1355"/>
      <c r="CE13" s="1355"/>
      <c r="CF13" s="1355"/>
      <c r="CG13" s="1355"/>
      <c r="CH13" s="1355"/>
      <c r="CI13" s="1355"/>
      <c r="CJ13" s="1355"/>
      <c r="CK13" s="1355"/>
      <c r="CL13" s="1355"/>
      <c r="CM13" s="1355"/>
      <c r="CN13" s="1355"/>
      <c r="CO13" s="1355"/>
      <c r="CP13" s="1355"/>
      <c r="CQ13" s="1355"/>
      <c r="CR13" s="1355"/>
      <c r="CS13" s="1355"/>
      <c r="CT13" s="1355"/>
      <c r="CU13" s="1355"/>
      <c r="CV13" s="1355"/>
      <c r="CW13" s="1355"/>
      <c r="CX13" s="1355"/>
      <c r="CY13" s="1355"/>
      <c r="CZ13" s="1355"/>
      <c r="DA13" s="1355"/>
      <c r="DB13" s="1355"/>
      <c r="DC13" s="1355"/>
      <c r="DD13" s="1355"/>
      <c r="DE13" s="1355"/>
      <c r="DF13" s="1355"/>
      <c r="DG13" s="1355"/>
      <c r="DH13" s="1355"/>
      <c r="DI13" s="1355"/>
      <c r="DJ13" s="1355"/>
      <c r="DK13" s="1355"/>
      <c r="DL13" s="1355"/>
      <c r="DM13" s="1355"/>
      <c r="DN13" s="1355"/>
      <c r="DO13" s="1355"/>
      <c r="DP13" s="1355"/>
      <c r="DQ13" s="1355"/>
      <c r="DR13" s="1355"/>
      <c r="DS13" s="1355"/>
      <c r="DT13" s="1355"/>
      <c r="DU13" s="1355"/>
      <c r="DV13" s="1355"/>
      <c r="DW13" s="1355"/>
      <c r="DX13" s="1355"/>
      <c r="DY13" s="1355"/>
      <c r="DZ13" s="1355"/>
      <c r="EA13" s="1355"/>
      <c r="EB13" s="1355"/>
      <c r="EC13" s="1355"/>
      <c r="ED13" s="1355"/>
      <c r="EE13" s="1355"/>
      <c r="EF13" s="1355"/>
      <c r="EG13" s="1355"/>
      <c r="EH13" s="1355"/>
      <c r="EI13" s="1355"/>
      <c r="EJ13" s="1355"/>
      <c r="EK13" s="1355"/>
      <c r="EL13" s="1355"/>
      <c r="EM13" s="1355"/>
      <c r="EN13" s="1355"/>
      <c r="EO13" s="1355"/>
      <c r="EP13" s="1355"/>
      <c r="EQ13" s="1355"/>
      <c r="ER13" s="1355"/>
      <c r="ES13" s="1355"/>
      <c r="ET13" s="1355"/>
      <c r="EU13" s="1355"/>
      <c r="EV13" s="1355"/>
      <c r="EW13" s="1355"/>
      <c r="EX13" s="1355"/>
      <c r="EY13" s="1355"/>
      <c r="EZ13" s="1355"/>
      <c r="FA13" s="1355"/>
      <c r="FB13" s="1355"/>
    </row>
    <row r="14" spans="1:158" s="1395" customFormat="1" ht="12.5" x14ac:dyDescent="0.35">
      <c r="A14" s="1361" t="s">
        <v>5408</v>
      </c>
      <c r="B14" s="1361" t="s">
        <v>5409</v>
      </c>
      <c r="C14" s="1362">
        <v>1</v>
      </c>
      <c r="D14" s="164">
        <v>34185.699999999997</v>
      </c>
      <c r="E14" s="164">
        <v>34185.699999999997</v>
      </c>
      <c r="F14" s="1355"/>
      <c r="G14" s="1355"/>
      <c r="H14" s="1355"/>
      <c r="I14" s="1355"/>
      <c r="J14" s="1355"/>
      <c r="K14" s="1355"/>
      <c r="L14" s="1355"/>
      <c r="M14" s="1355"/>
      <c r="N14" s="1355"/>
      <c r="O14" s="1355"/>
      <c r="P14" s="1355"/>
      <c r="Q14" s="1355"/>
      <c r="R14" s="1355"/>
      <c r="S14" s="1355"/>
      <c r="T14" s="1355"/>
      <c r="U14" s="1355"/>
      <c r="V14" s="1355"/>
      <c r="W14" s="1355"/>
      <c r="X14" s="1355"/>
      <c r="Y14" s="1355"/>
      <c r="Z14" s="1355"/>
      <c r="AA14" s="1355"/>
      <c r="AB14" s="1355"/>
      <c r="AC14" s="1355"/>
      <c r="AD14" s="1355"/>
      <c r="AE14" s="1355"/>
      <c r="AF14" s="1355"/>
      <c r="AG14" s="1355"/>
      <c r="AH14" s="1355"/>
      <c r="AI14" s="1355"/>
      <c r="AJ14" s="1355"/>
      <c r="AK14" s="1355"/>
      <c r="AL14" s="1355"/>
      <c r="AM14" s="1355"/>
      <c r="AN14" s="1355"/>
      <c r="AO14" s="1355"/>
      <c r="AP14" s="1355"/>
      <c r="AQ14" s="1355"/>
      <c r="AR14" s="1355"/>
      <c r="AS14" s="1355"/>
      <c r="AT14" s="1355"/>
      <c r="AU14" s="1355"/>
      <c r="AV14" s="1355"/>
      <c r="AW14" s="1355"/>
      <c r="AX14" s="1355"/>
      <c r="AY14" s="1355"/>
      <c r="AZ14" s="1355"/>
      <c r="BA14" s="1355"/>
      <c r="BB14" s="1355"/>
      <c r="BC14" s="1355"/>
      <c r="BD14" s="1355"/>
      <c r="BE14" s="1355"/>
      <c r="BF14" s="1355"/>
      <c r="BG14" s="1355"/>
      <c r="BH14" s="1355"/>
      <c r="BI14" s="1355"/>
      <c r="BJ14" s="1355"/>
      <c r="BK14" s="1355"/>
      <c r="BL14" s="1355"/>
      <c r="BM14" s="1355"/>
      <c r="BN14" s="1355"/>
      <c r="BO14" s="1355"/>
      <c r="BP14" s="1355"/>
      <c r="BQ14" s="1355"/>
      <c r="BR14" s="1355"/>
      <c r="BS14" s="1355"/>
      <c r="BT14" s="1355"/>
      <c r="BU14" s="1355"/>
      <c r="BV14" s="1355"/>
      <c r="BW14" s="1355"/>
      <c r="BX14" s="1355"/>
      <c r="BY14" s="1355"/>
      <c r="BZ14" s="1355"/>
      <c r="CA14" s="1355"/>
      <c r="CB14" s="1355"/>
      <c r="CC14" s="1355"/>
      <c r="CD14" s="1355"/>
      <c r="CE14" s="1355"/>
      <c r="CF14" s="1355"/>
      <c r="CG14" s="1355"/>
      <c r="CH14" s="1355"/>
      <c r="CI14" s="1355"/>
      <c r="CJ14" s="1355"/>
      <c r="CK14" s="1355"/>
      <c r="CL14" s="1355"/>
      <c r="CM14" s="1355"/>
      <c r="CN14" s="1355"/>
      <c r="CO14" s="1355"/>
      <c r="CP14" s="1355"/>
      <c r="CQ14" s="1355"/>
      <c r="CR14" s="1355"/>
      <c r="CS14" s="1355"/>
      <c r="CT14" s="1355"/>
      <c r="CU14" s="1355"/>
      <c r="CV14" s="1355"/>
      <c r="CW14" s="1355"/>
      <c r="CX14" s="1355"/>
      <c r="CY14" s="1355"/>
      <c r="CZ14" s="1355"/>
      <c r="DA14" s="1355"/>
      <c r="DB14" s="1355"/>
      <c r="DC14" s="1355"/>
      <c r="DD14" s="1355"/>
      <c r="DE14" s="1355"/>
      <c r="DF14" s="1355"/>
      <c r="DG14" s="1355"/>
      <c r="DH14" s="1355"/>
      <c r="DI14" s="1355"/>
      <c r="DJ14" s="1355"/>
      <c r="DK14" s="1355"/>
      <c r="DL14" s="1355"/>
      <c r="DM14" s="1355"/>
      <c r="DN14" s="1355"/>
      <c r="DO14" s="1355"/>
      <c r="DP14" s="1355"/>
      <c r="DQ14" s="1355"/>
      <c r="DR14" s="1355"/>
      <c r="DS14" s="1355"/>
      <c r="DT14" s="1355"/>
      <c r="DU14" s="1355"/>
      <c r="DV14" s="1355"/>
      <c r="DW14" s="1355"/>
      <c r="DX14" s="1355"/>
      <c r="DY14" s="1355"/>
      <c r="DZ14" s="1355"/>
      <c r="EA14" s="1355"/>
      <c r="EB14" s="1355"/>
      <c r="EC14" s="1355"/>
      <c r="ED14" s="1355"/>
      <c r="EE14" s="1355"/>
      <c r="EF14" s="1355"/>
      <c r="EG14" s="1355"/>
      <c r="EH14" s="1355"/>
      <c r="EI14" s="1355"/>
      <c r="EJ14" s="1355"/>
      <c r="EK14" s="1355"/>
      <c r="EL14" s="1355"/>
      <c r="EM14" s="1355"/>
      <c r="EN14" s="1355"/>
      <c r="EO14" s="1355"/>
      <c r="EP14" s="1355"/>
      <c r="EQ14" s="1355"/>
      <c r="ER14" s="1355"/>
      <c r="ES14" s="1355"/>
      <c r="ET14" s="1355"/>
      <c r="EU14" s="1355"/>
      <c r="EV14" s="1355"/>
      <c r="EW14" s="1355"/>
      <c r="EX14" s="1355"/>
      <c r="EY14" s="1355"/>
      <c r="EZ14" s="1355"/>
      <c r="FA14" s="1355"/>
      <c r="FB14" s="1355"/>
    </row>
    <row r="15" spans="1:158" s="1395" customFormat="1" ht="12.5" x14ac:dyDescent="0.35">
      <c r="A15" s="1361" t="s">
        <v>5410</v>
      </c>
      <c r="B15" s="1361" t="s">
        <v>5411</v>
      </c>
      <c r="C15" s="1362">
        <v>1</v>
      </c>
      <c r="D15" s="164">
        <v>34185.699999999997</v>
      </c>
      <c r="E15" s="164">
        <v>34185.699999999997</v>
      </c>
      <c r="F15" s="1355"/>
      <c r="G15" s="1355"/>
      <c r="H15" s="1355"/>
      <c r="I15" s="1355"/>
      <c r="J15" s="1355"/>
      <c r="K15" s="1355"/>
      <c r="L15" s="1355"/>
      <c r="M15" s="1355"/>
      <c r="N15" s="1355"/>
      <c r="O15" s="1355"/>
      <c r="P15" s="1355"/>
      <c r="Q15" s="1355"/>
      <c r="R15" s="1355"/>
      <c r="S15" s="1355"/>
      <c r="T15" s="1355"/>
      <c r="U15" s="1355"/>
      <c r="V15" s="1355"/>
      <c r="W15" s="1355"/>
      <c r="X15" s="1355"/>
      <c r="Y15" s="1355"/>
      <c r="Z15" s="1355"/>
      <c r="AA15" s="1355"/>
      <c r="AB15" s="1355"/>
      <c r="AC15" s="1355"/>
      <c r="AD15" s="1355"/>
      <c r="AE15" s="1355"/>
      <c r="AF15" s="1355"/>
      <c r="AG15" s="1355"/>
      <c r="AH15" s="1355"/>
      <c r="AI15" s="1355"/>
      <c r="AJ15" s="1355"/>
      <c r="AK15" s="1355"/>
      <c r="AL15" s="1355"/>
      <c r="AM15" s="1355"/>
      <c r="AN15" s="1355"/>
      <c r="AO15" s="1355"/>
      <c r="AP15" s="1355"/>
      <c r="AQ15" s="1355"/>
      <c r="AR15" s="1355"/>
      <c r="AS15" s="1355"/>
      <c r="AT15" s="1355"/>
      <c r="AU15" s="1355"/>
      <c r="AV15" s="1355"/>
      <c r="AW15" s="1355"/>
      <c r="AX15" s="1355"/>
      <c r="AY15" s="1355"/>
      <c r="AZ15" s="1355"/>
      <c r="BA15" s="1355"/>
      <c r="BB15" s="1355"/>
      <c r="BC15" s="1355"/>
      <c r="BD15" s="1355"/>
      <c r="BE15" s="1355"/>
      <c r="BF15" s="1355"/>
      <c r="BG15" s="1355"/>
      <c r="BH15" s="1355"/>
      <c r="BI15" s="1355"/>
      <c r="BJ15" s="1355"/>
      <c r="BK15" s="1355"/>
      <c r="BL15" s="1355"/>
      <c r="BM15" s="1355"/>
      <c r="BN15" s="1355"/>
      <c r="BO15" s="1355"/>
      <c r="BP15" s="1355"/>
      <c r="BQ15" s="1355"/>
      <c r="BR15" s="1355"/>
      <c r="BS15" s="1355"/>
      <c r="BT15" s="1355"/>
      <c r="BU15" s="1355"/>
      <c r="BV15" s="1355"/>
      <c r="BW15" s="1355"/>
      <c r="BX15" s="1355"/>
      <c r="BY15" s="1355"/>
      <c r="BZ15" s="1355"/>
      <c r="CA15" s="1355"/>
      <c r="CB15" s="1355"/>
      <c r="CC15" s="1355"/>
      <c r="CD15" s="1355"/>
      <c r="CE15" s="1355"/>
      <c r="CF15" s="1355"/>
      <c r="CG15" s="1355"/>
      <c r="CH15" s="1355"/>
      <c r="CI15" s="1355"/>
      <c r="CJ15" s="1355"/>
      <c r="CK15" s="1355"/>
      <c r="CL15" s="1355"/>
      <c r="CM15" s="1355"/>
      <c r="CN15" s="1355"/>
      <c r="CO15" s="1355"/>
      <c r="CP15" s="1355"/>
      <c r="CQ15" s="1355"/>
      <c r="CR15" s="1355"/>
      <c r="CS15" s="1355"/>
      <c r="CT15" s="1355"/>
      <c r="CU15" s="1355"/>
      <c r="CV15" s="1355"/>
      <c r="CW15" s="1355"/>
      <c r="CX15" s="1355"/>
      <c r="CY15" s="1355"/>
      <c r="CZ15" s="1355"/>
      <c r="DA15" s="1355"/>
      <c r="DB15" s="1355"/>
      <c r="DC15" s="1355"/>
      <c r="DD15" s="1355"/>
      <c r="DE15" s="1355"/>
      <c r="DF15" s="1355"/>
      <c r="DG15" s="1355"/>
      <c r="DH15" s="1355"/>
      <c r="DI15" s="1355"/>
      <c r="DJ15" s="1355"/>
      <c r="DK15" s="1355"/>
      <c r="DL15" s="1355"/>
      <c r="DM15" s="1355"/>
      <c r="DN15" s="1355"/>
      <c r="DO15" s="1355"/>
      <c r="DP15" s="1355"/>
      <c r="DQ15" s="1355"/>
      <c r="DR15" s="1355"/>
      <c r="DS15" s="1355"/>
      <c r="DT15" s="1355"/>
      <c r="DU15" s="1355"/>
      <c r="DV15" s="1355"/>
      <c r="DW15" s="1355"/>
      <c r="DX15" s="1355"/>
      <c r="DY15" s="1355"/>
      <c r="DZ15" s="1355"/>
      <c r="EA15" s="1355"/>
      <c r="EB15" s="1355"/>
      <c r="EC15" s="1355"/>
      <c r="ED15" s="1355"/>
      <c r="EE15" s="1355"/>
      <c r="EF15" s="1355"/>
      <c r="EG15" s="1355"/>
      <c r="EH15" s="1355"/>
      <c r="EI15" s="1355"/>
      <c r="EJ15" s="1355"/>
      <c r="EK15" s="1355"/>
      <c r="EL15" s="1355"/>
      <c r="EM15" s="1355"/>
      <c r="EN15" s="1355"/>
      <c r="EO15" s="1355"/>
      <c r="EP15" s="1355"/>
      <c r="EQ15" s="1355"/>
      <c r="ER15" s="1355"/>
      <c r="ES15" s="1355"/>
      <c r="ET15" s="1355"/>
      <c r="EU15" s="1355"/>
      <c r="EV15" s="1355"/>
      <c r="EW15" s="1355"/>
      <c r="EX15" s="1355"/>
      <c r="EY15" s="1355"/>
      <c r="EZ15" s="1355"/>
      <c r="FA15" s="1355"/>
      <c r="FB15" s="1355"/>
    </row>
    <row r="16" spans="1:158" s="1395" customFormat="1" ht="12.5" x14ac:dyDescent="0.35">
      <c r="A16" s="1361" t="s">
        <v>5412</v>
      </c>
      <c r="B16" s="1361" t="s">
        <v>5413</v>
      </c>
      <c r="C16" s="1362">
        <v>1</v>
      </c>
      <c r="D16" s="164">
        <v>34185.699999999997</v>
      </c>
      <c r="E16" s="164">
        <v>34185.699999999997</v>
      </c>
      <c r="F16" s="1355"/>
      <c r="G16" s="1355"/>
      <c r="H16" s="1355"/>
      <c r="I16" s="1355"/>
      <c r="J16" s="1355"/>
      <c r="K16" s="1355"/>
      <c r="L16" s="1355"/>
      <c r="M16" s="1355"/>
      <c r="N16" s="1355"/>
      <c r="O16" s="1355"/>
      <c r="P16" s="1355"/>
      <c r="Q16" s="1355"/>
      <c r="R16" s="1355"/>
      <c r="S16" s="1355"/>
      <c r="T16" s="1355"/>
      <c r="U16" s="1355"/>
      <c r="V16" s="1355"/>
      <c r="W16" s="1355"/>
      <c r="X16" s="1355"/>
      <c r="Y16" s="1355"/>
      <c r="Z16" s="1355"/>
      <c r="AA16" s="1355"/>
      <c r="AB16" s="1355"/>
      <c r="AC16" s="1355"/>
      <c r="AD16" s="1355"/>
      <c r="AE16" s="1355"/>
      <c r="AF16" s="1355"/>
      <c r="AG16" s="1355"/>
      <c r="AH16" s="1355"/>
      <c r="AI16" s="1355"/>
      <c r="AJ16" s="1355"/>
      <c r="AK16" s="1355"/>
      <c r="AL16" s="1355"/>
      <c r="AM16" s="1355"/>
      <c r="AN16" s="1355"/>
      <c r="AO16" s="1355"/>
      <c r="AP16" s="1355"/>
      <c r="AQ16" s="1355"/>
      <c r="AR16" s="1355"/>
      <c r="AS16" s="1355"/>
      <c r="AT16" s="1355"/>
      <c r="AU16" s="1355"/>
      <c r="AV16" s="1355"/>
      <c r="AW16" s="1355"/>
      <c r="AX16" s="1355"/>
      <c r="AY16" s="1355"/>
      <c r="AZ16" s="1355"/>
      <c r="BA16" s="1355"/>
      <c r="BB16" s="1355"/>
      <c r="BC16" s="1355"/>
      <c r="BD16" s="1355"/>
      <c r="BE16" s="1355"/>
      <c r="BF16" s="1355"/>
      <c r="BG16" s="1355"/>
      <c r="BH16" s="1355"/>
      <c r="BI16" s="1355"/>
      <c r="BJ16" s="1355"/>
      <c r="BK16" s="1355"/>
      <c r="BL16" s="1355"/>
      <c r="BM16" s="1355"/>
      <c r="BN16" s="1355"/>
      <c r="BO16" s="1355"/>
      <c r="BP16" s="1355"/>
      <c r="BQ16" s="1355"/>
      <c r="BR16" s="1355"/>
      <c r="BS16" s="1355"/>
      <c r="BT16" s="1355"/>
      <c r="BU16" s="1355"/>
      <c r="BV16" s="1355"/>
      <c r="BW16" s="1355"/>
      <c r="BX16" s="1355"/>
      <c r="BY16" s="1355"/>
      <c r="BZ16" s="1355"/>
      <c r="CA16" s="1355"/>
      <c r="CB16" s="1355"/>
      <c r="CC16" s="1355"/>
      <c r="CD16" s="1355"/>
      <c r="CE16" s="1355"/>
      <c r="CF16" s="1355"/>
      <c r="CG16" s="1355"/>
      <c r="CH16" s="1355"/>
      <c r="CI16" s="1355"/>
      <c r="CJ16" s="1355"/>
      <c r="CK16" s="1355"/>
      <c r="CL16" s="1355"/>
      <c r="CM16" s="1355"/>
      <c r="CN16" s="1355"/>
      <c r="CO16" s="1355"/>
      <c r="CP16" s="1355"/>
      <c r="CQ16" s="1355"/>
      <c r="CR16" s="1355"/>
      <c r="CS16" s="1355"/>
      <c r="CT16" s="1355"/>
      <c r="CU16" s="1355"/>
      <c r="CV16" s="1355"/>
      <c r="CW16" s="1355"/>
      <c r="CX16" s="1355"/>
      <c r="CY16" s="1355"/>
      <c r="CZ16" s="1355"/>
      <c r="DA16" s="1355"/>
      <c r="DB16" s="1355"/>
      <c r="DC16" s="1355"/>
      <c r="DD16" s="1355"/>
      <c r="DE16" s="1355"/>
      <c r="DF16" s="1355"/>
      <c r="DG16" s="1355"/>
      <c r="DH16" s="1355"/>
      <c r="DI16" s="1355"/>
      <c r="DJ16" s="1355"/>
      <c r="DK16" s="1355"/>
      <c r="DL16" s="1355"/>
      <c r="DM16" s="1355"/>
      <c r="DN16" s="1355"/>
      <c r="DO16" s="1355"/>
      <c r="DP16" s="1355"/>
      <c r="DQ16" s="1355"/>
      <c r="DR16" s="1355"/>
      <c r="DS16" s="1355"/>
      <c r="DT16" s="1355"/>
      <c r="DU16" s="1355"/>
      <c r="DV16" s="1355"/>
      <c r="DW16" s="1355"/>
      <c r="DX16" s="1355"/>
      <c r="DY16" s="1355"/>
      <c r="DZ16" s="1355"/>
      <c r="EA16" s="1355"/>
      <c r="EB16" s="1355"/>
      <c r="EC16" s="1355"/>
      <c r="ED16" s="1355"/>
      <c r="EE16" s="1355"/>
      <c r="EF16" s="1355"/>
      <c r="EG16" s="1355"/>
      <c r="EH16" s="1355"/>
      <c r="EI16" s="1355"/>
      <c r="EJ16" s="1355"/>
      <c r="EK16" s="1355"/>
      <c r="EL16" s="1355"/>
      <c r="EM16" s="1355"/>
      <c r="EN16" s="1355"/>
      <c r="EO16" s="1355"/>
      <c r="EP16" s="1355"/>
      <c r="EQ16" s="1355"/>
      <c r="ER16" s="1355"/>
      <c r="ES16" s="1355"/>
      <c r="ET16" s="1355"/>
      <c r="EU16" s="1355"/>
      <c r="EV16" s="1355"/>
      <c r="EW16" s="1355"/>
      <c r="EX16" s="1355"/>
      <c r="EY16" s="1355"/>
      <c r="EZ16" s="1355"/>
      <c r="FA16" s="1355"/>
      <c r="FB16" s="1355"/>
    </row>
    <row r="17" spans="1:158" s="1395" customFormat="1" ht="12.5" x14ac:dyDescent="0.35">
      <c r="A17" s="1361" t="s">
        <v>5414</v>
      </c>
      <c r="B17" s="1361" t="s">
        <v>5415</v>
      </c>
      <c r="C17" s="1362">
        <v>1</v>
      </c>
      <c r="D17" s="164">
        <v>34185.699999999997</v>
      </c>
      <c r="E17" s="164">
        <v>34185.699999999997</v>
      </c>
      <c r="F17" s="1355"/>
      <c r="G17" s="1355"/>
      <c r="H17" s="1355"/>
      <c r="I17" s="1355"/>
      <c r="J17" s="1355"/>
      <c r="K17" s="1355"/>
      <c r="L17" s="1355"/>
      <c r="M17" s="1355"/>
      <c r="N17" s="1355"/>
      <c r="O17" s="1355"/>
      <c r="P17" s="1355"/>
      <c r="Q17" s="1355"/>
      <c r="R17" s="1355"/>
      <c r="S17" s="1355"/>
      <c r="T17" s="1355"/>
      <c r="U17" s="1355"/>
      <c r="V17" s="1355"/>
      <c r="W17" s="1355"/>
      <c r="X17" s="1355"/>
      <c r="Y17" s="1355"/>
      <c r="Z17" s="1355"/>
      <c r="AA17" s="1355"/>
      <c r="AB17" s="1355"/>
      <c r="AC17" s="1355"/>
      <c r="AD17" s="1355"/>
      <c r="AE17" s="1355"/>
      <c r="AF17" s="1355"/>
      <c r="AG17" s="1355"/>
      <c r="AH17" s="1355"/>
      <c r="AI17" s="1355"/>
      <c r="AJ17" s="1355"/>
      <c r="AK17" s="1355"/>
      <c r="AL17" s="1355"/>
      <c r="AM17" s="1355"/>
      <c r="AN17" s="1355"/>
      <c r="AO17" s="1355"/>
      <c r="AP17" s="1355"/>
      <c r="AQ17" s="1355"/>
      <c r="AR17" s="1355"/>
      <c r="AS17" s="1355"/>
      <c r="AT17" s="1355"/>
      <c r="AU17" s="1355"/>
      <c r="AV17" s="1355"/>
      <c r="AW17" s="1355"/>
      <c r="AX17" s="1355"/>
      <c r="AY17" s="1355"/>
      <c r="AZ17" s="1355"/>
      <c r="BA17" s="1355"/>
      <c r="BB17" s="1355"/>
      <c r="BC17" s="1355"/>
      <c r="BD17" s="1355"/>
      <c r="BE17" s="1355"/>
      <c r="BF17" s="1355"/>
      <c r="BG17" s="1355"/>
      <c r="BH17" s="1355"/>
      <c r="BI17" s="1355"/>
      <c r="BJ17" s="1355"/>
      <c r="BK17" s="1355"/>
      <c r="BL17" s="1355"/>
      <c r="BM17" s="1355"/>
      <c r="BN17" s="1355"/>
      <c r="BO17" s="1355"/>
      <c r="BP17" s="1355"/>
      <c r="BQ17" s="1355"/>
      <c r="BR17" s="1355"/>
      <c r="BS17" s="1355"/>
      <c r="BT17" s="1355"/>
      <c r="BU17" s="1355"/>
      <c r="BV17" s="1355"/>
      <c r="BW17" s="1355"/>
      <c r="BX17" s="1355"/>
      <c r="BY17" s="1355"/>
      <c r="BZ17" s="1355"/>
      <c r="CA17" s="1355"/>
      <c r="CB17" s="1355"/>
      <c r="CC17" s="1355"/>
      <c r="CD17" s="1355"/>
      <c r="CE17" s="1355"/>
      <c r="CF17" s="1355"/>
      <c r="CG17" s="1355"/>
      <c r="CH17" s="1355"/>
      <c r="CI17" s="1355"/>
      <c r="CJ17" s="1355"/>
      <c r="CK17" s="1355"/>
      <c r="CL17" s="1355"/>
      <c r="CM17" s="1355"/>
      <c r="CN17" s="1355"/>
      <c r="CO17" s="1355"/>
      <c r="CP17" s="1355"/>
      <c r="CQ17" s="1355"/>
      <c r="CR17" s="1355"/>
      <c r="CS17" s="1355"/>
      <c r="CT17" s="1355"/>
      <c r="CU17" s="1355"/>
      <c r="CV17" s="1355"/>
      <c r="CW17" s="1355"/>
      <c r="CX17" s="1355"/>
      <c r="CY17" s="1355"/>
      <c r="CZ17" s="1355"/>
      <c r="DA17" s="1355"/>
      <c r="DB17" s="1355"/>
      <c r="DC17" s="1355"/>
      <c r="DD17" s="1355"/>
      <c r="DE17" s="1355"/>
      <c r="DF17" s="1355"/>
      <c r="DG17" s="1355"/>
      <c r="DH17" s="1355"/>
      <c r="DI17" s="1355"/>
      <c r="DJ17" s="1355"/>
      <c r="DK17" s="1355"/>
      <c r="DL17" s="1355"/>
      <c r="DM17" s="1355"/>
      <c r="DN17" s="1355"/>
      <c r="DO17" s="1355"/>
      <c r="DP17" s="1355"/>
      <c r="DQ17" s="1355"/>
      <c r="DR17" s="1355"/>
      <c r="DS17" s="1355"/>
      <c r="DT17" s="1355"/>
      <c r="DU17" s="1355"/>
      <c r="DV17" s="1355"/>
      <c r="DW17" s="1355"/>
      <c r="DX17" s="1355"/>
      <c r="DY17" s="1355"/>
      <c r="DZ17" s="1355"/>
      <c r="EA17" s="1355"/>
      <c r="EB17" s="1355"/>
      <c r="EC17" s="1355"/>
      <c r="ED17" s="1355"/>
      <c r="EE17" s="1355"/>
      <c r="EF17" s="1355"/>
      <c r="EG17" s="1355"/>
      <c r="EH17" s="1355"/>
      <c r="EI17" s="1355"/>
      <c r="EJ17" s="1355"/>
      <c r="EK17" s="1355"/>
      <c r="EL17" s="1355"/>
      <c r="EM17" s="1355"/>
      <c r="EN17" s="1355"/>
      <c r="EO17" s="1355"/>
      <c r="EP17" s="1355"/>
      <c r="EQ17" s="1355"/>
      <c r="ER17" s="1355"/>
      <c r="ES17" s="1355"/>
      <c r="ET17" s="1355"/>
      <c r="EU17" s="1355"/>
      <c r="EV17" s="1355"/>
      <c r="EW17" s="1355"/>
      <c r="EX17" s="1355"/>
      <c r="EY17" s="1355"/>
      <c r="EZ17" s="1355"/>
      <c r="FA17" s="1355"/>
      <c r="FB17" s="1355"/>
    </row>
    <row r="18" spans="1:158" s="1395" customFormat="1" ht="12.5" x14ac:dyDescent="0.35">
      <c r="A18" s="1361" t="s">
        <v>5416</v>
      </c>
      <c r="B18" s="1361" t="s">
        <v>5417</v>
      </c>
      <c r="C18" s="1362">
        <v>1</v>
      </c>
      <c r="D18" s="164">
        <v>26511.89</v>
      </c>
      <c r="E18" s="164">
        <v>26511.89</v>
      </c>
      <c r="F18" s="1355"/>
      <c r="G18" s="1355"/>
      <c r="H18" s="1355"/>
      <c r="I18" s="1355"/>
      <c r="J18" s="1355"/>
      <c r="K18" s="1355"/>
      <c r="L18" s="1355"/>
      <c r="M18" s="1355"/>
      <c r="N18" s="1355"/>
      <c r="O18" s="1355"/>
      <c r="P18" s="1355"/>
      <c r="Q18" s="1355"/>
      <c r="R18" s="1355"/>
      <c r="S18" s="1355"/>
      <c r="T18" s="1355"/>
      <c r="U18" s="1355"/>
      <c r="V18" s="1355"/>
      <c r="W18" s="1355"/>
      <c r="X18" s="1355"/>
      <c r="Y18" s="1355"/>
      <c r="Z18" s="1355"/>
      <c r="AA18" s="1355"/>
      <c r="AB18" s="1355"/>
      <c r="AC18" s="1355"/>
      <c r="AD18" s="1355"/>
      <c r="AE18" s="1355"/>
      <c r="AF18" s="1355"/>
      <c r="AG18" s="1355"/>
      <c r="AH18" s="1355"/>
      <c r="AI18" s="1355"/>
      <c r="AJ18" s="1355"/>
      <c r="AK18" s="1355"/>
      <c r="AL18" s="1355"/>
      <c r="AM18" s="1355"/>
      <c r="AN18" s="1355"/>
      <c r="AO18" s="1355"/>
      <c r="AP18" s="1355"/>
      <c r="AQ18" s="1355"/>
      <c r="AR18" s="1355"/>
      <c r="AS18" s="1355"/>
      <c r="AT18" s="1355"/>
      <c r="AU18" s="1355"/>
      <c r="AV18" s="1355"/>
      <c r="AW18" s="1355"/>
      <c r="AX18" s="1355"/>
      <c r="AY18" s="1355"/>
      <c r="AZ18" s="1355"/>
      <c r="BA18" s="1355"/>
      <c r="BB18" s="1355"/>
      <c r="BC18" s="1355"/>
      <c r="BD18" s="1355"/>
      <c r="BE18" s="1355"/>
      <c r="BF18" s="1355"/>
      <c r="BG18" s="1355"/>
      <c r="BH18" s="1355"/>
      <c r="BI18" s="1355"/>
      <c r="BJ18" s="1355"/>
      <c r="BK18" s="1355"/>
      <c r="BL18" s="1355"/>
      <c r="BM18" s="1355"/>
      <c r="BN18" s="1355"/>
      <c r="BO18" s="1355"/>
      <c r="BP18" s="1355"/>
      <c r="BQ18" s="1355"/>
      <c r="BR18" s="1355"/>
      <c r="BS18" s="1355"/>
      <c r="BT18" s="1355"/>
      <c r="BU18" s="1355"/>
      <c r="BV18" s="1355"/>
      <c r="BW18" s="1355"/>
      <c r="BX18" s="1355"/>
      <c r="BY18" s="1355"/>
      <c r="BZ18" s="1355"/>
      <c r="CA18" s="1355"/>
      <c r="CB18" s="1355"/>
      <c r="CC18" s="1355"/>
      <c r="CD18" s="1355"/>
      <c r="CE18" s="1355"/>
      <c r="CF18" s="1355"/>
      <c r="CG18" s="1355"/>
      <c r="CH18" s="1355"/>
      <c r="CI18" s="1355"/>
      <c r="CJ18" s="1355"/>
      <c r="CK18" s="1355"/>
      <c r="CL18" s="1355"/>
      <c r="CM18" s="1355"/>
      <c r="CN18" s="1355"/>
      <c r="CO18" s="1355"/>
      <c r="CP18" s="1355"/>
      <c r="CQ18" s="1355"/>
      <c r="CR18" s="1355"/>
      <c r="CS18" s="1355"/>
      <c r="CT18" s="1355"/>
      <c r="CU18" s="1355"/>
      <c r="CV18" s="1355"/>
      <c r="CW18" s="1355"/>
      <c r="CX18" s="1355"/>
      <c r="CY18" s="1355"/>
      <c r="CZ18" s="1355"/>
      <c r="DA18" s="1355"/>
      <c r="DB18" s="1355"/>
      <c r="DC18" s="1355"/>
      <c r="DD18" s="1355"/>
      <c r="DE18" s="1355"/>
      <c r="DF18" s="1355"/>
      <c r="DG18" s="1355"/>
      <c r="DH18" s="1355"/>
      <c r="DI18" s="1355"/>
      <c r="DJ18" s="1355"/>
      <c r="DK18" s="1355"/>
      <c r="DL18" s="1355"/>
      <c r="DM18" s="1355"/>
      <c r="DN18" s="1355"/>
      <c r="DO18" s="1355"/>
      <c r="DP18" s="1355"/>
      <c r="DQ18" s="1355"/>
      <c r="DR18" s="1355"/>
      <c r="DS18" s="1355"/>
      <c r="DT18" s="1355"/>
      <c r="DU18" s="1355"/>
      <c r="DV18" s="1355"/>
      <c r="DW18" s="1355"/>
      <c r="DX18" s="1355"/>
      <c r="DY18" s="1355"/>
      <c r="DZ18" s="1355"/>
      <c r="EA18" s="1355"/>
      <c r="EB18" s="1355"/>
      <c r="EC18" s="1355"/>
      <c r="ED18" s="1355"/>
      <c r="EE18" s="1355"/>
      <c r="EF18" s="1355"/>
      <c r="EG18" s="1355"/>
      <c r="EH18" s="1355"/>
      <c r="EI18" s="1355"/>
      <c r="EJ18" s="1355"/>
      <c r="EK18" s="1355"/>
      <c r="EL18" s="1355"/>
      <c r="EM18" s="1355"/>
      <c r="EN18" s="1355"/>
      <c r="EO18" s="1355"/>
      <c r="EP18" s="1355"/>
      <c r="EQ18" s="1355"/>
      <c r="ER18" s="1355"/>
      <c r="ES18" s="1355"/>
      <c r="ET18" s="1355"/>
      <c r="EU18" s="1355"/>
      <c r="EV18" s="1355"/>
      <c r="EW18" s="1355"/>
      <c r="EX18" s="1355"/>
      <c r="EY18" s="1355"/>
      <c r="EZ18" s="1355"/>
      <c r="FA18" s="1355"/>
      <c r="FB18" s="1355"/>
    </row>
    <row r="19" spans="1:158" s="1395" customFormat="1" ht="12.5" x14ac:dyDescent="0.35">
      <c r="A19" s="1361" t="s">
        <v>5418</v>
      </c>
      <c r="B19" s="1361" t="s">
        <v>5419</v>
      </c>
      <c r="C19" s="1362">
        <v>1</v>
      </c>
      <c r="D19" s="164">
        <v>23339.69</v>
      </c>
      <c r="E19" s="164">
        <v>23339.69</v>
      </c>
      <c r="F19" s="1355"/>
      <c r="G19" s="1355"/>
      <c r="H19" s="1355"/>
      <c r="I19" s="1355"/>
      <c r="J19" s="1355"/>
      <c r="K19" s="1355"/>
      <c r="L19" s="1355"/>
      <c r="M19" s="1355"/>
      <c r="N19" s="1355"/>
      <c r="O19" s="1355"/>
      <c r="P19" s="1355"/>
      <c r="Q19" s="1355"/>
      <c r="R19" s="1355"/>
      <c r="S19" s="1355"/>
      <c r="T19" s="1355"/>
      <c r="U19" s="1355"/>
      <c r="V19" s="1355"/>
      <c r="W19" s="1355"/>
      <c r="X19" s="1355"/>
      <c r="Y19" s="1355"/>
      <c r="Z19" s="1355"/>
      <c r="AA19" s="1355"/>
      <c r="AB19" s="1355"/>
      <c r="AC19" s="1355"/>
      <c r="AD19" s="1355"/>
      <c r="AE19" s="1355"/>
      <c r="AF19" s="1355"/>
      <c r="AG19" s="1355"/>
      <c r="AH19" s="1355"/>
      <c r="AI19" s="1355"/>
      <c r="AJ19" s="1355"/>
      <c r="AK19" s="1355"/>
      <c r="AL19" s="1355"/>
      <c r="AM19" s="1355"/>
      <c r="AN19" s="1355"/>
      <c r="AO19" s="1355"/>
      <c r="AP19" s="1355"/>
      <c r="AQ19" s="1355"/>
      <c r="AR19" s="1355"/>
      <c r="AS19" s="1355"/>
      <c r="AT19" s="1355"/>
      <c r="AU19" s="1355"/>
      <c r="AV19" s="1355"/>
      <c r="AW19" s="1355"/>
      <c r="AX19" s="1355"/>
      <c r="AY19" s="1355"/>
      <c r="AZ19" s="1355"/>
      <c r="BA19" s="1355"/>
      <c r="BB19" s="1355"/>
      <c r="BC19" s="1355"/>
      <c r="BD19" s="1355"/>
      <c r="BE19" s="1355"/>
      <c r="BF19" s="1355"/>
      <c r="BG19" s="1355"/>
      <c r="BH19" s="1355"/>
      <c r="BI19" s="1355"/>
      <c r="BJ19" s="1355"/>
      <c r="BK19" s="1355"/>
      <c r="BL19" s="1355"/>
      <c r="BM19" s="1355"/>
      <c r="BN19" s="1355"/>
      <c r="BO19" s="1355"/>
      <c r="BP19" s="1355"/>
      <c r="BQ19" s="1355"/>
      <c r="BR19" s="1355"/>
      <c r="BS19" s="1355"/>
      <c r="BT19" s="1355"/>
      <c r="BU19" s="1355"/>
      <c r="BV19" s="1355"/>
      <c r="BW19" s="1355"/>
      <c r="BX19" s="1355"/>
      <c r="BY19" s="1355"/>
      <c r="BZ19" s="1355"/>
      <c r="CA19" s="1355"/>
      <c r="CB19" s="1355"/>
      <c r="CC19" s="1355"/>
      <c r="CD19" s="1355"/>
      <c r="CE19" s="1355"/>
      <c r="CF19" s="1355"/>
      <c r="CG19" s="1355"/>
      <c r="CH19" s="1355"/>
      <c r="CI19" s="1355"/>
      <c r="CJ19" s="1355"/>
      <c r="CK19" s="1355"/>
      <c r="CL19" s="1355"/>
      <c r="CM19" s="1355"/>
      <c r="CN19" s="1355"/>
      <c r="CO19" s="1355"/>
      <c r="CP19" s="1355"/>
      <c r="CQ19" s="1355"/>
      <c r="CR19" s="1355"/>
      <c r="CS19" s="1355"/>
      <c r="CT19" s="1355"/>
      <c r="CU19" s="1355"/>
      <c r="CV19" s="1355"/>
      <c r="CW19" s="1355"/>
      <c r="CX19" s="1355"/>
      <c r="CY19" s="1355"/>
      <c r="CZ19" s="1355"/>
      <c r="DA19" s="1355"/>
      <c r="DB19" s="1355"/>
      <c r="DC19" s="1355"/>
      <c r="DD19" s="1355"/>
      <c r="DE19" s="1355"/>
      <c r="DF19" s="1355"/>
      <c r="DG19" s="1355"/>
      <c r="DH19" s="1355"/>
      <c r="DI19" s="1355"/>
      <c r="DJ19" s="1355"/>
      <c r="DK19" s="1355"/>
      <c r="DL19" s="1355"/>
      <c r="DM19" s="1355"/>
      <c r="DN19" s="1355"/>
      <c r="DO19" s="1355"/>
      <c r="DP19" s="1355"/>
      <c r="DQ19" s="1355"/>
      <c r="DR19" s="1355"/>
      <c r="DS19" s="1355"/>
      <c r="DT19" s="1355"/>
      <c r="DU19" s="1355"/>
      <c r="DV19" s="1355"/>
      <c r="DW19" s="1355"/>
      <c r="DX19" s="1355"/>
      <c r="DY19" s="1355"/>
      <c r="DZ19" s="1355"/>
      <c r="EA19" s="1355"/>
      <c r="EB19" s="1355"/>
      <c r="EC19" s="1355"/>
      <c r="ED19" s="1355"/>
      <c r="EE19" s="1355"/>
      <c r="EF19" s="1355"/>
      <c r="EG19" s="1355"/>
      <c r="EH19" s="1355"/>
      <c r="EI19" s="1355"/>
      <c r="EJ19" s="1355"/>
      <c r="EK19" s="1355"/>
      <c r="EL19" s="1355"/>
      <c r="EM19" s="1355"/>
      <c r="EN19" s="1355"/>
      <c r="EO19" s="1355"/>
      <c r="EP19" s="1355"/>
      <c r="EQ19" s="1355"/>
      <c r="ER19" s="1355"/>
      <c r="ES19" s="1355"/>
      <c r="ET19" s="1355"/>
      <c r="EU19" s="1355"/>
      <c r="EV19" s="1355"/>
      <c r="EW19" s="1355"/>
      <c r="EX19" s="1355"/>
      <c r="EY19" s="1355"/>
      <c r="EZ19" s="1355"/>
      <c r="FA19" s="1355"/>
      <c r="FB19" s="1355"/>
    </row>
    <row r="20" spans="1:158" s="1395" customFormat="1" ht="15.75" customHeight="1" x14ac:dyDescent="0.35">
      <c r="A20" s="1361" t="s">
        <v>5420</v>
      </c>
      <c r="B20" s="1361" t="s">
        <v>5421</v>
      </c>
      <c r="C20" s="1362">
        <v>1</v>
      </c>
      <c r="D20" s="164">
        <v>26511.89</v>
      </c>
      <c r="E20" s="164">
        <v>26511.89</v>
      </c>
      <c r="F20" s="1355"/>
      <c r="G20" s="1355"/>
      <c r="H20" s="1355"/>
      <c r="I20" s="1355"/>
      <c r="J20" s="1355"/>
      <c r="K20" s="1355"/>
      <c r="L20" s="1355"/>
      <c r="M20" s="1355"/>
      <c r="N20" s="1355"/>
      <c r="O20" s="1355"/>
      <c r="P20" s="1355"/>
      <c r="Q20" s="1355"/>
      <c r="R20" s="1355"/>
      <c r="S20" s="1355"/>
      <c r="T20" s="1355"/>
      <c r="U20" s="1355"/>
      <c r="V20" s="1355"/>
      <c r="W20" s="1355"/>
      <c r="X20" s="1355"/>
      <c r="Y20" s="1355"/>
      <c r="Z20" s="1355"/>
      <c r="AA20" s="1355"/>
      <c r="AB20" s="1355"/>
      <c r="AC20" s="1355"/>
      <c r="AD20" s="1355"/>
      <c r="AE20" s="1355"/>
      <c r="AF20" s="1355"/>
      <c r="AG20" s="1355"/>
      <c r="AH20" s="1355"/>
      <c r="AI20" s="1355"/>
      <c r="AJ20" s="1355"/>
      <c r="AK20" s="1355"/>
      <c r="AL20" s="1355"/>
      <c r="AM20" s="1355"/>
      <c r="AN20" s="1355"/>
      <c r="AO20" s="1355"/>
      <c r="AP20" s="1355"/>
      <c r="AQ20" s="1355"/>
      <c r="AR20" s="1355"/>
      <c r="AS20" s="1355"/>
      <c r="AT20" s="1355"/>
      <c r="AU20" s="1355"/>
      <c r="AV20" s="1355"/>
      <c r="AW20" s="1355"/>
      <c r="AX20" s="1355"/>
      <c r="AY20" s="1355"/>
      <c r="AZ20" s="1355"/>
      <c r="BA20" s="1355"/>
      <c r="BB20" s="1355"/>
      <c r="BC20" s="1355"/>
      <c r="BD20" s="1355"/>
      <c r="BE20" s="1355"/>
      <c r="BF20" s="1355"/>
      <c r="BG20" s="1355"/>
      <c r="BH20" s="1355"/>
      <c r="BI20" s="1355"/>
      <c r="BJ20" s="1355"/>
      <c r="BK20" s="1355"/>
      <c r="BL20" s="1355"/>
      <c r="BM20" s="1355"/>
      <c r="BN20" s="1355"/>
      <c r="BO20" s="1355"/>
      <c r="BP20" s="1355"/>
      <c r="BQ20" s="1355"/>
      <c r="BR20" s="1355"/>
      <c r="BS20" s="1355"/>
      <c r="BT20" s="1355"/>
      <c r="BU20" s="1355"/>
      <c r="BV20" s="1355"/>
      <c r="BW20" s="1355"/>
      <c r="BX20" s="1355"/>
      <c r="BY20" s="1355"/>
      <c r="BZ20" s="1355"/>
      <c r="CA20" s="1355"/>
      <c r="CB20" s="1355"/>
      <c r="CC20" s="1355"/>
      <c r="CD20" s="1355"/>
      <c r="CE20" s="1355"/>
      <c r="CF20" s="1355"/>
      <c r="CG20" s="1355"/>
      <c r="CH20" s="1355"/>
      <c r="CI20" s="1355"/>
      <c r="CJ20" s="1355"/>
      <c r="CK20" s="1355"/>
      <c r="CL20" s="1355"/>
      <c r="CM20" s="1355"/>
      <c r="CN20" s="1355"/>
      <c r="CO20" s="1355"/>
      <c r="CP20" s="1355"/>
      <c r="CQ20" s="1355"/>
      <c r="CR20" s="1355"/>
      <c r="CS20" s="1355"/>
      <c r="CT20" s="1355"/>
      <c r="CU20" s="1355"/>
      <c r="CV20" s="1355"/>
      <c r="CW20" s="1355"/>
      <c r="CX20" s="1355"/>
      <c r="CY20" s="1355"/>
      <c r="CZ20" s="1355"/>
      <c r="DA20" s="1355"/>
      <c r="DB20" s="1355"/>
      <c r="DC20" s="1355"/>
      <c r="DD20" s="1355"/>
      <c r="DE20" s="1355"/>
      <c r="DF20" s="1355"/>
      <c r="DG20" s="1355"/>
      <c r="DH20" s="1355"/>
      <c r="DI20" s="1355"/>
      <c r="DJ20" s="1355"/>
      <c r="DK20" s="1355"/>
      <c r="DL20" s="1355"/>
      <c r="DM20" s="1355"/>
      <c r="DN20" s="1355"/>
      <c r="DO20" s="1355"/>
      <c r="DP20" s="1355"/>
      <c r="DQ20" s="1355"/>
      <c r="DR20" s="1355"/>
      <c r="DS20" s="1355"/>
      <c r="DT20" s="1355"/>
      <c r="DU20" s="1355"/>
      <c r="DV20" s="1355"/>
      <c r="DW20" s="1355"/>
      <c r="DX20" s="1355"/>
      <c r="DY20" s="1355"/>
      <c r="DZ20" s="1355"/>
      <c r="EA20" s="1355"/>
      <c r="EB20" s="1355"/>
      <c r="EC20" s="1355"/>
      <c r="ED20" s="1355"/>
      <c r="EE20" s="1355"/>
      <c r="EF20" s="1355"/>
      <c r="EG20" s="1355"/>
      <c r="EH20" s="1355"/>
      <c r="EI20" s="1355"/>
      <c r="EJ20" s="1355"/>
      <c r="EK20" s="1355"/>
      <c r="EL20" s="1355"/>
      <c r="EM20" s="1355"/>
      <c r="EN20" s="1355"/>
      <c r="EO20" s="1355"/>
      <c r="EP20" s="1355"/>
      <c r="EQ20" s="1355"/>
      <c r="ER20" s="1355"/>
      <c r="ES20" s="1355"/>
      <c r="ET20" s="1355"/>
      <c r="EU20" s="1355"/>
      <c r="EV20" s="1355"/>
      <c r="EW20" s="1355"/>
      <c r="EX20" s="1355"/>
      <c r="EY20" s="1355"/>
      <c r="EZ20" s="1355"/>
      <c r="FA20" s="1355"/>
      <c r="FB20" s="1355"/>
    </row>
    <row r="21" spans="1:158" s="1395" customFormat="1" ht="15" customHeight="1" x14ac:dyDescent="0.35">
      <c r="A21" s="1361" t="s">
        <v>5422</v>
      </c>
      <c r="B21" s="1361" t="s">
        <v>5423</v>
      </c>
      <c r="C21" s="1362">
        <v>1</v>
      </c>
      <c r="D21" s="164">
        <v>19363.82</v>
      </c>
      <c r="E21" s="164">
        <v>19363.82</v>
      </c>
      <c r="F21" s="1355"/>
      <c r="G21" s="1355"/>
      <c r="H21" s="1355"/>
      <c r="I21" s="1355"/>
      <c r="J21" s="1355"/>
      <c r="K21" s="1355"/>
      <c r="L21" s="1355"/>
      <c r="M21" s="1355"/>
      <c r="N21" s="1355"/>
      <c r="O21" s="1355"/>
      <c r="P21" s="1355"/>
      <c r="Q21" s="1355"/>
      <c r="R21" s="1355"/>
      <c r="S21" s="1355"/>
      <c r="T21" s="1355"/>
      <c r="U21" s="1355"/>
      <c r="V21" s="1355"/>
      <c r="W21" s="1355"/>
      <c r="X21" s="1355"/>
      <c r="Y21" s="1355"/>
      <c r="Z21" s="1355"/>
      <c r="AA21" s="1355"/>
      <c r="AB21" s="1355"/>
      <c r="AC21" s="1355"/>
      <c r="AD21" s="1355"/>
      <c r="AE21" s="1355"/>
      <c r="AF21" s="1355"/>
      <c r="AG21" s="1355"/>
      <c r="AH21" s="1355"/>
      <c r="AI21" s="1355"/>
      <c r="AJ21" s="1355"/>
      <c r="AK21" s="1355"/>
      <c r="AL21" s="1355"/>
      <c r="AM21" s="1355"/>
      <c r="AN21" s="1355"/>
      <c r="AO21" s="1355"/>
      <c r="AP21" s="1355"/>
      <c r="AQ21" s="1355"/>
      <c r="AR21" s="1355"/>
      <c r="AS21" s="1355"/>
      <c r="AT21" s="1355"/>
      <c r="AU21" s="1355"/>
      <c r="AV21" s="1355"/>
      <c r="AW21" s="1355"/>
      <c r="AX21" s="1355"/>
      <c r="AY21" s="1355"/>
      <c r="AZ21" s="1355"/>
      <c r="BA21" s="1355"/>
      <c r="BB21" s="1355"/>
      <c r="BC21" s="1355"/>
      <c r="BD21" s="1355"/>
      <c r="BE21" s="1355"/>
      <c r="BF21" s="1355"/>
      <c r="BG21" s="1355"/>
      <c r="BH21" s="1355"/>
      <c r="BI21" s="1355"/>
      <c r="BJ21" s="1355"/>
      <c r="BK21" s="1355"/>
      <c r="BL21" s="1355"/>
      <c r="BM21" s="1355"/>
      <c r="BN21" s="1355"/>
      <c r="BO21" s="1355"/>
      <c r="BP21" s="1355"/>
      <c r="BQ21" s="1355"/>
      <c r="BR21" s="1355"/>
      <c r="BS21" s="1355"/>
      <c r="BT21" s="1355"/>
      <c r="BU21" s="1355"/>
      <c r="BV21" s="1355"/>
      <c r="BW21" s="1355"/>
      <c r="BX21" s="1355"/>
      <c r="BY21" s="1355"/>
      <c r="BZ21" s="1355"/>
      <c r="CA21" s="1355"/>
      <c r="CB21" s="1355"/>
      <c r="CC21" s="1355"/>
      <c r="CD21" s="1355"/>
      <c r="CE21" s="1355"/>
      <c r="CF21" s="1355"/>
      <c r="CG21" s="1355"/>
      <c r="CH21" s="1355"/>
      <c r="CI21" s="1355"/>
      <c r="CJ21" s="1355"/>
      <c r="CK21" s="1355"/>
      <c r="CL21" s="1355"/>
      <c r="CM21" s="1355"/>
      <c r="CN21" s="1355"/>
      <c r="CO21" s="1355"/>
      <c r="CP21" s="1355"/>
      <c r="CQ21" s="1355"/>
      <c r="CR21" s="1355"/>
      <c r="CS21" s="1355"/>
      <c r="CT21" s="1355"/>
      <c r="CU21" s="1355"/>
      <c r="CV21" s="1355"/>
      <c r="CW21" s="1355"/>
      <c r="CX21" s="1355"/>
      <c r="CY21" s="1355"/>
      <c r="CZ21" s="1355"/>
      <c r="DA21" s="1355"/>
      <c r="DB21" s="1355"/>
      <c r="DC21" s="1355"/>
      <c r="DD21" s="1355"/>
      <c r="DE21" s="1355"/>
      <c r="DF21" s="1355"/>
      <c r="DG21" s="1355"/>
      <c r="DH21" s="1355"/>
      <c r="DI21" s="1355"/>
      <c r="DJ21" s="1355"/>
      <c r="DK21" s="1355"/>
      <c r="DL21" s="1355"/>
      <c r="DM21" s="1355"/>
      <c r="DN21" s="1355"/>
      <c r="DO21" s="1355"/>
      <c r="DP21" s="1355"/>
      <c r="DQ21" s="1355"/>
      <c r="DR21" s="1355"/>
      <c r="DS21" s="1355"/>
      <c r="DT21" s="1355"/>
      <c r="DU21" s="1355"/>
      <c r="DV21" s="1355"/>
      <c r="DW21" s="1355"/>
      <c r="DX21" s="1355"/>
      <c r="DY21" s="1355"/>
      <c r="DZ21" s="1355"/>
      <c r="EA21" s="1355"/>
      <c r="EB21" s="1355"/>
      <c r="EC21" s="1355"/>
      <c r="ED21" s="1355"/>
      <c r="EE21" s="1355"/>
      <c r="EF21" s="1355"/>
      <c r="EG21" s="1355"/>
      <c r="EH21" s="1355"/>
      <c r="EI21" s="1355"/>
      <c r="EJ21" s="1355"/>
      <c r="EK21" s="1355"/>
      <c r="EL21" s="1355"/>
      <c r="EM21" s="1355"/>
      <c r="EN21" s="1355"/>
      <c r="EO21" s="1355"/>
      <c r="EP21" s="1355"/>
      <c r="EQ21" s="1355"/>
      <c r="ER21" s="1355"/>
      <c r="ES21" s="1355"/>
      <c r="ET21" s="1355"/>
      <c r="EU21" s="1355"/>
      <c r="EV21" s="1355"/>
      <c r="EW21" s="1355"/>
      <c r="EX21" s="1355"/>
      <c r="EY21" s="1355"/>
      <c r="EZ21" s="1355"/>
      <c r="FA21" s="1355"/>
      <c r="FB21" s="1355"/>
    </row>
    <row r="22" spans="1:158" s="1395" customFormat="1" ht="16.5" customHeight="1" x14ac:dyDescent="0.35">
      <c r="A22" s="1361" t="s">
        <v>5424</v>
      </c>
      <c r="B22" s="1361" t="s">
        <v>5425</v>
      </c>
      <c r="C22" s="1362">
        <v>1</v>
      </c>
      <c r="D22" s="164">
        <v>19363.82</v>
      </c>
      <c r="E22" s="164">
        <v>19363.82</v>
      </c>
      <c r="F22" s="1355"/>
      <c r="G22" s="1355"/>
      <c r="H22" s="1355"/>
      <c r="I22" s="1355"/>
      <c r="J22" s="1355"/>
      <c r="K22" s="1355"/>
      <c r="L22" s="1355"/>
      <c r="M22" s="1355"/>
      <c r="N22" s="1355"/>
      <c r="O22" s="1355"/>
      <c r="P22" s="1355"/>
      <c r="Q22" s="1355"/>
      <c r="R22" s="1355"/>
      <c r="S22" s="1355"/>
      <c r="T22" s="1355"/>
      <c r="U22" s="1355"/>
      <c r="V22" s="1355"/>
      <c r="W22" s="1355"/>
      <c r="X22" s="1355"/>
      <c r="Y22" s="1355"/>
      <c r="Z22" s="1355"/>
      <c r="AA22" s="1355"/>
      <c r="AB22" s="1355"/>
      <c r="AC22" s="1355"/>
      <c r="AD22" s="1355"/>
      <c r="AE22" s="1355"/>
      <c r="AF22" s="1355"/>
      <c r="AG22" s="1355"/>
      <c r="AH22" s="1355"/>
      <c r="AI22" s="1355"/>
      <c r="AJ22" s="1355"/>
      <c r="AK22" s="1355"/>
      <c r="AL22" s="1355"/>
      <c r="AM22" s="1355"/>
      <c r="AN22" s="1355"/>
      <c r="AO22" s="1355"/>
      <c r="AP22" s="1355"/>
      <c r="AQ22" s="1355"/>
      <c r="AR22" s="1355"/>
      <c r="AS22" s="1355"/>
      <c r="AT22" s="1355"/>
      <c r="AU22" s="1355"/>
      <c r="AV22" s="1355"/>
      <c r="AW22" s="1355"/>
      <c r="AX22" s="1355"/>
      <c r="AY22" s="1355"/>
      <c r="AZ22" s="1355"/>
      <c r="BA22" s="1355"/>
      <c r="BB22" s="1355"/>
      <c r="BC22" s="1355"/>
      <c r="BD22" s="1355"/>
      <c r="BE22" s="1355"/>
      <c r="BF22" s="1355"/>
      <c r="BG22" s="1355"/>
      <c r="BH22" s="1355"/>
      <c r="BI22" s="1355"/>
      <c r="BJ22" s="1355"/>
      <c r="BK22" s="1355"/>
      <c r="BL22" s="1355"/>
      <c r="BM22" s="1355"/>
      <c r="BN22" s="1355"/>
      <c r="BO22" s="1355"/>
      <c r="BP22" s="1355"/>
      <c r="BQ22" s="1355"/>
      <c r="BR22" s="1355"/>
      <c r="BS22" s="1355"/>
      <c r="BT22" s="1355"/>
      <c r="BU22" s="1355"/>
      <c r="BV22" s="1355"/>
      <c r="BW22" s="1355"/>
      <c r="BX22" s="1355"/>
      <c r="BY22" s="1355"/>
      <c r="BZ22" s="1355"/>
      <c r="CA22" s="1355"/>
      <c r="CB22" s="1355"/>
      <c r="CC22" s="1355"/>
      <c r="CD22" s="1355"/>
      <c r="CE22" s="1355"/>
      <c r="CF22" s="1355"/>
      <c r="CG22" s="1355"/>
      <c r="CH22" s="1355"/>
      <c r="CI22" s="1355"/>
      <c r="CJ22" s="1355"/>
      <c r="CK22" s="1355"/>
      <c r="CL22" s="1355"/>
      <c r="CM22" s="1355"/>
      <c r="CN22" s="1355"/>
      <c r="CO22" s="1355"/>
      <c r="CP22" s="1355"/>
      <c r="CQ22" s="1355"/>
      <c r="CR22" s="1355"/>
      <c r="CS22" s="1355"/>
      <c r="CT22" s="1355"/>
      <c r="CU22" s="1355"/>
      <c r="CV22" s="1355"/>
      <c r="CW22" s="1355"/>
      <c r="CX22" s="1355"/>
      <c r="CY22" s="1355"/>
      <c r="CZ22" s="1355"/>
      <c r="DA22" s="1355"/>
      <c r="DB22" s="1355"/>
      <c r="DC22" s="1355"/>
      <c r="DD22" s="1355"/>
      <c r="DE22" s="1355"/>
      <c r="DF22" s="1355"/>
      <c r="DG22" s="1355"/>
      <c r="DH22" s="1355"/>
      <c r="DI22" s="1355"/>
      <c r="DJ22" s="1355"/>
      <c r="DK22" s="1355"/>
      <c r="DL22" s="1355"/>
      <c r="DM22" s="1355"/>
      <c r="DN22" s="1355"/>
      <c r="DO22" s="1355"/>
      <c r="DP22" s="1355"/>
      <c r="DQ22" s="1355"/>
      <c r="DR22" s="1355"/>
      <c r="DS22" s="1355"/>
      <c r="DT22" s="1355"/>
      <c r="DU22" s="1355"/>
      <c r="DV22" s="1355"/>
      <c r="DW22" s="1355"/>
      <c r="DX22" s="1355"/>
      <c r="DY22" s="1355"/>
      <c r="DZ22" s="1355"/>
      <c r="EA22" s="1355"/>
      <c r="EB22" s="1355"/>
      <c r="EC22" s="1355"/>
      <c r="ED22" s="1355"/>
      <c r="EE22" s="1355"/>
      <c r="EF22" s="1355"/>
      <c r="EG22" s="1355"/>
      <c r="EH22" s="1355"/>
      <c r="EI22" s="1355"/>
      <c r="EJ22" s="1355"/>
      <c r="EK22" s="1355"/>
      <c r="EL22" s="1355"/>
      <c r="EM22" s="1355"/>
      <c r="EN22" s="1355"/>
      <c r="EO22" s="1355"/>
      <c r="EP22" s="1355"/>
      <c r="EQ22" s="1355"/>
      <c r="ER22" s="1355"/>
      <c r="ES22" s="1355"/>
      <c r="ET22" s="1355"/>
      <c r="EU22" s="1355"/>
      <c r="EV22" s="1355"/>
      <c r="EW22" s="1355"/>
      <c r="EX22" s="1355"/>
      <c r="EY22" s="1355"/>
      <c r="EZ22" s="1355"/>
      <c r="FA22" s="1355"/>
      <c r="FB22" s="1355"/>
    </row>
    <row r="23" spans="1:158" s="1395" customFormat="1" ht="15" customHeight="1" x14ac:dyDescent="0.35">
      <c r="A23" s="1361" t="s">
        <v>5426</v>
      </c>
      <c r="B23" s="1361" t="s">
        <v>4240</v>
      </c>
      <c r="C23" s="1362">
        <v>1</v>
      </c>
      <c r="D23" s="164">
        <v>19363.95</v>
      </c>
      <c r="E23" s="164">
        <v>19363.95</v>
      </c>
      <c r="F23" s="1355"/>
      <c r="G23" s="1355"/>
      <c r="H23" s="1355"/>
      <c r="I23" s="1355"/>
      <c r="J23" s="1355"/>
      <c r="K23" s="1355"/>
      <c r="L23" s="1355"/>
      <c r="M23" s="1355"/>
      <c r="N23" s="1355"/>
      <c r="O23" s="1355"/>
      <c r="P23" s="1355"/>
      <c r="Q23" s="1355"/>
      <c r="R23" s="1355"/>
      <c r="S23" s="1355"/>
      <c r="T23" s="1355"/>
      <c r="U23" s="1355"/>
      <c r="V23" s="1355"/>
      <c r="W23" s="1355"/>
      <c r="X23" s="1355"/>
      <c r="Y23" s="1355"/>
      <c r="Z23" s="1355"/>
      <c r="AA23" s="1355"/>
      <c r="AB23" s="1355"/>
      <c r="AC23" s="1355"/>
      <c r="AD23" s="1355"/>
      <c r="AE23" s="1355"/>
      <c r="AF23" s="1355"/>
      <c r="AG23" s="1355"/>
      <c r="AH23" s="1355"/>
      <c r="AI23" s="1355"/>
      <c r="AJ23" s="1355"/>
      <c r="AK23" s="1355"/>
      <c r="AL23" s="1355"/>
      <c r="AM23" s="1355"/>
      <c r="AN23" s="1355"/>
      <c r="AO23" s="1355"/>
      <c r="AP23" s="1355"/>
      <c r="AQ23" s="1355"/>
      <c r="AR23" s="1355"/>
      <c r="AS23" s="1355"/>
      <c r="AT23" s="1355"/>
      <c r="AU23" s="1355"/>
      <c r="AV23" s="1355"/>
      <c r="AW23" s="1355"/>
      <c r="AX23" s="1355"/>
      <c r="AY23" s="1355"/>
      <c r="AZ23" s="1355"/>
      <c r="BA23" s="1355"/>
      <c r="BB23" s="1355"/>
      <c r="BC23" s="1355"/>
      <c r="BD23" s="1355"/>
      <c r="BE23" s="1355"/>
      <c r="BF23" s="1355"/>
      <c r="BG23" s="1355"/>
      <c r="BH23" s="1355"/>
      <c r="BI23" s="1355"/>
      <c r="BJ23" s="1355"/>
      <c r="BK23" s="1355"/>
      <c r="BL23" s="1355"/>
      <c r="BM23" s="1355"/>
      <c r="BN23" s="1355"/>
      <c r="BO23" s="1355"/>
      <c r="BP23" s="1355"/>
      <c r="BQ23" s="1355"/>
      <c r="BR23" s="1355"/>
      <c r="BS23" s="1355"/>
      <c r="BT23" s="1355"/>
      <c r="BU23" s="1355"/>
      <c r="BV23" s="1355"/>
      <c r="BW23" s="1355"/>
      <c r="BX23" s="1355"/>
      <c r="BY23" s="1355"/>
      <c r="BZ23" s="1355"/>
      <c r="CA23" s="1355"/>
      <c r="CB23" s="1355"/>
      <c r="CC23" s="1355"/>
      <c r="CD23" s="1355"/>
      <c r="CE23" s="1355"/>
      <c r="CF23" s="1355"/>
      <c r="CG23" s="1355"/>
      <c r="CH23" s="1355"/>
      <c r="CI23" s="1355"/>
      <c r="CJ23" s="1355"/>
      <c r="CK23" s="1355"/>
      <c r="CL23" s="1355"/>
      <c r="CM23" s="1355"/>
      <c r="CN23" s="1355"/>
      <c r="CO23" s="1355"/>
      <c r="CP23" s="1355"/>
      <c r="CQ23" s="1355"/>
      <c r="CR23" s="1355"/>
      <c r="CS23" s="1355"/>
      <c r="CT23" s="1355"/>
      <c r="CU23" s="1355"/>
      <c r="CV23" s="1355"/>
      <c r="CW23" s="1355"/>
      <c r="CX23" s="1355"/>
      <c r="CY23" s="1355"/>
      <c r="CZ23" s="1355"/>
      <c r="DA23" s="1355"/>
      <c r="DB23" s="1355"/>
      <c r="DC23" s="1355"/>
      <c r="DD23" s="1355"/>
      <c r="DE23" s="1355"/>
      <c r="DF23" s="1355"/>
      <c r="DG23" s="1355"/>
      <c r="DH23" s="1355"/>
      <c r="DI23" s="1355"/>
      <c r="DJ23" s="1355"/>
      <c r="DK23" s="1355"/>
      <c r="DL23" s="1355"/>
      <c r="DM23" s="1355"/>
      <c r="DN23" s="1355"/>
      <c r="DO23" s="1355"/>
      <c r="DP23" s="1355"/>
      <c r="DQ23" s="1355"/>
      <c r="DR23" s="1355"/>
      <c r="DS23" s="1355"/>
      <c r="DT23" s="1355"/>
      <c r="DU23" s="1355"/>
      <c r="DV23" s="1355"/>
      <c r="DW23" s="1355"/>
      <c r="DX23" s="1355"/>
      <c r="DY23" s="1355"/>
      <c r="DZ23" s="1355"/>
      <c r="EA23" s="1355"/>
      <c r="EB23" s="1355"/>
      <c r="EC23" s="1355"/>
      <c r="ED23" s="1355"/>
      <c r="EE23" s="1355"/>
      <c r="EF23" s="1355"/>
      <c r="EG23" s="1355"/>
      <c r="EH23" s="1355"/>
      <c r="EI23" s="1355"/>
      <c r="EJ23" s="1355"/>
      <c r="EK23" s="1355"/>
      <c r="EL23" s="1355"/>
      <c r="EM23" s="1355"/>
      <c r="EN23" s="1355"/>
      <c r="EO23" s="1355"/>
      <c r="EP23" s="1355"/>
      <c r="EQ23" s="1355"/>
      <c r="ER23" s="1355"/>
      <c r="ES23" s="1355"/>
      <c r="ET23" s="1355"/>
      <c r="EU23" s="1355"/>
      <c r="EV23" s="1355"/>
      <c r="EW23" s="1355"/>
      <c r="EX23" s="1355"/>
      <c r="EY23" s="1355"/>
      <c r="EZ23" s="1355"/>
      <c r="FA23" s="1355"/>
      <c r="FB23" s="1355"/>
    </row>
    <row r="24" spans="1:158" s="1395" customFormat="1" ht="12.5" x14ac:dyDescent="0.35">
      <c r="A24" s="1361" t="s">
        <v>5427</v>
      </c>
      <c r="B24" s="1361" t="s">
        <v>4347</v>
      </c>
      <c r="C24" s="1362">
        <v>1</v>
      </c>
      <c r="D24" s="164">
        <v>19363.82</v>
      </c>
      <c r="E24" s="164">
        <v>19363.82</v>
      </c>
      <c r="F24" s="1355"/>
      <c r="G24" s="1355"/>
      <c r="H24" s="1355"/>
      <c r="I24" s="1355"/>
      <c r="J24" s="1355"/>
      <c r="K24" s="1355"/>
      <c r="L24" s="1355"/>
      <c r="M24" s="1355"/>
      <c r="N24" s="1355"/>
      <c r="O24" s="1355"/>
      <c r="P24" s="1355"/>
      <c r="Q24" s="1355"/>
      <c r="R24" s="1355"/>
      <c r="S24" s="1355"/>
      <c r="T24" s="1355"/>
      <c r="U24" s="1355"/>
      <c r="V24" s="1355"/>
      <c r="W24" s="1355"/>
      <c r="X24" s="1355"/>
      <c r="Y24" s="1355"/>
      <c r="Z24" s="1355"/>
      <c r="AA24" s="1355"/>
      <c r="AB24" s="1355"/>
      <c r="AC24" s="1355"/>
      <c r="AD24" s="1355"/>
      <c r="AE24" s="1355"/>
      <c r="AF24" s="1355"/>
      <c r="AG24" s="1355"/>
      <c r="AH24" s="1355"/>
      <c r="AI24" s="1355"/>
      <c r="AJ24" s="1355"/>
      <c r="AK24" s="1355"/>
      <c r="AL24" s="1355"/>
      <c r="AM24" s="1355"/>
      <c r="AN24" s="1355"/>
      <c r="AO24" s="1355"/>
      <c r="AP24" s="1355"/>
      <c r="AQ24" s="1355"/>
      <c r="AR24" s="1355"/>
      <c r="AS24" s="1355"/>
      <c r="AT24" s="1355"/>
      <c r="AU24" s="1355"/>
      <c r="AV24" s="1355"/>
      <c r="AW24" s="1355"/>
      <c r="AX24" s="1355"/>
      <c r="AY24" s="1355"/>
      <c r="AZ24" s="1355"/>
      <c r="BA24" s="1355"/>
      <c r="BB24" s="1355"/>
      <c r="BC24" s="1355"/>
      <c r="BD24" s="1355"/>
      <c r="BE24" s="1355"/>
      <c r="BF24" s="1355"/>
      <c r="BG24" s="1355"/>
      <c r="BH24" s="1355"/>
      <c r="BI24" s="1355"/>
      <c r="BJ24" s="1355"/>
      <c r="BK24" s="1355"/>
      <c r="BL24" s="1355"/>
      <c r="BM24" s="1355"/>
      <c r="BN24" s="1355"/>
      <c r="BO24" s="1355"/>
      <c r="BP24" s="1355"/>
      <c r="BQ24" s="1355"/>
      <c r="BR24" s="1355"/>
      <c r="BS24" s="1355"/>
      <c r="BT24" s="1355"/>
      <c r="BU24" s="1355"/>
      <c r="BV24" s="1355"/>
      <c r="BW24" s="1355"/>
      <c r="BX24" s="1355"/>
      <c r="BY24" s="1355"/>
      <c r="BZ24" s="1355"/>
      <c r="CA24" s="1355"/>
      <c r="CB24" s="1355"/>
      <c r="CC24" s="1355"/>
      <c r="CD24" s="1355"/>
      <c r="CE24" s="1355"/>
      <c r="CF24" s="1355"/>
      <c r="CG24" s="1355"/>
      <c r="CH24" s="1355"/>
      <c r="CI24" s="1355"/>
      <c r="CJ24" s="1355"/>
      <c r="CK24" s="1355"/>
      <c r="CL24" s="1355"/>
      <c r="CM24" s="1355"/>
      <c r="CN24" s="1355"/>
      <c r="CO24" s="1355"/>
      <c r="CP24" s="1355"/>
      <c r="CQ24" s="1355"/>
      <c r="CR24" s="1355"/>
      <c r="CS24" s="1355"/>
      <c r="CT24" s="1355"/>
      <c r="CU24" s="1355"/>
      <c r="CV24" s="1355"/>
      <c r="CW24" s="1355"/>
      <c r="CX24" s="1355"/>
      <c r="CY24" s="1355"/>
      <c r="CZ24" s="1355"/>
      <c r="DA24" s="1355"/>
      <c r="DB24" s="1355"/>
      <c r="DC24" s="1355"/>
      <c r="DD24" s="1355"/>
      <c r="DE24" s="1355"/>
      <c r="DF24" s="1355"/>
      <c r="DG24" s="1355"/>
      <c r="DH24" s="1355"/>
      <c r="DI24" s="1355"/>
      <c r="DJ24" s="1355"/>
      <c r="DK24" s="1355"/>
      <c r="DL24" s="1355"/>
      <c r="DM24" s="1355"/>
      <c r="DN24" s="1355"/>
      <c r="DO24" s="1355"/>
      <c r="DP24" s="1355"/>
      <c r="DQ24" s="1355"/>
      <c r="DR24" s="1355"/>
      <c r="DS24" s="1355"/>
      <c r="DT24" s="1355"/>
      <c r="DU24" s="1355"/>
      <c r="DV24" s="1355"/>
      <c r="DW24" s="1355"/>
      <c r="DX24" s="1355"/>
      <c r="DY24" s="1355"/>
      <c r="DZ24" s="1355"/>
      <c r="EA24" s="1355"/>
      <c r="EB24" s="1355"/>
      <c r="EC24" s="1355"/>
      <c r="ED24" s="1355"/>
      <c r="EE24" s="1355"/>
      <c r="EF24" s="1355"/>
      <c r="EG24" s="1355"/>
      <c r="EH24" s="1355"/>
      <c r="EI24" s="1355"/>
      <c r="EJ24" s="1355"/>
      <c r="EK24" s="1355"/>
      <c r="EL24" s="1355"/>
      <c r="EM24" s="1355"/>
      <c r="EN24" s="1355"/>
      <c r="EO24" s="1355"/>
      <c r="EP24" s="1355"/>
      <c r="EQ24" s="1355"/>
      <c r="ER24" s="1355"/>
      <c r="ES24" s="1355"/>
      <c r="ET24" s="1355"/>
      <c r="EU24" s="1355"/>
      <c r="EV24" s="1355"/>
      <c r="EW24" s="1355"/>
      <c r="EX24" s="1355"/>
      <c r="EY24" s="1355"/>
      <c r="EZ24" s="1355"/>
      <c r="FA24" s="1355"/>
      <c r="FB24" s="1355"/>
    </row>
    <row r="25" spans="1:158" s="1395" customFormat="1" ht="12.5" x14ac:dyDescent="0.35">
      <c r="A25" s="1361" t="s">
        <v>5428</v>
      </c>
      <c r="B25" s="1361" t="s">
        <v>5429</v>
      </c>
      <c r="C25" s="1362">
        <v>1</v>
      </c>
      <c r="D25" s="164">
        <v>19363.82</v>
      </c>
      <c r="E25" s="164">
        <v>19363.82</v>
      </c>
      <c r="F25" s="1355"/>
      <c r="G25" s="1355"/>
      <c r="H25" s="1355"/>
      <c r="I25" s="1355"/>
      <c r="J25" s="1355"/>
      <c r="K25" s="1355"/>
      <c r="L25" s="1355"/>
      <c r="M25" s="1355"/>
      <c r="N25" s="1355"/>
      <c r="O25" s="1355"/>
      <c r="P25" s="1355"/>
      <c r="Q25" s="1355"/>
      <c r="R25" s="1355"/>
      <c r="S25" s="1355"/>
      <c r="T25" s="1355"/>
      <c r="U25" s="1355"/>
      <c r="V25" s="1355"/>
      <c r="W25" s="1355"/>
      <c r="X25" s="1355"/>
      <c r="Y25" s="1355"/>
      <c r="Z25" s="1355"/>
      <c r="AA25" s="1355"/>
      <c r="AB25" s="1355"/>
      <c r="AC25" s="1355"/>
      <c r="AD25" s="1355"/>
      <c r="AE25" s="1355"/>
      <c r="AF25" s="1355"/>
      <c r="AG25" s="1355"/>
      <c r="AH25" s="1355"/>
      <c r="AI25" s="1355"/>
      <c r="AJ25" s="1355"/>
      <c r="AK25" s="1355"/>
      <c r="AL25" s="1355"/>
      <c r="AM25" s="1355"/>
      <c r="AN25" s="1355"/>
      <c r="AO25" s="1355"/>
      <c r="AP25" s="1355"/>
      <c r="AQ25" s="1355"/>
      <c r="AR25" s="1355"/>
      <c r="AS25" s="1355"/>
      <c r="AT25" s="1355"/>
      <c r="AU25" s="1355"/>
      <c r="AV25" s="1355"/>
      <c r="AW25" s="1355"/>
      <c r="AX25" s="1355"/>
      <c r="AY25" s="1355"/>
      <c r="AZ25" s="1355"/>
      <c r="BA25" s="1355"/>
      <c r="BB25" s="1355"/>
      <c r="BC25" s="1355"/>
      <c r="BD25" s="1355"/>
      <c r="BE25" s="1355"/>
      <c r="BF25" s="1355"/>
      <c r="BG25" s="1355"/>
      <c r="BH25" s="1355"/>
      <c r="BI25" s="1355"/>
      <c r="BJ25" s="1355"/>
      <c r="BK25" s="1355"/>
      <c r="BL25" s="1355"/>
      <c r="BM25" s="1355"/>
      <c r="BN25" s="1355"/>
      <c r="BO25" s="1355"/>
      <c r="BP25" s="1355"/>
      <c r="BQ25" s="1355"/>
      <c r="BR25" s="1355"/>
      <c r="BS25" s="1355"/>
      <c r="BT25" s="1355"/>
      <c r="BU25" s="1355"/>
      <c r="BV25" s="1355"/>
      <c r="BW25" s="1355"/>
      <c r="BX25" s="1355"/>
      <c r="BY25" s="1355"/>
      <c r="BZ25" s="1355"/>
      <c r="CA25" s="1355"/>
      <c r="CB25" s="1355"/>
      <c r="CC25" s="1355"/>
      <c r="CD25" s="1355"/>
      <c r="CE25" s="1355"/>
      <c r="CF25" s="1355"/>
      <c r="CG25" s="1355"/>
      <c r="CH25" s="1355"/>
      <c r="CI25" s="1355"/>
      <c r="CJ25" s="1355"/>
      <c r="CK25" s="1355"/>
      <c r="CL25" s="1355"/>
      <c r="CM25" s="1355"/>
      <c r="CN25" s="1355"/>
      <c r="CO25" s="1355"/>
      <c r="CP25" s="1355"/>
      <c r="CQ25" s="1355"/>
      <c r="CR25" s="1355"/>
      <c r="CS25" s="1355"/>
      <c r="CT25" s="1355"/>
      <c r="CU25" s="1355"/>
      <c r="CV25" s="1355"/>
      <c r="CW25" s="1355"/>
      <c r="CX25" s="1355"/>
      <c r="CY25" s="1355"/>
      <c r="CZ25" s="1355"/>
      <c r="DA25" s="1355"/>
      <c r="DB25" s="1355"/>
      <c r="DC25" s="1355"/>
      <c r="DD25" s="1355"/>
      <c r="DE25" s="1355"/>
      <c r="DF25" s="1355"/>
      <c r="DG25" s="1355"/>
      <c r="DH25" s="1355"/>
      <c r="DI25" s="1355"/>
      <c r="DJ25" s="1355"/>
      <c r="DK25" s="1355"/>
      <c r="DL25" s="1355"/>
      <c r="DM25" s="1355"/>
      <c r="DN25" s="1355"/>
      <c r="DO25" s="1355"/>
      <c r="DP25" s="1355"/>
      <c r="DQ25" s="1355"/>
      <c r="DR25" s="1355"/>
      <c r="DS25" s="1355"/>
      <c r="DT25" s="1355"/>
      <c r="DU25" s="1355"/>
      <c r="DV25" s="1355"/>
      <c r="DW25" s="1355"/>
      <c r="DX25" s="1355"/>
      <c r="DY25" s="1355"/>
      <c r="DZ25" s="1355"/>
      <c r="EA25" s="1355"/>
      <c r="EB25" s="1355"/>
      <c r="EC25" s="1355"/>
      <c r="ED25" s="1355"/>
      <c r="EE25" s="1355"/>
      <c r="EF25" s="1355"/>
      <c r="EG25" s="1355"/>
      <c r="EH25" s="1355"/>
      <c r="EI25" s="1355"/>
      <c r="EJ25" s="1355"/>
      <c r="EK25" s="1355"/>
      <c r="EL25" s="1355"/>
      <c r="EM25" s="1355"/>
      <c r="EN25" s="1355"/>
      <c r="EO25" s="1355"/>
      <c r="EP25" s="1355"/>
      <c r="EQ25" s="1355"/>
      <c r="ER25" s="1355"/>
      <c r="ES25" s="1355"/>
      <c r="ET25" s="1355"/>
      <c r="EU25" s="1355"/>
      <c r="EV25" s="1355"/>
      <c r="EW25" s="1355"/>
      <c r="EX25" s="1355"/>
      <c r="EY25" s="1355"/>
      <c r="EZ25" s="1355"/>
      <c r="FA25" s="1355"/>
      <c r="FB25" s="1355"/>
    </row>
    <row r="26" spans="1:158" s="1395" customFormat="1" ht="12.5" x14ac:dyDescent="0.35">
      <c r="A26" s="1361" t="s">
        <v>5430</v>
      </c>
      <c r="B26" s="1361" t="s">
        <v>5431</v>
      </c>
      <c r="C26" s="1362">
        <v>1</v>
      </c>
      <c r="D26" s="164">
        <v>19363.82</v>
      </c>
      <c r="E26" s="164">
        <v>19363.82</v>
      </c>
      <c r="F26" s="1355"/>
      <c r="G26" s="1355"/>
      <c r="H26" s="1355"/>
      <c r="I26" s="1355"/>
      <c r="J26" s="1355"/>
      <c r="K26" s="1355"/>
      <c r="L26" s="1355"/>
      <c r="M26" s="1355"/>
      <c r="N26" s="1355"/>
      <c r="O26" s="1355"/>
      <c r="P26" s="1355"/>
      <c r="Q26" s="1355"/>
      <c r="R26" s="1355"/>
      <c r="S26" s="1355"/>
      <c r="T26" s="1355"/>
      <c r="U26" s="1355"/>
      <c r="V26" s="1355"/>
      <c r="W26" s="1355"/>
      <c r="X26" s="1355"/>
      <c r="Y26" s="1355"/>
      <c r="Z26" s="1355"/>
      <c r="AA26" s="1355"/>
      <c r="AB26" s="1355"/>
      <c r="AC26" s="1355"/>
      <c r="AD26" s="1355"/>
      <c r="AE26" s="1355"/>
      <c r="AF26" s="1355"/>
      <c r="AG26" s="1355"/>
      <c r="AH26" s="1355"/>
      <c r="AI26" s="1355"/>
      <c r="AJ26" s="1355"/>
      <c r="AK26" s="1355"/>
      <c r="AL26" s="1355"/>
      <c r="AM26" s="1355"/>
      <c r="AN26" s="1355"/>
      <c r="AO26" s="1355"/>
      <c r="AP26" s="1355"/>
      <c r="AQ26" s="1355"/>
      <c r="AR26" s="1355"/>
      <c r="AS26" s="1355"/>
      <c r="AT26" s="1355"/>
      <c r="AU26" s="1355"/>
      <c r="AV26" s="1355"/>
      <c r="AW26" s="1355"/>
      <c r="AX26" s="1355"/>
      <c r="AY26" s="1355"/>
      <c r="AZ26" s="1355"/>
      <c r="BA26" s="1355"/>
      <c r="BB26" s="1355"/>
      <c r="BC26" s="1355"/>
      <c r="BD26" s="1355"/>
      <c r="BE26" s="1355"/>
      <c r="BF26" s="1355"/>
      <c r="BG26" s="1355"/>
      <c r="BH26" s="1355"/>
      <c r="BI26" s="1355"/>
      <c r="BJ26" s="1355"/>
      <c r="BK26" s="1355"/>
      <c r="BL26" s="1355"/>
      <c r="BM26" s="1355"/>
      <c r="BN26" s="1355"/>
      <c r="BO26" s="1355"/>
      <c r="BP26" s="1355"/>
      <c r="BQ26" s="1355"/>
      <c r="BR26" s="1355"/>
      <c r="BS26" s="1355"/>
      <c r="BT26" s="1355"/>
      <c r="BU26" s="1355"/>
      <c r="BV26" s="1355"/>
      <c r="BW26" s="1355"/>
      <c r="BX26" s="1355"/>
      <c r="BY26" s="1355"/>
      <c r="BZ26" s="1355"/>
      <c r="CA26" s="1355"/>
      <c r="CB26" s="1355"/>
      <c r="CC26" s="1355"/>
      <c r="CD26" s="1355"/>
      <c r="CE26" s="1355"/>
      <c r="CF26" s="1355"/>
      <c r="CG26" s="1355"/>
      <c r="CH26" s="1355"/>
      <c r="CI26" s="1355"/>
      <c r="CJ26" s="1355"/>
      <c r="CK26" s="1355"/>
      <c r="CL26" s="1355"/>
      <c r="CM26" s="1355"/>
      <c r="CN26" s="1355"/>
      <c r="CO26" s="1355"/>
      <c r="CP26" s="1355"/>
      <c r="CQ26" s="1355"/>
      <c r="CR26" s="1355"/>
      <c r="CS26" s="1355"/>
      <c r="CT26" s="1355"/>
      <c r="CU26" s="1355"/>
      <c r="CV26" s="1355"/>
      <c r="CW26" s="1355"/>
      <c r="CX26" s="1355"/>
      <c r="CY26" s="1355"/>
      <c r="CZ26" s="1355"/>
      <c r="DA26" s="1355"/>
      <c r="DB26" s="1355"/>
      <c r="DC26" s="1355"/>
      <c r="DD26" s="1355"/>
      <c r="DE26" s="1355"/>
      <c r="DF26" s="1355"/>
      <c r="DG26" s="1355"/>
      <c r="DH26" s="1355"/>
      <c r="DI26" s="1355"/>
      <c r="DJ26" s="1355"/>
      <c r="DK26" s="1355"/>
      <c r="DL26" s="1355"/>
      <c r="DM26" s="1355"/>
      <c r="DN26" s="1355"/>
      <c r="DO26" s="1355"/>
      <c r="DP26" s="1355"/>
      <c r="DQ26" s="1355"/>
      <c r="DR26" s="1355"/>
      <c r="DS26" s="1355"/>
      <c r="DT26" s="1355"/>
      <c r="DU26" s="1355"/>
      <c r="DV26" s="1355"/>
      <c r="DW26" s="1355"/>
      <c r="DX26" s="1355"/>
      <c r="DY26" s="1355"/>
      <c r="DZ26" s="1355"/>
      <c r="EA26" s="1355"/>
      <c r="EB26" s="1355"/>
      <c r="EC26" s="1355"/>
      <c r="ED26" s="1355"/>
      <c r="EE26" s="1355"/>
      <c r="EF26" s="1355"/>
      <c r="EG26" s="1355"/>
      <c r="EH26" s="1355"/>
      <c r="EI26" s="1355"/>
      <c r="EJ26" s="1355"/>
      <c r="EK26" s="1355"/>
      <c r="EL26" s="1355"/>
      <c r="EM26" s="1355"/>
      <c r="EN26" s="1355"/>
      <c r="EO26" s="1355"/>
      <c r="EP26" s="1355"/>
      <c r="EQ26" s="1355"/>
      <c r="ER26" s="1355"/>
      <c r="ES26" s="1355"/>
      <c r="ET26" s="1355"/>
      <c r="EU26" s="1355"/>
      <c r="EV26" s="1355"/>
      <c r="EW26" s="1355"/>
      <c r="EX26" s="1355"/>
      <c r="EY26" s="1355"/>
      <c r="EZ26" s="1355"/>
      <c r="FA26" s="1355"/>
      <c r="FB26" s="1355"/>
    </row>
    <row r="27" spans="1:158" s="1395" customFormat="1" ht="12.5" x14ac:dyDescent="0.35">
      <c r="A27" s="1361" t="s">
        <v>5432</v>
      </c>
      <c r="B27" s="1361" t="s">
        <v>5433</v>
      </c>
      <c r="C27" s="1362">
        <v>1</v>
      </c>
      <c r="D27" s="164">
        <v>18714.16</v>
      </c>
      <c r="E27" s="164">
        <v>18714.16</v>
      </c>
      <c r="F27" s="1355"/>
      <c r="G27" s="1355"/>
      <c r="H27" s="1355"/>
      <c r="I27" s="1355"/>
      <c r="J27" s="1355"/>
      <c r="K27" s="1355"/>
      <c r="L27" s="1355"/>
      <c r="M27" s="1355"/>
      <c r="N27" s="1355"/>
      <c r="O27" s="1355"/>
      <c r="P27" s="1355"/>
      <c r="Q27" s="1355"/>
      <c r="R27" s="1355"/>
      <c r="S27" s="1355"/>
      <c r="T27" s="1355"/>
      <c r="U27" s="1355"/>
      <c r="V27" s="1355"/>
      <c r="W27" s="1355"/>
      <c r="X27" s="1355"/>
      <c r="Y27" s="1355"/>
      <c r="Z27" s="1355"/>
      <c r="AA27" s="1355"/>
      <c r="AB27" s="1355"/>
      <c r="AC27" s="1355"/>
      <c r="AD27" s="1355"/>
      <c r="AE27" s="1355"/>
      <c r="AF27" s="1355"/>
      <c r="AG27" s="1355"/>
      <c r="AH27" s="1355"/>
      <c r="AI27" s="1355"/>
      <c r="AJ27" s="1355"/>
      <c r="AK27" s="1355"/>
      <c r="AL27" s="1355"/>
      <c r="AM27" s="1355"/>
      <c r="AN27" s="1355"/>
      <c r="AO27" s="1355"/>
      <c r="AP27" s="1355"/>
      <c r="AQ27" s="1355"/>
      <c r="AR27" s="1355"/>
      <c r="AS27" s="1355"/>
      <c r="AT27" s="1355"/>
      <c r="AU27" s="1355"/>
      <c r="AV27" s="1355"/>
      <c r="AW27" s="1355"/>
      <c r="AX27" s="1355"/>
      <c r="AY27" s="1355"/>
      <c r="AZ27" s="1355"/>
      <c r="BA27" s="1355"/>
      <c r="BB27" s="1355"/>
      <c r="BC27" s="1355"/>
      <c r="BD27" s="1355"/>
      <c r="BE27" s="1355"/>
      <c r="BF27" s="1355"/>
      <c r="BG27" s="1355"/>
      <c r="BH27" s="1355"/>
      <c r="BI27" s="1355"/>
      <c r="BJ27" s="1355"/>
      <c r="BK27" s="1355"/>
      <c r="BL27" s="1355"/>
      <c r="BM27" s="1355"/>
      <c r="BN27" s="1355"/>
      <c r="BO27" s="1355"/>
      <c r="BP27" s="1355"/>
      <c r="BQ27" s="1355"/>
      <c r="BR27" s="1355"/>
      <c r="BS27" s="1355"/>
      <c r="BT27" s="1355"/>
      <c r="BU27" s="1355"/>
      <c r="BV27" s="1355"/>
      <c r="BW27" s="1355"/>
      <c r="BX27" s="1355"/>
      <c r="BY27" s="1355"/>
      <c r="BZ27" s="1355"/>
      <c r="CA27" s="1355"/>
      <c r="CB27" s="1355"/>
      <c r="CC27" s="1355"/>
      <c r="CD27" s="1355"/>
      <c r="CE27" s="1355"/>
      <c r="CF27" s="1355"/>
      <c r="CG27" s="1355"/>
      <c r="CH27" s="1355"/>
      <c r="CI27" s="1355"/>
      <c r="CJ27" s="1355"/>
      <c r="CK27" s="1355"/>
      <c r="CL27" s="1355"/>
      <c r="CM27" s="1355"/>
      <c r="CN27" s="1355"/>
      <c r="CO27" s="1355"/>
      <c r="CP27" s="1355"/>
      <c r="CQ27" s="1355"/>
      <c r="CR27" s="1355"/>
      <c r="CS27" s="1355"/>
      <c r="CT27" s="1355"/>
      <c r="CU27" s="1355"/>
      <c r="CV27" s="1355"/>
      <c r="CW27" s="1355"/>
      <c r="CX27" s="1355"/>
      <c r="CY27" s="1355"/>
      <c r="CZ27" s="1355"/>
      <c r="DA27" s="1355"/>
      <c r="DB27" s="1355"/>
      <c r="DC27" s="1355"/>
      <c r="DD27" s="1355"/>
      <c r="DE27" s="1355"/>
      <c r="DF27" s="1355"/>
      <c r="DG27" s="1355"/>
      <c r="DH27" s="1355"/>
      <c r="DI27" s="1355"/>
      <c r="DJ27" s="1355"/>
      <c r="DK27" s="1355"/>
      <c r="DL27" s="1355"/>
      <c r="DM27" s="1355"/>
      <c r="DN27" s="1355"/>
      <c r="DO27" s="1355"/>
      <c r="DP27" s="1355"/>
      <c r="DQ27" s="1355"/>
      <c r="DR27" s="1355"/>
      <c r="DS27" s="1355"/>
      <c r="DT27" s="1355"/>
      <c r="DU27" s="1355"/>
      <c r="DV27" s="1355"/>
      <c r="DW27" s="1355"/>
      <c r="DX27" s="1355"/>
      <c r="DY27" s="1355"/>
      <c r="DZ27" s="1355"/>
      <c r="EA27" s="1355"/>
      <c r="EB27" s="1355"/>
      <c r="EC27" s="1355"/>
      <c r="ED27" s="1355"/>
      <c r="EE27" s="1355"/>
      <c r="EF27" s="1355"/>
      <c r="EG27" s="1355"/>
      <c r="EH27" s="1355"/>
      <c r="EI27" s="1355"/>
      <c r="EJ27" s="1355"/>
      <c r="EK27" s="1355"/>
      <c r="EL27" s="1355"/>
      <c r="EM27" s="1355"/>
      <c r="EN27" s="1355"/>
      <c r="EO27" s="1355"/>
      <c r="EP27" s="1355"/>
      <c r="EQ27" s="1355"/>
      <c r="ER27" s="1355"/>
      <c r="ES27" s="1355"/>
      <c r="ET27" s="1355"/>
      <c r="EU27" s="1355"/>
      <c r="EV27" s="1355"/>
      <c r="EW27" s="1355"/>
      <c r="EX27" s="1355"/>
      <c r="EY27" s="1355"/>
      <c r="EZ27" s="1355"/>
      <c r="FA27" s="1355"/>
      <c r="FB27" s="1355"/>
    </row>
    <row r="28" spans="1:158" s="1395" customFormat="1" ht="12.5" x14ac:dyDescent="0.35">
      <c r="A28" s="1361" t="s">
        <v>5434</v>
      </c>
      <c r="B28" s="1361" t="s">
        <v>5435</v>
      </c>
      <c r="C28" s="1362">
        <v>1</v>
      </c>
      <c r="D28" s="164">
        <v>18714.16</v>
      </c>
      <c r="E28" s="164">
        <v>18714.16</v>
      </c>
      <c r="F28" s="1355"/>
      <c r="G28" s="1355"/>
      <c r="H28" s="1355"/>
      <c r="I28" s="1355"/>
      <c r="J28" s="1355"/>
      <c r="K28" s="1355"/>
      <c r="L28" s="1355"/>
      <c r="M28" s="1355"/>
      <c r="N28" s="1355"/>
      <c r="O28" s="1355"/>
      <c r="P28" s="1355"/>
      <c r="Q28" s="1355"/>
      <c r="R28" s="1355"/>
      <c r="S28" s="1355"/>
      <c r="T28" s="1355"/>
      <c r="U28" s="1355"/>
      <c r="V28" s="1355"/>
      <c r="W28" s="1355"/>
      <c r="X28" s="1355"/>
      <c r="Y28" s="1355"/>
      <c r="Z28" s="1355"/>
      <c r="AA28" s="1355"/>
      <c r="AB28" s="1355"/>
      <c r="AC28" s="1355"/>
      <c r="AD28" s="1355"/>
      <c r="AE28" s="1355"/>
      <c r="AF28" s="1355"/>
      <c r="AG28" s="1355"/>
      <c r="AH28" s="1355"/>
      <c r="AI28" s="1355"/>
      <c r="AJ28" s="1355"/>
      <c r="AK28" s="1355"/>
      <c r="AL28" s="1355"/>
      <c r="AM28" s="1355"/>
      <c r="AN28" s="1355"/>
      <c r="AO28" s="1355"/>
      <c r="AP28" s="1355"/>
      <c r="AQ28" s="1355"/>
      <c r="AR28" s="1355"/>
      <c r="AS28" s="1355"/>
      <c r="AT28" s="1355"/>
      <c r="AU28" s="1355"/>
      <c r="AV28" s="1355"/>
      <c r="AW28" s="1355"/>
      <c r="AX28" s="1355"/>
      <c r="AY28" s="1355"/>
      <c r="AZ28" s="1355"/>
      <c r="BA28" s="1355"/>
      <c r="BB28" s="1355"/>
      <c r="BC28" s="1355"/>
      <c r="BD28" s="1355"/>
      <c r="BE28" s="1355"/>
      <c r="BF28" s="1355"/>
      <c r="BG28" s="1355"/>
      <c r="BH28" s="1355"/>
      <c r="BI28" s="1355"/>
      <c r="BJ28" s="1355"/>
      <c r="BK28" s="1355"/>
      <c r="BL28" s="1355"/>
      <c r="BM28" s="1355"/>
      <c r="BN28" s="1355"/>
      <c r="BO28" s="1355"/>
      <c r="BP28" s="1355"/>
      <c r="BQ28" s="1355"/>
      <c r="BR28" s="1355"/>
      <c r="BS28" s="1355"/>
      <c r="BT28" s="1355"/>
      <c r="BU28" s="1355"/>
      <c r="BV28" s="1355"/>
      <c r="BW28" s="1355"/>
      <c r="BX28" s="1355"/>
      <c r="BY28" s="1355"/>
      <c r="BZ28" s="1355"/>
      <c r="CA28" s="1355"/>
      <c r="CB28" s="1355"/>
      <c r="CC28" s="1355"/>
      <c r="CD28" s="1355"/>
      <c r="CE28" s="1355"/>
      <c r="CF28" s="1355"/>
      <c r="CG28" s="1355"/>
      <c r="CH28" s="1355"/>
      <c r="CI28" s="1355"/>
      <c r="CJ28" s="1355"/>
      <c r="CK28" s="1355"/>
      <c r="CL28" s="1355"/>
      <c r="CM28" s="1355"/>
      <c r="CN28" s="1355"/>
      <c r="CO28" s="1355"/>
      <c r="CP28" s="1355"/>
      <c r="CQ28" s="1355"/>
      <c r="CR28" s="1355"/>
      <c r="CS28" s="1355"/>
      <c r="CT28" s="1355"/>
      <c r="CU28" s="1355"/>
      <c r="CV28" s="1355"/>
      <c r="CW28" s="1355"/>
      <c r="CX28" s="1355"/>
      <c r="CY28" s="1355"/>
      <c r="CZ28" s="1355"/>
      <c r="DA28" s="1355"/>
      <c r="DB28" s="1355"/>
      <c r="DC28" s="1355"/>
      <c r="DD28" s="1355"/>
      <c r="DE28" s="1355"/>
      <c r="DF28" s="1355"/>
      <c r="DG28" s="1355"/>
      <c r="DH28" s="1355"/>
      <c r="DI28" s="1355"/>
      <c r="DJ28" s="1355"/>
      <c r="DK28" s="1355"/>
      <c r="DL28" s="1355"/>
      <c r="DM28" s="1355"/>
      <c r="DN28" s="1355"/>
      <c r="DO28" s="1355"/>
      <c r="DP28" s="1355"/>
      <c r="DQ28" s="1355"/>
      <c r="DR28" s="1355"/>
      <c r="DS28" s="1355"/>
      <c r="DT28" s="1355"/>
      <c r="DU28" s="1355"/>
      <c r="DV28" s="1355"/>
      <c r="DW28" s="1355"/>
      <c r="DX28" s="1355"/>
      <c r="DY28" s="1355"/>
      <c r="DZ28" s="1355"/>
      <c r="EA28" s="1355"/>
      <c r="EB28" s="1355"/>
      <c r="EC28" s="1355"/>
      <c r="ED28" s="1355"/>
      <c r="EE28" s="1355"/>
      <c r="EF28" s="1355"/>
      <c r="EG28" s="1355"/>
      <c r="EH28" s="1355"/>
      <c r="EI28" s="1355"/>
      <c r="EJ28" s="1355"/>
      <c r="EK28" s="1355"/>
      <c r="EL28" s="1355"/>
      <c r="EM28" s="1355"/>
      <c r="EN28" s="1355"/>
      <c r="EO28" s="1355"/>
      <c r="EP28" s="1355"/>
      <c r="EQ28" s="1355"/>
      <c r="ER28" s="1355"/>
      <c r="ES28" s="1355"/>
      <c r="ET28" s="1355"/>
      <c r="EU28" s="1355"/>
      <c r="EV28" s="1355"/>
      <c r="EW28" s="1355"/>
      <c r="EX28" s="1355"/>
      <c r="EY28" s="1355"/>
      <c r="EZ28" s="1355"/>
      <c r="FA28" s="1355"/>
      <c r="FB28" s="1355"/>
    </row>
    <row r="29" spans="1:158" s="1395" customFormat="1" ht="12.5" x14ac:dyDescent="0.35">
      <c r="A29" s="1361" t="s">
        <v>5436</v>
      </c>
      <c r="B29" s="1361" t="s">
        <v>5437</v>
      </c>
      <c r="C29" s="1362">
        <v>1</v>
      </c>
      <c r="D29" s="164">
        <v>18714.16</v>
      </c>
      <c r="E29" s="164">
        <v>18714.16</v>
      </c>
      <c r="F29" s="1355"/>
      <c r="G29" s="1355"/>
      <c r="H29" s="1355"/>
      <c r="I29" s="1355"/>
      <c r="J29" s="1355"/>
      <c r="K29" s="1355"/>
      <c r="L29" s="1355"/>
      <c r="M29" s="1355"/>
      <c r="N29" s="1355"/>
      <c r="O29" s="1355"/>
      <c r="P29" s="1355"/>
      <c r="Q29" s="1355"/>
      <c r="R29" s="1355"/>
      <c r="S29" s="1355"/>
      <c r="T29" s="1355"/>
      <c r="U29" s="1355"/>
      <c r="V29" s="1355"/>
      <c r="W29" s="1355"/>
      <c r="X29" s="1355"/>
      <c r="Y29" s="1355"/>
      <c r="Z29" s="1355"/>
      <c r="AA29" s="1355"/>
      <c r="AB29" s="1355"/>
      <c r="AC29" s="1355"/>
      <c r="AD29" s="1355"/>
      <c r="AE29" s="1355"/>
      <c r="AF29" s="1355"/>
      <c r="AG29" s="1355"/>
      <c r="AH29" s="1355"/>
      <c r="AI29" s="1355"/>
      <c r="AJ29" s="1355"/>
      <c r="AK29" s="1355"/>
      <c r="AL29" s="1355"/>
      <c r="AM29" s="1355"/>
      <c r="AN29" s="1355"/>
      <c r="AO29" s="1355"/>
      <c r="AP29" s="1355"/>
      <c r="AQ29" s="1355"/>
      <c r="AR29" s="1355"/>
      <c r="AS29" s="1355"/>
      <c r="AT29" s="1355"/>
      <c r="AU29" s="1355"/>
      <c r="AV29" s="1355"/>
      <c r="AW29" s="1355"/>
      <c r="AX29" s="1355"/>
      <c r="AY29" s="1355"/>
      <c r="AZ29" s="1355"/>
      <c r="BA29" s="1355"/>
      <c r="BB29" s="1355"/>
      <c r="BC29" s="1355"/>
      <c r="BD29" s="1355"/>
      <c r="BE29" s="1355"/>
      <c r="BF29" s="1355"/>
      <c r="BG29" s="1355"/>
      <c r="BH29" s="1355"/>
      <c r="BI29" s="1355"/>
      <c r="BJ29" s="1355"/>
      <c r="BK29" s="1355"/>
      <c r="BL29" s="1355"/>
      <c r="BM29" s="1355"/>
      <c r="BN29" s="1355"/>
      <c r="BO29" s="1355"/>
      <c r="BP29" s="1355"/>
      <c r="BQ29" s="1355"/>
      <c r="BR29" s="1355"/>
      <c r="BS29" s="1355"/>
      <c r="BT29" s="1355"/>
      <c r="BU29" s="1355"/>
      <c r="BV29" s="1355"/>
      <c r="BW29" s="1355"/>
      <c r="BX29" s="1355"/>
      <c r="BY29" s="1355"/>
      <c r="BZ29" s="1355"/>
      <c r="CA29" s="1355"/>
      <c r="CB29" s="1355"/>
      <c r="CC29" s="1355"/>
      <c r="CD29" s="1355"/>
      <c r="CE29" s="1355"/>
      <c r="CF29" s="1355"/>
      <c r="CG29" s="1355"/>
      <c r="CH29" s="1355"/>
      <c r="CI29" s="1355"/>
      <c r="CJ29" s="1355"/>
      <c r="CK29" s="1355"/>
      <c r="CL29" s="1355"/>
      <c r="CM29" s="1355"/>
      <c r="CN29" s="1355"/>
      <c r="CO29" s="1355"/>
      <c r="CP29" s="1355"/>
      <c r="CQ29" s="1355"/>
      <c r="CR29" s="1355"/>
      <c r="CS29" s="1355"/>
      <c r="CT29" s="1355"/>
      <c r="CU29" s="1355"/>
      <c r="CV29" s="1355"/>
      <c r="CW29" s="1355"/>
      <c r="CX29" s="1355"/>
      <c r="CY29" s="1355"/>
      <c r="CZ29" s="1355"/>
      <c r="DA29" s="1355"/>
      <c r="DB29" s="1355"/>
      <c r="DC29" s="1355"/>
      <c r="DD29" s="1355"/>
      <c r="DE29" s="1355"/>
      <c r="DF29" s="1355"/>
      <c r="DG29" s="1355"/>
      <c r="DH29" s="1355"/>
      <c r="DI29" s="1355"/>
      <c r="DJ29" s="1355"/>
      <c r="DK29" s="1355"/>
      <c r="DL29" s="1355"/>
      <c r="DM29" s="1355"/>
      <c r="DN29" s="1355"/>
      <c r="DO29" s="1355"/>
      <c r="DP29" s="1355"/>
      <c r="DQ29" s="1355"/>
      <c r="DR29" s="1355"/>
      <c r="DS29" s="1355"/>
      <c r="DT29" s="1355"/>
      <c r="DU29" s="1355"/>
      <c r="DV29" s="1355"/>
      <c r="DW29" s="1355"/>
      <c r="DX29" s="1355"/>
      <c r="DY29" s="1355"/>
      <c r="DZ29" s="1355"/>
      <c r="EA29" s="1355"/>
      <c r="EB29" s="1355"/>
      <c r="EC29" s="1355"/>
      <c r="ED29" s="1355"/>
      <c r="EE29" s="1355"/>
      <c r="EF29" s="1355"/>
      <c r="EG29" s="1355"/>
      <c r="EH29" s="1355"/>
      <c r="EI29" s="1355"/>
      <c r="EJ29" s="1355"/>
      <c r="EK29" s="1355"/>
      <c r="EL29" s="1355"/>
      <c r="EM29" s="1355"/>
      <c r="EN29" s="1355"/>
      <c r="EO29" s="1355"/>
      <c r="EP29" s="1355"/>
      <c r="EQ29" s="1355"/>
      <c r="ER29" s="1355"/>
      <c r="ES29" s="1355"/>
      <c r="ET29" s="1355"/>
      <c r="EU29" s="1355"/>
      <c r="EV29" s="1355"/>
      <c r="EW29" s="1355"/>
      <c r="EX29" s="1355"/>
      <c r="EY29" s="1355"/>
      <c r="EZ29" s="1355"/>
      <c r="FA29" s="1355"/>
      <c r="FB29" s="1355"/>
    </row>
    <row r="30" spans="1:158" s="1395" customFormat="1" ht="12.5" x14ac:dyDescent="0.35">
      <c r="A30" s="1361" t="s">
        <v>5438</v>
      </c>
      <c r="B30" s="1361" t="s">
        <v>5439</v>
      </c>
      <c r="C30" s="1362">
        <v>1</v>
      </c>
      <c r="D30" s="164">
        <v>11696.31</v>
      </c>
      <c r="E30" s="164">
        <v>11696.31</v>
      </c>
      <c r="F30" s="1355"/>
      <c r="G30" s="1355"/>
      <c r="H30" s="1355"/>
      <c r="I30" s="1355"/>
      <c r="J30" s="1355"/>
      <c r="K30" s="1355"/>
      <c r="L30" s="1355"/>
      <c r="M30" s="1355"/>
      <c r="N30" s="1355"/>
      <c r="O30" s="1355"/>
      <c r="P30" s="1355"/>
      <c r="Q30" s="1355"/>
      <c r="R30" s="1355"/>
      <c r="S30" s="1355"/>
      <c r="T30" s="1355"/>
      <c r="U30" s="1355"/>
      <c r="V30" s="1355"/>
      <c r="W30" s="1355"/>
      <c r="X30" s="1355"/>
      <c r="Y30" s="1355"/>
      <c r="Z30" s="1355"/>
      <c r="AA30" s="1355"/>
      <c r="AB30" s="1355"/>
      <c r="AC30" s="1355"/>
      <c r="AD30" s="1355"/>
      <c r="AE30" s="1355"/>
      <c r="AF30" s="1355"/>
      <c r="AG30" s="1355"/>
      <c r="AH30" s="1355"/>
      <c r="AI30" s="1355"/>
      <c r="AJ30" s="1355"/>
      <c r="AK30" s="1355"/>
      <c r="AL30" s="1355"/>
      <c r="AM30" s="1355"/>
      <c r="AN30" s="1355"/>
      <c r="AO30" s="1355"/>
      <c r="AP30" s="1355"/>
      <c r="AQ30" s="1355"/>
      <c r="AR30" s="1355"/>
      <c r="AS30" s="1355"/>
      <c r="AT30" s="1355"/>
      <c r="AU30" s="1355"/>
      <c r="AV30" s="1355"/>
      <c r="AW30" s="1355"/>
      <c r="AX30" s="1355"/>
      <c r="AY30" s="1355"/>
      <c r="AZ30" s="1355"/>
      <c r="BA30" s="1355"/>
      <c r="BB30" s="1355"/>
      <c r="BC30" s="1355"/>
      <c r="BD30" s="1355"/>
      <c r="BE30" s="1355"/>
      <c r="BF30" s="1355"/>
      <c r="BG30" s="1355"/>
      <c r="BH30" s="1355"/>
      <c r="BI30" s="1355"/>
      <c r="BJ30" s="1355"/>
      <c r="BK30" s="1355"/>
      <c r="BL30" s="1355"/>
      <c r="BM30" s="1355"/>
      <c r="BN30" s="1355"/>
      <c r="BO30" s="1355"/>
      <c r="BP30" s="1355"/>
      <c r="BQ30" s="1355"/>
      <c r="BR30" s="1355"/>
      <c r="BS30" s="1355"/>
      <c r="BT30" s="1355"/>
      <c r="BU30" s="1355"/>
      <c r="BV30" s="1355"/>
      <c r="BW30" s="1355"/>
      <c r="BX30" s="1355"/>
      <c r="BY30" s="1355"/>
      <c r="BZ30" s="1355"/>
      <c r="CA30" s="1355"/>
      <c r="CB30" s="1355"/>
      <c r="CC30" s="1355"/>
      <c r="CD30" s="1355"/>
      <c r="CE30" s="1355"/>
      <c r="CF30" s="1355"/>
      <c r="CG30" s="1355"/>
      <c r="CH30" s="1355"/>
      <c r="CI30" s="1355"/>
      <c r="CJ30" s="1355"/>
      <c r="CK30" s="1355"/>
      <c r="CL30" s="1355"/>
      <c r="CM30" s="1355"/>
      <c r="CN30" s="1355"/>
      <c r="CO30" s="1355"/>
      <c r="CP30" s="1355"/>
      <c r="CQ30" s="1355"/>
      <c r="CR30" s="1355"/>
      <c r="CS30" s="1355"/>
      <c r="CT30" s="1355"/>
      <c r="CU30" s="1355"/>
      <c r="CV30" s="1355"/>
      <c r="CW30" s="1355"/>
      <c r="CX30" s="1355"/>
      <c r="CY30" s="1355"/>
      <c r="CZ30" s="1355"/>
      <c r="DA30" s="1355"/>
      <c r="DB30" s="1355"/>
      <c r="DC30" s="1355"/>
      <c r="DD30" s="1355"/>
      <c r="DE30" s="1355"/>
      <c r="DF30" s="1355"/>
      <c r="DG30" s="1355"/>
      <c r="DH30" s="1355"/>
      <c r="DI30" s="1355"/>
      <c r="DJ30" s="1355"/>
      <c r="DK30" s="1355"/>
      <c r="DL30" s="1355"/>
      <c r="DM30" s="1355"/>
      <c r="DN30" s="1355"/>
      <c r="DO30" s="1355"/>
      <c r="DP30" s="1355"/>
      <c r="DQ30" s="1355"/>
      <c r="DR30" s="1355"/>
      <c r="DS30" s="1355"/>
      <c r="DT30" s="1355"/>
      <c r="DU30" s="1355"/>
      <c r="DV30" s="1355"/>
      <c r="DW30" s="1355"/>
      <c r="DX30" s="1355"/>
      <c r="DY30" s="1355"/>
      <c r="DZ30" s="1355"/>
      <c r="EA30" s="1355"/>
      <c r="EB30" s="1355"/>
      <c r="EC30" s="1355"/>
      <c r="ED30" s="1355"/>
      <c r="EE30" s="1355"/>
      <c r="EF30" s="1355"/>
      <c r="EG30" s="1355"/>
      <c r="EH30" s="1355"/>
      <c r="EI30" s="1355"/>
      <c r="EJ30" s="1355"/>
      <c r="EK30" s="1355"/>
      <c r="EL30" s="1355"/>
      <c r="EM30" s="1355"/>
      <c r="EN30" s="1355"/>
      <c r="EO30" s="1355"/>
      <c r="EP30" s="1355"/>
      <c r="EQ30" s="1355"/>
      <c r="ER30" s="1355"/>
      <c r="ES30" s="1355"/>
      <c r="ET30" s="1355"/>
      <c r="EU30" s="1355"/>
      <c r="EV30" s="1355"/>
      <c r="EW30" s="1355"/>
      <c r="EX30" s="1355"/>
      <c r="EY30" s="1355"/>
      <c r="EZ30" s="1355"/>
      <c r="FA30" s="1355"/>
      <c r="FB30" s="1355"/>
    </row>
    <row r="31" spans="1:158" s="1395" customFormat="1" ht="12.5" x14ac:dyDescent="0.35">
      <c r="A31" s="1361" t="s">
        <v>5440</v>
      </c>
      <c r="B31" s="1361" t="s">
        <v>5441</v>
      </c>
      <c r="C31" s="1362">
        <v>1</v>
      </c>
      <c r="D31" s="164">
        <v>18714.16</v>
      </c>
      <c r="E31" s="164">
        <v>18714.16</v>
      </c>
      <c r="F31" s="1355"/>
      <c r="G31" s="1355"/>
      <c r="H31" s="1355"/>
      <c r="I31" s="1355"/>
      <c r="J31" s="1355"/>
      <c r="K31" s="1355"/>
      <c r="L31" s="1355"/>
      <c r="M31" s="1355"/>
      <c r="N31" s="1355"/>
      <c r="O31" s="1355"/>
      <c r="P31" s="1355"/>
      <c r="Q31" s="1355"/>
      <c r="R31" s="1355"/>
      <c r="S31" s="1355"/>
      <c r="T31" s="1355"/>
      <c r="U31" s="1355"/>
      <c r="V31" s="1355"/>
      <c r="W31" s="1355"/>
      <c r="X31" s="1355"/>
      <c r="Y31" s="1355"/>
      <c r="Z31" s="1355"/>
      <c r="AA31" s="1355"/>
      <c r="AB31" s="1355"/>
      <c r="AC31" s="1355"/>
      <c r="AD31" s="1355"/>
      <c r="AE31" s="1355"/>
      <c r="AF31" s="1355"/>
      <c r="AG31" s="1355"/>
      <c r="AH31" s="1355"/>
      <c r="AI31" s="1355"/>
      <c r="AJ31" s="1355"/>
      <c r="AK31" s="1355"/>
      <c r="AL31" s="1355"/>
      <c r="AM31" s="1355"/>
      <c r="AN31" s="1355"/>
      <c r="AO31" s="1355"/>
      <c r="AP31" s="1355"/>
      <c r="AQ31" s="1355"/>
      <c r="AR31" s="1355"/>
      <c r="AS31" s="1355"/>
      <c r="AT31" s="1355"/>
      <c r="AU31" s="1355"/>
      <c r="AV31" s="1355"/>
      <c r="AW31" s="1355"/>
      <c r="AX31" s="1355"/>
      <c r="AY31" s="1355"/>
      <c r="AZ31" s="1355"/>
      <c r="BA31" s="1355"/>
      <c r="BB31" s="1355"/>
      <c r="BC31" s="1355"/>
      <c r="BD31" s="1355"/>
      <c r="BE31" s="1355"/>
      <c r="BF31" s="1355"/>
      <c r="BG31" s="1355"/>
      <c r="BH31" s="1355"/>
      <c r="BI31" s="1355"/>
      <c r="BJ31" s="1355"/>
      <c r="BK31" s="1355"/>
      <c r="BL31" s="1355"/>
      <c r="BM31" s="1355"/>
      <c r="BN31" s="1355"/>
      <c r="BO31" s="1355"/>
      <c r="BP31" s="1355"/>
      <c r="BQ31" s="1355"/>
      <c r="BR31" s="1355"/>
      <c r="BS31" s="1355"/>
      <c r="BT31" s="1355"/>
      <c r="BU31" s="1355"/>
      <c r="BV31" s="1355"/>
      <c r="BW31" s="1355"/>
      <c r="BX31" s="1355"/>
      <c r="BY31" s="1355"/>
      <c r="BZ31" s="1355"/>
      <c r="CA31" s="1355"/>
      <c r="CB31" s="1355"/>
      <c r="CC31" s="1355"/>
      <c r="CD31" s="1355"/>
      <c r="CE31" s="1355"/>
      <c r="CF31" s="1355"/>
      <c r="CG31" s="1355"/>
      <c r="CH31" s="1355"/>
      <c r="CI31" s="1355"/>
      <c r="CJ31" s="1355"/>
      <c r="CK31" s="1355"/>
      <c r="CL31" s="1355"/>
      <c r="CM31" s="1355"/>
      <c r="CN31" s="1355"/>
      <c r="CO31" s="1355"/>
      <c r="CP31" s="1355"/>
      <c r="CQ31" s="1355"/>
      <c r="CR31" s="1355"/>
      <c r="CS31" s="1355"/>
      <c r="CT31" s="1355"/>
      <c r="CU31" s="1355"/>
      <c r="CV31" s="1355"/>
      <c r="CW31" s="1355"/>
      <c r="CX31" s="1355"/>
      <c r="CY31" s="1355"/>
      <c r="CZ31" s="1355"/>
      <c r="DA31" s="1355"/>
      <c r="DB31" s="1355"/>
      <c r="DC31" s="1355"/>
      <c r="DD31" s="1355"/>
      <c r="DE31" s="1355"/>
      <c r="DF31" s="1355"/>
      <c r="DG31" s="1355"/>
      <c r="DH31" s="1355"/>
      <c r="DI31" s="1355"/>
      <c r="DJ31" s="1355"/>
      <c r="DK31" s="1355"/>
      <c r="DL31" s="1355"/>
      <c r="DM31" s="1355"/>
      <c r="DN31" s="1355"/>
      <c r="DO31" s="1355"/>
      <c r="DP31" s="1355"/>
      <c r="DQ31" s="1355"/>
      <c r="DR31" s="1355"/>
      <c r="DS31" s="1355"/>
      <c r="DT31" s="1355"/>
      <c r="DU31" s="1355"/>
      <c r="DV31" s="1355"/>
      <c r="DW31" s="1355"/>
      <c r="DX31" s="1355"/>
      <c r="DY31" s="1355"/>
      <c r="DZ31" s="1355"/>
      <c r="EA31" s="1355"/>
      <c r="EB31" s="1355"/>
      <c r="EC31" s="1355"/>
      <c r="ED31" s="1355"/>
      <c r="EE31" s="1355"/>
      <c r="EF31" s="1355"/>
      <c r="EG31" s="1355"/>
      <c r="EH31" s="1355"/>
      <c r="EI31" s="1355"/>
      <c r="EJ31" s="1355"/>
      <c r="EK31" s="1355"/>
      <c r="EL31" s="1355"/>
      <c r="EM31" s="1355"/>
      <c r="EN31" s="1355"/>
      <c r="EO31" s="1355"/>
      <c r="EP31" s="1355"/>
      <c r="EQ31" s="1355"/>
      <c r="ER31" s="1355"/>
      <c r="ES31" s="1355"/>
      <c r="ET31" s="1355"/>
      <c r="EU31" s="1355"/>
      <c r="EV31" s="1355"/>
      <c r="EW31" s="1355"/>
      <c r="EX31" s="1355"/>
      <c r="EY31" s="1355"/>
      <c r="EZ31" s="1355"/>
      <c r="FA31" s="1355"/>
      <c r="FB31" s="1355"/>
    </row>
    <row r="32" spans="1:158" s="1395" customFormat="1" ht="12.5" x14ac:dyDescent="0.35">
      <c r="A32" s="1361" t="s">
        <v>5442</v>
      </c>
      <c r="B32" s="1361" t="s">
        <v>5441</v>
      </c>
      <c r="C32" s="1362">
        <v>2</v>
      </c>
      <c r="D32" s="164">
        <v>14035.71</v>
      </c>
      <c r="E32" s="164">
        <v>14035.71</v>
      </c>
      <c r="F32" s="1355"/>
      <c r="G32" s="1355"/>
      <c r="H32" s="1355"/>
      <c r="I32" s="1355"/>
      <c r="J32" s="1355"/>
      <c r="K32" s="1355"/>
      <c r="L32" s="1355"/>
      <c r="M32" s="1355"/>
      <c r="N32" s="1355"/>
      <c r="O32" s="1355"/>
      <c r="P32" s="1355"/>
      <c r="Q32" s="1355"/>
      <c r="R32" s="1355"/>
      <c r="S32" s="1355"/>
      <c r="T32" s="1355"/>
      <c r="U32" s="1355"/>
      <c r="V32" s="1355"/>
      <c r="W32" s="1355"/>
      <c r="X32" s="1355"/>
      <c r="Y32" s="1355"/>
      <c r="Z32" s="1355"/>
      <c r="AA32" s="1355"/>
      <c r="AB32" s="1355"/>
      <c r="AC32" s="1355"/>
      <c r="AD32" s="1355"/>
      <c r="AE32" s="1355"/>
      <c r="AF32" s="1355"/>
      <c r="AG32" s="1355"/>
      <c r="AH32" s="1355"/>
      <c r="AI32" s="1355"/>
      <c r="AJ32" s="1355"/>
      <c r="AK32" s="1355"/>
      <c r="AL32" s="1355"/>
      <c r="AM32" s="1355"/>
      <c r="AN32" s="1355"/>
      <c r="AO32" s="1355"/>
      <c r="AP32" s="1355"/>
      <c r="AQ32" s="1355"/>
      <c r="AR32" s="1355"/>
      <c r="AS32" s="1355"/>
      <c r="AT32" s="1355"/>
      <c r="AU32" s="1355"/>
      <c r="AV32" s="1355"/>
      <c r="AW32" s="1355"/>
      <c r="AX32" s="1355"/>
      <c r="AY32" s="1355"/>
      <c r="AZ32" s="1355"/>
      <c r="BA32" s="1355"/>
      <c r="BB32" s="1355"/>
      <c r="BC32" s="1355"/>
      <c r="BD32" s="1355"/>
      <c r="BE32" s="1355"/>
      <c r="BF32" s="1355"/>
      <c r="BG32" s="1355"/>
      <c r="BH32" s="1355"/>
      <c r="BI32" s="1355"/>
      <c r="BJ32" s="1355"/>
      <c r="BK32" s="1355"/>
      <c r="BL32" s="1355"/>
      <c r="BM32" s="1355"/>
      <c r="BN32" s="1355"/>
      <c r="BO32" s="1355"/>
      <c r="BP32" s="1355"/>
      <c r="BQ32" s="1355"/>
      <c r="BR32" s="1355"/>
      <c r="BS32" s="1355"/>
      <c r="BT32" s="1355"/>
      <c r="BU32" s="1355"/>
      <c r="BV32" s="1355"/>
      <c r="BW32" s="1355"/>
      <c r="BX32" s="1355"/>
      <c r="BY32" s="1355"/>
      <c r="BZ32" s="1355"/>
      <c r="CA32" s="1355"/>
      <c r="CB32" s="1355"/>
      <c r="CC32" s="1355"/>
      <c r="CD32" s="1355"/>
      <c r="CE32" s="1355"/>
      <c r="CF32" s="1355"/>
      <c r="CG32" s="1355"/>
      <c r="CH32" s="1355"/>
      <c r="CI32" s="1355"/>
      <c r="CJ32" s="1355"/>
      <c r="CK32" s="1355"/>
      <c r="CL32" s="1355"/>
      <c r="CM32" s="1355"/>
      <c r="CN32" s="1355"/>
      <c r="CO32" s="1355"/>
      <c r="CP32" s="1355"/>
      <c r="CQ32" s="1355"/>
      <c r="CR32" s="1355"/>
      <c r="CS32" s="1355"/>
      <c r="CT32" s="1355"/>
      <c r="CU32" s="1355"/>
      <c r="CV32" s="1355"/>
      <c r="CW32" s="1355"/>
      <c r="CX32" s="1355"/>
      <c r="CY32" s="1355"/>
      <c r="CZ32" s="1355"/>
      <c r="DA32" s="1355"/>
      <c r="DB32" s="1355"/>
      <c r="DC32" s="1355"/>
      <c r="DD32" s="1355"/>
      <c r="DE32" s="1355"/>
      <c r="DF32" s="1355"/>
      <c r="DG32" s="1355"/>
      <c r="DH32" s="1355"/>
      <c r="DI32" s="1355"/>
      <c r="DJ32" s="1355"/>
      <c r="DK32" s="1355"/>
      <c r="DL32" s="1355"/>
      <c r="DM32" s="1355"/>
      <c r="DN32" s="1355"/>
      <c r="DO32" s="1355"/>
      <c r="DP32" s="1355"/>
      <c r="DQ32" s="1355"/>
      <c r="DR32" s="1355"/>
      <c r="DS32" s="1355"/>
      <c r="DT32" s="1355"/>
      <c r="DU32" s="1355"/>
      <c r="DV32" s="1355"/>
      <c r="DW32" s="1355"/>
      <c r="DX32" s="1355"/>
      <c r="DY32" s="1355"/>
      <c r="DZ32" s="1355"/>
      <c r="EA32" s="1355"/>
      <c r="EB32" s="1355"/>
      <c r="EC32" s="1355"/>
      <c r="ED32" s="1355"/>
      <c r="EE32" s="1355"/>
      <c r="EF32" s="1355"/>
      <c r="EG32" s="1355"/>
      <c r="EH32" s="1355"/>
      <c r="EI32" s="1355"/>
      <c r="EJ32" s="1355"/>
      <c r="EK32" s="1355"/>
      <c r="EL32" s="1355"/>
      <c r="EM32" s="1355"/>
      <c r="EN32" s="1355"/>
      <c r="EO32" s="1355"/>
      <c r="EP32" s="1355"/>
      <c r="EQ32" s="1355"/>
      <c r="ER32" s="1355"/>
      <c r="ES32" s="1355"/>
      <c r="ET32" s="1355"/>
      <c r="EU32" s="1355"/>
      <c r="EV32" s="1355"/>
      <c r="EW32" s="1355"/>
      <c r="EX32" s="1355"/>
      <c r="EY32" s="1355"/>
      <c r="EZ32" s="1355"/>
      <c r="FA32" s="1355"/>
      <c r="FB32" s="1355"/>
    </row>
    <row r="33" spans="1:158" s="1395" customFormat="1" ht="12.5" x14ac:dyDescent="0.35">
      <c r="A33" s="1361" t="s">
        <v>5443</v>
      </c>
      <c r="B33" s="1361" t="s">
        <v>5444</v>
      </c>
      <c r="C33" s="1362">
        <v>1</v>
      </c>
      <c r="D33" s="164">
        <v>10339.75</v>
      </c>
      <c r="E33" s="164">
        <v>10339.75</v>
      </c>
      <c r="F33" s="1355"/>
      <c r="G33" s="1355"/>
      <c r="H33" s="1355"/>
      <c r="I33" s="1355"/>
      <c r="J33" s="1355"/>
      <c r="K33" s="1355"/>
      <c r="L33" s="1355"/>
      <c r="M33" s="1355"/>
      <c r="N33" s="1355"/>
      <c r="O33" s="1355"/>
      <c r="P33" s="1355"/>
      <c r="Q33" s="1355"/>
      <c r="R33" s="1355"/>
      <c r="S33" s="1355"/>
      <c r="T33" s="1355"/>
      <c r="U33" s="1355"/>
      <c r="V33" s="1355"/>
      <c r="W33" s="1355"/>
      <c r="X33" s="1355"/>
      <c r="Y33" s="1355"/>
      <c r="Z33" s="1355"/>
      <c r="AA33" s="1355"/>
      <c r="AB33" s="1355"/>
      <c r="AC33" s="1355"/>
      <c r="AD33" s="1355"/>
      <c r="AE33" s="1355"/>
      <c r="AF33" s="1355"/>
      <c r="AG33" s="1355"/>
      <c r="AH33" s="1355"/>
      <c r="AI33" s="1355"/>
      <c r="AJ33" s="1355"/>
      <c r="AK33" s="1355"/>
      <c r="AL33" s="1355"/>
      <c r="AM33" s="1355"/>
      <c r="AN33" s="1355"/>
      <c r="AO33" s="1355"/>
      <c r="AP33" s="1355"/>
      <c r="AQ33" s="1355"/>
      <c r="AR33" s="1355"/>
      <c r="AS33" s="1355"/>
      <c r="AT33" s="1355"/>
      <c r="AU33" s="1355"/>
      <c r="AV33" s="1355"/>
      <c r="AW33" s="1355"/>
      <c r="AX33" s="1355"/>
      <c r="AY33" s="1355"/>
      <c r="AZ33" s="1355"/>
      <c r="BA33" s="1355"/>
      <c r="BB33" s="1355"/>
      <c r="BC33" s="1355"/>
      <c r="BD33" s="1355"/>
      <c r="BE33" s="1355"/>
      <c r="BF33" s="1355"/>
      <c r="BG33" s="1355"/>
      <c r="BH33" s="1355"/>
      <c r="BI33" s="1355"/>
      <c r="BJ33" s="1355"/>
      <c r="BK33" s="1355"/>
      <c r="BL33" s="1355"/>
      <c r="BM33" s="1355"/>
      <c r="BN33" s="1355"/>
      <c r="BO33" s="1355"/>
      <c r="BP33" s="1355"/>
      <c r="BQ33" s="1355"/>
      <c r="BR33" s="1355"/>
      <c r="BS33" s="1355"/>
      <c r="BT33" s="1355"/>
      <c r="BU33" s="1355"/>
      <c r="BV33" s="1355"/>
      <c r="BW33" s="1355"/>
      <c r="BX33" s="1355"/>
      <c r="BY33" s="1355"/>
      <c r="BZ33" s="1355"/>
      <c r="CA33" s="1355"/>
      <c r="CB33" s="1355"/>
      <c r="CC33" s="1355"/>
      <c r="CD33" s="1355"/>
      <c r="CE33" s="1355"/>
      <c r="CF33" s="1355"/>
      <c r="CG33" s="1355"/>
      <c r="CH33" s="1355"/>
      <c r="CI33" s="1355"/>
      <c r="CJ33" s="1355"/>
      <c r="CK33" s="1355"/>
      <c r="CL33" s="1355"/>
      <c r="CM33" s="1355"/>
      <c r="CN33" s="1355"/>
      <c r="CO33" s="1355"/>
      <c r="CP33" s="1355"/>
      <c r="CQ33" s="1355"/>
      <c r="CR33" s="1355"/>
      <c r="CS33" s="1355"/>
      <c r="CT33" s="1355"/>
      <c r="CU33" s="1355"/>
      <c r="CV33" s="1355"/>
      <c r="CW33" s="1355"/>
      <c r="CX33" s="1355"/>
      <c r="CY33" s="1355"/>
      <c r="CZ33" s="1355"/>
      <c r="DA33" s="1355"/>
      <c r="DB33" s="1355"/>
      <c r="DC33" s="1355"/>
      <c r="DD33" s="1355"/>
      <c r="DE33" s="1355"/>
      <c r="DF33" s="1355"/>
      <c r="DG33" s="1355"/>
      <c r="DH33" s="1355"/>
      <c r="DI33" s="1355"/>
      <c r="DJ33" s="1355"/>
      <c r="DK33" s="1355"/>
      <c r="DL33" s="1355"/>
      <c r="DM33" s="1355"/>
      <c r="DN33" s="1355"/>
      <c r="DO33" s="1355"/>
      <c r="DP33" s="1355"/>
      <c r="DQ33" s="1355"/>
      <c r="DR33" s="1355"/>
      <c r="DS33" s="1355"/>
      <c r="DT33" s="1355"/>
      <c r="DU33" s="1355"/>
      <c r="DV33" s="1355"/>
      <c r="DW33" s="1355"/>
      <c r="DX33" s="1355"/>
      <c r="DY33" s="1355"/>
      <c r="DZ33" s="1355"/>
      <c r="EA33" s="1355"/>
      <c r="EB33" s="1355"/>
      <c r="EC33" s="1355"/>
      <c r="ED33" s="1355"/>
      <c r="EE33" s="1355"/>
      <c r="EF33" s="1355"/>
      <c r="EG33" s="1355"/>
      <c r="EH33" s="1355"/>
      <c r="EI33" s="1355"/>
      <c r="EJ33" s="1355"/>
      <c r="EK33" s="1355"/>
      <c r="EL33" s="1355"/>
      <c r="EM33" s="1355"/>
      <c r="EN33" s="1355"/>
      <c r="EO33" s="1355"/>
      <c r="EP33" s="1355"/>
      <c r="EQ33" s="1355"/>
      <c r="ER33" s="1355"/>
      <c r="ES33" s="1355"/>
      <c r="ET33" s="1355"/>
      <c r="EU33" s="1355"/>
      <c r="EV33" s="1355"/>
      <c r="EW33" s="1355"/>
      <c r="EX33" s="1355"/>
      <c r="EY33" s="1355"/>
      <c r="EZ33" s="1355"/>
      <c r="FA33" s="1355"/>
      <c r="FB33" s="1355"/>
    </row>
    <row r="34" spans="1:158" s="1395" customFormat="1" ht="12.5" x14ac:dyDescent="0.35">
      <c r="A34" s="1361" t="s">
        <v>5445</v>
      </c>
      <c r="B34" s="1361" t="s">
        <v>5446</v>
      </c>
      <c r="C34" s="1362">
        <v>1</v>
      </c>
      <c r="D34" s="164">
        <v>9701.98</v>
      </c>
      <c r="E34" s="164">
        <v>9701.98</v>
      </c>
      <c r="F34" s="1355"/>
      <c r="G34" s="1355"/>
      <c r="H34" s="1355"/>
      <c r="I34" s="1355"/>
      <c r="J34" s="1355"/>
      <c r="K34" s="1355"/>
      <c r="L34" s="1355"/>
      <c r="M34" s="1355"/>
      <c r="N34" s="1355"/>
      <c r="O34" s="1355"/>
      <c r="P34" s="1355"/>
      <c r="Q34" s="1355"/>
      <c r="R34" s="1355"/>
      <c r="S34" s="1355"/>
      <c r="T34" s="1355"/>
      <c r="U34" s="1355"/>
      <c r="V34" s="1355"/>
      <c r="W34" s="1355"/>
      <c r="X34" s="1355"/>
      <c r="Y34" s="1355"/>
      <c r="Z34" s="1355"/>
      <c r="AA34" s="1355"/>
      <c r="AB34" s="1355"/>
      <c r="AC34" s="1355"/>
      <c r="AD34" s="1355"/>
      <c r="AE34" s="1355"/>
      <c r="AF34" s="1355"/>
      <c r="AG34" s="1355"/>
      <c r="AH34" s="1355"/>
      <c r="AI34" s="1355"/>
      <c r="AJ34" s="1355"/>
      <c r="AK34" s="1355"/>
      <c r="AL34" s="1355"/>
      <c r="AM34" s="1355"/>
      <c r="AN34" s="1355"/>
      <c r="AO34" s="1355"/>
      <c r="AP34" s="1355"/>
      <c r="AQ34" s="1355"/>
      <c r="AR34" s="1355"/>
      <c r="AS34" s="1355"/>
      <c r="AT34" s="1355"/>
      <c r="AU34" s="1355"/>
      <c r="AV34" s="1355"/>
      <c r="AW34" s="1355"/>
      <c r="AX34" s="1355"/>
      <c r="AY34" s="1355"/>
      <c r="AZ34" s="1355"/>
      <c r="BA34" s="1355"/>
      <c r="BB34" s="1355"/>
      <c r="BC34" s="1355"/>
      <c r="BD34" s="1355"/>
      <c r="BE34" s="1355"/>
      <c r="BF34" s="1355"/>
      <c r="BG34" s="1355"/>
      <c r="BH34" s="1355"/>
      <c r="BI34" s="1355"/>
      <c r="BJ34" s="1355"/>
      <c r="BK34" s="1355"/>
      <c r="BL34" s="1355"/>
      <c r="BM34" s="1355"/>
      <c r="BN34" s="1355"/>
      <c r="BO34" s="1355"/>
      <c r="BP34" s="1355"/>
      <c r="BQ34" s="1355"/>
      <c r="BR34" s="1355"/>
      <c r="BS34" s="1355"/>
      <c r="BT34" s="1355"/>
      <c r="BU34" s="1355"/>
      <c r="BV34" s="1355"/>
      <c r="BW34" s="1355"/>
      <c r="BX34" s="1355"/>
      <c r="BY34" s="1355"/>
      <c r="BZ34" s="1355"/>
      <c r="CA34" s="1355"/>
      <c r="CB34" s="1355"/>
      <c r="CC34" s="1355"/>
      <c r="CD34" s="1355"/>
      <c r="CE34" s="1355"/>
      <c r="CF34" s="1355"/>
      <c r="CG34" s="1355"/>
      <c r="CH34" s="1355"/>
      <c r="CI34" s="1355"/>
      <c r="CJ34" s="1355"/>
      <c r="CK34" s="1355"/>
      <c r="CL34" s="1355"/>
      <c r="CM34" s="1355"/>
      <c r="CN34" s="1355"/>
      <c r="CO34" s="1355"/>
      <c r="CP34" s="1355"/>
      <c r="CQ34" s="1355"/>
      <c r="CR34" s="1355"/>
      <c r="CS34" s="1355"/>
      <c r="CT34" s="1355"/>
      <c r="CU34" s="1355"/>
      <c r="CV34" s="1355"/>
      <c r="CW34" s="1355"/>
      <c r="CX34" s="1355"/>
      <c r="CY34" s="1355"/>
      <c r="CZ34" s="1355"/>
      <c r="DA34" s="1355"/>
      <c r="DB34" s="1355"/>
      <c r="DC34" s="1355"/>
      <c r="DD34" s="1355"/>
      <c r="DE34" s="1355"/>
      <c r="DF34" s="1355"/>
      <c r="DG34" s="1355"/>
      <c r="DH34" s="1355"/>
      <c r="DI34" s="1355"/>
      <c r="DJ34" s="1355"/>
      <c r="DK34" s="1355"/>
      <c r="DL34" s="1355"/>
      <c r="DM34" s="1355"/>
      <c r="DN34" s="1355"/>
      <c r="DO34" s="1355"/>
      <c r="DP34" s="1355"/>
      <c r="DQ34" s="1355"/>
      <c r="DR34" s="1355"/>
      <c r="DS34" s="1355"/>
      <c r="DT34" s="1355"/>
      <c r="DU34" s="1355"/>
      <c r="DV34" s="1355"/>
      <c r="DW34" s="1355"/>
      <c r="DX34" s="1355"/>
      <c r="DY34" s="1355"/>
      <c r="DZ34" s="1355"/>
      <c r="EA34" s="1355"/>
      <c r="EB34" s="1355"/>
      <c r="EC34" s="1355"/>
      <c r="ED34" s="1355"/>
      <c r="EE34" s="1355"/>
      <c r="EF34" s="1355"/>
      <c r="EG34" s="1355"/>
      <c r="EH34" s="1355"/>
      <c r="EI34" s="1355"/>
      <c r="EJ34" s="1355"/>
      <c r="EK34" s="1355"/>
      <c r="EL34" s="1355"/>
      <c r="EM34" s="1355"/>
      <c r="EN34" s="1355"/>
      <c r="EO34" s="1355"/>
      <c r="EP34" s="1355"/>
      <c r="EQ34" s="1355"/>
      <c r="ER34" s="1355"/>
      <c r="ES34" s="1355"/>
      <c r="ET34" s="1355"/>
      <c r="EU34" s="1355"/>
      <c r="EV34" s="1355"/>
      <c r="EW34" s="1355"/>
      <c r="EX34" s="1355"/>
      <c r="EY34" s="1355"/>
      <c r="EZ34" s="1355"/>
      <c r="FA34" s="1355"/>
      <c r="FB34" s="1355"/>
    </row>
    <row r="35" spans="1:158" s="1395" customFormat="1" ht="12.5" x14ac:dyDescent="0.35">
      <c r="A35" s="1361" t="s">
        <v>5447</v>
      </c>
      <c r="B35" s="1361" t="s">
        <v>4378</v>
      </c>
      <c r="C35" s="1362">
        <v>1</v>
      </c>
      <c r="D35" s="164">
        <v>9701.83</v>
      </c>
      <c r="E35" s="164">
        <v>9701.83</v>
      </c>
      <c r="F35" s="1355"/>
      <c r="G35" s="1355"/>
      <c r="H35" s="1355"/>
      <c r="I35" s="1355"/>
      <c r="J35" s="1355"/>
      <c r="K35" s="1355"/>
      <c r="L35" s="1355"/>
      <c r="M35" s="1355"/>
      <c r="N35" s="1355"/>
      <c r="O35" s="1355"/>
      <c r="P35" s="1355"/>
      <c r="Q35" s="1355"/>
      <c r="R35" s="1355"/>
      <c r="S35" s="1355"/>
      <c r="T35" s="1355"/>
      <c r="U35" s="1355"/>
      <c r="V35" s="1355"/>
      <c r="W35" s="1355"/>
      <c r="X35" s="1355"/>
      <c r="Y35" s="1355"/>
      <c r="Z35" s="1355"/>
      <c r="AA35" s="1355"/>
      <c r="AB35" s="1355"/>
      <c r="AC35" s="1355"/>
      <c r="AD35" s="1355"/>
      <c r="AE35" s="1355"/>
      <c r="AF35" s="1355"/>
      <c r="AG35" s="1355"/>
      <c r="AH35" s="1355"/>
      <c r="AI35" s="1355"/>
      <c r="AJ35" s="1355"/>
      <c r="AK35" s="1355"/>
      <c r="AL35" s="1355"/>
      <c r="AM35" s="1355"/>
      <c r="AN35" s="1355"/>
      <c r="AO35" s="1355"/>
      <c r="AP35" s="1355"/>
      <c r="AQ35" s="1355"/>
      <c r="AR35" s="1355"/>
      <c r="AS35" s="1355"/>
      <c r="AT35" s="1355"/>
      <c r="AU35" s="1355"/>
      <c r="AV35" s="1355"/>
      <c r="AW35" s="1355"/>
      <c r="AX35" s="1355"/>
      <c r="AY35" s="1355"/>
      <c r="AZ35" s="1355"/>
      <c r="BA35" s="1355"/>
      <c r="BB35" s="1355"/>
      <c r="BC35" s="1355"/>
      <c r="BD35" s="1355"/>
      <c r="BE35" s="1355"/>
      <c r="BF35" s="1355"/>
      <c r="BG35" s="1355"/>
      <c r="BH35" s="1355"/>
      <c r="BI35" s="1355"/>
      <c r="BJ35" s="1355"/>
      <c r="BK35" s="1355"/>
      <c r="BL35" s="1355"/>
      <c r="BM35" s="1355"/>
      <c r="BN35" s="1355"/>
      <c r="BO35" s="1355"/>
      <c r="BP35" s="1355"/>
      <c r="BQ35" s="1355"/>
      <c r="BR35" s="1355"/>
      <c r="BS35" s="1355"/>
      <c r="BT35" s="1355"/>
      <c r="BU35" s="1355"/>
      <c r="BV35" s="1355"/>
      <c r="BW35" s="1355"/>
      <c r="BX35" s="1355"/>
      <c r="BY35" s="1355"/>
      <c r="BZ35" s="1355"/>
      <c r="CA35" s="1355"/>
      <c r="CB35" s="1355"/>
      <c r="CC35" s="1355"/>
      <c r="CD35" s="1355"/>
      <c r="CE35" s="1355"/>
      <c r="CF35" s="1355"/>
      <c r="CG35" s="1355"/>
      <c r="CH35" s="1355"/>
      <c r="CI35" s="1355"/>
      <c r="CJ35" s="1355"/>
      <c r="CK35" s="1355"/>
      <c r="CL35" s="1355"/>
      <c r="CM35" s="1355"/>
      <c r="CN35" s="1355"/>
      <c r="CO35" s="1355"/>
      <c r="CP35" s="1355"/>
      <c r="CQ35" s="1355"/>
      <c r="CR35" s="1355"/>
      <c r="CS35" s="1355"/>
      <c r="CT35" s="1355"/>
      <c r="CU35" s="1355"/>
      <c r="CV35" s="1355"/>
      <c r="CW35" s="1355"/>
      <c r="CX35" s="1355"/>
      <c r="CY35" s="1355"/>
      <c r="CZ35" s="1355"/>
      <c r="DA35" s="1355"/>
      <c r="DB35" s="1355"/>
      <c r="DC35" s="1355"/>
      <c r="DD35" s="1355"/>
      <c r="DE35" s="1355"/>
      <c r="DF35" s="1355"/>
      <c r="DG35" s="1355"/>
      <c r="DH35" s="1355"/>
      <c r="DI35" s="1355"/>
      <c r="DJ35" s="1355"/>
      <c r="DK35" s="1355"/>
      <c r="DL35" s="1355"/>
      <c r="DM35" s="1355"/>
      <c r="DN35" s="1355"/>
      <c r="DO35" s="1355"/>
      <c r="DP35" s="1355"/>
      <c r="DQ35" s="1355"/>
      <c r="DR35" s="1355"/>
      <c r="DS35" s="1355"/>
      <c r="DT35" s="1355"/>
      <c r="DU35" s="1355"/>
      <c r="DV35" s="1355"/>
      <c r="DW35" s="1355"/>
      <c r="DX35" s="1355"/>
      <c r="DY35" s="1355"/>
      <c r="DZ35" s="1355"/>
      <c r="EA35" s="1355"/>
      <c r="EB35" s="1355"/>
      <c r="EC35" s="1355"/>
      <c r="ED35" s="1355"/>
      <c r="EE35" s="1355"/>
      <c r="EF35" s="1355"/>
      <c r="EG35" s="1355"/>
      <c r="EH35" s="1355"/>
      <c r="EI35" s="1355"/>
      <c r="EJ35" s="1355"/>
      <c r="EK35" s="1355"/>
      <c r="EL35" s="1355"/>
      <c r="EM35" s="1355"/>
      <c r="EN35" s="1355"/>
      <c r="EO35" s="1355"/>
      <c r="EP35" s="1355"/>
      <c r="EQ35" s="1355"/>
      <c r="ER35" s="1355"/>
      <c r="ES35" s="1355"/>
      <c r="ET35" s="1355"/>
      <c r="EU35" s="1355"/>
      <c r="EV35" s="1355"/>
      <c r="EW35" s="1355"/>
      <c r="EX35" s="1355"/>
      <c r="EY35" s="1355"/>
      <c r="EZ35" s="1355"/>
      <c r="FA35" s="1355"/>
      <c r="FB35" s="1355"/>
    </row>
    <row r="36" spans="1:158" s="1395" customFormat="1" ht="12.5" x14ac:dyDescent="0.35">
      <c r="A36" s="1361" t="s">
        <v>5448</v>
      </c>
      <c r="B36" s="1361" t="s">
        <v>5449</v>
      </c>
      <c r="C36" s="1362">
        <v>1</v>
      </c>
      <c r="D36" s="164">
        <v>7845.96</v>
      </c>
      <c r="E36" s="164">
        <v>7845.96</v>
      </c>
      <c r="F36" s="1355"/>
      <c r="G36" s="1355"/>
      <c r="H36" s="1355"/>
      <c r="I36" s="1355"/>
      <c r="J36" s="1355"/>
      <c r="K36" s="1355"/>
      <c r="L36" s="1355"/>
      <c r="M36" s="1355"/>
      <c r="N36" s="1355"/>
      <c r="O36" s="1355"/>
      <c r="P36" s="1355"/>
      <c r="Q36" s="1355"/>
      <c r="R36" s="1355"/>
      <c r="S36" s="1355"/>
      <c r="T36" s="1355"/>
      <c r="U36" s="1355"/>
      <c r="V36" s="1355"/>
      <c r="W36" s="1355"/>
      <c r="X36" s="1355"/>
      <c r="Y36" s="1355"/>
      <c r="Z36" s="1355"/>
      <c r="AA36" s="1355"/>
      <c r="AB36" s="1355"/>
      <c r="AC36" s="1355"/>
      <c r="AD36" s="1355"/>
      <c r="AE36" s="1355"/>
      <c r="AF36" s="1355"/>
      <c r="AG36" s="1355"/>
      <c r="AH36" s="1355"/>
      <c r="AI36" s="1355"/>
      <c r="AJ36" s="1355"/>
      <c r="AK36" s="1355"/>
      <c r="AL36" s="1355"/>
      <c r="AM36" s="1355"/>
      <c r="AN36" s="1355"/>
      <c r="AO36" s="1355"/>
      <c r="AP36" s="1355"/>
      <c r="AQ36" s="1355"/>
      <c r="AR36" s="1355"/>
      <c r="AS36" s="1355"/>
      <c r="AT36" s="1355"/>
      <c r="AU36" s="1355"/>
      <c r="AV36" s="1355"/>
      <c r="AW36" s="1355"/>
      <c r="AX36" s="1355"/>
      <c r="AY36" s="1355"/>
      <c r="AZ36" s="1355"/>
      <c r="BA36" s="1355"/>
      <c r="BB36" s="1355"/>
      <c r="BC36" s="1355"/>
      <c r="BD36" s="1355"/>
      <c r="BE36" s="1355"/>
      <c r="BF36" s="1355"/>
      <c r="BG36" s="1355"/>
      <c r="BH36" s="1355"/>
      <c r="BI36" s="1355"/>
      <c r="BJ36" s="1355"/>
      <c r="BK36" s="1355"/>
      <c r="BL36" s="1355"/>
      <c r="BM36" s="1355"/>
      <c r="BN36" s="1355"/>
      <c r="BO36" s="1355"/>
      <c r="BP36" s="1355"/>
      <c r="BQ36" s="1355"/>
      <c r="BR36" s="1355"/>
      <c r="BS36" s="1355"/>
      <c r="BT36" s="1355"/>
      <c r="BU36" s="1355"/>
      <c r="BV36" s="1355"/>
      <c r="BW36" s="1355"/>
      <c r="BX36" s="1355"/>
      <c r="BY36" s="1355"/>
      <c r="BZ36" s="1355"/>
      <c r="CA36" s="1355"/>
      <c r="CB36" s="1355"/>
      <c r="CC36" s="1355"/>
      <c r="CD36" s="1355"/>
      <c r="CE36" s="1355"/>
      <c r="CF36" s="1355"/>
      <c r="CG36" s="1355"/>
      <c r="CH36" s="1355"/>
      <c r="CI36" s="1355"/>
      <c r="CJ36" s="1355"/>
      <c r="CK36" s="1355"/>
      <c r="CL36" s="1355"/>
      <c r="CM36" s="1355"/>
      <c r="CN36" s="1355"/>
      <c r="CO36" s="1355"/>
      <c r="CP36" s="1355"/>
      <c r="CQ36" s="1355"/>
      <c r="CR36" s="1355"/>
      <c r="CS36" s="1355"/>
      <c r="CT36" s="1355"/>
      <c r="CU36" s="1355"/>
      <c r="CV36" s="1355"/>
      <c r="CW36" s="1355"/>
      <c r="CX36" s="1355"/>
      <c r="CY36" s="1355"/>
      <c r="CZ36" s="1355"/>
      <c r="DA36" s="1355"/>
      <c r="DB36" s="1355"/>
      <c r="DC36" s="1355"/>
      <c r="DD36" s="1355"/>
      <c r="DE36" s="1355"/>
      <c r="DF36" s="1355"/>
      <c r="DG36" s="1355"/>
      <c r="DH36" s="1355"/>
      <c r="DI36" s="1355"/>
      <c r="DJ36" s="1355"/>
      <c r="DK36" s="1355"/>
      <c r="DL36" s="1355"/>
      <c r="DM36" s="1355"/>
      <c r="DN36" s="1355"/>
      <c r="DO36" s="1355"/>
      <c r="DP36" s="1355"/>
      <c r="DQ36" s="1355"/>
      <c r="DR36" s="1355"/>
      <c r="DS36" s="1355"/>
      <c r="DT36" s="1355"/>
      <c r="DU36" s="1355"/>
      <c r="DV36" s="1355"/>
      <c r="DW36" s="1355"/>
      <c r="DX36" s="1355"/>
      <c r="DY36" s="1355"/>
      <c r="DZ36" s="1355"/>
      <c r="EA36" s="1355"/>
      <c r="EB36" s="1355"/>
      <c r="EC36" s="1355"/>
      <c r="ED36" s="1355"/>
      <c r="EE36" s="1355"/>
      <c r="EF36" s="1355"/>
      <c r="EG36" s="1355"/>
      <c r="EH36" s="1355"/>
      <c r="EI36" s="1355"/>
      <c r="EJ36" s="1355"/>
      <c r="EK36" s="1355"/>
      <c r="EL36" s="1355"/>
      <c r="EM36" s="1355"/>
      <c r="EN36" s="1355"/>
      <c r="EO36" s="1355"/>
      <c r="EP36" s="1355"/>
      <c r="EQ36" s="1355"/>
      <c r="ER36" s="1355"/>
      <c r="ES36" s="1355"/>
      <c r="ET36" s="1355"/>
      <c r="EU36" s="1355"/>
      <c r="EV36" s="1355"/>
      <c r="EW36" s="1355"/>
      <c r="EX36" s="1355"/>
      <c r="EY36" s="1355"/>
      <c r="EZ36" s="1355"/>
      <c r="FA36" s="1355"/>
      <c r="FB36" s="1355"/>
    </row>
    <row r="37" spans="1:158" s="1395" customFormat="1" ht="12.5" x14ac:dyDescent="0.35">
      <c r="A37" s="1361" t="s">
        <v>5450</v>
      </c>
      <c r="B37" s="1361" t="s">
        <v>5451</v>
      </c>
      <c r="C37" s="1362">
        <v>1</v>
      </c>
      <c r="D37" s="164">
        <v>19363.82</v>
      </c>
      <c r="E37" s="164">
        <v>19363.82</v>
      </c>
      <c r="F37" s="1355"/>
      <c r="G37" s="1355"/>
      <c r="H37" s="1355"/>
      <c r="I37" s="1355"/>
      <c r="J37" s="1355"/>
      <c r="K37" s="1355"/>
      <c r="L37" s="1355"/>
      <c r="M37" s="1355"/>
      <c r="N37" s="1355"/>
      <c r="O37" s="1355"/>
      <c r="P37" s="1355"/>
      <c r="Q37" s="1355"/>
      <c r="R37" s="1355"/>
      <c r="S37" s="1355"/>
      <c r="T37" s="1355"/>
      <c r="U37" s="1355"/>
      <c r="V37" s="1355"/>
      <c r="W37" s="1355"/>
      <c r="X37" s="1355"/>
      <c r="Y37" s="1355"/>
      <c r="Z37" s="1355"/>
      <c r="AA37" s="1355"/>
      <c r="AB37" s="1355"/>
      <c r="AC37" s="1355"/>
      <c r="AD37" s="1355"/>
      <c r="AE37" s="1355"/>
      <c r="AF37" s="1355"/>
      <c r="AG37" s="1355"/>
      <c r="AH37" s="1355"/>
      <c r="AI37" s="1355"/>
      <c r="AJ37" s="1355"/>
      <c r="AK37" s="1355"/>
      <c r="AL37" s="1355"/>
      <c r="AM37" s="1355"/>
      <c r="AN37" s="1355"/>
      <c r="AO37" s="1355"/>
      <c r="AP37" s="1355"/>
      <c r="AQ37" s="1355"/>
      <c r="AR37" s="1355"/>
      <c r="AS37" s="1355"/>
      <c r="AT37" s="1355"/>
      <c r="AU37" s="1355"/>
      <c r="AV37" s="1355"/>
      <c r="AW37" s="1355"/>
      <c r="AX37" s="1355"/>
      <c r="AY37" s="1355"/>
      <c r="AZ37" s="1355"/>
      <c r="BA37" s="1355"/>
      <c r="BB37" s="1355"/>
      <c r="BC37" s="1355"/>
      <c r="BD37" s="1355"/>
      <c r="BE37" s="1355"/>
      <c r="BF37" s="1355"/>
      <c r="BG37" s="1355"/>
      <c r="BH37" s="1355"/>
      <c r="BI37" s="1355"/>
      <c r="BJ37" s="1355"/>
      <c r="BK37" s="1355"/>
      <c r="BL37" s="1355"/>
      <c r="BM37" s="1355"/>
      <c r="BN37" s="1355"/>
      <c r="BO37" s="1355"/>
      <c r="BP37" s="1355"/>
      <c r="BQ37" s="1355"/>
      <c r="BR37" s="1355"/>
      <c r="BS37" s="1355"/>
      <c r="BT37" s="1355"/>
      <c r="BU37" s="1355"/>
      <c r="BV37" s="1355"/>
      <c r="BW37" s="1355"/>
      <c r="BX37" s="1355"/>
      <c r="BY37" s="1355"/>
      <c r="BZ37" s="1355"/>
      <c r="CA37" s="1355"/>
      <c r="CB37" s="1355"/>
      <c r="CC37" s="1355"/>
      <c r="CD37" s="1355"/>
      <c r="CE37" s="1355"/>
      <c r="CF37" s="1355"/>
      <c r="CG37" s="1355"/>
      <c r="CH37" s="1355"/>
      <c r="CI37" s="1355"/>
      <c r="CJ37" s="1355"/>
      <c r="CK37" s="1355"/>
      <c r="CL37" s="1355"/>
      <c r="CM37" s="1355"/>
      <c r="CN37" s="1355"/>
      <c r="CO37" s="1355"/>
      <c r="CP37" s="1355"/>
      <c r="CQ37" s="1355"/>
      <c r="CR37" s="1355"/>
      <c r="CS37" s="1355"/>
      <c r="CT37" s="1355"/>
      <c r="CU37" s="1355"/>
      <c r="CV37" s="1355"/>
      <c r="CW37" s="1355"/>
      <c r="CX37" s="1355"/>
      <c r="CY37" s="1355"/>
      <c r="CZ37" s="1355"/>
      <c r="DA37" s="1355"/>
      <c r="DB37" s="1355"/>
      <c r="DC37" s="1355"/>
      <c r="DD37" s="1355"/>
      <c r="DE37" s="1355"/>
      <c r="DF37" s="1355"/>
      <c r="DG37" s="1355"/>
      <c r="DH37" s="1355"/>
      <c r="DI37" s="1355"/>
      <c r="DJ37" s="1355"/>
      <c r="DK37" s="1355"/>
      <c r="DL37" s="1355"/>
      <c r="DM37" s="1355"/>
      <c r="DN37" s="1355"/>
      <c r="DO37" s="1355"/>
      <c r="DP37" s="1355"/>
      <c r="DQ37" s="1355"/>
      <c r="DR37" s="1355"/>
      <c r="DS37" s="1355"/>
      <c r="DT37" s="1355"/>
      <c r="DU37" s="1355"/>
      <c r="DV37" s="1355"/>
      <c r="DW37" s="1355"/>
      <c r="DX37" s="1355"/>
      <c r="DY37" s="1355"/>
      <c r="DZ37" s="1355"/>
      <c r="EA37" s="1355"/>
      <c r="EB37" s="1355"/>
      <c r="EC37" s="1355"/>
      <c r="ED37" s="1355"/>
      <c r="EE37" s="1355"/>
      <c r="EF37" s="1355"/>
      <c r="EG37" s="1355"/>
      <c r="EH37" s="1355"/>
      <c r="EI37" s="1355"/>
      <c r="EJ37" s="1355"/>
      <c r="EK37" s="1355"/>
      <c r="EL37" s="1355"/>
      <c r="EM37" s="1355"/>
      <c r="EN37" s="1355"/>
      <c r="EO37" s="1355"/>
      <c r="EP37" s="1355"/>
      <c r="EQ37" s="1355"/>
      <c r="ER37" s="1355"/>
      <c r="ES37" s="1355"/>
      <c r="ET37" s="1355"/>
      <c r="EU37" s="1355"/>
      <c r="EV37" s="1355"/>
      <c r="EW37" s="1355"/>
      <c r="EX37" s="1355"/>
      <c r="EY37" s="1355"/>
      <c r="EZ37" s="1355"/>
      <c r="FA37" s="1355"/>
      <c r="FB37" s="1355"/>
    </row>
    <row r="38" spans="1:158" s="1398" customFormat="1" ht="12.5" x14ac:dyDescent="0.25">
      <c r="A38" s="70"/>
      <c r="B38" s="56" t="s">
        <v>4238</v>
      </c>
      <c r="C38" s="57">
        <f>SUM(C12:C37)</f>
        <v>27</v>
      </c>
      <c r="D38" s="1396"/>
      <c r="E38" s="1396"/>
      <c r="F38" s="1397"/>
      <c r="G38" s="1397"/>
      <c r="H38" s="1397"/>
      <c r="I38" s="1397"/>
      <c r="J38" s="1397"/>
      <c r="K38" s="1397"/>
      <c r="L38" s="1397"/>
      <c r="M38" s="1397"/>
      <c r="N38" s="1397"/>
      <c r="O38" s="1397"/>
      <c r="P38" s="1397"/>
      <c r="Q38" s="1397"/>
    </row>
    <row r="39" spans="1:158" x14ac:dyDescent="0.3">
      <c r="A39" s="1399"/>
      <c r="B39" s="1400"/>
      <c r="C39" s="1391"/>
      <c r="D39" s="1401"/>
      <c r="E39" s="1401"/>
    </row>
    <row r="40" spans="1:158" x14ac:dyDescent="0.3">
      <c r="A40" s="1399"/>
      <c r="B40" s="1400"/>
      <c r="C40" s="1391"/>
      <c r="D40" s="1401"/>
      <c r="E40" s="1401"/>
    </row>
    <row r="41" spans="1:158" x14ac:dyDescent="0.3">
      <c r="A41" s="683" t="s">
        <v>4168</v>
      </c>
      <c r="B41" s="683"/>
      <c r="C41" s="1391"/>
      <c r="D41" s="1401"/>
      <c r="E41" s="1401"/>
    </row>
    <row r="42" spans="1:158" s="1395" customFormat="1" ht="12.5" x14ac:dyDescent="0.35">
      <c r="A42" s="1361" t="s">
        <v>5452</v>
      </c>
      <c r="B42" s="1361" t="s">
        <v>5453</v>
      </c>
      <c r="C42" s="1362">
        <v>2</v>
      </c>
      <c r="D42" s="164">
        <v>8911.56</v>
      </c>
      <c r="E42" s="164">
        <v>8911.56</v>
      </c>
      <c r="F42" s="1355"/>
      <c r="G42" s="1355"/>
      <c r="H42" s="1355"/>
      <c r="I42" s="1355"/>
      <c r="J42" s="1355"/>
      <c r="K42" s="1355"/>
      <c r="L42" s="1355"/>
      <c r="M42" s="1355"/>
      <c r="N42" s="1355"/>
      <c r="O42" s="1355"/>
      <c r="P42" s="1355"/>
      <c r="Q42" s="1355"/>
      <c r="R42" s="1355"/>
      <c r="S42" s="1355"/>
      <c r="T42" s="1355"/>
      <c r="U42" s="1355"/>
      <c r="V42" s="1355"/>
      <c r="W42" s="1355"/>
      <c r="X42" s="1355"/>
      <c r="Y42" s="1355"/>
      <c r="Z42" s="1355"/>
      <c r="AA42" s="1355"/>
      <c r="AB42" s="1355"/>
      <c r="AC42" s="1355"/>
      <c r="AD42" s="1355"/>
      <c r="AE42" s="1355"/>
      <c r="AF42" s="1355"/>
      <c r="AG42" s="1355"/>
      <c r="AH42" s="1355"/>
      <c r="AI42" s="1355"/>
      <c r="AJ42" s="1355"/>
      <c r="AK42" s="1355"/>
      <c r="AL42" s="1355"/>
      <c r="AM42" s="1355"/>
      <c r="AN42" s="1355"/>
      <c r="AO42" s="1355"/>
      <c r="AP42" s="1355"/>
      <c r="AQ42" s="1355"/>
      <c r="AR42" s="1355"/>
      <c r="AS42" s="1355"/>
      <c r="AT42" s="1355"/>
      <c r="AU42" s="1355"/>
      <c r="AV42" s="1355"/>
      <c r="AW42" s="1355"/>
      <c r="AX42" s="1355"/>
      <c r="AY42" s="1355"/>
      <c r="AZ42" s="1355"/>
      <c r="BA42" s="1355"/>
      <c r="BB42" s="1355"/>
      <c r="BC42" s="1355"/>
      <c r="BD42" s="1355"/>
      <c r="BE42" s="1355"/>
      <c r="BF42" s="1355"/>
      <c r="BG42" s="1355"/>
      <c r="BH42" s="1355"/>
      <c r="BI42" s="1355"/>
      <c r="BJ42" s="1355"/>
      <c r="BK42" s="1355"/>
      <c r="BL42" s="1355"/>
      <c r="BM42" s="1355"/>
      <c r="BN42" s="1355"/>
      <c r="BO42" s="1355"/>
      <c r="BP42" s="1355"/>
      <c r="BQ42" s="1355"/>
      <c r="BR42" s="1355"/>
      <c r="BS42" s="1355"/>
      <c r="BT42" s="1355"/>
      <c r="BU42" s="1355"/>
      <c r="BV42" s="1355"/>
      <c r="BW42" s="1355"/>
      <c r="BX42" s="1355"/>
      <c r="BY42" s="1355"/>
      <c r="BZ42" s="1355"/>
      <c r="CA42" s="1355"/>
      <c r="CB42" s="1355"/>
      <c r="CC42" s="1355"/>
      <c r="CD42" s="1355"/>
      <c r="CE42" s="1355"/>
      <c r="CF42" s="1355"/>
      <c r="CG42" s="1355"/>
      <c r="CH42" s="1355"/>
      <c r="CI42" s="1355"/>
      <c r="CJ42" s="1355"/>
      <c r="CK42" s="1355"/>
      <c r="CL42" s="1355"/>
      <c r="CM42" s="1355"/>
      <c r="CN42" s="1355"/>
      <c r="CO42" s="1355"/>
      <c r="CP42" s="1355"/>
      <c r="CQ42" s="1355"/>
      <c r="CR42" s="1355"/>
      <c r="CS42" s="1355"/>
      <c r="CT42" s="1355"/>
      <c r="CU42" s="1355"/>
      <c r="CV42" s="1355"/>
      <c r="CW42" s="1355"/>
      <c r="CX42" s="1355"/>
      <c r="CY42" s="1355"/>
      <c r="CZ42" s="1355"/>
      <c r="DA42" s="1355"/>
      <c r="DB42" s="1355"/>
      <c r="DC42" s="1355"/>
      <c r="DD42" s="1355"/>
      <c r="DE42" s="1355"/>
      <c r="DF42" s="1355"/>
      <c r="DG42" s="1355"/>
      <c r="DH42" s="1355"/>
      <c r="DI42" s="1355"/>
      <c r="DJ42" s="1355"/>
      <c r="DK42" s="1355"/>
      <c r="DL42" s="1355"/>
      <c r="DM42" s="1355"/>
      <c r="DN42" s="1355"/>
      <c r="DO42" s="1355"/>
      <c r="DP42" s="1355"/>
      <c r="DQ42" s="1355"/>
      <c r="DR42" s="1355"/>
      <c r="DS42" s="1355"/>
      <c r="DT42" s="1355"/>
      <c r="DU42" s="1355"/>
      <c r="DV42" s="1355"/>
      <c r="DW42" s="1355"/>
      <c r="DX42" s="1355"/>
      <c r="DY42" s="1355"/>
      <c r="DZ42" s="1355"/>
      <c r="EA42" s="1355"/>
      <c r="EB42" s="1355"/>
      <c r="EC42" s="1355"/>
      <c r="ED42" s="1355"/>
      <c r="EE42" s="1355"/>
      <c r="EF42" s="1355"/>
      <c r="EG42" s="1355"/>
      <c r="EH42" s="1355"/>
      <c r="EI42" s="1355"/>
      <c r="EJ42" s="1355"/>
      <c r="EK42" s="1355"/>
      <c r="EL42" s="1355"/>
      <c r="EM42" s="1355"/>
      <c r="EN42" s="1355"/>
      <c r="EO42" s="1355"/>
      <c r="EP42" s="1355"/>
      <c r="EQ42" s="1355"/>
      <c r="ER42" s="1355"/>
      <c r="ES42" s="1355"/>
      <c r="ET42" s="1355"/>
      <c r="EU42" s="1355"/>
      <c r="EV42" s="1355"/>
      <c r="EW42" s="1355"/>
      <c r="EX42" s="1355"/>
      <c r="EY42" s="1355"/>
      <c r="EZ42" s="1355"/>
      <c r="FA42" s="1355"/>
      <c r="FB42" s="1355"/>
    </row>
    <row r="43" spans="1:158" s="1395" customFormat="1" ht="12.5" x14ac:dyDescent="0.35">
      <c r="A43" s="1361" t="s">
        <v>5454</v>
      </c>
      <c r="B43" s="1361" t="s">
        <v>5455</v>
      </c>
      <c r="C43" s="1362">
        <v>1</v>
      </c>
      <c r="D43" s="164">
        <v>13367.34</v>
      </c>
      <c r="E43" s="164">
        <v>13367.34</v>
      </c>
      <c r="F43" s="1355"/>
      <c r="G43" s="1355"/>
      <c r="H43" s="1355"/>
      <c r="I43" s="1355"/>
      <c r="J43" s="1355"/>
      <c r="K43" s="1355"/>
      <c r="L43" s="1355"/>
      <c r="M43" s="1355"/>
      <c r="N43" s="1355"/>
      <c r="O43" s="1355"/>
      <c r="P43" s="1355"/>
      <c r="Q43" s="1355"/>
      <c r="R43" s="1355"/>
      <c r="S43" s="1355"/>
      <c r="T43" s="1355"/>
      <c r="U43" s="1355"/>
      <c r="V43" s="1355"/>
      <c r="W43" s="1355"/>
      <c r="X43" s="1355"/>
      <c r="Y43" s="1355"/>
      <c r="Z43" s="1355"/>
      <c r="AA43" s="1355"/>
      <c r="AB43" s="1355"/>
      <c r="AC43" s="1355"/>
      <c r="AD43" s="1355"/>
      <c r="AE43" s="1355"/>
      <c r="AF43" s="1355"/>
      <c r="AG43" s="1355"/>
      <c r="AH43" s="1355"/>
      <c r="AI43" s="1355"/>
      <c r="AJ43" s="1355"/>
      <c r="AK43" s="1355"/>
      <c r="AL43" s="1355"/>
      <c r="AM43" s="1355"/>
      <c r="AN43" s="1355"/>
      <c r="AO43" s="1355"/>
      <c r="AP43" s="1355"/>
      <c r="AQ43" s="1355"/>
      <c r="AR43" s="1355"/>
      <c r="AS43" s="1355"/>
      <c r="AT43" s="1355"/>
      <c r="AU43" s="1355"/>
      <c r="AV43" s="1355"/>
      <c r="AW43" s="1355"/>
      <c r="AX43" s="1355"/>
      <c r="AY43" s="1355"/>
      <c r="AZ43" s="1355"/>
      <c r="BA43" s="1355"/>
      <c r="BB43" s="1355"/>
      <c r="BC43" s="1355"/>
      <c r="BD43" s="1355"/>
      <c r="BE43" s="1355"/>
      <c r="BF43" s="1355"/>
      <c r="BG43" s="1355"/>
      <c r="BH43" s="1355"/>
      <c r="BI43" s="1355"/>
      <c r="BJ43" s="1355"/>
      <c r="BK43" s="1355"/>
      <c r="BL43" s="1355"/>
      <c r="BM43" s="1355"/>
      <c r="BN43" s="1355"/>
      <c r="BO43" s="1355"/>
      <c r="BP43" s="1355"/>
      <c r="BQ43" s="1355"/>
      <c r="BR43" s="1355"/>
      <c r="BS43" s="1355"/>
      <c r="BT43" s="1355"/>
      <c r="BU43" s="1355"/>
      <c r="BV43" s="1355"/>
      <c r="BW43" s="1355"/>
      <c r="BX43" s="1355"/>
      <c r="BY43" s="1355"/>
      <c r="BZ43" s="1355"/>
      <c r="CA43" s="1355"/>
      <c r="CB43" s="1355"/>
      <c r="CC43" s="1355"/>
      <c r="CD43" s="1355"/>
      <c r="CE43" s="1355"/>
      <c r="CF43" s="1355"/>
      <c r="CG43" s="1355"/>
      <c r="CH43" s="1355"/>
      <c r="CI43" s="1355"/>
      <c r="CJ43" s="1355"/>
      <c r="CK43" s="1355"/>
      <c r="CL43" s="1355"/>
      <c r="CM43" s="1355"/>
      <c r="CN43" s="1355"/>
      <c r="CO43" s="1355"/>
      <c r="CP43" s="1355"/>
      <c r="CQ43" s="1355"/>
      <c r="CR43" s="1355"/>
      <c r="CS43" s="1355"/>
      <c r="CT43" s="1355"/>
      <c r="CU43" s="1355"/>
      <c r="CV43" s="1355"/>
      <c r="CW43" s="1355"/>
      <c r="CX43" s="1355"/>
      <c r="CY43" s="1355"/>
      <c r="CZ43" s="1355"/>
      <c r="DA43" s="1355"/>
      <c r="DB43" s="1355"/>
      <c r="DC43" s="1355"/>
      <c r="DD43" s="1355"/>
      <c r="DE43" s="1355"/>
      <c r="DF43" s="1355"/>
      <c r="DG43" s="1355"/>
      <c r="DH43" s="1355"/>
      <c r="DI43" s="1355"/>
      <c r="DJ43" s="1355"/>
      <c r="DK43" s="1355"/>
      <c r="DL43" s="1355"/>
      <c r="DM43" s="1355"/>
      <c r="DN43" s="1355"/>
      <c r="DO43" s="1355"/>
      <c r="DP43" s="1355"/>
      <c r="DQ43" s="1355"/>
      <c r="DR43" s="1355"/>
      <c r="DS43" s="1355"/>
      <c r="DT43" s="1355"/>
      <c r="DU43" s="1355"/>
      <c r="DV43" s="1355"/>
      <c r="DW43" s="1355"/>
      <c r="DX43" s="1355"/>
      <c r="DY43" s="1355"/>
      <c r="DZ43" s="1355"/>
      <c r="EA43" s="1355"/>
      <c r="EB43" s="1355"/>
      <c r="EC43" s="1355"/>
      <c r="ED43" s="1355"/>
      <c r="EE43" s="1355"/>
      <c r="EF43" s="1355"/>
      <c r="EG43" s="1355"/>
      <c r="EH43" s="1355"/>
      <c r="EI43" s="1355"/>
      <c r="EJ43" s="1355"/>
      <c r="EK43" s="1355"/>
      <c r="EL43" s="1355"/>
      <c r="EM43" s="1355"/>
      <c r="EN43" s="1355"/>
      <c r="EO43" s="1355"/>
      <c r="EP43" s="1355"/>
      <c r="EQ43" s="1355"/>
      <c r="ER43" s="1355"/>
      <c r="ES43" s="1355"/>
      <c r="ET43" s="1355"/>
      <c r="EU43" s="1355"/>
      <c r="EV43" s="1355"/>
      <c r="EW43" s="1355"/>
      <c r="EX43" s="1355"/>
      <c r="EY43" s="1355"/>
      <c r="EZ43" s="1355"/>
      <c r="FA43" s="1355"/>
      <c r="FB43" s="1355"/>
    </row>
    <row r="44" spans="1:158" s="1395" customFormat="1" ht="12.5" x14ac:dyDescent="0.35">
      <c r="A44" s="1361" t="s">
        <v>5456</v>
      </c>
      <c r="B44" s="1361" t="s">
        <v>5457</v>
      </c>
      <c r="C44" s="1362">
        <v>2</v>
      </c>
      <c r="D44" s="164">
        <v>7472.34</v>
      </c>
      <c r="E44" s="164">
        <v>7472.34</v>
      </c>
      <c r="F44" s="1355"/>
      <c r="G44" s="1355"/>
      <c r="H44" s="1355"/>
      <c r="I44" s="1355"/>
      <c r="J44" s="1355"/>
      <c r="K44" s="1355"/>
      <c r="L44" s="1355"/>
      <c r="M44" s="1355"/>
      <c r="N44" s="1355"/>
      <c r="O44" s="1355"/>
      <c r="P44" s="1355"/>
      <c r="Q44" s="1355"/>
      <c r="R44" s="1355"/>
      <c r="S44" s="1355"/>
      <c r="T44" s="1355"/>
      <c r="U44" s="1355"/>
      <c r="V44" s="1355"/>
      <c r="W44" s="1355"/>
      <c r="X44" s="1355"/>
      <c r="Y44" s="1355"/>
      <c r="Z44" s="1355"/>
      <c r="AA44" s="1355"/>
      <c r="AB44" s="1355"/>
      <c r="AC44" s="1355"/>
      <c r="AD44" s="1355"/>
      <c r="AE44" s="1355"/>
      <c r="AF44" s="1355"/>
      <c r="AG44" s="1355"/>
      <c r="AH44" s="1355"/>
      <c r="AI44" s="1355"/>
      <c r="AJ44" s="1355"/>
      <c r="AK44" s="1355"/>
      <c r="AL44" s="1355"/>
      <c r="AM44" s="1355"/>
      <c r="AN44" s="1355"/>
      <c r="AO44" s="1355"/>
      <c r="AP44" s="1355"/>
      <c r="AQ44" s="1355"/>
      <c r="AR44" s="1355"/>
      <c r="AS44" s="1355"/>
      <c r="AT44" s="1355"/>
      <c r="AU44" s="1355"/>
      <c r="AV44" s="1355"/>
      <c r="AW44" s="1355"/>
      <c r="AX44" s="1355"/>
      <c r="AY44" s="1355"/>
      <c r="AZ44" s="1355"/>
      <c r="BA44" s="1355"/>
      <c r="BB44" s="1355"/>
      <c r="BC44" s="1355"/>
      <c r="BD44" s="1355"/>
      <c r="BE44" s="1355"/>
      <c r="BF44" s="1355"/>
      <c r="BG44" s="1355"/>
      <c r="BH44" s="1355"/>
      <c r="BI44" s="1355"/>
      <c r="BJ44" s="1355"/>
      <c r="BK44" s="1355"/>
      <c r="BL44" s="1355"/>
      <c r="BM44" s="1355"/>
      <c r="BN44" s="1355"/>
      <c r="BO44" s="1355"/>
      <c r="BP44" s="1355"/>
      <c r="BQ44" s="1355"/>
      <c r="BR44" s="1355"/>
      <c r="BS44" s="1355"/>
      <c r="BT44" s="1355"/>
      <c r="BU44" s="1355"/>
      <c r="BV44" s="1355"/>
      <c r="BW44" s="1355"/>
      <c r="BX44" s="1355"/>
      <c r="BY44" s="1355"/>
      <c r="BZ44" s="1355"/>
      <c r="CA44" s="1355"/>
      <c r="CB44" s="1355"/>
      <c r="CC44" s="1355"/>
      <c r="CD44" s="1355"/>
      <c r="CE44" s="1355"/>
      <c r="CF44" s="1355"/>
      <c r="CG44" s="1355"/>
      <c r="CH44" s="1355"/>
      <c r="CI44" s="1355"/>
      <c r="CJ44" s="1355"/>
      <c r="CK44" s="1355"/>
      <c r="CL44" s="1355"/>
      <c r="CM44" s="1355"/>
      <c r="CN44" s="1355"/>
      <c r="CO44" s="1355"/>
      <c r="CP44" s="1355"/>
      <c r="CQ44" s="1355"/>
      <c r="CR44" s="1355"/>
      <c r="CS44" s="1355"/>
      <c r="CT44" s="1355"/>
      <c r="CU44" s="1355"/>
      <c r="CV44" s="1355"/>
      <c r="CW44" s="1355"/>
      <c r="CX44" s="1355"/>
      <c r="CY44" s="1355"/>
      <c r="CZ44" s="1355"/>
      <c r="DA44" s="1355"/>
      <c r="DB44" s="1355"/>
      <c r="DC44" s="1355"/>
      <c r="DD44" s="1355"/>
      <c r="DE44" s="1355"/>
      <c r="DF44" s="1355"/>
      <c r="DG44" s="1355"/>
      <c r="DH44" s="1355"/>
      <c r="DI44" s="1355"/>
      <c r="DJ44" s="1355"/>
      <c r="DK44" s="1355"/>
      <c r="DL44" s="1355"/>
      <c r="DM44" s="1355"/>
      <c r="DN44" s="1355"/>
      <c r="DO44" s="1355"/>
      <c r="DP44" s="1355"/>
      <c r="DQ44" s="1355"/>
      <c r="DR44" s="1355"/>
      <c r="DS44" s="1355"/>
      <c r="DT44" s="1355"/>
      <c r="DU44" s="1355"/>
      <c r="DV44" s="1355"/>
      <c r="DW44" s="1355"/>
      <c r="DX44" s="1355"/>
      <c r="DY44" s="1355"/>
      <c r="DZ44" s="1355"/>
      <c r="EA44" s="1355"/>
      <c r="EB44" s="1355"/>
      <c r="EC44" s="1355"/>
      <c r="ED44" s="1355"/>
      <c r="EE44" s="1355"/>
      <c r="EF44" s="1355"/>
      <c r="EG44" s="1355"/>
      <c r="EH44" s="1355"/>
      <c r="EI44" s="1355"/>
      <c r="EJ44" s="1355"/>
      <c r="EK44" s="1355"/>
      <c r="EL44" s="1355"/>
      <c r="EM44" s="1355"/>
      <c r="EN44" s="1355"/>
      <c r="EO44" s="1355"/>
      <c r="EP44" s="1355"/>
      <c r="EQ44" s="1355"/>
      <c r="ER44" s="1355"/>
      <c r="ES44" s="1355"/>
      <c r="ET44" s="1355"/>
      <c r="EU44" s="1355"/>
      <c r="EV44" s="1355"/>
      <c r="EW44" s="1355"/>
      <c r="EX44" s="1355"/>
      <c r="EY44" s="1355"/>
      <c r="EZ44" s="1355"/>
      <c r="FA44" s="1355"/>
      <c r="FB44" s="1355"/>
    </row>
    <row r="45" spans="1:158" s="1395" customFormat="1" ht="12.5" x14ac:dyDescent="0.35">
      <c r="A45" s="1361" t="s">
        <v>5458</v>
      </c>
      <c r="B45" s="1361" t="s">
        <v>4502</v>
      </c>
      <c r="C45" s="1362">
        <v>3</v>
      </c>
      <c r="D45" s="164">
        <v>8343.2199999999993</v>
      </c>
      <c r="E45" s="164">
        <v>8343.2199999999993</v>
      </c>
      <c r="F45" s="1355"/>
      <c r="G45" s="1355"/>
      <c r="H45" s="1355"/>
      <c r="I45" s="1355"/>
      <c r="J45" s="1355"/>
      <c r="K45" s="1355"/>
      <c r="L45" s="1355"/>
      <c r="M45" s="1355"/>
      <c r="N45" s="1355"/>
      <c r="O45" s="1355"/>
      <c r="P45" s="1355"/>
      <c r="Q45" s="1355"/>
      <c r="R45" s="1355"/>
      <c r="S45" s="1355"/>
      <c r="T45" s="1355"/>
      <c r="U45" s="1355"/>
      <c r="V45" s="1355"/>
      <c r="W45" s="1355"/>
      <c r="X45" s="1355"/>
      <c r="Y45" s="1355"/>
      <c r="Z45" s="1355"/>
      <c r="AA45" s="1355"/>
      <c r="AB45" s="1355"/>
      <c r="AC45" s="1355"/>
      <c r="AD45" s="1355"/>
      <c r="AE45" s="1355"/>
      <c r="AF45" s="1355"/>
      <c r="AG45" s="1355"/>
      <c r="AH45" s="1355"/>
      <c r="AI45" s="1355"/>
      <c r="AJ45" s="1355"/>
      <c r="AK45" s="1355"/>
      <c r="AL45" s="1355"/>
      <c r="AM45" s="1355"/>
      <c r="AN45" s="1355"/>
      <c r="AO45" s="1355"/>
      <c r="AP45" s="1355"/>
      <c r="AQ45" s="1355"/>
      <c r="AR45" s="1355"/>
      <c r="AS45" s="1355"/>
      <c r="AT45" s="1355"/>
      <c r="AU45" s="1355"/>
      <c r="AV45" s="1355"/>
      <c r="AW45" s="1355"/>
      <c r="AX45" s="1355"/>
      <c r="AY45" s="1355"/>
      <c r="AZ45" s="1355"/>
      <c r="BA45" s="1355"/>
      <c r="BB45" s="1355"/>
      <c r="BC45" s="1355"/>
      <c r="BD45" s="1355"/>
      <c r="BE45" s="1355"/>
      <c r="BF45" s="1355"/>
      <c r="BG45" s="1355"/>
      <c r="BH45" s="1355"/>
      <c r="BI45" s="1355"/>
      <c r="BJ45" s="1355"/>
      <c r="BK45" s="1355"/>
      <c r="BL45" s="1355"/>
      <c r="BM45" s="1355"/>
      <c r="BN45" s="1355"/>
      <c r="BO45" s="1355"/>
      <c r="BP45" s="1355"/>
      <c r="BQ45" s="1355"/>
      <c r="BR45" s="1355"/>
      <c r="BS45" s="1355"/>
      <c r="BT45" s="1355"/>
      <c r="BU45" s="1355"/>
      <c r="BV45" s="1355"/>
      <c r="BW45" s="1355"/>
      <c r="BX45" s="1355"/>
      <c r="BY45" s="1355"/>
      <c r="BZ45" s="1355"/>
      <c r="CA45" s="1355"/>
      <c r="CB45" s="1355"/>
      <c r="CC45" s="1355"/>
      <c r="CD45" s="1355"/>
      <c r="CE45" s="1355"/>
      <c r="CF45" s="1355"/>
      <c r="CG45" s="1355"/>
      <c r="CH45" s="1355"/>
      <c r="CI45" s="1355"/>
      <c r="CJ45" s="1355"/>
      <c r="CK45" s="1355"/>
      <c r="CL45" s="1355"/>
      <c r="CM45" s="1355"/>
      <c r="CN45" s="1355"/>
      <c r="CO45" s="1355"/>
      <c r="CP45" s="1355"/>
      <c r="CQ45" s="1355"/>
      <c r="CR45" s="1355"/>
      <c r="CS45" s="1355"/>
      <c r="CT45" s="1355"/>
      <c r="CU45" s="1355"/>
      <c r="CV45" s="1355"/>
      <c r="CW45" s="1355"/>
      <c r="CX45" s="1355"/>
      <c r="CY45" s="1355"/>
      <c r="CZ45" s="1355"/>
      <c r="DA45" s="1355"/>
      <c r="DB45" s="1355"/>
      <c r="DC45" s="1355"/>
      <c r="DD45" s="1355"/>
      <c r="DE45" s="1355"/>
      <c r="DF45" s="1355"/>
      <c r="DG45" s="1355"/>
      <c r="DH45" s="1355"/>
      <c r="DI45" s="1355"/>
      <c r="DJ45" s="1355"/>
      <c r="DK45" s="1355"/>
      <c r="DL45" s="1355"/>
      <c r="DM45" s="1355"/>
      <c r="DN45" s="1355"/>
      <c r="DO45" s="1355"/>
      <c r="DP45" s="1355"/>
      <c r="DQ45" s="1355"/>
      <c r="DR45" s="1355"/>
      <c r="DS45" s="1355"/>
      <c r="DT45" s="1355"/>
      <c r="DU45" s="1355"/>
      <c r="DV45" s="1355"/>
      <c r="DW45" s="1355"/>
      <c r="DX45" s="1355"/>
      <c r="DY45" s="1355"/>
      <c r="DZ45" s="1355"/>
      <c r="EA45" s="1355"/>
      <c r="EB45" s="1355"/>
      <c r="EC45" s="1355"/>
      <c r="ED45" s="1355"/>
      <c r="EE45" s="1355"/>
      <c r="EF45" s="1355"/>
      <c r="EG45" s="1355"/>
      <c r="EH45" s="1355"/>
      <c r="EI45" s="1355"/>
      <c r="EJ45" s="1355"/>
      <c r="EK45" s="1355"/>
      <c r="EL45" s="1355"/>
      <c r="EM45" s="1355"/>
      <c r="EN45" s="1355"/>
      <c r="EO45" s="1355"/>
      <c r="EP45" s="1355"/>
      <c r="EQ45" s="1355"/>
      <c r="ER45" s="1355"/>
      <c r="ES45" s="1355"/>
      <c r="ET45" s="1355"/>
      <c r="EU45" s="1355"/>
      <c r="EV45" s="1355"/>
      <c r="EW45" s="1355"/>
      <c r="EX45" s="1355"/>
      <c r="EY45" s="1355"/>
      <c r="EZ45" s="1355"/>
      <c r="FA45" s="1355"/>
      <c r="FB45" s="1355"/>
    </row>
    <row r="46" spans="1:158" s="1371" customFormat="1" ht="12.5" x14ac:dyDescent="0.35">
      <c r="A46" s="1372" t="s">
        <v>5459</v>
      </c>
      <c r="B46" s="1372" t="s">
        <v>5460</v>
      </c>
      <c r="C46" s="1373">
        <v>1</v>
      </c>
      <c r="D46" s="272">
        <v>8545.58</v>
      </c>
      <c r="E46" s="272">
        <v>8545.58</v>
      </c>
      <c r="F46" s="1357"/>
    </row>
    <row r="47" spans="1:158" s="1371" customFormat="1" ht="12.5" x14ac:dyDescent="0.35">
      <c r="A47" s="1372" t="s">
        <v>5461</v>
      </c>
      <c r="B47" s="1372" t="s">
        <v>5460</v>
      </c>
      <c r="C47" s="1373">
        <v>1</v>
      </c>
      <c r="D47" s="272">
        <v>9940.9500000000007</v>
      </c>
      <c r="E47" s="272">
        <v>9940.9500000000007</v>
      </c>
      <c r="F47" s="1357"/>
    </row>
    <row r="48" spans="1:158" s="1395" customFormat="1" ht="12.5" x14ac:dyDescent="0.35">
      <c r="A48" s="1361" t="s">
        <v>5462</v>
      </c>
      <c r="B48" s="1361" t="s">
        <v>4441</v>
      </c>
      <c r="C48" s="1362">
        <v>1</v>
      </c>
      <c r="D48" s="164">
        <v>8545.74</v>
      </c>
      <c r="E48" s="164">
        <v>8545.74</v>
      </c>
      <c r="F48" s="1355"/>
      <c r="G48" s="1355"/>
      <c r="H48" s="1355"/>
      <c r="I48" s="1355"/>
      <c r="J48" s="1355"/>
      <c r="K48" s="1355"/>
      <c r="L48" s="1355"/>
      <c r="M48" s="1355"/>
      <c r="N48" s="1355"/>
      <c r="O48" s="1355"/>
      <c r="P48" s="1355"/>
      <c r="Q48" s="1355"/>
      <c r="R48" s="1355"/>
      <c r="S48" s="1355"/>
      <c r="T48" s="1355"/>
      <c r="U48" s="1355"/>
      <c r="V48" s="1355"/>
      <c r="W48" s="1355"/>
      <c r="X48" s="1355"/>
      <c r="Y48" s="1355"/>
      <c r="Z48" s="1355"/>
      <c r="AA48" s="1355"/>
      <c r="AB48" s="1355"/>
      <c r="AC48" s="1355"/>
      <c r="AD48" s="1355"/>
      <c r="AE48" s="1355"/>
      <c r="AF48" s="1355"/>
      <c r="AG48" s="1355"/>
      <c r="AH48" s="1355"/>
      <c r="AI48" s="1355"/>
      <c r="AJ48" s="1355"/>
      <c r="AK48" s="1355"/>
      <c r="AL48" s="1355"/>
      <c r="AM48" s="1355"/>
      <c r="AN48" s="1355"/>
      <c r="AO48" s="1355"/>
      <c r="AP48" s="1355"/>
      <c r="AQ48" s="1355"/>
      <c r="AR48" s="1355"/>
      <c r="AS48" s="1355"/>
      <c r="AT48" s="1355"/>
      <c r="AU48" s="1355"/>
      <c r="AV48" s="1355"/>
      <c r="AW48" s="1355"/>
      <c r="AX48" s="1355"/>
      <c r="AY48" s="1355"/>
      <c r="AZ48" s="1355"/>
      <c r="BA48" s="1355"/>
      <c r="BB48" s="1355"/>
      <c r="BC48" s="1355"/>
      <c r="BD48" s="1355"/>
      <c r="BE48" s="1355"/>
      <c r="BF48" s="1355"/>
      <c r="BG48" s="1355"/>
      <c r="BH48" s="1355"/>
      <c r="BI48" s="1355"/>
      <c r="BJ48" s="1355"/>
      <c r="BK48" s="1355"/>
      <c r="BL48" s="1355"/>
      <c r="BM48" s="1355"/>
      <c r="BN48" s="1355"/>
      <c r="BO48" s="1355"/>
      <c r="BP48" s="1355"/>
      <c r="BQ48" s="1355"/>
      <c r="BR48" s="1355"/>
      <c r="BS48" s="1355"/>
      <c r="BT48" s="1355"/>
      <c r="BU48" s="1355"/>
      <c r="BV48" s="1355"/>
      <c r="BW48" s="1355"/>
      <c r="BX48" s="1355"/>
      <c r="BY48" s="1355"/>
      <c r="BZ48" s="1355"/>
      <c r="CA48" s="1355"/>
      <c r="CB48" s="1355"/>
      <c r="CC48" s="1355"/>
      <c r="CD48" s="1355"/>
      <c r="CE48" s="1355"/>
      <c r="CF48" s="1355"/>
      <c r="CG48" s="1355"/>
      <c r="CH48" s="1355"/>
      <c r="CI48" s="1355"/>
      <c r="CJ48" s="1355"/>
      <c r="CK48" s="1355"/>
      <c r="CL48" s="1355"/>
      <c r="CM48" s="1355"/>
      <c r="CN48" s="1355"/>
      <c r="CO48" s="1355"/>
      <c r="CP48" s="1355"/>
      <c r="CQ48" s="1355"/>
      <c r="CR48" s="1355"/>
      <c r="CS48" s="1355"/>
      <c r="CT48" s="1355"/>
      <c r="CU48" s="1355"/>
      <c r="CV48" s="1355"/>
      <c r="CW48" s="1355"/>
      <c r="CX48" s="1355"/>
      <c r="CY48" s="1355"/>
      <c r="CZ48" s="1355"/>
      <c r="DA48" s="1355"/>
      <c r="DB48" s="1355"/>
      <c r="DC48" s="1355"/>
      <c r="DD48" s="1355"/>
      <c r="DE48" s="1355"/>
      <c r="DF48" s="1355"/>
      <c r="DG48" s="1355"/>
      <c r="DH48" s="1355"/>
      <c r="DI48" s="1355"/>
      <c r="DJ48" s="1355"/>
      <c r="DK48" s="1355"/>
      <c r="DL48" s="1355"/>
      <c r="DM48" s="1355"/>
      <c r="DN48" s="1355"/>
      <c r="DO48" s="1355"/>
      <c r="DP48" s="1355"/>
      <c r="DQ48" s="1355"/>
      <c r="DR48" s="1355"/>
      <c r="DS48" s="1355"/>
      <c r="DT48" s="1355"/>
      <c r="DU48" s="1355"/>
      <c r="DV48" s="1355"/>
      <c r="DW48" s="1355"/>
      <c r="DX48" s="1355"/>
      <c r="DY48" s="1355"/>
      <c r="DZ48" s="1355"/>
      <c r="EA48" s="1355"/>
      <c r="EB48" s="1355"/>
      <c r="EC48" s="1355"/>
      <c r="ED48" s="1355"/>
      <c r="EE48" s="1355"/>
      <c r="EF48" s="1355"/>
      <c r="EG48" s="1355"/>
      <c r="EH48" s="1355"/>
      <c r="EI48" s="1355"/>
      <c r="EJ48" s="1355"/>
      <c r="EK48" s="1355"/>
      <c r="EL48" s="1355"/>
      <c r="EM48" s="1355"/>
      <c r="EN48" s="1355"/>
      <c r="EO48" s="1355"/>
      <c r="EP48" s="1355"/>
      <c r="EQ48" s="1355"/>
      <c r="ER48" s="1355"/>
      <c r="ES48" s="1355"/>
      <c r="ET48" s="1355"/>
      <c r="EU48" s="1355"/>
      <c r="EV48" s="1355"/>
      <c r="EW48" s="1355"/>
      <c r="EX48" s="1355"/>
      <c r="EY48" s="1355"/>
      <c r="EZ48" s="1355"/>
      <c r="FA48" s="1355"/>
      <c r="FB48" s="1355"/>
    </row>
    <row r="49" spans="1:158" s="1395" customFormat="1" ht="12.5" x14ac:dyDescent="0.35">
      <c r="A49" s="1361" t="s">
        <v>5463</v>
      </c>
      <c r="B49" s="1361" t="s">
        <v>5464</v>
      </c>
      <c r="C49" s="1362">
        <v>1</v>
      </c>
      <c r="D49" s="164">
        <v>8911.56</v>
      </c>
      <c r="E49" s="164">
        <v>8911.56</v>
      </c>
      <c r="F49" s="1355"/>
      <c r="G49" s="1355"/>
      <c r="H49" s="1355"/>
      <c r="I49" s="1355"/>
      <c r="J49" s="1355"/>
      <c r="K49" s="1355"/>
      <c r="L49" s="1355"/>
      <c r="M49" s="1355"/>
      <c r="N49" s="1355"/>
      <c r="O49" s="1355"/>
      <c r="P49" s="1355"/>
      <c r="Q49" s="1355"/>
      <c r="R49" s="1355"/>
      <c r="S49" s="1355"/>
      <c r="T49" s="1355"/>
      <c r="U49" s="1355"/>
      <c r="V49" s="1355"/>
      <c r="W49" s="1355"/>
      <c r="X49" s="1355"/>
      <c r="Y49" s="1355"/>
      <c r="Z49" s="1355"/>
      <c r="AA49" s="1355"/>
      <c r="AB49" s="1355"/>
      <c r="AC49" s="1355"/>
      <c r="AD49" s="1355"/>
      <c r="AE49" s="1355"/>
      <c r="AF49" s="1355"/>
      <c r="AG49" s="1355"/>
      <c r="AH49" s="1355"/>
      <c r="AI49" s="1355"/>
      <c r="AJ49" s="1355"/>
      <c r="AK49" s="1355"/>
      <c r="AL49" s="1355"/>
      <c r="AM49" s="1355"/>
      <c r="AN49" s="1355"/>
      <c r="AO49" s="1355"/>
      <c r="AP49" s="1355"/>
      <c r="AQ49" s="1355"/>
      <c r="AR49" s="1355"/>
      <c r="AS49" s="1355"/>
      <c r="AT49" s="1355"/>
      <c r="AU49" s="1355"/>
      <c r="AV49" s="1355"/>
      <c r="AW49" s="1355"/>
      <c r="AX49" s="1355"/>
      <c r="AY49" s="1355"/>
      <c r="AZ49" s="1355"/>
      <c r="BA49" s="1355"/>
      <c r="BB49" s="1355"/>
      <c r="BC49" s="1355"/>
      <c r="BD49" s="1355"/>
      <c r="BE49" s="1355"/>
      <c r="BF49" s="1355"/>
      <c r="BG49" s="1355"/>
      <c r="BH49" s="1355"/>
      <c r="BI49" s="1355"/>
      <c r="BJ49" s="1355"/>
      <c r="BK49" s="1355"/>
      <c r="BL49" s="1355"/>
      <c r="BM49" s="1355"/>
      <c r="BN49" s="1355"/>
      <c r="BO49" s="1355"/>
      <c r="BP49" s="1355"/>
      <c r="BQ49" s="1355"/>
      <c r="BR49" s="1355"/>
      <c r="BS49" s="1355"/>
      <c r="BT49" s="1355"/>
      <c r="BU49" s="1355"/>
      <c r="BV49" s="1355"/>
      <c r="BW49" s="1355"/>
      <c r="BX49" s="1355"/>
      <c r="BY49" s="1355"/>
      <c r="BZ49" s="1355"/>
      <c r="CA49" s="1355"/>
      <c r="CB49" s="1355"/>
      <c r="CC49" s="1355"/>
      <c r="CD49" s="1355"/>
      <c r="CE49" s="1355"/>
      <c r="CF49" s="1355"/>
      <c r="CG49" s="1355"/>
      <c r="CH49" s="1355"/>
      <c r="CI49" s="1355"/>
      <c r="CJ49" s="1355"/>
      <c r="CK49" s="1355"/>
      <c r="CL49" s="1355"/>
      <c r="CM49" s="1355"/>
      <c r="CN49" s="1355"/>
      <c r="CO49" s="1355"/>
      <c r="CP49" s="1355"/>
      <c r="CQ49" s="1355"/>
      <c r="CR49" s="1355"/>
      <c r="CS49" s="1355"/>
      <c r="CT49" s="1355"/>
      <c r="CU49" s="1355"/>
      <c r="CV49" s="1355"/>
      <c r="CW49" s="1355"/>
      <c r="CX49" s="1355"/>
      <c r="CY49" s="1355"/>
      <c r="CZ49" s="1355"/>
      <c r="DA49" s="1355"/>
      <c r="DB49" s="1355"/>
      <c r="DC49" s="1355"/>
      <c r="DD49" s="1355"/>
      <c r="DE49" s="1355"/>
      <c r="DF49" s="1355"/>
      <c r="DG49" s="1355"/>
      <c r="DH49" s="1355"/>
      <c r="DI49" s="1355"/>
      <c r="DJ49" s="1355"/>
      <c r="DK49" s="1355"/>
      <c r="DL49" s="1355"/>
      <c r="DM49" s="1355"/>
      <c r="DN49" s="1355"/>
      <c r="DO49" s="1355"/>
      <c r="DP49" s="1355"/>
      <c r="DQ49" s="1355"/>
      <c r="DR49" s="1355"/>
      <c r="DS49" s="1355"/>
      <c r="DT49" s="1355"/>
      <c r="DU49" s="1355"/>
      <c r="DV49" s="1355"/>
      <c r="DW49" s="1355"/>
      <c r="DX49" s="1355"/>
      <c r="DY49" s="1355"/>
      <c r="DZ49" s="1355"/>
      <c r="EA49" s="1355"/>
      <c r="EB49" s="1355"/>
      <c r="EC49" s="1355"/>
      <c r="ED49" s="1355"/>
      <c r="EE49" s="1355"/>
      <c r="EF49" s="1355"/>
      <c r="EG49" s="1355"/>
      <c r="EH49" s="1355"/>
      <c r="EI49" s="1355"/>
      <c r="EJ49" s="1355"/>
      <c r="EK49" s="1355"/>
      <c r="EL49" s="1355"/>
      <c r="EM49" s="1355"/>
      <c r="EN49" s="1355"/>
      <c r="EO49" s="1355"/>
      <c r="EP49" s="1355"/>
      <c r="EQ49" s="1355"/>
      <c r="ER49" s="1355"/>
      <c r="ES49" s="1355"/>
      <c r="ET49" s="1355"/>
      <c r="EU49" s="1355"/>
      <c r="EV49" s="1355"/>
      <c r="EW49" s="1355"/>
      <c r="EX49" s="1355"/>
      <c r="EY49" s="1355"/>
      <c r="EZ49" s="1355"/>
      <c r="FA49" s="1355"/>
      <c r="FB49" s="1355"/>
    </row>
    <row r="50" spans="1:158" s="1395" customFormat="1" ht="12.5" x14ac:dyDescent="0.35">
      <c r="A50" s="1361" t="s">
        <v>5465</v>
      </c>
      <c r="B50" s="1361" t="s">
        <v>5466</v>
      </c>
      <c r="C50" s="1362">
        <v>4</v>
      </c>
      <c r="D50" s="164">
        <v>7472.34</v>
      </c>
      <c r="E50" s="164">
        <v>7472.34</v>
      </c>
      <c r="F50" s="1355"/>
      <c r="G50" s="1355"/>
      <c r="H50" s="1355"/>
      <c r="I50" s="1355"/>
      <c r="J50" s="1355"/>
      <c r="K50" s="1355"/>
      <c r="L50" s="1355"/>
      <c r="M50" s="1355"/>
      <c r="N50" s="1355"/>
      <c r="O50" s="1355"/>
      <c r="P50" s="1355"/>
      <c r="Q50" s="1355"/>
      <c r="R50" s="1355"/>
      <c r="S50" s="1355"/>
      <c r="T50" s="1355"/>
      <c r="U50" s="1355"/>
      <c r="V50" s="1355"/>
      <c r="W50" s="1355"/>
      <c r="X50" s="1355"/>
      <c r="Y50" s="1355"/>
      <c r="Z50" s="1355"/>
      <c r="AA50" s="1355"/>
      <c r="AB50" s="1355"/>
      <c r="AC50" s="1355"/>
      <c r="AD50" s="1355"/>
      <c r="AE50" s="1355"/>
      <c r="AF50" s="1355"/>
      <c r="AG50" s="1355"/>
      <c r="AH50" s="1355"/>
      <c r="AI50" s="1355"/>
      <c r="AJ50" s="1355"/>
      <c r="AK50" s="1355"/>
      <c r="AL50" s="1355"/>
      <c r="AM50" s="1355"/>
      <c r="AN50" s="1355"/>
      <c r="AO50" s="1355"/>
      <c r="AP50" s="1355"/>
      <c r="AQ50" s="1355"/>
      <c r="AR50" s="1355"/>
      <c r="AS50" s="1355"/>
      <c r="AT50" s="1355"/>
      <c r="AU50" s="1355"/>
      <c r="AV50" s="1355"/>
      <c r="AW50" s="1355"/>
      <c r="AX50" s="1355"/>
      <c r="AY50" s="1355"/>
      <c r="AZ50" s="1355"/>
      <c r="BA50" s="1355"/>
      <c r="BB50" s="1355"/>
      <c r="BC50" s="1355"/>
      <c r="BD50" s="1355"/>
      <c r="BE50" s="1355"/>
      <c r="BF50" s="1355"/>
      <c r="BG50" s="1355"/>
      <c r="BH50" s="1355"/>
      <c r="BI50" s="1355"/>
      <c r="BJ50" s="1355"/>
      <c r="BK50" s="1355"/>
      <c r="BL50" s="1355"/>
      <c r="BM50" s="1355"/>
      <c r="BN50" s="1355"/>
      <c r="BO50" s="1355"/>
      <c r="BP50" s="1355"/>
      <c r="BQ50" s="1355"/>
      <c r="BR50" s="1355"/>
      <c r="BS50" s="1355"/>
      <c r="BT50" s="1355"/>
      <c r="BU50" s="1355"/>
      <c r="BV50" s="1355"/>
      <c r="BW50" s="1355"/>
      <c r="BX50" s="1355"/>
      <c r="BY50" s="1355"/>
      <c r="BZ50" s="1355"/>
      <c r="CA50" s="1355"/>
      <c r="CB50" s="1355"/>
      <c r="CC50" s="1355"/>
      <c r="CD50" s="1355"/>
      <c r="CE50" s="1355"/>
      <c r="CF50" s="1355"/>
      <c r="CG50" s="1355"/>
      <c r="CH50" s="1355"/>
      <c r="CI50" s="1355"/>
      <c r="CJ50" s="1355"/>
      <c r="CK50" s="1355"/>
      <c r="CL50" s="1355"/>
      <c r="CM50" s="1355"/>
      <c r="CN50" s="1355"/>
      <c r="CO50" s="1355"/>
      <c r="CP50" s="1355"/>
      <c r="CQ50" s="1355"/>
      <c r="CR50" s="1355"/>
      <c r="CS50" s="1355"/>
      <c r="CT50" s="1355"/>
      <c r="CU50" s="1355"/>
      <c r="CV50" s="1355"/>
      <c r="CW50" s="1355"/>
      <c r="CX50" s="1355"/>
      <c r="CY50" s="1355"/>
      <c r="CZ50" s="1355"/>
      <c r="DA50" s="1355"/>
      <c r="DB50" s="1355"/>
      <c r="DC50" s="1355"/>
      <c r="DD50" s="1355"/>
      <c r="DE50" s="1355"/>
      <c r="DF50" s="1355"/>
      <c r="DG50" s="1355"/>
      <c r="DH50" s="1355"/>
      <c r="DI50" s="1355"/>
      <c r="DJ50" s="1355"/>
      <c r="DK50" s="1355"/>
      <c r="DL50" s="1355"/>
      <c r="DM50" s="1355"/>
      <c r="DN50" s="1355"/>
      <c r="DO50" s="1355"/>
      <c r="DP50" s="1355"/>
      <c r="DQ50" s="1355"/>
      <c r="DR50" s="1355"/>
      <c r="DS50" s="1355"/>
      <c r="DT50" s="1355"/>
      <c r="DU50" s="1355"/>
      <c r="DV50" s="1355"/>
      <c r="DW50" s="1355"/>
      <c r="DX50" s="1355"/>
      <c r="DY50" s="1355"/>
      <c r="DZ50" s="1355"/>
      <c r="EA50" s="1355"/>
      <c r="EB50" s="1355"/>
      <c r="EC50" s="1355"/>
      <c r="ED50" s="1355"/>
      <c r="EE50" s="1355"/>
      <c r="EF50" s="1355"/>
      <c r="EG50" s="1355"/>
      <c r="EH50" s="1355"/>
      <c r="EI50" s="1355"/>
      <c r="EJ50" s="1355"/>
      <c r="EK50" s="1355"/>
      <c r="EL50" s="1355"/>
      <c r="EM50" s="1355"/>
      <c r="EN50" s="1355"/>
      <c r="EO50" s="1355"/>
      <c r="EP50" s="1355"/>
      <c r="EQ50" s="1355"/>
      <c r="ER50" s="1355"/>
      <c r="ES50" s="1355"/>
      <c r="ET50" s="1355"/>
      <c r="EU50" s="1355"/>
      <c r="EV50" s="1355"/>
      <c r="EW50" s="1355"/>
      <c r="EX50" s="1355"/>
      <c r="EY50" s="1355"/>
      <c r="EZ50" s="1355"/>
      <c r="FA50" s="1355"/>
      <c r="FB50" s="1355"/>
    </row>
    <row r="51" spans="1:158" s="1395" customFormat="1" ht="12.5" x14ac:dyDescent="0.35">
      <c r="A51" s="1361" t="s">
        <v>5467</v>
      </c>
      <c r="B51" s="1361" t="s">
        <v>5468</v>
      </c>
      <c r="C51" s="1362">
        <v>2</v>
      </c>
      <c r="D51" s="164">
        <v>7472.34</v>
      </c>
      <c r="E51" s="164">
        <v>7472.34</v>
      </c>
      <c r="F51" s="1355"/>
      <c r="G51" s="1355"/>
      <c r="H51" s="1355"/>
      <c r="I51" s="1355"/>
      <c r="J51" s="1355"/>
      <c r="K51" s="1355"/>
      <c r="L51" s="1355"/>
      <c r="M51" s="1355"/>
      <c r="N51" s="1355"/>
      <c r="O51" s="1355"/>
      <c r="P51" s="1355"/>
      <c r="Q51" s="1355"/>
      <c r="R51" s="1355"/>
      <c r="S51" s="1355"/>
      <c r="T51" s="1355"/>
      <c r="U51" s="1355"/>
      <c r="V51" s="1355"/>
      <c r="W51" s="1355"/>
      <c r="X51" s="1355"/>
      <c r="Y51" s="1355"/>
      <c r="Z51" s="1355"/>
      <c r="AA51" s="1355"/>
      <c r="AB51" s="1355"/>
      <c r="AC51" s="1355"/>
      <c r="AD51" s="1355"/>
      <c r="AE51" s="1355"/>
      <c r="AF51" s="1355"/>
      <c r="AG51" s="1355"/>
      <c r="AH51" s="1355"/>
      <c r="AI51" s="1355"/>
      <c r="AJ51" s="1355"/>
      <c r="AK51" s="1355"/>
      <c r="AL51" s="1355"/>
      <c r="AM51" s="1355"/>
      <c r="AN51" s="1355"/>
      <c r="AO51" s="1355"/>
      <c r="AP51" s="1355"/>
      <c r="AQ51" s="1355"/>
      <c r="AR51" s="1355"/>
      <c r="AS51" s="1355"/>
      <c r="AT51" s="1355"/>
      <c r="AU51" s="1355"/>
      <c r="AV51" s="1355"/>
      <c r="AW51" s="1355"/>
      <c r="AX51" s="1355"/>
      <c r="AY51" s="1355"/>
      <c r="AZ51" s="1355"/>
      <c r="BA51" s="1355"/>
      <c r="BB51" s="1355"/>
      <c r="BC51" s="1355"/>
      <c r="BD51" s="1355"/>
      <c r="BE51" s="1355"/>
      <c r="BF51" s="1355"/>
      <c r="BG51" s="1355"/>
      <c r="BH51" s="1355"/>
      <c r="BI51" s="1355"/>
      <c r="BJ51" s="1355"/>
      <c r="BK51" s="1355"/>
      <c r="BL51" s="1355"/>
      <c r="BM51" s="1355"/>
      <c r="BN51" s="1355"/>
      <c r="BO51" s="1355"/>
      <c r="BP51" s="1355"/>
      <c r="BQ51" s="1355"/>
      <c r="BR51" s="1355"/>
      <c r="BS51" s="1355"/>
      <c r="BT51" s="1355"/>
      <c r="BU51" s="1355"/>
      <c r="BV51" s="1355"/>
      <c r="BW51" s="1355"/>
      <c r="BX51" s="1355"/>
      <c r="BY51" s="1355"/>
      <c r="BZ51" s="1355"/>
      <c r="CA51" s="1355"/>
      <c r="CB51" s="1355"/>
      <c r="CC51" s="1355"/>
      <c r="CD51" s="1355"/>
      <c r="CE51" s="1355"/>
      <c r="CF51" s="1355"/>
      <c r="CG51" s="1355"/>
      <c r="CH51" s="1355"/>
      <c r="CI51" s="1355"/>
      <c r="CJ51" s="1355"/>
      <c r="CK51" s="1355"/>
      <c r="CL51" s="1355"/>
      <c r="CM51" s="1355"/>
      <c r="CN51" s="1355"/>
      <c r="CO51" s="1355"/>
      <c r="CP51" s="1355"/>
      <c r="CQ51" s="1355"/>
      <c r="CR51" s="1355"/>
      <c r="CS51" s="1355"/>
      <c r="CT51" s="1355"/>
      <c r="CU51" s="1355"/>
      <c r="CV51" s="1355"/>
      <c r="CW51" s="1355"/>
      <c r="CX51" s="1355"/>
      <c r="CY51" s="1355"/>
      <c r="CZ51" s="1355"/>
      <c r="DA51" s="1355"/>
      <c r="DB51" s="1355"/>
      <c r="DC51" s="1355"/>
      <c r="DD51" s="1355"/>
      <c r="DE51" s="1355"/>
      <c r="DF51" s="1355"/>
      <c r="DG51" s="1355"/>
      <c r="DH51" s="1355"/>
      <c r="DI51" s="1355"/>
      <c r="DJ51" s="1355"/>
      <c r="DK51" s="1355"/>
      <c r="DL51" s="1355"/>
      <c r="DM51" s="1355"/>
      <c r="DN51" s="1355"/>
      <c r="DO51" s="1355"/>
      <c r="DP51" s="1355"/>
      <c r="DQ51" s="1355"/>
      <c r="DR51" s="1355"/>
      <c r="DS51" s="1355"/>
      <c r="DT51" s="1355"/>
      <c r="DU51" s="1355"/>
      <c r="DV51" s="1355"/>
      <c r="DW51" s="1355"/>
      <c r="DX51" s="1355"/>
      <c r="DY51" s="1355"/>
      <c r="DZ51" s="1355"/>
      <c r="EA51" s="1355"/>
      <c r="EB51" s="1355"/>
      <c r="EC51" s="1355"/>
      <c r="ED51" s="1355"/>
      <c r="EE51" s="1355"/>
      <c r="EF51" s="1355"/>
      <c r="EG51" s="1355"/>
      <c r="EH51" s="1355"/>
      <c r="EI51" s="1355"/>
      <c r="EJ51" s="1355"/>
      <c r="EK51" s="1355"/>
      <c r="EL51" s="1355"/>
      <c r="EM51" s="1355"/>
      <c r="EN51" s="1355"/>
      <c r="EO51" s="1355"/>
      <c r="EP51" s="1355"/>
      <c r="EQ51" s="1355"/>
      <c r="ER51" s="1355"/>
      <c r="ES51" s="1355"/>
      <c r="ET51" s="1355"/>
      <c r="EU51" s="1355"/>
      <c r="EV51" s="1355"/>
      <c r="EW51" s="1355"/>
      <c r="EX51" s="1355"/>
      <c r="EY51" s="1355"/>
      <c r="EZ51" s="1355"/>
      <c r="FA51" s="1355"/>
      <c r="FB51" s="1355"/>
    </row>
    <row r="52" spans="1:158" s="1395" customFormat="1" ht="12.5" x14ac:dyDescent="0.35">
      <c r="A52" s="1361" t="s">
        <v>5469</v>
      </c>
      <c r="B52" s="1361" t="s">
        <v>5470</v>
      </c>
      <c r="C52" s="1362">
        <v>1</v>
      </c>
      <c r="D52" s="164">
        <v>7472.34</v>
      </c>
      <c r="E52" s="164">
        <v>7472.34</v>
      </c>
      <c r="F52" s="1355"/>
      <c r="G52" s="1355"/>
      <c r="H52" s="1355"/>
      <c r="I52" s="1355"/>
      <c r="J52" s="1355"/>
      <c r="K52" s="1355"/>
      <c r="L52" s="1355"/>
      <c r="M52" s="1355"/>
      <c r="N52" s="1355"/>
      <c r="O52" s="1355"/>
      <c r="P52" s="1355"/>
      <c r="Q52" s="1355"/>
      <c r="R52" s="1355"/>
      <c r="S52" s="1355"/>
      <c r="T52" s="1355"/>
      <c r="U52" s="1355"/>
      <c r="V52" s="1355"/>
      <c r="W52" s="1355"/>
      <c r="X52" s="1355"/>
      <c r="Y52" s="1355"/>
      <c r="Z52" s="1355"/>
      <c r="AA52" s="1355"/>
      <c r="AB52" s="1355"/>
      <c r="AC52" s="1355"/>
      <c r="AD52" s="1355"/>
      <c r="AE52" s="1355"/>
      <c r="AF52" s="1355"/>
      <c r="AG52" s="1355"/>
      <c r="AH52" s="1355"/>
      <c r="AI52" s="1355"/>
      <c r="AJ52" s="1355"/>
      <c r="AK52" s="1355"/>
      <c r="AL52" s="1355"/>
      <c r="AM52" s="1355"/>
      <c r="AN52" s="1355"/>
      <c r="AO52" s="1355"/>
      <c r="AP52" s="1355"/>
      <c r="AQ52" s="1355"/>
      <c r="AR52" s="1355"/>
      <c r="AS52" s="1355"/>
      <c r="AT52" s="1355"/>
      <c r="AU52" s="1355"/>
      <c r="AV52" s="1355"/>
      <c r="AW52" s="1355"/>
      <c r="AX52" s="1355"/>
      <c r="AY52" s="1355"/>
      <c r="AZ52" s="1355"/>
      <c r="BA52" s="1355"/>
      <c r="BB52" s="1355"/>
      <c r="BC52" s="1355"/>
      <c r="BD52" s="1355"/>
      <c r="BE52" s="1355"/>
      <c r="BF52" s="1355"/>
      <c r="BG52" s="1355"/>
      <c r="BH52" s="1355"/>
      <c r="BI52" s="1355"/>
      <c r="BJ52" s="1355"/>
      <c r="BK52" s="1355"/>
      <c r="BL52" s="1355"/>
      <c r="BM52" s="1355"/>
      <c r="BN52" s="1355"/>
      <c r="BO52" s="1355"/>
      <c r="BP52" s="1355"/>
      <c r="BQ52" s="1355"/>
      <c r="BR52" s="1355"/>
      <c r="BS52" s="1355"/>
      <c r="BT52" s="1355"/>
      <c r="BU52" s="1355"/>
      <c r="BV52" s="1355"/>
      <c r="BW52" s="1355"/>
      <c r="BX52" s="1355"/>
      <c r="BY52" s="1355"/>
      <c r="BZ52" s="1355"/>
      <c r="CA52" s="1355"/>
      <c r="CB52" s="1355"/>
      <c r="CC52" s="1355"/>
      <c r="CD52" s="1355"/>
      <c r="CE52" s="1355"/>
      <c r="CF52" s="1355"/>
      <c r="CG52" s="1355"/>
      <c r="CH52" s="1355"/>
      <c r="CI52" s="1355"/>
      <c r="CJ52" s="1355"/>
      <c r="CK52" s="1355"/>
      <c r="CL52" s="1355"/>
      <c r="CM52" s="1355"/>
      <c r="CN52" s="1355"/>
      <c r="CO52" s="1355"/>
      <c r="CP52" s="1355"/>
      <c r="CQ52" s="1355"/>
      <c r="CR52" s="1355"/>
      <c r="CS52" s="1355"/>
      <c r="CT52" s="1355"/>
      <c r="CU52" s="1355"/>
      <c r="CV52" s="1355"/>
      <c r="CW52" s="1355"/>
      <c r="CX52" s="1355"/>
      <c r="CY52" s="1355"/>
      <c r="CZ52" s="1355"/>
      <c r="DA52" s="1355"/>
      <c r="DB52" s="1355"/>
      <c r="DC52" s="1355"/>
      <c r="DD52" s="1355"/>
      <c r="DE52" s="1355"/>
      <c r="DF52" s="1355"/>
      <c r="DG52" s="1355"/>
      <c r="DH52" s="1355"/>
      <c r="DI52" s="1355"/>
      <c r="DJ52" s="1355"/>
      <c r="DK52" s="1355"/>
      <c r="DL52" s="1355"/>
      <c r="DM52" s="1355"/>
      <c r="DN52" s="1355"/>
      <c r="DO52" s="1355"/>
      <c r="DP52" s="1355"/>
      <c r="DQ52" s="1355"/>
      <c r="DR52" s="1355"/>
      <c r="DS52" s="1355"/>
      <c r="DT52" s="1355"/>
      <c r="DU52" s="1355"/>
      <c r="DV52" s="1355"/>
      <c r="DW52" s="1355"/>
      <c r="DX52" s="1355"/>
      <c r="DY52" s="1355"/>
      <c r="DZ52" s="1355"/>
      <c r="EA52" s="1355"/>
      <c r="EB52" s="1355"/>
      <c r="EC52" s="1355"/>
      <c r="ED52" s="1355"/>
      <c r="EE52" s="1355"/>
      <c r="EF52" s="1355"/>
      <c r="EG52" s="1355"/>
      <c r="EH52" s="1355"/>
      <c r="EI52" s="1355"/>
      <c r="EJ52" s="1355"/>
      <c r="EK52" s="1355"/>
      <c r="EL52" s="1355"/>
      <c r="EM52" s="1355"/>
      <c r="EN52" s="1355"/>
      <c r="EO52" s="1355"/>
      <c r="EP52" s="1355"/>
      <c r="EQ52" s="1355"/>
      <c r="ER52" s="1355"/>
      <c r="ES52" s="1355"/>
      <c r="ET52" s="1355"/>
      <c r="EU52" s="1355"/>
      <c r="EV52" s="1355"/>
      <c r="EW52" s="1355"/>
      <c r="EX52" s="1355"/>
      <c r="EY52" s="1355"/>
      <c r="EZ52" s="1355"/>
      <c r="FA52" s="1355"/>
      <c r="FB52" s="1355"/>
    </row>
    <row r="53" spans="1:158" s="1395" customFormat="1" ht="12.5" x14ac:dyDescent="0.35">
      <c r="A53" s="1361" t="s">
        <v>5471</v>
      </c>
      <c r="B53" s="1361" t="s">
        <v>5472</v>
      </c>
      <c r="C53" s="1362">
        <f>5+8</f>
        <v>13</v>
      </c>
      <c r="D53" s="164">
        <v>7472.34</v>
      </c>
      <c r="E53" s="164">
        <v>7472.34</v>
      </c>
      <c r="F53" s="1355"/>
      <c r="G53" s="1355"/>
      <c r="H53" s="1355"/>
      <c r="I53" s="1355"/>
      <c r="J53" s="1355"/>
      <c r="K53" s="1355"/>
      <c r="L53" s="1355"/>
      <c r="M53" s="1355"/>
      <c r="N53" s="1355"/>
      <c r="O53" s="1355"/>
      <c r="P53" s="1355"/>
      <c r="Q53" s="1355"/>
      <c r="R53" s="1355"/>
      <c r="S53" s="1355"/>
      <c r="T53" s="1355"/>
      <c r="U53" s="1355"/>
      <c r="V53" s="1355"/>
      <c r="W53" s="1355"/>
      <c r="X53" s="1355"/>
      <c r="Y53" s="1355"/>
      <c r="Z53" s="1355"/>
      <c r="AA53" s="1355"/>
      <c r="AB53" s="1355"/>
      <c r="AC53" s="1355"/>
      <c r="AD53" s="1355"/>
      <c r="AE53" s="1355"/>
      <c r="AF53" s="1355"/>
      <c r="AG53" s="1355"/>
      <c r="AH53" s="1355"/>
      <c r="AI53" s="1355"/>
      <c r="AJ53" s="1355"/>
      <c r="AK53" s="1355"/>
      <c r="AL53" s="1355"/>
      <c r="AM53" s="1355"/>
      <c r="AN53" s="1355"/>
      <c r="AO53" s="1355"/>
      <c r="AP53" s="1355"/>
      <c r="AQ53" s="1355"/>
      <c r="AR53" s="1355"/>
      <c r="AS53" s="1355"/>
      <c r="AT53" s="1355"/>
      <c r="AU53" s="1355"/>
      <c r="AV53" s="1355"/>
      <c r="AW53" s="1355"/>
      <c r="AX53" s="1355"/>
      <c r="AY53" s="1355"/>
      <c r="AZ53" s="1355"/>
      <c r="BA53" s="1355"/>
      <c r="BB53" s="1355"/>
      <c r="BC53" s="1355"/>
      <c r="BD53" s="1355"/>
      <c r="BE53" s="1355"/>
      <c r="BF53" s="1355"/>
      <c r="BG53" s="1355"/>
      <c r="BH53" s="1355"/>
      <c r="BI53" s="1355"/>
      <c r="BJ53" s="1355"/>
      <c r="BK53" s="1355"/>
      <c r="BL53" s="1355"/>
      <c r="BM53" s="1355"/>
      <c r="BN53" s="1355"/>
      <c r="BO53" s="1355"/>
      <c r="BP53" s="1355"/>
      <c r="BQ53" s="1355"/>
      <c r="BR53" s="1355"/>
      <c r="BS53" s="1355"/>
      <c r="BT53" s="1355"/>
      <c r="BU53" s="1355"/>
      <c r="BV53" s="1355"/>
      <c r="BW53" s="1355"/>
      <c r="BX53" s="1355"/>
      <c r="BY53" s="1355"/>
      <c r="BZ53" s="1355"/>
      <c r="CA53" s="1355"/>
      <c r="CB53" s="1355"/>
      <c r="CC53" s="1355"/>
      <c r="CD53" s="1355"/>
      <c r="CE53" s="1355"/>
      <c r="CF53" s="1355"/>
      <c r="CG53" s="1355"/>
      <c r="CH53" s="1355"/>
      <c r="CI53" s="1355"/>
      <c r="CJ53" s="1355"/>
      <c r="CK53" s="1355"/>
      <c r="CL53" s="1355"/>
      <c r="CM53" s="1355"/>
      <c r="CN53" s="1355"/>
      <c r="CO53" s="1355"/>
      <c r="CP53" s="1355"/>
      <c r="CQ53" s="1355"/>
      <c r="CR53" s="1355"/>
      <c r="CS53" s="1355"/>
      <c r="CT53" s="1355"/>
      <c r="CU53" s="1355"/>
      <c r="CV53" s="1355"/>
      <c r="CW53" s="1355"/>
      <c r="CX53" s="1355"/>
      <c r="CY53" s="1355"/>
      <c r="CZ53" s="1355"/>
      <c r="DA53" s="1355"/>
      <c r="DB53" s="1355"/>
      <c r="DC53" s="1355"/>
      <c r="DD53" s="1355"/>
      <c r="DE53" s="1355"/>
      <c r="DF53" s="1355"/>
      <c r="DG53" s="1355"/>
      <c r="DH53" s="1355"/>
      <c r="DI53" s="1355"/>
      <c r="DJ53" s="1355"/>
      <c r="DK53" s="1355"/>
      <c r="DL53" s="1355"/>
      <c r="DM53" s="1355"/>
      <c r="DN53" s="1355"/>
      <c r="DO53" s="1355"/>
      <c r="DP53" s="1355"/>
      <c r="DQ53" s="1355"/>
      <c r="DR53" s="1355"/>
      <c r="DS53" s="1355"/>
      <c r="DT53" s="1355"/>
      <c r="DU53" s="1355"/>
      <c r="DV53" s="1355"/>
      <c r="DW53" s="1355"/>
      <c r="DX53" s="1355"/>
      <c r="DY53" s="1355"/>
      <c r="DZ53" s="1355"/>
      <c r="EA53" s="1355"/>
      <c r="EB53" s="1355"/>
      <c r="EC53" s="1355"/>
      <c r="ED53" s="1355"/>
      <c r="EE53" s="1355"/>
      <c r="EF53" s="1355"/>
      <c r="EG53" s="1355"/>
      <c r="EH53" s="1355"/>
      <c r="EI53" s="1355"/>
      <c r="EJ53" s="1355"/>
      <c r="EK53" s="1355"/>
      <c r="EL53" s="1355"/>
      <c r="EM53" s="1355"/>
      <c r="EN53" s="1355"/>
      <c r="EO53" s="1355"/>
      <c r="EP53" s="1355"/>
      <c r="EQ53" s="1355"/>
      <c r="ER53" s="1355"/>
      <c r="ES53" s="1355"/>
      <c r="ET53" s="1355"/>
      <c r="EU53" s="1355"/>
      <c r="EV53" s="1355"/>
      <c r="EW53" s="1355"/>
      <c r="EX53" s="1355"/>
      <c r="EY53" s="1355"/>
      <c r="EZ53" s="1355"/>
      <c r="FA53" s="1355"/>
      <c r="FB53" s="1355"/>
    </row>
    <row r="54" spans="1:158" s="1395" customFormat="1" ht="12.5" x14ac:dyDescent="0.35">
      <c r="A54" s="1361" t="s">
        <v>5473</v>
      </c>
      <c r="B54" s="1361" t="s">
        <v>5474</v>
      </c>
      <c r="C54" s="1362">
        <v>1</v>
      </c>
      <c r="D54" s="164">
        <v>7472.34</v>
      </c>
      <c r="E54" s="164">
        <v>7472.34</v>
      </c>
      <c r="F54" s="1355"/>
      <c r="G54" s="1355"/>
      <c r="H54" s="1355"/>
      <c r="I54" s="1355"/>
      <c r="J54" s="1355"/>
      <c r="K54" s="1355"/>
      <c r="L54" s="1355"/>
      <c r="M54" s="1355"/>
      <c r="N54" s="1355"/>
      <c r="O54" s="1355"/>
      <c r="P54" s="1355"/>
      <c r="Q54" s="1355"/>
      <c r="R54" s="1355"/>
      <c r="S54" s="1355"/>
      <c r="T54" s="1355"/>
      <c r="U54" s="1355"/>
      <c r="V54" s="1355"/>
      <c r="W54" s="1355"/>
      <c r="X54" s="1355"/>
      <c r="Y54" s="1355"/>
      <c r="Z54" s="1355"/>
      <c r="AA54" s="1355"/>
      <c r="AB54" s="1355"/>
      <c r="AC54" s="1355"/>
      <c r="AD54" s="1355"/>
      <c r="AE54" s="1355"/>
      <c r="AF54" s="1355"/>
      <c r="AG54" s="1355"/>
      <c r="AH54" s="1355"/>
      <c r="AI54" s="1355"/>
      <c r="AJ54" s="1355"/>
      <c r="AK54" s="1355"/>
      <c r="AL54" s="1355"/>
      <c r="AM54" s="1355"/>
      <c r="AN54" s="1355"/>
      <c r="AO54" s="1355"/>
      <c r="AP54" s="1355"/>
      <c r="AQ54" s="1355"/>
      <c r="AR54" s="1355"/>
      <c r="AS54" s="1355"/>
      <c r="AT54" s="1355"/>
      <c r="AU54" s="1355"/>
      <c r="AV54" s="1355"/>
      <c r="AW54" s="1355"/>
      <c r="AX54" s="1355"/>
      <c r="AY54" s="1355"/>
      <c r="AZ54" s="1355"/>
      <c r="BA54" s="1355"/>
      <c r="BB54" s="1355"/>
      <c r="BC54" s="1355"/>
      <c r="BD54" s="1355"/>
      <c r="BE54" s="1355"/>
      <c r="BF54" s="1355"/>
      <c r="BG54" s="1355"/>
      <c r="BH54" s="1355"/>
      <c r="BI54" s="1355"/>
      <c r="BJ54" s="1355"/>
      <c r="BK54" s="1355"/>
      <c r="BL54" s="1355"/>
      <c r="BM54" s="1355"/>
      <c r="BN54" s="1355"/>
      <c r="BO54" s="1355"/>
      <c r="BP54" s="1355"/>
      <c r="BQ54" s="1355"/>
      <c r="BR54" s="1355"/>
      <c r="BS54" s="1355"/>
      <c r="BT54" s="1355"/>
      <c r="BU54" s="1355"/>
      <c r="BV54" s="1355"/>
      <c r="BW54" s="1355"/>
      <c r="BX54" s="1355"/>
      <c r="BY54" s="1355"/>
      <c r="BZ54" s="1355"/>
      <c r="CA54" s="1355"/>
      <c r="CB54" s="1355"/>
      <c r="CC54" s="1355"/>
      <c r="CD54" s="1355"/>
      <c r="CE54" s="1355"/>
      <c r="CF54" s="1355"/>
      <c r="CG54" s="1355"/>
      <c r="CH54" s="1355"/>
      <c r="CI54" s="1355"/>
      <c r="CJ54" s="1355"/>
      <c r="CK54" s="1355"/>
      <c r="CL54" s="1355"/>
      <c r="CM54" s="1355"/>
      <c r="CN54" s="1355"/>
      <c r="CO54" s="1355"/>
      <c r="CP54" s="1355"/>
      <c r="CQ54" s="1355"/>
      <c r="CR54" s="1355"/>
      <c r="CS54" s="1355"/>
      <c r="CT54" s="1355"/>
      <c r="CU54" s="1355"/>
      <c r="CV54" s="1355"/>
      <c r="CW54" s="1355"/>
      <c r="CX54" s="1355"/>
      <c r="CY54" s="1355"/>
      <c r="CZ54" s="1355"/>
      <c r="DA54" s="1355"/>
      <c r="DB54" s="1355"/>
      <c r="DC54" s="1355"/>
      <c r="DD54" s="1355"/>
      <c r="DE54" s="1355"/>
      <c r="DF54" s="1355"/>
      <c r="DG54" s="1355"/>
      <c r="DH54" s="1355"/>
      <c r="DI54" s="1355"/>
      <c r="DJ54" s="1355"/>
      <c r="DK54" s="1355"/>
      <c r="DL54" s="1355"/>
      <c r="DM54" s="1355"/>
      <c r="DN54" s="1355"/>
      <c r="DO54" s="1355"/>
      <c r="DP54" s="1355"/>
      <c r="DQ54" s="1355"/>
      <c r="DR54" s="1355"/>
      <c r="DS54" s="1355"/>
      <c r="DT54" s="1355"/>
      <c r="DU54" s="1355"/>
      <c r="DV54" s="1355"/>
      <c r="DW54" s="1355"/>
      <c r="DX54" s="1355"/>
      <c r="DY54" s="1355"/>
      <c r="DZ54" s="1355"/>
      <c r="EA54" s="1355"/>
      <c r="EB54" s="1355"/>
      <c r="EC54" s="1355"/>
      <c r="ED54" s="1355"/>
      <c r="EE54" s="1355"/>
      <c r="EF54" s="1355"/>
      <c r="EG54" s="1355"/>
      <c r="EH54" s="1355"/>
      <c r="EI54" s="1355"/>
      <c r="EJ54" s="1355"/>
      <c r="EK54" s="1355"/>
      <c r="EL54" s="1355"/>
      <c r="EM54" s="1355"/>
      <c r="EN54" s="1355"/>
      <c r="EO54" s="1355"/>
      <c r="EP54" s="1355"/>
      <c r="EQ54" s="1355"/>
      <c r="ER54" s="1355"/>
      <c r="ES54" s="1355"/>
      <c r="ET54" s="1355"/>
      <c r="EU54" s="1355"/>
      <c r="EV54" s="1355"/>
      <c r="EW54" s="1355"/>
      <c r="EX54" s="1355"/>
      <c r="EY54" s="1355"/>
      <c r="EZ54" s="1355"/>
      <c r="FA54" s="1355"/>
      <c r="FB54" s="1355"/>
    </row>
    <row r="55" spans="1:158" s="1403" customFormat="1" ht="15" customHeight="1" x14ac:dyDescent="0.35">
      <c r="A55" s="70"/>
      <c r="B55" s="56" t="s">
        <v>4241</v>
      </c>
      <c r="C55" s="57">
        <f>SUM(C42:C54)</f>
        <v>33</v>
      </c>
      <c r="D55" s="1402"/>
      <c r="E55" s="1402"/>
    </row>
    <row r="56" spans="1:158" s="1408" customFormat="1" x14ac:dyDescent="0.35">
      <c r="A56" s="1404"/>
      <c r="B56" s="1405"/>
      <c r="C56" s="1404"/>
      <c r="D56" s="1406"/>
      <c r="E56" s="1406"/>
      <c r="F56" s="1407"/>
      <c r="G56" s="1407"/>
      <c r="H56" s="1407"/>
      <c r="I56" s="1407"/>
      <c r="J56" s="1407"/>
      <c r="K56" s="1407"/>
      <c r="L56" s="1407"/>
      <c r="M56" s="1407"/>
      <c r="N56" s="1407"/>
      <c r="O56" s="1407"/>
      <c r="P56" s="1407"/>
      <c r="Q56" s="1407"/>
      <c r="R56" s="1407"/>
      <c r="S56" s="1407"/>
      <c r="T56" s="1407"/>
      <c r="U56" s="1407"/>
      <c r="V56" s="1407"/>
      <c r="W56" s="1407"/>
      <c r="X56" s="1407"/>
      <c r="Y56" s="1407"/>
      <c r="Z56" s="1407"/>
      <c r="AA56" s="1407"/>
      <c r="AB56" s="1407"/>
      <c r="AC56" s="1407"/>
      <c r="AD56" s="1407"/>
      <c r="AE56" s="1407"/>
      <c r="AF56" s="1407"/>
      <c r="AG56" s="1407"/>
      <c r="AH56" s="1407"/>
      <c r="AI56" s="1407"/>
      <c r="AJ56" s="1407"/>
      <c r="AK56" s="1407"/>
      <c r="AL56" s="1407"/>
      <c r="AM56" s="1407"/>
      <c r="AN56" s="1407"/>
      <c r="AO56" s="1407"/>
      <c r="AP56" s="1407"/>
      <c r="AQ56" s="1407"/>
      <c r="AR56" s="1407"/>
      <c r="AS56" s="1407"/>
      <c r="AT56" s="1407"/>
      <c r="AU56" s="1407"/>
      <c r="AV56" s="1407"/>
      <c r="AW56" s="1407"/>
      <c r="AX56" s="1407"/>
      <c r="AY56" s="1407"/>
      <c r="AZ56" s="1407"/>
      <c r="BA56" s="1407"/>
      <c r="BB56" s="1407"/>
      <c r="BC56" s="1407"/>
      <c r="BD56" s="1407"/>
      <c r="BE56" s="1407"/>
      <c r="BF56" s="1407"/>
      <c r="BG56" s="1407"/>
      <c r="BH56" s="1407"/>
      <c r="BI56" s="1407"/>
      <c r="BJ56" s="1407"/>
      <c r="BK56" s="1407"/>
      <c r="BL56" s="1407"/>
      <c r="BM56" s="1407"/>
      <c r="BN56" s="1407"/>
      <c r="BO56" s="1407"/>
      <c r="BP56" s="1407"/>
      <c r="BQ56" s="1407"/>
      <c r="BR56" s="1407"/>
      <c r="BS56" s="1407"/>
      <c r="BT56" s="1407"/>
      <c r="BU56" s="1407"/>
      <c r="BV56" s="1407"/>
      <c r="BW56" s="1407"/>
      <c r="BX56" s="1407"/>
      <c r="BY56" s="1407"/>
      <c r="BZ56" s="1407"/>
      <c r="CA56" s="1407"/>
      <c r="CB56" s="1407"/>
      <c r="CC56" s="1407"/>
      <c r="CD56" s="1407"/>
      <c r="CE56" s="1407"/>
      <c r="CF56" s="1407"/>
      <c r="CG56" s="1407"/>
      <c r="CH56" s="1407"/>
      <c r="CI56" s="1407"/>
      <c r="CJ56" s="1407"/>
      <c r="CK56" s="1407"/>
      <c r="CL56" s="1407"/>
      <c r="CM56" s="1407"/>
      <c r="CN56" s="1407"/>
      <c r="CO56" s="1407"/>
      <c r="CP56" s="1407"/>
      <c r="CQ56" s="1407"/>
      <c r="CR56" s="1407"/>
      <c r="CS56" s="1407"/>
      <c r="CT56" s="1407"/>
      <c r="CU56" s="1407"/>
      <c r="CV56" s="1407"/>
      <c r="CW56" s="1407"/>
      <c r="CX56" s="1407"/>
      <c r="CY56" s="1407"/>
      <c r="CZ56" s="1407"/>
      <c r="DA56" s="1407"/>
      <c r="DB56" s="1407"/>
      <c r="DC56" s="1407"/>
      <c r="DD56" s="1407"/>
      <c r="DE56" s="1407"/>
      <c r="DF56" s="1407"/>
      <c r="DG56" s="1407"/>
      <c r="DH56" s="1407"/>
      <c r="DI56" s="1407"/>
      <c r="DJ56" s="1407"/>
      <c r="DK56" s="1407"/>
      <c r="DL56" s="1407"/>
      <c r="DM56" s="1407"/>
      <c r="DN56" s="1407"/>
      <c r="DO56" s="1407"/>
      <c r="DP56" s="1407"/>
      <c r="DQ56" s="1407"/>
      <c r="DR56" s="1407"/>
      <c r="DS56" s="1407"/>
      <c r="DT56" s="1407"/>
      <c r="DU56" s="1407"/>
      <c r="DV56" s="1407"/>
      <c r="DW56" s="1407"/>
      <c r="DX56" s="1407"/>
      <c r="DY56" s="1407"/>
      <c r="DZ56" s="1407"/>
      <c r="EA56" s="1407"/>
      <c r="EB56" s="1407"/>
      <c r="EC56" s="1407"/>
      <c r="ED56" s="1407"/>
      <c r="EE56" s="1407"/>
      <c r="EF56" s="1407"/>
      <c r="EG56" s="1407"/>
      <c r="EH56" s="1407"/>
      <c r="EI56" s="1407"/>
      <c r="EJ56" s="1407"/>
      <c r="EK56" s="1407"/>
      <c r="EL56" s="1407"/>
      <c r="EM56" s="1407"/>
      <c r="EN56" s="1407"/>
      <c r="EO56" s="1407"/>
      <c r="EP56" s="1407"/>
      <c r="EQ56" s="1407"/>
      <c r="ER56" s="1407"/>
      <c r="ES56" s="1407"/>
      <c r="ET56" s="1407"/>
      <c r="EU56" s="1407"/>
      <c r="EV56" s="1407"/>
      <c r="EW56" s="1407"/>
      <c r="EX56" s="1407"/>
      <c r="EY56" s="1407"/>
      <c r="EZ56" s="1407"/>
      <c r="FA56" s="1407"/>
      <c r="FB56" s="1407"/>
    </row>
    <row r="57" spans="1:158" s="1408" customFormat="1" x14ac:dyDescent="0.35">
      <c r="A57" s="1404"/>
      <c r="B57" s="1405"/>
      <c r="C57" s="1404"/>
      <c r="D57" s="1406"/>
      <c r="E57" s="1406"/>
      <c r="F57" s="1407"/>
      <c r="G57" s="1407"/>
      <c r="H57" s="1407"/>
      <c r="I57" s="1407"/>
      <c r="J57" s="1407"/>
      <c r="K57" s="1407"/>
      <c r="L57" s="1407"/>
      <c r="M57" s="1407"/>
      <c r="N57" s="1407"/>
      <c r="O57" s="1407"/>
      <c r="P57" s="1407"/>
      <c r="Q57" s="1407"/>
      <c r="R57" s="1407"/>
      <c r="S57" s="1407"/>
      <c r="T57" s="1407"/>
      <c r="U57" s="1407"/>
      <c r="V57" s="1407"/>
      <c r="W57" s="1407"/>
      <c r="X57" s="1407"/>
      <c r="Y57" s="1407"/>
      <c r="Z57" s="1407"/>
      <c r="AA57" s="1407"/>
      <c r="AB57" s="1407"/>
      <c r="AC57" s="1407"/>
      <c r="AD57" s="1407"/>
      <c r="AE57" s="1407"/>
      <c r="AF57" s="1407"/>
      <c r="AG57" s="1407"/>
      <c r="AH57" s="1407"/>
      <c r="AI57" s="1407"/>
      <c r="AJ57" s="1407"/>
      <c r="AK57" s="1407"/>
      <c r="AL57" s="1407"/>
      <c r="AM57" s="1407"/>
      <c r="AN57" s="1407"/>
      <c r="AO57" s="1407"/>
      <c r="AP57" s="1407"/>
      <c r="AQ57" s="1407"/>
      <c r="AR57" s="1407"/>
      <c r="AS57" s="1407"/>
      <c r="AT57" s="1407"/>
      <c r="AU57" s="1407"/>
      <c r="AV57" s="1407"/>
      <c r="AW57" s="1407"/>
      <c r="AX57" s="1407"/>
      <c r="AY57" s="1407"/>
      <c r="AZ57" s="1407"/>
      <c r="BA57" s="1407"/>
      <c r="BB57" s="1407"/>
      <c r="BC57" s="1407"/>
      <c r="BD57" s="1407"/>
      <c r="BE57" s="1407"/>
      <c r="BF57" s="1407"/>
      <c r="BG57" s="1407"/>
      <c r="BH57" s="1407"/>
      <c r="BI57" s="1407"/>
      <c r="BJ57" s="1407"/>
      <c r="BK57" s="1407"/>
      <c r="BL57" s="1407"/>
      <c r="BM57" s="1407"/>
      <c r="BN57" s="1407"/>
      <c r="BO57" s="1407"/>
      <c r="BP57" s="1407"/>
      <c r="BQ57" s="1407"/>
      <c r="BR57" s="1407"/>
      <c r="BS57" s="1407"/>
      <c r="BT57" s="1407"/>
      <c r="BU57" s="1407"/>
      <c r="BV57" s="1407"/>
      <c r="BW57" s="1407"/>
      <c r="BX57" s="1407"/>
      <c r="BY57" s="1407"/>
      <c r="BZ57" s="1407"/>
      <c r="CA57" s="1407"/>
      <c r="CB57" s="1407"/>
      <c r="CC57" s="1407"/>
      <c r="CD57" s="1407"/>
      <c r="CE57" s="1407"/>
      <c r="CF57" s="1407"/>
      <c r="CG57" s="1407"/>
      <c r="CH57" s="1407"/>
      <c r="CI57" s="1407"/>
      <c r="CJ57" s="1407"/>
      <c r="CK57" s="1407"/>
      <c r="CL57" s="1407"/>
      <c r="CM57" s="1407"/>
      <c r="CN57" s="1407"/>
      <c r="CO57" s="1407"/>
      <c r="CP57" s="1407"/>
      <c r="CQ57" s="1407"/>
      <c r="CR57" s="1407"/>
      <c r="CS57" s="1407"/>
      <c r="CT57" s="1407"/>
      <c r="CU57" s="1407"/>
      <c r="CV57" s="1407"/>
      <c r="CW57" s="1407"/>
      <c r="CX57" s="1407"/>
      <c r="CY57" s="1407"/>
      <c r="CZ57" s="1407"/>
      <c r="DA57" s="1407"/>
      <c r="DB57" s="1407"/>
      <c r="DC57" s="1407"/>
      <c r="DD57" s="1407"/>
      <c r="DE57" s="1407"/>
      <c r="DF57" s="1407"/>
      <c r="DG57" s="1407"/>
      <c r="DH57" s="1407"/>
      <c r="DI57" s="1407"/>
      <c r="DJ57" s="1407"/>
      <c r="DK57" s="1407"/>
      <c r="DL57" s="1407"/>
      <c r="DM57" s="1407"/>
      <c r="DN57" s="1407"/>
      <c r="DO57" s="1407"/>
      <c r="DP57" s="1407"/>
      <c r="DQ57" s="1407"/>
      <c r="DR57" s="1407"/>
      <c r="DS57" s="1407"/>
      <c r="DT57" s="1407"/>
      <c r="DU57" s="1407"/>
      <c r="DV57" s="1407"/>
      <c r="DW57" s="1407"/>
      <c r="DX57" s="1407"/>
      <c r="DY57" s="1407"/>
      <c r="DZ57" s="1407"/>
      <c r="EA57" s="1407"/>
      <c r="EB57" s="1407"/>
      <c r="EC57" s="1407"/>
      <c r="ED57" s="1407"/>
      <c r="EE57" s="1407"/>
      <c r="EF57" s="1407"/>
      <c r="EG57" s="1407"/>
      <c r="EH57" s="1407"/>
      <c r="EI57" s="1407"/>
      <c r="EJ57" s="1407"/>
      <c r="EK57" s="1407"/>
      <c r="EL57" s="1407"/>
      <c r="EM57" s="1407"/>
      <c r="EN57" s="1407"/>
      <c r="EO57" s="1407"/>
      <c r="EP57" s="1407"/>
      <c r="EQ57" s="1407"/>
      <c r="ER57" s="1407"/>
      <c r="ES57" s="1407"/>
      <c r="ET57" s="1407"/>
      <c r="EU57" s="1407"/>
      <c r="EV57" s="1407"/>
      <c r="EW57" s="1407"/>
      <c r="EX57" s="1407"/>
      <c r="EY57" s="1407"/>
      <c r="EZ57" s="1407"/>
      <c r="FA57" s="1407"/>
      <c r="FB57" s="1407"/>
    </row>
    <row r="58" spans="1:158" s="163" customFormat="1" x14ac:dyDescent="0.3">
      <c r="A58" s="628" t="s">
        <v>4169</v>
      </c>
      <c r="B58" s="628"/>
      <c r="C58" s="1409"/>
      <c r="D58" s="1410"/>
      <c r="E58" s="1410"/>
      <c r="F58" s="162"/>
      <c r="G58" s="162"/>
      <c r="H58" s="162"/>
      <c r="I58" s="162"/>
      <c r="J58" s="162"/>
      <c r="K58" s="162"/>
      <c r="L58" s="162"/>
      <c r="M58" s="162"/>
      <c r="N58" s="162"/>
      <c r="O58" s="162"/>
      <c r="P58" s="162"/>
      <c r="Q58" s="162"/>
      <c r="R58" s="162"/>
      <c r="S58" s="162"/>
      <c r="T58" s="162"/>
      <c r="U58" s="162"/>
      <c r="V58" s="162"/>
      <c r="W58" s="162"/>
      <c r="X58" s="162"/>
      <c r="Y58" s="162"/>
      <c r="Z58" s="162"/>
      <c r="AA58" s="162"/>
      <c r="AB58" s="162"/>
      <c r="AC58" s="162"/>
      <c r="AD58" s="162"/>
      <c r="AE58" s="162"/>
      <c r="AF58" s="162"/>
      <c r="AG58" s="162"/>
      <c r="AH58" s="162"/>
      <c r="AI58" s="162"/>
      <c r="AJ58" s="162"/>
      <c r="AK58" s="162"/>
      <c r="AL58" s="162"/>
      <c r="AM58" s="162"/>
      <c r="AN58" s="162"/>
      <c r="AO58" s="162"/>
      <c r="AP58" s="162"/>
      <c r="AQ58" s="162"/>
      <c r="AR58" s="162"/>
      <c r="AS58" s="162"/>
      <c r="AT58" s="162"/>
      <c r="AU58" s="162"/>
      <c r="AV58" s="162"/>
      <c r="AW58" s="162"/>
      <c r="AX58" s="162"/>
      <c r="AY58" s="162"/>
      <c r="AZ58" s="162"/>
      <c r="BA58" s="162"/>
      <c r="BB58" s="162"/>
      <c r="BC58" s="162"/>
      <c r="BD58" s="162"/>
      <c r="BE58" s="162"/>
      <c r="BF58" s="162"/>
      <c r="BG58" s="162"/>
      <c r="BH58" s="162"/>
      <c r="BI58" s="162"/>
      <c r="BJ58" s="162"/>
      <c r="BK58" s="162"/>
      <c r="BL58" s="162"/>
      <c r="BM58" s="162"/>
      <c r="BN58" s="162"/>
      <c r="BO58" s="162"/>
      <c r="BP58" s="162"/>
      <c r="BQ58" s="162"/>
      <c r="BR58" s="162"/>
      <c r="BS58" s="162"/>
      <c r="BT58" s="162"/>
      <c r="BU58" s="162"/>
      <c r="BV58" s="162"/>
      <c r="BW58" s="162"/>
      <c r="BX58" s="162"/>
      <c r="BY58" s="162"/>
      <c r="BZ58" s="162"/>
      <c r="CA58" s="162"/>
      <c r="CB58" s="162"/>
      <c r="CC58" s="162"/>
      <c r="CD58" s="162"/>
      <c r="CE58" s="162"/>
      <c r="CF58" s="162"/>
      <c r="CG58" s="162"/>
      <c r="CH58" s="162"/>
      <c r="CI58" s="162"/>
      <c r="CJ58" s="162"/>
      <c r="CK58" s="162"/>
      <c r="CL58" s="162"/>
      <c r="CM58" s="162"/>
      <c r="CN58" s="162"/>
      <c r="CO58" s="162"/>
      <c r="CP58" s="162"/>
      <c r="CQ58" s="162"/>
      <c r="CR58" s="162"/>
      <c r="CS58" s="162"/>
      <c r="CT58" s="162"/>
      <c r="CU58" s="162"/>
      <c r="CV58" s="162"/>
      <c r="CW58" s="162"/>
      <c r="CX58" s="162"/>
      <c r="CY58" s="162"/>
      <c r="CZ58" s="162"/>
      <c r="DA58" s="162"/>
      <c r="DB58" s="162"/>
      <c r="DC58" s="162"/>
      <c r="DD58" s="162"/>
      <c r="DE58" s="162"/>
      <c r="DF58" s="162"/>
      <c r="DG58" s="162"/>
      <c r="DH58" s="162"/>
      <c r="DI58" s="162"/>
      <c r="DJ58" s="162"/>
      <c r="DK58" s="162"/>
      <c r="DL58" s="162"/>
      <c r="DM58" s="162"/>
      <c r="DN58" s="162"/>
      <c r="DO58" s="162"/>
      <c r="DP58" s="162"/>
      <c r="DQ58" s="162"/>
      <c r="DR58" s="162"/>
      <c r="DS58" s="162"/>
      <c r="DT58" s="162"/>
      <c r="DU58" s="162"/>
      <c r="DV58" s="162"/>
      <c r="DW58" s="162"/>
      <c r="DX58" s="162"/>
      <c r="DY58" s="162"/>
      <c r="DZ58" s="162"/>
      <c r="EA58" s="162"/>
      <c r="EB58" s="162"/>
      <c r="EC58" s="162"/>
      <c r="ED58" s="162"/>
      <c r="EE58" s="162"/>
      <c r="EF58" s="162"/>
      <c r="EG58" s="162"/>
      <c r="EH58" s="162"/>
      <c r="EI58" s="162"/>
      <c r="EJ58" s="162"/>
      <c r="EK58" s="162"/>
      <c r="EL58" s="162"/>
    </row>
    <row r="59" spans="1:158" s="163" customFormat="1" x14ac:dyDescent="0.3">
      <c r="A59" s="1411" t="s">
        <v>4242</v>
      </c>
      <c r="B59" s="1411" t="s">
        <v>4242</v>
      </c>
      <c r="C59" s="1412">
        <v>0</v>
      </c>
      <c r="D59" s="1381">
        <v>0</v>
      </c>
      <c r="E59" s="1381">
        <v>0</v>
      </c>
      <c r="F59" s="162"/>
      <c r="G59" s="162"/>
      <c r="H59" s="162"/>
      <c r="I59" s="162"/>
      <c r="J59" s="162"/>
      <c r="K59" s="162"/>
      <c r="L59" s="162"/>
      <c r="M59" s="162"/>
      <c r="N59" s="162"/>
      <c r="O59" s="162"/>
      <c r="P59" s="162"/>
      <c r="Q59" s="162"/>
      <c r="R59" s="162"/>
      <c r="S59" s="162"/>
      <c r="T59" s="162"/>
      <c r="U59" s="162"/>
      <c r="V59" s="162"/>
      <c r="W59" s="162"/>
      <c r="X59" s="162"/>
      <c r="Y59" s="162"/>
      <c r="Z59" s="162"/>
      <c r="AA59" s="162"/>
      <c r="AB59" s="162"/>
      <c r="AC59" s="162"/>
      <c r="AD59" s="162"/>
      <c r="AE59" s="162"/>
      <c r="AF59" s="162"/>
      <c r="AG59" s="162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2"/>
      <c r="AV59" s="162"/>
      <c r="AW59" s="162"/>
      <c r="AX59" s="162"/>
      <c r="AY59" s="162"/>
      <c r="AZ59" s="162"/>
      <c r="BA59" s="162"/>
      <c r="BB59" s="162"/>
      <c r="BC59" s="162"/>
      <c r="BD59" s="162"/>
      <c r="BE59" s="162"/>
      <c r="BF59" s="162"/>
      <c r="BG59" s="162"/>
      <c r="BH59" s="162"/>
      <c r="BI59" s="162"/>
      <c r="BJ59" s="162"/>
      <c r="BK59" s="162"/>
      <c r="BL59" s="162"/>
      <c r="BM59" s="162"/>
      <c r="BN59" s="162"/>
      <c r="BO59" s="162"/>
      <c r="BP59" s="162"/>
      <c r="BQ59" s="162"/>
      <c r="BR59" s="162"/>
      <c r="BS59" s="162"/>
      <c r="BT59" s="162"/>
      <c r="BU59" s="162"/>
      <c r="BV59" s="162"/>
      <c r="BW59" s="162"/>
      <c r="BX59" s="162"/>
      <c r="BY59" s="162"/>
      <c r="BZ59" s="162"/>
      <c r="CA59" s="162"/>
      <c r="CB59" s="162"/>
      <c r="CC59" s="162"/>
      <c r="CD59" s="162"/>
      <c r="CE59" s="162"/>
      <c r="CF59" s="162"/>
      <c r="CG59" s="162"/>
      <c r="CH59" s="162"/>
      <c r="CI59" s="162"/>
      <c r="CJ59" s="162"/>
      <c r="CK59" s="162"/>
      <c r="CL59" s="162"/>
      <c r="CM59" s="162"/>
      <c r="CN59" s="162"/>
      <c r="CO59" s="162"/>
      <c r="CP59" s="162"/>
      <c r="CQ59" s="162"/>
      <c r="CR59" s="162"/>
      <c r="CS59" s="162"/>
      <c r="CT59" s="162"/>
      <c r="CU59" s="162"/>
      <c r="CV59" s="162"/>
      <c r="CW59" s="162"/>
      <c r="CX59" s="162"/>
      <c r="CY59" s="162"/>
      <c r="CZ59" s="162"/>
      <c r="DA59" s="162"/>
      <c r="DB59" s="162"/>
      <c r="DC59" s="162"/>
      <c r="DD59" s="162"/>
      <c r="DE59" s="162"/>
      <c r="DF59" s="162"/>
      <c r="DG59" s="162"/>
      <c r="DH59" s="162"/>
      <c r="DI59" s="162"/>
      <c r="DJ59" s="162"/>
      <c r="DK59" s="162"/>
      <c r="DL59" s="162"/>
      <c r="DM59" s="162"/>
      <c r="DN59" s="162"/>
      <c r="DO59" s="162"/>
      <c r="DP59" s="162"/>
      <c r="DQ59" s="162"/>
      <c r="DR59" s="162"/>
      <c r="DS59" s="162"/>
      <c r="DT59" s="162"/>
      <c r="DU59" s="162"/>
      <c r="DV59" s="162"/>
      <c r="DW59" s="162"/>
      <c r="DX59" s="162"/>
      <c r="DY59" s="162"/>
      <c r="DZ59" s="162"/>
      <c r="EA59" s="162"/>
      <c r="EB59" s="162"/>
      <c r="EC59" s="162"/>
      <c r="ED59" s="162"/>
      <c r="EE59" s="162"/>
      <c r="EF59" s="162"/>
      <c r="EG59" s="162"/>
      <c r="EH59" s="162"/>
      <c r="EI59" s="162"/>
      <c r="EJ59" s="162"/>
      <c r="EK59" s="162"/>
      <c r="EL59" s="162"/>
    </row>
    <row r="60" spans="1:158" s="273" customFormat="1" x14ac:dyDescent="0.35">
      <c r="A60" s="70"/>
      <c r="B60" s="56" t="s">
        <v>4243</v>
      </c>
      <c r="C60" s="57">
        <f>SUM(C59)</f>
        <v>0</v>
      </c>
      <c r="D60" s="1413"/>
      <c r="E60" s="1413"/>
      <c r="F60" s="172"/>
      <c r="G60" s="172"/>
      <c r="H60" s="172"/>
      <c r="I60" s="172"/>
      <c r="J60" s="172"/>
      <c r="K60" s="172"/>
      <c r="L60" s="172"/>
      <c r="M60" s="172"/>
      <c r="N60" s="172"/>
      <c r="O60" s="172"/>
      <c r="P60" s="172"/>
      <c r="Q60" s="172"/>
      <c r="R60" s="172"/>
      <c r="S60" s="172"/>
      <c r="T60" s="172"/>
      <c r="U60" s="172"/>
      <c r="V60" s="172"/>
      <c r="W60" s="172"/>
      <c r="X60" s="172"/>
      <c r="Y60" s="172"/>
      <c r="Z60" s="172"/>
      <c r="AA60" s="172"/>
      <c r="AB60" s="172"/>
      <c r="AC60" s="172"/>
      <c r="AD60" s="172"/>
      <c r="AE60" s="172"/>
      <c r="AF60" s="172"/>
      <c r="AG60" s="172"/>
      <c r="AH60" s="172"/>
      <c r="AI60" s="172"/>
      <c r="AJ60" s="172"/>
      <c r="AK60" s="172"/>
      <c r="AL60" s="172"/>
      <c r="AM60" s="172"/>
      <c r="AN60" s="172"/>
      <c r="AO60" s="172"/>
      <c r="AP60" s="172"/>
      <c r="AQ60" s="172"/>
      <c r="AR60" s="172"/>
      <c r="AS60" s="172"/>
      <c r="AT60" s="172"/>
      <c r="AU60" s="172"/>
      <c r="AV60" s="172"/>
      <c r="AW60" s="172"/>
      <c r="AX60" s="172"/>
      <c r="AY60" s="172"/>
      <c r="AZ60" s="172"/>
      <c r="BA60" s="172"/>
      <c r="BB60" s="172"/>
      <c r="BC60" s="172"/>
      <c r="BD60" s="172"/>
      <c r="BE60" s="172"/>
      <c r="BF60" s="172"/>
      <c r="BG60" s="172"/>
      <c r="BH60" s="172"/>
      <c r="BI60" s="172"/>
      <c r="BJ60" s="172"/>
      <c r="BK60" s="172"/>
      <c r="BL60" s="172"/>
      <c r="BM60" s="172"/>
      <c r="BN60" s="172"/>
      <c r="BO60" s="172"/>
      <c r="BP60" s="172"/>
      <c r="BQ60" s="172"/>
      <c r="BR60" s="172"/>
      <c r="BS60" s="172"/>
      <c r="BT60" s="172"/>
      <c r="BU60" s="172"/>
      <c r="BV60" s="172"/>
      <c r="BW60" s="172"/>
      <c r="BX60" s="172"/>
      <c r="BY60" s="172"/>
      <c r="BZ60" s="172"/>
      <c r="CA60" s="172"/>
      <c r="CB60" s="172"/>
      <c r="CC60" s="172"/>
      <c r="CD60" s="172"/>
      <c r="CE60" s="172"/>
      <c r="CF60" s="172"/>
      <c r="CG60" s="172"/>
      <c r="CH60" s="172"/>
      <c r="CI60" s="172"/>
      <c r="CJ60" s="172"/>
      <c r="CK60" s="172"/>
      <c r="CL60" s="172"/>
      <c r="CM60" s="172"/>
      <c r="CN60" s="172"/>
      <c r="CO60" s="172"/>
      <c r="CP60" s="172"/>
      <c r="CQ60" s="172"/>
      <c r="CR60" s="172"/>
      <c r="CS60" s="172"/>
      <c r="CT60" s="172"/>
      <c r="CU60" s="172"/>
      <c r="CV60" s="172"/>
      <c r="CW60" s="172"/>
      <c r="CX60" s="172"/>
      <c r="CY60" s="172"/>
      <c r="CZ60" s="172"/>
      <c r="DA60" s="172"/>
      <c r="DB60" s="172"/>
      <c r="DC60" s="172"/>
      <c r="DD60" s="172"/>
      <c r="DE60" s="172"/>
      <c r="DF60" s="172"/>
      <c r="DG60" s="172"/>
      <c r="DH60" s="172"/>
      <c r="DI60" s="172"/>
      <c r="DJ60" s="172"/>
      <c r="DK60" s="172"/>
      <c r="DL60" s="172"/>
      <c r="DM60" s="172"/>
      <c r="DN60" s="172"/>
      <c r="DO60" s="172"/>
      <c r="DP60" s="172"/>
      <c r="DQ60" s="172"/>
      <c r="DR60" s="172"/>
      <c r="DS60" s="172"/>
      <c r="DT60" s="172"/>
      <c r="DU60" s="172"/>
      <c r="DV60" s="172"/>
      <c r="DW60" s="172"/>
      <c r="DX60" s="172"/>
      <c r="DY60" s="172"/>
      <c r="DZ60" s="172"/>
      <c r="EA60" s="172"/>
      <c r="EB60" s="172"/>
      <c r="EC60" s="172"/>
      <c r="ED60" s="172"/>
      <c r="EE60" s="172"/>
      <c r="EF60" s="172"/>
      <c r="EG60" s="172"/>
      <c r="EH60" s="172"/>
      <c r="EI60" s="172"/>
      <c r="EJ60" s="172"/>
      <c r="EK60" s="172"/>
      <c r="EL60" s="172"/>
    </row>
    <row r="61" spans="1:158" s="163" customFormat="1" x14ac:dyDescent="0.3">
      <c r="A61" s="1399"/>
      <c r="B61" s="1400"/>
      <c r="C61" s="1414"/>
      <c r="D61" s="1410"/>
      <c r="E61" s="1410"/>
      <c r="F61" s="162"/>
      <c r="G61" s="162"/>
      <c r="H61" s="162"/>
      <c r="I61" s="162"/>
      <c r="J61" s="162"/>
      <c r="K61" s="162"/>
      <c r="L61" s="162"/>
      <c r="M61" s="162"/>
      <c r="N61" s="162"/>
      <c r="O61" s="162"/>
      <c r="P61" s="162"/>
      <c r="Q61" s="162"/>
      <c r="R61" s="162"/>
      <c r="S61" s="162"/>
      <c r="T61" s="162"/>
      <c r="U61" s="162"/>
      <c r="V61" s="162"/>
      <c r="W61" s="162"/>
      <c r="X61" s="162"/>
      <c r="Y61" s="162"/>
      <c r="Z61" s="162"/>
      <c r="AA61" s="162"/>
      <c r="AB61" s="162"/>
      <c r="AC61" s="162"/>
      <c r="AD61" s="162"/>
      <c r="AE61" s="162"/>
      <c r="AF61" s="162"/>
      <c r="AG61" s="162"/>
      <c r="AH61" s="162"/>
      <c r="AI61" s="162"/>
      <c r="AJ61" s="162"/>
      <c r="AK61" s="162"/>
      <c r="AL61" s="162"/>
      <c r="AM61" s="162"/>
      <c r="AN61" s="162"/>
      <c r="AO61" s="162"/>
      <c r="AP61" s="162"/>
      <c r="AQ61" s="162"/>
      <c r="AR61" s="162"/>
      <c r="AS61" s="162"/>
      <c r="AT61" s="162"/>
      <c r="AU61" s="162"/>
      <c r="AV61" s="162"/>
      <c r="AW61" s="162"/>
      <c r="AX61" s="162"/>
      <c r="AY61" s="162"/>
      <c r="AZ61" s="162"/>
      <c r="BA61" s="162"/>
      <c r="BB61" s="162"/>
      <c r="BC61" s="162"/>
      <c r="BD61" s="162"/>
      <c r="BE61" s="162"/>
      <c r="BF61" s="162"/>
      <c r="BG61" s="162"/>
      <c r="BH61" s="162"/>
      <c r="BI61" s="162"/>
      <c r="BJ61" s="162"/>
      <c r="BK61" s="162"/>
      <c r="BL61" s="162"/>
      <c r="BM61" s="162"/>
      <c r="BN61" s="162"/>
      <c r="BO61" s="162"/>
      <c r="BP61" s="162"/>
      <c r="BQ61" s="162"/>
      <c r="BR61" s="162"/>
      <c r="BS61" s="162"/>
      <c r="BT61" s="162"/>
      <c r="BU61" s="162"/>
      <c r="BV61" s="162"/>
      <c r="BW61" s="162"/>
      <c r="BX61" s="162"/>
      <c r="BY61" s="162"/>
      <c r="BZ61" s="162"/>
      <c r="CA61" s="162"/>
      <c r="CB61" s="162"/>
      <c r="CC61" s="162"/>
      <c r="CD61" s="162"/>
      <c r="CE61" s="162"/>
      <c r="CF61" s="162"/>
      <c r="CG61" s="162"/>
      <c r="CH61" s="162"/>
      <c r="CI61" s="162"/>
      <c r="CJ61" s="162"/>
      <c r="CK61" s="162"/>
      <c r="CL61" s="162"/>
      <c r="CM61" s="162"/>
      <c r="CN61" s="162"/>
      <c r="CO61" s="162"/>
      <c r="CP61" s="162"/>
      <c r="CQ61" s="162"/>
      <c r="CR61" s="162"/>
      <c r="CS61" s="162"/>
      <c r="CT61" s="162"/>
      <c r="CU61" s="162"/>
      <c r="CV61" s="162"/>
      <c r="CW61" s="162"/>
      <c r="CX61" s="162"/>
      <c r="CY61" s="162"/>
      <c r="CZ61" s="162"/>
      <c r="DA61" s="162"/>
      <c r="DB61" s="162"/>
      <c r="DC61" s="162"/>
      <c r="DD61" s="162"/>
      <c r="DE61" s="162"/>
      <c r="DF61" s="162"/>
      <c r="DG61" s="162"/>
      <c r="DH61" s="162"/>
      <c r="DI61" s="162"/>
      <c r="DJ61" s="162"/>
      <c r="DK61" s="162"/>
      <c r="DL61" s="162"/>
      <c r="DM61" s="162"/>
      <c r="DN61" s="162"/>
      <c r="DO61" s="162"/>
      <c r="DP61" s="162"/>
      <c r="DQ61" s="162"/>
      <c r="DR61" s="162"/>
      <c r="DS61" s="162"/>
      <c r="DT61" s="162"/>
      <c r="DU61" s="162"/>
      <c r="DV61" s="162"/>
      <c r="DW61" s="162"/>
      <c r="DX61" s="162"/>
      <c r="DY61" s="162"/>
      <c r="DZ61" s="162"/>
      <c r="EA61" s="162"/>
      <c r="EB61" s="162"/>
      <c r="EC61" s="162"/>
      <c r="ED61" s="162"/>
      <c r="EE61" s="162"/>
      <c r="EF61" s="162"/>
      <c r="EG61" s="162"/>
      <c r="EH61" s="162"/>
      <c r="EI61" s="162"/>
      <c r="EJ61" s="162"/>
      <c r="EK61" s="162"/>
      <c r="EL61" s="162"/>
    </row>
    <row r="62" spans="1:158" s="163" customFormat="1" x14ac:dyDescent="0.3">
      <c r="A62" s="1399"/>
      <c r="B62" s="77" t="s">
        <v>4170</v>
      </c>
      <c r="C62" s="78">
        <f>C38+C55+C60</f>
        <v>60</v>
      </c>
      <c r="D62" s="1410"/>
      <c r="E62" s="1410"/>
      <c r="F62" s="162"/>
      <c r="G62" s="162"/>
      <c r="H62" s="162"/>
      <c r="I62" s="162"/>
      <c r="J62" s="162"/>
      <c r="K62" s="162"/>
      <c r="L62" s="162"/>
      <c r="M62" s="162"/>
      <c r="N62" s="162"/>
      <c r="O62" s="162"/>
      <c r="P62" s="162"/>
      <c r="Q62" s="162"/>
      <c r="R62" s="162"/>
      <c r="S62" s="162"/>
      <c r="T62" s="162"/>
      <c r="U62" s="162"/>
      <c r="V62" s="162"/>
      <c r="W62" s="162"/>
      <c r="X62" s="162"/>
      <c r="Y62" s="162"/>
      <c r="Z62" s="162"/>
      <c r="AA62" s="162"/>
      <c r="AB62" s="162"/>
      <c r="AC62" s="162"/>
      <c r="AD62" s="162"/>
      <c r="AE62" s="162"/>
      <c r="AF62" s="162"/>
      <c r="AG62" s="162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  <c r="AT62" s="162"/>
      <c r="AU62" s="162"/>
      <c r="AV62" s="162"/>
      <c r="AW62" s="162"/>
      <c r="AX62" s="162"/>
      <c r="AY62" s="162"/>
      <c r="AZ62" s="162"/>
      <c r="BA62" s="162"/>
      <c r="BB62" s="162"/>
      <c r="BC62" s="162"/>
      <c r="BD62" s="162"/>
      <c r="BE62" s="162"/>
      <c r="BF62" s="162"/>
      <c r="BG62" s="162"/>
      <c r="BH62" s="162"/>
      <c r="BI62" s="162"/>
      <c r="BJ62" s="162"/>
      <c r="BK62" s="162"/>
      <c r="BL62" s="162"/>
      <c r="BM62" s="162"/>
      <c r="BN62" s="162"/>
      <c r="BO62" s="162"/>
      <c r="BP62" s="162"/>
      <c r="BQ62" s="162"/>
      <c r="BR62" s="162"/>
      <c r="BS62" s="162"/>
      <c r="BT62" s="162"/>
      <c r="BU62" s="162"/>
      <c r="BV62" s="162"/>
      <c r="BW62" s="162"/>
      <c r="BX62" s="162"/>
      <c r="BY62" s="162"/>
      <c r="BZ62" s="162"/>
      <c r="CA62" s="162"/>
      <c r="CB62" s="162"/>
      <c r="CC62" s="162"/>
      <c r="CD62" s="162"/>
      <c r="CE62" s="162"/>
      <c r="CF62" s="162"/>
      <c r="CG62" s="162"/>
      <c r="CH62" s="162"/>
      <c r="CI62" s="162"/>
      <c r="CJ62" s="162"/>
      <c r="CK62" s="162"/>
      <c r="CL62" s="162"/>
      <c r="CM62" s="162"/>
      <c r="CN62" s="162"/>
      <c r="CO62" s="162"/>
      <c r="CP62" s="162"/>
      <c r="CQ62" s="162"/>
      <c r="CR62" s="162"/>
      <c r="CS62" s="162"/>
      <c r="CT62" s="162"/>
      <c r="CU62" s="162"/>
      <c r="CV62" s="162"/>
      <c r="CW62" s="162"/>
      <c r="CX62" s="162"/>
      <c r="CY62" s="162"/>
      <c r="CZ62" s="162"/>
      <c r="DA62" s="162"/>
      <c r="DB62" s="162"/>
      <c r="DC62" s="162"/>
      <c r="DD62" s="162"/>
      <c r="DE62" s="162"/>
      <c r="DF62" s="162"/>
      <c r="DG62" s="162"/>
      <c r="DH62" s="162"/>
      <c r="DI62" s="162"/>
      <c r="DJ62" s="162"/>
      <c r="DK62" s="162"/>
      <c r="DL62" s="162"/>
      <c r="DM62" s="162"/>
      <c r="DN62" s="162"/>
      <c r="DO62" s="162"/>
      <c r="DP62" s="162"/>
      <c r="DQ62" s="162"/>
      <c r="DR62" s="162"/>
      <c r="DS62" s="162"/>
      <c r="DT62" s="162"/>
      <c r="DU62" s="162"/>
      <c r="DV62" s="162"/>
      <c r="DW62" s="162"/>
      <c r="DX62" s="162"/>
      <c r="DY62" s="162"/>
      <c r="DZ62" s="162"/>
      <c r="EA62" s="162"/>
      <c r="EB62" s="162"/>
      <c r="EC62" s="162"/>
      <c r="ED62" s="162"/>
      <c r="EE62" s="162"/>
      <c r="EF62" s="162"/>
      <c r="EG62" s="162"/>
      <c r="EH62" s="162"/>
      <c r="EI62" s="162"/>
      <c r="EJ62" s="162"/>
      <c r="EK62" s="162"/>
      <c r="EL62" s="162"/>
    </row>
    <row r="63" spans="1:158" s="1408" customFormat="1" x14ac:dyDescent="0.3">
      <c r="A63" s="1399"/>
      <c r="B63" s="1400"/>
      <c r="C63" s="1391"/>
      <c r="D63" s="1401"/>
      <c r="E63" s="1401"/>
      <c r="F63" s="1407"/>
      <c r="G63" s="1407"/>
      <c r="H63" s="1407"/>
      <c r="I63" s="1407"/>
      <c r="J63" s="1407"/>
      <c r="K63" s="1407"/>
      <c r="L63" s="1407"/>
      <c r="M63" s="1407"/>
      <c r="N63" s="1407"/>
      <c r="O63" s="1407"/>
      <c r="P63" s="1407"/>
      <c r="Q63" s="1407"/>
      <c r="R63" s="1407"/>
      <c r="S63" s="1407"/>
      <c r="T63" s="1407"/>
      <c r="U63" s="1407"/>
      <c r="V63" s="1407"/>
      <c r="W63" s="1407"/>
      <c r="X63" s="1407"/>
      <c r="Y63" s="1407"/>
      <c r="Z63" s="1407"/>
      <c r="AA63" s="1407"/>
      <c r="AB63" s="1407"/>
      <c r="AC63" s="1407"/>
      <c r="AD63" s="1407"/>
      <c r="AE63" s="1407"/>
      <c r="AF63" s="1407"/>
      <c r="AG63" s="1407"/>
      <c r="AH63" s="1407"/>
      <c r="AI63" s="1407"/>
      <c r="AJ63" s="1407"/>
      <c r="AK63" s="1407"/>
      <c r="AL63" s="1407"/>
      <c r="AM63" s="1407"/>
      <c r="AN63" s="1407"/>
      <c r="AO63" s="1407"/>
      <c r="AP63" s="1407"/>
      <c r="AQ63" s="1407"/>
      <c r="AR63" s="1407"/>
      <c r="AS63" s="1407"/>
      <c r="AT63" s="1407"/>
      <c r="AU63" s="1407"/>
      <c r="AV63" s="1407"/>
      <c r="AW63" s="1407"/>
      <c r="AX63" s="1407"/>
      <c r="AY63" s="1407"/>
      <c r="AZ63" s="1407"/>
      <c r="BA63" s="1407"/>
      <c r="BB63" s="1407"/>
      <c r="BC63" s="1407"/>
      <c r="BD63" s="1407"/>
      <c r="BE63" s="1407"/>
      <c r="BF63" s="1407"/>
      <c r="BG63" s="1407"/>
      <c r="BH63" s="1407"/>
      <c r="BI63" s="1407"/>
      <c r="BJ63" s="1407"/>
      <c r="BK63" s="1407"/>
      <c r="BL63" s="1407"/>
      <c r="BM63" s="1407"/>
      <c r="BN63" s="1407"/>
      <c r="BO63" s="1407"/>
      <c r="BP63" s="1407"/>
      <c r="BQ63" s="1407"/>
      <c r="BR63" s="1407"/>
      <c r="BS63" s="1407"/>
      <c r="BT63" s="1407"/>
      <c r="BU63" s="1407"/>
      <c r="BV63" s="1407"/>
      <c r="BW63" s="1407"/>
      <c r="BX63" s="1407"/>
      <c r="BY63" s="1407"/>
      <c r="BZ63" s="1407"/>
      <c r="CA63" s="1407"/>
      <c r="CB63" s="1407"/>
      <c r="CC63" s="1407"/>
      <c r="CD63" s="1407"/>
      <c r="CE63" s="1407"/>
      <c r="CF63" s="1407"/>
      <c r="CG63" s="1407"/>
      <c r="CH63" s="1407"/>
      <c r="CI63" s="1407"/>
      <c r="CJ63" s="1407"/>
      <c r="CK63" s="1407"/>
      <c r="CL63" s="1407"/>
      <c r="CM63" s="1407"/>
      <c r="CN63" s="1407"/>
      <c r="CO63" s="1407"/>
      <c r="CP63" s="1407"/>
      <c r="CQ63" s="1407"/>
      <c r="CR63" s="1407"/>
      <c r="CS63" s="1407"/>
      <c r="CT63" s="1407"/>
      <c r="CU63" s="1407"/>
      <c r="CV63" s="1407"/>
      <c r="CW63" s="1407"/>
      <c r="CX63" s="1407"/>
      <c r="CY63" s="1407"/>
      <c r="CZ63" s="1407"/>
      <c r="DA63" s="1407"/>
      <c r="DB63" s="1407"/>
      <c r="DC63" s="1407"/>
      <c r="DD63" s="1407"/>
      <c r="DE63" s="1407"/>
      <c r="DF63" s="1407"/>
      <c r="DG63" s="1407"/>
      <c r="DH63" s="1407"/>
      <c r="DI63" s="1407"/>
      <c r="DJ63" s="1407"/>
      <c r="DK63" s="1407"/>
      <c r="DL63" s="1407"/>
      <c r="DM63" s="1407"/>
      <c r="DN63" s="1407"/>
      <c r="DO63" s="1407"/>
      <c r="DP63" s="1407"/>
      <c r="DQ63" s="1407"/>
      <c r="DR63" s="1407"/>
      <c r="DS63" s="1407"/>
      <c r="DT63" s="1407"/>
      <c r="DU63" s="1407"/>
      <c r="DV63" s="1407"/>
      <c r="DW63" s="1407"/>
      <c r="DX63" s="1407"/>
      <c r="DY63" s="1407"/>
      <c r="DZ63" s="1407"/>
      <c r="EA63" s="1407"/>
      <c r="EB63" s="1407"/>
      <c r="EC63" s="1407"/>
      <c r="ED63" s="1407"/>
      <c r="EE63" s="1407"/>
      <c r="EF63" s="1407"/>
      <c r="EG63" s="1407"/>
      <c r="EH63" s="1407"/>
      <c r="EI63" s="1407"/>
      <c r="EJ63" s="1407"/>
      <c r="EK63" s="1407"/>
      <c r="EL63" s="1407"/>
      <c r="EM63" s="1407"/>
      <c r="EN63" s="1407"/>
      <c r="EO63" s="1407"/>
      <c r="EP63" s="1407"/>
      <c r="EQ63" s="1407"/>
      <c r="ER63" s="1407"/>
      <c r="ES63" s="1407"/>
      <c r="ET63" s="1407"/>
      <c r="EU63" s="1407"/>
      <c r="EV63" s="1407"/>
      <c r="EW63" s="1407"/>
      <c r="EX63" s="1407"/>
      <c r="EY63" s="1407"/>
      <c r="EZ63" s="1407"/>
      <c r="FA63" s="1407"/>
      <c r="FB63" s="1407"/>
    </row>
    <row r="64" spans="1:158" s="162" customFormat="1" x14ac:dyDescent="0.3">
      <c r="A64" s="1021" t="s">
        <v>4166</v>
      </c>
      <c r="B64" s="1021"/>
      <c r="C64" s="1414"/>
      <c r="D64" s="1410"/>
      <c r="E64" s="1410"/>
    </row>
    <row r="65" spans="1:158" s="162" customFormat="1" x14ac:dyDescent="0.3">
      <c r="A65" s="628" t="s">
        <v>4244</v>
      </c>
      <c r="B65" s="628"/>
      <c r="C65" s="1414"/>
      <c r="D65" s="1410"/>
      <c r="E65" s="1410"/>
    </row>
    <row r="66" spans="1:158" s="222" customFormat="1" ht="12.5" x14ac:dyDescent="0.25">
      <c r="A66" s="1411" t="s">
        <v>4242</v>
      </c>
      <c r="B66" s="1415" t="s">
        <v>5475</v>
      </c>
      <c r="C66" s="1416">
        <v>2</v>
      </c>
      <c r="D66" s="1417">
        <v>29299.998</v>
      </c>
      <c r="E66" s="1417">
        <v>29299.998</v>
      </c>
      <c r="F66" s="105"/>
      <c r="G66" s="105"/>
      <c r="H66" s="105"/>
      <c r="I66" s="105"/>
      <c r="J66" s="105"/>
      <c r="K66" s="105"/>
      <c r="L66" s="105"/>
      <c r="M66" s="105"/>
      <c r="N66" s="105"/>
      <c r="O66" s="105"/>
      <c r="P66" s="105"/>
      <c r="Q66" s="105"/>
      <c r="R66" s="105"/>
      <c r="S66" s="105"/>
      <c r="T66" s="105"/>
      <c r="U66" s="105"/>
      <c r="V66" s="105"/>
      <c r="W66" s="105"/>
      <c r="X66" s="105"/>
      <c r="Y66" s="105"/>
      <c r="Z66" s="105"/>
      <c r="AA66" s="105"/>
      <c r="AB66" s="105"/>
      <c r="AC66" s="105"/>
      <c r="AD66" s="105"/>
      <c r="AE66" s="105"/>
      <c r="AF66" s="105"/>
      <c r="AG66" s="105"/>
      <c r="AH66" s="105"/>
      <c r="AI66" s="105"/>
      <c r="AJ66" s="105"/>
      <c r="AK66" s="105"/>
      <c r="AL66" s="105"/>
      <c r="AM66" s="105"/>
      <c r="AN66" s="105"/>
      <c r="AO66" s="105"/>
      <c r="AP66" s="105"/>
      <c r="AQ66" s="105"/>
      <c r="AR66" s="105"/>
      <c r="AS66" s="105"/>
      <c r="AT66" s="105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5"/>
      <c r="BF66" s="105"/>
      <c r="BG66" s="105"/>
      <c r="BH66" s="105"/>
      <c r="BI66" s="105"/>
      <c r="BJ66" s="105"/>
      <c r="BK66" s="105"/>
      <c r="BL66" s="105"/>
      <c r="BM66" s="105"/>
      <c r="BN66" s="105"/>
      <c r="BO66" s="105"/>
      <c r="BP66" s="105"/>
      <c r="BQ66" s="105"/>
      <c r="BR66" s="105"/>
      <c r="BS66" s="105"/>
      <c r="BT66" s="105"/>
      <c r="BU66" s="105"/>
      <c r="BV66" s="105"/>
      <c r="BW66" s="105"/>
      <c r="BX66" s="105"/>
      <c r="BY66" s="105"/>
      <c r="BZ66" s="105"/>
      <c r="CA66" s="105"/>
      <c r="CB66" s="105"/>
      <c r="CC66" s="105"/>
      <c r="CD66" s="105"/>
      <c r="CE66" s="105"/>
      <c r="CF66" s="105"/>
      <c r="CG66" s="105"/>
      <c r="CH66" s="105"/>
      <c r="CI66" s="105"/>
      <c r="CJ66" s="105"/>
      <c r="CK66" s="105"/>
      <c r="CL66" s="105"/>
      <c r="CM66" s="105"/>
      <c r="CN66" s="105"/>
      <c r="CO66" s="105"/>
      <c r="CP66" s="105"/>
      <c r="CQ66" s="105"/>
      <c r="CR66" s="105"/>
      <c r="CS66" s="105"/>
      <c r="CT66" s="105"/>
      <c r="CU66" s="105"/>
      <c r="CV66" s="105"/>
      <c r="CW66" s="105"/>
      <c r="CX66" s="105"/>
      <c r="CY66" s="105"/>
      <c r="CZ66" s="105"/>
      <c r="DA66" s="105"/>
      <c r="DB66" s="105"/>
      <c r="DC66" s="105"/>
      <c r="DD66" s="105"/>
      <c r="DE66" s="105"/>
      <c r="DF66" s="105"/>
      <c r="DG66" s="105"/>
      <c r="DH66" s="105"/>
      <c r="DI66" s="105"/>
      <c r="DJ66" s="105"/>
      <c r="DK66" s="105"/>
      <c r="DL66" s="105"/>
      <c r="DM66" s="105"/>
      <c r="DN66" s="105"/>
      <c r="DO66" s="105"/>
      <c r="DP66" s="105"/>
      <c r="DQ66" s="105"/>
      <c r="DR66" s="105"/>
      <c r="DS66" s="105"/>
      <c r="DT66" s="105"/>
      <c r="DU66" s="105"/>
      <c r="DV66" s="105"/>
      <c r="DW66" s="105"/>
      <c r="DX66" s="105"/>
      <c r="DY66" s="105"/>
      <c r="DZ66" s="105"/>
      <c r="EA66" s="105"/>
      <c r="EB66" s="105"/>
      <c r="EC66" s="105"/>
      <c r="ED66" s="105"/>
      <c r="EE66" s="105"/>
      <c r="EF66" s="105"/>
      <c r="EG66" s="105"/>
      <c r="EH66" s="105"/>
      <c r="EI66" s="105"/>
      <c r="EJ66" s="105"/>
      <c r="EK66" s="105"/>
      <c r="EL66" s="105"/>
      <c r="EM66" s="105"/>
      <c r="EN66" s="105"/>
      <c r="EO66" s="105"/>
      <c r="EP66" s="105"/>
      <c r="EQ66" s="105"/>
      <c r="ER66" s="105"/>
      <c r="ES66" s="105"/>
      <c r="ET66" s="105"/>
      <c r="EU66" s="105"/>
      <c r="EV66" s="105"/>
      <c r="EW66" s="105"/>
      <c r="EX66" s="105"/>
      <c r="EY66" s="105"/>
      <c r="EZ66" s="105"/>
      <c r="FA66" s="105"/>
      <c r="FB66" s="105"/>
    </row>
    <row r="67" spans="1:158" s="222" customFormat="1" ht="12.5" x14ac:dyDescent="0.25">
      <c r="A67" s="1411" t="s">
        <v>4242</v>
      </c>
      <c r="B67" s="1415" t="s">
        <v>5476</v>
      </c>
      <c r="C67" s="1416">
        <v>2</v>
      </c>
      <c r="D67" s="1417">
        <v>7873.7085000000006</v>
      </c>
      <c r="E67" s="1417">
        <v>12816.91</v>
      </c>
      <c r="F67" s="105"/>
      <c r="G67" s="105"/>
      <c r="H67" s="105"/>
      <c r="I67" s="105"/>
      <c r="J67" s="105"/>
      <c r="K67" s="105"/>
      <c r="L67" s="105"/>
      <c r="M67" s="105"/>
      <c r="N67" s="105"/>
      <c r="O67" s="105"/>
      <c r="P67" s="105"/>
      <c r="Q67" s="105"/>
      <c r="R67" s="105"/>
      <c r="S67" s="105"/>
      <c r="T67" s="105"/>
      <c r="U67" s="105"/>
      <c r="V67" s="105"/>
      <c r="W67" s="105"/>
      <c r="X67" s="105"/>
      <c r="Y67" s="105"/>
      <c r="Z67" s="105"/>
      <c r="AA67" s="105"/>
      <c r="AB67" s="105"/>
      <c r="AC67" s="105"/>
      <c r="AD67" s="105"/>
      <c r="AE67" s="105"/>
      <c r="AF67" s="105"/>
      <c r="AG67" s="105"/>
      <c r="AH67" s="105"/>
      <c r="AI67" s="105"/>
      <c r="AJ67" s="105"/>
      <c r="AK67" s="105"/>
      <c r="AL67" s="105"/>
      <c r="AM67" s="105"/>
      <c r="AN67" s="105"/>
      <c r="AO67" s="105"/>
      <c r="AP67" s="105"/>
      <c r="AQ67" s="105"/>
      <c r="AR67" s="105"/>
      <c r="AS67" s="105"/>
      <c r="AT67" s="105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5"/>
      <c r="BF67" s="105"/>
      <c r="BG67" s="105"/>
      <c r="BH67" s="105"/>
      <c r="BI67" s="105"/>
      <c r="BJ67" s="105"/>
      <c r="BK67" s="105"/>
      <c r="BL67" s="105"/>
      <c r="BM67" s="105"/>
      <c r="BN67" s="105"/>
      <c r="BO67" s="105"/>
      <c r="BP67" s="105"/>
      <c r="BQ67" s="105"/>
      <c r="BR67" s="105"/>
      <c r="BS67" s="105"/>
      <c r="BT67" s="105"/>
      <c r="BU67" s="105"/>
      <c r="BV67" s="105"/>
      <c r="BW67" s="105"/>
      <c r="BX67" s="105"/>
      <c r="BY67" s="105"/>
      <c r="BZ67" s="105"/>
      <c r="CA67" s="105"/>
      <c r="CB67" s="105"/>
      <c r="CC67" s="105"/>
      <c r="CD67" s="105"/>
      <c r="CE67" s="105"/>
      <c r="CF67" s="105"/>
      <c r="CG67" s="105"/>
      <c r="CH67" s="105"/>
      <c r="CI67" s="105"/>
      <c r="CJ67" s="105"/>
      <c r="CK67" s="105"/>
      <c r="CL67" s="105"/>
      <c r="CM67" s="105"/>
      <c r="CN67" s="105"/>
      <c r="CO67" s="105"/>
      <c r="CP67" s="105"/>
      <c r="CQ67" s="105"/>
      <c r="CR67" s="105"/>
      <c r="CS67" s="105"/>
      <c r="CT67" s="105"/>
      <c r="CU67" s="105"/>
      <c r="CV67" s="105"/>
      <c r="CW67" s="105"/>
      <c r="CX67" s="105"/>
      <c r="CY67" s="105"/>
      <c r="CZ67" s="105"/>
      <c r="DA67" s="105"/>
      <c r="DB67" s="105"/>
      <c r="DC67" s="105"/>
      <c r="DD67" s="105"/>
      <c r="DE67" s="105"/>
      <c r="DF67" s="105"/>
      <c r="DG67" s="105"/>
      <c r="DH67" s="105"/>
      <c r="DI67" s="105"/>
      <c r="DJ67" s="105"/>
      <c r="DK67" s="105"/>
      <c r="DL67" s="105"/>
      <c r="DM67" s="105"/>
      <c r="DN67" s="105"/>
      <c r="DO67" s="105"/>
      <c r="DP67" s="105"/>
      <c r="DQ67" s="105"/>
      <c r="DR67" s="105"/>
      <c r="DS67" s="105"/>
      <c r="DT67" s="105"/>
      <c r="DU67" s="105"/>
      <c r="DV67" s="105"/>
      <c r="DW67" s="105"/>
      <c r="DX67" s="105"/>
      <c r="DY67" s="105"/>
      <c r="DZ67" s="105"/>
      <c r="EA67" s="105"/>
      <c r="EB67" s="105"/>
      <c r="EC67" s="105"/>
      <c r="ED67" s="105"/>
      <c r="EE67" s="105"/>
      <c r="EF67" s="105"/>
      <c r="EG67" s="105"/>
      <c r="EH67" s="105"/>
      <c r="EI67" s="105"/>
      <c r="EJ67" s="105"/>
      <c r="EK67" s="105"/>
      <c r="EL67" s="105"/>
      <c r="EM67" s="105"/>
      <c r="EN67" s="105"/>
      <c r="EO67" s="105"/>
      <c r="EP67" s="105"/>
      <c r="EQ67" s="105"/>
      <c r="ER67" s="105"/>
      <c r="ES67" s="105"/>
      <c r="ET67" s="105"/>
      <c r="EU67" s="105"/>
      <c r="EV67" s="105"/>
      <c r="EW67" s="105"/>
      <c r="EX67" s="105"/>
      <c r="EY67" s="105"/>
      <c r="EZ67" s="105"/>
      <c r="FA67" s="105"/>
      <c r="FB67" s="105"/>
    </row>
    <row r="68" spans="1:158" s="222" customFormat="1" ht="12.5" x14ac:dyDescent="0.25">
      <c r="A68" s="1411" t="s">
        <v>4242</v>
      </c>
      <c r="B68" s="1415" t="s">
        <v>5477</v>
      </c>
      <c r="C68" s="1416">
        <v>1</v>
      </c>
      <c r="D68" s="1417">
        <v>31254</v>
      </c>
      <c r="E68" s="1417">
        <v>31254</v>
      </c>
      <c r="F68" s="105"/>
      <c r="G68" s="105"/>
      <c r="H68" s="105"/>
      <c r="I68" s="105"/>
      <c r="J68" s="105"/>
      <c r="K68" s="105"/>
      <c r="L68" s="105"/>
      <c r="M68" s="105"/>
      <c r="N68" s="105"/>
      <c r="O68" s="105"/>
      <c r="P68" s="105"/>
      <c r="Q68" s="105"/>
      <c r="R68" s="105"/>
      <c r="S68" s="105"/>
      <c r="T68" s="105"/>
      <c r="U68" s="105"/>
      <c r="V68" s="105"/>
      <c r="W68" s="105"/>
      <c r="X68" s="105"/>
      <c r="Y68" s="105"/>
      <c r="Z68" s="105"/>
      <c r="AA68" s="105"/>
      <c r="AB68" s="105"/>
      <c r="AC68" s="105"/>
      <c r="AD68" s="105"/>
      <c r="AE68" s="105"/>
      <c r="AF68" s="105"/>
      <c r="AG68" s="105"/>
      <c r="AH68" s="105"/>
      <c r="AI68" s="105"/>
      <c r="AJ68" s="105"/>
      <c r="AK68" s="105"/>
      <c r="AL68" s="105"/>
      <c r="AM68" s="105"/>
      <c r="AN68" s="105"/>
      <c r="AO68" s="105"/>
      <c r="AP68" s="105"/>
      <c r="AQ68" s="105"/>
      <c r="AR68" s="105"/>
      <c r="AS68" s="105"/>
      <c r="AT68" s="105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5"/>
      <c r="BF68" s="105"/>
      <c r="BG68" s="105"/>
      <c r="BH68" s="105"/>
      <c r="BI68" s="105"/>
      <c r="BJ68" s="105"/>
      <c r="BK68" s="105"/>
      <c r="BL68" s="105"/>
      <c r="BM68" s="105"/>
      <c r="BN68" s="105"/>
      <c r="BO68" s="105"/>
      <c r="BP68" s="105"/>
      <c r="BQ68" s="105"/>
      <c r="BR68" s="105"/>
      <c r="BS68" s="105"/>
      <c r="BT68" s="105"/>
      <c r="BU68" s="105"/>
      <c r="BV68" s="105"/>
      <c r="BW68" s="105"/>
      <c r="BX68" s="105"/>
      <c r="BY68" s="105"/>
      <c r="BZ68" s="105"/>
      <c r="CA68" s="105"/>
      <c r="CB68" s="105"/>
      <c r="CC68" s="105"/>
      <c r="CD68" s="105"/>
      <c r="CE68" s="105"/>
      <c r="CF68" s="105"/>
      <c r="CG68" s="105"/>
      <c r="CH68" s="105"/>
      <c r="CI68" s="105"/>
      <c r="CJ68" s="105"/>
      <c r="CK68" s="105"/>
      <c r="CL68" s="105"/>
      <c r="CM68" s="105"/>
      <c r="CN68" s="105"/>
      <c r="CO68" s="105"/>
      <c r="CP68" s="105"/>
      <c r="CQ68" s="105"/>
      <c r="CR68" s="105"/>
      <c r="CS68" s="105"/>
      <c r="CT68" s="105"/>
      <c r="CU68" s="105"/>
      <c r="CV68" s="105"/>
      <c r="CW68" s="105"/>
      <c r="CX68" s="105"/>
      <c r="CY68" s="105"/>
      <c r="CZ68" s="105"/>
      <c r="DA68" s="105"/>
      <c r="DB68" s="105"/>
      <c r="DC68" s="105"/>
      <c r="DD68" s="105"/>
      <c r="DE68" s="105"/>
      <c r="DF68" s="105"/>
      <c r="DG68" s="105"/>
      <c r="DH68" s="105"/>
      <c r="DI68" s="105"/>
      <c r="DJ68" s="105"/>
      <c r="DK68" s="105"/>
      <c r="DL68" s="105"/>
      <c r="DM68" s="105"/>
      <c r="DN68" s="105"/>
      <c r="DO68" s="105"/>
      <c r="DP68" s="105"/>
      <c r="DQ68" s="105"/>
      <c r="DR68" s="105"/>
      <c r="DS68" s="105"/>
      <c r="DT68" s="105"/>
      <c r="DU68" s="105"/>
      <c r="DV68" s="105"/>
      <c r="DW68" s="105"/>
      <c r="DX68" s="105"/>
      <c r="DY68" s="105"/>
      <c r="DZ68" s="105"/>
      <c r="EA68" s="105"/>
      <c r="EB68" s="105"/>
      <c r="EC68" s="105"/>
      <c r="ED68" s="105"/>
      <c r="EE68" s="105"/>
      <c r="EF68" s="105"/>
      <c r="EG68" s="105"/>
      <c r="EH68" s="105"/>
      <c r="EI68" s="105"/>
      <c r="EJ68" s="105"/>
      <c r="EK68" s="105"/>
      <c r="EL68" s="105"/>
      <c r="EM68" s="105"/>
      <c r="EN68" s="105"/>
      <c r="EO68" s="105"/>
      <c r="EP68" s="105"/>
      <c r="EQ68" s="105"/>
      <c r="ER68" s="105"/>
      <c r="ES68" s="105"/>
      <c r="ET68" s="105"/>
      <c r="EU68" s="105"/>
      <c r="EV68" s="105"/>
      <c r="EW68" s="105"/>
      <c r="EX68" s="105"/>
      <c r="EY68" s="105"/>
      <c r="EZ68" s="105"/>
      <c r="FA68" s="105"/>
      <c r="FB68" s="105"/>
    </row>
    <row r="69" spans="1:158" s="222" customFormat="1" ht="12.5" x14ac:dyDescent="0.25">
      <c r="A69" s="1411" t="s">
        <v>4242</v>
      </c>
      <c r="B69" s="1415" t="s">
        <v>5478</v>
      </c>
      <c r="C69" s="1416">
        <v>350</v>
      </c>
      <c r="D69" s="1417">
        <v>2500</v>
      </c>
      <c r="E69" s="1417">
        <v>32000</v>
      </c>
      <c r="F69" s="105"/>
      <c r="G69" s="105"/>
      <c r="H69" s="105"/>
      <c r="I69" s="105"/>
      <c r="J69" s="105"/>
      <c r="K69" s="105"/>
      <c r="L69" s="105"/>
      <c r="M69" s="105"/>
      <c r="N69" s="105"/>
      <c r="O69" s="105"/>
      <c r="P69" s="105"/>
      <c r="Q69" s="105"/>
      <c r="R69" s="105"/>
      <c r="S69" s="105"/>
      <c r="T69" s="105"/>
      <c r="U69" s="105"/>
      <c r="V69" s="105"/>
      <c r="W69" s="105"/>
      <c r="X69" s="105"/>
      <c r="Y69" s="105"/>
      <c r="Z69" s="105"/>
      <c r="AA69" s="105"/>
      <c r="AB69" s="105"/>
      <c r="AC69" s="105"/>
      <c r="AD69" s="105"/>
      <c r="AE69" s="105"/>
      <c r="AF69" s="105"/>
      <c r="AG69" s="105"/>
      <c r="AH69" s="105"/>
      <c r="AI69" s="105"/>
      <c r="AJ69" s="105"/>
      <c r="AK69" s="105"/>
      <c r="AL69" s="105"/>
      <c r="AM69" s="105"/>
      <c r="AN69" s="105"/>
      <c r="AO69" s="105"/>
      <c r="AP69" s="105"/>
      <c r="AQ69" s="105"/>
      <c r="AR69" s="105"/>
      <c r="AS69" s="105"/>
      <c r="AT69" s="105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5"/>
      <c r="BF69" s="105"/>
      <c r="BG69" s="105"/>
      <c r="BH69" s="105"/>
      <c r="BI69" s="105"/>
      <c r="BJ69" s="105"/>
      <c r="BK69" s="105"/>
      <c r="BL69" s="105"/>
      <c r="BM69" s="105"/>
      <c r="BN69" s="105"/>
      <c r="BO69" s="105"/>
      <c r="BP69" s="105"/>
      <c r="BQ69" s="105"/>
      <c r="BR69" s="105"/>
      <c r="BS69" s="105"/>
      <c r="BT69" s="105"/>
      <c r="BU69" s="105"/>
      <c r="BV69" s="105"/>
      <c r="BW69" s="105"/>
      <c r="BX69" s="105"/>
      <c r="BY69" s="105"/>
      <c r="BZ69" s="105"/>
      <c r="CA69" s="105"/>
      <c r="CB69" s="105"/>
      <c r="CC69" s="105"/>
      <c r="CD69" s="105"/>
      <c r="CE69" s="105"/>
      <c r="CF69" s="105"/>
      <c r="CG69" s="105"/>
      <c r="CH69" s="105"/>
      <c r="CI69" s="105"/>
      <c r="CJ69" s="105"/>
      <c r="CK69" s="105"/>
      <c r="CL69" s="105"/>
      <c r="CM69" s="105"/>
      <c r="CN69" s="105"/>
      <c r="CO69" s="105"/>
      <c r="CP69" s="105"/>
      <c r="CQ69" s="105"/>
      <c r="CR69" s="105"/>
      <c r="CS69" s="105"/>
      <c r="CT69" s="105"/>
      <c r="CU69" s="105"/>
      <c r="CV69" s="105"/>
      <c r="CW69" s="105"/>
      <c r="CX69" s="105"/>
      <c r="CY69" s="105"/>
      <c r="CZ69" s="105"/>
      <c r="DA69" s="105"/>
      <c r="DB69" s="105"/>
      <c r="DC69" s="105"/>
      <c r="DD69" s="105"/>
      <c r="DE69" s="105"/>
      <c r="DF69" s="105"/>
      <c r="DG69" s="105"/>
      <c r="DH69" s="105"/>
      <c r="DI69" s="105"/>
      <c r="DJ69" s="105"/>
      <c r="DK69" s="105"/>
      <c r="DL69" s="105"/>
      <c r="DM69" s="105"/>
      <c r="DN69" s="105"/>
      <c r="DO69" s="105"/>
      <c r="DP69" s="105"/>
      <c r="DQ69" s="105"/>
      <c r="DR69" s="105"/>
      <c r="DS69" s="105"/>
      <c r="DT69" s="105"/>
      <c r="DU69" s="105"/>
      <c r="DV69" s="105"/>
      <c r="DW69" s="105"/>
      <c r="DX69" s="105"/>
      <c r="DY69" s="105"/>
      <c r="DZ69" s="105"/>
      <c r="EA69" s="105"/>
      <c r="EB69" s="105"/>
      <c r="EC69" s="105"/>
      <c r="ED69" s="105"/>
      <c r="EE69" s="105"/>
      <c r="EF69" s="105"/>
      <c r="EG69" s="105"/>
      <c r="EH69" s="105"/>
      <c r="EI69" s="105"/>
      <c r="EJ69" s="105"/>
      <c r="EK69" s="105"/>
      <c r="EL69" s="105"/>
      <c r="EM69" s="105"/>
      <c r="EN69" s="105"/>
      <c r="EO69" s="105"/>
      <c r="EP69" s="105"/>
      <c r="EQ69" s="105"/>
      <c r="ER69" s="105"/>
      <c r="ES69" s="105"/>
      <c r="ET69" s="105"/>
      <c r="EU69" s="105"/>
      <c r="EV69" s="105"/>
      <c r="EW69" s="105"/>
      <c r="EX69" s="105"/>
      <c r="EY69" s="105"/>
      <c r="EZ69" s="105"/>
      <c r="FA69" s="105"/>
      <c r="FB69" s="105"/>
    </row>
    <row r="70" spans="1:158" s="1398" customFormat="1" ht="12.5" x14ac:dyDescent="0.25">
      <c r="A70" s="70"/>
      <c r="B70" s="56" t="s">
        <v>4336</v>
      </c>
      <c r="C70" s="57">
        <f>SUM(C66:C69)</f>
        <v>355</v>
      </c>
      <c r="D70" s="1396"/>
      <c r="E70" s="1396"/>
      <c r="F70" s="1397"/>
      <c r="G70" s="1397"/>
      <c r="H70" s="1397"/>
      <c r="I70" s="1397"/>
      <c r="J70" s="1397"/>
      <c r="K70" s="1397"/>
      <c r="L70" s="1397"/>
      <c r="M70" s="1397"/>
      <c r="N70" s="1397"/>
      <c r="O70" s="1397"/>
      <c r="P70" s="1397"/>
      <c r="Q70" s="1397"/>
      <c r="R70" s="1397"/>
      <c r="S70" s="1397"/>
      <c r="T70" s="1397"/>
      <c r="U70" s="1397"/>
      <c r="V70" s="1397"/>
      <c r="W70" s="1397"/>
      <c r="X70" s="1397"/>
      <c r="Y70" s="1397"/>
      <c r="Z70" s="1397"/>
      <c r="AA70" s="1397"/>
      <c r="AB70" s="1397"/>
      <c r="AC70" s="1397"/>
      <c r="AD70" s="1397"/>
      <c r="AE70" s="1397"/>
      <c r="AF70" s="1397"/>
      <c r="AG70" s="1397"/>
      <c r="AH70" s="1397"/>
      <c r="AI70" s="1397"/>
      <c r="AJ70" s="1397"/>
      <c r="AK70" s="1397"/>
      <c r="AL70" s="1397"/>
      <c r="AM70" s="1397"/>
      <c r="AN70" s="1397"/>
    </row>
    <row r="71" spans="1:158" x14ac:dyDescent="0.3">
      <c r="A71" s="1399"/>
      <c r="B71" s="1400"/>
      <c r="C71" s="1391"/>
      <c r="D71" s="1401"/>
      <c r="E71" s="1401"/>
    </row>
    <row r="72" spans="1:158" s="162" customFormat="1" ht="15" customHeight="1" x14ac:dyDescent="0.3">
      <c r="A72" s="628" t="s">
        <v>4172</v>
      </c>
      <c r="B72" s="628"/>
      <c r="C72" s="1414"/>
      <c r="D72" s="1410"/>
      <c r="E72" s="1410"/>
    </row>
    <row r="73" spans="1:158" s="167" customFormat="1" ht="12.5" x14ac:dyDescent="0.25">
      <c r="A73" s="1411" t="s">
        <v>4242</v>
      </c>
      <c r="B73" s="1411" t="s">
        <v>4242</v>
      </c>
      <c r="C73" s="1412">
        <v>0</v>
      </c>
      <c r="D73" s="1381">
        <v>0</v>
      </c>
      <c r="E73" s="1381">
        <v>0</v>
      </c>
    </row>
    <row r="74" spans="1:158" s="1418" customFormat="1" ht="16.5" customHeight="1" x14ac:dyDescent="0.35">
      <c r="A74" s="70"/>
      <c r="B74" s="56" t="s">
        <v>4246</v>
      </c>
      <c r="C74" s="57">
        <v>0</v>
      </c>
    </row>
  </sheetData>
  <mergeCells count="15">
    <mergeCell ref="A11:B11"/>
    <mergeCell ref="A41:B41"/>
    <mergeCell ref="A58:B58"/>
    <mergeCell ref="A64:B64"/>
    <mergeCell ref="A65:B65"/>
    <mergeCell ref="A72:B72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0866141732283472" right="0.70866141732283472" top="0.15748031496062992" bottom="0.15748031496062992" header="0.15748031496062992" footer="0.15748031496062992"/>
  <pageSetup scale="68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F55"/>
  <sheetViews>
    <sheetView showGridLines="0" topLeftCell="B1" zoomScaleSheetLayoutView="115" workbookViewId="0">
      <selection sqref="A1:H1"/>
    </sheetView>
  </sheetViews>
  <sheetFormatPr baseColWidth="10" defaultColWidth="11.453125" defaultRowHeight="15" x14ac:dyDescent="0.3"/>
  <cols>
    <col min="1" max="1" width="11.1796875" style="116" customWidth="1"/>
    <col min="2" max="2" width="53" style="116" customWidth="1"/>
    <col min="3" max="3" width="15.1796875" style="116" bestFit="1" customWidth="1"/>
    <col min="4" max="4" width="12.26953125" style="116" customWidth="1"/>
    <col min="5" max="5" width="16" style="116" customWidth="1"/>
    <col min="6" max="6" width="10.26953125" style="116" customWidth="1"/>
    <col min="7" max="7" width="12.453125" style="116" customWidth="1"/>
    <col min="8" max="8" width="12.7265625" style="116" customWidth="1"/>
    <col min="9" max="9" width="11.453125" style="116"/>
    <col min="10" max="10" width="8.26953125" style="116" customWidth="1"/>
    <col min="11" max="11" width="10.1796875" style="116" customWidth="1"/>
    <col min="12" max="12" width="11.453125" style="106"/>
    <col min="13" max="16384" width="11.453125" style="116"/>
  </cols>
  <sheetData>
    <row r="2" spans="1:162" s="163" customFormat="1" x14ac:dyDescent="0.3">
      <c r="A2" s="1386" t="s">
        <v>4160</v>
      </c>
      <c r="B2" s="1386"/>
      <c r="C2" s="1386"/>
      <c r="D2" s="1386"/>
      <c r="E2" s="1386"/>
      <c r="F2" s="1386"/>
      <c r="G2" s="1386"/>
      <c r="H2" s="1386"/>
      <c r="I2" s="1386"/>
      <c r="J2" s="1386"/>
      <c r="K2" s="1386"/>
      <c r="L2" s="162"/>
      <c r="M2" s="162"/>
      <c r="N2" s="162"/>
      <c r="O2" s="162"/>
      <c r="P2" s="162"/>
      <c r="Q2" s="162"/>
      <c r="R2" s="162"/>
      <c r="S2" s="162"/>
      <c r="T2" s="162"/>
      <c r="U2" s="162"/>
      <c r="V2" s="162"/>
      <c r="W2" s="162"/>
      <c r="X2" s="162"/>
      <c r="Y2" s="162"/>
      <c r="Z2" s="162"/>
      <c r="AA2" s="162"/>
      <c r="AB2" s="162"/>
      <c r="AC2" s="162"/>
      <c r="AD2" s="162"/>
      <c r="AE2" s="162"/>
      <c r="AF2" s="162"/>
      <c r="AG2" s="162"/>
      <c r="AH2" s="162"/>
      <c r="AI2" s="162"/>
      <c r="AJ2" s="162"/>
      <c r="AK2" s="162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2"/>
      <c r="BA2" s="162"/>
      <c r="BB2" s="162"/>
      <c r="BC2" s="162"/>
      <c r="BD2" s="162"/>
      <c r="BE2" s="162"/>
      <c r="BF2" s="162"/>
      <c r="BG2" s="162"/>
      <c r="BH2" s="162"/>
      <c r="BI2" s="162"/>
      <c r="BJ2" s="162"/>
      <c r="BK2" s="162"/>
      <c r="BL2" s="162"/>
      <c r="BM2" s="162"/>
      <c r="BN2" s="162"/>
      <c r="BO2" s="162"/>
      <c r="BP2" s="162"/>
      <c r="BQ2" s="162"/>
      <c r="BR2" s="162"/>
      <c r="BS2" s="162"/>
      <c r="BT2" s="162"/>
      <c r="BU2" s="162"/>
      <c r="BV2" s="162"/>
      <c r="BW2" s="162"/>
      <c r="BX2" s="162"/>
      <c r="BY2" s="162"/>
      <c r="BZ2" s="162"/>
      <c r="CA2" s="162"/>
      <c r="CB2" s="162"/>
      <c r="CC2" s="162"/>
      <c r="CD2" s="162"/>
      <c r="CE2" s="162"/>
      <c r="CF2" s="162"/>
      <c r="CG2" s="162"/>
      <c r="CH2" s="162"/>
      <c r="CI2" s="162"/>
      <c r="CJ2" s="162"/>
      <c r="CK2" s="162"/>
      <c r="CL2" s="162"/>
      <c r="CM2" s="162"/>
      <c r="CN2" s="162"/>
      <c r="CO2" s="162"/>
      <c r="CP2" s="162"/>
      <c r="CQ2" s="162"/>
      <c r="CR2" s="162"/>
      <c r="CS2" s="162"/>
      <c r="CT2" s="162"/>
      <c r="CU2" s="162"/>
      <c r="CV2" s="162"/>
      <c r="CW2" s="162"/>
      <c r="CX2" s="162"/>
      <c r="CY2" s="162"/>
      <c r="CZ2" s="162"/>
      <c r="DA2" s="162"/>
      <c r="DB2" s="162"/>
      <c r="DC2" s="162"/>
      <c r="DD2" s="162"/>
      <c r="DE2" s="162"/>
      <c r="DF2" s="162"/>
      <c r="DG2" s="162"/>
      <c r="DH2" s="162"/>
      <c r="DI2" s="162"/>
      <c r="DJ2" s="162"/>
      <c r="DK2" s="162"/>
      <c r="DL2" s="162"/>
      <c r="DM2" s="162"/>
      <c r="DN2" s="162"/>
      <c r="DO2" s="162"/>
      <c r="DP2" s="162"/>
      <c r="DQ2" s="162"/>
      <c r="DR2" s="162"/>
      <c r="DS2" s="162"/>
      <c r="DT2" s="162"/>
      <c r="DU2" s="162"/>
      <c r="DV2" s="162"/>
      <c r="DW2" s="162"/>
      <c r="DX2" s="162"/>
      <c r="DY2" s="162"/>
      <c r="DZ2" s="162"/>
      <c r="EA2" s="162"/>
      <c r="EB2" s="162"/>
      <c r="EC2" s="162"/>
      <c r="ED2" s="162"/>
      <c r="EE2" s="162"/>
      <c r="EF2" s="162"/>
      <c r="EG2" s="162"/>
      <c r="EH2" s="162"/>
      <c r="EI2" s="162"/>
      <c r="EJ2" s="162"/>
      <c r="EK2" s="162"/>
      <c r="EL2" s="162"/>
      <c r="EM2" s="162"/>
      <c r="EN2" s="162"/>
      <c r="EO2" s="162"/>
      <c r="EP2" s="162"/>
      <c r="EQ2" s="162"/>
      <c r="ER2" s="162"/>
      <c r="ES2" s="162"/>
      <c r="ET2" s="162"/>
      <c r="EU2" s="162"/>
      <c r="EV2" s="162"/>
      <c r="EW2" s="162"/>
      <c r="EX2" s="162"/>
      <c r="EY2" s="162"/>
      <c r="EZ2" s="162"/>
      <c r="FA2" s="162"/>
      <c r="FB2" s="162"/>
      <c r="FC2" s="162"/>
      <c r="FD2" s="162"/>
      <c r="FE2" s="162"/>
      <c r="FF2" s="162"/>
    </row>
    <row r="3" spans="1:162" s="106" customFormat="1" x14ac:dyDescent="0.3">
      <c r="A3" s="660" t="s">
        <v>29</v>
      </c>
      <c r="B3" s="660"/>
      <c r="C3" s="660"/>
      <c r="D3" s="660"/>
      <c r="E3" s="660"/>
      <c r="F3" s="660"/>
      <c r="G3" s="660"/>
      <c r="H3" s="660"/>
      <c r="I3" s="660"/>
      <c r="J3" s="660"/>
      <c r="K3" s="660"/>
    </row>
    <row r="4" spans="1:162" s="106" customFormat="1" x14ac:dyDescent="0.3">
      <c r="A4" s="660" t="s">
        <v>4161</v>
      </c>
      <c r="B4" s="660"/>
      <c r="C4" s="660"/>
      <c r="D4" s="660"/>
      <c r="E4" s="660"/>
      <c r="F4" s="660"/>
      <c r="G4" s="660"/>
      <c r="H4" s="660"/>
      <c r="I4" s="660"/>
      <c r="J4" s="660"/>
      <c r="K4" s="660"/>
    </row>
    <row r="5" spans="1:162" s="106" customFormat="1" x14ac:dyDescent="0.3">
      <c r="A5" s="660" t="s">
        <v>4274</v>
      </c>
      <c r="B5" s="660"/>
      <c r="C5" s="660"/>
      <c r="D5" s="660"/>
      <c r="E5" s="660"/>
      <c r="F5" s="660"/>
      <c r="G5" s="660"/>
      <c r="H5" s="660"/>
      <c r="I5" s="660"/>
      <c r="J5" s="660"/>
      <c r="K5" s="660"/>
    </row>
    <row r="6" spans="1:162" s="106" customFormat="1" x14ac:dyDescent="0.3">
      <c r="A6" s="661" t="s">
        <v>4229</v>
      </c>
      <c r="B6" s="661"/>
      <c r="C6" s="661"/>
      <c r="D6" s="661"/>
      <c r="E6" s="661"/>
      <c r="F6" s="661"/>
      <c r="G6" s="661"/>
      <c r="H6" s="661"/>
      <c r="I6" s="661"/>
      <c r="J6" s="661"/>
      <c r="K6" s="661"/>
    </row>
    <row r="7" spans="1:162" s="106" customFormat="1" x14ac:dyDescent="0.3">
      <c r="A7" s="665" t="s">
        <v>4248</v>
      </c>
      <c r="B7" s="665"/>
      <c r="C7" s="665"/>
      <c r="D7" s="115"/>
      <c r="E7" s="115"/>
      <c r="F7" s="115"/>
      <c r="G7" s="115"/>
      <c r="H7" s="115"/>
      <c r="I7" s="115"/>
      <c r="J7" s="115"/>
      <c r="K7" s="115"/>
    </row>
    <row r="8" spans="1:162" s="174" customFormat="1" ht="15" customHeight="1" x14ac:dyDescent="0.3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62" s="174" customFormat="1" ht="30.75" customHeight="1" x14ac:dyDescent="0.3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62" s="107" customFormat="1" ht="12.5" x14ac:dyDescent="0.25">
      <c r="A10" s="99" t="s">
        <v>5406</v>
      </c>
      <c r="B10" s="99" t="s">
        <v>4307</v>
      </c>
      <c r="C10" s="164">
        <v>91049.41</v>
      </c>
      <c r="D10" s="177">
        <v>0</v>
      </c>
      <c r="E10" s="177">
        <v>0</v>
      </c>
      <c r="F10" s="178">
        <f>+C10+D10+E10</f>
        <v>91049.41</v>
      </c>
      <c r="G10" s="178">
        <f t="shared" ref="G10:G18" si="0">+(C10/30)*10</f>
        <v>30349.803333333333</v>
      </c>
      <c r="H10" s="178">
        <f t="shared" ref="H10:H18" si="1">+(C10/30)*5</f>
        <v>15174.901666666667</v>
      </c>
      <c r="I10" s="178">
        <f t="shared" ref="I10:I18" si="2">+(C10/30)*40</f>
        <v>121399.21333333333</v>
      </c>
      <c r="J10" s="178">
        <v>0</v>
      </c>
      <c r="K10" s="178">
        <f>+G10+H10+I10+J10</f>
        <v>166923.91833333333</v>
      </c>
    </row>
    <row r="11" spans="1:162" s="107" customFormat="1" ht="12.5" x14ac:dyDescent="0.25">
      <c r="A11" s="99" t="s">
        <v>5407</v>
      </c>
      <c r="B11" s="99" t="s">
        <v>4237</v>
      </c>
      <c r="C11" s="164">
        <v>52393.61</v>
      </c>
      <c r="D11" s="177">
        <v>0</v>
      </c>
      <c r="E11" s="177">
        <v>0</v>
      </c>
      <c r="F11" s="178">
        <f t="shared" ref="F11:F18" si="3">+C11+D11+E11</f>
        <v>52393.61</v>
      </c>
      <c r="G11" s="178">
        <f t="shared" si="0"/>
        <v>17464.536666666667</v>
      </c>
      <c r="H11" s="178">
        <f t="shared" si="1"/>
        <v>8732.2683333333334</v>
      </c>
      <c r="I11" s="178">
        <f t="shared" si="2"/>
        <v>69858.146666666667</v>
      </c>
      <c r="J11" s="178">
        <v>0</v>
      </c>
      <c r="K11" s="178">
        <f t="shared" ref="K11:K18" si="4">+G11+H11+I11+J11</f>
        <v>96054.95166666666</v>
      </c>
    </row>
    <row r="12" spans="1:162" s="107" customFormat="1" ht="12.5" x14ac:dyDescent="0.25">
      <c r="A12" s="99" t="s">
        <v>5408</v>
      </c>
      <c r="B12" s="99" t="s">
        <v>5409</v>
      </c>
      <c r="C12" s="164">
        <v>34185.699999999997</v>
      </c>
      <c r="D12" s="177">
        <v>0</v>
      </c>
      <c r="E12" s="177">
        <v>0</v>
      </c>
      <c r="F12" s="178">
        <f t="shared" si="3"/>
        <v>34185.699999999997</v>
      </c>
      <c r="G12" s="178">
        <f t="shared" si="0"/>
        <v>11395.233333333334</v>
      </c>
      <c r="H12" s="178">
        <f t="shared" si="1"/>
        <v>5697.6166666666668</v>
      </c>
      <c r="I12" s="178">
        <f t="shared" si="2"/>
        <v>45580.933333333334</v>
      </c>
      <c r="J12" s="178">
        <v>0</v>
      </c>
      <c r="K12" s="178">
        <f t="shared" si="4"/>
        <v>62673.783333333333</v>
      </c>
    </row>
    <row r="13" spans="1:162" s="107" customFormat="1" ht="12.5" x14ac:dyDescent="0.25">
      <c r="A13" s="99" t="s">
        <v>5410</v>
      </c>
      <c r="B13" s="99" t="s">
        <v>5411</v>
      </c>
      <c r="C13" s="164">
        <v>34185.699999999997</v>
      </c>
      <c r="D13" s="177">
        <v>0</v>
      </c>
      <c r="E13" s="177">
        <v>0</v>
      </c>
      <c r="F13" s="178">
        <f t="shared" si="3"/>
        <v>34185.699999999997</v>
      </c>
      <c r="G13" s="178">
        <f t="shared" si="0"/>
        <v>11395.233333333334</v>
      </c>
      <c r="H13" s="178">
        <f t="shared" si="1"/>
        <v>5697.6166666666668</v>
      </c>
      <c r="I13" s="178">
        <f t="shared" si="2"/>
        <v>45580.933333333334</v>
      </c>
      <c r="J13" s="178">
        <v>0</v>
      </c>
      <c r="K13" s="178">
        <f t="shared" si="4"/>
        <v>62673.783333333333</v>
      </c>
    </row>
    <row r="14" spans="1:162" s="107" customFormat="1" ht="12.5" x14ac:dyDescent="0.25">
      <c r="A14" s="99" t="s">
        <v>5412</v>
      </c>
      <c r="B14" s="99" t="s">
        <v>5413</v>
      </c>
      <c r="C14" s="164">
        <v>34185.699999999997</v>
      </c>
      <c r="D14" s="177">
        <v>0</v>
      </c>
      <c r="E14" s="177">
        <v>0</v>
      </c>
      <c r="F14" s="178">
        <f t="shared" si="3"/>
        <v>34185.699999999997</v>
      </c>
      <c r="G14" s="178">
        <f t="shared" si="0"/>
        <v>11395.233333333334</v>
      </c>
      <c r="H14" s="178">
        <f t="shared" si="1"/>
        <v>5697.6166666666668</v>
      </c>
      <c r="I14" s="178">
        <f t="shared" si="2"/>
        <v>45580.933333333334</v>
      </c>
      <c r="J14" s="178">
        <v>0</v>
      </c>
      <c r="K14" s="178">
        <f t="shared" si="4"/>
        <v>62673.783333333333</v>
      </c>
    </row>
    <row r="15" spans="1:162" s="107" customFormat="1" ht="12.5" x14ac:dyDescent="0.25">
      <c r="A15" s="99" t="s">
        <v>5414</v>
      </c>
      <c r="B15" s="99" t="s">
        <v>5415</v>
      </c>
      <c r="C15" s="164">
        <v>34185.699999999997</v>
      </c>
      <c r="D15" s="177">
        <v>0</v>
      </c>
      <c r="E15" s="177">
        <v>0</v>
      </c>
      <c r="F15" s="178">
        <f t="shared" si="3"/>
        <v>34185.699999999997</v>
      </c>
      <c r="G15" s="178">
        <f t="shared" si="0"/>
        <v>11395.233333333334</v>
      </c>
      <c r="H15" s="178">
        <f t="shared" si="1"/>
        <v>5697.6166666666668</v>
      </c>
      <c r="I15" s="178">
        <f t="shared" si="2"/>
        <v>45580.933333333334</v>
      </c>
      <c r="J15" s="178">
        <v>0</v>
      </c>
      <c r="K15" s="178">
        <f>+G15+H15+I15+J15</f>
        <v>62673.783333333333</v>
      </c>
    </row>
    <row r="16" spans="1:162" s="107" customFormat="1" ht="12.5" x14ac:dyDescent="0.25">
      <c r="A16" s="99" t="s">
        <v>5416</v>
      </c>
      <c r="B16" s="99" t="s">
        <v>5417</v>
      </c>
      <c r="C16" s="164">
        <v>26511.89</v>
      </c>
      <c r="D16" s="177">
        <v>0</v>
      </c>
      <c r="E16" s="177">
        <v>0</v>
      </c>
      <c r="F16" s="178">
        <f t="shared" si="3"/>
        <v>26511.89</v>
      </c>
      <c r="G16" s="178">
        <f t="shared" si="0"/>
        <v>8837.2966666666653</v>
      </c>
      <c r="H16" s="178">
        <f t="shared" si="1"/>
        <v>4418.6483333333326</v>
      </c>
      <c r="I16" s="178">
        <f t="shared" si="2"/>
        <v>35349.186666666661</v>
      </c>
      <c r="J16" s="178">
        <v>0</v>
      </c>
      <c r="K16" s="178">
        <f t="shared" si="4"/>
        <v>48605.131666666661</v>
      </c>
    </row>
    <row r="17" spans="1:11" s="107" customFormat="1" ht="12.5" x14ac:dyDescent="0.25">
      <c r="A17" s="99" t="s">
        <v>5418</v>
      </c>
      <c r="B17" s="99" t="s">
        <v>5419</v>
      </c>
      <c r="C17" s="164">
        <v>23339.69</v>
      </c>
      <c r="D17" s="177">
        <v>0</v>
      </c>
      <c r="E17" s="177">
        <v>0</v>
      </c>
      <c r="F17" s="178">
        <f t="shared" si="3"/>
        <v>23339.69</v>
      </c>
      <c r="G17" s="178">
        <f t="shared" si="0"/>
        <v>7779.8966666666656</v>
      </c>
      <c r="H17" s="178">
        <f t="shared" si="1"/>
        <v>3889.9483333333328</v>
      </c>
      <c r="I17" s="178">
        <f t="shared" si="2"/>
        <v>31119.586666666662</v>
      </c>
      <c r="J17" s="178">
        <v>0</v>
      </c>
      <c r="K17" s="178">
        <f t="shared" si="4"/>
        <v>42789.431666666656</v>
      </c>
    </row>
    <row r="18" spans="1:11" s="107" customFormat="1" ht="12.5" x14ac:dyDescent="0.25">
      <c r="A18" s="99" t="s">
        <v>5420</v>
      </c>
      <c r="B18" s="99" t="s">
        <v>5421</v>
      </c>
      <c r="C18" s="164">
        <v>26511.89</v>
      </c>
      <c r="D18" s="177">
        <v>0</v>
      </c>
      <c r="E18" s="177">
        <v>0</v>
      </c>
      <c r="F18" s="178">
        <f t="shared" si="3"/>
        <v>26511.89</v>
      </c>
      <c r="G18" s="178">
        <f t="shared" si="0"/>
        <v>8837.2966666666653</v>
      </c>
      <c r="H18" s="178">
        <f t="shared" si="1"/>
        <v>4418.6483333333326</v>
      </c>
      <c r="I18" s="178">
        <f t="shared" si="2"/>
        <v>35349.186666666661</v>
      </c>
      <c r="J18" s="178">
        <v>0</v>
      </c>
      <c r="K18" s="178">
        <f t="shared" si="4"/>
        <v>48605.131666666661</v>
      </c>
    </row>
    <row r="19" spans="1:11" s="106" customFormat="1" x14ac:dyDescent="0.3">
      <c r="A19" s="110"/>
      <c r="B19" s="110"/>
      <c r="C19" s="111"/>
      <c r="D19" s="111"/>
      <c r="E19" s="111"/>
      <c r="F19" s="111"/>
      <c r="G19" s="111"/>
      <c r="H19" s="111"/>
      <c r="I19" s="111"/>
      <c r="J19" s="111"/>
      <c r="K19" s="112"/>
    </row>
    <row r="20" spans="1:11" s="106" customFormat="1" x14ac:dyDescent="0.3">
      <c r="A20" s="158"/>
      <c r="B20" s="116"/>
      <c r="C20" s="115"/>
      <c r="D20" s="115"/>
      <c r="E20" s="115"/>
      <c r="F20" s="115"/>
      <c r="G20" s="115"/>
      <c r="H20" s="115"/>
      <c r="I20" s="115"/>
      <c r="J20" s="115"/>
      <c r="K20" s="115"/>
    </row>
    <row r="21" spans="1:11" s="106" customFormat="1" x14ac:dyDescent="0.3">
      <c r="A21" s="665" t="s">
        <v>4261</v>
      </c>
      <c r="B21" s="665"/>
      <c r="C21" s="665"/>
      <c r="D21" s="115"/>
      <c r="E21" s="115"/>
      <c r="F21" s="115"/>
      <c r="G21" s="115"/>
      <c r="H21" s="115"/>
      <c r="I21" s="115"/>
      <c r="J21" s="115"/>
      <c r="K21" s="115"/>
    </row>
    <row r="22" spans="1:11" s="174" customFormat="1" ht="15" customHeight="1" x14ac:dyDescent="0.3">
      <c r="A22" s="635" t="s">
        <v>4249</v>
      </c>
      <c r="B22" s="637" t="s">
        <v>4231</v>
      </c>
      <c r="C22" s="638" t="s">
        <v>4250</v>
      </c>
      <c r="D22" s="638" t="s">
        <v>4250</v>
      </c>
      <c r="E22" s="638" t="s">
        <v>4250</v>
      </c>
      <c r="F22" s="638" t="s">
        <v>4250</v>
      </c>
      <c r="G22" s="638" t="s">
        <v>4251</v>
      </c>
      <c r="H22" s="638" t="s">
        <v>4251</v>
      </c>
      <c r="I22" s="638" t="s">
        <v>4251</v>
      </c>
      <c r="J22" s="638" t="s">
        <v>4251</v>
      </c>
      <c r="K22" s="639" t="s">
        <v>4251</v>
      </c>
    </row>
    <row r="23" spans="1:11" s="174" customFormat="1" ht="32.25" customHeight="1" x14ac:dyDescent="0.3">
      <c r="A23" s="636" t="s">
        <v>4249</v>
      </c>
      <c r="B23" s="638" t="s">
        <v>4252</v>
      </c>
      <c r="C23" s="90" t="s">
        <v>4253</v>
      </c>
      <c r="D23" s="90" t="s">
        <v>4254</v>
      </c>
      <c r="E23" s="113" t="s">
        <v>4255</v>
      </c>
      <c r="F23" s="113" t="s">
        <v>4256</v>
      </c>
      <c r="G23" s="113" t="s">
        <v>4257</v>
      </c>
      <c r="H23" s="113" t="s">
        <v>4258</v>
      </c>
      <c r="I23" s="90" t="s">
        <v>4259</v>
      </c>
      <c r="J23" s="90" t="s">
        <v>4260</v>
      </c>
      <c r="K23" s="91" t="s">
        <v>4256</v>
      </c>
    </row>
    <row r="24" spans="1:11" s="107" customFormat="1" ht="12.5" x14ac:dyDescent="0.25">
      <c r="A24" s="99" t="s">
        <v>5422</v>
      </c>
      <c r="B24" s="99" t="s">
        <v>5423</v>
      </c>
      <c r="C24" s="164">
        <v>19363.82</v>
      </c>
      <c r="D24" s="177">
        <v>0</v>
      </c>
      <c r="E24" s="177">
        <v>0</v>
      </c>
      <c r="F24" s="178">
        <f>+C24+D24+E24</f>
        <v>19363.82</v>
      </c>
      <c r="G24" s="178">
        <f t="shared" ref="G24:G53" si="5">+(C24/30)*10</f>
        <v>6454.6066666666666</v>
      </c>
      <c r="H24" s="178">
        <f t="shared" ref="H24:H53" si="6">+(C24/30)*5</f>
        <v>3227.3033333333333</v>
      </c>
      <c r="I24" s="178">
        <f t="shared" ref="I24:I53" si="7">+(C24/30)*40</f>
        <v>25818.426666666666</v>
      </c>
      <c r="J24" s="178">
        <v>0</v>
      </c>
      <c r="K24" s="178">
        <f>+G24+H24+I24+J24</f>
        <v>35500.33666666667</v>
      </c>
    </row>
    <row r="25" spans="1:11" s="107" customFormat="1" ht="12.5" x14ac:dyDescent="0.25">
      <c r="A25" s="99" t="s">
        <v>5424</v>
      </c>
      <c r="B25" s="99" t="s">
        <v>5425</v>
      </c>
      <c r="C25" s="164">
        <v>19363.82</v>
      </c>
      <c r="D25" s="177">
        <v>0</v>
      </c>
      <c r="E25" s="177">
        <v>0</v>
      </c>
      <c r="F25" s="178">
        <f t="shared" ref="F25:F53" si="8">+C25+D25+E25</f>
        <v>19363.82</v>
      </c>
      <c r="G25" s="178">
        <f t="shared" si="5"/>
        <v>6454.6066666666666</v>
      </c>
      <c r="H25" s="178">
        <f t="shared" si="6"/>
        <v>3227.3033333333333</v>
      </c>
      <c r="I25" s="178">
        <f t="shared" si="7"/>
        <v>25818.426666666666</v>
      </c>
      <c r="J25" s="178">
        <v>0</v>
      </c>
      <c r="K25" s="178">
        <f t="shared" ref="K25:K53" si="9">+G25+H25+I25+J25</f>
        <v>35500.33666666667</v>
      </c>
    </row>
    <row r="26" spans="1:11" s="107" customFormat="1" ht="12.5" x14ac:dyDescent="0.25">
      <c r="A26" s="99" t="s">
        <v>5426</v>
      </c>
      <c r="B26" s="99" t="s">
        <v>4240</v>
      </c>
      <c r="C26" s="164">
        <v>19363.95</v>
      </c>
      <c r="D26" s="177">
        <v>0</v>
      </c>
      <c r="E26" s="177">
        <v>0</v>
      </c>
      <c r="F26" s="178">
        <f t="shared" si="8"/>
        <v>19363.95</v>
      </c>
      <c r="G26" s="178">
        <f t="shared" si="5"/>
        <v>6454.6500000000005</v>
      </c>
      <c r="H26" s="178">
        <f t="shared" si="6"/>
        <v>3227.3250000000003</v>
      </c>
      <c r="I26" s="178">
        <f t="shared" si="7"/>
        <v>25818.600000000002</v>
      </c>
      <c r="J26" s="178">
        <v>0</v>
      </c>
      <c r="K26" s="178">
        <f t="shared" si="9"/>
        <v>35500.575000000004</v>
      </c>
    </row>
    <row r="27" spans="1:11" s="107" customFormat="1" ht="12.5" x14ac:dyDescent="0.25">
      <c r="A27" s="99" t="s">
        <v>5427</v>
      </c>
      <c r="B27" s="1361" t="s">
        <v>4347</v>
      </c>
      <c r="C27" s="164">
        <v>19363.82</v>
      </c>
      <c r="D27" s="177">
        <v>0</v>
      </c>
      <c r="E27" s="177">
        <v>0</v>
      </c>
      <c r="F27" s="178">
        <f t="shared" si="8"/>
        <v>19363.82</v>
      </c>
      <c r="G27" s="178">
        <f t="shared" si="5"/>
        <v>6454.6066666666666</v>
      </c>
      <c r="H27" s="178">
        <f t="shared" si="6"/>
        <v>3227.3033333333333</v>
      </c>
      <c r="I27" s="178">
        <f t="shared" si="7"/>
        <v>25818.426666666666</v>
      </c>
      <c r="J27" s="178">
        <v>0</v>
      </c>
      <c r="K27" s="178">
        <f t="shared" si="9"/>
        <v>35500.33666666667</v>
      </c>
    </row>
    <row r="28" spans="1:11" s="107" customFormat="1" ht="12.5" x14ac:dyDescent="0.25">
      <c r="A28" s="99" t="s">
        <v>5428</v>
      </c>
      <c r="B28" s="99" t="s">
        <v>5429</v>
      </c>
      <c r="C28" s="164">
        <v>19363.82</v>
      </c>
      <c r="D28" s="177">
        <v>0</v>
      </c>
      <c r="E28" s="177">
        <v>0</v>
      </c>
      <c r="F28" s="178">
        <f t="shared" si="8"/>
        <v>19363.82</v>
      </c>
      <c r="G28" s="178">
        <f t="shared" si="5"/>
        <v>6454.6066666666666</v>
      </c>
      <c r="H28" s="178">
        <f t="shared" si="6"/>
        <v>3227.3033333333333</v>
      </c>
      <c r="I28" s="178">
        <f t="shared" si="7"/>
        <v>25818.426666666666</v>
      </c>
      <c r="J28" s="178">
        <v>0</v>
      </c>
      <c r="K28" s="178">
        <f t="shared" si="9"/>
        <v>35500.33666666667</v>
      </c>
    </row>
    <row r="29" spans="1:11" s="107" customFormat="1" ht="12.5" x14ac:dyDescent="0.25">
      <c r="A29" s="99" t="s">
        <v>5430</v>
      </c>
      <c r="B29" s="99" t="s">
        <v>5431</v>
      </c>
      <c r="C29" s="164">
        <v>19363.82</v>
      </c>
      <c r="D29" s="177">
        <v>0</v>
      </c>
      <c r="E29" s="177">
        <v>0</v>
      </c>
      <c r="F29" s="178">
        <f t="shared" si="8"/>
        <v>19363.82</v>
      </c>
      <c r="G29" s="178">
        <f t="shared" si="5"/>
        <v>6454.6066666666666</v>
      </c>
      <c r="H29" s="178">
        <f t="shared" si="6"/>
        <v>3227.3033333333333</v>
      </c>
      <c r="I29" s="178">
        <f t="shared" si="7"/>
        <v>25818.426666666666</v>
      </c>
      <c r="J29" s="178">
        <v>0</v>
      </c>
      <c r="K29" s="178">
        <f t="shared" si="9"/>
        <v>35500.33666666667</v>
      </c>
    </row>
    <row r="30" spans="1:11" s="107" customFormat="1" ht="12.5" x14ac:dyDescent="0.25">
      <c r="A30" s="99" t="s">
        <v>5432</v>
      </c>
      <c r="B30" s="99" t="s">
        <v>5433</v>
      </c>
      <c r="C30" s="164">
        <v>18714.16</v>
      </c>
      <c r="D30" s="177">
        <v>0</v>
      </c>
      <c r="E30" s="177">
        <v>0</v>
      </c>
      <c r="F30" s="178">
        <f t="shared" si="8"/>
        <v>18714.16</v>
      </c>
      <c r="G30" s="178">
        <f t="shared" si="5"/>
        <v>6238.0533333333333</v>
      </c>
      <c r="H30" s="178">
        <f t="shared" si="6"/>
        <v>3119.0266666666666</v>
      </c>
      <c r="I30" s="178">
        <f t="shared" si="7"/>
        <v>24952.213333333333</v>
      </c>
      <c r="J30" s="178">
        <v>0</v>
      </c>
      <c r="K30" s="178">
        <f t="shared" si="9"/>
        <v>34309.293333333335</v>
      </c>
    </row>
    <row r="31" spans="1:11" s="107" customFormat="1" ht="12.5" x14ac:dyDescent="0.25">
      <c r="A31" s="99" t="s">
        <v>5434</v>
      </c>
      <c r="B31" s="99" t="s">
        <v>5435</v>
      </c>
      <c r="C31" s="164">
        <v>18714.16</v>
      </c>
      <c r="D31" s="177">
        <v>0</v>
      </c>
      <c r="E31" s="177">
        <v>0</v>
      </c>
      <c r="F31" s="178">
        <f t="shared" si="8"/>
        <v>18714.16</v>
      </c>
      <c r="G31" s="178">
        <f t="shared" si="5"/>
        <v>6238.0533333333333</v>
      </c>
      <c r="H31" s="178">
        <f t="shared" si="6"/>
        <v>3119.0266666666666</v>
      </c>
      <c r="I31" s="178">
        <f t="shared" si="7"/>
        <v>24952.213333333333</v>
      </c>
      <c r="J31" s="178">
        <v>0</v>
      </c>
      <c r="K31" s="178">
        <f t="shared" si="9"/>
        <v>34309.293333333335</v>
      </c>
    </row>
    <row r="32" spans="1:11" s="107" customFormat="1" ht="12.5" x14ac:dyDescent="0.25">
      <c r="A32" s="99" t="s">
        <v>5436</v>
      </c>
      <c r="B32" s="99" t="s">
        <v>5437</v>
      </c>
      <c r="C32" s="164">
        <v>18714.16</v>
      </c>
      <c r="D32" s="177">
        <v>0</v>
      </c>
      <c r="E32" s="177">
        <v>0</v>
      </c>
      <c r="F32" s="178">
        <f t="shared" si="8"/>
        <v>18714.16</v>
      </c>
      <c r="G32" s="178">
        <f t="shared" si="5"/>
        <v>6238.0533333333333</v>
      </c>
      <c r="H32" s="178">
        <f t="shared" si="6"/>
        <v>3119.0266666666666</v>
      </c>
      <c r="I32" s="178">
        <f t="shared" si="7"/>
        <v>24952.213333333333</v>
      </c>
      <c r="J32" s="178">
        <v>0</v>
      </c>
      <c r="K32" s="178">
        <f t="shared" si="9"/>
        <v>34309.293333333335</v>
      </c>
    </row>
    <row r="33" spans="1:11" s="107" customFormat="1" ht="12.5" x14ac:dyDescent="0.25">
      <c r="A33" s="99" t="s">
        <v>5438</v>
      </c>
      <c r="B33" s="99" t="s">
        <v>5439</v>
      </c>
      <c r="C33" s="164">
        <v>11696.31</v>
      </c>
      <c r="D33" s="177">
        <v>0</v>
      </c>
      <c r="E33" s="177">
        <v>0</v>
      </c>
      <c r="F33" s="178">
        <f t="shared" si="8"/>
        <v>11696.31</v>
      </c>
      <c r="G33" s="178">
        <f t="shared" si="5"/>
        <v>3898.77</v>
      </c>
      <c r="H33" s="178">
        <f t="shared" si="6"/>
        <v>1949.385</v>
      </c>
      <c r="I33" s="178">
        <f t="shared" si="7"/>
        <v>15595.08</v>
      </c>
      <c r="J33" s="178">
        <v>0</v>
      </c>
      <c r="K33" s="178">
        <f t="shared" si="9"/>
        <v>21443.235000000001</v>
      </c>
    </row>
    <row r="34" spans="1:11" s="107" customFormat="1" ht="12.5" x14ac:dyDescent="0.25">
      <c r="A34" s="99" t="s">
        <v>5440</v>
      </c>
      <c r="B34" s="99" t="s">
        <v>5441</v>
      </c>
      <c r="C34" s="164">
        <v>18714.16</v>
      </c>
      <c r="D34" s="177">
        <v>0</v>
      </c>
      <c r="E34" s="177">
        <v>0</v>
      </c>
      <c r="F34" s="178">
        <f t="shared" si="8"/>
        <v>18714.16</v>
      </c>
      <c r="G34" s="178">
        <f t="shared" si="5"/>
        <v>6238.0533333333333</v>
      </c>
      <c r="H34" s="178">
        <f t="shared" si="6"/>
        <v>3119.0266666666666</v>
      </c>
      <c r="I34" s="178">
        <f t="shared" si="7"/>
        <v>24952.213333333333</v>
      </c>
      <c r="J34" s="178">
        <v>0</v>
      </c>
      <c r="K34" s="178">
        <f t="shared" si="9"/>
        <v>34309.293333333335</v>
      </c>
    </row>
    <row r="35" spans="1:11" s="107" customFormat="1" ht="12.5" x14ac:dyDescent="0.25">
      <c r="A35" s="99" t="s">
        <v>5442</v>
      </c>
      <c r="B35" s="99" t="s">
        <v>5441</v>
      </c>
      <c r="C35" s="164">
        <v>14035.71</v>
      </c>
      <c r="D35" s="177">
        <v>0</v>
      </c>
      <c r="E35" s="177">
        <v>0</v>
      </c>
      <c r="F35" s="178">
        <f t="shared" si="8"/>
        <v>14035.71</v>
      </c>
      <c r="G35" s="178">
        <f t="shared" si="5"/>
        <v>4678.57</v>
      </c>
      <c r="H35" s="178">
        <f t="shared" si="6"/>
        <v>2339.2849999999999</v>
      </c>
      <c r="I35" s="178">
        <f t="shared" si="7"/>
        <v>18714.28</v>
      </c>
      <c r="J35" s="178">
        <v>0</v>
      </c>
      <c r="K35" s="178">
        <f t="shared" si="9"/>
        <v>25732.134999999998</v>
      </c>
    </row>
    <row r="36" spans="1:11" s="107" customFormat="1" ht="12.5" x14ac:dyDescent="0.25">
      <c r="A36" s="99" t="s">
        <v>5452</v>
      </c>
      <c r="B36" s="99" t="s">
        <v>5453</v>
      </c>
      <c r="C36" s="164">
        <v>8911.56</v>
      </c>
      <c r="D36" s="177">
        <v>0</v>
      </c>
      <c r="E36" s="177">
        <v>0</v>
      </c>
      <c r="F36" s="178">
        <f t="shared" si="8"/>
        <v>8911.56</v>
      </c>
      <c r="G36" s="178">
        <f t="shared" si="5"/>
        <v>2970.5199999999995</v>
      </c>
      <c r="H36" s="178">
        <f t="shared" si="6"/>
        <v>1485.2599999999998</v>
      </c>
      <c r="I36" s="178">
        <f t="shared" si="7"/>
        <v>11882.079999999998</v>
      </c>
      <c r="J36" s="178">
        <v>0</v>
      </c>
      <c r="K36" s="178">
        <f t="shared" si="9"/>
        <v>16337.859999999997</v>
      </c>
    </row>
    <row r="37" spans="1:11" s="107" customFormat="1" ht="12.5" x14ac:dyDescent="0.25">
      <c r="A37" s="99" t="s">
        <v>5454</v>
      </c>
      <c r="B37" s="99" t="s">
        <v>5455</v>
      </c>
      <c r="C37" s="164">
        <v>13367.34</v>
      </c>
      <c r="D37" s="177">
        <v>0</v>
      </c>
      <c r="E37" s="177">
        <v>0</v>
      </c>
      <c r="F37" s="178">
        <f t="shared" si="8"/>
        <v>13367.34</v>
      </c>
      <c r="G37" s="178">
        <f t="shared" si="5"/>
        <v>4455.7800000000007</v>
      </c>
      <c r="H37" s="178">
        <f t="shared" si="6"/>
        <v>2227.8900000000003</v>
      </c>
      <c r="I37" s="178">
        <f t="shared" si="7"/>
        <v>17823.120000000003</v>
      </c>
      <c r="J37" s="178">
        <v>0</v>
      </c>
      <c r="K37" s="178">
        <f t="shared" si="9"/>
        <v>24506.790000000005</v>
      </c>
    </row>
    <row r="38" spans="1:11" s="107" customFormat="1" ht="12.5" x14ac:dyDescent="0.25">
      <c r="A38" s="99" t="s">
        <v>5443</v>
      </c>
      <c r="B38" s="99" t="s">
        <v>5444</v>
      </c>
      <c r="C38" s="164">
        <v>10339.75</v>
      </c>
      <c r="D38" s="177">
        <v>0</v>
      </c>
      <c r="E38" s="177">
        <v>0</v>
      </c>
      <c r="F38" s="178">
        <f t="shared" si="8"/>
        <v>10339.75</v>
      </c>
      <c r="G38" s="178">
        <f t="shared" si="5"/>
        <v>3446.5833333333335</v>
      </c>
      <c r="H38" s="178">
        <f t="shared" si="6"/>
        <v>1723.2916666666667</v>
      </c>
      <c r="I38" s="178">
        <f t="shared" si="7"/>
        <v>13786.333333333334</v>
      </c>
      <c r="J38" s="178">
        <v>0</v>
      </c>
      <c r="K38" s="178">
        <f t="shared" si="9"/>
        <v>18956.208333333336</v>
      </c>
    </row>
    <row r="39" spans="1:11" s="107" customFormat="1" ht="12.5" x14ac:dyDescent="0.25">
      <c r="A39" s="99" t="s">
        <v>5445</v>
      </c>
      <c r="B39" s="99" t="s">
        <v>5446</v>
      </c>
      <c r="C39" s="164">
        <v>9701.98</v>
      </c>
      <c r="D39" s="177">
        <v>0</v>
      </c>
      <c r="E39" s="177">
        <v>0</v>
      </c>
      <c r="F39" s="178">
        <f t="shared" si="8"/>
        <v>9701.98</v>
      </c>
      <c r="G39" s="178">
        <f t="shared" si="5"/>
        <v>3233.9933333333333</v>
      </c>
      <c r="H39" s="178">
        <f t="shared" si="6"/>
        <v>1616.9966666666667</v>
      </c>
      <c r="I39" s="178">
        <f t="shared" si="7"/>
        <v>12935.973333333333</v>
      </c>
      <c r="J39" s="178">
        <v>0</v>
      </c>
      <c r="K39" s="178">
        <f t="shared" si="9"/>
        <v>17786.963333333333</v>
      </c>
    </row>
    <row r="40" spans="1:11" s="107" customFormat="1" ht="12.5" x14ac:dyDescent="0.25">
      <c r="A40" s="99" t="s">
        <v>5447</v>
      </c>
      <c r="B40" s="99" t="s">
        <v>4378</v>
      </c>
      <c r="C40" s="164">
        <v>9701.83</v>
      </c>
      <c r="D40" s="177">
        <v>0</v>
      </c>
      <c r="E40" s="177">
        <v>0</v>
      </c>
      <c r="F40" s="178">
        <f t="shared" si="8"/>
        <v>9701.83</v>
      </c>
      <c r="G40" s="178">
        <f t="shared" si="5"/>
        <v>3233.9433333333336</v>
      </c>
      <c r="H40" s="178">
        <f t="shared" si="6"/>
        <v>1616.9716666666668</v>
      </c>
      <c r="I40" s="178">
        <f t="shared" si="7"/>
        <v>12935.773333333334</v>
      </c>
      <c r="J40" s="178">
        <v>0</v>
      </c>
      <c r="K40" s="178">
        <f t="shared" si="9"/>
        <v>17786.688333333335</v>
      </c>
    </row>
    <row r="41" spans="1:11" s="107" customFormat="1" ht="12.5" x14ac:dyDescent="0.25">
      <c r="A41" s="99" t="s">
        <v>5456</v>
      </c>
      <c r="B41" s="99" t="s">
        <v>5457</v>
      </c>
      <c r="C41" s="164">
        <v>7472.34</v>
      </c>
      <c r="D41" s="177">
        <v>0</v>
      </c>
      <c r="E41" s="177">
        <v>0</v>
      </c>
      <c r="F41" s="178">
        <f t="shared" si="8"/>
        <v>7472.34</v>
      </c>
      <c r="G41" s="178">
        <f t="shared" si="5"/>
        <v>2490.7800000000002</v>
      </c>
      <c r="H41" s="178">
        <f t="shared" si="6"/>
        <v>1245.3900000000001</v>
      </c>
      <c r="I41" s="178">
        <f t="shared" si="7"/>
        <v>9963.1200000000008</v>
      </c>
      <c r="J41" s="178">
        <v>0</v>
      </c>
      <c r="K41" s="178">
        <f t="shared" si="9"/>
        <v>13699.29</v>
      </c>
    </row>
    <row r="42" spans="1:11" s="107" customFormat="1" ht="12.5" x14ac:dyDescent="0.25">
      <c r="A42" s="99" t="s">
        <v>5458</v>
      </c>
      <c r="B42" s="99" t="s">
        <v>4502</v>
      </c>
      <c r="C42" s="164">
        <v>8343.2199999999993</v>
      </c>
      <c r="D42" s="177">
        <v>0</v>
      </c>
      <c r="E42" s="177">
        <v>0</v>
      </c>
      <c r="F42" s="178">
        <f t="shared" si="8"/>
        <v>8343.2199999999993</v>
      </c>
      <c r="G42" s="178">
        <f t="shared" si="5"/>
        <v>2781.0733333333333</v>
      </c>
      <c r="H42" s="178">
        <f t="shared" si="6"/>
        <v>1390.5366666666666</v>
      </c>
      <c r="I42" s="178">
        <f t="shared" si="7"/>
        <v>11124.293333333333</v>
      </c>
      <c r="J42" s="178">
        <v>0</v>
      </c>
      <c r="K42" s="178">
        <f t="shared" si="9"/>
        <v>15295.903333333332</v>
      </c>
    </row>
    <row r="43" spans="1:11" s="107" customFormat="1" ht="12.5" x14ac:dyDescent="0.25">
      <c r="A43" s="99" t="s">
        <v>5461</v>
      </c>
      <c r="B43" s="99" t="s">
        <v>5460</v>
      </c>
      <c r="C43" s="164">
        <v>9940.9500000000007</v>
      </c>
      <c r="D43" s="177">
        <v>0</v>
      </c>
      <c r="E43" s="177">
        <v>0</v>
      </c>
      <c r="F43" s="178">
        <f t="shared" si="8"/>
        <v>9940.9500000000007</v>
      </c>
      <c r="G43" s="178">
        <f t="shared" si="5"/>
        <v>3313.65</v>
      </c>
      <c r="H43" s="178">
        <f t="shared" si="6"/>
        <v>1656.825</v>
      </c>
      <c r="I43" s="178">
        <f t="shared" si="7"/>
        <v>13254.6</v>
      </c>
      <c r="J43" s="178">
        <v>0</v>
      </c>
      <c r="K43" s="178">
        <f t="shared" si="9"/>
        <v>18225.075000000001</v>
      </c>
    </row>
    <row r="44" spans="1:11" s="107" customFormat="1" ht="12.5" x14ac:dyDescent="0.25">
      <c r="A44" s="99" t="s">
        <v>5459</v>
      </c>
      <c r="B44" s="99" t="s">
        <v>5460</v>
      </c>
      <c r="C44" s="164">
        <v>8545.58</v>
      </c>
      <c r="D44" s="177">
        <v>0</v>
      </c>
      <c r="E44" s="177">
        <v>0</v>
      </c>
      <c r="F44" s="178">
        <f t="shared" si="8"/>
        <v>8545.58</v>
      </c>
      <c r="G44" s="178">
        <f t="shared" si="5"/>
        <v>2848.5266666666666</v>
      </c>
      <c r="H44" s="178">
        <f t="shared" si="6"/>
        <v>1424.2633333333333</v>
      </c>
      <c r="I44" s="178">
        <f t="shared" si="7"/>
        <v>11394.106666666667</v>
      </c>
      <c r="J44" s="178">
        <v>0</v>
      </c>
      <c r="K44" s="178">
        <f t="shared" si="9"/>
        <v>15666.896666666667</v>
      </c>
    </row>
    <row r="45" spans="1:11" s="107" customFormat="1" ht="12.5" x14ac:dyDescent="0.25">
      <c r="A45" s="99" t="s">
        <v>5462</v>
      </c>
      <c r="B45" s="99" t="s">
        <v>4441</v>
      </c>
      <c r="C45" s="164">
        <v>8545.74</v>
      </c>
      <c r="D45" s="177">
        <v>0</v>
      </c>
      <c r="E45" s="177">
        <v>0</v>
      </c>
      <c r="F45" s="178">
        <f t="shared" si="8"/>
        <v>8545.74</v>
      </c>
      <c r="G45" s="178">
        <f t="shared" si="5"/>
        <v>2848.58</v>
      </c>
      <c r="H45" s="178">
        <f t="shared" si="6"/>
        <v>1424.29</v>
      </c>
      <c r="I45" s="178">
        <f t="shared" si="7"/>
        <v>11394.32</v>
      </c>
      <c r="J45" s="178">
        <v>0</v>
      </c>
      <c r="K45" s="178">
        <f t="shared" si="9"/>
        <v>15667.189999999999</v>
      </c>
    </row>
    <row r="46" spans="1:11" s="107" customFormat="1" ht="12.5" x14ac:dyDescent="0.25">
      <c r="A46" s="99" t="s">
        <v>5463</v>
      </c>
      <c r="B46" s="99" t="s">
        <v>5464</v>
      </c>
      <c r="C46" s="164">
        <v>8911.56</v>
      </c>
      <c r="D46" s="177">
        <v>0</v>
      </c>
      <c r="E46" s="177">
        <v>0</v>
      </c>
      <c r="F46" s="178">
        <f t="shared" si="8"/>
        <v>8911.56</v>
      </c>
      <c r="G46" s="178">
        <f t="shared" si="5"/>
        <v>2970.5199999999995</v>
      </c>
      <c r="H46" s="178">
        <f t="shared" si="6"/>
        <v>1485.2599999999998</v>
      </c>
      <c r="I46" s="178">
        <f t="shared" si="7"/>
        <v>11882.079999999998</v>
      </c>
      <c r="J46" s="178">
        <v>0</v>
      </c>
      <c r="K46" s="178">
        <f t="shared" si="9"/>
        <v>16337.859999999997</v>
      </c>
    </row>
    <row r="47" spans="1:11" s="107" customFormat="1" ht="12.5" x14ac:dyDescent="0.25">
      <c r="A47" s="99" t="s">
        <v>5465</v>
      </c>
      <c r="B47" s="99" t="s">
        <v>5466</v>
      </c>
      <c r="C47" s="164">
        <v>7472.34</v>
      </c>
      <c r="D47" s="177">
        <v>0</v>
      </c>
      <c r="E47" s="177">
        <v>0</v>
      </c>
      <c r="F47" s="178">
        <f t="shared" si="8"/>
        <v>7472.34</v>
      </c>
      <c r="G47" s="178">
        <f t="shared" si="5"/>
        <v>2490.7800000000002</v>
      </c>
      <c r="H47" s="178">
        <f t="shared" si="6"/>
        <v>1245.3900000000001</v>
      </c>
      <c r="I47" s="178">
        <f t="shared" si="7"/>
        <v>9963.1200000000008</v>
      </c>
      <c r="J47" s="178">
        <v>0</v>
      </c>
      <c r="K47" s="178">
        <f t="shared" si="9"/>
        <v>13699.29</v>
      </c>
    </row>
    <row r="48" spans="1:11" s="107" customFormat="1" ht="12.5" x14ac:dyDescent="0.25">
      <c r="A48" s="99" t="s">
        <v>5467</v>
      </c>
      <c r="B48" s="99" t="s">
        <v>5468</v>
      </c>
      <c r="C48" s="164">
        <v>7472.34</v>
      </c>
      <c r="D48" s="177">
        <v>0</v>
      </c>
      <c r="E48" s="177">
        <v>0</v>
      </c>
      <c r="F48" s="178">
        <f t="shared" si="8"/>
        <v>7472.34</v>
      </c>
      <c r="G48" s="178">
        <f t="shared" si="5"/>
        <v>2490.7800000000002</v>
      </c>
      <c r="H48" s="178">
        <f t="shared" si="6"/>
        <v>1245.3900000000001</v>
      </c>
      <c r="I48" s="178">
        <f t="shared" si="7"/>
        <v>9963.1200000000008</v>
      </c>
      <c r="J48" s="178">
        <v>0</v>
      </c>
      <c r="K48" s="178">
        <f t="shared" si="9"/>
        <v>13699.29</v>
      </c>
    </row>
    <row r="49" spans="1:11" s="107" customFormat="1" ht="12.5" x14ac:dyDescent="0.25">
      <c r="A49" s="99" t="s">
        <v>5469</v>
      </c>
      <c r="B49" s="99" t="s">
        <v>5470</v>
      </c>
      <c r="C49" s="164">
        <v>7472.34</v>
      </c>
      <c r="D49" s="177">
        <v>0</v>
      </c>
      <c r="E49" s="177">
        <v>0</v>
      </c>
      <c r="F49" s="178">
        <f t="shared" si="8"/>
        <v>7472.34</v>
      </c>
      <c r="G49" s="178">
        <f t="shared" si="5"/>
        <v>2490.7800000000002</v>
      </c>
      <c r="H49" s="178">
        <f t="shared" si="6"/>
        <v>1245.3900000000001</v>
      </c>
      <c r="I49" s="178">
        <f t="shared" si="7"/>
        <v>9963.1200000000008</v>
      </c>
      <c r="J49" s="178">
        <v>0</v>
      </c>
      <c r="K49" s="178">
        <f t="shared" si="9"/>
        <v>13699.29</v>
      </c>
    </row>
    <row r="50" spans="1:11" s="107" customFormat="1" ht="12.5" x14ac:dyDescent="0.25">
      <c r="A50" s="99" t="s">
        <v>5471</v>
      </c>
      <c r="B50" s="99" t="s">
        <v>5472</v>
      </c>
      <c r="C50" s="164">
        <v>7472.34</v>
      </c>
      <c r="D50" s="177">
        <v>0</v>
      </c>
      <c r="E50" s="177">
        <v>0</v>
      </c>
      <c r="F50" s="178">
        <f t="shared" si="8"/>
        <v>7472.34</v>
      </c>
      <c r="G50" s="178">
        <f t="shared" si="5"/>
        <v>2490.7800000000002</v>
      </c>
      <c r="H50" s="178">
        <f t="shared" si="6"/>
        <v>1245.3900000000001</v>
      </c>
      <c r="I50" s="178">
        <f t="shared" si="7"/>
        <v>9963.1200000000008</v>
      </c>
      <c r="J50" s="178">
        <v>0</v>
      </c>
      <c r="K50" s="178">
        <f t="shared" si="9"/>
        <v>13699.29</v>
      </c>
    </row>
    <row r="51" spans="1:11" s="107" customFormat="1" ht="12.5" x14ac:dyDescent="0.25">
      <c r="A51" s="99" t="s">
        <v>5473</v>
      </c>
      <c r="B51" s="1361" t="s">
        <v>5474</v>
      </c>
      <c r="C51" s="164">
        <v>7472.34</v>
      </c>
      <c r="D51" s="177">
        <v>0</v>
      </c>
      <c r="E51" s="177">
        <v>0</v>
      </c>
      <c r="F51" s="178">
        <f t="shared" si="8"/>
        <v>7472.34</v>
      </c>
      <c r="G51" s="178">
        <f t="shared" si="5"/>
        <v>2490.7800000000002</v>
      </c>
      <c r="H51" s="178">
        <f t="shared" si="6"/>
        <v>1245.3900000000001</v>
      </c>
      <c r="I51" s="178">
        <f t="shared" si="7"/>
        <v>9963.1200000000008</v>
      </c>
      <c r="J51" s="178">
        <v>0</v>
      </c>
      <c r="K51" s="178">
        <f t="shared" si="9"/>
        <v>13699.29</v>
      </c>
    </row>
    <row r="52" spans="1:11" s="107" customFormat="1" ht="12.5" x14ac:dyDescent="0.25">
      <c r="A52" s="99" t="s">
        <v>5448</v>
      </c>
      <c r="B52" s="99" t="s">
        <v>5449</v>
      </c>
      <c r="C52" s="164">
        <v>7845.96</v>
      </c>
      <c r="D52" s="177">
        <v>0</v>
      </c>
      <c r="E52" s="177">
        <v>0</v>
      </c>
      <c r="F52" s="178">
        <f t="shared" si="8"/>
        <v>7845.96</v>
      </c>
      <c r="G52" s="178">
        <f t="shared" si="5"/>
        <v>2615.3199999999997</v>
      </c>
      <c r="H52" s="178">
        <f t="shared" si="6"/>
        <v>1307.6599999999999</v>
      </c>
      <c r="I52" s="178">
        <f t="shared" si="7"/>
        <v>10461.279999999999</v>
      </c>
      <c r="J52" s="178">
        <v>0</v>
      </c>
      <c r="K52" s="178">
        <f t="shared" si="9"/>
        <v>14384.259999999998</v>
      </c>
    </row>
    <row r="53" spans="1:11" s="107" customFormat="1" ht="12.5" x14ac:dyDescent="0.25">
      <c r="A53" s="99" t="s">
        <v>5450</v>
      </c>
      <c r="B53" s="99" t="s">
        <v>5451</v>
      </c>
      <c r="C53" s="164">
        <v>19363.82</v>
      </c>
      <c r="D53" s="177">
        <v>0</v>
      </c>
      <c r="E53" s="177">
        <v>0</v>
      </c>
      <c r="F53" s="178">
        <f t="shared" si="8"/>
        <v>19363.82</v>
      </c>
      <c r="G53" s="178">
        <f t="shared" si="5"/>
        <v>6454.6066666666666</v>
      </c>
      <c r="H53" s="178">
        <f t="shared" si="6"/>
        <v>3227.3033333333333</v>
      </c>
      <c r="I53" s="178">
        <f t="shared" si="7"/>
        <v>25818.426666666666</v>
      </c>
      <c r="J53" s="178">
        <v>0</v>
      </c>
      <c r="K53" s="178">
        <f t="shared" si="9"/>
        <v>35500.33666666667</v>
      </c>
    </row>
    <row r="54" spans="1:11" s="106" customFormat="1" x14ac:dyDescent="0.3">
      <c r="A54" s="116"/>
      <c r="B54" s="116"/>
      <c r="C54" s="115"/>
      <c r="D54" s="115"/>
      <c r="E54" s="115"/>
      <c r="F54" s="115"/>
      <c r="G54" s="115"/>
      <c r="H54" s="115"/>
      <c r="I54" s="115"/>
      <c r="J54" s="115"/>
      <c r="K54" s="115"/>
    </row>
    <row r="55" spans="1:11" s="106" customFormat="1" x14ac:dyDescent="0.3">
      <c r="A55" s="116"/>
      <c r="B55" s="116"/>
      <c r="C55" s="115"/>
      <c r="D55" s="115"/>
      <c r="E55" s="115"/>
      <c r="F55" s="115"/>
      <c r="G55" s="115"/>
      <c r="H55" s="115"/>
      <c r="I55" s="115"/>
      <c r="J55" s="115"/>
      <c r="K55" s="115"/>
    </row>
  </sheetData>
  <mergeCells count="15">
    <mergeCell ref="A8:A9"/>
    <mergeCell ref="B8:B9"/>
    <mergeCell ref="C8:F8"/>
    <mergeCell ref="G8:K8"/>
    <mergeCell ref="A21:C21"/>
    <mergeCell ref="A22:A23"/>
    <mergeCell ref="B22:B23"/>
    <mergeCell ref="C22:F22"/>
    <mergeCell ref="G22:K22"/>
    <mergeCell ref="A2:K2"/>
    <mergeCell ref="A3:K3"/>
    <mergeCell ref="A4:K4"/>
    <mergeCell ref="A5:K5"/>
    <mergeCell ref="A6:K6"/>
    <mergeCell ref="A7:C7"/>
  </mergeCells>
  <printOptions horizontalCentered="1"/>
  <pageMargins left="0.15748031496062992" right="0.15748031496062992" top="0.3" bottom="0.39370078740157483" header="0.31496062992125984" footer="0.31496062992125984"/>
  <pageSetup scale="60" fitToHeight="11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X72"/>
  <sheetViews>
    <sheetView showGridLines="0" workbookViewId="0">
      <selection sqref="A1:H1"/>
    </sheetView>
  </sheetViews>
  <sheetFormatPr baseColWidth="10" defaultColWidth="11.453125" defaultRowHeight="15" x14ac:dyDescent="0.3"/>
  <cols>
    <col min="1" max="1" width="11" style="116" customWidth="1"/>
    <col min="2" max="2" width="50.1796875" style="116" customWidth="1"/>
    <col min="3" max="3" width="12.1796875" style="116" customWidth="1"/>
    <col min="4" max="4" width="15" style="116" customWidth="1"/>
    <col min="5" max="5" width="17.1796875" style="116" customWidth="1"/>
    <col min="6" max="154" width="11.453125" style="162"/>
    <col min="155" max="16384" width="11.453125" style="163"/>
  </cols>
  <sheetData>
    <row r="1" spans="1:154" x14ac:dyDescent="0.3">
      <c r="A1" s="1419"/>
      <c r="B1" s="1419"/>
      <c r="C1" s="1419"/>
      <c r="D1" s="1419"/>
      <c r="E1" s="1419"/>
    </row>
    <row r="2" spans="1:154" x14ac:dyDescent="0.3">
      <c r="A2" s="648" t="s">
        <v>5479</v>
      </c>
      <c r="B2" s="648"/>
      <c r="C2" s="648"/>
      <c r="D2" s="648"/>
      <c r="E2" s="648"/>
    </row>
    <row r="3" spans="1:154" x14ac:dyDescent="0.3">
      <c r="A3" s="689" t="s">
        <v>5480</v>
      </c>
      <c r="B3" s="689"/>
      <c r="C3" s="689"/>
      <c r="D3" s="689"/>
      <c r="E3" s="689"/>
    </row>
    <row r="4" spans="1:154" x14ac:dyDescent="0.3">
      <c r="A4" s="1420" t="s">
        <v>4262</v>
      </c>
      <c r="B4" s="1420"/>
      <c r="C4" s="1420"/>
      <c r="D4" s="1420"/>
      <c r="E4" s="1420"/>
    </row>
    <row r="5" spans="1:154" x14ac:dyDescent="0.3">
      <c r="A5" s="1420" t="s">
        <v>4228</v>
      </c>
      <c r="B5" s="1420"/>
      <c r="C5" s="1420"/>
      <c r="D5" s="1420"/>
      <c r="E5" s="1420"/>
    </row>
    <row r="6" spans="1:154" x14ac:dyDescent="0.3">
      <c r="A6" s="1421" t="s">
        <v>4229</v>
      </c>
      <c r="B6" s="1420"/>
      <c r="C6" s="1420"/>
      <c r="D6" s="1420"/>
      <c r="E6" s="1420"/>
    </row>
    <row r="7" spans="1:154" x14ac:dyDescent="0.3">
      <c r="A7" s="214"/>
      <c r="B7" s="214"/>
      <c r="C7" s="214"/>
      <c r="D7" s="214"/>
      <c r="E7" s="214"/>
    </row>
    <row r="8" spans="1:154" s="170" customFormat="1" ht="12.75" customHeight="1" x14ac:dyDescent="0.25">
      <c r="A8" s="633" t="s">
        <v>4230</v>
      </c>
      <c r="B8" s="633" t="s">
        <v>4231</v>
      </c>
      <c r="C8" s="633" t="s">
        <v>4232</v>
      </c>
      <c r="D8" s="634" t="s">
        <v>4233</v>
      </c>
      <c r="E8" s="634" t="s">
        <v>4233</v>
      </c>
      <c r="F8" s="167"/>
      <c r="G8" s="167"/>
      <c r="H8" s="167"/>
      <c r="I8" s="167"/>
      <c r="J8" s="167"/>
      <c r="K8" s="167"/>
      <c r="L8" s="167"/>
      <c r="M8" s="167"/>
      <c r="N8" s="167"/>
      <c r="O8" s="167"/>
      <c r="P8" s="167"/>
      <c r="Q8" s="167"/>
      <c r="R8" s="167"/>
      <c r="S8" s="167"/>
      <c r="T8" s="167"/>
      <c r="U8" s="167"/>
      <c r="V8" s="167"/>
      <c r="W8" s="167"/>
      <c r="X8" s="167"/>
      <c r="Y8" s="167"/>
      <c r="Z8" s="167"/>
      <c r="AA8" s="167"/>
      <c r="AB8" s="167"/>
      <c r="AC8" s="167"/>
      <c r="AD8" s="167"/>
      <c r="AE8" s="167"/>
      <c r="AF8" s="167"/>
      <c r="AG8" s="167"/>
      <c r="AH8" s="167"/>
      <c r="AI8" s="167"/>
      <c r="AJ8" s="167"/>
      <c r="AK8" s="167"/>
      <c r="AL8" s="167"/>
      <c r="AM8" s="167"/>
      <c r="AN8" s="167"/>
      <c r="AO8" s="167"/>
      <c r="AP8" s="167"/>
      <c r="AQ8" s="167"/>
      <c r="AR8" s="167"/>
      <c r="AS8" s="167"/>
      <c r="AT8" s="167"/>
      <c r="AU8" s="167"/>
      <c r="AV8" s="167"/>
      <c r="AW8" s="167"/>
      <c r="AX8" s="167"/>
      <c r="AY8" s="167"/>
      <c r="AZ8" s="167"/>
      <c r="BA8" s="167"/>
      <c r="BB8" s="167"/>
      <c r="BC8" s="167"/>
      <c r="BD8" s="167"/>
      <c r="BE8" s="167"/>
      <c r="BF8" s="167"/>
      <c r="BG8" s="167"/>
      <c r="BH8" s="167"/>
      <c r="BI8" s="167"/>
      <c r="BJ8" s="167"/>
      <c r="BK8" s="167"/>
      <c r="BL8" s="167"/>
      <c r="BM8" s="167"/>
      <c r="BN8" s="167"/>
      <c r="BO8" s="167"/>
      <c r="BP8" s="167"/>
      <c r="BQ8" s="167"/>
      <c r="BR8" s="167"/>
      <c r="BS8" s="167"/>
      <c r="BT8" s="167"/>
      <c r="BU8" s="167"/>
      <c r="BV8" s="167"/>
      <c r="BW8" s="167"/>
      <c r="BX8" s="167"/>
      <c r="BY8" s="167"/>
      <c r="BZ8" s="167"/>
      <c r="CA8" s="167"/>
      <c r="CB8" s="167"/>
      <c r="CC8" s="167"/>
      <c r="CD8" s="167"/>
      <c r="CE8" s="167"/>
      <c r="CF8" s="167"/>
      <c r="CG8" s="167"/>
      <c r="CH8" s="167"/>
      <c r="CI8" s="167"/>
      <c r="CJ8" s="167"/>
      <c r="CK8" s="167"/>
      <c r="CL8" s="167"/>
      <c r="CM8" s="167"/>
      <c r="CN8" s="167"/>
      <c r="CO8" s="167"/>
      <c r="CP8" s="167"/>
      <c r="CQ8" s="167"/>
      <c r="CR8" s="167"/>
      <c r="CS8" s="167"/>
      <c r="CT8" s="167"/>
      <c r="CU8" s="167"/>
      <c r="CV8" s="167"/>
      <c r="CW8" s="167"/>
      <c r="CX8" s="167"/>
      <c r="CY8" s="167"/>
      <c r="CZ8" s="167"/>
      <c r="DA8" s="167"/>
      <c r="DB8" s="167"/>
      <c r="DC8" s="167"/>
      <c r="DD8" s="167"/>
      <c r="DE8" s="167"/>
      <c r="DF8" s="167"/>
      <c r="DG8" s="167"/>
      <c r="DH8" s="167"/>
      <c r="DI8" s="167"/>
      <c r="DJ8" s="167"/>
      <c r="DK8" s="167"/>
      <c r="DL8" s="167"/>
      <c r="DM8" s="167"/>
      <c r="DN8" s="167"/>
      <c r="DO8" s="167"/>
      <c r="DP8" s="167"/>
      <c r="DQ8" s="167"/>
      <c r="DR8" s="167"/>
      <c r="DS8" s="167"/>
      <c r="DT8" s="167"/>
      <c r="DU8" s="167"/>
      <c r="DV8" s="167"/>
      <c r="DW8" s="167"/>
      <c r="DX8" s="167"/>
      <c r="DY8" s="167"/>
      <c r="DZ8" s="167"/>
      <c r="EA8" s="167"/>
      <c r="EB8" s="167"/>
      <c r="EC8" s="167"/>
      <c r="ED8" s="167"/>
      <c r="EE8" s="167"/>
      <c r="EF8" s="167"/>
      <c r="EG8" s="167"/>
      <c r="EH8" s="167"/>
      <c r="EI8" s="167"/>
      <c r="EJ8" s="167"/>
      <c r="EK8" s="167"/>
      <c r="EL8" s="167"/>
      <c r="EM8" s="167"/>
      <c r="EN8" s="167"/>
      <c r="EO8" s="167"/>
      <c r="EP8" s="167"/>
      <c r="EQ8" s="167"/>
      <c r="ER8" s="167"/>
      <c r="ES8" s="167"/>
      <c r="ET8" s="167"/>
      <c r="EU8" s="167"/>
      <c r="EV8" s="167"/>
      <c r="EW8" s="167"/>
      <c r="EX8" s="167"/>
    </row>
    <row r="9" spans="1:154" s="170" customFormat="1" ht="12.75" customHeight="1" x14ac:dyDescent="0.25">
      <c r="A9" s="633" t="s">
        <v>4230</v>
      </c>
      <c r="B9" s="633" t="s">
        <v>4231</v>
      </c>
      <c r="C9" s="633" t="s">
        <v>4232</v>
      </c>
      <c r="D9" s="46" t="s">
        <v>4234</v>
      </c>
      <c r="E9" s="46" t="s">
        <v>4235</v>
      </c>
      <c r="F9" s="167"/>
      <c r="G9" s="167"/>
      <c r="H9" s="167"/>
      <c r="I9" s="167"/>
      <c r="J9" s="167"/>
      <c r="K9" s="167"/>
      <c r="L9" s="167"/>
      <c r="M9" s="167"/>
      <c r="N9" s="167"/>
      <c r="O9" s="167"/>
      <c r="P9" s="167"/>
      <c r="Q9" s="167"/>
      <c r="R9" s="167"/>
      <c r="S9" s="167"/>
      <c r="T9" s="167"/>
      <c r="U9" s="167"/>
      <c r="V9" s="167"/>
      <c r="W9" s="167"/>
      <c r="X9" s="167"/>
      <c r="Y9" s="167"/>
      <c r="Z9" s="167"/>
      <c r="AA9" s="167"/>
      <c r="AB9" s="167"/>
      <c r="AC9" s="167"/>
      <c r="AD9" s="167"/>
      <c r="AE9" s="167"/>
      <c r="AF9" s="167"/>
      <c r="AG9" s="167"/>
      <c r="AH9" s="167"/>
      <c r="AI9" s="167"/>
      <c r="AJ9" s="167"/>
      <c r="AK9" s="167"/>
      <c r="AL9" s="167"/>
      <c r="AM9" s="167"/>
      <c r="AN9" s="167"/>
      <c r="AO9" s="167"/>
      <c r="AP9" s="167"/>
      <c r="AQ9" s="167"/>
      <c r="AR9" s="167"/>
      <c r="AS9" s="167"/>
      <c r="AT9" s="167"/>
      <c r="AU9" s="167"/>
      <c r="AV9" s="167"/>
      <c r="AW9" s="167"/>
      <c r="AX9" s="167"/>
      <c r="AY9" s="167"/>
      <c r="AZ9" s="167"/>
      <c r="BA9" s="167"/>
      <c r="BB9" s="167"/>
      <c r="BC9" s="167"/>
      <c r="BD9" s="167"/>
      <c r="BE9" s="167"/>
      <c r="BF9" s="167"/>
      <c r="BG9" s="167"/>
      <c r="BH9" s="167"/>
      <c r="BI9" s="167"/>
      <c r="BJ9" s="167"/>
      <c r="BK9" s="167"/>
      <c r="BL9" s="167"/>
      <c r="BM9" s="167"/>
      <c r="BN9" s="167"/>
      <c r="BO9" s="167"/>
      <c r="BP9" s="167"/>
      <c r="BQ9" s="167"/>
      <c r="BR9" s="167"/>
      <c r="BS9" s="167"/>
      <c r="BT9" s="167"/>
      <c r="BU9" s="167"/>
      <c r="BV9" s="167"/>
      <c r="BW9" s="167"/>
      <c r="BX9" s="167"/>
      <c r="BY9" s="167"/>
      <c r="BZ9" s="167"/>
      <c r="CA9" s="167"/>
      <c r="CB9" s="167"/>
      <c r="CC9" s="167"/>
      <c r="CD9" s="167"/>
      <c r="CE9" s="167"/>
      <c r="CF9" s="167"/>
      <c r="CG9" s="167"/>
      <c r="CH9" s="167"/>
      <c r="CI9" s="167"/>
      <c r="CJ9" s="167"/>
      <c r="CK9" s="167"/>
      <c r="CL9" s="167"/>
      <c r="CM9" s="167"/>
      <c r="CN9" s="167"/>
      <c r="CO9" s="167"/>
      <c r="CP9" s="167"/>
      <c r="CQ9" s="167"/>
      <c r="CR9" s="167"/>
      <c r="CS9" s="167"/>
      <c r="CT9" s="167"/>
      <c r="CU9" s="167"/>
      <c r="CV9" s="167"/>
      <c r="CW9" s="167"/>
      <c r="CX9" s="167"/>
      <c r="CY9" s="167"/>
      <c r="CZ9" s="167"/>
      <c r="DA9" s="167"/>
      <c r="DB9" s="167"/>
      <c r="DC9" s="167"/>
      <c r="DD9" s="167"/>
      <c r="DE9" s="167"/>
      <c r="DF9" s="167"/>
      <c r="DG9" s="167"/>
      <c r="DH9" s="167"/>
      <c r="DI9" s="167"/>
      <c r="DJ9" s="167"/>
      <c r="DK9" s="167"/>
      <c r="DL9" s="167"/>
      <c r="DM9" s="167"/>
      <c r="DN9" s="167"/>
      <c r="DO9" s="167"/>
      <c r="DP9" s="167"/>
      <c r="DQ9" s="167"/>
      <c r="DR9" s="167"/>
      <c r="DS9" s="167"/>
      <c r="DT9" s="167"/>
      <c r="DU9" s="167"/>
      <c r="DV9" s="167"/>
      <c r="DW9" s="167"/>
      <c r="DX9" s="167"/>
      <c r="DY9" s="167"/>
      <c r="DZ9" s="167"/>
      <c r="EA9" s="167"/>
      <c r="EB9" s="167"/>
      <c r="EC9" s="167"/>
      <c r="ED9" s="167"/>
      <c r="EE9" s="167"/>
      <c r="EF9" s="167"/>
      <c r="EG9" s="167"/>
      <c r="EH9" s="167"/>
      <c r="EI9" s="167"/>
      <c r="EJ9" s="167"/>
      <c r="EK9" s="167"/>
      <c r="EL9" s="167"/>
      <c r="EM9" s="167"/>
      <c r="EN9" s="167"/>
      <c r="EO9" s="167"/>
      <c r="EP9" s="167"/>
      <c r="EQ9" s="167"/>
      <c r="ER9" s="167"/>
      <c r="ES9" s="167"/>
      <c r="ET9" s="167"/>
      <c r="EU9" s="167"/>
      <c r="EV9" s="167"/>
      <c r="EW9" s="167"/>
      <c r="EX9" s="167"/>
    </row>
    <row r="10" spans="1:154" s="167" customFormat="1" ht="15.75" customHeight="1" x14ac:dyDescent="0.25">
      <c r="A10" s="1422"/>
      <c r="B10" s="1422"/>
      <c r="C10" s="1423"/>
      <c r="D10" s="1423"/>
      <c r="E10" s="1423"/>
    </row>
    <row r="11" spans="1:154" s="170" customFormat="1" ht="12.5" x14ac:dyDescent="0.25">
      <c r="A11" s="645" t="s">
        <v>4167</v>
      </c>
      <c r="B11" s="645" t="s">
        <v>4167</v>
      </c>
      <c r="C11" s="1424"/>
      <c r="D11" s="1425"/>
      <c r="E11" s="1425"/>
      <c r="F11" s="167"/>
      <c r="G11" s="167"/>
      <c r="H11" s="167"/>
      <c r="I11" s="167"/>
      <c r="J11" s="167"/>
      <c r="K11" s="167"/>
      <c r="L11" s="167"/>
      <c r="M11" s="167"/>
      <c r="N11" s="167"/>
      <c r="O11" s="167"/>
      <c r="P11" s="167"/>
      <c r="Q11" s="167"/>
      <c r="R11" s="167"/>
      <c r="S11" s="167"/>
      <c r="T11" s="167"/>
      <c r="U11" s="167"/>
      <c r="V11" s="167"/>
      <c r="W11" s="167"/>
      <c r="X11" s="167"/>
      <c r="Y11" s="167"/>
      <c r="Z11" s="167"/>
      <c r="AA11" s="167"/>
      <c r="AB11" s="167"/>
      <c r="AC11" s="167"/>
      <c r="AD11" s="167"/>
      <c r="AE11" s="167"/>
      <c r="AF11" s="167"/>
      <c r="AG11" s="167"/>
      <c r="AH11" s="167"/>
      <c r="AI11" s="167"/>
      <c r="AJ11" s="167"/>
      <c r="AK11" s="167"/>
      <c r="AL11" s="167"/>
      <c r="AM11" s="167"/>
      <c r="AN11" s="167"/>
      <c r="AO11" s="167"/>
      <c r="AP11" s="167"/>
      <c r="AQ11" s="167"/>
      <c r="AR11" s="167"/>
      <c r="AS11" s="167"/>
      <c r="AT11" s="167"/>
      <c r="AU11" s="167"/>
      <c r="AV11" s="167"/>
      <c r="AW11" s="167"/>
      <c r="AX11" s="167"/>
      <c r="AY11" s="167"/>
      <c r="AZ11" s="167"/>
      <c r="BA11" s="167"/>
      <c r="BB11" s="167"/>
      <c r="BC11" s="167"/>
      <c r="BD11" s="167"/>
      <c r="BE11" s="167"/>
      <c r="BF11" s="167"/>
      <c r="BG11" s="167"/>
      <c r="BH11" s="167"/>
      <c r="BI11" s="167"/>
      <c r="BJ11" s="167"/>
      <c r="BK11" s="167"/>
      <c r="BL11" s="167"/>
      <c r="BM11" s="167"/>
      <c r="BN11" s="167"/>
      <c r="BO11" s="167"/>
      <c r="BP11" s="167"/>
      <c r="BQ11" s="167"/>
      <c r="BR11" s="167"/>
      <c r="BS11" s="167"/>
      <c r="BT11" s="167"/>
      <c r="BU11" s="167"/>
      <c r="BV11" s="167"/>
      <c r="BW11" s="167"/>
      <c r="BX11" s="167"/>
      <c r="BY11" s="167"/>
      <c r="BZ11" s="167"/>
      <c r="CA11" s="167"/>
      <c r="CB11" s="167"/>
      <c r="CC11" s="167"/>
      <c r="CD11" s="167"/>
      <c r="CE11" s="167"/>
      <c r="CF11" s="167"/>
      <c r="CG11" s="167"/>
      <c r="CH11" s="167"/>
      <c r="CI11" s="167"/>
      <c r="CJ11" s="167"/>
      <c r="CK11" s="167"/>
      <c r="CL11" s="167"/>
      <c r="CM11" s="167"/>
      <c r="CN11" s="167"/>
      <c r="CO11" s="167"/>
      <c r="CP11" s="167"/>
      <c r="CQ11" s="167"/>
      <c r="CR11" s="167"/>
      <c r="CS11" s="167"/>
      <c r="CT11" s="167"/>
      <c r="CU11" s="167"/>
      <c r="CV11" s="167"/>
      <c r="CW11" s="167"/>
      <c r="CX11" s="167"/>
      <c r="CY11" s="167"/>
      <c r="CZ11" s="167"/>
      <c r="DA11" s="167"/>
      <c r="DB11" s="167"/>
      <c r="DC11" s="167"/>
      <c r="DD11" s="167"/>
      <c r="DE11" s="167"/>
      <c r="DF11" s="167"/>
      <c r="DG11" s="167"/>
      <c r="DH11" s="167"/>
      <c r="DI11" s="167"/>
      <c r="DJ11" s="167"/>
      <c r="DK11" s="167"/>
      <c r="DL11" s="167"/>
      <c r="DM11" s="167"/>
      <c r="DN11" s="167"/>
      <c r="DO11" s="167"/>
      <c r="DP11" s="167"/>
      <c r="DQ11" s="167"/>
      <c r="DR11" s="167"/>
      <c r="DS11" s="167"/>
      <c r="DT11" s="167"/>
      <c r="DU11" s="167"/>
      <c r="DV11" s="167"/>
      <c r="DW11" s="167"/>
      <c r="DX11" s="167"/>
      <c r="DY11" s="167"/>
      <c r="DZ11" s="167"/>
      <c r="EA11" s="167"/>
      <c r="EB11" s="167"/>
      <c r="EC11" s="167"/>
      <c r="ED11" s="167"/>
      <c r="EE11" s="167"/>
      <c r="EF11" s="167"/>
      <c r="EG11" s="167"/>
      <c r="EH11" s="167"/>
      <c r="EI11" s="167"/>
      <c r="EJ11" s="167"/>
      <c r="EK11" s="167"/>
      <c r="EL11" s="167"/>
      <c r="EM11" s="167"/>
      <c r="EN11" s="167"/>
      <c r="EO11" s="167"/>
      <c r="EP11" s="167"/>
      <c r="EQ11" s="167"/>
      <c r="ER11" s="167"/>
      <c r="ES11" s="167"/>
      <c r="ET11" s="167"/>
      <c r="EU11" s="167"/>
      <c r="EV11" s="167"/>
      <c r="EW11" s="167"/>
      <c r="EX11" s="167"/>
    </row>
    <row r="12" spans="1:154" s="1430" customFormat="1" ht="12.5" x14ac:dyDescent="0.35">
      <c r="A12" s="1426" t="s">
        <v>5481</v>
      </c>
      <c r="B12" s="1427" t="s">
        <v>4307</v>
      </c>
      <c r="C12" s="1428">
        <v>1</v>
      </c>
      <c r="D12" s="101">
        <v>91238</v>
      </c>
      <c r="E12" s="101">
        <v>91238</v>
      </c>
      <c r="F12" s="1429"/>
      <c r="G12" s="1429"/>
      <c r="H12" s="1429"/>
      <c r="I12" s="1429"/>
      <c r="J12" s="1429"/>
      <c r="K12" s="1429"/>
      <c r="L12" s="1429"/>
      <c r="M12" s="1429"/>
      <c r="N12" s="1429"/>
      <c r="O12" s="1429"/>
      <c r="P12" s="1429"/>
      <c r="Q12" s="1429"/>
      <c r="R12" s="1429"/>
      <c r="S12" s="1429"/>
      <c r="T12" s="1429"/>
      <c r="U12" s="1429"/>
      <c r="V12" s="1429"/>
      <c r="W12" s="1429"/>
      <c r="X12" s="1429"/>
      <c r="Y12" s="1429"/>
      <c r="Z12" s="1429"/>
      <c r="AA12" s="1429"/>
      <c r="AB12" s="1429"/>
      <c r="AC12" s="1429"/>
      <c r="AD12" s="1429"/>
      <c r="AE12" s="1429"/>
      <c r="AF12" s="1429"/>
      <c r="AG12" s="1429"/>
      <c r="AH12" s="1429"/>
      <c r="AI12" s="1429"/>
      <c r="AJ12" s="1429"/>
      <c r="AK12" s="1429"/>
      <c r="AL12" s="1429"/>
      <c r="AM12" s="1429"/>
      <c r="AN12" s="1429"/>
      <c r="AO12" s="1429"/>
      <c r="AP12" s="1429"/>
      <c r="AQ12" s="1429"/>
      <c r="AR12" s="1429"/>
      <c r="AS12" s="1429"/>
      <c r="AT12" s="1429"/>
      <c r="AU12" s="1429"/>
      <c r="AV12" s="1429"/>
      <c r="AW12" s="1429"/>
      <c r="AX12" s="1429"/>
      <c r="AY12" s="1429"/>
      <c r="AZ12" s="1429"/>
      <c r="BA12" s="1429"/>
      <c r="BB12" s="1429"/>
      <c r="BC12" s="1429"/>
      <c r="BD12" s="1429"/>
      <c r="BE12" s="1429"/>
      <c r="BF12" s="1429"/>
      <c r="BG12" s="1429"/>
      <c r="BH12" s="1429"/>
      <c r="BI12" s="1429"/>
      <c r="BJ12" s="1429"/>
      <c r="BK12" s="1429"/>
      <c r="BL12" s="1429"/>
      <c r="BM12" s="1429"/>
      <c r="BN12" s="1429"/>
      <c r="BO12" s="1429"/>
      <c r="BP12" s="1429"/>
      <c r="BQ12" s="1429"/>
      <c r="BR12" s="1429"/>
      <c r="BS12" s="1429"/>
      <c r="BT12" s="1429"/>
      <c r="BU12" s="1429"/>
      <c r="BV12" s="1429"/>
      <c r="BW12" s="1429"/>
      <c r="BX12" s="1429"/>
      <c r="BY12" s="1429"/>
      <c r="BZ12" s="1429"/>
      <c r="CA12" s="1429"/>
      <c r="CB12" s="1429"/>
      <c r="CC12" s="1429"/>
      <c r="CD12" s="1429"/>
      <c r="CE12" s="1429"/>
      <c r="CF12" s="1429"/>
      <c r="CG12" s="1429"/>
      <c r="CH12" s="1429"/>
      <c r="CI12" s="1429"/>
      <c r="CJ12" s="1429"/>
      <c r="CK12" s="1429"/>
      <c r="CL12" s="1429"/>
      <c r="CM12" s="1429"/>
      <c r="CN12" s="1429"/>
      <c r="CO12" s="1429"/>
      <c r="CP12" s="1429"/>
      <c r="CQ12" s="1429"/>
      <c r="CR12" s="1429"/>
      <c r="CS12" s="1429"/>
      <c r="CT12" s="1429"/>
      <c r="CU12" s="1429"/>
      <c r="CV12" s="1429"/>
      <c r="CW12" s="1429"/>
      <c r="CX12" s="1429"/>
      <c r="CY12" s="1429"/>
      <c r="CZ12" s="1429"/>
      <c r="DA12" s="1429"/>
      <c r="DB12" s="1429"/>
      <c r="DC12" s="1429"/>
      <c r="DD12" s="1429"/>
      <c r="DE12" s="1429"/>
      <c r="DF12" s="1429"/>
      <c r="DG12" s="1429"/>
      <c r="DH12" s="1429"/>
      <c r="DI12" s="1429"/>
      <c r="DJ12" s="1429"/>
      <c r="DK12" s="1429"/>
      <c r="DL12" s="1429"/>
      <c r="DM12" s="1429"/>
      <c r="DN12" s="1429"/>
      <c r="DO12" s="1429"/>
      <c r="DP12" s="1429"/>
      <c r="DQ12" s="1429"/>
      <c r="DR12" s="1429"/>
      <c r="DS12" s="1429"/>
      <c r="DT12" s="1429"/>
      <c r="DU12" s="1429"/>
      <c r="DV12" s="1429"/>
      <c r="DW12" s="1429"/>
      <c r="DX12" s="1429"/>
      <c r="DY12" s="1429"/>
      <c r="DZ12" s="1429"/>
      <c r="EA12" s="1429"/>
      <c r="EB12" s="1429"/>
      <c r="EC12" s="1429"/>
      <c r="ED12" s="1429"/>
      <c r="EE12" s="1429"/>
      <c r="EF12" s="1429"/>
      <c r="EG12" s="1429"/>
      <c r="EH12" s="1429"/>
      <c r="EI12" s="1429"/>
      <c r="EJ12" s="1429"/>
      <c r="EK12" s="1429"/>
      <c r="EL12" s="1429"/>
      <c r="EM12" s="1429"/>
      <c r="EN12" s="1429"/>
      <c r="EO12" s="1429"/>
      <c r="EP12" s="1429"/>
      <c r="EQ12" s="1429"/>
      <c r="ER12" s="1429"/>
      <c r="ES12" s="1429"/>
      <c r="ET12" s="1429"/>
      <c r="EU12" s="1429"/>
      <c r="EV12" s="1429"/>
      <c r="EW12" s="1429"/>
      <c r="EX12" s="1429"/>
    </row>
    <row r="13" spans="1:154" s="1430" customFormat="1" ht="12.5" x14ac:dyDescent="0.35">
      <c r="A13" s="1426" t="s">
        <v>5482</v>
      </c>
      <c r="B13" s="1427" t="s">
        <v>5029</v>
      </c>
      <c r="C13" s="1428">
        <v>3</v>
      </c>
      <c r="D13" s="101">
        <v>57135.130000000005</v>
      </c>
      <c r="E13" s="101">
        <v>57135.130000000005</v>
      </c>
      <c r="F13" s="1429"/>
      <c r="G13" s="1429"/>
      <c r="H13" s="1429"/>
      <c r="I13" s="1429"/>
      <c r="J13" s="1429"/>
      <c r="K13" s="1429"/>
      <c r="L13" s="1429"/>
      <c r="M13" s="1429"/>
      <c r="N13" s="1429"/>
      <c r="O13" s="1429"/>
      <c r="P13" s="1429"/>
      <c r="Q13" s="1429"/>
      <c r="R13" s="1429"/>
      <c r="S13" s="1429"/>
      <c r="T13" s="1429"/>
      <c r="U13" s="1429"/>
      <c r="V13" s="1429"/>
      <c r="W13" s="1429"/>
      <c r="X13" s="1429"/>
      <c r="Y13" s="1429"/>
      <c r="Z13" s="1429"/>
      <c r="AA13" s="1429"/>
      <c r="AB13" s="1429"/>
      <c r="AC13" s="1429"/>
      <c r="AD13" s="1429"/>
      <c r="AE13" s="1429"/>
      <c r="AF13" s="1429"/>
      <c r="AG13" s="1429"/>
      <c r="AH13" s="1429"/>
      <c r="AI13" s="1429"/>
      <c r="AJ13" s="1429"/>
      <c r="AK13" s="1429"/>
      <c r="AL13" s="1429"/>
      <c r="AM13" s="1429"/>
      <c r="AN13" s="1429"/>
      <c r="AO13" s="1429"/>
      <c r="AP13" s="1429"/>
      <c r="AQ13" s="1429"/>
      <c r="AR13" s="1429"/>
      <c r="AS13" s="1429"/>
      <c r="AT13" s="1429"/>
      <c r="AU13" s="1429"/>
      <c r="AV13" s="1429"/>
      <c r="AW13" s="1429"/>
      <c r="AX13" s="1429"/>
      <c r="AY13" s="1429"/>
      <c r="AZ13" s="1429"/>
      <c r="BA13" s="1429"/>
      <c r="BB13" s="1429"/>
      <c r="BC13" s="1429"/>
      <c r="BD13" s="1429"/>
      <c r="BE13" s="1429"/>
      <c r="BF13" s="1429"/>
      <c r="BG13" s="1429"/>
      <c r="BH13" s="1429"/>
      <c r="BI13" s="1429"/>
      <c r="BJ13" s="1429"/>
      <c r="BK13" s="1429"/>
      <c r="BL13" s="1429"/>
      <c r="BM13" s="1429"/>
      <c r="BN13" s="1429"/>
      <c r="BO13" s="1429"/>
      <c r="BP13" s="1429"/>
      <c r="BQ13" s="1429"/>
      <c r="BR13" s="1429"/>
      <c r="BS13" s="1429"/>
      <c r="BT13" s="1429"/>
      <c r="BU13" s="1429"/>
      <c r="BV13" s="1429"/>
      <c r="BW13" s="1429"/>
      <c r="BX13" s="1429"/>
      <c r="BY13" s="1429"/>
      <c r="BZ13" s="1429"/>
      <c r="CA13" s="1429"/>
      <c r="CB13" s="1429"/>
      <c r="CC13" s="1429"/>
      <c r="CD13" s="1429"/>
      <c r="CE13" s="1429"/>
      <c r="CF13" s="1429"/>
      <c r="CG13" s="1429"/>
      <c r="CH13" s="1429"/>
      <c r="CI13" s="1429"/>
      <c r="CJ13" s="1429"/>
      <c r="CK13" s="1429"/>
      <c r="CL13" s="1429"/>
      <c r="CM13" s="1429"/>
      <c r="CN13" s="1429"/>
      <c r="CO13" s="1429"/>
      <c r="CP13" s="1429"/>
      <c r="CQ13" s="1429"/>
      <c r="CR13" s="1429"/>
      <c r="CS13" s="1429"/>
      <c r="CT13" s="1429"/>
      <c r="CU13" s="1429"/>
      <c r="CV13" s="1429"/>
      <c r="CW13" s="1429"/>
      <c r="CX13" s="1429"/>
      <c r="CY13" s="1429"/>
      <c r="CZ13" s="1429"/>
      <c r="DA13" s="1429"/>
      <c r="DB13" s="1429"/>
      <c r="DC13" s="1429"/>
      <c r="DD13" s="1429"/>
      <c r="DE13" s="1429"/>
      <c r="DF13" s="1429"/>
      <c r="DG13" s="1429"/>
      <c r="DH13" s="1429"/>
      <c r="DI13" s="1429"/>
      <c r="DJ13" s="1429"/>
      <c r="DK13" s="1429"/>
      <c r="DL13" s="1429"/>
      <c r="DM13" s="1429"/>
      <c r="DN13" s="1429"/>
      <c r="DO13" s="1429"/>
      <c r="DP13" s="1429"/>
      <c r="DQ13" s="1429"/>
      <c r="DR13" s="1429"/>
      <c r="DS13" s="1429"/>
      <c r="DT13" s="1429"/>
      <c r="DU13" s="1429"/>
      <c r="DV13" s="1429"/>
      <c r="DW13" s="1429"/>
      <c r="DX13" s="1429"/>
      <c r="DY13" s="1429"/>
      <c r="DZ13" s="1429"/>
      <c r="EA13" s="1429"/>
      <c r="EB13" s="1429"/>
      <c r="EC13" s="1429"/>
      <c r="ED13" s="1429"/>
      <c r="EE13" s="1429"/>
      <c r="EF13" s="1429"/>
      <c r="EG13" s="1429"/>
      <c r="EH13" s="1429"/>
      <c r="EI13" s="1429"/>
      <c r="EJ13" s="1429"/>
      <c r="EK13" s="1429"/>
      <c r="EL13" s="1429"/>
      <c r="EM13" s="1429"/>
      <c r="EN13" s="1429"/>
      <c r="EO13" s="1429"/>
      <c r="EP13" s="1429"/>
      <c r="EQ13" s="1429"/>
      <c r="ER13" s="1429"/>
      <c r="ES13" s="1429"/>
      <c r="ET13" s="1429"/>
      <c r="EU13" s="1429"/>
      <c r="EV13" s="1429"/>
      <c r="EW13" s="1429"/>
      <c r="EX13" s="1429"/>
    </row>
    <row r="14" spans="1:154" s="1430" customFormat="1" ht="12.5" x14ac:dyDescent="0.35">
      <c r="A14" s="1426" t="s">
        <v>5483</v>
      </c>
      <c r="B14" s="1427" t="s">
        <v>5484</v>
      </c>
      <c r="C14" s="1428">
        <v>3</v>
      </c>
      <c r="D14" s="101">
        <v>57135</v>
      </c>
      <c r="E14" s="101">
        <v>57135</v>
      </c>
      <c r="F14" s="1429"/>
      <c r="G14" s="1429"/>
      <c r="H14" s="1429"/>
      <c r="I14" s="1429"/>
      <c r="J14" s="1429"/>
      <c r="K14" s="1429"/>
      <c r="L14" s="1429"/>
      <c r="M14" s="1429"/>
      <c r="N14" s="1429"/>
      <c r="O14" s="1429"/>
      <c r="P14" s="1429"/>
      <c r="Q14" s="1429"/>
      <c r="R14" s="1429"/>
      <c r="S14" s="1429"/>
      <c r="T14" s="1429"/>
      <c r="U14" s="1429"/>
      <c r="V14" s="1429"/>
      <c r="W14" s="1429"/>
      <c r="X14" s="1429"/>
      <c r="Y14" s="1429"/>
      <c r="Z14" s="1429"/>
      <c r="AA14" s="1429"/>
      <c r="AB14" s="1429"/>
      <c r="AC14" s="1429"/>
      <c r="AD14" s="1429"/>
      <c r="AE14" s="1429"/>
      <c r="AF14" s="1429"/>
      <c r="AG14" s="1429"/>
      <c r="AH14" s="1429"/>
      <c r="AI14" s="1429"/>
      <c r="AJ14" s="1429"/>
      <c r="AK14" s="1429"/>
      <c r="AL14" s="1429"/>
      <c r="AM14" s="1429"/>
      <c r="AN14" s="1429"/>
      <c r="AO14" s="1429"/>
      <c r="AP14" s="1429"/>
      <c r="AQ14" s="1429"/>
      <c r="AR14" s="1429"/>
      <c r="AS14" s="1429"/>
      <c r="AT14" s="1429"/>
      <c r="AU14" s="1429"/>
      <c r="AV14" s="1429"/>
      <c r="AW14" s="1429"/>
      <c r="AX14" s="1429"/>
      <c r="AY14" s="1429"/>
      <c r="AZ14" s="1429"/>
      <c r="BA14" s="1429"/>
      <c r="BB14" s="1429"/>
      <c r="BC14" s="1429"/>
      <c r="BD14" s="1429"/>
      <c r="BE14" s="1429"/>
      <c r="BF14" s="1429"/>
      <c r="BG14" s="1429"/>
      <c r="BH14" s="1429"/>
      <c r="BI14" s="1429"/>
      <c r="BJ14" s="1429"/>
      <c r="BK14" s="1429"/>
      <c r="BL14" s="1429"/>
      <c r="BM14" s="1429"/>
      <c r="BN14" s="1429"/>
      <c r="BO14" s="1429"/>
      <c r="BP14" s="1429"/>
      <c r="BQ14" s="1429"/>
      <c r="BR14" s="1429"/>
      <c r="BS14" s="1429"/>
      <c r="BT14" s="1429"/>
      <c r="BU14" s="1429"/>
      <c r="BV14" s="1429"/>
      <c r="BW14" s="1429"/>
      <c r="BX14" s="1429"/>
      <c r="BY14" s="1429"/>
      <c r="BZ14" s="1429"/>
      <c r="CA14" s="1429"/>
      <c r="CB14" s="1429"/>
      <c r="CC14" s="1429"/>
      <c r="CD14" s="1429"/>
      <c r="CE14" s="1429"/>
      <c r="CF14" s="1429"/>
      <c r="CG14" s="1429"/>
      <c r="CH14" s="1429"/>
      <c r="CI14" s="1429"/>
      <c r="CJ14" s="1429"/>
      <c r="CK14" s="1429"/>
      <c r="CL14" s="1429"/>
      <c r="CM14" s="1429"/>
      <c r="CN14" s="1429"/>
      <c r="CO14" s="1429"/>
      <c r="CP14" s="1429"/>
      <c r="CQ14" s="1429"/>
      <c r="CR14" s="1429"/>
      <c r="CS14" s="1429"/>
      <c r="CT14" s="1429"/>
      <c r="CU14" s="1429"/>
      <c r="CV14" s="1429"/>
      <c r="CW14" s="1429"/>
      <c r="CX14" s="1429"/>
      <c r="CY14" s="1429"/>
      <c r="CZ14" s="1429"/>
      <c r="DA14" s="1429"/>
      <c r="DB14" s="1429"/>
      <c r="DC14" s="1429"/>
      <c r="DD14" s="1429"/>
      <c r="DE14" s="1429"/>
      <c r="DF14" s="1429"/>
      <c r="DG14" s="1429"/>
      <c r="DH14" s="1429"/>
      <c r="DI14" s="1429"/>
      <c r="DJ14" s="1429"/>
      <c r="DK14" s="1429"/>
      <c r="DL14" s="1429"/>
      <c r="DM14" s="1429"/>
      <c r="DN14" s="1429"/>
      <c r="DO14" s="1429"/>
      <c r="DP14" s="1429"/>
      <c r="DQ14" s="1429"/>
      <c r="DR14" s="1429"/>
      <c r="DS14" s="1429"/>
      <c r="DT14" s="1429"/>
      <c r="DU14" s="1429"/>
      <c r="DV14" s="1429"/>
      <c r="DW14" s="1429"/>
      <c r="DX14" s="1429"/>
      <c r="DY14" s="1429"/>
      <c r="DZ14" s="1429"/>
      <c r="EA14" s="1429"/>
      <c r="EB14" s="1429"/>
      <c r="EC14" s="1429"/>
      <c r="ED14" s="1429"/>
      <c r="EE14" s="1429"/>
      <c r="EF14" s="1429"/>
      <c r="EG14" s="1429"/>
      <c r="EH14" s="1429"/>
      <c r="EI14" s="1429"/>
      <c r="EJ14" s="1429"/>
      <c r="EK14" s="1429"/>
      <c r="EL14" s="1429"/>
      <c r="EM14" s="1429"/>
      <c r="EN14" s="1429"/>
      <c r="EO14" s="1429"/>
      <c r="EP14" s="1429"/>
      <c r="EQ14" s="1429"/>
      <c r="ER14" s="1429"/>
      <c r="ES14" s="1429"/>
      <c r="ET14" s="1429"/>
      <c r="EU14" s="1429"/>
      <c r="EV14" s="1429"/>
      <c r="EW14" s="1429"/>
      <c r="EX14" s="1429"/>
    </row>
    <row r="15" spans="1:154" s="1430" customFormat="1" ht="12.5" x14ac:dyDescent="0.35">
      <c r="A15" s="1426" t="s">
        <v>5485</v>
      </c>
      <c r="B15" s="1427" t="s">
        <v>5486</v>
      </c>
      <c r="C15" s="1428">
        <v>1</v>
      </c>
      <c r="D15" s="101">
        <v>52394.04</v>
      </c>
      <c r="E15" s="101">
        <v>52394.04</v>
      </c>
      <c r="F15" s="1429"/>
      <c r="G15" s="1429"/>
      <c r="H15" s="1429"/>
      <c r="I15" s="1429"/>
      <c r="J15" s="1429"/>
      <c r="K15" s="1429"/>
      <c r="L15" s="1429"/>
      <c r="M15" s="1429"/>
      <c r="N15" s="1429"/>
      <c r="O15" s="1429"/>
      <c r="P15" s="1429"/>
      <c r="Q15" s="1429"/>
      <c r="R15" s="1429"/>
      <c r="S15" s="1429"/>
      <c r="T15" s="1429"/>
      <c r="U15" s="1429"/>
      <c r="V15" s="1429"/>
      <c r="W15" s="1429"/>
      <c r="X15" s="1429"/>
      <c r="Y15" s="1429"/>
      <c r="Z15" s="1429"/>
      <c r="AA15" s="1429"/>
      <c r="AB15" s="1429"/>
      <c r="AC15" s="1429"/>
      <c r="AD15" s="1429"/>
      <c r="AE15" s="1429"/>
      <c r="AF15" s="1429"/>
      <c r="AG15" s="1429"/>
      <c r="AH15" s="1429"/>
      <c r="AI15" s="1429"/>
      <c r="AJ15" s="1429"/>
      <c r="AK15" s="1429"/>
      <c r="AL15" s="1429"/>
      <c r="AM15" s="1429"/>
      <c r="AN15" s="1429"/>
      <c r="AO15" s="1429"/>
      <c r="AP15" s="1429"/>
      <c r="AQ15" s="1429"/>
      <c r="AR15" s="1429"/>
      <c r="AS15" s="1429"/>
      <c r="AT15" s="1429"/>
      <c r="AU15" s="1429"/>
      <c r="AV15" s="1429"/>
      <c r="AW15" s="1429"/>
      <c r="AX15" s="1429"/>
      <c r="AY15" s="1429"/>
      <c r="AZ15" s="1429"/>
      <c r="BA15" s="1429"/>
      <c r="BB15" s="1429"/>
      <c r="BC15" s="1429"/>
      <c r="BD15" s="1429"/>
      <c r="BE15" s="1429"/>
      <c r="BF15" s="1429"/>
      <c r="BG15" s="1429"/>
      <c r="BH15" s="1429"/>
      <c r="BI15" s="1429"/>
      <c r="BJ15" s="1429"/>
      <c r="BK15" s="1429"/>
      <c r="BL15" s="1429"/>
      <c r="BM15" s="1429"/>
      <c r="BN15" s="1429"/>
      <c r="BO15" s="1429"/>
      <c r="BP15" s="1429"/>
      <c r="BQ15" s="1429"/>
      <c r="BR15" s="1429"/>
      <c r="BS15" s="1429"/>
      <c r="BT15" s="1429"/>
      <c r="BU15" s="1429"/>
      <c r="BV15" s="1429"/>
      <c r="BW15" s="1429"/>
      <c r="BX15" s="1429"/>
      <c r="BY15" s="1429"/>
      <c r="BZ15" s="1429"/>
      <c r="CA15" s="1429"/>
      <c r="CB15" s="1429"/>
      <c r="CC15" s="1429"/>
      <c r="CD15" s="1429"/>
      <c r="CE15" s="1429"/>
      <c r="CF15" s="1429"/>
      <c r="CG15" s="1429"/>
      <c r="CH15" s="1429"/>
      <c r="CI15" s="1429"/>
      <c r="CJ15" s="1429"/>
      <c r="CK15" s="1429"/>
      <c r="CL15" s="1429"/>
      <c r="CM15" s="1429"/>
      <c r="CN15" s="1429"/>
      <c r="CO15" s="1429"/>
      <c r="CP15" s="1429"/>
      <c r="CQ15" s="1429"/>
      <c r="CR15" s="1429"/>
      <c r="CS15" s="1429"/>
      <c r="CT15" s="1429"/>
      <c r="CU15" s="1429"/>
      <c r="CV15" s="1429"/>
      <c r="CW15" s="1429"/>
      <c r="CX15" s="1429"/>
      <c r="CY15" s="1429"/>
      <c r="CZ15" s="1429"/>
      <c r="DA15" s="1429"/>
      <c r="DB15" s="1429"/>
      <c r="DC15" s="1429"/>
      <c r="DD15" s="1429"/>
      <c r="DE15" s="1429"/>
      <c r="DF15" s="1429"/>
      <c r="DG15" s="1429"/>
      <c r="DH15" s="1429"/>
      <c r="DI15" s="1429"/>
      <c r="DJ15" s="1429"/>
      <c r="DK15" s="1429"/>
      <c r="DL15" s="1429"/>
      <c r="DM15" s="1429"/>
      <c r="DN15" s="1429"/>
      <c r="DO15" s="1429"/>
      <c r="DP15" s="1429"/>
      <c r="DQ15" s="1429"/>
      <c r="DR15" s="1429"/>
      <c r="DS15" s="1429"/>
      <c r="DT15" s="1429"/>
      <c r="DU15" s="1429"/>
      <c r="DV15" s="1429"/>
      <c r="DW15" s="1429"/>
      <c r="DX15" s="1429"/>
      <c r="DY15" s="1429"/>
      <c r="DZ15" s="1429"/>
      <c r="EA15" s="1429"/>
      <c r="EB15" s="1429"/>
      <c r="EC15" s="1429"/>
      <c r="ED15" s="1429"/>
      <c r="EE15" s="1429"/>
      <c r="EF15" s="1429"/>
      <c r="EG15" s="1429"/>
      <c r="EH15" s="1429"/>
      <c r="EI15" s="1429"/>
      <c r="EJ15" s="1429"/>
      <c r="EK15" s="1429"/>
      <c r="EL15" s="1429"/>
      <c r="EM15" s="1429"/>
      <c r="EN15" s="1429"/>
      <c r="EO15" s="1429"/>
      <c r="EP15" s="1429"/>
      <c r="EQ15" s="1429"/>
      <c r="ER15" s="1429"/>
      <c r="ES15" s="1429"/>
      <c r="ET15" s="1429"/>
      <c r="EU15" s="1429"/>
      <c r="EV15" s="1429"/>
      <c r="EW15" s="1429"/>
      <c r="EX15" s="1429"/>
    </row>
    <row r="16" spans="1:154" s="1430" customFormat="1" ht="12.5" x14ac:dyDescent="0.35">
      <c r="A16" s="1426" t="s">
        <v>5487</v>
      </c>
      <c r="B16" s="1427" t="s">
        <v>5488</v>
      </c>
      <c r="C16" s="1428">
        <v>2</v>
      </c>
      <c r="D16" s="101">
        <v>26666.7</v>
      </c>
      <c r="E16" s="101">
        <v>26666.7</v>
      </c>
      <c r="F16" s="1429"/>
      <c r="G16" s="1429"/>
      <c r="H16" s="1429"/>
      <c r="I16" s="1429"/>
      <c r="J16" s="1429"/>
      <c r="K16" s="1429"/>
      <c r="L16" s="1429"/>
      <c r="M16" s="1429"/>
      <c r="N16" s="1429"/>
      <c r="O16" s="1429"/>
      <c r="P16" s="1429"/>
      <c r="Q16" s="1429"/>
      <c r="R16" s="1429"/>
      <c r="S16" s="1429"/>
      <c r="T16" s="1429"/>
      <c r="U16" s="1429"/>
      <c r="V16" s="1429"/>
      <c r="W16" s="1429"/>
      <c r="X16" s="1429"/>
      <c r="Y16" s="1429"/>
      <c r="Z16" s="1429"/>
      <c r="AA16" s="1429"/>
      <c r="AB16" s="1429"/>
      <c r="AC16" s="1429"/>
      <c r="AD16" s="1429"/>
      <c r="AE16" s="1429"/>
      <c r="AF16" s="1429"/>
      <c r="AG16" s="1429"/>
      <c r="AH16" s="1429"/>
      <c r="AI16" s="1429"/>
      <c r="AJ16" s="1429"/>
      <c r="AK16" s="1429"/>
      <c r="AL16" s="1429"/>
      <c r="AM16" s="1429"/>
      <c r="AN16" s="1429"/>
      <c r="AO16" s="1429"/>
      <c r="AP16" s="1429"/>
      <c r="AQ16" s="1429"/>
      <c r="AR16" s="1429"/>
      <c r="AS16" s="1429"/>
      <c r="AT16" s="1429"/>
      <c r="AU16" s="1429"/>
      <c r="AV16" s="1429"/>
      <c r="AW16" s="1429"/>
      <c r="AX16" s="1429"/>
      <c r="AY16" s="1429"/>
      <c r="AZ16" s="1429"/>
      <c r="BA16" s="1429"/>
      <c r="BB16" s="1429"/>
      <c r="BC16" s="1429"/>
      <c r="BD16" s="1429"/>
      <c r="BE16" s="1429"/>
      <c r="BF16" s="1429"/>
      <c r="BG16" s="1429"/>
      <c r="BH16" s="1429"/>
      <c r="BI16" s="1429"/>
      <c r="BJ16" s="1429"/>
      <c r="BK16" s="1429"/>
      <c r="BL16" s="1429"/>
      <c r="BM16" s="1429"/>
      <c r="BN16" s="1429"/>
      <c r="BO16" s="1429"/>
      <c r="BP16" s="1429"/>
      <c r="BQ16" s="1429"/>
      <c r="BR16" s="1429"/>
      <c r="BS16" s="1429"/>
      <c r="BT16" s="1429"/>
      <c r="BU16" s="1429"/>
      <c r="BV16" s="1429"/>
      <c r="BW16" s="1429"/>
      <c r="BX16" s="1429"/>
      <c r="BY16" s="1429"/>
      <c r="BZ16" s="1429"/>
      <c r="CA16" s="1429"/>
      <c r="CB16" s="1429"/>
      <c r="CC16" s="1429"/>
      <c r="CD16" s="1429"/>
      <c r="CE16" s="1429"/>
      <c r="CF16" s="1429"/>
      <c r="CG16" s="1429"/>
      <c r="CH16" s="1429"/>
      <c r="CI16" s="1429"/>
      <c r="CJ16" s="1429"/>
      <c r="CK16" s="1429"/>
      <c r="CL16" s="1429"/>
      <c r="CM16" s="1429"/>
      <c r="CN16" s="1429"/>
      <c r="CO16" s="1429"/>
      <c r="CP16" s="1429"/>
      <c r="CQ16" s="1429"/>
      <c r="CR16" s="1429"/>
      <c r="CS16" s="1429"/>
      <c r="CT16" s="1429"/>
      <c r="CU16" s="1429"/>
      <c r="CV16" s="1429"/>
      <c r="CW16" s="1429"/>
      <c r="CX16" s="1429"/>
      <c r="CY16" s="1429"/>
      <c r="CZ16" s="1429"/>
      <c r="DA16" s="1429"/>
      <c r="DB16" s="1429"/>
      <c r="DC16" s="1429"/>
      <c r="DD16" s="1429"/>
      <c r="DE16" s="1429"/>
      <c r="DF16" s="1429"/>
      <c r="DG16" s="1429"/>
      <c r="DH16" s="1429"/>
      <c r="DI16" s="1429"/>
      <c r="DJ16" s="1429"/>
      <c r="DK16" s="1429"/>
      <c r="DL16" s="1429"/>
      <c r="DM16" s="1429"/>
      <c r="DN16" s="1429"/>
      <c r="DO16" s="1429"/>
      <c r="DP16" s="1429"/>
      <c r="DQ16" s="1429"/>
      <c r="DR16" s="1429"/>
      <c r="DS16" s="1429"/>
      <c r="DT16" s="1429"/>
      <c r="DU16" s="1429"/>
      <c r="DV16" s="1429"/>
      <c r="DW16" s="1429"/>
      <c r="DX16" s="1429"/>
      <c r="DY16" s="1429"/>
      <c r="DZ16" s="1429"/>
      <c r="EA16" s="1429"/>
      <c r="EB16" s="1429"/>
      <c r="EC16" s="1429"/>
      <c r="ED16" s="1429"/>
      <c r="EE16" s="1429"/>
      <c r="EF16" s="1429"/>
      <c r="EG16" s="1429"/>
      <c r="EH16" s="1429"/>
      <c r="EI16" s="1429"/>
      <c r="EJ16" s="1429"/>
      <c r="EK16" s="1429"/>
      <c r="EL16" s="1429"/>
      <c r="EM16" s="1429"/>
      <c r="EN16" s="1429"/>
      <c r="EO16" s="1429"/>
      <c r="EP16" s="1429"/>
      <c r="EQ16" s="1429"/>
      <c r="ER16" s="1429"/>
      <c r="ES16" s="1429"/>
      <c r="ET16" s="1429"/>
      <c r="EU16" s="1429"/>
      <c r="EV16" s="1429"/>
      <c r="EW16" s="1429"/>
      <c r="EX16" s="1429"/>
    </row>
    <row r="17" spans="1:154" s="1430" customFormat="1" ht="12.5" x14ac:dyDescent="0.35">
      <c r="A17" s="1426" t="s">
        <v>5489</v>
      </c>
      <c r="B17" s="1427" t="s">
        <v>5490</v>
      </c>
      <c r="C17" s="1428">
        <v>2</v>
      </c>
      <c r="D17" s="101">
        <v>31812</v>
      </c>
      <c r="E17" s="101">
        <v>31812</v>
      </c>
      <c r="F17" s="1429"/>
      <c r="G17" s="1429"/>
      <c r="H17" s="1429"/>
      <c r="I17" s="1429"/>
      <c r="J17" s="1429"/>
      <c r="K17" s="1429"/>
      <c r="L17" s="1429"/>
      <c r="M17" s="1429"/>
      <c r="N17" s="1429"/>
      <c r="O17" s="1429"/>
      <c r="P17" s="1429"/>
      <c r="Q17" s="1429"/>
      <c r="R17" s="1429"/>
      <c r="S17" s="1429"/>
      <c r="T17" s="1429"/>
      <c r="U17" s="1429"/>
      <c r="V17" s="1429"/>
      <c r="W17" s="1429"/>
      <c r="X17" s="1429"/>
      <c r="Y17" s="1429"/>
      <c r="Z17" s="1429"/>
      <c r="AA17" s="1429"/>
      <c r="AB17" s="1429"/>
      <c r="AC17" s="1429"/>
      <c r="AD17" s="1429"/>
      <c r="AE17" s="1429"/>
      <c r="AF17" s="1429"/>
      <c r="AG17" s="1429"/>
      <c r="AH17" s="1429"/>
      <c r="AI17" s="1429"/>
      <c r="AJ17" s="1429"/>
      <c r="AK17" s="1429"/>
      <c r="AL17" s="1429"/>
      <c r="AM17" s="1429"/>
      <c r="AN17" s="1429"/>
      <c r="AO17" s="1429"/>
      <c r="AP17" s="1429"/>
      <c r="AQ17" s="1429"/>
      <c r="AR17" s="1429"/>
      <c r="AS17" s="1429"/>
      <c r="AT17" s="1429"/>
      <c r="AU17" s="1429"/>
      <c r="AV17" s="1429"/>
      <c r="AW17" s="1429"/>
      <c r="AX17" s="1429"/>
      <c r="AY17" s="1429"/>
      <c r="AZ17" s="1429"/>
      <c r="BA17" s="1429"/>
      <c r="BB17" s="1429"/>
      <c r="BC17" s="1429"/>
      <c r="BD17" s="1429"/>
      <c r="BE17" s="1429"/>
      <c r="BF17" s="1429"/>
      <c r="BG17" s="1429"/>
      <c r="BH17" s="1429"/>
      <c r="BI17" s="1429"/>
      <c r="BJ17" s="1429"/>
      <c r="BK17" s="1429"/>
      <c r="BL17" s="1429"/>
      <c r="BM17" s="1429"/>
      <c r="BN17" s="1429"/>
      <c r="BO17" s="1429"/>
      <c r="BP17" s="1429"/>
      <c r="BQ17" s="1429"/>
      <c r="BR17" s="1429"/>
      <c r="BS17" s="1429"/>
      <c r="BT17" s="1429"/>
      <c r="BU17" s="1429"/>
      <c r="BV17" s="1429"/>
      <c r="BW17" s="1429"/>
      <c r="BX17" s="1429"/>
      <c r="BY17" s="1429"/>
      <c r="BZ17" s="1429"/>
      <c r="CA17" s="1429"/>
      <c r="CB17" s="1429"/>
      <c r="CC17" s="1429"/>
      <c r="CD17" s="1429"/>
      <c r="CE17" s="1429"/>
      <c r="CF17" s="1429"/>
      <c r="CG17" s="1429"/>
      <c r="CH17" s="1429"/>
      <c r="CI17" s="1429"/>
      <c r="CJ17" s="1429"/>
      <c r="CK17" s="1429"/>
      <c r="CL17" s="1429"/>
      <c r="CM17" s="1429"/>
      <c r="CN17" s="1429"/>
      <c r="CO17" s="1429"/>
      <c r="CP17" s="1429"/>
      <c r="CQ17" s="1429"/>
      <c r="CR17" s="1429"/>
      <c r="CS17" s="1429"/>
      <c r="CT17" s="1429"/>
      <c r="CU17" s="1429"/>
      <c r="CV17" s="1429"/>
      <c r="CW17" s="1429"/>
      <c r="CX17" s="1429"/>
      <c r="CY17" s="1429"/>
      <c r="CZ17" s="1429"/>
      <c r="DA17" s="1429"/>
      <c r="DB17" s="1429"/>
      <c r="DC17" s="1429"/>
      <c r="DD17" s="1429"/>
      <c r="DE17" s="1429"/>
      <c r="DF17" s="1429"/>
      <c r="DG17" s="1429"/>
      <c r="DH17" s="1429"/>
      <c r="DI17" s="1429"/>
      <c r="DJ17" s="1429"/>
      <c r="DK17" s="1429"/>
      <c r="DL17" s="1429"/>
      <c r="DM17" s="1429"/>
      <c r="DN17" s="1429"/>
      <c r="DO17" s="1429"/>
      <c r="DP17" s="1429"/>
      <c r="DQ17" s="1429"/>
      <c r="DR17" s="1429"/>
      <c r="DS17" s="1429"/>
      <c r="DT17" s="1429"/>
      <c r="DU17" s="1429"/>
      <c r="DV17" s="1429"/>
      <c r="DW17" s="1429"/>
      <c r="DX17" s="1429"/>
      <c r="DY17" s="1429"/>
      <c r="DZ17" s="1429"/>
      <c r="EA17" s="1429"/>
      <c r="EB17" s="1429"/>
      <c r="EC17" s="1429"/>
      <c r="ED17" s="1429"/>
      <c r="EE17" s="1429"/>
      <c r="EF17" s="1429"/>
      <c r="EG17" s="1429"/>
      <c r="EH17" s="1429"/>
      <c r="EI17" s="1429"/>
      <c r="EJ17" s="1429"/>
      <c r="EK17" s="1429"/>
      <c r="EL17" s="1429"/>
      <c r="EM17" s="1429"/>
      <c r="EN17" s="1429"/>
      <c r="EO17" s="1429"/>
      <c r="EP17" s="1429"/>
      <c r="EQ17" s="1429"/>
      <c r="ER17" s="1429"/>
      <c r="ES17" s="1429"/>
      <c r="ET17" s="1429"/>
      <c r="EU17" s="1429"/>
      <c r="EV17" s="1429"/>
      <c r="EW17" s="1429"/>
      <c r="EX17" s="1429"/>
    </row>
    <row r="18" spans="1:154" s="1430" customFormat="1" ht="14.25" customHeight="1" x14ac:dyDescent="0.35">
      <c r="A18" s="1426" t="s">
        <v>5491</v>
      </c>
      <c r="B18" s="1431" t="s">
        <v>5492</v>
      </c>
      <c r="C18" s="1428">
        <v>1</v>
      </c>
      <c r="D18" s="101">
        <v>15157.8</v>
      </c>
      <c r="E18" s="101">
        <v>15157.8</v>
      </c>
      <c r="F18" s="1429"/>
      <c r="G18" s="1429"/>
      <c r="H18" s="1429"/>
      <c r="I18" s="1429"/>
      <c r="J18" s="1429"/>
      <c r="K18" s="1429"/>
      <c r="L18" s="1429"/>
      <c r="M18" s="1429"/>
      <c r="N18" s="1429"/>
      <c r="O18" s="1429"/>
      <c r="P18" s="1429"/>
      <c r="Q18" s="1429"/>
      <c r="R18" s="1429"/>
      <c r="S18" s="1429"/>
      <c r="T18" s="1429"/>
      <c r="U18" s="1429"/>
      <c r="V18" s="1429"/>
      <c r="W18" s="1429"/>
      <c r="X18" s="1429"/>
      <c r="Y18" s="1429"/>
      <c r="Z18" s="1429"/>
      <c r="AA18" s="1429"/>
      <c r="AB18" s="1429"/>
      <c r="AC18" s="1429"/>
      <c r="AD18" s="1429"/>
      <c r="AE18" s="1429"/>
      <c r="AF18" s="1429"/>
      <c r="AG18" s="1429"/>
      <c r="AH18" s="1429"/>
      <c r="AI18" s="1429"/>
      <c r="AJ18" s="1429"/>
      <c r="AK18" s="1429"/>
      <c r="AL18" s="1429"/>
      <c r="AM18" s="1429"/>
      <c r="AN18" s="1429"/>
      <c r="AO18" s="1429"/>
      <c r="AP18" s="1429"/>
      <c r="AQ18" s="1429"/>
      <c r="AR18" s="1429"/>
      <c r="AS18" s="1429"/>
      <c r="AT18" s="1429"/>
      <c r="AU18" s="1429"/>
      <c r="AV18" s="1429"/>
      <c r="AW18" s="1429"/>
      <c r="AX18" s="1429"/>
      <c r="AY18" s="1429"/>
      <c r="AZ18" s="1429"/>
      <c r="BA18" s="1429"/>
      <c r="BB18" s="1429"/>
      <c r="BC18" s="1429"/>
      <c r="BD18" s="1429"/>
      <c r="BE18" s="1429"/>
      <c r="BF18" s="1429"/>
      <c r="BG18" s="1429"/>
      <c r="BH18" s="1429"/>
      <c r="BI18" s="1429"/>
      <c r="BJ18" s="1429"/>
      <c r="BK18" s="1429"/>
      <c r="BL18" s="1429"/>
      <c r="BM18" s="1429"/>
      <c r="BN18" s="1429"/>
      <c r="BO18" s="1429"/>
      <c r="BP18" s="1429"/>
      <c r="BQ18" s="1429"/>
      <c r="BR18" s="1429"/>
      <c r="BS18" s="1429"/>
      <c r="BT18" s="1429"/>
      <c r="BU18" s="1429"/>
      <c r="BV18" s="1429"/>
      <c r="BW18" s="1429"/>
      <c r="BX18" s="1429"/>
      <c r="BY18" s="1429"/>
      <c r="BZ18" s="1429"/>
      <c r="CA18" s="1429"/>
      <c r="CB18" s="1429"/>
      <c r="CC18" s="1429"/>
      <c r="CD18" s="1429"/>
      <c r="CE18" s="1429"/>
      <c r="CF18" s="1429"/>
      <c r="CG18" s="1429"/>
      <c r="CH18" s="1429"/>
      <c r="CI18" s="1429"/>
      <c r="CJ18" s="1429"/>
      <c r="CK18" s="1429"/>
      <c r="CL18" s="1429"/>
      <c r="CM18" s="1429"/>
      <c r="CN18" s="1429"/>
      <c r="CO18" s="1429"/>
      <c r="CP18" s="1429"/>
      <c r="CQ18" s="1429"/>
      <c r="CR18" s="1429"/>
      <c r="CS18" s="1429"/>
      <c r="CT18" s="1429"/>
      <c r="CU18" s="1429"/>
      <c r="CV18" s="1429"/>
      <c r="CW18" s="1429"/>
      <c r="CX18" s="1429"/>
      <c r="CY18" s="1429"/>
      <c r="CZ18" s="1429"/>
      <c r="DA18" s="1429"/>
      <c r="DB18" s="1429"/>
      <c r="DC18" s="1429"/>
      <c r="DD18" s="1429"/>
      <c r="DE18" s="1429"/>
      <c r="DF18" s="1429"/>
      <c r="DG18" s="1429"/>
      <c r="DH18" s="1429"/>
      <c r="DI18" s="1429"/>
      <c r="DJ18" s="1429"/>
      <c r="DK18" s="1429"/>
      <c r="DL18" s="1429"/>
      <c r="DM18" s="1429"/>
      <c r="DN18" s="1429"/>
      <c r="DO18" s="1429"/>
      <c r="DP18" s="1429"/>
      <c r="DQ18" s="1429"/>
      <c r="DR18" s="1429"/>
      <c r="DS18" s="1429"/>
      <c r="DT18" s="1429"/>
      <c r="DU18" s="1429"/>
      <c r="DV18" s="1429"/>
      <c r="DW18" s="1429"/>
      <c r="DX18" s="1429"/>
      <c r="DY18" s="1429"/>
      <c r="DZ18" s="1429"/>
      <c r="EA18" s="1429"/>
      <c r="EB18" s="1429"/>
      <c r="EC18" s="1429"/>
      <c r="ED18" s="1429"/>
      <c r="EE18" s="1429"/>
      <c r="EF18" s="1429"/>
      <c r="EG18" s="1429"/>
      <c r="EH18" s="1429"/>
      <c r="EI18" s="1429"/>
      <c r="EJ18" s="1429"/>
      <c r="EK18" s="1429"/>
      <c r="EL18" s="1429"/>
      <c r="EM18" s="1429"/>
      <c r="EN18" s="1429"/>
      <c r="EO18" s="1429"/>
      <c r="EP18" s="1429"/>
      <c r="EQ18" s="1429"/>
      <c r="ER18" s="1429"/>
      <c r="ES18" s="1429"/>
      <c r="ET18" s="1429"/>
      <c r="EU18" s="1429"/>
      <c r="EV18" s="1429"/>
      <c r="EW18" s="1429"/>
      <c r="EX18" s="1429"/>
    </row>
    <row r="19" spans="1:154" s="1433" customFormat="1" ht="12.5" x14ac:dyDescent="0.35">
      <c r="A19" s="1426" t="s">
        <v>5493</v>
      </c>
      <c r="B19" s="1427" t="s">
        <v>5494</v>
      </c>
      <c r="C19" s="1428">
        <v>3</v>
      </c>
      <c r="D19" s="101">
        <v>23021</v>
      </c>
      <c r="E19" s="101">
        <v>23021</v>
      </c>
      <c r="F19" s="1432"/>
      <c r="G19" s="1432"/>
      <c r="H19" s="1432"/>
      <c r="I19" s="1432"/>
      <c r="J19" s="1432"/>
      <c r="K19" s="1432"/>
      <c r="L19" s="1432"/>
      <c r="M19" s="1432"/>
      <c r="N19" s="1432"/>
      <c r="O19" s="1432"/>
      <c r="P19" s="1432"/>
      <c r="Q19" s="1432"/>
      <c r="R19" s="1432"/>
      <c r="S19" s="1432"/>
      <c r="T19" s="1432"/>
      <c r="U19" s="1432"/>
      <c r="V19" s="1432"/>
      <c r="W19" s="1432"/>
      <c r="X19" s="1432"/>
      <c r="Y19" s="1432"/>
      <c r="Z19" s="1432"/>
      <c r="AA19" s="1432"/>
      <c r="AB19" s="1432"/>
      <c r="AC19" s="1432"/>
      <c r="AD19" s="1432"/>
      <c r="AE19" s="1432"/>
      <c r="AF19" s="1432"/>
      <c r="AG19" s="1432"/>
      <c r="AH19" s="1432"/>
      <c r="AI19" s="1432"/>
      <c r="AJ19" s="1432"/>
      <c r="AK19" s="1432"/>
      <c r="AL19" s="1432"/>
      <c r="AM19" s="1432"/>
      <c r="AN19" s="1432"/>
      <c r="AO19" s="1432"/>
      <c r="AP19" s="1432"/>
      <c r="AQ19" s="1432"/>
      <c r="AR19" s="1432"/>
      <c r="AS19" s="1432"/>
      <c r="AT19" s="1432"/>
      <c r="AU19" s="1432"/>
      <c r="AV19" s="1432"/>
      <c r="AW19" s="1432"/>
      <c r="AX19" s="1432"/>
      <c r="AY19" s="1432"/>
      <c r="AZ19" s="1432"/>
      <c r="BA19" s="1432"/>
      <c r="BB19" s="1432"/>
      <c r="BC19" s="1432"/>
      <c r="BD19" s="1432"/>
      <c r="BE19" s="1432"/>
      <c r="BF19" s="1432"/>
      <c r="BG19" s="1432"/>
      <c r="BH19" s="1432"/>
      <c r="BI19" s="1432"/>
      <c r="BJ19" s="1432"/>
      <c r="BK19" s="1432"/>
      <c r="BL19" s="1432"/>
      <c r="BM19" s="1432"/>
      <c r="BN19" s="1432"/>
      <c r="BO19" s="1432"/>
      <c r="BP19" s="1432"/>
      <c r="BQ19" s="1432"/>
      <c r="BR19" s="1432"/>
      <c r="BS19" s="1432"/>
      <c r="BT19" s="1432"/>
      <c r="BU19" s="1432"/>
      <c r="BV19" s="1432"/>
      <c r="BW19" s="1432"/>
      <c r="BX19" s="1432"/>
      <c r="BY19" s="1432"/>
      <c r="BZ19" s="1432"/>
      <c r="CA19" s="1432"/>
      <c r="CB19" s="1432"/>
      <c r="CC19" s="1432"/>
      <c r="CD19" s="1432"/>
      <c r="CE19" s="1432"/>
      <c r="CF19" s="1432"/>
      <c r="CG19" s="1432"/>
      <c r="CH19" s="1432"/>
      <c r="CI19" s="1432"/>
      <c r="CJ19" s="1432"/>
      <c r="CK19" s="1432"/>
      <c r="CL19" s="1432"/>
      <c r="CM19" s="1432"/>
      <c r="CN19" s="1432"/>
      <c r="CO19" s="1432"/>
      <c r="CP19" s="1432"/>
      <c r="CQ19" s="1432"/>
      <c r="CR19" s="1432"/>
      <c r="CS19" s="1432"/>
      <c r="CT19" s="1432"/>
      <c r="CU19" s="1432"/>
      <c r="CV19" s="1432"/>
      <c r="CW19" s="1432"/>
      <c r="CX19" s="1432"/>
      <c r="CY19" s="1432"/>
      <c r="CZ19" s="1432"/>
      <c r="DA19" s="1432"/>
      <c r="DB19" s="1432"/>
      <c r="DC19" s="1432"/>
      <c r="DD19" s="1432"/>
      <c r="DE19" s="1432"/>
      <c r="DF19" s="1432"/>
      <c r="DG19" s="1432"/>
      <c r="DH19" s="1432"/>
      <c r="DI19" s="1432"/>
      <c r="DJ19" s="1432"/>
      <c r="DK19" s="1432"/>
      <c r="DL19" s="1432"/>
      <c r="DM19" s="1432"/>
      <c r="DN19" s="1432"/>
      <c r="DO19" s="1432"/>
      <c r="DP19" s="1432"/>
      <c r="DQ19" s="1432"/>
      <c r="DR19" s="1432"/>
      <c r="DS19" s="1432"/>
      <c r="DT19" s="1432"/>
      <c r="DU19" s="1432"/>
      <c r="DV19" s="1432"/>
      <c r="DW19" s="1432"/>
      <c r="DX19" s="1432"/>
      <c r="DY19" s="1432"/>
      <c r="DZ19" s="1432"/>
      <c r="EA19" s="1432"/>
      <c r="EB19" s="1432"/>
      <c r="EC19" s="1432"/>
      <c r="ED19" s="1432"/>
      <c r="EE19" s="1432"/>
      <c r="EF19" s="1432"/>
      <c r="EG19" s="1432"/>
      <c r="EH19" s="1432"/>
      <c r="EI19" s="1432"/>
      <c r="EJ19" s="1432"/>
      <c r="EK19" s="1432"/>
      <c r="EL19" s="1432"/>
      <c r="EM19" s="1432"/>
      <c r="EN19" s="1432"/>
      <c r="EO19" s="1432"/>
      <c r="EP19" s="1432"/>
      <c r="EQ19" s="1432"/>
      <c r="ER19" s="1432"/>
      <c r="ES19" s="1432"/>
      <c r="ET19" s="1432"/>
      <c r="EU19" s="1432"/>
      <c r="EV19" s="1432"/>
      <c r="EW19" s="1432"/>
      <c r="EX19" s="1432"/>
    </row>
    <row r="20" spans="1:154" s="1438" customFormat="1" ht="37.5" x14ac:dyDescent="0.35">
      <c r="A20" s="1434" t="s">
        <v>5495</v>
      </c>
      <c r="B20" s="1435" t="s">
        <v>5496</v>
      </c>
      <c r="C20" s="1436">
        <v>18</v>
      </c>
      <c r="D20" s="211">
        <v>25932</v>
      </c>
      <c r="E20" s="211">
        <v>38145.020000000004</v>
      </c>
      <c r="F20" s="1437"/>
      <c r="G20" s="1437"/>
      <c r="H20" s="1437"/>
      <c r="I20" s="1437"/>
      <c r="J20" s="1437"/>
      <c r="K20" s="1437"/>
      <c r="L20" s="1437"/>
      <c r="M20" s="1437"/>
      <c r="N20" s="1437"/>
      <c r="O20" s="1437"/>
      <c r="P20" s="1437"/>
      <c r="Q20" s="1437"/>
      <c r="R20" s="1437"/>
      <c r="S20" s="1437"/>
      <c r="T20" s="1437"/>
      <c r="U20" s="1437"/>
      <c r="V20" s="1437"/>
      <c r="W20" s="1437"/>
      <c r="X20" s="1437"/>
      <c r="Y20" s="1437"/>
      <c r="Z20" s="1437"/>
      <c r="AA20" s="1437"/>
      <c r="AB20" s="1437"/>
      <c r="AC20" s="1437"/>
      <c r="AD20" s="1437"/>
      <c r="AE20" s="1437"/>
      <c r="AF20" s="1437"/>
      <c r="AG20" s="1437"/>
      <c r="AH20" s="1437"/>
      <c r="AI20" s="1437"/>
      <c r="AJ20" s="1437"/>
      <c r="AK20" s="1437"/>
      <c r="AL20" s="1437"/>
      <c r="AM20" s="1437"/>
      <c r="AN20" s="1437"/>
      <c r="AO20" s="1437"/>
      <c r="AP20" s="1437"/>
      <c r="AQ20" s="1437"/>
      <c r="AR20" s="1437"/>
      <c r="AS20" s="1437"/>
      <c r="AT20" s="1437"/>
      <c r="AU20" s="1437"/>
      <c r="AV20" s="1437"/>
      <c r="AW20" s="1437"/>
      <c r="AX20" s="1437"/>
      <c r="AY20" s="1437"/>
      <c r="AZ20" s="1437"/>
      <c r="BA20" s="1437"/>
      <c r="BB20" s="1437"/>
      <c r="BC20" s="1437"/>
      <c r="BD20" s="1437"/>
      <c r="BE20" s="1437"/>
      <c r="BF20" s="1437"/>
      <c r="BG20" s="1437"/>
      <c r="BH20" s="1437"/>
      <c r="BI20" s="1437"/>
      <c r="BJ20" s="1437"/>
      <c r="BK20" s="1437"/>
      <c r="BL20" s="1437"/>
      <c r="BM20" s="1437"/>
      <c r="BN20" s="1437"/>
      <c r="BO20" s="1437"/>
      <c r="BP20" s="1437"/>
      <c r="BQ20" s="1437"/>
      <c r="BR20" s="1437"/>
      <c r="BS20" s="1437"/>
      <c r="BT20" s="1437"/>
      <c r="BU20" s="1437"/>
      <c r="BV20" s="1437"/>
      <c r="BW20" s="1437"/>
      <c r="BX20" s="1437"/>
      <c r="BY20" s="1437"/>
      <c r="BZ20" s="1437"/>
      <c r="CA20" s="1437"/>
      <c r="CB20" s="1437"/>
      <c r="CC20" s="1437"/>
      <c r="CD20" s="1437"/>
      <c r="CE20" s="1437"/>
      <c r="CF20" s="1437"/>
      <c r="CG20" s="1437"/>
      <c r="CH20" s="1437"/>
      <c r="CI20" s="1437"/>
      <c r="CJ20" s="1437"/>
      <c r="CK20" s="1437"/>
      <c r="CL20" s="1437"/>
      <c r="CM20" s="1437"/>
      <c r="CN20" s="1437"/>
      <c r="CO20" s="1437"/>
      <c r="CP20" s="1437"/>
      <c r="CQ20" s="1437"/>
      <c r="CR20" s="1437"/>
      <c r="CS20" s="1437"/>
      <c r="CT20" s="1437"/>
      <c r="CU20" s="1437"/>
      <c r="CV20" s="1437"/>
      <c r="CW20" s="1437"/>
      <c r="CX20" s="1437"/>
      <c r="CY20" s="1437"/>
      <c r="CZ20" s="1437"/>
      <c r="DA20" s="1437"/>
      <c r="DB20" s="1437"/>
      <c r="DC20" s="1437"/>
      <c r="DD20" s="1437"/>
      <c r="DE20" s="1437"/>
      <c r="DF20" s="1437"/>
      <c r="DG20" s="1437"/>
      <c r="DH20" s="1437"/>
      <c r="DI20" s="1437"/>
      <c r="DJ20" s="1437"/>
      <c r="DK20" s="1437"/>
      <c r="DL20" s="1437"/>
      <c r="DM20" s="1437"/>
      <c r="DN20" s="1437"/>
      <c r="DO20" s="1437"/>
      <c r="DP20" s="1437"/>
      <c r="DQ20" s="1437"/>
      <c r="DR20" s="1437"/>
      <c r="DS20" s="1437"/>
      <c r="DT20" s="1437"/>
      <c r="DU20" s="1437"/>
      <c r="DV20" s="1437"/>
      <c r="DW20" s="1437"/>
      <c r="DX20" s="1437"/>
      <c r="DY20" s="1437"/>
      <c r="DZ20" s="1437"/>
      <c r="EA20" s="1437"/>
      <c r="EB20" s="1437"/>
      <c r="EC20" s="1437"/>
      <c r="ED20" s="1437"/>
      <c r="EE20" s="1437"/>
      <c r="EF20" s="1437"/>
      <c r="EG20" s="1437"/>
      <c r="EH20" s="1437"/>
      <c r="EI20" s="1437"/>
      <c r="EJ20" s="1437"/>
      <c r="EK20" s="1437"/>
      <c r="EL20" s="1437"/>
      <c r="EM20" s="1437"/>
      <c r="EN20" s="1437"/>
      <c r="EO20" s="1437"/>
      <c r="EP20" s="1437"/>
      <c r="EQ20" s="1437"/>
      <c r="ER20" s="1437"/>
      <c r="ES20" s="1437"/>
      <c r="ET20" s="1437"/>
      <c r="EU20" s="1437"/>
      <c r="EV20" s="1437"/>
      <c r="EW20" s="1437"/>
      <c r="EX20" s="1437"/>
    </row>
    <row r="21" spans="1:154" s="170" customFormat="1" ht="12.5" x14ac:dyDescent="0.25">
      <c r="A21" s="70"/>
      <c r="B21" s="102" t="s">
        <v>4238</v>
      </c>
      <c r="C21" s="71">
        <f>SUM(C12:C20)</f>
        <v>34</v>
      </c>
      <c r="D21" s="1439"/>
      <c r="E21" s="1439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167"/>
      <c r="DH21" s="167"/>
      <c r="DI21" s="167"/>
      <c r="DJ21" s="167"/>
      <c r="DK21" s="167"/>
      <c r="DL21" s="167"/>
      <c r="DM21" s="167"/>
      <c r="DN21" s="167"/>
      <c r="DO21" s="167"/>
      <c r="DP21" s="167"/>
      <c r="DQ21" s="167"/>
      <c r="DR21" s="167"/>
      <c r="DS21" s="167"/>
      <c r="DT21" s="167"/>
      <c r="DU21" s="167"/>
      <c r="DV21" s="167"/>
      <c r="DW21" s="167"/>
      <c r="DX21" s="167"/>
      <c r="DY21" s="167"/>
      <c r="DZ21" s="167"/>
      <c r="EA21" s="167"/>
      <c r="EB21" s="167"/>
      <c r="EC21" s="167"/>
      <c r="ED21" s="167"/>
      <c r="EE21" s="167"/>
      <c r="EF21" s="167"/>
      <c r="EG21" s="167"/>
      <c r="EH21" s="167"/>
      <c r="EI21" s="167"/>
      <c r="EJ21" s="167"/>
      <c r="EK21" s="167"/>
      <c r="EL21" s="167"/>
      <c r="EM21" s="167"/>
      <c r="EN21" s="167"/>
      <c r="EO21" s="167"/>
      <c r="EP21" s="167"/>
      <c r="EQ21" s="167"/>
      <c r="ER21" s="167"/>
      <c r="ES21" s="167"/>
      <c r="ET21" s="167"/>
      <c r="EU21" s="167"/>
      <c r="EV21" s="167"/>
      <c r="EW21" s="167"/>
      <c r="EX21" s="167"/>
    </row>
    <row r="22" spans="1:154" s="167" customFormat="1" ht="12.5" x14ac:dyDescent="0.25">
      <c r="A22" s="1440"/>
      <c r="B22" s="1441"/>
      <c r="C22" s="1440"/>
      <c r="D22" s="1439"/>
      <c r="E22" s="1439"/>
    </row>
    <row r="23" spans="1:154" s="170" customFormat="1" ht="12.5" x14ac:dyDescent="0.25">
      <c r="A23" s="1442"/>
      <c r="B23" s="1443"/>
      <c r="C23" s="1444"/>
      <c r="D23" s="1445"/>
      <c r="E23" s="1445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167"/>
      <c r="DH23" s="167"/>
      <c r="DI23" s="167"/>
      <c r="DJ23" s="167"/>
      <c r="DK23" s="167"/>
      <c r="DL23" s="167"/>
      <c r="DM23" s="167"/>
      <c r="DN23" s="167"/>
      <c r="DO23" s="167"/>
      <c r="DP23" s="167"/>
      <c r="DQ23" s="167"/>
      <c r="DR23" s="167"/>
      <c r="DS23" s="167"/>
      <c r="DT23" s="167"/>
      <c r="DU23" s="167"/>
      <c r="DV23" s="167"/>
      <c r="DW23" s="167"/>
      <c r="DX23" s="167"/>
      <c r="DY23" s="167"/>
      <c r="DZ23" s="167"/>
      <c r="EA23" s="167"/>
      <c r="EB23" s="167"/>
      <c r="EC23" s="167"/>
      <c r="ED23" s="167"/>
      <c r="EE23" s="167"/>
      <c r="EF23" s="167"/>
      <c r="EG23" s="167"/>
      <c r="EH23" s="167"/>
      <c r="EI23" s="167"/>
      <c r="EJ23" s="167"/>
      <c r="EK23" s="167"/>
      <c r="EL23" s="167"/>
      <c r="EM23" s="167"/>
      <c r="EN23" s="167"/>
      <c r="EO23" s="167"/>
      <c r="EP23" s="167"/>
      <c r="EQ23" s="167"/>
      <c r="ER23" s="167"/>
      <c r="ES23" s="167"/>
      <c r="ET23" s="167"/>
      <c r="EU23" s="167"/>
      <c r="EV23" s="167"/>
      <c r="EW23" s="167"/>
      <c r="EX23" s="167"/>
    </row>
    <row r="24" spans="1:154" s="170" customFormat="1" ht="12.5" x14ac:dyDescent="0.25">
      <c r="A24" s="645" t="s">
        <v>4168</v>
      </c>
      <c r="B24" s="645" t="s">
        <v>4168</v>
      </c>
      <c r="C24" s="1444"/>
      <c r="D24" s="1445"/>
      <c r="E24" s="1445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167"/>
      <c r="DH24" s="167"/>
      <c r="DI24" s="167"/>
      <c r="DJ24" s="167"/>
      <c r="DK24" s="167"/>
      <c r="DL24" s="167"/>
      <c r="DM24" s="167"/>
      <c r="DN24" s="167"/>
      <c r="DO24" s="167"/>
      <c r="DP24" s="167"/>
      <c r="DQ24" s="167"/>
      <c r="DR24" s="167"/>
      <c r="DS24" s="167"/>
      <c r="DT24" s="167"/>
      <c r="DU24" s="167"/>
      <c r="DV24" s="167"/>
      <c r="DW24" s="167"/>
      <c r="DX24" s="167"/>
      <c r="DY24" s="167"/>
      <c r="DZ24" s="167"/>
      <c r="EA24" s="167"/>
      <c r="EB24" s="167"/>
      <c r="EC24" s="167"/>
      <c r="ED24" s="167"/>
      <c r="EE24" s="167"/>
      <c r="EF24" s="167"/>
      <c r="EG24" s="167"/>
      <c r="EH24" s="167"/>
      <c r="EI24" s="167"/>
      <c r="EJ24" s="167"/>
      <c r="EK24" s="167"/>
      <c r="EL24" s="167"/>
      <c r="EM24" s="167"/>
      <c r="EN24" s="167"/>
      <c r="EO24" s="167"/>
      <c r="EP24" s="167"/>
      <c r="EQ24" s="167"/>
      <c r="ER24" s="167"/>
      <c r="ES24" s="167"/>
      <c r="ET24" s="167"/>
      <c r="EU24" s="167"/>
      <c r="EV24" s="167"/>
      <c r="EW24" s="167"/>
      <c r="EX24" s="167"/>
    </row>
    <row r="25" spans="1:154" s="1430" customFormat="1" ht="25" x14ac:dyDescent="0.35">
      <c r="A25" s="1427" t="s">
        <v>5497</v>
      </c>
      <c r="B25" s="1431" t="s">
        <v>5498</v>
      </c>
      <c r="C25" s="1428">
        <v>7</v>
      </c>
      <c r="D25" s="101">
        <v>11881</v>
      </c>
      <c r="E25" s="101">
        <v>16596</v>
      </c>
      <c r="F25" s="1429"/>
      <c r="G25" s="1429"/>
      <c r="H25" s="1429"/>
      <c r="I25" s="1429"/>
      <c r="J25" s="1429"/>
      <c r="K25" s="1429"/>
      <c r="L25" s="1429"/>
      <c r="M25" s="1429"/>
      <c r="N25" s="1429"/>
      <c r="O25" s="1429"/>
      <c r="P25" s="1429"/>
      <c r="Q25" s="1429"/>
      <c r="R25" s="1429"/>
      <c r="S25" s="1429"/>
      <c r="T25" s="1429"/>
      <c r="U25" s="1429"/>
      <c r="V25" s="1429"/>
      <c r="W25" s="1429"/>
      <c r="X25" s="1429"/>
      <c r="Y25" s="1429"/>
      <c r="Z25" s="1429"/>
      <c r="AA25" s="1429"/>
      <c r="AB25" s="1429"/>
      <c r="AC25" s="1429"/>
      <c r="AD25" s="1429"/>
      <c r="AE25" s="1429"/>
      <c r="AF25" s="1429"/>
      <c r="AG25" s="1429"/>
      <c r="AH25" s="1429"/>
      <c r="AI25" s="1429"/>
      <c r="AJ25" s="1429"/>
      <c r="AK25" s="1429"/>
      <c r="AL25" s="1429"/>
      <c r="AM25" s="1429"/>
      <c r="AN25" s="1429"/>
      <c r="AO25" s="1429"/>
      <c r="AP25" s="1429"/>
      <c r="AQ25" s="1429"/>
      <c r="AR25" s="1429"/>
      <c r="AS25" s="1429"/>
      <c r="AT25" s="1429"/>
      <c r="AU25" s="1429"/>
      <c r="AV25" s="1429"/>
      <c r="AW25" s="1429"/>
      <c r="AX25" s="1429"/>
      <c r="AY25" s="1429"/>
      <c r="AZ25" s="1429"/>
      <c r="BA25" s="1429"/>
      <c r="BB25" s="1429"/>
      <c r="BC25" s="1429"/>
      <c r="BD25" s="1429"/>
      <c r="BE25" s="1429"/>
      <c r="BF25" s="1429"/>
      <c r="BG25" s="1429"/>
      <c r="BH25" s="1429"/>
      <c r="BI25" s="1429"/>
      <c r="BJ25" s="1429"/>
      <c r="BK25" s="1429"/>
      <c r="BL25" s="1429"/>
      <c r="BM25" s="1429"/>
      <c r="BN25" s="1429"/>
      <c r="BO25" s="1429"/>
      <c r="BP25" s="1429"/>
      <c r="BQ25" s="1429"/>
      <c r="BR25" s="1429"/>
      <c r="BS25" s="1429"/>
      <c r="BT25" s="1429"/>
      <c r="BU25" s="1429"/>
      <c r="BV25" s="1429"/>
      <c r="BW25" s="1429"/>
      <c r="BX25" s="1429"/>
      <c r="BY25" s="1429"/>
      <c r="BZ25" s="1429"/>
      <c r="CA25" s="1429"/>
      <c r="CB25" s="1429"/>
      <c r="CC25" s="1429"/>
      <c r="CD25" s="1429"/>
      <c r="CE25" s="1429"/>
      <c r="CF25" s="1429"/>
      <c r="CG25" s="1429"/>
      <c r="CH25" s="1429"/>
      <c r="CI25" s="1429"/>
      <c r="CJ25" s="1429"/>
      <c r="CK25" s="1429"/>
      <c r="CL25" s="1429"/>
      <c r="CM25" s="1429"/>
      <c r="CN25" s="1429"/>
      <c r="CO25" s="1429"/>
      <c r="CP25" s="1429"/>
      <c r="CQ25" s="1429"/>
      <c r="CR25" s="1429"/>
      <c r="CS25" s="1429"/>
      <c r="CT25" s="1429"/>
      <c r="CU25" s="1429"/>
      <c r="CV25" s="1429"/>
      <c r="CW25" s="1429"/>
      <c r="CX25" s="1429"/>
      <c r="CY25" s="1429"/>
      <c r="CZ25" s="1429"/>
      <c r="DA25" s="1429"/>
      <c r="DB25" s="1429"/>
      <c r="DC25" s="1429"/>
      <c r="DD25" s="1429"/>
      <c r="DE25" s="1429"/>
      <c r="DF25" s="1429"/>
      <c r="DG25" s="1429"/>
      <c r="DH25" s="1429"/>
      <c r="DI25" s="1429"/>
      <c r="DJ25" s="1429"/>
      <c r="DK25" s="1429"/>
      <c r="DL25" s="1429"/>
      <c r="DM25" s="1429"/>
      <c r="DN25" s="1429"/>
      <c r="DO25" s="1429"/>
      <c r="DP25" s="1429"/>
      <c r="DQ25" s="1429"/>
      <c r="DR25" s="1429"/>
      <c r="DS25" s="1429"/>
      <c r="DT25" s="1429"/>
      <c r="DU25" s="1429"/>
      <c r="DV25" s="1429"/>
      <c r="DW25" s="1429"/>
      <c r="DX25" s="1429"/>
      <c r="DY25" s="1429"/>
      <c r="DZ25" s="1429"/>
      <c r="EA25" s="1429"/>
      <c r="EB25" s="1429"/>
      <c r="EC25" s="1429"/>
      <c r="ED25" s="1429"/>
      <c r="EE25" s="1429"/>
      <c r="EF25" s="1429"/>
      <c r="EG25" s="1429"/>
      <c r="EH25" s="1429"/>
      <c r="EI25" s="1429"/>
      <c r="EJ25" s="1429"/>
      <c r="EK25" s="1429"/>
      <c r="EL25" s="1429"/>
      <c r="EM25" s="1429"/>
      <c r="EN25" s="1429"/>
      <c r="EO25" s="1429"/>
      <c r="EP25" s="1429"/>
      <c r="EQ25" s="1429"/>
      <c r="ER25" s="1429"/>
      <c r="ES25" s="1429"/>
      <c r="ET25" s="1429"/>
      <c r="EU25" s="1429"/>
      <c r="EV25" s="1429"/>
      <c r="EW25" s="1429"/>
      <c r="EX25" s="1429"/>
    </row>
    <row r="26" spans="1:154" s="1430" customFormat="1" ht="12.5" x14ac:dyDescent="0.35">
      <c r="A26" s="1427" t="s">
        <v>5499</v>
      </c>
      <c r="B26" s="1431" t="s">
        <v>5500</v>
      </c>
      <c r="C26" s="1428">
        <v>39</v>
      </c>
      <c r="D26" s="101">
        <v>8124</v>
      </c>
      <c r="E26" s="101">
        <v>8603</v>
      </c>
      <c r="F26" s="1429"/>
      <c r="G26" s="1429"/>
      <c r="H26" s="1429"/>
      <c r="I26" s="1429"/>
      <c r="J26" s="1429"/>
      <c r="K26" s="1429"/>
      <c r="L26" s="1429"/>
      <c r="M26" s="1429"/>
      <c r="N26" s="1429"/>
      <c r="O26" s="1429"/>
      <c r="P26" s="1429"/>
      <c r="Q26" s="1429"/>
      <c r="R26" s="1429"/>
      <c r="S26" s="1429"/>
      <c r="T26" s="1429"/>
      <c r="U26" s="1429"/>
      <c r="V26" s="1429"/>
      <c r="W26" s="1429"/>
      <c r="X26" s="1429"/>
      <c r="Y26" s="1429"/>
      <c r="Z26" s="1429"/>
      <c r="AA26" s="1429"/>
      <c r="AB26" s="1429"/>
      <c r="AC26" s="1429"/>
      <c r="AD26" s="1429"/>
      <c r="AE26" s="1429"/>
      <c r="AF26" s="1429"/>
      <c r="AG26" s="1429"/>
      <c r="AH26" s="1429"/>
      <c r="AI26" s="1429"/>
      <c r="AJ26" s="1429"/>
      <c r="AK26" s="1429"/>
      <c r="AL26" s="1429"/>
      <c r="AM26" s="1429"/>
      <c r="AN26" s="1429"/>
      <c r="AO26" s="1429"/>
      <c r="AP26" s="1429"/>
      <c r="AQ26" s="1429"/>
      <c r="AR26" s="1429"/>
      <c r="AS26" s="1429"/>
      <c r="AT26" s="1429"/>
      <c r="AU26" s="1429"/>
      <c r="AV26" s="1429"/>
      <c r="AW26" s="1429"/>
      <c r="AX26" s="1429"/>
      <c r="AY26" s="1429"/>
      <c r="AZ26" s="1429"/>
      <c r="BA26" s="1429"/>
      <c r="BB26" s="1429"/>
      <c r="BC26" s="1429"/>
      <c r="BD26" s="1429"/>
      <c r="BE26" s="1429"/>
      <c r="BF26" s="1429"/>
      <c r="BG26" s="1429"/>
      <c r="BH26" s="1429"/>
      <c r="BI26" s="1429"/>
      <c r="BJ26" s="1429"/>
      <c r="BK26" s="1429"/>
      <c r="BL26" s="1429"/>
      <c r="BM26" s="1429"/>
      <c r="BN26" s="1429"/>
      <c r="BO26" s="1429"/>
      <c r="BP26" s="1429"/>
      <c r="BQ26" s="1429"/>
      <c r="BR26" s="1429"/>
      <c r="BS26" s="1429"/>
      <c r="BT26" s="1429"/>
      <c r="BU26" s="1429"/>
      <c r="BV26" s="1429"/>
      <c r="BW26" s="1429"/>
      <c r="BX26" s="1429"/>
      <c r="BY26" s="1429"/>
      <c r="BZ26" s="1429"/>
      <c r="CA26" s="1429"/>
      <c r="CB26" s="1429"/>
      <c r="CC26" s="1429"/>
      <c r="CD26" s="1429"/>
      <c r="CE26" s="1429"/>
      <c r="CF26" s="1429"/>
      <c r="CG26" s="1429"/>
      <c r="CH26" s="1429"/>
      <c r="CI26" s="1429"/>
      <c r="CJ26" s="1429"/>
      <c r="CK26" s="1429"/>
      <c r="CL26" s="1429"/>
      <c r="CM26" s="1429"/>
      <c r="CN26" s="1429"/>
      <c r="CO26" s="1429"/>
      <c r="CP26" s="1429"/>
      <c r="CQ26" s="1429"/>
      <c r="CR26" s="1429"/>
      <c r="CS26" s="1429"/>
      <c r="CT26" s="1429"/>
      <c r="CU26" s="1429"/>
      <c r="CV26" s="1429"/>
      <c r="CW26" s="1429"/>
      <c r="CX26" s="1429"/>
      <c r="CY26" s="1429"/>
      <c r="CZ26" s="1429"/>
      <c r="DA26" s="1429"/>
      <c r="DB26" s="1429"/>
      <c r="DC26" s="1429"/>
      <c r="DD26" s="1429"/>
      <c r="DE26" s="1429"/>
      <c r="DF26" s="1429"/>
      <c r="DG26" s="1429"/>
      <c r="DH26" s="1429"/>
      <c r="DI26" s="1429"/>
      <c r="DJ26" s="1429"/>
      <c r="DK26" s="1429"/>
      <c r="DL26" s="1429"/>
      <c r="DM26" s="1429"/>
      <c r="DN26" s="1429"/>
      <c r="DO26" s="1429"/>
      <c r="DP26" s="1429"/>
      <c r="DQ26" s="1429"/>
      <c r="DR26" s="1429"/>
      <c r="DS26" s="1429"/>
      <c r="DT26" s="1429"/>
      <c r="DU26" s="1429"/>
      <c r="DV26" s="1429"/>
      <c r="DW26" s="1429"/>
      <c r="DX26" s="1429"/>
      <c r="DY26" s="1429"/>
      <c r="DZ26" s="1429"/>
      <c r="EA26" s="1429"/>
      <c r="EB26" s="1429"/>
      <c r="EC26" s="1429"/>
      <c r="ED26" s="1429"/>
      <c r="EE26" s="1429"/>
      <c r="EF26" s="1429"/>
      <c r="EG26" s="1429"/>
      <c r="EH26" s="1429"/>
      <c r="EI26" s="1429"/>
      <c r="EJ26" s="1429"/>
      <c r="EK26" s="1429"/>
      <c r="EL26" s="1429"/>
      <c r="EM26" s="1429"/>
      <c r="EN26" s="1429"/>
      <c r="EO26" s="1429"/>
      <c r="EP26" s="1429"/>
      <c r="EQ26" s="1429"/>
      <c r="ER26" s="1429"/>
      <c r="ES26" s="1429"/>
      <c r="ET26" s="1429"/>
      <c r="EU26" s="1429"/>
      <c r="EV26" s="1429"/>
      <c r="EW26" s="1429"/>
      <c r="EX26" s="1429"/>
    </row>
    <row r="27" spans="1:154" s="1430" customFormat="1" ht="50" x14ac:dyDescent="0.35">
      <c r="A27" s="1427" t="s">
        <v>5501</v>
      </c>
      <c r="B27" s="1431" t="s">
        <v>5502</v>
      </c>
      <c r="C27" s="1428">
        <v>101</v>
      </c>
      <c r="D27" s="101">
        <v>8006</v>
      </c>
      <c r="E27" s="101">
        <v>12244</v>
      </c>
      <c r="F27" s="1429"/>
      <c r="G27" s="1429"/>
      <c r="H27" s="1429"/>
      <c r="I27" s="1429"/>
      <c r="J27" s="1429"/>
      <c r="K27" s="1429"/>
      <c r="L27" s="1429"/>
      <c r="M27" s="1429"/>
      <c r="N27" s="1429"/>
      <c r="O27" s="1429"/>
      <c r="P27" s="1429"/>
      <c r="Q27" s="1429"/>
      <c r="R27" s="1429"/>
      <c r="S27" s="1429"/>
      <c r="T27" s="1429"/>
      <c r="U27" s="1429"/>
      <c r="V27" s="1429"/>
      <c r="W27" s="1429"/>
      <c r="X27" s="1429"/>
      <c r="Y27" s="1429"/>
      <c r="Z27" s="1429"/>
      <c r="AA27" s="1429"/>
      <c r="AB27" s="1429"/>
      <c r="AC27" s="1429"/>
      <c r="AD27" s="1429"/>
      <c r="AE27" s="1429"/>
      <c r="AF27" s="1429"/>
      <c r="AG27" s="1429"/>
      <c r="AH27" s="1429"/>
      <c r="AI27" s="1429"/>
      <c r="AJ27" s="1429"/>
      <c r="AK27" s="1429"/>
      <c r="AL27" s="1429"/>
      <c r="AM27" s="1429"/>
      <c r="AN27" s="1429"/>
      <c r="AO27" s="1429"/>
      <c r="AP27" s="1429"/>
      <c r="AQ27" s="1429"/>
      <c r="AR27" s="1429"/>
      <c r="AS27" s="1429"/>
      <c r="AT27" s="1429"/>
      <c r="AU27" s="1429"/>
      <c r="AV27" s="1429"/>
      <c r="AW27" s="1429"/>
      <c r="AX27" s="1429"/>
      <c r="AY27" s="1429"/>
      <c r="AZ27" s="1429"/>
      <c r="BA27" s="1429"/>
      <c r="BB27" s="1429"/>
      <c r="BC27" s="1429"/>
      <c r="BD27" s="1429"/>
      <c r="BE27" s="1429"/>
      <c r="BF27" s="1429"/>
      <c r="BG27" s="1429"/>
      <c r="BH27" s="1429"/>
      <c r="BI27" s="1429"/>
      <c r="BJ27" s="1429"/>
      <c r="BK27" s="1429"/>
      <c r="BL27" s="1429"/>
      <c r="BM27" s="1429"/>
      <c r="BN27" s="1429"/>
      <c r="BO27" s="1429"/>
      <c r="BP27" s="1429"/>
      <c r="BQ27" s="1429"/>
      <c r="BR27" s="1429"/>
      <c r="BS27" s="1429"/>
      <c r="BT27" s="1429"/>
      <c r="BU27" s="1429"/>
      <c r="BV27" s="1429"/>
      <c r="BW27" s="1429"/>
      <c r="BX27" s="1429"/>
      <c r="BY27" s="1429"/>
      <c r="BZ27" s="1429"/>
      <c r="CA27" s="1429"/>
      <c r="CB27" s="1429"/>
      <c r="CC27" s="1429"/>
      <c r="CD27" s="1429"/>
      <c r="CE27" s="1429"/>
      <c r="CF27" s="1429"/>
      <c r="CG27" s="1429"/>
      <c r="CH27" s="1429"/>
      <c r="CI27" s="1429"/>
      <c r="CJ27" s="1429"/>
      <c r="CK27" s="1429"/>
      <c r="CL27" s="1429"/>
      <c r="CM27" s="1429"/>
      <c r="CN27" s="1429"/>
      <c r="CO27" s="1429"/>
      <c r="CP27" s="1429"/>
      <c r="CQ27" s="1429"/>
      <c r="CR27" s="1429"/>
      <c r="CS27" s="1429"/>
      <c r="CT27" s="1429"/>
      <c r="CU27" s="1429"/>
      <c r="CV27" s="1429"/>
      <c r="CW27" s="1429"/>
      <c r="CX27" s="1429"/>
      <c r="CY27" s="1429"/>
      <c r="CZ27" s="1429"/>
      <c r="DA27" s="1429"/>
      <c r="DB27" s="1429"/>
      <c r="DC27" s="1429"/>
      <c r="DD27" s="1429"/>
      <c r="DE27" s="1429"/>
      <c r="DF27" s="1429"/>
      <c r="DG27" s="1429"/>
      <c r="DH27" s="1429"/>
      <c r="DI27" s="1429"/>
      <c r="DJ27" s="1429"/>
      <c r="DK27" s="1429"/>
      <c r="DL27" s="1429"/>
      <c r="DM27" s="1429"/>
      <c r="DN27" s="1429"/>
      <c r="DO27" s="1429"/>
      <c r="DP27" s="1429"/>
      <c r="DQ27" s="1429"/>
      <c r="DR27" s="1429"/>
      <c r="DS27" s="1429"/>
      <c r="DT27" s="1429"/>
      <c r="DU27" s="1429"/>
      <c r="DV27" s="1429"/>
      <c r="DW27" s="1429"/>
      <c r="DX27" s="1429"/>
      <c r="DY27" s="1429"/>
      <c r="DZ27" s="1429"/>
      <c r="EA27" s="1429"/>
      <c r="EB27" s="1429"/>
      <c r="EC27" s="1429"/>
      <c r="ED27" s="1429"/>
      <c r="EE27" s="1429"/>
      <c r="EF27" s="1429"/>
      <c r="EG27" s="1429"/>
      <c r="EH27" s="1429"/>
      <c r="EI27" s="1429"/>
      <c r="EJ27" s="1429"/>
      <c r="EK27" s="1429"/>
      <c r="EL27" s="1429"/>
      <c r="EM27" s="1429"/>
      <c r="EN27" s="1429"/>
      <c r="EO27" s="1429"/>
      <c r="EP27" s="1429"/>
      <c r="EQ27" s="1429"/>
      <c r="ER27" s="1429"/>
      <c r="ES27" s="1429"/>
      <c r="ET27" s="1429"/>
      <c r="EU27" s="1429"/>
      <c r="EV27" s="1429"/>
      <c r="EW27" s="1429"/>
      <c r="EX27" s="1429"/>
    </row>
    <row r="28" spans="1:154" s="1430" customFormat="1" ht="25" x14ac:dyDescent="0.35">
      <c r="A28" s="1427" t="s">
        <v>5503</v>
      </c>
      <c r="B28" s="1431" t="s">
        <v>5504</v>
      </c>
      <c r="C28" s="1428">
        <v>66</v>
      </c>
      <c r="D28" s="101">
        <v>8006.25</v>
      </c>
      <c r="E28" s="101">
        <v>9205.35</v>
      </c>
      <c r="F28" s="1429"/>
      <c r="G28" s="1429"/>
      <c r="H28" s="1429"/>
      <c r="I28" s="1429"/>
      <c r="J28" s="1429"/>
      <c r="K28" s="1429"/>
      <c r="L28" s="1429"/>
      <c r="M28" s="1429"/>
      <c r="N28" s="1429"/>
      <c r="O28" s="1429"/>
      <c r="P28" s="1429"/>
      <c r="Q28" s="1429"/>
      <c r="R28" s="1429"/>
      <c r="S28" s="1429"/>
      <c r="T28" s="1429"/>
      <c r="U28" s="1429"/>
      <c r="V28" s="1429"/>
      <c r="W28" s="1429"/>
      <c r="X28" s="1429"/>
      <c r="Y28" s="1429"/>
      <c r="Z28" s="1429"/>
      <c r="AA28" s="1429"/>
      <c r="AB28" s="1429"/>
      <c r="AC28" s="1429"/>
      <c r="AD28" s="1429"/>
      <c r="AE28" s="1429"/>
      <c r="AF28" s="1429"/>
      <c r="AG28" s="1429"/>
      <c r="AH28" s="1429"/>
      <c r="AI28" s="1429"/>
      <c r="AJ28" s="1429"/>
      <c r="AK28" s="1429"/>
      <c r="AL28" s="1429"/>
      <c r="AM28" s="1429"/>
      <c r="AN28" s="1429"/>
      <c r="AO28" s="1429"/>
      <c r="AP28" s="1429"/>
      <c r="AQ28" s="1429"/>
      <c r="AR28" s="1429"/>
      <c r="AS28" s="1429"/>
      <c r="AT28" s="1429"/>
      <c r="AU28" s="1429"/>
      <c r="AV28" s="1429"/>
      <c r="AW28" s="1429"/>
      <c r="AX28" s="1429"/>
      <c r="AY28" s="1429"/>
      <c r="AZ28" s="1429"/>
      <c r="BA28" s="1429"/>
      <c r="BB28" s="1429"/>
      <c r="BC28" s="1429"/>
      <c r="BD28" s="1429"/>
      <c r="BE28" s="1429"/>
      <c r="BF28" s="1429"/>
      <c r="BG28" s="1429"/>
      <c r="BH28" s="1429"/>
      <c r="BI28" s="1429"/>
      <c r="BJ28" s="1429"/>
      <c r="BK28" s="1429"/>
      <c r="BL28" s="1429"/>
      <c r="BM28" s="1429"/>
      <c r="BN28" s="1429"/>
      <c r="BO28" s="1429"/>
      <c r="BP28" s="1429"/>
      <c r="BQ28" s="1429"/>
      <c r="BR28" s="1429"/>
      <c r="BS28" s="1429"/>
      <c r="BT28" s="1429"/>
      <c r="BU28" s="1429"/>
      <c r="BV28" s="1429"/>
      <c r="BW28" s="1429"/>
      <c r="BX28" s="1429"/>
      <c r="BY28" s="1429"/>
      <c r="BZ28" s="1429"/>
      <c r="CA28" s="1429"/>
      <c r="CB28" s="1429"/>
      <c r="CC28" s="1429"/>
      <c r="CD28" s="1429"/>
      <c r="CE28" s="1429"/>
      <c r="CF28" s="1429"/>
      <c r="CG28" s="1429"/>
      <c r="CH28" s="1429"/>
      <c r="CI28" s="1429"/>
      <c r="CJ28" s="1429"/>
      <c r="CK28" s="1429"/>
      <c r="CL28" s="1429"/>
      <c r="CM28" s="1429"/>
      <c r="CN28" s="1429"/>
      <c r="CO28" s="1429"/>
      <c r="CP28" s="1429"/>
      <c r="CQ28" s="1429"/>
      <c r="CR28" s="1429"/>
      <c r="CS28" s="1429"/>
      <c r="CT28" s="1429"/>
      <c r="CU28" s="1429"/>
      <c r="CV28" s="1429"/>
      <c r="CW28" s="1429"/>
      <c r="CX28" s="1429"/>
      <c r="CY28" s="1429"/>
      <c r="CZ28" s="1429"/>
      <c r="DA28" s="1429"/>
      <c r="DB28" s="1429"/>
      <c r="DC28" s="1429"/>
      <c r="DD28" s="1429"/>
      <c r="DE28" s="1429"/>
      <c r="DF28" s="1429"/>
      <c r="DG28" s="1429"/>
      <c r="DH28" s="1429"/>
      <c r="DI28" s="1429"/>
      <c r="DJ28" s="1429"/>
      <c r="DK28" s="1429"/>
      <c r="DL28" s="1429"/>
      <c r="DM28" s="1429"/>
      <c r="DN28" s="1429"/>
      <c r="DO28" s="1429"/>
      <c r="DP28" s="1429"/>
      <c r="DQ28" s="1429"/>
      <c r="DR28" s="1429"/>
      <c r="DS28" s="1429"/>
      <c r="DT28" s="1429"/>
      <c r="DU28" s="1429"/>
      <c r="DV28" s="1429"/>
      <c r="DW28" s="1429"/>
      <c r="DX28" s="1429"/>
      <c r="DY28" s="1429"/>
      <c r="DZ28" s="1429"/>
      <c r="EA28" s="1429"/>
      <c r="EB28" s="1429"/>
      <c r="EC28" s="1429"/>
      <c r="ED28" s="1429"/>
      <c r="EE28" s="1429"/>
      <c r="EF28" s="1429"/>
      <c r="EG28" s="1429"/>
      <c r="EH28" s="1429"/>
      <c r="EI28" s="1429"/>
      <c r="EJ28" s="1429"/>
      <c r="EK28" s="1429"/>
      <c r="EL28" s="1429"/>
      <c r="EM28" s="1429"/>
      <c r="EN28" s="1429"/>
      <c r="EO28" s="1429"/>
      <c r="EP28" s="1429"/>
      <c r="EQ28" s="1429"/>
      <c r="ER28" s="1429"/>
      <c r="ES28" s="1429"/>
      <c r="ET28" s="1429"/>
      <c r="EU28" s="1429"/>
      <c r="EV28" s="1429"/>
      <c r="EW28" s="1429"/>
      <c r="EX28" s="1429"/>
    </row>
    <row r="29" spans="1:154" s="1430" customFormat="1" ht="12.5" x14ac:dyDescent="0.35">
      <c r="A29" s="1427" t="s">
        <v>5505</v>
      </c>
      <c r="B29" s="1427" t="s">
        <v>5506</v>
      </c>
      <c r="C29" s="1428">
        <v>1</v>
      </c>
      <c r="D29" s="101">
        <v>11797.8</v>
      </c>
      <c r="E29" s="101">
        <v>11797.8</v>
      </c>
      <c r="F29" s="1429"/>
      <c r="G29" s="1429"/>
      <c r="H29" s="1429"/>
      <c r="I29" s="1429"/>
      <c r="J29" s="1429"/>
      <c r="K29" s="1429"/>
      <c r="L29" s="1429"/>
      <c r="M29" s="1429"/>
      <c r="N29" s="1429"/>
      <c r="O29" s="1429"/>
      <c r="P29" s="1429"/>
      <c r="Q29" s="1429"/>
      <c r="R29" s="1429"/>
      <c r="S29" s="1429"/>
      <c r="T29" s="1429"/>
      <c r="U29" s="1429"/>
      <c r="V29" s="1429"/>
      <c r="W29" s="1429"/>
      <c r="X29" s="1429"/>
      <c r="Y29" s="1429"/>
      <c r="Z29" s="1429"/>
      <c r="AA29" s="1429"/>
      <c r="AB29" s="1429"/>
      <c r="AC29" s="1429"/>
      <c r="AD29" s="1429"/>
      <c r="AE29" s="1429"/>
      <c r="AF29" s="1429"/>
      <c r="AG29" s="1429"/>
      <c r="AH29" s="1429"/>
      <c r="AI29" s="1429"/>
      <c r="AJ29" s="1429"/>
      <c r="AK29" s="1429"/>
      <c r="AL29" s="1429"/>
      <c r="AM29" s="1429"/>
      <c r="AN29" s="1429"/>
      <c r="AO29" s="1429"/>
      <c r="AP29" s="1429"/>
      <c r="AQ29" s="1429"/>
      <c r="AR29" s="1429"/>
      <c r="AS29" s="1429"/>
      <c r="AT29" s="1429"/>
      <c r="AU29" s="1429"/>
      <c r="AV29" s="1429"/>
      <c r="AW29" s="1429"/>
      <c r="AX29" s="1429"/>
      <c r="AY29" s="1429"/>
      <c r="AZ29" s="1429"/>
      <c r="BA29" s="1429"/>
      <c r="BB29" s="1429"/>
      <c r="BC29" s="1429"/>
      <c r="BD29" s="1429"/>
      <c r="BE29" s="1429"/>
      <c r="BF29" s="1429"/>
      <c r="BG29" s="1429"/>
      <c r="BH29" s="1429"/>
      <c r="BI29" s="1429"/>
      <c r="BJ29" s="1429"/>
      <c r="BK29" s="1429"/>
      <c r="BL29" s="1429"/>
      <c r="BM29" s="1429"/>
      <c r="BN29" s="1429"/>
      <c r="BO29" s="1429"/>
      <c r="BP29" s="1429"/>
      <c r="BQ29" s="1429"/>
      <c r="BR29" s="1429"/>
      <c r="BS29" s="1429"/>
      <c r="BT29" s="1429"/>
      <c r="BU29" s="1429"/>
      <c r="BV29" s="1429"/>
      <c r="BW29" s="1429"/>
      <c r="BX29" s="1429"/>
      <c r="BY29" s="1429"/>
      <c r="BZ29" s="1429"/>
      <c r="CA29" s="1429"/>
      <c r="CB29" s="1429"/>
      <c r="CC29" s="1429"/>
      <c r="CD29" s="1429"/>
      <c r="CE29" s="1429"/>
      <c r="CF29" s="1429"/>
      <c r="CG29" s="1429"/>
      <c r="CH29" s="1429"/>
      <c r="CI29" s="1429"/>
      <c r="CJ29" s="1429"/>
      <c r="CK29" s="1429"/>
      <c r="CL29" s="1429"/>
      <c r="CM29" s="1429"/>
      <c r="CN29" s="1429"/>
      <c r="CO29" s="1429"/>
      <c r="CP29" s="1429"/>
      <c r="CQ29" s="1429"/>
      <c r="CR29" s="1429"/>
      <c r="CS29" s="1429"/>
      <c r="CT29" s="1429"/>
      <c r="CU29" s="1429"/>
      <c r="CV29" s="1429"/>
      <c r="CW29" s="1429"/>
      <c r="CX29" s="1429"/>
      <c r="CY29" s="1429"/>
      <c r="CZ29" s="1429"/>
      <c r="DA29" s="1429"/>
      <c r="DB29" s="1429"/>
      <c r="DC29" s="1429"/>
      <c r="DD29" s="1429"/>
      <c r="DE29" s="1429"/>
      <c r="DF29" s="1429"/>
      <c r="DG29" s="1429"/>
      <c r="DH29" s="1429"/>
      <c r="DI29" s="1429"/>
      <c r="DJ29" s="1429"/>
      <c r="DK29" s="1429"/>
      <c r="DL29" s="1429"/>
      <c r="DM29" s="1429"/>
      <c r="DN29" s="1429"/>
      <c r="DO29" s="1429"/>
      <c r="DP29" s="1429"/>
      <c r="DQ29" s="1429"/>
      <c r="DR29" s="1429"/>
      <c r="DS29" s="1429"/>
      <c r="DT29" s="1429"/>
      <c r="DU29" s="1429"/>
      <c r="DV29" s="1429"/>
      <c r="DW29" s="1429"/>
      <c r="DX29" s="1429"/>
      <c r="DY29" s="1429"/>
      <c r="DZ29" s="1429"/>
      <c r="EA29" s="1429"/>
      <c r="EB29" s="1429"/>
      <c r="EC29" s="1429"/>
      <c r="ED29" s="1429"/>
      <c r="EE29" s="1429"/>
      <c r="EF29" s="1429"/>
      <c r="EG29" s="1429"/>
      <c r="EH29" s="1429"/>
      <c r="EI29" s="1429"/>
      <c r="EJ29" s="1429"/>
      <c r="EK29" s="1429"/>
      <c r="EL29" s="1429"/>
      <c r="EM29" s="1429"/>
      <c r="EN29" s="1429"/>
      <c r="EO29" s="1429"/>
      <c r="EP29" s="1429"/>
      <c r="EQ29" s="1429"/>
      <c r="ER29" s="1429"/>
      <c r="ES29" s="1429"/>
      <c r="ET29" s="1429"/>
      <c r="EU29" s="1429"/>
      <c r="EV29" s="1429"/>
      <c r="EW29" s="1429"/>
      <c r="EX29" s="1429"/>
    </row>
    <row r="30" spans="1:154" s="1430" customFormat="1" ht="25" x14ac:dyDescent="0.35">
      <c r="A30" s="1427" t="s">
        <v>5507</v>
      </c>
      <c r="B30" s="1431" t="s">
        <v>5508</v>
      </c>
      <c r="C30" s="1428">
        <v>81</v>
      </c>
      <c r="D30" s="101">
        <v>14883.75</v>
      </c>
      <c r="E30" s="101">
        <v>22900</v>
      </c>
      <c r="F30" s="1429"/>
      <c r="G30" s="1429"/>
      <c r="H30" s="1429"/>
      <c r="I30" s="1429"/>
      <c r="J30" s="1429"/>
      <c r="K30" s="1429"/>
      <c r="L30" s="1429"/>
      <c r="M30" s="1429"/>
      <c r="N30" s="1429"/>
      <c r="O30" s="1429"/>
      <c r="P30" s="1429"/>
      <c r="Q30" s="1429"/>
      <c r="R30" s="1429"/>
      <c r="S30" s="1429"/>
      <c r="T30" s="1429"/>
      <c r="U30" s="1429"/>
      <c r="V30" s="1429"/>
      <c r="W30" s="1429"/>
      <c r="X30" s="1429"/>
      <c r="Y30" s="1429"/>
      <c r="Z30" s="1429"/>
      <c r="AA30" s="1429"/>
      <c r="AB30" s="1429"/>
      <c r="AC30" s="1429"/>
      <c r="AD30" s="1429"/>
      <c r="AE30" s="1429"/>
      <c r="AF30" s="1429"/>
      <c r="AG30" s="1429"/>
      <c r="AH30" s="1429"/>
      <c r="AI30" s="1429"/>
      <c r="AJ30" s="1429"/>
      <c r="AK30" s="1429"/>
      <c r="AL30" s="1429"/>
      <c r="AM30" s="1429"/>
      <c r="AN30" s="1429"/>
      <c r="AO30" s="1429"/>
      <c r="AP30" s="1429"/>
      <c r="AQ30" s="1429"/>
      <c r="AR30" s="1429"/>
      <c r="AS30" s="1429"/>
      <c r="AT30" s="1429"/>
      <c r="AU30" s="1429"/>
      <c r="AV30" s="1429"/>
      <c r="AW30" s="1429"/>
      <c r="AX30" s="1429"/>
      <c r="AY30" s="1429"/>
      <c r="AZ30" s="1429"/>
      <c r="BA30" s="1429"/>
      <c r="BB30" s="1429"/>
      <c r="BC30" s="1429"/>
      <c r="BD30" s="1429"/>
      <c r="BE30" s="1429"/>
      <c r="BF30" s="1429"/>
      <c r="BG30" s="1429"/>
      <c r="BH30" s="1429"/>
      <c r="BI30" s="1429"/>
      <c r="BJ30" s="1429"/>
      <c r="BK30" s="1429"/>
      <c r="BL30" s="1429"/>
      <c r="BM30" s="1429"/>
      <c r="BN30" s="1429"/>
      <c r="BO30" s="1429"/>
      <c r="BP30" s="1429"/>
      <c r="BQ30" s="1429"/>
      <c r="BR30" s="1429"/>
      <c r="BS30" s="1429"/>
      <c r="BT30" s="1429"/>
      <c r="BU30" s="1429"/>
      <c r="BV30" s="1429"/>
      <c r="BW30" s="1429"/>
      <c r="BX30" s="1429"/>
      <c r="BY30" s="1429"/>
      <c r="BZ30" s="1429"/>
      <c r="CA30" s="1429"/>
      <c r="CB30" s="1429"/>
      <c r="CC30" s="1429"/>
      <c r="CD30" s="1429"/>
      <c r="CE30" s="1429"/>
      <c r="CF30" s="1429"/>
      <c r="CG30" s="1429"/>
      <c r="CH30" s="1429"/>
      <c r="CI30" s="1429"/>
      <c r="CJ30" s="1429"/>
      <c r="CK30" s="1429"/>
      <c r="CL30" s="1429"/>
      <c r="CM30" s="1429"/>
      <c r="CN30" s="1429"/>
      <c r="CO30" s="1429"/>
      <c r="CP30" s="1429"/>
      <c r="CQ30" s="1429"/>
      <c r="CR30" s="1429"/>
      <c r="CS30" s="1429"/>
      <c r="CT30" s="1429"/>
      <c r="CU30" s="1429"/>
      <c r="CV30" s="1429"/>
      <c r="CW30" s="1429"/>
      <c r="CX30" s="1429"/>
      <c r="CY30" s="1429"/>
      <c r="CZ30" s="1429"/>
      <c r="DA30" s="1429"/>
      <c r="DB30" s="1429"/>
      <c r="DC30" s="1429"/>
      <c r="DD30" s="1429"/>
      <c r="DE30" s="1429"/>
      <c r="DF30" s="1429"/>
      <c r="DG30" s="1429"/>
      <c r="DH30" s="1429"/>
      <c r="DI30" s="1429"/>
      <c r="DJ30" s="1429"/>
      <c r="DK30" s="1429"/>
      <c r="DL30" s="1429"/>
      <c r="DM30" s="1429"/>
      <c r="DN30" s="1429"/>
      <c r="DO30" s="1429"/>
      <c r="DP30" s="1429"/>
      <c r="DQ30" s="1429"/>
      <c r="DR30" s="1429"/>
      <c r="DS30" s="1429"/>
      <c r="DT30" s="1429"/>
      <c r="DU30" s="1429"/>
      <c r="DV30" s="1429"/>
      <c r="DW30" s="1429"/>
      <c r="DX30" s="1429"/>
      <c r="DY30" s="1429"/>
      <c r="DZ30" s="1429"/>
      <c r="EA30" s="1429"/>
      <c r="EB30" s="1429"/>
      <c r="EC30" s="1429"/>
      <c r="ED30" s="1429"/>
      <c r="EE30" s="1429"/>
      <c r="EF30" s="1429"/>
      <c r="EG30" s="1429"/>
      <c r="EH30" s="1429"/>
      <c r="EI30" s="1429"/>
      <c r="EJ30" s="1429"/>
      <c r="EK30" s="1429"/>
      <c r="EL30" s="1429"/>
      <c r="EM30" s="1429"/>
      <c r="EN30" s="1429"/>
      <c r="EO30" s="1429"/>
      <c r="EP30" s="1429"/>
      <c r="EQ30" s="1429"/>
      <c r="ER30" s="1429"/>
      <c r="ES30" s="1429"/>
      <c r="ET30" s="1429"/>
      <c r="EU30" s="1429"/>
      <c r="EV30" s="1429"/>
      <c r="EW30" s="1429"/>
      <c r="EX30" s="1429"/>
    </row>
    <row r="31" spans="1:154" s="1430" customFormat="1" ht="12.5" x14ac:dyDescent="0.35">
      <c r="A31" s="1427" t="s">
        <v>5509</v>
      </c>
      <c r="B31" s="1427" t="s">
        <v>5510</v>
      </c>
      <c r="C31" s="1428">
        <v>3</v>
      </c>
      <c r="D31" s="101">
        <v>16319.1</v>
      </c>
      <c r="E31" s="101">
        <v>16319.1</v>
      </c>
      <c r="F31" s="1429"/>
      <c r="G31" s="1429"/>
      <c r="H31" s="1429"/>
      <c r="I31" s="1429"/>
      <c r="J31" s="1429"/>
      <c r="K31" s="1429"/>
      <c r="L31" s="1429"/>
      <c r="M31" s="1429"/>
      <c r="N31" s="1429"/>
      <c r="O31" s="1429"/>
      <c r="P31" s="1429"/>
      <c r="Q31" s="1429"/>
      <c r="R31" s="1429"/>
      <c r="S31" s="1429"/>
      <c r="T31" s="1429"/>
      <c r="U31" s="1429"/>
      <c r="V31" s="1429"/>
      <c r="W31" s="1429"/>
      <c r="X31" s="1429"/>
      <c r="Y31" s="1429"/>
      <c r="Z31" s="1429"/>
      <c r="AA31" s="1429"/>
      <c r="AB31" s="1429"/>
      <c r="AC31" s="1429"/>
      <c r="AD31" s="1429"/>
      <c r="AE31" s="1429"/>
      <c r="AF31" s="1429"/>
      <c r="AG31" s="1429"/>
      <c r="AH31" s="1429"/>
      <c r="AI31" s="1429"/>
      <c r="AJ31" s="1429"/>
      <c r="AK31" s="1429"/>
      <c r="AL31" s="1429"/>
      <c r="AM31" s="1429"/>
      <c r="AN31" s="1429"/>
      <c r="AO31" s="1429"/>
      <c r="AP31" s="1429"/>
      <c r="AQ31" s="1429"/>
      <c r="AR31" s="1429"/>
      <c r="AS31" s="1429"/>
      <c r="AT31" s="1429"/>
      <c r="AU31" s="1429"/>
      <c r="AV31" s="1429"/>
      <c r="AW31" s="1429"/>
      <c r="AX31" s="1429"/>
      <c r="AY31" s="1429"/>
      <c r="AZ31" s="1429"/>
      <c r="BA31" s="1429"/>
      <c r="BB31" s="1429"/>
      <c r="BC31" s="1429"/>
      <c r="BD31" s="1429"/>
      <c r="BE31" s="1429"/>
      <c r="BF31" s="1429"/>
      <c r="BG31" s="1429"/>
      <c r="BH31" s="1429"/>
      <c r="BI31" s="1429"/>
      <c r="BJ31" s="1429"/>
      <c r="BK31" s="1429"/>
      <c r="BL31" s="1429"/>
      <c r="BM31" s="1429"/>
      <c r="BN31" s="1429"/>
      <c r="BO31" s="1429"/>
      <c r="BP31" s="1429"/>
      <c r="BQ31" s="1429"/>
      <c r="BR31" s="1429"/>
      <c r="BS31" s="1429"/>
      <c r="BT31" s="1429"/>
      <c r="BU31" s="1429"/>
      <c r="BV31" s="1429"/>
      <c r="BW31" s="1429"/>
      <c r="BX31" s="1429"/>
      <c r="BY31" s="1429"/>
      <c r="BZ31" s="1429"/>
      <c r="CA31" s="1429"/>
      <c r="CB31" s="1429"/>
      <c r="CC31" s="1429"/>
      <c r="CD31" s="1429"/>
      <c r="CE31" s="1429"/>
      <c r="CF31" s="1429"/>
      <c r="CG31" s="1429"/>
      <c r="CH31" s="1429"/>
      <c r="CI31" s="1429"/>
      <c r="CJ31" s="1429"/>
      <c r="CK31" s="1429"/>
      <c r="CL31" s="1429"/>
      <c r="CM31" s="1429"/>
      <c r="CN31" s="1429"/>
      <c r="CO31" s="1429"/>
      <c r="CP31" s="1429"/>
      <c r="CQ31" s="1429"/>
      <c r="CR31" s="1429"/>
      <c r="CS31" s="1429"/>
      <c r="CT31" s="1429"/>
      <c r="CU31" s="1429"/>
      <c r="CV31" s="1429"/>
      <c r="CW31" s="1429"/>
      <c r="CX31" s="1429"/>
      <c r="CY31" s="1429"/>
      <c r="CZ31" s="1429"/>
      <c r="DA31" s="1429"/>
      <c r="DB31" s="1429"/>
      <c r="DC31" s="1429"/>
      <c r="DD31" s="1429"/>
      <c r="DE31" s="1429"/>
      <c r="DF31" s="1429"/>
      <c r="DG31" s="1429"/>
      <c r="DH31" s="1429"/>
      <c r="DI31" s="1429"/>
      <c r="DJ31" s="1429"/>
      <c r="DK31" s="1429"/>
      <c r="DL31" s="1429"/>
      <c r="DM31" s="1429"/>
      <c r="DN31" s="1429"/>
      <c r="DO31" s="1429"/>
      <c r="DP31" s="1429"/>
      <c r="DQ31" s="1429"/>
      <c r="DR31" s="1429"/>
      <c r="DS31" s="1429"/>
      <c r="DT31" s="1429"/>
      <c r="DU31" s="1429"/>
      <c r="DV31" s="1429"/>
      <c r="DW31" s="1429"/>
      <c r="DX31" s="1429"/>
      <c r="DY31" s="1429"/>
      <c r="DZ31" s="1429"/>
      <c r="EA31" s="1429"/>
      <c r="EB31" s="1429"/>
      <c r="EC31" s="1429"/>
      <c r="ED31" s="1429"/>
      <c r="EE31" s="1429"/>
      <c r="EF31" s="1429"/>
      <c r="EG31" s="1429"/>
      <c r="EH31" s="1429"/>
      <c r="EI31" s="1429"/>
      <c r="EJ31" s="1429"/>
      <c r="EK31" s="1429"/>
      <c r="EL31" s="1429"/>
      <c r="EM31" s="1429"/>
      <c r="EN31" s="1429"/>
      <c r="EO31" s="1429"/>
      <c r="EP31" s="1429"/>
      <c r="EQ31" s="1429"/>
      <c r="ER31" s="1429"/>
      <c r="ES31" s="1429"/>
      <c r="ET31" s="1429"/>
      <c r="EU31" s="1429"/>
      <c r="EV31" s="1429"/>
      <c r="EW31" s="1429"/>
      <c r="EX31" s="1429"/>
    </row>
    <row r="32" spans="1:154" s="1430" customFormat="1" ht="12.5" x14ac:dyDescent="0.35">
      <c r="A32" s="1427" t="s">
        <v>5511</v>
      </c>
      <c r="B32" s="1427" t="s">
        <v>5512</v>
      </c>
      <c r="C32" s="1428">
        <v>3</v>
      </c>
      <c r="D32" s="101">
        <v>8856.75</v>
      </c>
      <c r="E32" s="101">
        <v>8856.75</v>
      </c>
      <c r="F32" s="1429"/>
      <c r="G32" s="1429"/>
      <c r="H32" s="1429"/>
      <c r="I32" s="1429"/>
      <c r="J32" s="1429"/>
      <c r="K32" s="1429"/>
      <c r="L32" s="1429"/>
      <c r="M32" s="1429"/>
      <c r="N32" s="1429"/>
      <c r="O32" s="1429"/>
      <c r="P32" s="1429"/>
      <c r="Q32" s="1429"/>
      <c r="R32" s="1429"/>
      <c r="S32" s="1429"/>
      <c r="T32" s="1429"/>
      <c r="U32" s="1429"/>
      <c r="V32" s="1429"/>
      <c r="W32" s="1429"/>
      <c r="X32" s="1429"/>
      <c r="Y32" s="1429"/>
      <c r="Z32" s="1429"/>
      <c r="AA32" s="1429"/>
      <c r="AB32" s="1429"/>
      <c r="AC32" s="1429"/>
      <c r="AD32" s="1429"/>
      <c r="AE32" s="1429"/>
      <c r="AF32" s="1429"/>
      <c r="AG32" s="1429"/>
      <c r="AH32" s="1429"/>
      <c r="AI32" s="1429"/>
      <c r="AJ32" s="1429"/>
      <c r="AK32" s="1429"/>
      <c r="AL32" s="1429"/>
      <c r="AM32" s="1429"/>
      <c r="AN32" s="1429"/>
      <c r="AO32" s="1429"/>
      <c r="AP32" s="1429"/>
      <c r="AQ32" s="1429"/>
      <c r="AR32" s="1429"/>
      <c r="AS32" s="1429"/>
      <c r="AT32" s="1429"/>
      <c r="AU32" s="1429"/>
      <c r="AV32" s="1429"/>
      <c r="AW32" s="1429"/>
      <c r="AX32" s="1429"/>
      <c r="AY32" s="1429"/>
      <c r="AZ32" s="1429"/>
      <c r="BA32" s="1429"/>
      <c r="BB32" s="1429"/>
      <c r="BC32" s="1429"/>
      <c r="BD32" s="1429"/>
      <c r="BE32" s="1429"/>
      <c r="BF32" s="1429"/>
      <c r="BG32" s="1429"/>
      <c r="BH32" s="1429"/>
      <c r="BI32" s="1429"/>
      <c r="BJ32" s="1429"/>
      <c r="BK32" s="1429"/>
      <c r="BL32" s="1429"/>
      <c r="BM32" s="1429"/>
      <c r="BN32" s="1429"/>
      <c r="BO32" s="1429"/>
      <c r="BP32" s="1429"/>
      <c r="BQ32" s="1429"/>
      <c r="BR32" s="1429"/>
      <c r="BS32" s="1429"/>
      <c r="BT32" s="1429"/>
      <c r="BU32" s="1429"/>
      <c r="BV32" s="1429"/>
      <c r="BW32" s="1429"/>
      <c r="BX32" s="1429"/>
      <c r="BY32" s="1429"/>
      <c r="BZ32" s="1429"/>
      <c r="CA32" s="1429"/>
      <c r="CB32" s="1429"/>
      <c r="CC32" s="1429"/>
      <c r="CD32" s="1429"/>
      <c r="CE32" s="1429"/>
      <c r="CF32" s="1429"/>
      <c r="CG32" s="1429"/>
      <c r="CH32" s="1429"/>
      <c r="CI32" s="1429"/>
      <c r="CJ32" s="1429"/>
      <c r="CK32" s="1429"/>
      <c r="CL32" s="1429"/>
      <c r="CM32" s="1429"/>
      <c r="CN32" s="1429"/>
      <c r="CO32" s="1429"/>
      <c r="CP32" s="1429"/>
      <c r="CQ32" s="1429"/>
      <c r="CR32" s="1429"/>
      <c r="CS32" s="1429"/>
      <c r="CT32" s="1429"/>
      <c r="CU32" s="1429"/>
      <c r="CV32" s="1429"/>
      <c r="CW32" s="1429"/>
      <c r="CX32" s="1429"/>
      <c r="CY32" s="1429"/>
      <c r="CZ32" s="1429"/>
      <c r="DA32" s="1429"/>
      <c r="DB32" s="1429"/>
      <c r="DC32" s="1429"/>
      <c r="DD32" s="1429"/>
      <c r="DE32" s="1429"/>
      <c r="DF32" s="1429"/>
      <c r="DG32" s="1429"/>
      <c r="DH32" s="1429"/>
      <c r="DI32" s="1429"/>
      <c r="DJ32" s="1429"/>
      <c r="DK32" s="1429"/>
      <c r="DL32" s="1429"/>
      <c r="DM32" s="1429"/>
      <c r="DN32" s="1429"/>
      <c r="DO32" s="1429"/>
      <c r="DP32" s="1429"/>
      <c r="DQ32" s="1429"/>
      <c r="DR32" s="1429"/>
      <c r="DS32" s="1429"/>
      <c r="DT32" s="1429"/>
      <c r="DU32" s="1429"/>
      <c r="DV32" s="1429"/>
      <c r="DW32" s="1429"/>
      <c r="DX32" s="1429"/>
      <c r="DY32" s="1429"/>
      <c r="DZ32" s="1429"/>
      <c r="EA32" s="1429"/>
      <c r="EB32" s="1429"/>
      <c r="EC32" s="1429"/>
      <c r="ED32" s="1429"/>
      <c r="EE32" s="1429"/>
      <c r="EF32" s="1429"/>
      <c r="EG32" s="1429"/>
      <c r="EH32" s="1429"/>
      <c r="EI32" s="1429"/>
      <c r="EJ32" s="1429"/>
      <c r="EK32" s="1429"/>
      <c r="EL32" s="1429"/>
      <c r="EM32" s="1429"/>
      <c r="EN32" s="1429"/>
      <c r="EO32" s="1429"/>
      <c r="EP32" s="1429"/>
      <c r="EQ32" s="1429"/>
      <c r="ER32" s="1429"/>
      <c r="ES32" s="1429"/>
      <c r="ET32" s="1429"/>
      <c r="EU32" s="1429"/>
      <c r="EV32" s="1429"/>
      <c r="EW32" s="1429"/>
      <c r="EX32" s="1429"/>
    </row>
    <row r="33" spans="1:154" s="1430" customFormat="1" ht="12.5" x14ac:dyDescent="0.35">
      <c r="A33" s="1427" t="s">
        <v>5513</v>
      </c>
      <c r="B33" s="1427" t="s">
        <v>5514</v>
      </c>
      <c r="C33" s="1428">
        <v>20</v>
      </c>
      <c r="D33" s="101">
        <v>9725.1</v>
      </c>
      <c r="E33" s="101">
        <v>9725.1</v>
      </c>
      <c r="F33" s="1429"/>
      <c r="G33" s="1429"/>
      <c r="H33" s="1429"/>
      <c r="I33" s="1429"/>
      <c r="J33" s="1429"/>
      <c r="K33" s="1429"/>
      <c r="L33" s="1429"/>
      <c r="M33" s="1429"/>
      <c r="N33" s="1429"/>
      <c r="O33" s="1429"/>
      <c r="P33" s="1429"/>
      <c r="Q33" s="1429"/>
      <c r="R33" s="1429"/>
      <c r="S33" s="1429"/>
      <c r="T33" s="1429"/>
      <c r="U33" s="1429"/>
      <c r="V33" s="1429"/>
      <c r="W33" s="1429"/>
      <c r="X33" s="1429"/>
      <c r="Y33" s="1429"/>
      <c r="Z33" s="1429"/>
      <c r="AA33" s="1429"/>
      <c r="AB33" s="1429"/>
      <c r="AC33" s="1429"/>
      <c r="AD33" s="1429"/>
      <c r="AE33" s="1429"/>
      <c r="AF33" s="1429"/>
      <c r="AG33" s="1429"/>
      <c r="AH33" s="1429"/>
      <c r="AI33" s="1429"/>
      <c r="AJ33" s="1429"/>
      <c r="AK33" s="1429"/>
      <c r="AL33" s="1429"/>
      <c r="AM33" s="1429"/>
      <c r="AN33" s="1429"/>
      <c r="AO33" s="1429"/>
      <c r="AP33" s="1429"/>
      <c r="AQ33" s="1429"/>
      <c r="AR33" s="1429"/>
      <c r="AS33" s="1429"/>
      <c r="AT33" s="1429"/>
      <c r="AU33" s="1429"/>
      <c r="AV33" s="1429"/>
      <c r="AW33" s="1429"/>
      <c r="AX33" s="1429"/>
      <c r="AY33" s="1429"/>
      <c r="AZ33" s="1429"/>
      <c r="BA33" s="1429"/>
      <c r="BB33" s="1429"/>
      <c r="BC33" s="1429"/>
      <c r="BD33" s="1429"/>
      <c r="BE33" s="1429"/>
      <c r="BF33" s="1429"/>
      <c r="BG33" s="1429"/>
      <c r="BH33" s="1429"/>
      <c r="BI33" s="1429"/>
      <c r="BJ33" s="1429"/>
      <c r="BK33" s="1429"/>
      <c r="BL33" s="1429"/>
      <c r="BM33" s="1429"/>
      <c r="BN33" s="1429"/>
      <c r="BO33" s="1429"/>
      <c r="BP33" s="1429"/>
      <c r="BQ33" s="1429"/>
      <c r="BR33" s="1429"/>
      <c r="BS33" s="1429"/>
      <c r="BT33" s="1429"/>
      <c r="BU33" s="1429"/>
      <c r="BV33" s="1429"/>
      <c r="BW33" s="1429"/>
      <c r="BX33" s="1429"/>
      <c r="BY33" s="1429"/>
      <c r="BZ33" s="1429"/>
      <c r="CA33" s="1429"/>
      <c r="CB33" s="1429"/>
      <c r="CC33" s="1429"/>
      <c r="CD33" s="1429"/>
      <c r="CE33" s="1429"/>
      <c r="CF33" s="1429"/>
      <c r="CG33" s="1429"/>
      <c r="CH33" s="1429"/>
      <c r="CI33" s="1429"/>
      <c r="CJ33" s="1429"/>
      <c r="CK33" s="1429"/>
      <c r="CL33" s="1429"/>
      <c r="CM33" s="1429"/>
      <c r="CN33" s="1429"/>
      <c r="CO33" s="1429"/>
      <c r="CP33" s="1429"/>
      <c r="CQ33" s="1429"/>
      <c r="CR33" s="1429"/>
      <c r="CS33" s="1429"/>
      <c r="CT33" s="1429"/>
      <c r="CU33" s="1429"/>
      <c r="CV33" s="1429"/>
      <c r="CW33" s="1429"/>
      <c r="CX33" s="1429"/>
      <c r="CY33" s="1429"/>
      <c r="CZ33" s="1429"/>
      <c r="DA33" s="1429"/>
      <c r="DB33" s="1429"/>
      <c r="DC33" s="1429"/>
      <c r="DD33" s="1429"/>
      <c r="DE33" s="1429"/>
      <c r="DF33" s="1429"/>
      <c r="DG33" s="1429"/>
      <c r="DH33" s="1429"/>
      <c r="DI33" s="1429"/>
      <c r="DJ33" s="1429"/>
      <c r="DK33" s="1429"/>
      <c r="DL33" s="1429"/>
      <c r="DM33" s="1429"/>
      <c r="DN33" s="1429"/>
      <c r="DO33" s="1429"/>
      <c r="DP33" s="1429"/>
      <c r="DQ33" s="1429"/>
      <c r="DR33" s="1429"/>
      <c r="DS33" s="1429"/>
      <c r="DT33" s="1429"/>
      <c r="DU33" s="1429"/>
      <c r="DV33" s="1429"/>
      <c r="DW33" s="1429"/>
      <c r="DX33" s="1429"/>
      <c r="DY33" s="1429"/>
      <c r="DZ33" s="1429"/>
      <c r="EA33" s="1429"/>
      <c r="EB33" s="1429"/>
      <c r="EC33" s="1429"/>
      <c r="ED33" s="1429"/>
      <c r="EE33" s="1429"/>
      <c r="EF33" s="1429"/>
      <c r="EG33" s="1429"/>
      <c r="EH33" s="1429"/>
      <c r="EI33" s="1429"/>
      <c r="EJ33" s="1429"/>
      <c r="EK33" s="1429"/>
      <c r="EL33" s="1429"/>
      <c r="EM33" s="1429"/>
      <c r="EN33" s="1429"/>
      <c r="EO33" s="1429"/>
      <c r="EP33" s="1429"/>
      <c r="EQ33" s="1429"/>
      <c r="ER33" s="1429"/>
      <c r="ES33" s="1429"/>
      <c r="ET33" s="1429"/>
      <c r="EU33" s="1429"/>
      <c r="EV33" s="1429"/>
      <c r="EW33" s="1429"/>
      <c r="EX33" s="1429"/>
    </row>
    <row r="34" spans="1:154" s="1430" customFormat="1" ht="12.5" x14ac:dyDescent="0.35">
      <c r="A34" s="1427" t="s">
        <v>5515</v>
      </c>
      <c r="B34" s="1427" t="s">
        <v>5516</v>
      </c>
      <c r="C34" s="1428">
        <v>2</v>
      </c>
      <c r="D34" s="101">
        <v>8856.75</v>
      </c>
      <c r="E34" s="101">
        <v>8856.75</v>
      </c>
      <c r="F34" s="1429"/>
      <c r="G34" s="1429"/>
      <c r="H34" s="1429"/>
      <c r="I34" s="1429"/>
      <c r="J34" s="1429"/>
      <c r="K34" s="1429"/>
      <c r="L34" s="1429"/>
      <c r="M34" s="1429"/>
      <c r="N34" s="1429"/>
      <c r="O34" s="1429"/>
      <c r="P34" s="1429"/>
      <c r="Q34" s="1429"/>
      <c r="R34" s="1429"/>
      <c r="S34" s="1429"/>
      <c r="T34" s="1429"/>
      <c r="U34" s="1429"/>
      <c r="V34" s="1429"/>
      <c r="W34" s="1429"/>
      <c r="X34" s="1429"/>
      <c r="Y34" s="1429"/>
      <c r="Z34" s="1429"/>
      <c r="AA34" s="1429"/>
      <c r="AB34" s="1429"/>
      <c r="AC34" s="1429"/>
      <c r="AD34" s="1429"/>
      <c r="AE34" s="1429"/>
      <c r="AF34" s="1429"/>
      <c r="AG34" s="1429"/>
      <c r="AH34" s="1429"/>
      <c r="AI34" s="1429"/>
      <c r="AJ34" s="1429"/>
      <c r="AK34" s="1429"/>
      <c r="AL34" s="1429"/>
      <c r="AM34" s="1429"/>
      <c r="AN34" s="1429"/>
      <c r="AO34" s="1429"/>
      <c r="AP34" s="1429"/>
      <c r="AQ34" s="1429"/>
      <c r="AR34" s="1429"/>
      <c r="AS34" s="1429"/>
      <c r="AT34" s="1429"/>
      <c r="AU34" s="1429"/>
      <c r="AV34" s="1429"/>
      <c r="AW34" s="1429"/>
      <c r="AX34" s="1429"/>
      <c r="AY34" s="1429"/>
      <c r="AZ34" s="1429"/>
      <c r="BA34" s="1429"/>
      <c r="BB34" s="1429"/>
      <c r="BC34" s="1429"/>
      <c r="BD34" s="1429"/>
      <c r="BE34" s="1429"/>
      <c r="BF34" s="1429"/>
      <c r="BG34" s="1429"/>
      <c r="BH34" s="1429"/>
      <c r="BI34" s="1429"/>
      <c r="BJ34" s="1429"/>
      <c r="BK34" s="1429"/>
      <c r="BL34" s="1429"/>
      <c r="BM34" s="1429"/>
      <c r="BN34" s="1429"/>
      <c r="BO34" s="1429"/>
      <c r="BP34" s="1429"/>
      <c r="BQ34" s="1429"/>
      <c r="BR34" s="1429"/>
      <c r="BS34" s="1429"/>
      <c r="BT34" s="1429"/>
      <c r="BU34" s="1429"/>
      <c r="BV34" s="1429"/>
      <c r="BW34" s="1429"/>
      <c r="BX34" s="1429"/>
      <c r="BY34" s="1429"/>
      <c r="BZ34" s="1429"/>
      <c r="CA34" s="1429"/>
      <c r="CB34" s="1429"/>
      <c r="CC34" s="1429"/>
      <c r="CD34" s="1429"/>
      <c r="CE34" s="1429"/>
      <c r="CF34" s="1429"/>
      <c r="CG34" s="1429"/>
      <c r="CH34" s="1429"/>
      <c r="CI34" s="1429"/>
      <c r="CJ34" s="1429"/>
      <c r="CK34" s="1429"/>
      <c r="CL34" s="1429"/>
      <c r="CM34" s="1429"/>
      <c r="CN34" s="1429"/>
      <c r="CO34" s="1429"/>
      <c r="CP34" s="1429"/>
      <c r="CQ34" s="1429"/>
      <c r="CR34" s="1429"/>
      <c r="CS34" s="1429"/>
      <c r="CT34" s="1429"/>
      <c r="CU34" s="1429"/>
      <c r="CV34" s="1429"/>
      <c r="CW34" s="1429"/>
      <c r="CX34" s="1429"/>
      <c r="CY34" s="1429"/>
      <c r="CZ34" s="1429"/>
      <c r="DA34" s="1429"/>
      <c r="DB34" s="1429"/>
      <c r="DC34" s="1429"/>
      <c r="DD34" s="1429"/>
      <c r="DE34" s="1429"/>
      <c r="DF34" s="1429"/>
      <c r="DG34" s="1429"/>
      <c r="DH34" s="1429"/>
      <c r="DI34" s="1429"/>
      <c r="DJ34" s="1429"/>
      <c r="DK34" s="1429"/>
      <c r="DL34" s="1429"/>
      <c r="DM34" s="1429"/>
      <c r="DN34" s="1429"/>
      <c r="DO34" s="1429"/>
      <c r="DP34" s="1429"/>
      <c r="DQ34" s="1429"/>
      <c r="DR34" s="1429"/>
      <c r="DS34" s="1429"/>
      <c r="DT34" s="1429"/>
      <c r="DU34" s="1429"/>
      <c r="DV34" s="1429"/>
      <c r="DW34" s="1429"/>
      <c r="DX34" s="1429"/>
      <c r="DY34" s="1429"/>
      <c r="DZ34" s="1429"/>
      <c r="EA34" s="1429"/>
      <c r="EB34" s="1429"/>
      <c r="EC34" s="1429"/>
      <c r="ED34" s="1429"/>
      <c r="EE34" s="1429"/>
      <c r="EF34" s="1429"/>
      <c r="EG34" s="1429"/>
      <c r="EH34" s="1429"/>
      <c r="EI34" s="1429"/>
      <c r="EJ34" s="1429"/>
      <c r="EK34" s="1429"/>
      <c r="EL34" s="1429"/>
      <c r="EM34" s="1429"/>
      <c r="EN34" s="1429"/>
      <c r="EO34" s="1429"/>
      <c r="EP34" s="1429"/>
      <c r="EQ34" s="1429"/>
      <c r="ER34" s="1429"/>
      <c r="ES34" s="1429"/>
      <c r="ET34" s="1429"/>
      <c r="EU34" s="1429"/>
      <c r="EV34" s="1429"/>
      <c r="EW34" s="1429"/>
      <c r="EX34" s="1429"/>
    </row>
    <row r="35" spans="1:154" s="1430" customFormat="1" ht="12.5" x14ac:dyDescent="0.35">
      <c r="A35" s="1427" t="s">
        <v>5517</v>
      </c>
      <c r="B35" s="1427" t="s">
        <v>5518</v>
      </c>
      <c r="C35" s="1428">
        <v>2</v>
      </c>
      <c r="D35" s="101">
        <v>8856.75</v>
      </c>
      <c r="E35" s="101">
        <v>8856.75</v>
      </c>
      <c r="F35" s="1429"/>
      <c r="G35" s="1429"/>
      <c r="H35" s="1429"/>
      <c r="I35" s="1429"/>
      <c r="J35" s="1429"/>
      <c r="K35" s="1429"/>
      <c r="L35" s="1429"/>
      <c r="M35" s="1429"/>
      <c r="N35" s="1429"/>
      <c r="O35" s="1429"/>
      <c r="P35" s="1429"/>
      <c r="Q35" s="1429"/>
      <c r="R35" s="1429"/>
      <c r="S35" s="1429"/>
      <c r="T35" s="1429"/>
      <c r="U35" s="1429"/>
      <c r="V35" s="1429"/>
      <c r="W35" s="1429"/>
      <c r="X35" s="1429"/>
      <c r="Y35" s="1429"/>
      <c r="Z35" s="1429"/>
      <c r="AA35" s="1429"/>
      <c r="AB35" s="1429"/>
      <c r="AC35" s="1429"/>
      <c r="AD35" s="1429"/>
      <c r="AE35" s="1429"/>
      <c r="AF35" s="1429"/>
      <c r="AG35" s="1429"/>
      <c r="AH35" s="1429"/>
      <c r="AI35" s="1429"/>
      <c r="AJ35" s="1429"/>
      <c r="AK35" s="1429"/>
      <c r="AL35" s="1429"/>
      <c r="AM35" s="1429"/>
      <c r="AN35" s="1429"/>
      <c r="AO35" s="1429"/>
      <c r="AP35" s="1429"/>
      <c r="AQ35" s="1429"/>
      <c r="AR35" s="1429"/>
      <c r="AS35" s="1429"/>
      <c r="AT35" s="1429"/>
      <c r="AU35" s="1429"/>
      <c r="AV35" s="1429"/>
      <c r="AW35" s="1429"/>
      <c r="AX35" s="1429"/>
      <c r="AY35" s="1429"/>
      <c r="AZ35" s="1429"/>
      <c r="BA35" s="1429"/>
      <c r="BB35" s="1429"/>
      <c r="BC35" s="1429"/>
      <c r="BD35" s="1429"/>
      <c r="BE35" s="1429"/>
      <c r="BF35" s="1429"/>
      <c r="BG35" s="1429"/>
      <c r="BH35" s="1429"/>
      <c r="BI35" s="1429"/>
      <c r="BJ35" s="1429"/>
      <c r="BK35" s="1429"/>
      <c r="BL35" s="1429"/>
      <c r="BM35" s="1429"/>
      <c r="BN35" s="1429"/>
      <c r="BO35" s="1429"/>
      <c r="BP35" s="1429"/>
      <c r="BQ35" s="1429"/>
      <c r="BR35" s="1429"/>
      <c r="BS35" s="1429"/>
      <c r="BT35" s="1429"/>
      <c r="BU35" s="1429"/>
      <c r="BV35" s="1429"/>
      <c r="BW35" s="1429"/>
      <c r="BX35" s="1429"/>
      <c r="BY35" s="1429"/>
      <c r="BZ35" s="1429"/>
      <c r="CA35" s="1429"/>
      <c r="CB35" s="1429"/>
      <c r="CC35" s="1429"/>
      <c r="CD35" s="1429"/>
      <c r="CE35" s="1429"/>
      <c r="CF35" s="1429"/>
      <c r="CG35" s="1429"/>
      <c r="CH35" s="1429"/>
      <c r="CI35" s="1429"/>
      <c r="CJ35" s="1429"/>
      <c r="CK35" s="1429"/>
      <c r="CL35" s="1429"/>
      <c r="CM35" s="1429"/>
      <c r="CN35" s="1429"/>
      <c r="CO35" s="1429"/>
      <c r="CP35" s="1429"/>
      <c r="CQ35" s="1429"/>
      <c r="CR35" s="1429"/>
      <c r="CS35" s="1429"/>
      <c r="CT35" s="1429"/>
      <c r="CU35" s="1429"/>
      <c r="CV35" s="1429"/>
      <c r="CW35" s="1429"/>
      <c r="CX35" s="1429"/>
      <c r="CY35" s="1429"/>
      <c r="CZ35" s="1429"/>
      <c r="DA35" s="1429"/>
      <c r="DB35" s="1429"/>
      <c r="DC35" s="1429"/>
      <c r="DD35" s="1429"/>
      <c r="DE35" s="1429"/>
      <c r="DF35" s="1429"/>
      <c r="DG35" s="1429"/>
      <c r="DH35" s="1429"/>
      <c r="DI35" s="1429"/>
      <c r="DJ35" s="1429"/>
      <c r="DK35" s="1429"/>
      <c r="DL35" s="1429"/>
      <c r="DM35" s="1429"/>
      <c r="DN35" s="1429"/>
      <c r="DO35" s="1429"/>
      <c r="DP35" s="1429"/>
      <c r="DQ35" s="1429"/>
      <c r="DR35" s="1429"/>
      <c r="DS35" s="1429"/>
      <c r="DT35" s="1429"/>
      <c r="DU35" s="1429"/>
      <c r="DV35" s="1429"/>
      <c r="DW35" s="1429"/>
      <c r="DX35" s="1429"/>
      <c r="DY35" s="1429"/>
      <c r="DZ35" s="1429"/>
      <c r="EA35" s="1429"/>
      <c r="EB35" s="1429"/>
      <c r="EC35" s="1429"/>
      <c r="ED35" s="1429"/>
      <c r="EE35" s="1429"/>
      <c r="EF35" s="1429"/>
      <c r="EG35" s="1429"/>
      <c r="EH35" s="1429"/>
      <c r="EI35" s="1429"/>
      <c r="EJ35" s="1429"/>
      <c r="EK35" s="1429"/>
      <c r="EL35" s="1429"/>
      <c r="EM35" s="1429"/>
      <c r="EN35" s="1429"/>
      <c r="EO35" s="1429"/>
      <c r="EP35" s="1429"/>
      <c r="EQ35" s="1429"/>
      <c r="ER35" s="1429"/>
      <c r="ES35" s="1429"/>
      <c r="ET35" s="1429"/>
      <c r="EU35" s="1429"/>
      <c r="EV35" s="1429"/>
      <c r="EW35" s="1429"/>
      <c r="EX35" s="1429"/>
    </row>
    <row r="36" spans="1:154" s="1430" customFormat="1" ht="12.5" x14ac:dyDescent="0.35">
      <c r="A36" s="1427" t="s">
        <v>5519</v>
      </c>
      <c r="B36" s="1431" t="s">
        <v>5520</v>
      </c>
      <c r="C36" s="1428">
        <v>1</v>
      </c>
      <c r="D36" s="101">
        <v>13092</v>
      </c>
      <c r="E36" s="101">
        <v>13092</v>
      </c>
      <c r="F36" s="1429"/>
      <c r="G36" s="1429"/>
      <c r="H36" s="1429"/>
      <c r="I36" s="1429"/>
      <c r="J36" s="1429"/>
      <c r="K36" s="1429"/>
      <c r="L36" s="1429"/>
      <c r="M36" s="1429"/>
      <c r="N36" s="1429"/>
      <c r="O36" s="1429"/>
      <c r="P36" s="1429"/>
      <c r="Q36" s="1429"/>
      <c r="R36" s="1429"/>
      <c r="S36" s="1429"/>
      <c r="T36" s="1429"/>
      <c r="U36" s="1429"/>
      <c r="V36" s="1429"/>
      <c r="W36" s="1429"/>
      <c r="X36" s="1429"/>
      <c r="Y36" s="1429"/>
      <c r="Z36" s="1429"/>
      <c r="AA36" s="1429"/>
      <c r="AB36" s="1429"/>
      <c r="AC36" s="1429"/>
      <c r="AD36" s="1429"/>
      <c r="AE36" s="1429"/>
      <c r="AF36" s="1429"/>
      <c r="AG36" s="1429"/>
      <c r="AH36" s="1429"/>
      <c r="AI36" s="1429"/>
      <c r="AJ36" s="1429"/>
      <c r="AK36" s="1429"/>
      <c r="AL36" s="1429"/>
      <c r="AM36" s="1429"/>
      <c r="AN36" s="1429"/>
      <c r="AO36" s="1429"/>
      <c r="AP36" s="1429"/>
      <c r="AQ36" s="1429"/>
      <c r="AR36" s="1429"/>
      <c r="AS36" s="1429"/>
      <c r="AT36" s="1429"/>
      <c r="AU36" s="1429"/>
      <c r="AV36" s="1429"/>
      <c r="AW36" s="1429"/>
      <c r="AX36" s="1429"/>
      <c r="AY36" s="1429"/>
      <c r="AZ36" s="1429"/>
      <c r="BA36" s="1429"/>
      <c r="BB36" s="1429"/>
      <c r="BC36" s="1429"/>
      <c r="BD36" s="1429"/>
      <c r="BE36" s="1429"/>
      <c r="BF36" s="1429"/>
      <c r="BG36" s="1429"/>
      <c r="BH36" s="1429"/>
      <c r="BI36" s="1429"/>
      <c r="BJ36" s="1429"/>
      <c r="BK36" s="1429"/>
      <c r="BL36" s="1429"/>
      <c r="BM36" s="1429"/>
      <c r="BN36" s="1429"/>
      <c r="BO36" s="1429"/>
      <c r="BP36" s="1429"/>
      <c r="BQ36" s="1429"/>
      <c r="BR36" s="1429"/>
      <c r="BS36" s="1429"/>
      <c r="BT36" s="1429"/>
      <c r="BU36" s="1429"/>
      <c r="BV36" s="1429"/>
      <c r="BW36" s="1429"/>
      <c r="BX36" s="1429"/>
      <c r="BY36" s="1429"/>
      <c r="BZ36" s="1429"/>
      <c r="CA36" s="1429"/>
      <c r="CB36" s="1429"/>
      <c r="CC36" s="1429"/>
      <c r="CD36" s="1429"/>
      <c r="CE36" s="1429"/>
      <c r="CF36" s="1429"/>
      <c r="CG36" s="1429"/>
      <c r="CH36" s="1429"/>
      <c r="CI36" s="1429"/>
      <c r="CJ36" s="1429"/>
      <c r="CK36" s="1429"/>
      <c r="CL36" s="1429"/>
      <c r="CM36" s="1429"/>
      <c r="CN36" s="1429"/>
      <c r="CO36" s="1429"/>
      <c r="CP36" s="1429"/>
      <c r="CQ36" s="1429"/>
      <c r="CR36" s="1429"/>
      <c r="CS36" s="1429"/>
      <c r="CT36" s="1429"/>
      <c r="CU36" s="1429"/>
      <c r="CV36" s="1429"/>
      <c r="CW36" s="1429"/>
      <c r="CX36" s="1429"/>
      <c r="CY36" s="1429"/>
      <c r="CZ36" s="1429"/>
      <c r="DA36" s="1429"/>
      <c r="DB36" s="1429"/>
      <c r="DC36" s="1429"/>
      <c r="DD36" s="1429"/>
      <c r="DE36" s="1429"/>
      <c r="DF36" s="1429"/>
      <c r="DG36" s="1429"/>
      <c r="DH36" s="1429"/>
      <c r="DI36" s="1429"/>
      <c r="DJ36" s="1429"/>
      <c r="DK36" s="1429"/>
      <c r="DL36" s="1429"/>
      <c r="DM36" s="1429"/>
      <c r="DN36" s="1429"/>
      <c r="DO36" s="1429"/>
      <c r="DP36" s="1429"/>
      <c r="DQ36" s="1429"/>
      <c r="DR36" s="1429"/>
      <c r="DS36" s="1429"/>
      <c r="DT36" s="1429"/>
      <c r="DU36" s="1429"/>
      <c r="DV36" s="1429"/>
      <c r="DW36" s="1429"/>
      <c r="DX36" s="1429"/>
      <c r="DY36" s="1429"/>
      <c r="DZ36" s="1429"/>
      <c r="EA36" s="1429"/>
      <c r="EB36" s="1429"/>
      <c r="EC36" s="1429"/>
      <c r="ED36" s="1429"/>
      <c r="EE36" s="1429"/>
      <c r="EF36" s="1429"/>
      <c r="EG36" s="1429"/>
      <c r="EH36" s="1429"/>
      <c r="EI36" s="1429"/>
      <c r="EJ36" s="1429"/>
      <c r="EK36" s="1429"/>
      <c r="EL36" s="1429"/>
      <c r="EM36" s="1429"/>
      <c r="EN36" s="1429"/>
      <c r="EO36" s="1429"/>
      <c r="EP36" s="1429"/>
      <c r="EQ36" s="1429"/>
      <c r="ER36" s="1429"/>
      <c r="ES36" s="1429"/>
      <c r="ET36" s="1429"/>
      <c r="EU36" s="1429"/>
      <c r="EV36" s="1429"/>
      <c r="EW36" s="1429"/>
      <c r="EX36" s="1429"/>
    </row>
    <row r="37" spans="1:154" s="1430" customFormat="1" ht="12.5" x14ac:dyDescent="0.35">
      <c r="A37" s="1427" t="s">
        <v>5519</v>
      </c>
      <c r="B37" s="249" t="s">
        <v>5521</v>
      </c>
      <c r="C37" s="1428">
        <v>6</v>
      </c>
      <c r="D37" s="101">
        <v>93</v>
      </c>
      <c r="E37" s="101">
        <v>93</v>
      </c>
      <c r="F37" s="1429" t="s">
        <v>5522</v>
      </c>
      <c r="G37" s="1429"/>
      <c r="H37" s="1429"/>
      <c r="I37" s="1429"/>
      <c r="J37" s="1429"/>
      <c r="K37" s="1429"/>
      <c r="L37" s="1429"/>
      <c r="M37" s="1429"/>
      <c r="N37" s="1429"/>
      <c r="O37" s="1429"/>
      <c r="P37" s="1429"/>
      <c r="Q37" s="1429"/>
      <c r="R37" s="1429"/>
      <c r="S37" s="1429"/>
      <c r="T37" s="1429"/>
      <c r="U37" s="1429"/>
      <c r="V37" s="1429"/>
      <c r="W37" s="1429"/>
      <c r="X37" s="1429"/>
      <c r="Y37" s="1429"/>
      <c r="Z37" s="1429"/>
      <c r="AA37" s="1429"/>
      <c r="AB37" s="1429"/>
      <c r="AC37" s="1429"/>
      <c r="AD37" s="1429"/>
      <c r="AE37" s="1429"/>
      <c r="AF37" s="1429"/>
      <c r="AG37" s="1429"/>
      <c r="AH37" s="1429"/>
      <c r="AI37" s="1429"/>
      <c r="AJ37" s="1429"/>
      <c r="AK37" s="1429"/>
      <c r="AL37" s="1429"/>
      <c r="AM37" s="1429"/>
      <c r="AN37" s="1429"/>
      <c r="AO37" s="1429"/>
      <c r="AP37" s="1429"/>
      <c r="AQ37" s="1429"/>
      <c r="AR37" s="1429"/>
      <c r="AS37" s="1429"/>
      <c r="AT37" s="1429"/>
      <c r="AU37" s="1429"/>
      <c r="AV37" s="1429"/>
      <c r="AW37" s="1429"/>
      <c r="AX37" s="1429"/>
      <c r="AY37" s="1429"/>
      <c r="AZ37" s="1429"/>
      <c r="BA37" s="1429"/>
      <c r="BB37" s="1429"/>
      <c r="BC37" s="1429"/>
      <c r="BD37" s="1429"/>
      <c r="BE37" s="1429"/>
      <c r="BF37" s="1429"/>
      <c r="BG37" s="1429"/>
      <c r="BH37" s="1429"/>
      <c r="BI37" s="1429"/>
      <c r="BJ37" s="1429"/>
      <c r="BK37" s="1429"/>
      <c r="BL37" s="1429"/>
      <c r="BM37" s="1429"/>
      <c r="BN37" s="1429"/>
      <c r="BO37" s="1429"/>
      <c r="BP37" s="1429"/>
      <c r="BQ37" s="1429"/>
      <c r="BR37" s="1429"/>
      <c r="BS37" s="1429"/>
      <c r="BT37" s="1429"/>
      <c r="BU37" s="1429"/>
      <c r="BV37" s="1429"/>
      <c r="BW37" s="1429"/>
      <c r="BX37" s="1429"/>
      <c r="BY37" s="1429"/>
      <c r="BZ37" s="1429"/>
      <c r="CA37" s="1429"/>
      <c r="CB37" s="1429"/>
      <c r="CC37" s="1429"/>
      <c r="CD37" s="1429"/>
      <c r="CE37" s="1429"/>
      <c r="CF37" s="1429"/>
      <c r="CG37" s="1429"/>
      <c r="CH37" s="1429"/>
      <c r="CI37" s="1429"/>
      <c r="CJ37" s="1429"/>
      <c r="CK37" s="1429"/>
      <c r="CL37" s="1429"/>
      <c r="CM37" s="1429"/>
      <c r="CN37" s="1429"/>
      <c r="CO37" s="1429"/>
      <c r="CP37" s="1429"/>
      <c r="CQ37" s="1429"/>
      <c r="CR37" s="1429"/>
      <c r="CS37" s="1429"/>
      <c r="CT37" s="1429"/>
      <c r="CU37" s="1429"/>
      <c r="CV37" s="1429"/>
      <c r="CW37" s="1429"/>
      <c r="CX37" s="1429"/>
      <c r="CY37" s="1429"/>
      <c r="CZ37" s="1429"/>
      <c r="DA37" s="1429"/>
      <c r="DB37" s="1429"/>
      <c r="DC37" s="1429"/>
      <c r="DD37" s="1429"/>
      <c r="DE37" s="1429"/>
      <c r="DF37" s="1429"/>
      <c r="DG37" s="1429"/>
      <c r="DH37" s="1429"/>
      <c r="DI37" s="1429"/>
      <c r="DJ37" s="1429"/>
      <c r="DK37" s="1429"/>
      <c r="DL37" s="1429"/>
      <c r="DM37" s="1429"/>
      <c r="DN37" s="1429"/>
      <c r="DO37" s="1429"/>
      <c r="DP37" s="1429"/>
      <c r="DQ37" s="1429"/>
      <c r="DR37" s="1429"/>
      <c r="DS37" s="1429"/>
      <c r="DT37" s="1429"/>
      <c r="DU37" s="1429"/>
      <c r="DV37" s="1429"/>
      <c r="DW37" s="1429"/>
      <c r="DX37" s="1429"/>
      <c r="DY37" s="1429"/>
      <c r="DZ37" s="1429"/>
      <c r="EA37" s="1429"/>
      <c r="EB37" s="1429"/>
      <c r="EC37" s="1429"/>
      <c r="ED37" s="1429"/>
      <c r="EE37" s="1429"/>
      <c r="EF37" s="1429"/>
      <c r="EG37" s="1429"/>
      <c r="EH37" s="1429"/>
      <c r="EI37" s="1429"/>
      <c r="EJ37" s="1429"/>
      <c r="EK37" s="1429"/>
      <c r="EL37" s="1429"/>
      <c r="EM37" s="1429"/>
      <c r="EN37" s="1429"/>
      <c r="EO37" s="1429"/>
      <c r="EP37" s="1429"/>
      <c r="EQ37" s="1429"/>
      <c r="ER37" s="1429"/>
      <c r="ES37" s="1429"/>
      <c r="ET37" s="1429"/>
      <c r="EU37" s="1429"/>
      <c r="EV37" s="1429"/>
      <c r="EW37" s="1429"/>
      <c r="EX37" s="1429"/>
    </row>
    <row r="38" spans="1:154" s="1430" customFormat="1" ht="25" x14ac:dyDescent="0.35">
      <c r="A38" s="1427" t="s">
        <v>5523</v>
      </c>
      <c r="B38" s="1431" t="s">
        <v>5524</v>
      </c>
      <c r="C38" s="1428">
        <v>7</v>
      </c>
      <c r="D38" s="101">
        <v>9329</v>
      </c>
      <c r="E38" s="101">
        <v>17819</v>
      </c>
      <c r="F38" s="1429"/>
      <c r="G38" s="1429"/>
      <c r="H38" s="1429"/>
      <c r="I38" s="1429"/>
      <c r="J38" s="1429"/>
      <c r="K38" s="1429"/>
      <c r="L38" s="1429"/>
      <c r="M38" s="1429"/>
      <c r="N38" s="1429"/>
      <c r="O38" s="1429"/>
      <c r="P38" s="1429"/>
      <c r="Q38" s="1429"/>
      <c r="R38" s="1429"/>
      <c r="S38" s="1429"/>
      <c r="T38" s="1429"/>
      <c r="U38" s="1429"/>
      <c r="V38" s="1429"/>
      <c r="W38" s="1429"/>
      <c r="X38" s="1429"/>
      <c r="Y38" s="1429"/>
      <c r="Z38" s="1429"/>
      <c r="AA38" s="1429"/>
      <c r="AB38" s="1429"/>
      <c r="AC38" s="1429"/>
      <c r="AD38" s="1429"/>
      <c r="AE38" s="1429"/>
      <c r="AF38" s="1429"/>
      <c r="AG38" s="1429"/>
      <c r="AH38" s="1429"/>
      <c r="AI38" s="1429"/>
      <c r="AJ38" s="1429"/>
      <c r="AK38" s="1429"/>
      <c r="AL38" s="1429"/>
      <c r="AM38" s="1429"/>
      <c r="AN38" s="1429"/>
      <c r="AO38" s="1429"/>
      <c r="AP38" s="1429"/>
      <c r="AQ38" s="1429"/>
      <c r="AR38" s="1429"/>
      <c r="AS38" s="1429"/>
      <c r="AT38" s="1429"/>
      <c r="AU38" s="1429"/>
      <c r="AV38" s="1429"/>
      <c r="AW38" s="1429"/>
      <c r="AX38" s="1429"/>
      <c r="AY38" s="1429"/>
      <c r="AZ38" s="1429"/>
      <c r="BA38" s="1429"/>
      <c r="BB38" s="1429"/>
      <c r="BC38" s="1429"/>
      <c r="BD38" s="1429"/>
      <c r="BE38" s="1429"/>
      <c r="BF38" s="1429"/>
      <c r="BG38" s="1429"/>
      <c r="BH38" s="1429"/>
      <c r="BI38" s="1429"/>
      <c r="BJ38" s="1429"/>
      <c r="BK38" s="1429"/>
      <c r="BL38" s="1429"/>
      <c r="BM38" s="1429"/>
      <c r="BN38" s="1429"/>
      <c r="BO38" s="1429"/>
      <c r="BP38" s="1429"/>
      <c r="BQ38" s="1429"/>
      <c r="BR38" s="1429"/>
      <c r="BS38" s="1429"/>
      <c r="BT38" s="1429"/>
      <c r="BU38" s="1429"/>
      <c r="BV38" s="1429"/>
      <c r="BW38" s="1429"/>
      <c r="BX38" s="1429"/>
      <c r="BY38" s="1429"/>
      <c r="BZ38" s="1429"/>
      <c r="CA38" s="1429"/>
      <c r="CB38" s="1429"/>
      <c r="CC38" s="1429"/>
      <c r="CD38" s="1429"/>
      <c r="CE38" s="1429"/>
      <c r="CF38" s="1429"/>
      <c r="CG38" s="1429"/>
      <c r="CH38" s="1429"/>
      <c r="CI38" s="1429"/>
      <c r="CJ38" s="1429"/>
      <c r="CK38" s="1429"/>
      <c r="CL38" s="1429"/>
      <c r="CM38" s="1429"/>
      <c r="CN38" s="1429"/>
      <c r="CO38" s="1429"/>
      <c r="CP38" s="1429"/>
      <c r="CQ38" s="1429"/>
      <c r="CR38" s="1429"/>
      <c r="CS38" s="1429"/>
      <c r="CT38" s="1429"/>
      <c r="CU38" s="1429"/>
      <c r="CV38" s="1429"/>
      <c r="CW38" s="1429"/>
      <c r="CX38" s="1429"/>
      <c r="CY38" s="1429"/>
      <c r="CZ38" s="1429"/>
      <c r="DA38" s="1429"/>
      <c r="DB38" s="1429"/>
      <c r="DC38" s="1429"/>
      <c r="DD38" s="1429"/>
      <c r="DE38" s="1429"/>
      <c r="DF38" s="1429"/>
      <c r="DG38" s="1429"/>
      <c r="DH38" s="1429"/>
      <c r="DI38" s="1429"/>
      <c r="DJ38" s="1429"/>
      <c r="DK38" s="1429"/>
      <c r="DL38" s="1429"/>
      <c r="DM38" s="1429"/>
      <c r="DN38" s="1429"/>
      <c r="DO38" s="1429"/>
      <c r="DP38" s="1429"/>
      <c r="DQ38" s="1429"/>
      <c r="DR38" s="1429"/>
      <c r="DS38" s="1429"/>
      <c r="DT38" s="1429"/>
      <c r="DU38" s="1429"/>
      <c r="DV38" s="1429"/>
      <c r="DW38" s="1429"/>
      <c r="DX38" s="1429"/>
      <c r="DY38" s="1429"/>
      <c r="DZ38" s="1429"/>
      <c r="EA38" s="1429"/>
      <c r="EB38" s="1429"/>
      <c r="EC38" s="1429"/>
      <c r="ED38" s="1429"/>
      <c r="EE38" s="1429"/>
      <c r="EF38" s="1429"/>
      <c r="EG38" s="1429"/>
      <c r="EH38" s="1429"/>
      <c r="EI38" s="1429"/>
      <c r="EJ38" s="1429"/>
      <c r="EK38" s="1429"/>
      <c r="EL38" s="1429"/>
      <c r="EM38" s="1429"/>
      <c r="EN38" s="1429"/>
      <c r="EO38" s="1429"/>
      <c r="EP38" s="1429"/>
      <c r="EQ38" s="1429"/>
      <c r="ER38" s="1429"/>
      <c r="ES38" s="1429"/>
      <c r="ET38" s="1429"/>
      <c r="EU38" s="1429"/>
      <c r="EV38" s="1429"/>
      <c r="EW38" s="1429"/>
      <c r="EX38" s="1429"/>
    </row>
    <row r="39" spans="1:154" s="1430" customFormat="1" ht="25" x14ac:dyDescent="0.35">
      <c r="A39" s="1427" t="s">
        <v>5525</v>
      </c>
      <c r="B39" s="1431" t="s">
        <v>5526</v>
      </c>
      <c r="C39" s="1428">
        <v>21</v>
      </c>
      <c r="D39" s="101">
        <v>10445</v>
      </c>
      <c r="E39" s="101">
        <v>14623</v>
      </c>
      <c r="F39" s="1429"/>
      <c r="G39" s="1429"/>
      <c r="H39" s="1429"/>
      <c r="I39" s="1429"/>
      <c r="J39" s="1429"/>
      <c r="K39" s="1429"/>
      <c r="L39" s="1429"/>
      <c r="M39" s="1429"/>
      <c r="N39" s="1429"/>
      <c r="O39" s="1429"/>
      <c r="P39" s="1429"/>
      <c r="Q39" s="1429"/>
      <c r="R39" s="1429"/>
      <c r="S39" s="1429"/>
      <c r="T39" s="1429"/>
      <c r="U39" s="1429"/>
      <c r="V39" s="1429"/>
      <c r="W39" s="1429"/>
      <c r="X39" s="1429"/>
      <c r="Y39" s="1429"/>
      <c r="Z39" s="1429"/>
      <c r="AA39" s="1429"/>
      <c r="AB39" s="1429"/>
      <c r="AC39" s="1429"/>
      <c r="AD39" s="1429"/>
      <c r="AE39" s="1429"/>
      <c r="AF39" s="1429"/>
      <c r="AG39" s="1429"/>
      <c r="AH39" s="1429"/>
      <c r="AI39" s="1429"/>
      <c r="AJ39" s="1429"/>
      <c r="AK39" s="1429"/>
      <c r="AL39" s="1429"/>
      <c r="AM39" s="1429"/>
      <c r="AN39" s="1429"/>
      <c r="AO39" s="1429"/>
      <c r="AP39" s="1429"/>
      <c r="AQ39" s="1429"/>
      <c r="AR39" s="1429"/>
      <c r="AS39" s="1429"/>
      <c r="AT39" s="1429"/>
      <c r="AU39" s="1429"/>
      <c r="AV39" s="1429"/>
      <c r="AW39" s="1429"/>
      <c r="AX39" s="1429"/>
      <c r="AY39" s="1429"/>
      <c r="AZ39" s="1429"/>
      <c r="BA39" s="1429"/>
      <c r="BB39" s="1429"/>
      <c r="BC39" s="1429"/>
      <c r="BD39" s="1429"/>
      <c r="BE39" s="1429"/>
      <c r="BF39" s="1429"/>
      <c r="BG39" s="1429"/>
      <c r="BH39" s="1429"/>
      <c r="BI39" s="1429"/>
      <c r="BJ39" s="1429"/>
      <c r="BK39" s="1429"/>
      <c r="BL39" s="1429"/>
      <c r="BM39" s="1429"/>
      <c r="BN39" s="1429"/>
      <c r="BO39" s="1429"/>
      <c r="BP39" s="1429"/>
      <c r="BQ39" s="1429"/>
      <c r="BR39" s="1429"/>
      <c r="BS39" s="1429"/>
      <c r="BT39" s="1429"/>
      <c r="BU39" s="1429"/>
      <c r="BV39" s="1429"/>
      <c r="BW39" s="1429"/>
      <c r="BX39" s="1429"/>
      <c r="BY39" s="1429"/>
      <c r="BZ39" s="1429"/>
      <c r="CA39" s="1429"/>
      <c r="CB39" s="1429"/>
      <c r="CC39" s="1429"/>
      <c r="CD39" s="1429"/>
      <c r="CE39" s="1429"/>
      <c r="CF39" s="1429"/>
      <c r="CG39" s="1429"/>
      <c r="CH39" s="1429"/>
      <c r="CI39" s="1429"/>
      <c r="CJ39" s="1429"/>
      <c r="CK39" s="1429"/>
      <c r="CL39" s="1429"/>
      <c r="CM39" s="1429"/>
      <c r="CN39" s="1429"/>
      <c r="CO39" s="1429"/>
      <c r="CP39" s="1429"/>
      <c r="CQ39" s="1429"/>
      <c r="CR39" s="1429"/>
      <c r="CS39" s="1429"/>
      <c r="CT39" s="1429"/>
      <c r="CU39" s="1429"/>
      <c r="CV39" s="1429"/>
      <c r="CW39" s="1429"/>
      <c r="CX39" s="1429"/>
      <c r="CY39" s="1429"/>
      <c r="CZ39" s="1429"/>
      <c r="DA39" s="1429"/>
      <c r="DB39" s="1429"/>
      <c r="DC39" s="1429"/>
      <c r="DD39" s="1429"/>
      <c r="DE39" s="1429"/>
      <c r="DF39" s="1429"/>
      <c r="DG39" s="1429"/>
      <c r="DH39" s="1429"/>
      <c r="DI39" s="1429"/>
      <c r="DJ39" s="1429"/>
      <c r="DK39" s="1429"/>
      <c r="DL39" s="1429"/>
      <c r="DM39" s="1429"/>
      <c r="DN39" s="1429"/>
      <c r="DO39" s="1429"/>
      <c r="DP39" s="1429"/>
      <c r="DQ39" s="1429"/>
      <c r="DR39" s="1429"/>
      <c r="DS39" s="1429"/>
      <c r="DT39" s="1429"/>
      <c r="DU39" s="1429"/>
      <c r="DV39" s="1429"/>
      <c r="DW39" s="1429"/>
      <c r="DX39" s="1429"/>
      <c r="DY39" s="1429"/>
      <c r="DZ39" s="1429"/>
      <c r="EA39" s="1429"/>
      <c r="EB39" s="1429"/>
      <c r="EC39" s="1429"/>
      <c r="ED39" s="1429"/>
      <c r="EE39" s="1429"/>
      <c r="EF39" s="1429"/>
      <c r="EG39" s="1429"/>
      <c r="EH39" s="1429"/>
      <c r="EI39" s="1429"/>
      <c r="EJ39" s="1429"/>
      <c r="EK39" s="1429"/>
      <c r="EL39" s="1429"/>
      <c r="EM39" s="1429"/>
      <c r="EN39" s="1429"/>
      <c r="EO39" s="1429"/>
      <c r="EP39" s="1429"/>
      <c r="EQ39" s="1429"/>
      <c r="ER39" s="1429"/>
      <c r="ES39" s="1429"/>
      <c r="ET39" s="1429"/>
      <c r="EU39" s="1429"/>
      <c r="EV39" s="1429"/>
      <c r="EW39" s="1429"/>
      <c r="EX39" s="1429"/>
    </row>
    <row r="40" spans="1:154" s="1430" customFormat="1" ht="12.5" x14ac:dyDescent="0.35">
      <c r="A40" s="1427" t="s">
        <v>5527</v>
      </c>
      <c r="B40" s="1431" t="s">
        <v>5528</v>
      </c>
      <c r="C40" s="1428">
        <v>6</v>
      </c>
      <c r="D40" s="101">
        <v>8887</v>
      </c>
      <c r="E40" s="101">
        <v>11902</v>
      </c>
      <c r="F40" s="1429"/>
      <c r="G40" s="1429"/>
      <c r="H40" s="1429"/>
      <c r="I40" s="1429"/>
      <c r="J40" s="1429"/>
      <c r="K40" s="1429"/>
      <c r="L40" s="1429"/>
      <c r="M40" s="1429"/>
      <c r="N40" s="1429"/>
      <c r="O40" s="1429"/>
      <c r="P40" s="1429"/>
      <c r="Q40" s="1429"/>
      <c r="R40" s="1429"/>
      <c r="S40" s="1429"/>
      <c r="T40" s="1429"/>
      <c r="U40" s="1429"/>
      <c r="V40" s="1429"/>
      <c r="W40" s="1429"/>
      <c r="X40" s="1429"/>
      <c r="Y40" s="1429"/>
      <c r="Z40" s="1429"/>
      <c r="AA40" s="1429"/>
      <c r="AB40" s="1429"/>
      <c r="AC40" s="1429"/>
      <c r="AD40" s="1429"/>
      <c r="AE40" s="1429"/>
      <c r="AF40" s="1429"/>
      <c r="AG40" s="1429"/>
      <c r="AH40" s="1429"/>
      <c r="AI40" s="1429"/>
      <c r="AJ40" s="1429"/>
      <c r="AK40" s="1429"/>
      <c r="AL40" s="1429"/>
      <c r="AM40" s="1429"/>
      <c r="AN40" s="1429"/>
      <c r="AO40" s="1429"/>
      <c r="AP40" s="1429"/>
      <c r="AQ40" s="1429"/>
      <c r="AR40" s="1429"/>
      <c r="AS40" s="1429"/>
      <c r="AT40" s="1429"/>
      <c r="AU40" s="1429"/>
      <c r="AV40" s="1429"/>
      <c r="AW40" s="1429"/>
      <c r="AX40" s="1429"/>
      <c r="AY40" s="1429"/>
      <c r="AZ40" s="1429"/>
      <c r="BA40" s="1429"/>
      <c r="BB40" s="1429"/>
      <c r="BC40" s="1429"/>
      <c r="BD40" s="1429"/>
      <c r="BE40" s="1429"/>
      <c r="BF40" s="1429"/>
      <c r="BG40" s="1429"/>
      <c r="BH40" s="1429"/>
      <c r="BI40" s="1429"/>
      <c r="BJ40" s="1429"/>
      <c r="BK40" s="1429"/>
      <c r="BL40" s="1429"/>
      <c r="BM40" s="1429"/>
      <c r="BN40" s="1429"/>
      <c r="BO40" s="1429"/>
      <c r="BP40" s="1429"/>
      <c r="BQ40" s="1429"/>
      <c r="BR40" s="1429"/>
      <c r="BS40" s="1429"/>
      <c r="BT40" s="1429"/>
      <c r="BU40" s="1429"/>
      <c r="BV40" s="1429"/>
      <c r="BW40" s="1429"/>
      <c r="BX40" s="1429"/>
      <c r="BY40" s="1429"/>
      <c r="BZ40" s="1429"/>
      <c r="CA40" s="1429"/>
      <c r="CB40" s="1429"/>
      <c r="CC40" s="1429"/>
      <c r="CD40" s="1429"/>
      <c r="CE40" s="1429"/>
      <c r="CF40" s="1429"/>
      <c r="CG40" s="1429"/>
      <c r="CH40" s="1429"/>
      <c r="CI40" s="1429"/>
      <c r="CJ40" s="1429"/>
      <c r="CK40" s="1429"/>
      <c r="CL40" s="1429"/>
      <c r="CM40" s="1429"/>
      <c r="CN40" s="1429"/>
      <c r="CO40" s="1429"/>
      <c r="CP40" s="1429"/>
      <c r="CQ40" s="1429"/>
      <c r="CR40" s="1429"/>
      <c r="CS40" s="1429"/>
      <c r="CT40" s="1429"/>
      <c r="CU40" s="1429"/>
      <c r="CV40" s="1429"/>
      <c r="CW40" s="1429"/>
      <c r="CX40" s="1429"/>
      <c r="CY40" s="1429"/>
      <c r="CZ40" s="1429"/>
      <c r="DA40" s="1429"/>
      <c r="DB40" s="1429"/>
      <c r="DC40" s="1429"/>
      <c r="DD40" s="1429"/>
      <c r="DE40" s="1429"/>
      <c r="DF40" s="1429"/>
      <c r="DG40" s="1429"/>
      <c r="DH40" s="1429"/>
      <c r="DI40" s="1429"/>
      <c r="DJ40" s="1429"/>
      <c r="DK40" s="1429"/>
      <c r="DL40" s="1429"/>
      <c r="DM40" s="1429"/>
      <c r="DN40" s="1429"/>
      <c r="DO40" s="1429"/>
      <c r="DP40" s="1429"/>
      <c r="DQ40" s="1429"/>
      <c r="DR40" s="1429"/>
      <c r="DS40" s="1429"/>
      <c r="DT40" s="1429"/>
      <c r="DU40" s="1429"/>
      <c r="DV40" s="1429"/>
      <c r="DW40" s="1429"/>
      <c r="DX40" s="1429"/>
      <c r="DY40" s="1429"/>
      <c r="DZ40" s="1429"/>
      <c r="EA40" s="1429"/>
      <c r="EB40" s="1429"/>
      <c r="EC40" s="1429"/>
      <c r="ED40" s="1429"/>
      <c r="EE40" s="1429"/>
      <c r="EF40" s="1429"/>
      <c r="EG40" s="1429"/>
      <c r="EH40" s="1429"/>
      <c r="EI40" s="1429"/>
      <c r="EJ40" s="1429"/>
      <c r="EK40" s="1429"/>
      <c r="EL40" s="1429"/>
      <c r="EM40" s="1429"/>
      <c r="EN40" s="1429"/>
      <c r="EO40" s="1429"/>
      <c r="EP40" s="1429"/>
      <c r="EQ40" s="1429"/>
      <c r="ER40" s="1429"/>
      <c r="ES40" s="1429"/>
      <c r="ET40" s="1429"/>
      <c r="EU40" s="1429"/>
      <c r="EV40" s="1429"/>
      <c r="EW40" s="1429"/>
      <c r="EX40" s="1429"/>
    </row>
    <row r="41" spans="1:154" s="1430" customFormat="1" ht="12.5" x14ac:dyDescent="0.35">
      <c r="A41" s="1427" t="s">
        <v>5529</v>
      </c>
      <c r="B41" s="1427" t="s">
        <v>5530</v>
      </c>
      <c r="C41" s="1428">
        <v>11</v>
      </c>
      <c r="D41" s="101">
        <v>8032.5</v>
      </c>
      <c r="E41" s="101">
        <v>8032.5</v>
      </c>
      <c r="F41" s="1429"/>
      <c r="G41" s="1429"/>
      <c r="H41" s="1429"/>
      <c r="I41" s="1429"/>
      <c r="J41" s="1429"/>
      <c r="K41" s="1429"/>
      <c r="L41" s="1429"/>
      <c r="M41" s="1429"/>
      <c r="N41" s="1429"/>
      <c r="O41" s="1429"/>
      <c r="P41" s="1429"/>
      <c r="Q41" s="1429"/>
      <c r="R41" s="1429"/>
      <c r="S41" s="1429"/>
      <c r="T41" s="1429"/>
      <c r="U41" s="1429"/>
      <c r="V41" s="1429"/>
      <c r="W41" s="1429"/>
      <c r="X41" s="1429"/>
      <c r="Y41" s="1429"/>
      <c r="Z41" s="1429"/>
      <c r="AA41" s="1429"/>
      <c r="AB41" s="1429"/>
      <c r="AC41" s="1429"/>
      <c r="AD41" s="1429"/>
      <c r="AE41" s="1429"/>
      <c r="AF41" s="1429"/>
      <c r="AG41" s="1429"/>
      <c r="AH41" s="1429"/>
      <c r="AI41" s="1429"/>
      <c r="AJ41" s="1429"/>
      <c r="AK41" s="1429"/>
      <c r="AL41" s="1429"/>
      <c r="AM41" s="1429"/>
      <c r="AN41" s="1429"/>
      <c r="AO41" s="1429"/>
      <c r="AP41" s="1429"/>
      <c r="AQ41" s="1429"/>
      <c r="AR41" s="1429"/>
      <c r="AS41" s="1429"/>
      <c r="AT41" s="1429"/>
      <c r="AU41" s="1429"/>
      <c r="AV41" s="1429"/>
      <c r="AW41" s="1429"/>
      <c r="AX41" s="1429"/>
      <c r="AY41" s="1429"/>
      <c r="AZ41" s="1429"/>
      <c r="BA41" s="1429"/>
      <c r="BB41" s="1429"/>
      <c r="BC41" s="1429"/>
      <c r="BD41" s="1429"/>
      <c r="BE41" s="1429"/>
      <c r="BF41" s="1429"/>
      <c r="BG41" s="1429"/>
      <c r="BH41" s="1429"/>
      <c r="BI41" s="1429"/>
      <c r="BJ41" s="1429"/>
      <c r="BK41" s="1429"/>
      <c r="BL41" s="1429"/>
      <c r="BM41" s="1429"/>
      <c r="BN41" s="1429"/>
      <c r="BO41" s="1429"/>
      <c r="BP41" s="1429"/>
      <c r="BQ41" s="1429"/>
      <c r="BR41" s="1429"/>
      <c r="BS41" s="1429"/>
      <c r="BT41" s="1429"/>
      <c r="BU41" s="1429"/>
      <c r="BV41" s="1429"/>
      <c r="BW41" s="1429"/>
      <c r="BX41" s="1429"/>
      <c r="BY41" s="1429"/>
      <c r="BZ41" s="1429"/>
      <c r="CA41" s="1429"/>
      <c r="CB41" s="1429"/>
      <c r="CC41" s="1429"/>
      <c r="CD41" s="1429"/>
      <c r="CE41" s="1429"/>
      <c r="CF41" s="1429"/>
      <c r="CG41" s="1429"/>
      <c r="CH41" s="1429"/>
      <c r="CI41" s="1429"/>
      <c r="CJ41" s="1429"/>
      <c r="CK41" s="1429"/>
      <c r="CL41" s="1429"/>
      <c r="CM41" s="1429"/>
      <c r="CN41" s="1429"/>
      <c r="CO41" s="1429"/>
      <c r="CP41" s="1429"/>
      <c r="CQ41" s="1429"/>
      <c r="CR41" s="1429"/>
      <c r="CS41" s="1429"/>
      <c r="CT41" s="1429"/>
      <c r="CU41" s="1429"/>
      <c r="CV41" s="1429"/>
      <c r="CW41" s="1429"/>
      <c r="CX41" s="1429"/>
      <c r="CY41" s="1429"/>
      <c r="CZ41" s="1429"/>
      <c r="DA41" s="1429"/>
      <c r="DB41" s="1429"/>
      <c r="DC41" s="1429"/>
      <c r="DD41" s="1429"/>
      <c r="DE41" s="1429"/>
      <c r="DF41" s="1429"/>
      <c r="DG41" s="1429"/>
      <c r="DH41" s="1429"/>
      <c r="DI41" s="1429"/>
      <c r="DJ41" s="1429"/>
      <c r="DK41" s="1429"/>
      <c r="DL41" s="1429"/>
      <c r="DM41" s="1429"/>
      <c r="DN41" s="1429"/>
      <c r="DO41" s="1429"/>
      <c r="DP41" s="1429"/>
      <c r="DQ41" s="1429"/>
      <c r="DR41" s="1429"/>
      <c r="DS41" s="1429"/>
      <c r="DT41" s="1429"/>
      <c r="DU41" s="1429"/>
      <c r="DV41" s="1429"/>
      <c r="DW41" s="1429"/>
      <c r="DX41" s="1429"/>
      <c r="DY41" s="1429"/>
      <c r="DZ41" s="1429"/>
      <c r="EA41" s="1429"/>
      <c r="EB41" s="1429"/>
      <c r="EC41" s="1429"/>
      <c r="ED41" s="1429"/>
      <c r="EE41" s="1429"/>
      <c r="EF41" s="1429"/>
      <c r="EG41" s="1429"/>
      <c r="EH41" s="1429"/>
      <c r="EI41" s="1429"/>
      <c r="EJ41" s="1429"/>
      <c r="EK41" s="1429"/>
      <c r="EL41" s="1429"/>
      <c r="EM41" s="1429"/>
      <c r="EN41" s="1429"/>
      <c r="EO41" s="1429"/>
      <c r="EP41" s="1429"/>
      <c r="EQ41" s="1429"/>
      <c r="ER41" s="1429"/>
      <c r="ES41" s="1429"/>
      <c r="ET41" s="1429"/>
      <c r="EU41" s="1429"/>
      <c r="EV41" s="1429"/>
      <c r="EW41" s="1429"/>
      <c r="EX41" s="1429"/>
    </row>
    <row r="42" spans="1:154" s="1430" customFormat="1" ht="12.5" x14ac:dyDescent="0.35">
      <c r="A42" s="1427" t="s">
        <v>5531</v>
      </c>
      <c r="B42" s="1427" t="s">
        <v>5532</v>
      </c>
      <c r="C42" s="1446">
        <v>2</v>
      </c>
      <c r="D42" s="1447">
        <v>9951</v>
      </c>
      <c r="E42" s="101">
        <v>11902</v>
      </c>
      <c r="F42" s="1429"/>
      <c r="G42" s="1429"/>
      <c r="H42" s="1429"/>
      <c r="I42" s="1429"/>
      <c r="J42" s="1429"/>
      <c r="K42" s="1429"/>
      <c r="L42" s="1429"/>
      <c r="M42" s="1429"/>
      <c r="N42" s="1429"/>
      <c r="O42" s="1429"/>
      <c r="P42" s="1429"/>
      <c r="Q42" s="1429"/>
      <c r="R42" s="1429"/>
      <c r="S42" s="1429"/>
      <c r="T42" s="1429"/>
      <c r="U42" s="1429"/>
      <c r="V42" s="1429"/>
      <c r="W42" s="1429"/>
      <c r="X42" s="1429"/>
      <c r="Y42" s="1429"/>
      <c r="Z42" s="1429"/>
      <c r="AA42" s="1429"/>
      <c r="AB42" s="1429"/>
      <c r="AC42" s="1429"/>
      <c r="AD42" s="1429"/>
      <c r="AE42" s="1429"/>
      <c r="AF42" s="1429"/>
      <c r="AG42" s="1429"/>
      <c r="AH42" s="1429"/>
      <c r="AI42" s="1429"/>
      <c r="AJ42" s="1429"/>
      <c r="AK42" s="1429"/>
      <c r="AL42" s="1429"/>
      <c r="AM42" s="1429"/>
      <c r="AN42" s="1429"/>
      <c r="AO42" s="1429"/>
      <c r="AP42" s="1429"/>
      <c r="AQ42" s="1429"/>
      <c r="AR42" s="1429"/>
      <c r="AS42" s="1429"/>
      <c r="AT42" s="1429"/>
      <c r="AU42" s="1429"/>
      <c r="AV42" s="1429"/>
      <c r="AW42" s="1429"/>
      <c r="AX42" s="1429"/>
      <c r="AY42" s="1429"/>
      <c r="AZ42" s="1429"/>
      <c r="BA42" s="1429"/>
      <c r="BB42" s="1429"/>
      <c r="BC42" s="1429"/>
      <c r="BD42" s="1429"/>
      <c r="BE42" s="1429"/>
      <c r="BF42" s="1429"/>
      <c r="BG42" s="1429"/>
      <c r="BH42" s="1429"/>
      <c r="BI42" s="1429"/>
      <c r="BJ42" s="1429"/>
      <c r="BK42" s="1429"/>
      <c r="BL42" s="1429"/>
      <c r="BM42" s="1429"/>
      <c r="BN42" s="1429"/>
      <c r="BO42" s="1429"/>
      <c r="BP42" s="1429"/>
      <c r="BQ42" s="1429"/>
      <c r="BR42" s="1429"/>
      <c r="BS42" s="1429"/>
      <c r="BT42" s="1429"/>
      <c r="BU42" s="1429"/>
      <c r="BV42" s="1429"/>
      <c r="BW42" s="1429"/>
      <c r="BX42" s="1429"/>
      <c r="BY42" s="1429"/>
      <c r="BZ42" s="1429"/>
      <c r="CA42" s="1429"/>
      <c r="CB42" s="1429"/>
      <c r="CC42" s="1429"/>
      <c r="CD42" s="1429"/>
      <c r="CE42" s="1429"/>
      <c r="CF42" s="1429"/>
      <c r="CG42" s="1429"/>
      <c r="CH42" s="1429"/>
      <c r="CI42" s="1429"/>
      <c r="CJ42" s="1429"/>
      <c r="CK42" s="1429"/>
      <c r="CL42" s="1429"/>
      <c r="CM42" s="1429"/>
      <c r="CN42" s="1429"/>
      <c r="CO42" s="1429"/>
      <c r="CP42" s="1429"/>
      <c r="CQ42" s="1429"/>
      <c r="CR42" s="1429"/>
      <c r="CS42" s="1429"/>
      <c r="CT42" s="1429"/>
      <c r="CU42" s="1429"/>
      <c r="CV42" s="1429"/>
      <c r="CW42" s="1429"/>
      <c r="CX42" s="1429"/>
      <c r="CY42" s="1429"/>
      <c r="CZ42" s="1429"/>
      <c r="DA42" s="1429"/>
      <c r="DB42" s="1429"/>
      <c r="DC42" s="1429"/>
      <c r="DD42" s="1429"/>
      <c r="DE42" s="1429"/>
      <c r="DF42" s="1429"/>
      <c r="DG42" s="1429"/>
      <c r="DH42" s="1429"/>
      <c r="DI42" s="1429"/>
      <c r="DJ42" s="1429"/>
      <c r="DK42" s="1429"/>
      <c r="DL42" s="1429"/>
      <c r="DM42" s="1429"/>
      <c r="DN42" s="1429"/>
      <c r="DO42" s="1429"/>
      <c r="DP42" s="1429"/>
      <c r="DQ42" s="1429"/>
      <c r="DR42" s="1429"/>
      <c r="DS42" s="1429"/>
      <c r="DT42" s="1429"/>
      <c r="DU42" s="1429"/>
      <c r="DV42" s="1429"/>
      <c r="DW42" s="1429"/>
      <c r="DX42" s="1429"/>
      <c r="DY42" s="1429"/>
      <c r="DZ42" s="1429"/>
      <c r="EA42" s="1429"/>
      <c r="EB42" s="1429"/>
      <c r="EC42" s="1429"/>
      <c r="ED42" s="1429"/>
      <c r="EE42" s="1429"/>
      <c r="EF42" s="1429"/>
      <c r="EG42" s="1429"/>
      <c r="EH42" s="1429"/>
      <c r="EI42" s="1429"/>
      <c r="EJ42" s="1429"/>
      <c r="EK42" s="1429"/>
      <c r="EL42" s="1429"/>
      <c r="EM42" s="1429"/>
      <c r="EN42" s="1429"/>
      <c r="EO42" s="1429"/>
      <c r="EP42" s="1429"/>
      <c r="EQ42" s="1429"/>
      <c r="ER42" s="1429"/>
      <c r="ES42" s="1429"/>
      <c r="ET42" s="1429"/>
      <c r="EU42" s="1429"/>
      <c r="EV42" s="1429"/>
      <c r="EW42" s="1429"/>
      <c r="EX42" s="1429"/>
    </row>
    <row r="43" spans="1:154" s="170" customFormat="1" ht="12.5" x14ac:dyDescent="0.25">
      <c r="A43" s="70"/>
      <c r="B43" s="102" t="s">
        <v>4241</v>
      </c>
      <c r="C43" s="71">
        <f>SUM(C25:C42)</f>
        <v>379</v>
      </c>
      <c r="D43" s="1439"/>
      <c r="E43" s="1439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167"/>
      <c r="DH43" s="167"/>
      <c r="DI43" s="167"/>
      <c r="DJ43" s="167"/>
      <c r="DK43" s="167"/>
      <c r="DL43" s="167"/>
      <c r="DM43" s="167"/>
      <c r="DN43" s="167"/>
      <c r="DO43" s="167"/>
      <c r="DP43" s="167"/>
      <c r="DQ43" s="167"/>
      <c r="DR43" s="167"/>
      <c r="DS43" s="167"/>
      <c r="DT43" s="167"/>
      <c r="DU43" s="167"/>
      <c r="DV43" s="167"/>
      <c r="DW43" s="167"/>
      <c r="DX43" s="167"/>
      <c r="DY43" s="167"/>
      <c r="DZ43" s="167"/>
      <c r="EA43" s="167"/>
      <c r="EB43" s="167"/>
      <c r="EC43" s="167"/>
      <c r="ED43" s="167"/>
      <c r="EE43" s="167"/>
      <c r="EF43" s="167"/>
      <c r="EG43" s="167"/>
      <c r="EH43" s="167"/>
      <c r="EI43" s="167"/>
      <c r="EJ43" s="167"/>
      <c r="EK43" s="167"/>
      <c r="EL43" s="167"/>
      <c r="EM43" s="167"/>
      <c r="EN43" s="167"/>
      <c r="EO43" s="167"/>
      <c r="EP43" s="167"/>
      <c r="EQ43" s="167"/>
      <c r="ER43" s="167"/>
      <c r="ES43" s="167"/>
      <c r="ET43" s="167"/>
      <c r="EU43" s="167"/>
      <c r="EV43" s="167"/>
      <c r="EW43" s="167"/>
      <c r="EX43" s="167"/>
    </row>
    <row r="44" spans="1:154" s="170" customFormat="1" ht="12.5" x14ac:dyDescent="0.25">
      <c r="A44" s="222"/>
      <c r="B44" s="1448"/>
      <c r="C44" s="1449"/>
      <c r="D44" s="1439"/>
      <c r="E44" s="1439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167"/>
      <c r="DH44" s="167"/>
      <c r="DI44" s="167"/>
      <c r="DJ44" s="167"/>
      <c r="DK44" s="167"/>
      <c r="DL44" s="167"/>
      <c r="DM44" s="167"/>
      <c r="DN44" s="167"/>
      <c r="DO44" s="167"/>
      <c r="DP44" s="167"/>
      <c r="DQ44" s="167"/>
      <c r="DR44" s="167"/>
      <c r="DS44" s="167"/>
      <c r="DT44" s="167"/>
      <c r="DU44" s="167"/>
      <c r="DV44" s="167"/>
      <c r="DW44" s="167"/>
      <c r="DX44" s="167"/>
      <c r="DY44" s="167"/>
      <c r="DZ44" s="167"/>
      <c r="EA44" s="167"/>
      <c r="EB44" s="167"/>
      <c r="EC44" s="167"/>
      <c r="ED44" s="167"/>
      <c r="EE44" s="167"/>
      <c r="EF44" s="167"/>
      <c r="EG44" s="167"/>
      <c r="EH44" s="167"/>
      <c r="EI44" s="167"/>
      <c r="EJ44" s="167"/>
      <c r="EK44" s="167"/>
      <c r="EL44" s="167"/>
      <c r="EM44" s="167"/>
      <c r="EN44" s="167"/>
      <c r="EO44" s="167"/>
      <c r="EP44" s="167"/>
      <c r="EQ44" s="167"/>
      <c r="ER44" s="167"/>
      <c r="ES44" s="167"/>
      <c r="ET44" s="167"/>
      <c r="EU44" s="167"/>
      <c r="EV44" s="167"/>
      <c r="EW44" s="167"/>
      <c r="EX44" s="167"/>
    </row>
    <row r="45" spans="1:154" s="170" customFormat="1" ht="12.5" x14ac:dyDescent="0.25">
      <c r="A45" s="1440"/>
      <c r="B45" s="1441"/>
      <c r="C45" s="1440"/>
      <c r="D45" s="1439"/>
      <c r="E45" s="1439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167"/>
      <c r="DH45" s="167"/>
      <c r="DI45" s="167"/>
      <c r="DJ45" s="167"/>
      <c r="DK45" s="167"/>
      <c r="DL45" s="167"/>
      <c r="DM45" s="167"/>
      <c r="DN45" s="167"/>
      <c r="DO45" s="167"/>
      <c r="DP45" s="167"/>
      <c r="DQ45" s="167"/>
      <c r="DR45" s="167"/>
      <c r="DS45" s="167"/>
      <c r="DT45" s="167"/>
      <c r="DU45" s="167"/>
      <c r="DV45" s="167"/>
      <c r="DW45" s="167"/>
      <c r="DX45" s="167"/>
      <c r="DY45" s="167"/>
      <c r="DZ45" s="167"/>
      <c r="EA45" s="167"/>
      <c r="EB45" s="167"/>
      <c r="EC45" s="167"/>
      <c r="ED45" s="167"/>
      <c r="EE45" s="167"/>
      <c r="EF45" s="167"/>
      <c r="EG45" s="167"/>
      <c r="EH45" s="167"/>
      <c r="EI45" s="167"/>
      <c r="EJ45" s="167"/>
      <c r="EK45" s="167"/>
      <c r="EL45" s="167"/>
      <c r="EM45" s="167"/>
      <c r="EN45" s="167"/>
      <c r="EO45" s="167"/>
      <c r="EP45" s="167"/>
      <c r="EQ45" s="167"/>
      <c r="ER45" s="167"/>
      <c r="ES45" s="167"/>
      <c r="ET45" s="167"/>
      <c r="EU45" s="167"/>
      <c r="EV45" s="167"/>
      <c r="EW45" s="167"/>
      <c r="EX45" s="167"/>
    </row>
    <row r="46" spans="1:154" s="170" customFormat="1" ht="12.5" x14ac:dyDescent="0.25">
      <c r="A46" s="645" t="s">
        <v>4169</v>
      </c>
      <c r="B46" s="645" t="s">
        <v>4168</v>
      </c>
      <c r="C46" s="1450"/>
      <c r="D46" s="1445"/>
      <c r="E46" s="1445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167"/>
      <c r="DH46" s="167"/>
      <c r="DI46" s="167"/>
      <c r="DJ46" s="167"/>
      <c r="DK46" s="167"/>
      <c r="DL46" s="167"/>
      <c r="DM46" s="167"/>
      <c r="DN46" s="167"/>
      <c r="DO46" s="167"/>
      <c r="DP46" s="167"/>
      <c r="DQ46" s="167"/>
      <c r="DR46" s="167"/>
      <c r="DS46" s="167"/>
      <c r="DT46" s="167"/>
      <c r="DU46" s="167"/>
      <c r="DV46" s="167"/>
      <c r="DW46" s="167"/>
      <c r="DX46" s="167"/>
      <c r="DY46" s="167"/>
      <c r="DZ46" s="167"/>
      <c r="EA46" s="167"/>
      <c r="EB46" s="167"/>
      <c r="EC46" s="167"/>
      <c r="ED46" s="167"/>
      <c r="EE46" s="167"/>
      <c r="EF46" s="167"/>
      <c r="EG46" s="167"/>
      <c r="EH46" s="167"/>
      <c r="EI46" s="167"/>
      <c r="EJ46" s="167"/>
      <c r="EK46" s="167"/>
      <c r="EL46" s="167"/>
      <c r="EM46" s="167"/>
      <c r="EN46" s="167"/>
      <c r="EO46" s="167"/>
      <c r="EP46" s="167"/>
      <c r="EQ46" s="167"/>
      <c r="ER46" s="167"/>
      <c r="ES46" s="167"/>
      <c r="ET46" s="167"/>
      <c r="EU46" s="167"/>
      <c r="EV46" s="167"/>
      <c r="EW46" s="167"/>
      <c r="EX46" s="167"/>
    </row>
    <row r="47" spans="1:154" s="302" customFormat="1" ht="12.5" x14ac:dyDescent="0.25">
      <c r="A47" s="1427" t="s">
        <v>5517</v>
      </c>
      <c r="B47" s="1427" t="s">
        <v>5518</v>
      </c>
      <c r="C47" s="1446">
        <v>1</v>
      </c>
      <c r="D47" s="1447">
        <v>8857</v>
      </c>
      <c r="E47" s="1447">
        <v>8857</v>
      </c>
      <c r="F47" s="301"/>
      <c r="G47" s="301"/>
      <c r="H47" s="301"/>
      <c r="I47" s="301"/>
      <c r="J47" s="301"/>
      <c r="K47" s="301"/>
      <c r="L47" s="301"/>
      <c r="M47" s="301"/>
      <c r="N47" s="301"/>
      <c r="O47" s="301"/>
      <c r="P47" s="301"/>
      <c r="Q47" s="301"/>
      <c r="R47" s="301"/>
      <c r="S47" s="301"/>
      <c r="T47" s="301"/>
      <c r="U47" s="301"/>
      <c r="V47" s="301"/>
      <c r="W47" s="301"/>
      <c r="X47" s="301"/>
      <c r="Y47" s="301"/>
      <c r="Z47" s="301"/>
      <c r="AA47" s="301"/>
      <c r="AB47" s="301"/>
      <c r="AC47" s="301"/>
      <c r="AD47" s="301"/>
      <c r="AE47" s="301"/>
      <c r="AF47" s="301"/>
      <c r="AG47" s="301"/>
      <c r="AH47" s="301"/>
      <c r="AI47" s="301"/>
      <c r="AJ47" s="301"/>
      <c r="AK47" s="301"/>
      <c r="AL47" s="301"/>
      <c r="AM47" s="301"/>
      <c r="AN47" s="301"/>
      <c r="AO47" s="301"/>
      <c r="AP47" s="301"/>
      <c r="AQ47" s="301"/>
      <c r="AR47" s="301"/>
      <c r="AS47" s="301"/>
      <c r="AT47" s="301"/>
      <c r="AU47" s="301"/>
      <c r="AV47" s="301"/>
      <c r="AW47" s="301"/>
      <c r="AX47" s="301"/>
      <c r="AY47" s="301"/>
      <c r="AZ47" s="301"/>
      <c r="BA47" s="301"/>
      <c r="BB47" s="301"/>
      <c r="BC47" s="301"/>
      <c r="BD47" s="301"/>
      <c r="BE47" s="301"/>
      <c r="BF47" s="301"/>
      <c r="BG47" s="301"/>
      <c r="BH47" s="301"/>
      <c r="BI47" s="301"/>
      <c r="BJ47" s="301"/>
      <c r="BK47" s="301"/>
      <c r="BL47" s="301"/>
      <c r="BM47" s="301"/>
      <c r="BN47" s="301"/>
      <c r="BO47" s="301"/>
      <c r="BP47" s="301"/>
      <c r="BQ47" s="301"/>
      <c r="BR47" s="301"/>
      <c r="BS47" s="301"/>
      <c r="BT47" s="301"/>
      <c r="BU47" s="301"/>
      <c r="BV47" s="301"/>
      <c r="BW47" s="301"/>
      <c r="BX47" s="301"/>
      <c r="BY47" s="301"/>
      <c r="BZ47" s="301"/>
      <c r="CA47" s="301"/>
      <c r="CB47" s="301"/>
      <c r="CC47" s="301"/>
      <c r="CD47" s="301"/>
      <c r="CE47" s="301"/>
      <c r="CF47" s="301"/>
      <c r="CG47" s="301"/>
      <c r="CH47" s="301"/>
      <c r="CI47" s="301"/>
      <c r="CJ47" s="301"/>
      <c r="CK47" s="301"/>
      <c r="CL47" s="301"/>
      <c r="CM47" s="301"/>
      <c r="CN47" s="301"/>
      <c r="CO47" s="301"/>
      <c r="CP47" s="301"/>
      <c r="CQ47" s="301"/>
      <c r="CR47" s="301"/>
      <c r="CS47" s="301"/>
      <c r="CT47" s="301"/>
      <c r="CU47" s="301"/>
      <c r="CV47" s="301"/>
      <c r="CW47" s="301"/>
      <c r="CX47" s="301"/>
      <c r="CY47" s="301"/>
      <c r="CZ47" s="301"/>
      <c r="DA47" s="301"/>
      <c r="DB47" s="301"/>
      <c r="DC47" s="301"/>
      <c r="DD47" s="301"/>
      <c r="DE47" s="301"/>
      <c r="DF47" s="301"/>
      <c r="DG47" s="301"/>
      <c r="DH47" s="301"/>
      <c r="DI47" s="301"/>
      <c r="DJ47" s="301"/>
      <c r="DK47" s="301"/>
      <c r="DL47" s="301"/>
      <c r="DM47" s="301"/>
      <c r="DN47" s="301"/>
      <c r="DO47" s="301"/>
      <c r="DP47" s="301"/>
      <c r="DQ47" s="301"/>
      <c r="DR47" s="301"/>
      <c r="DS47" s="301"/>
      <c r="DT47" s="301"/>
      <c r="DU47" s="301"/>
      <c r="DV47" s="301"/>
      <c r="DW47" s="301"/>
      <c r="DX47" s="301"/>
      <c r="DY47" s="301"/>
      <c r="DZ47" s="301"/>
      <c r="EA47" s="301"/>
      <c r="EB47" s="301"/>
      <c r="EC47" s="301"/>
      <c r="ED47" s="301"/>
      <c r="EE47" s="301"/>
      <c r="EF47" s="301"/>
      <c r="EG47" s="301"/>
      <c r="EH47" s="301"/>
      <c r="EI47" s="301"/>
      <c r="EJ47" s="301"/>
      <c r="EK47" s="301"/>
      <c r="EL47" s="301"/>
      <c r="EM47" s="301"/>
      <c r="EN47" s="301"/>
      <c r="EO47" s="301"/>
      <c r="EP47" s="301"/>
      <c r="EQ47" s="301"/>
      <c r="ER47" s="301"/>
      <c r="ES47" s="301"/>
      <c r="ET47" s="301"/>
      <c r="EU47" s="301"/>
      <c r="EV47" s="301"/>
      <c r="EW47" s="301"/>
      <c r="EX47" s="301"/>
    </row>
    <row r="48" spans="1:154" s="302" customFormat="1" ht="12.5" x14ac:dyDescent="0.25">
      <c r="A48" s="1427" t="s">
        <v>5515</v>
      </c>
      <c r="B48" s="1427" t="s">
        <v>5516</v>
      </c>
      <c r="C48" s="1446">
        <v>1</v>
      </c>
      <c r="D48" s="1447">
        <v>8857</v>
      </c>
      <c r="E48" s="1447">
        <v>8857</v>
      </c>
      <c r="F48" s="301"/>
      <c r="G48" s="301"/>
      <c r="H48" s="301"/>
      <c r="I48" s="301"/>
      <c r="J48" s="301"/>
      <c r="K48" s="301"/>
      <c r="L48" s="301"/>
      <c r="M48" s="301"/>
      <c r="N48" s="301"/>
      <c r="O48" s="301"/>
      <c r="P48" s="301"/>
      <c r="Q48" s="301"/>
      <c r="R48" s="301"/>
      <c r="S48" s="301"/>
      <c r="T48" s="301"/>
      <c r="U48" s="301"/>
      <c r="V48" s="301"/>
      <c r="W48" s="301"/>
      <c r="X48" s="301"/>
      <c r="Y48" s="301"/>
      <c r="Z48" s="301"/>
      <c r="AA48" s="301"/>
      <c r="AB48" s="301"/>
      <c r="AC48" s="301"/>
      <c r="AD48" s="301"/>
      <c r="AE48" s="301"/>
      <c r="AF48" s="301"/>
      <c r="AG48" s="301"/>
      <c r="AH48" s="301"/>
      <c r="AI48" s="301"/>
      <c r="AJ48" s="301"/>
      <c r="AK48" s="301"/>
      <c r="AL48" s="301"/>
      <c r="AM48" s="301"/>
      <c r="AN48" s="301"/>
      <c r="AO48" s="301"/>
      <c r="AP48" s="301"/>
      <c r="AQ48" s="301"/>
      <c r="AR48" s="301"/>
      <c r="AS48" s="301"/>
      <c r="AT48" s="301"/>
      <c r="AU48" s="301"/>
      <c r="AV48" s="301"/>
      <c r="AW48" s="301"/>
      <c r="AX48" s="301"/>
      <c r="AY48" s="301"/>
      <c r="AZ48" s="301"/>
      <c r="BA48" s="301"/>
      <c r="BB48" s="301"/>
      <c r="BC48" s="301"/>
      <c r="BD48" s="301"/>
      <c r="BE48" s="301"/>
      <c r="BF48" s="301"/>
      <c r="BG48" s="301"/>
      <c r="BH48" s="301"/>
      <c r="BI48" s="301"/>
      <c r="BJ48" s="301"/>
      <c r="BK48" s="301"/>
      <c r="BL48" s="301"/>
      <c r="BM48" s="301"/>
      <c r="BN48" s="301"/>
      <c r="BO48" s="301"/>
      <c r="BP48" s="301"/>
      <c r="BQ48" s="301"/>
      <c r="BR48" s="301"/>
      <c r="BS48" s="301"/>
      <c r="BT48" s="301"/>
      <c r="BU48" s="301"/>
      <c r="BV48" s="301"/>
      <c r="BW48" s="301"/>
      <c r="BX48" s="301"/>
      <c r="BY48" s="301"/>
      <c r="BZ48" s="301"/>
      <c r="CA48" s="301"/>
      <c r="CB48" s="301"/>
      <c r="CC48" s="301"/>
      <c r="CD48" s="301"/>
      <c r="CE48" s="301"/>
      <c r="CF48" s="301"/>
      <c r="CG48" s="301"/>
      <c r="CH48" s="301"/>
      <c r="CI48" s="301"/>
      <c r="CJ48" s="301"/>
      <c r="CK48" s="301"/>
      <c r="CL48" s="301"/>
      <c r="CM48" s="301"/>
      <c r="CN48" s="301"/>
      <c r="CO48" s="301"/>
      <c r="CP48" s="301"/>
      <c r="CQ48" s="301"/>
      <c r="CR48" s="301"/>
      <c r="CS48" s="301"/>
      <c r="CT48" s="301"/>
      <c r="CU48" s="301"/>
      <c r="CV48" s="301"/>
      <c r="CW48" s="301"/>
      <c r="CX48" s="301"/>
      <c r="CY48" s="301"/>
      <c r="CZ48" s="301"/>
      <c r="DA48" s="301"/>
      <c r="DB48" s="301"/>
      <c r="DC48" s="301"/>
      <c r="DD48" s="301"/>
      <c r="DE48" s="301"/>
      <c r="DF48" s="301"/>
      <c r="DG48" s="301"/>
      <c r="DH48" s="301"/>
      <c r="DI48" s="301"/>
      <c r="DJ48" s="301"/>
      <c r="DK48" s="301"/>
      <c r="DL48" s="301"/>
      <c r="DM48" s="301"/>
      <c r="DN48" s="301"/>
      <c r="DO48" s="301"/>
      <c r="DP48" s="301"/>
      <c r="DQ48" s="301"/>
      <c r="DR48" s="301"/>
      <c r="DS48" s="301"/>
      <c r="DT48" s="301"/>
      <c r="DU48" s="301"/>
      <c r="DV48" s="301"/>
      <c r="DW48" s="301"/>
      <c r="DX48" s="301"/>
      <c r="DY48" s="301"/>
      <c r="DZ48" s="301"/>
      <c r="EA48" s="301"/>
      <c r="EB48" s="301"/>
      <c r="EC48" s="301"/>
      <c r="ED48" s="301"/>
      <c r="EE48" s="301"/>
      <c r="EF48" s="301"/>
      <c r="EG48" s="301"/>
      <c r="EH48" s="301"/>
      <c r="EI48" s="301"/>
      <c r="EJ48" s="301"/>
      <c r="EK48" s="301"/>
      <c r="EL48" s="301"/>
      <c r="EM48" s="301"/>
      <c r="EN48" s="301"/>
      <c r="EO48" s="301"/>
      <c r="EP48" s="301"/>
      <c r="EQ48" s="301"/>
      <c r="ER48" s="301"/>
      <c r="ES48" s="301"/>
      <c r="ET48" s="301"/>
      <c r="EU48" s="301"/>
      <c r="EV48" s="301"/>
      <c r="EW48" s="301"/>
      <c r="EX48" s="301"/>
    </row>
    <row r="49" spans="1:154" s="302" customFormat="1" ht="12.5" x14ac:dyDescent="0.25">
      <c r="A49" s="1427" t="s">
        <v>5533</v>
      </c>
      <c r="B49" s="1427" t="s">
        <v>4377</v>
      </c>
      <c r="C49" s="1428">
        <v>1</v>
      </c>
      <c r="D49" s="101">
        <v>9487.8000000000011</v>
      </c>
      <c r="E49" s="101">
        <v>9487.8000000000011</v>
      </c>
      <c r="F49" s="301"/>
      <c r="G49" s="301"/>
      <c r="H49" s="301"/>
      <c r="I49" s="301"/>
      <c r="J49" s="301"/>
      <c r="K49" s="301"/>
      <c r="L49" s="301"/>
      <c r="M49" s="301"/>
      <c r="N49" s="301"/>
      <c r="O49" s="301"/>
      <c r="P49" s="301"/>
      <c r="Q49" s="301"/>
      <c r="R49" s="301"/>
      <c r="S49" s="301"/>
      <c r="T49" s="301"/>
      <c r="U49" s="301"/>
      <c r="V49" s="301"/>
      <c r="W49" s="301"/>
      <c r="X49" s="301"/>
      <c r="Y49" s="301"/>
      <c r="Z49" s="301"/>
      <c r="AA49" s="301"/>
      <c r="AB49" s="301"/>
      <c r="AC49" s="301"/>
      <c r="AD49" s="301"/>
      <c r="AE49" s="301"/>
      <c r="AF49" s="301"/>
      <c r="AG49" s="301"/>
      <c r="AH49" s="301"/>
      <c r="AI49" s="301"/>
      <c r="AJ49" s="301"/>
      <c r="AK49" s="301"/>
      <c r="AL49" s="301"/>
      <c r="AM49" s="301"/>
      <c r="AN49" s="301"/>
      <c r="AO49" s="301"/>
      <c r="AP49" s="301"/>
      <c r="AQ49" s="301"/>
      <c r="AR49" s="301"/>
      <c r="AS49" s="301"/>
      <c r="AT49" s="301"/>
      <c r="AU49" s="301"/>
      <c r="AV49" s="301"/>
      <c r="AW49" s="301"/>
      <c r="AX49" s="301"/>
      <c r="AY49" s="301"/>
      <c r="AZ49" s="301"/>
      <c r="BA49" s="301"/>
      <c r="BB49" s="301"/>
      <c r="BC49" s="301"/>
      <c r="BD49" s="301"/>
      <c r="BE49" s="301"/>
      <c r="BF49" s="301"/>
      <c r="BG49" s="301"/>
      <c r="BH49" s="301"/>
      <c r="BI49" s="301"/>
      <c r="BJ49" s="301"/>
      <c r="BK49" s="301"/>
      <c r="BL49" s="301"/>
      <c r="BM49" s="301"/>
      <c r="BN49" s="301"/>
      <c r="BO49" s="301"/>
      <c r="BP49" s="301"/>
      <c r="BQ49" s="301"/>
      <c r="BR49" s="301"/>
      <c r="BS49" s="301"/>
      <c r="BT49" s="301"/>
      <c r="BU49" s="301"/>
      <c r="BV49" s="301"/>
      <c r="BW49" s="301"/>
      <c r="BX49" s="301"/>
      <c r="BY49" s="301"/>
      <c r="BZ49" s="301"/>
      <c r="CA49" s="301"/>
      <c r="CB49" s="301"/>
      <c r="CC49" s="301"/>
      <c r="CD49" s="301"/>
      <c r="CE49" s="301"/>
      <c r="CF49" s="301"/>
      <c r="CG49" s="301"/>
      <c r="CH49" s="301"/>
      <c r="CI49" s="301"/>
      <c r="CJ49" s="301"/>
      <c r="CK49" s="301"/>
      <c r="CL49" s="301"/>
      <c r="CM49" s="301"/>
      <c r="CN49" s="301"/>
      <c r="CO49" s="301"/>
      <c r="CP49" s="301"/>
      <c r="CQ49" s="301"/>
      <c r="CR49" s="301"/>
      <c r="CS49" s="301"/>
      <c r="CT49" s="301"/>
      <c r="CU49" s="301"/>
      <c r="CV49" s="301"/>
      <c r="CW49" s="301"/>
      <c r="CX49" s="301"/>
      <c r="CY49" s="301"/>
      <c r="CZ49" s="301"/>
      <c r="DA49" s="301"/>
      <c r="DB49" s="301"/>
      <c r="DC49" s="301"/>
      <c r="DD49" s="301"/>
      <c r="DE49" s="301"/>
      <c r="DF49" s="301"/>
      <c r="DG49" s="301"/>
      <c r="DH49" s="301"/>
      <c r="DI49" s="301"/>
      <c r="DJ49" s="301"/>
      <c r="DK49" s="301"/>
      <c r="DL49" s="301"/>
      <c r="DM49" s="301"/>
      <c r="DN49" s="301"/>
      <c r="DO49" s="301"/>
      <c r="DP49" s="301"/>
      <c r="DQ49" s="301"/>
      <c r="DR49" s="301"/>
      <c r="DS49" s="301"/>
      <c r="DT49" s="301"/>
      <c r="DU49" s="301"/>
      <c r="DV49" s="301"/>
      <c r="DW49" s="301"/>
      <c r="DX49" s="301"/>
      <c r="DY49" s="301"/>
      <c r="DZ49" s="301"/>
      <c r="EA49" s="301"/>
      <c r="EB49" s="301"/>
      <c r="EC49" s="301"/>
      <c r="ED49" s="301"/>
      <c r="EE49" s="301"/>
      <c r="EF49" s="301"/>
      <c r="EG49" s="301"/>
      <c r="EH49" s="301"/>
      <c r="EI49" s="301"/>
      <c r="EJ49" s="301"/>
      <c r="EK49" s="301"/>
      <c r="EL49" s="301"/>
      <c r="EM49" s="301"/>
      <c r="EN49" s="301"/>
      <c r="EO49" s="301"/>
      <c r="EP49" s="301"/>
      <c r="EQ49" s="301"/>
      <c r="ER49" s="301"/>
      <c r="ES49" s="301"/>
      <c r="ET49" s="301"/>
      <c r="EU49" s="301"/>
      <c r="EV49" s="301"/>
      <c r="EW49" s="301"/>
      <c r="EX49" s="301"/>
    </row>
    <row r="50" spans="1:154" s="170" customFormat="1" ht="12.5" x14ac:dyDescent="0.25">
      <c r="A50" s="1427" t="s">
        <v>5513</v>
      </c>
      <c r="B50" s="1427" t="s">
        <v>5514</v>
      </c>
      <c r="C50" s="1446">
        <v>2</v>
      </c>
      <c r="D50" s="1447">
        <v>9725</v>
      </c>
      <c r="E50" s="1447">
        <v>9725</v>
      </c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167"/>
      <c r="DH50" s="167"/>
      <c r="DI50" s="167"/>
      <c r="DJ50" s="167"/>
      <c r="DK50" s="167"/>
      <c r="DL50" s="167"/>
      <c r="DM50" s="167"/>
      <c r="DN50" s="167"/>
      <c r="DO50" s="167"/>
      <c r="DP50" s="167"/>
      <c r="DQ50" s="167"/>
      <c r="DR50" s="167"/>
      <c r="DS50" s="167"/>
      <c r="DT50" s="167"/>
      <c r="DU50" s="167"/>
      <c r="DV50" s="167"/>
      <c r="DW50" s="167"/>
      <c r="DX50" s="167"/>
      <c r="DY50" s="167"/>
      <c r="DZ50" s="167"/>
      <c r="EA50" s="167"/>
      <c r="EB50" s="167"/>
      <c r="EC50" s="167"/>
      <c r="ED50" s="167"/>
      <c r="EE50" s="167"/>
      <c r="EF50" s="167"/>
      <c r="EG50" s="167"/>
      <c r="EH50" s="167"/>
      <c r="EI50" s="167"/>
      <c r="EJ50" s="167"/>
      <c r="EK50" s="167"/>
      <c r="EL50" s="167"/>
      <c r="EM50" s="167"/>
      <c r="EN50" s="167"/>
      <c r="EO50" s="167"/>
      <c r="EP50" s="167"/>
      <c r="EQ50" s="167"/>
      <c r="ER50" s="167"/>
      <c r="ES50" s="167"/>
      <c r="ET50" s="167"/>
      <c r="EU50" s="167"/>
      <c r="EV50" s="167"/>
      <c r="EW50" s="167"/>
      <c r="EX50" s="167"/>
    </row>
    <row r="51" spans="1:154" s="170" customFormat="1" ht="12.5" x14ac:dyDescent="0.25">
      <c r="A51" s="1427" t="s">
        <v>5525</v>
      </c>
      <c r="B51" s="1427" t="s">
        <v>5534</v>
      </c>
      <c r="C51" s="1446">
        <v>1</v>
      </c>
      <c r="D51" s="101">
        <v>10445</v>
      </c>
      <c r="E51" s="101">
        <v>10445</v>
      </c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167"/>
      <c r="DH51" s="167"/>
      <c r="DI51" s="167"/>
      <c r="DJ51" s="167"/>
      <c r="DK51" s="167"/>
      <c r="DL51" s="167"/>
      <c r="DM51" s="167"/>
      <c r="DN51" s="167"/>
      <c r="DO51" s="167"/>
      <c r="DP51" s="167"/>
      <c r="DQ51" s="167"/>
      <c r="DR51" s="167"/>
      <c r="DS51" s="167"/>
      <c r="DT51" s="167"/>
      <c r="DU51" s="167"/>
      <c r="DV51" s="167"/>
      <c r="DW51" s="167"/>
      <c r="DX51" s="167"/>
      <c r="DY51" s="167"/>
      <c r="DZ51" s="167"/>
      <c r="EA51" s="167"/>
      <c r="EB51" s="167"/>
      <c r="EC51" s="167"/>
      <c r="ED51" s="167"/>
      <c r="EE51" s="167"/>
      <c r="EF51" s="167"/>
      <c r="EG51" s="167"/>
      <c r="EH51" s="167"/>
      <c r="EI51" s="167"/>
      <c r="EJ51" s="167"/>
      <c r="EK51" s="167"/>
      <c r="EL51" s="167"/>
      <c r="EM51" s="167"/>
      <c r="EN51" s="167"/>
      <c r="EO51" s="167"/>
      <c r="EP51" s="167"/>
      <c r="EQ51" s="167"/>
      <c r="ER51" s="167"/>
      <c r="ES51" s="167"/>
      <c r="ET51" s="167"/>
      <c r="EU51" s="167"/>
      <c r="EV51" s="167"/>
      <c r="EW51" s="167"/>
      <c r="EX51" s="167"/>
    </row>
    <row r="52" spans="1:154" s="170" customFormat="1" ht="12.5" x14ac:dyDescent="0.25">
      <c r="A52" s="1427" t="s">
        <v>5527</v>
      </c>
      <c r="B52" s="1427" t="s">
        <v>5535</v>
      </c>
      <c r="C52" s="1446">
        <v>1</v>
      </c>
      <c r="D52" s="101">
        <v>8887</v>
      </c>
      <c r="E52" s="101">
        <v>8887</v>
      </c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167"/>
      <c r="DH52" s="167"/>
      <c r="DI52" s="167"/>
      <c r="DJ52" s="167"/>
      <c r="DK52" s="167"/>
      <c r="DL52" s="167"/>
      <c r="DM52" s="167"/>
      <c r="DN52" s="167"/>
      <c r="DO52" s="167"/>
      <c r="DP52" s="167"/>
      <c r="DQ52" s="167"/>
      <c r="DR52" s="167"/>
      <c r="DS52" s="167"/>
      <c r="DT52" s="167"/>
      <c r="DU52" s="167"/>
      <c r="DV52" s="167"/>
      <c r="DW52" s="167"/>
      <c r="DX52" s="167"/>
      <c r="DY52" s="167"/>
      <c r="DZ52" s="167"/>
      <c r="EA52" s="167"/>
      <c r="EB52" s="167"/>
      <c r="EC52" s="167"/>
      <c r="ED52" s="167"/>
      <c r="EE52" s="167"/>
      <c r="EF52" s="167"/>
      <c r="EG52" s="167"/>
      <c r="EH52" s="167"/>
      <c r="EI52" s="167"/>
      <c r="EJ52" s="167"/>
      <c r="EK52" s="167"/>
      <c r="EL52" s="167"/>
      <c r="EM52" s="167"/>
      <c r="EN52" s="167"/>
      <c r="EO52" s="167"/>
      <c r="EP52" s="167"/>
      <c r="EQ52" s="167"/>
      <c r="ER52" s="167"/>
      <c r="ES52" s="167"/>
      <c r="ET52" s="167"/>
      <c r="EU52" s="167"/>
      <c r="EV52" s="167"/>
      <c r="EW52" s="167"/>
      <c r="EX52" s="167"/>
    </row>
    <row r="53" spans="1:154" s="170" customFormat="1" ht="37.5" x14ac:dyDescent="0.25">
      <c r="A53" s="1427" t="s">
        <v>5501</v>
      </c>
      <c r="B53" s="1431" t="s">
        <v>5536</v>
      </c>
      <c r="C53" s="1446">
        <v>6</v>
      </c>
      <c r="D53" s="101">
        <v>8006</v>
      </c>
      <c r="E53" s="101">
        <v>12244</v>
      </c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167"/>
      <c r="DH53" s="167"/>
      <c r="DI53" s="167"/>
      <c r="DJ53" s="167"/>
      <c r="DK53" s="167"/>
      <c r="DL53" s="167"/>
      <c r="DM53" s="167"/>
      <c r="DN53" s="167"/>
      <c r="DO53" s="167"/>
      <c r="DP53" s="167"/>
      <c r="DQ53" s="167"/>
      <c r="DR53" s="167"/>
      <c r="DS53" s="167"/>
      <c r="DT53" s="167"/>
      <c r="DU53" s="167"/>
      <c r="DV53" s="167"/>
      <c r="DW53" s="167"/>
      <c r="DX53" s="167"/>
      <c r="DY53" s="167"/>
      <c r="DZ53" s="167"/>
      <c r="EA53" s="167"/>
      <c r="EB53" s="167"/>
      <c r="EC53" s="167"/>
      <c r="ED53" s="167"/>
      <c r="EE53" s="167"/>
      <c r="EF53" s="167"/>
      <c r="EG53" s="167"/>
      <c r="EH53" s="167"/>
      <c r="EI53" s="167"/>
      <c r="EJ53" s="167"/>
      <c r="EK53" s="167"/>
      <c r="EL53" s="167"/>
      <c r="EM53" s="167"/>
      <c r="EN53" s="167"/>
      <c r="EO53" s="167"/>
      <c r="EP53" s="167"/>
      <c r="EQ53" s="167"/>
      <c r="ER53" s="167"/>
      <c r="ES53" s="167"/>
      <c r="ET53" s="167"/>
      <c r="EU53" s="167"/>
      <c r="EV53" s="167"/>
      <c r="EW53" s="167"/>
      <c r="EX53" s="167"/>
    </row>
    <row r="54" spans="1:154" s="170" customFormat="1" ht="12.5" x14ac:dyDescent="0.25">
      <c r="A54" s="1427" t="s">
        <v>5503</v>
      </c>
      <c r="B54" s="1427" t="s">
        <v>5537</v>
      </c>
      <c r="C54" s="1446">
        <v>8</v>
      </c>
      <c r="D54" s="101">
        <v>8006</v>
      </c>
      <c r="E54" s="101">
        <v>8028</v>
      </c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167"/>
      <c r="DH54" s="167"/>
      <c r="DI54" s="167"/>
      <c r="DJ54" s="167"/>
      <c r="DK54" s="167"/>
      <c r="DL54" s="167"/>
      <c r="DM54" s="167"/>
      <c r="DN54" s="167"/>
      <c r="DO54" s="167"/>
      <c r="DP54" s="167"/>
      <c r="DQ54" s="167"/>
      <c r="DR54" s="167"/>
      <c r="DS54" s="167"/>
      <c r="DT54" s="167"/>
      <c r="DU54" s="167"/>
      <c r="DV54" s="167"/>
      <c r="DW54" s="167"/>
      <c r="DX54" s="167"/>
      <c r="DY54" s="167"/>
      <c r="DZ54" s="167"/>
      <c r="EA54" s="167"/>
      <c r="EB54" s="167"/>
      <c r="EC54" s="167"/>
      <c r="ED54" s="167"/>
      <c r="EE54" s="167"/>
      <c r="EF54" s="167"/>
      <c r="EG54" s="167"/>
      <c r="EH54" s="167"/>
      <c r="EI54" s="167"/>
      <c r="EJ54" s="167"/>
      <c r="EK54" s="167"/>
      <c r="EL54" s="167"/>
      <c r="EM54" s="167"/>
      <c r="EN54" s="167"/>
      <c r="EO54" s="167"/>
      <c r="EP54" s="167"/>
      <c r="EQ54" s="167"/>
      <c r="ER54" s="167"/>
      <c r="ES54" s="167"/>
      <c r="ET54" s="167"/>
      <c r="EU54" s="167"/>
      <c r="EV54" s="167"/>
      <c r="EW54" s="167"/>
      <c r="EX54" s="167"/>
    </row>
    <row r="55" spans="1:154" s="302" customFormat="1" ht="12.5" x14ac:dyDescent="0.25">
      <c r="A55" s="1427" t="s">
        <v>5497</v>
      </c>
      <c r="B55" s="1427" t="s">
        <v>5538</v>
      </c>
      <c r="C55" s="1446">
        <v>3</v>
      </c>
      <c r="D55" s="101">
        <v>15420</v>
      </c>
      <c r="E55" s="101">
        <v>16596</v>
      </c>
      <c r="F55" s="301"/>
      <c r="G55" s="301"/>
      <c r="H55" s="301"/>
      <c r="I55" s="301"/>
      <c r="J55" s="301"/>
      <c r="K55" s="301"/>
      <c r="L55" s="301"/>
      <c r="M55" s="301"/>
      <c r="N55" s="301"/>
      <c r="O55" s="301"/>
      <c r="P55" s="301"/>
      <c r="Q55" s="301"/>
      <c r="R55" s="301"/>
      <c r="S55" s="301"/>
      <c r="T55" s="301"/>
      <c r="U55" s="301"/>
      <c r="V55" s="301"/>
      <c r="W55" s="301"/>
      <c r="X55" s="301"/>
      <c r="Y55" s="301"/>
      <c r="Z55" s="301"/>
      <c r="AA55" s="301"/>
      <c r="AB55" s="301"/>
      <c r="AC55" s="301"/>
      <c r="AD55" s="301"/>
      <c r="AE55" s="301"/>
      <c r="AF55" s="301"/>
      <c r="AG55" s="301"/>
      <c r="AH55" s="301"/>
      <c r="AI55" s="301"/>
      <c r="AJ55" s="301"/>
      <c r="AK55" s="301"/>
      <c r="AL55" s="301"/>
      <c r="AM55" s="301"/>
      <c r="AN55" s="301"/>
      <c r="AO55" s="301"/>
      <c r="AP55" s="301"/>
      <c r="AQ55" s="301"/>
      <c r="AR55" s="301"/>
      <c r="AS55" s="301"/>
      <c r="AT55" s="301"/>
      <c r="AU55" s="301"/>
      <c r="AV55" s="301"/>
      <c r="AW55" s="301"/>
      <c r="AX55" s="301"/>
      <c r="AY55" s="301"/>
      <c r="AZ55" s="301"/>
      <c r="BA55" s="301"/>
      <c r="BB55" s="301"/>
      <c r="BC55" s="301"/>
      <c r="BD55" s="301"/>
      <c r="BE55" s="301"/>
      <c r="BF55" s="301"/>
      <c r="BG55" s="301"/>
      <c r="BH55" s="301"/>
      <c r="BI55" s="301"/>
      <c r="BJ55" s="301"/>
      <c r="BK55" s="301"/>
      <c r="BL55" s="301"/>
      <c r="BM55" s="301"/>
      <c r="BN55" s="301"/>
      <c r="BO55" s="301"/>
      <c r="BP55" s="301"/>
      <c r="BQ55" s="301"/>
      <c r="BR55" s="301"/>
      <c r="BS55" s="301"/>
      <c r="BT55" s="301"/>
      <c r="BU55" s="301"/>
      <c r="BV55" s="301"/>
      <c r="BW55" s="301"/>
      <c r="BX55" s="301"/>
      <c r="BY55" s="301"/>
      <c r="BZ55" s="301"/>
      <c r="CA55" s="301"/>
      <c r="CB55" s="301"/>
      <c r="CC55" s="301"/>
      <c r="CD55" s="301"/>
      <c r="CE55" s="301"/>
      <c r="CF55" s="301"/>
      <c r="CG55" s="301"/>
      <c r="CH55" s="301"/>
      <c r="CI55" s="301"/>
      <c r="CJ55" s="301"/>
      <c r="CK55" s="301"/>
      <c r="CL55" s="301"/>
      <c r="CM55" s="301"/>
      <c r="CN55" s="301"/>
      <c r="CO55" s="301"/>
      <c r="CP55" s="301"/>
      <c r="CQ55" s="301"/>
      <c r="CR55" s="301"/>
      <c r="CS55" s="301"/>
      <c r="CT55" s="301"/>
      <c r="CU55" s="301"/>
      <c r="CV55" s="301"/>
      <c r="CW55" s="301"/>
      <c r="CX55" s="301"/>
      <c r="CY55" s="301"/>
      <c r="CZ55" s="301"/>
      <c r="DA55" s="301"/>
      <c r="DB55" s="301"/>
      <c r="DC55" s="301"/>
      <c r="DD55" s="301"/>
      <c r="DE55" s="301"/>
      <c r="DF55" s="301"/>
      <c r="DG55" s="301"/>
      <c r="DH55" s="301"/>
      <c r="DI55" s="301"/>
      <c r="DJ55" s="301"/>
      <c r="DK55" s="301"/>
      <c r="DL55" s="301"/>
      <c r="DM55" s="301"/>
      <c r="DN55" s="301"/>
      <c r="DO55" s="301"/>
      <c r="DP55" s="301"/>
      <c r="DQ55" s="301"/>
      <c r="DR55" s="301"/>
      <c r="DS55" s="301"/>
      <c r="DT55" s="301"/>
      <c r="DU55" s="301"/>
      <c r="DV55" s="301"/>
      <c r="DW55" s="301"/>
      <c r="DX55" s="301"/>
      <c r="DY55" s="301"/>
      <c r="DZ55" s="301"/>
      <c r="EA55" s="301"/>
      <c r="EB55" s="301"/>
      <c r="EC55" s="301"/>
      <c r="ED55" s="301"/>
      <c r="EE55" s="301"/>
      <c r="EF55" s="301"/>
      <c r="EG55" s="301"/>
      <c r="EH55" s="301"/>
      <c r="EI55" s="301"/>
      <c r="EJ55" s="301"/>
      <c r="EK55" s="301"/>
      <c r="EL55" s="301"/>
      <c r="EM55" s="301"/>
      <c r="EN55" s="301"/>
      <c r="EO55" s="301"/>
      <c r="EP55" s="301"/>
      <c r="EQ55" s="301"/>
      <c r="ER55" s="301"/>
      <c r="ES55" s="301"/>
      <c r="ET55" s="301"/>
      <c r="EU55" s="301"/>
      <c r="EV55" s="301"/>
      <c r="EW55" s="301"/>
      <c r="EX55" s="301"/>
    </row>
    <row r="56" spans="1:154" s="170" customFormat="1" ht="12.5" x14ac:dyDescent="0.25">
      <c r="A56" s="70"/>
      <c r="B56" s="102" t="s">
        <v>4243</v>
      </c>
      <c r="C56" s="71">
        <f>SUM(C47:C55)</f>
        <v>24</v>
      </c>
      <c r="D56" s="1439"/>
      <c r="E56" s="1439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167"/>
      <c r="DH56" s="167"/>
      <c r="DI56" s="167"/>
      <c r="DJ56" s="167"/>
      <c r="DK56" s="167"/>
      <c r="DL56" s="167"/>
      <c r="DM56" s="167"/>
      <c r="DN56" s="167"/>
      <c r="DO56" s="167"/>
      <c r="DP56" s="167"/>
      <c r="DQ56" s="167"/>
      <c r="DR56" s="167"/>
      <c r="DS56" s="167"/>
      <c r="DT56" s="167"/>
      <c r="DU56" s="167"/>
      <c r="DV56" s="167"/>
      <c r="DW56" s="167"/>
      <c r="DX56" s="167"/>
      <c r="DY56" s="167"/>
      <c r="DZ56" s="167"/>
      <c r="EA56" s="167"/>
      <c r="EB56" s="167"/>
      <c r="EC56" s="167"/>
      <c r="ED56" s="167"/>
      <c r="EE56" s="167"/>
      <c r="EF56" s="167"/>
      <c r="EG56" s="167"/>
      <c r="EH56" s="167"/>
      <c r="EI56" s="167"/>
      <c r="EJ56" s="167"/>
      <c r="EK56" s="167"/>
      <c r="EL56" s="167"/>
      <c r="EM56" s="167"/>
      <c r="EN56" s="167"/>
      <c r="EO56" s="167"/>
      <c r="EP56" s="167"/>
      <c r="EQ56" s="167"/>
      <c r="ER56" s="167"/>
      <c r="ES56" s="167"/>
      <c r="ET56" s="167"/>
      <c r="EU56" s="167"/>
      <c r="EV56" s="167"/>
      <c r="EW56" s="167"/>
      <c r="EX56" s="167"/>
    </row>
    <row r="57" spans="1:154" s="167" customFormat="1" ht="12.5" x14ac:dyDescent="0.25">
      <c r="A57" s="1440"/>
      <c r="B57" s="1441"/>
      <c r="C57" s="1440"/>
      <c r="D57" s="1439"/>
      <c r="E57" s="1439"/>
    </row>
    <row r="58" spans="1:154" s="167" customFormat="1" ht="12.5" x14ac:dyDescent="0.25">
      <c r="A58" s="1440"/>
      <c r="B58" s="103" t="s">
        <v>4170</v>
      </c>
      <c r="C58" s="104">
        <f>SUM(C43,C21,C56)</f>
        <v>437</v>
      </c>
      <c r="D58" s="1439"/>
      <c r="E58" s="1439"/>
    </row>
    <row r="59" spans="1:154" s="167" customFormat="1" ht="12.5" x14ac:dyDescent="0.25">
      <c r="A59" s="1440"/>
      <c r="B59" s="1441"/>
      <c r="C59" s="1440"/>
      <c r="D59" s="1439"/>
      <c r="E59" s="1439"/>
    </row>
    <row r="60" spans="1:154" s="167" customFormat="1" ht="12.5" x14ac:dyDescent="0.25">
      <c r="A60" s="1440"/>
      <c r="B60" s="1441"/>
      <c r="C60" s="1440"/>
      <c r="D60" s="1439"/>
      <c r="E60" s="1439"/>
    </row>
    <row r="61" spans="1:154" s="170" customFormat="1" ht="12.5" x14ac:dyDescent="0.25">
      <c r="A61" s="1451" t="s">
        <v>4166</v>
      </c>
      <c r="B61" s="1451"/>
      <c r="C61" s="1444"/>
      <c r="D61" s="1445"/>
      <c r="E61" s="1445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167"/>
      <c r="DH61" s="167"/>
      <c r="DI61" s="167"/>
      <c r="DJ61" s="167"/>
      <c r="DK61" s="167"/>
      <c r="DL61" s="167"/>
      <c r="DM61" s="167"/>
      <c r="DN61" s="167"/>
      <c r="DO61" s="167"/>
      <c r="DP61" s="167"/>
      <c r="DQ61" s="167"/>
      <c r="DR61" s="167"/>
      <c r="DS61" s="167"/>
      <c r="DT61" s="167"/>
      <c r="DU61" s="167"/>
      <c r="DV61" s="167"/>
      <c r="DW61" s="167"/>
      <c r="DX61" s="167"/>
      <c r="DY61" s="167"/>
      <c r="DZ61" s="167"/>
      <c r="EA61" s="167"/>
      <c r="EB61" s="167"/>
      <c r="EC61" s="167"/>
      <c r="ED61" s="167"/>
      <c r="EE61" s="167"/>
      <c r="EF61" s="167"/>
      <c r="EG61" s="167"/>
      <c r="EH61" s="167"/>
      <c r="EI61" s="167"/>
      <c r="EJ61" s="167"/>
      <c r="EK61" s="167"/>
      <c r="EL61" s="167"/>
      <c r="EM61" s="167"/>
      <c r="EN61" s="167"/>
      <c r="EO61" s="167"/>
      <c r="EP61" s="167"/>
      <c r="EQ61" s="167"/>
      <c r="ER61" s="167"/>
      <c r="ES61" s="167"/>
      <c r="ET61" s="167"/>
      <c r="EU61" s="167"/>
      <c r="EV61" s="167"/>
      <c r="EW61" s="167"/>
      <c r="EX61" s="167"/>
    </row>
    <row r="62" spans="1:154" s="170" customFormat="1" ht="12.5" x14ac:dyDescent="0.25">
      <c r="A62" s="645" t="s">
        <v>4244</v>
      </c>
      <c r="B62" s="645"/>
      <c r="C62" s="1444"/>
      <c r="D62" s="1445"/>
      <c r="E62" s="1445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167"/>
      <c r="DH62" s="167"/>
      <c r="DI62" s="167"/>
      <c r="DJ62" s="167"/>
      <c r="DK62" s="167"/>
      <c r="DL62" s="167"/>
      <c r="DM62" s="167"/>
      <c r="DN62" s="167"/>
      <c r="DO62" s="167"/>
      <c r="DP62" s="167"/>
      <c r="DQ62" s="167"/>
      <c r="DR62" s="167"/>
      <c r="DS62" s="167"/>
      <c r="DT62" s="167"/>
      <c r="DU62" s="167"/>
      <c r="DV62" s="167"/>
      <c r="DW62" s="167"/>
      <c r="DX62" s="167"/>
      <c r="DY62" s="167"/>
      <c r="DZ62" s="167"/>
      <c r="EA62" s="167"/>
      <c r="EB62" s="167"/>
      <c r="EC62" s="167"/>
      <c r="ED62" s="167"/>
      <c r="EE62" s="167"/>
      <c r="EF62" s="167"/>
      <c r="EG62" s="167"/>
      <c r="EH62" s="167"/>
      <c r="EI62" s="167"/>
      <c r="EJ62" s="167"/>
      <c r="EK62" s="167"/>
      <c r="EL62" s="167"/>
      <c r="EM62" s="167"/>
      <c r="EN62" s="167"/>
      <c r="EO62" s="167"/>
      <c r="EP62" s="167"/>
      <c r="EQ62" s="167"/>
      <c r="ER62" s="167"/>
      <c r="ES62" s="167"/>
      <c r="ET62" s="167"/>
      <c r="EU62" s="167"/>
      <c r="EV62" s="167"/>
      <c r="EW62" s="167"/>
      <c r="EX62" s="167"/>
    </row>
    <row r="63" spans="1:154" s="170" customFormat="1" ht="12.5" x14ac:dyDescent="0.25">
      <c r="A63" s="1427" t="s">
        <v>4242</v>
      </c>
      <c r="B63" s="1426" t="s">
        <v>4242</v>
      </c>
      <c r="C63" s="1446">
        <v>0</v>
      </c>
      <c r="D63" s="1447">
        <v>0</v>
      </c>
      <c r="E63" s="1447">
        <v>0</v>
      </c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167"/>
      <c r="DH63" s="167"/>
      <c r="DI63" s="167"/>
      <c r="DJ63" s="167"/>
      <c r="DK63" s="167"/>
      <c r="DL63" s="167"/>
      <c r="DM63" s="167"/>
      <c r="DN63" s="167"/>
      <c r="DO63" s="167"/>
      <c r="DP63" s="167"/>
      <c r="DQ63" s="167"/>
      <c r="DR63" s="167"/>
      <c r="DS63" s="167"/>
      <c r="DT63" s="167"/>
      <c r="DU63" s="167"/>
      <c r="DV63" s="167"/>
      <c r="DW63" s="167"/>
      <c r="DX63" s="167"/>
      <c r="DY63" s="167"/>
      <c r="DZ63" s="167"/>
      <c r="EA63" s="167"/>
      <c r="EB63" s="167"/>
      <c r="EC63" s="167"/>
      <c r="ED63" s="167"/>
      <c r="EE63" s="167"/>
      <c r="EF63" s="167"/>
      <c r="EG63" s="167"/>
      <c r="EH63" s="167"/>
      <c r="EI63" s="167"/>
      <c r="EJ63" s="167"/>
      <c r="EK63" s="167"/>
      <c r="EL63" s="167"/>
      <c r="EM63" s="167"/>
      <c r="EN63" s="167"/>
      <c r="EO63" s="167"/>
      <c r="EP63" s="167"/>
      <c r="EQ63" s="167"/>
      <c r="ER63" s="167"/>
      <c r="ES63" s="167"/>
      <c r="ET63" s="167"/>
      <c r="EU63" s="167"/>
      <c r="EV63" s="167"/>
      <c r="EW63" s="167"/>
      <c r="EX63" s="167"/>
    </row>
    <row r="64" spans="1:154" s="170" customFormat="1" ht="12.5" x14ac:dyDescent="0.25">
      <c r="A64" s="70"/>
      <c r="B64" s="102" t="s">
        <v>4245</v>
      </c>
      <c r="C64" s="71">
        <f>SUM(C63)</f>
        <v>0</v>
      </c>
      <c r="D64" s="1439"/>
      <c r="E64" s="1439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167"/>
      <c r="DH64" s="167"/>
      <c r="DI64" s="167"/>
      <c r="DJ64" s="167"/>
      <c r="DK64" s="167"/>
      <c r="DL64" s="167"/>
      <c r="DM64" s="167"/>
      <c r="DN64" s="167"/>
      <c r="DO64" s="167"/>
      <c r="DP64" s="167"/>
      <c r="DQ64" s="167"/>
      <c r="DR64" s="167"/>
      <c r="DS64" s="167"/>
      <c r="DT64" s="167"/>
      <c r="DU64" s="167"/>
      <c r="DV64" s="167"/>
      <c r="DW64" s="167"/>
      <c r="DX64" s="167"/>
      <c r="DY64" s="167"/>
      <c r="DZ64" s="167"/>
      <c r="EA64" s="167"/>
      <c r="EB64" s="167"/>
      <c r="EC64" s="167"/>
      <c r="ED64" s="167"/>
      <c r="EE64" s="167"/>
      <c r="EF64" s="167"/>
      <c r="EG64" s="167"/>
      <c r="EH64" s="167"/>
      <c r="EI64" s="167"/>
      <c r="EJ64" s="167"/>
      <c r="EK64" s="167"/>
      <c r="EL64" s="167"/>
      <c r="EM64" s="167"/>
      <c r="EN64" s="167"/>
      <c r="EO64" s="167"/>
      <c r="EP64" s="167"/>
      <c r="EQ64" s="167"/>
      <c r="ER64" s="167"/>
      <c r="ES64" s="167"/>
      <c r="ET64" s="167"/>
      <c r="EU64" s="167"/>
      <c r="EV64" s="167"/>
      <c r="EW64" s="167"/>
      <c r="EX64" s="167"/>
    </row>
    <row r="65" spans="1:154" s="170" customFormat="1" ht="12.75" customHeight="1" x14ac:dyDescent="0.25">
      <c r="A65" s="1442"/>
      <c r="B65" s="1443"/>
      <c r="C65" s="1444"/>
      <c r="D65" s="1445"/>
      <c r="E65" s="1445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167"/>
      <c r="DH65" s="167"/>
      <c r="DI65" s="167"/>
      <c r="DJ65" s="167"/>
      <c r="DK65" s="167"/>
      <c r="DL65" s="167"/>
      <c r="DM65" s="167"/>
      <c r="DN65" s="167"/>
      <c r="DO65" s="167"/>
      <c r="DP65" s="167"/>
      <c r="DQ65" s="167"/>
      <c r="DR65" s="167"/>
      <c r="DS65" s="167"/>
      <c r="DT65" s="167"/>
      <c r="DU65" s="167"/>
      <c r="DV65" s="167"/>
      <c r="DW65" s="167"/>
      <c r="DX65" s="167"/>
      <c r="DY65" s="167"/>
      <c r="DZ65" s="167"/>
      <c r="EA65" s="167"/>
      <c r="EB65" s="167"/>
      <c r="EC65" s="167"/>
      <c r="ED65" s="167"/>
      <c r="EE65" s="167"/>
      <c r="EF65" s="167"/>
      <c r="EG65" s="167"/>
      <c r="EH65" s="167"/>
      <c r="EI65" s="167"/>
      <c r="EJ65" s="167"/>
      <c r="EK65" s="167"/>
      <c r="EL65" s="167"/>
      <c r="EM65" s="167"/>
      <c r="EN65" s="167"/>
      <c r="EO65" s="167"/>
      <c r="EP65" s="167"/>
      <c r="EQ65" s="167"/>
      <c r="ER65" s="167"/>
      <c r="ES65" s="167"/>
      <c r="ET65" s="167"/>
      <c r="EU65" s="167"/>
      <c r="EV65" s="167"/>
      <c r="EW65" s="167"/>
      <c r="EX65" s="167"/>
    </row>
    <row r="66" spans="1:154" s="170" customFormat="1" ht="12.75" customHeight="1" x14ac:dyDescent="0.25">
      <c r="A66" s="645" t="s">
        <v>4172</v>
      </c>
      <c r="B66" s="645"/>
      <c r="C66" s="1444"/>
      <c r="D66" s="1445"/>
      <c r="E66" s="1445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167"/>
      <c r="DH66" s="167"/>
      <c r="DI66" s="167"/>
      <c r="DJ66" s="167"/>
      <c r="DK66" s="167"/>
      <c r="DL66" s="167"/>
      <c r="DM66" s="167"/>
      <c r="DN66" s="167"/>
      <c r="DO66" s="167"/>
      <c r="DP66" s="167"/>
      <c r="DQ66" s="167"/>
      <c r="DR66" s="167"/>
      <c r="DS66" s="167"/>
      <c r="DT66" s="167"/>
      <c r="DU66" s="167"/>
      <c r="DV66" s="167"/>
      <c r="DW66" s="167"/>
      <c r="DX66" s="167"/>
      <c r="DY66" s="167"/>
      <c r="DZ66" s="167"/>
      <c r="EA66" s="167"/>
      <c r="EB66" s="167"/>
      <c r="EC66" s="167"/>
      <c r="ED66" s="167"/>
      <c r="EE66" s="167"/>
      <c r="EF66" s="167"/>
      <c r="EG66" s="167"/>
      <c r="EH66" s="167"/>
      <c r="EI66" s="167"/>
      <c r="EJ66" s="167"/>
      <c r="EK66" s="167"/>
      <c r="EL66" s="167"/>
      <c r="EM66" s="167"/>
      <c r="EN66" s="167"/>
      <c r="EO66" s="167"/>
      <c r="EP66" s="167"/>
      <c r="EQ66" s="167"/>
      <c r="ER66" s="167"/>
      <c r="ES66" s="167"/>
      <c r="ET66" s="167"/>
      <c r="EU66" s="167"/>
      <c r="EV66" s="167"/>
      <c r="EW66" s="167"/>
      <c r="EX66" s="167"/>
    </row>
    <row r="67" spans="1:154" s="170" customFormat="1" ht="12.5" x14ac:dyDescent="0.25">
      <c r="A67" s="1427" t="s">
        <v>4242</v>
      </c>
      <c r="B67" s="1427" t="s">
        <v>4242</v>
      </c>
      <c r="C67" s="1446">
        <v>0</v>
      </c>
      <c r="D67" s="1447">
        <v>0</v>
      </c>
      <c r="E67" s="1447">
        <v>0</v>
      </c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167"/>
      <c r="DH67" s="167"/>
      <c r="DI67" s="167"/>
      <c r="DJ67" s="167"/>
      <c r="DK67" s="167"/>
      <c r="DL67" s="167"/>
      <c r="DM67" s="167"/>
      <c r="DN67" s="167"/>
      <c r="DO67" s="167"/>
      <c r="DP67" s="167"/>
      <c r="DQ67" s="167"/>
      <c r="DR67" s="167"/>
      <c r="DS67" s="167"/>
      <c r="DT67" s="167"/>
      <c r="DU67" s="167"/>
      <c r="DV67" s="167"/>
      <c r="DW67" s="167"/>
      <c r="DX67" s="167"/>
      <c r="DY67" s="167"/>
      <c r="DZ67" s="167"/>
      <c r="EA67" s="167"/>
      <c r="EB67" s="167"/>
      <c r="EC67" s="167"/>
      <c r="ED67" s="167"/>
      <c r="EE67" s="167"/>
      <c r="EF67" s="167"/>
      <c r="EG67" s="167"/>
      <c r="EH67" s="167"/>
      <c r="EI67" s="167"/>
      <c r="EJ67" s="167"/>
      <c r="EK67" s="167"/>
      <c r="EL67" s="167"/>
      <c r="EM67" s="167"/>
      <c r="EN67" s="167"/>
      <c r="EO67" s="167"/>
      <c r="EP67" s="167"/>
      <c r="EQ67" s="167"/>
      <c r="ER67" s="167"/>
      <c r="ES67" s="167"/>
      <c r="ET67" s="167"/>
      <c r="EU67" s="167"/>
      <c r="EV67" s="167"/>
      <c r="EW67" s="167"/>
      <c r="EX67" s="167"/>
    </row>
    <row r="68" spans="1:154" s="170" customFormat="1" ht="12.5" x14ac:dyDescent="0.25">
      <c r="A68" s="70"/>
      <c r="B68" s="102" t="s">
        <v>4246</v>
      </c>
      <c r="C68" s="71">
        <f>SUM(C67)</f>
        <v>0</v>
      </c>
      <c r="D68" s="1439"/>
      <c r="E68" s="1439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167"/>
      <c r="DH68" s="167"/>
      <c r="DI68" s="167"/>
      <c r="DJ68" s="167"/>
      <c r="DK68" s="167"/>
      <c r="DL68" s="167"/>
      <c r="DM68" s="167"/>
      <c r="DN68" s="167"/>
      <c r="DO68" s="167"/>
      <c r="DP68" s="167"/>
      <c r="DQ68" s="167"/>
      <c r="DR68" s="167"/>
      <c r="DS68" s="167"/>
      <c r="DT68" s="167"/>
      <c r="DU68" s="167"/>
      <c r="DV68" s="167"/>
      <c r="DW68" s="167"/>
      <c r="DX68" s="167"/>
      <c r="DY68" s="167"/>
      <c r="DZ68" s="167"/>
      <c r="EA68" s="167"/>
      <c r="EB68" s="167"/>
      <c r="EC68" s="167"/>
      <c r="ED68" s="167"/>
      <c r="EE68" s="167"/>
      <c r="EF68" s="167"/>
      <c r="EG68" s="167"/>
      <c r="EH68" s="167"/>
      <c r="EI68" s="167"/>
      <c r="EJ68" s="167"/>
      <c r="EK68" s="167"/>
      <c r="EL68" s="167"/>
      <c r="EM68" s="167"/>
      <c r="EN68" s="167"/>
      <c r="EO68" s="167"/>
      <c r="EP68" s="167"/>
      <c r="EQ68" s="167"/>
      <c r="ER68" s="167"/>
      <c r="ES68" s="167"/>
      <c r="ET68" s="167"/>
      <c r="EU68" s="167"/>
      <c r="EV68" s="167"/>
      <c r="EW68" s="167"/>
      <c r="EX68" s="167"/>
    </row>
    <row r="69" spans="1:154" s="170" customFormat="1" ht="12.5" x14ac:dyDescent="0.25">
      <c r="A69" s="105"/>
      <c r="B69" s="105"/>
      <c r="C69" s="105"/>
      <c r="D69" s="105"/>
      <c r="E69" s="105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167"/>
      <c r="DH69" s="167"/>
      <c r="DI69" s="167"/>
      <c r="DJ69" s="167"/>
      <c r="DK69" s="167"/>
      <c r="DL69" s="167"/>
      <c r="DM69" s="167"/>
      <c r="DN69" s="167"/>
      <c r="DO69" s="167"/>
      <c r="DP69" s="167"/>
      <c r="DQ69" s="167"/>
      <c r="DR69" s="167"/>
      <c r="DS69" s="167"/>
      <c r="DT69" s="167"/>
      <c r="DU69" s="167"/>
      <c r="DV69" s="167"/>
      <c r="DW69" s="167"/>
      <c r="DX69" s="167"/>
      <c r="DY69" s="167"/>
      <c r="DZ69" s="167"/>
      <c r="EA69" s="167"/>
      <c r="EB69" s="167"/>
      <c r="EC69" s="167"/>
      <c r="ED69" s="167"/>
      <c r="EE69" s="167"/>
      <c r="EF69" s="167"/>
      <c r="EG69" s="167"/>
      <c r="EH69" s="167"/>
      <c r="EI69" s="167"/>
      <c r="EJ69" s="167"/>
      <c r="EK69" s="167"/>
      <c r="EL69" s="167"/>
      <c r="EM69" s="167"/>
      <c r="EN69" s="167"/>
      <c r="EO69" s="167"/>
      <c r="EP69" s="167"/>
      <c r="EQ69" s="167"/>
      <c r="ER69" s="167"/>
      <c r="ES69" s="167"/>
      <c r="ET69" s="167"/>
      <c r="EU69" s="167"/>
      <c r="EV69" s="167"/>
      <c r="EW69" s="167"/>
      <c r="EX69" s="167"/>
    </row>
    <row r="70" spans="1:154" s="170" customFormat="1" ht="12.5" x14ac:dyDescent="0.25">
      <c r="A70" s="303" t="s">
        <v>5539</v>
      </c>
      <c r="B70" s="105"/>
      <c r="C70" s="105"/>
      <c r="D70" s="105"/>
      <c r="E70" s="105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167"/>
      <c r="DH70" s="167"/>
      <c r="DI70" s="167"/>
      <c r="DJ70" s="167"/>
      <c r="DK70" s="167"/>
      <c r="DL70" s="167"/>
      <c r="DM70" s="167"/>
      <c r="DN70" s="167"/>
      <c r="DO70" s="167"/>
      <c r="DP70" s="167"/>
      <c r="DQ70" s="167"/>
      <c r="DR70" s="167"/>
      <c r="DS70" s="167"/>
      <c r="DT70" s="167"/>
      <c r="DU70" s="167"/>
      <c r="DV70" s="167"/>
      <c r="DW70" s="167"/>
      <c r="DX70" s="167"/>
      <c r="DY70" s="167"/>
      <c r="DZ70" s="167"/>
      <c r="EA70" s="167"/>
      <c r="EB70" s="167"/>
      <c r="EC70" s="167"/>
      <c r="ED70" s="167"/>
      <c r="EE70" s="167"/>
      <c r="EF70" s="167"/>
      <c r="EG70" s="167"/>
      <c r="EH70" s="167"/>
      <c r="EI70" s="167"/>
      <c r="EJ70" s="167"/>
      <c r="EK70" s="167"/>
      <c r="EL70" s="167"/>
      <c r="EM70" s="167"/>
      <c r="EN70" s="167"/>
      <c r="EO70" s="167"/>
      <c r="EP70" s="167"/>
      <c r="EQ70" s="167"/>
      <c r="ER70" s="167"/>
      <c r="ES70" s="167"/>
      <c r="ET70" s="167"/>
      <c r="EU70" s="167"/>
      <c r="EV70" s="167"/>
      <c r="EW70" s="167"/>
      <c r="EX70" s="167"/>
    </row>
    <row r="71" spans="1:154" s="170" customFormat="1" ht="12.5" x14ac:dyDescent="0.25">
      <c r="A71" s="105"/>
      <c r="B71" s="105"/>
      <c r="C71" s="105"/>
      <c r="D71" s="105"/>
      <c r="E71" s="105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167"/>
      <c r="DH71" s="167"/>
      <c r="DI71" s="167"/>
      <c r="DJ71" s="167"/>
      <c r="DK71" s="167"/>
      <c r="DL71" s="167"/>
      <c r="DM71" s="167"/>
      <c r="DN71" s="167"/>
      <c r="DO71" s="167"/>
      <c r="DP71" s="167"/>
      <c r="DQ71" s="167"/>
      <c r="DR71" s="167"/>
      <c r="DS71" s="167"/>
      <c r="DT71" s="167"/>
      <c r="DU71" s="167"/>
      <c r="DV71" s="167"/>
      <c r="DW71" s="167"/>
      <c r="DX71" s="167"/>
      <c r="DY71" s="167"/>
      <c r="DZ71" s="167"/>
      <c r="EA71" s="167"/>
      <c r="EB71" s="167"/>
      <c r="EC71" s="167"/>
      <c r="ED71" s="167"/>
      <c r="EE71" s="167"/>
      <c r="EF71" s="167"/>
      <c r="EG71" s="167"/>
      <c r="EH71" s="167"/>
      <c r="EI71" s="167"/>
      <c r="EJ71" s="167"/>
      <c r="EK71" s="167"/>
      <c r="EL71" s="167"/>
      <c r="EM71" s="167"/>
      <c r="EN71" s="167"/>
      <c r="EO71" s="167"/>
      <c r="EP71" s="167"/>
      <c r="EQ71" s="167"/>
      <c r="ER71" s="167"/>
      <c r="ES71" s="167"/>
      <c r="ET71" s="167"/>
      <c r="EU71" s="167"/>
      <c r="EV71" s="167"/>
      <c r="EW71" s="167"/>
      <c r="EX71" s="167"/>
    </row>
    <row r="72" spans="1:154" s="170" customFormat="1" ht="12.5" x14ac:dyDescent="0.25">
      <c r="A72" s="105"/>
      <c r="B72" s="105"/>
      <c r="C72" s="105"/>
      <c r="D72" s="105"/>
      <c r="E72" s="105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167"/>
      <c r="DH72" s="167"/>
      <c r="DI72" s="167"/>
      <c r="DJ72" s="167"/>
      <c r="DK72" s="167"/>
      <c r="DL72" s="167"/>
      <c r="DM72" s="167"/>
      <c r="DN72" s="167"/>
      <c r="DO72" s="167"/>
      <c r="DP72" s="167"/>
      <c r="DQ72" s="167"/>
      <c r="DR72" s="167"/>
      <c r="DS72" s="167"/>
      <c r="DT72" s="167"/>
      <c r="DU72" s="167"/>
      <c r="DV72" s="167"/>
      <c r="DW72" s="167"/>
      <c r="DX72" s="167"/>
      <c r="DY72" s="167"/>
      <c r="DZ72" s="167"/>
      <c r="EA72" s="167"/>
      <c r="EB72" s="167"/>
      <c r="EC72" s="167"/>
      <c r="ED72" s="167"/>
      <c r="EE72" s="167"/>
      <c r="EF72" s="167"/>
      <c r="EG72" s="167"/>
      <c r="EH72" s="167"/>
      <c r="EI72" s="167"/>
      <c r="EJ72" s="167"/>
      <c r="EK72" s="167"/>
      <c r="EL72" s="167"/>
      <c r="EM72" s="167"/>
      <c r="EN72" s="167"/>
      <c r="EO72" s="167"/>
      <c r="EP72" s="167"/>
      <c r="EQ72" s="167"/>
      <c r="ER72" s="167"/>
      <c r="ES72" s="167"/>
      <c r="ET72" s="167"/>
      <c r="EU72" s="167"/>
      <c r="EV72" s="167"/>
      <c r="EW72" s="167"/>
      <c r="EX72" s="167"/>
    </row>
  </sheetData>
  <mergeCells count="15">
    <mergeCell ref="A11:B11"/>
    <mergeCell ref="A24:B24"/>
    <mergeCell ref="A46:B46"/>
    <mergeCell ref="A61:B61"/>
    <mergeCell ref="A62:B62"/>
    <mergeCell ref="A66:B66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0866141732283472" right="0.70866141732283472" top="0.15748031496062992" bottom="0.15748031496062992" header="0.15748031496062992" footer="0.15748031496062992"/>
  <pageSetup scale="66" orientation="portrait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76"/>
  <sheetViews>
    <sheetView showGridLines="0" zoomScaleSheetLayoutView="115" workbookViewId="0">
      <selection sqref="A1:H1"/>
    </sheetView>
  </sheetViews>
  <sheetFormatPr baseColWidth="10" defaultColWidth="11.453125" defaultRowHeight="15" x14ac:dyDescent="0.3"/>
  <cols>
    <col min="1" max="1" width="8.453125" style="116" customWidth="1"/>
    <col min="2" max="2" width="47.1796875" style="116" customWidth="1"/>
    <col min="3" max="3" width="13.1796875" style="116" customWidth="1"/>
    <col min="4" max="4" width="11.26953125" style="116" customWidth="1"/>
    <col min="5" max="5" width="14.81640625" style="116" customWidth="1"/>
    <col min="6" max="6" width="9.7265625" style="116" customWidth="1"/>
    <col min="7" max="7" width="11.453125" style="116" customWidth="1"/>
    <col min="8" max="8" width="11" style="116" customWidth="1"/>
    <col min="9" max="9" width="10.7265625" style="116" customWidth="1"/>
    <col min="10" max="10" width="6.453125" style="116" customWidth="1"/>
    <col min="11" max="11" width="8" style="116" customWidth="1"/>
    <col min="12" max="16384" width="11.453125" style="187"/>
  </cols>
  <sheetData>
    <row r="2" spans="1:11" s="174" customFormat="1" x14ac:dyDescent="0.3">
      <c r="A2" s="649" t="s">
        <v>4160</v>
      </c>
      <c r="B2" s="649"/>
      <c r="C2" s="649"/>
      <c r="D2" s="649"/>
      <c r="E2" s="649"/>
      <c r="F2" s="649"/>
      <c r="G2" s="649"/>
      <c r="H2" s="649"/>
      <c r="I2" s="649"/>
      <c r="J2" s="649"/>
      <c r="K2" s="649"/>
    </row>
    <row r="3" spans="1:11" s="174" customFormat="1" x14ac:dyDescent="0.3">
      <c r="A3" s="689" t="s">
        <v>5480</v>
      </c>
      <c r="B3" s="689"/>
      <c r="C3" s="689"/>
      <c r="D3" s="689"/>
      <c r="E3" s="689"/>
      <c r="F3" s="689"/>
      <c r="G3" s="689"/>
      <c r="H3" s="689"/>
      <c r="I3" s="689"/>
      <c r="J3" s="689"/>
      <c r="K3" s="689"/>
    </row>
    <row r="4" spans="1:11" s="174" customFormat="1" x14ac:dyDescent="0.3">
      <c r="A4" s="650" t="s">
        <v>4161</v>
      </c>
      <c r="B4" s="650"/>
      <c r="C4" s="650"/>
      <c r="D4" s="650"/>
      <c r="E4" s="650"/>
      <c r="F4" s="650"/>
      <c r="G4" s="650"/>
      <c r="H4" s="650"/>
      <c r="I4" s="650"/>
      <c r="J4" s="650"/>
      <c r="K4" s="650"/>
    </row>
    <row r="5" spans="1:11" s="174" customFormat="1" x14ac:dyDescent="0.3">
      <c r="A5" s="650" t="s">
        <v>4274</v>
      </c>
      <c r="B5" s="650"/>
      <c r="C5" s="650"/>
      <c r="D5" s="650"/>
      <c r="E5" s="650"/>
      <c r="F5" s="650"/>
      <c r="G5" s="650"/>
      <c r="H5" s="650"/>
      <c r="I5" s="650"/>
      <c r="J5" s="650"/>
      <c r="K5" s="650"/>
    </row>
    <row r="6" spans="1:11" s="174" customFormat="1" x14ac:dyDescent="0.3">
      <c r="A6" s="651" t="s">
        <v>4229</v>
      </c>
      <c r="B6" s="651"/>
      <c r="C6" s="651"/>
      <c r="D6" s="651"/>
      <c r="E6" s="651"/>
      <c r="F6" s="651"/>
      <c r="G6" s="651"/>
      <c r="H6" s="651"/>
      <c r="I6" s="651"/>
      <c r="J6" s="651"/>
      <c r="K6" s="651"/>
    </row>
    <row r="7" spans="1:11" s="174" customFormat="1" x14ac:dyDescent="0.3">
      <c r="A7" s="1452" t="s">
        <v>4248</v>
      </c>
      <c r="B7" s="1452"/>
      <c r="C7" s="1452"/>
      <c r="D7" s="1453" t="s">
        <v>533</v>
      </c>
      <c r="E7" s="1453" t="s">
        <v>533</v>
      </c>
      <c r="F7" s="1453" t="s">
        <v>533</v>
      </c>
      <c r="G7" s="1453" t="s">
        <v>533</v>
      </c>
      <c r="H7" s="1453" t="s">
        <v>533</v>
      </c>
      <c r="I7" s="1453" t="s">
        <v>533</v>
      </c>
      <c r="J7" s="1453" t="s">
        <v>533</v>
      </c>
      <c r="K7" s="1453" t="s">
        <v>533</v>
      </c>
    </row>
    <row r="8" spans="1:11" s="180" customFormat="1" ht="12.75" customHeight="1" x14ac:dyDescent="0.25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1" s="180" customFormat="1" ht="27.75" customHeight="1" x14ac:dyDescent="0.25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1" s="180" customFormat="1" ht="12.5" x14ac:dyDescent="0.25">
      <c r="A10" s="100" t="s">
        <v>5481</v>
      </c>
      <c r="B10" s="100" t="s">
        <v>4307</v>
      </c>
      <c r="C10" s="101">
        <v>91238</v>
      </c>
      <c r="D10" s="108">
        <v>0</v>
      </c>
      <c r="E10" s="108">
        <v>0</v>
      </c>
      <c r="F10" s="109">
        <f>+C10+E10+D10</f>
        <v>91238</v>
      </c>
      <c r="G10" s="109">
        <f t="shared" ref="G10:G21" si="0">+(C10/30)*10</f>
        <v>30412.666666666668</v>
      </c>
      <c r="H10" s="109">
        <f t="shared" ref="H10:H21" si="1">+(C10/30)*5</f>
        <v>15206.333333333334</v>
      </c>
      <c r="I10" s="109">
        <f t="shared" ref="I10:I21" si="2">+(C10/30)*40</f>
        <v>121650.66666666667</v>
      </c>
      <c r="J10" s="109">
        <v>0</v>
      </c>
      <c r="K10" s="109">
        <f t="shared" ref="K10:K11" si="3">+G10+H10+I10+J10</f>
        <v>167269.66666666669</v>
      </c>
    </row>
    <row r="11" spans="1:11" s="180" customFormat="1" ht="12.5" x14ac:dyDescent="0.25">
      <c r="A11" s="100" t="s">
        <v>5482</v>
      </c>
      <c r="B11" s="249" t="s">
        <v>5029</v>
      </c>
      <c r="C11" s="101">
        <v>57135.130000000005</v>
      </c>
      <c r="D11" s="108">
        <v>0</v>
      </c>
      <c r="E11" s="108">
        <v>0</v>
      </c>
      <c r="F11" s="109">
        <f t="shared" ref="F11:F21" si="4">+C11+E11+D11</f>
        <v>57135.130000000005</v>
      </c>
      <c r="G11" s="109">
        <f t="shared" si="0"/>
        <v>19045.043333333335</v>
      </c>
      <c r="H11" s="109">
        <f t="shared" si="1"/>
        <v>9522.5216666666674</v>
      </c>
      <c r="I11" s="109">
        <f t="shared" si="2"/>
        <v>76180.17333333334</v>
      </c>
      <c r="J11" s="109">
        <v>0</v>
      </c>
      <c r="K11" s="109">
        <f t="shared" si="3"/>
        <v>104747.73833333334</v>
      </c>
    </row>
    <row r="12" spans="1:11" s="180" customFormat="1" ht="12.5" x14ac:dyDescent="0.25">
      <c r="A12" s="100" t="s">
        <v>5483</v>
      </c>
      <c r="B12" s="100" t="s">
        <v>5484</v>
      </c>
      <c r="C12" s="101">
        <v>57135</v>
      </c>
      <c r="D12" s="108">
        <v>0</v>
      </c>
      <c r="E12" s="108">
        <v>0</v>
      </c>
      <c r="F12" s="109">
        <f t="shared" si="4"/>
        <v>57135</v>
      </c>
      <c r="G12" s="109">
        <f t="shared" si="0"/>
        <v>19045</v>
      </c>
      <c r="H12" s="109">
        <f t="shared" si="1"/>
        <v>9522.5</v>
      </c>
      <c r="I12" s="109">
        <f t="shared" si="2"/>
        <v>76180</v>
      </c>
      <c r="J12" s="109">
        <v>0</v>
      </c>
      <c r="K12" s="109">
        <f>+G12+H12+I12+J12</f>
        <v>104747.5</v>
      </c>
    </row>
    <row r="13" spans="1:11" s="180" customFormat="1" ht="12.5" x14ac:dyDescent="0.25">
      <c r="A13" s="100" t="s">
        <v>5485</v>
      </c>
      <c r="B13" s="100" t="s">
        <v>5486</v>
      </c>
      <c r="C13" s="101">
        <v>52394.04</v>
      </c>
      <c r="D13" s="108">
        <v>0</v>
      </c>
      <c r="E13" s="108">
        <v>0</v>
      </c>
      <c r="F13" s="109">
        <f t="shared" si="4"/>
        <v>52394.04</v>
      </c>
      <c r="G13" s="109">
        <f t="shared" si="0"/>
        <v>17464.68</v>
      </c>
      <c r="H13" s="109">
        <f t="shared" si="1"/>
        <v>8732.34</v>
      </c>
      <c r="I13" s="109">
        <f t="shared" si="2"/>
        <v>69858.720000000001</v>
      </c>
      <c r="J13" s="109">
        <v>0</v>
      </c>
      <c r="K13" s="109">
        <f t="shared" ref="K13:K21" si="5">+G13+H13+I13+J13</f>
        <v>96055.74</v>
      </c>
    </row>
    <row r="14" spans="1:11" s="180" customFormat="1" ht="12.5" x14ac:dyDescent="0.25">
      <c r="A14" s="100" t="s">
        <v>5487</v>
      </c>
      <c r="B14" s="100" t="s">
        <v>5488</v>
      </c>
      <c r="C14" s="101">
        <v>26666.7</v>
      </c>
      <c r="D14" s="108">
        <v>0</v>
      </c>
      <c r="E14" s="108">
        <v>0</v>
      </c>
      <c r="F14" s="109">
        <f t="shared" si="4"/>
        <v>26666.7</v>
      </c>
      <c r="G14" s="109">
        <f t="shared" si="0"/>
        <v>8888.9</v>
      </c>
      <c r="H14" s="109">
        <f t="shared" si="1"/>
        <v>4444.45</v>
      </c>
      <c r="I14" s="109">
        <f t="shared" si="2"/>
        <v>35555.599999999999</v>
      </c>
      <c r="J14" s="109">
        <v>0</v>
      </c>
      <c r="K14" s="109">
        <f t="shared" si="5"/>
        <v>48888.95</v>
      </c>
    </row>
    <row r="15" spans="1:11" s="180" customFormat="1" ht="12.5" x14ac:dyDescent="0.25">
      <c r="A15" s="100" t="s">
        <v>5489</v>
      </c>
      <c r="B15" s="100" t="s">
        <v>5490</v>
      </c>
      <c r="C15" s="101">
        <v>31812</v>
      </c>
      <c r="D15" s="108">
        <v>0</v>
      </c>
      <c r="E15" s="108">
        <v>0</v>
      </c>
      <c r="F15" s="109">
        <f t="shared" si="4"/>
        <v>31812</v>
      </c>
      <c r="G15" s="109">
        <f t="shared" si="0"/>
        <v>10604</v>
      </c>
      <c r="H15" s="109">
        <f t="shared" si="1"/>
        <v>5302</v>
      </c>
      <c r="I15" s="109">
        <f t="shared" si="2"/>
        <v>42416</v>
      </c>
      <c r="J15" s="109">
        <v>0</v>
      </c>
      <c r="K15" s="109">
        <f t="shared" si="5"/>
        <v>58322</v>
      </c>
    </row>
    <row r="16" spans="1:11" s="180" customFormat="1" ht="12.5" x14ac:dyDescent="0.25">
      <c r="A16" s="100" t="s">
        <v>5491</v>
      </c>
      <c r="B16" s="100" t="s">
        <v>5492</v>
      </c>
      <c r="C16" s="101">
        <v>15157.8</v>
      </c>
      <c r="D16" s="108">
        <v>1070</v>
      </c>
      <c r="E16" s="108">
        <v>0</v>
      </c>
      <c r="F16" s="109">
        <f t="shared" si="4"/>
        <v>16227.8</v>
      </c>
      <c r="G16" s="109">
        <f t="shared" si="0"/>
        <v>5052.6000000000004</v>
      </c>
      <c r="H16" s="109">
        <f t="shared" si="1"/>
        <v>2526.3000000000002</v>
      </c>
      <c r="I16" s="109">
        <f t="shared" si="2"/>
        <v>20210.400000000001</v>
      </c>
      <c r="J16" s="109">
        <v>0</v>
      </c>
      <c r="K16" s="109">
        <f t="shared" si="5"/>
        <v>27789.300000000003</v>
      </c>
    </row>
    <row r="17" spans="1:11" s="180" customFormat="1" ht="12.5" x14ac:dyDescent="0.25">
      <c r="A17" s="100" t="s">
        <v>5493</v>
      </c>
      <c r="B17" s="100" t="s">
        <v>5494</v>
      </c>
      <c r="C17" s="101">
        <v>23021</v>
      </c>
      <c r="D17" s="108">
        <v>0</v>
      </c>
      <c r="E17" s="108">
        <v>0</v>
      </c>
      <c r="F17" s="109">
        <f t="shared" si="4"/>
        <v>23021</v>
      </c>
      <c r="G17" s="109">
        <f t="shared" si="0"/>
        <v>7673.666666666667</v>
      </c>
      <c r="H17" s="109">
        <f t="shared" si="1"/>
        <v>3836.8333333333335</v>
      </c>
      <c r="I17" s="109">
        <f t="shared" si="2"/>
        <v>30694.666666666668</v>
      </c>
      <c r="J17" s="109">
        <v>0</v>
      </c>
      <c r="K17" s="109">
        <f t="shared" si="5"/>
        <v>42205.166666666672</v>
      </c>
    </row>
    <row r="18" spans="1:11" s="180" customFormat="1" ht="12.5" x14ac:dyDescent="0.25">
      <c r="A18" s="100" t="s">
        <v>5495</v>
      </c>
      <c r="B18" s="100" t="s">
        <v>5540</v>
      </c>
      <c r="C18" s="101">
        <v>38145</v>
      </c>
      <c r="D18" s="108">
        <v>0</v>
      </c>
      <c r="E18" s="108">
        <v>0</v>
      </c>
      <c r="F18" s="109">
        <f t="shared" si="4"/>
        <v>38145</v>
      </c>
      <c r="G18" s="109">
        <f t="shared" si="0"/>
        <v>12715</v>
      </c>
      <c r="H18" s="109">
        <f t="shared" si="1"/>
        <v>6357.5</v>
      </c>
      <c r="I18" s="109">
        <f t="shared" si="2"/>
        <v>50860</v>
      </c>
      <c r="J18" s="109">
        <v>0</v>
      </c>
      <c r="K18" s="109">
        <f t="shared" si="5"/>
        <v>69932.5</v>
      </c>
    </row>
    <row r="19" spans="1:11" s="180" customFormat="1" ht="12.5" x14ac:dyDescent="0.25">
      <c r="A19" s="100" t="s">
        <v>5495</v>
      </c>
      <c r="B19" s="100" t="s">
        <v>5541</v>
      </c>
      <c r="C19" s="101">
        <v>32448</v>
      </c>
      <c r="D19" s="108">
        <v>0</v>
      </c>
      <c r="E19" s="108">
        <v>0</v>
      </c>
      <c r="F19" s="109">
        <f t="shared" si="4"/>
        <v>32448</v>
      </c>
      <c r="G19" s="109">
        <f t="shared" si="0"/>
        <v>10816</v>
      </c>
      <c r="H19" s="109">
        <f t="shared" si="1"/>
        <v>5408</v>
      </c>
      <c r="I19" s="109">
        <f t="shared" si="2"/>
        <v>43264</v>
      </c>
      <c r="J19" s="109">
        <v>0</v>
      </c>
      <c r="K19" s="109">
        <f t="shared" si="5"/>
        <v>59488</v>
      </c>
    </row>
    <row r="20" spans="1:11" s="180" customFormat="1" ht="12.5" x14ac:dyDescent="0.25">
      <c r="A20" s="100" t="s">
        <v>5495</v>
      </c>
      <c r="B20" s="100" t="s">
        <v>5542</v>
      </c>
      <c r="C20" s="101">
        <v>29203</v>
      </c>
      <c r="D20" s="108">
        <v>0</v>
      </c>
      <c r="E20" s="108">
        <v>0</v>
      </c>
      <c r="F20" s="109">
        <f t="shared" si="4"/>
        <v>29203</v>
      </c>
      <c r="G20" s="109">
        <f t="shared" si="0"/>
        <v>9734.3333333333321</v>
      </c>
      <c r="H20" s="109">
        <f t="shared" si="1"/>
        <v>4867.1666666666661</v>
      </c>
      <c r="I20" s="109">
        <f t="shared" si="2"/>
        <v>38937.333333333328</v>
      </c>
      <c r="J20" s="109">
        <v>0</v>
      </c>
      <c r="K20" s="109">
        <f t="shared" si="5"/>
        <v>53538.833333333328</v>
      </c>
    </row>
    <row r="21" spans="1:11" s="180" customFormat="1" ht="12.5" x14ac:dyDescent="0.25">
      <c r="A21" s="100" t="s">
        <v>5495</v>
      </c>
      <c r="B21" s="100" t="s">
        <v>5543</v>
      </c>
      <c r="C21" s="101">
        <v>25932</v>
      </c>
      <c r="D21" s="108">
        <v>0</v>
      </c>
      <c r="E21" s="108">
        <v>0</v>
      </c>
      <c r="F21" s="109">
        <f t="shared" si="4"/>
        <v>25932</v>
      </c>
      <c r="G21" s="109">
        <f t="shared" si="0"/>
        <v>8644</v>
      </c>
      <c r="H21" s="109">
        <f t="shared" si="1"/>
        <v>4322</v>
      </c>
      <c r="I21" s="109">
        <f t="shared" si="2"/>
        <v>34576</v>
      </c>
      <c r="J21" s="109">
        <v>0</v>
      </c>
      <c r="K21" s="109">
        <f t="shared" si="5"/>
        <v>47542</v>
      </c>
    </row>
    <row r="22" spans="1:11" s="174" customFormat="1" x14ac:dyDescent="0.3">
      <c r="A22" s="110"/>
      <c r="B22" s="110"/>
      <c r="C22" s="111"/>
      <c r="D22" s="106"/>
      <c r="E22" s="106"/>
      <c r="F22" s="111"/>
      <c r="G22" s="111"/>
      <c r="H22" s="111"/>
      <c r="I22" s="111"/>
      <c r="J22" s="111"/>
      <c r="K22" s="112"/>
    </row>
    <row r="23" spans="1:11" s="174" customFormat="1" x14ac:dyDescent="0.3">
      <c r="A23" s="110"/>
      <c r="B23" s="110"/>
      <c r="C23" s="111"/>
      <c r="D23" s="106"/>
      <c r="E23" s="106"/>
      <c r="F23" s="111"/>
      <c r="G23" s="111"/>
      <c r="H23" s="111"/>
      <c r="I23" s="111"/>
      <c r="J23" s="111"/>
      <c r="K23" s="112"/>
    </row>
    <row r="24" spans="1:11" s="174" customFormat="1" x14ac:dyDescent="0.3">
      <c r="A24" s="1452" t="s">
        <v>4261</v>
      </c>
      <c r="B24" s="1452"/>
      <c r="C24" s="1452"/>
      <c r="D24" s="1454" t="s">
        <v>533</v>
      </c>
      <c r="E24" s="1454" t="s">
        <v>533</v>
      </c>
      <c r="F24" s="1454" t="s">
        <v>533</v>
      </c>
      <c r="G24" s="1454" t="s">
        <v>533</v>
      </c>
      <c r="H24" s="1454" t="s">
        <v>533</v>
      </c>
      <c r="I24" s="1454" t="s">
        <v>533</v>
      </c>
      <c r="J24" s="1454" t="s">
        <v>533</v>
      </c>
      <c r="K24" s="1454" t="s">
        <v>533</v>
      </c>
    </row>
    <row r="25" spans="1:11" s="180" customFormat="1" ht="12.75" customHeight="1" x14ac:dyDescent="0.25">
      <c r="A25" s="635" t="s">
        <v>4249</v>
      </c>
      <c r="B25" s="637" t="s">
        <v>4231</v>
      </c>
      <c r="C25" s="638" t="s">
        <v>4250</v>
      </c>
      <c r="D25" s="638" t="s">
        <v>4250</v>
      </c>
      <c r="E25" s="638" t="s">
        <v>4250</v>
      </c>
      <c r="F25" s="638" t="s">
        <v>4250</v>
      </c>
      <c r="G25" s="638" t="s">
        <v>4251</v>
      </c>
      <c r="H25" s="638" t="s">
        <v>4251</v>
      </c>
      <c r="I25" s="638" t="s">
        <v>4251</v>
      </c>
      <c r="J25" s="638" t="s">
        <v>4251</v>
      </c>
      <c r="K25" s="639" t="s">
        <v>4251</v>
      </c>
    </row>
    <row r="26" spans="1:11" s="180" customFormat="1" ht="25" x14ac:dyDescent="0.25">
      <c r="A26" s="636" t="s">
        <v>4249</v>
      </c>
      <c r="B26" s="638" t="s">
        <v>4252</v>
      </c>
      <c r="C26" s="90" t="s">
        <v>4253</v>
      </c>
      <c r="D26" s="90" t="s">
        <v>4254</v>
      </c>
      <c r="E26" s="113" t="s">
        <v>4255</v>
      </c>
      <c r="F26" s="90" t="s">
        <v>4256</v>
      </c>
      <c r="G26" s="113" t="s">
        <v>4257</v>
      </c>
      <c r="H26" s="113" t="s">
        <v>4258</v>
      </c>
      <c r="I26" s="90" t="s">
        <v>4259</v>
      </c>
      <c r="J26" s="90" t="s">
        <v>4260</v>
      </c>
      <c r="K26" s="91" t="s">
        <v>4256</v>
      </c>
    </row>
    <row r="27" spans="1:11" s="180" customFormat="1" ht="12.5" x14ac:dyDescent="0.25">
      <c r="A27" s="100" t="s">
        <v>5497</v>
      </c>
      <c r="B27" s="100" t="s">
        <v>5544</v>
      </c>
      <c r="C27" s="101">
        <v>16596</v>
      </c>
      <c r="D27" s="108">
        <v>1070</v>
      </c>
      <c r="E27" s="108">
        <v>0</v>
      </c>
      <c r="F27" s="109">
        <f t="shared" ref="F27:F69" si="6">+C27+E27+D27</f>
        <v>17666</v>
      </c>
      <c r="G27" s="109">
        <f t="shared" ref="G27:G69" si="7">+(C27/30)*10</f>
        <v>5532</v>
      </c>
      <c r="H27" s="109">
        <f t="shared" ref="H27:H69" si="8">+(C27/30)*5</f>
        <v>2766</v>
      </c>
      <c r="I27" s="109">
        <f t="shared" ref="I27:I69" si="9">+(C27/30)*40</f>
        <v>22128</v>
      </c>
      <c r="J27" s="109">
        <v>0</v>
      </c>
      <c r="K27" s="109">
        <f>+G27+H27+I27+J27</f>
        <v>30426</v>
      </c>
    </row>
    <row r="28" spans="1:11" s="180" customFormat="1" ht="12.5" x14ac:dyDescent="0.25">
      <c r="A28" s="100" t="s">
        <v>5497</v>
      </c>
      <c r="B28" s="100" t="s">
        <v>5545</v>
      </c>
      <c r="C28" s="101">
        <v>15420</v>
      </c>
      <c r="D28" s="108">
        <v>1070</v>
      </c>
      <c r="E28" s="108">
        <v>0</v>
      </c>
      <c r="F28" s="109">
        <f t="shared" si="6"/>
        <v>16490</v>
      </c>
      <c r="G28" s="109">
        <f t="shared" si="7"/>
        <v>5140</v>
      </c>
      <c r="H28" s="109">
        <f t="shared" si="8"/>
        <v>2570</v>
      </c>
      <c r="I28" s="109">
        <f t="shared" si="9"/>
        <v>20560</v>
      </c>
      <c r="J28" s="109">
        <v>0</v>
      </c>
      <c r="K28" s="109">
        <f t="shared" ref="K28:K69" si="10">+G28+H28+I28+J28</f>
        <v>28270</v>
      </c>
    </row>
    <row r="29" spans="1:11" s="180" customFormat="1" ht="12.5" x14ac:dyDescent="0.25">
      <c r="A29" s="100" t="s">
        <v>5497</v>
      </c>
      <c r="B29" s="100" t="s">
        <v>5546</v>
      </c>
      <c r="C29" s="101">
        <v>13450</v>
      </c>
      <c r="D29" s="108">
        <v>1070</v>
      </c>
      <c r="E29" s="108">
        <v>0</v>
      </c>
      <c r="F29" s="109">
        <f t="shared" si="6"/>
        <v>14520</v>
      </c>
      <c r="G29" s="109">
        <f t="shared" si="7"/>
        <v>4483.333333333333</v>
      </c>
      <c r="H29" s="109">
        <f t="shared" si="8"/>
        <v>2241.6666666666665</v>
      </c>
      <c r="I29" s="109">
        <f t="shared" si="9"/>
        <v>17933.333333333332</v>
      </c>
      <c r="J29" s="109">
        <v>0</v>
      </c>
      <c r="K29" s="109">
        <f t="shared" si="10"/>
        <v>24658.333333333332</v>
      </c>
    </row>
    <row r="30" spans="1:11" s="180" customFormat="1" ht="12.5" x14ac:dyDescent="0.25">
      <c r="A30" s="100" t="s">
        <v>5497</v>
      </c>
      <c r="B30" s="100" t="s">
        <v>5547</v>
      </c>
      <c r="C30" s="101">
        <v>11881</v>
      </c>
      <c r="D30" s="108">
        <v>1070</v>
      </c>
      <c r="E30" s="108">
        <v>0</v>
      </c>
      <c r="F30" s="109">
        <f t="shared" si="6"/>
        <v>12951</v>
      </c>
      <c r="G30" s="109">
        <f t="shared" si="7"/>
        <v>3960.3333333333335</v>
      </c>
      <c r="H30" s="109">
        <f t="shared" si="8"/>
        <v>1980.1666666666667</v>
      </c>
      <c r="I30" s="109">
        <f t="shared" si="9"/>
        <v>15841.333333333334</v>
      </c>
      <c r="J30" s="109">
        <v>0</v>
      </c>
      <c r="K30" s="109">
        <f t="shared" si="10"/>
        <v>21781.833333333336</v>
      </c>
    </row>
    <row r="31" spans="1:11" s="180" customFormat="1" ht="12.5" x14ac:dyDescent="0.25">
      <c r="A31" s="100" t="s">
        <v>5499</v>
      </c>
      <c r="B31" s="100" t="s">
        <v>5548</v>
      </c>
      <c r="C31" s="101">
        <v>8603</v>
      </c>
      <c r="D31" s="108">
        <v>1070</v>
      </c>
      <c r="E31" s="108">
        <v>0</v>
      </c>
      <c r="F31" s="109">
        <f t="shared" si="6"/>
        <v>9673</v>
      </c>
      <c r="G31" s="109">
        <f t="shared" si="7"/>
        <v>2867.6666666666665</v>
      </c>
      <c r="H31" s="109">
        <f t="shared" si="8"/>
        <v>1433.8333333333333</v>
      </c>
      <c r="I31" s="109">
        <f t="shared" si="9"/>
        <v>11470.666666666666</v>
      </c>
      <c r="J31" s="109">
        <v>0</v>
      </c>
      <c r="K31" s="109">
        <f t="shared" si="10"/>
        <v>15772.166666666666</v>
      </c>
    </row>
    <row r="32" spans="1:11" s="180" customFormat="1" ht="12.5" x14ac:dyDescent="0.25">
      <c r="A32" s="100" t="s">
        <v>5499</v>
      </c>
      <c r="B32" s="100" t="s">
        <v>5549</v>
      </c>
      <c r="C32" s="101">
        <v>8124</v>
      </c>
      <c r="D32" s="108">
        <v>1070</v>
      </c>
      <c r="E32" s="108">
        <v>0</v>
      </c>
      <c r="F32" s="109">
        <f t="shared" si="6"/>
        <v>9194</v>
      </c>
      <c r="G32" s="109">
        <f t="shared" si="7"/>
        <v>2708</v>
      </c>
      <c r="H32" s="109">
        <f t="shared" si="8"/>
        <v>1354</v>
      </c>
      <c r="I32" s="109">
        <f t="shared" si="9"/>
        <v>10832</v>
      </c>
      <c r="J32" s="109">
        <v>0</v>
      </c>
      <c r="K32" s="109">
        <f t="shared" si="10"/>
        <v>14894</v>
      </c>
    </row>
    <row r="33" spans="1:11" s="180" customFormat="1" ht="12.5" x14ac:dyDescent="0.25">
      <c r="A33" s="100" t="s">
        <v>5501</v>
      </c>
      <c r="B33" s="100" t="s">
        <v>5073</v>
      </c>
      <c r="C33" s="101">
        <v>12244</v>
      </c>
      <c r="D33" s="108">
        <v>1070</v>
      </c>
      <c r="E33" s="108">
        <v>0</v>
      </c>
      <c r="F33" s="109">
        <f t="shared" si="6"/>
        <v>13314</v>
      </c>
      <c r="G33" s="109">
        <f t="shared" si="7"/>
        <v>4081.333333333333</v>
      </c>
      <c r="H33" s="109">
        <f t="shared" si="8"/>
        <v>2040.6666666666665</v>
      </c>
      <c r="I33" s="109">
        <f t="shared" si="9"/>
        <v>16325.333333333332</v>
      </c>
      <c r="J33" s="109">
        <v>0</v>
      </c>
      <c r="K33" s="109">
        <f t="shared" si="10"/>
        <v>22447.333333333332</v>
      </c>
    </row>
    <row r="34" spans="1:11" s="180" customFormat="1" ht="12.5" x14ac:dyDescent="0.25">
      <c r="A34" s="100" t="s">
        <v>5501</v>
      </c>
      <c r="B34" s="100" t="s">
        <v>5550</v>
      </c>
      <c r="C34" s="101">
        <v>10941</v>
      </c>
      <c r="D34" s="108">
        <v>1070</v>
      </c>
      <c r="E34" s="108">
        <v>0</v>
      </c>
      <c r="F34" s="109">
        <f t="shared" si="6"/>
        <v>12011</v>
      </c>
      <c r="G34" s="109">
        <f t="shared" si="7"/>
        <v>3647</v>
      </c>
      <c r="H34" s="109">
        <f t="shared" si="8"/>
        <v>1823.5</v>
      </c>
      <c r="I34" s="109">
        <f t="shared" si="9"/>
        <v>14588</v>
      </c>
      <c r="J34" s="109">
        <v>0</v>
      </c>
      <c r="K34" s="109">
        <f t="shared" si="10"/>
        <v>20058.5</v>
      </c>
    </row>
    <row r="35" spans="1:11" s="180" customFormat="1" ht="12.5" x14ac:dyDescent="0.25">
      <c r="A35" s="100" t="s">
        <v>5501</v>
      </c>
      <c r="B35" s="100" t="s">
        <v>5551</v>
      </c>
      <c r="C35" s="101">
        <v>9746</v>
      </c>
      <c r="D35" s="108">
        <v>1070</v>
      </c>
      <c r="E35" s="108">
        <v>0</v>
      </c>
      <c r="F35" s="109">
        <f t="shared" si="6"/>
        <v>10816</v>
      </c>
      <c r="G35" s="109">
        <f t="shared" si="7"/>
        <v>3248.666666666667</v>
      </c>
      <c r="H35" s="109">
        <f t="shared" si="8"/>
        <v>1624.3333333333335</v>
      </c>
      <c r="I35" s="109">
        <f t="shared" si="9"/>
        <v>12994.666666666668</v>
      </c>
      <c r="J35" s="109">
        <v>0</v>
      </c>
      <c r="K35" s="109">
        <f t="shared" si="10"/>
        <v>17867.666666666668</v>
      </c>
    </row>
    <row r="36" spans="1:11" s="180" customFormat="1" ht="12.5" x14ac:dyDescent="0.25">
      <c r="A36" s="100" t="s">
        <v>5501</v>
      </c>
      <c r="B36" s="100" t="s">
        <v>5552</v>
      </c>
      <c r="C36" s="101">
        <v>8506</v>
      </c>
      <c r="D36" s="108">
        <v>1070</v>
      </c>
      <c r="E36" s="108">
        <v>0</v>
      </c>
      <c r="F36" s="109">
        <f t="shared" si="6"/>
        <v>9576</v>
      </c>
      <c r="G36" s="109">
        <f t="shared" si="7"/>
        <v>2835.3333333333335</v>
      </c>
      <c r="H36" s="109">
        <f t="shared" si="8"/>
        <v>1417.6666666666667</v>
      </c>
      <c r="I36" s="109">
        <f t="shared" si="9"/>
        <v>11341.333333333334</v>
      </c>
      <c r="J36" s="109">
        <v>0</v>
      </c>
      <c r="K36" s="109">
        <f t="shared" si="10"/>
        <v>15594.333333333334</v>
      </c>
    </row>
    <row r="37" spans="1:11" s="180" customFormat="1" ht="12.5" x14ac:dyDescent="0.25">
      <c r="A37" s="100" t="s">
        <v>5501</v>
      </c>
      <c r="B37" s="100" t="s">
        <v>5553</v>
      </c>
      <c r="C37" s="101">
        <v>8006</v>
      </c>
      <c r="D37" s="108">
        <v>1070</v>
      </c>
      <c r="E37" s="108">
        <v>0</v>
      </c>
      <c r="F37" s="109">
        <f t="shared" si="6"/>
        <v>9076</v>
      </c>
      <c r="G37" s="109">
        <f t="shared" si="7"/>
        <v>2668.666666666667</v>
      </c>
      <c r="H37" s="109">
        <f t="shared" si="8"/>
        <v>1334.3333333333335</v>
      </c>
      <c r="I37" s="109">
        <f t="shared" si="9"/>
        <v>10674.666666666668</v>
      </c>
      <c r="J37" s="109">
        <v>0</v>
      </c>
      <c r="K37" s="109">
        <f t="shared" si="10"/>
        <v>14677.666666666668</v>
      </c>
    </row>
    <row r="38" spans="1:11" s="180" customFormat="1" ht="12.5" x14ac:dyDescent="0.25">
      <c r="A38" s="100" t="s">
        <v>5503</v>
      </c>
      <c r="B38" s="100" t="s">
        <v>5554</v>
      </c>
      <c r="C38" s="101">
        <v>9205</v>
      </c>
      <c r="D38" s="108">
        <v>1070</v>
      </c>
      <c r="E38" s="108">
        <v>0</v>
      </c>
      <c r="F38" s="109">
        <f t="shared" si="6"/>
        <v>10275</v>
      </c>
      <c r="G38" s="109">
        <f t="shared" si="7"/>
        <v>3068.333333333333</v>
      </c>
      <c r="H38" s="109">
        <f t="shared" si="8"/>
        <v>1534.1666666666665</v>
      </c>
      <c r="I38" s="109">
        <f t="shared" si="9"/>
        <v>12273.333333333332</v>
      </c>
      <c r="J38" s="109">
        <v>0</v>
      </c>
      <c r="K38" s="109">
        <f t="shared" si="10"/>
        <v>16875.833333333332</v>
      </c>
    </row>
    <row r="39" spans="1:11" s="180" customFormat="1" ht="12.5" x14ac:dyDescent="0.25">
      <c r="A39" s="100" t="s">
        <v>5503</v>
      </c>
      <c r="B39" s="100" t="s">
        <v>5555</v>
      </c>
      <c r="C39" s="101">
        <v>8695</v>
      </c>
      <c r="D39" s="108">
        <v>1070</v>
      </c>
      <c r="E39" s="108">
        <v>0</v>
      </c>
      <c r="F39" s="109">
        <f t="shared" si="6"/>
        <v>9765</v>
      </c>
      <c r="G39" s="109">
        <f t="shared" si="7"/>
        <v>2898.333333333333</v>
      </c>
      <c r="H39" s="109">
        <f t="shared" si="8"/>
        <v>1449.1666666666665</v>
      </c>
      <c r="I39" s="109">
        <f t="shared" si="9"/>
        <v>11593.333333333332</v>
      </c>
      <c r="J39" s="109">
        <v>0</v>
      </c>
      <c r="K39" s="109">
        <f t="shared" si="10"/>
        <v>15940.833333333332</v>
      </c>
    </row>
    <row r="40" spans="1:11" s="180" customFormat="1" ht="12.5" x14ac:dyDescent="0.25">
      <c r="A40" s="100" t="s">
        <v>5503</v>
      </c>
      <c r="B40" s="100" t="s">
        <v>5556</v>
      </c>
      <c r="C40" s="101">
        <v>8028</v>
      </c>
      <c r="D40" s="108">
        <v>1070</v>
      </c>
      <c r="E40" s="108">
        <v>0</v>
      </c>
      <c r="F40" s="109">
        <f t="shared" si="6"/>
        <v>9098</v>
      </c>
      <c r="G40" s="109">
        <f t="shared" si="7"/>
        <v>2676</v>
      </c>
      <c r="H40" s="109">
        <f t="shared" si="8"/>
        <v>1338</v>
      </c>
      <c r="I40" s="109">
        <f t="shared" si="9"/>
        <v>10704</v>
      </c>
      <c r="J40" s="109">
        <v>0</v>
      </c>
      <c r="K40" s="109">
        <f t="shared" si="10"/>
        <v>14718</v>
      </c>
    </row>
    <row r="41" spans="1:11" s="180" customFormat="1" ht="12.5" x14ac:dyDescent="0.25">
      <c r="A41" s="100" t="s">
        <v>5503</v>
      </c>
      <c r="B41" s="100" t="s">
        <v>5557</v>
      </c>
      <c r="C41" s="101">
        <v>8006</v>
      </c>
      <c r="D41" s="108">
        <v>1070</v>
      </c>
      <c r="E41" s="108">
        <v>0</v>
      </c>
      <c r="F41" s="109">
        <f t="shared" si="6"/>
        <v>9076</v>
      </c>
      <c r="G41" s="109">
        <f t="shared" si="7"/>
        <v>2668.666666666667</v>
      </c>
      <c r="H41" s="109">
        <f t="shared" si="8"/>
        <v>1334.3333333333335</v>
      </c>
      <c r="I41" s="109">
        <f t="shared" si="9"/>
        <v>10674.666666666668</v>
      </c>
      <c r="J41" s="109">
        <v>0</v>
      </c>
      <c r="K41" s="109">
        <f t="shared" si="10"/>
        <v>14677.666666666668</v>
      </c>
    </row>
    <row r="42" spans="1:11" s="180" customFormat="1" ht="12.5" x14ac:dyDescent="0.25">
      <c r="A42" s="100" t="s">
        <v>5505</v>
      </c>
      <c r="B42" s="100" t="s">
        <v>5506</v>
      </c>
      <c r="C42" s="101">
        <v>11798</v>
      </c>
      <c r="D42" s="108">
        <v>1070</v>
      </c>
      <c r="E42" s="108">
        <v>0</v>
      </c>
      <c r="F42" s="109">
        <f t="shared" si="6"/>
        <v>12868</v>
      </c>
      <c r="G42" s="109">
        <f t="shared" si="7"/>
        <v>3932.6666666666665</v>
      </c>
      <c r="H42" s="109">
        <f t="shared" si="8"/>
        <v>1966.3333333333333</v>
      </c>
      <c r="I42" s="109">
        <f t="shared" si="9"/>
        <v>15730.666666666666</v>
      </c>
      <c r="J42" s="109">
        <v>0</v>
      </c>
      <c r="K42" s="109">
        <f t="shared" si="10"/>
        <v>21629.666666666664</v>
      </c>
    </row>
    <row r="43" spans="1:11" s="180" customFormat="1" ht="12.5" x14ac:dyDescent="0.25">
      <c r="A43" s="100" t="s">
        <v>5507</v>
      </c>
      <c r="B43" s="100" t="s">
        <v>5558</v>
      </c>
      <c r="C43" s="101">
        <v>22900</v>
      </c>
      <c r="D43" s="108">
        <v>1070</v>
      </c>
      <c r="E43" s="108">
        <v>0</v>
      </c>
      <c r="F43" s="109">
        <f t="shared" si="6"/>
        <v>23970</v>
      </c>
      <c r="G43" s="109">
        <f t="shared" si="7"/>
        <v>7633.3333333333339</v>
      </c>
      <c r="H43" s="109">
        <f t="shared" si="8"/>
        <v>3816.666666666667</v>
      </c>
      <c r="I43" s="109">
        <f t="shared" si="9"/>
        <v>30533.333333333336</v>
      </c>
      <c r="J43" s="109">
        <v>0</v>
      </c>
      <c r="K43" s="109">
        <f t="shared" si="10"/>
        <v>41983.333333333336</v>
      </c>
    </row>
    <row r="44" spans="1:11" s="180" customFormat="1" ht="12.5" x14ac:dyDescent="0.25">
      <c r="A44" s="100" t="s">
        <v>5507</v>
      </c>
      <c r="B44" s="100" t="s">
        <v>5559</v>
      </c>
      <c r="C44" s="101">
        <v>21000</v>
      </c>
      <c r="D44" s="108">
        <v>1070</v>
      </c>
      <c r="E44" s="108">
        <v>0</v>
      </c>
      <c r="F44" s="109">
        <f t="shared" si="6"/>
        <v>22070</v>
      </c>
      <c r="G44" s="109">
        <f t="shared" si="7"/>
        <v>7000</v>
      </c>
      <c r="H44" s="109">
        <f t="shared" si="8"/>
        <v>3500</v>
      </c>
      <c r="I44" s="109">
        <f t="shared" si="9"/>
        <v>28000</v>
      </c>
      <c r="J44" s="109">
        <v>0</v>
      </c>
      <c r="K44" s="109">
        <f t="shared" si="10"/>
        <v>38500</v>
      </c>
    </row>
    <row r="45" spans="1:11" s="180" customFormat="1" ht="12.5" x14ac:dyDescent="0.25">
      <c r="A45" s="100" t="s">
        <v>5507</v>
      </c>
      <c r="B45" s="100" t="s">
        <v>5560</v>
      </c>
      <c r="C45" s="101">
        <v>19632</v>
      </c>
      <c r="D45" s="108">
        <v>1070</v>
      </c>
      <c r="E45" s="108">
        <v>0</v>
      </c>
      <c r="F45" s="109">
        <f t="shared" si="6"/>
        <v>20702</v>
      </c>
      <c r="G45" s="109">
        <f t="shared" si="7"/>
        <v>6544</v>
      </c>
      <c r="H45" s="109">
        <f t="shared" si="8"/>
        <v>3272</v>
      </c>
      <c r="I45" s="109">
        <f t="shared" si="9"/>
        <v>26176</v>
      </c>
      <c r="J45" s="109">
        <v>0</v>
      </c>
      <c r="K45" s="109">
        <f t="shared" si="10"/>
        <v>35992</v>
      </c>
    </row>
    <row r="46" spans="1:11" s="180" customFormat="1" ht="12.5" x14ac:dyDescent="0.25">
      <c r="A46" s="100" t="s">
        <v>5507</v>
      </c>
      <c r="B46" s="100" t="s">
        <v>5561</v>
      </c>
      <c r="C46" s="101">
        <v>16909</v>
      </c>
      <c r="D46" s="108">
        <v>1070</v>
      </c>
      <c r="E46" s="108">
        <v>0</v>
      </c>
      <c r="F46" s="109">
        <f t="shared" si="6"/>
        <v>17979</v>
      </c>
      <c r="G46" s="109">
        <f t="shared" si="7"/>
        <v>5636.333333333333</v>
      </c>
      <c r="H46" s="109">
        <f t="shared" si="8"/>
        <v>2818.1666666666665</v>
      </c>
      <c r="I46" s="109">
        <f t="shared" si="9"/>
        <v>22545.333333333332</v>
      </c>
      <c r="J46" s="109">
        <v>0</v>
      </c>
      <c r="K46" s="109">
        <f t="shared" si="10"/>
        <v>30999.833333333332</v>
      </c>
    </row>
    <row r="47" spans="1:11" s="180" customFormat="1" ht="12.5" x14ac:dyDescent="0.25">
      <c r="A47" s="100" t="s">
        <v>5507</v>
      </c>
      <c r="B47" s="100" t="s">
        <v>5562</v>
      </c>
      <c r="C47" s="101">
        <v>14884</v>
      </c>
      <c r="D47" s="108">
        <v>1070</v>
      </c>
      <c r="E47" s="108">
        <v>0</v>
      </c>
      <c r="F47" s="109">
        <f t="shared" si="6"/>
        <v>15954</v>
      </c>
      <c r="G47" s="109">
        <f t="shared" si="7"/>
        <v>4961.333333333333</v>
      </c>
      <c r="H47" s="109">
        <f t="shared" si="8"/>
        <v>2480.6666666666665</v>
      </c>
      <c r="I47" s="109">
        <f t="shared" si="9"/>
        <v>19845.333333333332</v>
      </c>
      <c r="J47" s="109">
        <v>0</v>
      </c>
      <c r="K47" s="109">
        <f t="shared" si="10"/>
        <v>27287.333333333332</v>
      </c>
    </row>
    <row r="48" spans="1:11" s="180" customFormat="1" ht="12.5" x14ac:dyDescent="0.25">
      <c r="A48" s="100" t="s">
        <v>5509</v>
      </c>
      <c r="B48" s="100" t="s">
        <v>5510</v>
      </c>
      <c r="C48" s="101">
        <v>16319</v>
      </c>
      <c r="D48" s="108">
        <v>1070</v>
      </c>
      <c r="E48" s="108">
        <v>0</v>
      </c>
      <c r="F48" s="109">
        <f t="shared" si="6"/>
        <v>17389</v>
      </c>
      <c r="G48" s="109">
        <f t="shared" si="7"/>
        <v>5439.666666666667</v>
      </c>
      <c r="H48" s="109">
        <f t="shared" si="8"/>
        <v>2719.8333333333335</v>
      </c>
      <c r="I48" s="109">
        <f t="shared" si="9"/>
        <v>21758.666666666668</v>
      </c>
      <c r="J48" s="109">
        <v>0</v>
      </c>
      <c r="K48" s="109">
        <f t="shared" si="10"/>
        <v>29918.166666666668</v>
      </c>
    </row>
    <row r="49" spans="1:12" s="180" customFormat="1" ht="12.5" x14ac:dyDescent="0.25">
      <c r="A49" s="100" t="s">
        <v>5511</v>
      </c>
      <c r="B49" s="100" t="s">
        <v>5512</v>
      </c>
      <c r="C49" s="101">
        <v>8857</v>
      </c>
      <c r="D49" s="108">
        <v>1070</v>
      </c>
      <c r="E49" s="108">
        <v>0</v>
      </c>
      <c r="F49" s="109">
        <f t="shared" si="6"/>
        <v>9927</v>
      </c>
      <c r="G49" s="109">
        <f t="shared" si="7"/>
        <v>2952.3333333333335</v>
      </c>
      <c r="H49" s="109">
        <f t="shared" si="8"/>
        <v>1476.1666666666667</v>
      </c>
      <c r="I49" s="109">
        <f t="shared" si="9"/>
        <v>11809.333333333334</v>
      </c>
      <c r="J49" s="109">
        <v>0</v>
      </c>
      <c r="K49" s="109">
        <f t="shared" si="10"/>
        <v>16237.833333333334</v>
      </c>
    </row>
    <row r="50" spans="1:12" s="180" customFormat="1" ht="12.5" x14ac:dyDescent="0.25">
      <c r="A50" s="100" t="s">
        <v>5513</v>
      </c>
      <c r="B50" s="100" t="s">
        <v>5514</v>
      </c>
      <c r="C50" s="101">
        <v>9725</v>
      </c>
      <c r="D50" s="108">
        <v>1070</v>
      </c>
      <c r="E50" s="108">
        <v>0</v>
      </c>
      <c r="F50" s="109">
        <f t="shared" si="6"/>
        <v>10795</v>
      </c>
      <c r="G50" s="109">
        <f t="shared" si="7"/>
        <v>3241.666666666667</v>
      </c>
      <c r="H50" s="109">
        <f t="shared" si="8"/>
        <v>1620.8333333333335</v>
      </c>
      <c r="I50" s="109">
        <f t="shared" si="9"/>
        <v>12966.666666666668</v>
      </c>
      <c r="J50" s="109">
        <v>0</v>
      </c>
      <c r="K50" s="109">
        <f t="shared" si="10"/>
        <v>17829.166666666668</v>
      </c>
    </row>
    <row r="51" spans="1:12" s="180" customFormat="1" ht="12.5" x14ac:dyDescent="0.25">
      <c r="A51" s="100" t="s">
        <v>5515</v>
      </c>
      <c r="B51" s="100" t="s">
        <v>5516</v>
      </c>
      <c r="C51" s="101">
        <v>8857</v>
      </c>
      <c r="D51" s="108">
        <v>1070</v>
      </c>
      <c r="E51" s="108">
        <v>0</v>
      </c>
      <c r="F51" s="109">
        <f t="shared" si="6"/>
        <v>9927</v>
      </c>
      <c r="G51" s="109">
        <f t="shared" si="7"/>
        <v>2952.3333333333335</v>
      </c>
      <c r="H51" s="109">
        <f t="shared" si="8"/>
        <v>1476.1666666666667</v>
      </c>
      <c r="I51" s="109">
        <f t="shared" si="9"/>
        <v>11809.333333333334</v>
      </c>
      <c r="J51" s="109">
        <v>0</v>
      </c>
      <c r="K51" s="109">
        <f t="shared" si="10"/>
        <v>16237.833333333334</v>
      </c>
    </row>
    <row r="52" spans="1:12" s="180" customFormat="1" ht="12.5" x14ac:dyDescent="0.25">
      <c r="A52" s="100" t="s">
        <v>5517</v>
      </c>
      <c r="B52" s="100" t="s">
        <v>5518</v>
      </c>
      <c r="C52" s="101">
        <v>8857</v>
      </c>
      <c r="D52" s="108">
        <v>1070</v>
      </c>
      <c r="E52" s="108">
        <v>0</v>
      </c>
      <c r="F52" s="109">
        <f t="shared" si="6"/>
        <v>9927</v>
      </c>
      <c r="G52" s="109">
        <f t="shared" si="7"/>
        <v>2952.3333333333335</v>
      </c>
      <c r="H52" s="109">
        <f t="shared" si="8"/>
        <v>1476.1666666666667</v>
      </c>
      <c r="I52" s="109">
        <f t="shared" si="9"/>
        <v>11809.333333333334</v>
      </c>
      <c r="J52" s="109">
        <v>0</v>
      </c>
      <c r="K52" s="109">
        <f t="shared" si="10"/>
        <v>16237.833333333334</v>
      </c>
    </row>
    <row r="53" spans="1:12" s="180" customFormat="1" ht="12.5" x14ac:dyDescent="0.25">
      <c r="A53" s="100" t="s">
        <v>5531</v>
      </c>
      <c r="B53" s="100" t="s">
        <v>5563</v>
      </c>
      <c r="C53" s="101">
        <v>11902</v>
      </c>
      <c r="D53" s="108">
        <v>1070</v>
      </c>
      <c r="E53" s="108">
        <v>0</v>
      </c>
      <c r="F53" s="109">
        <f t="shared" si="6"/>
        <v>12972</v>
      </c>
      <c r="G53" s="109">
        <f t="shared" si="7"/>
        <v>3967.3333333333335</v>
      </c>
      <c r="H53" s="109">
        <f t="shared" si="8"/>
        <v>1983.6666666666667</v>
      </c>
      <c r="I53" s="109">
        <f t="shared" si="9"/>
        <v>15869.333333333334</v>
      </c>
      <c r="J53" s="109">
        <v>0</v>
      </c>
      <c r="K53" s="109">
        <f t="shared" si="10"/>
        <v>21820.333333333336</v>
      </c>
    </row>
    <row r="54" spans="1:12" s="180" customFormat="1" ht="12.5" x14ac:dyDescent="0.25">
      <c r="A54" s="100" t="s">
        <v>5531</v>
      </c>
      <c r="B54" s="100" t="s">
        <v>5564</v>
      </c>
      <c r="C54" s="101">
        <v>9951</v>
      </c>
      <c r="D54" s="108">
        <v>1070</v>
      </c>
      <c r="E54" s="108">
        <v>0</v>
      </c>
      <c r="F54" s="109">
        <f t="shared" si="6"/>
        <v>11021</v>
      </c>
      <c r="G54" s="109">
        <f t="shared" si="7"/>
        <v>3317</v>
      </c>
      <c r="H54" s="109">
        <f t="shared" si="8"/>
        <v>1658.5</v>
      </c>
      <c r="I54" s="109">
        <f t="shared" si="9"/>
        <v>13268</v>
      </c>
      <c r="J54" s="109">
        <v>0</v>
      </c>
      <c r="K54" s="109">
        <f t="shared" si="10"/>
        <v>18243.5</v>
      </c>
    </row>
    <row r="55" spans="1:12" s="180" customFormat="1" ht="12.5" x14ac:dyDescent="0.25">
      <c r="A55" s="100" t="s">
        <v>5519</v>
      </c>
      <c r="B55" s="100" t="s">
        <v>5520</v>
      </c>
      <c r="C55" s="101">
        <v>13092</v>
      </c>
      <c r="D55" s="108">
        <v>1070</v>
      </c>
      <c r="E55" s="108">
        <v>0</v>
      </c>
      <c r="F55" s="109">
        <f t="shared" si="6"/>
        <v>14162</v>
      </c>
      <c r="G55" s="109">
        <f t="shared" si="7"/>
        <v>4364</v>
      </c>
      <c r="H55" s="109">
        <f t="shared" si="8"/>
        <v>2182</v>
      </c>
      <c r="I55" s="109">
        <f t="shared" si="9"/>
        <v>17456</v>
      </c>
      <c r="J55" s="109">
        <v>0</v>
      </c>
      <c r="K55" s="109">
        <f t="shared" si="10"/>
        <v>24002</v>
      </c>
    </row>
    <row r="56" spans="1:12" s="180" customFormat="1" ht="25" x14ac:dyDescent="0.25">
      <c r="A56" s="100" t="s">
        <v>5519</v>
      </c>
      <c r="B56" s="249" t="s">
        <v>5521</v>
      </c>
      <c r="C56" s="101">
        <v>93</v>
      </c>
      <c r="D56" s="108">
        <v>4.45</v>
      </c>
      <c r="E56" s="108">
        <v>0</v>
      </c>
      <c r="F56" s="109">
        <f t="shared" si="6"/>
        <v>97.45</v>
      </c>
      <c r="G56" s="109">
        <f t="shared" si="7"/>
        <v>31</v>
      </c>
      <c r="H56" s="109">
        <f t="shared" si="8"/>
        <v>15.5</v>
      </c>
      <c r="I56" s="109">
        <f t="shared" si="9"/>
        <v>124</v>
      </c>
      <c r="J56" s="109">
        <v>0</v>
      </c>
      <c r="K56" s="109">
        <f t="shared" si="10"/>
        <v>170.5</v>
      </c>
      <c r="L56" s="180" t="s">
        <v>5522</v>
      </c>
    </row>
    <row r="57" spans="1:12" s="180" customFormat="1" ht="12.5" x14ac:dyDescent="0.25">
      <c r="A57" s="100" t="s">
        <v>5523</v>
      </c>
      <c r="B57" s="100" t="s">
        <v>5565</v>
      </c>
      <c r="C57" s="101">
        <v>17819</v>
      </c>
      <c r="D57" s="108">
        <v>1070</v>
      </c>
      <c r="E57" s="108">
        <v>0</v>
      </c>
      <c r="F57" s="109">
        <f t="shared" si="6"/>
        <v>18889</v>
      </c>
      <c r="G57" s="109">
        <f t="shared" si="7"/>
        <v>5939.666666666667</v>
      </c>
      <c r="H57" s="109">
        <f t="shared" si="8"/>
        <v>2969.8333333333335</v>
      </c>
      <c r="I57" s="109">
        <f t="shared" si="9"/>
        <v>23758.666666666668</v>
      </c>
      <c r="J57" s="109">
        <v>0</v>
      </c>
      <c r="K57" s="109">
        <f t="shared" si="10"/>
        <v>32668.166666666668</v>
      </c>
    </row>
    <row r="58" spans="1:12" s="180" customFormat="1" ht="12.5" x14ac:dyDescent="0.25">
      <c r="A58" s="100" t="s">
        <v>5523</v>
      </c>
      <c r="B58" s="100" t="s">
        <v>5566</v>
      </c>
      <c r="C58" s="101">
        <v>16223</v>
      </c>
      <c r="D58" s="108">
        <v>1070</v>
      </c>
      <c r="E58" s="108">
        <v>0</v>
      </c>
      <c r="F58" s="109">
        <f t="shared" si="6"/>
        <v>17293</v>
      </c>
      <c r="G58" s="109">
        <f t="shared" si="7"/>
        <v>5407.6666666666661</v>
      </c>
      <c r="H58" s="109">
        <f t="shared" si="8"/>
        <v>2703.833333333333</v>
      </c>
      <c r="I58" s="109">
        <f t="shared" si="9"/>
        <v>21630.666666666664</v>
      </c>
      <c r="J58" s="109">
        <v>0</v>
      </c>
      <c r="K58" s="109">
        <f t="shared" si="10"/>
        <v>29742.166666666664</v>
      </c>
    </row>
    <row r="59" spans="1:12" s="180" customFormat="1" ht="12.5" x14ac:dyDescent="0.25">
      <c r="A59" s="100" t="s">
        <v>5523</v>
      </c>
      <c r="B59" s="100" t="s">
        <v>5567</v>
      </c>
      <c r="C59" s="101">
        <v>13621</v>
      </c>
      <c r="D59" s="108">
        <v>1070</v>
      </c>
      <c r="E59" s="108">
        <v>0</v>
      </c>
      <c r="F59" s="109">
        <f t="shared" si="6"/>
        <v>14691</v>
      </c>
      <c r="G59" s="109">
        <f t="shared" si="7"/>
        <v>4540.3333333333339</v>
      </c>
      <c r="H59" s="109">
        <f t="shared" si="8"/>
        <v>2270.166666666667</v>
      </c>
      <c r="I59" s="109">
        <f t="shared" si="9"/>
        <v>18161.333333333336</v>
      </c>
      <c r="J59" s="109">
        <v>0</v>
      </c>
      <c r="K59" s="109">
        <f t="shared" si="10"/>
        <v>24971.833333333336</v>
      </c>
    </row>
    <row r="60" spans="1:12" s="180" customFormat="1" ht="12.5" x14ac:dyDescent="0.25">
      <c r="A60" s="100" t="s">
        <v>5523</v>
      </c>
      <c r="B60" s="100" t="s">
        <v>5568</v>
      </c>
      <c r="C60" s="101">
        <v>11610</v>
      </c>
      <c r="D60" s="108">
        <v>1070</v>
      </c>
      <c r="E60" s="108">
        <v>0</v>
      </c>
      <c r="F60" s="109">
        <f t="shared" si="6"/>
        <v>12680</v>
      </c>
      <c r="G60" s="109">
        <f t="shared" si="7"/>
        <v>3870</v>
      </c>
      <c r="H60" s="109">
        <f t="shared" si="8"/>
        <v>1935</v>
      </c>
      <c r="I60" s="109">
        <f t="shared" si="9"/>
        <v>15480</v>
      </c>
      <c r="J60" s="109">
        <v>0</v>
      </c>
      <c r="K60" s="109">
        <f t="shared" si="10"/>
        <v>21285</v>
      </c>
    </row>
    <row r="61" spans="1:12" s="180" customFormat="1" ht="12.5" x14ac:dyDescent="0.25">
      <c r="A61" s="100" t="s">
        <v>5523</v>
      </c>
      <c r="B61" s="100" t="s">
        <v>5569</v>
      </c>
      <c r="C61" s="101">
        <v>9329</v>
      </c>
      <c r="D61" s="108">
        <v>1070</v>
      </c>
      <c r="E61" s="108">
        <v>0</v>
      </c>
      <c r="F61" s="109">
        <f t="shared" si="6"/>
        <v>10399</v>
      </c>
      <c r="G61" s="109">
        <f t="shared" si="7"/>
        <v>3109.6666666666665</v>
      </c>
      <c r="H61" s="109">
        <f t="shared" si="8"/>
        <v>1554.8333333333333</v>
      </c>
      <c r="I61" s="109">
        <f t="shared" si="9"/>
        <v>12438.666666666666</v>
      </c>
      <c r="J61" s="109">
        <v>0</v>
      </c>
      <c r="K61" s="109">
        <f t="shared" si="10"/>
        <v>17103.166666666664</v>
      </c>
    </row>
    <row r="62" spans="1:12" s="180" customFormat="1" ht="12.5" x14ac:dyDescent="0.25">
      <c r="A62" s="100" t="s">
        <v>5533</v>
      </c>
      <c r="B62" s="100" t="s">
        <v>4377</v>
      </c>
      <c r="C62" s="101">
        <v>9488</v>
      </c>
      <c r="D62" s="108">
        <v>1070</v>
      </c>
      <c r="E62" s="108">
        <v>0</v>
      </c>
      <c r="F62" s="109">
        <f t="shared" si="6"/>
        <v>10558</v>
      </c>
      <c r="G62" s="109">
        <f t="shared" si="7"/>
        <v>3162.6666666666665</v>
      </c>
      <c r="H62" s="109">
        <f t="shared" si="8"/>
        <v>1581.3333333333333</v>
      </c>
      <c r="I62" s="109">
        <f t="shared" si="9"/>
        <v>12650.666666666666</v>
      </c>
      <c r="J62" s="109">
        <v>0</v>
      </c>
      <c r="K62" s="109">
        <f t="shared" si="10"/>
        <v>17394.666666666664</v>
      </c>
    </row>
    <row r="63" spans="1:12" s="180" customFormat="1" ht="12.5" x14ac:dyDescent="0.25">
      <c r="A63" s="100" t="s">
        <v>5525</v>
      </c>
      <c r="B63" s="100" t="s">
        <v>5570</v>
      </c>
      <c r="C63" s="101">
        <v>14623</v>
      </c>
      <c r="D63" s="108">
        <v>1070</v>
      </c>
      <c r="E63" s="108">
        <v>0</v>
      </c>
      <c r="F63" s="109">
        <f t="shared" si="6"/>
        <v>15693</v>
      </c>
      <c r="G63" s="109">
        <f t="shared" si="7"/>
        <v>4874.333333333333</v>
      </c>
      <c r="H63" s="109">
        <f t="shared" si="8"/>
        <v>2437.1666666666665</v>
      </c>
      <c r="I63" s="109">
        <f t="shared" si="9"/>
        <v>19497.333333333332</v>
      </c>
      <c r="J63" s="109">
        <v>0</v>
      </c>
      <c r="K63" s="109">
        <f t="shared" si="10"/>
        <v>26808.833333333332</v>
      </c>
    </row>
    <row r="64" spans="1:12" s="180" customFormat="1" ht="12.5" x14ac:dyDescent="0.25">
      <c r="A64" s="100" t="s">
        <v>5525</v>
      </c>
      <c r="B64" s="100" t="s">
        <v>5571</v>
      </c>
      <c r="C64" s="101">
        <v>13210</v>
      </c>
      <c r="D64" s="108">
        <v>1070</v>
      </c>
      <c r="E64" s="108">
        <v>0</v>
      </c>
      <c r="F64" s="109">
        <f t="shared" si="6"/>
        <v>14280</v>
      </c>
      <c r="G64" s="109">
        <f t="shared" si="7"/>
        <v>4403.333333333333</v>
      </c>
      <c r="H64" s="109">
        <f t="shared" si="8"/>
        <v>2201.6666666666665</v>
      </c>
      <c r="I64" s="109">
        <f t="shared" si="9"/>
        <v>17613.333333333332</v>
      </c>
      <c r="J64" s="109">
        <v>0</v>
      </c>
      <c r="K64" s="109">
        <f t="shared" si="10"/>
        <v>24218.333333333332</v>
      </c>
    </row>
    <row r="65" spans="1:11" s="180" customFormat="1" ht="12.5" x14ac:dyDescent="0.25">
      <c r="A65" s="100" t="s">
        <v>5525</v>
      </c>
      <c r="B65" s="100" t="s">
        <v>5572</v>
      </c>
      <c r="C65" s="101">
        <v>11673</v>
      </c>
      <c r="D65" s="108">
        <v>1070</v>
      </c>
      <c r="E65" s="108">
        <v>0</v>
      </c>
      <c r="F65" s="109">
        <f t="shared" si="6"/>
        <v>12743</v>
      </c>
      <c r="G65" s="109">
        <f t="shared" si="7"/>
        <v>3891</v>
      </c>
      <c r="H65" s="109">
        <f t="shared" si="8"/>
        <v>1945.5</v>
      </c>
      <c r="I65" s="109">
        <f t="shared" si="9"/>
        <v>15564</v>
      </c>
      <c r="J65" s="109">
        <v>0</v>
      </c>
      <c r="K65" s="109">
        <f t="shared" si="10"/>
        <v>21400.5</v>
      </c>
    </row>
    <row r="66" spans="1:11" s="180" customFormat="1" ht="12.5" x14ac:dyDescent="0.25">
      <c r="A66" s="100" t="s">
        <v>5525</v>
      </c>
      <c r="B66" s="100" t="s">
        <v>5534</v>
      </c>
      <c r="C66" s="101">
        <v>10445</v>
      </c>
      <c r="D66" s="108">
        <v>1070</v>
      </c>
      <c r="E66" s="108">
        <v>0</v>
      </c>
      <c r="F66" s="109">
        <f t="shared" si="6"/>
        <v>11515</v>
      </c>
      <c r="G66" s="109">
        <f t="shared" si="7"/>
        <v>3481.666666666667</v>
      </c>
      <c r="H66" s="109">
        <f t="shared" si="8"/>
        <v>1740.8333333333335</v>
      </c>
      <c r="I66" s="109">
        <f t="shared" si="9"/>
        <v>13926.666666666668</v>
      </c>
      <c r="J66" s="109">
        <v>0</v>
      </c>
      <c r="K66" s="109">
        <f t="shared" si="10"/>
        <v>19149.166666666668</v>
      </c>
    </row>
    <row r="67" spans="1:11" s="180" customFormat="1" ht="12.5" x14ac:dyDescent="0.25">
      <c r="A67" s="100" t="s">
        <v>5527</v>
      </c>
      <c r="B67" s="100" t="s">
        <v>5573</v>
      </c>
      <c r="C67" s="101">
        <v>11902</v>
      </c>
      <c r="D67" s="108">
        <v>1070</v>
      </c>
      <c r="E67" s="108">
        <v>0</v>
      </c>
      <c r="F67" s="109">
        <f t="shared" si="6"/>
        <v>12972</v>
      </c>
      <c r="G67" s="109">
        <f t="shared" si="7"/>
        <v>3967.3333333333335</v>
      </c>
      <c r="H67" s="109">
        <f t="shared" si="8"/>
        <v>1983.6666666666667</v>
      </c>
      <c r="I67" s="109">
        <f t="shared" si="9"/>
        <v>15869.333333333334</v>
      </c>
      <c r="J67" s="109">
        <v>0</v>
      </c>
      <c r="K67" s="109">
        <f t="shared" si="10"/>
        <v>21820.333333333336</v>
      </c>
    </row>
    <row r="68" spans="1:11" s="243" customFormat="1" ht="12.5" x14ac:dyDescent="0.25">
      <c r="A68" s="100" t="s">
        <v>5527</v>
      </c>
      <c r="B68" s="100" t="s">
        <v>5535</v>
      </c>
      <c r="C68" s="101">
        <v>8887</v>
      </c>
      <c r="D68" s="108">
        <v>1070</v>
      </c>
      <c r="E68" s="108">
        <v>0</v>
      </c>
      <c r="F68" s="109">
        <f t="shared" si="6"/>
        <v>9957</v>
      </c>
      <c r="G68" s="109">
        <f t="shared" si="7"/>
        <v>2962.3333333333335</v>
      </c>
      <c r="H68" s="109">
        <f t="shared" si="8"/>
        <v>1481.1666666666667</v>
      </c>
      <c r="I68" s="109">
        <f t="shared" si="9"/>
        <v>11849.333333333334</v>
      </c>
      <c r="J68" s="109">
        <v>0</v>
      </c>
      <c r="K68" s="109">
        <f t="shared" si="10"/>
        <v>16292.833333333334</v>
      </c>
    </row>
    <row r="69" spans="1:11" s="243" customFormat="1" ht="12.5" x14ac:dyDescent="0.25">
      <c r="A69" s="100" t="s">
        <v>5529</v>
      </c>
      <c r="B69" s="100" t="s">
        <v>5530</v>
      </c>
      <c r="C69" s="101">
        <v>8033</v>
      </c>
      <c r="D69" s="108">
        <v>1070</v>
      </c>
      <c r="E69" s="108">
        <v>0</v>
      </c>
      <c r="F69" s="109">
        <f t="shared" si="6"/>
        <v>9103</v>
      </c>
      <c r="G69" s="109">
        <f t="shared" si="7"/>
        <v>2677.6666666666665</v>
      </c>
      <c r="H69" s="109">
        <f t="shared" si="8"/>
        <v>1338.8333333333333</v>
      </c>
      <c r="I69" s="109">
        <f t="shared" si="9"/>
        <v>10710.666666666666</v>
      </c>
      <c r="J69" s="109">
        <v>0</v>
      </c>
      <c r="K69" s="109">
        <f t="shared" si="10"/>
        <v>14727.166666666666</v>
      </c>
    </row>
    <row r="70" spans="1:11" x14ac:dyDescent="0.3">
      <c r="C70" s="115"/>
      <c r="D70" s="115"/>
      <c r="E70" s="115"/>
      <c r="F70" s="115"/>
      <c r="G70" s="115"/>
      <c r="H70" s="115"/>
      <c r="I70" s="115"/>
      <c r="J70" s="115"/>
      <c r="K70" s="115"/>
    </row>
    <row r="71" spans="1:11" ht="11.25" customHeight="1" x14ac:dyDescent="0.3">
      <c r="A71" s="304" t="s">
        <v>5539</v>
      </c>
      <c r="C71" s="115"/>
      <c r="D71" s="115"/>
      <c r="E71" s="115"/>
      <c r="F71" s="115"/>
      <c r="G71" s="115"/>
      <c r="H71" s="115"/>
      <c r="I71" s="115"/>
      <c r="J71" s="115"/>
      <c r="K71" s="115"/>
    </row>
    <row r="73" spans="1:11" x14ac:dyDescent="0.3">
      <c r="G73" s="106"/>
    </row>
    <row r="74" spans="1:11" x14ac:dyDescent="0.3">
      <c r="G74" s="106"/>
    </row>
    <row r="75" spans="1:11" x14ac:dyDescent="0.3">
      <c r="G75" s="106"/>
    </row>
    <row r="76" spans="1:11" x14ac:dyDescent="0.3">
      <c r="G76" s="106"/>
    </row>
  </sheetData>
  <mergeCells count="15">
    <mergeCell ref="A8:A9"/>
    <mergeCell ref="B8:B9"/>
    <mergeCell ref="C8:F8"/>
    <mergeCell ref="G8:K8"/>
    <mergeCell ref="A24:C24"/>
    <mergeCell ref="A25:A26"/>
    <mergeCell ref="B25:B26"/>
    <mergeCell ref="C25:F25"/>
    <mergeCell ref="G25:K25"/>
    <mergeCell ref="A2:K2"/>
    <mergeCell ref="A3:K3"/>
    <mergeCell ref="A4:K4"/>
    <mergeCell ref="A5:K5"/>
    <mergeCell ref="A6:K6"/>
    <mergeCell ref="A7:C7"/>
  </mergeCells>
  <printOptions horizontalCentered="1"/>
  <pageMargins left="0.15748031496062992" right="0.15748031496062992" top="0.3" bottom="0.39370078740157483" header="0.31496062992125984" footer="0.31496062992125984"/>
  <pageSetup scale="60" fitToHeight="11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C51"/>
  <sheetViews>
    <sheetView showGridLines="0" workbookViewId="0">
      <selection sqref="A1:H1"/>
    </sheetView>
  </sheetViews>
  <sheetFormatPr baseColWidth="10" defaultColWidth="11.453125" defaultRowHeight="15" x14ac:dyDescent="0.3"/>
  <cols>
    <col min="1" max="1" width="9.7265625" style="116" customWidth="1"/>
    <col min="2" max="2" width="42.7265625" style="116" customWidth="1"/>
    <col min="3" max="3" width="12.81640625" style="116" customWidth="1"/>
    <col min="4" max="4" width="11" style="116" customWidth="1"/>
    <col min="5" max="5" width="12.1796875" style="116" customWidth="1"/>
    <col min="6" max="159" width="11.453125" style="162"/>
    <col min="160" max="16384" width="11.453125" style="163"/>
  </cols>
  <sheetData>
    <row r="1" spans="1:159" x14ac:dyDescent="0.3">
      <c r="A1" s="1409"/>
      <c r="B1" s="1409"/>
      <c r="C1" s="1409"/>
      <c r="D1" s="1409"/>
      <c r="E1" s="1409"/>
    </row>
    <row r="2" spans="1:159" x14ac:dyDescent="0.3">
      <c r="A2" s="1386" t="s">
        <v>4160</v>
      </c>
      <c r="B2" s="1386"/>
      <c r="C2" s="1386"/>
      <c r="D2" s="1386"/>
      <c r="E2" s="1386"/>
    </row>
    <row r="3" spans="1:159" x14ac:dyDescent="0.3">
      <c r="A3" s="1386" t="s">
        <v>23</v>
      </c>
      <c r="B3" s="1386"/>
      <c r="C3" s="1386"/>
      <c r="D3" s="1386"/>
      <c r="E3" s="1386"/>
    </row>
    <row r="4" spans="1:159" x14ac:dyDescent="0.3">
      <c r="A4" s="1386" t="s">
        <v>4262</v>
      </c>
      <c r="B4" s="1386"/>
      <c r="C4" s="1386"/>
      <c r="D4" s="1386"/>
      <c r="E4" s="1386"/>
    </row>
    <row r="5" spans="1:159" x14ac:dyDescent="0.3">
      <c r="A5" s="1386" t="s">
        <v>4228</v>
      </c>
      <c r="B5" s="1386"/>
      <c r="C5" s="1386"/>
      <c r="D5" s="1386"/>
      <c r="E5" s="1386"/>
    </row>
    <row r="6" spans="1:159" ht="24.75" customHeight="1" x14ac:dyDescent="0.3">
      <c r="A6" s="1455" t="s">
        <v>4229</v>
      </c>
      <c r="B6" s="1455" t="s">
        <v>4229</v>
      </c>
      <c r="C6" s="1455" t="s">
        <v>4229</v>
      </c>
      <c r="D6" s="1455" t="s">
        <v>4229</v>
      </c>
      <c r="E6" s="1455" t="s">
        <v>4229</v>
      </c>
    </row>
    <row r="7" spans="1:159" x14ac:dyDescent="0.3">
      <c r="A7" s="1456" t="s">
        <v>5021</v>
      </c>
      <c r="B7" s="1456" t="s">
        <v>4231</v>
      </c>
      <c r="C7" s="1456" t="s">
        <v>5022</v>
      </c>
      <c r="D7" s="1457" t="s">
        <v>4233</v>
      </c>
      <c r="E7" s="1457"/>
      <c r="AZ7" s="163"/>
      <c r="BA7" s="163"/>
      <c r="BB7" s="163"/>
      <c r="BC7" s="163"/>
      <c r="BD7" s="163"/>
      <c r="BE7" s="163"/>
      <c r="BF7" s="163"/>
      <c r="BG7" s="163"/>
      <c r="BH7" s="163"/>
      <c r="BI7" s="163"/>
      <c r="BJ7" s="163"/>
      <c r="BK7" s="163"/>
      <c r="BL7" s="163"/>
      <c r="BM7" s="163"/>
      <c r="BN7" s="163"/>
      <c r="BO7" s="163"/>
      <c r="BP7" s="163"/>
      <c r="BQ7" s="163"/>
      <c r="BR7" s="163"/>
      <c r="BS7" s="163"/>
      <c r="BT7" s="163"/>
      <c r="BU7" s="163"/>
      <c r="BV7" s="163"/>
      <c r="BW7" s="163"/>
      <c r="BX7" s="163"/>
      <c r="BY7" s="163"/>
      <c r="BZ7" s="163"/>
      <c r="CA7" s="163"/>
      <c r="CB7" s="163"/>
      <c r="CC7" s="163"/>
      <c r="CD7" s="163"/>
      <c r="CE7" s="163"/>
      <c r="CF7" s="163"/>
      <c r="CG7" s="163"/>
      <c r="CH7" s="163"/>
      <c r="CI7" s="163"/>
      <c r="CJ7" s="163"/>
      <c r="CK7" s="163"/>
      <c r="CL7" s="163"/>
      <c r="CM7" s="163"/>
      <c r="CN7" s="163"/>
      <c r="CO7" s="163"/>
      <c r="CP7" s="163"/>
      <c r="CQ7" s="163"/>
      <c r="CR7" s="163"/>
      <c r="CS7" s="163"/>
      <c r="CT7" s="163"/>
      <c r="CU7" s="163"/>
      <c r="CV7" s="163"/>
      <c r="CW7" s="163"/>
      <c r="CX7" s="163"/>
      <c r="CY7" s="163"/>
      <c r="CZ7" s="163"/>
      <c r="DA7" s="163"/>
      <c r="DB7" s="163"/>
      <c r="DC7" s="163"/>
      <c r="DD7" s="163"/>
      <c r="DE7" s="163"/>
      <c r="DF7" s="163"/>
      <c r="DG7" s="163"/>
      <c r="DH7" s="163"/>
      <c r="DI7" s="163"/>
      <c r="DJ7" s="163"/>
      <c r="DK7" s="163"/>
      <c r="DL7" s="163"/>
      <c r="DM7" s="163"/>
      <c r="DN7" s="163"/>
      <c r="DO7" s="163"/>
      <c r="DP7" s="163"/>
      <c r="DQ7" s="163"/>
      <c r="DR7" s="163"/>
      <c r="DS7" s="163"/>
      <c r="DT7" s="163"/>
      <c r="DU7" s="163"/>
      <c r="DV7" s="163"/>
      <c r="DW7" s="163"/>
      <c r="DX7" s="163"/>
      <c r="DY7" s="163"/>
      <c r="DZ7" s="163"/>
      <c r="EA7" s="163"/>
      <c r="EB7" s="163"/>
      <c r="EC7" s="163"/>
      <c r="ED7" s="163"/>
      <c r="EE7" s="163"/>
      <c r="EF7" s="163"/>
      <c r="EG7" s="163"/>
      <c r="EH7" s="163"/>
      <c r="EI7" s="163"/>
      <c r="EJ7" s="163"/>
      <c r="EK7" s="163"/>
      <c r="EL7" s="163"/>
      <c r="EM7" s="163"/>
      <c r="EN7" s="163"/>
      <c r="EO7" s="163"/>
      <c r="EP7" s="163"/>
      <c r="EQ7" s="163"/>
      <c r="ER7" s="163"/>
      <c r="ES7" s="163"/>
      <c r="ET7" s="163"/>
      <c r="EU7" s="163"/>
      <c r="EV7" s="163"/>
      <c r="EW7" s="163"/>
      <c r="EX7" s="163"/>
      <c r="EY7" s="163"/>
      <c r="EZ7" s="163"/>
      <c r="FA7" s="163"/>
      <c r="FB7" s="163"/>
      <c r="FC7" s="163"/>
    </row>
    <row r="8" spans="1:159" x14ac:dyDescent="0.3">
      <c r="A8" s="1456"/>
      <c r="B8" s="1456"/>
      <c r="C8" s="1456"/>
      <c r="D8" s="1458" t="s">
        <v>4234</v>
      </c>
      <c r="E8" s="1458" t="s">
        <v>4235</v>
      </c>
      <c r="AZ8" s="163"/>
      <c r="BA8" s="163"/>
      <c r="BB8" s="163"/>
      <c r="BC8" s="163"/>
      <c r="BD8" s="163"/>
      <c r="BE8" s="163"/>
      <c r="BF8" s="163"/>
      <c r="BG8" s="163"/>
      <c r="BH8" s="163"/>
      <c r="BI8" s="163"/>
      <c r="BJ8" s="163"/>
      <c r="BK8" s="163"/>
      <c r="BL8" s="163"/>
      <c r="BM8" s="163"/>
      <c r="BN8" s="163"/>
      <c r="BO8" s="163"/>
      <c r="BP8" s="163"/>
      <c r="BQ8" s="163"/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  <c r="CR8" s="163"/>
      <c r="CS8" s="163"/>
      <c r="CT8" s="163"/>
      <c r="CU8" s="163"/>
      <c r="CV8" s="163"/>
      <c r="CW8" s="163"/>
      <c r="CX8" s="163"/>
      <c r="CY8" s="163"/>
      <c r="CZ8" s="163"/>
      <c r="DA8" s="163"/>
      <c r="DB8" s="163"/>
      <c r="DC8" s="163"/>
      <c r="DD8" s="163"/>
      <c r="DE8" s="163"/>
      <c r="DF8" s="163"/>
      <c r="DG8" s="16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  <c r="EL8" s="163"/>
      <c r="EM8" s="163"/>
      <c r="EN8" s="163"/>
      <c r="EO8" s="163"/>
      <c r="EP8" s="163"/>
      <c r="EQ8" s="163"/>
      <c r="ER8" s="163"/>
      <c r="ES8" s="163"/>
      <c r="ET8" s="163"/>
      <c r="EU8" s="163"/>
      <c r="EV8" s="163"/>
      <c r="EW8" s="163"/>
      <c r="EX8" s="163"/>
      <c r="EY8" s="163"/>
      <c r="EZ8" s="163"/>
      <c r="FA8" s="163"/>
      <c r="FB8" s="163"/>
      <c r="FC8" s="163"/>
    </row>
    <row r="9" spans="1:159" x14ac:dyDescent="0.3">
      <c r="A9" s="1459"/>
      <c r="B9" s="1409"/>
      <c r="C9" s="1414"/>
      <c r="D9" s="1460"/>
      <c r="E9" s="1460"/>
    </row>
    <row r="10" spans="1:159" x14ac:dyDescent="0.3">
      <c r="A10" s="1461" t="s">
        <v>4167</v>
      </c>
      <c r="B10" s="1461" t="s">
        <v>4167</v>
      </c>
      <c r="C10" s="1462"/>
      <c r="D10" s="1463"/>
      <c r="E10" s="1463"/>
    </row>
    <row r="11" spans="1:159" s="1398" customFormat="1" ht="12.75" customHeight="1" x14ac:dyDescent="0.35">
      <c r="A11" s="1464" t="s">
        <v>4930</v>
      </c>
      <c r="B11" s="1361" t="s">
        <v>4307</v>
      </c>
      <c r="C11" s="1378">
        <v>1</v>
      </c>
      <c r="D11" s="164">
        <v>113952.44</v>
      </c>
      <c r="E11" s="164">
        <v>113952.44</v>
      </c>
      <c r="F11" s="1397"/>
      <c r="G11" s="1397"/>
      <c r="H11" s="1397"/>
      <c r="I11" s="1397"/>
      <c r="J11" s="1397"/>
      <c r="K11" s="1397"/>
      <c r="L11" s="1397"/>
      <c r="M11" s="1397"/>
      <c r="N11" s="1397"/>
      <c r="O11" s="1397"/>
      <c r="P11" s="1397"/>
      <c r="Q11" s="1397"/>
      <c r="R11" s="1397"/>
      <c r="S11" s="1397"/>
      <c r="T11" s="1397"/>
      <c r="U11" s="1397"/>
      <c r="V11" s="1397"/>
      <c r="W11" s="1397"/>
      <c r="X11" s="1397"/>
      <c r="Y11" s="1397"/>
      <c r="Z11" s="1397"/>
      <c r="AA11" s="1397"/>
      <c r="AB11" s="1397"/>
      <c r="AC11" s="1397"/>
      <c r="AD11" s="1397"/>
      <c r="AE11" s="1397"/>
      <c r="AF11" s="1397"/>
      <c r="AG11" s="1397"/>
      <c r="AH11" s="1397"/>
      <c r="AI11" s="1397"/>
      <c r="AJ11" s="1397"/>
      <c r="AK11" s="1397"/>
      <c r="AL11" s="1397"/>
      <c r="AM11" s="1397"/>
      <c r="AN11" s="1397"/>
      <c r="AO11" s="1397"/>
      <c r="AP11" s="1397"/>
      <c r="AQ11" s="1397"/>
      <c r="AR11" s="1397"/>
      <c r="AS11" s="1397"/>
      <c r="AT11" s="1397"/>
      <c r="AU11" s="1397"/>
      <c r="AV11" s="1397"/>
      <c r="AW11" s="1397"/>
      <c r="AX11" s="1397"/>
      <c r="AY11" s="1397"/>
      <c r="AZ11" s="1397"/>
      <c r="BA11" s="1397"/>
      <c r="BB11" s="1397"/>
      <c r="BC11" s="1397"/>
      <c r="BD11" s="1397"/>
      <c r="BE11" s="1397"/>
      <c r="BF11" s="1397"/>
      <c r="BG11" s="1397"/>
      <c r="BH11" s="1397"/>
      <c r="BI11" s="1397"/>
      <c r="BJ11" s="1397"/>
      <c r="BK11" s="1397"/>
      <c r="BL11" s="1397"/>
      <c r="BM11" s="1397"/>
      <c r="BN11" s="1397"/>
      <c r="BO11" s="1397"/>
      <c r="BP11" s="1397"/>
      <c r="BQ11" s="1397"/>
      <c r="BR11" s="1397"/>
      <c r="BS11" s="1397"/>
      <c r="BT11" s="1397"/>
      <c r="BU11" s="1397"/>
      <c r="BV11" s="1397"/>
      <c r="BW11" s="1397"/>
      <c r="BX11" s="1397"/>
      <c r="BY11" s="1397"/>
      <c r="BZ11" s="1397"/>
      <c r="CA11" s="1397"/>
      <c r="CB11" s="1397"/>
      <c r="CC11" s="1397"/>
      <c r="CD11" s="1397"/>
      <c r="CE11" s="1397"/>
      <c r="CF11" s="1397"/>
      <c r="CG11" s="1397"/>
      <c r="CH11" s="1397"/>
      <c r="CI11" s="1397"/>
      <c r="CJ11" s="1397"/>
      <c r="CK11" s="1397"/>
      <c r="CL11" s="1397"/>
      <c r="CM11" s="1397"/>
      <c r="CN11" s="1397"/>
      <c r="CO11" s="1397"/>
      <c r="CP11" s="1397"/>
      <c r="CQ11" s="1397"/>
      <c r="CR11" s="1397"/>
      <c r="CS11" s="1397"/>
      <c r="CT11" s="1397"/>
      <c r="CU11" s="1397"/>
      <c r="CV11" s="1397"/>
      <c r="CW11" s="1397"/>
      <c r="CX11" s="1397"/>
      <c r="CY11" s="1397"/>
      <c r="CZ11" s="1397"/>
      <c r="DA11" s="1397"/>
      <c r="DB11" s="1397"/>
      <c r="DC11" s="1397"/>
      <c r="DD11" s="1397"/>
      <c r="DE11" s="1397"/>
      <c r="DF11" s="1397"/>
      <c r="DG11" s="1397"/>
      <c r="DH11" s="1397"/>
      <c r="DI11" s="1397"/>
      <c r="DJ11" s="1397"/>
      <c r="DK11" s="1397"/>
      <c r="DL11" s="1397"/>
      <c r="DM11" s="1397"/>
      <c r="DN11" s="1397"/>
      <c r="DO11" s="1397"/>
      <c r="DP11" s="1397"/>
      <c r="DQ11" s="1397"/>
      <c r="DR11" s="1397"/>
      <c r="DS11" s="1397"/>
      <c r="DT11" s="1397"/>
      <c r="DU11" s="1397"/>
      <c r="DV11" s="1397"/>
      <c r="DW11" s="1397"/>
      <c r="DX11" s="1397"/>
      <c r="DY11" s="1397"/>
      <c r="DZ11" s="1397"/>
      <c r="EA11" s="1397"/>
      <c r="EB11" s="1397"/>
      <c r="EC11" s="1397"/>
      <c r="ED11" s="1397"/>
      <c r="EE11" s="1397"/>
      <c r="EF11" s="1397"/>
      <c r="EG11" s="1397"/>
      <c r="EH11" s="1397"/>
      <c r="EI11" s="1397"/>
      <c r="EJ11" s="1397"/>
      <c r="EK11" s="1397"/>
      <c r="EL11" s="1397"/>
      <c r="EM11" s="1397"/>
      <c r="EN11" s="1397"/>
      <c r="EO11" s="1397"/>
      <c r="EP11" s="1397"/>
      <c r="EQ11" s="1397"/>
      <c r="ER11" s="1397"/>
      <c r="ES11" s="1397"/>
      <c r="ET11" s="1397"/>
      <c r="EU11" s="1397"/>
      <c r="EV11" s="1397"/>
      <c r="EW11" s="1397"/>
      <c r="EX11" s="1397"/>
      <c r="EY11" s="1397"/>
      <c r="EZ11" s="1397"/>
      <c r="FA11" s="1397"/>
      <c r="FB11" s="1397"/>
      <c r="FC11" s="1397"/>
    </row>
    <row r="12" spans="1:159" s="1398" customFormat="1" ht="13.5" customHeight="1" x14ac:dyDescent="0.35">
      <c r="A12" s="1464" t="s">
        <v>5574</v>
      </c>
      <c r="B12" s="1361" t="s">
        <v>5575</v>
      </c>
      <c r="C12" s="1378">
        <v>6</v>
      </c>
      <c r="D12" s="164">
        <v>61585.25</v>
      </c>
      <c r="E12" s="164">
        <v>61585.25</v>
      </c>
      <c r="F12" s="1397"/>
      <c r="G12" s="1397"/>
      <c r="H12" s="1397"/>
      <c r="I12" s="1397"/>
      <c r="J12" s="1397"/>
      <c r="K12" s="1397"/>
      <c r="L12" s="1397"/>
      <c r="M12" s="1397"/>
      <c r="N12" s="1397"/>
      <c r="O12" s="1397"/>
      <c r="P12" s="1397"/>
      <c r="Q12" s="1397"/>
      <c r="R12" s="1397"/>
      <c r="S12" s="1397"/>
      <c r="T12" s="1397"/>
      <c r="U12" s="1397"/>
      <c r="V12" s="1397"/>
      <c r="W12" s="1397"/>
      <c r="X12" s="1397"/>
      <c r="Y12" s="1397"/>
      <c r="Z12" s="1397"/>
      <c r="AA12" s="1397"/>
      <c r="AB12" s="1397"/>
      <c r="AC12" s="1397"/>
      <c r="AD12" s="1397"/>
      <c r="AE12" s="1397"/>
      <c r="AF12" s="1397"/>
      <c r="AG12" s="1397"/>
      <c r="AH12" s="1397"/>
      <c r="AI12" s="1397"/>
      <c r="AJ12" s="1397"/>
      <c r="AK12" s="1397"/>
      <c r="AL12" s="1397"/>
      <c r="AM12" s="1397"/>
      <c r="AN12" s="1397"/>
      <c r="AO12" s="1397"/>
      <c r="AP12" s="1397"/>
      <c r="AQ12" s="1397"/>
      <c r="AR12" s="1397"/>
      <c r="AS12" s="1397"/>
      <c r="AT12" s="1397"/>
      <c r="AU12" s="1397"/>
      <c r="AV12" s="1397"/>
      <c r="AW12" s="1397"/>
      <c r="AX12" s="1397"/>
      <c r="AY12" s="1397"/>
      <c r="AZ12" s="1397"/>
      <c r="BA12" s="1397"/>
      <c r="BB12" s="1397"/>
      <c r="BC12" s="1397"/>
      <c r="BD12" s="1397"/>
      <c r="BE12" s="1397"/>
      <c r="BF12" s="1397"/>
      <c r="BG12" s="1397"/>
      <c r="BH12" s="1397"/>
      <c r="BI12" s="1397"/>
      <c r="BJ12" s="1397"/>
      <c r="BK12" s="1397"/>
      <c r="BL12" s="1397"/>
      <c r="BM12" s="1397"/>
      <c r="BN12" s="1397"/>
      <c r="BO12" s="1397"/>
      <c r="BP12" s="1397"/>
      <c r="BQ12" s="1397"/>
      <c r="BR12" s="1397"/>
      <c r="BS12" s="1397"/>
      <c r="BT12" s="1397"/>
      <c r="BU12" s="1397"/>
      <c r="BV12" s="1397"/>
      <c r="BW12" s="1397"/>
      <c r="BX12" s="1397"/>
      <c r="BY12" s="1397"/>
      <c r="BZ12" s="1397"/>
      <c r="CA12" s="1397"/>
      <c r="CB12" s="1397"/>
      <c r="CC12" s="1397"/>
      <c r="CD12" s="1397"/>
      <c r="CE12" s="1397"/>
      <c r="CF12" s="1397"/>
      <c r="CG12" s="1397"/>
      <c r="CH12" s="1397"/>
      <c r="CI12" s="1397"/>
      <c r="CJ12" s="1397"/>
      <c r="CK12" s="1397"/>
      <c r="CL12" s="1397"/>
      <c r="CM12" s="1397"/>
      <c r="CN12" s="1397"/>
      <c r="CO12" s="1397"/>
      <c r="CP12" s="1397"/>
      <c r="CQ12" s="1397"/>
      <c r="CR12" s="1397"/>
      <c r="CS12" s="1397"/>
      <c r="CT12" s="1397"/>
      <c r="CU12" s="1397"/>
      <c r="CV12" s="1397"/>
      <c r="CW12" s="1397"/>
      <c r="CX12" s="1397"/>
      <c r="CY12" s="1397"/>
      <c r="CZ12" s="1397"/>
      <c r="DA12" s="1397"/>
      <c r="DB12" s="1397"/>
      <c r="DC12" s="1397"/>
      <c r="DD12" s="1397"/>
      <c r="DE12" s="1397"/>
      <c r="DF12" s="1397"/>
      <c r="DG12" s="1397"/>
      <c r="DH12" s="1397"/>
      <c r="DI12" s="1397"/>
      <c r="DJ12" s="1397"/>
      <c r="DK12" s="1397"/>
      <c r="DL12" s="1397"/>
      <c r="DM12" s="1397"/>
      <c r="DN12" s="1397"/>
      <c r="DO12" s="1397"/>
      <c r="DP12" s="1397"/>
      <c r="DQ12" s="1397"/>
      <c r="DR12" s="1397"/>
      <c r="DS12" s="1397"/>
      <c r="DT12" s="1397"/>
      <c r="DU12" s="1397"/>
      <c r="DV12" s="1397"/>
      <c r="DW12" s="1397"/>
      <c r="DX12" s="1397"/>
      <c r="DY12" s="1397"/>
      <c r="DZ12" s="1397"/>
      <c r="EA12" s="1397"/>
      <c r="EB12" s="1397"/>
      <c r="EC12" s="1397"/>
      <c r="ED12" s="1397"/>
      <c r="EE12" s="1397"/>
      <c r="EF12" s="1397"/>
      <c r="EG12" s="1397"/>
      <c r="EH12" s="1397"/>
      <c r="EI12" s="1397"/>
      <c r="EJ12" s="1397"/>
      <c r="EK12" s="1397"/>
      <c r="EL12" s="1397"/>
      <c r="EM12" s="1397"/>
      <c r="EN12" s="1397"/>
      <c r="EO12" s="1397"/>
      <c r="EP12" s="1397"/>
      <c r="EQ12" s="1397"/>
      <c r="ER12" s="1397"/>
      <c r="ES12" s="1397"/>
      <c r="ET12" s="1397"/>
      <c r="EU12" s="1397"/>
      <c r="EV12" s="1397"/>
      <c r="EW12" s="1397"/>
      <c r="EX12" s="1397"/>
      <c r="EY12" s="1397"/>
      <c r="EZ12" s="1397"/>
      <c r="FA12" s="1397"/>
      <c r="FB12" s="1397"/>
      <c r="FC12" s="1397"/>
    </row>
    <row r="13" spans="1:159" s="1398" customFormat="1" ht="12.75" customHeight="1" x14ac:dyDescent="0.35">
      <c r="A13" s="1464" t="s">
        <v>5576</v>
      </c>
      <c r="B13" s="1361" t="s">
        <v>5577</v>
      </c>
      <c r="C13" s="1378">
        <v>1</v>
      </c>
      <c r="D13" s="164">
        <v>44455.64</v>
      </c>
      <c r="E13" s="164">
        <v>44455.64</v>
      </c>
      <c r="F13" s="1397"/>
      <c r="G13" s="1397"/>
      <c r="H13" s="1397"/>
      <c r="I13" s="1397"/>
      <c r="J13" s="1397"/>
      <c r="K13" s="1397"/>
      <c r="L13" s="1397"/>
      <c r="M13" s="1397"/>
      <c r="N13" s="1397"/>
      <c r="O13" s="1397"/>
      <c r="P13" s="1397"/>
      <c r="Q13" s="1397"/>
      <c r="R13" s="1397"/>
      <c r="S13" s="1397"/>
      <c r="T13" s="1397"/>
      <c r="U13" s="1397"/>
      <c r="V13" s="1397"/>
      <c r="W13" s="1397"/>
      <c r="X13" s="1397"/>
      <c r="Y13" s="1397"/>
      <c r="Z13" s="1397"/>
      <c r="AA13" s="1397"/>
      <c r="AB13" s="1397"/>
      <c r="AC13" s="1397"/>
      <c r="AD13" s="1397"/>
      <c r="AE13" s="1397"/>
      <c r="AF13" s="1397"/>
      <c r="AG13" s="1397"/>
      <c r="AH13" s="1397"/>
      <c r="AI13" s="1397"/>
      <c r="AJ13" s="1397"/>
      <c r="AK13" s="1397"/>
      <c r="AL13" s="1397"/>
      <c r="AM13" s="1397"/>
      <c r="AN13" s="1397"/>
      <c r="AO13" s="1397"/>
      <c r="AP13" s="1397"/>
      <c r="AQ13" s="1397"/>
      <c r="AR13" s="1397"/>
      <c r="AS13" s="1397"/>
      <c r="AT13" s="1397"/>
      <c r="AU13" s="1397"/>
      <c r="AV13" s="1397"/>
      <c r="AW13" s="1397"/>
      <c r="AX13" s="1397"/>
      <c r="AY13" s="1397"/>
      <c r="AZ13" s="1397"/>
      <c r="BA13" s="1397"/>
      <c r="BB13" s="1397"/>
      <c r="BC13" s="1397"/>
      <c r="BD13" s="1397"/>
      <c r="BE13" s="1397"/>
      <c r="BF13" s="1397"/>
      <c r="BG13" s="1397"/>
      <c r="BH13" s="1397"/>
      <c r="BI13" s="1397"/>
      <c r="BJ13" s="1397"/>
      <c r="BK13" s="1397"/>
      <c r="BL13" s="1397"/>
      <c r="BM13" s="1397"/>
      <c r="BN13" s="1397"/>
      <c r="BO13" s="1397"/>
      <c r="BP13" s="1397"/>
      <c r="BQ13" s="1397"/>
      <c r="BR13" s="1397"/>
      <c r="BS13" s="1397"/>
      <c r="BT13" s="1397"/>
      <c r="BU13" s="1397"/>
      <c r="BV13" s="1397"/>
      <c r="BW13" s="1397"/>
      <c r="BX13" s="1397"/>
      <c r="BY13" s="1397"/>
      <c r="BZ13" s="1397"/>
      <c r="CA13" s="1397"/>
      <c r="CB13" s="1397"/>
      <c r="CC13" s="1397"/>
      <c r="CD13" s="1397"/>
      <c r="CE13" s="1397"/>
      <c r="CF13" s="1397"/>
      <c r="CG13" s="1397"/>
      <c r="CH13" s="1397"/>
      <c r="CI13" s="1397"/>
      <c r="CJ13" s="1397"/>
      <c r="CK13" s="1397"/>
      <c r="CL13" s="1397"/>
      <c r="CM13" s="1397"/>
      <c r="CN13" s="1397"/>
      <c r="CO13" s="1397"/>
      <c r="CP13" s="1397"/>
      <c r="CQ13" s="1397"/>
      <c r="CR13" s="1397"/>
      <c r="CS13" s="1397"/>
      <c r="CT13" s="1397"/>
      <c r="CU13" s="1397"/>
      <c r="CV13" s="1397"/>
      <c r="CW13" s="1397"/>
      <c r="CX13" s="1397"/>
      <c r="CY13" s="1397"/>
      <c r="CZ13" s="1397"/>
      <c r="DA13" s="1397"/>
      <c r="DB13" s="1397"/>
      <c r="DC13" s="1397"/>
      <c r="DD13" s="1397"/>
      <c r="DE13" s="1397"/>
      <c r="DF13" s="1397"/>
      <c r="DG13" s="1397"/>
      <c r="DH13" s="1397"/>
      <c r="DI13" s="1397"/>
      <c r="DJ13" s="1397"/>
      <c r="DK13" s="1397"/>
      <c r="DL13" s="1397"/>
      <c r="DM13" s="1397"/>
      <c r="DN13" s="1397"/>
      <c r="DO13" s="1397"/>
      <c r="DP13" s="1397"/>
      <c r="DQ13" s="1397"/>
      <c r="DR13" s="1397"/>
      <c r="DS13" s="1397"/>
      <c r="DT13" s="1397"/>
      <c r="DU13" s="1397"/>
      <c r="DV13" s="1397"/>
      <c r="DW13" s="1397"/>
      <c r="DX13" s="1397"/>
      <c r="DY13" s="1397"/>
      <c r="DZ13" s="1397"/>
      <c r="EA13" s="1397"/>
      <c r="EB13" s="1397"/>
      <c r="EC13" s="1397"/>
      <c r="ED13" s="1397"/>
      <c r="EE13" s="1397"/>
      <c r="EF13" s="1397"/>
      <c r="EG13" s="1397"/>
      <c r="EH13" s="1397"/>
      <c r="EI13" s="1397"/>
      <c r="EJ13" s="1397"/>
      <c r="EK13" s="1397"/>
      <c r="EL13" s="1397"/>
      <c r="EM13" s="1397"/>
      <c r="EN13" s="1397"/>
      <c r="EO13" s="1397"/>
      <c r="EP13" s="1397"/>
      <c r="EQ13" s="1397"/>
      <c r="ER13" s="1397"/>
      <c r="ES13" s="1397"/>
      <c r="ET13" s="1397"/>
      <c r="EU13" s="1397"/>
      <c r="EV13" s="1397"/>
      <c r="EW13" s="1397"/>
      <c r="EX13" s="1397"/>
      <c r="EY13" s="1397"/>
      <c r="EZ13" s="1397"/>
      <c r="FA13" s="1397"/>
      <c r="FB13" s="1397"/>
      <c r="FC13" s="1397"/>
    </row>
    <row r="14" spans="1:159" s="1398" customFormat="1" ht="13.5" customHeight="1" x14ac:dyDescent="0.35">
      <c r="A14" s="1464" t="s">
        <v>5578</v>
      </c>
      <c r="B14" s="1361" t="s">
        <v>5579</v>
      </c>
      <c r="C14" s="1378">
        <v>1</v>
      </c>
      <c r="D14" s="164">
        <v>37299.33</v>
      </c>
      <c r="E14" s="164">
        <v>37299.33</v>
      </c>
      <c r="F14" s="1397"/>
      <c r="G14" s="1397"/>
      <c r="H14" s="1397"/>
      <c r="I14" s="1397"/>
      <c r="J14" s="1397"/>
      <c r="K14" s="1397"/>
      <c r="L14" s="1397"/>
      <c r="M14" s="1397"/>
      <c r="N14" s="1397"/>
      <c r="O14" s="1397"/>
      <c r="P14" s="1397"/>
      <c r="Q14" s="1397"/>
      <c r="R14" s="1397"/>
      <c r="S14" s="1397"/>
      <c r="T14" s="1397"/>
      <c r="U14" s="1397"/>
      <c r="V14" s="1397"/>
      <c r="W14" s="1397"/>
      <c r="X14" s="1397"/>
      <c r="Y14" s="1397"/>
      <c r="Z14" s="1397"/>
      <c r="AA14" s="1397"/>
      <c r="AB14" s="1397"/>
      <c r="AC14" s="1397"/>
      <c r="AD14" s="1397"/>
      <c r="AE14" s="1397"/>
      <c r="AF14" s="1397"/>
      <c r="AG14" s="1397"/>
      <c r="AH14" s="1397"/>
      <c r="AI14" s="1397"/>
      <c r="AJ14" s="1397"/>
      <c r="AK14" s="1397"/>
      <c r="AL14" s="1397"/>
      <c r="AM14" s="1397"/>
      <c r="AN14" s="1397"/>
      <c r="AO14" s="1397"/>
      <c r="AP14" s="1397"/>
      <c r="AQ14" s="1397"/>
      <c r="AR14" s="1397"/>
      <c r="AS14" s="1397"/>
      <c r="AT14" s="1397"/>
      <c r="AU14" s="1397"/>
      <c r="AV14" s="1397"/>
      <c r="AW14" s="1397"/>
      <c r="AX14" s="1397"/>
      <c r="AY14" s="1397"/>
      <c r="AZ14" s="1397"/>
      <c r="BA14" s="1397"/>
      <c r="BB14" s="1397"/>
      <c r="BC14" s="1397"/>
      <c r="BD14" s="1397"/>
      <c r="BE14" s="1397"/>
      <c r="BF14" s="1397"/>
      <c r="BG14" s="1397"/>
      <c r="BH14" s="1397"/>
      <c r="BI14" s="1397"/>
      <c r="BJ14" s="1397"/>
      <c r="BK14" s="1397"/>
      <c r="BL14" s="1397"/>
      <c r="BM14" s="1397"/>
      <c r="BN14" s="1397"/>
      <c r="BO14" s="1397"/>
      <c r="BP14" s="1397"/>
      <c r="BQ14" s="1397"/>
      <c r="BR14" s="1397"/>
      <c r="BS14" s="1397"/>
      <c r="BT14" s="1397"/>
      <c r="BU14" s="1397"/>
      <c r="BV14" s="1397"/>
      <c r="BW14" s="1397"/>
      <c r="BX14" s="1397"/>
      <c r="BY14" s="1397"/>
      <c r="BZ14" s="1397"/>
      <c r="CA14" s="1397"/>
      <c r="CB14" s="1397"/>
      <c r="CC14" s="1397"/>
      <c r="CD14" s="1397"/>
      <c r="CE14" s="1397"/>
      <c r="CF14" s="1397"/>
      <c r="CG14" s="1397"/>
      <c r="CH14" s="1397"/>
      <c r="CI14" s="1397"/>
      <c r="CJ14" s="1397"/>
      <c r="CK14" s="1397"/>
      <c r="CL14" s="1397"/>
      <c r="CM14" s="1397"/>
      <c r="CN14" s="1397"/>
      <c r="CO14" s="1397"/>
      <c r="CP14" s="1397"/>
      <c r="CQ14" s="1397"/>
      <c r="CR14" s="1397"/>
      <c r="CS14" s="1397"/>
      <c r="CT14" s="1397"/>
      <c r="CU14" s="1397"/>
      <c r="CV14" s="1397"/>
      <c r="CW14" s="1397"/>
      <c r="CX14" s="1397"/>
      <c r="CY14" s="1397"/>
      <c r="CZ14" s="1397"/>
      <c r="DA14" s="1397"/>
      <c r="DB14" s="1397"/>
      <c r="DC14" s="1397"/>
      <c r="DD14" s="1397"/>
      <c r="DE14" s="1397"/>
      <c r="DF14" s="1397"/>
      <c r="DG14" s="1397"/>
      <c r="DH14" s="1397"/>
      <c r="DI14" s="1397"/>
      <c r="DJ14" s="1397"/>
      <c r="DK14" s="1397"/>
      <c r="DL14" s="1397"/>
      <c r="DM14" s="1397"/>
      <c r="DN14" s="1397"/>
      <c r="DO14" s="1397"/>
      <c r="DP14" s="1397"/>
      <c r="DQ14" s="1397"/>
      <c r="DR14" s="1397"/>
      <c r="DS14" s="1397"/>
      <c r="DT14" s="1397"/>
      <c r="DU14" s="1397"/>
      <c r="DV14" s="1397"/>
      <c r="DW14" s="1397"/>
      <c r="DX14" s="1397"/>
      <c r="DY14" s="1397"/>
      <c r="DZ14" s="1397"/>
      <c r="EA14" s="1397"/>
      <c r="EB14" s="1397"/>
      <c r="EC14" s="1397"/>
      <c r="ED14" s="1397"/>
      <c r="EE14" s="1397"/>
      <c r="EF14" s="1397"/>
      <c r="EG14" s="1397"/>
      <c r="EH14" s="1397"/>
      <c r="EI14" s="1397"/>
      <c r="EJ14" s="1397"/>
      <c r="EK14" s="1397"/>
      <c r="EL14" s="1397"/>
      <c r="EM14" s="1397"/>
      <c r="EN14" s="1397"/>
      <c r="EO14" s="1397"/>
      <c r="EP14" s="1397"/>
      <c r="EQ14" s="1397"/>
      <c r="ER14" s="1397"/>
      <c r="ES14" s="1397"/>
      <c r="ET14" s="1397"/>
      <c r="EU14" s="1397"/>
      <c r="EV14" s="1397"/>
      <c r="EW14" s="1397"/>
      <c r="EX14" s="1397"/>
      <c r="EY14" s="1397"/>
      <c r="EZ14" s="1397"/>
      <c r="FA14" s="1397"/>
      <c r="FB14" s="1397"/>
      <c r="FC14" s="1397"/>
    </row>
    <row r="15" spans="1:159" s="1398" customFormat="1" ht="15" customHeight="1" x14ac:dyDescent="0.35">
      <c r="A15" s="1464" t="s">
        <v>5580</v>
      </c>
      <c r="B15" s="1361" t="s">
        <v>5359</v>
      </c>
      <c r="C15" s="1378">
        <v>15</v>
      </c>
      <c r="D15" s="164">
        <v>31560.93</v>
      </c>
      <c r="E15" s="164">
        <v>31560.93</v>
      </c>
      <c r="F15" s="1397"/>
      <c r="G15" s="1397"/>
      <c r="H15" s="1397"/>
      <c r="I15" s="1397"/>
      <c r="J15" s="1397"/>
      <c r="K15" s="1397"/>
      <c r="L15" s="1397"/>
      <c r="M15" s="1397"/>
      <c r="N15" s="1397"/>
      <c r="O15" s="1397"/>
      <c r="P15" s="1397"/>
      <c r="Q15" s="1397"/>
      <c r="R15" s="1397"/>
      <c r="S15" s="1397"/>
      <c r="T15" s="1397"/>
      <c r="U15" s="1397"/>
      <c r="V15" s="1397"/>
      <c r="W15" s="1397"/>
      <c r="X15" s="1397"/>
      <c r="Y15" s="1397"/>
      <c r="Z15" s="1397"/>
      <c r="AA15" s="1397"/>
      <c r="AB15" s="1397"/>
      <c r="AC15" s="1397"/>
      <c r="AD15" s="1397"/>
      <c r="AE15" s="1397"/>
      <c r="AF15" s="1397"/>
      <c r="AG15" s="1397"/>
      <c r="AH15" s="1397"/>
      <c r="AI15" s="1397"/>
      <c r="AJ15" s="1397"/>
      <c r="AK15" s="1397"/>
      <c r="AL15" s="1397"/>
      <c r="AM15" s="1397"/>
      <c r="AN15" s="1397"/>
      <c r="AO15" s="1397"/>
      <c r="AP15" s="1397"/>
      <c r="AQ15" s="1397"/>
      <c r="AR15" s="1397"/>
      <c r="AS15" s="1397"/>
      <c r="AT15" s="1397"/>
      <c r="AU15" s="1397"/>
      <c r="AV15" s="1397"/>
      <c r="AW15" s="1397"/>
      <c r="AX15" s="1397"/>
      <c r="AY15" s="1397"/>
      <c r="AZ15" s="1397"/>
      <c r="BA15" s="1397"/>
      <c r="BB15" s="1397"/>
      <c r="BC15" s="1397"/>
      <c r="BD15" s="1397"/>
      <c r="BE15" s="1397"/>
      <c r="BF15" s="1397"/>
      <c r="BG15" s="1397"/>
      <c r="BH15" s="1397"/>
      <c r="BI15" s="1397"/>
      <c r="BJ15" s="1397"/>
      <c r="BK15" s="1397"/>
      <c r="BL15" s="1397"/>
      <c r="BM15" s="1397"/>
      <c r="BN15" s="1397"/>
      <c r="BO15" s="1397"/>
      <c r="BP15" s="1397"/>
      <c r="BQ15" s="1397"/>
      <c r="BR15" s="1397"/>
      <c r="BS15" s="1397"/>
      <c r="BT15" s="1397"/>
      <c r="BU15" s="1397"/>
      <c r="BV15" s="1397"/>
      <c r="BW15" s="1397"/>
      <c r="BX15" s="1397"/>
      <c r="BY15" s="1397"/>
      <c r="BZ15" s="1397"/>
      <c r="CA15" s="1397"/>
      <c r="CB15" s="1397"/>
      <c r="CC15" s="1397"/>
      <c r="CD15" s="1397"/>
      <c r="CE15" s="1397"/>
      <c r="CF15" s="1397"/>
      <c r="CG15" s="1397"/>
      <c r="CH15" s="1397"/>
      <c r="CI15" s="1397"/>
      <c r="CJ15" s="1397"/>
      <c r="CK15" s="1397"/>
      <c r="CL15" s="1397"/>
      <c r="CM15" s="1397"/>
      <c r="CN15" s="1397"/>
      <c r="CO15" s="1397"/>
      <c r="CP15" s="1397"/>
      <c r="CQ15" s="1397"/>
      <c r="CR15" s="1397"/>
      <c r="CS15" s="1397"/>
      <c r="CT15" s="1397"/>
      <c r="CU15" s="1397"/>
      <c r="CV15" s="1397"/>
      <c r="CW15" s="1397"/>
      <c r="CX15" s="1397"/>
      <c r="CY15" s="1397"/>
      <c r="CZ15" s="1397"/>
      <c r="DA15" s="1397"/>
      <c r="DB15" s="1397"/>
      <c r="DC15" s="1397"/>
      <c r="DD15" s="1397"/>
      <c r="DE15" s="1397"/>
      <c r="DF15" s="1397"/>
      <c r="DG15" s="1397"/>
      <c r="DH15" s="1397"/>
      <c r="DI15" s="1397"/>
      <c r="DJ15" s="1397"/>
      <c r="DK15" s="1397"/>
      <c r="DL15" s="1397"/>
      <c r="DM15" s="1397"/>
      <c r="DN15" s="1397"/>
      <c r="DO15" s="1397"/>
      <c r="DP15" s="1397"/>
      <c r="DQ15" s="1397"/>
      <c r="DR15" s="1397"/>
      <c r="DS15" s="1397"/>
      <c r="DT15" s="1397"/>
      <c r="DU15" s="1397"/>
      <c r="DV15" s="1397"/>
      <c r="DW15" s="1397"/>
      <c r="DX15" s="1397"/>
      <c r="DY15" s="1397"/>
      <c r="DZ15" s="1397"/>
      <c r="EA15" s="1397"/>
      <c r="EB15" s="1397"/>
      <c r="EC15" s="1397"/>
      <c r="ED15" s="1397"/>
      <c r="EE15" s="1397"/>
      <c r="EF15" s="1397"/>
      <c r="EG15" s="1397"/>
      <c r="EH15" s="1397"/>
      <c r="EI15" s="1397"/>
      <c r="EJ15" s="1397"/>
      <c r="EK15" s="1397"/>
      <c r="EL15" s="1397"/>
      <c r="EM15" s="1397"/>
      <c r="EN15" s="1397"/>
      <c r="EO15" s="1397"/>
      <c r="EP15" s="1397"/>
      <c r="EQ15" s="1397"/>
      <c r="ER15" s="1397"/>
      <c r="ES15" s="1397"/>
      <c r="ET15" s="1397"/>
      <c r="EU15" s="1397"/>
      <c r="EV15" s="1397"/>
      <c r="EW15" s="1397"/>
      <c r="EX15" s="1397"/>
      <c r="EY15" s="1397"/>
      <c r="EZ15" s="1397"/>
      <c r="FA15" s="1397"/>
      <c r="FB15" s="1397"/>
      <c r="FC15" s="1397"/>
    </row>
    <row r="16" spans="1:159" s="1398" customFormat="1" ht="12.75" customHeight="1" x14ac:dyDescent="0.35">
      <c r="A16" s="1464" t="s">
        <v>5581</v>
      </c>
      <c r="B16" s="1361" t="s">
        <v>5357</v>
      </c>
      <c r="C16" s="1378">
        <v>12</v>
      </c>
      <c r="D16" s="164">
        <v>28691.72</v>
      </c>
      <c r="E16" s="164">
        <v>28691.72</v>
      </c>
      <c r="F16" s="1397"/>
      <c r="G16" s="1397"/>
      <c r="H16" s="1397"/>
      <c r="I16" s="1397"/>
      <c r="J16" s="1397"/>
      <c r="K16" s="1397"/>
      <c r="L16" s="1397"/>
      <c r="M16" s="1397"/>
      <c r="N16" s="1397"/>
      <c r="O16" s="1397"/>
      <c r="P16" s="1397"/>
      <c r="Q16" s="1397"/>
      <c r="R16" s="1397"/>
      <c r="S16" s="1397"/>
      <c r="T16" s="1397"/>
      <c r="U16" s="1397"/>
      <c r="V16" s="1397"/>
      <c r="W16" s="1397"/>
      <c r="X16" s="1397"/>
      <c r="Y16" s="1397"/>
      <c r="Z16" s="1397"/>
      <c r="AA16" s="1397"/>
      <c r="AB16" s="1397"/>
      <c r="AC16" s="1397"/>
      <c r="AD16" s="1397"/>
      <c r="AE16" s="1397"/>
      <c r="AF16" s="1397"/>
      <c r="AG16" s="1397"/>
      <c r="AH16" s="1397"/>
      <c r="AI16" s="1397"/>
      <c r="AJ16" s="1397"/>
      <c r="AK16" s="1397"/>
      <c r="AL16" s="1397"/>
      <c r="AM16" s="1397"/>
      <c r="AN16" s="1397"/>
      <c r="AO16" s="1397"/>
      <c r="AP16" s="1397"/>
      <c r="AQ16" s="1397"/>
      <c r="AR16" s="1397"/>
      <c r="AS16" s="1397"/>
      <c r="AT16" s="1397"/>
      <c r="AU16" s="1397"/>
      <c r="AV16" s="1397"/>
      <c r="AW16" s="1397"/>
      <c r="AX16" s="1397"/>
      <c r="AY16" s="1397"/>
      <c r="AZ16" s="1397"/>
      <c r="BA16" s="1397"/>
      <c r="BB16" s="1397"/>
      <c r="BC16" s="1397"/>
      <c r="BD16" s="1397"/>
      <c r="BE16" s="1397"/>
      <c r="BF16" s="1397"/>
      <c r="BG16" s="1397"/>
      <c r="BH16" s="1397"/>
      <c r="BI16" s="1397"/>
      <c r="BJ16" s="1397"/>
      <c r="BK16" s="1397"/>
      <c r="BL16" s="1397"/>
      <c r="BM16" s="1397"/>
      <c r="BN16" s="1397"/>
      <c r="BO16" s="1397"/>
      <c r="BP16" s="1397"/>
      <c r="BQ16" s="1397"/>
      <c r="BR16" s="1397"/>
      <c r="BS16" s="1397"/>
      <c r="BT16" s="1397"/>
      <c r="BU16" s="1397"/>
      <c r="BV16" s="1397"/>
      <c r="BW16" s="1397"/>
      <c r="BX16" s="1397"/>
      <c r="BY16" s="1397"/>
      <c r="BZ16" s="1397"/>
      <c r="CA16" s="1397"/>
      <c r="CB16" s="1397"/>
      <c r="CC16" s="1397"/>
      <c r="CD16" s="1397"/>
      <c r="CE16" s="1397"/>
      <c r="CF16" s="1397"/>
      <c r="CG16" s="1397"/>
      <c r="CH16" s="1397"/>
      <c r="CI16" s="1397"/>
      <c r="CJ16" s="1397"/>
      <c r="CK16" s="1397"/>
      <c r="CL16" s="1397"/>
      <c r="CM16" s="1397"/>
      <c r="CN16" s="1397"/>
      <c r="CO16" s="1397"/>
      <c r="CP16" s="1397"/>
      <c r="CQ16" s="1397"/>
      <c r="CR16" s="1397"/>
      <c r="CS16" s="1397"/>
      <c r="CT16" s="1397"/>
      <c r="CU16" s="1397"/>
      <c r="CV16" s="1397"/>
      <c r="CW16" s="1397"/>
      <c r="CX16" s="1397"/>
      <c r="CY16" s="1397"/>
      <c r="CZ16" s="1397"/>
      <c r="DA16" s="1397"/>
      <c r="DB16" s="1397"/>
      <c r="DC16" s="1397"/>
      <c r="DD16" s="1397"/>
      <c r="DE16" s="1397"/>
      <c r="DF16" s="1397"/>
      <c r="DG16" s="1397"/>
      <c r="DH16" s="1397"/>
      <c r="DI16" s="1397"/>
      <c r="DJ16" s="1397"/>
      <c r="DK16" s="1397"/>
      <c r="DL16" s="1397"/>
      <c r="DM16" s="1397"/>
      <c r="DN16" s="1397"/>
      <c r="DO16" s="1397"/>
      <c r="DP16" s="1397"/>
      <c r="DQ16" s="1397"/>
      <c r="DR16" s="1397"/>
      <c r="DS16" s="1397"/>
      <c r="DT16" s="1397"/>
      <c r="DU16" s="1397"/>
      <c r="DV16" s="1397"/>
      <c r="DW16" s="1397"/>
      <c r="DX16" s="1397"/>
      <c r="DY16" s="1397"/>
      <c r="DZ16" s="1397"/>
      <c r="EA16" s="1397"/>
      <c r="EB16" s="1397"/>
      <c r="EC16" s="1397"/>
      <c r="ED16" s="1397"/>
      <c r="EE16" s="1397"/>
      <c r="EF16" s="1397"/>
      <c r="EG16" s="1397"/>
      <c r="EH16" s="1397"/>
      <c r="EI16" s="1397"/>
      <c r="EJ16" s="1397"/>
      <c r="EK16" s="1397"/>
      <c r="EL16" s="1397"/>
      <c r="EM16" s="1397"/>
      <c r="EN16" s="1397"/>
      <c r="EO16" s="1397"/>
      <c r="EP16" s="1397"/>
      <c r="EQ16" s="1397"/>
      <c r="ER16" s="1397"/>
      <c r="ES16" s="1397"/>
      <c r="ET16" s="1397"/>
      <c r="EU16" s="1397"/>
      <c r="EV16" s="1397"/>
      <c r="EW16" s="1397"/>
      <c r="EX16" s="1397"/>
      <c r="EY16" s="1397"/>
      <c r="EZ16" s="1397"/>
      <c r="FA16" s="1397"/>
      <c r="FB16" s="1397"/>
      <c r="FC16" s="1397"/>
    </row>
    <row r="17" spans="1:159" s="1398" customFormat="1" ht="13.5" customHeight="1" x14ac:dyDescent="0.35">
      <c r="A17" s="1464" t="s">
        <v>5582</v>
      </c>
      <c r="B17" s="1361" t="s">
        <v>5355</v>
      </c>
      <c r="C17" s="1378">
        <v>2</v>
      </c>
      <c r="D17" s="164">
        <v>22951.74</v>
      </c>
      <c r="E17" s="164">
        <v>22951.74</v>
      </c>
      <c r="F17" s="1397"/>
      <c r="G17" s="1397"/>
      <c r="H17" s="1397"/>
      <c r="I17" s="1397"/>
      <c r="J17" s="1397"/>
      <c r="K17" s="1397"/>
      <c r="L17" s="1397"/>
      <c r="M17" s="1397"/>
      <c r="N17" s="1397"/>
      <c r="O17" s="1397"/>
      <c r="P17" s="1397"/>
      <c r="Q17" s="1397"/>
      <c r="R17" s="1397"/>
      <c r="S17" s="1397"/>
      <c r="T17" s="1397"/>
      <c r="U17" s="1397"/>
      <c r="V17" s="1397"/>
      <c r="W17" s="1397"/>
      <c r="X17" s="1397"/>
      <c r="Y17" s="1397"/>
      <c r="Z17" s="1397"/>
      <c r="AA17" s="1397"/>
      <c r="AB17" s="1397"/>
      <c r="AC17" s="1397"/>
      <c r="AD17" s="1397"/>
      <c r="AE17" s="1397"/>
      <c r="AF17" s="1397"/>
      <c r="AG17" s="1397"/>
      <c r="AH17" s="1397"/>
      <c r="AI17" s="1397"/>
      <c r="AJ17" s="1397"/>
      <c r="AK17" s="1397"/>
      <c r="AL17" s="1397"/>
      <c r="AM17" s="1397"/>
      <c r="AN17" s="1397"/>
      <c r="AO17" s="1397"/>
      <c r="AP17" s="1397"/>
      <c r="AQ17" s="1397"/>
      <c r="AR17" s="1397"/>
      <c r="AS17" s="1397"/>
      <c r="AT17" s="1397"/>
      <c r="AU17" s="1397"/>
      <c r="AV17" s="1397"/>
      <c r="AW17" s="1397"/>
      <c r="AX17" s="1397"/>
      <c r="AY17" s="1397"/>
      <c r="AZ17" s="1397"/>
      <c r="BA17" s="1397"/>
      <c r="BB17" s="1397"/>
      <c r="BC17" s="1397"/>
      <c r="BD17" s="1397"/>
      <c r="BE17" s="1397"/>
      <c r="BF17" s="1397"/>
      <c r="BG17" s="1397"/>
      <c r="BH17" s="1397"/>
      <c r="BI17" s="1397"/>
      <c r="BJ17" s="1397"/>
      <c r="BK17" s="1397"/>
      <c r="BL17" s="1397"/>
      <c r="BM17" s="1397"/>
      <c r="BN17" s="1397"/>
      <c r="BO17" s="1397"/>
      <c r="BP17" s="1397"/>
      <c r="BQ17" s="1397"/>
      <c r="BR17" s="1397"/>
      <c r="BS17" s="1397"/>
      <c r="BT17" s="1397"/>
      <c r="BU17" s="1397"/>
      <c r="BV17" s="1397"/>
      <c r="BW17" s="1397"/>
      <c r="BX17" s="1397"/>
      <c r="BY17" s="1397"/>
      <c r="BZ17" s="1397"/>
      <c r="CA17" s="1397"/>
      <c r="CB17" s="1397"/>
      <c r="CC17" s="1397"/>
      <c r="CD17" s="1397"/>
      <c r="CE17" s="1397"/>
      <c r="CF17" s="1397"/>
      <c r="CG17" s="1397"/>
      <c r="CH17" s="1397"/>
      <c r="CI17" s="1397"/>
      <c r="CJ17" s="1397"/>
      <c r="CK17" s="1397"/>
      <c r="CL17" s="1397"/>
      <c r="CM17" s="1397"/>
      <c r="CN17" s="1397"/>
      <c r="CO17" s="1397"/>
      <c r="CP17" s="1397"/>
      <c r="CQ17" s="1397"/>
      <c r="CR17" s="1397"/>
      <c r="CS17" s="1397"/>
      <c r="CT17" s="1397"/>
      <c r="CU17" s="1397"/>
      <c r="CV17" s="1397"/>
      <c r="CW17" s="1397"/>
      <c r="CX17" s="1397"/>
      <c r="CY17" s="1397"/>
      <c r="CZ17" s="1397"/>
      <c r="DA17" s="1397"/>
      <c r="DB17" s="1397"/>
      <c r="DC17" s="1397"/>
      <c r="DD17" s="1397"/>
      <c r="DE17" s="1397"/>
      <c r="DF17" s="1397"/>
      <c r="DG17" s="1397"/>
      <c r="DH17" s="1397"/>
      <c r="DI17" s="1397"/>
      <c r="DJ17" s="1397"/>
      <c r="DK17" s="1397"/>
      <c r="DL17" s="1397"/>
      <c r="DM17" s="1397"/>
      <c r="DN17" s="1397"/>
      <c r="DO17" s="1397"/>
      <c r="DP17" s="1397"/>
      <c r="DQ17" s="1397"/>
      <c r="DR17" s="1397"/>
      <c r="DS17" s="1397"/>
      <c r="DT17" s="1397"/>
      <c r="DU17" s="1397"/>
      <c r="DV17" s="1397"/>
      <c r="DW17" s="1397"/>
      <c r="DX17" s="1397"/>
      <c r="DY17" s="1397"/>
      <c r="DZ17" s="1397"/>
      <c r="EA17" s="1397"/>
      <c r="EB17" s="1397"/>
      <c r="EC17" s="1397"/>
      <c r="ED17" s="1397"/>
      <c r="EE17" s="1397"/>
      <c r="EF17" s="1397"/>
      <c r="EG17" s="1397"/>
      <c r="EH17" s="1397"/>
      <c r="EI17" s="1397"/>
      <c r="EJ17" s="1397"/>
      <c r="EK17" s="1397"/>
      <c r="EL17" s="1397"/>
      <c r="EM17" s="1397"/>
      <c r="EN17" s="1397"/>
      <c r="EO17" s="1397"/>
      <c r="EP17" s="1397"/>
      <c r="EQ17" s="1397"/>
      <c r="ER17" s="1397"/>
      <c r="ES17" s="1397"/>
      <c r="ET17" s="1397"/>
      <c r="EU17" s="1397"/>
      <c r="EV17" s="1397"/>
      <c r="EW17" s="1397"/>
      <c r="EX17" s="1397"/>
      <c r="EY17" s="1397"/>
      <c r="EZ17" s="1397"/>
      <c r="FA17" s="1397"/>
      <c r="FB17" s="1397"/>
      <c r="FC17" s="1397"/>
    </row>
    <row r="18" spans="1:159" s="1398" customFormat="1" ht="12.5" x14ac:dyDescent="0.25">
      <c r="A18" s="70"/>
      <c r="B18" s="1325" t="s">
        <v>4238</v>
      </c>
      <c r="C18" s="1330">
        <f>SUM(C11:C17)</f>
        <v>38</v>
      </c>
      <c r="D18" s="1396"/>
      <c r="E18" s="1396"/>
      <c r="F18" s="1397"/>
      <c r="G18" s="1397"/>
      <c r="H18" s="1397"/>
      <c r="I18" s="1397"/>
      <c r="J18" s="1397"/>
      <c r="K18" s="1397"/>
      <c r="L18" s="1397"/>
      <c r="M18" s="1397"/>
      <c r="N18" s="1397"/>
      <c r="O18" s="1397"/>
      <c r="P18" s="1397"/>
      <c r="Q18" s="1397"/>
      <c r="R18" s="1397"/>
      <c r="S18" s="1397"/>
      <c r="T18" s="1397"/>
      <c r="U18" s="1397"/>
      <c r="V18" s="1397"/>
      <c r="W18" s="1397"/>
      <c r="X18" s="1397"/>
      <c r="Y18" s="1397"/>
      <c r="Z18" s="1397"/>
      <c r="AA18" s="1397"/>
      <c r="AB18" s="1397"/>
      <c r="AC18" s="1397"/>
      <c r="AD18" s="1397"/>
      <c r="AE18" s="1397"/>
      <c r="AF18" s="1397"/>
      <c r="AG18" s="1397"/>
      <c r="AH18" s="1397"/>
      <c r="AI18" s="1397"/>
      <c r="AJ18" s="1397"/>
      <c r="AK18" s="1397"/>
      <c r="AL18" s="1397"/>
      <c r="AM18" s="1397"/>
      <c r="AN18" s="1397"/>
      <c r="AO18" s="1397"/>
      <c r="AP18" s="1397"/>
      <c r="AQ18" s="1397"/>
      <c r="AR18" s="1397"/>
      <c r="AS18" s="1397"/>
      <c r="AT18" s="1397"/>
      <c r="AU18" s="1397"/>
      <c r="AV18" s="1397"/>
      <c r="AW18" s="1397"/>
      <c r="AX18" s="1397"/>
      <c r="AY18" s="1397"/>
    </row>
    <row r="19" spans="1:159" x14ac:dyDescent="0.3">
      <c r="A19" s="1399"/>
      <c r="B19" s="1400"/>
      <c r="C19" s="1414"/>
      <c r="D19" s="1410"/>
      <c r="E19" s="1410"/>
    </row>
    <row r="20" spans="1:159" x14ac:dyDescent="0.3">
      <c r="A20" s="1399"/>
      <c r="B20" s="1400"/>
      <c r="C20" s="1414"/>
      <c r="D20" s="1410"/>
      <c r="E20" s="1410"/>
    </row>
    <row r="21" spans="1:159" x14ac:dyDescent="0.3">
      <c r="A21" s="1320" t="s">
        <v>4168</v>
      </c>
      <c r="B21" s="1320"/>
      <c r="C21" s="1414"/>
      <c r="D21" s="1410"/>
      <c r="E21" s="1410"/>
    </row>
    <row r="22" spans="1:159" s="1398" customFormat="1" ht="12.5" x14ac:dyDescent="0.35">
      <c r="A22" s="1361" t="s">
        <v>5583</v>
      </c>
      <c r="B22" s="1361" t="s">
        <v>5363</v>
      </c>
      <c r="C22" s="1362">
        <v>60</v>
      </c>
      <c r="D22" s="164">
        <v>17880.82</v>
      </c>
      <c r="E22" s="164">
        <v>17880.82</v>
      </c>
      <c r="F22" s="1397"/>
      <c r="G22" s="1397"/>
      <c r="H22" s="1397"/>
      <c r="I22" s="1397"/>
      <c r="J22" s="1397"/>
      <c r="K22" s="1397"/>
      <c r="L22" s="1397"/>
      <c r="M22" s="1397"/>
      <c r="N22" s="1397"/>
      <c r="O22" s="1397"/>
      <c r="P22" s="1397"/>
      <c r="Q22" s="1397"/>
      <c r="R22" s="1397"/>
      <c r="S22" s="1397"/>
      <c r="T22" s="1397"/>
      <c r="U22" s="1397"/>
      <c r="V22" s="1397"/>
      <c r="W22" s="1397"/>
      <c r="X22" s="1397"/>
      <c r="Y22" s="1397"/>
      <c r="Z22" s="1397"/>
      <c r="AA22" s="1397"/>
      <c r="AB22" s="1397"/>
      <c r="AC22" s="1397"/>
      <c r="AD22" s="1397"/>
      <c r="AE22" s="1397"/>
      <c r="AF22" s="1397"/>
      <c r="AG22" s="1397"/>
      <c r="AH22" s="1397"/>
      <c r="AI22" s="1397"/>
      <c r="AJ22" s="1397"/>
      <c r="AK22" s="1397"/>
      <c r="AL22" s="1397"/>
      <c r="AM22" s="1397"/>
      <c r="AN22" s="1397"/>
      <c r="AO22" s="1397"/>
      <c r="AP22" s="1397"/>
      <c r="AQ22" s="1397"/>
      <c r="AR22" s="1397"/>
      <c r="AS22" s="1397"/>
      <c r="AT22" s="1397"/>
      <c r="AU22" s="1397"/>
      <c r="AV22" s="1397"/>
      <c r="AW22" s="1397"/>
      <c r="AX22" s="1397"/>
      <c r="AY22" s="1397"/>
      <c r="AZ22" s="1397"/>
      <c r="BA22" s="1397"/>
      <c r="BB22" s="1397"/>
      <c r="BC22" s="1397"/>
      <c r="BD22" s="1397"/>
      <c r="BE22" s="1397"/>
      <c r="BF22" s="1397"/>
      <c r="BG22" s="1397"/>
      <c r="BH22" s="1397"/>
      <c r="BI22" s="1397"/>
      <c r="BJ22" s="1397"/>
      <c r="BK22" s="1397"/>
      <c r="BL22" s="1397"/>
      <c r="BM22" s="1397"/>
      <c r="BN22" s="1397"/>
      <c r="BO22" s="1397"/>
      <c r="BP22" s="1397"/>
      <c r="BQ22" s="1397"/>
      <c r="BR22" s="1397"/>
      <c r="BS22" s="1397"/>
      <c r="BT22" s="1397"/>
      <c r="BU22" s="1397"/>
      <c r="BV22" s="1397"/>
      <c r="BW22" s="1397"/>
      <c r="BX22" s="1397"/>
      <c r="BY22" s="1397"/>
      <c r="BZ22" s="1397"/>
      <c r="CA22" s="1397"/>
      <c r="CB22" s="1397"/>
      <c r="CC22" s="1397"/>
      <c r="CD22" s="1397"/>
      <c r="CE22" s="1397"/>
      <c r="CF22" s="1397"/>
      <c r="CG22" s="1397"/>
      <c r="CH22" s="1397"/>
      <c r="CI22" s="1397"/>
      <c r="CJ22" s="1397"/>
      <c r="CK22" s="1397"/>
      <c r="CL22" s="1397"/>
      <c r="CM22" s="1397"/>
      <c r="CN22" s="1397"/>
      <c r="CO22" s="1397"/>
      <c r="CP22" s="1397"/>
      <c r="CQ22" s="1397"/>
      <c r="CR22" s="1397"/>
      <c r="CS22" s="1397"/>
      <c r="CT22" s="1397"/>
      <c r="CU22" s="1397"/>
      <c r="CV22" s="1397"/>
      <c r="CW22" s="1397"/>
      <c r="CX22" s="1397"/>
      <c r="CY22" s="1397"/>
      <c r="CZ22" s="1397"/>
      <c r="DA22" s="1397"/>
      <c r="DB22" s="1397"/>
      <c r="DC22" s="1397"/>
      <c r="DD22" s="1397"/>
      <c r="DE22" s="1397"/>
      <c r="DF22" s="1397"/>
      <c r="DG22" s="1397"/>
      <c r="DH22" s="1397"/>
      <c r="DI22" s="1397"/>
      <c r="DJ22" s="1397"/>
      <c r="DK22" s="1397"/>
      <c r="DL22" s="1397"/>
      <c r="DM22" s="1397"/>
      <c r="DN22" s="1397"/>
      <c r="DO22" s="1397"/>
      <c r="DP22" s="1397"/>
      <c r="DQ22" s="1397"/>
      <c r="DR22" s="1397"/>
      <c r="DS22" s="1397"/>
      <c r="DT22" s="1397"/>
      <c r="DU22" s="1397"/>
      <c r="DV22" s="1397"/>
      <c r="DW22" s="1397"/>
      <c r="DX22" s="1397"/>
      <c r="DY22" s="1397"/>
      <c r="DZ22" s="1397"/>
      <c r="EA22" s="1397"/>
      <c r="EB22" s="1397"/>
      <c r="EC22" s="1397"/>
      <c r="ED22" s="1397"/>
      <c r="EE22" s="1397"/>
      <c r="EF22" s="1397"/>
      <c r="EG22" s="1397"/>
      <c r="EH22" s="1397"/>
      <c r="EI22" s="1397"/>
      <c r="EJ22" s="1397"/>
      <c r="EK22" s="1397"/>
      <c r="EL22" s="1397"/>
      <c r="EM22" s="1397"/>
      <c r="EN22" s="1397"/>
      <c r="EO22" s="1397"/>
      <c r="EP22" s="1397"/>
      <c r="EQ22" s="1397"/>
      <c r="ER22" s="1397"/>
      <c r="ES22" s="1397"/>
      <c r="ET22" s="1397"/>
      <c r="EU22" s="1397"/>
      <c r="EV22" s="1397"/>
      <c r="EW22" s="1397"/>
      <c r="EX22" s="1397"/>
      <c r="EY22" s="1397"/>
      <c r="EZ22" s="1397"/>
      <c r="FA22" s="1397"/>
      <c r="FB22" s="1397"/>
      <c r="FC22" s="1397"/>
    </row>
    <row r="23" spans="1:159" s="1398" customFormat="1" ht="12.5" x14ac:dyDescent="0.35">
      <c r="A23" s="1361" t="s">
        <v>5584</v>
      </c>
      <c r="B23" s="1361" t="s">
        <v>5361</v>
      </c>
      <c r="C23" s="1465">
        <v>13</v>
      </c>
      <c r="D23" s="164">
        <v>14899.66</v>
      </c>
      <c r="E23" s="164">
        <v>14899.66</v>
      </c>
      <c r="F23" s="1397"/>
      <c r="G23" s="1397"/>
      <c r="H23" s="1397"/>
      <c r="I23" s="1397"/>
      <c r="J23" s="1397"/>
      <c r="K23" s="1397"/>
      <c r="L23" s="1397"/>
      <c r="M23" s="1397"/>
      <c r="N23" s="1397"/>
      <c r="O23" s="1397"/>
      <c r="P23" s="1397"/>
      <c r="Q23" s="1397"/>
      <c r="R23" s="1397"/>
      <c r="S23" s="1397"/>
      <c r="T23" s="1397"/>
      <c r="U23" s="1397"/>
      <c r="V23" s="1397"/>
      <c r="W23" s="1397"/>
      <c r="X23" s="1397"/>
      <c r="Y23" s="1397"/>
      <c r="Z23" s="1397"/>
      <c r="AA23" s="1397"/>
      <c r="AB23" s="1397"/>
      <c r="AC23" s="1397"/>
      <c r="AD23" s="1397"/>
      <c r="AE23" s="1397"/>
      <c r="AF23" s="1397"/>
      <c r="AG23" s="1397"/>
      <c r="AH23" s="1397"/>
      <c r="AI23" s="1397"/>
      <c r="AJ23" s="1397"/>
      <c r="AK23" s="1397"/>
      <c r="AL23" s="1397"/>
      <c r="AM23" s="1397"/>
      <c r="AN23" s="1397"/>
      <c r="AO23" s="1397"/>
      <c r="AP23" s="1397"/>
      <c r="AQ23" s="1397"/>
      <c r="AR23" s="1397"/>
      <c r="AS23" s="1397"/>
      <c r="AT23" s="1397"/>
      <c r="AU23" s="1397"/>
      <c r="AV23" s="1397"/>
      <c r="AW23" s="1397"/>
      <c r="AX23" s="1397"/>
      <c r="AY23" s="1397"/>
      <c r="AZ23" s="1397"/>
      <c r="BA23" s="1397"/>
      <c r="BB23" s="1397"/>
      <c r="BC23" s="1397"/>
      <c r="BD23" s="1397"/>
      <c r="BE23" s="1397"/>
      <c r="BF23" s="1397"/>
      <c r="BG23" s="1397"/>
      <c r="BH23" s="1397"/>
      <c r="BI23" s="1397"/>
      <c r="BJ23" s="1397"/>
      <c r="BK23" s="1397"/>
      <c r="BL23" s="1397"/>
      <c r="BM23" s="1397"/>
      <c r="BN23" s="1397"/>
      <c r="BO23" s="1397"/>
      <c r="BP23" s="1397"/>
      <c r="BQ23" s="1397"/>
      <c r="BR23" s="1397"/>
      <c r="BS23" s="1397"/>
      <c r="BT23" s="1397"/>
      <c r="BU23" s="1397"/>
      <c r="BV23" s="1397"/>
      <c r="BW23" s="1397"/>
      <c r="BX23" s="1397"/>
      <c r="BY23" s="1397"/>
      <c r="BZ23" s="1397"/>
      <c r="CA23" s="1397"/>
      <c r="CB23" s="1397"/>
      <c r="CC23" s="1397"/>
      <c r="CD23" s="1397"/>
      <c r="CE23" s="1397"/>
      <c r="CF23" s="1397"/>
      <c r="CG23" s="1397"/>
      <c r="CH23" s="1397"/>
      <c r="CI23" s="1397"/>
      <c r="CJ23" s="1397"/>
      <c r="CK23" s="1397"/>
      <c r="CL23" s="1397"/>
      <c r="CM23" s="1397"/>
      <c r="CN23" s="1397"/>
      <c r="CO23" s="1397"/>
      <c r="CP23" s="1397"/>
      <c r="CQ23" s="1397"/>
      <c r="CR23" s="1397"/>
      <c r="CS23" s="1397"/>
      <c r="CT23" s="1397"/>
      <c r="CU23" s="1397"/>
      <c r="CV23" s="1397"/>
      <c r="CW23" s="1397"/>
      <c r="CX23" s="1397"/>
      <c r="CY23" s="1397"/>
      <c r="CZ23" s="1397"/>
      <c r="DA23" s="1397"/>
      <c r="DB23" s="1397"/>
      <c r="DC23" s="1397"/>
      <c r="DD23" s="1397"/>
      <c r="DE23" s="1397"/>
      <c r="DF23" s="1397"/>
      <c r="DG23" s="1397"/>
      <c r="DH23" s="1397"/>
      <c r="DI23" s="1397"/>
      <c r="DJ23" s="1397"/>
      <c r="DK23" s="1397"/>
      <c r="DL23" s="1397"/>
      <c r="DM23" s="1397"/>
      <c r="DN23" s="1397"/>
      <c r="DO23" s="1397"/>
      <c r="DP23" s="1397"/>
      <c r="DQ23" s="1397"/>
      <c r="DR23" s="1397"/>
      <c r="DS23" s="1397"/>
      <c r="DT23" s="1397"/>
      <c r="DU23" s="1397"/>
      <c r="DV23" s="1397"/>
      <c r="DW23" s="1397"/>
      <c r="DX23" s="1397"/>
      <c r="DY23" s="1397"/>
      <c r="DZ23" s="1397"/>
      <c r="EA23" s="1397"/>
      <c r="EB23" s="1397"/>
      <c r="EC23" s="1397"/>
      <c r="ED23" s="1397"/>
      <c r="EE23" s="1397"/>
      <c r="EF23" s="1397"/>
      <c r="EG23" s="1397"/>
      <c r="EH23" s="1397"/>
      <c r="EI23" s="1397"/>
      <c r="EJ23" s="1397"/>
      <c r="EK23" s="1397"/>
      <c r="EL23" s="1397"/>
      <c r="EM23" s="1397"/>
      <c r="EN23" s="1397"/>
      <c r="EO23" s="1397"/>
      <c r="EP23" s="1397"/>
      <c r="EQ23" s="1397"/>
      <c r="ER23" s="1397"/>
      <c r="ES23" s="1397"/>
      <c r="ET23" s="1397"/>
      <c r="EU23" s="1397"/>
      <c r="EV23" s="1397"/>
      <c r="EW23" s="1397"/>
      <c r="EX23" s="1397"/>
      <c r="EY23" s="1397"/>
      <c r="EZ23" s="1397"/>
      <c r="FA23" s="1397"/>
      <c r="FB23" s="1397"/>
      <c r="FC23" s="1397"/>
    </row>
    <row r="24" spans="1:159" s="1398" customFormat="1" ht="12.5" x14ac:dyDescent="0.35">
      <c r="A24" s="1361" t="s">
        <v>5585</v>
      </c>
      <c r="B24" s="1361" t="s">
        <v>5166</v>
      </c>
      <c r="C24" s="1465">
        <v>11</v>
      </c>
      <c r="D24" s="164">
        <v>13608.32</v>
      </c>
      <c r="E24" s="164">
        <v>13608.32</v>
      </c>
      <c r="F24" s="1397"/>
      <c r="G24" s="1397"/>
      <c r="H24" s="1397"/>
      <c r="I24" s="1397"/>
      <c r="J24" s="1397"/>
      <c r="K24" s="1397"/>
      <c r="L24" s="1397"/>
      <c r="M24" s="1397"/>
      <c r="N24" s="1397"/>
      <c r="O24" s="1397"/>
      <c r="P24" s="1397"/>
      <c r="Q24" s="1397"/>
      <c r="R24" s="1397"/>
      <c r="S24" s="1397"/>
      <c r="T24" s="1397"/>
      <c r="U24" s="1397"/>
      <c r="V24" s="1397"/>
      <c r="W24" s="1397"/>
      <c r="X24" s="1397"/>
      <c r="Y24" s="1397"/>
      <c r="Z24" s="1397"/>
      <c r="AA24" s="1397"/>
      <c r="AB24" s="1397"/>
      <c r="AC24" s="1397"/>
      <c r="AD24" s="1397"/>
      <c r="AE24" s="1397"/>
      <c r="AF24" s="1397"/>
      <c r="AG24" s="1397"/>
      <c r="AH24" s="1397"/>
      <c r="AI24" s="1397"/>
      <c r="AJ24" s="1397"/>
      <c r="AK24" s="1397"/>
      <c r="AL24" s="1397"/>
      <c r="AM24" s="1397"/>
      <c r="AN24" s="1397"/>
      <c r="AO24" s="1397"/>
      <c r="AP24" s="1397"/>
      <c r="AQ24" s="1397"/>
      <c r="AR24" s="1397"/>
      <c r="AS24" s="1397"/>
      <c r="AT24" s="1397"/>
      <c r="AU24" s="1397"/>
      <c r="AV24" s="1397"/>
      <c r="AW24" s="1397"/>
      <c r="AX24" s="1397"/>
      <c r="AY24" s="1397"/>
      <c r="AZ24" s="1397"/>
      <c r="BA24" s="1397"/>
      <c r="BB24" s="1397"/>
      <c r="BC24" s="1397"/>
      <c r="BD24" s="1397"/>
      <c r="BE24" s="1397"/>
      <c r="BF24" s="1397"/>
      <c r="BG24" s="1397"/>
      <c r="BH24" s="1397"/>
      <c r="BI24" s="1397"/>
      <c r="BJ24" s="1397"/>
      <c r="BK24" s="1397"/>
      <c r="BL24" s="1397"/>
      <c r="BM24" s="1397"/>
      <c r="BN24" s="1397"/>
      <c r="BO24" s="1397"/>
      <c r="BP24" s="1397"/>
      <c r="BQ24" s="1397"/>
      <c r="BR24" s="1397"/>
      <c r="BS24" s="1397"/>
      <c r="BT24" s="1397"/>
      <c r="BU24" s="1397"/>
      <c r="BV24" s="1397"/>
      <c r="BW24" s="1397"/>
      <c r="BX24" s="1397"/>
      <c r="BY24" s="1397"/>
      <c r="BZ24" s="1397"/>
      <c r="CA24" s="1397"/>
      <c r="CB24" s="1397"/>
      <c r="CC24" s="1397"/>
      <c r="CD24" s="1397"/>
      <c r="CE24" s="1397"/>
      <c r="CF24" s="1397"/>
      <c r="CG24" s="1397"/>
      <c r="CH24" s="1397"/>
      <c r="CI24" s="1397"/>
      <c r="CJ24" s="1397"/>
      <c r="CK24" s="1397"/>
      <c r="CL24" s="1397"/>
      <c r="CM24" s="1397"/>
      <c r="CN24" s="1397"/>
      <c r="CO24" s="1397"/>
      <c r="CP24" s="1397"/>
      <c r="CQ24" s="1397"/>
      <c r="CR24" s="1397"/>
      <c r="CS24" s="1397"/>
      <c r="CT24" s="1397"/>
      <c r="CU24" s="1397"/>
      <c r="CV24" s="1397"/>
      <c r="CW24" s="1397"/>
      <c r="CX24" s="1397"/>
      <c r="CY24" s="1397"/>
      <c r="CZ24" s="1397"/>
      <c r="DA24" s="1397"/>
      <c r="DB24" s="1397"/>
      <c r="DC24" s="1397"/>
      <c r="DD24" s="1397"/>
      <c r="DE24" s="1397"/>
      <c r="DF24" s="1397"/>
      <c r="DG24" s="1397"/>
      <c r="DH24" s="1397"/>
      <c r="DI24" s="1397"/>
      <c r="DJ24" s="1397"/>
      <c r="DK24" s="1397"/>
      <c r="DL24" s="1397"/>
      <c r="DM24" s="1397"/>
      <c r="DN24" s="1397"/>
      <c r="DO24" s="1397"/>
      <c r="DP24" s="1397"/>
      <c r="DQ24" s="1397"/>
      <c r="DR24" s="1397"/>
      <c r="DS24" s="1397"/>
      <c r="DT24" s="1397"/>
      <c r="DU24" s="1397"/>
      <c r="DV24" s="1397"/>
      <c r="DW24" s="1397"/>
      <c r="DX24" s="1397"/>
      <c r="DY24" s="1397"/>
      <c r="DZ24" s="1397"/>
      <c r="EA24" s="1397"/>
      <c r="EB24" s="1397"/>
      <c r="EC24" s="1397"/>
      <c r="ED24" s="1397"/>
      <c r="EE24" s="1397"/>
      <c r="EF24" s="1397"/>
      <c r="EG24" s="1397"/>
      <c r="EH24" s="1397"/>
      <c r="EI24" s="1397"/>
      <c r="EJ24" s="1397"/>
      <c r="EK24" s="1397"/>
      <c r="EL24" s="1397"/>
      <c r="EM24" s="1397"/>
      <c r="EN24" s="1397"/>
      <c r="EO24" s="1397"/>
      <c r="EP24" s="1397"/>
      <c r="EQ24" s="1397"/>
      <c r="ER24" s="1397"/>
      <c r="ES24" s="1397"/>
      <c r="ET24" s="1397"/>
      <c r="EU24" s="1397"/>
      <c r="EV24" s="1397"/>
      <c r="EW24" s="1397"/>
      <c r="EX24" s="1397"/>
      <c r="EY24" s="1397"/>
      <c r="EZ24" s="1397"/>
      <c r="FA24" s="1397"/>
      <c r="FB24" s="1397"/>
      <c r="FC24" s="1397"/>
    </row>
    <row r="25" spans="1:159" s="1398" customFormat="1" ht="12.5" x14ac:dyDescent="0.35">
      <c r="A25" s="1361" t="s">
        <v>5586</v>
      </c>
      <c r="B25" s="1361" t="s">
        <v>5587</v>
      </c>
      <c r="C25" s="1465">
        <v>80</v>
      </c>
      <c r="D25" s="164">
        <v>10938.38</v>
      </c>
      <c r="E25" s="164">
        <v>10938.38</v>
      </c>
      <c r="F25" s="1397"/>
      <c r="G25" s="1397"/>
      <c r="H25" s="1397"/>
      <c r="I25" s="1397"/>
      <c r="J25" s="1397"/>
      <c r="K25" s="1397"/>
      <c r="L25" s="1397"/>
      <c r="M25" s="1397"/>
      <c r="N25" s="1397"/>
      <c r="O25" s="1397"/>
      <c r="P25" s="1397"/>
      <c r="Q25" s="1397"/>
      <c r="R25" s="1397"/>
      <c r="S25" s="1397"/>
      <c r="T25" s="1397"/>
      <c r="U25" s="1397"/>
      <c r="V25" s="1397"/>
      <c r="W25" s="1397"/>
      <c r="X25" s="1397"/>
      <c r="Y25" s="1397"/>
      <c r="Z25" s="1397"/>
      <c r="AA25" s="1397"/>
      <c r="AB25" s="1397"/>
      <c r="AC25" s="1397"/>
      <c r="AD25" s="1397"/>
      <c r="AE25" s="1397"/>
      <c r="AF25" s="1397"/>
      <c r="AG25" s="1397"/>
      <c r="AH25" s="1397"/>
      <c r="AI25" s="1397"/>
      <c r="AJ25" s="1397"/>
      <c r="AK25" s="1397"/>
      <c r="AL25" s="1397"/>
      <c r="AM25" s="1397"/>
      <c r="AN25" s="1397"/>
      <c r="AO25" s="1397"/>
      <c r="AP25" s="1397"/>
      <c r="AQ25" s="1397"/>
      <c r="AR25" s="1397"/>
      <c r="AS25" s="1397"/>
      <c r="AT25" s="1397"/>
      <c r="AU25" s="1397"/>
      <c r="AV25" s="1397"/>
      <c r="AW25" s="1397"/>
      <c r="AX25" s="1397"/>
      <c r="AY25" s="1397"/>
      <c r="AZ25" s="1397"/>
      <c r="BA25" s="1397"/>
      <c r="BB25" s="1397"/>
      <c r="BC25" s="1397"/>
      <c r="BD25" s="1397"/>
      <c r="BE25" s="1397"/>
      <c r="BF25" s="1397"/>
      <c r="BG25" s="1397"/>
      <c r="BH25" s="1397"/>
      <c r="BI25" s="1397"/>
      <c r="BJ25" s="1397"/>
      <c r="BK25" s="1397"/>
      <c r="BL25" s="1397"/>
      <c r="BM25" s="1397"/>
      <c r="BN25" s="1397"/>
      <c r="BO25" s="1397"/>
      <c r="BP25" s="1397"/>
      <c r="BQ25" s="1397"/>
      <c r="BR25" s="1397"/>
      <c r="BS25" s="1397"/>
      <c r="BT25" s="1397"/>
      <c r="BU25" s="1397"/>
      <c r="BV25" s="1397"/>
      <c r="BW25" s="1397"/>
      <c r="BX25" s="1397"/>
      <c r="BY25" s="1397"/>
      <c r="BZ25" s="1397"/>
      <c r="CA25" s="1397"/>
      <c r="CB25" s="1397"/>
      <c r="CC25" s="1397"/>
      <c r="CD25" s="1397"/>
      <c r="CE25" s="1397"/>
      <c r="CF25" s="1397"/>
      <c r="CG25" s="1397"/>
      <c r="CH25" s="1397"/>
      <c r="CI25" s="1397"/>
      <c r="CJ25" s="1397"/>
      <c r="CK25" s="1397"/>
      <c r="CL25" s="1397"/>
      <c r="CM25" s="1397"/>
      <c r="CN25" s="1397"/>
      <c r="CO25" s="1397"/>
      <c r="CP25" s="1397"/>
      <c r="CQ25" s="1397"/>
      <c r="CR25" s="1397"/>
      <c r="CS25" s="1397"/>
      <c r="CT25" s="1397"/>
      <c r="CU25" s="1397"/>
      <c r="CV25" s="1397"/>
      <c r="CW25" s="1397"/>
      <c r="CX25" s="1397"/>
      <c r="CY25" s="1397"/>
      <c r="CZ25" s="1397"/>
      <c r="DA25" s="1397"/>
      <c r="DB25" s="1397"/>
      <c r="DC25" s="1397"/>
      <c r="DD25" s="1397"/>
      <c r="DE25" s="1397"/>
      <c r="DF25" s="1397"/>
      <c r="DG25" s="1397"/>
      <c r="DH25" s="1397"/>
      <c r="DI25" s="1397"/>
      <c r="DJ25" s="1397"/>
      <c r="DK25" s="1397"/>
      <c r="DL25" s="1397"/>
      <c r="DM25" s="1397"/>
      <c r="DN25" s="1397"/>
      <c r="DO25" s="1397"/>
      <c r="DP25" s="1397"/>
      <c r="DQ25" s="1397"/>
      <c r="DR25" s="1397"/>
      <c r="DS25" s="1397"/>
      <c r="DT25" s="1397"/>
      <c r="DU25" s="1397"/>
      <c r="DV25" s="1397"/>
      <c r="DW25" s="1397"/>
      <c r="DX25" s="1397"/>
      <c r="DY25" s="1397"/>
      <c r="DZ25" s="1397"/>
      <c r="EA25" s="1397"/>
      <c r="EB25" s="1397"/>
      <c r="EC25" s="1397"/>
      <c r="ED25" s="1397"/>
      <c r="EE25" s="1397"/>
      <c r="EF25" s="1397"/>
      <c r="EG25" s="1397"/>
      <c r="EH25" s="1397"/>
      <c r="EI25" s="1397"/>
      <c r="EJ25" s="1397"/>
      <c r="EK25" s="1397"/>
      <c r="EL25" s="1397"/>
      <c r="EM25" s="1397"/>
      <c r="EN25" s="1397"/>
      <c r="EO25" s="1397"/>
      <c r="EP25" s="1397"/>
      <c r="EQ25" s="1397"/>
      <c r="ER25" s="1397"/>
      <c r="ES25" s="1397"/>
      <c r="ET25" s="1397"/>
      <c r="EU25" s="1397"/>
      <c r="EV25" s="1397"/>
      <c r="EW25" s="1397"/>
      <c r="EX25" s="1397"/>
      <c r="EY25" s="1397"/>
      <c r="EZ25" s="1397"/>
      <c r="FA25" s="1397"/>
      <c r="FB25" s="1397"/>
      <c r="FC25" s="1397"/>
    </row>
    <row r="26" spans="1:159" s="1398" customFormat="1" ht="12.5" x14ac:dyDescent="0.35">
      <c r="A26" s="1361" t="s">
        <v>5588</v>
      </c>
      <c r="B26" s="1361" t="s">
        <v>5589</v>
      </c>
      <c r="C26" s="1362">
        <v>16</v>
      </c>
      <c r="D26" s="164">
        <v>9992.7199999999993</v>
      </c>
      <c r="E26" s="164">
        <v>9992.7199999999993</v>
      </c>
      <c r="F26" s="1397"/>
      <c r="G26" s="1397"/>
      <c r="H26" s="1397"/>
      <c r="I26" s="1397"/>
      <c r="J26" s="1397"/>
      <c r="K26" s="1397"/>
      <c r="L26" s="1397"/>
      <c r="M26" s="1397"/>
      <c r="N26" s="1397"/>
      <c r="O26" s="1397"/>
      <c r="P26" s="1397"/>
      <c r="Q26" s="1397"/>
      <c r="R26" s="1397"/>
      <c r="S26" s="1397"/>
      <c r="T26" s="1397"/>
      <c r="U26" s="1397"/>
      <c r="V26" s="1397"/>
      <c r="W26" s="1397"/>
      <c r="X26" s="1397"/>
      <c r="Y26" s="1397"/>
      <c r="Z26" s="1397"/>
      <c r="AA26" s="1397"/>
      <c r="AB26" s="1397"/>
      <c r="AC26" s="1397"/>
      <c r="AD26" s="1397"/>
      <c r="AE26" s="1397"/>
      <c r="AF26" s="1397"/>
      <c r="AG26" s="1397"/>
      <c r="AH26" s="1397"/>
      <c r="AI26" s="1397"/>
      <c r="AJ26" s="1397"/>
      <c r="AK26" s="1397"/>
      <c r="AL26" s="1397"/>
      <c r="AM26" s="1397"/>
      <c r="AN26" s="1397"/>
      <c r="AO26" s="1397"/>
      <c r="AP26" s="1397"/>
      <c r="AQ26" s="1397"/>
      <c r="AR26" s="1397"/>
      <c r="AS26" s="1397"/>
      <c r="AT26" s="1397"/>
      <c r="AU26" s="1397"/>
      <c r="AV26" s="1397"/>
      <c r="AW26" s="1397"/>
      <c r="AX26" s="1397"/>
      <c r="AY26" s="1397"/>
      <c r="AZ26" s="1397"/>
      <c r="BA26" s="1397"/>
      <c r="BB26" s="1397"/>
      <c r="BC26" s="1397"/>
      <c r="BD26" s="1397"/>
      <c r="BE26" s="1397"/>
      <c r="BF26" s="1397"/>
      <c r="BG26" s="1397"/>
      <c r="BH26" s="1397"/>
      <c r="BI26" s="1397"/>
      <c r="BJ26" s="1397"/>
      <c r="BK26" s="1397"/>
      <c r="BL26" s="1397"/>
      <c r="BM26" s="1397"/>
      <c r="BN26" s="1397"/>
      <c r="BO26" s="1397"/>
      <c r="BP26" s="1397"/>
      <c r="BQ26" s="1397"/>
      <c r="BR26" s="1397"/>
      <c r="BS26" s="1397"/>
      <c r="BT26" s="1397"/>
      <c r="BU26" s="1397"/>
      <c r="BV26" s="1397"/>
      <c r="BW26" s="1397"/>
      <c r="BX26" s="1397"/>
      <c r="BY26" s="1397"/>
      <c r="BZ26" s="1397"/>
      <c r="CA26" s="1397"/>
      <c r="CB26" s="1397"/>
      <c r="CC26" s="1397"/>
      <c r="CD26" s="1397"/>
      <c r="CE26" s="1397"/>
      <c r="CF26" s="1397"/>
      <c r="CG26" s="1397"/>
      <c r="CH26" s="1397"/>
      <c r="CI26" s="1397"/>
      <c r="CJ26" s="1397"/>
      <c r="CK26" s="1397"/>
      <c r="CL26" s="1397"/>
      <c r="CM26" s="1397"/>
      <c r="CN26" s="1397"/>
      <c r="CO26" s="1397"/>
      <c r="CP26" s="1397"/>
      <c r="CQ26" s="1397"/>
      <c r="CR26" s="1397"/>
      <c r="CS26" s="1397"/>
      <c r="CT26" s="1397"/>
      <c r="CU26" s="1397"/>
      <c r="CV26" s="1397"/>
      <c r="CW26" s="1397"/>
      <c r="CX26" s="1397"/>
      <c r="CY26" s="1397"/>
      <c r="CZ26" s="1397"/>
      <c r="DA26" s="1397"/>
      <c r="DB26" s="1397"/>
      <c r="DC26" s="1397"/>
      <c r="DD26" s="1397"/>
      <c r="DE26" s="1397"/>
      <c r="DF26" s="1397"/>
      <c r="DG26" s="1397"/>
      <c r="DH26" s="1397"/>
      <c r="DI26" s="1397"/>
      <c r="DJ26" s="1397"/>
      <c r="DK26" s="1397"/>
      <c r="DL26" s="1397"/>
      <c r="DM26" s="1397"/>
      <c r="DN26" s="1397"/>
      <c r="DO26" s="1397"/>
      <c r="DP26" s="1397"/>
      <c r="DQ26" s="1397"/>
      <c r="DR26" s="1397"/>
      <c r="DS26" s="1397"/>
      <c r="DT26" s="1397"/>
      <c r="DU26" s="1397"/>
      <c r="DV26" s="1397"/>
      <c r="DW26" s="1397"/>
      <c r="DX26" s="1397"/>
      <c r="DY26" s="1397"/>
      <c r="DZ26" s="1397"/>
      <c r="EA26" s="1397"/>
      <c r="EB26" s="1397"/>
      <c r="EC26" s="1397"/>
      <c r="ED26" s="1397"/>
      <c r="EE26" s="1397"/>
      <c r="EF26" s="1397"/>
      <c r="EG26" s="1397"/>
      <c r="EH26" s="1397"/>
      <c r="EI26" s="1397"/>
      <c r="EJ26" s="1397"/>
      <c r="EK26" s="1397"/>
      <c r="EL26" s="1397"/>
      <c r="EM26" s="1397"/>
      <c r="EN26" s="1397"/>
      <c r="EO26" s="1397"/>
      <c r="EP26" s="1397"/>
      <c r="EQ26" s="1397"/>
      <c r="ER26" s="1397"/>
      <c r="ES26" s="1397"/>
      <c r="ET26" s="1397"/>
      <c r="EU26" s="1397"/>
      <c r="EV26" s="1397"/>
      <c r="EW26" s="1397"/>
      <c r="EX26" s="1397"/>
      <c r="EY26" s="1397"/>
      <c r="EZ26" s="1397"/>
      <c r="FA26" s="1397"/>
      <c r="FB26" s="1397"/>
      <c r="FC26" s="1397"/>
    </row>
    <row r="27" spans="1:159" s="1398" customFormat="1" ht="12.5" x14ac:dyDescent="0.35">
      <c r="A27" s="1361" t="s">
        <v>5590</v>
      </c>
      <c r="B27" s="1361" t="s">
        <v>5591</v>
      </c>
      <c r="C27" s="1362">
        <v>19</v>
      </c>
      <c r="D27" s="164">
        <v>9410.5400000000009</v>
      </c>
      <c r="E27" s="164">
        <v>9410.5400000000009</v>
      </c>
      <c r="F27" s="1397"/>
      <c r="G27" s="1397"/>
      <c r="H27" s="1397"/>
      <c r="I27" s="1397"/>
      <c r="J27" s="1397"/>
      <c r="K27" s="1397"/>
      <c r="L27" s="1397"/>
      <c r="M27" s="1397"/>
      <c r="N27" s="1397"/>
      <c r="O27" s="1397"/>
      <c r="P27" s="1397"/>
      <c r="Q27" s="1397"/>
      <c r="R27" s="1397"/>
      <c r="S27" s="1397"/>
      <c r="T27" s="1397"/>
      <c r="U27" s="1397"/>
      <c r="V27" s="1397"/>
      <c r="W27" s="1397"/>
      <c r="X27" s="1397"/>
      <c r="Y27" s="1397"/>
      <c r="Z27" s="1397"/>
      <c r="AA27" s="1397"/>
      <c r="AB27" s="1397"/>
      <c r="AC27" s="1397"/>
      <c r="AD27" s="1397"/>
      <c r="AE27" s="1397"/>
      <c r="AF27" s="1397"/>
      <c r="AG27" s="1397"/>
      <c r="AH27" s="1397"/>
      <c r="AI27" s="1397"/>
      <c r="AJ27" s="1397"/>
      <c r="AK27" s="1397"/>
      <c r="AL27" s="1397"/>
      <c r="AM27" s="1397"/>
      <c r="AN27" s="1397"/>
      <c r="AO27" s="1397"/>
      <c r="AP27" s="1397"/>
      <c r="AQ27" s="1397"/>
      <c r="AR27" s="1397"/>
      <c r="AS27" s="1397"/>
      <c r="AT27" s="1397"/>
      <c r="AU27" s="1397"/>
      <c r="AV27" s="1397"/>
      <c r="AW27" s="1397"/>
      <c r="AX27" s="1397"/>
      <c r="AY27" s="1397"/>
      <c r="AZ27" s="1397"/>
      <c r="BA27" s="1397"/>
      <c r="BB27" s="1397"/>
      <c r="BC27" s="1397"/>
      <c r="BD27" s="1397"/>
      <c r="BE27" s="1397"/>
      <c r="BF27" s="1397"/>
      <c r="BG27" s="1397"/>
      <c r="BH27" s="1397"/>
      <c r="BI27" s="1397"/>
      <c r="BJ27" s="1397"/>
      <c r="BK27" s="1397"/>
      <c r="BL27" s="1397"/>
      <c r="BM27" s="1397"/>
      <c r="BN27" s="1397"/>
      <c r="BO27" s="1397"/>
      <c r="BP27" s="1397"/>
      <c r="BQ27" s="1397"/>
      <c r="BR27" s="1397"/>
      <c r="BS27" s="1397"/>
      <c r="BT27" s="1397"/>
      <c r="BU27" s="1397"/>
      <c r="BV27" s="1397"/>
      <c r="BW27" s="1397"/>
      <c r="BX27" s="1397"/>
      <c r="BY27" s="1397"/>
      <c r="BZ27" s="1397"/>
      <c r="CA27" s="1397"/>
      <c r="CB27" s="1397"/>
      <c r="CC27" s="1397"/>
      <c r="CD27" s="1397"/>
      <c r="CE27" s="1397"/>
      <c r="CF27" s="1397"/>
      <c r="CG27" s="1397"/>
      <c r="CH27" s="1397"/>
      <c r="CI27" s="1397"/>
      <c r="CJ27" s="1397"/>
      <c r="CK27" s="1397"/>
      <c r="CL27" s="1397"/>
      <c r="CM27" s="1397"/>
      <c r="CN27" s="1397"/>
      <c r="CO27" s="1397"/>
      <c r="CP27" s="1397"/>
      <c r="CQ27" s="1397"/>
      <c r="CR27" s="1397"/>
      <c r="CS27" s="1397"/>
      <c r="CT27" s="1397"/>
      <c r="CU27" s="1397"/>
      <c r="CV27" s="1397"/>
      <c r="CW27" s="1397"/>
      <c r="CX27" s="1397"/>
      <c r="CY27" s="1397"/>
      <c r="CZ27" s="1397"/>
      <c r="DA27" s="1397"/>
      <c r="DB27" s="1397"/>
      <c r="DC27" s="1397"/>
      <c r="DD27" s="1397"/>
      <c r="DE27" s="1397"/>
      <c r="DF27" s="1397"/>
      <c r="DG27" s="1397"/>
      <c r="DH27" s="1397"/>
      <c r="DI27" s="1397"/>
      <c r="DJ27" s="1397"/>
      <c r="DK27" s="1397"/>
      <c r="DL27" s="1397"/>
      <c r="DM27" s="1397"/>
      <c r="DN27" s="1397"/>
      <c r="DO27" s="1397"/>
      <c r="DP27" s="1397"/>
      <c r="DQ27" s="1397"/>
      <c r="DR27" s="1397"/>
      <c r="DS27" s="1397"/>
      <c r="DT27" s="1397"/>
      <c r="DU27" s="1397"/>
      <c r="DV27" s="1397"/>
      <c r="DW27" s="1397"/>
      <c r="DX27" s="1397"/>
      <c r="DY27" s="1397"/>
      <c r="DZ27" s="1397"/>
      <c r="EA27" s="1397"/>
      <c r="EB27" s="1397"/>
      <c r="EC27" s="1397"/>
      <c r="ED27" s="1397"/>
      <c r="EE27" s="1397"/>
      <c r="EF27" s="1397"/>
      <c r="EG27" s="1397"/>
      <c r="EH27" s="1397"/>
      <c r="EI27" s="1397"/>
      <c r="EJ27" s="1397"/>
      <c r="EK27" s="1397"/>
      <c r="EL27" s="1397"/>
      <c r="EM27" s="1397"/>
      <c r="EN27" s="1397"/>
      <c r="EO27" s="1397"/>
      <c r="EP27" s="1397"/>
      <c r="EQ27" s="1397"/>
      <c r="ER27" s="1397"/>
      <c r="ES27" s="1397"/>
      <c r="ET27" s="1397"/>
      <c r="EU27" s="1397"/>
      <c r="EV27" s="1397"/>
      <c r="EW27" s="1397"/>
      <c r="EX27" s="1397"/>
      <c r="EY27" s="1397"/>
      <c r="EZ27" s="1397"/>
      <c r="FA27" s="1397"/>
      <c r="FB27" s="1397"/>
      <c r="FC27" s="1397"/>
    </row>
    <row r="28" spans="1:159" s="1398" customFormat="1" ht="12.5" x14ac:dyDescent="0.35">
      <c r="A28" s="1361" t="s">
        <v>5592</v>
      </c>
      <c r="B28" s="1361" t="s">
        <v>5593</v>
      </c>
      <c r="C28" s="1362">
        <v>6</v>
      </c>
      <c r="D28" s="164">
        <v>8914.43</v>
      </c>
      <c r="E28" s="164">
        <v>8914.43</v>
      </c>
      <c r="F28" s="1397"/>
      <c r="G28" s="1397"/>
      <c r="H28" s="1397"/>
      <c r="I28" s="1397"/>
      <c r="J28" s="1397"/>
      <c r="K28" s="1397"/>
      <c r="L28" s="1397"/>
      <c r="M28" s="1397"/>
      <c r="N28" s="1397"/>
      <c r="O28" s="1397"/>
      <c r="P28" s="1397"/>
      <c r="Q28" s="1397"/>
      <c r="R28" s="1397"/>
      <c r="S28" s="1397"/>
      <c r="T28" s="1397"/>
      <c r="U28" s="1397"/>
      <c r="V28" s="1397"/>
      <c r="W28" s="1397"/>
      <c r="X28" s="1397"/>
      <c r="Y28" s="1397"/>
      <c r="Z28" s="1397"/>
      <c r="AA28" s="1397"/>
      <c r="AB28" s="1397"/>
      <c r="AC28" s="1397"/>
      <c r="AD28" s="1397"/>
      <c r="AE28" s="1397"/>
      <c r="AF28" s="1397"/>
      <c r="AG28" s="1397"/>
      <c r="AH28" s="1397"/>
      <c r="AI28" s="1397"/>
      <c r="AJ28" s="1397"/>
      <c r="AK28" s="1397"/>
      <c r="AL28" s="1397"/>
      <c r="AM28" s="1397"/>
      <c r="AN28" s="1397"/>
      <c r="AO28" s="1397"/>
      <c r="AP28" s="1397"/>
      <c r="AQ28" s="1397"/>
      <c r="AR28" s="1397"/>
      <c r="AS28" s="1397"/>
      <c r="AT28" s="1397"/>
      <c r="AU28" s="1397"/>
      <c r="AV28" s="1397"/>
      <c r="AW28" s="1397"/>
      <c r="AX28" s="1397"/>
      <c r="AY28" s="1397"/>
      <c r="AZ28" s="1397"/>
      <c r="BA28" s="1397"/>
      <c r="BB28" s="1397"/>
      <c r="BC28" s="1397"/>
      <c r="BD28" s="1397"/>
      <c r="BE28" s="1397"/>
      <c r="BF28" s="1397"/>
      <c r="BG28" s="1397"/>
      <c r="BH28" s="1397"/>
      <c r="BI28" s="1397"/>
      <c r="BJ28" s="1397"/>
      <c r="BK28" s="1397"/>
      <c r="BL28" s="1397"/>
      <c r="BM28" s="1397"/>
      <c r="BN28" s="1397"/>
      <c r="BO28" s="1397"/>
      <c r="BP28" s="1397"/>
      <c r="BQ28" s="1397"/>
      <c r="BR28" s="1397"/>
      <c r="BS28" s="1397"/>
      <c r="BT28" s="1397"/>
      <c r="BU28" s="1397"/>
      <c r="BV28" s="1397"/>
      <c r="BW28" s="1397"/>
      <c r="BX28" s="1397"/>
      <c r="BY28" s="1397"/>
      <c r="BZ28" s="1397"/>
      <c r="CA28" s="1397"/>
      <c r="CB28" s="1397"/>
      <c r="CC28" s="1397"/>
      <c r="CD28" s="1397"/>
      <c r="CE28" s="1397"/>
      <c r="CF28" s="1397"/>
      <c r="CG28" s="1397"/>
      <c r="CH28" s="1397"/>
      <c r="CI28" s="1397"/>
      <c r="CJ28" s="1397"/>
      <c r="CK28" s="1397"/>
      <c r="CL28" s="1397"/>
      <c r="CM28" s="1397"/>
      <c r="CN28" s="1397"/>
      <c r="CO28" s="1397"/>
      <c r="CP28" s="1397"/>
      <c r="CQ28" s="1397"/>
      <c r="CR28" s="1397"/>
      <c r="CS28" s="1397"/>
      <c r="CT28" s="1397"/>
      <c r="CU28" s="1397"/>
      <c r="CV28" s="1397"/>
      <c r="CW28" s="1397"/>
      <c r="CX28" s="1397"/>
      <c r="CY28" s="1397"/>
      <c r="CZ28" s="1397"/>
      <c r="DA28" s="1397"/>
      <c r="DB28" s="1397"/>
      <c r="DC28" s="1397"/>
      <c r="DD28" s="1397"/>
      <c r="DE28" s="1397"/>
      <c r="DF28" s="1397"/>
      <c r="DG28" s="1397"/>
      <c r="DH28" s="1397"/>
      <c r="DI28" s="1397"/>
      <c r="DJ28" s="1397"/>
      <c r="DK28" s="1397"/>
      <c r="DL28" s="1397"/>
      <c r="DM28" s="1397"/>
      <c r="DN28" s="1397"/>
      <c r="DO28" s="1397"/>
      <c r="DP28" s="1397"/>
      <c r="DQ28" s="1397"/>
      <c r="DR28" s="1397"/>
      <c r="DS28" s="1397"/>
      <c r="DT28" s="1397"/>
      <c r="DU28" s="1397"/>
      <c r="DV28" s="1397"/>
      <c r="DW28" s="1397"/>
      <c r="DX28" s="1397"/>
      <c r="DY28" s="1397"/>
      <c r="DZ28" s="1397"/>
      <c r="EA28" s="1397"/>
      <c r="EB28" s="1397"/>
      <c r="EC28" s="1397"/>
      <c r="ED28" s="1397"/>
      <c r="EE28" s="1397"/>
      <c r="EF28" s="1397"/>
      <c r="EG28" s="1397"/>
      <c r="EH28" s="1397"/>
      <c r="EI28" s="1397"/>
      <c r="EJ28" s="1397"/>
      <c r="EK28" s="1397"/>
      <c r="EL28" s="1397"/>
      <c r="EM28" s="1397"/>
      <c r="EN28" s="1397"/>
      <c r="EO28" s="1397"/>
      <c r="EP28" s="1397"/>
      <c r="EQ28" s="1397"/>
      <c r="ER28" s="1397"/>
      <c r="ES28" s="1397"/>
      <c r="ET28" s="1397"/>
      <c r="EU28" s="1397"/>
      <c r="EV28" s="1397"/>
      <c r="EW28" s="1397"/>
      <c r="EX28" s="1397"/>
      <c r="EY28" s="1397"/>
      <c r="EZ28" s="1397"/>
      <c r="FA28" s="1397"/>
      <c r="FB28" s="1397"/>
      <c r="FC28" s="1397"/>
    </row>
    <row r="29" spans="1:159" s="1398" customFormat="1" ht="12.5" x14ac:dyDescent="0.35">
      <c r="A29" s="1361" t="s">
        <v>5594</v>
      </c>
      <c r="B29" s="1361" t="s">
        <v>5595</v>
      </c>
      <c r="C29" s="1362">
        <v>10</v>
      </c>
      <c r="D29" s="164">
        <v>8290.89</v>
      </c>
      <c r="E29" s="164">
        <v>8290.89</v>
      </c>
      <c r="F29" s="1397"/>
      <c r="G29" s="1397"/>
      <c r="H29" s="1397"/>
      <c r="I29" s="1397"/>
      <c r="J29" s="1397"/>
      <c r="K29" s="1397"/>
      <c r="L29" s="1397"/>
      <c r="M29" s="1397"/>
      <c r="N29" s="1397"/>
      <c r="O29" s="1397"/>
      <c r="P29" s="1397"/>
      <c r="Q29" s="1397"/>
      <c r="R29" s="1397"/>
      <c r="S29" s="1397"/>
      <c r="T29" s="1397"/>
      <c r="U29" s="1397"/>
      <c r="V29" s="1397"/>
      <c r="W29" s="1397"/>
      <c r="X29" s="1397"/>
      <c r="Y29" s="1397"/>
      <c r="Z29" s="1397"/>
      <c r="AA29" s="1397"/>
      <c r="AB29" s="1397"/>
      <c r="AC29" s="1397"/>
      <c r="AD29" s="1397"/>
      <c r="AE29" s="1397"/>
      <c r="AF29" s="1397"/>
      <c r="AG29" s="1397"/>
      <c r="AH29" s="1397"/>
      <c r="AI29" s="1397"/>
      <c r="AJ29" s="1397"/>
      <c r="AK29" s="1397"/>
      <c r="AL29" s="1397"/>
      <c r="AM29" s="1397"/>
      <c r="AN29" s="1397"/>
      <c r="AO29" s="1397"/>
      <c r="AP29" s="1397"/>
      <c r="AQ29" s="1397"/>
      <c r="AR29" s="1397"/>
      <c r="AS29" s="1397"/>
      <c r="AT29" s="1397"/>
      <c r="AU29" s="1397"/>
      <c r="AV29" s="1397"/>
      <c r="AW29" s="1397"/>
      <c r="AX29" s="1397"/>
      <c r="AY29" s="1397"/>
      <c r="AZ29" s="1397"/>
      <c r="BA29" s="1397"/>
      <c r="BB29" s="1397"/>
      <c r="BC29" s="1397"/>
      <c r="BD29" s="1397"/>
      <c r="BE29" s="1397"/>
      <c r="BF29" s="1397"/>
      <c r="BG29" s="1397"/>
      <c r="BH29" s="1397"/>
      <c r="BI29" s="1397"/>
      <c r="BJ29" s="1397"/>
      <c r="BK29" s="1397"/>
      <c r="BL29" s="1397"/>
      <c r="BM29" s="1397"/>
      <c r="BN29" s="1397"/>
      <c r="BO29" s="1397"/>
      <c r="BP29" s="1397"/>
      <c r="BQ29" s="1397"/>
      <c r="BR29" s="1397"/>
      <c r="BS29" s="1397"/>
      <c r="BT29" s="1397"/>
      <c r="BU29" s="1397"/>
      <c r="BV29" s="1397"/>
      <c r="BW29" s="1397"/>
      <c r="BX29" s="1397"/>
      <c r="BY29" s="1397"/>
      <c r="BZ29" s="1397"/>
      <c r="CA29" s="1397"/>
      <c r="CB29" s="1397"/>
      <c r="CC29" s="1397"/>
      <c r="CD29" s="1397"/>
      <c r="CE29" s="1397"/>
      <c r="CF29" s="1397"/>
      <c r="CG29" s="1397"/>
      <c r="CH29" s="1397"/>
      <c r="CI29" s="1397"/>
      <c r="CJ29" s="1397"/>
      <c r="CK29" s="1397"/>
      <c r="CL29" s="1397"/>
      <c r="CM29" s="1397"/>
      <c r="CN29" s="1397"/>
      <c r="CO29" s="1397"/>
      <c r="CP29" s="1397"/>
      <c r="CQ29" s="1397"/>
      <c r="CR29" s="1397"/>
      <c r="CS29" s="1397"/>
      <c r="CT29" s="1397"/>
      <c r="CU29" s="1397"/>
      <c r="CV29" s="1397"/>
      <c r="CW29" s="1397"/>
      <c r="CX29" s="1397"/>
      <c r="CY29" s="1397"/>
      <c r="CZ29" s="1397"/>
      <c r="DA29" s="1397"/>
      <c r="DB29" s="1397"/>
      <c r="DC29" s="1397"/>
      <c r="DD29" s="1397"/>
      <c r="DE29" s="1397"/>
      <c r="DF29" s="1397"/>
      <c r="DG29" s="1397"/>
      <c r="DH29" s="1397"/>
      <c r="DI29" s="1397"/>
      <c r="DJ29" s="1397"/>
      <c r="DK29" s="1397"/>
      <c r="DL29" s="1397"/>
      <c r="DM29" s="1397"/>
      <c r="DN29" s="1397"/>
      <c r="DO29" s="1397"/>
      <c r="DP29" s="1397"/>
      <c r="DQ29" s="1397"/>
      <c r="DR29" s="1397"/>
      <c r="DS29" s="1397"/>
      <c r="DT29" s="1397"/>
      <c r="DU29" s="1397"/>
      <c r="DV29" s="1397"/>
      <c r="DW29" s="1397"/>
      <c r="DX29" s="1397"/>
      <c r="DY29" s="1397"/>
      <c r="DZ29" s="1397"/>
      <c r="EA29" s="1397"/>
      <c r="EB29" s="1397"/>
      <c r="EC29" s="1397"/>
      <c r="ED29" s="1397"/>
      <c r="EE29" s="1397"/>
      <c r="EF29" s="1397"/>
      <c r="EG29" s="1397"/>
      <c r="EH29" s="1397"/>
      <c r="EI29" s="1397"/>
      <c r="EJ29" s="1397"/>
      <c r="EK29" s="1397"/>
      <c r="EL29" s="1397"/>
      <c r="EM29" s="1397"/>
      <c r="EN29" s="1397"/>
      <c r="EO29" s="1397"/>
      <c r="EP29" s="1397"/>
      <c r="EQ29" s="1397"/>
      <c r="ER29" s="1397"/>
      <c r="ES29" s="1397"/>
      <c r="ET29" s="1397"/>
      <c r="EU29" s="1397"/>
      <c r="EV29" s="1397"/>
      <c r="EW29" s="1397"/>
      <c r="EX29" s="1397"/>
      <c r="EY29" s="1397"/>
      <c r="EZ29" s="1397"/>
      <c r="FA29" s="1397"/>
      <c r="FB29" s="1397"/>
      <c r="FC29" s="1397"/>
    </row>
    <row r="30" spans="1:159" s="1398" customFormat="1" ht="12.5" x14ac:dyDescent="0.35">
      <c r="A30" s="1361" t="s">
        <v>5596</v>
      </c>
      <c r="B30" s="1361" t="s">
        <v>5597</v>
      </c>
      <c r="C30" s="1362">
        <v>15</v>
      </c>
      <c r="D30" s="164">
        <v>8257.56</v>
      </c>
      <c r="E30" s="164">
        <v>8257.56</v>
      </c>
      <c r="F30" s="1397"/>
      <c r="G30" s="1397"/>
      <c r="H30" s="1397"/>
      <c r="I30" s="1397"/>
      <c r="J30" s="1397"/>
      <c r="K30" s="1397"/>
      <c r="L30" s="1397"/>
      <c r="M30" s="1397"/>
      <c r="N30" s="1397"/>
      <c r="O30" s="1397"/>
      <c r="P30" s="1397"/>
      <c r="Q30" s="1397"/>
      <c r="R30" s="1397"/>
      <c r="S30" s="1397"/>
      <c r="T30" s="1397"/>
      <c r="U30" s="1397"/>
      <c r="V30" s="1397"/>
      <c r="W30" s="1397"/>
      <c r="X30" s="1397"/>
      <c r="Y30" s="1397"/>
      <c r="Z30" s="1397"/>
      <c r="AA30" s="1397"/>
      <c r="AB30" s="1397"/>
      <c r="AC30" s="1397"/>
      <c r="AD30" s="1397"/>
      <c r="AE30" s="1397"/>
      <c r="AF30" s="1397"/>
      <c r="AG30" s="1397"/>
      <c r="AH30" s="1397"/>
      <c r="AI30" s="1397"/>
      <c r="AJ30" s="1397"/>
      <c r="AK30" s="1397"/>
      <c r="AL30" s="1397"/>
      <c r="AM30" s="1397"/>
      <c r="AN30" s="1397"/>
      <c r="AO30" s="1397"/>
      <c r="AP30" s="1397"/>
      <c r="AQ30" s="1397"/>
      <c r="AR30" s="1397"/>
      <c r="AS30" s="1397"/>
      <c r="AT30" s="1397"/>
      <c r="AU30" s="1397"/>
      <c r="AV30" s="1397"/>
      <c r="AW30" s="1397"/>
      <c r="AX30" s="1397"/>
      <c r="AY30" s="1397"/>
      <c r="AZ30" s="1397"/>
      <c r="BA30" s="1397"/>
      <c r="BB30" s="1397"/>
      <c r="BC30" s="1397"/>
      <c r="BD30" s="1397"/>
      <c r="BE30" s="1397"/>
      <c r="BF30" s="1397"/>
      <c r="BG30" s="1397"/>
      <c r="BH30" s="1397"/>
      <c r="BI30" s="1397"/>
      <c r="BJ30" s="1397"/>
      <c r="BK30" s="1397"/>
      <c r="BL30" s="1397"/>
      <c r="BM30" s="1397"/>
      <c r="BN30" s="1397"/>
      <c r="BO30" s="1397"/>
      <c r="BP30" s="1397"/>
      <c r="BQ30" s="1397"/>
      <c r="BR30" s="1397"/>
      <c r="BS30" s="1397"/>
      <c r="BT30" s="1397"/>
      <c r="BU30" s="1397"/>
      <c r="BV30" s="1397"/>
      <c r="BW30" s="1397"/>
      <c r="BX30" s="1397"/>
      <c r="BY30" s="1397"/>
      <c r="BZ30" s="1397"/>
      <c r="CA30" s="1397"/>
      <c r="CB30" s="1397"/>
      <c r="CC30" s="1397"/>
      <c r="CD30" s="1397"/>
      <c r="CE30" s="1397"/>
      <c r="CF30" s="1397"/>
      <c r="CG30" s="1397"/>
      <c r="CH30" s="1397"/>
      <c r="CI30" s="1397"/>
      <c r="CJ30" s="1397"/>
      <c r="CK30" s="1397"/>
      <c r="CL30" s="1397"/>
      <c r="CM30" s="1397"/>
      <c r="CN30" s="1397"/>
      <c r="CO30" s="1397"/>
      <c r="CP30" s="1397"/>
      <c r="CQ30" s="1397"/>
      <c r="CR30" s="1397"/>
      <c r="CS30" s="1397"/>
      <c r="CT30" s="1397"/>
      <c r="CU30" s="1397"/>
      <c r="CV30" s="1397"/>
      <c r="CW30" s="1397"/>
      <c r="CX30" s="1397"/>
      <c r="CY30" s="1397"/>
      <c r="CZ30" s="1397"/>
      <c r="DA30" s="1397"/>
      <c r="DB30" s="1397"/>
      <c r="DC30" s="1397"/>
      <c r="DD30" s="1397"/>
      <c r="DE30" s="1397"/>
      <c r="DF30" s="1397"/>
      <c r="DG30" s="1397"/>
      <c r="DH30" s="1397"/>
      <c r="DI30" s="1397"/>
      <c r="DJ30" s="1397"/>
      <c r="DK30" s="1397"/>
      <c r="DL30" s="1397"/>
      <c r="DM30" s="1397"/>
      <c r="DN30" s="1397"/>
      <c r="DO30" s="1397"/>
      <c r="DP30" s="1397"/>
      <c r="DQ30" s="1397"/>
      <c r="DR30" s="1397"/>
      <c r="DS30" s="1397"/>
      <c r="DT30" s="1397"/>
      <c r="DU30" s="1397"/>
      <c r="DV30" s="1397"/>
      <c r="DW30" s="1397"/>
      <c r="DX30" s="1397"/>
      <c r="DY30" s="1397"/>
      <c r="DZ30" s="1397"/>
      <c r="EA30" s="1397"/>
      <c r="EB30" s="1397"/>
      <c r="EC30" s="1397"/>
      <c r="ED30" s="1397"/>
      <c r="EE30" s="1397"/>
      <c r="EF30" s="1397"/>
      <c r="EG30" s="1397"/>
      <c r="EH30" s="1397"/>
      <c r="EI30" s="1397"/>
      <c r="EJ30" s="1397"/>
      <c r="EK30" s="1397"/>
      <c r="EL30" s="1397"/>
      <c r="EM30" s="1397"/>
      <c r="EN30" s="1397"/>
      <c r="EO30" s="1397"/>
      <c r="EP30" s="1397"/>
      <c r="EQ30" s="1397"/>
      <c r="ER30" s="1397"/>
      <c r="ES30" s="1397"/>
      <c r="ET30" s="1397"/>
      <c r="EU30" s="1397"/>
      <c r="EV30" s="1397"/>
      <c r="EW30" s="1397"/>
      <c r="EX30" s="1397"/>
      <c r="EY30" s="1397"/>
      <c r="EZ30" s="1397"/>
      <c r="FA30" s="1397"/>
      <c r="FB30" s="1397"/>
      <c r="FC30" s="1397"/>
    </row>
    <row r="31" spans="1:159" s="1467" customFormat="1" ht="15" customHeight="1" x14ac:dyDescent="0.25">
      <c r="A31" s="70"/>
      <c r="B31" s="1312" t="s">
        <v>4241</v>
      </c>
      <c r="C31" s="1330">
        <f>SUM(C22:C30)</f>
        <v>230</v>
      </c>
      <c r="D31" s="1466"/>
      <c r="E31" s="1466"/>
    </row>
    <row r="32" spans="1:159" x14ac:dyDescent="0.3">
      <c r="A32" s="1468"/>
      <c r="B32" s="1469"/>
      <c r="C32" s="1468"/>
      <c r="D32" s="1470"/>
      <c r="E32" s="1470"/>
    </row>
    <row r="33" spans="1:159" x14ac:dyDescent="0.3">
      <c r="A33" s="1468"/>
      <c r="B33" s="1469"/>
      <c r="C33" s="1468"/>
      <c r="D33" s="1470"/>
      <c r="E33" s="1470"/>
    </row>
    <row r="34" spans="1:159" s="162" customFormat="1" x14ac:dyDescent="0.3">
      <c r="A34" s="1329" t="s">
        <v>4169</v>
      </c>
      <c r="B34" s="1329"/>
      <c r="C34" s="1409"/>
      <c r="D34" s="1410"/>
      <c r="E34" s="1410"/>
    </row>
    <row r="35" spans="1:159" s="162" customFormat="1" x14ac:dyDescent="0.3">
      <c r="A35" s="1411" t="s">
        <v>4242</v>
      </c>
      <c r="B35" s="1411" t="s">
        <v>4242</v>
      </c>
      <c r="C35" s="1412">
        <v>0</v>
      </c>
      <c r="D35" s="1381">
        <v>0</v>
      </c>
      <c r="E35" s="1381">
        <v>0</v>
      </c>
    </row>
    <row r="36" spans="1:159" s="170" customFormat="1" ht="12.5" x14ac:dyDescent="0.25">
      <c r="A36" s="70"/>
      <c r="B36" s="1325" t="s">
        <v>4243</v>
      </c>
      <c r="C36" s="1326">
        <f>SUM(C35)</f>
        <v>0</v>
      </c>
      <c r="D36" s="1396"/>
      <c r="E36" s="1396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</row>
    <row r="37" spans="1:159" s="162" customFormat="1" x14ac:dyDescent="0.3">
      <c r="A37" s="1399"/>
      <c r="B37" s="1400"/>
      <c r="C37" s="1414"/>
      <c r="D37" s="1410"/>
      <c r="E37" s="1410"/>
    </row>
    <row r="38" spans="1:159" s="162" customFormat="1" x14ac:dyDescent="0.3">
      <c r="A38" s="1399"/>
      <c r="B38" s="1327" t="s">
        <v>4170</v>
      </c>
      <c r="C38" s="1328">
        <f>C18+C31+C36</f>
        <v>268</v>
      </c>
      <c r="D38" s="1410"/>
      <c r="E38" s="1410"/>
    </row>
    <row r="39" spans="1:159" x14ac:dyDescent="0.3">
      <c r="A39" s="1399"/>
      <c r="B39" s="1400"/>
      <c r="C39" s="1414"/>
      <c r="D39" s="1410"/>
      <c r="E39" s="1410"/>
    </row>
    <row r="40" spans="1:159" x14ac:dyDescent="0.3">
      <c r="A40" s="1399"/>
      <c r="B40" s="1400"/>
      <c r="C40" s="1414"/>
      <c r="D40" s="1410"/>
      <c r="E40" s="1410"/>
    </row>
    <row r="41" spans="1:159" x14ac:dyDescent="0.3">
      <c r="A41" s="1180" t="s">
        <v>4166</v>
      </c>
      <c r="B41" s="1180"/>
      <c r="C41" s="1414"/>
      <c r="D41" s="1410"/>
      <c r="E41" s="1410"/>
    </row>
    <row r="42" spans="1:159" x14ac:dyDescent="0.3">
      <c r="A42" s="1329" t="s">
        <v>4244</v>
      </c>
      <c r="B42" s="1329"/>
      <c r="C42" s="1414"/>
      <c r="D42" s="1410"/>
      <c r="E42" s="1410"/>
    </row>
    <row r="43" spans="1:159" s="170" customFormat="1" ht="12.5" x14ac:dyDescent="0.25">
      <c r="A43" s="1471" t="s">
        <v>4242</v>
      </c>
      <c r="B43" s="1415" t="s">
        <v>4378</v>
      </c>
      <c r="C43" s="1416">
        <v>6</v>
      </c>
      <c r="D43" s="1417">
        <v>7377</v>
      </c>
      <c r="E43" s="1417">
        <v>19048.599999999999</v>
      </c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167"/>
      <c r="DH43" s="167"/>
      <c r="DI43" s="167"/>
      <c r="DJ43" s="167"/>
      <c r="DK43" s="167"/>
      <c r="DL43" s="167"/>
      <c r="DM43" s="167"/>
      <c r="DN43" s="167"/>
      <c r="DO43" s="167"/>
      <c r="DP43" s="167"/>
      <c r="DQ43" s="167"/>
      <c r="DR43" s="167"/>
      <c r="DS43" s="167"/>
      <c r="DT43" s="167"/>
      <c r="DU43" s="167"/>
      <c r="DV43" s="167"/>
      <c r="DW43" s="167"/>
      <c r="DX43" s="167"/>
      <c r="DY43" s="167"/>
      <c r="DZ43" s="167"/>
      <c r="EA43" s="167"/>
      <c r="EB43" s="167"/>
      <c r="EC43" s="167"/>
      <c r="ED43" s="167"/>
      <c r="EE43" s="167"/>
      <c r="EF43" s="167"/>
      <c r="EG43" s="167"/>
      <c r="EH43" s="167"/>
      <c r="EI43" s="167"/>
      <c r="EJ43" s="167"/>
      <c r="EK43" s="167"/>
      <c r="EL43" s="167"/>
      <c r="EM43" s="167"/>
      <c r="EN43" s="167"/>
      <c r="EO43" s="167"/>
      <c r="EP43" s="167"/>
      <c r="EQ43" s="167"/>
      <c r="ER43" s="167"/>
      <c r="ES43" s="167"/>
      <c r="ET43" s="167"/>
      <c r="EU43" s="167"/>
      <c r="EV43" s="167"/>
      <c r="EW43" s="167"/>
      <c r="EX43" s="167"/>
      <c r="EY43" s="167"/>
      <c r="EZ43" s="167"/>
      <c r="FA43" s="167"/>
      <c r="FB43" s="167"/>
      <c r="FC43" s="167"/>
    </row>
    <row r="44" spans="1:159" s="170" customFormat="1" ht="12.5" x14ac:dyDescent="0.25">
      <c r="A44" s="1471" t="s">
        <v>4242</v>
      </c>
      <c r="B44" s="1415" t="s">
        <v>4376</v>
      </c>
      <c r="C44" s="1416">
        <v>5</v>
      </c>
      <c r="D44" s="1417">
        <v>8474</v>
      </c>
      <c r="E44" s="1417">
        <v>10516</v>
      </c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167"/>
      <c r="DH44" s="167"/>
      <c r="DI44" s="167"/>
      <c r="DJ44" s="167"/>
      <c r="DK44" s="167"/>
      <c r="DL44" s="167"/>
      <c r="DM44" s="167"/>
      <c r="DN44" s="167"/>
      <c r="DO44" s="167"/>
      <c r="DP44" s="167"/>
      <c r="DQ44" s="167"/>
      <c r="DR44" s="167"/>
      <c r="DS44" s="167"/>
      <c r="DT44" s="167"/>
      <c r="DU44" s="167"/>
      <c r="DV44" s="167"/>
      <c r="DW44" s="167"/>
      <c r="DX44" s="167"/>
      <c r="DY44" s="167"/>
      <c r="DZ44" s="167"/>
      <c r="EA44" s="167"/>
      <c r="EB44" s="167"/>
      <c r="EC44" s="167"/>
      <c r="ED44" s="167"/>
      <c r="EE44" s="167"/>
      <c r="EF44" s="167"/>
      <c r="EG44" s="167"/>
      <c r="EH44" s="167"/>
      <c r="EI44" s="167"/>
      <c r="EJ44" s="167"/>
      <c r="EK44" s="167"/>
      <c r="EL44" s="167"/>
      <c r="EM44" s="167"/>
      <c r="EN44" s="167"/>
      <c r="EO44" s="167"/>
      <c r="EP44" s="167"/>
      <c r="EQ44" s="167"/>
      <c r="ER44" s="167"/>
      <c r="ES44" s="167"/>
      <c r="ET44" s="167"/>
      <c r="EU44" s="167"/>
      <c r="EV44" s="167"/>
      <c r="EW44" s="167"/>
      <c r="EX44" s="167"/>
      <c r="EY44" s="167"/>
      <c r="EZ44" s="167"/>
      <c r="FA44" s="167"/>
      <c r="FB44" s="167"/>
      <c r="FC44" s="167"/>
    </row>
    <row r="45" spans="1:159" s="170" customFormat="1" ht="12.5" x14ac:dyDescent="0.25">
      <c r="A45" s="1471" t="s">
        <v>4242</v>
      </c>
      <c r="B45" s="1415" t="s">
        <v>4826</v>
      </c>
      <c r="C45" s="1416">
        <v>2</v>
      </c>
      <c r="D45" s="1417">
        <v>13830</v>
      </c>
      <c r="E45" s="1417">
        <v>19048.599999999999</v>
      </c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167"/>
      <c r="DH45" s="167"/>
      <c r="DI45" s="167"/>
      <c r="DJ45" s="167"/>
      <c r="DK45" s="167"/>
      <c r="DL45" s="167"/>
      <c r="DM45" s="167"/>
      <c r="DN45" s="167"/>
      <c r="DO45" s="167"/>
      <c r="DP45" s="167"/>
      <c r="DQ45" s="167"/>
      <c r="DR45" s="167"/>
      <c r="DS45" s="167"/>
      <c r="DT45" s="167"/>
      <c r="DU45" s="167"/>
      <c r="DV45" s="167"/>
      <c r="DW45" s="167"/>
      <c r="DX45" s="167"/>
      <c r="DY45" s="167"/>
      <c r="DZ45" s="167"/>
      <c r="EA45" s="167"/>
      <c r="EB45" s="167"/>
      <c r="EC45" s="167"/>
      <c r="ED45" s="167"/>
      <c r="EE45" s="167"/>
      <c r="EF45" s="167"/>
      <c r="EG45" s="167"/>
      <c r="EH45" s="167"/>
      <c r="EI45" s="167"/>
      <c r="EJ45" s="167"/>
      <c r="EK45" s="167"/>
      <c r="EL45" s="167"/>
      <c r="EM45" s="167"/>
      <c r="EN45" s="167"/>
      <c r="EO45" s="167"/>
      <c r="EP45" s="167"/>
      <c r="EQ45" s="167"/>
      <c r="ER45" s="167"/>
      <c r="ES45" s="167"/>
      <c r="ET45" s="167"/>
      <c r="EU45" s="167"/>
      <c r="EV45" s="167"/>
      <c r="EW45" s="167"/>
      <c r="EX45" s="167"/>
      <c r="EY45" s="167"/>
      <c r="EZ45" s="167"/>
      <c r="FA45" s="167"/>
      <c r="FB45" s="167"/>
      <c r="FC45" s="167"/>
    </row>
    <row r="46" spans="1:159" s="170" customFormat="1" ht="12.5" x14ac:dyDescent="0.25">
      <c r="A46" s="1471" t="s">
        <v>4242</v>
      </c>
      <c r="B46" s="1415" t="s">
        <v>5598</v>
      </c>
      <c r="C46" s="1416">
        <v>1</v>
      </c>
      <c r="D46" s="1417">
        <v>11500</v>
      </c>
      <c r="E46" s="1417">
        <v>11500</v>
      </c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167"/>
      <c r="DH46" s="167"/>
      <c r="DI46" s="167"/>
      <c r="DJ46" s="167"/>
      <c r="DK46" s="167"/>
      <c r="DL46" s="167"/>
      <c r="DM46" s="167"/>
      <c r="DN46" s="167"/>
      <c r="DO46" s="167"/>
      <c r="DP46" s="167"/>
      <c r="DQ46" s="167"/>
      <c r="DR46" s="167"/>
      <c r="DS46" s="167"/>
      <c r="DT46" s="167"/>
      <c r="DU46" s="167"/>
      <c r="DV46" s="167"/>
      <c r="DW46" s="167"/>
      <c r="DX46" s="167"/>
      <c r="DY46" s="167"/>
      <c r="DZ46" s="167"/>
      <c r="EA46" s="167"/>
      <c r="EB46" s="167"/>
      <c r="EC46" s="167"/>
      <c r="ED46" s="167"/>
      <c r="EE46" s="167"/>
      <c r="EF46" s="167"/>
      <c r="EG46" s="167"/>
      <c r="EH46" s="167"/>
      <c r="EI46" s="167"/>
      <c r="EJ46" s="167"/>
      <c r="EK46" s="167"/>
      <c r="EL46" s="167"/>
      <c r="EM46" s="167"/>
      <c r="EN46" s="167"/>
      <c r="EO46" s="167"/>
      <c r="EP46" s="167"/>
      <c r="EQ46" s="167"/>
      <c r="ER46" s="167"/>
      <c r="ES46" s="167"/>
      <c r="ET46" s="167"/>
      <c r="EU46" s="167"/>
      <c r="EV46" s="167"/>
      <c r="EW46" s="167"/>
      <c r="EX46" s="167"/>
      <c r="EY46" s="167"/>
      <c r="EZ46" s="167"/>
      <c r="FA46" s="167"/>
      <c r="FB46" s="167"/>
      <c r="FC46" s="167"/>
    </row>
    <row r="47" spans="1:159" s="1398" customFormat="1" ht="12.5" x14ac:dyDescent="0.25">
      <c r="A47" s="70"/>
      <c r="B47" s="1325" t="s">
        <v>4336</v>
      </c>
      <c r="C47" s="1330">
        <f>SUM(C43:C46)</f>
        <v>14</v>
      </c>
      <c r="D47" s="1396"/>
      <c r="E47" s="1396"/>
      <c r="F47" s="1397"/>
      <c r="G47" s="1397"/>
      <c r="H47" s="1397"/>
      <c r="I47" s="1397"/>
      <c r="J47" s="1397"/>
      <c r="K47" s="1397"/>
      <c r="L47" s="1397"/>
      <c r="M47" s="1397"/>
      <c r="N47" s="1397"/>
      <c r="O47" s="1397"/>
      <c r="P47" s="1397"/>
      <c r="Q47" s="1397"/>
      <c r="R47" s="1397"/>
      <c r="S47" s="1397"/>
      <c r="T47" s="1397"/>
      <c r="U47" s="1397"/>
      <c r="V47" s="1397"/>
      <c r="W47" s="1397"/>
      <c r="X47" s="1397"/>
      <c r="Y47" s="1397"/>
      <c r="Z47" s="1397"/>
      <c r="AA47" s="1397"/>
      <c r="AB47" s="1397"/>
      <c r="AC47" s="1397"/>
      <c r="AD47" s="1397"/>
      <c r="AE47" s="1397"/>
      <c r="AF47" s="1397"/>
      <c r="AG47" s="1397"/>
      <c r="AH47" s="1397"/>
      <c r="AI47" s="1397"/>
      <c r="AJ47" s="1397"/>
      <c r="AK47" s="1397"/>
      <c r="AL47" s="1397"/>
      <c r="AM47" s="1397"/>
      <c r="AN47" s="1397"/>
      <c r="AO47" s="1397"/>
      <c r="AP47" s="1397"/>
      <c r="AQ47" s="1397"/>
      <c r="AR47" s="1397"/>
      <c r="AS47" s="1397"/>
      <c r="AT47" s="1397"/>
      <c r="AU47" s="1397"/>
      <c r="AV47" s="1397"/>
      <c r="AW47" s="1397"/>
      <c r="AX47" s="1397"/>
      <c r="AY47" s="1397"/>
    </row>
    <row r="48" spans="1:159" x14ac:dyDescent="0.3">
      <c r="A48" s="1399"/>
      <c r="B48" s="1400"/>
      <c r="C48" s="1414"/>
      <c r="D48" s="1410"/>
      <c r="E48" s="1410"/>
    </row>
    <row r="49" spans="1:159" s="162" customFormat="1" ht="15" customHeight="1" x14ac:dyDescent="0.3">
      <c r="A49" s="1331" t="s">
        <v>4172</v>
      </c>
      <c r="B49" s="1332"/>
      <c r="C49" s="1414"/>
      <c r="D49" s="1410"/>
      <c r="E49" s="1410"/>
    </row>
    <row r="50" spans="1:159" s="170" customFormat="1" ht="12.5" x14ac:dyDescent="0.25">
      <c r="A50" s="1411" t="s">
        <v>4242</v>
      </c>
      <c r="B50" s="1411" t="s">
        <v>5599</v>
      </c>
      <c r="C50" s="1412">
        <v>30</v>
      </c>
      <c r="D50" s="1381">
        <v>15080</v>
      </c>
      <c r="E50" s="1381">
        <v>17400</v>
      </c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167"/>
      <c r="DH50" s="167"/>
      <c r="DI50" s="167"/>
      <c r="DJ50" s="167"/>
      <c r="DK50" s="167"/>
      <c r="DL50" s="167"/>
      <c r="DM50" s="167"/>
      <c r="DN50" s="167"/>
      <c r="DO50" s="167"/>
      <c r="DP50" s="167"/>
      <c r="DQ50" s="167"/>
      <c r="DR50" s="167"/>
      <c r="DS50" s="167"/>
      <c r="DT50" s="167"/>
      <c r="DU50" s="167"/>
      <c r="DV50" s="167"/>
      <c r="DW50" s="167"/>
      <c r="DX50" s="167"/>
      <c r="DY50" s="167"/>
      <c r="DZ50" s="167"/>
      <c r="EA50" s="167"/>
      <c r="EB50" s="167"/>
      <c r="EC50" s="167"/>
      <c r="ED50" s="167"/>
      <c r="EE50" s="167"/>
      <c r="EF50" s="167"/>
      <c r="EG50" s="167"/>
      <c r="EH50" s="167"/>
      <c r="EI50" s="167"/>
      <c r="EJ50" s="167"/>
      <c r="EK50" s="167"/>
      <c r="EL50" s="167"/>
      <c r="EM50" s="167"/>
      <c r="EN50" s="167"/>
      <c r="EO50" s="167"/>
      <c r="EP50" s="167"/>
      <c r="EQ50" s="167"/>
      <c r="ER50" s="167"/>
      <c r="ES50" s="167"/>
      <c r="ET50" s="167"/>
      <c r="EU50" s="167"/>
      <c r="EV50" s="167"/>
      <c r="EW50" s="167"/>
      <c r="EX50" s="167"/>
      <c r="EY50" s="167"/>
      <c r="EZ50" s="167"/>
      <c r="FA50" s="167"/>
      <c r="FB50" s="167"/>
      <c r="FC50" s="167"/>
    </row>
    <row r="51" spans="1:159" s="1474" customFormat="1" ht="16.5" customHeight="1" x14ac:dyDescent="0.35">
      <c r="A51" s="70"/>
      <c r="B51" s="1472" t="s">
        <v>4246</v>
      </c>
      <c r="C51" s="1473">
        <f>SUM(C50)</f>
        <v>30</v>
      </c>
    </row>
  </sheetData>
  <mergeCells count="15">
    <mergeCell ref="A10:B10"/>
    <mergeCell ref="A21:B21"/>
    <mergeCell ref="A34:B34"/>
    <mergeCell ref="A41:B41"/>
    <mergeCell ref="A42:B42"/>
    <mergeCell ref="A49:B49"/>
    <mergeCell ref="A2:E2"/>
    <mergeCell ref="A3:E3"/>
    <mergeCell ref="A4:E4"/>
    <mergeCell ref="A5:E5"/>
    <mergeCell ref="A6:E6"/>
    <mergeCell ref="A7:A8"/>
    <mergeCell ref="B7:B8"/>
    <mergeCell ref="C7:C8"/>
    <mergeCell ref="D7:E7"/>
  </mergeCells>
  <pageMargins left="0.70866141732283472" right="0.70866141732283472" top="0.15748031496062992" bottom="0.15748031496062992" header="0.15748031496062992" footer="0.15748031496062992"/>
  <pageSetup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6"/>
  <sheetViews>
    <sheetView showGridLines="0" zoomScaleSheetLayoutView="115" workbookViewId="0">
      <selection sqref="A1:H1"/>
    </sheetView>
  </sheetViews>
  <sheetFormatPr baseColWidth="10" defaultColWidth="11.453125" defaultRowHeight="15" x14ac:dyDescent="0.3"/>
  <cols>
    <col min="1" max="1" width="8.7265625" style="187" customWidth="1"/>
    <col min="2" max="2" width="27.26953125" style="187" customWidth="1"/>
    <col min="3" max="3" width="13.54296875" style="187" customWidth="1"/>
    <col min="4" max="4" width="11.7265625" style="187" customWidth="1"/>
    <col min="5" max="5" width="14.453125" style="187" customWidth="1"/>
    <col min="6" max="6" width="9.26953125" style="187" customWidth="1"/>
    <col min="7" max="7" width="12.453125" style="187" customWidth="1"/>
    <col min="8" max="8" width="10.7265625" style="187" customWidth="1"/>
    <col min="9" max="9" width="11.453125" style="187"/>
    <col min="10" max="10" width="9.7265625" style="187" customWidth="1"/>
    <col min="11" max="11" width="9.81640625" style="187" customWidth="1"/>
    <col min="12" max="12" width="11.453125" style="174"/>
    <col min="13" max="16384" width="11.453125" style="187"/>
  </cols>
  <sheetData>
    <row r="2" spans="1:11" x14ac:dyDescent="0.3">
      <c r="A2" s="684" t="s">
        <v>4160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</row>
    <row r="3" spans="1:11" s="174" customFormat="1" x14ac:dyDescent="0.3">
      <c r="A3" s="672" t="s">
        <v>23</v>
      </c>
      <c r="B3" s="672"/>
      <c r="C3" s="672"/>
      <c r="D3" s="672"/>
      <c r="E3" s="672"/>
      <c r="F3" s="672"/>
      <c r="G3" s="672"/>
      <c r="H3" s="672"/>
      <c r="I3" s="672"/>
      <c r="J3" s="672"/>
      <c r="K3" s="672"/>
    </row>
    <row r="4" spans="1:11" s="174" customFormat="1" x14ac:dyDescent="0.3">
      <c r="A4" s="672" t="s">
        <v>4161</v>
      </c>
      <c r="B4" s="672"/>
      <c r="C4" s="672"/>
      <c r="D4" s="672"/>
      <c r="E4" s="672"/>
      <c r="F4" s="672"/>
      <c r="G4" s="672"/>
      <c r="H4" s="672"/>
      <c r="I4" s="672"/>
      <c r="J4" s="672"/>
      <c r="K4" s="672"/>
    </row>
    <row r="5" spans="1:11" s="174" customFormat="1" x14ac:dyDescent="0.3">
      <c r="A5" s="672" t="s">
        <v>4274</v>
      </c>
      <c r="B5" s="672"/>
      <c r="C5" s="672"/>
      <c r="D5" s="672"/>
      <c r="E5" s="672"/>
      <c r="F5" s="672"/>
      <c r="G5" s="672"/>
      <c r="H5" s="672"/>
      <c r="I5" s="672"/>
      <c r="J5" s="672"/>
      <c r="K5" s="672"/>
    </row>
    <row r="6" spans="1:11" s="174" customFormat="1" x14ac:dyDescent="0.3">
      <c r="A6" s="673" t="s">
        <v>4229</v>
      </c>
      <c r="B6" s="673"/>
      <c r="C6" s="673"/>
      <c r="D6" s="673"/>
      <c r="E6" s="673"/>
      <c r="F6" s="673"/>
      <c r="G6" s="673"/>
      <c r="H6" s="673"/>
      <c r="I6" s="673"/>
      <c r="J6" s="673"/>
      <c r="K6" s="673"/>
    </row>
    <row r="7" spans="1:11" s="174" customFormat="1" x14ac:dyDescent="0.3">
      <c r="A7" s="1475" t="s">
        <v>4248</v>
      </c>
      <c r="B7" s="1475"/>
      <c r="C7" s="1475"/>
      <c r="D7" s="188"/>
      <c r="E7" s="188"/>
      <c r="F7" s="188"/>
      <c r="G7" s="188"/>
      <c r="H7" s="188"/>
      <c r="I7" s="188"/>
      <c r="J7" s="188"/>
      <c r="K7" s="188"/>
    </row>
    <row r="8" spans="1:11" s="174" customFormat="1" ht="16.5" customHeight="1" x14ac:dyDescent="0.3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1" s="174" customFormat="1" ht="25.5" customHeight="1" x14ac:dyDescent="0.3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1" s="180" customFormat="1" ht="12.5" x14ac:dyDescent="0.25">
      <c r="A10" s="1476" t="s">
        <v>4930</v>
      </c>
      <c r="B10" s="1153" t="s">
        <v>4307</v>
      </c>
      <c r="C10" s="164">
        <v>113952.44</v>
      </c>
      <c r="D10" s="177">
        <v>3440.2</v>
      </c>
      <c r="E10" s="177">
        <v>0</v>
      </c>
      <c r="F10" s="178">
        <f t="shared" ref="F10:F16" si="0">+C10+E10+D10</f>
        <v>117392.64</v>
      </c>
      <c r="G10" s="178">
        <f t="shared" ref="G10:G16" si="1">+(C10/30)*10</f>
        <v>37984.146666666667</v>
      </c>
      <c r="H10" s="178">
        <f t="shared" ref="H10:H16" si="2">+(C10/30)*5</f>
        <v>18992.073333333334</v>
      </c>
      <c r="I10" s="178">
        <f>+(C10/30)*40</f>
        <v>151936.58666666667</v>
      </c>
      <c r="J10" s="178">
        <v>0</v>
      </c>
      <c r="K10" s="178">
        <f t="shared" ref="K10:K15" si="3">+G10+H10+I10+J10</f>
        <v>208912.80666666667</v>
      </c>
    </row>
    <row r="11" spans="1:11" s="180" customFormat="1" ht="12.5" x14ac:dyDescent="0.25">
      <c r="A11" s="1476" t="s">
        <v>5574</v>
      </c>
      <c r="B11" s="1153" t="s">
        <v>5575</v>
      </c>
      <c r="C11" s="164">
        <v>61585.25</v>
      </c>
      <c r="D11" s="177">
        <v>2422.56</v>
      </c>
      <c r="E11" s="177">
        <v>0</v>
      </c>
      <c r="F11" s="178">
        <f t="shared" si="0"/>
        <v>64007.81</v>
      </c>
      <c r="G11" s="178">
        <f t="shared" si="1"/>
        <v>20528.416666666668</v>
      </c>
      <c r="H11" s="178">
        <f t="shared" si="2"/>
        <v>10264.208333333334</v>
      </c>
      <c r="I11" s="178">
        <f t="shared" ref="I11:I16" si="4">+(C11/30)*40</f>
        <v>82113.666666666672</v>
      </c>
      <c r="J11" s="178">
        <v>0</v>
      </c>
      <c r="K11" s="178">
        <f t="shared" si="3"/>
        <v>112906.29166666667</v>
      </c>
    </row>
    <row r="12" spans="1:11" s="180" customFormat="1" ht="12.5" x14ac:dyDescent="0.25">
      <c r="A12" s="1476" t="s">
        <v>5576</v>
      </c>
      <c r="B12" s="1153" t="s">
        <v>5577</v>
      </c>
      <c r="C12" s="164">
        <v>44455.64</v>
      </c>
      <c r="D12" s="177">
        <v>2060</v>
      </c>
      <c r="E12" s="177">
        <v>0</v>
      </c>
      <c r="F12" s="178">
        <f t="shared" si="0"/>
        <v>46515.64</v>
      </c>
      <c r="G12" s="178">
        <f t="shared" si="1"/>
        <v>14818.546666666665</v>
      </c>
      <c r="H12" s="178">
        <f t="shared" si="2"/>
        <v>7409.2733333333326</v>
      </c>
      <c r="I12" s="178">
        <f t="shared" si="4"/>
        <v>59274.186666666661</v>
      </c>
      <c r="J12" s="178">
        <v>0</v>
      </c>
      <c r="K12" s="178">
        <f t="shared" si="3"/>
        <v>81502.006666666653</v>
      </c>
    </row>
    <row r="13" spans="1:11" s="180" customFormat="1" ht="12.5" x14ac:dyDescent="0.25">
      <c r="A13" s="1476" t="s">
        <v>5578</v>
      </c>
      <c r="B13" s="1153" t="s">
        <v>5579</v>
      </c>
      <c r="C13" s="164">
        <v>37299.33</v>
      </c>
      <c r="D13" s="177">
        <v>1998.2</v>
      </c>
      <c r="E13" s="177">
        <v>0</v>
      </c>
      <c r="F13" s="178">
        <f t="shared" si="0"/>
        <v>39297.53</v>
      </c>
      <c r="G13" s="178">
        <f t="shared" si="1"/>
        <v>12433.11</v>
      </c>
      <c r="H13" s="178">
        <f t="shared" si="2"/>
        <v>6216.5550000000003</v>
      </c>
      <c r="I13" s="178">
        <f t="shared" si="4"/>
        <v>49732.44</v>
      </c>
      <c r="J13" s="178">
        <f>(C13/30)*12</f>
        <v>14919.732000000002</v>
      </c>
      <c r="K13" s="178">
        <f t="shared" si="3"/>
        <v>83301.837000000014</v>
      </c>
    </row>
    <row r="14" spans="1:11" s="180" customFormat="1" ht="12.5" x14ac:dyDescent="0.25">
      <c r="A14" s="1476" t="s">
        <v>5580</v>
      </c>
      <c r="B14" s="1153" t="s">
        <v>5359</v>
      </c>
      <c r="C14" s="164">
        <v>31560.93</v>
      </c>
      <c r="D14" s="177">
        <v>1905.5</v>
      </c>
      <c r="E14" s="177">
        <v>0</v>
      </c>
      <c r="F14" s="178">
        <f t="shared" si="0"/>
        <v>33466.43</v>
      </c>
      <c r="G14" s="178">
        <f t="shared" si="1"/>
        <v>10520.31</v>
      </c>
      <c r="H14" s="178">
        <f t="shared" si="2"/>
        <v>5260.1549999999997</v>
      </c>
      <c r="I14" s="178">
        <f t="shared" si="4"/>
        <v>42081.24</v>
      </c>
      <c r="J14" s="178">
        <f>(C14/30)*12</f>
        <v>12624.371999999999</v>
      </c>
      <c r="K14" s="178">
        <f t="shared" si="3"/>
        <v>70486.077000000005</v>
      </c>
    </row>
    <row r="15" spans="1:11" s="180" customFormat="1" ht="12.5" x14ac:dyDescent="0.25">
      <c r="A15" s="1476" t="s">
        <v>5581</v>
      </c>
      <c r="B15" s="1153" t="s">
        <v>5357</v>
      </c>
      <c r="C15" s="164">
        <v>28691.72</v>
      </c>
      <c r="D15" s="177">
        <v>1812.8</v>
      </c>
      <c r="E15" s="177">
        <v>0</v>
      </c>
      <c r="F15" s="178">
        <f t="shared" si="0"/>
        <v>30504.52</v>
      </c>
      <c r="G15" s="178">
        <f t="shared" si="1"/>
        <v>9563.9066666666658</v>
      </c>
      <c r="H15" s="178">
        <f t="shared" si="2"/>
        <v>4781.9533333333329</v>
      </c>
      <c r="I15" s="178">
        <f t="shared" si="4"/>
        <v>38255.626666666663</v>
      </c>
      <c r="J15" s="178">
        <f>(C15/30)*12</f>
        <v>11476.688</v>
      </c>
      <c r="K15" s="178">
        <f t="shared" si="3"/>
        <v>64078.174666666666</v>
      </c>
    </row>
    <row r="16" spans="1:11" s="180" customFormat="1" ht="12.5" x14ac:dyDescent="0.25">
      <c r="A16" s="1476" t="s">
        <v>5582</v>
      </c>
      <c r="B16" s="1153" t="s">
        <v>5355</v>
      </c>
      <c r="C16" s="164">
        <v>22951.74</v>
      </c>
      <c r="D16" s="177">
        <v>1668.6</v>
      </c>
      <c r="E16" s="177">
        <v>0</v>
      </c>
      <c r="F16" s="178">
        <f t="shared" si="0"/>
        <v>24620.34</v>
      </c>
      <c r="G16" s="178">
        <f t="shared" si="1"/>
        <v>7650.5800000000008</v>
      </c>
      <c r="H16" s="178">
        <f t="shared" si="2"/>
        <v>3825.2900000000004</v>
      </c>
      <c r="I16" s="178">
        <f t="shared" si="4"/>
        <v>30602.320000000003</v>
      </c>
      <c r="J16" s="178">
        <f>(C16/30)*12</f>
        <v>9180.6960000000017</v>
      </c>
      <c r="K16" s="178">
        <f>+G16+H16+I16+J16</f>
        <v>51258.886000000006</v>
      </c>
    </row>
    <row r="17" spans="1:11" s="174" customFormat="1" x14ac:dyDescent="0.3">
      <c r="A17" s="182"/>
      <c r="B17" s="182"/>
      <c r="C17" s="183"/>
      <c r="D17" s="183"/>
      <c r="E17" s="183"/>
      <c r="F17" s="183"/>
      <c r="G17" s="183"/>
      <c r="H17" s="183"/>
      <c r="I17" s="183"/>
      <c r="J17" s="183"/>
      <c r="K17" s="185"/>
    </row>
    <row r="18" spans="1:11" s="174" customFormat="1" x14ac:dyDescent="0.3">
      <c r="A18" s="186"/>
      <c r="B18" s="187"/>
      <c r="C18" s="188"/>
      <c r="D18" s="188"/>
      <c r="E18" s="188"/>
      <c r="F18" s="188"/>
      <c r="G18" s="188"/>
      <c r="H18" s="188" t="s">
        <v>5600</v>
      </c>
      <c r="I18" s="188"/>
      <c r="J18" s="188"/>
      <c r="K18" s="188"/>
    </row>
    <row r="19" spans="1:11" s="174" customFormat="1" x14ac:dyDescent="0.3">
      <c r="A19" s="1475" t="s">
        <v>4261</v>
      </c>
      <c r="B19" s="1475"/>
      <c r="C19" s="1475"/>
      <c r="D19" s="188"/>
      <c r="E19" s="188"/>
      <c r="F19" s="188"/>
      <c r="G19" s="188"/>
      <c r="H19" s="188"/>
      <c r="I19" s="188"/>
      <c r="J19" s="188"/>
      <c r="K19" s="188"/>
    </row>
    <row r="20" spans="1:11" s="174" customFormat="1" ht="16.5" customHeight="1" x14ac:dyDescent="0.3">
      <c r="A20" s="635" t="s">
        <v>4249</v>
      </c>
      <c r="B20" s="637" t="s">
        <v>4231</v>
      </c>
      <c r="C20" s="638" t="s">
        <v>4250</v>
      </c>
      <c r="D20" s="638" t="s">
        <v>4250</v>
      </c>
      <c r="E20" s="638" t="s">
        <v>4250</v>
      </c>
      <c r="F20" s="638" t="s">
        <v>4250</v>
      </c>
      <c r="G20" s="638" t="s">
        <v>4251</v>
      </c>
      <c r="H20" s="638" t="s">
        <v>4251</v>
      </c>
      <c r="I20" s="638" t="s">
        <v>4251</v>
      </c>
      <c r="J20" s="638" t="s">
        <v>4251</v>
      </c>
      <c r="K20" s="639" t="s">
        <v>4251</v>
      </c>
    </row>
    <row r="21" spans="1:11" s="174" customFormat="1" ht="25" x14ac:dyDescent="0.3">
      <c r="A21" s="636" t="s">
        <v>4249</v>
      </c>
      <c r="B21" s="638" t="s">
        <v>4252</v>
      </c>
      <c r="C21" s="90" t="s">
        <v>4253</v>
      </c>
      <c r="D21" s="90" t="s">
        <v>4254</v>
      </c>
      <c r="E21" s="90" t="s">
        <v>4255</v>
      </c>
      <c r="F21" s="90" t="s">
        <v>4256</v>
      </c>
      <c r="G21" s="120" t="s">
        <v>4257</v>
      </c>
      <c r="H21" s="120" t="s">
        <v>4258</v>
      </c>
      <c r="I21" s="90" t="s">
        <v>4259</v>
      </c>
      <c r="J21" s="90" t="s">
        <v>4260</v>
      </c>
      <c r="K21" s="91" t="s">
        <v>4256</v>
      </c>
    </row>
    <row r="22" spans="1:11" s="180" customFormat="1" ht="12.5" x14ac:dyDescent="0.25">
      <c r="A22" s="1153" t="s">
        <v>5583</v>
      </c>
      <c r="B22" s="1153" t="s">
        <v>5363</v>
      </c>
      <c r="C22" s="164">
        <v>17880.82</v>
      </c>
      <c r="D22" s="177">
        <v>1178.32</v>
      </c>
      <c r="E22" s="177">
        <v>0</v>
      </c>
      <c r="F22" s="178">
        <f t="shared" ref="F22:F30" si="5">+C22+E22+D22</f>
        <v>19059.14</v>
      </c>
      <c r="G22" s="178">
        <f t="shared" ref="G22:G30" si="6">+(C22/30)*10</f>
        <v>5960.2733333333335</v>
      </c>
      <c r="H22" s="178">
        <f t="shared" ref="H22:H30" si="7">+(C22/30)*5</f>
        <v>2980.1366666666668</v>
      </c>
      <c r="I22" s="178">
        <f t="shared" ref="I22:I30" si="8">+(C22/30)*40</f>
        <v>23841.093333333334</v>
      </c>
      <c r="J22" s="178">
        <f t="shared" ref="J22:J30" si="9">(C22/30)*12</f>
        <v>7152.3279999999995</v>
      </c>
      <c r="K22" s="178">
        <f>+G22+H22+I22+J22</f>
        <v>39933.831333333335</v>
      </c>
    </row>
    <row r="23" spans="1:11" s="180" customFormat="1" ht="12.5" x14ac:dyDescent="0.25">
      <c r="A23" s="1153" t="s">
        <v>5584</v>
      </c>
      <c r="B23" s="1153" t="s">
        <v>5361</v>
      </c>
      <c r="C23" s="164">
        <v>14899.66</v>
      </c>
      <c r="D23" s="177">
        <v>1178.32</v>
      </c>
      <c r="E23" s="177">
        <v>0</v>
      </c>
      <c r="F23" s="178">
        <f t="shared" si="5"/>
        <v>16077.98</v>
      </c>
      <c r="G23" s="178">
        <f t="shared" si="6"/>
        <v>4966.5533333333333</v>
      </c>
      <c r="H23" s="178">
        <f t="shared" si="7"/>
        <v>2483.2766666666666</v>
      </c>
      <c r="I23" s="178">
        <f t="shared" si="8"/>
        <v>19866.213333333333</v>
      </c>
      <c r="J23" s="178">
        <f t="shared" si="9"/>
        <v>5959.8639999999996</v>
      </c>
      <c r="K23" s="178">
        <f t="shared" ref="K23:K30" si="10">+G23+H23+I23+J23</f>
        <v>33275.907333333336</v>
      </c>
    </row>
    <row r="24" spans="1:11" s="180" customFormat="1" ht="12.5" x14ac:dyDescent="0.25">
      <c r="A24" s="1153" t="s">
        <v>5585</v>
      </c>
      <c r="B24" s="1153" t="s">
        <v>5166</v>
      </c>
      <c r="C24" s="164">
        <v>13608.32</v>
      </c>
      <c r="D24" s="177">
        <v>1178.32</v>
      </c>
      <c r="E24" s="177">
        <v>0</v>
      </c>
      <c r="F24" s="178">
        <f t="shared" si="5"/>
        <v>14786.64</v>
      </c>
      <c r="G24" s="178">
        <f t="shared" si="6"/>
        <v>4536.1066666666666</v>
      </c>
      <c r="H24" s="178">
        <f t="shared" si="7"/>
        <v>2268.0533333333333</v>
      </c>
      <c r="I24" s="178">
        <f t="shared" si="8"/>
        <v>18144.426666666666</v>
      </c>
      <c r="J24" s="178">
        <f t="shared" si="9"/>
        <v>5443.3279999999995</v>
      </c>
      <c r="K24" s="178">
        <f t="shared" si="10"/>
        <v>30391.914666666664</v>
      </c>
    </row>
    <row r="25" spans="1:11" s="180" customFormat="1" ht="12.5" x14ac:dyDescent="0.25">
      <c r="A25" s="1153" t="s">
        <v>5586</v>
      </c>
      <c r="B25" s="1153" t="s">
        <v>5587</v>
      </c>
      <c r="C25" s="164">
        <v>10938.38</v>
      </c>
      <c r="D25" s="177">
        <v>1178.32</v>
      </c>
      <c r="E25" s="177">
        <v>0</v>
      </c>
      <c r="F25" s="178">
        <f t="shared" si="5"/>
        <v>12116.699999999999</v>
      </c>
      <c r="G25" s="178">
        <f t="shared" si="6"/>
        <v>3646.1266666666666</v>
      </c>
      <c r="H25" s="178">
        <f t="shared" si="7"/>
        <v>1823.0633333333333</v>
      </c>
      <c r="I25" s="178">
        <f t="shared" si="8"/>
        <v>14584.506666666666</v>
      </c>
      <c r="J25" s="178">
        <f t="shared" si="9"/>
        <v>4375.3519999999999</v>
      </c>
      <c r="K25" s="178">
        <f t="shared" si="10"/>
        <v>24429.048666666666</v>
      </c>
    </row>
    <row r="26" spans="1:11" s="180" customFormat="1" ht="12.5" x14ac:dyDescent="0.25">
      <c r="A26" s="1153" t="s">
        <v>5588</v>
      </c>
      <c r="B26" s="1153" t="s">
        <v>5589</v>
      </c>
      <c r="C26" s="164">
        <v>9992.7199999999993</v>
      </c>
      <c r="D26" s="177">
        <v>1178.32</v>
      </c>
      <c r="E26" s="177">
        <v>0</v>
      </c>
      <c r="F26" s="178">
        <f t="shared" si="5"/>
        <v>11171.039999999999</v>
      </c>
      <c r="G26" s="178">
        <f t="shared" si="6"/>
        <v>3330.9066666666668</v>
      </c>
      <c r="H26" s="178">
        <f t="shared" si="7"/>
        <v>1665.4533333333334</v>
      </c>
      <c r="I26" s="178">
        <f t="shared" si="8"/>
        <v>13323.626666666667</v>
      </c>
      <c r="J26" s="178">
        <f t="shared" si="9"/>
        <v>3997.0879999999997</v>
      </c>
      <c r="K26" s="178">
        <f t="shared" si="10"/>
        <v>22317.074666666667</v>
      </c>
    </row>
    <row r="27" spans="1:11" s="180" customFormat="1" ht="12.5" x14ac:dyDescent="0.25">
      <c r="A27" s="1153" t="s">
        <v>5590</v>
      </c>
      <c r="B27" s="1153" t="s">
        <v>5591</v>
      </c>
      <c r="C27" s="164">
        <v>9410.5400000000009</v>
      </c>
      <c r="D27" s="177">
        <v>1178.32</v>
      </c>
      <c r="E27" s="177">
        <v>0</v>
      </c>
      <c r="F27" s="178">
        <f t="shared" si="5"/>
        <v>10588.86</v>
      </c>
      <c r="G27" s="178">
        <f t="shared" si="6"/>
        <v>3136.8466666666673</v>
      </c>
      <c r="H27" s="178">
        <f t="shared" si="7"/>
        <v>1568.4233333333336</v>
      </c>
      <c r="I27" s="178">
        <f t="shared" si="8"/>
        <v>12547.386666666669</v>
      </c>
      <c r="J27" s="178">
        <f t="shared" si="9"/>
        <v>3764.2160000000003</v>
      </c>
      <c r="K27" s="178">
        <f t="shared" si="10"/>
        <v>21016.87266666667</v>
      </c>
    </row>
    <row r="28" spans="1:11" s="180" customFormat="1" ht="12.5" x14ac:dyDescent="0.25">
      <c r="A28" s="1153" t="s">
        <v>5592</v>
      </c>
      <c r="B28" s="1153" t="s">
        <v>5593</v>
      </c>
      <c r="C28" s="164">
        <v>8914.43</v>
      </c>
      <c r="D28" s="177">
        <v>1178.32</v>
      </c>
      <c r="E28" s="177">
        <v>0</v>
      </c>
      <c r="F28" s="178">
        <f t="shared" si="5"/>
        <v>10092.75</v>
      </c>
      <c r="G28" s="178">
        <f t="shared" si="6"/>
        <v>2971.4766666666669</v>
      </c>
      <c r="H28" s="178">
        <f t="shared" si="7"/>
        <v>1485.7383333333335</v>
      </c>
      <c r="I28" s="178">
        <f t="shared" si="8"/>
        <v>11885.906666666668</v>
      </c>
      <c r="J28" s="178">
        <f t="shared" si="9"/>
        <v>3565.7719999999999</v>
      </c>
      <c r="K28" s="178">
        <f t="shared" si="10"/>
        <v>19908.893666666667</v>
      </c>
    </row>
    <row r="29" spans="1:11" s="180" customFormat="1" ht="12.5" x14ac:dyDescent="0.25">
      <c r="A29" s="1153" t="s">
        <v>5594</v>
      </c>
      <c r="B29" s="1153" t="s">
        <v>5595</v>
      </c>
      <c r="C29" s="164">
        <v>8290.89</v>
      </c>
      <c r="D29" s="177">
        <v>1178.32</v>
      </c>
      <c r="E29" s="177">
        <v>0</v>
      </c>
      <c r="F29" s="178">
        <f t="shared" si="5"/>
        <v>9469.2099999999991</v>
      </c>
      <c r="G29" s="178">
        <f t="shared" si="6"/>
        <v>2763.63</v>
      </c>
      <c r="H29" s="178">
        <f t="shared" si="7"/>
        <v>1381.8150000000001</v>
      </c>
      <c r="I29" s="178">
        <f t="shared" si="8"/>
        <v>11054.52</v>
      </c>
      <c r="J29" s="178">
        <f t="shared" si="9"/>
        <v>3316.3559999999998</v>
      </c>
      <c r="K29" s="178">
        <f t="shared" si="10"/>
        <v>18516.321</v>
      </c>
    </row>
    <row r="30" spans="1:11" s="180" customFormat="1" ht="12.5" x14ac:dyDescent="0.25">
      <c r="A30" s="1153" t="s">
        <v>5596</v>
      </c>
      <c r="B30" s="1153" t="s">
        <v>5597</v>
      </c>
      <c r="C30" s="164">
        <v>8257.56</v>
      </c>
      <c r="D30" s="177">
        <v>1178.32</v>
      </c>
      <c r="E30" s="177">
        <v>0</v>
      </c>
      <c r="F30" s="178">
        <f t="shared" si="5"/>
        <v>9435.8799999999992</v>
      </c>
      <c r="G30" s="178">
        <f t="shared" si="6"/>
        <v>2752.52</v>
      </c>
      <c r="H30" s="178">
        <f t="shared" si="7"/>
        <v>1376.26</v>
      </c>
      <c r="I30" s="178">
        <f t="shared" si="8"/>
        <v>11010.08</v>
      </c>
      <c r="J30" s="178">
        <f t="shared" si="9"/>
        <v>3303.0240000000003</v>
      </c>
      <c r="K30" s="178">
        <f t="shared" si="10"/>
        <v>18441.884000000002</v>
      </c>
    </row>
    <row r="31" spans="1:11" s="174" customFormat="1" x14ac:dyDescent="0.3">
      <c r="A31" s="187"/>
      <c r="B31" s="187"/>
      <c r="C31" s="188"/>
      <c r="D31" s="188"/>
      <c r="E31" s="188"/>
      <c r="F31" s="188"/>
      <c r="G31" s="188"/>
      <c r="H31" s="188"/>
      <c r="I31" s="188"/>
      <c r="J31" s="188"/>
      <c r="K31" s="188"/>
    </row>
    <row r="32" spans="1:11" x14ac:dyDescent="0.3">
      <c r="B32" s="305" t="s">
        <v>5601</v>
      </c>
      <c r="C32" s="105"/>
      <c r="D32" s="105"/>
    </row>
    <row r="33" spans="2:4" x14ac:dyDescent="0.3">
      <c r="B33" s="306" t="s">
        <v>4249</v>
      </c>
      <c r="C33" s="690" t="s">
        <v>3296</v>
      </c>
      <c r="D33" s="690"/>
    </row>
    <row r="34" spans="2:4" x14ac:dyDescent="0.3">
      <c r="B34" s="307">
        <v>1712</v>
      </c>
      <c r="C34" s="691" t="s">
        <v>4755</v>
      </c>
      <c r="D34" s="692"/>
    </row>
    <row r="35" spans="2:4" x14ac:dyDescent="0.3">
      <c r="B35" s="243"/>
      <c r="C35" s="243"/>
      <c r="D35" s="243"/>
    </row>
    <row r="36" spans="2:4" x14ac:dyDescent="0.3">
      <c r="B36" s="243"/>
      <c r="C36" s="243"/>
      <c r="D36" s="243"/>
    </row>
  </sheetData>
  <mergeCells count="17">
    <mergeCell ref="C33:D33"/>
    <mergeCell ref="C34:D34"/>
    <mergeCell ref="A8:A9"/>
    <mergeCell ref="B8:B9"/>
    <mergeCell ref="C8:F8"/>
    <mergeCell ref="G8:K8"/>
    <mergeCell ref="A19:C19"/>
    <mergeCell ref="A20:A21"/>
    <mergeCell ref="B20:B21"/>
    <mergeCell ref="C20:F20"/>
    <mergeCell ref="G20:K20"/>
    <mergeCell ref="A2:K2"/>
    <mergeCell ref="A3:K3"/>
    <mergeCell ref="A4:K4"/>
    <mergeCell ref="A5:K5"/>
    <mergeCell ref="A6:K6"/>
    <mergeCell ref="A7:C7"/>
  </mergeCells>
  <printOptions horizontalCentered="1"/>
  <pageMargins left="0.15748031496062992" right="0.15748031496062992" top="0.3" bottom="0.39370078740157483" header="0.31496062992125984" footer="0.31496062992125984"/>
  <pageSetup scale="60" fitToHeight="11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43"/>
  <sheetViews>
    <sheetView showGridLines="0" workbookViewId="0"/>
  </sheetViews>
  <sheetFormatPr baseColWidth="10" defaultRowHeight="14.5" x14ac:dyDescent="0.35"/>
  <cols>
    <col min="2" max="2" width="51.08984375" customWidth="1"/>
    <col min="3" max="3" width="15.08984375" customWidth="1"/>
    <col min="4" max="4" width="22.26953125" customWidth="1"/>
  </cols>
  <sheetData>
    <row r="2" spans="2:4" x14ac:dyDescent="0.35">
      <c r="B2" s="612" t="s">
        <v>4137</v>
      </c>
      <c r="C2" s="613"/>
      <c r="D2" s="613"/>
    </row>
    <row r="3" spans="2:4" ht="25" x14ac:dyDescent="0.35">
      <c r="B3" s="1" t="s">
        <v>2923</v>
      </c>
      <c r="C3" s="1" t="s">
        <v>3034</v>
      </c>
      <c r="D3" s="1" t="s">
        <v>52</v>
      </c>
    </row>
    <row r="4" spans="2:4" ht="25" x14ac:dyDescent="0.35">
      <c r="B4" s="6" t="s">
        <v>1</v>
      </c>
      <c r="C4" s="12" t="s">
        <v>533</v>
      </c>
      <c r="D4" s="8" t="s">
        <v>53</v>
      </c>
    </row>
    <row r="5" spans="2:4" x14ac:dyDescent="0.35">
      <c r="B5" s="11" t="s">
        <v>2951</v>
      </c>
      <c r="C5" s="13" t="s">
        <v>533</v>
      </c>
      <c r="D5" s="16" t="s">
        <v>53</v>
      </c>
    </row>
    <row r="6" spans="2:4" x14ac:dyDescent="0.35">
      <c r="B6" s="7" t="s">
        <v>2969</v>
      </c>
      <c r="C6" s="14" t="s">
        <v>533</v>
      </c>
      <c r="D6" s="9" t="s">
        <v>53</v>
      </c>
    </row>
    <row r="7" spans="2:4" x14ac:dyDescent="0.35">
      <c r="B7" s="2" t="s">
        <v>2970</v>
      </c>
      <c r="C7" s="15" t="s">
        <v>3040</v>
      </c>
      <c r="D7" s="4" t="s">
        <v>3129</v>
      </c>
    </row>
    <row r="8" spans="2:4" x14ac:dyDescent="0.35">
      <c r="B8" s="2" t="s">
        <v>2976</v>
      </c>
      <c r="C8" s="15" t="s">
        <v>3036</v>
      </c>
      <c r="D8" s="4" t="s">
        <v>3130</v>
      </c>
    </row>
    <row r="9" spans="2:4" x14ac:dyDescent="0.35">
      <c r="B9" s="6" t="s">
        <v>2</v>
      </c>
      <c r="C9" s="12" t="s">
        <v>533</v>
      </c>
      <c r="D9" s="8" t="s">
        <v>54</v>
      </c>
    </row>
    <row r="10" spans="2:4" x14ac:dyDescent="0.35">
      <c r="B10" s="11" t="s">
        <v>3005</v>
      </c>
      <c r="C10" s="13" t="s">
        <v>533</v>
      </c>
      <c r="D10" s="16" t="s">
        <v>54</v>
      </c>
    </row>
    <row r="11" spans="2:4" ht="25" x14ac:dyDescent="0.35">
      <c r="B11" s="7" t="s">
        <v>3022</v>
      </c>
      <c r="C11" s="14" t="s">
        <v>533</v>
      </c>
      <c r="D11" s="9" t="s">
        <v>3131</v>
      </c>
    </row>
    <row r="12" spans="2:4" x14ac:dyDescent="0.35">
      <c r="B12" s="2" t="s">
        <v>3023</v>
      </c>
      <c r="C12" s="15" t="s">
        <v>3036</v>
      </c>
      <c r="D12" s="4" t="s">
        <v>3131</v>
      </c>
    </row>
    <row r="13" spans="2:4" x14ac:dyDescent="0.35">
      <c r="B13" s="7" t="s">
        <v>3024</v>
      </c>
      <c r="C13" s="14" t="s">
        <v>533</v>
      </c>
      <c r="D13" s="9" t="s">
        <v>3127</v>
      </c>
    </row>
    <row r="14" spans="2:4" x14ac:dyDescent="0.35">
      <c r="B14" s="2" t="s">
        <v>3025</v>
      </c>
      <c r="C14" s="15" t="s">
        <v>3042</v>
      </c>
      <c r="D14" s="4" t="s">
        <v>3127</v>
      </c>
    </row>
    <row r="15" spans="2:4" x14ac:dyDescent="0.35">
      <c r="B15" s="6" t="s">
        <v>3</v>
      </c>
      <c r="C15" s="12" t="s">
        <v>533</v>
      </c>
      <c r="D15" s="8" t="s">
        <v>55</v>
      </c>
    </row>
    <row r="16" spans="2:4" x14ac:dyDescent="0.35">
      <c r="B16" s="11" t="s">
        <v>3005</v>
      </c>
      <c r="C16" s="13" t="s">
        <v>533</v>
      </c>
      <c r="D16" s="16" t="s">
        <v>55</v>
      </c>
    </row>
    <row r="17" spans="2:4" ht="25" x14ac:dyDescent="0.35">
      <c r="B17" s="7" t="s">
        <v>3008</v>
      </c>
      <c r="C17" s="14" t="s">
        <v>533</v>
      </c>
      <c r="D17" s="9" t="s">
        <v>3132</v>
      </c>
    </row>
    <row r="18" spans="2:4" x14ac:dyDescent="0.35">
      <c r="B18" s="2" t="s">
        <v>3009</v>
      </c>
      <c r="C18" s="15" t="s">
        <v>3042</v>
      </c>
      <c r="D18" s="4" t="s">
        <v>3114</v>
      </c>
    </row>
    <row r="19" spans="2:4" x14ac:dyDescent="0.35">
      <c r="B19" s="2" t="s">
        <v>3012</v>
      </c>
      <c r="C19" s="15" t="s">
        <v>3042</v>
      </c>
      <c r="D19" s="4" t="s">
        <v>3117</v>
      </c>
    </row>
    <row r="20" spans="2:4" ht="25" x14ac:dyDescent="0.35">
      <c r="B20" s="7" t="s">
        <v>3022</v>
      </c>
      <c r="C20" s="14" t="s">
        <v>533</v>
      </c>
      <c r="D20" s="9" t="s">
        <v>3133</v>
      </c>
    </row>
    <row r="21" spans="2:4" x14ac:dyDescent="0.35">
      <c r="B21" s="2" t="s">
        <v>3023</v>
      </c>
      <c r="C21" s="15" t="s">
        <v>3036</v>
      </c>
      <c r="D21" s="4" t="s">
        <v>3133</v>
      </c>
    </row>
    <row r="22" spans="2:4" ht="25" x14ac:dyDescent="0.35">
      <c r="B22" s="6" t="s">
        <v>4</v>
      </c>
      <c r="C22" s="12" t="s">
        <v>533</v>
      </c>
      <c r="D22" s="8" t="s">
        <v>56</v>
      </c>
    </row>
    <row r="23" spans="2:4" x14ac:dyDescent="0.35">
      <c r="B23" s="11" t="s">
        <v>2924</v>
      </c>
      <c r="C23" s="13" t="s">
        <v>533</v>
      </c>
      <c r="D23" s="16" t="s">
        <v>56</v>
      </c>
    </row>
    <row r="24" spans="2:4" ht="25" x14ac:dyDescent="0.35">
      <c r="B24" s="7" t="s">
        <v>2944</v>
      </c>
      <c r="C24" s="14" t="s">
        <v>533</v>
      </c>
      <c r="D24" s="9" t="s">
        <v>3134</v>
      </c>
    </row>
    <row r="25" spans="2:4" x14ac:dyDescent="0.35">
      <c r="B25" s="2" t="s">
        <v>2945</v>
      </c>
      <c r="C25" s="15" t="s">
        <v>3037</v>
      </c>
      <c r="D25" s="4" t="s">
        <v>3134</v>
      </c>
    </row>
    <row r="26" spans="2:4" ht="25" x14ac:dyDescent="0.35">
      <c r="B26" s="7" t="s">
        <v>2947</v>
      </c>
      <c r="C26" s="14" t="s">
        <v>533</v>
      </c>
      <c r="D26" s="9" t="s">
        <v>3135</v>
      </c>
    </row>
    <row r="27" spans="2:4" x14ac:dyDescent="0.35">
      <c r="B27" s="2" t="s">
        <v>2948</v>
      </c>
      <c r="C27" s="15" t="s">
        <v>3037</v>
      </c>
      <c r="D27" s="4" t="s">
        <v>3135</v>
      </c>
    </row>
    <row r="28" spans="2:4" x14ac:dyDescent="0.35">
      <c r="B28" s="6" t="s">
        <v>5</v>
      </c>
      <c r="C28" s="12" t="s">
        <v>533</v>
      </c>
      <c r="D28" s="8" t="s">
        <v>57</v>
      </c>
    </row>
    <row r="29" spans="2:4" x14ac:dyDescent="0.35">
      <c r="B29" s="11" t="s">
        <v>2951</v>
      </c>
      <c r="C29" s="13" t="s">
        <v>533</v>
      </c>
      <c r="D29" s="16" t="s">
        <v>57</v>
      </c>
    </row>
    <row r="30" spans="2:4" x14ac:dyDescent="0.35">
      <c r="B30" s="7" t="s">
        <v>2954</v>
      </c>
      <c r="C30" s="14" t="s">
        <v>533</v>
      </c>
      <c r="D30" s="9" t="s">
        <v>3136</v>
      </c>
    </row>
    <row r="31" spans="2:4" x14ac:dyDescent="0.35">
      <c r="B31" s="2" t="s">
        <v>2959</v>
      </c>
      <c r="C31" s="15" t="s">
        <v>3037</v>
      </c>
      <c r="D31" s="4" t="s">
        <v>683</v>
      </c>
    </row>
    <row r="32" spans="2:4" x14ac:dyDescent="0.35">
      <c r="B32" s="2" t="s">
        <v>2965</v>
      </c>
      <c r="C32" s="15" t="s">
        <v>3037</v>
      </c>
      <c r="D32" s="4" t="s">
        <v>588</v>
      </c>
    </row>
    <row r="33" spans="2:4" x14ac:dyDescent="0.35">
      <c r="B33" s="7" t="s">
        <v>2969</v>
      </c>
      <c r="C33" s="14" t="s">
        <v>533</v>
      </c>
      <c r="D33" s="9" t="s">
        <v>3137</v>
      </c>
    </row>
    <row r="34" spans="2:4" x14ac:dyDescent="0.35">
      <c r="B34" s="2" t="s">
        <v>2976</v>
      </c>
      <c r="C34" s="15" t="s">
        <v>3036</v>
      </c>
      <c r="D34" s="4" t="s">
        <v>3137</v>
      </c>
    </row>
    <row r="35" spans="2:4" x14ac:dyDescent="0.35">
      <c r="B35" s="6" t="s">
        <v>6</v>
      </c>
      <c r="C35" s="12" t="s">
        <v>533</v>
      </c>
      <c r="D35" s="8" t="s">
        <v>58</v>
      </c>
    </row>
    <row r="36" spans="2:4" x14ac:dyDescent="0.35">
      <c r="B36" s="11" t="s">
        <v>2951</v>
      </c>
      <c r="C36" s="13" t="s">
        <v>533</v>
      </c>
      <c r="D36" s="16" t="s">
        <v>58</v>
      </c>
    </row>
    <row r="37" spans="2:4" ht="25" x14ac:dyDescent="0.35">
      <c r="B37" s="7" t="s">
        <v>2982</v>
      </c>
      <c r="C37" s="14" t="s">
        <v>533</v>
      </c>
      <c r="D37" s="9" t="s">
        <v>3138</v>
      </c>
    </row>
    <row r="38" spans="2:4" x14ac:dyDescent="0.35">
      <c r="B38" s="2" t="s">
        <v>2988</v>
      </c>
      <c r="C38" s="15" t="s">
        <v>3040</v>
      </c>
      <c r="D38" s="4" t="s">
        <v>3138</v>
      </c>
    </row>
    <row r="39" spans="2:4" x14ac:dyDescent="0.35">
      <c r="B39" s="7" t="s">
        <v>2989</v>
      </c>
      <c r="C39" s="14" t="s">
        <v>533</v>
      </c>
      <c r="D39" s="9" t="s">
        <v>3139</v>
      </c>
    </row>
    <row r="40" spans="2:4" x14ac:dyDescent="0.35">
      <c r="B40" s="2" t="s">
        <v>2990</v>
      </c>
      <c r="C40" s="15" t="s">
        <v>3040</v>
      </c>
      <c r="D40" s="4" t="s">
        <v>725</v>
      </c>
    </row>
    <row r="41" spans="2:4" x14ac:dyDescent="0.35">
      <c r="B41" s="2" t="s">
        <v>2991</v>
      </c>
      <c r="C41" s="15" t="s">
        <v>3037</v>
      </c>
      <c r="D41" s="4" t="s">
        <v>3140</v>
      </c>
    </row>
    <row r="42" spans="2:4" ht="25" x14ac:dyDescent="0.35">
      <c r="B42" s="6" t="s">
        <v>7</v>
      </c>
      <c r="C42" s="12" t="s">
        <v>533</v>
      </c>
      <c r="D42" s="8" t="s">
        <v>59</v>
      </c>
    </row>
    <row r="43" spans="2:4" x14ac:dyDescent="0.35">
      <c r="B43" s="11" t="s">
        <v>2951</v>
      </c>
      <c r="C43" s="13" t="s">
        <v>533</v>
      </c>
      <c r="D43" s="16" t="s">
        <v>59</v>
      </c>
    </row>
    <row r="44" spans="2:4" ht="25" x14ac:dyDescent="0.35">
      <c r="B44" s="7" t="s">
        <v>2982</v>
      </c>
      <c r="C44" s="14" t="s">
        <v>533</v>
      </c>
      <c r="D44" s="9" t="s">
        <v>3141</v>
      </c>
    </row>
    <row r="45" spans="2:4" x14ac:dyDescent="0.35">
      <c r="B45" s="2" t="s">
        <v>2988</v>
      </c>
      <c r="C45" s="15" t="s">
        <v>3040</v>
      </c>
      <c r="D45" s="4" t="s">
        <v>3141</v>
      </c>
    </row>
    <row r="46" spans="2:4" x14ac:dyDescent="0.35">
      <c r="B46" s="7" t="s">
        <v>2989</v>
      </c>
      <c r="C46" s="14" t="s">
        <v>533</v>
      </c>
      <c r="D46" s="9" t="s">
        <v>3142</v>
      </c>
    </row>
    <row r="47" spans="2:4" x14ac:dyDescent="0.35">
      <c r="B47" s="2" t="s">
        <v>2991</v>
      </c>
      <c r="C47" s="15" t="s">
        <v>3037</v>
      </c>
      <c r="D47" s="4" t="s">
        <v>3142</v>
      </c>
    </row>
    <row r="48" spans="2:4" ht="25" x14ac:dyDescent="0.35">
      <c r="B48" s="6" t="s">
        <v>8</v>
      </c>
      <c r="C48" s="12" t="s">
        <v>533</v>
      </c>
      <c r="D48" s="8" t="s">
        <v>60</v>
      </c>
    </row>
    <row r="49" spans="2:4" x14ac:dyDescent="0.35">
      <c r="B49" s="11" t="s">
        <v>2951</v>
      </c>
      <c r="C49" s="13" t="s">
        <v>533</v>
      </c>
      <c r="D49" s="16" t="s">
        <v>60</v>
      </c>
    </row>
    <row r="50" spans="2:4" ht="25" x14ac:dyDescent="0.35">
      <c r="B50" s="7" t="s">
        <v>2982</v>
      </c>
      <c r="C50" s="14" t="s">
        <v>533</v>
      </c>
      <c r="D50" s="9" t="s">
        <v>3143</v>
      </c>
    </row>
    <row r="51" spans="2:4" x14ac:dyDescent="0.35">
      <c r="B51" s="2" t="s">
        <v>2988</v>
      </c>
      <c r="C51" s="15" t="s">
        <v>3040</v>
      </c>
      <c r="D51" s="4" t="s">
        <v>3143</v>
      </c>
    </row>
    <row r="52" spans="2:4" x14ac:dyDescent="0.35">
      <c r="B52" s="7" t="s">
        <v>2989</v>
      </c>
      <c r="C52" s="14" t="s">
        <v>533</v>
      </c>
      <c r="D52" s="9" t="s">
        <v>3144</v>
      </c>
    </row>
    <row r="53" spans="2:4" x14ac:dyDescent="0.35">
      <c r="B53" s="2" t="s">
        <v>2990</v>
      </c>
      <c r="C53" s="15" t="s">
        <v>3040</v>
      </c>
      <c r="D53" s="4" t="s">
        <v>3145</v>
      </c>
    </row>
    <row r="54" spans="2:4" x14ac:dyDescent="0.35">
      <c r="B54" s="2" t="s">
        <v>2991</v>
      </c>
      <c r="C54" s="15" t="s">
        <v>3037</v>
      </c>
      <c r="D54" s="4" t="s">
        <v>3146</v>
      </c>
    </row>
    <row r="55" spans="2:4" ht="25" x14ac:dyDescent="0.35">
      <c r="B55" s="6" t="s">
        <v>9</v>
      </c>
      <c r="C55" s="12" t="s">
        <v>533</v>
      </c>
      <c r="D55" s="8" t="s">
        <v>61</v>
      </c>
    </row>
    <row r="56" spans="2:4" x14ac:dyDescent="0.35">
      <c r="B56" s="11" t="s">
        <v>2924</v>
      </c>
      <c r="C56" s="13" t="s">
        <v>533</v>
      </c>
      <c r="D56" s="16" t="s">
        <v>61</v>
      </c>
    </row>
    <row r="57" spans="2:4" x14ac:dyDescent="0.35">
      <c r="B57" s="7" t="s">
        <v>2942</v>
      </c>
      <c r="C57" s="14" t="s">
        <v>533</v>
      </c>
      <c r="D57" s="9" t="s">
        <v>3147</v>
      </c>
    </row>
    <row r="58" spans="2:4" x14ac:dyDescent="0.35">
      <c r="B58" s="2" t="s">
        <v>2943</v>
      </c>
      <c r="C58" s="15" t="s">
        <v>3037</v>
      </c>
      <c r="D58" s="4" t="s">
        <v>3147</v>
      </c>
    </row>
    <row r="59" spans="2:4" ht="25" x14ac:dyDescent="0.35">
      <c r="B59" s="7" t="s">
        <v>2947</v>
      </c>
      <c r="C59" s="14" t="s">
        <v>533</v>
      </c>
      <c r="D59" s="9" t="s">
        <v>3148</v>
      </c>
    </row>
    <row r="60" spans="2:4" x14ac:dyDescent="0.35">
      <c r="B60" s="2" t="s">
        <v>2948</v>
      </c>
      <c r="C60" s="15" t="s">
        <v>3037</v>
      </c>
      <c r="D60" s="4" t="s">
        <v>3148</v>
      </c>
    </row>
    <row r="61" spans="2:4" ht="25" x14ac:dyDescent="0.35">
      <c r="B61" s="6" t="s">
        <v>10</v>
      </c>
      <c r="C61" s="12" t="s">
        <v>533</v>
      </c>
      <c r="D61" s="8" t="s">
        <v>62</v>
      </c>
    </row>
    <row r="62" spans="2:4" x14ac:dyDescent="0.35">
      <c r="B62" s="11" t="s">
        <v>2951</v>
      </c>
      <c r="C62" s="13" t="s">
        <v>533</v>
      </c>
      <c r="D62" s="16" t="s">
        <v>62</v>
      </c>
    </row>
    <row r="63" spans="2:4" x14ac:dyDescent="0.35">
      <c r="B63" s="7" t="s">
        <v>2969</v>
      </c>
      <c r="C63" s="14" t="s">
        <v>533</v>
      </c>
      <c r="D63" s="9" t="s">
        <v>949</v>
      </c>
    </row>
    <row r="64" spans="2:4" x14ac:dyDescent="0.35">
      <c r="B64" s="2" t="s">
        <v>2976</v>
      </c>
      <c r="C64" s="15" t="s">
        <v>3036</v>
      </c>
      <c r="D64" s="4" t="s">
        <v>949</v>
      </c>
    </row>
    <row r="65" spans="2:4" ht="25" x14ac:dyDescent="0.35">
      <c r="B65" s="7" t="s">
        <v>2982</v>
      </c>
      <c r="C65" s="14" t="s">
        <v>533</v>
      </c>
      <c r="D65" s="9" t="s">
        <v>3149</v>
      </c>
    </row>
    <row r="66" spans="2:4" x14ac:dyDescent="0.35">
      <c r="B66" s="2" t="s">
        <v>2983</v>
      </c>
      <c r="C66" s="15" t="s">
        <v>3037</v>
      </c>
      <c r="D66" s="4" t="s">
        <v>3150</v>
      </c>
    </row>
    <row r="67" spans="2:4" x14ac:dyDescent="0.35">
      <c r="B67" s="2" t="s">
        <v>2988</v>
      </c>
      <c r="C67" s="15" t="s">
        <v>3040</v>
      </c>
      <c r="D67" s="4" t="s">
        <v>3151</v>
      </c>
    </row>
    <row r="68" spans="2:4" ht="25" x14ac:dyDescent="0.35">
      <c r="B68" s="6" t="s">
        <v>11</v>
      </c>
      <c r="C68" s="12" t="s">
        <v>533</v>
      </c>
      <c r="D68" s="8" t="s">
        <v>63</v>
      </c>
    </row>
    <row r="69" spans="2:4" x14ac:dyDescent="0.35">
      <c r="B69" s="11" t="s">
        <v>3005</v>
      </c>
      <c r="C69" s="13" t="s">
        <v>533</v>
      </c>
      <c r="D69" s="16" t="s">
        <v>63</v>
      </c>
    </row>
    <row r="70" spans="2:4" x14ac:dyDescent="0.35">
      <c r="B70" s="7" t="s">
        <v>3016</v>
      </c>
      <c r="C70" s="14" t="s">
        <v>533</v>
      </c>
      <c r="D70" s="9" t="s">
        <v>63</v>
      </c>
    </row>
    <row r="71" spans="2:4" x14ac:dyDescent="0.35">
      <c r="B71" s="2" t="s">
        <v>3018</v>
      </c>
      <c r="C71" s="15" t="s">
        <v>3042</v>
      </c>
      <c r="D71" s="4" t="s">
        <v>63</v>
      </c>
    </row>
    <row r="72" spans="2:4" ht="25" x14ac:dyDescent="0.35">
      <c r="B72" s="6" t="s">
        <v>12</v>
      </c>
      <c r="C72" s="12" t="s">
        <v>533</v>
      </c>
      <c r="D72" s="8" t="s">
        <v>64</v>
      </c>
    </row>
    <row r="73" spans="2:4" x14ac:dyDescent="0.35">
      <c r="B73" s="11" t="s">
        <v>3005</v>
      </c>
      <c r="C73" s="13" t="s">
        <v>533</v>
      </c>
      <c r="D73" s="16" t="s">
        <v>64</v>
      </c>
    </row>
    <row r="74" spans="2:4" x14ac:dyDescent="0.35">
      <c r="B74" s="7" t="s">
        <v>3016</v>
      </c>
      <c r="C74" s="14" t="s">
        <v>533</v>
      </c>
      <c r="D74" s="9" t="s">
        <v>3152</v>
      </c>
    </row>
    <row r="75" spans="2:4" x14ac:dyDescent="0.35">
      <c r="B75" s="2" t="s">
        <v>3018</v>
      </c>
      <c r="C75" s="15" t="s">
        <v>3042</v>
      </c>
      <c r="D75" s="4" t="s">
        <v>3152</v>
      </c>
    </row>
    <row r="76" spans="2:4" ht="25" x14ac:dyDescent="0.35">
      <c r="B76" s="7" t="s">
        <v>3022</v>
      </c>
      <c r="C76" s="14" t="s">
        <v>533</v>
      </c>
      <c r="D76" s="9" t="s">
        <v>3153</v>
      </c>
    </row>
    <row r="77" spans="2:4" x14ac:dyDescent="0.35">
      <c r="B77" s="2" t="s">
        <v>3023</v>
      </c>
      <c r="C77" s="15" t="s">
        <v>3036</v>
      </c>
      <c r="D77" s="4" t="s">
        <v>3153</v>
      </c>
    </row>
    <row r="78" spans="2:4" ht="25" x14ac:dyDescent="0.35">
      <c r="B78" s="6" t="s">
        <v>13</v>
      </c>
      <c r="C78" s="12" t="s">
        <v>533</v>
      </c>
      <c r="D78" s="8" t="s">
        <v>65</v>
      </c>
    </row>
    <row r="79" spans="2:4" x14ac:dyDescent="0.35">
      <c r="B79" s="11" t="s">
        <v>2924</v>
      </c>
      <c r="C79" s="13" t="s">
        <v>533</v>
      </c>
      <c r="D79" s="16" t="s">
        <v>3154</v>
      </c>
    </row>
    <row r="80" spans="2:4" ht="25" x14ac:dyDescent="0.35">
      <c r="B80" s="7" t="s">
        <v>2929</v>
      </c>
      <c r="C80" s="14" t="s">
        <v>533</v>
      </c>
      <c r="D80" s="9" t="s">
        <v>3155</v>
      </c>
    </row>
    <row r="81" spans="2:4" x14ac:dyDescent="0.35">
      <c r="B81" s="2" t="s">
        <v>2930</v>
      </c>
      <c r="C81" s="15" t="s">
        <v>3036</v>
      </c>
      <c r="D81" s="4" t="s">
        <v>3155</v>
      </c>
    </row>
    <row r="82" spans="2:4" x14ac:dyDescent="0.35">
      <c r="B82" s="7" t="s">
        <v>2931</v>
      </c>
      <c r="C82" s="14" t="s">
        <v>533</v>
      </c>
      <c r="D82" s="9" t="s">
        <v>3051</v>
      </c>
    </row>
    <row r="83" spans="2:4" ht="25" x14ac:dyDescent="0.35">
      <c r="B83" s="2" t="s">
        <v>2932</v>
      </c>
      <c r="C83" s="15" t="s">
        <v>3036</v>
      </c>
      <c r="D83" s="4" t="s">
        <v>3051</v>
      </c>
    </row>
    <row r="84" spans="2:4" x14ac:dyDescent="0.35">
      <c r="B84" s="11" t="s">
        <v>2951</v>
      </c>
      <c r="C84" s="13" t="s">
        <v>533</v>
      </c>
      <c r="D84" s="16" t="s">
        <v>1067</v>
      </c>
    </row>
    <row r="85" spans="2:4" ht="25" x14ac:dyDescent="0.35">
      <c r="B85" s="7" t="s">
        <v>2995</v>
      </c>
      <c r="C85" s="14" t="s">
        <v>533</v>
      </c>
      <c r="D85" s="9" t="s">
        <v>1067</v>
      </c>
    </row>
    <row r="86" spans="2:4" ht="25" x14ac:dyDescent="0.35">
      <c r="B86" s="2" t="s">
        <v>2996</v>
      </c>
      <c r="C86" s="15" t="s">
        <v>3035</v>
      </c>
      <c r="D86" s="4" t="s">
        <v>1067</v>
      </c>
    </row>
    <row r="87" spans="2:4" ht="25" x14ac:dyDescent="0.35">
      <c r="B87" s="11" t="s">
        <v>3028</v>
      </c>
      <c r="C87" s="13" t="s">
        <v>533</v>
      </c>
      <c r="D87" s="16" t="s">
        <v>2922</v>
      </c>
    </row>
    <row r="88" spans="2:4" ht="25" x14ac:dyDescent="0.35">
      <c r="B88" s="7" t="s">
        <v>3029</v>
      </c>
      <c r="C88" s="14" t="s">
        <v>533</v>
      </c>
      <c r="D88" s="9" t="s">
        <v>2922</v>
      </c>
    </row>
    <row r="89" spans="2:4" x14ac:dyDescent="0.35">
      <c r="B89" s="2" t="s">
        <v>3030</v>
      </c>
      <c r="C89" s="15" t="s">
        <v>3044</v>
      </c>
      <c r="D89" s="4" t="s">
        <v>2922</v>
      </c>
    </row>
    <row r="90" spans="2:4" ht="25" x14ac:dyDescent="0.35">
      <c r="B90" s="6" t="s">
        <v>14</v>
      </c>
      <c r="C90" s="12" t="s">
        <v>533</v>
      </c>
      <c r="D90" s="8" t="s">
        <v>66</v>
      </c>
    </row>
    <row r="91" spans="2:4" x14ac:dyDescent="0.35">
      <c r="B91" s="11" t="s">
        <v>2951</v>
      </c>
      <c r="C91" s="13" t="s">
        <v>533</v>
      </c>
      <c r="D91" s="16" t="s">
        <v>66</v>
      </c>
    </row>
    <row r="92" spans="2:4" ht="25" x14ac:dyDescent="0.35">
      <c r="B92" s="7" t="s">
        <v>2982</v>
      </c>
      <c r="C92" s="14" t="s">
        <v>533</v>
      </c>
      <c r="D92" s="9" t="s">
        <v>66</v>
      </c>
    </row>
    <row r="93" spans="2:4" x14ac:dyDescent="0.35">
      <c r="B93" s="2" t="s">
        <v>2983</v>
      </c>
      <c r="C93" s="15" t="s">
        <v>3037</v>
      </c>
      <c r="D93" s="4" t="s">
        <v>3156</v>
      </c>
    </row>
    <row r="94" spans="2:4" x14ac:dyDescent="0.35">
      <c r="B94" s="2" t="s">
        <v>2988</v>
      </c>
      <c r="C94" s="15" t="s">
        <v>3040</v>
      </c>
      <c r="D94" s="4" t="s">
        <v>3157</v>
      </c>
    </row>
    <row r="95" spans="2:4" x14ac:dyDescent="0.35">
      <c r="B95" s="6" t="s">
        <v>15</v>
      </c>
      <c r="C95" s="12" t="s">
        <v>533</v>
      </c>
      <c r="D95" s="8" t="s">
        <v>67</v>
      </c>
    </row>
    <row r="96" spans="2:4" x14ac:dyDescent="0.35">
      <c r="B96" s="11" t="s">
        <v>2951</v>
      </c>
      <c r="C96" s="13" t="s">
        <v>533</v>
      </c>
      <c r="D96" s="16" t="s">
        <v>67</v>
      </c>
    </row>
    <row r="97" spans="2:4" x14ac:dyDescent="0.35">
      <c r="B97" s="7" t="s">
        <v>2954</v>
      </c>
      <c r="C97" s="14" t="s">
        <v>533</v>
      </c>
      <c r="D97" s="9" t="s">
        <v>1100</v>
      </c>
    </row>
    <row r="98" spans="2:4" x14ac:dyDescent="0.35">
      <c r="B98" s="2" t="s">
        <v>2956</v>
      </c>
      <c r="C98" s="15" t="s">
        <v>3037</v>
      </c>
      <c r="D98" s="4" t="s">
        <v>1100</v>
      </c>
    </row>
    <row r="99" spans="2:4" x14ac:dyDescent="0.35">
      <c r="B99" s="7" t="s">
        <v>2969</v>
      </c>
      <c r="C99" s="14" t="s">
        <v>533</v>
      </c>
      <c r="D99" s="9" t="s">
        <v>3158</v>
      </c>
    </row>
    <row r="100" spans="2:4" x14ac:dyDescent="0.35">
      <c r="B100" s="2" t="s">
        <v>2976</v>
      </c>
      <c r="C100" s="15" t="s">
        <v>3036</v>
      </c>
      <c r="D100" s="4" t="s">
        <v>3158</v>
      </c>
    </row>
    <row r="101" spans="2:4" x14ac:dyDescent="0.35">
      <c r="B101" s="6" t="s">
        <v>16</v>
      </c>
      <c r="C101" s="12" t="s">
        <v>533</v>
      </c>
      <c r="D101" s="8" t="s">
        <v>68</v>
      </c>
    </row>
    <row r="102" spans="2:4" x14ac:dyDescent="0.35">
      <c r="B102" s="11" t="s">
        <v>2951</v>
      </c>
      <c r="C102" s="13" t="s">
        <v>533</v>
      </c>
      <c r="D102" s="16" t="s">
        <v>68</v>
      </c>
    </row>
    <row r="103" spans="2:4" x14ac:dyDescent="0.35">
      <c r="B103" s="7" t="s">
        <v>2954</v>
      </c>
      <c r="C103" s="14" t="s">
        <v>533</v>
      </c>
      <c r="D103" s="9" t="s">
        <v>3159</v>
      </c>
    </row>
    <row r="104" spans="2:4" x14ac:dyDescent="0.35">
      <c r="B104" s="2" t="s">
        <v>2956</v>
      </c>
      <c r="C104" s="15" t="s">
        <v>3037</v>
      </c>
      <c r="D104" s="4" t="s">
        <v>3159</v>
      </c>
    </row>
    <row r="105" spans="2:4" x14ac:dyDescent="0.35">
      <c r="B105" s="7" t="s">
        <v>2969</v>
      </c>
      <c r="C105" s="14" t="s">
        <v>533</v>
      </c>
      <c r="D105" s="9" t="s">
        <v>3160</v>
      </c>
    </row>
    <row r="106" spans="2:4" x14ac:dyDescent="0.35">
      <c r="B106" s="2" t="s">
        <v>2976</v>
      </c>
      <c r="C106" s="15" t="s">
        <v>3036</v>
      </c>
      <c r="D106" s="4" t="s">
        <v>3160</v>
      </c>
    </row>
    <row r="107" spans="2:4" x14ac:dyDescent="0.35">
      <c r="B107" s="6" t="s">
        <v>17</v>
      </c>
      <c r="C107" s="12" t="s">
        <v>533</v>
      </c>
      <c r="D107" s="8" t="s">
        <v>69</v>
      </c>
    </row>
    <row r="108" spans="2:4" x14ac:dyDescent="0.35">
      <c r="B108" s="11" t="s">
        <v>2951</v>
      </c>
      <c r="C108" s="13" t="s">
        <v>533</v>
      </c>
      <c r="D108" s="16" t="s">
        <v>69</v>
      </c>
    </row>
    <row r="109" spans="2:4" x14ac:dyDescent="0.35">
      <c r="B109" s="7" t="s">
        <v>2954</v>
      </c>
      <c r="C109" s="14" t="s">
        <v>533</v>
      </c>
      <c r="D109" s="9" t="s">
        <v>3161</v>
      </c>
    </row>
    <row r="110" spans="2:4" ht="25" x14ac:dyDescent="0.35">
      <c r="B110" s="2" t="s">
        <v>2960</v>
      </c>
      <c r="C110" s="15" t="s">
        <v>3037</v>
      </c>
      <c r="D110" s="4" t="s">
        <v>3161</v>
      </c>
    </row>
    <row r="111" spans="2:4" x14ac:dyDescent="0.35">
      <c r="B111" s="7" t="s">
        <v>2969</v>
      </c>
      <c r="C111" s="14" t="s">
        <v>533</v>
      </c>
      <c r="D111" s="9" t="s">
        <v>3162</v>
      </c>
    </row>
    <row r="112" spans="2:4" x14ac:dyDescent="0.35">
      <c r="B112" s="2" t="s">
        <v>2976</v>
      </c>
      <c r="C112" s="15" t="s">
        <v>3036</v>
      </c>
      <c r="D112" s="4" t="s">
        <v>3162</v>
      </c>
    </row>
    <row r="113" spans="2:4" ht="25" x14ac:dyDescent="0.35">
      <c r="B113" s="6" t="s">
        <v>18</v>
      </c>
      <c r="C113" s="12" t="s">
        <v>533</v>
      </c>
      <c r="D113" s="8" t="s">
        <v>70</v>
      </c>
    </row>
    <row r="114" spans="2:4" x14ac:dyDescent="0.35">
      <c r="B114" s="11" t="s">
        <v>3005</v>
      </c>
      <c r="C114" s="13" t="s">
        <v>533</v>
      </c>
      <c r="D114" s="16" t="s">
        <v>70</v>
      </c>
    </row>
    <row r="115" spans="2:4" ht="25" x14ac:dyDescent="0.35">
      <c r="B115" s="7" t="s">
        <v>3008</v>
      </c>
      <c r="C115" s="14" t="s">
        <v>533</v>
      </c>
      <c r="D115" s="9" t="s">
        <v>3115</v>
      </c>
    </row>
    <row r="116" spans="2:4" x14ac:dyDescent="0.35">
      <c r="B116" s="2" t="s">
        <v>3010</v>
      </c>
      <c r="C116" s="15" t="s">
        <v>3040</v>
      </c>
      <c r="D116" s="4" t="s">
        <v>3115</v>
      </c>
    </row>
    <row r="117" spans="2:4" ht="25" x14ac:dyDescent="0.35">
      <c r="B117" s="7" t="s">
        <v>3022</v>
      </c>
      <c r="C117" s="14" t="s">
        <v>533</v>
      </c>
      <c r="D117" s="9" t="s">
        <v>3163</v>
      </c>
    </row>
    <row r="118" spans="2:4" x14ac:dyDescent="0.35">
      <c r="B118" s="2" t="s">
        <v>3023</v>
      </c>
      <c r="C118" s="15" t="s">
        <v>3036</v>
      </c>
      <c r="D118" s="4" t="s">
        <v>3163</v>
      </c>
    </row>
    <row r="119" spans="2:4" ht="25" x14ac:dyDescent="0.35">
      <c r="B119" s="6" t="s">
        <v>19</v>
      </c>
      <c r="C119" s="12" t="s">
        <v>533</v>
      </c>
      <c r="D119" s="8" t="s">
        <v>71</v>
      </c>
    </row>
    <row r="120" spans="2:4" x14ac:dyDescent="0.35">
      <c r="B120" s="11" t="s">
        <v>2951</v>
      </c>
      <c r="C120" s="13" t="s">
        <v>533</v>
      </c>
      <c r="D120" s="16" t="s">
        <v>71</v>
      </c>
    </row>
    <row r="121" spans="2:4" ht="25" x14ac:dyDescent="0.35">
      <c r="B121" s="7" t="s">
        <v>2982</v>
      </c>
      <c r="C121" s="14" t="s">
        <v>533</v>
      </c>
      <c r="D121" s="9" t="s">
        <v>3164</v>
      </c>
    </row>
    <row r="122" spans="2:4" x14ac:dyDescent="0.35">
      <c r="B122" s="2" t="s">
        <v>2988</v>
      </c>
      <c r="C122" s="15" t="s">
        <v>3040</v>
      </c>
      <c r="D122" s="4" t="s">
        <v>3164</v>
      </c>
    </row>
    <row r="123" spans="2:4" x14ac:dyDescent="0.35">
      <c r="B123" s="7" t="s">
        <v>2989</v>
      </c>
      <c r="C123" s="14" t="s">
        <v>533</v>
      </c>
      <c r="D123" s="9" t="s">
        <v>3100</v>
      </c>
    </row>
    <row r="124" spans="2:4" x14ac:dyDescent="0.35">
      <c r="B124" s="2" t="s">
        <v>2992</v>
      </c>
      <c r="C124" s="15" t="s">
        <v>3037</v>
      </c>
      <c r="D124" s="4" t="s">
        <v>3100</v>
      </c>
    </row>
    <row r="125" spans="2:4" ht="25" x14ac:dyDescent="0.35">
      <c r="B125" s="6" t="s">
        <v>20</v>
      </c>
      <c r="C125" s="12" t="s">
        <v>533</v>
      </c>
      <c r="D125" s="8" t="s">
        <v>72</v>
      </c>
    </row>
    <row r="126" spans="2:4" x14ac:dyDescent="0.35">
      <c r="B126" s="11" t="s">
        <v>3005</v>
      </c>
      <c r="C126" s="13" t="s">
        <v>533</v>
      </c>
      <c r="D126" s="16" t="s">
        <v>72</v>
      </c>
    </row>
    <row r="127" spans="2:4" x14ac:dyDescent="0.35">
      <c r="B127" s="7" t="s">
        <v>3014</v>
      </c>
      <c r="C127" s="14" t="s">
        <v>533</v>
      </c>
      <c r="D127" s="9" t="s">
        <v>3119</v>
      </c>
    </row>
    <row r="128" spans="2:4" ht="25" x14ac:dyDescent="0.35">
      <c r="B128" s="2" t="s">
        <v>3015</v>
      </c>
      <c r="C128" s="15" t="s">
        <v>3043</v>
      </c>
      <c r="D128" s="4" t="s">
        <v>3119</v>
      </c>
    </row>
    <row r="129" spans="2:4" ht="25" x14ac:dyDescent="0.35">
      <c r="B129" s="7" t="s">
        <v>3022</v>
      </c>
      <c r="C129" s="14" t="s">
        <v>533</v>
      </c>
      <c r="D129" s="9" t="s">
        <v>3165</v>
      </c>
    </row>
    <row r="130" spans="2:4" x14ac:dyDescent="0.35">
      <c r="B130" s="2" t="s">
        <v>3023</v>
      </c>
      <c r="C130" s="15" t="s">
        <v>3036</v>
      </c>
      <c r="D130" s="4" t="s">
        <v>3165</v>
      </c>
    </row>
    <row r="131" spans="2:4" ht="25" x14ac:dyDescent="0.35">
      <c r="B131" s="6" t="s">
        <v>21</v>
      </c>
      <c r="C131" s="12" t="s">
        <v>533</v>
      </c>
      <c r="D131" s="8" t="s">
        <v>73</v>
      </c>
    </row>
    <row r="132" spans="2:4" x14ac:dyDescent="0.35">
      <c r="B132" s="11" t="s">
        <v>2924</v>
      </c>
      <c r="C132" s="13" t="s">
        <v>533</v>
      </c>
      <c r="D132" s="16" t="s">
        <v>3166</v>
      </c>
    </row>
    <row r="133" spans="2:4" ht="25" x14ac:dyDescent="0.35">
      <c r="B133" s="7" t="s">
        <v>2938</v>
      </c>
      <c r="C133" s="14" t="s">
        <v>533</v>
      </c>
      <c r="D133" s="9" t="s">
        <v>3166</v>
      </c>
    </row>
    <row r="134" spans="2:4" x14ac:dyDescent="0.35">
      <c r="B134" s="2" t="s">
        <v>2939</v>
      </c>
      <c r="C134" s="15" t="s">
        <v>3035</v>
      </c>
      <c r="D134" s="4" t="s">
        <v>3166</v>
      </c>
    </row>
    <row r="135" spans="2:4" x14ac:dyDescent="0.35">
      <c r="B135" s="11" t="s">
        <v>2951</v>
      </c>
      <c r="C135" s="13" t="s">
        <v>533</v>
      </c>
      <c r="D135" s="16" t="s">
        <v>3167</v>
      </c>
    </row>
    <row r="136" spans="2:4" x14ac:dyDescent="0.35">
      <c r="B136" s="7" t="s">
        <v>3000</v>
      </c>
      <c r="C136" s="14" t="s">
        <v>533</v>
      </c>
      <c r="D136" s="9" t="s">
        <v>3167</v>
      </c>
    </row>
    <row r="137" spans="2:4" x14ac:dyDescent="0.35">
      <c r="B137" s="2" t="s">
        <v>3002</v>
      </c>
      <c r="C137" s="15" t="s">
        <v>3036</v>
      </c>
      <c r="D137" s="4" t="s">
        <v>3167</v>
      </c>
    </row>
    <row r="138" spans="2:4" x14ac:dyDescent="0.35">
      <c r="B138" s="11" t="s">
        <v>3005</v>
      </c>
      <c r="C138" s="13" t="s">
        <v>533</v>
      </c>
      <c r="D138" s="16" t="s">
        <v>3128</v>
      </c>
    </row>
    <row r="139" spans="2:4" x14ac:dyDescent="0.35">
      <c r="B139" s="7" t="s">
        <v>3026</v>
      </c>
      <c r="C139" s="14" t="s">
        <v>533</v>
      </c>
      <c r="D139" s="9" t="s">
        <v>3128</v>
      </c>
    </row>
    <row r="140" spans="2:4" x14ac:dyDescent="0.35">
      <c r="B140" s="2" t="s">
        <v>3027</v>
      </c>
      <c r="C140" s="15" t="s">
        <v>3042</v>
      </c>
      <c r="D140" s="4" t="s">
        <v>3128</v>
      </c>
    </row>
    <row r="141" spans="2:4" ht="25" x14ac:dyDescent="0.35">
      <c r="B141" s="6" t="s">
        <v>22</v>
      </c>
      <c r="C141" s="12" t="s">
        <v>533</v>
      </c>
      <c r="D141" s="8" t="s">
        <v>74</v>
      </c>
    </row>
    <row r="142" spans="2:4" x14ac:dyDescent="0.35">
      <c r="B142" s="11" t="s">
        <v>2924</v>
      </c>
      <c r="C142" s="13" t="s">
        <v>533</v>
      </c>
      <c r="D142" s="16" t="s">
        <v>74</v>
      </c>
    </row>
    <row r="143" spans="2:4" x14ac:dyDescent="0.35">
      <c r="B143" s="7" t="s">
        <v>2931</v>
      </c>
      <c r="C143" s="14" t="s">
        <v>533</v>
      </c>
      <c r="D143" s="9" t="s">
        <v>3168</v>
      </c>
    </row>
    <row r="144" spans="2:4" ht="25" x14ac:dyDescent="0.35">
      <c r="B144" s="2" t="s">
        <v>2933</v>
      </c>
      <c r="C144" s="15" t="s">
        <v>3037</v>
      </c>
      <c r="D144" s="4" t="s">
        <v>3168</v>
      </c>
    </row>
    <row r="145" spans="2:4" ht="25" x14ac:dyDescent="0.35">
      <c r="B145" s="7" t="s">
        <v>2936</v>
      </c>
      <c r="C145" s="14" t="s">
        <v>533</v>
      </c>
      <c r="D145" s="9" t="s">
        <v>3054</v>
      </c>
    </row>
    <row r="146" spans="2:4" ht="25" x14ac:dyDescent="0.35">
      <c r="B146" s="2" t="s">
        <v>2937</v>
      </c>
      <c r="C146" s="15" t="s">
        <v>3036</v>
      </c>
      <c r="D146" s="4" t="s">
        <v>3054</v>
      </c>
    </row>
    <row r="147" spans="2:4" ht="25" x14ac:dyDescent="0.35">
      <c r="B147" s="7" t="s">
        <v>2944</v>
      </c>
      <c r="C147" s="14" t="s">
        <v>533</v>
      </c>
      <c r="D147" s="9" t="s">
        <v>3169</v>
      </c>
    </row>
    <row r="148" spans="2:4" x14ac:dyDescent="0.35">
      <c r="B148" s="2" t="s">
        <v>2945</v>
      </c>
      <c r="C148" s="15" t="s">
        <v>3037</v>
      </c>
      <c r="D148" s="4" t="s">
        <v>3169</v>
      </c>
    </row>
    <row r="149" spans="2:4" ht="25" x14ac:dyDescent="0.35">
      <c r="B149" s="7" t="s">
        <v>2947</v>
      </c>
      <c r="C149" s="14" t="s">
        <v>533</v>
      </c>
      <c r="D149" s="9" t="s">
        <v>3170</v>
      </c>
    </row>
    <row r="150" spans="2:4" x14ac:dyDescent="0.35">
      <c r="B150" s="2" t="s">
        <v>2948</v>
      </c>
      <c r="C150" s="15" t="s">
        <v>3037</v>
      </c>
      <c r="D150" s="4" t="s">
        <v>3170</v>
      </c>
    </row>
    <row r="151" spans="2:4" x14ac:dyDescent="0.35">
      <c r="B151" s="7" t="s">
        <v>2949</v>
      </c>
      <c r="C151" s="14" t="s">
        <v>533</v>
      </c>
      <c r="D151" s="9" t="s">
        <v>3171</v>
      </c>
    </row>
    <row r="152" spans="2:4" x14ac:dyDescent="0.35">
      <c r="B152" s="2" t="s">
        <v>2950</v>
      </c>
      <c r="C152" s="15" t="s">
        <v>3040</v>
      </c>
      <c r="D152" s="4" t="s">
        <v>3171</v>
      </c>
    </row>
    <row r="153" spans="2:4" x14ac:dyDescent="0.35">
      <c r="B153" s="6" t="s">
        <v>23</v>
      </c>
      <c r="C153" s="12" t="s">
        <v>533</v>
      </c>
      <c r="D153" s="8" t="s">
        <v>75</v>
      </c>
    </row>
    <row r="154" spans="2:4" x14ac:dyDescent="0.35">
      <c r="B154" s="11" t="s">
        <v>2924</v>
      </c>
      <c r="C154" s="13" t="s">
        <v>533</v>
      </c>
      <c r="D154" s="16" t="s">
        <v>3172</v>
      </c>
    </row>
    <row r="155" spans="2:4" ht="25" x14ac:dyDescent="0.35">
      <c r="B155" s="7" t="s">
        <v>2938</v>
      </c>
      <c r="C155" s="14" t="s">
        <v>533</v>
      </c>
      <c r="D155" s="9" t="s">
        <v>3173</v>
      </c>
    </row>
    <row r="156" spans="2:4" x14ac:dyDescent="0.35">
      <c r="B156" s="2" t="s">
        <v>2939</v>
      </c>
      <c r="C156" s="15" t="s">
        <v>3035</v>
      </c>
      <c r="D156" s="4" t="s">
        <v>3173</v>
      </c>
    </row>
    <row r="157" spans="2:4" x14ac:dyDescent="0.35">
      <c r="B157" s="7" t="s">
        <v>2949</v>
      </c>
      <c r="C157" s="14" t="s">
        <v>533</v>
      </c>
      <c r="D157" s="9" t="s">
        <v>3174</v>
      </c>
    </row>
    <row r="158" spans="2:4" x14ac:dyDescent="0.35">
      <c r="B158" s="2" t="s">
        <v>2950</v>
      </c>
      <c r="C158" s="15" t="s">
        <v>3040</v>
      </c>
      <c r="D158" s="4" t="s">
        <v>3174</v>
      </c>
    </row>
    <row r="159" spans="2:4" x14ac:dyDescent="0.35">
      <c r="B159" s="11" t="s">
        <v>2951</v>
      </c>
      <c r="C159" s="13" t="s">
        <v>533</v>
      </c>
      <c r="D159" s="16" t="s">
        <v>3175</v>
      </c>
    </row>
    <row r="160" spans="2:4" ht="25" x14ac:dyDescent="0.35">
      <c r="B160" s="7" t="s">
        <v>2952</v>
      </c>
      <c r="C160" s="14" t="s">
        <v>533</v>
      </c>
      <c r="D160" s="9" t="s">
        <v>3176</v>
      </c>
    </row>
    <row r="161" spans="2:4" ht="25" x14ac:dyDescent="0.35">
      <c r="B161" s="2" t="s">
        <v>2953</v>
      </c>
      <c r="C161" s="15" t="s">
        <v>3040</v>
      </c>
      <c r="D161" s="4" t="s">
        <v>3176</v>
      </c>
    </row>
    <row r="162" spans="2:4" x14ac:dyDescent="0.35">
      <c r="B162" s="7" t="s">
        <v>2969</v>
      </c>
      <c r="C162" s="14" t="s">
        <v>533</v>
      </c>
      <c r="D162" s="9" t="s">
        <v>3177</v>
      </c>
    </row>
    <row r="163" spans="2:4" x14ac:dyDescent="0.35">
      <c r="B163" s="2" t="s">
        <v>2976</v>
      </c>
      <c r="C163" s="15" t="s">
        <v>3036</v>
      </c>
      <c r="D163" s="4" t="s">
        <v>3178</v>
      </c>
    </row>
    <row r="164" spans="2:4" x14ac:dyDescent="0.35">
      <c r="B164" s="2" t="s">
        <v>2977</v>
      </c>
      <c r="C164" s="15" t="s">
        <v>3040</v>
      </c>
      <c r="D164" s="4" t="s">
        <v>3086</v>
      </c>
    </row>
    <row r="165" spans="2:4" ht="25" x14ac:dyDescent="0.35">
      <c r="B165" s="7" t="s">
        <v>2995</v>
      </c>
      <c r="C165" s="14" t="s">
        <v>533</v>
      </c>
      <c r="D165" s="9" t="s">
        <v>1734</v>
      </c>
    </row>
    <row r="166" spans="2:4" ht="25" x14ac:dyDescent="0.35">
      <c r="B166" s="2" t="s">
        <v>2996</v>
      </c>
      <c r="C166" s="15" t="s">
        <v>3035</v>
      </c>
      <c r="D166" s="4" t="s">
        <v>1734</v>
      </c>
    </row>
    <row r="167" spans="2:4" x14ac:dyDescent="0.35">
      <c r="B167" s="6" t="s">
        <v>24</v>
      </c>
      <c r="C167" s="12" t="s">
        <v>533</v>
      </c>
      <c r="D167" s="8" t="s">
        <v>76</v>
      </c>
    </row>
    <row r="168" spans="2:4" x14ac:dyDescent="0.35">
      <c r="B168" s="11" t="s">
        <v>2951</v>
      </c>
      <c r="C168" s="13" t="s">
        <v>533</v>
      </c>
      <c r="D168" s="16" t="s">
        <v>76</v>
      </c>
    </row>
    <row r="169" spans="2:4" ht="25" x14ac:dyDescent="0.35">
      <c r="B169" s="7" t="s">
        <v>2982</v>
      </c>
      <c r="C169" s="14" t="s">
        <v>533</v>
      </c>
      <c r="D169" s="9" t="s">
        <v>76</v>
      </c>
    </row>
    <row r="170" spans="2:4" x14ac:dyDescent="0.35">
      <c r="B170" s="2" t="s">
        <v>2985</v>
      </c>
      <c r="C170" s="15" t="s">
        <v>3037</v>
      </c>
      <c r="D170" s="4" t="s">
        <v>3093</v>
      </c>
    </row>
    <row r="171" spans="2:4" x14ac:dyDescent="0.35">
      <c r="B171" s="2" t="s">
        <v>2986</v>
      </c>
      <c r="C171" s="15" t="s">
        <v>3037</v>
      </c>
      <c r="D171" s="4" t="s">
        <v>3094</v>
      </c>
    </row>
    <row r="172" spans="2:4" x14ac:dyDescent="0.35">
      <c r="B172" s="2" t="s">
        <v>2988</v>
      </c>
      <c r="C172" s="15" t="s">
        <v>3040</v>
      </c>
      <c r="D172" s="4" t="s">
        <v>3179</v>
      </c>
    </row>
    <row r="173" spans="2:4" ht="25" x14ac:dyDescent="0.35">
      <c r="B173" s="6" t="s">
        <v>25</v>
      </c>
      <c r="C173" s="12" t="s">
        <v>533</v>
      </c>
      <c r="D173" s="8" t="s">
        <v>77</v>
      </c>
    </row>
    <row r="174" spans="2:4" x14ac:dyDescent="0.35">
      <c r="B174" s="11" t="s">
        <v>2924</v>
      </c>
      <c r="C174" s="13" t="s">
        <v>533</v>
      </c>
      <c r="D174" s="16" t="s">
        <v>3053</v>
      </c>
    </row>
    <row r="175" spans="2:4" ht="25" x14ac:dyDescent="0.35">
      <c r="B175" s="7" t="s">
        <v>2934</v>
      </c>
      <c r="C175" s="14" t="s">
        <v>533</v>
      </c>
      <c r="D175" s="9" t="s">
        <v>3053</v>
      </c>
    </row>
    <row r="176" spans="2:4" x14ac:dyDescent="0.35">
      <c r="B176" s="2" t="s">
        <v>2935</v>
      </c>
      <c r="C176" s="15" t="s">
        <v>3037</v>
      </c>
      <c r="D176" s="4" t="s">
        <v>3053</v>
      </c>
    </row>
    <row r="177" spans="2:4" x14ac:dyDescent="0.35">
      <c r="B177" s="11" t="s">
        <v>2951</v>
      </c>
      <c r="C177" s="13" t="s">
        <v>533</v>
      </c>
      <c r="D177" s="16" t="s">
        <v>3180</v>
      </c>
    </row>
    <row r="178" spans="2:4" x14ac:dyDescent="0.35">
      <c r="B178" s="7" t="s">
        <v>2969</v>
      </c>
      <c r="C178" s="14" t="s">
        <v>533</v>
      </c>
      <c r="D178" s="9" t="s">
        <v>3083</v>
      </c>
    </row>
    <row r="179" spans="2:4" x14ac:dyDescent="0.35">
      <c r="B179" s="2" t="s">
        <v>2974</v>
      </c>
      <c r="C179" s="15" t="s">
        <v>3037</v>
      </c>
      <c r="D179" s="4" t="s">
        <v>3083</v>
      </c>
    </row>
    <row r="180" spans="2:4" ht="25" x14ac:dyDescent="0.35">
      <c r="B180" s="7" t="s">
        <v>2982</v>
      </c>
      <c r="C180" s="14" t="s">
        <v>533</v>
      </c>
      <c r="D180" s="9" t="s">
        <v>3181</v>
      </c>
    </row>
    <row r="181" spans="2:4" x14ac:dyDescent="0.35">
      <c r="B181" s="2" t="s">
        <v>2988</v>
      </c>
      <c r="C181" s="15" t="s">
        <v>3040</v>
      </c>
      <c r="D181" s="4" t="s">
        <v>3181</v>
      </c>
    </row>
    <row r="182" spans="2:4" ht="37.5" x14ac:dyDescent="0.35">
      <c r="B182" s="6" t="s">
        <v>26</v>
      </c>
      <c r="C182" s="12" t="s">
        <v>533</v>
      </c>
      <c r="D182" s="8" t="s">
        <v>78</v>
      </c>
    </row>
    <row r="183" spans="2:4" x14ac:dyDescent="0.35">
      <c r="B183" s="11" t="s">
        <v>2951</v>
      </c>
      <c r="C183" s="13" t="s">
        <v>533</v>
      </c>
      <c r="D183" s="16" t="s">
        <v>78</v>
      </c>
    </row>
    <row r="184" spans="2:4" ht="25" x14ac:dyDescent="0.35">
      <c r="B184" s="7" t="s">
        <v>2982</v>
      </c>
      <c r="C184" s="14" t="s">
        <v>533</v>
      </c>
      <c r="D184" s="9" t="s">
        <v>3182</v>
      </c>
    </row>
    <row r="185" spans="2:4" x14ac:dyDescent="0.35">
      <c r="B185" s="2" t="s">
        <v>2988</v>
      </c>
      <c r="C185" s="15" t="s">
        <v>3040</v>
      </c>
      <c r="D185" s="4" t="s">
        <v>3182</v>
      </c>
    </row>
    <row r="186" spans="2:4" x14ac:dyDescent="0.35">
      <c r="B186" s="7" t="s">
        <v>2989</v>
      </c>
      <c r="C186" s="14" t="s">
        <v>533</v>
      </c>
      <c r="D186" s="9" t="s">
        <v>3183</v>
      </c>
    </row>
    <row r="187" spans="2:4" x14ac:dyDescent="0.35">
      <c r="B187" s="2" t="s">
        <v>2993</v>
      </c>
      <c r="C187" s="15" t="s">
        <v>3037</v>
      </c>
      <c r="D187" s="4" t="s">
        <v>3184</v>
      </c>
    </row>
    <row r="188" spans="2:4" ht="25" x14ac:dyDescent="0.35">
      <c r="B188" s="2" t="s">
        <v>2994</v>
      </c>
      <c r="C188" s="15" t="s">
        <v>3037</v>
      </c>
      <c r="D188" s="4" t="s">
        <v>597</v>
      </c>
    </row>
    <row r="189" spans="2:4" ht="25" x14ac:dyDescent="0.35">
      <c r="B189" s="6" t="s">
        <v>27</v>
      </c>
      <c r="C189" s="12" t="s">
        <v>533</v>
      </c>
      <c r="D189" s="8" t="s">
        <v>79</v>
      </c>
    </row>
    <row r="190" spans="2:4" x14ac:dyDescent="0.35">
      <c r="B190" s="11" t="s">
        <v>2951</v>
      </c>
      <c r="C190" s="13" t="s">
        <v>533</v>
      </c>
      <c r="D190" s="16" t="s">
        <v>79</v>
      </c>
    </row>
    <row r="191" spans="2:4" x14ac:dyDescent="0.35">
      <c r="B191" s="7" t="s">
        <v>2954</v>
      </c>
      <c r="C191" s="14" t="s">
        <v>533</v>
      </c>
      <c r="D191" s="9" t="s">
        <v>1779</v>
      </c>
    </row>
    <row r="192" spans="2:4" x14ac:dyDescent="0.35">
      <c r="B192" s="2" t="s">
        <v>2957</v>
      </c>
      <c r="C192" s="15" t="s">
        <v>3037</v>
      </c>
      <c r="D192" s="4" t="s">
        <v>1779</v>
      </c>
    </row>
    <row r="193" spans="2:4" ht="25" x14ac:dyDescent="0.35">
      <c r="B193" s="7" t="s">
        <v>2995</v>
      </c>
      <c r="C193" s="14" t="s">
        <v>533</v>
      </c>
      <c r="D193" s="9" t="s">
        <v>3185</v>
      </c>
    </row>
    <row r="194" spans="2:4" ht="25" x14ac:dyDescent="0.35">
      <c r="B194" s="2" t="s">
        <v>2996</v>
      </c>
      <c r="C194" s="15" t="s">
        <v>3035</v>
      </c>
      <c r="D194" s="4" t="s">
        <v>3185</v>
      </c>
    </row>
    <row r="195" spans="2:4" x14ac:dyDescent="0.35">
      <c r="B195" s="7" t="s">
        <v>3000</v>
      </c>
      <c r="C195" s="14" t="s">
        <v>533</v>
      </c>
      <c r="D195" s="9" t="s">
        <v>3186</v>
      </c>
    </row>
    <row r="196" spans="2:4" x14ac:dyDescent="0.35">
      <c r="B196" s="2" t="s">
        <v>3002</v>
      </c>
      <c r="C196" s="15" t="s">
        <v>3036</v>
      </c>
      <c r="D196" s="4" t="s">
        <v>3186</v>
      </c>
    </row>
    <row r="197" spans="2:4" ht="25" x14ac:dyDescent="0.35">
      <c r="B197" s="6" t="s">
        <v>28</v>
      </c>
      <c r="C197" s="12" t="s">
        <v>533</v>
      </c>
      <c r="D197" s="8" t="s">
        <v>80</v>
      </c>
    </row>
    <row r="198" spans="2:4" x14ac:dyDescent="0.35">
      <c r="B198" s="11" t="s">
        <v>2951</v>
      </c>
      <c r="C198" s="13" t="s">
        <v>533</v>
      </c>
      <c r="D198" s="16" t="s">
        <v>80</v>
      </c>
    </row>
    <row r="199" spans="2:4" x14ac:dyDescent="0.35">
      <c r="B199" s="7" t="s">
        <v>2969</v>
      </c>
      <c r="C199" s="14" t="s">
        <v>533</v>
      </c>
      <c r="D199" s="9" t="s">
        <v>80</v>
      </c>
    </row>
    <row r="200" spans="2:4" x14ac:dyDescent="0.35">
      <c r="B200" s="2" t="s">
        <v>2976</v>
      </c>
      <c r="C200" s="15" t="s">
        <v>3036</v>
      </c>
      <c r="D200" s="4" t="s">
        <v>538</v>
      </c>
    </row>
    <row r="201" spans="2:4" ht="25" x14ac:dyDescent="0.35">
      <c r="B201" s="2" t="s">
        <v>2979</v>
      </c>
      <c r="C201" s="15" t="s">
        <v>3037</v>
      </c>
      <c r="D201" s="4" t="s">
        <v>3088</v>
      </c>
    </row>
    <row r="202" spans="2:4" x14ac:dyDescent="0.35">
      <c r="B202" s="6" t="s">
        <v>29</v>
      </c>
      <c r="C202" s="12" t="s">
        <v>533</v>
      </c>
      <c r="D202" s="8" t="s">
        <v>81</v>
      </c>
    </row>
    <row r="203" spans="2:4" x14ac:dyDescent="0.35">
      <c r="B203" s="11" t="s">
        <v>3005</v>
      </c>
      <c r="C203" s="13" t="s">
        <v>533</v>
      </c>
      <c r="D203" s="16" t="s">
        <v>81</v>
      </c>
    </row>
    <row r="204" spans="2:4" ht="25" x14ac:dyDescent="0.35">
      <c r="B204" s="7" t="s">
        <v>3008</v>
      </c>
      <c r="C204" s="14" t="s">
        <v>533</v>
      </c>
      <c r="D204" s="9" t="s">
        <v>3187</v>
      </c>
    </row>
    <row r="205" spans="2:4" x14ac:dyDescent="0.35">
      <c r="B205" s="2" t="s">
        <v>3013</v>
      </c>
      <c r="C205" s="15" t="s">
        <v>3042</v>
      </c>
      <c r="D205" s="4" t="s">
        <v>3187</v>
      </c>
    </row>
    <row r="206" spans="2:4" ht="25" x14ac:dyDescent="0.35">
      <c r="B206" s="7" t="s">
        <v>3022</v>
      </c>
      <c r="C206" s="14" t="s">
        <v>533</v>
      </c>
      <c r="D206" s="9" t="s">
        <v>3188</v>
      </c>
    </row>
    <row r="207" spans="2:4" x14ac:dyDescent="0.35">
      <c r="B207" s="2" t="s">
        <v>3023</v>
      </c>
      <c r="C207" s="15" t="s">
        <v>3036</v>
      </c>
      <c r="D207" s="4" t="s">
        <v>3188</v>
      </c>
    </row>
    <row r="208" spans="2:4" x14ac:dyDescent="0.35">
      <c r="B208" s="6" t="s">
        <v>30</v>
      </c>
      <c r="C208" s="12" t="s">
        <v>533</v>
      </c>
      <c r="D208" s="8" t="s">
        <v>82</v>
      </c>
    </row>
    <row r="209" spans="2:4" x14ac:dyDescent="0.35">
      <c r="B209" s="11" t="s">
        <v>2951</v>
      </c>
      <c r="C209" s="13" t="s">
        <v>533</v>
      </c>
      <c r="D209" s="16" t="s">
        <v>3189</v>
      </c>
    </row>
    <row r="210" spans="2:4" ht="25" x14ac:dyDescent="0.35">
      <c r="B210" s="7" t="s">
        <v>2982</v>
      </c>
      <c r="C210" s="14" t="s">
        <v>533</v>
      </c>
      <c r="D210" s="9" t="s">
        <v>3190</v>
      </c>
    </row>
    <row r="211" spans="2:4" x14ac:dyDescent="0.35">
      <c r="B211" s="2" t="s">
        <v>2988</v>
      </c>
      <c r="C211" s="15" t="s">
        <v>3040</v>
      </c>
      <c r="D211" s="4" t="s">
        <v>3190</v>
      </c>
    </row>
    <row r="212" spans="2:4" x14ac:dyDescent="0.35">
      <c r="B212" s="7" t="s">
        <v>2997</v>
      </c>
      <c r="C212" s="14" t="s">
        <v>533</v>
      </c>
      <c r="D212" s="9" t="s">
        <v>3191</v>
      </c>
    </row>
    <row r="213" spans="2:4" x14ac:dyDescent="0.35">
      <c r="B213" s="2" t="s">
        <v>2998</v>
      </c>
      <c r="C213" s="15" t="s">
        <v>3037</v>
      </c>
      <c r="D213" s="4" t="s">
        <v>3192</v>
      </c>
    </row>
    <row r="214" spans="2:4" x14ac:dyDescent="0.35">
      <c r="B214" s="2" t="s">
        <v>2999</v>
      </c>
      <c r="C214" s="15" t="s">
        <v>3037</v>
      </c>
      <c r="D214" s="4" t="s">
        <v>1811</v>
      </c>
    </row>
    <row r="215" spans="2:4" x14ac:dyDescent="0.35">
      <c r="B215" s="11" t="s">
        <v>3005</v>
      </c>
      <c r="C215" s="13" t="s">
        <v>533</v>
      </c>
      <c r="D215" s="16" t="s">
        <v>3193</v>
      </c>
    </row>
    <row r="216" spans="2:4" ht="25" x14ac:dyDescent="0.35">
      <c r="B216" s="7" t="s">
        <v>3019</v>
      </c>
      <c r="C216" s="14" t="s">
        <v>533</v>
      </c>
      <c r="D216" s="9" t="s">
        <v>3193</v>
      </c>
    </row>
    <row r="217" spans="2:4" ht="25" x14ac:dyDescent="0.35">
      <c r="B217" s="2" t="s">
        <v>3021</v>
      </c>
      <c r="C217" s="15" t="s">
        <v>3037</v>
      </c>
      <c r="D217" s="4" t="s">
        <v>3193</v>
      </c>
    </row>
    <row r="218" spans="2:4" x14ac:dyDescent="0.35">
      <c r="B218" s="6" t="s">
        <v>31</v>
      </c>
      <c r="C218" s="12" t="s">
        <v>533</v>
      </c>
      <c r="D218" s="8" t="s">
        <v>83</v>
      </c>
    </row>
    <row r="219" spans="2:4" x14ac:dyDescent="0.35">
      <c r="B219" s="11" t="s">
        <v>2951</v>
      </c>
      <c r="C219" s="13" t="s">
        <v>533</v>
      </c>
      <c r="D219" s="16" t="s">
        <v>3194</v>
      </c>
    </row>
    <row r="220" spans="2:4" ht="25" x14ac:dyDescent="0.35">
      <c r="B220" s="7" t="s">
        <v>2982</v>
      </c>
      <c r="C220" s="14" t="s">
        <v>533</v>
      </c>
      <c r="D220" s="9" t="s">
        <v>3195</v>
      </c>
    </row>
    <row r="221" spans="2:4" x14ac:dyDescent="0.35">
      <c r="B221" s="2" t="s">
        <v>2988</v>
      </c>
      <c r="C221" s="15" t="s">
        <v>3040</v>
      </c>
      <c r="D221" s="4" t="s">
        <v>3195</v>
      </c>
    </row>
    <row r="222" spans="2:4" x14ac:dyDescent="0.35">
      <c r="B222" s="7" t="s">
        <v>2989</v>
      </c>
      <c r="C222" s="14" t="s">
        <v>533</v>
      </c>
      <c r="D222" s="9" t="s">
        <v>3196</v>
      </c>
    </row>
    <row r="223" spans="2:4" ht="25" x14ac:dyDescent="0.35">
      <c r="B223" s="2" t="s">
        <v>2994</v>
      </c>
      <c r="C223" s="15" t="s">
        <v>3037</v>
      </c>
      <c r="D223" s="4" t="s">
        <v>3196</v>
      </c>
    </row>
    <row r="224" spans="2:4" x14ac:dyDescent="0.35">
      <c r="B224" s="7" t="s">
        <v>2997</v>
      </c>
      <c r="C224" s="14" t="s">
        <v>533</v>
      </c>
      <c r="D224" s="9" t="s">
        <v>3197</v>
      </c>
    </row>
    <row r="225" spans="2:4" x14ac:dyDescent="0.35">
      <c r="B225" s="2" t="s">
        <v>2998</v>
      </c>
      <c r="C225" s="15" t="s">
        <v>3037</v>
      </c>
      <c r="D225" s="4" t="s">
        <v>3198</v>
      </c>
    </row>
    <row r="226" spans="2:4" x14ac:dyDescent="0.35">
      <c r="B226" s="2" t="s">
        <v>2999</v>
      </c>
      <c r="C226" s="15" t="s">
        <v>3037</v>
      </c>
      <c r="D226" s="4" t="s">
        <v>3199</v>
      </c>
    </row>
    <row r="227" spans="2:4" x14ac:dyDescent="0.35">
      <c r="B227" s="11" t="s">
        <v>3005</v>
      </c>
      <c r="C227" s="13" t="s">
        <v>533</v>
      </c>
      <c r="D227" s="16" t="s">
        <v>3200</v>
      </c>
    </row>
    <row r="228" spans="2:4" ht="25" x14ac:dyDescent="0.35">
      <c r="B228" s="7" t="s">
        <v>3019</v>
      </c>
      <c r="C228" s="14" t="s">
        <v>533</v>
      </c>
      <c r="D228" s="9" t="s">
        <v>3200</v>
      </c>
    </row>
    <row r="229" spans="2:4" ht="25" x14ac:dyDescent="0.35">
      <c r="B229" s="2" t="s">
        <v>3021</v>
      </c>
      <c r="C229" s="15" t="s">
        <v>3037</v>
      </c>
      <c r="D229" s="4" t="s">
        <v>3200</v>
      </c>
    </row>
    <row r="230" spans="2:4" ht="25" x14ac:dyDescent="0.35">
      <c r="B230" s="6" t="s">
        <v>32</v>
      </c>
      <c r="C230" s="12" t="s">
        <v>533</v>
      </c>
      <c r="D230" s="8" t="s">
        <v>84</v>
      </c>
    </row>
    <row r="231" spans="2:4" x14ac:dyDescent="0.35">
      <c r="B231" s="11" t="s">
        <v>2951</v>
      </c>
      <c r="C231" s="13" t="s">
        <v>533</v>
      </c>
      <c r="D231" s="16" t="s">
        <v>3201</v>
      </c>
    </row>
    <row r="232" spans="2:4" ht="25" x14ac:dyDescent="0.35">
      <c r="B232" s="7" t="s">
        <v>2982</v>
      </c>
      <c r="C232" s="14" t="s">
        <v>533</v>
      </c>
      <c r="D232" s="9" t="s">
        <v>3202</v>
      </c>
    </row>
    <row r="233" spans="2:4" x14ac:dyDescent="0.35">
      <c r="B233" s="2" t="s">
        <v>2988</v>
      </c>
      <c r="C233" s="15" t="s">
        <v>3040</v>
      </c>
      <c r="D233" s="4" t="s">
        <v>3202</v>
      </c>
    </row>
    <row r="234" spans="2:4" x14ac:dyDescent="0.35">
      <c r="B234" s="7" t="s">
        <v>2997</v>
      </c>
      <c r="C234" s="14" t="s">
        <v>533</v>
      </c>
      <c r="D234" s="9" t="s">
        <v>3203</v>
      </c>
    </row>
    <row r="235" spans="2:4" x14ac:dyDescent="0.35">
      <c r="B235" s="2" t="s">
        <v>2998</v>
      </c>
      <c r="C235" s="15" t="s">
        <v>3037</v>
      </c>
      <c r="D235" s="4" t="s">
        <v>3204</v>
      </c>
    </row>
    <row r="236" spans="2:4" x14ac:dyDescent="0.35">
      <c r="B236" s="2" t="s">
        <v>2999</v>
      </c>
      <c r="C236" s="15" t="s">
        <v>3037</v>
      </c>
      <c r="D236" s="4" t="s">
        <v>3205</v>
      </c>
    </row>
    <row r="237" spans="2:4" x14ac:dyDescent="0.35">
      <c r="B237" s="11" t="s">
        <v>3005</v>
      </c>
      <c r="C237" s="13" t="s">
        <v>533</v>
      </c>
      <c r="D237" s="16" t="s">
        <v>1154</v>
      </c>
    </row>
    <row r="238" spans="2:4" ht="25" x14ac:dyDescent="0.35">
      <c r="B238" s="7" t="s">
        <v>3019</v>
      </c>
      <c r="C238" s="14" t="s">
        <v>533</v>
      </c>
      <c r="D238" s="9" t="s">
        <v>1154</v>
      </c>
    </row>
    <row r="239" spans="2:4" ht="25" x14ac:dyDescent="0.35">
      <c r="B239" s="2" t="s">
        <v>3021</v>
      </c>
      <c r="C239" s="15" t="s">
        <v>3037</v>
      </c>
      <c r="D239" s="4" t="s">
        <v>1154</v>
      </c>
    </row>
    <row r="240" spans="2:4" x14ac:dyDescent="0.35">
      <c r="B240" s="6" t="s">
        <v>33</v>
      </c>
      <c r="C240" s="12" t="s">
        <v>533</v>
      </c>
      <c r="D240" s="8" t="s">
        <v>85</v>
      </c>
    </row>
    <row r="241" spans="2:4" x14ac:dyDescent="0.35">
      <c r="B241" s="11" t="s">
        <v>2951</v>
      </c>
      <c r="C241" s="13" t="s">
        <v>533</v>
      </c>
      <c r="D241" s="16" t="s">
        <v>3206</v>
      </c>
    </row>
    <row r="242" spans="2:4" ht="25" x14ac:dyDescent="0.35">
      <c r="B242" s="7" t="s">
        <v>2982</v>
      </c>
      <c r="C242" s="14" t="s">
        <v>533</v>
      </c>
      <c r="D242" s="9" t="s">
        <v>899</v>
      </c>
    </row>
    <row r="243" spans="2:4" x14ac:dyDescent="0.35">
      <c r="B243" s="2" t="s">
        <v>2988</v>
      </c>
      <c r="C243" s="15" t="s">
        <v>3040</v>
      </c>
      <c r="D243" s="4" t="s">
        <v>899</v>
      </c>
    </row>
    <row r="244" spans="2:4" x14ac:dyDescent="0.35">
      <c r="B244" s="7" t="s">
        <v>2989</v>
      </c>
      <c r="C244" s="14" t="s">
        <v>533</v>
      </c>
      <c r="D244" s="9" t="s">
        <v>3207</v>
      </c>
    </row>
    <row r="245" spans="2:4" ht="25" x14ac:dyDescent="0.35">
      <c r="B245" s="2" t="s">
        <v>2994</v>
      </c>
      <c r="C245" s="15" t="s">
        <v>3037</v>
      </c>
      <c r="D245" s="4" t="s">
        <v>3207</v>
      </c>
    </row>
    <row r="246" spans="2:4" x14ac:dyDescent="0.35">
      <c r="B246" s="7" t="s">
        <v>2997</v>
      </c>
      <c r="C246" s="14" t="s">
        <v>533</v>
      </c>
      <c r="D246" s="9" t="s">
        <v>3208</v>
      </c>
    </row>
    <row r="247" spans="2:4" x14ac:dyDescent="0.35">
      <c r="B247" s="2" t="s">
        <v>2998</v>
      </c>
      <c r="C247" s="15" t="s">
        <v>3037</v>
      </c>
      <c r="D247" s="4" t="s">
        <v>3209</v>
      </c>
    </row>
    <row r="248" spans="2:4" x14ac:dyDescent="0.35">
      <c r="B248" s="2" t="s">
        <v>2999</v>
      </c>
      <c r="C248" s="15" t="s">
        <v>3037</v>
      </c>
      <c r="D248" s="4" t="s">
        <v>1583</v>
      </c>
    </row>
    <row r="249" spans="2:4" x14ac:dyDescent="0.35">
      <c r="B249" s="11" t="s">
        <v>3005</v>
      </c>
      <c r="C249" s="13" t="s">
        <v>533</v>
      </c>
      <c r="D249" s="16" t="s">
        <v>3210</v>
      </c>
    </row>
    <row r="250" spans="2:4" ht="25" x14ac:dyDescent="0.35">
      <c r="B250" s="7" t="s">
        <v>3019</v>
      </c>
      <c r="C250" s="14" t="s">
        <v>533</v>
      </c>
      <c r="D250" s="9" t="s">
        <v>3210</v>
      </c>
    </row>
    <row r="251" spans="2:4" ht="25" x14ac:dyDescent="0.35">
      <c r="B251" s="2" t="s">
        <v>3021</v>
      </c>
      <c r="C251" s="15" t="s">
        <v>3037</v>
      </c>
      <c r="D251" s="4" t="s">
        <v>3210</v>
      </c>
    </row>
    <row r="252" spans="2:4" x14ac:dyDescent="0.35">
      <c r="B252" s="6" t="s">
        <v>34</v>
      </c>
      <c r="C252" s="12" t="s">
        <v>533</v>
      </c>
      <c r="D252" s="8" t="s">
        <v>86</v>
      </c>
    </row>
    <row r="253" spans="2:4" x14ac:dyDescent="0.35">
      <c r="B253" s="11" t="s">
        <v>2951</v>
      </c>
      <c r="C253" s="13" t="s">
        <v>533</v>
      </c>
      <c r="D253" s="16" t="s">
        <v>3211</v>
      </c>
    </row>
    <row r="254" spans="2:4" ht="25" x14ac:dyDescent="0.35">
      <c r="B254" s="7" t="s">
        <v>2982</v>
      </c>
      <c r="C254" s="14" t="s">
        <v>533</v>
      </c>
      <c r="D254" s="9" t="s">
        <v>3211</v>
      </c>
    </row>
    <row r="255" spans="2:4" ht="25" x14ac:dyDescent="0.35">
      <c r="B255" s="2" t="s">
        <v>2987</v>
      </c>
      <c r="C255" s="15" t="s">
        <v>3037</v>
      </c>
      <c r="D255" s="4" t="s">
        <v>3211</v>
      </c>
    </row>
    <row r="256" spans="2:4" x14ac:dyDescent="0.35">
      <c r="B256" s="11" t="s">
        <v>3005</v>
      </c>
      <c r="C256" s="13" t="s">
        <v>533</v>
      </c>
      <c r="D256" s="16" t="s">
        <v>3212</v>
      </c>
    </row>
    <row r="257" spans="2:4" ht="25" x14ac:dyDescent="0.35">
      <c r="B257" s="7" t="s">
        <v>3008</v>
      </c>
      <c r="C257" s="14" t="s">
        <v>533</v>
      </c>
      <c r="D257" s="9" t="s">
        <v>3213</v>
      </c>
    </row>
    <row r="258" spans="2:4" ht="25" x14ac:dyDescent="0.35">
      <c r="B258" s="2" t="s">
        <v>3011</v>
      </c>
      <c r="C258" s="15" t="s">
        <v>3040</v>
      </c>
      <c r="D258" s="4" t="s">
        <v>3116</v>
      </c>
    </row>
    <row r="259" spans="2:4" x14ac:dyDescent="0.35">
      <c r="B259" s="2" t="s">
        <v>3013</v>
      </c>
      <c r="C259" s="15" t="s">
        <v>3042</v>
      </c>
      <c r="D259" s="4" t="s">
        <v>3214</v>
      </c>
    </row>
    <row r="260" spans="2:4" ht="25" x14ac:dyDescent="0.35">
      <c r="B260" s="7" t="s">
        <v>3022</v>
      </c>
      <c r="C260" s="14" t="s">
        <v>533</v>
      </c>
      <c r="D260" s="9" t="s">
        <v>3215</v>
      </c>
    </row>
    <row r="261" spans="2:4" x14ac:dyDescent="0.35">
      <c r="B261" s="2" t="s">
        <v>3023</v>
      </c>
      <c r="C261" s="15" t="s">
        <v>3036</v>
      </c>
      <c r="D261" s="4" t="s">
        <v>3215</v>
      </c>
    </row>
    <row r="262" spans="2:4" ht="25" x14ac:dyDescent="0.35">
      <c r="B262" s="6" t="s">
        <v>35</v>
      </c>
      <c r="C262" s="12" t="s">
        <v>533</v>
      </c>
      <c r="D262" s="8" t="s">
        <v>87</v>
      </c>
    </row>
    <row r="263" spans="2:4" x14ac:dyDescent="0.35">
      <c r="B263" s="11" t="s">
        <v>2951</v>
      </c>
      <c r="C263" s="13" t="s">
        <v>533</v>
      </c>
      <c r="D263" s="16" t="s">
        <v>87</v>
      </c>
    </row>
    <row r="264" spans="2:4" ht="25" x14ac:dyDescent="0.35">
      <c r="B264" s="7" t="s">
        <v>2952</v>
      </c>
      <c r="C264" s="14" t="s">
        <v>533</v>
      </c>
      <c r="D264" s="9" t="s">
        <v>2099</v>
      </c>
    </row>
    <row r="265" spans="2:4" ht="25" x14ac:dyDescent="0.35">
      <c r="B265" s="2" t="s">
        <v>2953</v>
      </c>
      <c r="C265" s="15" t="s">
        <v>3040</v>
      </c>
      <c r="D265" s="4" t="s">
        <v>2099</v>
      </c>
    </row>
    <row r="266" spans="2:4" x14ac:dyDescent="0.35">
      <c r="B266" s="7" t="s">
        <v>2969</v>
      </c>
      <c r="C266" s="14" t="s">
        <v>533</v>
      </c>
      <c r="D266" s="9" t="s">
        <v>486</v>
      </c>
    </row>
    <row r="267" spans="2:4" ht="25" x14ac:dyDescent="0.35">
      <c r="B267" s="2" t="s">
        <v>2973</v>
      </c>
      <c r="C267" s="15" t="s">
        <v>3041</v>
      </c>
      <c r="D267" s="4" t="s">
        <v>486</v>
      </c>
    </row>
    <row r="268" spans="2:4" x14ac:dyDescent="0.35">
      <c r="B268" s="7" t="s">
        <v>3000</v>
      </c>
      <c r="C268" s="14" t="s">
        <v>533</v>
      </c>
      <c r="D268" s="9" t="s">
        <v>3216</v>
      </c>
    </row>
    <row r="269" spans="2:4" x14ac:dyDescent="0.35">
      <c r="B269" s="2" t="s">
        <v>3002</v>
      </c>
      <c r="C269" s="15" t="s">
        <v>3036</v>
      </c>
      <c r="D269" s="4" t="s">
        <v>3216</v>
      </c>
    </row>
    <row r="270" spans="2:4" ht="25" x14ac:dyDescent="0.35">
      <c r="B270" s="7" t="s">
        <v>3003</v>
      </c>
      <c r="C270" s="14" t="s">
        <v>533</v>
      </c>
      <c r="D270" s="9" t="s">
        <v>3217</v>
      </c>
    </row>
    <row r="271" spans="2:4" x14ac:dyDescent="0.35">
      <c r="B271" s="2" t="s">
        <v>3004</v>
      </c>
      <c r="C271" s="15" t="s">
        <v>3043</v>
      </c>
      <c r="D271" s="4" t="s">
        <v>3217</v>
      </c>
    </row>
    <row r="272" spans="2:4" ht="25" x14ac:dyDescent="0.35">
      <c r="B272" s="6" t="s">
        <v>36</v>
      </c>
      <c r="C272" s="12" t="s">
        <v>533</v>
      </c>
      <c r="D272" s="8" t="s">
        <v>88</v>
      </c>
    </row>
    <row r="273" spans="2:4" x14ac:dyDescent="0.35">
      <c r="B273" s="11" t="s">
        <v>2951</v>
      </c>
      <c r="C273" s="13" t="s">
        <v>533</v>
      </c>
      <c r="D273" s="16" t="s">
        <v>88</v>
      </c>
    </row>
    <row r="274" spans="2:4" x14ac:dyDescent="0.35">
      <c r="B274" s="7" t="s">
        <v>2969</v>
      </c>
      <c r="C274" s="14" t="s">
        <v>533</v>
      </c>
      <c r="D274" s="9" t="s">
        <v>88</v>
      </c>
    </row>
    <row r="275" spans="2:4" x14ac:dyDescent="0.35">
      <c r="B275" s="2" t="s">
        <v>2972</v>
      </c>
      <c r="C275" s="15" t="s">
        <v>3037</v>
      </c>
      <c r="D275" s="4" t="s">
        <v>3218</v>
      </c>
    </row>
    <row r="276" spans="2:4" x14ac:dyDescent="0.35">
      <c r="B276" s="2" t="s">
        <v>2976</v>
      </c>
      <c r="C276" s="15" t="s">
        <v>3036</v>
      </c>
      <c r="D276" s="4" t="s">
        <v>3219</v>
      </c>
    </row>
    <row r="277" spans="2:4" x14ac:dyDescent="0.35">
      <c r="B277" s="6" t="s">
        <v>37</v>
      </c>
      <c r="C277" s="12" t="s">
        <v>533</v>
      </c>
      <c r="D277" s="8" t="s">
        <v>89</v>
      </c>
    </row>
    <row r="278" spans="2:4" x14ac:dyDescent="0.35">
      <c r="B278" s="11" t="s">
        <v>3005</v>
      </c>
      <c r="C278" s="13" t="s">
        <v>533</v>
      </c>
      <c r="D278" s="16" t="s">
        <v>89</v>
      </c>
    </row>
    <row r="279" spans="2:4" ht="25" x14ac:dyDescent="0.35">
      <c r="B279" s="7" t="s">
        <v>3019</v>
      </c>
      <c r="C279" s="14" t="s">
        <v>533</v>
      </c>
      <c r="D279" s="9" t="s">
        <v>3124</v>
      </c>
    </row>
    <row r="280" spans="2:4" ht="25" x14ac:dyDescent="0.35">
      <c r="B280" s="2" t="s">
        <v>3020</v>
      </c>
      <c r="C280" s="15" t="s">
        <v>3040</v>
      </c>
      <c r="D280" s="4" t="s">
        <v>3124</v>
      </c>
    </row>
    <row r="281" spans="2:4" ht="25" x14ac:dyDescent="0.35">
      <c r="B281" s="7" t="s">
        <v>3022</v>
      </c>
      <c r="C281" s="14" t="s">
        <v>533</v>
      </c>
      <c r="D281" s="9" t="s">
        <v>3220</v>
      </c>
    </row>
    <row r="282" spans="2:4" x14ac:dyDescent="0.35">
      <c r="B282" s="2" t="s">
        <v>3023</v>
      </c>
      <c r="C282" s="15" t="s">
        <v>3036</v>
      </c>
      <c r="D282" s="4" t="s">
        <v>3220</v>
      </c>
    </row>
    <row r="283" spans="2:4" ht="25" x14ac:dyDescent="0.35">
      <c r="B283" s="6" t="s">
        <v>38</v>
      </c>
      <c r="C283" s="12" t="s">
        <v>533</v>
      </c>
      <c r="D283" s="8" t="s">
        <v>90</v>
      </c>
    </row>
    <row r="284" spans="2:4" x14ac:dyDescent="0.35">
      <c r="B284" s="11" t="s">
        <v>2951</v>
      </c>
      <c r="C284" s="13" t="s">
        <v>533</v>
      </c>
      <c r="D284" s="16" t="s">
        <v>3221</v>
      </c>
    </row>
    <row r="285" spans="2:4" ht="25" x14ac:dyDescent="0.35">
      <c r="B285" s="7" t="s">
        <v>2982</v>
      </c>
      <c r="C285" s="14" t="s">
        <v>533</v>
      </c>
      <c r="D285" s="9" t="s">
        <v>3221</v>
      </c>
    </row>
    <row r="286" spans="2:4" x14ac:dyDescent="0.35">
      <c r="B286" s="2" t="s">
        <v>2983</v>
      </c>
      <c r="C286" s="15" t="s">
        <v>3037</v>
      </c>
      <c r="D286" s="4" t="s">
        <v>3222</v>
      </c>
    </row>
    <row r="287" spans="2:4" x14ac:dyDescent="0.35">
      <c r="B287" s="2" t="s">
        <v>2988</v>
      </c>
      <c r="C287" s="15" t="s">
        <v>3040</v>
      </c>
      <c r="D287" s="4" t="s">
        <v>3223</v>
      </c>
    </row>
    <row r="288" spans="2:4" x14ac:dyDescent="0.35">
      <c r="B288" s="11" t="s">
        <v>3005</v>
      </c>
      <c r="C288" s="13" t="s">
        <v>533</v>
      </c>
      <c r="D288" s="16" t="s">
        <v>3224</v>
      </c>
    </row>
    <row r="289" spans="2:4" x14ac:dyDescent="0.35">
      <c r="B289" s="7" t="s">
        <v>3016</v>
      </c>
      <c r="C289" s="14" t="s">
        <v>533</v>
      </c>
      <c r="D289" s="9" t="s">
        <v>3224</v>
      </c>
    </row>
    <row r="290" spans="2:4" ht="25" x14ac:dyDescent="0.35">
      <c r="B290" s="2" t="s">
        <v>3017</v>
      </c>
      <c r="C290" s="15" t="s">
        <v>3042</v>
      </c>
      <c r="D290" s="4" t="s">
        <v>3121</v>
      </c>
    </row>
    <row r="291" spans="2:4" x14ac:dyDescent="0.35">
      <c r="B291" s="2" t="s">
        <v>3018</v>
      </c>
      <c r="C291" s="15" t="s">
        <v>3042</v>
      </c>
      <c r="D291" s="4" t="s">
        <v>3225</v>
      </c>
    </row>
    <row r="292" spans="2:4" ht="25" x14ac:dyDescent="0.35">
      <c r="B292" s="6" t="s">
        <v>39</v>
      </c>
      <c r="C292" s="12" t="s">
        <v>533</v>
      </c>
      <c r="D292" s="8" t="s">
        <v>91</v>
      </c>
    </row>
    <row r="293" spans="2:4" x14ac:dyDescent="0.35">
      <c r="B293" s="11" t="s">
        <v>2924</v>
      </c>
      <c r="C293" s="13" t="s">
        <v>533</v>
      </c>
      <c r="D293" s="16" t="s">
        <v>91</v>
      </c>
    </row>
    <row r="294" spans="2:4" ht="25" x14ac:dyDescent="0.35">
      <c r="B294" s="7" t="s">
        <v>2944</v>
      </c>
      <c r="C294" s="14" t="s">
        <v>533</v>
      </c>
      <c r="D294" s="9" t="s">
        <v>3059</v>
      </c>
    </row>
    <row r="295" spans="2:4" x14ac:dyDescent="0.35">
      <c r="B295" s="2" t="s">
        <v>2946</v>
      </c>
      <c r="C295" s="15" t="s">
        <v>3039</v>
      </c>
      <c r="D295" s="4" t="s">
        <v>3059</v>
      </c>
    </row>
    <row r="296" spans="2:4" ht="25" x14ac:dyDescent="0.35">
      <c r="B296" s="7" t="s">
        <v>2947</v>
      </c>
      <c r="C296" s="14" t="s">
        <v>533</v>
      </c>
      <c r="D296" s="9" t="s">
        <v>3226</v>
      </c>
    </row>
    <row r="297" spans="2:4" x14ac:dyDescent="0.35">
      <c r="B297" s="2" t="s">
        <v>2948</v>
      </c>
      <c r="C297" s="15" t="s">
        <v>3037</v>
      </c>
      <c r="D297" s="4" t="s">
        <v>3226</v>
      </c>
    </row>
    <row r="298" spans="2:4" x14ac:dyDescent="0.35">
      <c r="B298" s="6" t="s">
        <v>40</v>
      </c>
      <c r="C298" s="12" t="s">
        <v>533</v>
      </c>
      <c r="D298" s="8" t="s">
        <v>92</v>
      </c>
    </row>
    <row r="299" spans="2:4" x14ac:dyDescent="0.35">
      <c r="B299" s="11" t="s">
        <v>2924</v>
      </c>
      <c r="C299" s="13" t="s">
        <v>533</v>
      </c>
      <c r="D299" s="16" t="s">
        <v>3227</v>
      </c>
    </row>
    <row r="300" spans="2:4" ht="25" x14ac:dyDescent="0.35">
      <c r="B300" s="7" t="s">
        <v>2925</v>
      </c>
      <c r="C300" s="14" t="s">
        <v>533</v>
      </c>
      <c r="D300" s="9" t="s">
        <v>3047</v>
      </c>
    </row>
    <row r="301" spans="2:4" ht="25" x14ac:dyDescent="0.35">
      <c r="B301" s="2" t="s">
        <v>2926</v>
      </c>
      <c r="C301" s="15" t="s">
        <v>3035</v>
      </c>
      <c r="D301" s="4" t="s">
        <v>3047</v>
      </c>
    </row>
    <row r="302" spans="2:4" ht="25" x14ac:dyDescent="0.35">
      <c r="B302" s="7" t="s">
        <v>2927</v>
      </c>
      <c r="C302" s="14" t="s">
        <v>533</v>
      </c>
      <c r="D302" s="9" t="s">
        <v>3048</v>
      </c>
    </row>
    <row r="303" spans="2:4" x14ac:dyDescent="0.35">
      <c r="B303" s="2" t="s">
        <v>2928</v>
      </c>
      <c r="C303" s="15" t="s">
        <v>3035</v>
      </c>
      <c r="D303" s="4" t="s">
        <v>3048</v>
      </c>
    </row>
    <row r="304" spans="2:4" ht="25" x14ac:dyDescent="0.35">
      <c r="B304" s="7" t="s">
        <v>2929</v>
      </c>
      <c r="C304" s="14" t="s">
        <v>533</v>
      </c>
      <c r="D304" s="9" t="s">
        <v>3228</v>
      </c>
    </row>
    <row r="305" spans="2:4" x14ac:dyDescent="0.35">
      <c r="B305" s="2" t="s">
        <v>2930</v>
      </c>
      <c r="C305" s="15" t="s">
        <v>3036</v>
      </c>
      <c r="D305" s="4" t="s">
        <v>3228</v>
      </c>
    </row>
    <row r="306" spans="2:4" x14ac:dyDescent="0.35">
      <c r="B306" s="7" t="s">
        <v>2931</v>
      </c>
      <c r="C306" s="14" t="s">
        <v>533</v>
      </c>
      <c r="D306" s="9" t="s">
        <v>3229</v>
      </c>
    </row>
    <row r="307" spans="2:4" ht="25" x14ac:dyDescent="0.35">
      <c r="B307" s="2" t="s">
        <v>2933</v>
      </c>
      <c r="C307" s="15" t="s">
        <v>3037</v>
      </c>
      <c r="D307" s="4" t="s">
        <v>3229</v>
      </c>
    </row>
    <row r="308" spans="2:4" x14ac:dyDescent="0.35">
      <c r="B308" s="11" t="s">
        <v>3005</v>
      </c>
      <c r="C308" s="13" t="s">
        <v>533</v>
      </c>
      <c r="D308" s="16" t="s">
        <v>3112</v>
      </c>
    </row>
    <row r="309" spans="2:4" ht="25" x14ac:dyDescent="0.35">
      <c r="B309" s="7" t="s">
        <v>3006</v>
      </c>
      <c r="C309" s="14" t="s">
        <v>533</v>
      </c>
      <c r="D309" s="9" t="s">
        <v>3112</v>
      </c>
    </row>
    <row r="310" spans="2:4" x14ac:dyDescent="0.35">
      <c r="B310" s="2" t="s">
        <v>3007</v>
      </c>
      <c r="C310" s="15" t="s">
        <v>3035</v>
      </c>
      <c r="D310" s="4" t="s">
        <v>3112</v>
      </c>
    </row>
    <row r="311" spans="2:4" x14ac:dyDescent="0.35">
      <c r="B311" s="6" t="s">
        <v>41</v>
      </c>
      <c r="C311" s="12" t="s">
        <v>533</v>
      </c>
      <c r="D311" s="8" t="s">
        <v>93</v>
      </c>
    </row>
    <row r="312" spans="2:4" x14ac:dyDescent="0.35">
      <c r="B312" s="11" t="s">
        <v>2924</v>
      </c>
      <c r="C312" s="13" t="s">
        <v>533</v>
      </c>
      <c r="D312" s="16" t="s">
        <v>2541</v>
      </c>
    </row>
    <row r="313" spans="2:4" ht="25" x14ac:dyDescent="0.35">
      <c r="B313" s="7" t="s">
        <v>2940</v>
      </c>
      <c r="C313" s="14" t="s">
        <v>533</v>
      </c>
      <c r="D313" s="9" t="s">
        <v>2541</v>
      </c>
    </row>
    <row r="314" spans="2:4" x14ac:dyDescent="0.35">
      <c r="B314" s="2" t="s">
        <v>2941</v>
      </c>
      <c r="C314" s="15" t="s">
        <v>3038</v>
      </c>
      <c r="D314" s="4" t="s">
        <v>2541</v>
      </c>
    </row>
    <row r="315" spans="2:4" x14ac:dyDescent="0.35">
      <c r="B315" s="11" t="s">
        <v>2951</v>
      </c>
      <c r="C315" s="13" t="s">
        <v>533</v>
      </c>
      <c r="D315" s="16" t="s">
        <v>3230</v>
      </c>
    </row>
    <row r="316" spans="2:4" x14ac:dyDescent="0.35">
      <c r="B316" s="7" t="s">
        <v>2954</v>
      </c>
      <c r="C316" s="14" t="s">
        <v>533</v>
      </c>
      <c r="D316" s="9" t="s">
        <v>3231</v>
      </c>
    </row>
    <row r="317" spans="2:4" x14ac:dyDescent="0.35">
      <c r="B317" s="2" t="s">
        <v>2956</v>
      </c>
      <c r="C317" s="15" t="s">
        <v>3037</v>
      </c>
      <c r="D317" s="4" t="s">
        <v>3232</v>
      </c>
    </row>
    <row r="318" spans="2:4" x14ac:dyDescent="0.35">
      <c r="B318" s="2" t="s">
        <v>2957</v>
      </c>
      <c r="C318" s="15" t="s">
        <v>3037</v>
      </c>
      <c r="D318" s="4" t="s">
        <v>3233</v>
      </c>
    </row>
    <row r="319" spans="2:4" x14ac:dyDescent="0.35">
      <c r="B319" s="2" t="s">
        <v>2958</v>
      </c>
      <c r="C319" s="15" t="s">
        <v>3038</v>
      </c>
      <c r="D319" s="4" t="s">
        <v>3068</v>
      </c>
    </row>
    <row r="320" spans="2:4" x14ac:dyDescent="0.35">
      <c r="B320" s="2" t="s">
        <v>2959</v>
      </c>
      <c r="C320" s="15" t="s">
        <v>3037</v>
      </c>
      <c r="D320" s="4" t="s">
        <v>3234</v>
      </c>
    </row>
    <row r="321" spans="2:4" ht="25" x14ac:dyDescent="0.35">
      <c r="B321" s="2" t="s">
        <v>2960</v>
      </c>
      <c r="C321" s="15" t="s">
        <v>3037</v>
      </c>
      <c r="D321" s="4" t="s">
        <v>3235</v>
      </c>
    </row>
    <row r="322" spans="2:4" x14ac:dyDescent="0.35">
      <c r="B322" s="2" t="s">
        <v>2961</v>
      </c>
      <c r="C322" s="15" t="s">
        <v>3037</v>
      </c>
      <c r="D322" s="4" t="s">
        <v>3071</v>
      </c>
    </row>
    <row r="323" spans="2:4" ht="25" x14ac:dyDescent="0.35">
      <c r="B323" s="2" t="s">
        <v>2962</v>
      </c>
      <c r="C323" s="15" t="s">
        <v>3037</v>
      </c>
      <c r="D323" s="4" t="s">
        <v>3072</v>
      </c>
    </row>
    <row r="324" spans="2:4" x14ac:dyDescent="0.35">
      <c r="B324" s="2" t="s">
        <v>2963</v>
      </c>
      <c r="C324" s="15" t="s">
        <v>3037</v>
      </c>
      <c r="D324" s="4" t="s">
        <v>3073</v>
      </c>
    </row>
    <row r="325" spans="2:4" ht="25" x14ac:dyDescent="0.35">
      <c r="B325" s="2" t="s">
        <v>2964</v>
      </c>
      <c r="C325" s="15" t="s">
        <v>3037</v>
      </c>
      <c r="D325" s="4" t="s">
        <v>3074</v>
      </c>
    </row>
    <row r="326" spans="2:4" x14ac:dyDescent="0.35">
      <c r="B326" s="2" t="s">
        <v>2965</v>
      </c>
      <c r="C326" s="15" t="s">
        <v>3037</v>
      </c>
      <c r="D326" s="4" t="s">
        <v>3236</v>
      </c>
    </row>
    <row r="327" spans="2:4" x14ac:dyDescent="0.35">
      <c r="B327" s="2" t="s">
        <v>2966</v>
      </c>
      <c r="C327" s="15" t="s">
        <v>3037</v>
      </c>
      <c r="D327" s="4" t="s">
        <v>3076</v>
      </c>
    </row>
    <row r="328" spans="2:4" ht="25" x14ac:dyDescent="0.35">
      <c r="B328" s="2" t="s">
        <v>2967</v>
      </c>
      <c r="C328" s="15" t="s">
        <v>3037</v>
      </c>
      <c r="D328" s="4" t="s">
        <v>3237</v>
      </c>
    </row>
    <row r="329" spans="2:4" x14ac:dyDescent="0.35">
      <c r="B329" s="2" t="s">
        <v>2968</v>
      </c>
      <c r="C329" s="15" t="s">
        <v>3037</v>
      </c>
      <c r="D329" s="4" t="s">
        <v>3078</v>
      </c>
    </row>
    <row r="330" spans="2:4" x14ac:dyDescent="0.35">
      <c r="B330" s="7" t="s">
        <v>2969</v>
      </c>
      <c r="C330" s="14" t="s">
        <v>533</v>
      </c>
      <c r="D330" s="9" t="s">
        <v>3238</v>
      </c>
    </row>
    <row r="331" spans="2:4" x14ac:dyDescent="0.35">
      <c r="B331" s="2" t="s">
        <v>2976</v>
      </c>
      <c r="C331" s="15" t="s">
        <v>3036</v>
      </c>
      <c r="D331" s="4" t="s">
        <v>3238</v>
      </c>
    </row>
    <row r="332" spans="2:4" x14ac:dyDescent="0.35">
      <c r="B332" s="7" t="s">
        <v>2980</v>
      </c>
      <c r="C332" s="14" t="s">
        <v>533</v>
      </c>
      <c r="D332" s="9" t="s">
        <v>3239</v>
      </c>
    </row>
    <row r="333" spans="2:4" x14ac:dyDescent="0.35">
      <c r="B333" s="2" t="s">
        <v>2981</v>
      </c>
      <c r="C333" s="15" t="s">
        <v>3037</v>
      </c>
      <c r="D333" s="4" t="s">
        <v>3239</v>
      </c>
    </row>
    <row r="334" spans="2:4" x14ac:dyDescent="0.35">
      <c r="B334" s="7" t="s">
        <v>3000</v>
      </c>
      <c r="C334" s="14" t="s">
        <v>533</v>
      </c>
      <c r="D334" s="9" t="s">
        <v>3108</v>
      </c>
    </row>
    <row r="335" spans="2:4" ht="25" x14ac:dyDescent="0.35">
      <c r="B335" s="2" t="s">
        <v>3001</v>
      </c>
      <c r="C335" s="15" t="s">
        <v>3042</v>
      </c>
      <c r="D335" s="4" t="s">
        <v>3108</v>
      </c>
    </row>
    <row r="336" spans="2:4" ht="25" x14ac:dyDescent="0.35">
      <c r="B336" s="7" t="s">
        <v>3003</v>
      </c>
      <c r="C336" s="14" t="s">
        <v>533</v>
      </c>
      <c r="D336" s="9" t="s">
        <v>3240</v>
      </c>
    </row>
    <row r="337" spans="2:4" x14ac:dyDescent="0.35">
      <c r="B337" s="2" t="s">
        <v>3004</v>
      </c>
      <c r="C337" s="15" t="s">
        <v>3043</v>
      </c>
      <c r="D337" s="4" t="s">
        <v>3240</v>
      </c>
    </row>
    <row r="338" spans="2:4" ht="25" x14ac:dyDescent="0.35">
      <c r="B338" s="11" t="s">
        <v>3028</v>
      </c>
      <c r="C338" s="13" t="s">
        <v>533</v>
      </c>
      <c r="D338" s="16" t="s">
        <v>695</v>
      </c>
    </row>
    <row r="339" spans="2:4" ht="25" x14ac:dyDescent="0.35">
      <c r="B339" s="7" t="s">
        <v>3031</v>
      </c>
      <c r="C339" s="14" t="s">
        <v>533</v>
      </c>
      <c r="D339" s="9" t="s">
        <v>695</v>
      </c>
    </row>
    <row r="340" spans="2:4" ht="25" x14ac:dyDescent="0.35">
      <c r="B340" s="2" t="s">
        <v>3032</v>
      </c>
      <c r="C340" s="15" t="s">
        <v>3045</v>
      </c>
      <c r="D340" s="4" t="s">
        <v>695</v>
      </c>
    </row>
    <row r="341" spans="2:4" ht="25" x14ac:dyDescent="0.35">
      <c r="B341" s="6" t="s">
        <v>42</v>
      </c>
      <c r="C341" s="12" t="s">
        <v>533</v>
      </c>
      <c r="D341" s="8" t="s">
        <v>94</v>
      </c>
    </row>
    <row r="342" spans="2:4" x14ac:dyDescent="0.35">
      <c r="B342" s="11" t="s">
        <v>2924</v>
      </c>
      <c r="C342" s="13" t="s">
        <v>533</v>
      </c>
      <c r="D342" s="16" t="s">
        <v>3241</v>
      </c>
    </row>
    <row r="343" spans="2:4" x14ac:dyDescent="0.35">
      <c r="B343" s="7" t="s">
        <v>2942</v>
      </c>
      <c r="C343" s="14" t="s">
        <v>533</v>
      </c>
      <c r="D343" s="9" t="s">
        <v>3241</v>
      </c>
    </row>
    <row r="344" spans="2:4" x14ac:dyDescent="0.35">
      <c r="B344" s="2" t="s">
        <v>2943</v>
      </c>
      <c r="C344" s="15" t="s">
        <v>3037</v>
      </c>
      <c r="D344" s="4" t="s">
        <v>3241</v>
      </c>
    </row>
    <row r="345" spans="2:4" x14ac:dyDescent="0.35">
      <c r="B345" s="11" t="s">
        <v>2951</v>
      </c>
      <c r="C345" s="13" t="s">
        <v>533</v>
      </c>
      <c r="D345" s="16" t="s">
        <v>3242</v>
      </c>
    </row>
    <row r="346" spans="2:4" x14ac:dyDescent="0.35">
      <c r="B346" s="7" t="s">
        <v>2954</v>
      </c>
      <c r="C346" s="14" t="s">
        <v>533</v>
      </c>
      <c r="D346" s="9" t="s">
        <v>3243</v>
      </c>
    </row>
    <row r="347" spans="2:4" ht="25" x14ac:dyDescent="0.35">
      <c r="B347" s="2" t="s">
        <v>2955</v>
      </c>
      <c r="C347" s="15" t="s">
        <v>3040</v>
      </c>
      <c r="D347" s="4" t="s">
        <v>3065</v>
      </c>
    </row>
    <row r="348" spans="2:4" x14ac:dyDescent="0.35">
      <c r="B348" s="2" t="s">
        <v>2959</v>
      </c>
      <c r="C348" s="15" t="s">
        <v>3037</v>
      </c>
      <c r="D348" s="4" t="s">
        <v>3244</v>
      </c>
    </row>
    <row r="349" spans="2:4" ht="25" x14ac:dyDescent="0.35">
      <c r="B349" s="2" t="s">
        <v>2967</v>
      </c>
      <c r="C349" s="15" t="s">
        <v>3037</v>
      </c>
      <c r="D349" s="4" t="s">
        <v>3245</v>
      </c>
    </row>
    <row r="350" spans="2:4" x14ac:dyDescent="0.35">
      <c r="B350" s="7" t="s">
        <v>2969</v>
      </c>
      <c r="C350" s="14" t="s">
        <v>533</v>
      </c>
      <c r="D350" s="9" t="s">
        <v>3246</v>
      </c>
    </row>
    <row r="351" spans="2:4" x14ac:dyDescent="0.35">
      <c r="B351" s="2" t="s">
        <v>2970</v>
      </c>
      <c r="C351" s="15" t="s">
        <v>3040</v>
      </c>
      <c r="D351" s="4" t="s">
        <v>3247</v>
      </c>
    </row>
    <row r="352" spans="2:4" ht="25" x14ac:dyDescent="0.35">
      <c r="B352" s="2" t="s">
        <v>2971</v>
      </c>
      <c r="C352" s="15" t="s">
        <v>3040</v>
      </c>
      <c r="D352" s="4" t="s">
        <v>3081</v>
      </c>
    </row>
    <row r="353" spans="2:4" x14ac:dyDescent="0.35">
      <c r="B353" s="2" t="s">
        <v>2972</v>
      </c>
      <c r="C353" s="15" t="s">
        <v>3037</v>
      </c>
      <c r="D353" s="4" t="s">
        <v>3248</v>
      </c>
    </row>
    <row r="354" spans="2:4" ht="25" x14ac:dyDescent="0.35">
      <c r="B354" s="2" t="s">
        <v>2975</v>
      </c>
      <c r="C354" s="15" t="s">
        <v>3040</v>
      </c>
      <c r="D354" s="4" t="s">
        <v>3084</v>
      </c>
    </row>
    <row r="355" spans="2:4" x14ac:dyDescent="0.35">
      <c r="B355" s="2" t="s">
        <v>2976</v>
      </c>
      <c r="C355" s="15" t="s">
        <v>3036</v>
      </c>
      <c r="D355" s="4" t="s">
        <v>3249</v>
      </c>
    </row>
    <row r="356" spans="2:4" ht="25" x14ac:dyDescent="0.35">
      <c r="B356" s="2" t="s">
        <v>2978</v>
      </c>
      <c r="C356" s="15" t="s">
        <v>3037</v>
      </c>
      <c r="D356" s="4" t="s">
        <v>3087</v>
      </c>
    </row>
    <row r="357" spans="2:4" x14ac:dyDescent="0.35">
      <c r="B357" s="7" t="s">
        <v>2980</v>
      </c>
      <c r="C357" s="14" t="s">
        <v>533</v>
      </c>
      <c r="D357" s="9" t="s">
        <v>3250</v>
      </c>
    </row>
    <row r="358" spans="2:4" x14ac:dyDescent="0.35">
      <c r="B358" s="2" t="s">
        <v>2981</v>
      </c>
      <c r="C358" s="15" t="s">
        <v>3037</v>
      </c>
      <c r="D358" s="4" t="s">
        <v>3250</v>
      </c>
    </row>
    <row r="359" spans="2:4" x14ac:dyDescent="0.35">
      <c r="B359" s="7" t="s">
        <v>2989</v>
      </c>
      <c r="C359" s="14" t="s">
        <v>533</v>
      </c>
      <c r="D359" s="9" t="s">
        <v>3251</v>
      </c>
    </row>
    <row r="360" spans="2:4" x14ac:dyDescent="0.35">
      <c r="B360" s="2" t="s">
        <v>2993</v>
      </c>
      <c r="C360" s="15" t="s">
        <v>3037</v>
      </c>
      <c r="D360" s="4" t="s">
        <v>3251</v>
      </c>
    </row>
    <row r="361" spans="2:4" x14ac:dyDescent="0.35">
      <c r="B361" s="6" t="s">
        <v>43</v>
      </c>
      <c r="C361" s="12" t="s">
        <v>533</v>
      </c>
      <c r="D361" s="8" t="s">
        <v>95</v>
      </c>
    </row>
    <row r="362" spans="2:4" x14ac:dyDescent="0.35">
      <c r="B362" s="11" t="s">
        <v>2951</v>
      </c>
      <c r="C362" s="13" t="s">
        <v>533</v>
      </c>
      <c r="D362" s="16" t="s">
        <v>95</v>
      </c>
    </row>
    <row r="363" spans="2:4" ht="25" x14ac:dyDescent="0.35">
      <c r="B363" s="7" t="s">
        <v>2982</v>
      </c>
      <c r="C363" s="14" t="s">
        <v>533</v>
      </c>
      <c r="D363" s="9" t="s">
        <v>95</v>
      </c>
    </row>
    <row r="364" spans="2:4" x14ac:dyDescent="0.35">
      <c r="B364" s="2" t="s">
        <v>2983</v>
      </c>
      <c r="C364" s="15" t="s">
        <v>3037</v>
      </c>
      <c r="D364" s="4" t="s">
        <v>3252</v>
      </c>
    </row>
    <row r="365" spans="2:4" x14ac:dyDescent="0.35">
      <c r="B365" s="2" t="s">
        <v>2984</v>
      </c>
      <c r="C365" s="15" t="s">
        <v>3037</v>
      </c>
      <c r="D365" s="4" t="s">
        <v>3092</v>
      </c>
    </row>
    <row r="366" spans="2:4" ht="25" x14ac:dyDescent="0.35">
      <c r="B366" s="2" t="s">
        <v>2987</v>
      </c>
      <c r="C366" s="15" t="s">
        <v>3037</v>
      </c>
      <c r="D366" s="4" t="s">
        <v>681</v>
      </c>
    </row>
    <row r="367" spans="2:4" x14ac:dyDescent="0.35">
      <c r="B367" s="2" t="s">
        <v>2988</v>
      </c>
      <c r="C367" s="15" t="s">
        <v>3040</v>
      </c>
      <c r="D367" s="4" t="s">
        <v>3253</v>
      </c>
    </row>
    <row r="368" spans="2:4" x14ac:dyDescent="0.35">
      <c r="B368" s="6" t="s">
        <v>44</v>
      </c>
      <c r="C368" s="12" t="s">
        <v>533</v>
      </c>
      <c r="D368" s="8" t="s">
        <v>96</v>
      </c>
    </row>
    <row r="369" spans="2:4" x14ac:dyDescent="0.35">
      <c r="B369" s="11" t="s">
        <v>2951</v>
      </c>
      <c r="C369" s="13" t="s">
        <v>533</v>
      </c>
      <c r="D369" s="16" t="s">
        <v>3254</v>
      </c>
    </row>
    <row r="370" spans="2:4" x14ac:dyDescent="0.35">
      <c r="B370" s="7" t="s">
        <v>2989</v>
      </c>
      <c r="C370" s="14" t="s">
        <v>533</v>
      </c>
      <c r="D370" s="9" t="s">
        <v>3255</v>
      </c>
    </row>
    <row r="371" spans="2:4" ht="25" x14ac:dyDescent="0.35">
      <c r="B371" s="2" t="s">
        <v>2994</v>
      </c>
      <c r="C371" s="15" t="s">
        <v>3037</v>
      </c>
      <c r="D371" s="4" t="s">
        <v>3255</v>
      </c>
    </row>
    <row r="372" spans="2:4" x14ac:dyDescent="0.35">
      <c r="B372" s="7" t="s">
        <v>2997</v>
      </c>
      <c r="C372" s="14" t="s">
        <v>533</v>
      </c>
      <c r="D372" s="9" t="s">
        <v>3256</v>
      </c>
    </row>
    <row r="373" spans="2:4" x14ac:dyDescent="0.35">
      <c r="B373" s="2" t="s">
        <v>2998</v>
      </c>
      <c r="C373" s="15" t="s">
        <v>3037</v>
      </c>
      <c r="D373" s="4" t="s">
        <v>3257</v>
      </c>
    </row>
    <row r="374" spans="2:4" x14ac:dyDescent="0.35">
      <c r="B374" s="2" t="s">
        <v>2999</v>
      </c>
      <c r="C374" s="15" t="s">
        <v>3037</v>
      </c>
      <c r="D374" s="4" t="s">
        <v>3258</v>
      </c>
    </row>
    <row r="375" spans="2:4" x14ac:dyDescent="0.35">
      <c r="B375" s="11" t="s">
        <v>3005</v>
      </c>
      <c r="C375" s="13" t="s">
        <v>533</v>
      </c>
      <c r="D375" s="16" t="s">
        <v>3259</v>
      </c>
    </row>
    <row r="376" spans="2:4" ht="25" x14ac:dyDescent="0.35">
      <c r="B376" s="7" t="s">
        <v>3019</v>
      </c>
      <c r="C376" s="14" t="s">
        <v>533</v>
      </c>
      <c r="D376" s="9" t="s">
        <v>3260</v>
      </c>
    </row>
    <row r="377" spans="2:4" ht="25" x14ac:dyDescent="0.35">
      <c r="B377" s="2" t="s">
        <v>3021</v>
      </c>
      <c r="C377" s="15" t="s">
        <v>3037</v>
      </c>
      <c r="D377" s="4" t="s">
        <v>3260</v>
      </c>
    </row>
    <row r="378" spans="2:4" ht="25" x14ac:dyDescent="0.35">
      <c r="B378" s="7" t="s">
        <v>3022</v>
      </c>
      <c r="C378" s="14" t="s">
        <v>533</v>
      </c>
      <c r="D378" s="9" t="s">
        <v>3261</v>
      </c>
    </row>
    <row r="379" spans="2:4" x14ac:dyDescent="0.35">
      <c r="B379" s="2" t="s">
        <v>3023</v>
      </c>
      <c r="C379" s="15" t="s">
        <v>3036</v>
      </c>
      <c r="D379" s="4" t="s">
        <v>3261</v>
      </c>
    </row>
    <row r="380" spans="2:4" x14ac:dyDescent="0.35">
      <c r="B380" s="6" t="s">
        <v>45</v>
      </c>
      <c r="C380" s="12" t="s">
        <v>533</v>
      </c>
      <c r="D380" s="8" t="s">
        <v>97</v>
      </c>
    </row>
    <row r="381" spans="2:4" x14ac:dyDescent="0.35">
      <c r="B381" s="11" t="s">
        <v>2951</v>
      </c>
      <c r="C381" s="13" t="s">
        <v>533</v>
      </c>
      <c r="D381" s="16" t="s">
        <v>3262</v>
      </c>
    </row>
    <row r="382" spans="2:4" ht="25" x14ac:dyDescent="0.35">
      <c r="B382" s="7" t="s">
        <v>2982</v>
      </c>
      <c r="C382" s="14" t="s">
        <v>533</v>
      </c>
      <c r="D382" s="9" t="s">
        <v>3263</v>
      </c>
    </row>
    <row r="383" spans="2:4" x14ac:dyDescent="0.35">
      <c r="B383" s="2" t="s">
        <v>2988</v>
      </c>
      <c r="C383" s="15" t="s">
        <v>3040</v>
      </c>
      <c r="D383" s="4" t="s">
        <v>3263</v>
      </c>
    </row>
    <row r="384" spans="2:4" x14ac:dyDescent="0.35">
      <c r="B384" s="7" t="s">
        <v>2997</v>
      </c>
      <c r="C384" s="14" t="s">
        <v>533</v>
      </c>
      <c r="D384" s="9" t="s">
        <v>3264</v>
      </c>
    </row>
    <row r="385" spans="2:4" x14ac:dyDescent="0.35">
      <c r="B385" s="2" t="s">
        <v>2998</v>
      </c>
      <c r="C385" s="15" t="s">
        <v>3037</v>
      </c>
      <c r="D385" s="4" t="s">
        <v>3265</v>
      </c>
    </row>
    <row r="386" spans="2:4" x14ac:dyDescent="0.35">
      <c r="B386" s="2" t="s">
        <v>2999</v>
      </c>
      <c r="C386" s="15" t="s">
        <v>3037</v>
      </c>
      <c r="D386" s="4" t="s">
        <v>3266</v>
      </c>
    </row>
    <row r="387" spans="2:4" x14ac:dyDescent="0.35">
      <c r="B387" s="11" t="s">
        <v>3005</v>
      </c>
      <c r="C387" s="13" t="s">
        <v>533</v>
      </c>
      <c r="D387" s="16" t="s">
        <v>3267</v>
      </c>
    </row>
    <row r="388" spans="2:4" ht="25" x14ac:dyDescent="0.35">
      <c r="B388" s="7" t="s">
        <v>3019</v>
      </c>
      <c r="C388" s="14" t="s">
        <v>533</v>
      </c>
      <c r="D388" s="9" t="s">
        <v>3267</v>
      </c>
    </row>
    <row r="389" spans="2:4" ht="25" x14ac:dyDescent="0.35">
      <c r="B389" s="2" t="s">
        <v>3021</v>
      </c>
      <c r="C389" s="15" t="s">
        <v>3037</v>
      </c>
      <c r="D389" s="4" t="s">
        <v>3267</v>
      </c>
    </row>
    <row r="390" spans="2:4" x14ac:dyDescent="0.35">
      <c r="B390" s="6" t="s">
        <v>46</v>
      </c>
      <c r="C390" s="12" t="s">
        <v>533</v>
      </c>
      <c r="D390" s="8" t="s">
        <v>98</v>
      </c>
    </row>
    <row r="391" spans="2:4" x14ac:dyDescent="0.35">
      <c r="B391" s="11" t="s">
        <v>2951</v>
      </c>
      <c r="C391" s="13" t="s">
        <v>533</v>
      </c>
      <c r="D391" s="16" t="s">
        <v>3268</v>
      </c>
    </row>
    <row r="392" spans="2:4" ht="25" x14ac:dyDescent="0.35">
      <c r="B392" s="7" t="s">
        <v>2982</v>
      </c>
      <c r="C392" s="14" t="s">
        <v>533</v>
      </c>
      <c r="D392" s="9" t="s">
        <v>3269</v>
      </c>
    </row>
    <row r="393" spans="2:4" x14ac:dyDescent="0.35">
      <c r="B393" s="2" t="s">
        <v>2988</v>
      </c>
      <c r="C393" s="15" t="s">
        <v>3040</v>
      </c>
      <c r="D393" s="4" t="s">
        <v>3269</v>
      </c>
    </row>
    <row r="394" spans="2:4" x14ac:dyDescent="0.35">
      <c r="B394" s="7" t="s">
        <v>2989</v>
      </c>
      <c r="C394" s="14" t="s">
        <v>533</v>
      </c>
      <c r="D394" s="9" t="s">
        <v>3270</v>
      </c>
    </row>
    <row r="395" spans="2:4" ht="25" x14ac:dyDescent="0.35">
      <c r="B395" s="2" t="s">
        <v>2994</v>
      </c>
      <c r="C395" s="15" t="s">
        <v>3037</v>
      </c>
      <c r="D395" s="4" t="s">
        <v>3270</v>
      </c>
    </row>
    <row r="396" spans="2:4" x14ac:dyDescent="0.35">
      <c r="B396" s="7" t="s">
        <v>2997</v>
      </c>
      <c r="C396" s="14" t="s">
        <v>533</v>
      </c>
      <c r="D396" s="9" t="s">
        <v>3271</v>
      </c>
    </row>
    <row r="397" spans="2:4" x14ac:dyDescent="0.35">
      <c r="B397" s="2" t="s">
        <v>2999</v>
      </c>
      <c r="C397" s="15" t="s">
        <v>3037</v>
      </c>
      <c r="D397" s="4" t="s">
        <v>3271</v>
      </c>
    </row>
    <row r="398" spans="2:4" x14ac:dyDescent="0.35">
      <c r="B398" s="11" t="s">
        <v>3005</v>
      </c>
      <c r="C398" s="13" t="s">
        <v>533</v>
      </c>
      <c r="D398" s="16" t="s">
        <v>3272</v>
      </c>
    </row>
    <row r="399" spans="2:4" ht="25" x14ac:dyDescent="0.35">
      <c r="B399" s="7" t="s">
        <v>3019</v>
      </c>
      <c r="C399" s="14" t="s">
        <v>533</v>
      </c>
      <c r="D399" s="9" t="s">
        <v>3272</v>
      </c>
    </row>
    <row r="400" spans="2:4" ht="25" x14ac:dyDescent="0.35">
      <c r="B400" s="2" t="s">
        <v>3021</v>
      </c>
      <c r="C400" s="15" t="s">
        <v>3037</v>
      </c>
      <c r="D400" s="4" t="s">
        <v>3272</v>
      </c>
    </row>
    <row r="401" spans="2:4" x14ac:dyDescent="0.35">
      <c r="B401" s="6" t="s">
        <v>47</v>
      </c>
      <c r="C401" s="12" t="s">
        <v>533</v>
      </c>
      <c r="D401" s="8" t="s">
        <v>99</v>
      </c>
    </row>
    <row r="402" spans="2:4" x14ac:dyDescent="0.35">
      <c r="B402" s="11" t="s">
        <v>2951</v>
      </c>
      <c r="C402" s="13" t="s">
        <v>533</v>
      </c>
      <c r="D402" s="16" t="s">
        <v>3273</v>
      </c>
    </row>
    <row r="403" spans="2:4" ht="25" x14ac:dyDescent="0.35">
      <c r="B403" s="7" t="s">
        <v>2982</v>
      </c>
      <c r="C403" s="14" t="s">
        <v>533</v>
      </c>
      <c r="D403" s="9" t="s">
        <v>3274</v>
      </c>
    </row>
    <row r="404" spans="2:4" x14ac:dyDescent="0.35">
      <c r="B404" s="2" t="s">
        <v>2988</v>
      </c>
      <c r="C404" s="15" t="s">
        <v>3040</v>
      </c>
      <c r="D404" s="4" t="s">
        <v>3274</v>
      </c>
    </row>
    <row r="405" spans="2:4" x14ac:dyDescent="0.35">
      <c r="B405" s="7" t="s">
        <v>2989</v>
      </c>
      <c r="C405" s="14" t="s">
        <v>533</v>
      </c>
      <c r="D405" s="9" t="s">
        <v>2727</v>
      </c>
    </row>
    <row r="406" spans="2:4" ht="25" x14ac:dyDescent="0.35">
      <c r="B406" s="2" t="s">
        <v>2994</v>
      </c>
      <c r="C406" s="15" t="s">
        <v>3037</v>
      </c>
      <c r="D406" s="4" t="s">
        <v>2727</v>
      </c>
    </row>
    <row r="407" spans="2:4" x14ac:dyDescent="0.35">
      <c r="B407" s="7" t="s">
        <v>2997</v>
      </c>
      <c r="C407" s="14" t="s">
        <v>533</v>
      </c>
      <c r="D407" s="9" t="s">
        <v>3275</v>
      </c>
    </row>
    <row r="408" spans="2:4" x14ac:dyDescent="0.35">
      <c r="B408" s="2" t="s">
        <v>2998</v>
      </c>
      <c r="C408" s="15" t="s">
        <v>3037</v>
      </c>
      <c r="D408" s="4" t="s">
        <v>3276</v>
      </c>
    </row>
    <row r="409" spans="2:4" x14ac:dyDescent="0.35">
      <c r="B409" s="2" t="s">
        <v>2999</v>
      </c>
      <c r="C409" s="15" t="s">
        <v>3037</v>
      </c>
      <c r="D409" s="4" t="s">
        <v>3277</v>
      </c>
    </row>
    <row r="410" spans="2:4" x14ac:dyDescent="0.35">
      <c r="B410" s="11" t="s">
        <v>3005</v>
      </c>
      <c r="C410" s="13" t="s">
        <v>533</v>
      </c>
      <c r="D410" s="16" t="s">
        <v>3278</v>
      </c>
    </row>
    <row r="411" spans="2:4" ht="25" x14ac:dyDescent="0.35">
      <c r="B411" s="7" t="s">
        <v>3019</v>
      </c>
      <c r="C411" s="14" t="s">
        <v>533</v>
      </c>
      <c r="D411" s="9" t="s">
        <v>3278</v>
      </c>
    </row>
    <row r="412" spans="2:4" ht="25" x14ac:dyDescent="0.35">
      <c r="B412" s="2" t="s">
        <v>3021</v>
      </c>
      <c r="C412" s="15" t="s">
        <v>3037</v>
      </c>
      <c r="D412" s="4" t="s">
        <v>3278</v>
      </c>
    </row>
    <row r="413" spans="2:4" x14ac:dyDescent="0.35">
      <c r="B413" s="6" t="s">
        <v>48</v>
      </c>
      <c r="C413" s="12" t="s">
        <v>533</v>
      </c>
      <c r="D413" s="8" t="s">
        <v>100</v>
      </c>
    </row>
    <row r="414" spans="2:4" x14ac:dyDescent="0.35">
      <c r="B414" s="11" t="s">
        <v>2951</v>
      </c>
      <c r="C414" s="13" t="s">
        <v>533</v>
      </c>
      <c r="D414" s="16" t="s">
        <v>100</v>
      </c>
    </row>
    <row r="415" spans="2:4" ht="25" x14ac:dyDescent="0.35">
      <c r="B415" s="7" t="s">
        <v>2982</v>
      </c>
      <c r="C415" s="14" t="s">
        <v>533</v>
      </c>
      <c r="D415" s="9" t="s">
        <v>680</v>
      </c>
    </row>
    <row r="416" spans="2:4" x14ac:dyDescent="0.35">
      <c r="B416" s="2" t="s">
        <v>2988</v>
      </c>
      <c r="C416" s="15" t="s">
        <v>3040</v>
      </c>
      <c r="D416" s="4" t="s">
        <v>680</v>
      </c>
    </row>
    <row r="417" spans="2:4" x14ac:dyDescent="0.35">
      <c r="B417" s="7" t="s">
        <v>2997</v>
      </c>
      <c r="C417" s="14" t="s">
        <v>533</v>
      </c>
      <c r="D417" s="9" t="s">
        <v>3279</v>
      </c>
    </row>
    <row r="418" spans="2:4" x14ac:dyDescent="0.35">
      <c r="B418" s="2" t="s">
        <v>2999</v>
      </c>
      <c r="C418" s="15" t="s">
        <v>3037</v>
      </c>
      <c r="D418" s="4" t="s">
        <v>3279</v>
      </c>
    </row>
    <row r="419" spans="2:4" x14ac:dyDescent="0.35">
      <c r="B419" s="6" t="s">
        <v>49</v>
      </c>
      <c r="C419" s="12" t="s">
        <v>533</v>
      </c>
      <c r="D419" s="8" t="s">
        <v>101</v>
      </c>
    </row>
    <row r="420" spans="2:4" x14ac:dyDescent="0.35">
      <c r="B420" s="11" t="s">
        <v>2951</v>
      </c>
      <c r="C420" s="13" t="s">
        <v>533</v>
      </c>
      <c r="D420" s="16" t="s">
        <v>3280</v>
      </c>
    </row>
    <row r="421" spans="2:4" ht="25" x14ac:dyDescent="0.35">
      <c r="B421" s="7" t="s">
        <v>2982</v>
      </c>
      <c r="C421" s="14" t="s">
        <v>533</v>
      </c>
      <c r="D421" s="9" t="s">
        <v>3281</v>
      </c>
    </row>
    <row r="422" spans="2:4" x14ac:dyDescent="0.35">
      <c r="B422" s="2" t="s">
        <v>2988</v>
      </c>
      <c r="C422" s="15" t="s">
        <v>3040</v>
      </c>
      <c r="D422" s="4" t="s">
        <v>3281</v>
      </c>
    </row>
    <row r="423" spans="2:4" x14ac:dyDescent="0.35">
      <c r="B423" s="7" t="s">
        <v>2989</v>
      </c>
      <c r="C423" s="14" t="s">
        <v>533</v>
      </c>
      <c r="D423" s="9" t="s">
        <v>3282</v>
      </c>
    </row>
    <row r="424" spans="2:4" ht="25" x14ac:dyDescent="0.35">
      <c r="B424" s="2" t="s">
        <v>2994</v>
      </c>
      <c r="C424" s="15" t="s">
        <v>3037</v>
      </c>
      <c r="D424" s="4" t="s">
        <v>3282</v>
      </c>
    </row>
    <row r="425" spans="2:4" x14ac:dyDescent="0.35">
      <c r="B425" s="7" t="s">
        <v>2997</v>
      </c>
      <c r="C425" s="14" t="s">
        <v>533</v>
      </c>
      <c r="D425" s="9" t="s">
        <v>3283</v>
      </c>
    </row>
    <row r="426" spans="2:4" x14ac:dyDescent="0.35">
      <c r="B426" s="2" t="s">
        <v>2998</v>
      </c>
      <c r="C426" s="15" t="s">
        <v>3037</v>
      </c>
      <c r="D426" s="4" t="s">
        <v>3284</v>
      </c>
    </row>
    <row r="427" spans="2:4" x14ac:dyDescent="0.35">
      <c r="B427" s="2" t="s">
        <v>2999</v>
      </c>
      <c r="C427" s="15" t="s">
        <v>3037</v>
      </c>
      <c r="D427" s="4" t="s">
        <v>695</v>
      </c>
    </row>
    <row r="428" spans="2:4" x14ac:dyDescent="0.35">
      <c r="B428" s="11" t="s">
        <v>3005</v>
      </c>
      <c r="C428" s="13" t="s">
        <v>533</v>
      </c>
      <c r="D428" s="16" t="s">
        <v>3285</v>
      </c>
    </row>
    <row r="429" spans="2:4" ht="25" x14ac:dyDescent="0.35">
      <c r="B429" s="7" t="s">
        <v>3019</v>
      </c>
      <c r="C429" s="14" t="s">
        <v>533</v>
      </c>
      <c r="D429" s="9" t="s">
        <v>3285</v>
      </c>
    </row>
    <row r="430" spans="2:4" ht="25" x14ac:dyDescent="0.35">
      <c r="B430" s="2" t="s">
        <v>3021</v>
      </c>
      <c r="C430" s="15" t="s">
        <v>3037</v>
      </c>
      <c r="D430" s="4" t="s">
        <v>3285</v>
      </c>
    </row>
    <row r="431" spans="2:4" x14ac:dyDescent="0.35">
      <c r="B431" s="6" t="s">
        <v>50</v>
      </c>
      <c r="C431" s="12" t="s">
        <v>533</v>
      </c>
      <c r="D431" s="8" t="s">
        <v>102</v>
      </c>
    </row>
    <row r="432" spans="2:4" x14ac:dyDescent="0.35">
      <c r="B432" s="11" t="s">
        <v>2951</v>
      </c>
      <c r="C432" s="13" t="s">
        <v>533</v>
      </c>
      <c r="D432" s="16" t="s">
        <v>3286</v>
      </c>
    </row>
    <row r="433" spans="2:4" x14ac:dyDescent="0.35">
      <c r="B433" s="7" t="s">
        <v>2989</v>
      </c>
      <c r="C433" s="14" t="s">
        <v>533</v>
      </c>
      <c r="D433" s="9" t="s">
        <v>499</v>
      </c>
    </row>
    <row r="434" spans="2:4" ht="25" x14ac:dyDescent="0.35">
      <c r="B434" s="2" t="s">
        <v>2994</v>
      </c>
      <c r="C434" s="15" t="s">
        <v>3037</v>
      </c>
      <c r="D434" s="4" t="s">
        <v>499</v>
      </c>
    </row>
    <row r="435" spans="2:4" x14ac:dyDescent="0.35">
      <c r="B435" s="7" t="s">
        <v>2997</v>
      </c>
      <c r="C435" s="14" t="s">
        <v>533</v>
      </c>
      <c r="D435" s="9" t="s">
        <v>3287</v>
      </c>
    </row>
    <row r="436" spans="2:4" x14ac:dyDescent="0.35">
      <c r="B436" s="2" t="s">
        <v>2998</v>
      </c>
      <c r="C436" s="15" t="s">
        <v>3037</v>
      </c>
      <c r="D436" s="4" t="s">
        <v>3288</v>
      </c>
    </row>
    <row r="437" spans="2:4" x14ac:dyDescent="0.35">
      <c r="B437" s="2" t="s">
        <v>2999</v>
      </c>
      <c r="C437" s="15" t="s">
        <v>3037</v>
      </c>
      <c r="D437" s="4" t="s">
        <v>3289</v>
      </c>
    </row>
    <row r="438" spans="2:4" x14ac:dyDescent="0.35">
      <c r="B438" s="11" t="s">
        <v>3005</v>
      </c>
      <c r="C438" s="13" t="s">
        <v>533</v>
      </c>
      <c r="D438" s="16" t="s">
        <v>3290</v>
      </c>
    </row>
    <row r="439" spans="2:4" ht="25" x14ac:dyDescent="0.35">
      <c r="B439" s="7" t="s">
        <v>3019</v>
      </c>
      <c r="C439" s="14" t="s">
        <v>533</v>
      </c>
      <c r="D439" s="9" t="s">
        <v>2546</v>
      </c>
    </row>
    <row r="440" spans="2:4" ht="25" x14ac:dyDescent="0.35">
      <c r="B440" s="2" t="s">
        <v>3021</v>
      </c>
      <c r="C440" s="15" t="s">
        <v>3037</v>
      </c>
      <c r="D440" s="4" t="s">
        <v>2546</v>
      </c>
    </row>
    <row r="441" spans="2:4" ht="25" x14ac:dyDescent="0.35">
      <c r="B441" s="7" t="s">
        <v>3022</v>
      </c>
      <c r="C441" s="14" t="s">
        <v>533</v>
      </c>
      <c r="D441" s="9" t="s">
        <v>3291</v>
      </c>
    </row>
    <row r="442" spans="2:4" x14ac:dyDescent="0.35">
      <c r="B442" s="2" t="s">
        <v>3023</v>
      </c>
      <c r="C442" s="15" t="s">
        <v>3036</v>
      </c>
      <c r="D442" s="4" t="s">
        <v>3291</v>
      </c>
    </row>
    <row r="443" spans="2:4" x14ac:dyDescent="0.35">
      <c r="B443" s="3" t="s">
        <v>3033</v>
      </c>
      <c r="C443" s="1" t="s">
        <v>533</v>
      </c>
      <c r="D443" s="5" t="s">
        <v>103</v>
      </c>
    </row>
  </sheetData>
  <mergeCells count="1">
    <mergeCell ref="B2:D2"/>
  </mergeCells>
  <pageMargins left="0.7" right="0.7" top="0.75" bottom="0.75" header="0.3" footer="0.3"/>
  <pageSetup paperSize="9" orientation="portrait" horizontalDpi="300" verticalDpi="30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U57"/>
  <sheetViews>
    <sheetView showGridLines="0" workbookViewId="0">
      <selection sqref="A1:H1"/>
    </sheetView>
  </sheetViews>
  <sheetFormatPr baseColWidth="10" defaultColWidth="11.453125" defaultRowHeight="12.5" x14ac:dyDescent="0.25"/>
  <cols>
    <col min="1" max="1" width="13.1796875" style="105" customWidth="1"/>
    <col min="2" max="2" width="48.453125" style="105" customWidth="1"/>
    <col min="3" max="3" width="12" style="105" customWidth="1"/>
    <col min="4" max="4" width="13.26953125" style="105" customWidth="1"/>
    <col min="5" max="5" width="12.1796875" style="105" customWidth="1"/>
    <col min="6" max="177" width="11.453125" style="105"/>
    <col min="178" max="16384" width="11.453125" style="222"/>
  </cols>
  <sheetData>
    <row r="2" spans="1:177" ht="15" x14ac:dyDescent="0.3">
      <c r="A2" s="1199" t="s">
        <v>4160</v>
      </c>
      <c r="B2" s="1199"/>
      <c r="C2" s="1199"/>
      <c r="D2" s="1199"/>
      <c r="E2" s="1199"/>
    </row>
    <row r="3" spans="1:177" ht="15" x14ac:dyDescent="0.3">
      <c r="A3" s="1200" t="s">
        <v>34</v>
      </c>
      <c r="B3" s="1200"/>
      <c r="C3" s="1200"/>
      <c r="D3" s="1200"/>
      <c r="E3" s="1200"/>
    </row>
    <row r="4" spans="1:177" ht="15" x14ac:dyDescent="0.3">
      <c r="A4" s="1199" t="s">
        <v>4262</v>
      </c>
      <c r="B4" s="1199"/>
      <c r="C4" s="1199"/>
      <c r="D4" s="1199"/>
      <c r="E4" s="1199"/>
    </row>
    <row r="5" spans="1:177" ht="15" x14ac:dyDescent="0.3">
      <c r="A5" s="1199" t="s">
        <v>4228</v>
      </c>
      <c r="B5" s="1199"/>
      <c r="C5" s="1199"/>
      <c r="D5" s="1199"/>
      <c r="E5" s="1199"/>
    </row>
    <row r="6" spans="1:177" s="309" customFormat="1" ht="18" customHeight="1" x14ac:dyDescent="0.35">
      <c r="A6" s="1477" t="s">
        <v>4229</v>
      </c>
      <c r="B6" s="1477" t="s">
        <v>4229</v>
      </c>
      <c r="C6" s="1477" t="s">
        <v>4229</v>
      </c>
      <c r="D6" s="1477" t="s">
        <v>4229</v>
      </c>
      <c r="E6" s="1477" t="s">
        <v>4229</v>
      </c>
      <c r="F6" s="308"/>
      <c r="G6" s="308"/>
      <c r="H6" s="308"/>
      <c r="I6" s="308"/>
      <c r="J6" s="308"/>
      <c r="K6" s="308"/>
      <c r="L6" s="308"/>
      <c r="M6" s="308"/>
      <c r="N6" s="308"/>
      <c r="O6" s="308"/>
      <c r="P6" s="308"/>
      <c r="Q6" s="308"/>
      <c r="R6" s="308"/>
      <c r="S6" s="308"/>
      <c r="T6" s="308"/>
      <c r="U6" s="308"/>
      <c r="V6" s="308"/>
      <c r="W6" s="308"/>
      <c r="X6" s="308"/>
      <c r="Y6" s="308"/>
      <c r="Z6" s="308"/>
      <c r="AA6" s="308"/>
      <c r="AB6" s="308"/>
      <c r="AC6" s="308"/>
      <c r="AD6" s="308"/>
      <c r="AE6" s="308"/>
      <c r="AF6" s="308"/>
      <c r="AG6" s="308"/>
      <c r="AH6" s="308"/>
      <c r="AI6" s="308"/>
      <c r="AJ6" s="308"/>
      <c r="AK6" s="308"/>
      <c r="AL6" s="308"/>
      <c r="AM6" s="308"/>
      <c r="AN6" s="308"/>
      <c r="AO6" s="308"/>
      <c r="AP6" s="308"/>
      <c r="AQ6" s="308"/>
      <c r="AR6" s="308"/>
      <c r="AS6" s="308"/>
      <c r="AT6" s="308"/>
      <c r="AU6" s="308"/>
      <c r="AV6" s="308"/>
      <c r="AW6" s="308"/>
      <c r="AX6" s="308"/>
      <c r="AY6" s="308"/>
      <c r="AZ6" s="308"/>
      <c r="BA6" s="308"/>
      <c r="BB6" s="308"/>
      <c r="BC6" s="308"/>
      <c r="BD6" s="308"/>
      <c r="BE6" s="308"/>
      <c r="BF6" s="308"/>
      <c r="BG6" s="308"/>
      <c r="BH6" s="308"/>
      <c r="BI6" s="308"/>
      <c r="BJ6" s="308"/>
      <c r="BK6" s="308"/>
      <c r="BL6" s="308"/>
      <c r="BM6" s="308"/>
      <c r="BN6" s="308"/>
      <c r="BO6" s="308"/>
      <c r="BP6" s="308"/>
      <c r="BQ6" s="308"/>
      <c r="BR6" s="308"/>
      <c r="BS6" s="308"/>
      <c r="BT6" s="308"/>
      <c r="BU6" s="308"/>
      <c r="BV6" s="308"/>
      <c r="BW6" s="308"/>
      <c r="BX6" s="308"/>
      <c r="BY6" s="308"/>
      <c r="BZ6" s="308"/>
      <c r="CA6" s="308"/>
      <c r="CB6" s="308"/>
      <c r="CC6" s="308"/>
      <c r="CD6" s="308"/>
      <c r="CE6" s="308"/>
      <c r="CF6" s="308"/>
      <c r="CG6" s="308"/>
      <c r="CH6" s="308"/>
      <c r="CI6" s="308"/>
      <c r="CJ6" s="308"/>
      <c r="CK6" s="308"/>
      <c r="CL6" s="308"/>
      <c r="CM6" s="308"/>
      <c r="CN6" s="308"/>
      <c r="CO6" s="308"/>
      <c r="CP6" s="308"/>
      <c r="CQ6" s="308"/>
      <c r="CR6" s="308"/>
      <c r="CS6" s="308"/>
      <c r="CT6" s="308"/>
      <c r="CU6" s="308"/>
      <c r="CV6" s="308"/>
      <c r="CW6" s="308"/>
      <c r="CX6" s="308"/>
      <c r="CY6" s="308"/>
      <c r="CZ6" s="308"/>
      <c r="DA6" s="308"/>
      <c r="DB6" s="308"/>
      <c r="DC6" s="308"/>
      <c r="DD6" s="308"/>
      <c r="DE6" s="308"/>
      <c r="DF6" s="308"/>
      <c r="DG6" s="308"/>
      <c r="DH6" s="308"/>
      <c r="DI6" s="308"/>
      <c r="DJ6" s="308"/>
      <c r="DK6" s="308"/>
      <c r="DL6" s="308"/>
      <c r="DM6" s="308"/>
      <c r="DN6" s="308"/>
      <c r="DO6" s="308"/>
      <c r="DP6" s="308"/>
      <c r="DQ6" s="308"/>
      <c r="DR6" s="308"/>
      <c r="DS6" s="308"/>
      <c r="DT6" s="308"/>
      <c r="DU6" s="308"/>
      <c r="DV6" s="308"/>
      <c r="DW6" s="308"/>
      <c r="DX6" s="308"/>
      <c r="DY6" s="308"/>
      <c r="DZ6" s="308"/>
      <c r="EA6" s="308"/>
      <c r="EB6" s="308"/>
      <c r="EC6" s="308"/>
      <c r="ED6" s="308"/>
      <c r="EE6" s="308"/>
      <c r="EF6" s="308"/>
      <c r="EG6" s="308"/>
      <c r="EH6" s="308"/>
      <c r="EI6" s="308"/>
      <c r="EJ6" s="308"/>
      <c r="EK6" s="308"/>
      <c r="EL6" s="308"/>
      <c r="EM6" s="308"/>
      <c r="EN6" s="308"/>
      <c r="EO6" s="308"/>
      <c r="EP6" s="308"/>
      <c r="EQ6" s="308"/>
      <c r="ER6" s="308"/>
      <c r="ES6" s="308"/>
      <c r="ET6" s="308"/>
      <c r="EU6" s="308"/>
      <c r="EV6" s="308"/>
      <c r="EW6" s="308"/>
      <c r="EX6" s="308"/>
      <c r="EY6" s="308"/>
      <c r="EZ6" s="308"/>
      <c r="FA6" s="308"/>
      <c r="FB6" s="308"/>
      <c r="FC6" s="308"/>
      <c r="FD6" s="308"/>
      <c r="FE6" s="308"/>
      <c r="FF6" s="308"/>
      <c r="FG6" s="308"/>
      <c r="FH6" s="308"/>
      <c r="FI6" s="308"/>
      <c r="FJ6" s="308"/>
      <c r="FK6" s="308"/>
      <c r="FL6" s="308"/>
      <c r="FM6" s="308"/>
      <c r="FN6" s="308"/>
      <c r="FO6" s="308"/>
      <c r="FP6" s="308"/>
      <c r="FQ6" s="308"/>
      <c r="FR6" s="308"/>
      <c r="FS6" s="308"/>
      <c r="FT6" s="308"/>
      <c r="FU6" s="308"/>
    </row>
    <row r="7" spans="1:177" ht="15" x14ac:dyDescent="0.3">
      <c r="A7" s="1306"/>
      <c r="B7" s="1304"/>
      <c r="C7" s="1307"/>
      <c r="D7" s="1308"/>
    </row>
    <row r="8" spans="1:177" s="292" customFormat="1" ht="13.5" customHeight="1" x14ac:dyDescent="0.3">
      <c r="A8" s="1205" t="s">
        <v>5021</v>
      </c>
      <c r="B8" s="1205" t="s">
        <v>4231</v>
      </c>
      <c r="C8" s="1205" t="s">
        <v>5022</v>
      </c>
      <c r="D8" s="1206" t="s">
        <v>4233</v>
      </c>
      <c r="E8" s="1206"/>
      <c r="F8" s="310"/>
      <c r="G8" s="310"/>
      <c r="H8" s="310"/>
      <c r="I8" s="310"/>
      <c r="J8" s="310"/>
      <c r="K8" s="310"/>
      <c r="L8" s="310"/>
      <c r="M8" s="310"/>
      <c r="N8" s="310"/>
      <c r="O8" s="310"/>
      <c r="P8" s="310"/>
      <c r="Q8" s="310"/>
      <c r="R8" s="310"/>
      <c r="S8" s="310"/>
      <c r="T8" s="310"/>
      <c r="U8" s="310"/>
      <c r="V8" s="310"/>
      <c r="W8" s="310"/>
      <c r="X8" s="310"/>
      <c r="Y8" s="310"/>
      <c r="Z8" s="310"/>
      <c r="AA8" s="310"/>
      <c r="AB8" s="310"/>
      <c r="AC8" s="310"/>
      <c r="AD8" s="310"/>
      <c r="AE8" s="310"/>
      <c r="AF8" s="310"/>
      <c r="AG8" s="310"/>
      <c r="AH8" s="310"/>
      <c r="AI8" s="310"/>
      <c r="AJ8" s="310"/>
      <c r="AK8" s="310"/>
      <c r="AL8" s="310"/>
      <c r="AM8" s="310"/>
      <c r="AN8" s="310"/>
      <c r="AO8" s="310"/>
      <c r="AP8" s="310"/>
      <c r="AQ8" s="310"/>
      <c r="AR8" s="310"/>
      <c r="AS8" s="310"/>
      <c r="AT8" s="310"/>
      <c r="AU8" s="310"/>
      <c r="AV8" s="310"/>
      <c r="AW8" s="310"/>
      <c r="AX8" s="310"/>
      <c r="AY8" s="310"/>
      <c r="AZ8" s="310"/>
      <c r="BA8" s="310"/>
      <c r="BB8" s="310"/>
      <c r="BC8" s="310"/>
      <c r="BD8" s="310"/>
      <c r="BE8" s="310"/>
      <c r="BF8" s="310"/>
      <c r="BG8" s="310"/>
      <c r="BH8" s="310"/>
      <c r="BI8" s="310"/>
      <c r="BJ8" s="310"/>
      <c r="BK8" s="310"/>
      <c r="BL8" s="310"/>
      <c r="BM8" s="310"/>
      <c r="BN8" s="310"/>
      <c r="BO8" s="310"/>
      <c r="BP8" s="310"/>
      <c r="BQ8" s="310"/>
      <c r="BR8" s="310"/>
      <c r="BS8" s="310"/>
      <c r="BT8" s="310"/>
      <c r="BU8" s="310"/>
      <c r="BV8" s="310"/>
      <c r="BW8" s="310"/>
      <c r="BX8" s="310"/>
      <c r="BY8" s="310"/>
      <c r="BZ8" s="310"/>
      <c r="CA8" s="310"/>
      <c r="CB8" s="310"/>
      <c r="CC8" s="310"/>
      <c r="CD8" s="310"/>
      <c r="CE8" s="310"/>
      <c r="CF8" s="310"/>
      <c r="CG8" s="310"/>
      <c r="CH8" s="310"/>
      <c r="CI8" s="310"/>
      <c r="CJ8" s="310"/>
      <c r="CK8" s="310"/>
      <c r="CL8" s="310"/>
      <c r="CM8" s="310"/>
      <c r="CN8" s="310"/>
      <c r="CO8" s="310"/>
      <c r="CP8" s="310"/>
      <c r="CQ8" s="310"/>
      <c r="CR8" s="310"/>
      <c r="CS8" s="310"/>
      <c r="CT8" s="310"/>
      <c r="CU8" s="310"/>
      <c r="CV8" s="310"/>
      <c r="CW8" s="310"/>
      <c r="CX8" s="310"/>
      <c r="CY8" s="310"/>
      <c r="CZ8" s="310"/>
      <c r="DA8" s="310"/>
      <c r="DB8" s="310"/>
      <c r="DC8" s="310"/>
      <c r="DD8" s="310"/>
      <c r="DE8" s="310"/>
      <c r="DF8" s="310"/>
      <c r="DG8" s="310"/>
      <c r="DH8" s="310"/>
      <c r="DI8" s="310"/>
      <c r="DJ8" s="310"/>
      <c r="DK8" s="310"/>
      <c r="DL8" s="310"/>
      <c r="DM8" s="310"/>
      <c r="DN8" s="310"/>
      <c r="DO8" s="310"/>
      <c r="DP8" s="310"/>
      <c r="DQ8" s="310"/>
      <c r="DR8" s="310"/>
      <c r="DS8" s="310"/>
      <c r="DT8" s="310"/>
      <c r="DU8" s="310"/>
      <c r="DV8" s="310"/>
      <c r="DW8" s="310"/>
      <c r="DX8" s="310"/>
      <c r="DY8" s="310"/>
      <c r="DZ8" s="310"/>
      <c r="EA8" s="310"/>
      <c r="EB8" s="310"/>
      <c r="EC8" s="310"/>
      <c r="ED8" s="310"/>
      <c r="EE8" s="310"/>
      <c r="EF8" s="310"/>
      <c r="EG8" s="310"/>
      <c r="EH8" s="310"/>
      <c r="EI8" s="310"/>
      <c r="EJ8" s="310"/>
      <c r="EK8" s="310"/>
      <c r="EL8" s="310"/>
      <c r="EM8" s="310"/>
      <c r="EN8" s="310"/>
      <c r="EO8" s="310"/>
      <c r="EP8" s="310"/>
      <c r="EQ8" s="310"/>
      <c r="ER8" s="310"/>
      <c r="ES8" s="310"/>
      <c r="ET8" s="310"/>
      <c r="EU8" s="310"/>
      <c r="EV8" s="310"/>
      <c r="EW8" s="310"/>
      <c r="EX8" s="310"/>
      <c r="EY8" s="310"/>
      <c r="EZ8" s="310"/>
      <c r="FA8" s="310"/>
      <c r="FB8" s="310"/>
      <c r="FC8" s="310"/>
      <c r="FD8" s="310"/>
      <c r="FE8" s="310"/>
      <c r="FF8" s="310"/>
      <c r="FG8" s="310"/>
      <c r="FH8" s="310"/>
      <c r="FI8" s="310"/>
      <c r="FJ8" s="310"/>
      <c r="FK8" s="310"/>
      <c r="FL8" s="310"/>
      <c r="FM8" s="310"/>
      <c r="FN8" s="310"/>
      <c r="FO8" s="310"/>
      <c r="FP8" s="310"/>
      <c r="FQ8" s="310"/>
      <c r="FR8" s="310"/>
      <c r="FS8" s="310"/>
      <c r="FT8" s="310"/>
      <c r="FU8" s="310"/>
    </row>
    <row r="9" spans="1:177" s="292" customFormat="1" ht="14.25" customHeight="1" x14ac:dyDescent="0.3">
      <c r="A9" s="1205"/>
      <c r="B9" s="1205"/>
      <c r="C9" s="1205"/>
      <c r="D9" s="1207" t="s">
        <v>4234</v>
      </c>
      <c r="E9" s="1207" t="s">
        <v>4235</v>
      </c>
      <c r="F9" s="310"/>
      <c r="G9" s="310"/>
      <c r="H9" s="310"/>
      <c r="I9" s="310"/>
      <c r="J9" s="310"/>
      <c r="K9" s="310"/>
      <c r="L9" s="310"/>
      <c r="M9" s="310"/>
      <c r="N9" s="310"/>
      <c r="O9" s="310"/>
      <c r="P9" s="310"/>
      <c r="Q9" s="310"/>
      <c r="R9" s="310"/>
      <c r="S9" s="310"/>
      <c r="T9" s="310"/>
      <c r="U9" s="310"/>
      <c r="V9" s="310"/>
      <c r="W9" s="310"/>
      <c r="X9" s="310"/>
      <c r="Y9" s="310"/>
      <c r="Z9" s="310"/>
      <c r="AA9" s="310"/>
      <c r="AB9" s="310"/>
      <c r="AC9" s="310"/>
      <c r="AD9" s="310"/>
      <c r="AE9" s="310"/>
      <c r="AF9" s="310"/>
      <c r="AG9" s="310"/>
      <c r="AH9" s="310"/>
      <c r="AI9" s="310"/>
      <c r="AJ9" s="310"/>
      <c r="AK9" s="310"/>
      <c r="AL9" s="310"/>
      <c r="AM9" s="310"/>
      <c r="AN9" s="310"/>
      <c r="AO9" s="310"/>
      <c r="AP9" s="310"/>
      <c r="AQ9" s="310"/>
      <c r="AR9" s="310"/>
      <c r="AS9" s="310"/>
      <c r="AT9" s="310"/>
      <c r="AU9" s="310"/>
      <c r="AV9" s="310"/>
      <c r="AW9" s="310"/>
      <c r="AX9" s="310"/>
      <c r="AY9" s="310"/>
      <c r="AZ9" s="310"/>
      <c r="BA9" s="310"/>
      <c r="BB9" s="310"/>
      <c r="BC9" s="310"/>
      <c r="BD9" s="310"/>
      <c r="BE9" s="310"/>
      <c r="BF9" s="310"/>
      <c r="BG9" s="310"/>
      <c r="BH9" s="310"/>
      <c r="BI9" s="310"/>
      <c r="BJ9" s="310"/>
      <c r="BK9" s="310"/>
      <c r="BL9" s="310"/>
      <c r="BM9" s="310"/>
      <c r="BN9" s="310"/>
      <c r="BO9" s="310"/>
      <c r="BP9" s="310"/>
      <c r="BQ9" s="310"/>
      <c r="BR9" s="310"/>
      <c r="BS9" s="310"/>
      <c r="BT9" s="310"/>
      <c r="BU9" s="310"/>
      <c r="BV9" s="310"/>
      <c r="BW9" s="310"/>
      <c r="BX9" s="310"/>
      <c r="BY9" s="310"/>
      <c r="BZ9" s="310"/>
      <c r="CA9" s="310"/>
      <c r="CB9" s="310"/>
      <c r="CC9" s="310"/>
      <c r="CD9" s="310"/>
      <c r="CE9" s="310"/>
      <c r="CF9" s="310"/>
      <c r="CG9" s="310"/>
      <c r="CH9" s="310"/>
      <c r="CI9" s="310"/>
      <c r="CJ9" s="310"/>
      <c r="CK9" s="310"/>
      <c r="CL9" s="310"/>
      <c r="CM9" s="310"/>
      <c r="CN9" s="310"/>
      <c r="CO9" s="310"/>
      <c r="CP9" s="310"/>
      <c r="CQ9" s="310"/>
      <c r="CR9" s="310"/>
      <c r="CS9" s="310"/>
      <c r="CT9" s="310"/>
      <c r="CU9" s="310"/>
      <c r="CV9" s="310"/>
      <c r="CW9" s="310"/>
      <c r="CX9" s="310"/>
      <c r="CY9" s="310"/>
      <c r="CZ9" s="310"/>
      <c r="DA9" s="310"/>
      <c r="DB9" s="310"/>
      <c r="DC9" s="310"/>
      <c r="DD9" s="310"/>
      <c r="DE9" s="310"/>
      <c r="DF9" s="310"/>
      <c r="DG9" s="310"/>
      <c r="DH9" s="310"/>
      <c r="DI9" s="310"/>
      <c r="DJ9" s="310"/>
      <c r="DK9" s="310"/>
      <c r="DL9" s="310"/>
      <c r="DM9" s="310"/>
      <c r="DN9" s="310"/>
      <c r="DO9" s="310"/>
      <c r="DP9" s="310"/>
      <c r="DQ9" s="310"/>
      <c r="DR9" s="310"/>
      <c r="DS9" s="310"/>
      <c r="DT9" s="310"/>
      <c r="DU9" s="310"/>
      <c r="DV9" s="310"/>
      <c r="DW9" s="310"/>
      <c r="DX9" s="310"/>
      <c r="DY9" s="310"/>
      <c r="DZ9" s="310"/>
      <c r="EA9" s="310"/>
      <c r="EB9" s="310"/>
      <c r="EC9" s="310"/>
      <c r="ED9" s="310"/>
      <c r="EE9" s="310"/>
      <c r="EF9" s="310"/>
      <c r="EG9" s="310"/>
      <c r="EH9" s="310"/>
      <c r="EI9" s="310"/>
      <c r="EJ9" s="310"/>
      <c r="EK9" s="310"/>
      <c r="EL9" s="310"/>
      <c r="EM9" s="310"/>
      <c r="EN9" s="310"/>
      <c r="EO9" s="310"/>
      <c r="EP9" s="310"/>
      <c r="EQ9" s="310"/>
      <c r="ER9" s="310"/>
      <c r="ES9" s="310"/>
      <c r="ET9" s="310"/>
      <c r="EU9" s="310"/>
      <c r="EV9" s="310"/>
      <c r="EW9" s="310"/>
      <c r="EX9" s="310"/>
      <c r="EY9" s="310"/>
      <c r="EZ9" s="310"/>
      <c r="FA9" s="310"/>
      <c r="FB9" s="310"/>
      <c r="FC9" s="310"/>
      <c r="FD9" s="310"/>
      <c r="FE9" s="310"/>
      <c r="FF9" s="310"/>
      <c r="FG9" s="310"/>
      <c r="FH9" s="310"/>
      <c r="FI9" s="310"/>
      <c r="FJ9" s="310"/>
      <c r="FK9" s="310"/>
      <c r="FL9" s="310"/>
      <c r="FM9" s="310"/>
      <c r="FN9" s="310"/>
      <c r="FO9" s="310"/>
      <c r="FP9" s="310"/>
      <c r="FQ9" s="310"/>
      <c r="FR9" s="310"/>
      <c r="FS9" s="310"/>
      <c r="FT9" s="310"/>
      <c r="FU9" s="310"/>
    </row>
    <row r="10" spans="1:177" s="292" customFormat="1" ht="15" customHeight="1" x14ac:dyDescent="0.3">
      <c r="A10" s="1208"/>
      <c r="B10" s="1208"/>
      <c r="C10" s="1208"/>
      <c r="D10" s="1209"/>
      <c r="E10" s="1209"/>
      <c r="F10" s="310"/>
      <c r="G10" s="310"/>
      <c r="H10" s="310"/>
      <c r="I10" s="310"/>
      <c r="J10" s="310"/>
      <c r="K10" s="310"/>
      <c r="L10" s="310"/>
      <c r="M10" s="310"/>
      <c r="N10" s="310"/>
      <c r="O10" s="310"/>
      <c r="P10" s="310"/>
      <c r="Q10" s="310"/>
      <c r="R10" s="310"/>
      <c r="S10" s="310"/>
      <c r="T10" s="310"/>
      <c r="U10" s="310"/>
      <c r="V10" s="310"/>
      <c r="W10" s="310"/>
      <c r="X10" s="310"/>
      <c r="Y10" s="310"/>
      <c r="Z10" s="310"/>
      <c r="AA10" s="310"/>
      <c r="AB10" s="310"/>
      <c r="AC10" s="310"/>
      <c r="AD10" s="310"/>
      <c r="AE10" s="310"/>
      <c r="AF10" s="310"/>
      <c r="AG10" s="310"/>
      <c r="AH10" s="310"/>
      <c r="AI10" s="310"/>
      <c r="AJ10" s="310"/>
      <c r="AK10" s="310"/>
      <c r="AL10" s="310"/>
      <c r="AM10" s="310"/>
      <c r="AN10" s="310"/>
      <c r="AO10" s="310"/>
      <c r="AP10" s="310"/>
      <c r="AQ10" s="310"/>
      <c r="AR10" s="310"/>
      <c r="AS10" s="310"/>
      <c r="AT10" s="310"/>
      <c r="AU10" s="310"/>
      <c r="AV10" s="310"/>
      <c r="AW10" s="310"/>
      <c r="AX10" s="310"/>
      <c r="AY10" s="310"/>
      <c r="AZ10" s="310"/>
      <c r="BA10" s="310"/>
      <c r="BB10" s="310"/>
      <c r="BC10" s="310"/>
      <c r="BD10" s="310"/>
      <c r="BE10" s="310"/>
      <c r="BF10" s="310"/>
      <c r="BG10" s="310"/>
      <c r="BH10" s="310"/>
      <c r="BI10" s="310"/>
      <c r="BJ10" s="310"/>
      <c r="BK10" s="310"/>
      <c r="BL10" s="310"/>
      <c r="BM10" s="310"/>
      <c r="BN10" s="310"/>
      <c r="BO10" s="310"/>
      <c r="BP10" s="310"/>
      <c r="BQ10" s="310"/>
      <c r="BR10" s="310"/>
      <c r="BS10" s="310"/>
      <c r="BT10" s="310"/>
      <c r="BU10" s="310"/>
      <c r="BV10" s="310"/>
      <c r="BW10" s="310"/>
      <c r="BX10" s="310"/>
      <c r="BY10" s="310"/>
      <c r="BZ10" s="310"/>
      <c r="CA10" s="310"/>
      <c r="CB10" s="310"/>
      <c r="CC10" s="310"/>
      <c r="CD10" s="310"/>
      <c r="CE10" s="310"/>
      <c r="CF10" s="310"/>
      <c r="CG10" s="310"/>
      <c r="CH10" s="310"/>
      <c r="CI10" s="310"/>
      <c r="CJ10" s="310"/>
      <c r="CK10" s="310"/>
      <c r="CL10" s="310"/>
      <c r="CM10" s="310"/>
      <c r="CN10" s="310"/>
      <c r="CO10" s="310"/>
      <c r="CP10" s="310"/>
      <c r="CQ10" s="310"/>
      <c r="CR10" s="310"/>
      <c r="CS10" s="310"/>
      <c r="CT10" s="310"/>
      <c r="CU10" s="310"/>
      <c r="CV10" s="310"/>
      <c r="CW10" s="310"/>
      <c r="CX10" s="310"/>
      <c r="CY10" s="310"/>
      <c r="CZ10" s="310"/>
      <c r="DA10" s="310"/>
      <c r="DB10" s="310"/>
      <c r="DC10" s="310"/>
      <c r="DD10" s="310"/>
      <c r="DE10" s="310"/>
      <c r="DF10" s="310"/>
      <c r="DG10" s="310"/>
      <c r="DH10" s="310"/>
      <c r="DI10" s="310"/>
      <c r="DJ10" s="310"/>
      <c r="DK10" s="310"/>
      <c r="DL10" s="310"/>
      <c r="DM10" s="310"/>
      <c r="DN10" s="310"/>
      <c r="DO10" s="310"/>
      <c r="DP10" s="310"/>
      <c r="DQ10" s="310"/>
      <c r="DR10" s="310"/>
      <c r="DS10" s="310"/>
      <c r="DT10" s="310"/>
      <c r="DU10" s="310"/>
      <c r="DV10" s="310"/>
      <c r="DW10" s="310"/>
      <c r="DX10" s="310"/>
      <c r="DY10" s="310"/>
      <c r="DZ10" s="310"/>
      <c r="EA10" s="310"/>
      <c r="EB10" s="310"/>
      <c r="EC10" s="310"/>
      <c r="ED10" s="310"/>
      <c r="EE10" s="310"/>
      <c r="EF10" s="310"/>
      <c r="EG10" s="310"/>
      <c r="EH10" s="310"/>
      <c r="EI10" s="310"/>
      <c r="EJ10" s="310"/>
      <c r="EK10" s="310"/>
      <c r="EL10" s="310"/>
      <c r="EM10" s="310"/>
      <c r="EN10" s="310"/>
      <c r="EO10" s="310"/>
      <c r="EP10" s="310"/>
      <c r="EQ10" s="310"/>
      <c r="ER10" s="310"/>
      <c r="ES10" s="310"/>
      <c r="ET10" s="310"/>
      <c r="EU10" s="310"/>
      <c r="EV10" s="310"/>
      <c r="EW10" s="310"/>
      <c r="EX10" s="310"/>
      <c r="EY10" s="310"/>
      <c r="EZ10" s="310"/>
      <c r="FA10" s="310"/>
      <c r="FB10" s="310"/>
      <c r="FC10" s="310"/>
      <c r="FD10" s="310"/>
      <c r="FE10" s="310"/>
      <c r="FF10" s="310"/>
      <c r="FG10" s="310"/>
      <c r="FH10" s="310"/>
      <c r="FI10" s="310"/>
      <c r="FJ10" s="310"/>
      <c r="FK10" s="310"/>
      <c r="FL10" s="310"/>
      <c r="FM10" s="310"/>
      <c r="FN10" s="310"/>
      <c r="FO10" s="310"/>
      <c r="FP10" s="310"/>
      <c r="FQ10" s="310"/>
      <c r="FR10" s="310"/>
      <c r="FS10" s="310"/>
      <c r="FT10" s="310"/>
      <c r="FU10" s="310"/>
    </row>
    <row r="11" spans="1:177" s="293" customFormat="1" ht="15" customHeight="1" x14ac:dyDescent="0.3">
      <c r="A11" s="1210" t="s">
        <v>4167</v>
      </c>
      <c r="B11" s="1210" t="s">
        <v>4167</v>
      </c>
      <c r="C11" s="1211"/>
      <c r="D11" s="1212"/>
      <c r="E11" s="1212"/>
    </row>
    <row r="12" spans="1:177" s="1479" customFormat="1" x14ac:dyDescent="0.25">
      <c r="A12" s="311" t="s">
        <v>5602</v>
      </c>
      <c r="B12" s="312" t="s">
        <v>4307</v>
      </c>
      <c r="C12" s="1310">
        <v>1</v>
      </c>
      <c r="D12" s="313">
        <v>80089.2</v>
      </c>
      <c r="E12" s="313">
        <v>80089.2</v>
      </c>
      <c r="F12" s="1478"/>
      <c r="G12" s="1478"/>
      <c r="H12" s="1478"/>
      <c r="I12" s="1478"/>
      <c r="J12" s="1478"/>
      <c r="K12" s="1478"/>
      <c r="L12" s="1478"/>
      <c r="M12" s="1478"/>
      <c r="N12" s="1478"/>
      <c r="O12" s="1478"/>
      <c r="P12" s="1478"/>
      <c r="Q12" s="1478"/>
      <c r="R12" s="1478"/>
      <c r="S12" s="1478"/>
      <c r="T12" s="1478"/>
      <c r="U12" s="1478"/>
      <c r="V12" s="1478"/>
      <c r="W12" s="1478"/>
      <c r="X12" s="1478"/>
      <c r="Y12" s="1478"/>
      <c r="Z12" s="1478"/>
      <c r="AA12" s="1478"/>
      <c r="AB12" s="1478"/>
      <c r="AC12" s="1478"/>
      <c r="AD12" s="1478"/>
      <c r="AE12" s="1478"/>
      <c r="AF12" s="1478"/>
      <c r="AG12" s="1478"/>
      <c r="AH12" s="1478"/>
      <c r="AI12" s="1478"/>
      <c r="AJ12" s="1478"/>
      <c r="AK12" s="1478"/>
      <c r="AL12" s="1478"/>
      <c r="AM12" s="1478"/>
      <c r="AN12" s="1478"/>
      <c r="AO12" s="1478"/>
      <c r="AP12" s="1478"/>
      <c r="AQ12" s="1478"/>
      <c r="AR12" s="1478"/>
      <c r="AS12" s="1478"/>
      <c r="AT12" s="1478"/>
      <c r="AU12" s="1478"/>
      <c r="AV12" s="1478"/>
      <c r="AW12" s="1478"/>
      <c r="AX12" s="1478"/>
      <c r="AY12" s="1478"/>
      <c r="AZ12" s="1478"/>
      <c r="BA12" s="1478"/>
      <c r="BB12" s="1478"/>
      <c r="BC12" s="1478"/>
      <c r="BD12" s="1478"/>
      <c r="BE12" s="1478"/>
      <c r="BF12" s="1478"/>
      <c r="BG12" s="1478"/>
      <c r="BH12" s="1478"/>
      <c r="BI12" s="1478"/>
      <c r="BJ12" s="1478"/>
      <c r="BK12" s="1478"/>
      <c r="BL12" s="1478"/>
      <c r="BM12" s="1478"/>
      <c r="BN12" s="1478"/>
      <c r="BO12" s="1478"/>
      <c r="BP12" s="1478"/>
      <c r="BQ12" s="1478"/>
      <c r="BR12" s="1478"/>
      <c r="BS12" s="1478"/>
      <c r="BT12" s="1478"/>
      <c r="BU12" s="1478"/>
      <c r="BV12" s="1478"/>
      <c r="BW12" s="1478"/>
      <c r="BX12" s="1478"/>
      <c r="BY12" s="1478"/>
      <c r="BZ12" s="1478"/>
      <c r="CA12" s="1478"/>
      <c r="CB12" s="1478"/>
      <c r="CC12" s="1478"/>
      <c r="CD12" s="1478"/>
      <c r="CE12" s="1478"/>
      <c r="CF12" s="1478"/>
      <c r="CG12" s="1478"/>
      <c r="CH12" s="1478"/>
      <c r="CI12" s="1478"/>
      <c r="CJ12" s="1478"/>
      <c r="CK12" s="1478"/>
      <c r="CL12" s="1478"/>
      <c r="CM12" s="1478"/>
      <c r="CN12" s="1478"/>
      <c r="CO12" s="1478"/>
      <c r="CP12" s="1478"/>
      <c r="CQ12" s="1478"/>
      <c r="CR12" s="1478"/>
      <c r="CS12" s="1478"/>
      <c r="CT12" s="1478"/>
      <c r="CU12" s="1478"/>
      <c r="CV12" s="1478"/>
      <c r="CW12" s="1478"/>
      <c r="CX12" s="1478"/>
      <c r="CY12" s="1478"/>
      <c r="CZ12" s="1478"/>
      <c r="DA12" s="1478"/>
      <c r="DB12" s="1478"/>
      <c r="DC12" s="1478"/>
      <c r="DD12" s="1478"/>
      <c r="DE12" s="1478"/>
      <c r="DF12" s="1478"/>
      <c r="DG12" s="1478"/>
      <c r="DH12" s="1478"/>
      <c r="DI12" s="1478"/>
      <c r="DJ12" s="1478"/>
      <c r="DK12" s="1478"/>
      <c r="DL12" s="1478"/>
      <c r="DM12" s="1478"/>
      <c r="DN12" s="1478"/>
      <c r="DO12" s="1478"/>
      <c r="DP12" s="1478"/>
      <c r="DQ12" s="1478"/>
      <c r="DR12" s="1478"/>
      <c r="DS12" s="1478"/>
      <c r="DT12" s="1478"/>
      <c r="DU12" s="1478"/>
      <c r="DV12" s="1478"/>
      <c r="DW12" s="1478"/>
      <c r="DX12" s="1478"/>
      <c r="DY12" s="1478"/>
      <c r="DZ12" s="1478"/>
      <c r="EA12" s="1478"/>
      <c r="EB12" s="1478"/>
      <c r="EC12" s="1478"/>
      <c r="ED12" s="1478"/>
      <c r="EE12" s="1478"/>
      <c r="EF12" s="1478"/>
      <c r="EG12" s="1478"/>
      <c r="EH12" s="1478"/>
      <c r="EI12" s="1478"/>
      <c r="EJ12" s="1478"/>
      <c r="EK12" s="1478"/>
      <c r="EL12" s="1478"/>
      <c r="EM12" s="1478"/>
      <c r="EN12" s="1478"/>
      <c r="EO12" s="1478"/>
      <c r="EP12" s="1478"/>
      <c r="EQ12" s="1478"/>
      <c r="ER12" s="1478"/>
      <c r="ES12" s="1478"/>
      <c r="ET12" s="1478"/>
      <c r="EU12" s="1478"/>
      <c r="EV12" s="1478"/>
      <c r="EW12" s="1478"/>
      <c r="EX12" s="1478"/>
      <c r="EY12" s="1478"/>
      <c r="EZ12" s="1478"/>
      <c r="FA12" s="1478"/>
      <c r="FB12" s="1478"/>
      <c r="FC12" s="1478"/>
      <c r="FD12" s="1478"/>
      <c r="FE12" s="1478"/>
      <c r="FF12" s="1478"/>
      <c r="FG12" s="1478"/>
      <c r="FH12" s="1478"/>
      <c r="FI12" s="1478"/>
      <c r="FJ12" s="1478"/>
      <c r="FK12" s="1478"/>
      <c r="FL12" s="1478"/>
      <c r="FM12" s="1478"/>
      <c r="FN12" s="1478"/>
      <c r="FO12" s="1478"/>
      <c r="FP12" s="1478"/>
      <c r="FQ12" s="1478"/>
      <c r="FR12" s="1478"/>
      <c r="FS12" s="1478"/>
      <c r="FT12" s="1478"/>
      <c r="FU12" s="1478"/>
    </row>
    <row r="13" spans="1:177" s="1479" customFormat="1" x14ac:dyDescent="0.25">
      <c r="A13" s="311" t="s">
        <v>5603</v>
      </c>
      <c r="B13" s="312" t="s">
        <v>4342</v>
      </c>
      <c r="C13" s="1310">
        <v>3</v>
      </c>
      <c r="D13" s="313">
        <v>52393.5</v>
      </c>
      <c r="E13" s="313">
        <v>52393.5</v>
      </c>
      <c r="F13" s="1478"/>
      <c r="G13" s="1478"/>
      <c r="H13" s="1478"/>
      <c r="I13" s="1478"/>
      <c r="J13" s="1478"/>
      <c r="K13" s="1478"/>
      <c r="L13" s="1478"/>
      <c r="M13" s="1478"/>
      <c r="N13" s="1478"/>
      <c r="O13" s="1478"/>
      <c r="P13" s="1478"/>
      <c r="Q13" s="1478"/>
      <c r="R13" s="1478"/>
      <c r="S13" s="1478"/>
      <c r="T13" s="1478"/>
      <c r="U13" s="1478"/>
      <c r="V13" s="1478"/>
      <c r="W13" s="1478"/>
      <c r="X13" s="1478"/>
      <c r="Y13" s="1478"/>
      <c r="Z13" s="1478"/>
      <c r="AA13" s="1478"/>
      <c r="AB13" s="1478"/>
      <c r="AC13" s="1478"/>
      <c r="AD13" s="1478"/>
      <c r="AE13" s="1478"/>
      <c r="AF13" s="1478"/>
      <c r="AG13" s="1478"/>
      <c r="AH13" s="1478"/>
      <c r="AI13" s="1478"/>
      <c r="AJ13" s="1478"/>
      <c r="AK13" s="1478"/>
      <c r="AL13" s="1478"/>
      <c r="AM13" s="1478"/>
      <c r="AN13" s="1478"/>
      <c r="AO13" s="1478"/>
      <c r="AP13" s="1478"/>
      <c r="AQ13" s="1478"/>
      <c r="AR13" s="1478"/>
      <c r="AS13" s="1478"/>
      <c r="AT13" s="1478"/>
      <c r="AU13" s="1478"/>
      <c r="AV13" s="1478"/>
      <c r="AW13" s="1478"/>
      <c r="AX13" s="1478"/>
      <c r="AY13" s="1478"/>
      <c r="AZ13" s="1478"/>
      <c r="BA13" s="1478"/>
      <c r="BB13" s="1478"/>
      <c r="BC13" s="1478"/>
      <c r="BD13" s="1478"/>
      <c r="BE13" s="1478"/>
      <c r="BF13" s="1478"/>
      <c r="BG13" s="1478"/>
      <c r="BH13" s="1478"/>
      <c r="BI13" s="1478"/>
      <c r="BJ13" s="1478"/>
      <c r="BK13" s="1478"/>
      <c r="BL13" s="1478"/>
      <c r="BM13" s="1478"/>
      <c r="BN13" s="1478"/>
      <c r="BO13" s="1478"/>
      <c r="BP13" s="1478"/>
      <c r="BQ13" s="1478"/>
      <c r="BR13" s="1478"/>
      <c r="BS13" s="1478"/>
      <c r="BT13" s="1478"/>
      <c r="BU13" s="1478"/>
      <c r="BV13" s="1478"/>
      <c r="BW13" s="1478"/>
      <c r="BX13" s="1478"/>
      <c r="BY13" s="1478"/>
      <c r="BZ13" s="1478"/>
      <c r="CA13" s="1478"/>
      <c r="CB13" s="1478"/>
      <c r="CC13" s="1478"/>
      <c r="CD13" s="1478"/>
      <c r="CE13" s="1478"/>
      <c r="CF13" s="1478"/>
      <c r="CG13" s="1478"/>
      <c r="CH13" s="1478"/>
      <c r="CI13" s="1478"/>
      <c r="CJ13" s="1478"/>
      <c r="CK13" s="1478"/>
      <c r="CL13" s="1478"/>
      <c r="CM13" s="1478"/>
      <c r="CN13" s="1478"/>
      <c r="CO13" s="1478"/>
      <c r="CP13" s="1478"/>
      <c r="CQ13" s="1478"/>
      <c r="CR13" s="1478"/>
      <c r="CS13" s="1478"/>
      <c r="CT13" s="1478"/>
      <c r="CU13" s="1478"/>
      <c r="CV13" s="1478"/>
      <c r="CW13" s="1478"/>
      <c r="CX13" s="1478"/>
      <c r="CY13" s="1478"/>
      <c r="CZ13" s="1478"/>
      <c r="DA13" s="1478"/>
      <c r="DB13" s="1478"/>
      <c r="DC13" s="1478"/>
      <c r="DD13" s="1478"/>
      <c r="DE13" s="1478"/>
      <c r="DF13" s="1478"/>
      <c r="DG13" s="1478"/>
      <c r="DH13" s="1478"/>
      <c r="DI13" s="1478"/>
      <c r="DJ13" s="1478"/>
      <c r="DK13" s="1478"/>
      <c r="DL13" s="1478"/>
      <c r="DM13" s="1478"/>
      <c r="DN13" s="1478"/>
      <c r="DO13" s="1478"/>
      <c r="DP13" s="1478"/>
      <c r="DQ13" s="1478"/>
      <c r="DR13" s="1478"/>
      <c r="DS13" s="1478"/>
      <c r="DT13" s="1478"/>
      <c r="DU13" s="1478"/>
      <c r="DV13" s="1478"/>
      <c r="DW13" s="1478"/>
      <c r="DX13" s="1478"/>
      <c r="DY13" s="1478"/>
      <c r="DZ13" s="1478"/>
      <c r="EA13" s="1478"/>
      <c r="EB13" s="1478"/>
      <c r="EC13" s="1478"/>
      <c r="ED13" s="1478"/>
      <c r="EE13" s="1478"/>
      <c r="EF13" s="1478"/>
      <c r="EG13" s="1478"/>
      <c r="EH13" s="1478"/>
      <c r="EI13" s="1478"/>
      <c r="EJ13" s="1478"/>
      <c r="EK13" s="1478"/>
      <c r="EL13" s="1478"/>
      <c r="EM13" s="1478"/>
      <c r="EN13" s="1478"/>
      <c r="EO13" s="1478"/>
      <c r="EP13" s="1478"/>
      <c r="EQ13" s="1478"/>
      <c r="ER13" s="1478"/>
      <c r="ES13" s="1478"/>
      <c r="ET13" s="1478"/>
      <c r="EU13" s="1478"/>
      <c r="EV13" s="1478"/>
      <c r="EW13" s="1478"/>
      <c r="EX13" s="1478"/>
      <c r="EY13" s="1478"/>
      <c r="EZ13" s="1478"/>
      <c r="FA13" s="1478"/>
      <c r="FB13" s="1478"/>
      <c r="FC13" s="1478"/>
      <c r="FD13" s="1478"/>
      <c r="FE13" s="1478"/>
      <c r="FF13" s="1478"/>
      <c r="FG13" s="1478"/>
      <c r="FH13" s="1478"/>
      <c r="FI13" s="1478"/>
      <c r="FJ13" s="1478"/>
      <c r="FK13" s="1478"/>
      <c r="FL13" s="1478"/>
      <c r="FM13" s="1478"/>
      <c r="FN13" s="1478"/>
      <c r="FO13" s="1478"/>
      <c r="FP13" s="1478"/>
      <c r="FQ13" s="1478"/>
      <c r="FR13" s="1478"/>
      <c r="FS13" s="1478"/>
      <c r="FT13" s="1478"/>
      <c r="FU13" s="1478"/>
    </row>
    <row r="14" spans="1:177" s="1479" customFormat="1" x14ac:dyDescent="0.25">
      <c r="A14" s="311" t="s">
        <v>5604</v>
      </c>
      <c r="B14" s="312" t="s">
        <v>4342</v>
      </c>
      <c r="C14" s="1310">
        <v>1</v>
      </c>
      <c r="D14" s="313">
        <v>41914.5</v>
      </c>
      <c r="E14" s="313">
        <v>41914.5</v>
      </c>
      <c r="F14" s="1478"/>
      <c r="G14" s="1478"/>
      <c r="H14" s="1478"/>
      <c r="I14" s="1478"/>
      <c r="J14" s="1478"/>
      <c r="K14" s="1478"/>
      <c r="L14" s="1478"/>
      <c r="M14" s="1478"/>
      <c r="N14" s="1478"/>
      <c r="O14" s="1478"/>
      <c r="P14" s="1478"/>
      <c r="Q14" s="1478"/>
      <c r="R14" s="1478"/>
      <c r="S14" s="1478"/>
      <c r="T14" s="1478"/>
      <c r="U14" s="1478"/>
      <c r="V14" s="1478"/>
      <c r="W14" s="1478"/>
      <c r="X14" s="1478"/>
      <c r="Y14" s="1478"/>
      <c r="Z14" s="1478"/>
      <c r="AA14" s="1478"/>
      <c r="AB14" s="1478"/>
      <c r="AC14" s="1478"/>
      <c r="AD14" s="1478"/>
      <c r="AE14" s="1478"/>
      <c r="AF14" s="1478"/>
      <c r="AG14" s="1478"/>
      <c r="AH14" s="1478"/>
      <c r="AI14" s="1478"/>
      <c r="AJ14" s="1478"/>
      <c r="AK14" s="1478"/>
      <c r="AL14" s="1478"/>
      <c r="AM14" s="1478"/>
      <c r="AN14" s="1478"/>
      <c r="AO14" s="1478"/>
      <c r="AP14" s="1478"/>
      <c r="AQ14" s="1478"/>
      <c r="AR14" s="1478"/>
      <c r="AS14" s="1478"/>
      <c r="AT14" s="1478"/>
      <c r="AU14" s="1478"/>
      <c r="AV14" s="1478"/>
      <c r="AW14" s="1478"/>
      <c r="AX14" s="1478"/>
      <c r="AY14" s="1478"/>
      <c r="AZ14" s="1478"/>
      <c r="BA14" s="1478"/>
      <c r="BB14" s="1478"/>
      <c r="BC14" s="1478"/>
      <c r="BD14" s="1478"/>
      <c r="BE14" s="1478"/>
      <c r="BF14" s="1478"/>
      <c r="BG14" s="1478"/>
      <c r="BH14" s="1478"/>
      <c r="BI14" s="1478"/>
      <c r="BJ14" s="1478"/>
      <c r="BK14" s="1478"/>
      <c r="BL14" s="1478"/>
      <c r="BM14" s="1478"/>
      <c r="BN14" s="1478"/>
      <c r="BO14" s="1478"/>
      <c r="BP14" s="1478"/>
      <c r="BQ14" s="1478"/>
      <c r="BR14" s="1478"/>
      <c r="BS14" s="1478"/>
      <c r="BT14" s="1478"/>
      <c r="BU14" s="1478"/>
      <c r="BV14" s="1478"/>
      <c r="BW14" s="1478"/>
      <c r="BX14" s="1478"/>
      <c r="BY14" s="1478"/>
      <c r="BZ14" s="1478"/>
      <c r="CA14" s="1478"/>
      <c r="CB14" s="1478"/>
      <c r="CC14" s="1478"/>
      <c r="CD14" s="1478"/>
      <c r="CE14" s="1478"/>
      <c r="CF14" s="1478"/>
      <c r="CG14" s="1478"/>
      <c r="CH14" s="1478"/>
      <c r="CI14" s="1478"/>
      <c r="CJ14" s="1478"/>
      <c r="CK14" s="1478"/>
      <c r="CL14" s="1478"/>
      <c r="CM14" s="1478"/>
      <c r="CN14" s="1478"/>
      <c r="CO14" s="1478"/>
      <c r="CP14" s="1478"/>
      <c r="CQ14" s="1478"/>
      <c r="CR14" s="1478"/>
      <c r="CS14" s="1478"/>
      <c r="CT14" s="1478"/>
      <c r="CU14" s="1478"/>
      <c r="CV14" s="1478"/>
      <c r="CW14" s="1478"/>
      <c r="CX14" s="1478"/>
      <c r="CY14" s="1478"/>
      <c r="CZ14" s="1478"/>
      <c r="DA14" s="1478"/>
      <c r="DB14" s="1478"/>
      <c r="DC14" s="1478"/>
      <c r="DD14" s="1478"/>
      <c r="DE14" s="1478"/>
      <c r="DF14" s="1478"/>
      <c r="DG14" s="1478"/>
      <c r="DH14" s="1478"/>
      <c r="DI14" s="1478"/>
      <c r="DJ14" s="1478"/>
      <c r="DK14" s="1478"/>
      <c r="DL14" s="1478"/>
      <c r="DM14" s="1478"/>
      <c r="DN14" s="1478"/>
      <c r="DO14" s="1478"/>
      <c r="DP14" s="1478"/>
      <c r="DQ14" s="1478"/>
      <c r="DR14" s="1478"/>
      <c r="DS14" s="1478"/>
      <c r="DT14" s="1478"/>
      <c r="DU14" s="1478"/>
      <c r="DV14" s="1478"/>
      <c r="DW14" s="1478"/>
      <c r="DX14" s="1478"/>
      <c r="DY14" s="1478"/>
      <c r="DZ14" s="1478"/>
      <c r="EA14" s="1478"/>
      <c r="EB14" s="1478"/>
      <c r="EC14" s="1478"/>
      <c r="ED14" s="1478"/>
      <c r="EE14" s="1478"/>
      <c r="EF14" s="1478"/>
      <c r="EG14" s="1478"/>
      <c r="EH14" s="1478"/>
      <c r="EI14" s="1478"/>
      <c r="EJ14" s="1478"/>
      <c r="EK14" s="1478"/>
      <c r="EL14" s="1478"/>
      <c r="EM14" s="1478"/>
      <c r="EN14" s="1478"/>
      <c r="EO14" s="1478"/>
      <c r="EP14" s="1478"/>
      <c r="EQ14" s="1478"/>
      <c r="ER14" s="1478"/>
      <c r="ES14" s="1478"/>
      <c r="ET14" s="1478"/>
      <c r="EU14" s="1478"/>
      <c r="EV14" s="1478"/>
      <c r="EW14" s="1478"/>
      <c r="EX14" s="1478"/>
      <c r="EY14" s="1478"/>
      <c r="EZ14" s="1478"/>
      <c r="FA14" s="1478"/>
      <c r="FB14" s="1478"/>
      <c r="FC14" s="1478"/>
      <c r="FD14" s="1478"/>
      <c r="FE14" s="1478"/>
      <c r="FF14" s="1478"/>
      <c r="FG14" s="1478"/>
      <c r="FH14" s="1478"/>
      <c r="FI14" s="1478"/>
      <c r="FJ14" s="1478"/>
      <c r="FK14" s="1478"/>
      <c r="FL14" s="1478"/>
      <c r="FM14" s="1478"/>
      <c r="FN14" s="1478"/>
      <c r="FO14" s="1478"/>
      <c r="FP14" s="1478"/>
      <c r="FQ14" s="1478"/>
      <c r="FR14" s="1478"/>
      <c r="FS14" s="1478"/>
      <c r="FT14" s="1478"/>
      <c r="FU14" s="1478"/>
    </row>
    <row r="15" spans="1:177" s="1479" customFormat="1" x14ac:dyDescent="0.25">
      <c r="A15" s="311" t="s">
        <v>5605</v>
      </c>
      <c r="B15" s="312" t="s">
        <v>4286</v>
      </c>
      <c r="C15" s="1310">
        <v>3</v>
      </c>
      <c r="D15" s="313">
        <v>34869.300000000003</v>
      </c>
      <c r="E15" s="313">
        <v>34869.300000000003</v>
      </c>
      <c r="F15" s="1478"/>
      <c r="G15" s="1478"/>
      <c r="H15" s="1478"/>
      <c r="I15" s="1478"/>
      <c r="J15" s="1478"/>
      <c r="K15" s="1478"/>
      <c r="L15" s="1478"/>
      <c r="M15" s="1478"/>
      <c r="N15" s="1478"/>
      <c r="O15" s="1478"/>
      <c r="P15" s="1478"/>
      <c r="Q15" s="1478"/>
      <c r="R15" s="1478"/>
      <c r="S15" s="1478"/>
      <c r="T15" s="1478"/>
      <c r="U15" s="1478"/>
      <c r="V15" s="1478"/>
      <c r="W15" s="1478"/>
      <c r="X15" s="1478"/>
      <c r="Y15" s="1478"/>
      <c r="Z15" s="1478"/>
      <c r="AA15" s="1478"/>
      <c r="AB15" s="1478"/>
      <c r="AC15" s="1478"/>
      <c r="AD15" s="1478"/>
      <c r="AE15" s="1478"/>
      <c r="AF15" s="1478"/>
      <c r="AG15" s="1478"/>
      <c r="AH15" s="1478"/>
      <c r="AI15" s="1478"/>
      <c r="AJ15" s="1478"/>
      <c r="AK15" s="1478"/>
      <c r="AL15" s="1478"/>
      <c r="AM15" s="1478"/>
      <c r="AN15" s="1478"/>
      <c r="AO15" s="1478"/>
      <c r="AP15" s="1478"/>
      <c r="AQ15" s="1478"/>
      <c r="AR15" s="1478"/>
      <c r="AS15" s="1478"/>
      <c r="AT15" s="1478"/>
      <c r="AU15" s="1478"/>
      <c r="AV15" s="1478"/>
      <c r="AW15" s="1478"/>
      <c r="AX15" s="1478"/>
      <c r="AY15" s="1478"/>
      <c r="AZ15" s="1478"/>
      <c r="BA15" s="1478"/>
      <c r="BB15" s="1478"/>
      <c r="BC15" s="1478"/>
      <c r="BD15" s="1478"/>
      <c r="BE15" s="1478"/>
      <c r="BF15" s="1478"/>
      <c r="BG15" s="1478"/>
      <c r="BH15" s="1478"/>
      <c r="BI15" s="1478"/>
      <c r="BJ15" s="1478"/>
      <c r="BK15" s="1478"/>
      <c r="BL15" s="1478"/>
      <c r="BM15" s="1478"/>
      <c r="BN15" s="1478"/>
      <c r="BO15" s="1478"/>
      <c r="BP15" s="1478"/>
      <c r="BQ15" s="1478"/>
      <c r="BR15" s="1478"/>
      <c r="BS15" s="1478"/>
      <c r="BT15" s="1478"/>
      <c r="BU15" s="1478"/>
      <c r="BV15" s="1478"/>
      <c r="BW15" s="1478"/>
      <c r="BX15" s="1478"/>
      <c r="BY15" s="1478"/>
      <c r="BZ15" s="1478"/>
      <c r="CA15" s="1478"/>
      <c r="CB15" s="1478"/>
      <c r="CC15" s="1478"/>
      <c r="CD15" s="1478"/>
      <c r="CE15" s="1478"/>
      <c r="CF15" s="1478"/>
      <c r="CG15" s="1478"/>
      <c r="CH15" s="1478"/>
      <c r="CI15" s="1478"/>
      <c r="CJ15" s="1478"/>
      <c r="CK15" s="1478"/>
      <c r="CL15" s="1478"/>
      <c r="CM15" s="1478"/>
      <c r="CN15" s="1478"/>
      <c r="CO15" s="1478"/>
      <c r="CP15" s="1478"/>
      <c r="CQ15" s="1478"/>
      <c r="CR15" s="1478"/>
      <c r="CS15" s="1478"/>
      <c r="CT15" s="1478"/>
      <c r="CU15" s="1478"/>
      <c r="CV15" s="1478"/>
      <c r="CW15" s="1478"/>
      <c r="CX15" s="1478"/>
      <c r="CY15" s="1478"/>
      <c r="CZ15" s="1478"/>
      <c r="DA15" s="1478"/>
      <c r="DB15" s="1478"/>
      <c r="DC15" s="1478"/>
      <c r="DD15" s="1478"/>
      <c r="DE15" s="1478"/>
      <c r="DF15" s="1478"/>
      <c r="DG15" s="1478"/>
      <c r="DH15" s="1478"/>
      <c r="DI15" s="1478"/>
      <c r="DJ15" s="1478"/>
      <c r="DK15" s="1478"/>
      <c r="DL15" s="1478"/>
      <c r="DM15" s="1478"/>
      <c r="DN15" s="1478"/>
      <c r="DO15" s="1478"/>
      <c r="DP15" s="1478"/>
      <c r="DQ15" s="1478"/>
      <c r="DR15" s="1478"/>
      <c r="DS15" s="1478"/>
      <c r="DT15" s="1478"/>
      <c r="DU15" s="1478"/>
      <c r="DV15" s="1478"/>
      <c r="DW15" s="1478"/>
      <c r="DX15" s="1478"/>
      <c r="DY15" s="1478"/>
      <c r="DZ15" s="1478"/>
      <c r="EA15" s="1478"/>
      <c r="EB15" s="1478"/>
      <c r="EC15" s="1478"/>
      <c r="ED15" s="1478"/>
      <c r="EE15" s="1478"/>
      <c r="EF15" s="1478"/>
      <c r="EG15" s="1478"/>
      <c r="EH15" s="1478"/>
      <c r="EI15" s="1478"/>
      <c r="EJ15" s="1478"/>
      <c r="EK15" s="1478"/>
      <c r="EL15" s="1478"/>
      <c r="EM15" s="1478"/>
      <c r="EN15" s="1478"/>
      <c r="EO15" s="1478"/>
      <c r="EP15" s="1478"/>
      <c r="EQ15" s="1478"/>
      <c r="ER15" s="1478"/>
      <c r="ES15" s="1478"/>
      <c r="ET15" s="1478"/>
      <c r="EU15" s="1478"/>
      <c r="EV15" s="1478"/>
      <c r="EW15" s="1478"/>
      <c r="EX15" s="1478"/>
      <c r="EY15" s="1478"/>
      <c r="EZ15" s="1478"/>
      <c r="FA15" s="1478"/>
      <c r="FB15" s="1478"/>
      <c r="FC15" s="1478"/>
      <c r="FD15" s="1478"/>
      <c r="FE15" s="1478"/>
      <c r="FF15" s="1478"/>
      <c r="FG15" s="1478"/>
      <c r="FH15" s="1478"/>
      <c r="FI15" s="1478"/>
      <c r="FJ15" s="1478"/>
      <c r="FK15" s="1478"/>
      <c r="FL15" s="1478"/>
      <c r="FM15" s="1478"/>
      <c r="FN15" s="1478"/>
      <c r="FO15" s="1478"/>
      <c r="FP15" s="1478"/>
      <c r="FQ15" s="1478"/>
      <c r="FR15" s="1478"/>
      <c r="FS15" s="1478"/>
      <c r="FT15" s="1478"/>
      <c r="FU15" s="1478"/>
    </row>
    <row r="16" spans="1:177" s="1315" customFormat="1" ht="14" x14ac:dyDescent="0.35">
      <c r="A16" s="311" t="s">
        <v>5606</v>
      </c>
      <c r="B16" s="1309" t="s">
        <v>4286</v>
      </c>
      <c r="C16" s="1310">
        <v>1</v>
      </c>
      <c r="D16" s="313">
        <v>27706.2</v>
      </c>
      <c r="E16" s="313">
        <v>27706.2</v>
      </c>
      <c r="F16" s="1480"/>
      <c r="G16" s="1480"/>
      <c r="H16" s="1480"/>
      <c r="I16" s="1480"/>
      <c r="J16" s="1480"/>
      <c r="K16" s="1480"/>
      <c r="L16" s="1480"/>
      <c r="M16" s="1480"/>
      <c r="N16" s="1480"/>
      <c r="O16" s="1480"/>
      <c r="P16" s="1480"/>
      <c r="Q16" s="1480"/>
      <c r="R16" s="1480"/>
      <c r="S16" s="1480"/>
      <c r="T16" s="1480"/>
      <c r="U16" s="1480"/>
      <c r="V16" s="1480"/>
      <c r="W16" s="1480"/>
      <c r="X16" s="1480"/>
      <c r="Y16" s="1480"/>
      <c r="Z16" s="1480"/>
      <c r="AA16" s="1480"/>
      <c r="AB16" s="1480"/>
      <c r="AC16" s="1480"/>
      <c r="AD16" s="1480"/>
      <c r="AE16" s="1480"/>
      <c r="AF16" s="1480"/>
      <c r="AG16" s="1480"/>
      <c r="AH16" s="1480"/>
      <c r="AI16" s="1480"/>
      <c r="AJ16" s="1480"/>
      <c r="AK16" s="1480"/>
      <c r="AL16" s="1480"/>
      <c r="AM16" s="1480"/>
      <c r="AN16" s="1480"/>
      <c r="AO16" s="1480"/>
      <c r="AP16" s="1480"/>
      <c r="AQ16" s="1480"/>
      <c r="AR16" s="1480"/>
      <c r="AS16" s="1480"/>
      <c r="AT16" s="1480"/>
      <c r="AU16" s="1480"/>
      <c r="AV16" s="1480"/>
      <c r="AW16" s="1480"/>
      <c r="AX16" s="1480"/>
      <c r="AY16" s="1480"/>
      <c r="AZ16" s="1480"/>
      <c r="BA16" s="1480"/>
      <c r="BB16" s="1480"/>
      <c r="BC16" s="1480"/>
      <c r="BD16" s="1480"/>
      <c r="BE16" s="1480"/>
      <c r="BF16" s="1480"/>
      <c r="BG16" s="1480"/>
      <c r="BH16" s="1480"/>
      <c r="BI16" s="1480"/>
      <c r="BJ16" s="1480"/>
      <c r="BK16" s="1480"/>
      <c r="BL16" s="1480"/>
      <c r="BM16" s="1480"/>
      <c r="BN16" s="1480"/>
      <c r="BO16" s="1480"/>
      <c r="BP16" s="1480"/>
      <c r="BQ16" s="1480"/>
      <c r="BR16" s="1480"/>
      <c r="BS16" s="1480"/>
      <c r="BT16" s="1480"/>
      <c r="BU16" s="1480"/>
      <c r="BV16" s="1480"/>
      <c r="BW16" s="1480"/>
      <c r="BX16" s="1480"/>
      <c r="BY16" s="1480"/>
      <c r="BZ16" s="1480"/>
      <c r="CA16" s="1480"/>
      <c r="CB16" s="1480"/>
      <c r="CC16" s="1480"/>
      <c r="CD16" s="1480"/>
      <c r="CE16" s="1480"/>
      <c r="CF16" s="1480"/>
      <c r="CG16" s="1480"/>
      <c r="CH16" s="1480"/>
      <c r="CI16" s="1480"/>
      <c r="CJ16" s="1480"/>
      <c r="CK16" s="1480"/>
      <c r="CL16" s="1480"/>
      <c r="CM16" s="1480"/>
      <c r="CN16" s="1480"/>
      <c r="CO16" s="1480"/>
      <c r="CP16" s="1480"/>
      <c r="CQ16" s="1480"/>
      <c r="CR16" s="1480"/>
      <c r="CS16" s="1480"/>
      <c r="CT16" s="1480"/>
      <c r="CU16" s="1480"/>
      <c r="CV16" s="1480"/>
      <c r="CW16" s="1480"/>
      <c r="CX16" s="1480"/>
      <c r="CY16" s="1480"/>
      <c r="CZ16" s="1480"/>
      <c r="DA16" s="1480"/>
      <c r="DB16" s="1480"/>
      <c r="DC16" s="1480"/>
      <c r="DD16" s="1480"/>
      <c r="DE16" s="1480"/>
      <c r="DF16" s="1480"/>
      <c r="DG16" s="1480"/>
      <c r="DH16" s="1480"/>
      <c r="DI16" s="1480"/>
      <c r="DJ16" s="1480"/>
      <c r="DK16" s="1480"/>
      <c r="DL16" s="1480"/>
      <c r="DM16" s="1480"/>
      <c r="DN16" s="1480"/>
      <c r="DO16" s="1480"/>
      <c r="DP16" s="1480"/>
      <c r="DQ16" s="1480"/>
      <c r="DR16" s="1480"/>
      <c r="DS16" s="1480"/>
      <c r="DT16" s="1480"/>
      <c r="DU16" s="1480"/>
      <c r="DV16" s="1480"/>
      <c r="DW16" s="1480"/>
      <c r="DX16" s="1480"/>
      <c r="DY16" s="1480"/>
      <c r="DZ16" s="1480"/>
      <c r="EA16" s="1480"/>
      <c r="EB16" s="1480"/>
      <c r="EC16" s="1480"/>
      <c r="ED16" s="1480"/>
      <c r="EE16" s="1480"/>
      <c r="EF16" s="1480"/>
      <c r="EG16" s="1480"/>
      <c r="EH16" s="1480"/>
      <c r="EI16" s="1480"/>
      <c r="EJ16" s="1480"/>
      <c r="EK16" s="1480"/>
      <c r="EL16" s="1480"/>
      <c r="EM16" s="1480"/>
      <c r="EN16" s="1480"/>
      <c r="EO16" s="1480"/>
      <c r="EP16" s="1480"/>
      <c r="EQ16" s="1480"/>
      <c r="ER16" s="1480"/>
      <c r="ES16" s="1480"/>
      <c r="ET16" s="1480"/>
      <c r="EU16" s="1480"/>
      <c r="EV16" s="1480"/>
      <c r="EW16" s="1480"/>
      <c r="EX16" s="1480"/>
      <c r="EY16" s="1480"/>
      <c r="EZ16" s="1480"/>
      <c r="FA16" s="1480"/>
      <c r="FB16" s="1480"/>
      <c r="FC16" s="1480"/>
      <c r="FD16" s="1480"/>
      <c r="FE16" s="1480"/>
      <c r="FF16" s="1480"/>
      <c r="FG16" s="1480"/>
      <c r="FH16" s="1480"/>
      <c r="FI16" s="1480"/>
      <c r="FJ16" s="1480"/>
      <c r="FK16" s="1480"/>
      <c r="FL16" s="1480"/>
      <c r="FM16" s="1480"/>
      <c r="FN16" s="1480"/>
      <c r="FO16" s="1480"/>
      <c r="FP16" s="1480"/>
      <c r="FQ16" s="1480"/>
      <c r="FR16" s="1480"/>
      <c r="FS16" s="1480"/>
      <c r="FT16" s="1480"/>
      <c r="FU16" s="1480"/>
    </row>
    <row r="17" spans="1:177" s="1315" customFormat="1" ht="14" x14ac:dyDescent="0.25">
      <c r="A17" s="314" t="s">
        <v>5607</v>
      </c>
      <c r="B17" s="315" t="s">
        <v>4286</v>
      </c>
      <c r="C17" s="1310">
        <v>1</v>
      </c>
      <c r="D17" s="316">
        <v>31157.5</v>
      </c>
      <c r="E17" s="316">
        <v>31157.5</v>
      </c>
      <c r="F17" s="1480"/>
      <c r="G17" s="1480"/>
      <c r="H17" s="1480"/>
      <c r="I17" s="1480"/>
      <c r="J17" s="1480"/>
      <c r="K17" s="1480"/>
      <c r="L17" s="1480"/>
      <c r="M17" s="1480"/>
      <c r="N17" s="1480"/>
      <c r="O17" s="1480"/>
      <c r="P17" s="1480"/>
      <c r="Q17" s="1480"/>
      <c r="R17" s="1480"/>
      <c r="S17" s="1480"/>
      <c r="T17" s="1480"/>
      <c r="U17" s="1480"/>
      <c r="V17" s="1480"/>
      <c r="W17" s="1480"/>
      <c r="X17" s="1480"/>
      <c r="Y17" s="1480"/>
      <c r="Z17" s="1480"/>
      <c r="AA17" s="1480"/>
      <c r="AB17" s="1480"/>
      <c r="AC17" s="1480"/>
      <c r="AD17" s="1480"/>
      <c r="AE17" s="1480"/>
      <c r="AF17" s="1480"/>
      <c r="AG17" s="1480"/>
      <c r="AH17" s="1480"/>
      <c r="AI17" s="1480"/>
      <c r="AJ17" s="1480"/>
      <c r="AK17" s="1480"/>
      <c r="AL17" s="1480"/>
      <c r="AM17" s="1480"/>
      <c r="AN17" s="1480"/>
      <c r="AO17" s="1480"/>
      <c r="AP17" s="1480"/>
      <c r="AQ17" s="1480"/>
      <c r="AR17" s="1480"/>
      <c r="AS17" s="1480"/>
      <c r="AT17" s="1480"/>
      <c r="AU17" s="1480"/>
      <c r="AV17" s="1480"/>
      <c r="AW17" s="1480"/>
      <c r="AX17" s="1480"/>
      <c r="AY17" s="1480"/>
      <c r="AZ17" s="1480"/>
      <c r="BA17" s="1480"/>
      <c r="BB17" s="1480"/>
      <c r="BC17" s="1480"/>
      <c r="BD17" s="1480"/>
      <c r="BE17" s="1480"/>
      <c r="BF17" s="1480"/>
      <c r="BG17" s="1480"/>
      <c r="BH17" s="1480"/>
      <c r="BI17" s="1480"/>
      <c r="BJ17" s="1480"/>
      <c r="BK17" s="1480"/>
      <c r="BL17" s="1480"/>
      <c r="BM17" s="1480"/>
      <c r="BN17" s="1480"/>
      <c r="BO17" s="1480"/>
      <c r="BP17" s="1480"/>
      <c r="BQ17" s="1480"/>
      <c r="BR17" s="1480"/>
      <c r="BS17" s="1480"/>
      <c r="BT17" s="1480"/>
      <c r="BU17" s="1480"/>
      <c r="BV17" s="1480"/>
      <c r="BW17" s="1480"/>
      <c r="BX17" s="1480"/>
      <c r="BY17" s="1480"/>
      <c r="BZ17" s="1480"/>
      <c r="CA17" s="1480"/>
      <c r="CB17" s="1480"/>
      <c r="CC17" s="1480"/>
      <c r="CD17" s="1480"/>
      <c r="CE17" s="1480"/>
      <c r="CF17" s="1480"/>
      <c r="CG17" s="1480"/>
      <c r="CH17" s="1480"/>
      <c r="CI17" s="1480"/>
      <c r="CJ17" s="1480"/>
      <c r="CK17" s="1480"/>
      <c r="CL17" s="1480"/>
      <c r="CM17" s="1480"/>
      <c r="CN17" s="1480"/>
      <c r="CO17" s="1480"/>
      <c r="CP17" s="1480"/>
      <c r="CQ17" s="1480"/>
      <c r="CR17" s="1480"/>
      <c r="CS17" s="1480"/>
      <c r="CT17" s="1480"/>
      <c r="CU17" s="1480"/>
      <c r="CV17" s="1480"/>
      <c r="CW17" s="1480"/>
      <c r="CX17" s="1480"/>
      <c r="CY17" s="1480"/>
      <c r="CZ17" s="1480"/>
      <c r="DA17" s="1480"/>
      <c r="DB17" s="1480"/>
      <c r="DC17" s="1480"/>
      <c r="DD17" s="1480"/>
      <c r="DE17" s="1480"/>
      <c r="DF17" s="1480"/>
      <c r="DG17" s="1480"/>
      <c r="DH17" s="1480"/>
      <c r="DI17" s="1480"/>
      <c r="DJ17" s="1480"/>
      <c r="DK17" s="1480"/>
      <c r="DL17" s="1480"/>
      <c r="DM17" s="1480"/>
      <c r="DN17" s="1480"/>
      <c r="DO17" s="1480"/>
      <c r="DP17" s="1480"/>
      <c r="DQ17" s="1480"/>
      <c r="DR17" s="1480"/>
      <c r="DS17" s="1480"/>
      <c r="DT17" s="1480"/>
      <c r="DU17" s="1480"/>
      <c r="DV17" s="1480"/>
      <c r="DW17" s="1480"/>
      <c r="DX17" s="1480"/>
      <c r="DY17" s="1480"/>
      <c r="DZ17" s="1480"/>
      <c r="EA17" s="1480"/>
      <c r="EB17" s="1480"/>
      <c r="EC17" s="1480"/>
      <c r="ED17" s="1480"/>
      <c r="EE17" s="1480"/>
      <c r="EF17" s="1480"/>
      <c r="EG17" s="1480"/>
      <c r="EH17" s="1480"/>
      <c r="EI17" s="1480"/>
      <c r="EJ17" s="1480"/>
      <c r="EK17" s="1480"/>
      <c r="EL17" s="1480"/>
      <c r="EM17" s="1480"/>
      <c r="EN17" s="1480"/>
      <c r="EO17" s="1480"/>
      <c r="EP17" s="1480"/>
      <c r="EQ17" s="1480"/>
      <c r="ER17" s="1480"/>
      <c r="ES17" s="1480"/>
      <c r="ET17" s="1480"/>
      <c r="EU17" s="1480"/>
      <c r="EV17" s="1480"/>
      <c r="EW17" s="1480"/>
      <c r="EX17" s="1480"/>
      <c r="EY17" s="1480"/>
      <c r="EZ17" s="1480"/>
      <c r="FA17" s="1480"/>
      <c r="FB17" s="1480"/>
      <c r="FC17" s="1480"/>
      <c r="FD17" s="1480"/>
      <c r="FE17" s="1480"/>
      <c r="FF17" s="1480"/>
      <c r="FG17" s="1480"/>
      <c r="FH17" s="1480"/>
      <c r="FI17" s="1480"/>
      <c r="FJ17" s="1480"/>
      <c r="FK17" s="1480"/>
      <c r="FL17" s="1480"/>
      <c r="FM17" s="1480"/>
      <c r="FN17" s="1480"/>
      <c r="FO17" s="1480"/>
      <c r="FP17" s="1480"/>
      <c r="FQ17" s="1480"/>
      <c r="FR17" s="1480"/>
      <c r="FS17" s="1480"/>
      <c r="FT17" s="1480"/>
      <c r="FU17" s="1480"/>
    </row>
    <row r="18" spans="1:177" s="1311" customFormat="1" x14ac:dyDescent="0.25">
      <c r="A18" s="314" t="s">
        <v>5608</v>
      </c>
      <c r="B18" s="315" t="s">
        <v>4342</v>
      </c>
      <c r="C18" s="1310">
        <v>1</v>
      </c>
      <c r="D18" s="316">
        <v>34869.300000000003</v>
      </c>
      <c r="E18" s="316">
        <v>34869.300000000003</v>
      </c>
      <c r="F18" s="1481"/>
      <c r="G18" s="1481"/>
      <c r="H18" s="1481"/>
      <c r="I18" s="1481"/>
      <c r="J18" s="1481"/>
      <c r="K18" s="1481"/>
      <c r="L18" s="1481"/>
      <c r="M18" s="1481"/>
      <c r="N18" s="1481"/>
      <c r="O18" s="1481"/>
      <c r="P18" s="1481"/>
      <c r="Q18" s="1481"/>
      <c r="R18" s="1481"/>
      <c r="S18" s="1481"/>
      <c r="T18" s="1481"/>
      <c r="U18" s="1481"/>
      <c r="V18" s="1481"/>
      <c r="W18" s="1481"/>
      <c r="X18" s="1481"/>
      <c r="Y18" s="1481"/>
      <c r="Z18" s="1481"/>
      <c r="AA18" s="1481"/>
      <c r="AB18" s="1481"/>
      <c r="AC18" s="1481"/>
      <c r="AD18" s="1481"/>
      <c r="AE18" s="1481"/>
      <c r="AF18" s="1481"/>
      <c r="AG18" s="1481"/>
      <c r="AH18" s="1481"/>
      <c r="AI18" s="1481"/>
      <c r="AJ18" s="1481"/>
      <c r="AK18" s="1481"/>
      <c r="AL18" s="1481"/>
      <c r="AM18" s="1481"/>
      <c r="AN18" s="1481"/>
      <c r="AO18" s="1481"/>
      <c r="AP18" s="1481"/>
      <c r="AQ18" s="1481"/>
      <c r="AR18" s="1481"/>
      <c r="AS18" s="1481"/>
      <c r="AT18" s="1481"/>
      <c r="AU18" s="1481"/>
      <c r="AV18" s="1481"/>
      <c r="AW18" s="1481"/>
      <c r="AX18" s="1481"/>
      <c r="AY18" s="1481"/>
      <c r="AZ18" s="1481"/>
      <c r="BA18" s="1481"/>
      <c r="BB18" s="1481"/>
      <c r="BC18" s="1481"/>
      <c r="BD18" s="1481"/>
      <c r="BE18" s="1481"/>
      <c r="BF18" s="1481"/>
      <c r="BG18" s="1481"/>
      <c r="BH18" s="1481"/>
      <c r="BI18" s="1481"/>
      <c r="BJ18" s="1481"/>
      <c r="BK18" s="1481"/>
      <c r="BL18" s="1481"/>
      <c r="BM18" s="1481"/>
      <c r="BN18" s="1481"/>
      <c r="BO18" s="1481"/>
      <c r="BP18" s="1481"/>
      <c r="BQ18" s="1481"/>
      <c r="BR18" s="1481"/>
      <c r="BS18" s="1481"/>
      <c r="BT18" s="1481"/>
      <c r="BU18" s="1481"/>
      <c r="BV18" s="1481"/>
      <c r="BW18" s="1481"/>
      <c r="BX18" s="1481"/>
      <c r="BY18" s="1481"/>
      <c r="BZ18" s="1481"/>
      <c r="CA18" s="1481"/>
      <c r="CB18" s="1481"/>
      <c r="CC18" s="1481"/>
      <c r="CD18" s="1481"/>
      <c r="CE18" s="1481"/>
      <c r="CF18" s="1481"/>
      <c r="CG18" s="1481"/>
      <c r="CH18" s="1481"/>
      <c r="CI18" s="1481"/>
      <c r="CJ18" s="1481"/>
      <c r="CK18" s="1481"/>
      <c r="CL18" s="1481"/>
      <c r="CM18" s="1481"/>
      <c r="CN18" s="1481"/>
      <c r="CO18" s="1481"/>
      <c r="CP18" s="1481"/>
      <c r="CQ18" s="1481"/>
      <c r="CR18" s="1481"/>
      <c r="CS18" s="1481"/>
      <c r="CT18" s="1481"/>
      <c r="CU18" s="1481"/>
      <c r="CV18" s="1481"/>
      <c r="CW18" s="1481"/>
      <c r="CX18" s="1481"/>
      <c r="CY18" s="1481"/>
      <c r="CZ18" s="1481"/>
      <c r="DA18" s="1481"/>
      <c r="DB18" s="1481"/>
      <c r="DC18" s="1481"/>
      <c r="DD18" s="1481"/>
      <c r="DE18" s="1481"/>
      <c r="DF18" s="1481"/>
      <c r="DG18" s="1481"/>
      <c r="DH18" s="1481"/>
      <c r="DI18" s="1481"/>
      <c r="DJ18" s="1481"/>
      <c r="DK18" s="1481"/>
      <c r="DL18" s="1481"/>
      <c r="DM18" s="1481"/>
      <c r="DN18" s="1481"/>
      <c r="DO18" s="1481"/>
      <c r="DP18" s="1481"/>
      <c r="DQ18" s="1481"/>
      <c r="DR18" s="1481"/>
      <c r="DS18" s="1481"/>
      <c r="DT18" s="1481"/>
      <c r="DU18" s="1481"/>
      <c r="DV18" s="1481"/>
      <c r="DW18" s="1481"/>
      <c r="DX18" s="1481"/>
      <c r="DY18" s="1481"/>
      <c r="DZ18" s="1481"/>
      <c r="EA18" s="1481"/>
      <c r="EB18" s="1481"/>
      <c r="EC18" s="1481"/>
      <c r="ED18" s="1481"/>
      <c r="EE18" s="1481"/>
      <c r="EF18" s="1481"/>
      <c r="EG18" s="1481"/>
      <c r="EH18" s="1481"/>
      <c r="EI18" s="1481"/>
      <c r="EJ18" s="1481"/>
      <c r="EK18" s="1481"/>
      <c r="EL18" s="1481"/>
      <c r="EM18" s="1481"/>
      <c r="EN18" s="1481"/>
      <c r="EO18" s="1481"/>
      <c r="EP18" s="1481"/>
      <c r="EQ18" s="1481"/>
      <c r="ER18" s="1481"/>
      <c r="ES18" s="1481"/>
      <c r="ET18" s="1481"/>
      <c r="EU18" s="1481"/>
      <c r="EV18" s="1481"/>
      <c r="EW18" s="1481"/>
      <c r="EX18" s="1481"/>
      <c r="EY18" s="1481"/>
      <c r="EZ18" s="1481"/>
      <c r="FA18" s="1481"/>
      <c r="FB18" s="1481"/>
      <c r="FC18" s="1481"/>
      <c r="FD18" s="1481"/>
      <c r="FE18" s="1481"/>
      <c r="FF18" s="1481"/>
      <c r="FG18" s="1481"/>
      <c r="FH18" s="1481"/>
      <c r="FI18" s="1481"/>
      <c r="FJ18" s="1481"/>
      <c r="FK18" s="1481"/>
      <c r="FL18" s="1481"/>
      <c r="FM18" s="1481"/>
      <c r="FN18" s="1481"/>
      <c r="FO18" s="1481"/>
      <c r="FP18" s="1481"/>
      <c r="FQ18" s="1481"/>
      <c r="FR18" s="1481"/>
      <c r="FS18" s="1481"/>
      <c r="FT18" s="1481"/>
      <c r="FU18" s="1481"/>
    </row>
    <row r="19" spans="1:177" x14ac:dyDescent="0.25">
      <c r="A19" s="70"/>
      <c r="B19" s="1218" t="s">
        <v>4238</v>
      </c>
      <c r="C19" s="1219">
        <f>SUM(C12:C18)</f>
        <v>11</v>
      </c>
      <c r="D19" s="1482"/>
      <c r="E19" s="1482"/>
    </row>
    <row r="20" spans="1:177" s="292" customFormat="1" ht="14" x14ac:dyDescent="0.3">
      <c r="A20" s="1483"/>
      <c r="B20" s="1484"/>
      <c r="C20" s="1485"/>
      <c r="D20" s="1486"/>
      <c r="E20" s="1486"/>
      <c r="F20" s="310"/>
      <c r="G20" s="310"/>
      <c r="H20" s="310"/>
      <c r="I20" s="310"/>
      <c r="J20" s="310"/>
      <c r="K20" s="310"/>
      <c r="L20" s="310"/>
      <c r="M20" s="310"/>
      <c r="N20" s="310"/>
      <c r="O20" s="310"/>
      <c r="P20" s="310"/>
      <c r="Q20" s="310"/>
      <c r="R20" s="310"/>
      <c r="S20" s="310"/>
      <c r="T20" s="310"/>
      <c r="U20" s="310"/>
      <c r="V20" s="310"/>
      <c r="W20" s="310"/>
      <c r="X20" s="310"/>
      <c r="Y20" s="310"/>
      <c r="Z20" s="310"/>
      <c r="AA20" s="310"/>
      <c r="AB20" s="310"/>
      <c r="AC20" s="310"/>
      <c r="AD20" s="310"/>
      <c r="AE20" s="310"/>
      <c r="AF20" s="310"/>
      <c r="AG20" s="310"/>
      <c r="AH20" s="310"/>
      <c r="AI20" s="310"/>
      <c r="AJ20" s="310"/>
      <c r="AK20" s="310"/>
      <c r="AL20" s="310"/>
      <c r="AM20" s="310"/>
      <c r="AN20" s="310"/>
      <c r="AO20" s="310"/>
      <c r="AP20" s="310"/>
      <c r="AQ20" s="310"/>
      <c r="AR20" s="310"/>
      <c r="AS20" s="310"/>
      <c r="AT20" s="310"/>
      <c r="AU20" s="310"/>
      <c r="AV20" s="310"/>
      <c r="AW20" s="310"/>
      <c r="AX20" s="310"/>
      <c r="AY20" s="310"/>
      <c r="AZ20" s="310"/>
      <c r="BA20" s="310"/>
      <c r="BB20" s="310"/>
      <c r="BC20" s="310"/>
      <c r="BD20" s="310"/>
      <c r="BE20" s="310"/>
      <c r="BF20" s="310"/>
      <c r="BG20" s="310"/>
      <c r="BH20" s="310"/>
      <c r="BI20" s="310"/>
      <c r="BJ20" s="310"/>
      <c r="BK20" s="310"/>
      <c r="BL20" s="310"/>
      <c r="BM20" s="310"/>
      <c r="BN20" s="310"/>
      <c r="BO20" s="310"/>
      <c r="BP20" s="310"/>
      <c r="BQ20" s="310"/>
      <c r="BR20" s="310"/>
      <c r="BS20" s="310"/>
      <c r="BT20" s="310"/>
      <c r="BU20" s="310"/>
      <c r="BV20" s="310"/>
      <c r="BW20" s="310"/>
      <c r="BX20" s="310"/>
      <c r="BY20" s="310"/>
      <c r="BZ20" s="310"/>
      <c r="CA20" s="310"/>
      <c r="CB20" s="310"/>
      <c r="CC20" s="310"/>
      <c r="CD20" s="310"/>
      <c r="CE20" s="310"/>
      <c r="CF20" s="310"/>
      <c r="CG20" s="310"/>
      <c r="CH20" s="310"/>
      <c r="CI20" s="310"/>
      <c r="CJ20" s="310"/>
      <c r="CK20" s="310"/>
      <c r="CL20" s="310"/>
      <c r="CM20" s="310"/>
      <c r="CN20" s="310"/>
      <c r="CO20" s="310"/>
      <c r="CP20" s="310"/>
      <c r="CQ20" s="310"/>
      <c r="CR20" s="310"/>
      <c r="CS20" s="310"/>
      <c r="CT20" s="310"/>
      <c r="CU20" s="310"/>
      <c r="CV20" s="310"/>
      <c r="CW20" s="310"/>
      <c r="CX20" s="310"/>
      <c r="CY20" s="310"/>
      <c r="CZ20" s="310"/>
      <c r="DA20" s="310"/>
      <c r="DB20" s="310"/>
      <c r="DC20" s="310"/>
      <c r="DD20" s="310"/>
      <c r="DE20" s="310"/>
      <c r="DF20" s="310"/>
      <c r="DG20" s="310"/>
      <c r="DH20" s="310"/>
      <c r="DI20" s="310"/>
      <c r="DJ20" s="310"/>
      <c r="DK20" s="310"/>
      <c r="DL20" s="310"/>
      <c r="DM20" s="310"/>
      <c r="DN20" s="310"/>
      <c r="DO20" s="310"/>
      <c r="DP20" s="310"/>
      <c r="DQ20" s="310"/>
      <c r="DR20" s="310"/>
      <c r="DS20" s="310"/>
      <c r="DT20" s="310"/>
      <c r="DU20" s="310"/>
      <c r="DV20" s="310"/>
      <c r="DW20" s="310"/>
      <c r="DX20" s="310"/>
      <c r="DY20" s="310"/>
      <c r="DZ20" s="310"/>
      <c r="EA20" s="310"/>
      <c r="EB20" s="310"/>
      <c r="EC20" s="310"/>
      <c r="ED20" s="310"/>
      <c r="EE20" s="310"/>
      <c r="EF20" s="310"/>
      <c r="EG20" s="310"/>
      <c r="EH20" s="310"/>
      <c r="EI20" s="310"/>
      <c r="EJ20" s="310"/>
      <c r="EK20" s="310"/>
      <c r="EL20" s="310"/>
      <c r="EM20" s="310"/>
      <c r="EN20" s="310"/>
      <c r="EO20" s="310"/>
      <c r="EP20" s="310"/>
      <c r="EQ20" s="310"/>
      <c r="ER20" s="310"/>
      <c r="ES20" s="310"/>
      <c r="ET20" s="310"/>
      <c r="EU20" s="310"/>
      <c r="EV20" s="310"/>
      <c r="EW20" s="310"/>
      <c r="EX20" s="310"/>
      <c r="EY20" s="310"/>
      <c r="EZ20" s="310"/>
      <c r="FA20" s="310"/>
      <c r="FB20" s="310"/>
      <c r="FC20" s="310"/>
      <c r="FD20" s="310"/>
      <c r="FE20" s="310"/>
      <c r="FF20" s="310"/>
      <c r="FG20" s="310"/>
      <c r="FH20" s="310"/>
      <c r="FI20" s="310"/>
      <c r="FJ20" s="310"/>
      <c r="FK20" s="310"/>
      <c r="FL20" s="310"/>
      <c r="FM20" s="310"/>
      <c r="FN20" s="310"/>
      <c r="FO20" s="310"/>
      <c r="FP20" s="310"/>
      <c r="FQ20" s="310"/>
      <c r="FR20" s="310"/>
      <c r="FS20" s="310"/>
      <c r="FT20" s="310"/>
      <c r="FU20" s="310"/>
    </row>
    <row r="21" spans="1:177" s="292" customFormat="1" ht="14" x14ac:dyDescent="0.3">
      <c r="A21" s="1483"/>
      <c r="B21" s="1484"/>
      <c r="C21" s="1485"/>
      <c r="D21" s="1486"/>
      <c r="E21" s="1486"/>
      <c r="F21" s="310"/>
      <c r="G21" s="310"/>
      <c r="H21" s="310"/>
      <c r="I21" s="310"/>
      <c r="J21" s="310"/>
      <c r="K21" s="310"/>
      <c r="L21" s="310"/>
      <c r="M21" s="310"/>
      <c r="N21" s="310"/>
      <c r="O21" s="310"/>
      <c r="P21" s="310"/>
      <c r="Q21" s="310"/>
      <c r="R21" s="310"/>
      <c r="S21" s="310"/>
      <c r="T21" s="310"/>
      <c r="U21" s="310"/>
      <c r="V21" s="310"/>
      <c r="W21" s="310"/>
      <c r="X21" s="310"/>
      <c r="Y21" s="310"/>
      <c r="Z21" s="310"/>
      <c r="AA21" s="310"/>
      <c r="AB21" s="310"/>
      <c r="AC21" s="310"/>
      <c r="AD21" s="310"/>
      <c r="AE21" s="310"/>
      <c r="AF21" s="310"/>
      <c r="AG21" s="310"/>
      <c r="AH21" s="310"/>
      <c r="AI21" s="310"/>
      <c r="AJ21" s="310"/>
      <c r="AK21" s="310"/>
      <c r="AL21" s="310"/>
      <c r="AM21" s="310"/>
      <c r="AN21" s="310"/>
      <c r="AO21" s="310"/>
      <c r="AP21" s="310"/>
      <c r="AQ21" s="310"/>
      <c r="AR21" s="310"/>
      <c r="AS21" s="310"/>
      <c r="AT21" s="310"/>
      <c r="AU21" s="310"/>
      <c r="AV21" s="310"/>
      <c r="AW21" s="310"/>
      <c r="AX21" s="310"/>
      <c r="AY21" s="310"/>
      <c r="AZ21" s="310"/>
      <c r="BA21" s="310"/>
      <c r="BB21" s="310"/>
      <c r="BC21" s="310"/>
      <c r="BD21" s="310"/>
      <c r="BE21" s="310"/>
      <c r="BF21" s="310"/>
      <c r="BG21" s="310"/>
      <c r="BH21" s="310"/>
      <c r="BI21" s="310"/>
      <c r="BJ21" s="310"/>
      <c r="BK21" s="310"/>
      <c r="BL21" s="310"/>
      <c r="BM21" s="310"/>
      <c r="BN21" s="310"/>
      <c r="BO21" s="310"/>
      <c r="BP21" s="310"/>
      <c r="BQ21" s="310"/>
      <c r="BR21" s="310"/>
      <c r="BS21" s="310"/>
      <c r="BT21" s="310"/>
      <c r="BU21" s="310"/>
      <c r="BV21" s="310"/>
      <c r="BW21" s="310"/>
      <c r="BX21" s="310"/>
      <c r="BY21" s="310"/>
      <c r="BZ21" s="310"/>
      <c r="CA21" s="310"/>
      <c r="CB21" s="310"/>
      <c r="CC21" s="310"/>
      <c r="CD21" s="310"/>
      <c r="CE21" s="310"/>
      <c r="CF21" s="310"/>
      <c r="CG21" s="310"/>
      <c r="CH21" s="310"/>
      <c r="CI21" s="310"/>
      <c r="CJ21" s="310"/>
      <c r="CK21" s="310"/>
      <c r="CL21" s="310"/>
      <c r="CM21" s="310"/>
      <c r="CN21" s="310"/>
      <c r="CO21" s="310"/>
      <c r="CP21" s="310"/>
      <c r="CQ21" s="310"/>
      <c r="CR21" s="310"/>
      <c r="CS21" s="310"/>
      <c r="CT21" s="310"/>
      <c r="CU21" s="310"/>
      <c r="CV21" s="310"/>
      <c r="CW21" s="310"/>
      <c r="CX21" s="310"/>
      <c r="CY21" s="310"/>
      <c r="CZ21" s="310"/>
      <c r="DA21" s="310"/>
      <c r="DB21" s="310"/>
      <c r="DC21" s="310"/>
      <c r="DD21" s="310"/>
      <c r="DE21" s="310"/>
      <c r="DF21" s="310"/>
      <c r="DG21" s="310"/>
      <c r="DH21" s="310"/>
      <c r="DI21" s="310"/>
      <c r="DJ21" s="310"/>
      <c r="DK21" s="310"/>
      <c r="DL21" s="310"/>
      <c r="DM21" s="310"/>
      <c r="DN21" s="310"/>
      <c r="DO21" s="310"/>
      <c r="DP21" s="310"/>
      <c r="DQ21" s="310"/>
      <c r="DR21" s="310"/>
      <c r="DS21" s="310"/>
      <c r="DT21" s="310"/>
      <c r="DU21" s="310"/>
      <c r="DV21" s="310"/>
      <c r="DW21" s="310"/>
      <c r="DX21" s="310"/>
      <c r="DY21" s="310"/>
      <c r="DZ21" s="310"/>
      <c r="EA21" s="310"/>
      <c r="EB21" s="310"/>
      <c r="EC21" s="310"/>
      <c r="ED21" s="310"/>
      <c r="EE21" s="310"/>
      <c r="EF21" s="310"/>
      <c r="EG21" s="310"/>
      <c r="EH21" s="310"/>
      <c r="EI21" s="310"/>
      <c r="EJ21" s="310"/>
      <c r="EK21" s="310"/>
      <c r="EL21" s="310"/>
      <c r="EM21" s="310"/>
      <c r="EN21" s="310"/>
      <c r="EO21" s="310"/>
      <c r="EP21" s="310"/>
      <c r="EQ21" s="310"/>
      <c r="ER21" s="310"/>
      <c r="ES21" s="310"/>
      <c r="ET21" s="310"/>
      <c r="EU21" s="310"/>
      <c r="EV21" s="310"/>
      <c r="EW21" s="310"/>
      <c r="EX21" s="310"/>
      <c r="EY21" s="310"/>
      <c r="EZ21" s="310"/>
      <c r="FA21" s="310"/>
      <c r="FB21" s="310"/>
      <c r="FC21" s="310"/>
      <c r="FD21" s="310"/>
      <c r="FE21" s="310"/>
      <c r="FF21" s="310"/>
      <c r="FG21" s="310"/>
      <c r="FH21" s="310"/>
      <c r="FI21" s="310"/>
      <c r="FJ21" s="310"/>
      <c r="FK21" s="310"/>
      <c r="FL21" s="310"/>
      <c r="FM21" s="310"/>
      <c r="FN21" s="310"/>
      <c r="FO21" s="310"/>
      <c r="FP21" s="310"/>
      <c r="FQ21" s="310"/>
      <c r="FR21" s="310"/>
      <c r="FS21" s="310"/>
      <c r="FT21" s="310"/>
      <c r="FU21" s="310"/>
    </row>
    <row r="22" spans="1:177" x14ac:dyDescent="0.25">
      <c r="A22" s="1225" t="s">
        <v>4168</v>
      </c>
      <c r="B22" s="1225"/>
      <c r="C22" s="1485"/>
      <c r="D22" s="1486"/>
      <c r="E22" s="1486"/>
    </row>
    <row r="23" spans="1:177" s="292" customFormat="1" ht="14" x14ac:dyDescent="0.3">
      <c r="A23" s="1309" t="s">
        <v>5609</v>
      </c>
      <c r="B23" s="1309" t="s">
        <v>4556</v>
      </c>
      <c r="C23" s="1310">
        <v>3</v>
      </c>
      <c r="D23" s="1248">
        <v>20022.3</v>
      </c>
      <c r="E23" s="1248">
        <v>20022.3</v>
      </c>
      <c r="F23" s="310"/>
      <c r="G23" s="310"/>
      <c r="H23" s="310"/>
      <c r="I23" s="310"/>
      <c r="J23" s="310"/>
      <c r="K23" s="310"/>
      <c r="L23" s="310"/>
      <c r="M23" s="310"/>
      <c r="N23" s="310"/>
      <c r="O23" s="310"/>
      <c r="P23" s="310"/>
      <c r="Q23" s="310"/>
      <c r="R23" s="310"/>
      <c r="S23" s="310"/>
      <c r="T23" s="310"/>
      <c r="U23" s="310"/>
      <c r="V23" s="310"/>
      <c r="W23" s="310"/>
      <c r="X23" s="310"/>
      <c r="Y23" s="310"/>
      <c r="Z23" s="310"/>
      <c r="AA23" s="310"/>
      <c r="AB23" s="310"/>
      <c r="AC23" s="310"/>
      <c r="AD23" s="310"/>
      <c r="AE23" s="310"/>
      <c r="AF23" s="310"/>
      <c r="AG23" s="310"/>
      <c r="AH23" s="310"/>
      <c r="AI23" s="310"/>
      <c r="AJ23" s="310"/>
      <c r="AK23" s="310"/>
      <c r="AL23" s="310"/>
      <c r="AM23" s="310"/>
      <c r="AN23" s="310"/>
      <c r="AO23" s="310"/>
      <c r="AP23" s="310"/>
      <c r="AQ23" s="310"/>
      <c r="AR23" s="310"/>
      <c r="AS23" s="310"/>
      <c r="AT23" s="310"/>
      <c r="AU23" s="310"/>
      <c r="AV23" s="310"/>
      <c r="AW23" s="310"/>
      <c r="AX23" s="310"/>
      <c r="AY23" s="310"/>
      <c r="AZ23" s="310"/>
      <c r="BA23" s="310"/>
      <c r="BB23" s="310"/>
      <c r="BC23" s="310"/>
      <c r="BD23" s="310"/>
      <c r="BE23" s="310"/>
      <c r="BF23" s="310"/>
      <c r="BG23" s="310"/>
      <c r="BH23" s="310"/>
      <c r="BI23" s="310"/>
      <c r="BJ23" s="310"/>
      <c r="BK23" s="310"/>
      <c r="BL23" s="310"/>
      <c r="BM23" s="310"/>
      <c r="BN23" s="310"/>
      <c r="BO23" s="310"/>
      <c r="BP23" s="310"/>
      <c r="BQ23" s="310"/>
      <c r="BR23" s="310"/>
      <c r="BS23" s="310"/>
      <c r="BT23" s="310"/>
      <c r="BU23" s="310"/>
      <c r="BV23" s="310"/>
      <c r="BW23" s="310"/>
      <c r="BX23" s="310"/>
      <c r="BY23" s="310"/>
      <c r="BZ23" s="310"/>
      <c r="CA23" s="310"/>
      <c r="CB23" s="310"/>
      <c r="CC23" s="310"/>
      <c r="CD23" s="310"/>
      <c r="CE23" s="310"/>
      <c r="CF23" s="310"/>
      <c r="CG23" s="310"/>
      <c r="CH23" s="310"/>
      <c r="CI23" s="310"/>
      <c r="CJ23" s="310"/>
      <c r="CK23" s="310"/>
      <c r="CL23" s="310"/>
      <c r="CM23" s="310"/>
      <c r="CN23" s="310"/>
      <c r="CO23" s="310"/>
      <c r="CP23" s="310"/>
      <c r="CQ23" s="310"/>
      <c r="CR23" s="310"/>
      <c r="CS23" s="310"/>
      <c r="CT23" s="310"/>
      <c r="CU23" s="310"/>
      <c r="CV23" s="310"/>
      <c r="CW23" s="310"/>
      <c r="CX23" s="310"/>
      <c r="CY23" s="310"/>
      <c r="CZ23" s="310"/>
      <c r="DA23" s="310"/>
      <c r="DB23" s="310"/>
      <c r="DC23" s="310"/>
      <c r="DD23" s="310"/>
      <c r="DE23" s="310"/>
      <c r="DF23" s="310"/>
      <c r="DG23" s="310"/>
      <c r="DH23" s="310"/>
      <c r="DI23" s="310"/>
      <c r="DJ23" s="310"/>
      <c r="DK23" s="310"/>
      <c r="DL23" s="310"/>
      <c r="DM23" s="310"/>
      <c r="DN23" s="310"/>
      <c r="DO23" s="310"/>
      <c r="DP23" s="310"/>
      <c r="DQ23" s="310"/>
      <c r="DR23" s="310"/>
      <c r="DS23" s="310"/>
      <c r="DT23" s="310"/>
      <c r="DU23" s="310"/>
      <c r="DV23" s="310"/>
      <c r="DW23" s="310"/>
      <c r="DX23" s="310"/>
      <c r="DY23" s="310"/>
      <c r="DZ23" s="310"/>
      <c r="EA23" s="310"/>
      <c r="EB23" s="310"/>
      <c r="EC23" s="310"/>
      <c r="ED23" s="310"/>
      <c r="EE23" s="310"/>
      <c r="EF23" s="310"/>
      <c r="EG23" s="310"/>
      <c r="EH23" s="310"/>
      <c r="EI23" s="310"/>
      <c r="EJ23" s="310"/>
      <c r="EK23" s="310"/>
      <c r="EL23" s="310"/>
      <c r="EM23" s="310"/>
      <c r="EN23" s="310"/>
      <c r="EO23" s="310"/>
      <c r="EP23" s="310"/>
      <c r="EQ23" s="310"/>
      <c r="ER23" s="310"/>
      <c r="ES23" s="310"/>
      <c r="ET23" s="310"/>
      <c r="EU23" s="310"/>
      <c r="EV23" s="310"/>
      <c r="EW23" s="310"/>
      <c r="EX23" s="310"/>
      <c r="EY23" s="310"/>
      <c r="EZ23" s="310"/>
      <c r="FA23" s="310"/>
      <c r="FB23" s="310"/>
      <c r="FC23" s="310"/>
      <c r="FD23" s="310"/>
      <c r="FE23" s="310"/>
      <c r="FF23" s="310"/>
      <c r="FG23" s="310"/>
      <c r="FH23" s="310"/>
      <c r="FI23" s="310"/>
      <c r="FJ23" s="310"/>
      <c r="FK23" s="310"/>
      <c r="FL23" s="310"/>
      <c r="FM23" s="310"/>
      <c r="FN23" s="310"/>
      <c r="FO23" s="310"/>
      <c r="FP23" s="310"/>
      <c r="FQ23" s="310"/>
      <c r="FR23" s="310"/>
      <c r="FS23" s="310"/>
      <c r="FT23" s="310"/>
      <c r="FU23" s="310"/>
    </row>
    <row r="24" spans="1:177" s="292" customFormat="1" ht="14" x14ac:dyDescent="0.3">
      <c r="A24" s="1309" t="s">
        <v>5610</v>
      </c>
      <c r="B24" s="1309" t="s">
        <v>5611</v>
      </c>
      <c r="C24" s="1310">
        <v>2</v>
      </c>
      <c r="D24" s="1248">
        <v>19560</v>
      </c>
      <c r="E24" s="1248">
        <v>19560</v>
      </c>
      <c r="F24" s="310"/>
      <c r="G24" s="310"/>
      <c r="H24" s="310"/>
      <c r="I24" s="310"/>
      <c r="J24" s="310"/>
      <c r="K24" s="310"/>
      <c r="L24" s="310"/>
      <c r="M24" s="310"/>
      <c r="N24" s="310"/>
      <c r="O24" s="310"/>
      <c r="P24" s="310"/>
      <c r="Q24" s="310"/>
      <c r="R24" s="310"/>
      <c r="S24" s="310"/>
      <c r="T24" s="310"/>
      <c r="U24" s="310"/>
      <c r="V24" s="310"/>
      <c r="W24" s="310"/>
      <c r="X24" s="310"/>
      <c r="Y24" s="310"/>
      <c r="Z24" s="310"/>
      <c r="AA24" s="310"/>
      <c r="AB24" s="310"/>
      <c r="AC24" s="310"/>
      <c r="AD24" s="310"/>
      <c r="AE24" s="310"/>
      <c r="AF24" s="310"/>
      <c r="AG24" s="310"/>
      <c r="AH24" s="310"/>
      <c r="AI24" s="310"/>
      <c r="AJ24" s="310"/>
      <c r="AK24" s="310"/>
      <c r="AL24" s="310"/>
      <c r="AM24" s="310"/>
      <c r="AN24" s="310"/>
      <c r="AO24" s="310"/>
      <c r="AP24" s="310"/>
      <c r="AQ24" s="310"/>
      <c r="AR24" s="310"/>
      <c r="AS24" s="310"/>
      <c r="AT24" s="310"/>
      <c r="AU24" s="310"/>
      <c r="AV24" s="310"/>
      <c r="AW24" s="310"/>
      <c r="AX24" s="310"/>
      <c r="AY24" s="310"/>
      <c r="AZ24" s="310"/>
      <c r="BA24" s="310"/>
      <c r="BB24" s="310"/>
      <c r="BC24" s="310"/>
      <c r="BD24" s="310"/>
      <c r="BE24" s="310"/>
      <c r="BF24" s="310"/>
      <c r="BG24" s="310"/>
      <c r="BH24" s="310"/>
      <c r="BI24" s="310"/>
      <c r="BJ24" s="310"/>
      <c r="BK24" s="310"/>
      <c r="BL24" s="310"/>
      <c r="BM24" s="310"/>
      <c r="BN24" s="310"/>
      <c r="BO24" s="310"/>
      <c r="BP24" s="310"/>
      <c r="BQ24" s="310"/>
      <c r="BR24" s="310"/>
      <c r="BS24" s="310"/>
      <c r="BT24" s="310"/>
      <c r="BU24" s="310"/>
      <c r="BV24" s="310"/>
      <c r="BW24" s="310"/>
      <c r="BX24" s="310"/>
      <c r="BY24" s="310"/>
      <c r="BZ24" s="310"/>
      <c r="CA24" s="310"/>
      <c r="CB24" s="310"/>
      <c r="CC24" s="310"/>
      <c r="CD24" s="310"/>
      <c r="CE24" s="310"/>
      <c r="CF24" s="310"/>
      <c r="CG24" s="310"/>
      <c r="CH24" s="310"/>
      <c r="CI24" s="310"/>
      <c r="CJ24" s="310"/>
      <c r="CK24" s="310"/>
      <c r="CL24" s="310"/>
      <c r="CM24" s="310"/>
      <c r="CN24" s="310"/>
      <c r="CO24" s="310"/>
      <c r="CP24" s="310"/>
      <c r="CQ24" s="310"/>
      <c r="CR24" s="310"/>
      <c r="CS24" s="310"/>
      <c r="CT24" s="310"/>
      <c r="CU24" s="310"/>
      <c r="CV24" s="310"/>
      <c r="CW24" s="310"/>
      <c r="CX24" s="310"/>
      <c r="CY24" s="310"/>
      <c r="CZ24" s="310"/>
      <c r="DA24" s="310"/>
      <c r="DB24" s="310"/>
      <c r="DC24" s="310"/>
      <c r="DD24" s="310"/>
      <c r="DE24" s="310"/>
      <c r="DF24" s="310"/>
      <c r="DG24" s="310"/>
      <c r="DH24" s="310"/>
      <c r="DI24" s="310"/>
      <c r="DJ24" s="310"/>
      <c r="DK24" s="310"/>
      <c r="DL24" s="310"/>
      <c r="DM24" s="310"/>
      <c r="DN24" s="310"/>
      <c r="DO24" s="310"/>
      <c r="DP24" s="310"/>
      <c r="DQ24" s="310"/>
      <c r="DR24" s="310"/>
      <c r="DS24" s="310"/>
      <c r="DT24" s="310"/>
      <c r="DU24" s="310"/>
      <c r="DV24" s="310"/>
      <c r="DW24" s="310"/>
      <c r="DX24" s="310"/>
      <c r="DY24" s="310"/>
      <c r="DZ24" s="310"/>
      <c r="EA24" s="310"/>
      <c r="EB24" s="310"/>
      <c r="EC24" s="310"/>
      <c r="ED24" s="310"/>
      <c r="EE24" s="310"/>
      <c r="EF24" s="310"/>
      <c r="EG24" s="310"/>
      <c r="EH24" s="310"/>
      <c r="EI24" s="310"/>
      <c r="EJ24" s="310"/>
      <c r="EK24" s="310"/>
      <c r="EL24" s="310"/>
      <c r="EM24" s="310"/>
      <c r="EN24" s="310"/>
      <c r="EO24" s="310"/>
      <c r="EP24" s="310"/>
      <c r="EQ24" s="310"/>
      <c r="ER24" s="310"/>
      <c r="ES24" s="310"/>
      <c r="ET24" s="310"/>
      <c r="EU24" s="310"/>
      <c r="EV24" s="310"/>
      <c r="EW24" s="310"/>
      <c r="EX24" s="310"/>
      <c r="EY24" s="310"/>
      <c r="EZ24" s="310"/>
      <c r="FA24" s="310"/>
      <c r="FB24" s="310"/>
      <c r="FC24" s="310"/>
      <c r="FD24" s="310"/>
      <c r="FE24" s="310"/>
      <c r="FF24" s="310"/>
      <c r="FG24" s="310"/>
      <c r="FH24" s="310"/>
      <c r="FI24" s="310"/>
      <c r="FJ24" s="310"/>
      <c r="FK24" s="310"/>
      <c r="FL24" s="310"/>
      <c r="FM24" s="310"/>
      <c r="FN24" s="310"/>
      <c r="FO24" s="310"/>
      <c r="FP24" s="310"/>
      <c r="FQ24" s="310"/>
      <c r="FR24" s="310"/>
      <c r="FS24" s="310"/>
      <c r="FT24" s="310"/>
      <c r="FU24" s="310"/>
    </row>
    <row r="25" spans="1:177" s="292" customFormat="1" ht="14" x14ac:dyDescent="0.3">
      <c r="A25" s="1309" t="s">
        <v>5612</v>
      </c>
      <c r="B25" s="1309" t="s">
        <v>5611</v>
      </c>
      <c r="C25" s="1310">
        <v>2</v>
      </c>
      <c r="D25" s="1248">
        <v>18915</v>
      </c>
      <c r="E25" s="1248">
        <v>18915</v>
      </c>
      <c r="F25" s="310"/>
      <c r="G25" s="310"/>
      <c r="H25" s="310"/>
      <c r="I25" s="310"/>
      <c r="J25" s="310"/>
      <c r="K25" s="310"/>
      <c r="L25" s="310"/>
      <c r="M25" s="310"/>
      <c r="N25" s="310"/>
      <c r="O25" s="310"/>
      <c r="P25" s="310"/>
      <c r="Q25" s="310"/>
      <c r="R25" s="310"/>
      <c r="S25" s="310"/>
      <c r="T25" s="310"/>
      <c r="U25" s="310"/>
      <c r="V25" s="310"/>
      <c r="W25" s="310"/>
      <c r="X25" s="310"/>
      <c r="Y25" s="310"/>
      <c r="Z25" s="310"/>
      <c r="AA25" s="310"/>
      <c r="AB25" s="310"/>
      <c r="AC25" s="310"/>
      <c r="AD25" s="310"/>
      <c r="AE25" s="310"/>
      <c r="AF25" s="310"/>
      <c r="AG25" s="310"/>
      <c r="AH25" s="310"/>
      <c r="AI25" s="310"/>
      <c r="AJ25" s="310"/>
      <c r="AK25" s="310"/>
      <c r="AL25" s="310"/>
      <c r="AM25" s="310"/>
      <c r="AN25" s="310"/>
      <c r="AO25" s="310"/>
      <c r="AP25" s="310"/>
      <c r="AQ25" s="310"/>
      <c r="AR25" s="310"/>
      <c r="AS25" s="310"/>
      <c r="AT25" s="310"/>
      <c r="AU25" s="310"/>
      <c r="AV25" s="310"/>
      <c r="AW25" s="310"/>
      <c r="AX25" s="310"/>
      <c r="AY25" s="310"/>
      <c r="AZ25" s="310"/>
      <c r="BA25" s="310"/>
      <c r="BB25" s="310"/>
      <c r="BC25" s="310"/>
      <c r="BD25" s="310"/>
      <c r="BE25" s="310"/>
      <c r="BF25" s="310"/>
      <c r="BG25" s="310"/>
      <c r="BH25" s="310"/>
      <c r="BI25" s="310"/>
      <c r="BJ25" s="310"/>
      <c r="BK25" s="310"/>
      <c r="BL25" s="310"/>
      <c r="BM25" s="310"/>
      <c r="BN25" s="310"/>
      <c r="BO25" s="310"/>
      <c r="BP25" s="310"/>
      <c r="BQ25" s="310"/>
      <c r="BR25" s="310"/>
      <c r="BS25" s="310"/>
      <c r="BT25" s="310"/>
      <c r="BU25" s="310"/>
      <c r="BV25" s="310"/>
      <c r="BW25" s="310"/>
      <c r="BX25" s="310"/>
      <c r="BY25" s="310"/>
      <c r="BZ25" s="310"/>
      <c r="CA25" s="310"/>
      <c r="CB25" s="310"/>
      <c r="CC25" s="310"/>
      <c r="CD25" s="310"/>
      <c r="CE25" s="310"/>
      <c r="CF25" s="310"/>
      <c r="CG25" s="310"/>
      <c r="CH25" s="310"/>
      <c r="CI25" s="310"/>
      <c r="CJ25" s="310"/>
      <c r="CK25" s="310"/>
      <c r="CL25" s="310"/>
      <c r="CM25" s="310"/>
      <c r="CN25" s="310"/>
      <c r="CO25" s="310"/>
      <c r="CP25" s="310"/>
      <c r="CQ25" s="310"/>
      <c r="CR25" s="310"/>
      <c r="CS25" s="310"/>
      <c r="CT25" s="310"/>
      <c r="CU25" s="310"/>
      <c r="CV25" s="310"/>
      <c r="CW25" s="310"/>
      <c r="CX25" s="310"/>
      <c r="CY25" s="310"/>
      <c r="CZ25" s="310"/>
      <c r="DA25" s="310"/>
      <c r="DB25" s="310"/>
      <c r="DC25" s="310"/>
      <c r="DD25" s="310"/>
      <c r="DE25" s="310"/>
      <c r="DF25" s="310"/>
      <c r="DG25" s="310"/>
      <c r="DH25" s="310"/>
      <c r="DI25" s="310"/>
      <c r="DJ25" s="310"/>
      <c r="DK25" s="310"/>
      <c r="DL25" s="310"/>
      <c r="DM25" s="310"/>
      <c r="DN25" s="310"/>
      <c r="DO25" s="310"/>
      <c r="DP25" s="310"/>
      <c r="DQ25" s="310"/>
      <c r="DR25" s="310"/>
      <c r="DS25" s="310"/>
      <c r="DT25" s="310"/>
      <c r="DU25" s="310"/>
      <c r="DV25" s="310"/>
      <c r="DW25" s="310"/>
      <c r="DX25" s="310"/>
      <c r="DY25" s="310"/>
      <c r="DZ25" s="310"/>
      <c r="EA25" s="310"/>
      <c r="EB25" s="310"/>
      <c r="EC25" s="310"/>
      <c r="ED25" s="310"/>
      <c r="EE25" s="310"/>
      <c r="EF25" s="310"/>
      <c r="EG25" s="310"/>
      <c r="EH25" s="310"/>
      <c r="EI25" s="310"/>
      <c r="EJ25" s="310"/>
      <c r="EK25" s="310"/>
      <c r="EL25" s="310"/>
      <c r="EM25" s="310"/>
      <c r="EN25" s="310"/>
      <c r="EO25" s="310"/>
      <c r="EP25" s="310"/>
      <c r="EQ25" s="310"/>
      <c r="ER25" s="310"/>
      <c r="ES25" s="310"/>
      <c r="ET25" s="310"/>
      <c r="EU25" s="310"/>
      <c r="EV25" s="310"/>
      <c r="EW25" s="310"/>
      <c r="EX25" s="310"/>
      <c r="EY25" s="310"/>
      <c r="EZ25" s="310"/>
      <c r="FA25" s="310"/>
      <c r="FB25" s="310"/>
      <c r="FC25" s="310"/>
      <c r="FD25" s="310"/>
      <c r="FE25" s="310"/>
      <c r="FF25" s="310"/>
      <c r="FG25" s="310"/>
      <c r="FH25" s="310"/>
      <c r="FI25" s="310"/>
      <c r="FJ25" s="310"/>
      <c r="FK25" s="310"/>
      <c r="FL25" s="310"/>
      <c r="FM25" s="310"/>
      <c r="FN25" s="310"/>
      <c r="FO25" s="310"/>
      <c r="FP25" s="310"/>
      <c r="FQ25" s="310"/>
      <c r="FR25" s="310"/>
      <c r="FS25" s="310"/>
      <c r="FT25" s="310"/>
      <c r="FU25" s="310"/>
    </row>
    <row r="26" spans="1:177" s="292" customFormat="1" ht="14" x14ac:dyDescent="0.3">
      <c r="A26" s="1309" t="s">
        <v>5613</v>
      </c>
      <c r="B26" s="1309" t="s">
        <v>5611</v>
      </c>
      <c r="C26" s="1310">
        <v>1</v>
      </c>
      <c r="D26" s="1248">
        <v>18144.3</v>
      </c>
      <c r="E26" s="1248">
        <v>18144.3</v>
      </c>
      <c r="F26" s="310"/>
      <c r="G26" s="310"/>
      <c r="H26" s="310"/>
      <c r="I26" s="310"/>
      <c r="J26" s="310"/>
      <c r="K26" s="310"/>
      <c r="L26" s="310"/>
      <c r="M26" s="310"/>
      <c r="N26" s="310"/>
      <c r="O26" s="310"/>
      <c r="P26" s="310"/>
      <c r="Q26" s="310"/>
      <c r="R26" s="310"/>
      <c r="S26" s="310"/>
      <c r="T26" s="310"/>
      <c r="U26" s="310"/>
      <c r="V26" s="310"/>
      <c r="W26" s="310"/>
      <c r="X26" s="310"/>
      <c r="Y26" s="310"/>
      <c r="Z26" s="310"/>
      <c r="AA26" s="310"/>
      <c r="AB26" s="310"/>
      <c r="AC26" s="310"/>
      <c r="AD26" s="310"/>
      <c r="AE26" s="310"/>
      <c r="AF26" s="310"/>
      <c r="AG26" s="310"/>
      <c r="AH26" s="310"/>
      <c r="AI26" s="310"/>
      <c r="AJ26" s="310"/>
      <c r="AK26" s="310"/>
      <c r="AL26" s="310"/>
      <c r="AM26" s="310"/>
      <c r="AN26" s="310"/>
      <c r="AO26" s="310"/>
      <c r="AP26" s="310"/>
      <c r="AQ26" s="310"/>
      <c r="AR26" s="310"/>
      <c r="AS26" s="310"/>
      <c r="AT26" s="310"/>
      <c r="AU26" s="310"/>
      <c r="AV26" s="310"/>
      <c r="AW26" s="310"/>
      <c r="AX26" s="310"/>
      <c r="AY26" s="310"/>
      <c r="AZ26" s="310"/>
      <c r="BA26" s="310"/>
      <c r="BB26" s="310"/>
      <c r="BC26" s="310"/>
      <c r="BD26" s="310"/>
      <c r="BE26" s="310"/>
      <c r="BF26" s="310"/>
      <c r="BG26" s="310"/>
      <c r="BH26" s="310"/>
      <c r="BI26" s="310"/>
      <c r="BJ26" s="310"/>
      <c r="BK26" s="310"/>
      <c r="BL26" s="310"/>
      <c r="BM26" s="310"/>
      <c r="BN26" s="310"/>
      <c r="BO26" s="310"/>
      <c r="BP26" s="310"/>
      <c r="BQ26" s="310"/>
      <c r="BR26" s="310"/>
      <c r="BS26" s="310"/>
      <c r="BT26" s="310"/>
      <c r="BU26" s="310"/>
      <c r="BV26" s="310"/>
      <c r="BW26" s="310"/>
      <c r="BX26" s="310"/>
      <c r="BY26" s="310"/>
      <c r="BZ26" s="310"/>
      <c r="CA26" s="310"/>
      <c r="CB26" s="310"/>
      <c r="CC26" s="310"/>
      <c r="CD26" s="310"/>
      <c r="CE26" s="310"/>
      <c r="CF26" s="310"/>
      <c r="CG26" s="310"/>
      <c r="CH26" s="310"/>
      <c r="CI26" s="310"/>
      <c r="CJ26" s="310"/>
      <c r="CK26" s="310"/>
      <c r="CL26" s="310"/>
      <c r="CM26" s="310"/>
      <c r="CN26" s="310"/>
      <c r="CO26" s="310"/>
      <c r="CP26" s="310"/>
      <c r="CQ26" s="310"/>
      <c r="CR26" s="310"/>
      <c r="CS26" s="310"/>
      <c r="CT26" s="310"/>
      <c r="CU26" s="310"/>
      <c r="CV26" s="310"/>
      <c r="CW26" s="310"/>
      <c r="CX26" s="310"/>
      <c r="CY26" s="310"/>
      <c r="CZ26" s="310"/>
      <c r="DA26" s="310"/>
      <c r="DB26" s="310"/>
      <c r="DC26" s="310"/>
      <c r="DD26" s="310"/>
      <c r="DE26" s="310"/>
      <c r="DF26" s="310"/>
      <c r="DG26" s="310"/>
      <c r="DH26" s="310"/>
      <c r="DI26" s="310"/>
      <c r="DJ26" s="310"/>
      <c r="DK26" s="310"/>
      <c r="DL26" s="310"/>
      <c r="DM26" s="310"/>
      <c r="DN26" s="310"/>
      <c r="DO26" s="310"/>
      <c r="DP26" s="310"/>
      <c r="DQ26" s="310"/>
      <c r="DR26" s="310"/>
      <c r="DS26" s="310"/>
      <c r="DT26" s="310"/>
      <c r="DU26" s="310"/>
      <c r="DV26" s="310"/>
      <c r="DW26" s="310"/>
      <c r="DX26" s="310"/>
      <c r="DY26" s="310"/>
      <c r="DZ26" s="310"/>
      <c r="EA26" s="310"/>
      <c r="EB26" s="310"/>
      <c r="EC26" s="310"/>
      <c r="ED26" s="310"/>
      <c r="EE26" s="310"/>
      <c r="EF26" s="310"/>
      <c r="EG26" s="310"/>
      <c r="EH26" s="310"/>
      <c r="EI26" s="310"/>
      <c r="EJ26" s="310"/>
      <c r="EK26" s="310"/>
      <c r="EL26" s="310"/>
      <c r="EM26" s="310"/>
      <c r="EN26" s="310"/>
      <c r="EO26" s="310"/>
      <c r="EP26" s="310"/>
      <c r="EQ26" s="310"/>
      <c r="ER26" s="310"/>
      <c r="ES26" s="310"/>
      <c r="ET26" s="310"/>
      <c r="EU26" s="310"/>
      <c r="EV26" s="310"/>
      <c r="EW26" s="310"/>
      <c r="EX26" s="310"/>
      <c r="EY26" s="310"/>
      <c r="EZ26" s="310"/>
      <c r="FA26" s="310"/>
      <c r="FB26" s="310"/>
      <c r="FC26" s="310"/>
      <c r="FD26" s="310"/>
      <c r="FE26" s="310"/>
      <c r="FF26" s="310"/>
      <c r="FG26" s="310"/>
      <c r="FH26" s="310"/>
      <c r="FI26" s="310"/>
      <c r="FJ26" s="310"/>
      <c r="FK26" s="310"/>
      <c r="FL26" s="310"/>
      <c r="FM26" s="310"/>
      <c r="FN26" s="310"/>
      <c r="FO26" s="310"/>
      <c r="FP26" s="310"/>
      <c r="FQ26" s="310"/>
      <c r="FR26" s="310"/>
      <c r="FS26" s="310"/>
      <c r="FT26" s="310"/>
      <c r="FU26" s="310"/>
    </row>
    <row r="27" spans="1:177" s="292" customFormat="1" ht="14" x14ac:dyDescent="0.3">
      <c r="A27" s="1309" t="s">
        <v>5614</v>
      </c>
      <c r="B27" s="1309" t="s">
        <v>5611</v>
      </c>
      <c r="C27" s="1310">
        <v>1</v>
      </c>
      <c r="D27" s="1248">
        <v>17544.599999999999</v>
      </c>
      <c r="E27" s="1248">
        <v>17544.599999999999</v>
      </c>
      <c r="F27" s="310"/>
      <c r="G27" s="310"/>
      <c r="H27" s="310"/>
      <c r="I27" s="310"/>
      <c r="J27" s="310"/>
      <c r="K27" s="310"/>
      <c r="L27" s="310"/>
      <c r="M27" s="310"/>
      <c r="N27" s="310"/>
      <c r="O27" s="310"/>
      <c r="P27" s="310"/>
      <c r="Q27" s="310"/>
      <c r="R27" s="310"/>
      <c r="S27" s="310"/>
      <c r="T27" s="310"/>
      <c r="U27" s="310"/>
      <c r="V27" s="310"/>
      <c r="W27" s="310"/>
      <c r="X27" s="310"/>
      <c r="Y27" s="310"/>
      <c r="Z27" s="310"/>
      <c r="AA27" s="310"/>
      <c r="AB27" s="310"/>
      <c r="AC27" s="310"/>
      <c r="AD27" s="310"/>
      <c r="AE27" s="310"/>
      <c r="AF27" s="310"/>
      <c r="AG27" s="310"/>
      <c r="AH27" s="310"/>
      <c r="AI27" s="310"/>
      <c r="AJ27" s="310"/>
      <c r="AK27" s="310"/>
      <c r="AL27" s="310"/>
      <c r="AM27" s="310"/>
      <c r="AN27" s="310"/>
      <c r="AO27" s="310"/>
      <c r="AP27" s="310"/>
      <c r="AQ27" s="310"/>
      <c r="AR27" s="310"/>
      <c r="AS27" s="310"/>
      <c r="AT27" s="310"/>
      <c r="AU27" s="310"/>
      <c r="AV27" s="310"/>
      <c r="AW27" s="310"/>
      <c r="AX27" s="310"/>
      <c r="AY27" s="310"/>
      <c r="AZ27" s="310"/>
      <c r="BA27" s="310"/>
      <c r="BB27" s="310"/>
      <c r="BC27" s="310"/>
      <c r="BD27" s="310"/>
      <c r="BE27" s="310"/>
      <c r="BF27" s="310"/>
      <c r="BG27" s="310"/>
      <c r="BH27" s="310"/>
      <c r="BI27" s="310"/>
      <c r="BJ27" s="310"/>
      <c r="BK27" s="310"/>
      <c r="BL27" s="310"/>
      <c r="BM27" s="310"/>
      <c r="BN27" s="310"/>
      <c r="BO27" s="310"/>
      <c r="BP27" s="310"/>
      <c r="BQ27" s="310"/>
      <c r="BR27" s="310"/>
      <c r="BS27" s="310"/>
      <c r="BT27" s="310"/>
      <c r="BU27" s="310"/>
      <c r="BV27" s="310"/>
      <c r="BW27" s="310"/>
      <c r="BX27" s="310"/>
      <c r="BY27" s="310"/>
      <c r="BZ27" s="310"/>
      <c r="CA27" s="310"/>
      <c r="CB27" s="310"/>
      <c r="CC27" s="310"/>
      <c r="CD27" s="310"/>
      <c r="CE27" s="310"/>
      <c r="CF27" s="310"/>
      <c r="CG27" s="310"/>
      <c r="CH27" s="310"/>
      <c r="CI27" s="310"/>
      <c r="CJ27" s="310"/>
      <c r="CK27" s="310"/>
      <c r="CL27" s="310"/>
      <c r="CM27" s="310"/>
      <c r="CN27" s="310"/>
      <c r="CO27" s="310"/>
      <c r="CP27" s="310"/>
      <c r="CQ27" s="310"/>
      <c r="CR27" s="310"/>
      <c r="CS27" s="310"/>
      <c r="CT27" s="310"/>
      <c r="CU27" s="310"/>
      <c r="CV27" s="310"/>
      <c r="CW27" s="310"/>
      <c r="CX27" s="310"/>
      <c r="CY27" s="310"/>
      <c r="CZ27" s="310"/>
      <c r="DA27" s="310"/>
      <c r="DB27" s="310"/>
      <c r="DC27" s="310"/>
      <c r="DD27" s="310"/>
      <c r="DE27" s="310"/>
      <c r="DF27" s="310"/>
      <c r="DG27" s="310"/>
      <c r="DH27" s="310"/>
      <c r="DI27" s="310"/>
      <c r="DJ27" s="310"/>
      <c r="DK27" s="310"/>
      <c r="DL27" s="310"/>
      <c r="DM27" s="310"/>
      <c r="DN27" s="310"/>
      <c r="DO27" s="310"/>
      <c r="DP27" s="310"/>
      <c r="DQ27" s="310"/>
      <c r="DR27" s="310"/>
      <c r="DS27" s="310"/>
      <c r="DT27" s="310"/>
      <c r="DU27" s="310"/>
      <c r="DV27" s="310"/>
      <c r="DW27" s="310"/>
      <c r="DX27" s="310"/>
      <c r="DY27" s="310"/>
      <c r="DZ27" s="310"/>
      <c r="EA27" s="310"/>
      <c r="EB27" s="310"/>
      <c r="EC27" s="310"/>
      <c r="ED27" s="310"/>
      <c r="EE27" s="310"/>
      <c r="EF27" s="310"/>
      <c r="EG27" s="310"/>
      <c r="EH27" s="310"/>
      <c r="EI27" s="310"/>
      <c r="EJ27" s="310"/>
      <c r="EK27" s="310"/>
      <c r="EL27" s="310"/>
      <c r="EM27" s="310"/>
      <c r="EN27" s="310"/>
      <c r="EO27" s="310"/>
      <c r="EP27" s="310"/>
      <c r="EQ27" s="310"/>
      <c r="ER27" s="310"/>
      <c r="ES27" s="310"/>
      <c r="ET27" s="310"/>
      <c r="EU27" s="310"/>
      <c r="EV27" s="310"/>
      <c r="EW27" s="310"/>
      <c r="EX27" s="310"/>
      <c r="EY27" s="310"/>
      <c r="EZ27" s="310"/>
      <c r="FA27" s="310"/>
      <c r="FB27" s="310"/>
      <c r="FC27" s="310"/>
      <c r="FD27" s="310"/>
      <c r="FE27" s="310"/>
      <c r="FF27" s="310"/>
      <c r="FG27" s="310"/>
      <c r="FH27" s="310"/>
      <c r="FI27" s="310"/>
      <c r="FJ27" s="310"/>
      <c r="FK27" s="310"/>
      <c r="FL27" s="310"/>
      <c r="FM27" s="310"/>
      <c r="FN27" s="310"/>
      <c r="FO27" s="310"/>
      <c r="FP27" s="310"/>
      <c r="FQ27" s="310"/>
      <c r="FR27" s="310"/>
      <c r="FS27" s="310"/>
      <c r="FT27" s="310"/>
      <c r="FU27" s="310"/>
    </row>
    <row r="28" spans="1:177" s="292" customFormat="1" ht="14" x14ac:dyDescent="0.3">
      <c r="A28" s="1309" t="s">
        <v>5615</v>
      </c>
      <c r="B28" s="1309" t="s">
        <v>5611</v>
      </c>
      <c r="C28" s="1310">
        <v>1</v>
      </c>
      <c r="D28" s="1248">
        <v>16646.7</v>
      </c>
      <c r="E28" s="1248">
        <v>16646.7</v>
      </c>
      <c r="F28" s="310"/>
      <c r="G28" s="310"/>
      <c r="H28" s="310"/>
      <c r="I28" s="310"/>
      <c r="J28" s="310"/>
      <c r="K28" s="310"/>
      <c r="L28" s="310"/>
      <c r="M28" s="310"/>
      <c r="N28" s="310"/>
      <c r="O28" s="310"/>
      <c r="P28" s="310"/>
      <c r="Q28" s="310"/>
      <c r="R28" s="310"/>
      <c r="S28" s="310"/>
      <c r="T28" s="310"/>
      <c r="U28" s="310"/>
      <c r="V28" s="310"/>
      <c r="W28" s="310"/>
      <c r="X28" s="310"/>
      <c r="Y28" s="310"/>
      <c r="Z28" s="310"/>
      <c r="AA28" s="310"/>
      <c r="AB28" s="310"/>
      <c r="AC28" s="310"/>
      <c r="AD28" s="310"/>
      <c r="AE28" s="310"/>
      <c r="AF28" s="310"/>
      <c r="AG28" s="310"/>
      <c r="AH28" s="310"/>
      <c r="AI28" s="310"/>
      <c r="AJ28" s="310"/>
      <c r="AK28" s="310"/>
      <c r="AL28" s="310"/>
      <c r="AM28" s="310"/>
      <c r="AN28" s="310"/>
      <c r="AO28" s="310"/>
      <c r="AP28" s="310"/>
      <c r="AQ28" s="310"/>
      <c r="AR28" s="310"/>
      <c r="AS28" s="310"/>
      <c r="AT28" s="310"/>
      <c r="AU28" s="310"/>
      <c r="AV28" s="310"/>
      <c r="AW28" s="310"/>
      <c r="AX28" s="310"/>
      <c r="AY28" s="310"/>
      <c r="AZ28" s="310"/>
      <c r="BA28" s="310"/>
      <c r="BB28" s="310"/>
      <c r="BC28" s="310"/>
      <c r="BD28" s="310"/>
      <c r="BE28" s="310"/>
      <c r="BF28" s="310"/>
      <c r="BG28" s="310"/>
      <c r="BH28" s="310"/>
      <c r="BI28" s="310"/>
      <c r="BJ28" s="310"/>
      <c r="BK28" s="310"/>
      <c r="BL28" s="310"/>
      <c r="BM28" s="310"/>
      <c r="BN28" s="310"/>
      <c r="BO28" s="310"/>
      <c r="BP28" s="310"/>
      <c r="BQ28" s="310"/>
      <c r="BR28" s="310"/>
      <c r="BS28" s="310"/>
      <c r="BT28" s="310"/>
      <c r="BU28" s="310"/>
      <c r="BV28" s="310"/>
      <c r="BW28" s="310"/>
      <c r="BX28" s="310"/>
      <c r="BY28" s="310"/>
      <c r="BZ28" s="310"/>
      <c r="CA28" s="310"/>
      <c r="CB28" s="310"/>
      <c r="CC28" s="310"/>
      <c r="CD28" s="310"/>
      <c r="CE28" s="310"/>
      <c r="CF28" s="310"/>
      <c r="CG28" s="310"/>
      <c r="CH28" s="310"/>
      <c r="CI28" s="310"/>
      <c r="CJ28" s="310"/>
      <c r="CK28" s="310"/>
      <c r="CL28" s="310"/>
      <c r="CM28" s="310"/>
      <c r="CN28" s="310"/>
      <c r="CO28" s="310"/>
      <c r="CP28" s="310"/>
      <c r="CQ28" s="310"/>
      <c r="CR28" s="310"/>
      <c r="CS28" s="310"/>
      <c r="CT28" s="310"/>
      <c r="CU28" s="310"/>
      <c r="CV28" s="310"/>
      <c r="CW28" s="310"/>
      <c r="CX28" s="310"/>
      <c r="CY28" s="310"/>
      <c r="CZ28" s="310"/>
      <c r="DA28" s="310"/>
      <c r="DB28" s="310"/>
      <c r="DC28" s="310"/>
      <c r="DD28" s="310"/>
      <c r="DE28" s="310"/>
      <c r="DF28" s="310"/>
      <c r="DG28" s="310"/>
      <c r="DH28" s="310"/>
      <c r="DI28" s="310"/>
      <c r="DJ28" s="310"/>
      <c r="DK28" s="310"/>
      <c r="DL28" s="310"/>
      <c r="DM28" s="310"/>
      <c r="DN28" s="310"/>
      <c r="DO28" s="310"/>
      <c r="DP28" s="310"/>
      <c r="DQ28" s="310"/>
      <c r="DR28" s="310"/>
      <c r="DS28" s="310"/>
      <c r="DT28" s="310"/>
      <c r="DU28" s="310"/>
      <c r="DV28" s="310"/>
      <c r="DW28" s="310"/>
      <c r="DX28" s="310"/>
      <c r="DY28" s="310"/>
      <c r="DZ28" s="310"/>
      <c r="EA28" s="310"/>
      <c r="EB28" s="310"/>
      <c r="EC28" s="310"/>
      <c r="ED28" s="310"/>
      <c r="EE28" s="310"/>
      <c r="EF28" s="310"/>
      <c r="EG28" s="310"/>
      <c r="EH28" s="310"/>
      <c r="EI28" s="310"/>
      <c r="EJ28" s="310"/>
      <c r="EK28" s="310"/>
      <c r="EL28" s="310"/>
      <c r="EM28" s="310"/>
      <c r="EN28" s="310"/>
      <c r="EO28" s="310"/>
      <c r="EP28" s="310"/>
      <c r="EQ28" s="310"/>
      <c r="ER28" s="310"/>
      <c r="ES28" s="310"/>
      <c r="ET28" s="310"/>
      <c r="EU28" s="310"/>
      <c r="EV28" s="310"/>
      <c r="EW28" s="310"/>
      <c r="EX28" s="310"/>
      <c r="EY28" s="310"/>
      <c r="EZ28" s="310"/>
      <c r="FA28" s="310"/>
      <c r="FB28" s="310"/>
      <c r="FC28" s="310"/>
      <c r="FD28" s="310"/>
      <c r="FE28" s="310"/>
      <c r="FF28" s="310"/>
      <c r="FG28" s="310"/>
      <c r="FH28" s="310"/>
      <c r="FI28" s="310"/>
      <c r="FJ28" s="310"/>
      <c r="FK28" s="310"/>
      <c r="FL28" s="310"/>
      <c r="FM28" s="310"/>
      <c r="FN28" s="310"/>
      <c r="FO28" s="310"/>
      <c r="FP28" s="310"/>
      <c r="FQ28" s="310"/>
      <c r="FR28" s="310"/>
      <c r="FS28" s="310"/>
      <c r="FT28" s="310"/>
      <c r="FU28" s="310"/>
    </row>
    <row r="29" spans="1:177" s="292" customFormat="1" ht="14" x14ac:dyDescent="0.3">
      <c r="A29" s="1309" t="s">
        <v>5616</v>
      </c>
      <c r="B29" s="1309" t="s">
        <v>4299</v>
      </c>
      <c r="C29" s="1310">
        <v>2</v>
      </c>
      <c r="D29" s="1248">
        <v>14386.8</v>
      </c>
      <c r="E29" s="1248">
        <v>14386.8</v>
      </c>
      <c r="F29" s="310"/>
      <c r="G29" s="310"/>
      <c r="H29" s="310"/>
      <c r="I29" s="310"/>
      <c r="J29" s="310"/>
      <c r="K29" s="310"/>
      <c r="L29" s="310"/>
      <c r="M29" s="310"/>
      <c r="N29" s="310"/>
      <c r="O29" s="310"/>
      <c r="P29" s="310"/>
      <c r="Q29" s="310"/>
      <c r="R29" s="310"/>
      <c r="S29" s="310"/>
      <c r="T29" s="310"/>
      <c r="U29" s="310"/>
      <c r="V29" s="310"/>
      <c r="W29" s="310"/>
      <c r="X29" s="310"/>
      <c r="Y29" s="310"/>
      <c r="Z29" s="310"/>
      <c r="AA29" s="310"/>
      <c r="AB29" s="310"/>
      <c r="AC29" s="310"/>
      <c r="AD29" s="310"/>
      <c r="AE29" s="310"/>
      <c r="AF29" s="310"/>
      <c r="AG29" s="310"/>
      <c r="AH29" s="310"/>
      <c r="AI29" s="310"/>
      <c r="AJ29" s="310"/>
      <c r="AK29" s="310"/>
      <c r="AL29" s="310"/>
      <c r="AM29" s="310"/>
      <c r="AN29" s="310"/>
      <c r="AO29" s="310"/>
      <c r="AP29" s="310"/>
      <c r="AQ29" s="310"/>
      <c r="AR29" s="310"/>
      <c r="AS29" s="310"/>
      <c r="AT29" s="310"/>
      <c r="AU29" s="310"/>
      <c r="AV29" s="310"/>
      <c r="AW29" s="310"/>
      <c r="AX29" s="310"/>
      <c r="AY29" s="310"/>
      <c r="AZ29" s="310"/>
      <c r="BA29" s="310"/>
      <c r="BB29" s="310"/>
      <c r="BC29" s="310"/>
      <c r="BD29" s="310"/>
      <c r="BE29" s="310"/>
      <c r="BF29" s="310"/>
      <c r="BG29" s="310"/>
      <c r="BH29" s="310"/>
      <c r="BI29" s="310"/>
      <c r="BJ29" s="310"/>
      <c r="BK29" s="310"/>
      <c r="BL29" s="310"/>
      <c r="BM29" s="310"/>
      <c r="BN29" s="310"/>
      <c r="BO29" s="310"/>
      <c r="BP29" s="310"/>
      <c r="BQ29" s="310"/>
      <c r="BR29" s="310"/>
      <c r="BS29" s="310"/>
      <c r="BT29" s="310"/>
      <c r="BU29" s="310"/>
      <c r="BV29" s="310"/>
      <c r="BW29" s="310"/>
      <c r="BX29" s="310"/>
      <c r="BY29" s="310"/>
      <c r="BZ29" s="310"/>
      <c r="CA29" s="310"/>
      <c r="CB29" s="310"/>
      <c r="CC29" s="310"/>
      <c r="CD29" s="310"/>
      <c r="CE29" s="310"/>
      <c r="CF29" s="310"/>
      <c r="CG29" s="310"/>
      <c r="CH29" s="310"/>
      <c r="CI29" s="310"/>
      <c r="CJ29" s="310"/>
      <c r="CK29" s="310"/>
      <c r="CL29" s="310"/>
      <c r="CM29" s="310"/>
      <c r="CN29" s="310"/>
      <c r="CO29" s="310"/>
      <c r="CP29" s="310"/>
      <c r="CQ29" s="310"/>
      <c r="CR29" s="310"/>
      <c r="CS29" s="310"/>
      <c r="CT29" s="310"/>
      <c r="CU29" s="310"/>
      <c r="CV29" s="310"/>
      <c r="CW29" s="310"/>
      <c r="CX29" s="310"/>
      <c r="CY29" s="310"/>
      <c r="CZ29" s="310"/>
      <c r="DA29" s="310"/>
      <c r="DB29" s="310"/>
      <c r="DC29" s="310"/>
      <c r="DD29" s="310"/>
      <c r="DE29" s="310"/>
      <c r="DF29" s="310"/>
      <c r="DG29" s="310"/>
      <c r="DH29" s="310"/>
      <c r="DI29" s="310"/>
      <c r="DJ29" s="310"/>
      <c r="DK29" s="310"/>
      <c r="DL29" s="310"/>
      <c r="DM29" s="310"/>
      <c r="DN29" s="310"/>
      <c r="DO29" s="310"/>
      <c r="DP29" s="310"/>
      <c r="DQ29" s="310"/>
      <c r="DR29" s="310"/>
      <c r="DS29" s="310"/>
      <c r="DT29" s="310"/>
      <c r="DU29" s="310"/>
      <c r="DV29" s="310"/>
      <c r="DW29" s="310"/>
      <c r="DX29" s="310"/>
      <c r="DY29" s="310"/>
      <c r="DZ29" s="310"/>
      <c r="EA29" s="310"/>
      <c r="EB29" s="310"/>
      <c r="EC29" s="310"/>
      <c r="ED29" s="310"/>
      <c r="EE29" s="310"/>
      <c r="EF29" s="310"/>
      <c r="EG29" s="310"/>
      <c r="EH29" s="310"/>
      <c r="EI29" s="310"/>
      <c r="EJ29" s="310"/>
      <c r="EK29" s="310"/>
      <c r="EL29" s="310"/>
      <c r="EM29" s="310"/>
      <c r="EN29" s="310"/>
      <c r="EO29" s="310"/>
      <c r="EP29" s="310"/>
      <c r="EQ29" s="310"/>
      <c r="ER29" s="310"/>
      <c r="ES29" s="310"/>
      <c r="ET29" s="310"/>
      <c r="EU29" s="310"/>
      <c r="EV29" s="310"/>
      <c r="EW29" s="310"/>
      <c r="EX29" s="310"/>
      <c r="EY29" s="310"/>
      <c r="EZ29" s="310"/>
      <c r="FA29" s="310"/>
      <c r="FB29" s="310"/>
      <c r="FC29" s="310"/>
      <c r="FD29" s="310"/>
      <c r="FE29" s="310"/>
      <c r="FF29" s="310"/>
      <c r="FG29" s="310"/>
      <c r="FH29" s="310"/>
      <c r="FI29" s="310"/>
      <c r="FJ29" s="310"/>
      <c r="FK29" s="310"/>
      <c r="FL29" s="310"/>
      <c r="FM29" s="310"/>
      <c r="FN29" s="310"/>
      <c r="FO29" s="310"/>
      <c r="FP29" s="310"/>
      <c r="FQ29" s="310"/>
      <c r="FR29" s="310"/>
      <c r="FS29" s="310"/>
      <c r="FT29" s="310"/>
      <c r="FU29" s="310"/>
    </row>
    <row r="30" spans="1:177" s="292" customFormat="1" ht="14" x14ac:dyDescent="0.3">
      <c r="A30" s="1309" t="s">
        <v>5617</v>
      </c>
      <c r="B30" s="1309" t="s">
        <v>5611</v>
      </c>
      <c r="C30" s="1310">
        <v>1</v>
      </c>
      <c r="D30" s="1248">
        <v>12661.5</v>
      </c>
      <c r="E30" s="1248">
        <v>12661.5</v>
      </c>
      <c r="F30" s="310"/>
      <c r="G30" s="310"/>
      <c r="H30" s="310"/>
      <c r="I30" s="310"/>
      <c r="J30" s="310"/>
      <c r="K30" s="310"/>
      <c r="L30" s="310"/>
      <c r="M30" s="310"/>
      <c r="N30" s="310"/>
      <c r="O30" s="310"/>
      <c r="P30" s="310"/>
      <c r="Q30" s="310"/>
      <c r="R30" s="310"/>
      <c r="S30" s="310"/>
      <c r="T30" s="310"/>
      <c r="U30" s="310"/>
      <c r="V30" s="310"/>
      <c r="W30" s="310"/>
      <c r="X30" s="310"/>
      <c r="Y30" s="310"/>
      <c r="Z30" s="310"/>
      <c r="AA30" s="310"/>
      <c r="AB30" s="310"/>
      <c r="AC30" s="310"/>
      <c r="AD30" s="310"/>
      <c r="AE30" s="310"/>
      <c r="AF30" s="310"/>
      <c r="AG30" s="310"/>
      <c r="AH30" s="310"/>
      <c r="AI30" s="310"/>
      <c r="AJ30" s="310"/>
      <c r="AK30" s="310"/>
      <c r="AL30" s="310"/>
      <c r="AM30" s="310"/>
      <c r="AN30" s="310"/>
      <c r="AO30" s="310"/>
      <c r="AP30" s="310"/>
      <c r="AQ30" s="310"/>
      <c r="AR30" s="310"/>
      <c r="AS30" s="310"/>
      <c r="AT30" s="310"/>
      <c r="AU30" s="310"/>
      <c r="AV30" s="310"/>
      <c r="AW30" s="310"/>
      <c r="AX30" s="310"/>
      <c r="AY30" s="310"/>
      <c r="AZ30" s="310"/>
      <c r="BA30" s="310"/>
      <c r="BB30" s="310"/>
      <c r="BC30" s="310"/>
      <c r="BD30" s="310"/>
      <c r="BE30" s="310"/>
      <c r="BF30" s="310"/>
      <c r="BG30" s="310"/>
      <c r="BH30" s="310"/>
      <c r="BI30" s="310"/>
      <c r="BJ30" s="310"/>
      <c r="BK30" s="310"/>
      <c r="BL30" s="310"/>
      <c r="BM30" s="310"/>
      <c r="BN30" s="310"/>
      <c r="BO30" s="310"/>
      <c r="BP30" s="310"/>
      <c r="BQ30" s="310"/>
      <c r="BR30" s="310"/>
      <c r="BS30" s="310"/>
      <c r="BT30" s="310"/>
      <c r="BU30" s="310"/>
      <c r="BV30" s="310"/>
      <c r="BW30" s="310"/>
      <c r="BX30" s="310"/>
      <c r="BY30" s="310"/>
      <c r="BZ30" s="310"/>
      <c r="CA30" s="310"/>
      <c r="CB30" s="310"/>
      <c r="CC30" s="310"/>
      <c r="CD30" s="310"/>
      <c r="CE30" s="310"/>
      <c r="CF30" s="310"/>
      <c r="CG30" s="310"/>
      <c r="CH30" s="310"/>
      <c r="CI30" s="310"/>
      <c r="CJ30" s="310"/>
      <c r="CK30" s="310"/>
      <c r="CL30" s="310"/>
      <c r="CM30" s="310"/>
      <c r="CN30" s="310"/>
      <c r="CO30" s="310"/>
      <c r="CP30" s="310"/>
      <c r="CQ30" s="310"/>
      <c r="CR30" s="310"/>
      <c r="CS30" s="310"/>
      <c r="CT30" s="310"/>
      <c r="CU30" s="310"/>
      <c r="CV30" s="310"/>
      <c r="CW30" s="310"/>
      <c r="CX30" s="310"/>
      <c r="CY30" s="310"/>
      <c r="CZ30" s="310"/>
      <c r="DA30" s="310"/>
      <c r="DB30" s="310"/>
      <c r="DC30" s="310"/>
      <c r="DD30" s="310"/>
      <c r="DE30" s="310"/>
      <c r="DF30" s="310"/>
      <c r="DG30" s="310"/>
      <c r="DH30" s="310"/>
      <c r="DI30" s="310"/>
      <c r="DJ30" s="310"/>
      <c r="DK30" s="310"/>
      <c r="DL30" s="310"/>
      <c r="DM30" s="310"/>
      <c r="DN30" s="310"/>
      <c r="DO30" s="310"/>
      <c r="DP30" s="310"/>
      <c r="DQ30" s="310"/>
      <c r="DR30" s="310"/>
      <c r="DS30" s="310"/>
      <c r="DT30" s="310"/>
      <c r="DU30" s="310"/>
      <c r="DV30" s="310"/>
      <c r="DW30" s="310"/>
      <c r="DX30" s="310"/>
      <c r="DY30" s="310"/>
      <c r="DZ30" s="310"/>
      <c r="EA30" s="310"/>
      <c r="EB30" s="310"/>
      <c r="EC30" s="310"/>
      <c r="ED30" s="310"/>
      <c r="EE30" s="310"/>
      <c r="EF30" s="310"/>
      <c r="EG30" s="310"/>
      <c r="EH30" s="310"/>
      <c r="EI30" s="310"/>
      <c r="EJ30" s="310"/>
      <c r="EK30" s="310"/>
      <c r="EL30" s="310"/>
      <c r="EM30" s="310"/>
      <c r="EN30" s="310"/>
      <c r="EO30" s="310"/>
      <c r="EP30" s="310"/>
      <c r="EQ30" s="310"/>
      <c r="ER30" s="310"/>
      <c r="ES30" s="310"/>
      <c r="ET30" s="310"/>
      <c r="EU30" s="310"/>
      <c r="EV30" s="310"/>
      <c r="EW30" s="310"/>
      <c r="EX30" s="310"/>
      <c r="EY30" s="310"/>
      <c r="EZ30" s="310"/>
      <c r="FA30" s="310"/>
      <c r="FB30" s="310"/>
      <c r="FC30" s="310"/>
      <c r="FD30" s="310"/>
      <c r="FE30" s="310"/>
      <c r="FF30" s="310"/>
      <c r="FG30" s="310"/>
      <c r="FH30" s="310"/>
      <c r="FI30" s="310"/>
      <c r="FJ30" s="310"/>
      <c r="FK30" s="310"/>
      <c r="FL30" s="310"/>
      <c r="FM30" s="310"/>
      <c r="FN30" s="310"/>
      <c r="FO30" s="310"/>
      <c r="FP30" s="310"/>
      <c r="FQ30" s="310"/>
      <c r="FR30" s="310"/>
      <c r="FS30" s="310"/>
      <c r="FT30" s="310"/>
      <c r="FU30" s="310"/>
    </row>
    <row r="31" spans="1:177" s="292" customFormat="1" ht="14" x14ac:dyDescent="0.3">
      <c r="A31" s="1309" t="s">
        <v>5618</v>
      </c>
      <c r="B31" s="1309" t="s">
        <v>4358</v>
      </c>
      <c r="C31" s="1310">
        <v>2</v>
      </c>
      <c r="D31" s="1248">
        <v>11075.1</v>
      </c>
      <c r="E31" s="1248">
        <v>11075.1</v>
      </c>
      <c r="F31" s="310"/>
      <c r="G31" s="310"/>
      <c r="H31" s="310"/>
      <c r="I31" s="310"/>
      <c r="J31" s="310"/>
      <c r="K31" s="310"/>
      <c r="L31" s="310"/>
      <c r="M31" s="310"/>
      <c r="N31" s="310"/>
      <c r="O31" s="310"/>
      <c r="P31" s="310"/>
      <c r="Q31" s="310"/>
      <c r="R31" s="310"/>
      <c r="S31" s="310"/>
      <c r="T31" s="310"/>
      <c r="U31" s="310"/>
      <c r="V31" s="310"/>
      <c r="W31" s="310"/>
      <c r="X31" s="310"/>
      <c r="Y31" s="310"/>
      <c r="Z31" s="310"/>
      <c r="AA31" s="310"/>
      <c r="AB31" s="310"/>
      <c r="AC31" s="310"/>
      <c r="AD31" s="310"/>
      <c r="AE31" s="310"/>
      <c r="AF31" s="310"/>
      <c r="AG31" s="310"/>
      <c r="AH31" s="310"/>
      <c r="AI31" s="310"/>
      <c r="AJ31" s="310"/>
      <c r="AK31" s="310"/>
      <c r="AL31" s="310"/>
      <c r="AM31" s="310"/>
      <c r="AN31" s="310"/>
      <c r="AO31" s="310"/>
      <c r="AP31" s="310"/>
      <c r="AQ31" s="310"/>
      <c r="AR31" s="310"/>
      <c r="AS31" s="310"/>
      <c r="AT31" s="310"/>
      <c r="AU31" s="310"/>
      <c r="AV31" s="310"/>
      <c r="AW31" s="310"/>
      <c r="AX31" s="310"/>
      <c r="AY31" s="310"/>
      <c r="AZ31" s="310"/>
      <c r="BA31" s="310"/>
      <c r="BB31" s="310"/>
      <c r="BC31" s="310"/>
      <c r="BD31" s="310"/>
      <c r="BE31" s="310"/>
      <c r="BF31" s="310"/>
      <c r="BG31" s="310"/>
      <c r="BH31" s="310"/>
      <c r="BI31" s="310"/>
      <c r="BJ31" s="310"/>
      <c r="BK31" s="310"/>
      <c r="BL31" s="310"/>
      <c r="BM31" s="310"/>
      <c r="BN31" s="310"/>
      <c r="BO31" s="310"/>
      <c r="BP31" s="310"/>
      <c r="BQ31" s="310"/>
      <c r="BR31" s="310"/>
      <c r="BS31" s="310"/>
      <c r="BT31" s="310"/>
      <c r="BU31" s="310"/>
      <c r="BV31" s="310"/>
      <c r="BW31" s="310"/>
      <c r="BX31" s="310"/>
      <c r="BY31" s="310"/>
      <c r="BZ31" s="310"/>
      <c r="CA31" s="310"/>
      <c r="CB31" s="310"/>
      <c r="CC31" s="310"/>
      <c r="CD31" s="310"/>
      <c r="CE31" s="310"/>
      <c r="CF31" s="310"/>
      <c r="CG31" s="310"/>
      <c r="CH31" s="310"/>
      <c r="CI31" s="310"/>
      <c r="CJ31" s="310"/>
      <c r="CK31" s="310"/>
      <c r="CL31" s="310"/>
      <c r="CM31" s="310"/>
      <c r="CN31" s="310"/>
      <c r="CO31" s="310"/>
      <c r="CP31" s="310"/>
      <c r="CQ31" s="310"/>
      <c r="CR31" s="310"/>
      <c r="CS31" s="310"/>
      <c r="CT31" s="310"/>
      <c r="CU31" s="310"/>
      <c r="CV31" s="310"/>
      <c r="CW31" s="310"/>
      <c r="CX31" s="310"/>
      <c r="CY31" s="310"/>
      <c r="CZ31" s="310"/>
      <c r="DA31" s="310"/>
      <c r="DB31" s="310"/>
      <c r="DC31" s="310"/>
      <c r="DD31" s="310"/>
      <c r="DE31" s="310"/>
      <c r="DF31" s="310"/>
      <c r="DG31" s="310"/>
      <c r="DH31" s="310"/>
      <c r="DI31" s="310"/>
      <c r="DJ31" s="310"/>
      <c r="DK31" s="310"/>
      <c r="DL31" s="310"/>
      <c r="DM31" s="310"/>
      <c r="DN31" s="310"/>
      <c r="DO31" s="310"/>
      <c r="DP31" s="310"/>
      <c r="DQ31" s="310"/>
      <c r="DR31" s="310"/>
      <c r="DS31" s="310"/>
      <c r="DT31" s="310"/>
      <c r="DU31" s="310"/>
      <c r="DV31" s="310"/>
      <c r="DW31" s="310"/>
      <c r="DX31" s="310"/>
      <c r="DY31" s="310"/>
      <c r="DZ31" s="310"/>
      <c r="EA31" s="310"/>
      <c r="EB31" s="310"/>
      <c r="EC31" s="310"/>
      <c r="ED31" s="310"/>
      <c r="EE31" s="310"/>
      <c r="EF31" s="310"/>
      <c r="EG31" s="310"/>
      <c r="EH31" s="310"/>
      <c r="EI31" s="310"/>
      <c r="EJ31" s="310"/>
      <c r="EK31" s="310"/>
      <c r="EL31" s="310"/>
      <c r="EM31" s="310"/>
      <c r="EN31" s="310"/>
      <c r="EO31" s="310"/>
      <c r="EP31" s="310"/>
      <c r="EQ31" s="310"/>
      <c r="ER31" s="310"/>
      <c r="ES31" s="310"/>
      <c r="ET31" s="310"/>
      <c r="EU31" s="310"/>
      <c r="EV31" s="310"/>
      <c r="EW31" s="310"/>
      <c r="EX31" s="310"/>
      <c r="EY31" s="310"/>
      <c r="EZ31" s="310"/>
      <c r="FA31" s="310"/>
      <c r="FB31" s="310"/>
      <c r="FC31" s="310"/>
      <c r="FD31" s="310"/>
      <c r="FE31" s="310"/>
      <c r="FF31" s="310"/>
      <c r="FG31" s="310"/>
      <c r="FH31" s="310"/>
      <c r="FI31" s="310"/>
      <c r="FJ31" s="310"/>
      <c r="FK31" s="310"/>
      <c r="FL31" s="310"/>
      <c r="FM31" s="310"/>
      <c r="FN31" s="310"/>
      <c r="FO31" s="310"/>
      <c r="FP31" s="310"/>
      <c r="FQ31" s="310"/>
      <c r="FR31" s="310"/>
      <c r="FS31" s="310"/>
      <c r="FT31" s="310"/>
      <c r="FU31" s="310"/>
    </row>
    <row r="32" spans="1:177" s="292" customFormat="1" ht="14" x14ac:dyDescent="0.3">
      <c r="A32" s="1309" t="s">
        <v>5619</v>
      </c>
      <c r="B32" s="1309" t="s">
        <v>4335</v>
      </c>
      <c r="C32" s="1310">
        <v>1</v>
      </c>
      <c r="D32" s="1248">
        <v>10559.4</v>
      </c>
      <c r="E32" s="1248">
        <v>10559.4</v>
      </c>
      <c r="F32" s="310"/>
      <c r="G32" s="310"/>
      <c r="H32" s="310"/>
      <c r="I32" s="310"/>
      <c r="J32" s="310"/>
      <c r="K32" s="310"/>
      <c r="L32" s="310"/>
      <c r="M32" s="310"/>
      <c r="N32" s="310"/>
      <c r="O32" s="310"/>
      <c r="P32" s="310"/>
      <c r="Q32" s="310"/>
      <c r="R32" s="310"/>
      <c r="S32" s="310"/>
      <c r="T32" s="310"/>
      <c r="U32" s="310"/>
      <c r="V32" s="310"/>
      <c r="W32" s="310"/>
      <c r="X32" s="310"/>
      <c r="Y32" s="310"/>
      <c r="Z32" s="310"/>
      <c r="AA32" s="310"/>
      <c r="AB32" s="310"/>
      <c r="AC32" s="310"/>
      <c r="AD32" s="310"/>
      <c r="AE32" s="310"/>
      <c r="AF32" s="310"/>
      <c r="AG32" s="310"/>
      <c r="AH32" s="310"/>
      <c r="AI32" s="310"/>
      <c r="AJ32" s="310"/>
      <c r="AK32" s="310"/>
      <c r="AL32" s="310"/>
      <c r="AM32" s="310"/>
      <c r="AN32" s="310"/>
      <c r="AO32" s="310"/>
      <c r="AP32" s="310"/>
      <c r="AQ32" s="310"/>
      <c r="AR32" s="310"/>
      <c r="AS32" s="310"/>
      <c r="AT32" s="310"/>
      <c r="AU32" s="310"/>
      <c r="AV32" s="310"/>
      <c r="AW32" s="310"/>
      <c r="AX32" s="310"/>
      <c r="AY32" s="310"/>
      <c r="AZ32" s="310"/>
      <c r="BA32" s="310"/>
      <c r="BB32" s="310"/>
      <c r="BC32" s="310"/>
      <c r="BD32" s="310"/>
      <c r="BE32" s="310"/>
      <c r="BF32" s="310"/>
      <c r="BG32" s="310"/>
      <c r="BH32" s="310"/>
      <c r="BI32" s="310"/>
      <c r="BJ32" s="310"/>
      <c r="BK32" s="310"/>
      <c r="BL32" s="310"/>
      <c r="BM32" s="310"/>
      <c r="BN32" s="310"/>
      <c r="BO32" s="310"/>
      <c r="BP32" s="310"/>
      <c r="BQ32" s="310"/>
      <c r="BR32" s="310"/>
      <c r="BS32" s="310"/>
      <c r="BT32" s="310"/>
      <c r="BU32" s="310"/>
      <c r="BV32" s="310"/>
      <c r="BW32" s="310"/>
      <c r="BX32" s="310"/>
      <c r="BY32" s="310"/>
      <c r="BZ32" s="310"/>
      <c r="CA32" s="310"/>
      <c r="CB32" s="310"/>
      <c r="CC32" s="310"/>
      <c r="CD32" s="310"/>
      <c r="CE32" s="310"/>
      <c r="CF32" s="310"/>
      <c r="CG32" s="310"/>
      <c r="CH32" s="310"/>
      <c r="CI32" s="310"/>
      <c r="CJ32" s="310"/>
      <c r="CK32" s="310"/>
      <c r="CL32" s="310"/>
      <c r="CM32" s="310"/>
      <c r="CN32" s="310"/>
      <c r="CO32" s="310"/>
      <c r="CP32" s="310"/>
      <c r="CQ32" s="310"/>
      <c r="CR32" s="310"/>
      <c r="CS32" s="310"/>
      <c r="CT32" s="310"/>
      <c r="CU32" s="310"/>
      <c r="CV32" s="310"/>
      <c r="CW32" s="310"/>
      <c r="CX32" s="310"/>
      <c r="CY32" s="310"/>
      <c r="CZ32" s="310"/>
      <c r="DA32" s="310"/>
      <c r="DB32" s="310"/>
      <c r="DC32" s="310"/>
      <c r="DD32" s="310"/>
      <c r="DE32" s="310"/>
      <c r="DF32" s="310"/>
      <c r="DG32" s="310"/>
      <c r="DH32" s="310"/>
      <c r="DI32" s="310"/>
      <c r="DJ32" s="310"/>
      <c r="DK32" s="310"/>
      <c r="DL32" s="310"/>
      <c r="DM32" s="310"/>
      <c r="DN32" s="310"/>
      <c r="DO32" s="310"/>
      <c r="DP32" s="310"/>
      <c r="DQ32" s="310"/>
      <c r="DR32" s="310"/>
      <c r="DS32" s="310"/>
      <c r="DT32" s="310"/>
      <c r="DU32" s="310"/>
      <c r="DV32" s="310"/>
      <c r="DW32" s="310"/>
      <c r="DX32" s="310"/>
      <c r="DY32" s="310"/>
      <c r="DZ32" s="310"/>
      <c r="EA32" s="310"/>
      <c r="EB32" s="310"/>
      <c r="EC32" s="310"/>
      <c r="ED32" s="310"/>
      <c r="EE32" s="310"/>
      <c r="EF32" s="310"/>
      <c r="EG32" s="310"/>
      <c r="EH32" s="310"/>
      <c r="EI32" s="310"/>
      <c r="EJ32" s="310"/>
      <c r="EK32" s="310"/>
      <c r="EL32" s="310"/>
      <c r="EM32" s="310"/>
      <c r="EN32" s="310"/>
      <c r="EO32" s="310"/>
      <c r="EP32" s="310"/>
      <c r="EQ32" s="310"/>
      <c r="ER32" s="310"/>
      <c r="ES32" s="310"/>
      <c r="ET32" s="310"/>
      <c r="EU32" s="310"/>
      <c r="EV32" s="310"/>
      <c r="EW32" s="310"/>
      <c r="EX32" s="310"/>
      <c r="EY32" s="310"/>
      <c r="EZ32" s="310"/>
      <c r="FA32" s="310"/>
      <c r="FB32" s="310"/>
      <c r="FC32" s="310"/>
      <c r="FD32" s="310"/>
      <c r="FE32" s="310"/>
      <c r="FF32" s="310"/>
      <c r="FG32" s="310"/>
      <c r="FH32" s="310"/>
      <c r="FI32" s="310"/>
      <c r="FJ32" s="310"/>
      <c r="FK32" s="310"/>
      <c r="FL32" s="310"/>
      <c r="FM32" s="310"/>
      <c r="FN32" s="310"/>
      <c r="FO32" s="310"/>
      <c r="FP32" s="310"/>
      <c r="FQ32" s="310"/>
      <c r="FR32" s="310"/>
      <c r="FS32" s="310"/>
      <c r="FT32" s="310"/>
      <c r="FU32" s="310"/>
    </row>
    <row r="33" spans="1:177" s="292" customFormat="1" ht="14" x14ac:dyDescent="0.3">
      <c r="A33" s="1309" t="s">
        <v>5620</v>
      </c>
      <c r="B33" s="1309" t="s">
        <v>5611</v>
      </c>
      <c r="C33" s="1310">
        <v>1</v>
      </c>
      <c r="D33" s="1248">
        <v>10092.9</v>
      </c>
      <c r="E33" s="1248">
        <v>10092.9</v>
      </c>
      <c r="F33" s="310"/>
      <c r="G33" s="310"/>
      <c r="H33" s="310"/>
      <c r="I33" s="310"/>
      <c r="J33" s="310"/>
      <c r="K33" s="310"/>
      <c r="L33" s="310"/>
      <c r="M33" s="310"/>
      <c r="N33" s="310"/>
      <c r="O33" s="310"/>
      <c r="P33" s="310"/>
      <c r="Q33" s="310"/>
      <c r="R33" s="310"/>
      <c r="S33" s="310"/>
      <c r="T33" s="310"/>
      <c r="U33" s="310"/>
      <c r="V33" s="310"/>
      <c r="W33" s="310"/>
      <c r="X33" s="310"/>
      <c r="Y33" s="310"/>
      <c r="Z33" s="310"/>
      <c r="AA33" s="310"/>
      <c r="AB33" s="310"/>
      <c r="AC33" s="310"/>
      <c r="AD33" s="310"/>
      <c r="AE33" s="310"/>
      <c r="AF33" s="310"/>
      <c r="AG33" s="310"/>
      <c r="AH33" s="310"/>
      <c r="AI33" s="310"/>
      <c r="AJ33" s="310"/>
      <c r="AK33" s="310"/>
      <c r="AL33" s="310"/>
      <c r="AM33" s="310"/>
      <c r="AN33" s="310"/>
      <c r="AO33" s="310"/>
      <c r="AP33" s="310"/>
      <c r="AQ33" s="310"/>
      <c r="AR33" s="310"/>
      <c r="AS33" s="310"/>
      <c r="AT33" s="310"/>
      <c r="AU33" s="310"/>
      <c r="AV33" s="310"/>
      <c r="AW33" s="310"/>
      <c r="AX33" s="310"/>
      <c r="AY33" s="310"/>
      <c r="AZ33" s="310"/>
      <c r="BA33" s="310"/>
      <c r="BB33" s="310"/>
      <c r="BC33" s="310"/>
      <c r="BD33" s="310"/>
      <c r="BE33" s="310"/>
      <c r="BF33" s="310"/>
      <c r="BG33" s="310"/>
      <c r="BH33" s="310"/>
      <c r="BI33" s="310"/>
      <c r="BJ33" s="310"/>
      <c r="BK33" s="310"/>
      <c r="BL33" s="310"/>
      <c r="BM33" s="310"/>
      <c r="BN33" s="310"/>
      <c r="BO33" s="310"/>
      <c r="BP33" s="310"/>
      <c r="BQ33" s="310"/>
      <c r="BR33" s="310"/>
      <c r="BS33" s="310"/>
      <c r="BT33" s="310"/>
      <c r="BU33" s="310"/>
      <c r="BV33" s="310"/>
      <c r="BW33" s="310"/>
      <c r="BX33" s="310"/>
      <c r="BY33" s="310"/>
      <c r="BZ33" s="310"/>
      <c r="CA33" s="310"/>
      <c r="CB33" s="310"/>
      <c r="CC33" s="310"/>
      <c r="CD33" s="310"/>
      <c r="CE33" s="310"/>
      <c r="CF33" s="310"/>
      <c r="CG33" s="310"/>
      <c r="CH33" s="310"/>
      <c r="CI33" s="310"/>
      <c r="CJ33" s="310"/>
      <c r="CK33" s="310"/>
      <c r="CL33" s="310"/>
      <c r="CM33" s="310"/>
      <c r="CN33" s="310"/>
      <c r="CO33" s="310"/>
      <c r="CP33" s="310"/>
      <c r="CQ33" s="310"/>
      <c r="CR33" s="310"/>
      <c r="CS33" s="310"/>
      <c r="CT33" s="310"/>
      <c r="CU33" s="310"/>
      <c r="CV33" s="310"/>
      <c r="CW33" s="310"/>
      <c r="CX33" s="310"/>
      <c r="CY33" s="310"/>
      <c r="CZ33" s="310"/>
      <c r="DA33" s="310"/>
      <c r="DB33" s="310"/>
      <c r="DC33" s="310"/>
      <c r="DD33" s="310"/>
      <c r="DE33" s="310"/>
      <c r="DF33" s="310"/>
      <c r="DG33" s="310"/>
      <c r="DH33" s="310"/>
      <c r="DI33" s="310"/>
      <c r="DJ33" s="310"/>
      <c r="DK33" s="310"/>
      <c r="DL33" s="310"/>
      <c r="DM33" s="310"/>
      <c r="DN33" s="310"/>
      <c r="DO33" s="310"/>
      <c r="DP33" s="310"/>
      <c r="DQ33" s="310"/>
      <c r="DR33" s="310"/>
      <c r="DS33" s="310"/>
      <c r="DT33" s="310"/>
      <c r="DU33" s="310"/>
      <c r="DV33" s="310"/>
      <c r="DW33" s="310"/>
      <c r="DX33" s="310"/>
      <c r="DY33" s="310"/>
      <c r="DZ33" s="310"/>
      <c r="EA33" s="310"/>
      <c r="EB33" s="310"/>
      <c r="EC33" s="310"/>
      <c r="ED33" s="310"/>
      <c r="EE33" s="310"/>
      <c r="EF33" s="310"/>
      <c r="EG33" s="310"/>
      <c r="EH33" s="310"/>
      <c r="EI33" s="310"/>
      <c r="EJ33" s="310"/>
      <c r="EK33" s="310"/>
      <c r="EL33" s="310"/>
      <c r="EM33" s="310"/>
      <c r="EN33" s="310"/>
      <c r="EO33" s="310"/>
      <c r="EP33" s="310"/>
      <c r="EQ33" s="310"/>
      <c r="ER33" s="310"/>
      <c r="ES33" s="310"/>
      <c r="ET33" s="310"/>
      <c r="EU33" s="310"/>
      <c r="EV33" s="310"/>
      <c r="EW33" s="310"/>
      <c r="EX33" s="310"/>
      <c r="EY33" s="310"/>
      <c r="EZ33" s="310"/>
      <c r="FA33" s="310"/>
      <c r="FB33" s="310"/>
      <c r="FC33" s="310"/>
      <c r="FD33" s="310"/>
      <c r="FE33" s="310"/>
      <c r="FF33" s="310"/>
      <c r="FG33" s="310"/>
      <c r="FH33" s="310"/>
      <c r="FI33" s="310"/>
      <c r="FJ33" s="310"/>
      <c r="FK33" s="310"/>
      <c r="FL33" s="310"/>
      <c r="FM33" s="310"/>
      <c r="FN33" s="310"/>
      <c r="FO33" s="310"/>
      <c r="FP33" s="310"/>
      <c r="FQ33" s="310"/>
      <c r="FR33" s="310"/>
      <c r="FS33" s="310"/>
      <c r="FT33" s="310"/>
      <c r="FU33" s="310"/>
    </row>
    <row r="34" spans="1:177" s="292" customFormat="1" ht="14" x14ac:dyDescent="0.3">
      <c r="A34" s="1309" t="s">
        <v>5621</v>
      </c>
      <c r="B34" s="1309" t="s">
        <v>4299</v>
      </c>
      <c r="C34" s="1310">
        <v>3</v>
      </c>
      <c r="D34" s="1248">
        <v>9518.4</v>
      </c>
      <c r="E34" s="1248">
        <v>9518.4</v>
      </c>
      <c r="F34" s="310"/>
      <c r="G34" s="310"/>
      <c r="H34" s="310"/>
      <c r="I34" s="310"/>
      <c r="J34" s="310"/>
      <c r="K34" s="310"/>
      <c r="L34" s="310"/>
      <c r="M34" s="310"/>
      <c r="N34" s="310"/>
      <c r="O34" s="310"/>
      <c r="P34" s="310"/>
      <c r="Q34" s="310"/>
      <c r="R34" s="310"/>
      <c r="S34" s="310"/>
      <c r="T34" s="310"/>
      <c r="U34" s="310"/>
      <c r="V34" s="310"/>
      <c r="W34" s="310"/>
      <c r="X34" s="310"/>
      <c r="Y34" s="310"/>
      <c r="Z34" s="310"/>
      <c r="AA34" s="310"/>
      <c r="AB34" s="310"/>
      <c r="AC34" s="310"/>
      <c r="AD34" s="310"/>
      <c r="AE34" s="310"/>
      <c r="AF34" s="310"/>
      <c r="AG34" s="310"/>
      <c r="AH34" s="310"/>
      <c r="AI34" s="310"/>
      <c r="AJ34" s="310"/>
      <c r="AK34" s="310"/>
      <c r="AL34" s="310"/>
      <c r="AM34" s="310"/>
      <c r="AN34" s="310"/>
      <c r="AO34" s="310"/>
      <c r="AP34" s="310"/>
      <c r="AQ34" s="310"/>
      <c r="AR34" s="310"/>
      <c r="AS34" s="310"/>
      <c r="AT34" s="310"/>
      <c r="AU34" s="310"/>
      <c r="AV34" s="310"/>
      <c r="AW34" s="310"/>
      <c r="AX34" s="310"/>
      <c r="AY34" s="310"/>
      <c r="AZ34" s="310"/>
      <c r="BA34" s="310"/>
      <c r="BB34" s="310"/>
      <c r="BC34" s="310"/>
      <c r="BD34" s="310"/>
      <c r="BE34" s="310"/>
      <c r="BF34" s="310"/>
      <c r="BG34" s="310"/>
      <c r="BH34" s="310"/>
      <c r="BI34" s="310"/>
      <c r="BJ34" s="310"/>
      <c r="BK34" s="310"/>
      <c r="BL34" s="310"/>
      <c r="BM34" s="310"/>
      <c r="BN34" s="310"/>
      <c r="BO34" s="310"/>
      <c r="BP34" s="310"/>
      <c r="BQ34" s="310"/>
      <c r="BR34" s="310"/>
      <c r="BS34" s="310"/>
      <c r="BT34" s="310"/>
      <c r="BU34" s="310"/>
      <c r="BV34" s="310"/>
      <c r="BW34" s="310"/>
      <c r="BX34" s="310"/>
      <c r="BY34" s="310"/>
      <c r="BZ34" s="310"/>
      <c r="CA34" s="310"/>
      <c r="CB34" s="310"/>
      <c r="CC34" s="310"/>
      <c r="CD34" s="310"/>
      <c r="CE34" s="310"/>
      <c r="CF34" s="310"/>
      <c r="CG34" s="310"/>
      <c r="CH34" s="310"/>
      <c r="CI34" s="310"/>
      <c r="CJ34" s="310"/>
      <c r="CK34" s="310"/>
      <c r="CL34" s="310"/>
      <c r="CM34" s="310"/>
      <c r="CN34" s="310"/>
      <c r="CO34" s="310"/>
      <c r="CP34" s="310"/>
      <c r="CQ34" s="310"/>
      <c r="CR34" s="310"/>
      <c r="CS34" s="310"/>
      <c r="CT34" s="310"/>
      <c r="CU34" s="310"/>
      <c r="CV34" s="310"/>
      <c r="CW34" s="310"/>
      <c r="CX34" s="310"/>
      <c r="CY34" s="310"/>
      <c r="CZ34" s="310"/>
      <c r="DA34" s="310"/>
      <c r="DB34" s="310"/>
      <c r="DC34" s="310"/>
      <c r="DD34" s="310"/>
      <c r="DE34" s="310"/>
      <c r="DF34" s="310"/>
      <c r="DG34" s="310"/>
      <c r="DH34" s="310"/>
      <c r="DI34" s="310"/>
      <c r="DJ34" s="310"/>
      <c r="DK34" s="310"/>
      <c r="DL34" s="310"/>
      <c r="DM34" s="310"/>
      <c r="DN34" s="310"/>
      <c r="DO34" s="310"/>
      <c r="DP34" s="310"/>
      <c r="DQ34" s="310"/>
      <c r="DR34" s="310"/>
      <c r="DS34" s="310"/>
      <c r="DT34" s="310"/>
      <c r="DU34" s="310"/>
      <c r="DV34" s="310"/>
      <c r="DW34" s="310"/>
      <c r="DX34" s="310"/>
      <c r="DY34" s="310"/>
      <c r="DZ34" s="310"/>
      <c r="EA34" s="310"/>
      <c r="EB34" s="310"/>
      <c r="EC34" s="310"/>
      <c r="ED34" s="310"/>
      <c r="EE34" s="310"/>
      <c r="EF34" s="310"/>
      <c r="EG34" s="310"/>
      <c r="EH34" s="310"/>
      <c r="EI34" s="310"/>
      <c r="EJ34" s="310"/>
      <c r="EK34" s="310"/>
      <c r="EL34" s="310"/>
      <c r="EM34" s="310"/>
      <c r="EN34" s="310"/>
      <c r="EO34" s="310"/>
      <c r="EP34" s="310"/>
      <c r="EQ34" s="310"/>
      <c r="ER34" s="310"/>
      <c r="ES34" s="310"/>
      <c r="ET34" s="310"/>
      <c r="EU34" s="310"/>
      <c r="EV34" s="310"/>
      <c r="EW34" s="310"/>
      <c r="EX34" s="310"/>
      <c r="EY34" s="310"/>
      <c r="EZ34" s="310"/>
      <c r="FA34" s="310"/>
      <c r="FB34" s="310"/>
      <c r="FC34" s="310"/>
      <c r="FD34" s="310"/>
      <c r="FE34" s="310"/>
      <c r="FF34" s="310"/>
      <c r="FG34" s="310"/>
      <c r="FH34" s="310"/>
      <c r="FI34" s="310"/>
      <c r="FJ34" s="310"/>
      <c r="FK34" s="310"/>
      <c r="FL34" s="310"/>
      <c r="FM34" s="310"/>
      <c r="FN34" s="310"/>
      <c r="FO34" s="310"/>
      <c r="FP34" s="310"/>
      <c r="FQ34" s="310"/>
      <c r="FR34" s="310"/>
      <c r="FS34" s="310"/>
      <c r="FT34" s="310"/>
      <c r="FU34" s="310"/>
    </row>
    <row r="35" spans="1:177" s="292" customFormat="1" ht="14" x14ac:dyDescent="0.3">
      <c r="A35" s="1309" t="s">
        <v>5622</v>
      </c>
      <c r="B35" s="1309" t="s">
        <v>5623</v>
      </c>
      <c r="C35" s="1310">
        <v>4</v>
      </c>
      <c r="D35" s="1248">
        <v>9357</v>
      </c>
      <c r="E35" s="1248">
        <v>9357</v>
      </c>
      <c r="F35" s="310"/>
      <c r="G35" s="310"/>
      <c r="H35" s="310"/>
      <c r="I35" s="310"/>
      <c r="J35" s="310"/>
      <c r="K35" s="310"/>
      <c r="L35" s="310"/>
      <c r="M35" s="310"/>
      <c r="N35" s="310"/>
      <c r="O35" s="310"/>
      <c r="P35" s="310"/>
      <c r="Q35" s="310"/>
      <c r="R35" s="310"/>
      <c r="S35" s="310"/>
      <c r="T35" s="310"/>
      <c r="U35" s="310"/>
      <c r="V35" s="310"/>
      <c r="W35" s="310"/>
      <c r="X35" s="310"/>
      <c r="Y35" s="310"/>
      <c r="Z35" s="310"/>
      <c r="AA35" s="310"/>
      <c r="AB35" s="310"/>
      <c r="AC35" s="310"/>
      <c r="AD35" s="310"/>
      <c r="AE35" s="310"/>
      <c r="AF35" s="310"/>
      <c r="AG35" s="310"/>
      <c r="AH35" s="310"/>
      <c r="AI35" s="310"/>
      <c r="AJ35" s="310"/>
      <c r="AK35" s="310"/>
      <c r="AL35" s="310"/>
      <c r="AM35" s="310"/>
      <c r="AN35" s="310"/>
      <c r="AO35" s="310"/>
      <c r="AP35" s="310"/>
      <c r="AQ35" s="310"/>
      <c r="AR35" s="310"/>
      <c r="AS35" s="310"/>
      <c r="AT35" s="310"/>
      <c r="AU35" s="310"/>
      <c r="AV35" s="310"/>
      <c r="AW35" s="310"/>
      <c r="AX35" s="310"/>
      <c r="AY35" s="310"/>
      <c r="AZ35" s="310"/>
      <c r="BA35" s="310"/>
      <c r="BB35" s="310"/>
      <c r="BC35" s="310"/>
      <c r="BD35" s="310"/>
      <c r="BE35" s="310"/>
      <c r="BF35" s="310"/>
      <c r="BG35" s="310"/>
      <c r="BH35" s="310"/>
      <c r="BI35" s="310"/>
      <c r="BJ35" s="310"/>
      <c r="BK35" s="310"/>
      <c r="BL35" s="310"/>
      <c r="BM35" s="310"/>
      <c r="BN35" s="310"/>
      <c r="BO35" s="310"/>
      <c r="BP35" s="310"/>
      <c r="BQ35" s="310"/>
      <c r="BR35" s="310"/>
      <c r="BS35" s="310"/>
      <c r="BT35" s="310"/>
      <c r="BU35" s="310"/>
      <c r="BV35" s="310"/>
      <c r="BW35" s="310"/>
      <c r="BX35" s="310"/>
      <c r="BY35" s="310"/>
      <c r="BZ35" s="310"/>
      <c r="CA35" s="310"/>
      <c r="CB35" s="310"/>
      <c r="CC35" s="310"/>
      <c r="CD35" s="310"/>
      <c r="CE35" s="310"/>
      <c r="CF35" s="310"/>
      <c r="CG35" s="310"/>
      <c r="CH35" s="310"/>
      <c r="CI35" s="310"/>
      <c r="CJ35" s="310"/>
      <c r="CK35" s="310"/>
      <c r="CL35" s="310"/>
      <c r="CM35" s="310"/>
      <c r="CN35" s="310"/>
      <c r="CO35" s="310"/>
      <c r="CP35" s="310"/>
      <c r="CQ35" s="310"/>
      <c r="CR35" s="310"/>
      <c r="CS35" s="310"/>
      <c r="CT35" s="310"/>
      <c r="CU35" s="310"/>
      <c r="CV35" s="310"/>
      <c r="CW35" s="310"/>
      <c r="CX35" s="310"/>
      <c r="CY35" s="310"/>
      <c r="CZ35" s="310"/>
      <c r="DA35" s="310"/>
      <c r="DB35" s="310"/>
      <c r="DC35" s="310"/>
      <c r="DD35" s="310"/>
      <c r="DE35" s="310"/>
      <c r="DF35" s="310"/>
      <c r="DG35" s="310"/>
      <c r="DH35" s="310"/>
      <c r="DI35" s="310"/>
      <c r="DJ35" s="310"/>
      <c r="DK35" s="310"/>
      <c r="DL35" s="310"/>
      <c r="DM35" s="310"/>
      <c r="DN35" s="310"/>
      <c r="DO35" s="310"/>
      <c r="DP35" s="310"/>
      <c r="DQ35" s="310"/>
      <c r="DR35" s="310"/>
      <c r="DS35" s="310"/>
      <c r="DT35" s="310"/>
      <c r="DU35" s="310"/>
      <c r="DV35" s="310"/>
      <c r="DW35" s="310"/>
      <c r="DX35" s="310"/>
      <c r="DY35" s="310"/>
      <c r="DZ35" s="310"/>
      <c r="EA35" s="310"/>
      <c r="EB35" s="310"/>
      <c r="EC35" s="310"/>
      <c r="ED35" s="310"/>
      <c r="EE35" s="310"/>
      <c r="EF35" s="310"/>
      <c r="EG35" s="310"/>
      <c r="EH35" s="310"/>
      <c r="EI35" s="310"/>
      <c r="EJ35" s="310"/>
      <c r="EK35" s="310"/>
      <c r="EL35" s="310"/>
      <c r="EM35" s="310"/>
      <c r="EN35" s="310"/>
      <c r="EO35" s="310"/>
      <c r="EP35" s="310"/>
      <c r="EQ35" s="310"/>
      <c r="ER35" s="310"/>
      <c r="ES35" s="310"/>
      <c r="ET35" s="310"/>
      <c r="EU35" s="310"/>
      <c r="EV35" s="310"/>
      <c r="EW35" s="310"/>
      <c r="EX35" s="310"/>
      <c r="EY35" s="310"/>
      <c r="EZ35" s="310"/>
      <c r="FA35" s="310"/>
      <c r="FB35" s="310"/>
      <c r="FC35" s="310"/>
      <c r="FD35" s="310"/>
      <c r="FE35" s="310"/>
      <c r="FF35" s="310"/>
      <c r="FG35" s="310"/>
      <c r="FH35" s="310"/>
      <c r="FI35" s="310"/>
      <c r="FJ35" s="310"/>
      <c r="FK35" s="310"/>
      <c r="FL35" s="310"/>
      <c r="FM35" s="310"/>
      <c r="FN35" s="310"/>
      <c r="FO35" s="310"/>
      <c r="FP35" s="310"/>
      <c r="FQ35" s="310"/>
      <c r="FR35" s="310"/>
      <c r="FS35" s="310"/>
      <c r="FT35" s="310"/>
      <c r="FU35" s="310"/>
    </row>
    <row r="36" spans="1:177" s="292" customFormat="1" ht="14" x14ac:dyDescent="0.3">
      <c r="A36" s="1309" t="s">
        <v>5624</v>
      </c>
      <c r="B36" s="1309" t="s">
        <v>4482</v>
      </c>
      <c r="C36" s="1310">
        <v>1</v>
      </c>
      <c r="D36" s="1248">
        <v>8552.7000000000007</v>
      </c>
      <c r="E36" s="1248">
        <v>8552.7000000000007</v>
      </c>
      <c r="F36" s="310"/>
      <c r="G36" s="310"/>
      <c r="H36" s="310"/>
      <c r="I36" s="310"/>
      <c r="J36" s="310"/>
      <c r="K36" s="310"/>
      <c r="L36" s="310"/>
      <c r="M36" s="310"/>
      <c r="N36" s="310"/>
      <c r="O36" s="310"/>
      <c r="P36" s="310"/>
      <c r="Q36" s="310"/>
      <c r="R36" s="310"/>
      <c r="S36" s="310"/>
      <c r="T36" s="310"/>
      <c r="U36" s="310"/>
      <c r="V36" s="310"/>
      <c r="W36" s="310"/>
      <c r="X36" s="310"/>
      <c r="Y36" s="310"/>
      <c r="Z36" s="310"/>
      <c r="AA36" s="310"/>
      <c r="AB36" s="310"/>
      <c r="AC36" s="310"/>
      <c r="AD36" s="310"/>
      <c r="AE36" s="310"/>
      <c r="AF36" s="310"/>
      <c r="AG36" s="310"/>
      <c r="AH36" s="310"/>
      <c r="AI36" s="310"/>
      <c r="AJ36" s="310"/>
      <c r="AK36" s="310"/>
      <c r="AL36" s="310"/>
      <c r="AM36" s="310"/>
      <c r="AN36" s="310"/>
      <c r="AO36" s="310"/>
      <c r="AP36" s="310"/>
      <c r="AQ36" s="310"/>
      <c r="AR36" s="310"/>
      <c r="AS36" s="310"/>
      <c r="AT36" s="310"/>
      <c r="AU36" s="310"/>
      <c r="AV36" s="310"/>
      <c r="AW36" s="310"/>
      <c r="AX36" s="310"/>
      <c r="AY36" s="310"/>
      <c r="AZ36" s="310"/>
      <c r="BA36" s="310"/>
      <c r="BB36" s="310"/>
      <c r="BC36" s="310"/>
      <c r="BD36" s="310"/>
      <c r="BE36" s="310"/>
      <c r="BF36" s="310"/>
      <c r="BG36" s="310"/>
      <c r="BH36" s="310"/>
      <c r="BI36" s="310"/>
      <c r="BJ36" s="310"/>
      <c r="BK36" s="310"/>
      <c r="BL36" s="310"/>
      <c r="BM36" s="310"/>
      <c r="BN36" s="310"/>
      <c r="BO36" s="310"/>
      <c r="BP36" s="310"/>
      <c r="BQ36" s="310"/>
      <c r="BR36" s="310"/>
      <c r="BS36" s="310"/>
      <c r="BT36" s="310"/>
      <c r="BU36" s="310"/>
      <c r="BV36" s="310"/>
      <c r="BW36" s="310"/>
      <c r="BX36" s="310"/>
      <c r="BY36" s="310"/>
      <c r="BZ36" s="310"/>
      <c r="CA36" s="310"/>
      <c r="CB36" s="310"/>
      <c r="CC36" s="310"/>
      <c r="CD36" s="310"/>
      <c r="CE36" s="310"/>
      <c r="CF36" s="310"/>
      <c r="CG36" s="310"/>
      <c r="CH36" s="310"/>
      <c r="CI36" s="310"/>
      <c r="CJ36" s="310"/>
      <c r="CK36" s="310"/>
      <c r="CL36" s="310"/>
      <c r="CM36" s="310"/>
      <c r="CN36" s="310"/>
      <c r="CO36" s="310"/>
      <c r="CP36" s="310"/>
      <c r="CQ36" s="310"/>
      <c r="CR36" s="310"/>
      <c r="CS36" s="310"/>
      <c r="CT36" s="310"/>
      <c r="CU36" s="310"/>
      <c r="CV36" s="310"/>
      <c r="CW36" s="310"/>
      <c r="CX36" s="310"/>
      <c r="CY36" s="310"/>
      <c r="CZ36" s="310"/>
      <c r="DA36" s="310"/>
      <c r="DB36" s="310"/>
      <c r="DC36" s="310"/>
      <c r="DD36" s="310"/>
      <c r="DE36" s="310"/>
      <c r="DF36" s="310"/>
      <c r="DG36" s="310"/>
      <c r="DH36" s="310"/>
      <c r="DI36" s="310"/>
      <c r="DJ36" s="310"/>
      <c r="DK36" s="310"/>
      <c r="DL36" s="310"/>
      <c r="DM36" s="310"/>
      <c r="DN36" s="310"/>
      <c r="DO36" s="310"/>
      <c r="DP36" s="310"/>
      <c r="DQ36" s="310"/>
      <c r="DR36" s="310"/>
      <c r="DS36" s="310"/>
      <c r="DT36" s="310"/>
      <c r="DU36" s="310"/>
      <c r="DV36" s="310"/>
      <c r="DW36" s="310"/>
      <c r="DX36" s="310"/>
      <c r="DY36" s="310"/>
      <c r="DZ36" s="310"/>
      <c r="EA36" s="310"/>
      <c r="EB36" s="310"/>
      <c r="EC36" s="310"/>
      <c r="ED36" s="310"/>
      <c r="EE36" s="310"/>
      <c r="EF36" s="310"/>
      <c r="EG36" s="310"/>
      <c r="EH36" s="310"/>
      <c r="EI36" s="310"/>
      <c r="EJ36" s="310"/>
      <c r="EK36" s="310"/>
      <c r="EL36" s="310"/>
      <c r="EM36" s="310"/>
      <c r="EN36" s="310"/>
      <c r="EO36" s="310"/>
      <c r="EP36" s="310"/>
      <c r="EQ36" s="310"/>
      <c r="ER36" s="310"/>
      <c r="ES36" s="310"/>
      <c r="ET36" s="310"/>
      <c r="EU36" s="310"/>
      <c r="EV36" s="310"/>
      <c r="EW36" s="310"/>
      <c r="EX36" s="310"/>
      <c r="EY36" s="310"/>
      <c r="EZ36" s="310"/>
      <c r="FA36" s="310"/>
      <c r="FB36" s="310"/>
      <c r="FC36" s="310"/>
      <c r="FD36" s="310"/>
      <c r="FE36" s="310"/>
      <c r="FF36" s="310"/>
      <c r="FG36" s="310"/>
      <c r="FH36" s="310"/>
      <c r="FI36" s="310"/>
      <c r="FJ36" s="310"/>
      <c r="FK36" s="310"/>
      <c r="FL36" s="310"/>
      <c r="FM36" s="310"/>
      <c r="FN36" s="310"/>
      <c r="FO36" s="310"/>
      <c r="FP36" s="310"/>
      <c r="FQ36" s="310"/>
      <c r="FR36" s="310"/>
      <c r="FS36" s="310"/>
      <c r="FT36" s="310"/>
      <c r="FU36" s="310"/>
    </row>
    <row r="37" spans="1:177" s="292" customFormat="1" ht="14" x14ac:dyDescent="0.3">
      <c r="A37" s="1309" t="s">
        <v>5625</v>
      </c>
      <c r="B37" s="1309" t="s">
        <v>5626</v>
      </c>
      <c r="C37" s="1310">
        <v>4</v>
      </c>
      <c r="D37" s="1248">
        <v>8246.4</v>
      </c>
      <c r="E37" s="1248">
        <v>8246.4</v>
      </c>
      <c r="F37" s="310"/>
      <c r="G37" s="310"/>
      <c r="H37" s="310"/>
      <c r="I37" s="310"/>
      <c r="J37" s="310"/>
      <c r="K37" s="310"/>
      <c r="L37" s="310"/>
      <c r="M37" s="310"/>
      <c r="N37" s="310"/>
      <c r="O37" s="310"/>
      <c r="P37" s="310"/>
      <c r="Q37" s="310"/>
      <c r="R37" s="310"/>
      <c r="S37" s="310"/>
      <c r="T37" s="310"/>
      <c r="U37" s="310"/>
      <c r="V37" s="310"/>
      <c r="W37" s="310"/>
      <c r="X37" s="310"/>
      <c r="Y37" s="310"/>
      <c r="Z37" s="310"/>
      <c r="AA37" s="310"/>
      <c r="AB37" s="310"/>
      <c r="AC37" s="310"/>
      <c r="AD37" s="310"/>
      <c r="AE37" s="310"/>
      <c r="AF37" s="310"/>
      <c r="AG37" s="310"/>
      <c r="AH37" s="310"/>
      <c r="AI37" s="310"/>
      <c r="AJ37" s="310"/>
      <c r="AK37" s="310"/>
      <c r="AL37" s="310"/>
      <c r="AM37" s="310"/>
      <c r="AN37" s="310"/>
      <c r="AO37" s="310"/>
      <c r="AP37" s="310"/>
      <c r="AQ37" s="310"/>
      <c r="AR37" s="310"/>
      <c r="AS37" s="310"/>
      <c r="AT37" s="310"/>
      <c r="AU37" s="310"/>
      <c r="AV37" s="310"/>
      <c r="AW37" s="310"/>
      <c r="AX37" s="310"/>
      <c r="AY37" s="310"/>
      <c r="AZ37" s="310"/>
      <c r="BA37" s="310"/>
      <c r="BB37" s="310"/>
      <c r="BC37" s="310"/>
      <c r="BD37" s="310"/>
      <c r="BE37" s="310"/>
      <c r="BF37" s="310"/>
      <c r="BG37" s="310"/>
      <c r="BH37" s="310"/>
      <c r="BI37" s="310"/>
      <c r="BJ37" s="310"/>
      <c r="BK37" s="310"/>
      <c r="BL37" s="310"/>
      <c r="BM37" s="310"/>
      <c r="BN37" s="310"/>
      <c r="BO37" s="310"/>
      <c r="BP37" s="310"/>
      <c r="BQ37" s="310"/>
      <c r="BR37" s="310"/>
      <c r="BS37" s="310"/>
      <c r="BT37" s="310"/>
      <c r="BU37" s="310"/>
      <c r="BV37" s="310"/>
      <c r="BW37" s="310"/>
      <c r="BX37" s="310"/>
      <c r="BY37" s="310"/>
      <c r="BZ37" s="310"/>
      <c r="CA37" s="310"/>
      <c r="CB37" s="310"/>
      <c r="CC37" s="310"/>
      <c r="CD37" s="310"/>
      <c r="CE37" s="310"/>
      <c r="CF37" s="310"/>
      <c r="CG37" s="310"/>
      <c r="CH37" s="310"/>
      <c r="CI37" s="310"/>
      <c r="CJ37" s="310"/>
      <c r="CK37" s="310"/>
      <c r="CL37" s="310"/>
      <c r="CM37" s="310"/>
      <c r="CN37" s="310"/>
      <c r="CO37" s="310"/>
      <c r="CP37" s="310"/>
      <c r="CQ37" s="310"/>
      <c r="CR37" s="310"/>
      <c r="CS37" s="310"/>
      <c r="CT37" s="310"/>
      <c r="CU37" s="310"/>
      <c r="CV37" s="310"/>
      <c r="CW37" s="310"/>
      <c r="CX37" s="310"/>
      <c r="CY37" s="310"/>
      <c r="CZ37" s="310"/>
      <c r="DA37" s="310"/>
      <c r="DB37" s="310"/>
      <c r="DC37" s="310"/>
      <c r="DD37" s="310"/>
      <c r="DE37" s="310"/>
      <c r="DF37" s="310"/>
      <c r="DG37" s="310"/>
      <c r="DH37" s="310"/>
      <c r="DI37" s="310"/>
      <c r="DJ37" s="310"/>
      <c r="DK37" s="310"/>
      <c r="DL37" s="310"/>
      <c r="DM37" s="310"/>
      <c r="DN37" s="310"/>
      <c r="DO37" s="310"/>
      <c r="DP37" s="310"/>
      <c r="DQ37" s="310"/>
      <c r="DR37" s="310"/>
      <c r="DS37" s="310"/>
      <c r="DT37" s="310"/>
      <c r="DU37" s="310"/>
      <c r="DV37" s="310"/>
      <c r="DW37" s="310"/>
      <c r="DX37" s="310"/>
      <c r="DY37" s="310"/>
      <c r="DZ37" s="310"/>
      <c r="EA37" s="310"/>
      <c r="EB37" s="310"/>
      <c r="EC37" s="310"/>
      <c r="ED37" s="310"/>
      <c r="EE37" s="310"/>
      <c r="EF37" s="310"/>
      <c r="EG37" s="310"/>
      <c r="EH37" s="310"/>
      <c r="EI37" s="310"/>
      <c r="EJ37" s="310"/>
      <c r="EK37" s="310"/>
      <c r="EL37" s="310"/>
      <c r="EM37" s="310"/>
      <c r="EN37" s="310"/>
      <c r="EO37" s="310"/>
      <c r="EP37" s="310"/>
      <c r="EQ37" s="310"/>
      <c r="ER37" s="310"/>
      <c r="ES37" s="310"/>
      <c r="ET37" s="310"/>
      <c r="EU37" s="310"/>
      <c r="EV37" s="310"/>
      <c r="EW37" s="310"/>
      <c r="EX37" s="310"/>
      <c r="EY37" s="310"/>
      <c r="EZ37" s="310"/>
      <c r="FA37" s="310"/>
      <c r="FB37" s="310"/>
      <c r="FC37" s="310"/>
      <c r="FD37" s="310"/>
      <c r="FE37" s="310"/>
      <c r="FF37" s="310"/>
      <c r="FG37" s="310"/>
      <c r="FH37" s="310"/>
      <c r="FI37" s="310"/>
      <c r="FJ37" s="310"/>
      <c r="FK37" s="310"/>
      <c r="FL37" s="310"/>
      <c r="FM37" s="310"/>
      <c r="FN37" s="310"/>
      <c r="FO37" s="310"/>
      <c r="FP37" s="310"/>
      <c r="FQ37" s="310"/>
      <c r="FR37" s="310"/>
      <c r="FS37" s="310"/>
      <c r="FT37" s="310"/>
      <c r="FU37" s="310"/>
    </row>
    <row r="38" spans="1:177" s="292" customFormat="1" ht="14" x14ac:dyDescent="0.3">
      <c r="A38" s="1309" t="s">
        <v>5627</v>
      </c>
      <c r="B38" s="1309" t="s">
        <v>5626</v>
      </c>
      <c r="C38" s="1310">
        <v>3</v>
      </c>
      <c r="D38" s="1248">
        <v>7881.6</v>
      </c>
      <c r="E38" s="1248">
        <v>7881.6</v>
      </c>
      <c r="F38" s="310"/>
      <c r="G38" s="310"/>
      <c r="H38" s="310"/>
      <c r="I38" s="310"/>
      <c r="J38" s="310"/>
      <c r="K38" s="310"/>
      <c r="L38" s="310"/>
      <c r="M38" s="310"/>
      <c r="N38" s="310"/>
      <c r="O38" s="310"/>
      <c r="P38" s="310"/>
      <c r="Q38" s="310"/>
      <c r="R38" s="310"/>
      <c r="S38" s="310"/>
      <c r="T38" s="310"/>
      <c r="U38" s="310"/>
      <c r="V38" s="310"/>
      <c r="W38" s="310"/>
      <c r="X38" s="310"/>
      <c r="Y38" s="310"/>
      <c r="Z38" s="310"/>
      <c r="AA38" s="310"/>
      <c r="AB38" s="310"/>
      <c r="AC38" s="310"/>
      <c r="AD38" s="310"/>
      <c r="AE38" s="310"/>
      <c r="AF38" s="310"/>
      <c r="AG38" s="310"/>
      <c r="AH38" s="310"/>
      <c r="AI38" s="310"/>
      <c r="AJ38" s="310"/>
      <c r="AK38" s="310"/>
      <c r="AL38" s="310"/>
      <c r="AM38" s="310"/>
      <c r="AN38" s="310"/>
      <c r="AO38" s="310"/>
      <c r="AP38" s="310"/>
      <c r="AQ38" s="310"/>
      <c r="AR38" s="310"/>
      <c r="AS38" s="310"/>
      <c r="AT38" s="310"/>
      <c r="AU38" s="310"/>
      <c r="AV38" s="310"/>
      <c r="AW38" s="310"/>
      <c r="AX38" s="310"/>
      <c r="AY38" s="310"/>
      <c r="AZ38" s="310"/>
      <c r="BA38" s="310"/>
      <c r="BB38" s="310"/>
      <c r="BC38" s="310"/>
      <c r="BD38" s="310"/>
      <c r="BE38" s="310"/>
      <c r="BF38" s="310"/>
      <c r="BG38" s="310"/>
      <c r="BH38" s="310"/>
      <c r="BI38" s="310"/>
      <c r="BJ38" s="310"/>
      <c r="BK38" s="310"/>
      <c r="BL38" s="310"/>
      <c r="BM38" s="310"/>
      <c r="BN38" s="310"/>
      <c r="BO38" s="310"/>
      <c r="BP38" s="310"/>
      <c r="BQ38" s="310"/>
      <c r="BR38" s="310"/>
      <c r="BS38" s="310"/>
      <c r="BT38" s="310"/>
      <c r="BU38" s="310"/>
      <c r="BV38" s="310"/>
      <c r="BW38" s="310"/>
      <c r="BX38" s="310"/>
      <c r="BY38" s="310"/>
      <c r="BZ38" s="310"/>
      <c r="CA38" s="310"/>
      <c r="CB38" s="310"/>
      <c r="CC38" s="310"/>
      <c r="CD38" s="310"/>
      <c r="CE38" s="310"/>
      <c r="CF38" s="310"/>
      <c r="CG38" s="310"/>
      <c r="CH38" s="310"/>
      <c r="CI38" s="310"/>
      <c r="CJ38" s="310"/>
      <c r="CK38" s="310"/>
      <c r="CL38" s="310"/>
      <c r="CM38" s="310"/>
      <c r="CN38" s="310"/>
      <c r="CO38" s="310"/>
      <c r="CP38" s="310"/>
      <c r="CQ38" s="310"/>
      <c r="CR38" s="310"/>
      <c r="CS38" s="310"/>
      <c r="CT38" s="310"/>
      <c r="CU38" s="310"/>
      <c r="CV38" s="310"/>
      <c r="CW38" s="310"/>
      <c r="CX38" s="310"/>
      <c r="CY38" s="310"/>
      <c r="CZ38" s="310"/>
      <c r="DA38" s="310"/>
      <c r="DB38" s="310"/>
      <c r="DC38" s="310"/>
      <c r="DD38" s="310"/>
      <c r="DE38" s="310"/>
      <c r="DF38" s="310"/>
      <c r="DG38" s="310"/>
      <c r="DH38" s="310"/>
      <c r="DI38" s="310"/>
      <c r="DJ38" s="310"/>
      <c r="DK38" s="310"/>
      <c r="DL38" s="310"/>
      <c r="DM38" s="310"/>
      <c r="DN38" s="310"/>
      <c r="DO38" s="310"/>
      <c r="DP38" s="310"/>
      <c r="DQ38" s="310"/>
      <c r="DR38" s="310"/>
      <c r="DS38" s="310"/>
      <c r="DT38" s="310"/>
      <c r="DU38" s="310"/>
      <c r="DV38" s="310"/>
      <c r="DW38" s="310"/>
      <c r="DX38" s="310"/>
      <c r="DY38" s="310"/>
      <c r="DZ38" s="310"/>
      <c r="EA38" s="310"/>
      <c r="EB38" s="310"/>
      <c r="EC38" s="310"/>
      <c r="ED38" s="310"/>
      <c r="EE38" s="310"/>
      <c r="EF38" s="310"/>
      <c r="EG38" s="310"/>
      <c r="EH38" s="310"/>
      <c r="EI38" s="310"/>
      <c r="EJ38" s="310"/>
      <c r="EK38" s="310"/>
      <c r="EL38" s="310"/>
      <c r="EM38" s="310"/>
      <c r="EN38" s="310"/>
      <c r="EO38" s="310"/>
      <c r="EP38" s="310"/>
      <c r="EQ38" s="310"/>
      <c r="ER38" s="310"/>
      <c r="ES38" s="310"/>
      <c r="ET38" s="310"/>
      <c r="EU38" s="310"/>
      <c r="EV38" s="310"/>
      <c r="EW38" s="310"/>
      <c r="EX38" s="310"/>
      <c r="EY38" s="310"/>
      <c r="EZ38" s="310"/>
      <c r="FA38" s="310"/>
      <c r="FB38" s="310"/>
      <c r="FC38" s="310"/>
      <c r="FD38" s="310"/>
      <c r="FE38" s="310"/>
      <c r="FF38" s="310"/>
      <c r="FG38" s="310"/>
      <c r="FH38" s="310"/>
      <c r="FI38" s="310"/>
      <c r="FJ38" s="310"/>
      <c r="FK38" s="310"/>
      <c r="FL38" s="310"/>
      <c r="FM38" s="310"/>
      <c r="FN38" s="310"/>
      <c r="FO38" s="310"/>
      <c r="FP38" s="310"/>
      <c r="FQ38" s="310"/>
      <c r="FR38" s="310"/>
      <c r="FS38" s="310"/>
      <c r="FT38" s="310"/>
      <c r="FU38" s="310"/>
    </row>
    <row r="39" spans="1:177" s="292" customFormat="1" ht="14" x14ac:dyDescent="0.3">
      <c r="A39" s="1309" t="s">
        <v>5628</v>
      </c>
      <c r="B39" s="1309" t="s">
        <v>5629</v>
      </c>
      <c r="C39" s="1310">
        <v>1</v>
      </c>
      <c r="D39" s="1248">
        <v>25749.9</v>
      </c>
      <c r="E39" s="1248">
        <v>25749.9</v>
      </c>
      <c r="F39" s="310"/>
      <c r="G39" s="310"/>
      <c r="H39" s="310"/>
      <c r="I39" s="310"/>
      <c r="J39" s="310"/>
      <c r="K39" s="310"/>
      <c r="L39" s="310"/>
      <c r="M39" s="310"/>
      <c r="N39" s="310"/>
      <c r="O39" s="310"/>
      <c r="P39" s="310"/>
      <c r="Q39" s="310"/>
      <c r="R39" s="310"/>
      <c r="S39" s="310"/>
      <c r="T39" s="310"/>
      <c r="U39" s="310"/>
      <c r="V39" s="310"/>
      <c r="W39" s="310"/>
      <c r="X39" s="310"/>
      <c r="Y39" s="310"/>
      <c r="Z39" s="310"/>
      <c r="AA39" s="310"/>
      <c r="AB39" s="310"/>
      <c r="AC39" s="310"/>
      <c r="AD39" s="310"/>
      <c r="AE39" s="310"/>
      <c r="AF39" s="310"/>
      <c r="AG39" s="310"/>
      <c r="AH39" s="310"/>
      <c r="AI39" s="310"/>
      <c r="AJ39" s="310"/>
      <c r="AK39" s="310"/>
      <c r="AL39" s="310"/>
      <c r="AM39" s="310"/>
      <c r="AN39" s="310"/>
      <c r="AO39" s="310"/>
      <c r="AP39" s="310"/>
      <c r="AQ39" s="310"/>
      <c r="AR39" s="310"/>
      <c r="AS39" s="310"/>
      <c r="AT39" s="310"/>
      <c r="AU39" s="310"/>
      <c r="AV39" s="310"/>
      <c r="AW39" s="310"/>
      <c r="AX39" s="310"/>
      <c r="AY39" s="310"/>
      <c r="AZ39" s="310"/>
      <c r="BA39" s="310"/>
      <c r="BB39" s="310"/>
      <c r="BC39" s="310"/>
      <c r="BD39" s="310"/>
      <c r="BE39" s="310"/>
      <c r="BF39" s="310"/>
      <c r="BG39" s="310"/>
      <c r="BH39" s="310"/>
      <c r="BI39" s="310"/>
      <c r="BJ39" s="310"/>
      <c r="BK39" s="310"/>
      <c r="BL39" s="310"/>
      <c r="BM39" s="310"/>
      <c r="BN39" s="310"/>
      <c r="BO39" s="310"/>
      <c r="BP39" s="310"/>
      <c r="BQ39" s="310"/>
      <c r="BR39" s="310"/>
      <c r="BS39" s="310"/>
      <c r="BT39" s="310"/>
      <c r="BU39" s="310"/>
      <c r="BV39" s="310"/>
      <c r="BW39" s="310"/>
      <c r="BX39" s="310"/>
      <c r="BY39" s="310"/>
      <c r="BZ39" s="310"/>
      <c r="CA39" s="310"/>
      <c r="CB39" s="310"/>
      <c r="CC39" s="310"/>
      <c r="CD39" s="310"/>
      <c r="CE39" s="310"/>
      <c r="CF39" s="310"/>
      <c r="CG39" s="310"/>
      <c r="CH39" s="310"/>
      <c r="CI39" s="310"/>
      <c r="CJ39" s="310"/>
      <c r="CK39" s="310"/>
      <c r="CL39" s="310"/>
      <c r="CM39" s="310"/>
      <c r="CN39" s="310"/>
      <c r="CO39" s="310"/>
      <c r="CP39" s="310"/>
      <c r="CQ39" s="310"/>
      <c r="CR39" s="310"/>
      <c r="CS39" s="310"/>
      <c r="CT39" s="310"/>
      <c r="CU39" s="310"/>
      <c r="CV39" s="310"/>
      <c r="CW39" s="310"/>
      <c r="CX39" s="310"/>
      <c r="CY39" s="310"/>
      <c r="CZ39" s="310"/>
      <c r="DA39" s="310"/>
      <c r="DB39" s="310"/>
      <c r="DC39" s="310"/>
      <c r="DD39" s="310"/>
      <c r="DE39" s="310"/>
      <c r="DF39" s="310"/>
      <c r="DG39" s="310"/>
      <c r="DH39" s="310"/>
      <c r="DI39" s="310"/>
      <c r="DJ39" s="310"/>
      <c r="DK39" s="310"/>
      <c r="DL39" s="310"/>
      <c r="DM39" s="310"/>
      <c r="DN39" s="310"/>
      <c r="DO39" s="310"/>
      <c r="DP39" s="310"/>
      <c r="DQ39" s="310"/>
      <c r="DR39" s="310"/>
      <c r="DS39" s="310"/>
      <c r="DT39" s="310"/>
      <c r="DU39" s="310"/>
      <c r="DV39" s="310"/>
      <c r="DW39" s="310"/>
      <c r="DX39" s="310"/>
      <c r="DY39" s="310"/>
      <c r="DZ39" s="310"/>
      <c r="EA39" s="310"/>
      <c r="EB39" s="310"/>
      <c r="EC39" s="310"/>
      <c r="ED39" s="310"/>
      <c r="EE39" s="310"/>
      <c r="EF39" s="310"/>
      <c r="EG39" s="310"/>
      <c r="EH39" s="310"/>
      <c r="EI39" s="310"/>
      <c r="EJ39" s="310"/>
      <c r="EK39" s="310"/>
      <c r="EL39" s="310"/>
      <c r="EM39" s="310"/>
      <c r="EN39" s="310"/>
      <c r="EO39" s="310"/>
      <c r="EP39" s="310"/>
      <c r="EQ39" s="310"/>
      <c r="ER39" s="310"/>
      <c r="ES39" s="310"/>
      <c r="ET39" s="310"/>
      <c r="EU39" s="310"/>
      <c r="EV39" s="310"/>
      <c r="EW39" s="310"/>
      <c r="EX39" s="310"/>
      <c r="EY39" s="310"/>
      <c r="EZ39" s="310"/>
      <c r="FA39" s="310"/>
      <c r="FB39" s="310"/>
      <c r="FC39" s="310"/>
      <c r="FD39" s="310"/>
      <c r="FE39" s="310"/>
      <c r="FF39" s="310"/>
      <c r="FG39" s="310"/>
      <c r="FH39" s="310"/>
      <c r="FI39" s="310"/>
      <c r="FJ39" s="310"/>
      <c r="FK39" s="310"/>
      <c r="FL39" s="310"/>
      <c r="FM39" s="310"/>
      <c r="FN39" s="310"/>
      <c r="FO39" s="310"/>
      <c r="FP39" s="310"/>
      <c r="FQ39" s="310"/>
      <c r="FR39" s="310"/>
      <c r="FS39" s="310"/>
      <c r="FT39" s="310"/>
      <c r="FU39" s="310"/>
    </row>
    <row r="40" spans="1:177" x14ac:dyDescent="0.25">
      <c r="A40" s="70"/>
      <c r="B40" s="1231" t="s">
        <v>4241</v>
      </c>
      <c r="C40" s="1219">
        <f>SUM(C23:C39)</f>
        <v>33</v>
      </c>
      <c r="D40" s="1482"/>
      <c r="E40" s="1482"/>
    </row>
    <row r="41" spans="1:177" s="163" customFormat="1" ht="15" x14ac:dyDescent="0.3">
      <c r="A41" s="1487"/>
      <c r="B41" s="1488"/>
      <c r="C41" s="1487"/>
      <c r="D41" s="1489"/>
      <c r="E41" s="1489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/>
      <c r="BW41" s="162"/>
      <c r="BX41" s="162"/>
      <c r="BY41" s="162"/>
      <c r="BZ41" s="162"/>
      <c r="CA41" s="162"/>
      <c r="CB41" s="162"/>
      <c r="CC41" s="162"/>
      <c r="CD41" s="162"/>
      <c r="CE41" s="162"/>
      <c r="CF41" s="162"/>
      <c r="CG41" s="162"/>
      <c r="CH41" s="162"/>
      <c r="CI41" s="162"/>
      <c r="CJ41" s="162"/>
      <c r="CK41" s="162"/>
      <c r="CL41" s="162"/>
      <c r="CM41" s="162"/>
      <c r="CN41" s="162"/>
      <c r="CO41" s="162"/>
      <c r="CP41" s="162"/>
      <c r="CQ41" s="162"/>
      <c r="CR41" s="162"/>
      <c r="CS41" s="162"/>
      <c r="CT41" s="162"/>
      <c r="CU41" s="162"/>
      <c r="CV41" s="162"/>
      <c r="CW41" s="162"/>
      <c r="CX41" s="162"/>
      <c r="CY41" s="162"/>
      <c r="CZ41" s="162"/>
      <c r="DA41" s="162"/>
      <c r="DB41" s="162"/>
      <c r="DC41" s="162"/>
      <c r="DD41" s="162"/>
      <c r="DE41" s="162"/>
      <c r="DF41" s="162"/>
      <c r="DG41" s="162"/>
      <c r="DH41" s="162"/>
      <c r="DI41" s="162"/>
      <c r="DJ41" s="162"/>
      <c r="DK41" s="162"/>
      <c r="DL41" s="162"/>
      <c r="DM41" s="162"/>
      <c r="DN41" s="162"/>
      <c r="DO41" s="162"/>
      <c r="DP41" s="162"/>
      <c r="DQ41" s="162"/>
      <c r="DR41" s="162"/>
      <c r="DS41" s="162"/>
      <c r="DT41" s="162"/>
      <c r="DU41" s="162"/>
      <c r="DV41" s="162"/>
      <c r="DW41" s="162"/>
      <c r="DX41" s="162"/>
      <c r="DY41" s="162"/>
      <c r="DZ41" s="162"/>
      <c r="EA41" s="162"/>
      <c r="EB41" s="162"/>
      <c r="EC41" s="162"/>
      <c r="ED41" s="162"/>
      <c r="EE41" s="162"/>
      <c r="EF41" s="162"/>
      <c r="EG41" s="162"/>
      <c r="EH41" s="162"/>
      <c r="EI41" s="162"/>
      <c r="EJ41" s="162"/>
      <c r="EK41" s="162"/>
      <c r="EL41" s="162"/>
      <c r="EM41" s="162"/>
      <c r="EN41" s="162"/>
      <c r="EO41" s="162"/>
      <c r="EP41" s="162"/>
      <c r="EQ41" s="162"/>
      <c r="ER41" s="162"/>
      <c r="ES41" s="162"/>
      <c r="ET41" s="162"/>
      <c r="EU41" s="162"/>
      <c r="EV41" s="162"/>
      <c r="EW41" s="162"/>
      <c r="EX41" s="162"/>
      <c r="EY41" s="162"/>
      <c r="EZ41" s="162"/>
      <c r="FA41" s="162"/>
      <c r="FB41" s="162"/>
    </row>
    <row r="42" spans="1:177" s="163" customFormat="1" ht="15" x14ac:dyDescent="0.3">
      <c r="A42" s="1487"/>
      <c r="B42" s="1488"/>
      <c r="C42" s="1487"/>
      <c r="D42" s="1489"/>
      <c r="E42" s="1489"/>
      <c r="F42" s="162"/>
      <c r="G42" s="162"/>
      <c r="H42" s="162"/>
      <c r="I42" s="162"/>
      <c r="J42" s="162"/>
      <c r="K42" s="162"/>
      <c r="L42" s="162"/>
      <c r="M42" s="162"/>
      <c r="N42" s="162"/>
      <c r="O42" s="162"/>
      <c r="P42" s="162"/>
      <c r="Q42" s="162"/>
      <c r="R42" s="162"/>
      <c r="S42" s="162"/>
      <c r="T42" s="162"/>
      <c r="U42" s="162"/>
      <c r="V42" s="162"/>
      <c r="W42" s="162"/>
      <c r="X42" s="162"/>
      <c r="Y42" s="162"/>
      <c r="Z42" s="162"/>
      <c r="AA42" s="162"/>
      <c r="AB42" s="162"/>
      <c r="AC42" s="162"/>
      <c r="AD42" s="162"/>
      <c r="AE42" s="162"/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2"/>
      <c r="AV42" s="162"/>
      <c r="AW42" s="162"/>
      <c r="AX42" s="162"/>
      <c r="AY42" s="162"/>
      <c r="AZ42" s="162"/>
      <c r="BA42" s="162"/>
      <c r="BB42" s="162"/>
      <c r="BC42" s="162"/>
      <c r="BD42" s="162"/>
      <c r="BE42" s="162"/>
      <c r="BF42" s="162"/>
      <c r="BG42" s="162"/>
      <c r="BH42" s="162"/>
      <c r="BI42" s="162"/>
      <c r="BJ42" s="162"/>
      <c r="BK42" s="162"/>
      <c r="BL42" s="162"/>
      <c r="BM42" s="162"/>
      <c r="BN42" s="162"/>
      <c r="BO42" s="162"/>
      <c r="BP42" s="162"/>
      <c r="BQ42" s="162"/>
      <c r="BR42" s="162"/>
      <c r="BS42" s="162"/>
      <c r="BT42" s="162"/>
      <c r="BU42" s="162"/>
      <c r="BV42" s="162"/>
      <c r="BW42" s="162"/>
      <c r="BX42" s="162"/>
      <c r="BY42" s="162"/>
      <c r="BZ42" s="162"/>
      <c r="CA42" s="162"/>
      <c r="CB42" s="162"/>
      <c r="CC42" s="162"/>
      <c r="CD42" s="162"/>
      <c r="CE42" s="162"/>
      <c r="CF42" s="162"/>
      <c r="CG42" s="162"/>
      <c r="CH42" s="162"/>
      <c r="CI42" s="162"/>
      <c r="CJ42" s="162"/>
      <c r="CK42" s="162"/>
      <c r="CL42" s="162"/>
      <c r="CM42" s="162"/>
      <c r="CN42" s="162"/>
      <c r="CO42" s="162"/>
      <c r="CP42" s="162"/>
      <c r="CQ42" s="162"/>
      <c r="CR42" s="162"/>
      <c r="CS42" s="162"/>
      <c r="CT42" s="162"/>
      <c r="CU42" s="162"/>
      <c r="CV42" s="162"/>
      <c r="CW42" s="162"/>
      <c r="CX42" s="162"/>
      <c r="CY42" s="162"/>
      <c r="CZ42" s="162"/>
      <c r="DA42" s="162"/>
      <c r="DB42" s="162"/>
      <c r="DC42" s="162"/>
      <c r="DD42" s="162"/>
      <c r="DE42" s="162"/>
      <c r="DF42" s="162"/>
      <c r="DG42" s="162"/>
      <c r="DH42" s="162"/>
      <c r="DI42" s="162"/>
      <c r="DJ42" s="162"/>
      <c r="DK42" s="162"/>
      <c r="DL42" s="162"/>
      <c r="DM42" s="162"/>
      <c r="DN42" s="162"/>
      <c r="DO42" s="162"/>
      <c r="DP42" s="162"/>
      <c r="DQ42" s="162"/>
      <c r="DR42" s="162"/>
      <c r="DS42" s="162"/>
      <c r="DT42" s="162"/>
      <c r="DU42" s="162"/>
      <c r="DV42" s="162"/>
      <c r="DW42" s="162"/>
      <c r="DX42" s="162"/>
      <c r="DY42" s="162"/>
      <c r="DZ42" s="162"/>
      <c r="EA42" s="162"/>
      <c r="EB42" s="162"/>
      <c r="EC42" s="162"/>
      <c r="ED42" s="162"/>
      <c r="EE42" s="162"/>
      <c r="EF42" s="162"/>
      <c r="EG42" s="162"/>
      <c r="EH42" s="162"/>
      <c r="EI42" s="162"/>
      <c r="EJ42" s="162"/>
      <c r="EK42" s="162"/>
      <c r="EL42" s="162"/>
      <c r="EM42" s="162"/>
      <c r="EN42" s="162"/>
      <c r="EO42" s="162"/>
      <c r="EP42" s="162"/>
      <c r="EQ42" s="162"/>
      <c r="ER42" s="162"/>
      <c r="ES42" s="162"/>
      <c r="ET42" s="162"/>
      <c r="EU42" s="162"/>
      <c r="EV42" s="162"/>
      <c r="EW42" s="162"/>
      <c r="EX42" s="162"/>
      <c r="EY42" s="162"/>
      <c r="EZ42" s="162"/>
      <c r="FA42" s="162"/>
      <c r="FB42" s="162"/>
    </row>
    <row r="43" spans="1:177" x14ac:dyDescent="0.25">
      <c r="A43" s="1234" t="s">
        <v>4169</v>
      </c>
      <c r="B43" s="1234"/>
      <c r="C43" s="1490"/>
      <c r="D43" s="1486"/>
      <c r="E43" s="1486"/>
    </row>
    <row r="44" spans="1:177" s="292" customFormat="1" ht="14" x14ac:dyDescent="0.3">
      <c r="A44" s="1236" t="s">
        <v>4242</v>
      </c>
      <c r="B44" s="1236" t="s">
        <v>4242</v>
      </c>
      <c r="C44" s="1237">
        <v>0</v>
      </c>
      <c r="D44" s="1238">
        <v>0</v>
      </c>
      <c r="E44" s="1238">
        <v>0</v>
      </c>
      <c r="F44" s="310"/>
      <c r="G44" s="310"/>
      <c r="H44" s="310"/>
      <c r="I44" s="310"/>
      <c r="J44" s="310"/>
      <c r="K44" s="310"/>
      <c r="L44" s="310"/>
      <c r="M44" s="310"/>
      <c r="N44" s="310"/>
      <c r="O44" s="310"/>
      <c r="P44" s="310"/>
      <c r="Q44" s="310"/>
      <c r="R44" s="310"/>
      <c r="S44" s="310"/>
      <c r="T44" s="310"/>
      <c r="U44" s="310"/>
      <c r="V44" s="310"/>
      <c r="W44" s="310"/>
      <c r="X44" s="310"/>
      <c r="Y44" s="310"/>
      <c r="Z44" s="310"/>
      <c r="AA44" s="310"/>
      <c r="AB44" s="310"/>
      <c r="AC44" s="310"/>
      <c r="AD44" s="310"/>
      <c r="AE44" s="310"/>
      <c r="AF44" s="310"/>
      <c r="AG44" s="310"/>
      <c r="AH44" s="310"/>
      <c r="AI44" s="310"/>
      <c r="AJ44" s="310"/>
      <c r="AK44" s="310"/>
      <c r="AL44" s="310"/>
      <c r="AM44" s="310"/>
      <c r="AN44" s="310"/>
      <c r="AO44" s="310"/>
      <c r="AP44" s="310"/>
      <c r="AQ44" s="310"/>
      <c r="AR44" s="310"/>
      <c r="AS44" s="310"/>
      <c r="AT44" s="310"/>
      <c r="AU44" s="310"/>
      <c r="AV44" s="310"/>
      <c r="AW44" s="310"/>
      <c r="AX44" s="310"/>
      <c r="AY44" s="310"/>
      <c r="AZ44" s="310"/>
      <c r="BA44" s="310"/>
      <c r="BB44" s="310"/>
      <c r="BC44" s="310"/>
      <c r="BD44" s="310"/>
      <c r="BE44" s="310"/>
      <c r="BF44" s="310"/>
      <c r="BG44" s="310"/>
      <c r="BH44" s="310"/>
      <c r="BI44" s="310"/>
      <c r="BJ44" s="310"/>
      <c r="BK44" s="310"/>
      <c r="BL44" s="310"/>
      <c r="BM44" s="310"/>
      <c r="BN44" s="310"/>
      <c r="BO44" s="310"/>
      <c r="BP44" s="310"/>
      <c r="BQ44" s="310"/>
      <c r="BR44" s="310"/>
      <c r="BS44" s="310"/>
      <c r="BT44" s="310"/>
      <c r="BU44" s="310"/>
      <c r="BV44" s="310"/>
      <c r="BW44" s="310"/>
      <c r="BX44" s="310"/>
      <c r="BY44" s="310"/>
      <c r="BZ44" s="310"/>
      <c r="CA44" s="310"/>
      <c r="CB44" s="310"/>
      <c r="CC44" s="310"/>
      <c r="CD44" s="310"/>
      <c r="CE44" s="310"/>
      <c r="CF44" s="310"/>
      <c r="CG44" s="310"/>
      <c r="CH44" s="310"/>
      <c r="CI44" s="310"/>
      <c r="CJ44" s="310"/>
      <c r="CK44" s="310"/>
      <c r="CL44" s="310"/>
      <c r="CM44" s="310"/>
      <c r="CN44" s="310"/>
      <c r="CO44" s="310"/>
      <c r="CP44" s="310"/>
      <c r="CQ44" s="310"/>
      <c r="CR44" s="310"/>
      <c r="CS44" s="310"/>
      <c r="CT44" s="310"/>
      <c r="CU44" s="310"/>
      <c r="CV44" s="310"/>
      <c r="CW44" s="310"/>
      <c r="CX44" s="310"/>
      <c r="CY44" s="310"/>
      <c r="CZ44" s="310"/>
      <c r="DA44" s="310"/>
      <c r="DB44" s="310"/>
      <c r="DC44" s="310"/>
      <c r="DD44" s="310"/>
      <c r="DE44" s="310"/>
      <c r="DF44" s="310"/>
      <c r="DG44" s="310"/>
      <c r="DH44" s="310"/>
      <c r="DI44" s="310"/>
      <c r="DJ44" s="310"/>
      <c r="DK44" s="310"/>
      <c r="DL44" s="310"/>
      <c r="DM44" s="310"/>
      <c r="DN44" s="310"/>
      <c r="DO44" s="310"/>
      <c r="DP44" s="310"/>
      <c r="DQ44" s="310"/>
      <c r="DR44" s="310"/>
      <c r="DS44" s="310"/>
      <c r="DT44" s="310"/>
      <c r="DU44" s="310"/>
      <c r="DV44" s="310"/>
      <c r="DW44" s="310"/>
      <c r="DX44" s="310"/>
      <c r="DY44" s="310"/>
      <c r="DZ44" s="310"/>
      <c r="EA44" s="310"/>
      <c r="EB44" s="310"/>
      <c r="EC44" s="310"/>
      <c r="ED44" s="310"/>
      <c r="EE44" s="310"/>
      <c r="EF44" s="310"/>
      <c r="EG44" s="310"/>
      <c r="EH44" s="310"/>
      <c r="EI44" s="310"/>
      <c r="EJ44" s="310"/>
      <c r="EK44" s="310"/>
      <c r="EL44" s="310"/>
      <c r="EM44" s="310"/>
      <c r="EN44" s="310"/>
      <c r="EO44" s="310"/>
      <c r="EP44" s="310"/>
      <c r="EQ44" s="310"/>
      <c r="ER44" s="310"/>
      <c r="ES44" s="310"/>
      <c r="ET44" s="310"/>
      <c r="EU44" s="310"/>
      <c r="EV44" s="310"/>
      <c r="EW44" s="310"/>
      <c r="EX44" s="310"/>
      <c r="EY44" s="310"/>
      <c r="EZ44" s="310"/>
      <c r="FA44" s="310"/>
      <c r="FB44" s="310"/>
      <c r="FC44" s="310"/>
      <c r="FD44" s="310"/>
      <c r="FE44" s="310"/>
      <c r="FF44" s="310"/>
      <c r="FG44" s="310"/>
      <c r="FH44" s="310"/>
      <c r="FI44" s="310"/>
      <c r="FJ44" s="310"/>
      <c r="FK44" s="310"/>
      <c r="FL44" s="310"/>
      <c r="FM44" s="310"/>
      <c r="FN44" s="310"/>
      <c r="FO44" s="310"/>
      <c r="FP44" s="310"/>
      <c r="FQ44" s="310"/>
      <c r="FR44" s="310"/>
      <c r="FS44" s="310"/>
      <c r="FT44" s="310"/>
      <c r="FU44" s="310"/>
    </row>
    <row r="45" spans="1:177" x14ac:dyDescent="0.25">
      <c r="A45" s="70"/>
      <c r="B45" s="1231" t="s">
        <v>4243</v>
      </c>
      <c r="C45" s="1239">
        <f>SUM(C44)</f>
        <v>0</v>
      </c>
      <c r="D45" s="1220"/>
      <c r="E45" s="1220"/>
    </row>
    <row r="46" spans="1:177" s="292" customFormat="1" ht="14" x14ac:dyDescent="0.3">
      <c r="A46" s="1483"/>
      <c r="B46" s="1484"/>
      <c r="C46" s="1485"/>
      <c r="D46" s="1486"/>
      <c r="E46" s="1486"/>
      <c r="F46" s="310"/>
      <c r="G46" s="310"/>
      <c r="H46" s="310"/>
      <c r="I46" s="310"/>
      <c r="J46" s="310"/>
      <c r="K46" s="310"/>
      <c r="L46" s="310"/>
      <c r="M46" s="310"/>
      <c r="N46" s="310"/>
      <c r="O46" s="310"/>
      <c r="P46" s="310"/>
      <c r="Q46" s="310"/>
      <c r="R46" s="310"/>
      <c r="S46" s="310"/>
      <c r="T46" s="310"/>
      <c r="U46" s="310"/>
      <c r="V46" s="310"/>
      <c r="W46" s="310"/>
      <c r="X46" s="310"/>
      <c r="Y46" s="310"/>
      <c r="Z46" s="310"/>
      <c r="AA46" s="310"/>
      <c r="AB46" s="310"/>
      <c r="AC46" s="310"/>
      <c r="AD46" s="310"/>
      <c r="AE46" s="310"/>
      <c r="AF46" s="310"/>
      <c r="AG46" s="310"/>
      <c r="AH46" s="310"/>
      <c r="AI46" s="310"/>
      <c r="AJ46" s="310"/>
      <c r="AK46" s="310"/>
      <c r="AL46" s="310"/>
      <c r="AM46" s="310"/>
      <c r="AN46" s="310"/>
      <c r="AO46" s="310"/>
      <c r="AP46" s="310"/>
      <c r="AQ46" s="310"/>
      <c r="AR46" s="310"/>
      <c r="AS46" s="310"/>
      <c r="AT46" s="310"/>
      <c r="AU46" s="310"/>
      <c r="AV46" s="310"/>
      <c r="AW46" s="310"/>
      <c r="AX46" s="310"/>
      <c r="AY46" s="310"/>
      <c r="AZ46" s="310"/>
      <c r="BA46" s="310"/>
      <c r="BB46" s="310"/>
      <c r="BC46" s="310"/>
      <c r="BD46" s="310"/>
      <c r="BE46" s="310"/>
      <c r="BF46" s="310"/>
      <c r="BG46" s="310"/>
      <c r="BH46" s="310"/>
      <c r="BI46" s="310"/>
      <c r="BJ46" s="310"/>
      <c r="BK46" s="310"/>
      <c r="BL46" s="310"/>
      <c r="BM46" s="310"/>
      <c r="BN46" s="310"/>
      <c r="BO46" s="310"/>
      <c r="BP46" s="310"/>
      <c r="BQ46" s="310"/>
      <c r="BR46" s="310"/>
      <c r="BS46" s="310"/>
      <c r="BT46" s="310"/>
      <c r="BU46" s="310"/>
      <c r="BV46" s="310"/>
      <c r="BW46" s="310"/>
      <c r="BX46" s="310"/>
      <c r="BY46" s="310"/>
      <c r="BZ46" s="310"/>
      <c r="CA46" s="310"/>
      <c r="CB46" s="310"/>
      <c r="CC46" s="310"/>
      <c r="CD46" s="310"/>
      <c r="CE46" s="310"/>
      <c r="CF46" s="310"/>
      <c r="CG46" s="310"/>
      <c r="CH46" s="310"/>
      <c r="CI46" s="310"/>
      <c r="CJ46" s="310"/>
      <c r="CK46" s="310"/>
      <c r="CL46" s="310"/>
      <c r="CM46" s="310"/>
      <c r="CN46" s="310"/>
      <c r="CO46" s="310"/>
      <c r="CP46" s="310"/>
      <c r="CQ46" s="310"/>
      <c r="CR46" s="310"/>
      <c r="CS46" s="310"/>
      <c r="CT46" s="310"/>
      <c r="CU46" s="310"/>
      <c r="CV46" s="310"/>
      <c r="CW46" s="310"/>
      <c r="CX46" s="310"/>
      <c r="CY46" s="310"/>
      <c r="CZ46" s="310"/>
      <c r="DA46" s="310"/>
      <c r="DB46" s="310"/>
      <c r="DC46" s="310"/>
      <c r="DD46" s="310"/>
      <c r="DE46" s="310"/>
      <c r="DF46" s="310"/>
      <c r="DG46" s="310"/>
      <c r="DH46" s="310"/>
      <c r="DI46" s="310"/>
      <c r="DJ46" s="310"/>
      <c r="DK46" s="310"/>
      <c r="DL46" s="310"/>
      <c r="DM46" s="310"/>
      <c r="DN46" s="310"/>
      <c r="DO46" s="310"/>
      <c r="DP46" s="310"/>
      <c r="DQ46" s="310"/>
      <c r="DR46" s="310"/>
      <c r="DS46" s="310"/>
      <c r="DT46" s="310"/>
      <c r="DU46" s="310"/>
      <c r="DV46" s="310"/>
      <c r="DW46" s="310"/>
      <c r="DX46" s="310"/>
      <c r="DY46" s="310"/>
      <c r="DZ46" s="310"/>
      <c r="EA46" s="310"/>
      <c r="EB46" s="310"/>
      <c r="EC46" s="310"/>
      <c r="ED46" s="310"/>
      <c r="EE46" s="310"/>
      <c r="EF46" s="310"/>
      <c r="EG46" s="310"/>
      <c r="EH46" s="310"/>
      <c r="EI46" s="310"/>
      <c r="EJ46" s="310"/>
      <c r="EK46" s="310"/>
      <c r="EL46" s="310"/>
      <c r="EM46" s="310"/>
      <c r="EN46" s="310"/>
      <c r="EO46" s="310"/>
      <c r="EP46" s="310"/>
      <c r="EQ46" s="310"/>
      <c r="ER46" s="310"/>
      <c r="ES46" s="310"/>
      <c r="ET46" s="310"/>
      <c r="EU46" s="310"/>
      <c r="EV46" s="310"/>
      <c r="EW46" s="310"/>
      <c r="EX46" s="310"/>
      <c r="EY46" s="310"/>
      <c r="EZ46" s="310"/>
      <c r="FA46" s="310"/>
      <c r="FB46" s="310"/>
      <c r="FC46" s="310"/>
      <c r="FD46" s="310"/>
      <c r="FE46" s="310"/>
      <c r="FF46" s="310"/>
      <c r="FG46" s="310"/>
      <c r="FH46" s="310"/>
      <c r="FI46" s="310"/>
      <c r="FJ46" s="310"/>
      <c r="FK46" s="310"/>
      <c r="FL46" s="310"/>
      <c r="FM46" s="310"/>
      <c r="FN46" s="310"/>
      <c r="FO46" s="310"/>
      <c r="FP46" s="310"/>
      <c r="FQ46" s="310"/>
      <c r="FR46" s="310"/>
      <c r="FS46" s="310"/>
      <c r="FT46" s="310"/>
      <c r="FU46" s="310"/>
    </row>
    <row r="47" spans="1:177" x14ac:dyDescent="0.25">
      <c r="A47" s="1483"/>
      <c r="B47" s="1240" t="s">
        <v>4170</v>
      </c>
      <c r="C47" s="1241">
        <f>C45+C40+C19</f>
        <v>44</v>
      </c>
      <c r="D47" s="1486"/>
      <c r="E47" s="1486"/>
    </row>
    <row r="48" spans="1:177" s="243" customFormat="1" x14ac:dyDescent="0.25">
      <c r="A48" s="1491"/>
      <c r="B48" s="1492"/>
      <c r="C48" s="1493"/>
      <c r="D48" s="1494"/>
      <c r="E48" s="1494"/>
    </row>
    <row r="49" spans="1:5" s="243" customFormat="1" x14ac:dyDescent="0.25">
      <c r="A49" s="1491"/>
      <c r="B49" s="1492"/>
      <c r="C49" s="1493"/>
      <c r="D49" s="1494"/>
      <c r="E49" s="1494"/>
    </row>
    <row r="50" spans="1:5" x14ac:dyDescent="0.25">
      <c r="A50" s="1021" t="s">
        <v>4166</v>
      </c>
      <c r="B50" s="1021"/>
      <c r="C50" s="1485"/>
      <c r="D50" s="1486"/>
      <c r="E50" s="1486"/>
    </row>
    <row r="51" spans="1:5" x14ac:dyDescent="0.25">
      <c r="A51" s="1234" t="s">
        <v>4244</v>
      </c>
      <c r="B51" s="1234"/>
      <c r="C51" s="1485"/>
      <c r="D51" s="1486"/>
      <c r="E51" s="1486"/>
    </row>
    <row r="52" spans="1:5" x14ac:dyDescent="0.25">
      <c r="A52" s="1495" t="s">
        <v>4242</v>
      </c>
      <c r="B52" s="1496" t="s">
        <v>5630</v>
      </c>
      <c r="C52" s="1497">
        <v>33</v>
      </c>
      <c r="D52" s="1248">
        <v>8143.34</v>
      </c>
      <c r="E52" s="1248">
        <v>29930.76</v>
      </c>
    </row>
    <row r="53" spans="1:5" ht="13.5" customHeight="1" x14ac:dyDescent="0.25">
      <c r="A53" s="70"/>
      <c r="B53" s="1231" t="s">
        <v>4336</v>
      </c>
      <c r="C53" s="1219">
        <f>SUM(C50:C52)</f>
        <v>33</v>
      </c>
      <c r="D53" s="1482"/>
      <c r="E53" s="1482"/>
    </row>
    <row r="54" spans="1:5" x14ac:dyDescent="0.25">
      <c r="A54" s="1483"/>
      <c r="B54" s="1484"/>
      <c r="C54" s="1485"/>
      <c r="D54" s="1486"/>
      <c r="E54" s="1486"/>
    </row>
    <row r="55" spans="1:5" s="105" customFormat="1" x14ac:dyDescent="0.25">
      <c r="A55" s="1249" t="s">
        <v>4172</v>
      </c>
      <c r="B55" s="1250"/>
      <c r="C55" s="1498"/>
      <c r="D55" s="1486"/>
      <c r="E55" s="1486"/>
    </row>
    <row r="56" spans="1:5" s="105" customFormat="1" x14ac:dyDescent="0.25">
      <c r="A56" s="1495" t="s">
        <v>4929</v>
      </c>
      <c r="B56" s="1496" t="s">
        <v>5631</v>
      </c>
      <c r="C56" s="1497">
        <v>42</v>
      </c>
      <c r="D56" s="1248">
        <v>6500</v>
      </c>
      <c r="E56" s="1248">
        <v>28500</v>
      </c>
    </row>
    <row r="57" spans="1:5" s="105" customFormat="1" x14ac:dyDescent="0.25">
      <c r="A57" s="70"/>
      <c r="B57" s="1251" t="s">
        <v>4246</v>
      </c>
      <c r="C57" s="1252">
        <f>SUM(C56)</f>
        <v>42</v>
      </c>
      <c r="D57" s="1482"/>
      <c r="E57" s="1482"/>
    </row>
  </sheetData>
  <mergeCells count="15">
    <mergeCell ref="A11:B11"/>
    <mergeCell ref="A22:B22"/>
    <mergeCell ref="A43:B43"/>
    <mergeCell ref="A50:B50"/>
    <mergeCell ref="A51:B51"/>
    <mergeCell ref="A55:B55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0866141732283472" right="0.70866141732283472" top="0.15748031496062992" bottom="0.15748031496062992" header="0.15748031496062992" footer="0.15748031496062992"/>
  <pageSetup scale="9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9"/>
  <sheetViews>
    <sheetView showGridLines="0" workbookViewId="0">
      <selection sqref="A1:H1"/>
    </sheetView>
  </sheetViews>
  <sheetFormatPr baseColWidth="10" defaultColWidth="11.453125" defaultRowHeight="12.5" x14ac:dyDescent="0.25"/>
  <cols>
    <col min="1" max="1" width="11.7265625" style="105" customWidth="1"/>
    <col min="2" max="2" width="24.7265625" style="105" customWidth="1"/>
    <col min="3" max="3" width="13.26953125" style="105" customWidth="1"/>
    <col min="4" max="4" width="10.7265625" style="105" customWidth="1"/>
    <col min="5" max="5" width="15.26953125" style="105" customWidth="1"/>
    <col min="6" max="6" width="9.453125" style="105" customWidth="1"/>
    <col min="7" max="7" width="11.7265625" style="105" bestFit="1" customWidth="1"/>
    <col min="8" max="8" width="12.1796875" style="105" customWidth="1"/>
    <col min="9" max="9" width="10.81640625" style="105" customWidth="1"/>
    <col min="10" max="10" width="6" style="105" customWidth="1"/>
    <col min="11" max="11" width="10.453125" style="105" customWidth="1"/>
    <col min="12" max="12" width="11.453125" style="107"/>
    <col min="13" max="16384" width="11.453125" style="105"/>
  </cols>
  <sheetData>
    <row r="2" spans="1:11" s="107" customFormat="1" ht="15" x14ac:dyDescent="0.3">
      <c r="A2" s="1199" t="s">
        <v>4160</v>
      </c>
      <c r="B2" s="1199"/>
      <c r="C2" s="1199"/>
      <c r="D2" s="1199"/>
      <c r="E2" s="1199"/>
      <c r="F2" s="1199"/>
      <c r="G2" s="1199"/>
      <c r="H2" s="1199"/>
      <c r="I2" s="1199"/>
      <c r="J2" s="1199"/>
      <c r="K2" s="1199"/>
    </row>
    <row r="3" spans="1:11" s="107" customFormat="1" ht="15" x14ac:dyDescent="0.3">
      <c r="A3" s="660" t="s">
        <v>34</v>
      </c>
      <c r="B3" s="660"/>
      <c r="C3" s="660"/>
      <c r="D3" s="660"/>
      <c r="E3" s="660"/>
      <c r="F3" s="660"/>
      <c r="G3" s="660"/>
      <c r="H3" s="660"/>
      <c r="I3" s="660"/>
      <c r="J3" s="660"/>
      <c r="K3" s="660"/>
    </row>
    <row r="4" spans="1:11" s="107" customFormat="1" ht="15" x14ac:dyDescent="0.3">
      <c r="A4" s="672" t="s">
        <v>4161</v>
      </c>
      <c r="B4" s="672"/>
      <c r="C4" s="672"/>
      <c r="D4" s="672"/>
      <c r="E4" s="672"/>
      <c r="F4" s="672"/>
      <c r="G4" s="672"/>
      <c r="H4" s="672"/>
      <c r="I4" s="672"/>
      <c r="J4" s="672"/>
      <c r="K4" s="672"/>
    </row>
    <row r="5" spans="1:11" s="107" customFormat="1" ht="15" x14ac:dyDescent="0.3">
      <c r="A5" s="672" t="s">
        <v>4274</v>
      </c>
      <c r="B5" s="672"/>
      <c r="C5" s="672"/>
      <c r="D5" s="672"/>
      <c r="E5" s="672"/>
      <c r="F5" s="672"/>
      <c r="G5" s="672"/>
      <c r="H5" s="672"/>
      <c r="I5" s="672"/>
      <c r="J5" s="672"/>
      <c r="K5" s="672"/>
    </row>
    <row r="6" spans="1:11" s="107" customFormat="1" ht="15" x14ac:dyDescent="0.3">
      <c r="A6" s="673" t="s">
        <v>4229</v>
      </c>
      <c r="B6" s="673"/>
      <c r="C6" s="673"/>
      <c r="D6" s="673"/>
      <c r="E6" s="673"/>
      <c r="F6" s="673"/>
      <c r="G6" s="673"/>
      <c r="H6" s="673"/>
      <c r="I6" s="673"/>
      <c r="J6" s="673"/>
      <c r="K6" s="673"/>
    </row>
    <row r="7" spans="1:11" s="317" customFormat="1" ht="14" x14ac:dyDescent="0.3">
      <c r="A7" s="1475" t="s">
        <v>4248</v>
      </c>
      <c r="B7" s="1475"/>
      <c r="C7" s="1475"/>
      <c r="D7" s="294"/>
      <c r="E7" s="294"/>
      <c r="F7" s="294"/>
      <c r="G7" s="294"/>
      <c r="H7" s="294"/>
      <c r="I7" s="294"/>
      <c r="J7" s="294"/>
      <c r="K7" s="294"/>
    </row>
    <row r="8" spans="1:11" s="317" customFormat="1" ht="21" customHeight="1" x14ac:dyDescent="0.3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1" s="317" customFormat="1" ht="31.5" customHeight="1" x14ac:dyDescent="0.3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1" s="318" customFormat="1" x14ac:dyDescent="0.25">
      <c r="A10" s="311" t="s">
        <v>5602</v>
      </c>
      <c r="B10" s="312" t="s">
        <v>4307</v>
      </c>
      <c r="C10" s="164">
        <v>80089.2</v>
      </c>
      <c r="D10" s="177">
        <v>0</v>
      </c>
      <c r="E10" s="177">
        <v>0</v>
      </c>
      <c r="F10" s="178">
        <f t="shared" ref="F10:F16" si="0">+C10+E10+D10</f>
        <v>80089.2</v>
      </c>
      <c r="G10" s="178">
        <f t="shared" ref="G10:G16" si="1">+(C10/30)*10</f>
        <v>26696.399999999998</v>
      </c>
      <c r="H10" s="178">
        <f t="shared" ref="H10:H16" si="2">+(C10/30)*5</f>
        <v>13348.199999999999</v>
      </c>
      <c r="I10" s="178">
        <f>+(C10/30)*40</f>
        <v>106785.59999999999</v>
      </c>
      <c r="J10" s="178">
        <v>0</v>
      </c>
      <c r="K10" s="178">
        <f>+G10+H10+I10+J10</f>
        <v>146830.19999999998</v>
      </c>
    </row>
    <row r="11" spans="1:11" s="318" customFormat="1" x14ac:dyDescent="0.25">
      <c r="A11" s="311" t="s">
        <v>5603</v>
      </c>
      <c r="B11" s="312" t="s">
        <v>4342</v>
      </c>
      <c r="C11" s="164">
        <v>52393.5</v>
      </c>
      <c r="D11" s="177">
        <v>0</v>
      </c>
      <c r="E11" s="177">
        <v>0</v>
      </c>
      <c r="F11" s="178">
        <f t="shared" si="0"/>
        <v>52393.5</v>
      </c>
      <c r="G11" s="178">
        <f t="shared" si="1"/>
        <v>17464.5</v>
      </c>
      <c r="H11" s="178">
        <f t="shared" si="2"/>
        <v>8732.25</v>
      </c>
      <c r="I11" s="178">
        <f t="shared" ref="I11:I16" si="3">+(C11/30)*40</f>
        <v>69858</v>
      </c>
      <c r="J11" s="178">
        <v>0</v>
      </c>
      <c r="K11" s="178">
        <f t="shared" ref="K11:K16" si="4">+G11+H11+I11+J11</f>
        <v>96054.75</v>
      </c>
    </row>
    <row r="12" spans="1:11" s="318" customFormat="1" x14ac:dyDescent="0.25">
      <c r="A12" s="311" t="s">
        <v>5604</v>
      </c>
      <c r="B12" s="312" t="s">
        <v>4342</v>
      </c>
      <c r="C12" s="164">
        <v>41914.5</v>
      </c>
      <c r="D12" s="177">
        <v>0</v>
      </c>
      <c r="E12" s="177">
        <v>0</v>
      </c>
      <c r="F12" s="178">
        <f t="shared" si="0"/>
        <v>41914.5</v>
      </c>
      <c r="G12" s="178">
        <f t="shared" si="1"/>
        <v>13971.5</v>
      </c>
      <c r="H12" s="178">
        <f t="shared" si="2"/>
        <v>6985.75</v>
      </c>
      <c r="I12" s="178">
        <f t="shared" si="3"/>
        <v>55886</v>
      </c>
      <c r="J12" s="178">
        <v>0</v>
      </c>
      <c r="K12" s="178">
        <f t="shared" si="4"/>
        <v>76843.25</v>
      </c>
    </row>
    <row r="13" spans="1:11" s="318" customFormat="1" x14ac:dyDescent="0.25">
      <c r="A13" s="311" t="s">
        <v>5605</v>
      </c>
      <c r="B13" s="312" t="s">
        <v>4286</v>
      </c>
      <c r="C13" s="164">
        <v>34869.300000000003</v>
      </c>
      <c r="D13" s="177">
        <v>0</v>
      </c>
      <c r="E13" s="177">
        <v>0</v>
      </c>
      <c r="F13" s="178">
        <f t="shared" si="0"/>
        <v>34869.300000000003</v>
      </c>
      <c r="G13" s="178">
        <f t="shared" si="1"/>
        <v>11623.100000000002</v>
      </c>
      <c r="H13" s="178">
        <f t="shared" si="2"/>
        <v>5811.5500000000011</v>
      </c>
      <c r="I13" s="178">
        <f t="shared" si="3"/>
        <v>46492.400000000009</v>
      </c>
      <c r="J13" s="178">
        <v>0</v>
      </c>
      <c r="K13" s="178">
        <f t="shared" si="4"/>
        <v>63927.05000000001</v>
      </c>
    </row>
    <row r="14" spans="1:11" s="318" customFormat="1" x14ac:dyDescent="0.25">
      <c r="A14" s="311" t="s">
        <v>5606</v>
      </c>
      <c r="B14" s="312" t="s">
        <v>4286</v>
      </c>
      <c r="C14" s="164">
        <v>27706.2</v>
      </c>
      <c r="D14" s="177">
        <v>0</v>
      </c>
      <c r="E14" s="177">
        <v>0</v>
      </c>
      <c r="F14" s="178">
        <f t="shared" si="0"/>
        <v>27706.2</v>
      </c>
      <c r="G14" s="178">
        <f t="shared" si="1"/>
        <v>9235.4000000000015</v>
      </c>
      <c r="H14" s="178">
        <f t="shared" si="2"/>
        <v>4617.7000000000007</v>
      </c>
      <c r="I14" s="178">
        <f t="shared" si="3"/>
        <v>36941.600000000006</v>
      </c>
      <c r="J14" s="178">
        <v>0</v>
      </c>
      <c r="K14" s="178">
        <f t="shared" si="4"/>
        <v>50794.700000000012</v>
      </c>
    </row>
    <row r="15" spans="1:11" s="318" customFormat="1" x14ac:dyDescent="0.25">
      <c r="A15" s="314" t="s">
        <v>5607</v>
      </c>
      <c r="B15" s="315" t="s">
        <v>4286</v>
      </c>
      <c r="C15" s="164">
        <v>31157.5</v>
      </c>
      <c r="D15" s="177">
        <v>0</v>
      </c>
      <c r="E15" s="177">
        <v>0</v>
      </c>
      <c r="F15" s="178">
        <f t="shared" si="0"/>
        <v>31157.5</v>
      </c>
      <c r="G15" s="178">
        <f t="shared" si="1"/>
        <v>10385.833333333332</v>
      </c>
      <c r="H15" s="178">
        <f t="shared" si="2"/>
        <v>5192.9166666666661</v>
      </c>
      <c r="I15" s="178">
        <f t="shared" si="3"/>
        <v>41543.333333333328</v>
      </c>
      <c r="J15" s="178">
        <v>0</v>
      </c>
      <c r="K15" s="178">
        <f t="shared" si="4"/>
        <v>57122.083333333328</v>
      </c>
    </row>
    <row r="16" spans="1:11" s="318" customFormat="1" x14ac:dyDescent="0.25">
      <c r="A16" s="314" t="s">
        <v>5608</v>
      </c>
      <c r="B16" s="315" t="s">
        <v>4342</v>
      </c>
      <c r="C16" s="164">
        <v>34869.300000000003</v>
      </c>
      <c r="D16" s="177">
        <v>0</v>
      </c>
      <c r="E16" s="177">
        <v>0</v>
      </c>
      <c r="F16" s="178">
        <f t="shared" si="0"/>
        <v>34869.300000000003</v>
      </c>
      <c r="G16" s="178">
        <f t="shared" si="1"/>
        <v>11623.100000000002</v>
      </c>
      <c r="H16" s="178">
        <f t="shared" si="2"/>
        <v>5811.5500000000011</v>
      </c>
      <c r="I16" s="178">
        <f t="shared" si="3"/>
        <v>46492.400000000009</v>
      </c>
      <c r="J16" s="178">
        <v>0</v>
      </c>
      <c r="K16" s="178">
        <f t="shared" si="4"/>
        <v>63927.05000000001</v>
      </c>
    </row>
    <row r="17" spans="1:14" s="318" customFormat="1" ht="15" x14ac:dyDescent="0.3">
      <c r="A17" s="158"/>
      <c r="B17" s="116"/>
      <c r="C17" s="115"/>
      <c r="D17" s="115"/>
      <c r="E17" s="115"/>
      <c r="F17" s="115"/>
      <c r="G17" s="115"/>
      <c r="H17" s="115"/>
      <c r="I17" s="115"/>
      <c r="J17" s="115"/>
      <c r="K17" s="115"/>
    </row>
    <row r="18" spans="1:14" s="318" customFormat="1" ht="15" x14ac:dyDescent="0.3">
      <c r="A18" s="158"/>
      <c r="B18" s="116"/>
      <c r="C18" s="115"/>
      <c r="D18" s="115"/>
      <c r="E18" s="115"/>
      <c r="F18" s="115"/>
      <c r="G18" s="115"/>
      <c r="H18" s="115"/>
      <c r="I18" s="115"/>
      <c r="J18" s="115"/>
      <c r="K18" s="115"/>
    </row>
    <row r="19" spans="1:14" s="317" customFormat="1" ht="14" x14ac:dyDescent="0.3">
      <c r="A19" s="1475" t="s">
        <v>4261</v>
      </c>
      <c r="B19" s="1475"/>
      <c r="C19" s="1475"/>
      <c r="D19" s="294"/>
      <c r="E19" s="294"/>
      <c r="F19" s="294"/>
      <c r="G19" s="294"/>
      <c r="H19" s="294"/>
      <c r="I19" s="294"/>
      <c r="J19" s="294"/>
      <c r="K19" s="294"/>
    </row>
    <row r="20" spans="1:14" s="317" customFormat="1" ht="15.75" customHeight="1" x14ac:dyDescent="0.3">
      <c r="A20" s="635" t="s">
        <v>4249</v>
      </c>
      <c r="B20" s="637" t="s">
        <v>4231</v>
      </c>
      <c r="C20" s="638" t="s">
        <v>4250</v>
      </c>
      <c r="D20" s="638" t="s">
        <v>4250</v>
      </c>
      <c r="E20" s="638" t="s">
        <v>4250</v>
      </c>
      <c r="F20" s="638" t="s">
        <v>4250</v>
      </c>
      <c r="G20" s="638" t="s">
        <v>4251</v>
      </c>
      <c r="H20" s="638" t="s">
        <v>4251</v>
      </c>
      <c r="I20" s="638" t="s">
        <v>4251</v>
      </c>
      <c r="J20" s="638" t="s">
        <v>4251</v>
      </c>
      <c r="K20" s="639" t="s">
        <v>4251</v>
      </c>
    </row>
    <row r="21" spans="1:14" s="317" customFormat="1" ht="25" x14ac:dyDescent="0.3">
      <c r="A21" s="636" t="s">
        <v>4249</v>
      </c>
      <c r="B21" s="638" t="s">
        <v>4252</v>
      </c>
      <c r="C21" s="90" t="s">
        <v>4253</v>
      </c>
      <c r="D21" s="90" t="s">
        <v>4254</v>
      </c>
      <c r="E21" s="90" t="s">
        <v>4255</v>
      </c>
      <c r="F21" s="90" t="s">
        <v>4256</v>
      </c>
      <c r="G21" s="120" t="s">
        <v>4257</v>
      </c>
      <c r="H21" s="120" t="s">
        <v>4258</v>
      </c>
      <c r="I21" s="90" t="s">
        <v>4259</v>
      </c>
      <c r="J21" s="90" t="s">
        <v>4260</v>
      </c>
      <c r="K21" s="91" t="s">
        <v>4256</v>
      </c>
    </row>
    <row r="22" spans="1:14" s="318" customFormat="1" x14ac:dyDescent="0.25">
      <c r="A22" s="311" t="s">
        <v>5609</v>
      </c>
      <c r="B22" s="312" t="s">
        <v>4556</v>
      </c>
      <c r="C22" s="164">
        <v>20022.3</v>
      </c>
      <c r="D22" s="177">
        <v>1070</v>
      </c>
      <c r="E22" s="177">
        <v>0</v>
      </c>
      <c r="F22" s="178">
        <f t="shared" ref="F22:F38" si="5">+C22+E22+D22</f>
        <v>21092.3</v>
      </c>
      <c r="G22" s="178">
        <f t="shared" ref="G22:G38" si="6">+(C22/30)*10</f>
        <v>6674.0999999999995</v>
      </c>
      <c r="H22" s="178">
        <f t="shared" ref="H22:H38" si="7">+(C22/30)*5</f>
        <v>3337.0499999999997</v>
      </c>
      <c r="I22" s="178">
        <f>+(C22/30)*50</f>
        <v>33370.5</v>
      </c>
      <c r="J22" s="178">
        <v>0</v>
      </c>
      <c r="K22" s="178">
        <f t="shared" ref="K22:K38" si="8">+G22+H22+I22+J22</f>
        <v>43381.65</v>
      </c>
      <c r="L22" s="1478"/>
      <c r="M22" s="1499"/>
      <c r="N22" s="319"/>
    </row>
    <row r="23" spans="1:14" s="318" customFormat="1" x14ac:dyDescent="0.25">
      <c r="A23" s="311" t="s">
        <v>5610</v>
      </c>
      <c r="B23" s="312" t="s">
        <v>5611</v>
      </c>
      <c r="C23" s="164">
        <v>19560</v>
      </c>
      <c r="D23" s="177">
        <v>1070</v>
      </c>
      <c r="E23" s="177">
        <v>0</v>
      </c>
      <c r="F23" s="178">
        <f t="shared" si="5"/>
        <v>20630</v>
      </c>
      <c r="G23" s="178">
        <f t="shared" si="6"/>
        <v>6520</v>
      </c>
      <c r="H23" s="178">
        <f t="shared" si="7"/>
        <v>3260</v>
      </c>
      <c r="I23" s="178">
        <f t="shared" ref="I23:I38" si="9">+(C23/30)*50</f>
        <v>32600</v>
      </c>
      <c r="J23" s="178">
        <v>0</v>
      </c>
      <c r="K23" s="178">
        <f t="shared" si="8"/>
        <v>42380</v>
      </c>
      <c r="L23" s="1478"/>
      <c r="M23" s="1499"/>
      <c r="N23" s="320"/>
    </row>
    <row r="24" spans="1:14" s="318" customFormat="1" x14ac:dyDescent="0.25">
      <c r="A24" s="311" t="s">
        <v>5628</v>
      </c>
      <c r="B24" s="312" t="s">
        <v>5629</v>
      </c>
      <c r="C24" s="164">
        <v>25750</v>
      </c>
      <c r="D24" s="177">
        <v>0</v>
      </c>
      <c r="E24" s="177">
        <v>0</v>
      </c>
      <c r="F24" s="178">
        <f t="shared" si="5"/>
        <v>25750</v>
      </c>
      <c r="G24" s="178">
        <f t="shared" si="6"/>
        <v>8583.3333333333339</v>
      </c>
      <c r="H24" s="178">
        <f t="shared" si="7"/>
        <v>4291.666666666667</v>
      </c>
      <c r="I24" s="178">
        <f t="shared" si="9"/>
        <v>42916.666666666672</v>
      </c>
      <c r="J24" s="178">
        <v>0</v>
      </c>
      <c r="K24" s="178">
        <f t="shared" si="8"/>
        <v>55791.666666666672</v>
      </c>
      <c r="L24" s="1478"/>
      <c r="M24" s="1499"/>
      <c r="N24" s="320"/>
    </row>
    <row r="25" spans="1:14" s="318" customFormat="1" x14ac:dyDescent="0.25">
      <c r="A25" s="311" t="s">
        <v>5612</v>
      </c>
      <c r="B25" s="312" t="s">
        <v>5611</v>
      </c>
      <c r="C25" s="164">
        <v>18915</v>
      </c>
      <c r="D25" s="177">
        <v>1070</v>
      </c>
      <c r="E25" s="177">
        <v>0</v>
      </c>
      <c r="F25" s="178">
        <f t="shared" si="5"/>
        <v>19985</v>
      </c>
      <c r="G25" s="178">
        <f t="shared" si="6"/>
        <v>6305</v>
      </c>
      <c r="H25" s="178">
        <f t="shared" si="7"/>
        <v>3152.5</v>
      </c>
      <c r="I25" s="178">
        <f t="shared" si="9"/>
        <v>31525</v>
      </c>
      <c r="J25" s="178">
        <v>0</v>
      </c>
      <c r="K25" s="178">
        <f t="shared" si="8"/>
        <v>40982.5</v>
      </c>
      <c r="L25" s="1478"/>
      <c r="M25" s="1499"/>
      <c r="N25" s="320"/>
    </row>
    <row r="26" spans="1:14" s="318" customFormat="1" x14ac:dyDescent="0.25">
      <c r="A26" s="311" t="s">
        <v>5613</v>
      </c>
      <c r="B26" s="315" t="s">
        <v>5611</v>
      </c>
      <c r="C26" s="164">
        <v>18144.3</v>
      </c>
      <c r="D26" s="177">
        <v>1070</v>
      </c>
      <c r="E26" s="177">
        <v>0</v>
      </c>
      <c r="F26" s="178">
        <f t="shared" si="5"/>
        <v>19214.3</v>
      </c>
      <c r="G26" s="178">
        <f t="shared" si="6"/>
        <v>6048.0999999999995</v>
      </c>
      <c r="H26" s="178">
        <f t="shared" si="7"/>
        <v>3024.0499999999997</v>
      </c>
      <c r="I26" s="178">
        <f t="shared" si="9"/>
        <v>30240.499999999996</v>
      </c>
      <c r="J26" s="178">
        <v>0</v>
      </c>
      <c r="K26" s="178">
        <f t="shared" si="8"/>
        <v>39312.649999999994</v>
      </c>
      <c r="L26" s="1478"/>
      <c r="M26" s="1499"/>
      <c r="N26" s="320"/>
    </row>
    <row r="27" spans="1:14" s="318" customFormat="1" x14ac:dyDescent="0.25">
      <c r="A27" s="311" t="s">
        <v>5614</v>
      </c>
      <c r="B27" s="1309" t="s">
        <v>5611</v>
      </c>
      <c r="C27" s="164">
        <v>17544.599999999999</v>
      </c>
      <c r="D27" s="177">
        <v>1070</v>
      </c>
      <c r="E27" s="177">
        <v>0</v>
      </c>
      <c r="F27" s="178">
        <f t="shared" si="5"/>
        <v>18614.599999999999</v>
      </c>
      <c r="G27" s="178">
        <f t="shared" si="6"/>
        <v>5848.1999999999989</v>
      </c>
      <c r="H27" s="178">
        <f t="shared" si="7"/>
        <v>2924.0999999999995</v>
      </c>
      <c r="I27" s="178">
        <f t="shared" si="9"/>
        <v>29240.999999999996</v>
      </c>
      <c r="J27" s="178">
        <v>0</v>
      </c>
      <c r="K27" s="178">
        <f t="shared" si="8"/>
        <v>38013.299999999996</v>
      </c>
      <c r="L27" s="1478"/>
      <c r="M27" s="1499"/>
      <c r="N27" s="320"/>
    </row>
    <row r="28" spans="1:14" s="318" customFormat="1" x14ac:dyDescent="0.25">
      <c r="A28" s="311" t="s">
        <v>5615</v>
      </c>
      <c r="B28" s="315" t="s">
        <v>5611</v>
      </c>
      <c r="C28" s="164">
        <v>16646.7</v>
      </c>
      <c r="D28" s="177">
        <v>1070</v>
      </c>
      <c r="E28" s="177">
        <v>0</v>
      </c>
      <c r="F28" s="178">
        <f t="shared" si="5"/>
        <v>17716.7</v>
      </c>
      <c r="G28" s="178">
        <f t="shared" si="6"/>
        <v>5548.9</v>
      </c>
      <c r="H28" s="178">
        <f t="shared" si="7"/>
        <v>2774.45</v>
      </c>
      <c r="I28" s="178">
        <f t="shared" si="9"/>
        <v>27744.5</v>
      </c>
      <c r="J28" s="178">
        <v>0</v>
      </c>
      <c r="K28" s="178">
        <f t="shared" si="8"/>
        <v>36067.85</v>
      </c>
      <c r="L28" s="1478"/>
      <c r="M28" s="1499"/>
      <c r="N28" s="320"/>
    </row>
    <row r="29" spans="1:14" s="318" customFormat="1" x14ac:dyDescent="0.25">
      <c r="A29" s="311" t="s">
        <v>5616</v>
      </c>
      <c r="B29" s="315" t="s">
        <v>4299</v>
      </c>
      <c r="C29" s="164">
        <v>14386.8</v>
      </c>
      <c r="D29" s="177">
        <v>1070</v>
      </c>
      <c r="E29" s="177">
        <v>0</v>
      </c>
      <c r="F29" s="178">
        <f t="shared" si="5"/>
        <v>15456.8</v>
      </c>
      <c r="G29" s="178">
        <f t="shared" si="6"/>
        <v>4795.6000000000004</v>
      </c>
      <c r="H29" s="178">
        <f t="shared" si="7"/>
        <v>2397.8000000000002</v>
      </c>
      <c r="I29" s="178">
        <f t="shared" si="9"/>
        <v>23978</v>
      </c>
      <c r="J29" s="178">
        <v>0</v>
      </c>
      <c r="K29" s="178">
        <f t="shared" si="8"/>
        <v>31171.4</v>
      </c>
      <c r="L29" s="1478"/>
      <c r="M29" s="1499"/>
      <c r="N29" s="320"/>
    </row>
    <row r="30" spans="1:14" s="318" customFormat="1" x14ac:dyDescent="0.25">
      <c r="A30" s="311" t="s">
        <v>5617</v>
      </c>
      <c r="B30" s="315" t="s">
        <v>5611</v>
      </c>
      <c r="C30" s="164">
        <v>12661.5</v>
      </c>
      <c r="D30" s="177">
        <v>1070</v>
      </c>
      <c r="E30" s="177">
        <v>0</v>
      </c>
      <c r="F30" s="178">
        <f t="shared" si="5"/>
        <v>13731.5</v>
      </c>
      <c r="G30" s="178">
        <f t="shared" si="6"/>
        <v>4220.5</v>
      </c>
      <c r="H30" s="178">
        <f t="shared" si="7"/>
        <v>2110.25</v>
      </c>
      <c r="I30" s="178">
        <f t="shared" si="9"/>
        <v>21102.5</v>
      </c>
      <c r="J30" s="178">
        <v>0</v>
      </c>
      <c r="K30" s="178">
        <f t="shared" si="8"/>
        <v>27433.25</v>
      </c>
      <c r="L30" s="1478"/>
      <c r="M30" s="1499"/>
      <c r="N30" s="320"/>
    </row>
    <row r="31" spans="1:14" s="318" customFormat="1" x14ac:dyDescent="0.25">
      <c r="A31" s="311" t="s">
        <v>5618</v>
      </c>
      <c r="B31" s="315" t="s">
        <v>4358</v>
      </c>
      <c r="C31" s="164">
        <v>11075.1</v>
      </c>
      <c r="D31" s="177">
        <v>1070</v>
      </c>
      <c r="E31" s="177">
        <v>0</v>
      </c>
      <c r="F31" s="178">
        <f t="shared" si="5"/>
        <v>12145.1</v>
      </c>
      <c r="G31" s="178">
        <f t="shared" si="6"/>
        <v>3691.7000000000003</v>
      </c>
      <c r="H31" s="178">
        <f t="shared" si="7"/>
        <v>1845.8500000000001</v>
      </c>
      <c r="I31" s="178">
        <f t="shared" si="9"/>
        <v>18458.5</v>
      </c>
      <c r="J31" s="178">
        <v>0</v>
      </c>
      <c r="K31" s="178">
        <f t="shared" si="8"/>
        <v>23996.05</v>
      </c>
      <c r="L31" s="1478"/>
      <c r="M31" s="1499"/>
      <c r="N31" s="320"/>
    </row>
    <row r="32" spans="1:14" s="318" customFormat="1" x14ac:dyDescent="0.25">
      <c r="A32" s="311" t="s">
        <v>5620</v>
      </c>
      <c r="B32" s="315" t="s">
        <v>5611</v>
      </c>
      <c r="C32" s="164">
        <v>10092.9</v>
      </c>
      <c r="D32" s="177">
        <v>1070</v>
      </c>
      <c r="E32" s="177">
        <v>0</v>
      </c>
      <c r="F32" s="178">
        <f t="shared" si="5"/>
        <v>11162.9</v>
      </c>
      <c r="G32" s="178">
        <f t="shared" si="6"/>
        <v>3364.3</v>
      </c>
      <c r="H32" s="178">
        <f t="shared" si="7"/>
        <v>1682.15</v>
      </c>
      <c r="I32" s="178">
        <f t="shared" si="9"/>
        <v>16821.5</v>
      </c>
      <c r="J32" s="178">
        <v>0</v>
      </c>
      <c r="K32" s="178">
        <f t="shared" si="8"/>
        <v>21867.95</v>
      </c>
      <c r="L32" s="1478"/>
      <c r="M32" s="1499"/>
      <c r="N32" s="320"/>
    </row>
    <row r="33" spans="1:14" s="318" customFormat="1" x14ac:dyDescent="0.25">
      <c r="A33" s="311" t="s">
        <v>5621</v>
      </c>
      <c r="B33" s="315" t="s">
        <v>4299</v>
      </c>
      <c r="C33" s="164">
        <v>9518.4</v>
      </c>
      <c r="D33" s="177">
        <v>1070</v>
      </c>
      <c r="E33" s="177">
        <v>0</v>
      </c>
      <c r="F33" s="178">
        <f t="shared" si="5"/>
        <v>10588.4</v>
      </c>
      <c r="G33" s="178">
        <f t="shared" si="6"/>
        <v>3172.7999999999997</v>
      </c>
      <c r="H33" s="178">
        <f t="shared" si="7"/>
        <v>1586.3999999999999</v>
      </c>
      <c r="I33" s="178">
        <f t="shared" si="9"/>
        <v>15863.999999999998</v>
      </c>
      <c r="J33" s="178">
        <v>0</v>
      </c>
      <c r="K33" s="178">
        <f t="shared" si="8"/>
        <v>20623.199999999997</v>
      </c>
      <c r="L33" s="1478"/>
      <c r="M33" s="1499"/>
      <c r="N33" s="321"/>
    </row>
    <row r="34" spans="1:14" s="318" customFormat="1" x14ac:dyDescent="0.25">
      <c r="A34" s="314" t="s">
        <v>5625</v>
      </c>
      <c r="B34" s="315" t="s">
        <v>5626</v>
      </c>
      <c r="C34" s="164">
        <v>8246.4</v>
      </c>
      <c r="D34" s="177">
        <v>1070</v>
      </c>
      <c r="E34" s="177">
        <v>0</v>
      </c>
      <c r="F34" s="178">
        <f t="shared" si="5"/>
        <v>9316.4</v>
      </c>
      <c r="G34" s="178">
        <f t="shared" si="6"/>
        <v>2748.8</v>
      </c>
      <c r="H34" s="178">
        <f t="shared" si="7"/>
        <v>1374.4</v>
      </c>
      <c r="I34" s="178">
        <f t="shared" si="9"/>
        <v>13744</v>
      </c>
      <c r="J34" s="178">
        <v>0</v>
      </c>
      <c r="K34" s="178">
        <f t="shared" si="8"/>
        <v>17867.2</v>
      </c>
    </row>
    <row r="35" spans="1:14" s="318" customFormat="1" x14ac:dyDescent="0.25">
      <c r="A35" s="311" t="s">
        <v>5619</v>
      </c>
      <c r="B35" s="315" t="s">
        <v>4335</v>
      </c>
      <c r="C35" s="164">
        <v>10559.4</v>
      </c>
      <c r="D35" s="177">
        <v>1070</v>
      </c>
      <c r="E35" s="177">
        <v>0</v>
      </c>
      <c r="F35" s="178">
        <f t="shared" si="5"/>
        <v>11629.4</v>
      </c>
      <c r="G35" s="178">
        <f t="shared" si="6"/>
        <v>3519.7999999999997</v>
      </c>
      <c r="H35" s="178">
        <f t="shared" si="7"/>
        <v>1759.8999999999999</v>
      </c>
      <c r="I35" s="178">
        <f t="shared" si="9"/>
        <v>17598.999999999996</v>
      </c>
      <c r="J35" s="178">
        <v>0</v>
      </c>
      <c r="K35" s="178">
        <f t="shared" si="8"/>
        <v>22878.699999999997</v>
      </c>
    </row>
    <row r="36" spans="1:14" s="318" customFormat="1" x14ac:dyDescent="0.25">
      <c r="A36" s="314" t="s">
        <v>5624</v>
      </c>
      <c r="B36" s="315" t="s">
        <v>4482</v>
      </c>
      <c r="C36" s="164">
        <v>8552.7000000000007</v>
      </c>
      <c r="D36" s="177">
        <v>1070</v>
      </c>
      <c r="E36" s="177">
        <v>0</v>
      </c>
      <c r="F36" s="178">
        <f t="shared" si="5"/>
        <v>9622.7000000000007</v>
      </c>
      <c r="G36" s="178">
        <f t="shared" si="6"/>
        <v>2850.9000000000005</v>
      </c>
      <c r="H36" s="178">
        <f t="shared" si="7"/>
        <v>1425.4500000000003</v>
      </c>
      <c r="I36" s="178">
        <f t="shared" si="9"/>
        <v>14254.500000000002</v>
      </c>
      <c r="J36" s="178">
        <v>0</v>
      </c>
      <c r="K36" s="178">
        <f t="shared" si="8"/>
        <v>18530.850000000002</v>
      </c>
    </row>
    <row r="37" spans="1:14" s="318" customFormat="1" x14ac:dyDescent="0.25">
      <c r="A37" s="314" t="s">
        <v>5622</v>
      </c>
      <c r="B37" s="315" t="s">
        <v>5623</v>
      </c>
      <c r="C37" s="164">
        <v>9357</v>
      </c>
      <c r="D37" s="177">
        <v>1070</v>
      </c>
      <c r="E37" s="177">
        <v>0</v>
      </c>
      <c r="F37" s="178">
        <f t="shared" si="5"/>
        <v>10427</v>
      </c>
      <c r="G37" s="178">
        <f t="shared" si="6"/>
        <v>3119</v>
      </c>
      <c r="H37" s="178">
        <f t="shared" si="7"/>
        <v>1559.5</v>
      </c>
      <c r="I37" s="178">
        <f t="shared" si="9"/>
        <v>15594.999999999998</v>
      </c>
      <c r="J37" s="178">
        <v>0</v>
      </c>
      <c r="K37" s="178">
        <f t="shared" si="8"/>
        <v>20273.5</v>
      </c>
    </row>
    <row r="38" spans="1:14" s="318" customFormat="1" x14ac:dyDescent="0.25">
      <c r="A38" s="314" t="s">
        <v>5627</v>
      </c>
      <c r="B38" s="315" t="s">
        <v>5626</v>
      </c>
      <c r="C38" s="164">
        <v>7881.6</v>
      </c>
      <c r="D38" s="177">
        <v>1070</v>
      </c>
      <c r="E38" s="177">
        <v>0</v>
      </c>
      <c r="F38" s="178">
        <f t="shared" si="5"/>
        <v>8951.6</v>
      </c>
      <c r="G38" s="178">
        <f t="shared" si="6"/>
        <v>2627.2000000000003</v>
      </c>
      <c r="H38" s="178">
        <f t="shared" si="7"/>
        <v>1313.6000000000001</v>
      </c>
      <c r="I38" s="178">
        <f t="shared" si="9"/>
        <v>13136.000000000002</v>
      </c>
      <c r="J38" s="178">
        <v>0</v>
      </c>
      <c r="K38" s="178">
        <f t="shared" si="8"/>
        <v>17076.800000000003</v>
      </c>
    </row>
    <row r="39" spans="1:14" s="107" customFormat="1" x14ac:dyDescent="0.25">
      <c r="A39" s="105"/>
      <c r="B39" s="105"/>
      <c r="C39" s="322"/>
      <c r="D39" s="322"/>
      <c r="E39" s="322"/>
      <c r="F39" s="322"/>
      <c r="G39" s="322"/>
      <c r="H39" s="322"/>
      <c r="I39" s="322"/>
      <c r="J39" s="322"/>
      <c r="K39" s="322"/>
    </row>
  </sheetData>
  <mergeCells count="15">
    <mergeCell ref="A8:A9"/>
    <mergeCell ref="B8:B9"/>
    <mergeCell ref="C8:F8"/>
    <mergeCell ref="G8:K8"/>
    <mergeCell ref="A19:C19"/>
    <mergeCell ref="A20:A21"/>
    <mergeCell ref="B20:B21"/>
    <mergeCell ref="C20:F20"/>
    <mergeCell ref="G20:K20"/>
    <mergeCell ref="A2:K2"/>
    <mergeCell ref="A3:K3"/>
    <mergeCell ref="A4:K4"/>
    <mergeCell ref="A5:K5"/>
    <mergeCell ref="A6:K6"/>
    <mergeCell ref="A7:C7"/>
  </mergeCells>
  <printOptions horizontalCentered="1"/>
  <pageMargins left="0.15748031496062992" right="0.15748031496062992" top="0.3" bottom="0.39370078740157483" header="0.31496062992125984" footer="0.31496062992125984"/>
  <pageSetup scale="60" fitToHeight="11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K127"/>
  <sheetViews>
    <sheetView showGridLines="0" topLeftCell="A37" workbookViewId="0">
      <selection sqref="A1:H1"/>
    </sheetView>
  </sheetViews>
  <sheetFormatPr baseColWidth="10" defaultColWidth="11.453125" defaultRowHeight="15" x14ac:dyDescent="0.3"/>
  <cols>
    <col min="1" max="1" width="11.7265625" style="116" customWidth="1"/>
    <col min="2" max="2" width="42.54296875" style="116" customWidth="1"/>
    <col min="3" max="3" width="13.1796875" style="116" customWidth="1"/>
    <col min="4" max="4" width="11.54296875" style="116" customWidth="1"/>
    <col min="5" max="5" width="12.453125" style="116" customWidth="1"/>
    <col min="6" max="141" width="11.453125" style="162"/>
    <col min="142" max="16384" width="11.453125" style="163"/>
  </cols>
  <sheetData>
    <row r="1" spans="1:141" x14ac:dyDescent="0.3">
      <c r="A1" s="1500"/>
      <c r="B1" s="1500"/>
      <c r="C1" s="1500"/>
      <c r="D1" s="1500"/>
      <c r="E1" s="1500"/>
    </row>
    <row r="2" spans="1:141" s="266" customFormat="1" x14ac:dyDescent="0.3">
      <c r="A2" s="1501" t="s">
        <v>4160</v>
      </c>
      <c r="B2" s="1501"/>
      <c r="C2" s="1501"/>
      <c r="D2" s="1501"/>
      <c r="E2" s="1501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65"/>
      <c r="AD2" s="265"/>
      <c r="AE2" s="265"/>
      <c r="AF2" s="265"/>
      <c r="AG2" s="265"/>
      <c r="AH2" s="265"/>
      <c r="AI2" s="265"/>
      <c r="AJ2" s="265"/>
      <c r="AK2" s="265"/>
      <c r="AL2" s="265"/>
      <c r="AM2" s="265"/>
      <c r="AN2" s="265"/>
      <c r="AO2" s="265"/>
      <c r="AP2" s="265"/>
      <c r="AQ2" s="265"/>
      <c r="AR2" s="265"/>
      <c r="AS2" s="265"/>
      <c r="AT2" s="265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  <c r="CD2" s="265"/>
      <c r="CE2" s="265"/>
      <c r="CF2" s="265"/>
      <c r="CG2" s="265"/>
      <c r="CH2" s="265"/>
      <c r="CI2" s="265"/>
      <c r="CJ2" s="265"/>
      <c r="CK2" s="265"/>
      <c r="CL2" s="265"/>
      <c r="CM2" s="265"/>
      <c r="CN2" s="265"/>
      <c r="CO2" s="265"/>
      <c r="CP2" s="265"/>
      <c r="CQ2" s="265"/>
      <c r="CR2" s="265"/>
      <c r="CS2" s="265"/>
      <c r="CT2" s="265"/>
      <c r="CU2" s="265"/>
      <c r="CV2" s="265"/>
      <c r="CW2" s="265"/>
      <c r="CX2" s="265"/>
      <c r="CY2" s="265"/>
      <c r="CZ2" s="265"/>
      <c r="DA2" s="265"/>
      <c r="DB2" s="265"/>
      <c r="DC2" s="265"/>
      <c r="DD2" s="265"/>
      <c r="DE2" s="265"/>
      <c r="DF2" s="265"/>
      <c r="DG2" s="265"/>
      <c r="DH2" s="265"/>
      <c r="DI2" s="265"/>
      <c r="DJ2" s="265"/>
      <c r="DK2" s="265"/>
      <c r="DL2" s="265"/>
      <c r="DM2" s="265"/>
      <c r="DN2" s="265"/>
      <c r="DO2" s="265"/>
      <c r="DP2" s="265"/>
      <c r="DQ2" s="265"/>
      <c r="DR2" s="265"/>
      <c r="DS2" s="265"/>
      <c r="DT2" s="265"/>
      <c r="DU2" s="265"/>
      <c r="DV2" s="265"/>
      <c r="DW2" s="265"/>
      <c r="DX2" s="265"/>
      <c r="DY2" s="265"/>
      <c r="DZ2" s="265"/>
      <c r="EA2" s="265"/>
      <c r="EB2" s="265"/>
      <c r="EC2" s="265"/>
      <c r="ED2" s="265"/>
      <c r="EE2" s="265"/>
      <c r="EF2" s="265"/>
      <c r="EG2" s="265"/>
      <c r="EH2" s="265"/>
      <c r="EI2" s="265"/>
      <c r="EJ2" s="265"/>
      <c r="EK2" s="265"/>
    </row>
    <row r="3" spans="1:141" x14ac:dyDescent="0.3">
      <c r="A3" s="1502" t="s">
        <v>35</v>
      </c>
      <c r="B3" s="1502"/>
      <c r="C3" s="1502"/>
      <c r="D3" s="1502"/>
      <c r="E3" s="1502"/>
    </row>
    <row r="4" spans="1:141" x14ac:dyDescent="0.3">
      <c r="A4" s="1503" t="s">
        <v>4161</v>
      </c>
      <c r="B4" s="1503" t="s">
        <v>4227</v>
      </c>
      <c r="C4" s="1503" t="s">
        <v>4227</v>
      </c>
      <c r="D4" s="1503" t="s">
        <v>4227</v>
      </c>
      <c r="E4" s="1503" t="s">
        <v>4227</v>
      </c>
    </row>
    <row r="5" spans="1:141" x14ac:dyDescent="0.3">
      <c r="A5" s="1503" t="s">
        <v>4228</v>
      </c>
      <c r="B5" s="1503" t="s">
        <v>4228</v>
      </c>
      <c r="C5" s="1503" t="s">
        <v>4228</v>
      </c>
      <c r="D5" s="1503" t="s">
        <v>4228</v>
      </c>
      <c r="E5" s="1503" t="s">
        <v>4228</v>
      </c>
    </row>
    <row r="6" spans="1:141" x14ac:dyDescent="0.3">
      <c r="A6" s="1504" t="s">
        <v>4229</v>
      </c>
      <c r="B6" s="1504" t="s">
        <v>4229</v>
      </c>
      <c r="C6" s="1504" t="s">
        <v>4229</v>
      </c>
      <c r="D6" s="1504" t="s">
        <v>4229</v>
      </c>
      <c r="E6" s="1504" t="s">
        <v>4229</v>
      </c>
    </row>
    <row r="7" spans="1:141" x14ac:dyDescent="0.3">
      <c r="A7" s="1505"/>
      <c r="B7" s="1505"/>
      <c r="C7" s="1505"/>
      <c r="D7" s="1505"/>
      <c r="E7" s="1505"/>
    </row>
    <row r="8" spans="1:141" x14ac:dyDescent="0.3">
      <c r="A8" s="658" t="s">
        <v>4230</v>
      </c>
      <c r="B8" s="658" t="s">
        <v>4231</v>
      </c>
      <c r="C8" s="658" t="s">
        <v>4232</v>
      </c>
      <c r="D8" s="659" t="s">
        <v>4233</v>
      </c>
      <c r="E8" s="659" t="s">
        <v>4233</v>
      </c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3"/>
      <c r="BA8" s="163"/>
      <c r="BB8" s="163"/>
      <c r="BC8" s="163"/>
      <c r="BD8" s="163"/>
      <c r="BE8" s="163"/>
      <c r="BF8" s="163"/>
      <c r="BG8" s="163"/>
      <c r="BH8" s="163"/>
      <c r="BI8" s="163"/>
      <c r="BJ8" s="163"/>
      <c r="BK8" s="163"/>
      <c r="BL8" s="163"/>
      <c r="BM8" s="163"/>
      <c r="BN8" s="163"/>
      <c r="BO8" s="163"/>
      <c r="BP8" s="163"/>
      <c r="BQ8" s="163"/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  <c r="CR8" s="163"/>
      <c r="CS8" s="163"/>
      <c r="CT8" s="163"/>
      <c r="CU8" s="163"/>
      <c r="CV8" s="163"/>
      <c r="CW8" s="163"/>
      <c r="CX8" s="163"/>
      <c r="CY8" s="163"/>
      <c r="CZ8" s="163"/>
      <c r="DA8" s="163"/>
      <c r="DB8" s="163"/>
      <c r="DC8" s="163"/>
      <c r="DD8" s="163"/>
      <c r="DE8" s="163"/>
      <c r="DF8" s="163"/>
      <c r="DG8" s="16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</row>
    <row r="9" spans="1:141" x14ac:dyDescent="0.3">
      <c r="A9" s="658" t="s">
        <v>4230</v>
      </c>
      <c r="B9" s="658" t="s">
        <v>4231</v>
      </c>
      <c r="C9" s="658" t="s">
        <v>4232</v>
      </c>
      <c r="D9" s="121" t="s">
        <v>4234</v>
      </c>
      <c r="E9" s="121" t="s">
        <v>4235</v>
      </c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</row>
    <row r="10" spans="1:141" s="162" customFormat="1" ht="15.75" customHeight="1" x14ac:dyDescent="0.3">
      <c r="A10" s="1506"/>
      <c r="B10" s="1506"/>
      <c r="C10" s="1507"/>
      <c r="D10" s="1508"/>
      <c r="E10" s="1508"/>
    </row>
    <row r="11" spans="1:141" s="162" customFormat="1" x14ac:dyDescent="0.3">
      <c r="A11" s="652" t="s">
        <v>4167</v>
      </c>
      <c r="B11" s="652" t="s">
        <v>4167</v>
      </c>
      <c r="C11" s="1506"/>
      <c r="D11" s="1509"/>
      <c r="E11" s="1509"/>
    </row>
    <row r="12" spans="1:141" s="1514" customFormat="1" ht="12.5" x14ac:dyDescent="0.35">
      <c r="A12" s="1510" t="s">
        <v>5632</v>
      </c>
      <c r="B12" s="1510" t="s">
        <v>5633</v>
      </c>
      <c r="C12" s="1511">
        <v>8</v>
      </c>
      <c r="D12" s="164">
        <v>9052.5</v>
      </c>
      <c r="E12" s="164">
        <v>9052.5</v>
      </c>
      <c r="F12" s="1512"/>
      <c r="G12" s="1513"/>
      <c r="H12" s="1513"/>
      <c r="I12" s="1513"/>
      <c r="J12" s="1513"/>
      <c r="K12" s="1513"/>
      <c r="L12" s="1513"/>
      <c r="M12" s="1513"/>
      <c r="N12" s="1513"/>
      <c r="O12" s="1513"/>
      <c r="P12" s="1513"/>
      <c r="Q12" s="1513"/>
      <c r="R12" s="1513"/>
      <c r="S12" s="1513"/>
      <c r="T12" s="1513"/>
      <c r="U12" s="1513"/>
      <c r="V12" s="1513"/>
      <c r="W12" s="1513"/>
      <c r="X12" s="1513"/>
      <c r="Y12" s="1513"/>
      <c r="Z12" s="1513"/>
      <c r="AA12" s="1513"/>
      <c r="AB12" s="1513"/>
      <c r="AC12" s="1513"/>
      <c r="AD12" s="1513"/>
      <c r="AE12" s="1513"/>
      <c r="AF12" s="1513"/>
      <c r="AG12" s="1513"/>
      <c r="AH12" s="1513"/>
      <c r="AI12" s="1513"/>
      <c r="AJ12" s="1513"/>
      <c r="AK12" s="1513"/>
      <c r="AL12" s="1513"/>
      <c r="AM12" s="1513"/>
      <c r="AN12" s="1513"/>
      <c r="AO12" s="1513"/>
      <c r="AP12" s="1513"/>
      <c r="AQ12" s="1513"/>
      <c r="AR12" s="1513"/>
      <c r="AS12" s="1513"/>
      <c r="AT12" s="1513"/>
      <c r="AU12" s="1513"/>
      <c r="AV12" s="1513"/>
      <c r="AW12" s="1513"/>
      <c r="AX12" s="1513"/>
      <c r="AY12" s="1513"/>
      <c r="AZ12" s="1513"/>
      <c r="BA12" s="1513"/>
      <c r="BB12" s="1513"/>
      <c r="BC12" s="1513"/>
      <c r="BD12" s="1513"/>
      <c r="BE12" s="1513"/>
      <c r="BF12" s="1513"/>
      <c r="BG12" s="1513"/>
      <c r="BH12" s="1513"/>
      <c r="BI12" s="1513"/>
      <c r="BJ12" s="1513"/>
      <c r="BK12" s="1513"/>
      <c r="BL12" s="1513"/>
      <c r="BM12" s="1513"/>
      <c r="BN12" s="1513"/>
      <c r="BO12" s="1513"/>
      <c r="BP12" s="1513"/>
      <c r="BQ12" s="1513"/>
      <c r="BR12" s="1513"/>
      <c r="BS12" s="1513"/>
      <c r="BT12" s="1513"/>
      <c r="BU12" s="1513"/>
      <c r="BV12" s="1513"/>
      <c r="BW12" s="1513"/>
      <c r="BX12" s="1513"/>
      <c r="BY12" s="1513"/>
      <c r="BZ12" s="1513"/>
      <c r="CA12" s="1513"/>
      <c r="CB12" s="1513"/>
      <c r="CC12" s="1513"/>
      <c r="CD12" s="1513"/>
      <c r="CE12" s="1513"/>
      <c r="CF12" s="1513"/>
      <c r="CG12" s="1513"/>
      <c r="CH12" s="1513"/>
      <c r="CI12" s="1513"/>
      <c r="CJ12" s="1513"/>
      <c r="CK12" s="1513"/>
      <c r="CL12" s="1513"/>
      <c r="CM12" s="1513"/>
      <c r="CN12" s="1513"/>
      <c r="CO12" s="1513"/>
      <c r="CP12" s="1513"/>
      <c r="CQ12" s="1513"/>
      <c r="CR12" s="1513"/>
      <c r="CS12" s="1513"/>
      <c r="CT12" s="1513"/>
      <c r="CU12" s="1513"/>
      <c r="CV12" s="1513"/>
      <c r="CW12" s="1513"/>
      <c r="CX12" s="1513"/>
      <c r="CY12" s="1513"/>
      <c r="CZ12" s="1513"/>
      <c r="DA12" s="1513"/>
      <c r="DB12" s="1513"/>
      <c r="DC12" s="1513"/>
      <c r="DD12" s="1513"/>
      <c r="DE12" s="1513"/>
      <c r="DF12" s="1513"/>
      <c r="DG12" s="1513"/>
      <c r="DH12" s="1513"/>
      <c r="DI12" s="1513"/>
      <c r="DJ12" s="1513"/>
      <c r="DK12" s="1513"/>
      <c r="DL12" s="1513"/>
      <c r="DM12" s="1513"/>
      <c r="DN12" s="1513"/>
      <c r="DO12" s="1513"/>
      <c r="DP12" s="1513"/>
      <c r="DQ12" s="1513"/>
      <c r="DR12" s="1513"/>
      <c r="DS12" s="1513"/>
      <c r="DT12" s="1513"/>
      <c r="DU12" s="1513"/>
      <c r="DV12" s="1513"/>
      <c r="DW12" s="1513"/>
      <c r="DX12" s="1513"/>
      <c r="DY12" s="1513"/>
      <c r="DZ12" s="1513"/>
      <c r="EA12" s="1513"/>
      <c r="EB12" s="1513"/>
      <c r="EC12" s="1513"/>
      <c r="ED12" s="1513"/>
      <c r="EE12" s="1513"/>
      <c r="EF12" s="1513"/>
      <c r="EG12" s="1513"/>
    </row>
    <row r="13" spans="1:141" s="1514" customFormat="1" ht="12.5" x14ac:dyDescent="0.35">
      <c r="A13" s="1510" t="s">
        <v>5634</v>
      </c>
      <c r="B13" s="1510" t="s">
        <v>5635</v>
      </c>
      <c r="C13" s="1511">
        <v>3</v>
      </c>
      <c r="D13" s="164">
        <v>9009</v>
      </c>
      <c r="E13" s="164">
        <v>9009</v>
      </c>
      <c r="F13" s="1512"/>
      <c r="G13" s="1513"/>
      <c r="H13" s="1513"/>
      <c r="I13" s="1513"/>
      <c r="J13" s="1513"/>
      <c r="K13" s="1513"/>
      <c r="L13" s="1513"/>
      <c r="M13" s="1513"/>
      <c r="N13" s="1513"/>
      <c r="O13" s="1513"/>
      <c r="P13" s="1513"/>
      <c r="Q13" s="1513"/>
      <c r="R13" s="1513"/>
      <c r="S13" s="1513"/>
      <c r="T13" s="1513"/>
      <c r="U13" s="1513"/>
      <c r="V13" s="1513"/>
      <c r="W13" s="1513"/>
      <c r="X13" s="1513"/>
      <c r="Y13" s="1513"/>
      <c r="Z13" s="1513"/>
      <c r="AA13" s="1513"/>
      <c r="AB13" s="1513"/>
      <c r="AC13" s="1513"/>
      <c r="AD13" s="1513"/>
      <c r="AE13" s="1513"/>
      <c r="AF13" s="1513"/>
      <c r="AG13" s="1513"/>
      <c r="AH13" s="1513"/>
      <c r="AI13" s="1513"/>
      <c r="AJ13" s="1513"/>
      <c r="AK13" s="1513"/>
      <c r="AL13" s="1513"/>
      <c r="AM13" s="1513"/>
      <c r="AN13" s="1513"/>
      <c r="AO13" s="1513"/>
      <c r="AP13" s="1513"/>
      <c r="AQ13" s="1513"/>
      <c r="AR13" s="1513"/>
      <c r="AS13" s="1513"/>
      <c r="AT13" s="1513"/>
      <c r="AU13" s="1513"/>
      <c r="AV13" s="1513"/>
      <c r="AW13" s="1513"/>
      <c r="AX13" s="1513"/>
      <c r="AY13" s="1513"/>
      <c r="AZ13" s="1513"/>
      <c r="BA13" s="1513"/>
      <c r="BB13" s="1513"/>
      <c r="BC13" s="1513"/>
      <c r="BD13" s="1513"/>
      <c r="BE13" s="1513"/>
      <c r="BF13" s="1513"/>
      <c r="BG13" s="1513"/>
      <c r="BH13" s="1513"/>
      <c r="BI13" s="1513"/>
      <c r="BJ13" s="1513"/>
      <c r="BK13" s="1513"/>
      <c r="BL13" s="1513"/>
      <c r="BM13" s="1513"/>
      <c r="BN13" s="1513"/>
      <c r="BO13" s="1513"/>
      <c r="BP13" s="1513"/>
      <c r="BQ13" s="1513"/>
      <c r="BR13" s="1513"/>
      <c r="BS13" s="1513"/>
      <c r="BT13" s="1513"/>
      <c r="BU13" s="1513"/>
      <c r="BV13" s="1513"/>
      <c r="BW13" s="1513"/>
      <c r="BX13" s="1513"/>
      <c r="BY13" s="1513"/>
      <c r="BZ13" s="1513"/>
      <c r="CA13" s="1513"/>
      <c r="CB13" s="1513"/>
      <c r="CC13" s="1513"/>
      <c r="CD13" s="1513"/>
      <c r="CE13" s="1513"/>
      <c r="CF13" s="1513"/>
      <c r="CG13" s="1513"/>
      <c r="CH13" s="1513"/>
      <c r="CI13" s="1513"/>
      <c r="CJ13" s="1513"/>
      <c r="CK13" s="1513"/>
      <c r="CL13" s="1513"/>
      <c r="CM13" s="1513"/>
      <c r="CN13" s="1513"/>
      <c r="CO13" s="1513"/>
      <c r="CP13" s="1513"/>
      <c r="CQ13" s="1513"/>
      <c r="CR13" s="1513"/>
      <c r="CS13" s="1513"/>
      <c r="CT13" s="1513"/>
      <c r="CU13" s="1513"/>
      <c r="CV13" s="1513"/>
      <c r="CW13" s="1513"/>
      <c r="CX13" s="1513"/>
      <c r="CY13" s="1513"/>
      <c r="CZ13" s="1513"/>
      <c r="DA13" s="1513"/>
      <c r="DB13" s="1513"/>
      <c r="DC13" s="1513"/>
      <c r="DD13" s="1513"/>
      <c r="DE13" s="1513"/>
      <c r="DF13" s="1513"/>
      <c r="DG13" s="1513"/>
      <c r="DH13" s="1513"/>
      <c r="DI13" s="1513"/>
      <c r="DJ13" s="1513"/>
      <c r="DK13" s="1513"/>
      <c r="DL13" s="1513"/>
      <c r="DM13" s="1513"/>
      <c r="DN13" s="1513"/>
      <c r="DO13" s="1513"/>
      <c r="DP13" s="1513"/>
      <c r="DQ13" s="1513"/>
      <c r="DR13" s="1513"/>
      <c r="DS13" s="1513"/>
      <c r="DT13" s="1513"/>
      <c r="DU13" s="1513"/>
      <c r="DV13" s="1513"/>
      <c r="DW13" s="1513"/>
      <c r="DX13" s="1513"/>
      <c r="DY13" s="1513"/>
      <c r="DZ13" s="1513"/>
      <c r="EA13" s="1513"/>
      <c r="EB13" s="1513"/>
      <c r="EC13" s="1513"/>
      <c r="ED13" s="1513"/>
      <c r="EE13" s="1513"/>
      <c r="EF13" s="1513"/>
      <c r="EG13" s="1513"/>
    </row>
    <row r="14" spans="1:141" s="1514" customFormat="1" ht="12.5" x14ac:dyDescent="0.35">
      <c r="A14" s="1510" t="s">
        <v>5636</v>
      </c>
      <c r="B14" s="1510" t="s">
        <v>5637</v>
      </c>
      <c r="C14" s="1511">
        <v>1</v>
      </c>
      <c r="D14" s="164">
        <v>8776.5</v>
      </c>
      <c r="E14" s="164">
        <v>8776.5</v>
      </c>
      <c r="F14" s="1512"/>
      <c r="G14" s="1513"/>
      <c r="H14" s="1513"/>
      <c r="I14" s="1513"/>
      <c r="J14" s="1513"/>
      <c r="K14" s="1513"/>
      <c r="L14" s="1513"/>
      <c r="M14" s="1513"/>
      <c r="N14" s="1513"/>
      <c r="O14" s="1513"/>
      <c r="P14" s="1513"/>
      <c r="Q14" s="1513"/>
      <c r="R14" s="1513"/>
      <c r="S14" s="1513"/>
      <c r="T14" s="1513"/>
      <c r="U14" s="1513"/>
      <c r="V14" s="1513"/>
      <c r="W14" s="1513"/>
      <c r="X14" s="1513"/>
      <c r="Y14" s="1513"/>
      <c r="Z14" s="1513"/>
      <c r="AA14" s="1513"/>
      <c r="AB14" s="1513"/>
      <c r="AC14" s="1513"/>
      <c r="AD14" s="1513"/>
      <c r="AE14" s="1513"/>
      <c r="AF14" s="1513"/>
      <c r="AG14" s="1513"/>
      <c r="AH14" s="1513"/>
      <c r="AI14" s="1513"/>
      <c r="AJ14" s="1513"/>
      <c r="AK14" s="1513"/>
      <c r="AL14" s="1513"/>
      <c r="AM14" s="1513"/>
      <c r="AN14" s="1513"/>
      <c r="AO14" s="1513"/>
      <c r="AP14" s="1513"/>
      <c r="AQ14" s="1513"/>
      <c r="AR14" s="1513"/>
      <c r="AS14" s="1513"/>
      <c r="AT14" s="1513"/>
      <c r="AU14" s="1513"/>
      <c r="AV14" s="1513"/>
      <c r="AW14" s="1513"/>
      <c r="AX14" s="1513"/>
      <c r="AY14" s="1513"/>
      <c r="AZ14" s="1513"/>
      <c r="BA14" s="1513"/>
      <c r="BB14" s="1513"/>
      <c r="BC14" s="1513"/>
      <c r="BD14" s="1513"/>
      <c r="BE14" s="1513"/>
      <c r="BF14" s="1513"/>
      <c r="BG14" s="1513"/>
      <c r="BH14" s="1513"/>
      <c r="BI14" s="1513"/>
      <c r="BJ14" s="1513"/>
      <c r="BK14" s="1513"/>
      <c r="BL14" s="1513"/>
      <c r="BM14" s="1513"/>
      <c r="BN14" s="1513"/>
      <c r="BO14" s="1513"/>
      <c r="BP14" s="1513"/>
      <c r="BQ14" s="1513"/>
      <c r="BR14" s="1513"/>
      <c r="BS14" s="1513"/>
      <c r="BT14" s="1513"/>
      <c r="BU14" s="1513"/>
      <c r="BV14" s="1513"/>
      <c r="BW14" s="1513"/>
      <c r="BX14" s="1513"/>
      <c r="BY14" s="1513"/>
      <c r="BZ14" s="1513"/>
      <c r="CA14" s="1513"/>
      <c r="CB14" s="1513"/>
      <c r="CC14" s="1513"/>
      <c r="CD14" s="1513"/>
      <c r="CE14" s="1513"/>
      <c r="CF14" s="1513"/>
      <c r="CG14" s="1513"/>
      <c r="CH14" s="1513"/>
      <c r="CI14" s="1513"/>
      <c r="CJ14" s="1513"/>
      <c r="CK14" s="1513"/>
      <c r="CL14" s="1513"/>
      <c r="CM14" s="1513"/>
      <c r="CN14" s="1513"/>
      <c r="CO14" s="1513"/>
      <c r="CP14" s="1513"/>
      <c r="CQ14" s="1513"/>
      <c r="CR14" s="1513"/>
      <c r="CS14" s="1513"/>
      <c r="CT14" s="1513"/>
      <c r="CU14" s="1513"/>
      <c r="CV14" s="1513"/>
      <c r="CW14" s="1513"/>
      <c r="CX14" s="1513"/>
      <c r="CY14" s="1513"/>
      <c r="CZ14" s="1513"/>
      <c r="DA14" s="1513"/>
      <c r="DB14" s="1513"/>
      <c r="DC14" s="1513"/>
      <c r="DD14" s="1513"/>
      <c r="DE14" s="1513"/>
      <c r="DF14" s="1513"/>
      <c r="DG14" s="1513"/>
      <c r="DH14" s="1513"/>
      <c r="DI14" s="1513"/>
      <c r="DJ14" s="1513"/>
      <c r="DK14" s="1513"/>
      <c r="DL14" s="1513"/>
      <c r="DM14" s="1513"/>
      <c r="DN14" s="1513"/>
      <c r="DO14" s="1513"/>
      <c r="DP14" s="1513"/>
      <c r="DQ14" s="1513"/>
      <c r="DR14" s="1513"/>
      <c r="DS14" s="1513"/>
      <c r="DT14" s="1513"/>
      <c r="DU14" s="1513"/>
      <c r="DV14" s="1513"/>
      <c r="DW14" s="1513"/>
      <c r="DX14" s="1513"/>
      <c r="DY14" s="1513"/>
      <c r="DZ14" s="1513"/>
      <c r="EA14" s="1513"/>
      <c r="EB14" s="1513"/>
      <c r="EC14" s="1513"/>
      <c r="ED14" s="1513"/>
      <c r="EE14" s="1513"/>
      <c r="EF14" s="1513"/>
      <c r="EG14" s="1513"/>
    </row>
    <row r="15" spans="1:141" s="1514" customFormat="1" ht="12.5" x14ac:dyDescent="0.35">
      <c r="A15" s="1510" t="s">
        <v>5638</v>
      </c>
      <c r="B15" s="1510" t="s">
        <v>5639</v>
      </c>
      <c r="C15" s="1511">
        <v>6</v>
      </c>
      <c r="D15" s="164">
        <v>9009</v>
      </c>
      <c r="E15" s="164">
        <v>9009</v>
      </c>
      <c r="F15" s="1512"/>
      <c r="G15" s="1513"/>
      <c r="H15" s="1513"/>
      <c r="I15" s="1513"/>
      <c r="J15" s="1513"/>
      <c r="K15" s="1513"/>
      <c r="L15" s="1513"/>
      <c r="M15" s="1513"/>
      <c r="N15" s="1513"/>
      <c r="O15" s="1513"/>
      <c r="P15" s="1513"/>
      <c r="Q15" s="1513"/>
      <c r="R15" s="1513"/>
      <c r="S15" s="1513"/>
      <c r="T15" s="1513"/>
      <c r="U15" s="1513"/>
      <c r="V15" s="1513"/>
      <c r="W15" s="1513"/>
      <c r="X15" s="1513"/>
      <c r="Y15" s="1513"/>
      <c r="Z15" s="1513"/>
      <c r="AA15" s="1513"/>
      <c r="AB15" s="1513"/>
      <c r="AC15" s="1513"/>
      <c r="AD15" s="1513"/>
      <c r="AE15" s="1513"/>
      <c r="AF15" s="1513"/>
      <c r="AG15" s="1513"/>
      <c r="AH15" s="1513"/>
      <c r="AI15" s="1513"/>
      <c r="AJ15" s="1513"/>
      <c r="AK15" s="1513"/>
      <c r="AL15" s="1513"/>
      <c r="AM15" s="1513"/>
      <c r="AN15" s="1513"/>
      <c r="AO15" s="1513"/>
      <c r="AP15" s="1513"/>
      <c r="AQ15" s="1513"/>
      <c r="AR15" s="1513"/>
      <c r="AS15" s="1513"/>
      <c r="AT15" s="1513"/>
      <c r="AU15" s="1513"/>
      <c r="AV15" s="1513"/>
      <c r="AW15" s="1513"/>
      <c r="AX15" s="1513"/>
      <c r="AY15" s="1513"/>
      <c r="AZ15" s="1513"/>
      <c r="BA15" s="1513"/>
      <c r="BB15" s="1513"/>
      <c r="BC15" s="1513"/>
      <c r="BD15" s="1513"/>
      <c r="BE15" s="1513"/>
      <c r="BF15" s="1513"/>
      <c r="BG15" s="1513"/>
      <c r="BH15" s="1513"/>
      <c r="BI15" s="1513"/>
      <c r="BJ15" s="1513"/>
      <c r="BK15" s="1513"/>
      <c r="BL15" s="1513"/>
      <c r="BM15" s="1513"/>
      <c r="BN15" s="1513"/>
      <c r="BO15" s="1513"/>
      <c r="BP15" s="1513"/>
      <c r="BQ15" s="1513"/>
      <c r="BR15" s="1513"/>
      <c r="BS15" s="1513"/>
      <c r="BT15" s="1513"/>
      <c r="BU15" s="1513"/>
      <c r="BV15" s="1513"/>
      <c r="BW15" s="1513"/>
      <c r="BX15" s="1513"/>
      <c r="BY15" s="1513"/>
      <c r="BZ15" s="1513"/>
      <c r="CA15" s="1513"/>
      <c r="CB15" s="1513"/>
      <c r="CC15" s="1513"/>
      <c r="CD15" s="1513"/>
      <c r="CE15" s="1513"/>
      <c r="CF15" s="1513"/>
      <c r="CG15" s="1513"/>
      <c r="CH15" s="1513"/>
      <c r="CI15" s="1513"/>
      <c r="CJ15" s="1513"/>
      <c r="CK15" s="1513"/>
      <c r="CL15" s="1513"/>
      <c r="CM15" s="1513"/>
      <c r="CN15" s="1513"/>
      <c r="CO15" s="1513"/>
      <c r="CP15" s="1513"/>
      <c r="CQ15" s="1513"/>
      <c r="CR15" s="1513"/>
      <c r="CS15" s="1513"/>
      <c r="CT15" s="1513"/>
      <c r="CU15" s="1513"/>
      <c r="CV15" s="1513"/>
      <c r="CW15" s="1513"/>
      <c r="CX15" s="1513"/>
      <c r="CY15" s="1513"/>
      <c r="CZ15" s="1513"/>
      <c r="DA15" s="1513"/>
      <c r="DB15" s="1513"/>
      <c r="DC15" s="1513"/>
      <c r="DD15" s="1513"/>
      <c r="DE15" s="1513"/>
      <c r="DF15" s="1513"/>
      <c r="DG15" s="1513"/>
      <c r="DH15" s="1513"/>
      <c r="DI15" s="1513"/>
      <c r="DJ15" s="1513"/>
      <c r="DK15" s="1513"/>
      <c r="DL15" s="1513"/>
      <c r="DM15" s="1513"/>
      <c r="DN15" s="1513"/>
      <c r="DO15" s="1513"/>
      <c r="DP15" s="1513"/>
      <c r="DQ15" s="1513"/>
      <c r="DR15" s="1513"/>
      <c r="DS15" s="1513"/>
      <c r="DT15" s="1513"/>
      <c r="DU15" s="1513"/>
      <c r="DV15" s="1513"/>
      <c r="DW15" s="1513"/>
      <c r="DX15" s="1513"/>
      <c r="DY15" s="1513"/>
      <c r="DZ15" s="1513"/>
      <c r="EA15" s="1513"/>
      <c r="EB15" s="1513"/>
      <c r="EC15" s="1513"/>
      <c r="ED15" s="1513"/>
      <c r="EE15" s="1513"/>
      <c r="EF15" s="1513"/>
      <c r="EG15" s="1513"/>
    </row>
    <row r="16" spans="1:141" s="1514" customFormat="1" ht="12.5" x14ac:dyDescent="0.35">
      <c r="A16" s="1510" t="s">
        <v>5640</v>
      </c>
      <c r="B16" s="1510" t="s">
        <v>5641</v>
      </c>
      <c r="C16" s="1511">
        <v>7</v>
      </c>
      <c r="D16" s="164">
        <v>8776.5</v>
      </c>
      <c r="E16" s="164">
        <v>8776.5</v>
      </c>
      <c r="F16" s="1512"/>
      <c r="G16" s="1513"/>
      <c r="H16" s="1513"/>
      <c r="I16" s="1513"/>
      <c r="J16" s="1513"/>
      <c r="K16" s="1513"/>
      <c r="L16" s="1513"/>
      <c r="M16" s="1513"/>
      <c r="N16" s="1513"/>
      <c r="O16" s="1513"/>
      <c r="P16" s="1513"/>
      <c r="Q16" s="1513"/>
      <c r="R16" s="1513"/>
      <c r="S16" s="1513"/>
      <c r="T16" s="1513"/>
      <c r="U16" s="1513"/>
      <c r="V16" s="1513"/>
      <c r="W16" s="1513"/>
      <c r="X16" s="1513"/>
      <c r="Y16" s="1513"/>
      <c r="Z16" s="1513"/>
      <c r="AA16" s="1513"/>
      <c r="AB16" s="1513"/>
      <c r="AC16" s="1513"/>
      <c r="AD16" s="1513"/>
      <c r="AE16" s="1513"/>
      <c r="AF16" s="1513"/>
      <c r="AG16" s="1513"/>
      <c r="AH16" s="1513"/>
      <c r="AI16" s="1513"/>
      <c r="AJ16" s="1513"/>
      <c r="AK16" s="1513"/>
      <c r="AL16" s="1513"/>
      <c r="AM16" s="1513"/>
      <c r="AN16" s="1513"/>
      <c r="AO16" s="1513"/>
      <c r="AP16" s="1513"/>
      <c r="AQ16" s="1513"/>
      <c r="AR16" s="1513"/>
      <c r="AS16" s="1513"/>
      <c r="AT16" s="1513"/>
      <c r="AU16" s="1513"/>
      <c r="AV16" s="1513"/>
      <c r="AW16" s="1513"/>
      <c r="AX16" s="1513"/>
      <c r="AY16" s="1513"/>
      <c r="AZ16" s="1513"/>
      <c r="BA16" s="1513"/>
      <c r="BB16" s="1513"/>
      <c r="BC16" s="1513"/>
      <c r="BD16" s="1513"/>
      <c r="BE16" s="1513"/>
      <c r="BF16" s="1513"/>
      <c r="BG16" s="1513"/>
      <c r="BH16" s="1513"/>
      <c r="BI16" s="1513"/>
      <c r="BJ16" s="1513"/>
      <c r="BK16" s="1513"/>
      <c r="BL16" s="1513"/>
      <c r="BM16" s="1513"/>
      <c r="BN16" s="1513"/>
      <c r="BO16" s="1513"/>
      <c r="BP16" s="1513"/>
      <c r="BQ16" s="1513"/>
      <c r="BR16" s="1513"/>
      <c r="BS16" s="1513"/>
      <c r="BT16" s="1513"/>
      <c r="BU16" s="1513"/>
      <c r="BV16" s="1513"/>
      <c r="BW16" s="1513"/>
      <c r="BX16" s="1513"/>
      <c r="BY16" s="1513"/>
      <c r="BZ16" s="1513"/>
      <c r="CA16" s="1513"/>
      <c r="CB16" s="1513"/>
      <c r="CC16" s="1513"/>
      <c r="CD16" s="1513"/>
      <c r="CE16" s="1513"/>
      <c r="CF16" s="1513"/>
      <c r="CG16" s="1513"/>
      <c r="CH16" s="1513"/>
      <c r="CI16" s="1513"/>
      <c r="CJ16" s="1513"/>
      <c r="CK16" s="1513"/>
      <c r="CL16" s="1513"/>
      <c r="CM16" s="1513"/>
      <c r="CN16" s="1513"/>
      <c r="CO16" s="1513"/>
      <c r="CP16" s="1513"/>
      <c r="CQ16" s="1513"/>
      <c r="CR16" s="1513"/>
      <c r="CS16" s="1513"/>
      <c r="CT16" s="1513"/>
      <c r="CU16" s="1513"/>
      <c r="CV16" s="1513"/>
      <c r="CW16" s="1513"/>
      <c r="CX16" s="1513"/>
      <c r="CY16" s="1513"/>
      <c r="CZ16" s="1513"/>
      <c r="DA16" s="1513"/>
      <c r="DB16" s="1513"/>
      <c r="DC16" s="1513"/>
      <c r="DD16" s="1513"/>
      <c r="DE16" s="1513"/>
      <c r="DF16" s="1513"/>
      <c r="DG16" s="1513"/>
      <c r="DH16" s="1513"/>
      <c r="DI16" s="1513"/>
      <c r="DJ16" s="1513"/>
      <c r="DK16" s="1513"/>
      <c r="DL16" s="1513"/>
      <c r="DM16" s="1513"/>
      <c r="DN16" s="1513"/>
      <c r="DO16" s="1513"/>
      <c r="DP16" s="1513"/>
      <c r="DQ16" s="1513"/>
      <c r="DR16" s="1513"/>
      <c r="DS16" s="1513"/>
      <c r="DT16" s="1513"/>
      <c r="DU16" s="1513"/>
      <c r="DV16" s="1513"/>
      <c r="DW16" s="1513"/>
      <c r="DX16" s="1513"/>
      <c r="DY16" s="1513"/>
      <c r="DZ16" s="1513"/>
      <c r="EA16" s="1513"/>
      <c r="EB16" s="1513"/>
      <c r="EC16" s="1513"/>
      <c r="ED16" s="1513"/>
      <c r="EE16" s="1513"/>
      <c r="EF16" s="1513"/>
      <c r="EG16" s="1513"/>
    </row>
    <row r="17" spans="1:137" s="1514" customFormat="1" ht="12.5" x14ac:dyDescent="0.35">
      <c r="A17" s="1510" t="s">
        <v>5642</v>
      </c>
      <c r="B17" s="1510" t="s">
        <v>5643</v>
      </c>
      <c r="C17" s="1511">
        <v>2</v>
      </c>
      <c r="D17" s="164">
        <v>8209.5</v>
      </c>
      <c r="E17" s="164">
        <v>8209.5</v>
      </c>
      <c r="F17" s="1512"/>
      <c r="G17" s="1513"/>
      <c r="H17" s="1513"/>
      <c r="I17" s="1513"/>
      <c r="J17" s="1513"/>
      <c r="K17" s="1513"/>
      <c r="L17" s="1513"/>
      <c r="M17" s="1513"/>
      <c r="N17" s="1513"/>
      <c r="O17" s="1513"/>
      <c r="P17" s="1513"/>
      <c r="Q17" s="1513"/>
      <c r="R17" s="1513"/>
      <c r="S17" s="1513"/>
      <c r="T17" s="1513"/>
      <c r="U17" s="1513"/>
      <c r="V17" s="1513"/>
      <c r="W17" s="1513"/>
      <c r="X17" s="1513"/>
      <c r="Y17" s="1513"/>
      <c r="Z17" s="1513"/>
      <c r="AA17" s="1513"/>
      <c r="AB17" s="1513"/>
      <c r="AC17" s="1513"/>
      <c r="AD17" s="1513"/>
      <c r="AE17" s="1513"/>
      <c r="AF17" s="1513"/>
      <c r="AG17" s="1513"/>
      <c r="AH17" s="1513"/>
      <c r="AI17" s="1513"/>
      <c r="AJ17" s="1513"/>
      <c r="AK17" s="1513"/>
      <c r="AL17" s="1513"/>
      <c r="AM17" s="1513"/>
      <c r="AN17" s="1513"/>
      <c r="AO17" s="1513"/>
      <c r="AP17" s="1513"/>
      <c r="AQ17" s="1513"/>
      <c r="AR17" s="1513"/>
      <c r="AS17" s="1513"/>
      <c r="AT17" s="1513"/>
      <c r="AU17" s="1513"/>
      <c r="AV17" s="1513"/>
      <c r="AW17" s="1513"/>
      <c r="AX17" s="1513"/>
      <c r="AY17" s="1513"/>
      <c r="AZ17" s="1513"/>
      <c r="BA17" s="1513"/>
      <c r="BB17" s="1513"/>
      <c r="BC17" s="1513"/>
      <c r="BD17" s="1513"/>
      <c r="BE17" s="1513"/>
      <c r="BF17" s="1513"/>
      <c r="BG17" s="1513"/>
      <c r="BH17" s="1513"/>
      <c r="BI17" s="1513"/>
      <c r="BJ17" s="1513"/>
      <c r="BK17" s="1513"/>
      <c r="BL17" s="1513"/>
      <c r="BM17" s="1513"/>
      <c r="BN17" s="1513"/>
      <c r="BO17" s="1513"/>
      <c r="BP17" s="1513"/>
      <c r="BQ17" s="1513"/>
      <c r="BR17" s="1513"/>
      <c r="BS17" s="1513"/>
      <c r="BT17" s="1513"/>
      <c r="BU17" s="1513"/>
      <c r="BV17" s="1513"/>
      <c r="BW17" s="1513"/>
      <c r="BX17" s="1513"/>
      <c r="BY17" s="1513"/>
      <c r="BZ17" s="1513"/>
      <c r="CA17" s="1513"/>
      <c r="CB17" s="1513"/>
      <c r="CC17" s="1513"/>
      <c r="CD17" s="1513"/>
      <c r="CE17" s="1513"/>
      <c r="CF17" s="1513"/>
      <c r="CG17" s="1513"/>
      <c r="CH17" s="1513"/>
      <c r="CI17" s="1513"/>
      <c r="CJ17" s="1513"/>
      <c r="CK17" s="1513"/>
      <c r="CL17" s="1513"/>
      <c r="CM17" s="1513"/>
      <c r="CN17" s="1513"/>
      <c r="CO17" s="1513"/>
      <c r="CP17" s="1513"/>
      <c r="CQ17" s="1513"/>
      <c r="CR17" s="1513"/>
      <c r="CS17" s="1513"/>
      <c r="CT17" s="1513"/>
      <c r="CU17" s="1513"/>
      <c r="CV17" s="1513"/>
      <c r="CW17" s="1513"/>
      <c r="CX17" s="1513"/>
      <c r="CY17" s="1513"/>
      <c r="CZ17" s="1513"/>
      <c r="DA17" s="1513"/>
      <c r="DB17" s="1513"/>
      <c r="DC17" s="1513"/>
      <c r="DD17" s="1513"/>
      <c r="DE17" s="1513"/>
      <c r="DF17" s="1513"/>
      <c r="DG17" s="1513"/>
      <c r="DH17" s="1513"/>
      <c r="DI17" s="1513"/>
      <c r="DJ17" s="1513"/>
      <c r="DK17" s="1513"/>
      <c r="DL17" s="1513"/>
      <c r="DM17" s="1513"/>
      <c r="DN17" s="1513"/>
      <c r="DO17" s="1513"/>
      <c r="DP17" s="1513"/>
      <c r="DQ17" s="1513"/>
      <c r="DR17" s="1513"/>
      <c r="DS17" s="1513"/>
      <c r="DT17" s="1513"/>
      <c r="DU17" s="1513"/>
      <c r="DV17" s="1513"/>
      <c r="DW17" s="1513"/>
      <c r="DX17" s="1513"/>
      <c r="DY17" s="1513"/>
      <c r="DZ17" s="1513"/>
      <c r="EA17" s="1513"/>
      <c r="EB17" s="1513"/>
      <c r="EC17" s="1513"/>
      <c r="ED17" s="1513"/>
      <c r="EE17" s="1513"/>
      <c r="EF17" s="1513"/>
      <c r="EG17" s="1513"/>
    </row>
    <row r="18" spans="1:137" s="1514" customFormat="1" ht="12.5" x14ac:dyDescent="0.35">
      <c r="A18" s="1510" t="s">
        <v>5644</v>
      </c>
      <c r="B18" s="1510" t="s">
        <v>5645</v>
      </c>
      <c r="C18" s="1511">
        <v>2</v>
      </c>
      <c r="D18" s="164">
        <v>8089.4999999999991</v>
      </c>
      <c r="E18" s="164">
        <v>8089.4999999999991</v>
      </c>
      <c r="F18" s="1512"/>
      <c r="G18" s="1513"/>
      <c r="H18" s="1513"/>
      <c r="I18" s="1513"/>
      <c r="J18" s="1513"/>
      <c r="K18" s="1513"/>
      <c r="L18" s="1513"/>
      <c r="M18" s="1513"/>
      <c r="N18" s="1513"/>
      <c r="O18" s="1513"/>
      <c r="P18" s="1513"/>
      <c r="Q18" s="1513"/>
      <c r="R18" s="1513"/>
      <c r="S18" s="1513"/>
      <c r="T18" s="1513"/>
      <c r="U18" s="1513"/>
      <c r="V18" s="1513"/>
      <c r="W18" s="1513"/>
      <c r="X18" s="1513"/>
      <c r="Y18" s="1513"/>
      <c r="Z18" s="1513"/>
      <c r="AA18" s="1513"/>
      <c r="AB18" s="1513"/>
      <c r="AC18" s="1513"/>
      <c r="AD18" s="1513"/>
      <c r="AE18" s="1513"/>
      <c r="AF18" s="1513"/>
      <c r="AG18" s="1513"/>
      <c r="AH18" s="1513"/>
      <c r="AI18" s="1513"/>
      <c r="AJ18" s="1513"/>
      <c r="AK18" s="1513"/>
      <c r="AL18" s="1513"/>
      <c r="AM18" s="1513"/>
      <c r="AN18" s="1513"/>
      <c r="AO18" s="1513"/>
      <c r="AP18" s="1513"/>
      <c r="AQ18" s="1513"/>
      <c r="AR18" s="1513"/>
      <c r="AS18" s="1513"/>
      <c r="AT18" s="1513"/>
      <c r="AU18" s="1513"/>
      <c r="AV18" s="1513"/>
      <c r="AW18" s="1513"/>
      <c r="AX18" s="1513"/>
      <c r="AY18" s="1513"/>
      <c r="AZ18" s="1513"/>
      <c r="BA18" s="1513"/>
      <c r="BB18" s="1513"/>
      <c r="BC18" s="1513"/>
      <c r="BD18" s="1513"/>
      <c r="BE18" s="1513"/>
      <c r="BF18" s="1513"/>
      <c r="BG18" s="1513"/>
      <c r="BH18" s="1513"/>
      <c r="BI18" s="1513"/>
      <c r="BJ18" s="1513"/>
      <c r="BK18" s="1513"/>
      <c r="BL18" s="1513"/>
      <c r="BM18" s="1513"/>
      <c r="BN18" s="1513"/>
      <c r="BO18" s="1513"/>
      <c r="BP18" s="1513"/>
      <c r="BQ18" s="1513"/>
      <c r="BR18" s="1513"/>
      <c r="BS18" s="1513"/>
      <c r="BT18" s="1513"/>
      <c r="BU18" s="1513"/>
      <c r="BV18" s="1513"/>
      <c r="BW18" s="1513"/>
      <c r="BX18" s="1513"/>
      <c r="BY18" s="1513"/>
      <c r="BZ18" s="1513"/>
      <c r="CA18" s="1513"/>
      <c r="CB18" s="1513"/>
      <c r="CC18" s="1513"/>
      <c r="CD18" s="1513"/>
      <c r="CE18" s="1513"/>
      <c r="CF18" s="1513"/>
      <c r="CG18" s="1513"/>
      <c r="CH18" s="1513"/>
      <c r="CI18" s="1513"/>
      <c r="CJ18" s="1513"/>
      <c r="CK18" s="1513"/>
      <c r="CL18" s="1513"/>
      <c r="CM18" s="1513"/>
      <c r="CN18" s="1513"/>
      <c r="CO18" s="1513"/>
      <c r="CP18" s="1513"/>
      <c r="CQ18" s="1513"/>
      <c r="CR18" s="1513"/>
      <c r="CS18" s="1513"/>
      <c r="CT18" s="1513"/>
      <c r="CU18" s="1513"/>
      <c r="CV18" s="1513"/>
      <c r="CW18" s="1513"/>
      <c r="CX18" s="1513"/>
      <c r="CY18" s="1513"/>
      <c r="CZ18" s="1513"/>
      <c r="DA18" s="1513"/>
      <c r="DB18" s="1513"/>
      <c r="DC18" s="1513"/>
      <c r="DD18" s="1513"/>
      <c r="DE18" s="1513"/>
      <c r="DF18" s="1513"/>
      <c r="DG18" s="1513"/>
      <c r="DH18" s="1513"/>
      <c r="DI18" s="1513"/>
      <c r="DJ18" s="1513"/>
      <c r="DK18" s="1513"/>
      <c r="DL18" s="1513"/>
      <c r="DM18" s="1513"/>
      <c r="DN18" s="1513"/>
      <c r="DO18" s="1513"/>
      <c r="DP18" s="1513"/>
      <c r="DQ18" s="1513"/>
      <c r="DR18" s="1513"/>
      <c r="DS18" s="1513"/>
      <c r="DT18" s="1513"/>
      <c r="DU18" s="1513"/>
      <c r="DV18" s="1513"/>
      <c r="DW18" s="1513"/>
      <c r="DX18" s="1513"/>
      <c r="DY18" s="1513"/>
      <c r="DZ18" s="1513"/>
      <c r="EA18" s="1513"/>
      <c r="EB18" s="1513"/>
      <c r="EC18" s="1513"/>
      <c r="ED18" s="1513"/>
      <c r="EE18" s="1513"/>
      <c r="EF18" s="1513"/>
      <c r="EG18" s="1513"/>
    </row>
    <row r="19" spans="1:137" s="1514" customFormat="1" ht="12.5" x14ac:dyDescent="0.35">
      <c r="A19" s="1510" t="s">
        <v>5646</v>
      </c>
      <c r="B19" s="1510" t="s">
        <v>5647</v>
      </c>
      <c r="C19" s="1511">
        <v>2</v>
      </c>
      <c r="D19" s="164">
        <v>7954.4999999999991</v>
      </c>
      <c r="E19" s="164">
        <v>7954.4999999999991</v>
      </c>
      <c r="F19" s="1512"/>
      <c r="G19" s="1513"/>
      <c r="H19" s="1513"/>
      <c r="I19" s="1513"/>
      <c r="J19" s="1513"/>
      <c r="K19" s="1513"/>
      <c r="L19" s="1513"/>
      <c r="M19" s="1513"/>
      <c r="N19" s="1513"/>
      <c r="O19" s="1513"/>
      <c r="P19" s="1513"/>
      <c r="Q19" s="1513"/>
      <c r="R19" s="1513"/>
      <c r="S19" s="1513"/>
      <c r="T19" s="1513"/>
      <c r="U19" s="1513"/>
      <c r="V19" s="1513"/>
      <c r="W19" s="1513"/>
      <c r="X19" s="1513"/>
      <c r="Y19" s="1513"/>
      <c r="Z19" s="1513"/>
      <c r="AA19" s="1513"/>
      <c r="AB19" s="1513"/>
      <c r="AC19" s="1513"/>
      <c r="AD19" s="1513"/>
      <c r="AE19" s="1513"/>
      <c r="AF19" s="1513"/>
      <c r="AG19" s="1513"/>
      <c r="AH19" s="1513"/>
      <c r="AI19" s="1513"/>
      <c r="AJ19" s="1513"/>
      <c r="AK19" s="1513"/>
      <c r="AL19" s="1513"/>
      <c r="AM19" s="1513"/>
      <c r="AN19" s="1513"/>
      <c r="AO19" s="1513"/>
      <c r="AP19" s="1513"/>
      <c r="AQ19" s="1513"/>
      <c r="AR19" s="1513"/>
      <c r="AS19" s="1513"/>
      <c r="AT19" s="1513"/>
      <c r="AU19" s="1513"/>
      <c r="AV19" s="1513"/>
      <c r="AW19" s="1513"/>
      <c r="AX19" s="1513"/>
      <c r="AY19" s="1513"/>
      <c r="AZ19" s="1513"/>
      <c r="BA19" s="1513"/>
      <c r="BB19" s="1513"/>
      <c r="BC19" s="1513"/>
      <c r="BD19" s="1513"/>
      <c r="BE19" s="1513"/>
      <c r="BF19" s="1513"/>
      <c r="BG19" s="1513"/>
      <c r="BH19" s="1513"/>
      <c r="BI19" s="1513"/>
      <c r="BJ19" s="1513"/>
      <c r="BK19" s="1513"/>
      <c r="BL19" s="1513"/>
      <c r="BM19" s="1513"/>
      <c r="BN19" s="1513"/>
      <c r="BO19" s="1513"/>
      <c r="BP19" s="1513"/>
      <c r="BQ19" s="1513"/>
      <c r="BR19" s="1513"/>
      <c r="BS19" s="1513"/>
      <c r="BT19" s="1513"/>
      <c r="BU19" s="1513"/>
      <c r="BV19" s="1513"/>
      <c r="BW19" s="1513"/>
      <c r="BX19" s="1513"/>
      <c r="BY19" s="1513"/>
      <c r="BZ19" s="1513"/>
      <c r="CA19" s="1513"/>
      <c r="CB19" s="1513"/>
      <c r="CC19" s="1513"/>
      <c r="CD19" s="1513"/>
      <c r="CE19" s="1513"/>
      <c r="CF19" s="1513"/>
      <c r="CG19" s="1513"/>
      <c r="CH19" s="1513"/>
      <c r="CI19" s="1513"/>
      <c r="CJ19" s="1513"/>
      <c r="CK19" s="1513"/>
      <c r="CL19" s="1513"/>
      <c r="CM19" s="1513"/>
      <c r="CN19" s="1513"/>
      <c r="CO19" s="1513"/>
      <c r="CP19" s="1513"/>
      <c r="CQ19" s="1513"/>
      <c r="CR19" s="1513"/>
      <c r="CS19" s="1513"/>
      <c r="CT19" s="1513"/>
      <c r="CU19" s="1513"/>
      <c r="CV19" s="1513"/>
      <c r="CW19" s="1513"/>
      <c r="CX19" s="1513"/>
      <c r="CY19" s="1513"/>
      <c r="CZ19" s="1513"/>
      <c r="DA19" s="1513"/>
      <c r="DB19" s="1513"/>
      <c r="DC19" s="1513"/>
      <c r="DD19" s="1513"/>
      <c r="DE19" s="1513"/>
      <c r="DF19" s="1513"/>
      <c r="DG19" s="1513"/>
      <c r="DH19" s="1513"/>
      <c r="DI19" s="1513"/>
      <c r="DJ19" s="1513"/>
      <c r="DK19" s="1513"/>
      <c r="DL19" s="1513"/>
      <c r="DM19" s="1513"/>
      <c r="DN19" s="1513"/>
      <c r="DO19" s="1513"/>
      <c r="DP19" s="1513"/>
      <c r="DQ19" s="1513"/>
      <c r="DR19" s="1513"/>
      <c r="DS19" s="1513"/>
      <c r="DT19" s="1513"/>
      <c r="DU19" s="1513"/>
      <c r="DV19" s="1513"/>
      <c r="DW19" s="1513"/>
      <c r="DX19" s="1513"/>
      <c r="DY19" s="1513"/>
      <c r="DZ19" s="1513"/>
      <c r="EA19" s="1513"/>
      <c r="EB19" s="1513"/>
      <c r="EC19" s="1513"/>
      <c r="ED19" s="1513"/>
      <c r="EE19" s="1513"/>
      <c r="EF19" s="1513"/>
      <c r="EG19" s="1513"/>
    </row>
    <row r="20" spans="1:137" s="1514" customFormat="1" ht="12.5" x14ac:dyDescent="0.35">
      <c r="A20" s="1510" t="s">
        <v>4930</v>
      </c>
      <c r="B20" s="1510" t="s">
        <v>5648</v>
      </c>
      <c r="C20" s="1511">
        <v>1</v>
      </c>
      <c r="D20" s="164">
        <v>95226</v>
      </c>
      <c r="E20" s="164">
        <v>95226</v>
      </c>
      <c r="F20" s="1512"/>
      <c r="G20" s="1513"/>
      <c r="H20" s="1513"/>
      <c r="I20" s="1513"/>
      <c r="J20" s="1513"/>
      <c r="K20" s="1513"/>
      <c r="L20" s="1513"/>
      <c r="M20" s="1513"/>
      <c r="N20" s="1513"/>
      <c r="O20" s="1513"/>
      <c r="P20" s="1513"/>
      <c r="Q20" s="1513"/>
      <c r="R20" s="1513"/>
      <c r="S20" s="1513"/>
      <c r="T20" s="1513"/>
      <c r="U20" s="1513"/>
      <c r="V20" s="1513"/>
      <c r="W20" s="1513"/>
      <c r="X20" s="1513"/>
      <c r="Y20" s="1513"/>
      <c r="Z20" s="1513"/>
      <c r="AA20" s="1513"/>
      <c r="AB20" s="1513"/>
      <c r="AC20" s="1513"/>
      <c r="AD20" s="1513"/>
      <c r="AE20" s="1513"/>
      <c r="AF20" s="1513"/>
      <c r="AG20" s="1513"/>
      <c r="AH20" s="1513"/>
      <c r="AI20" s="1513"/>
      <c r="AJ20" s="1513"/>
      <c r="AK20" s="1513"/>
      <c r="AL20" s="1513"/>
      <c r="AM20" s="1513"/>
      <c r="AN20" s="1513"/>
      <c r="AO20" s="1513"/>
      <c r="AP20" s="1513"/>
      <c r="AQ20" s="1513"/>
      <c r="AR20" s="1513"/>
      <c r="AS20" s="1513"/>
      <c r="AT20" s="1513"/>
      <c r="AU20" s="1513"/>
      <c r="AV20" s="1513"/>
      <c r="AW20" s="1513"/>
      <c r="AX20" s="1513"/>
      <c r="AY20" s="1513"/>
      <c r="AZ20" s="1513"/>
      <c r="BA20" s="1513"/>
      <c r="BB20" s="1513"/>
      <c r="BC20" s="1513"/>
      <c r="BD20" s="1513"/>
      <c r="BE20" s="1513"/>
      <c r="BF20" s="1513"/>
      <c r="BG20" s="1513"/>
      <c r="BH20" s="1513"/>
      <c r="BI20" s="1513"/>
      <c r="BJ20" s="1513"/>
      <c r="BK20" s="1513"/>
      <c r="BL20" s="1513"/>
      <c r="BM20" s="1513"/>
      <c r="BN20" s="1513"/>
      <c r="BO20" s="1513"/>
      <c r="BP20" s="1513"/>
      <c r="BQ20" s="1513"/>
      <c r="BR20" s="1513"/>
      <c r="BS20" s="1513"/>
      <c r="BT20" s="1513"/>
      <c r="BU20" s="1513"/>
      <c r="BV20" s="1513"/>
      <c r="BW20" s="1513"/>
      <c r="BX20" s="1513"/>
      <c r="BY20" s="1513"/>
      <c r="BZ20" s="1513"/>
      <c r="CA20" s="1513"/>
      <c r="CB20" s="1513"/>
      <c r="CC20" s="1513"/>
      <c r="CD20" s="1513"/>
      <c r="CE20" s="1513"/>
      <c r="CF20" s="1513"/>
      <c r="CG20" s="1513"/>
      <c r="CH20" s="1513"/>
      <c r="CI20" s="1513"/>
      <c r="CJ20" s="1513"/>
      <c r="CK20" s="1513"/>
      <c r="CL20" s="1513"/>
      <c r="CM20" s="1513"/>
      <c r="CN20" s="1513"/>
      <c r="CO20" s="1513"/>
      <c r="CP20" s="1513"/>
      <c r="CQ20" s="1513"/>
      <c r="CR20" s="1513"/>
      <c r="CS20" s="1513"/>
      <c r="CT20" s="1513"/>
      <c r="CU20" s="1513"/>
      <c r="CV20" s="1513"/>
      <c r="CW20" s="1513"/>
      <c r="CX20" s="1513"/>
      <c r="CY20" s="1513"/>
      <c r="CZ20" s="1513"/>
      <c r="DA20" s="1513"/>
      <c r="DB20" s="1513"/>
      <c r="DC20" s="1513"/>
      <c r="DD20" s="1513"/>
      <c r="DE20" s="1513"/>
      <c r="DF20" s="1513"/>
      <c r="DG20" s="1513"/>
      <c r="DH20" s="1513"/>
      <c r="DI20" s="1513"/>
      <c r="DJ20" s="1513"/>
      <c r="DK20" s="1513"/>
      <c r="DL20" s="1513"/>
      <c r="DM20" s="1513"/>
      <c r="DN20" s="1513"/>
      <c r="DO20" s="1513"/>
      <c r="DP20" s="1513"/>
      <c r="DQ20" s="1513"/>
      <c r="DR20" s="1513"/>
      <c r="DS20" s="1513"/>
      <c r="DT20" s="1513"/>
      <c r="DU20" s="1513"/>
      <c r="DV20" s="1513"/>
      <c r="DW20" s="1513"/>
      <c r="DX20" s="1513"/>
      <c r="DY20" s="1513"/>
      <c r="DZ20" s="1513"/>
      <c r="EA20" s="1513"/>
      <c r="EB20" s="1513"/>
      <c r="EC20" s="1513"/>
      <c r="ED20" s="1513"/>
      <c r="EE20" s="1513"/>
      <c r="EF20" s="1513"/>
      <c r="EG20" s="1513"/>
    </row>
    <row r="21" spans="1:137" s="1517" customFormat="1" ht="12.5" x14ac:dyDescent="0.35">
      <c r="A21" s="1515" t="s">
        <v>5649</v>
      </c>
      <c r="B21" s="1515" t="s">
        <v>5650</v>
      </c>
      <c r="C21" s="1516">
        <v>13</v>
      </c>
      <c r="D21" s="272">
        <v>22464</v>
      </c>
      <c r="E21" s="272">
        <v>22464</v>
      </c>
      <c r="F21" s="1512"/>
    </row>
    <row r="22" spans="1:137" s="1517" customFormat="1" ht="12.5" x14ac:dyDescent="0.35">
      <c r="A22" s="1515" t="s">
        <v>5651</v>
      </c>
      <c r="B22" s="1515" t="s">
        <v>5652</v>
      </c>
      <c r="C22" s="1516">
        <v>4</v>
      </c>
      <c r="D22" s="272">
        <v>20077.5</v>
      </c>
      <c r="E22" s="272">
        <v>20077.5</v>
      </c>
      <c r="F22" s="1512"/>
    </row>
    <row r="23" spans="1:137" s="1514" customFormat="1" ht="12.5" x14ac:dyDescent="0.35">
      <c r="A23" s="1510" t="s">
        <v>5653</v>
      </c>
      <c r="B23" s="1510" t="s">
        <v>5654</v>
      </c>
      <c r="C23" s="1511">
        <v>4</v>
      </c>
      <c r="D23" s="164">
        <v>19714.5</v>
      </c>
      <c r="E23" s="164">
        <v>19714.5</v>
      </c>
      <c r="F23" s="1512"/>
      <c r="G23" s="1513"/>
      <c r="H23" s="1513"/>
      <c r="I23" s="1513"/>
      <c r="J23" s="1513"/>
      <c r="K23" s="1513"/>
      <c r="L23" s="1513"/>
      <c r="M23" s="1513"/>
      <c r="N23" s="1513"/>
      <c r="O23" s="1513"/>
      <c r="P23" s="1513"/>
      <c r="Q23" s="1513"/>
      <c r="R23" s="1513"/>
      <c r="S23" s="1513"/>
      <c r="T23" s="1513"/>
      <c r="U23" s="1513"/>
      <c r="V23" s="1513"/>
      <c r="W23" s="1513"/>
      <c r="X23" s="1513"/>
      <c r="Y23" s="1513"/>
      <c r="Z23" s="1513"/>
      <c r="AA23" s="1513"/>
      <c r="AB23" s="1513"/>
      <c r="AC23" s="1513"/>
      <c r="AD23" s="1513"/>
      <c r="AE23" s="1513"/>
      <c r="AF23" s="1513"/>
      <c r="AG23" s="1513"/>
      <c r="AH23" s="1513"/>
      <c r="AI23" s="1513"/>
      <c r="AJ23" s="1513"/>
      <c r="AK23" s="1513"/>
      <c r="AL23" s="1513"/>
      <c r="AM23" s="1513"/>
      <c r="AN23" s="1513"/>
      <c r="AO23" s="1513"/>
      <c r="AP23" s="1513"/>
      <c r="AQ23" s="1513"/>
      <c r="AR23" s="1513"/>
      <c r="AS23" s="1513"/>
      <c r="AT23" s="1513"/>
      <c r="AU23" s="1513"/>
      <c r="AV23" s="1513"/>
      <c r="AW23" s="1513"/>
      <c r="AX23" s="1513"/>
      <c r="AY23" s="1513"/>
      <c r="AZ23" s="1513"/>
      <c r="BA23" s="1513"/>
      <c r="BB23" s="1513"/>
      <c r="BC23" s="1513"/>
      <c r="BD23" s="1513"/>
      <c r="BE23" s="1513"/>
      <c r="BF23" s="1513"/>
      <c r="BG23" s="1513"/>
      <c r="BH23" s="1513"/>
      <c r="BI23" s="1513"/>
      <c r="BJ23" s="1513"/>
      <c r="BK23" s="1513"/>
      <c r="BL23" s="1513"/>
      <c r="BM23" s="1513"/>
      <c r="BN23" s="1513"/>
      <c r="BO23" s="1513"/>
      <c r="BP23" s="1513"/>
      <c r="BQ23" s="1513"/>
      <c r="BR23" s="1513"/>
      <c r="BS23" s="1513"/>
      <c r="BT23" s="1513"/>
      <c r="BU23" s="1513"/>
      <c r="BV23" s="1513"/>
      <c r="BW23" s="1513"/>
      <c r="BX23" s="1513"/>
      <c r="BY23" s="1513"/>
      <c r="BZ23" s="1513"/>
      <c r="CA23" s="1513"/>
      <c r="CB23" s="1513"/>
      <c r="CC23" s="1513"/>
      <c r="CD23" s="1513"/>
      <c r="CE23" s="1513"/>
      <c r="CF23" s="1513"/>
      <c r="CG23" s="1513"/>
      <c r="CH23" s="1513"/>
      <c r="CI23" s="1513"/>
      <c r="CJ23" s="1513"/>
      <c r="CK23" s="1513"/>
      <c r="CL23" s="1513"/>
      <c r="CM23" s="1513"/>
      <c r="CN23" s="1513"/>
      <c r="CO23" s="1513"/>
      <c r="CP23" s="1513"/>
      <c r="CQ23" s="1513"/>
      <c r="CR23" s="1513"/>
      <c r="CS23" s="1513"/>
      <c r="CT23" s="1513"/>
      <c r="CU23" s="1513"/>
      <c r="CV23" s="1513"/>
      <c r="CW23" s="1513"/>
      <c r="CX23" s="1513"/>
      <c r="CY23" s="1513"/>
      <c r="CZ23" s="1513"/>
      <c r="DA23" s="1513"/>
      <c r="DB23" s="1513"/>
      <c r="DC23" s="1513"/>
      <c r="DD23" s="1513"/>
      <c r="DE23" s="1513"/>
      <c r="DF23" s="1513"/>
      <c r="DG23" s="1513"/>
      <c r="DH23" s="1513"/>
      <c r="DI23" s="1513"/>
      <c r="DJ23" s="1513"/>
      <c r="DK23" s="1513"/>
      <c r="DL23" s="1513"/>
      <c r="DM23" s="1513"/>
      <c r="DN23" s="1513"/>
      <c r="DO23" s="1513"/>
      <c r="DP23" s="1513"/>
      <c r="DQ23" s="1513"/>
      <c r="DR23" s="1513"/>
      <c r="DS23" s="1513"/>
      <c r="DT23" s="1513"/>
      <c r="DU23" s="1513"/>
      <c r="DV23" s="1513"/>
      <c r="DW23" s="1513"/>
      <c r="DX23" s="1513"/>
      <c r="DY23" s="1513"/>
      <c r="DZ23" s="1513"/>
      <c r="EA23" s="1513"/>
      <c r="EB23" s="1513"/>
      <c r="EC23" s="1513"/>
      <c r="ED23" s="1513"/>
      <c r="EE23" s="1513"/>
      <c r="EF23" s="1513"/>
      <c r="EG23" s="1513"/>
    </row>
    <row r="24" spans="1:137" s="1514" customFormat="1" ht="12.5" x14ac:dyDescent="0.35">
      <c r="A24" s="1510" t="s">
        <v>5655</v>
      </c>
      <c r="B24" s="1510" t="s">
        <v>5656</v>
      </c>
      <c r="C24" s="1511">
        <v>9</v>
      </c>
      <c r="D24" s="164">
        <v>19345.5</v>
      </c>
      <c r="E24" s="164">
        <v>19345.5</v>
      </c>
      <c r="F24" s="1512"/>
      <c r="G24" s="1513"/>
      <c r="H24" s="1513"/>
      <c r="I24" s="1513"/>
      <c r="J24" s="1513"/>
      <c r="K24" s="1513"/>
      <c r="L24" s="1513"/>
      <c r="M24" s="1513"/>
      <c r="N24" s="1513"/>
      <c r="O24" s="1513"/>
      <c r="P24" s="1513"/>
      <c r="Q24" s="1513"/>
      <c r="R24" s="1513"/>
      <c r="S24" s="1513"/>
      <c r="T24" s="1513"/>
      <c r="U24" s="1513"/>
      <c r="V24" s="1513"/>
      <c r="W24" s="1513"/>
      <c r="X24" s="1513"/>
      <c r="Y24" s="1513"/>
      <c r="Z24" s="1513"/>
      <c r="AA24" s="1513"/>
      <c r="AB24" s="1513"/>
      <c r="AC24" s="1513"/>
      <c r="AD24" s="1513"/>
      <c r="AE24" s="1513"/>
      <c r="AF24" s="1513"/>
      <c r="AG24" s="1513"/>
      <c r="AH24" s="1513"/>
      <c r="AI24" s="1513"/>
      <c r="AJ24" s="1513"/>
      <c r="AK24" s="1513"/>
      <c r="AL24" s="1513"/>
      <c r="AM24" s="1513"/>
      <c r="AN24" s="1513"/>
      <c r="AO24" s="1513"/>
      <c r="AP24" s="1513"/>
      <c r="AQ24" s="1513"/>
      <c r="AR24" s="1513"/>
      <c r="AS24" s="1513"/>
      <c r="AT24" s="1513"/>
      <c r="AU24" s="1513"/>
      <c r="AV24" s="1513"/>
      <c r="AW24" s="1513"/>
      <c r="AX24" s="1513"/>
      <c r="AY24" s="1513"/>
      <c r="AZ24" s="1513"/>
      <c r="BA24" s="1513"/>
      <c r="BB24" s="1513"/>
      <c r="BC24" s="1513"/>
      <c r="BD24" s="1513"/>
      <c r="BE24" s="1513"/>
      <c r="BF24" s="1513"/>
      <c r="BG24" s="1513"/>
      <c r="BH24" s="1513"/>
      <c r="BI24" s="1513"/>
      <c r="BJ24" s="1513"/>
      <c r="BK24" s="1513"/>
      <c r="BL24" s="1513"/>
      <c r="BM24" s="1513"/>
      <c r="BN24" s="1513"/>
      <c r="BO24" s="1513"/>
      <c r="BP24" s="1513"/>
      <c r="BQ24" s="1513"/>
      <c r="BR24" s="1513"/>
      <c r="BS24" s="1513"/>
      <c r="BT24" s="1513"/>
      <c r="BU24" s="1513"/>
      <c r="BV24" s="1513"/>
      <c r="BW24" s="1513"/>
      <c r="BX24" s="1513"/>
      <c r="BY24" s="1513"/>
      <c r="BZ24" s="1513"/>
      <c r="CA24" s="1513"/>
      <c r="CB24" s="1513"/>
      <c r="CC24" s="1513"/>
      <c r="CD24" s="1513"/>
      <c r="CE24" s="1513"/>
      <c r="CF24" s="1513"/>
      <c r="CG24" s="1513"/>
      <c r="CH24" s="1513"/>
      <c r="CI24" s="1513"/>
      <c r="CJ24" s="1513"/>
      <c r="CK24" s="1513"/>
      <c r="CL24" s="1513"/>
      <c r="CM24" s="1513"/>
      <c r="CN24" s="1513"/>
      <c r="CO24" s="1513"/>
      <c r="CP24" s="1513"/>
      <c r="CQ24" s="1513"/>
      <c r="CR24" s="1513"/>
      <c r="CS24" s="1513"/>
      <c r="CT24" s="1513"/>
      <c r="CU24" s="1513"/>
      <c r="CV24" s="1513"/>
      <c r="CW24" s="1513"/>
      <c r="CX24" s="1513"/>
      <c r="CY24" s="1513"/>
      <c r="CZ24" s="1513"/>
      <c r="DA24" s="1513"/>
      <c r="DB24" s="1513"/>
      <c r="DC24" s="1513"/>
      <c r="DD24" s="1513"/>
      <c r="DE24" s="1513"/>
      <c r="DF24" s="1513"/>
      <c r="DG24" s="1513"/>
      <c r="DH24" s="1513"/>
      <c r="DI24" s="1513"/>
      <c r="DJ24" s="1513"/>
      <c r="DK24" s="1513"/>
      <c r="DL24" s="1513"/>
      <c r="DM24" s="1513"/>
      <c r="DN24" s="1513"/>
      <c r="DO24" s="1513"/>
      <c r="DP24" s="1513"/>
      <c r="DQ24" s="1513"/>
      <c r="DR24" s="1513"/>
      <c r="DS24" s="1513"/>
      <c r="DT24" s="1513"/>
      <c r="DU24" s="1513"/>
      <c r="DV24" s="1513"/>
      <c r="DW24" s="1513"/>
      <c r="DX24" s="1513"/>
      <c r="DY24" s="1513"/>
      <c r="DZ24" s="1513"/>
      <c r="EA24" s="1513"/>
      <c r="EB24" s="1513"/>
      <c r="EC24" s="1513"/>
      <c r="ED24" s="1513"/>
      <c r="EE24" s="1513"/>
      <c r="EF24" s="1513"/>
      <c r="EG24" s="1513"/>
    </row>
    <row r="25" spans="1:137" s="1514" customFormat="1" ht="12.5" x14ac:dyDescent="0.35">
      <c r="A25" s="1510" t="s">
        <v>5657</v>
      </c>
      <c r="B25" s="1510" t="s">
        <v>5658</v>
      </c>
      <c r="C25" s="1511">
        <v>2</v>
      </c>
      <c r="D25" s="164">
        <v>18570</v>
      </c>
      <c r="E25" s="164">
        <v>18570</v>
      </c>
      <c r="F25" s="1512"/>
      <c r="G25" s="1513"/>
      <c r="H25" s="1513"/>
      <c r="I25" s="1513"/>
      <c r="J25" s="1513"/>
      <c r="K25" s="1513"/>
      <c r="L25" s="1513"/>
      <c r="M25" s="1513"/>
      <c r="N25" s="1513"/>
      <c r="O25" s="1513"/>
      <c r="P25" s="1513"/>
      <c r="Q25" s="1513"/>
      <c r="R25" s="1513"/>
      <c r="S25" s="1513"/>
      <c r="T25" s="1513"/>
      <c r="U25" s="1513"/>
      <c r="V25" s="1513"/>
      <c r="W25" s="1513"/>
      <c r="X25" s="1513"/>
      <c r="Y25" s="1513"/>
      <c r="Z25" s="1513"/>
      <c r="AA25" s="1513"/>
      <c r="AB25" s="1513"/>
      <c r="AC25" s="1513"/>
      <c r="AD25" s="1513"/>
      <c r="AE25" s="1513"/>
      <c r="AF25" s="1513"/>
      <c r="AG25" s="1513"/>
      <c r="AH25" s="1513"/>
      <c r="AI25" s="1513"/>
      <c r="AJ25" s="1513"/>
      <c r="AK25" s="1513"/>
      <c r="AL25" s="1513"/>
      <c r="AM25" s="1513"/>
      <c r="AN25" s="1513"/>
      <c r="AO25" s="1513"/>
      <c r="AP25" s="1513"/>
      <c r="AQ25" s="1513"/>
      <c r="AR25" s="1513"/>
      <c r="AS25" s="1513"/>
      <c r="AT25" s="1513"/>
      <c r="AU25" s="1513"/>
      <c r="AV25" s="1513"/>
      <c r="AW25" s="1513"/>
      <c r="AX25" s="1513"/>
      <c r="AY25" s="1513"/>
      <c r="AZ25" s="1513"/>
      <c r="BA25" s="1513"/>
      <c r="BB25" s="1513"/>
      <c r="BC25" s="1513"/>
      <c r="BD25" s="1513"/>
      <c r="BE25" s="1513"/>
      <c r="BF25" s="1513"/>
      <c r="BG25" s="1513"/>
      <c r="BH25" s="1513"/>
      <c r="BI25" s="1513"/>
      <c r="BJ25" s="1513"/>
      <c r="BK25" s="1513"/>
      <c r="BL25" s="1513"/>
      <c r="BM25" s="1513"/>
      <c r="BN25" s="1513"/>
      <c r="BO25" s="1513"/>
      <c r="BP25" s="1513"/>
      <c r="BQ25" s="1513"/>
      <c r="BR25" s="1513"/>
      <c r="BS25" s="1513"/>
      <c r="BT25" s="1513"/>
      <c r="BU25" s="1513"/>
      <c r="BV25" s="1513"/>
      <c r="BW25" s="1513"/>
      <c r="BX25" s="1513"/>
      <c r="BY25" s="1513"/>
      <c r="BZ25" s="1513"/>
      <c r="CA25" s="1513"/>
      <c r="CB25" s="1513"/>
      <c r="CC25" s="1513"/>
      <c r="CD25" s="1513"/>
      <c r="CE25" s="1513"/>
      <c r="CF25" s="1513"/>
      <c r="CG25" s="1513"/>
      <c r="CH25" s="1513"/>
      <c r="CI25" s="1513"/>
      <c r="CJ25" s="1513"/>
      <c r="CK25" s="1513"/>
      <c r="CL25" s="1513"/>
      <c r="CM25" s="1513"/>
      <c r="CN25" s="1513"/>
      <c r="CO25" s="1513"/>
      <c r="CP25" s="1513"/>
      <c r="CQ25" s="1513"/>
      <c r="CR25" s="1513"/>
      <c r="CS25" s="1513"/>
      <c r="CT25" s="1513"/>
      <c r="CU25" s="1513"/>
      <c r="CV25" s="1513"/>
      <c r="CW25" s="1513"/>
      <c r="CX25" s="1513"/>
      <c r="CY25" s="1513"/>
      <c r="CZ25" s="1513"/>
      <c r="DA25" s="1513"/>
      <c r="DB25" s="1513"/>
      <c r="DC25" s="1513"/>
      <c r="DD25" s="1513"/>
      <c r="DE25" s="1513"/>
      <c r="DF25" s="1513"/>
      <c r="DG25" s="1513"/>
      <c r="DH25" s="1513"/>
      <c r="DI25" s="1513"/>
      <c r="DJ25" s="1513"/>
      <c r="DK25" s="1513"/>
      <c r="DL25" s="1513"/>
      <c r="DM25" s="1513"/>
      <c r="DN25" s="1513"/>
      <c r="DO25" s="1513"/>
      <c r="DP25" s="1513"/>
      <c r="DQ25" s="1513"/>
      <c r="DR25" s="1513"/>
      <c r="DS25" s="1513"/>
      <c r="DT25" s="1513"/>
      <c r="DU25" s="1513"/>
      <c r="DV25" s="1513"/>
      <c r="DW25" s="1513"/>
      <c r="DX25" s="1513"/>
      <c r="DY25" s="1513"/>
      <c r="DZ25" s="1513"/>
      <c r="EA25" s="1513"/>
      <c r="EB25" s="1513"/>
      <c r="EC25" s="1513"/>
      <c r="ED25" s="1513"/>
      <c r="EE25" s="1513"/>
      <c r="EF25" s="1513"/>
      <c r="EG25" s="1513"/>
    </row>
    <row r="26" spans="1:137" s="1514" customFormat="1" ht="12.5" x14ac:dyDescent="0.35">
      <c r="A26" s="1510" t="s">
        <v>5659</v>
      </c>
      <c r="B26" s="1510" t="s">
        <v>5660</v>
      </c>
      <c r="C26" s="1511">
        <v>7</v>
      </c>
      <c r="D26" s="164">
        <v>50365.5</v>
      </c>
      <c r="E26" s="164">
        <v>50365.5</v>
      </c>
      <c r="F26" s="1512"/>
      <c r="G26" s="1513"/>
      <c r="H26" s="1513"/>
      <c r="I26" s="1513"/>
      <c r="J26" s="1513"/>
      <c r="K26" s="1513"/>
      <c r="L26" s="1513"/>
      <c r="M26" s="1513"/>
      <c r="N26" s="1513"/>
      <c r="O26" s="1513"/>
      <c r="P26" s="1513"/>
      <c r="Q26" s="1513"/>
      <c r="R26" s="1513"/>
      <c r="S26" s="1513"/>
      <c r="T26" s="1513"/>
      <c r="U26" s="1513"/>
      <c r="V26" s="1513"/>
      <c r="W26" s="1513"/>
      <c r="X26" s="1513"/>
      <c r="Y26" s="1513"/>
      <c r="Z26" s="1513"/>
      <c r="AA26" s="1513"/>
      <c r="AB26" s="1513"/>
      <c r="AC26" s="1513"/>
      <c r="AD26" s="1513"/>
      <c r="AE26" s="1513"/>
      <c r="AF26" s="1513"/>
      <c r="AG26" s="1513"/>
      <c r="AH26" s="1513"/>
      <c r="AI26" s="1513"/>
      <c r="AJ26" s="1513"/>
      <c r="AK26" s="1513"/>
      <c r="AL26" s="1513"/>
      <c r="AM26" s="1513"/>
      <c r="AN26" s="1513"/>
      <c r="AO26" s="1513"/>
      <c r="AP26" s="1513"/>
      <c r="AQ26" s="1513"/>
      <c r="AR26" s="1513"/>
      <c r="AS26" s="1513"/>
      <c r="AT26" s="1513"/>
      <c r="AU26" s="1513"/>
      <c r="AV26" s="1513"/>
      <c r="AW26" s="1513"/>
      <c r="AX26" s="1513"/>
      <c r="AY26" s="1513"/>
      <c r="AZ26" s="1513"/>
      <c r="BA26" s="1513"/>
      <c r="BB26" s="1513"/>
      <c r="BC26" s="1513"/>
      <c r="BD26" s="1513"/>
      <c r="BE26" s="1513"/>
      <c r="BF26" s="1513"/>
      <c r="BG26" s="1513"/>
      <c r="BH26" s="1513"/>
      <c r="BI26" s="1513"/>
      <c r="BJ26" s="1513"/>
      <c r="BK26" s="1513"/>
      <c r="BL26" s="1513"/>
      <c r="BM26" s="1513"/>
      <c r="BN26" s="1513"/>
      <c r="BO26" s="1513"/>
      <c r="BP26" s="1513"/>
      <c r="BQ26" s="1513"/>
      <c r="BR26" s="1513"/>
      <c r="BS26" s="1513"/>
      <c r="BT26" s="1513"/>
      <c r="BU26" s="1513"/>
      <c r="BV26" s="1513"/>
      <c r="BW26" s="1513"/>
      <c r="BX26" s="1513"/>
      <c r="BY26" s="1513"/>
      <c r="BZ26" s="1513"/>
      <c r="CA26" s="1513"/>
      <c r="CB26" s="1513"/>
      <c r="CC26" s="1513"/>
      <c r="CD26" s="1513"/>
      <c r="CE26" s="1513"/>
      <c r="CF26" s="1513"/>
      <c r="CG26" s="1513"/>
      <c r="CH26" s="1513"/>
      <c r="CI26" s="1513"/>
      <c r="CJ26" s="1513"/>
      <c r="CK26" s="1513"/>
      <c r="CL26" s="1513"/>
      <c r="CM26" s="1513"/>
      <c r="CN26" s="1513"/>
      <c r="CO26" s="1513"/>
      <c r="CP26" s="1513"/>
      <c r="CQ26" s="1513"/>
      <c r="CR26" s="1513"/>
      <c r="CS26" s="1513"/>
      <c r="CT26" s="1513"/>
      <c r="CU26" s="1513"/>
      <c r="CV26" s="1513"/>
      <c r="CW26" s="1513"/>
      <c r="CX26" s="1513"/>
      <c r="CY26" s="1513"/>
      <c r="CZ26" s="1513"/>
      <c r="DA26" s="1513"/>
      <c r="DB26" s="1513"/>
      <c r="DC26" s="1513"/>
      <c r="DD26" s="1513"/>
      <c r="DE26" s="1513"/>
      <c r="DF26" s="1513"/>
      <c r="DG26" s="1513"/>
      <c r="DH26" s="1513"/>
      <c r="DI26" s="1513"/>
      <c r="DJ26" s="1513"/>
      <c r="DK26" s="1513"/>
      <c r="DL26" s="1513"/>
      <c r="DM26" s="1513"/>
      <c r="DN26" s="1513"/>
      <c r="DO26" s="1513"/>
      <c r="DP26" s="1513"/>
      <c r="DQ26" s="1513"/>
      <c r="DR26" s="1513"/>
      <c r="DS26" s="1513"/>
      <c r="DT26" s="1513"/>
      <c r="DU26" s="1513"/>
      <c r="DV26" s="1513"/>
      <c r="DW26" s="1513"/>
      <c r="DX26" s="1513"/>
      <c r="DY26" s="1513"/>
      <c r="DZ26" s="1513"/>
      <c r="EA26" s="1513"/>
      <c r="EB26" s="1513"/>
      <c r="EC26" s="1513"/>
      <c r="ED26" s="1513"/>
      <c r="EE26" s="1513"/>
      <c r="EF26" s="1513"/>
      <c r="EG26" s="1513"/>
    </row>
    <row r="27" spans="1:137" s="1514" customFormat="1" ht="12.5" x14ac:dyDescent="0.35">
      <c r="A27" s="1510" t="s">
        <v>5661</v>
      </c>
      <c r="B27" s="1510" t="s">
        <v>5662</v>
      </c>
      <c r="C27" s="1511">
        <v>1</v>
      </c>
      <c r="D27" s="164">
        <v>40530</v>
      </c>
      <c r="E27" s="164">
        <v>40530</v>
      </c>
      <c r="F27" s="1512"/>
      <c r="G27" s="1513"/>
      <c r="H27" s="1513"/>
      <c r="I27" s="1513"/>
      <c r="J27" s="1513"/>
      <c r="K27" s="1513"/>
      <c r="L27" s="1513"/>
      <c r="M27" s="1513"/>
      <c r="N27" s="1513"/>
      <c r="O27" s="1513"/>
      <c r="P27" s="1513"/>
      <c r="Q27" s="1513"/>
      <c r="R27" s="1513"/>
      <c r="S27" s="1513"/>
      <c r="T27" s="1513"/>
      <c r="U27" s="1513"/>
      <c r="V27" s="1513"/>
      <c r="W27" s="1513"/>
      <c r="X27" s="1513"/>
      <c r="Y27" s="1513"/>
      <c r="Z27" s="1513"/>
      <c r="AA27" s="1513"/>
      <c r="AB27" s="1513"/>
      <c r="AC27" s="1513"/>
      <c r="AD27" s="1513"/>
      <c r="AE27" s="1513"/>
      <c r="AF27" s="1513"/>
      <c r="AG27" s="1513"/>
      <c r="AH27" s="1513"/>
      <c r="AI27" s="1513"/>
      <c r="AJ27" s="1513"/>
      <c r="AK27" s="1513"/>
      <c r="AL27" s="1513"/>
      <c r="AM27" s="1513"/>
      <c r="AN27" s="1513"/>
      <c r="AO27" s="1513"/>
      <c r="AP27" s="1513"/>
      <c r="AQ27" s="1513"/>
      <c r="AR27" s="1513"/>
      <c r="AS27" s="1513"/>
      <c r="AT27" s="1513"/>
      <c r="AU27" s="1513"/>
      <c r="AV27" s="1513"/>
      <c r="AW27" s="1513"/>
      <c r="AX27" s="1513"/>
      <c r="AY27" s="1513"/>
      <c r="AZ27" s="1513"/>
      <c r="BA27" s="1513"/>
      <c r="BB27" s="1513"/>
      <c r="BC27" s="1513"/>
      <c r="BD27" s="1513"/>
      <c r="BE27" s="1513"/>
      <c r="BF27" s="1513"/>
      <c r="BG27" s="1513"/>
      <c r="BH27" s="1513"/>
      <c r="BI27" s="1513"/>
      <c r="BJ27" s="1513"/>
      <c r="BK27" s="1513"/>
      <c r="BL27" s="1513"/>
      <c r="BM27" s="1513"/>
      <c r="BN27" s="1513"/>
      <c r="BO27" s="1513"/>
      <c r="BP27" s="1513"/>
      <c r="BQ27" s="1513"/>
      <c r="BR27" s="1513"/>
      <c r="BS27" s="1513"/>
      <c r="BT27" s="1513"/>
      <c r="BU27" s="1513"/>
      <c r="BV27" s="1513"/>
      <c r="BW27" s="1513"/>
      <c r="BX27" s="1513"/>
      <c r="BY27" s="1513"/>
      <c r="BZ27" s="1513"/>
      <c r="CA27" s="1513"/>
      <c r="CB27" s="1513"/>
      <c r="CC27" s="1513"/>
      <c r="CD27" s="1513"/>
      <c r="CE27" s="1513"/>
      <c r="CF27" s="1513"/>
      <c r="CG27" s="1513"/>
      <c r="CH27" s="1513"/>
      <c r="CI27" s="1513"/>
      <c r="CJ27" s="1513"/>
      <c r="CK27" s="1513"/>
      <c r="CL27" s="1513"/>
      <c r="CM27" s="1513"/>
      <c r="CN27" s="1513"/>
      <c r="CO27" s="1513"/>
      <c r="CP27" s="1513"/>
      <c r="CQ27" s="1513"/>
      <c r="CR27" s="1513"/>
      <c r="CS27" s="1513"/>
      <c r="CT27" s="1513"/>
      <c r="CU27" s="1513"/>
      <c r="CV27" s="1513"/>
      <c r="CW27" s="1513"/>
      <c r="CX27" s="1513"/>
      <c r="CY27" s="1513"/>
      <c r="CZ27" s="1513"/>
      <c r="DA27" s="1513"/>
      <c r="DB27" s="1513"/>
      <c r="DC27" s="1513"/>
      <c r="DD27" s="1513"/>
      <c r="DE27" s="1513"/>
      <c r="DF27" s="1513"/>
      <c r="DG27" s="1513"/>
      <c r="DH27" s="1513"/>
      <c r="DI27" s="1513"/>
      <c r="DJ27" s="1513"/>
      <c r="DK27" s="1513"/>
      <c r="DL27" s="1513"/>
      <c r="DM27" s="1513"/>
      <c r="DN27" s="1513"/>
      <c r="DO27" s="1513"/>
      <c r="DP27" s="1513"/>
      <c r="DQ27" s="1513"/>
      <c r="DR27" s="1513"/>
      <c r="DS27" s="1513"/>
      <c r="DT27" s="1513"/>
      <c r="DU27" s="1513"/>
      <c r="DV27" s="1513"/>
      <c r="DW27" s="1513"/>
      <c r="DX27" s="1513"/>
      <c r="DY27" s="1513"/>
      <c r="DZ27" s="1513"/>
      <c r="EA27" s="1513"/>
      <c r="EB27" s="1513"/>
      <c r="EC27" s="1513"/>
      <c r="ED27" s="1513"/>
      <c r="EE27" s="1513"/>
      <c r="EF27" s="1513"/>
      <c r="EG27" s="1513"/>
    </row>
    <row r="28" spans="1:137" s="1520" customFormat="1" ht="12.5" x14ac:dyDescent="0.35">
      <c r="A28" s="1518" t="s">
        <v>4931</v>
      </c>
      <c r="B28" s="1518" t="s">
        <v>5663</v>
      </c>
      <c r="C28" s="1519">
        <v>18</v>
      </c>
      <c r="D28" s="272">
        <v>36027</v>
      </c>
      <c r="E28" s="272">
        <v>36027</v>
      </c>
      <c r="F28" s="1512"/>
      <c r="G28" s="1517"/>
      <c r="H28" s="1517"/>
      <c r="I28" s="1517"/>
      <c r="J28" s="1517"/>
      <c r="K28" s="1517"/>
      <c r="L28" s="1517"/>
      <c r="M28" s="1517"/>
      <c r="N28" s="1517"/>
      <c r="O28" s="1517"/>
      <c r="P28" s="1517"/>
      <c r="Q28" s="1517"/>
      <c r="R28" s="1517"/>
      <c r="S28" s="1517"/>
      <c r="T28" s="1517"/>
      <c r="U28" s="1517"/>
      <c r="V28" s="1517"/>
      <c r="W28" s="1517"/>
      <c r="X28" s="1517"/>
      <c r="Y28" s="1517"/>
      <c r="Z28" s="1517"/>
      <c r="AA28" s="1517"/>
      <c r="AB28" s="1517"/>
      <c r="AC28" s="1517"/>
      <c r="AD28" s="1517"/>
      <c r="AE28" s="1517"/>
      <c r="AF28" s="1517"/>
      <c r="AG28" s="1517"/>
      <c r="AH28" s="1517"/>
      <c r="AI28" s="1517"/>
      <c r="AJ28" s="1517"/>
      <c r="AK28" s="1517"/>
      <c r="AL28" s="1517"/>
      <c r="AM28" s="1517"/>
      <c r="AN28" s="1517"/>
      <c r="AO28" s="1517"/>
      <c r="AP28" s="1517"/>
      <c r="AQ28" s="1517"/>
      <c r="AR28" s="1517"/>
      <c r="AS28" s="1517"/>
      <c r="AT28" s="1517"/>
      <c r="AU28" s="1517"/>
      <c r="AV28" s="1517"/>
      <c r="AW28" s="1517"/>
      <c r="AX28" s="1517"/>
      <c r="AY28" s="1517"/>
      <c r="AZ28" s="1517"/>
      <c r="BA28" s="1517"/>
      <c r="BB28" s="1517"/>
      <c r="BC28" s="1517"/>
      <c r="BD28" s="1517"/>
      <c r="BE28" s="1517"/>
      <c r="BF28" s="1517"/>
      <c r="BG28" s="1517"/>
      <c r="BH28" s="1517"/>
      <c r="BI28" s="1517"/>
      <c r="BJ28" s="1517"/>
      <c r="BK28" s="1517"/>
      <c r="BL28" s="1517"/>
      <c r="BM28" s="1517"/>
      <c r="BN28" s="1517"/>
      <c r="BO28" s="1517"/>
      <c r="BP28" s="1517"/>
      <c r="BQ28" s="1517"/>
      <c r="BR28" s="1517"/>
      <c r="BS28" s="1517"/>
      <c r="BT28" s="1517"/>
      <c r="BU28" s="1517"/>
      <c r="BV28" s="1517"/>
      <c r="BW28" s="1517"/>
      <c r="BX28" s="1517"/>
      <c r="BY28" s="1517"/>
      <c r="BZ28" s="1517"/>
      <c r="CA28" s="1517"/>
      <c r="CB28" s="1517"/>
      <c r="CC28" s="1517"/>
      <c r="CD28" s="1517"/>
      <c r="CE28" s="1517"/>
      <c r="CF28" s="1517"/>
      <c r="CG28" s="1517"/>
      <c r="CH28" s="1517"/>
      <c r="CI28" s="1517"/>
      <c r="CJ28" s="1517"/>
      <c r="CK28" s="1517"/>
      <c r="CL28" s="1517"/>
      <c r="CM28" s="1517"/>
      <c r="CN28" s="1517"/>
      <c r="CO28" s="1517"/>
      <c r="CP28" s="1517"/>
      <c r="CQ28" s="1517"/>
      <c r="CR28" s="1517"/>
      <c r="CS28" s="1517"/>
      <c r="CT28" s="1517"/>
      <c r="CU28" s="1517"/>
      <c r="CV28" s="1517"/>
      <c r="CW28" s="1517"/>
      <c r="CX28" s="1517"/>
      <c r="CY28" s="1517"/>
      <c r="CZ28" s="1517"/>
      <c r="DA28" s="1517"/>
      <c r="DB28" s="1517"/>
      <c r="DC28" s="1517"/>
      <c r="DD28" s="1517"/>
      <c r="DE28" s="1517"/>
      <c r="DF28" s="1517"/>
      <c r="DG28" s="1517"/>
      <c r="DH28" s="1517"/>
      <c r="DI28" s="1517"/>
      <c r="DJ28" s="1517"/>
      <c r="DK28" s="1517"/>
      <c r="DL28" s="1517"/>
      <c r="DM28" s="1517"/>
      <c r="DN28" s="1517"/>
      <c r="DO28" s="1517"/>
      <c r="DP28" s="1517"/>
      <c r="DQ28" s="1517"/>
      <c r="DR28" s="1517"/>
      <c r="DS28" s="1517"/>
      <c r="DT28" s="1517"/>
      <c r="DU28" s="1517"/>
      <c r="DV28" s="1517"/>
      <c r="DW28" s="1517"/>
      <c r="DX28" s="1517"/>
      <c r="DY28" s="1517"/>
      <c r="DZ28" s="1517"/>
      <c r="EA28" s="1517"/>
      <c r="EB28" s="1517"/>
      <c r="EC28" s="1517"/>
      <c r="ED28" s="1517"/>
      <c r="EE28" s="1517"/>
      <c r="EF28" s="1517"/>
      <c r="EG28" s="1517"/>
    </row>
    <row r="29" spans="1:137" s="1520" customFormat="1" ht="12.5" x14ac:dyDescent="0.35">
      <c r="A29" s="1518" t="s">
        <v>5582</v>
      </c>
      <c r="B29" s="1518" t="s">
        <v>5664</v>
      </c>
      <c r="C29" s="1519">
        <v>1</v>
      </c>
      <c r="D29" s="272">
        <v>32196</v>
      </c>
      <c r="E29" s="272">
        <v>32196</v>
      </c>
      <c r="F29" s="1512"/>
      <c r="G29" s="1517"/>
      <c r="H29" s="1517"/>
      <c r="I29" s="1517"/>
      <c r="J29" s="1517"/>
      <c r="K29" s="1517"/>
      <c r="L29" s="1517"/>
      <c r="M29" s="1517"/>
      <c r="N29" s="1517"/>
      <c r="O29" s="1517"/>
      <c r="P29" s="1517"/>
      <c r="Q29" s="1517"/>
      <c r="R29" s="1517"/>
      <c r="S29" s="1517"/>
      <c r="T29" s="1517"/>
      <c r="U29" s="1517"/>
      <c r="V29" s="1517"/>
      <c r="W29" s="1517"/>
      <c r="X29" s="1517"/>
      <c r="Y29" s="1517"/>
      <c r="Z29" s="1517"/>
      <c r="AA29" s="1517"/>
      <c r="AB29" s="1517"/>
      <c r="AC29" s="1517"/>
      <c r="AD29" s="1517"/>
      <c r="AE29" s="1517"/>
      <c r="AF29" s="1517"/>
      <c r="AG29" s="1517"/>
      <c r="AH29" s="1517"/>
      <c r="AI29" s="1517"/>
      <c r="AJ29" s="1517"/>
      <c r="AK29" s="1517"/>
      <c r="AL29" s="1517"/>
      <c r="AM29" s="1517"/>
      <c r="AN29" s="1517"/>
      <c r="AO29" s="1517"/>
      <c r="AP29" s="1517"/>
      <c r="AQ29" s="1517"/>
      <c r="AR29" s="1517"/>
      <c r="AS29" s="1517"/>
      <c r="AT29" s="1517"/>
      <c r="AU29" s="1517"/>
      <c r="AV29" s="1517"/>
      <c r="AW29" s="1517"/>
      <c r="AX29" s="1517"/>
      <c r="AY29" s="1517"/>
      <c r="AZ29" s="1517"/>
      <c r="BA29" s="1517"/>
      <c r="BB29" s="1517"/>
      <c r="BC29" s="1517"/>
      <c r="BD29" s="1517"/>
      <c r="BE29" s="1517"/>
      <c r="BF29" s="1517"/>
      <c r="BG29" s="1517"/>
      <c r="BH29" s="1517"/>
      <c r="BI29" s="1517"/>
      <c r="BJ29" s="1517"/>
      <c r="BK29" s="1517"/>
      <c r="BL29" s="1517"/>
      <c r="BM29" s="1517"/>
      <c r="BN29" s="1517"/>
      <c r="BO29" s="1517"/>
      <c r="BP29" s="1517"/>
      <c r="BQ29" s="1517"/>
      <c r="BR29" s="1517"/>
      <c r="BS29" s="1517"/>
      <c r="BT29" s="1517"/>
      <c r="BU29" s="1517"/>
      <c r="BV29" s="1517"/>
      <c r="BW29" s="1517"/>
      <c r="BX29" s="1517"/>
      <c r="BY29" s="1517"/>
      <c r="BZ29" s="1517"/>
      <c r="CA29" s="1517"/>
      <c r="CB29" s="1517"/>
      <c r="CC29" s="1517"/>
      <c r="CD29" s="1517"/>
      <c r="CE29" s="1517"/>
      <c r="CF29" s="1517"/>
      <c r="CG29" s="1517"/>
      <c r="CH29" s="1517"/>
      <c r="CI29" s="1517"/>
      <c r="CJ29" s="1517"/>
      <c r="CK29" s="1517"/>
      <c r="CL29" s="1517"/>
      <c r="CM29" s="1517"/>
      <c r="CN29" s="1517"/>
      <c r="CO29" s="1517"/>
      <c r="CP29" s="1517"/>
      <c r="CQ29" s="1517"/>
      <c r="CR29" s="1517"/>
      <c r="CS29" s="1517"/>
      <c r="CT29" s="1517"/>
      <c r="CU29" s="1517"/>
      <c r="CV29" s="1517"/>
      <c r="CW29" s="1517"/>
      <c r="CX29" s="1517"/>
      <c r="CY29" s="1517"/>
      <c r="CZ29" s="1517"/>
      <c r="DA29" s="1517"/>
      <c r="DB29" s="1517"/>
      <c r="DC29" s="1517"/>
      <c r="DD29" s="1517"/>
      <c r="DE29" s="1517"/>
      <c r="DF29" s="1517"/>
      <c r="DG29" s="1517"/>
      <c r="DH29" s="1517"/>
      <c r="DI29" s="1517"/>
      <c r="DJ29" s="1517"/>
      <c r="DK29" s="1517"/>
      <c r="DL29" s="1517"/>
      <c r="DM29" s="1517"/>
      <c r="DN29" s="1517"/>
      <c r="DO29" s="1517"/>
      <c r="DP29" s="1517"/>
      <c r="DQ29" s="1517"/>
      <c r="DR29" s="1517"/>
      <c r="DS29" s="1517"/>
      <c r="DT29" s="1517"/>
      <c r="DU29" s="1517"/>
      <c r="DV29" s="1517"/>
      <c r="DW29" s="1517"/>
      <c r="DX29" s="1517"/>
      <c r="DY29" s="1517"/>
      <c r="DZ29" s="1517"/>
      <c r="EA29" s="1517"/>
      <c r="EB29" s="1517"/>
      <c r="EC29" s="1517"/>
      <c r="ED29" s="1517"/>
      <c r="EE29" s="1517"/>
      <c r="EF29" s="1517"/>
      <c r="EG29" s="1517"/>
    </row>
    <row r="30" spans="1:137" s="1520" customFormat="1" ht="12.5" x14ac:dyDescent="0.35">
      <c r="A30" s="1518" t="s">
        <v>5581</v>
      </c>
      <c r="B30" s="1518" t="s">
        <v>5665</v>
      </c>
      <c r="C30" s="1519">
        <v>2</v>
      </c>
      <c r="D30" s="272">
        <v>27019.5</v>
      </c>
      <c r="E30" s="272">
        <v>27019.5</v>
      </c>
      <c r="F30" s="1512"/>
      <c r="G30" s="1517"/>
      <c r="H30" s="1517"/>
      <c r="I30" s="1517"/>
      <c r="J30" s="1517"/>
      <c r="K30" s="1517"/>
      <c r="L30" s="1517"/>
      <c r="M30" s="1517"/>
      <c r="N30" s="1517"/>
      <c r="O30" s="1517"/>
      <c r="P30" s="1517"/>
      <c r="Q30" s="1517"/>
      <c r="R30" s="1517"/>
      <c r="S30" s="1517"/>
      <c r="T30" s="1517"/>
      <c r="U30" s="1517"/>
      <c r="V30" s="1517"/>
      <c r="W30" s="1517"/>
      <c r="X30" s="1517"/>
      <c r="Y30" s="1517"/>
      <c r="Z30" s="1517"/>
      <c r="AA30" s="1517"/>
      <c r="AB30" s="1517"/>
      <c r="AC30" s="1517"/>
      <c r="AD30" s="1517"/>
      <c r="AE30" s="1517"/>
      <c r="AF30" s="1517"/>
      <c r="AG30" s="1517"/>
      <c r="AH30" s="1517"/>
      <c r="AI30" s="1517"/>
      <c r="AJ30" s="1517"/>
      <c r="AK30" s="1517"/>
      <c r="AL30" s="1517"/>
      <c r="AM30" s="1517"/>
      <c r="AN30" s="1517"/>
      <c r="AO30" s="1517"/>
      <c r="AP30" s="1517"/>
      <c r="AQ30" s="1517"/>
      <c r="AR30" s="1517"/>
      <c r="AS30" s="1517"/>
      <c r="AT30" s="1517"/>
      <c r="AU30" s="1517"/>
      <c r="AV30" s="1517"/>
      <c r="AW30" s="1517"/>
      <c r="AX30" s="1517"/>
      <c r="AY30" s="1517"/>
      <c r="AZ30" s="1517"/>
      <c r="BA30" s="1517"/>
      <c r="BB30" s="1517"/>
      <c r="BC30" s="1517"/>
      <c r="BD30" s="1517"/>
      <c r="BE30" s="1517"/>
      <c r="BF30" s="1517"/>
      <c r="BG30" s="1517"/>
      <c r="BH30" s="1517"/>
      <c r="BI30" s="1517"/>
      <c r="BJ30" s="1517"/>
      <c r="BK30" s="1517"/>
      <c r="BL30" s="1517"/>
      <c r="BM30" s="1517"/>
      <c r="BN30" s="1517"/>
      <c r="BO30" s="1517"/>
      <c r="BP30" s="1517"/>
      <c r="BQ30" s="1517"/>
      <c r="BR30" s="1517"/>
      <c r="BS30" s="1517"/>
      <c r="BT30" s="1517"/>
      <c r="BU30" s="1517"/>
      <c r="BV30" s="1517"/>
      <c r="BW30" s="1517"/>
      <c r="BX30" s="1517"/>
      <c r="BY30" s="1517"/>
      <c r="BZ30" s="1517"/>
      <c r="CA30" s="1517"/>
      <c r="CB30" s="1517"/>
      <c r="CC30" s="1517"/>
      <c r="CD30" s="1517"/>
      <c r="CE30" s="1517"/>
      <c r="CF30" s="1517"/>
      <c r="CG30" s="1517"/>
      <c r="CH30" s="1517"/>
      <c r="CI30" s="1517"/>
      <c r="CJ30" s="1517"/>
      <c r="CK30" s="1517"/>
      <c r="CL30" s="1517"/>
      <c r="CM30" s="1517"/>
      <c r="CN30" s="1517"/>
      <c r="CO30" s="1517"/>
      <c r="CP30" s="1517"/>
      <c r="CQ30" s="1517"/>
      <c r="CR30" s="1517"/>
      <c r="CS30" s="1517"/>
      <c r="CT30" s="1517"/>
      <c r="CU30" s="1517"/>
      <c r="CV30" s="1517"/>
      <c r="CW30" s="1517"/>
      <c r="CX30" s="1517"/>
      <c r="CY30" s="1517"/>
      <c r="CZ30" s="1517"/>
      <c r="DA30" s="1517"/>
      <c r="DB30" s="1517"/>
      <c r="DC30" s="1517"/>
      <c r="DD30" s="1517"/>
      <c r="DE30" s="1517"/>
      <c r="DF30" s="1517"/>
      <c r="DG30" s="1517"/>
      <c r="DH30" s="1517"/>
      <c r="DI30" s="1517"/>
      <c r="DJ30" s="1517"/>
      <c r="DK30" s="1517"/>
      <c r="DL30" s="1517"/>
      <c r="DM30" s="1517"/>
      <c r="DN30" s="1517"/>
      <c r="DO30" s="1517"/>
      <c r="DP30" s="1517"/>
      <c r="DQ30" s="1517"/>
      <c r="DR30" s="1517"/>
      <c r="DS30" s="1517"/>
      <c r="DT30" s="1517"/>
      <c r="DU30" s="1517"/>
      <c r="DV30" s="1517"/>
      <c r="DW30" s="1517"/>
      <c r="DX30" s="1517"/>
      <c r="DY30" s="1517"/>
      <c r="DZ30" s="1517"/>
      <c r="EA30" s="1517"/>
      <c r="EB30" s="1517"/>
      <c r="EC30" s="1517"/>
      <c r="ED30" s="1517"/>
      <c r="EE30" s="1517"/>
      <c r="EF30" s="1517"/>
      <c r="EG30" s="1517"/>
    </row>
    <row r="31" spans="1:137" s="1520" customFormat="1" ht="12.5" x14ac:dyDescent="0.35">
      <c r="A31" s="1518" t="s">
        <v>5580</v>
      </c>
      <c r="B31" s="1518" t="s">
        <v>5666</v>
      </c>
      <c r="C31" s="1519">
        <v>3</v>
      </c>
      <c r="D31" s="272">
        <v>22464</v>
      </c>
      <c r="E31" s="272">
        <v>22464</v>
      </c>
      <c r="F31" s="1512"/>
      <c r="G31" s="1517"/>
      <c r="H31" s="1517"/>
      <c r="I31" s="1517"/>
      <c r="J31" s="1517"/>
      <c r="K31" s="1517"/>
      <c r="L31" s="1517"/>
      <c r="M31" s="1517"/>
      <c r="N31" s="1517"/>
      <c r="O31" s="1517"/>
      <c r="P31" s="1517"/>
      <c r="Q31" s="1517"/>
      <c r="R31" s="1517"/>
      <c r="S31" s="1517"/>
      <c r="T31" s="1517"/>
      <c r="U31" s="1517"/>
      <c r="V31" s="1517"/>
      <c r="W31" s="1517"/>
      <c r="X31" s="1517"/>
      <c r="Y31" s="1517"/>
      <c r="Z31" s="1517"/>
      <c r="AA31" s="1517"/>
      <c r="AB31" s="1517"/>
      <c r="AC31" s="1517"/>
      <c r="AD31" s="1517"/>
      <c r="AE31" s="1517"/>
      <c r="AF31" s="1517"/>
      <c r="AG31" s="1517"/>
      <c r="AH31" s="1517"/>
      <c r="AI31" s="1517"/>
      <c r="AJ31" s="1517"/>
      <c r="AK31" s="1517"/>
      <c r="AL31" s="1517"/>
      <c r="AM31" s="1517"/>
      <c r="AN31" s="1517"/>
      <c r="AO31" s="1517"/>
      <c r="AP31" s="1517"/>
      <c r="AQ31" s="1517"/>
      <c r="AR31" s="1517"/>
      <c r="AS31" s="1517"/>
      <c r="AT31" s="1517"/>
      <c r="AU31" s="1517"/>
      <c r="AV31" s="1517"/>
      <c r="AW31" s="1517"/>
      <c r="AX31" s="1517"/>
      <c r="AY31" s="1517"/>
      <c r="AZ31" s="1517"/>
      <c r="BA31" s="1517"/>
      <c r="BB31" s="1517"/>
      <c r="BC31" s="1517"/>
      <c r="BD31" s="1517"/>
      <c r="BE31" s="1517"/>
      <c r="BF31" s="1517"/>
      <c r="BG31" s="1517"/>
      <c r="BH31" s="1517"/>
      <c r="BI31" s="1517"/>
      <c r="BJ31" s="1517"/>
      <c r="BK31" s="1517"/>
      <c r="BL31" s="1517"/>
      <c r="BM31" s="1517"/>
      <c r="BN31" s="1517"/>
      <c r="BO31" s="1517"/>
      <c r="BP31" s="1517"/>
      <c r="BQ31" s="1517"/>
      <c r="BR31" s="1517"/>
      <c r="BS31" s="1517"/>
      <c r="BT31" s="1517"/>
      <c r="BU31" s="1517"/>
      <c r="BV31" s="1517"/>
      <c r="BW31" s="1517"/>
      <c r="BX31" s="1517"/>
      <c r="BY31" s="1517"/>
      <c r="BZ31" s="1517"/>
      <c r="CA31" s="1517"/>
      <c r="CB31" s="1517"/>
      <c r="CC31" s="1517"/>
      <c r="CD31" s="1517"/>
      <c r="CE31" s="1517"/>
      <c r="CF31" s="1517"/>
      <c r="CG31" s="1517"/>
      <c r="CH31" s="1517"/>
      <c r="CI31" s="1517"/>
      <c r="CJ31" s="1517"/>
      <c r="CK31" s="1517"/>
      <c r="CL31" s="1517"/>
      <c r="CM31" s="1517"/>
      <c r="CN31" s="1517"/>
      <c r="CO31" s="1517"/>
      <c r="CP31" s="1517"/>
      <c r="CQ31" s="1517"/>
      <c r="CR31" s="1517"/>
      <c r="CS31" s="1517"/>
      <c r="CT31" s="1517"/>
      <c r="CU31" s="1517"/>
      <c r="CV31" s="1517"/>
      <c r="CW31" s="1517"/>
      <c r="CX31" s="1517"/>
      <c r="CY31" s="1517"/>
      <c r="CZ31" s="1517"/>
      <c r="DA31" s="1517"/>
      <c r="DB31" s="1517"/>
      <c r="DC31" s="1517"/>
      <c r="DD31" s="1517"/>
      <c r="DE31" s="1517"/>
      <c r="DF31" s="1517"/>
      <c r="DG31" s="1517"/>
      <c r="DH31" s="1517"/>
      <c r="DI31" s="1517"/>
      <c r="DJ31" s="1517"/>
      <c r="DK31" s="1517"/>
      <c r="DL31" s="1517"/>
      <c r="DM31" s="1517"/>
      <c r="DN31" s="1517"/>
      <c r="DO31" s="1517"/>
      <c r="DP31" s="1517"/>
      <c r="DQ31" s="1517"/>
      <c r="DR31" s="1517"/>
      <c r="DS31" s="1517"/>
      <c r="DT31" s="1517"/>
      <c r="DU31" s="1517"/>
      <c r="DV31" s="1517"/>
      <c r="DW31" s="1517"/>
      <c r="DX31" s="1517"/>
      <c r="DY31" s="1517"/>
      <c r="DZ31" s="1517"/>
      <c r="EA31" s="1517"/>
      <c r="EB31" s="1517"/>
      <c r="EC31" s="1517"/>
      <c r="ED31" s="1517"/>
      <c r="EE31" s="1517"/>
      <c r="EF31" s="1517"/>
      <c r="EG31" s="1517"/>
    </row>
    <row r="32" spans="1:137" s="1520" customFormat="1" ht="12.5" x14ac:dyDescent="0.35">
      <c r="A32" s="1518" t="s">
        <v>5578</v>
      </c>
      <c r="B32" s="1518" t="s">
        <v>5667</v>
      </c>
      <c r="C32" s="1519">
        <v>3</v>
      </c>
      <c r="D32" s="272">
        <v>20077.5</v>
      </c>
      <c r="E32" s="272">
        <v>20077.5</v>
      </c>
      <c r="F32" s="1512"/>
      <c r="G32" s="1517"/>
      <c r="H32" s="1517"/>
      <c r="I32" s="1517"/>
      <c r="J32" s="1517"/>
      <c r="K32" s="1517"/>
      <c r="L32" s="1517"/>
      <c r="M32" s="1517"/>
      <c r="N32" s="1517"/>
      <c r="O32" s="1517"/>
      <c r="P32" s="1517"/>
      <c r="Q32" s="1517"/>
      <c r="R32" s="1517"/>
      <c r="S32" s="1517"/>
      <c r="T32" s="1517"/>
      <c r="U32" s="1517"/>
      <c r="V32" s="1517"/>
      <c r="W32" s="1517"/>
      <c r="X32" s="1517"/>
      <c r="Y32" s="1517"/>
      <c r="Z32" s="1517"/>
      <c r="AA32" s="1517"/>
      <c r="AB32" s="1517"/>
      <c r="AC32" s="1517"/>
      <c r="AD32" s="1517"/>
      <c r="AE32" s="1517"/>
      <c r="AF32" s="1517"/>
      <c r="AG32" s="1517"/>
      <c r="AH32" s="1517"/>
      <c r="AI32" s="1517"/>
      <c r="AJ32" s="1517"/>
      <c r="AK32" s="1517"/>
      <c r="AL32" s="1517"/>
      <c r="AM32" s="1517"/>
      <c r="AN32" s="1517"/>
      <c r="AO32" s="1517"/>
      <c r="AP32" s="1517"/>
      <c r="AQ32" s="1517"/>
      <c r="AR32" s="1517"/>
      <c r="AS32" s="1517"/>
      <c r="AT32" s="1517"/>
      <c r="AU32" s="1517"/>
      <c r="AV32" s="1517"/>
      <c r="AW32" s="1517"/>
      <c r="AX32" s="1517"/>
      <c r="AY32" s="1517"/>
      <c r="AZ32" s="1517"/>
      <c r="BA32" s="1517"/>
      <c r="BB32" s="1517"/>
      <c r="BC32" s="1517"/>
      <c r="BD32" s="1517"/>
      <c r="BE32" s="1517"/>
      <c r="BF32" s="1517"/>
      <c r="BG32" s="1517"/>
      <c r="BH32" s="1517"/>
      <c r="BI32" s="1517"/>
      <c r="BJ32" s="1517"/>
      <c r="BK32" s="1517"/>
      <c r="BL32" s="1517"/>
      <c r="BM32" s="1517"/>
      <c r="BN32" s="1517"/>
      <c r="BO32" s="1517"/>
      <c r="BP32" s="1517"/>
      <c r="BQ32" s="1517"/>
      <c r="BR32" s="1517"/>
      <c r="BS32" s="1517"/>
      <c r="BT32" s="1517"/>
      <c r="BU32" s="1517"/>
      <c r="BV32" s="1517"/>
      <c r="BW32" s="1517"/>
      <c r="BX32" s="1517"/>
      <c r="BY32" s="1517"/>
      <c r="BZ32" s="1517"/>
      <c r="CA32" s="1517"/>
      <c r="CB32" s="1517"/>
      <c r="CC32" s="1517"/>
      <c r="CD32" s="1517"/>
      <c r="CE32" s="1517"/>
      <c r="CF32" s="1517"/>
      <c r="CG32" s="1517"/>
      <c r="CH32" s="1517"/>
      <c r="CI32" s="1517"/>
      <c r="CJ32" s="1517"/>
      <c r="CK32" s="1517"/>
      <c r="CL32" s="1517"/>
      <c r="CM32" s="1517"/>
      <c r="CN32" s="1517"/>
      <c r="CO32" s="1517"/>
      <c r="CP32" s="1517"/>
      <c r="CQ32" s="1517"/>
      <c r="CR32" s="1517"/>
      <c r="CS32" s="1517"/>
      <c r="CT32" s="1517"/>
      <c r="CU32" s="1517"/>
      <c r="CV32" s="1517"/>
      <c r="CW32" s="1517"/>
      <c r="CX32" s="1517"/>
      <c r="CY32" s="1517"/>
      <c r="CZ32" s="1517"/>
      <c r="DA32" s="1517"/>
      <c r="DB32" s="1517"/>
      <c r="DC32" s="1517"/>
      <c r="DD32" s="1517"/>
      <c r="DE32" s="1517"/>
      <c r="DF32" s="1517"/>
      <c r="DG32" s="1517"/>
      <c r="DH32" s="1517"/>
      <c r="DI32" s="1517"/>
      <c r="DJ32" s="1517"/>
      <c r="DK32" s="1517"/>
      <c r="DL32" s="1517"/>
      <c r="DM32" s="1517"/>
      <c r="DN32" s="1517"/>
      <c r="DO32" s="1517"/>
      <c r="DP32" s="1517"/>
      <c r="DQ32" s="1517"/>
      <c r="DR32" s="1517"/>
      <c r="DS32" s="1517"/>
      <c r="DT32" s="1517"/>
      <c r="DU32" s="1517"/>
      <c r="DV32" s="1517"/>
      <c r="DW32" s="1517"/>
      <c r="DX32" s="1517"/>
      <c r="DY32" s="1517"/>
      <c r="DZ32" s="1517"/>
      <c r="EA32" s="1517"/>
      <c r="EB32" s="1517"/>
      <c r="EC32" s="1517"/>
      <c r="ED32" s="1517"/>
      <c r="EE32" s="1517"/>
      <c r="EF32" s="1517"/>
      <c r="EG32" s="1517"/>
    </row>
    <row r="33" spans="1:137" s="1514" customFormat="1" ht="12.5" x14ac:dyDescent="0.35">
      <c r="A33" s="1510" t="s">
        <v>5668</v>
      </c>
      <c r="B33" s="1510" t="s">
        <v>5669</v>
      </c>
      <c r="C33" s="1511">
        <v>3</v>
      </c>
      <c r="D33" s="164">
        <v>8209.5</v>
      </c>
      <c r="E33" s="164">
        <v>8209.5</v>
      </c>
      <c r="F33" s="1512"/>
      <c r="G33" s="1513"/>
      <c r="H33" s="1513"/>
      <c r="I33" s="1513"/>
      <c r="J33" s="1513"/>
      <c r="K33" s="1513"/>
      <c r="L33" s="1513"/>
      <c r="M33" s="1513"/>
      <c r="N33" s="1513"/>
      <c r="O33" s="1513"/>
      <c r="P33" s="1513"/>
      <c r="Q33" s="1513"/>
      <c r="R33" s="1513"/>
      <c r="S33" s="1513"/>
      <c r="T33" s="1513"/>
      <c r="U33" s="1513"/>
      <c r="V33" s="1513"/>
      <c r="W33" s="1513"/>
      <c r="X33" s="1513"/>
      <c r="Y33" s="1513"/>
      <c r="Z33" s="1513"/>
      <c r="AA33" s="1513"/>
      <c r="AB33" s="1513"/>
      <c r="AC33" s="1513"/>
      <c r="AD33" s="1513"/>
      <c r="AE33" s="1513"/>
      <c r="AF33" s="1513"/>
      <c r="AG33" s="1513"/>
      <c r="AH33" s="1513"/>
      <c r="AI33" s="1513"/>
      <c r="AJ33" s="1513"/>
      <c r="AK33" s="1513"/>
      <c r="AL33" s="1513"/>
      <c r="AM33" s="1513"/>
      <c r="AN33" s="1513"/>
      <c r="AO33" s="1513"/>
      <c r="AP33" s="1513"/>
      <c r="AQ33" s="1513"/>
      <c r="AR33" s="1513"/>
      <c r="AS33" s="1513"/>
      <c r="AT33" s="1513"/>
      <c r="AU33" s="1513"/>
      <c r="AV33" s="1513"/>
      <c r="AW33" s="1513"/>
      <c r="AX33" s="1513"/>
      <c r="AY33" s="1513"/>
      <c r="AZ33" s="1513"/>
      <c r="BA33" s="1513"/>
      <c r="BB33" s="1513"/>
      <c r="BC33" s="1513"/>
      <c r="BD33" s="1513"/>
      <c r="BE33" s="1513"/>
      <c r="BF33" s="1513"/>
      <c r="BG33" s="1513"/>
      <c r="BH33" s="1513"/>
      <c r="BI33" s="1513"/>
      <c r="BJ33" s="1513"/>
      <c r="BK33" s="1513"/>
      <c r="BL33" s="1513"/>
      <c r="BM33" s="1513"/>
      <c r="BN33" s="1513"/>
      <c r="BO33" s="1513"/>
      <c r="BP33" s="1513"/>
      <c r="BQ33" s="1513"/>
      <c r="BR33" s="1513"/>
      <c r="BS33" s="1513"/>
      <c r="BT33" s="1513"/>
      <c r="BU33" s="1513"/>
      <c r="BV33" s="1513"/>
      <c r="BW33" s="1513"/>
      <c r="BX33" s="1513"/>
      <c r="BY33" s="1513"/>
      <c r="BZ33" s="1513"/>
      <c r="CA33" s="1513"/>
      <c r="CB33" s="1513"/>
      <c r="CC33" s="1513"/>
      <c r="CD33" s="1513"/>
      <c r="CE33" s="1513"/>
      <c r="CF33" s="1513"/>
      <c r="CG33" s="1513"/>
      <c r="CH33" s="1513"/>
      <c r="CI33" s="1513"/>
      <c r="CJ33" s="1513"/>
      <c r="CK33" s="1513"/>
      <c r="CL33" s="1513"/>
      <c r="CM33" s="1513"/>
      <c r="CN33" s="1513"/>
      <c r="CO33" s="1513"/>
      <c r="CP33" s="1513"/>
      <c r="CQ33" s="1513"/>
      <c r="CR33" s="1513"/>
      <c r="CS33" s="1513"/>
      <c r="CT33" s="1513"/>
      <c r="CU33" s="1513"/>
      <c r="CV33" s="1513"/>
      <c r="CW33" s="1513"/>
      <c r="CX33" s="1513"/>
      <c r="CY33" s="1513"/>
      <c r="CZ33" s="1513"/>
      <c r="DA33" s="1513"/>
      <c r="DB33" s="1513"/>
      <c r="DC33" s="1513"/>
      <c r="DD33" s="1513"/>
      <c r="DE33" s="1513"/>
      <c r="DF33" s="1513"/>
      <c r="DG33" s="1513"/>
      <c r="DH33" s="1513"/>
      <c r="DI33" s="1513"/>
      <c r="DJ33" s="1513"/>
      <c r="DK33" s="1513"/>
      <c r="DL33" s="1513"/>
      <c r="DM33" s="1513"/>
      <c r="DN33" s="1513"/>
      <c r="DO33" s="1513"/>
      <c r="DP33" s="1513"/>
      <c r="DQ33" s="1513"/>
      <c r="DR33" s="1513"/>
      <c r="DS33" s="1513"/>
      <c r="DT33" s="1513"/>
      <c r="DU33" s="1513"/>
      <c r="DV33" s="1513"/>
      <c r="DW33" s="1513"/>
      <c r="DX33" s="1513"/>
      <c r="DY33" s="1513"/>
      <c r="DZ33" s="1513"/>
      <c r="EA33" s="1513"/>
      <c r="EB33" s="1513"/>
      <c r="EC33" s="1513"/>
      <c r="ED33" s="1513"/>
      <c r="EE33" s="1513"/>
      <c r="EF33" s="1513"/>
      <c r="EG33" s="1513"/>
    </row>
    <row r="34" spans="1:137" s="1514" customFormat="1" ht="12.5" x14ac:dyDescent="0.35">
      <c r="A34" s="1510" t="s">
        <v>5670</v>
      </c>
      <c r="B34" s="1510" t="s">
        <v>5671</v>
      </c>
      <c r="C34" s="1511">
        <v>2</v>
      </c>
      <c r="D34" s="164">
        <v>8089.4999999999991</v>
      </c>
      <c r="E34" s="164">
        <v>8089.4999999999991</v>
      </c>
      <c r="F34" s="1512"/>
      <c r="G34" s="1513"/>
      <c r="H34" s="1513"/>
      <c r="I34" s="1513"/>
      <c r="J34" s="1513"/>
      <c r="K34" s="1513"/>
      <c r="L34" s="1513"/>
      <c r="M34" s="1513"/>
      <c r="N34" s="1513"/>
      <c r="O34" s="1513"/>
      <c r="P34" s="1513"/>
      <c r="Q34" s="1513"/>
      <c r="R34" s="1513"/>
      <c r="S34" s="1513"/>
      <c r="T34" s="1513"/>
      <c r="U34" s="1513"/>
      <c r="V34" s="1513"/>
      <c r="W34" s="1513"/>
      <c r="X34" s="1513"/>
      <c r="Y34" s="1513"/>
      <c r="Z34" s="1513"/>
      <c r="AA34" s="1513"/>
      <c r="AB34" s="1513"/>
      <c r="AC34" s="1513"/>
      <c r="AD34" s="1513"/>
      <c r="AE34" s="1513"/>
      <c r="AF34" s="1513"/>
      <c r="AG34" s="1513"/>
      <c r="AH34" s="1513"/>
      <c r="AI34" s="1513"/>
      <c r="AJ34" s="1513"/>
      <c r="AK34" s="1513"/>
      <c r="AL34" s="1513"/>
      <c r="AM34" s="1513"/>
      <c r="AN34" s="1513"/>
      <c r="AO34" s="1513"/>
      <c r="AP34" s="1513"/>
      <c r="AQ34" s="1513"/>
      <c r="AR34" s="1513"/>
      <c r="AS34" s="1513"/>
      <c r="AT34" s="1513"/>
      <c r="AU34" s="1513"/>
      <c r="AV34" s="1513"/>
      <c r="AW34" s="1513"/>
      <c r="AX34" s="1513"/>
      <c r="AY34" s="1513"/>
      <c r="AZ34" s="1513"/>
      <c r="BA34" s="1513"/>
      <c r="BB34" s="1513"/>
      <c r="BC34" s="1513"/>
      <c r="BD34" s="1513"/>
      <c r="BE34" s="1513"/>
      <c r="BF34" s="1513"/>
      <c r="BG34" s="1513"/>
      <c r="BH34" s="1513"/>
      <c r="BI34" s="1513"/>
      <c r="BJ34" s="1513"/>
      <c r="BK34" s="1513"/>
      <c r="BL34" s="1513"/>
      <c r="BM34" s="1513"/>
      <c r="BN34" s="1513"/>
      <c r="BO34" s="1513"/>
      <c r="BP34" s="1513"/>
      <c r="BQ34" s="1513"/>
      <c r="BR34" s="1513"/>
      <c r="BS34" s="1513"/>
      <c r="BT34" s="1513"/>
      <c r="BU34" s="1513"/>
      <c r="BV34" s="1513"/>
      <c r="BW34" s="1513"/>
      <c r="BX34" s="1513"/>
      <c r="BY34" s="1513"/>
      <c r="BZ34" s="1513"/>
      <c r="CA34" s="1513"/>
      <c r="CB34" s="1513"/>
      <c r="CC34" s="1513"/>
      <c r="CD34" s="1513"/>
      <c r="CE34" s="1513"/>
      <c r="CF34" s="1513"/>
      <c r="CG34" s="1513"/>
      <c r="CH34" s="1513"/>
      <c r="CI34" s="1513"/>
      <c r="CJ34" s="1513"/>
      <c r="CK34" s="1513"/>
      <c r="CL34" s="1513"/>
      <c r="CM34" s="1513"/>
      <c r="CN34" s="1513"/>
      <c r="CO34" s="1513"/>
      <c r="CP34" s="1513"/>
      <c r="CQ34" s="1513"/>
      <c r="CR34" s="1513"/>
      <c r="CS34" s="1513"/>
      <c r="CT34" s="1513"/>
      <c r="CU34" s="1513"/>
      <c r="CV34" s="1513"/>
      <c r="CW34" s="1513"/>
      <c r="CX34" s="1513"/>
      <c r="CY34" s="1513"/>
      <c r="CZ34" s="1513"/>
      <c r="DA34" s="1513"/>
      <c r="DB34" s="1513"/>
      <c r="DC34" s="1513"/>
      <c r="DD34" s="1513"/>
      <c r="DE34" s="1513"/>
      <c r="DF34" s="1513"/>
      <c r="DG34" s="1513"/>
      <c r="DH34" s="1513"/>
      <c r="DI34" s="1513"/>
      <c r="DJ34" s="1513"/>
      <c r="DK34" s="1513"/>
      <c r="DL34" s="1513"/>
      <c r="DM34" s="1513"/>
      <c r="DN34" s="1513"/>
      <c r="DO34" s="1513"/>
      <c r="DP34" s="1513"/>
      <c r="DQ34" s="1513"/>
      <c r="DR34" s="1513"/>
      <c r="DS34" s="1513"/>
      <c r="DT34" s="1513"/>
      <c r="DU34" s="1513"/>
      <c r="DV34" s="1513"/>
      <c r="DW34" s="1513"/>
      <c r="DX34" s="1513"/>
      <c r="DY34" s="1513"/>
      <c r="DZ34" s="1513"/>
      <c r="EA34" s="1513"/>
      <c r="EB34" s="1513"/>
      <c r="EC34" s="1513"/>
      <c r="ED34" s="1513"/>
      <c r="EE34" s="1513"/>
      <c r="EF34" s="1513"/>
      <c r="EG34" s="1513"/>
    </row>
    <row r="35" spans="1:137" s="1514" customFormat="1" ht="12.5" x14ac:dyDescent="0.35">
      <c r="A35" s="1510" t="s">
        <v>5672</v>
      </c>
      <c r="B35" s="1510" t="s">
        <v>5673</v>
      </c>
      <c r="C35" s="1511">
        <v>1</v>
      </c>
      <c r="D35" s="164">
        <v>7954.4999999999991</v>
      </c>
      <c r="E35" s="164">
        <v>7954.4999999999991</v>
      </c>
      <c r="F35" s="1512"/>
      <c r="G35" s="1513"/>
      <c r="H35" s="1513"/>
      <c r="I35" s="1513"/>
      <c r="J35" s="1513"/>
      <c r="K35" s="1513"/>
      <c r="L35" s="1513"/>
      <c r="M35" s="1513"/>
      <c r="N35" s="1513"/>
      <c r="O35" s="1513"/>
      <c r="P35" s="1513"/>
      <c r="Q35" s="1513"/>
      <c r="R35" s="1513"/>
      <c r="S35" s="1513"/>
      <c r="T35" s="1513"/>
      <c r="U35" s="1513"/>
      <c r="V35" s="1513"/>
      <c r="W35" s="1513"/>
      <c r="X35" s="1513"/>
      <c r="Y35" s="1513"/>
      <c r="Z35" s="1513"/>
      <c r="AA35" s="1513"/>
      <c r="AB35" s="1513"/>
      <c r="AC35" s="1513"/>
      <c r="AD35" s="1513"/>
      <c r="AE35" s="1513"/>
      <c r="AF35" s="1513"/>
      <c r="AG35" s="1513"/>
      <c r="AH35" s="1513"/>
      <c r="AI35" s="1513"/>
      <c r="AJ35" s="1513"/>
      <c r="AK35" s="1513"/>
      <c r="AL35" s="1513"/>
      <c r="AM35" s="1513"/>
      <c r="AN35" s="1513"/>
      <c r="AO35" s="1513"/>
      <c r="AP35" s="1513"/>
      <c r="AQ35" s="1513"/>
      <c r="AR35" s="1513"/>
      <c r="AS35" s="1513"/>
      <c r="AT35" s="1513"/>
      <c r="AU35" s="1513"/>
      <c r="AV35" s="1513"/>
      <c r="AW35" s="1513"/>
      <c r="AX35" s="1513"/>
      <c r="AY35" s="1513"/>
      <c r="AZ35" s="1513"/>
      <c r="BA35" s="1513"/>
      <c r="BB35" s="1513"/>
      <c r="BC35" s="1513"/>
      <c r="BD35" s="1513"/>
      <c r="BE35" s="1513"/>
      <c r="BF35" s="1513"/>
      <c r="BG35" s="1513"/>
      <c r="BH35" s="1513"/>
      <c r="BI35" s="1513"/>
      <c r="BJ35" s="1513"/>
      <c r="BK35" s="1513"/>
      <c r="BL35" s="1513"/>
      <c r="BM35" s="1513"/>
      <c r="BN35" s="1513"/>
      <c r="BO35" s="1513"/>
      <c r="BP35" s="1513"/>
      <c r="BQ35" s="1513"/>
      <c r="BR35" s="1513"/>
      <c r="BS35" s="1513"/>
      <c r="BT35" s="1513"/>
      <c r="BU35" s="1513"/>
      <c r="BV35" s="1513"/>
      <c r="BW35" s="1513"/>
      <c r="BX35" s="1513"/>
      <c r="BY35" s="1513"/>
      <c r="BZ35" s="1513"/>
      <c r="CA35" s="1513"/>
      <c r="CB35" s="1513"/>
      <c r="CC35" s="1513"/>
      <c r="CD35" s="1513"/>
      <c r="CE35" s="1513"/>
      <c r="CF35" s="1513"/>
      <c r="CG35" s="1513"/>
      <c r="CH35" s="1513"/>
      <c r="CI35" s="1513"/>
      <c r="CJ35" s="1513"/>
      <c r="CK35" s="1513"/>
      <c r="CL35" s="1513"/>
      <c r="CM35" s="1513"/>
      <c r="CN35" s="1513"/>
      <c r="CO35" s="1513"/>
      <c r="CP35" s="1513"/>
      <c r="CQ35" s="1513"/>
      <c r="CR35" s="1513"/>
      <c r="CS35" s="1513"/>
      <c r="CT35" s="1513"/>
      <c r="CU35" s="1513"/>
      <c r="CV35" s="1513"/>
      <c r="CW35" s="1513"/>
      <c r="CX35" s="1513"/>
      <c r="CY35" s="1513"/>
      <c r="CZ35" s="1513"/>
      <c r="DA35" s="1513"/>
      <c r="DB35" s="1513"/>
      <c r="DC35" s="1513"/>
      <c r="DD35" s="1513"/>
      <c r="DE35" s="1513"/>
      <c r="DF35" s="1513"/>
      <c r="DG35" s="1513"/>
      <c r="DH35" s="1513"/>
      <c r="DI35" s="1513"/>
      <c r="DJ35" s="1513"/>
      <c r="DK35" s="1513"/>
      <c r="DL35" s="1513"/>
      <c r="DM35" s="1513"/>
      <c r="DN35" s="1513"/>
      <c r="DO35" s="1513"/>
      <c r="DP35" s="1513"/>
      <c r="DQ35" s="1513"/>
      <c r="DR35" s="1513"/>
      <c r="DS35" s="1513"/>
      <c r="DT35" s="1513"/>
      <c r="DU35" s="1513"/>
      <c r="DV35" s="1513"/>
      <c r="DW35" s="1513"/>
      <c r="DX35" s="1513"/>
      <c r="DY35" s="1513"/>
      <c r="DZ35" s="1513"/>
      <c r="EA35" s="1513"/>
      <c r="EB35" s="1513"/>
      <c r="EC35" s="1513"/>
      <c r="ED35" s="1513"/>
      <c r="EE35" s="1513"/>
      <c r="EF35" s="1513"/>
      <c r="EG35" s="1513"/>
    </row>
    <row r="36" spans="1:137" s="1514" customFormat="1" ht="12.5" x14ac:dyDescent="0.35">
      <c r="A36" s="1510" t="s">
        <v>5674</v>
      </c>
      <c r="B36" s="1510" t="s">
        <v>5675</v>
      </c>
      <c r="C36" s="1511">
        <v>3</v>
      </c>
      <c r="D36" s="164">
        <v>7845</v>
      </c>
      <c r="E36" s="164">
        <v>7845</v>
      </c>
      <c r="F36" s="1512"/>
      <c r="G36" s="1513"/>
      <c r="H36" s="1513"/>
      <c r="I36" s="1513"/>
      <c r="J36" s="1513"/>
      <c r="K36" s="1513"/>
      <c r="L36" s="1513"/>
      <c r="M36" s="1513"/>
      <c r="N36" s="1513"/>
      <c r="O36" s="1513"/>
      <c r="P36" s="1513"/>
      <c r="Q36" s="1513"/>
      <c r="R36" s="1513"/>
      <c r="S36" s="1513"/>
      <c r="T36" s="1513"/>
      <c r="U36" s="1513"/>
      <c r="V36" s="1513"/>
      <c r="W36" s="1513"/>
      <c r="X36" s="1513"/>
      <c r="Y36" s="1513"/>
      <c r="Z36" s="1513"/>
      <c r="AA36" s="1513"/>
      <c r="AB36" s="1513"/>
      <c r="AC36" s="1513"/>
      <c r="AD36" s="1513"/>
      <c r="AE36" s="1513"/>
      <c r="AF36" s="1513"/>
      <c r="AG36" s="1513"/>
      <c r="AH36" s="1513"/>
      <c r="AI36" s="1513"/>
      <c r="AJ36" s="1513"/>
      <c r="AK36" s="1513"/>
      <c r="AL36" s="1513"/>
      <c r="AM36" s="1513"/>
      <c r="AN36" s="1513"/>
      <c r="AO36" s="1513"/>
      <c r="AP36" s="1513"/>
      <c r="AQ36" s="1513"/>
      <c r="AR36" s="1513"/>
      <c r="AS36" s="1513"/>
      <c r="AT36" s="1513"/>
      <c r="AU36" s="1513"/>
      <c r="AV36" s="1513"/>
      <c r="AW36" s="1513"/>
      <c r="AX36" s="1513"/>
      <c r="AY36" s="1513"/>
      <c r="AZ36" s="1513"/>
      <c r="BA36" s="1513"/>
      <c r="BB36" s="1513"/>
      <c r="BC36" s="1513"/>
      <c r="BD36" s="1513"/>
      <c r="BE36" s="1513"/>
      <c r="BF36" s="1513"/>
      <c r="BG36" s="1513"/>
      <c r="BH36" s="1513"/>
      <c r="BI36" s="1513"/>
      <c r="BJ36" s="1513"/>
      <c r="BK36" s="1513"/>
      <c r="BL36" s="1513"/>
      <c r="BM36" s="1513"/>
      <c r="BN36" s="1513"/>
      <c r="BO36" s="1513"/>
      <c r="BP36" s="1513"/>
      <c r="BQ36" s="1513"/>
      <c r="BR36" s="1513"/>
      <c r="BS36" s="1513"/>
      <c r="BT36" s="1513"/>
      <c r="BU36" s="1513"/>
      <c r="BV36" s="1513"/>
      <c r="BW36" s="1513"/>
      <c r="BX36" s="1513"/>
      <c r="BY36" s="1513"/>
      <c r="BZ36" s="1513"/>
      <c r="CA36" s="1513"/>
      <c r="CB36" s="1513"/>
      <c r="CC36" s="1513"/>
      <c r="CD36" s="1513"/>
      <c r="CE36" s="1513"/>
      <c r="CF36" s="1513"/>
      <c r="CG36" s="1513"/>
      <c r="CH36" s="1513"/>
      <c r="CI36" s="1513"/>
      <c r="CJ36" s="1513"/>
      <c r="CK36" s="1513"/>
      <c r="CL36" s="1513"/>
      <c r="CM36" s="1513"/>
      <c r="CN36" s="1513"/>
      <c r="CO36" s="1513"/>
      <c r="CP36" s="1513"/>
      <c r="CQ36" s="1513"/>
      <c r="CR36" s="1513"/>
      <c r="CS36" s="1513"/>
      <c r="CT36" s="1513"/>
      <c r="CU36" s="1513"/>
      <c r="CV36" s="1513"/>
      <c r="CW36" s="1513"/>
      <c r="CX36" s="1513"/>
      <c r="CY36" s="1513"/>
      <c r="CZ36" s="1513"/>
      <c r="DA36" s="1513"/>
      <c r="DB36" s="1513"/>
      <c r="DC36" s="1513"/>
      <c r="DD36" s="1513"/>
      <c r="DE36" s="1513"/>
      <c r="DF36" s="1513"/>
      <c r="DG36" s="1513"/>
      <c r="DH36" s="1513"/>
      <c r="DI36" s="1513"/>
      <c r="DJ36" s="1513"/>
      <c r="DK36" s="1513"/>
      <c r="DL36" s="1513"/>
      <c r="DM36" s="1513"/>
      <c r="DN36" s="1513"/>
      <c r="DO36" s="1513"/>
      <c r="DP36" s="1513"/>
      <c r="DQ36" s="1513"/>
      <c r="DR36" s="1513"/>
      <c r="DS36" s="1513"/>
      <c r="DT36" s="1513"/>
      <c r="DU36" s="1513"/>
      <c r="DV36" s="1513"/>
      <c r="DW36" s="1513"/>
      <c r="DX36" s="1513"/>
      <c r="DY36" s="1513"/>
      <c r="DZ36" s="1513"/>
      <c r="EA36" s="1513"/>
      <c r="EB36" s="1513"/>
      <c r="EC36" s="1513"/>
      <c r="ED36" s="1513"/>
      <c r="EE36" s="1513"/>
      <c r="EF36" s="1513"/>
      <c r="EG36" s="1513"/>
    </row>
    <row r="37" spans="1:137" s="1514" customFormat="1" ht="12.5" x14ac:dyDescent="0.35">
      <c r="A37" s="1510" t="s">
        <v>5676</v>
      </c>
      <c r="B37" s="1510" t="s">
        <v>5677</v>
      </c>
      <c r="C37" s="1511">
        <v>2</v>
      </c>
      <c r="D37" s="164">
        <v>7468.5</v>
      </c>
      <c r="E37" s="164">
        <v>7468.5</v>
      </c>
      <c r="F37" s="1512"/>
      <c r="G37" s="1513"/>
      <c r="H37" s="1513"/>
      <c r="I37" s="1513"/>
      <c r="J37" s="1513"/>
      <c r="K37" s="1513"/>
      <c r="L37" s="1513"/>
      <c r="M37" s="1513"/>
      <c r="N37" s="1513"/>
      <c r="O37" s="1513"/>
      <c r="P37" s="1513"/>
      <c r="Q37" s="1513"/>
      <c r="R37" s="1513"/>
      <c r="S37" s="1513"/>
      <c r="T37" s="1513"/>
      <c r="U37" s="1513"/>
      <c r="V37" s="1513"/>
      <c r="W37" s="1513"/>
      <c r="X37" s="1513"/>
      <c r="Y37" s="1513"/>
      <c r="Z37" s="1513"/>
      <c r="AA37" s="1513"/>
      <c r="AB37" s="1513"/>
      <c r="AC37" s="1513"/>
      <c r="AD37" s="1513"/>
      <c r="AE37" s="1513"/>
      <c r="AF37" s="1513"/>
      <c r="AG37" s="1513"/>
      <c r="AH37" s="1513"/>
      <c r="AI37" s="1513"/>
      <c r="AJ37" s="1513"/>
      <c r="AK37" s="1513"/>
      <c r="AL37" s="1513"/>
      <c r="AM37" s="1513"/>
      <c r="AN37" s="1513"/>
      <c r="AO37" s="1513"/>
      <c r="AP37" s="1513"/>
      <c r="AQ37" s="1513"/>
      <c r="AR37" s="1513"/>
      <c r="AS37" s="1513"/>
      <c r="AT37" s="1513"/>
      <c r="AU37" s="1513"/>
      <c r="AV37" s="1513"/>
      <c r="AW37" s="1513"/>
      <c r="AX37" s="1513"/>
      <c r="AY37" s="1513"/>
      <c r="AZ37" s="1513"/>
      <c r="BA37" s="1513"/>
      <c r="BB37" s="1513"/>
      <c r="BC37" s="1513"/>
      <c r="BD37" s="1513"/>
      <c r="BE37" s="1513"/>
      <c r="BF37" s="1513"/>
      <c r="BG37" s="1513"/>
      <c r="BH37" s="1513"/>
      <c r="BI37" s="1513"/>
      <c r="BJ37" s="1513"/>
      <c r="BK37" s="1513"/>
      <c r="BL37" s="1513"/>
      <c r="BM37" s="1513"/>
      <c r="BN37" s="1513"/>
      <c r="BO37" s="1513"/>
      <c r="BP37" s="1513"/>
      <c r="BQ37" s="1513"/>
      <c r="BR37" s="1513"/>
      <c r="BS37" s="1513"/>
      <c r="BT37" s="1513"/>
      <c r="BU37" s="1513"/>
      <c r="BV37" s="1513"/>
      <c r="BW37" s="1513"/>
      <c r="BX37" s="1513"/>
      <c r="BY37" s="1513"/>
      <c r="BZ37" s="1513"/>
      <c r="CA37" s="1513"/>
      <c r="CB37" s="1513"/>
      <c r="CC37" s="1513"/>
      <c r="CD37" s="1513"/>
      <c r="CE37" s="1513"/>
      <c r="CF37" s="1513"/>
      <c r="CG37" s="1513"/>
      <c r="CH37" s="1513"/>
      <c r="CI37" s="1513"/>
      <c r="CJ37" s="1513"/>
      <c r="CK37" s="1513"/>
      <c r="CL37" s="1513"/>
      <c r="CM37" s="1513"/>
      <c r="CN37" s="1513"/>
      <c r="CO37" s="1513"/>
      <c r="CP37" s="1513"/>
      <c r="CQ37" s="1513"/>
      <c r="CR37" s="1513"/>
      <c r="CS37" s="1513"/>
      <c r="CT37" s="1513"/>
      <c r="CU37" s="1513"/>
      <c r="CV37" s="1513"/>
      <c r="CW37" s="1513"/>
      <c r="CX37" s="1513"/>
      <c r="CY37" s="1513"/>
      <c r="CZ37" s="1513"/>
      <c r="DA37" s="1513"/>
      <c r="DB37" s="1513"/>
      <c r="DC37" s="1513"/>
      <c r="DD37" s="1513"/>
      <c r="DE37" s="1513"/>
      <c r="DF37" s="1513"/>
      <c r="DG37" s="1513"/>
      <c r="DH37" s="1513"/>
      <c r="DI37" s="1513"/>
      <c r="DJ37" s="1513"/>
      <c r="DK37" s="1513"/>
      <c r="DL37" s="1513"/>
      <c r="DM37" s="1513"/>
      <c r="DN37" s="1513"/>
      <c r="DO37" s="1513"/>
      <c r="DP37" s="1513"/>
      <c r="DQ37" s="1513"/>
      <c r="DR37" s="1513"/>
      <c r="DS37" s="1513"/>
      <c r="DT37" s="1513"/>
      <c r="DU37" s="1513"/>
      <c r="DV37" s="1513"/>
      <c r="DW37" s="1513"/>
      <c r="DX37" s="1513"/>
      <c r="DY37" s="1513"/>
      <c r="DZ37" s="1513"/>
      <c r="EA37" s="1513"/>
      <c r="EB37" s="1513"/>
      <c r="EC37" s="1513"/>
      <c r="ED37" s="1513"/>
      <c r="EE37" s="1513"/>
      <c r="EF37" s="1513"/>
      <c r="EG37" s="1513"/>
    </row>
    <row r="38" spans="1:137" s="1514" customFormat="1" ht="12.5" x14ac:dyDescent="0.35">
      <c r="A38" s="1510" t="s">
        <v>5678</v>
      </c>
      <c r="B38" s="1510" t="s">
        <v>5679</v>
      </c>
      <c r="C38" s="1511">
        <v>3</v>
      </c>
      <c r="D38" s="164">
        <v>64171.500000000007</v>
      </c>
      <c r="E38" s="164">
        <v>64171.500000000007</v>
      </c>
      <c r="F38" s="1512"/>
      <c r="G38" s="1513"/>
      <c r="H38" s="1513"/>
      <c r="I38" s="1513"/>
      <c r="J38" s="1513"/>
      <c r="K38" s="1513"/>
      <c r="L38" s="1513"/>
      <c r="M38" s="1513"/>
      <c r="N38" s="1513"/>
      <c r="O38" s="1513"/>
      <c r="P38" s="1513"/>
      <c r="Q38" s="1513"/>
      <c r="R38" s="1513"/>
      <c r="S38" s="1513"/>
      <c r="T38" s="1513"/>
      <c r="U38" s="1513"/>
      <c r="V38" s="1513"/>
      <c r="W38" s="1513"/>
      <c r="X38" s="1513"/>
      <c r="Y38" s="1513"/>
      <c r="Z38" s="1513"/>
      <c r="AA38" s="1513"/>
      <c r="AB38" s="1513"/>
      <c r="AC38" s="1513"/>
      <c r="AD38" s="1513"/>
      <c r="AE38" s="1513"/>
      <c r="AF38" s="1513"/>
      <c r="AG38" s="1513"/>
      <c r="AH38" s="1513"/>
      <c r="AI38" s="1513"/>
      <c r="AJ38" s="1513"/>
      <c r="AK38" s="1513"/>
      <c r="AL38" s="1513"/>
      <c r="AM38" s="1513"/>
      <c r="AN38" s="1513"/>
      <c r="AO38" s="1513"/>
      <c r="AP38" s="1513"/>
      <c r="AQ38" s="1513"/>
      <c r="AR38" s="1513"/>
      <c r="AS38" s="1513"/>
      <c r="AT38" s="1513"/>
      <c r="AU38" s="1513"/>
      <c r="AV38" s="1513"/>
      <c r="AW38" s="1513"/>
      <c r="AX38" s="1513"/>
      <c r="AY38" s="1513"/>
      <c r="AZ38" s="1513"/>
      <c r="BA38" s="1513"/>
      <c r="BB38" s="1513"/>
      <c r="BC38" s="1513"/>
      <c r="BD38" s="1513"/>
      <c r="BE38" s="1513"/>
      <c r="BF38" s="1513"/>
      <c r="BG38" s="1513"/>
      <c r="BH38" s="1513"/>
      <c r="BI38" s="1513"/>
      <c r="BJ38" s="1513"/>
      <c r="BK38" s="1513"/>
      <c r="BL38" s="1513"/>
      <c r="BM38" s="1513"/>
      <c r="BN38" s="1513"/>
      <c r="BO38" s="1513"/>
      <c r="BP38" s="1513"/>
      <c r="BQ38" s="1513"/>
      <c r="BR38" s="1513"/>
      <c r="BS38" s="1513"/>
      <c r="BT38" s="1513"/>
      <c r="BU38" s="1513"/>
      <c r="BV38" s="1513"/>
      <c r="BW38" s="1513"/>
      <c r="BX38" s="1513"/>
      <c r="BY38" s="1513"/>
      <c r="BZ38" s="1513"/>
      <c r="CA38" s="1513"/>
      <c r="CB38" s="1513"/>
      <c r="CC38" s="1513"/>
      <c r="CD38" s="1513"/>
      <c r="CE38" s="1513"/>
      <c r="CF38" s="1513"/>
      <c r="CG38" s="1513"/>
      <c r="CH38" s="1513"/>
      <c r="CI38" s="1513"/>
      <c r="CJ38" s="1513"/>
      <c r="CK38" s="1513"/>
      <c r="CL38" s="1513"/>
      <c r="CM38" s="1513"/>
      <c r="CN38" s="1513"/>
      <c r="CO38" s="1513"/>
      <c r="CP38" s="1513"/>
      <c r="CQ38" s="1513"/>
      <c r="CR38" s="1513"/>
      <c r="CS38" s="1513"/>
      <c r="CT38" s="1513"/>
      <c r="CU38" s="1513"/>
      <c r="CV38" s="1513"/>
      <c r="CW38" s="1513"/>
      <c r="CX38" s="1513"/>
      <c r="CY38" s="1513"/>
      <c r="CZ38" s="1513"/>
      <c r="DA38" s="1513"/>
      <c r="DB38" s="1513"/>
      <c r="DC38" s="1513"/>
      <c r="DD38" s="1513"/>
      <c r="DE38" s="1513"/>
      <c r="DF38" s="1513"/>
      <c r="DG38" s="1513"/>
      <c r="DH38" s="1513"/>
      <c r="DI38" s="1513"/>
      <c r="DJ38" s="1513"/>
      <c r="DK38" s="1513"/>
      <c r="DL38" s="1513"/>
      <c r="DM38" s="1513"/>
      <c r="DN38" s="1513"/>
      <c r="DO38" s="1513"/>
      <c r="DP38" s="1513"/>
      <c r="DQ38" s="1513"/>
      <c r="DR38" s="1513"/>
      <c r="DS38" s="1513"/>
      <c r="DT38" s="1513"/>
      <c r="DU38" s="1513"/>
      <c r="DV38" s="1513"/>
      <c r="DW38" s="1513"/>
      <c r="DX38" s="1513"/>
      <c r="DY38" s="1513"/>
      <c r="DZ38" s="1513"/>
      <c r="EA38" s="1513"/>
      <c r="EB38" s="1513"/>
      <c r="EC38" s="1513"/>
      <c r="ED38" s="1513"/>
      <c r="EE38" s="1513"/>
      <c r="EF38" s="1513"/>
      <c r="EG38" s="1513"/>
    </row>
    <row r="39" spans="1:137" s="1514" customFormat="1" ht="12.5" x14ac:dyDescent="0.35">
      <c r="A39" s="1510" t="s">
        <v>5680</v>
      </c>
      <c r="B39" s="1510" t="s">
        <v>5681</v>
      </c>
      <c r="C39" s="1511">
        <v>1</v>
      </c>
      <c r="D39" s="164">
        <v>11233.5</v>
      </c>
      <c r="E39" s="164">
        <v>11233.5</v>
      </c>
      <c r="F39" s="1512"/>
      <c r="G39" s="1513"/>
      <c r="H39" s="1513"/>
      <c r="I39" s="1513"/>
      <c r="J39" s="1513"/>
      <c r="K39" s="1513"/>
      <c r="L39" s="1513"/>
      <c r="M39" s="1513"/>
      <c r="N39" s="1513"/>
      <c r="O39" s="1513"/>
      <c r="P39" s="1513"/>
      <c r="Q39" s="1513"/>
      <c r="R39" s="1513"/>
      <c r="S39" s="1513"/>
      <c r="T39" s="1513"/>
      <c r="U39" s="1513"/>
      <c r="V39" s="1513"/>
      <c r="W39" s="1513"/>
      <c r="X39" s="1513"/>
      <c r="Y39" s="1513"/>
      <c r="Z39" s="1513"/>
      <c r="AA39" s="1513"/>
      <c r="AB39" s="1513"/>
      <c r="AC39" s="1513"/>
      <c r="AD39" s="1513"/>
      <c r="AE39" s="1513"/>
      <c r="AF39" s="1513"/>
      <c r="AG39" s="1513"/>
      <c r="AH39" s="1513"/>
      <c r="AI39" s="1513"/>
      <c r="AJ39" s="1513"/>
      <c r="AK39" s="1513"/>
      <c r="AL39" s="1513"/>
      <c r="AM39" s="1513"/>
      <c r="AN39" s="1513"/>
      <c r="AO39" s="1513"/>
      <c r="AP39" s="1513"/>
      <c r="AQ39" s="1513"/>
      <c r="AR39" s="1513"/>
      <c r="AS39" s="1513"/>
      <c r="AT39" s="1513"/>
      <c r="AU39" s="1513"/>
      <c r="AV39" s="1513"/>
      <c r="AW39" s="1513"/>
      <c r="AX39" s="1513"/>
      <c r="AY39" s="1513"/>
      <c r="AZ39" s="1513"/>
      <c r="BA39" s="1513"/>
      <c r="BB39" s="1513"/>
      <c r="BC39" s="1513"/>
      <c r="BD39" s="1513"/>
      <c r="BE39" s="1513"/>
      <c r="BF39" s="1513"/>
      <c r="BG39" s="1513"/>
      <c r="BH39" s="1513"/>
      <c r="BI39" s="1513"/>
      <c r="BJ39" s="1513"/>
      <c r="BK39" s="1513"/>
      <c r="BL39" s="1513"/>
      <c r="BM39" s="1513"/>
      <c r="BN39" s="1513"/>
      <c r="BO39" s="1513"/>
      <c r="BP39" s="1513"/>
      <c r="BQ39" s="1513"/>
      <c r="BR39" s="1513"/>
      <c r="BS39" s="1513"/>
      <c r="BT39" s="1513"/>
      <c r="BU39" s="1513"/>
      <c r="BV39" s="1513"/>
      <c r="BW39" s="1513"/>
      <c r="BX39" s="1513"/>
      <c r="BY39" s="1513"/>
      <c r="BZ39" s="1513"/>
      <c r="CA39" s="1513"/>
      <c r="CB39" s="1513"/>
      <c r="CC39" s="1513"/>
      <c r="CD39" s="1513"/>
      <c r="CE39" s="1513"/>
      <c r="CF39" s="1513"/>
      <c r="CG39" s="1513"/>
      <c r="CH39" s="1513"/>
      <c r="CI39" s="1513"/>
      <c r="CJ39" s="1513"/>
      <c r="CK39" s="1513"/>
      <c r="CL39" s="1513"/>
      <c r="CM39" s="1513"/>
      <c r="CN39" s="1513"/>
      <c r="CO39" s="1513"/>
      <c r="CP39" s="1513"/>
      <c r="CQ39" s="1513"/>
      <c r="CR39" s="1513"/>
      <c r="CS39" s="1513"/>
      <c r="CT39" s="1513"/>
      <c r="CU39" s="1513"/>
      <c r="CV39" s="1513"/>
      <c r="CW39" s="1513"/>
      <c r="CX39" s="1513"/>
      <c r="CY39" s="1513"/>
      <c r="CZ39" s="1513"/>
      <c r="DA39" s="1513"/>
      <c r="DB39" s="1513"/>
      <c r="DC39" s="1513"/>
      <c r="DD39" s="1513"/>
      <c r="DE39" s="1513"/>
      <c r="DF39" s="1513"/>
      <c r="DG39" s="1513"/>
      <c r="DH39" s="1513"/>
      <c r="DI39" s="1513"/>
      <c r="DJ39" s="1513"/>
      <c r="DK39" s="1513"/>
      <c r="DL39" s="1513"/>
      <c r="DM39" s="1513"/>
      <c r="DN39" s="1513"/>
      <c r="DO39" s="1513"/>
      <c r="DP39" s="1513"/>
      <c r="DQ39" s="1513"/>
      <c r="DR39" s="1513"/>
      <c r="DS39" s="1513"/>
      <c r="DT39" s="1513"/>
      <c r="DU39" s="1513"/>
      <c r="DV39" s="1513"/>
      <c r="DW39" s="1513"/>
      <c r="DX39" s="1513"/>
      <c r="DY39" s="1513"/>
      <c r="DZ39" s="1513"/>
      <c r="EA39" s="1513"/>
      <c r="EB39" s="1513"/>
      <c r="EC39" s="1513"/>
      <c r="ED39" s="1513"/>
      <c r="EE39" s="1513"/>
      <c r="EF39" s="1513"/>
      <c r="EG39" s="1513"/>
    </row>
    <row r="40" spans="1:137" s="1520" customFormat="1" ht="12.5" x14ac:dyDescent="0.35">
      <c r="A40" s="1518" t="s">
        <v>5682</v>
      </c>
      <c r="B40" s="1518" t="s">
        <v>5683</v>
      </c>
      <c r="C40" s="1519">
        <v>1</v>
      </c>
      <c r="D40" s="272">
        <v>9973.5</v>
      </c>
      <c r="E40" s="272">
        <v>9973.5</v>
      </c>
      <c r="F40" s="1521"/>
      <c r="G40" s="1517"/>
      <c r="H40" s="1517"/>
      <c r="I40" s="1517"/>
      <c r="J40" s="1517"/>
      <c r="K40" s="1517"/>
      <c r="L40" s="1517"/>
      <c r="M40" s="1517"/>
      <c r="N40" s="1517"/>
      <c r="O40" s="1517"/>
      <c r="P40" s="1517"/>
      <c r="Q40" s="1517"/>
      <c r="R40" s="1517"/>
      <c r="S40" s="1517"/>
      <c r="T40" s="1517"/>
      <c r="U40" s="1517"/>
      <c r="V40" s="1517"/>
      <c r="W40" s="1517"/>
      <c r="X40" s="1517"/>
      <c r="Y40" s="1517"/>
      <c r="Z40" s="1517"/>
      <c r="AA40" s="1517"/>
      <c r="AB40" s="1517"/>
      <c r="AC40" s="1517"/>
      <c r="AD40" s="1517"/>
      <c r="AE40" s="1517"/>
      <c r="AF40" s="1517"/>
      <c r="AG40" s="1517"/>
      <c r="AH40" s="1517"/>
      <c r="AI40" s="1517"/>
      <c r="AJ40" s="1517"/>
      <c r="AK40" s="1517"/>
      <c r="AL40" s="1517"/>
      <c r="AM40" s="1517"/>
      <c r="AN40" s="1517"/>
      <c r="AO40" s="1517"/>
      <c r="AP40" s="1517"/>
      <c r="AQ40" s="1517"/>
      <c r="AR40" s="1517"/>
      <c r="AS40" s="1517"/>
      <c r="AT40" s="1517"/>
      <c r="AU40" s="1517"/>
      <c r="AV40" s="1517"/>
      <c r="AW40" s="1517"/>
      <c r="AX40" s="1517"/>
      <c r="AY40" s="1517"/>
      <c r="AZ40" s="1517"/>
      <c r="BA40" s="1517"/>
      <c r="BB40" s="1517"/>
      <c r="BC40" s="1517"/>
      <c r="BD40" s="1517"/>
      <c r="BE40" s="1517"/>
      <c r="BF40" s="1517"/>
      <c r="BG40" s="1517"/>
      <c r="BH40" s="1517"/>
      <c r="BI40" s="1517"/>
      <c r="BJ40" s="1517"/>
      <c r="BK40" s="1517"/>
      <c r="BL40" s="1517"/>
      <c r="BM40" s="1517"/>
      <c r="BN40" s="1517"/>
      <c r="BO40" s="1517"/>
      <c r="BP40" s="1517"/>
      <c r="BQ40" s="1517"/>
      <c r="BR40" s="1517"/>
      <c r="BS40" s="1517"/>
      <c r="BT40" s="1517"/>
      <c r="BU40" s="1517"/>
      <c r="BV40" s="1517"/>
      <c r="BW40" s="1517"/>
      <c r="BX40" s="1517"/>
      <c r="BY40" s="1517"/>
      <c r="BZ40" s="1517"/>
      <c r="CA40" s="1517"/>
      <c r="CB40" s="1517"/>
      <c r="CC40" s="1517"/>
      <c r="CD40" s="1517"/>
      <c r="CE40" s="1517"/>
      <c r="CF40" s="1517"/>
      <c r="CG40" s="1517"/>
      <c r="CH40" s="1517"/>
      <c r="CI40" s="1517"/>
      <c r="CJ40" s="1517"/>
      <c r="CK40" s="1517"/>
      <c r="CL40" s="1517"/>
      <c r="CM40" s="1517"/>
      <c r="CN40" s="1517"/>
      <c r="CO40" s="1517"/>
      <c r="CP40" s="1517"/>
      <c r="CQ40" s="1517"/>
      <c r="CR40" s="1517"/>
      <c r="CS40" s="1517"/>
      <c r="CT40" s="1517"/>
      <c r="CU40" s="1517"/>
      <c r="CV40" s="1517"/>
      <c r="CW40" s="1517"/>
      <c r="CX40" s="1517"/>
      <c r="CY40" s="1517"/>
      <c r="CZ40" s="1517"/>
      <c r="DA40" s="1517"/>
      <c r="DB40" s="1517"/>
      <c r="DC40" s="1517"/>
      <c r="DD40" s="1517"/>
      <c r="DE40" s="1517"/>
      <c r="DF40" s="1517"/>
      <c r="DG40" s="1517"/>
      <c r="DH40" s="1517"/>
      <c r="DI40" s="1517"/>
      <c r="DJ40" s="1517"/>
      <c r="DK40" s="1517"/>
      <c r="DL40" s="1517"/>
      <c r="DM40" s="1517"/>
      <c r="DN40" s="1517"/>
      <c r="DO40" s="1517"/>
      <c r="DP40" s="1517"/>
      <c r="DQ40" s="1517"/>
      <c r="DR40" s="1517"/>
      <c r="DS40" s="1517"/>
      <c r="DT40" s="1517"/>
      <c r="DU40" s="1517"/>
      <c r="DV40" s="1517"/>
      <c r="DW40" s="1517"/>
      <c r="DX40" s="1517"/>
      <c r="DY40" s="1517"/>
      <c r="DZ40" s="1517"/>
      <c r="EA40" s="1517"/>
      <c r="EB40" s="1517"/>
      <c r="EC40" s="1517"/>
      <c r="ED40" s="1517"/>
      <c r="EE40" s="1517"/>
      <c r="EF40" s="1517"/>
      <c r="EG40" s="1517"/>
    </row>
    <row r="41" spans="1:137" s="1514" customFormat="1" ht="12.5" x14ac:dyDescent="0.35">
      <c r="A41" s="1510" t="s">
        <v>5684</v>
      </c>
      <c r="B41" s="1510" t="s">
        <v>5685</v>
      </c>
      <c r="C41" s="1511">
        <v>7</v>
      </c>
      <c r="D41" s="164">
        <v>11233.5</v>
      </c>
      <c r="E41" s="164">
        <v>11233.5</v>
      </c>
      <c r="F41" s="1512"/>
      <c r="G41" s="1513"/>
      <c r="H41" s="1513"/>
      <c r="I41" s="1513"/>
      <c r="J41" s="1513"/>
      <c r="K41" s="1513"/>
      <c r="L41" s="1513"/>
      <c r="M41" s="1513"/>
      <c r="N41" s="1513"/>
      <c r="O41" s="1513"/>
      <c r="P41" s="1513"/>
      <c r="Q41" s="1513"/>
      <c r="R41" s="1513"/>
      <c r="S41" s="1513"/>
      <c r="T41" s="1513"/>
      <c r="U41" s="1513"/>
      <c r="V41" s="1513"/>
      <c r="W41" s="1513"/>
      <c r="X41" s="1513"/>
      <c r="Y41" s="1513"/>
      <c r="Z41" s="1513"/>
      <c r="AA41" s="1513"/>
      <c r="AB41" s="1513"/>
      <c r="AC41" s="1513"/>
      <c r="AD41" s="1513"/>
      <c r="AE41" s="1513"/>
      <c r="AF41" s="1513"/>
      <c r="AG41" s="1513"/>
      <c r="AH41" s="1513"/>
      <c r="AI41" s="1513"/>
      <c r="AJ41" s="1513"/>
      <c r="AK41" s="1513"/>
      <c r="AL41" s="1513"/>
      <c r="AM41" s="1513"/>
      <c r="AN41" s="1513"/>
      <c r="AO41" s="1513"/>
      <c r="AP41" s="1513"/>
      <c r="AQ41" s="1513"/>
      <c r="AR41" s="1513"/>
      <c r="AS41" s="1513"/>
      <c r="AT41" s="1513"/>
      <c r="AU41" s="1513"/>
      <c r="AV41" s="1513"/>
      <c r="AW41" s="1513"/>
      <c r="AX41" s="1513"/>
      <c r="AY41" s="1513"/>
      <c r="AZ41" s="1513"/>
      <c r="BA41" s="1513"/>
      <c r="BB41" s="1513"/>
      <c r="BC41" s="1513"/>
      <c r="BD41" s="1513"/>
      <c r="BE41" s="1513"/>
      <c r="BF41" s="1513"/>
      <c r="BG41" s="1513"/>
      <c r="BH41" s="1513"/>
      <c r="BI41" s="1513"/>
      <c r="BJ41" s="1513"/>
      <c r="BK41" s="1513"/>
      <c r="BL41" s="1513"/>
      <c r="BM41" s="1513"/>
      <c r="BN41" s="1513"/>
      <c r="BO41" s="1513"/>
      <c r="BP41" s="1513"/>
      <c r="BQ41" s="1513"/>
      <c r="BR41" s="1513"/>
      <c r="BS41" s="1513"/>
      <c r="BT41" s="1513"/>
      <c r="BU41" s="1513"/>
      <c r="BV41" s="1513"/>
      <c r="BW41" s="1513"/>
      <c r="BX41" s="1513"/>
      <c r="BY41" s="1513"/>
      <c r="BZ41" s="1513"/>
      <c r="CA41" s="1513"/>
      <c r="CB41" s="1513"/>
      <c r="CC41" s="1513"/>
      <c r="CD41" s="1513"/>
      <c r="CE41" s="1513"/>
      <c r="CF41" s="1513"/>
      <c r="CG41" s="1513"/>
      <c r="CH41" s="1513"/>
      <c r="CI41" s="1513"/>
      <c r="CJ41" s="1513"/>
      <c r="CK41" s="1513"/>
      <c r="CL41" s="1513"/>
      <c r="CM41" s="1513"/>
      <c r="CN41" s="1513"/>
      <c r="CO41" s="1513"/>
      <c r="CP41" s="1513"/>
      <c r="CQ41" s="1513"/>
      <c r="CR41" s="1513"/>
      <c r="CS41" s="1513"/>
      <c r="CT41" s="1513"/>
      <c r="CU41" s="1513"/>
      <c r="CV41" s="1513"/>
      <c r="CW41" s="1513"/>
      <c r="CX41" s="1513"/>
      <c r="CY41" s="1513"/>
      <c r="CZ41" s="1513"/>
      <c r="DA41" s="1513"/>
      <c r="DB41" s="1513"/>
      <c r="DC41" s="1513"/>
      <c r="DD41" s="1513"/>
      <c r="DE41" s="1513"/>
      <c r="DF41" s="1513"/>
      <c r="DG41" s="1513"/>
      <c r="DH41" s="1513"/>
      <c r="DI41" s="1513"/>
      <c r="DJ41" s="1513"/>
      <c r="DK41" s="1513"/>
      <c r="DL41" s="1513"/>
      <c r="DM41" s="1513"/>
      <c r="DN41" s="1513"/>
      <c r="DO41" s="1513"/>
      <c r="DP41" s="1513"/>
      <c r="DQ41" s="1513"/>
      <c r="DR41" s="1513"/>
      <c r="DS41" s="1513"/>
      <c r="DT41" s="1513"/>
      <c r="DU41" s="1513"/>
      <c r="DV41" s="1513"/>
      <c r="DW41" s="1513"/>
      <c r="DX41" s="1513"/>
      <c r="DY41" s="1513"/>
      <c r="DZ41" s="1513"/>
      <c r="EA41" s="1513"/>
      <c r="EB41" s="1513"/>
      <c r="EC41" s="1513"/>
      <c r="ED41" s="1513"/>
      <c r="EE41" s="1513"/>
      <c r="EF41" s="1513"/>
      <c r="EG41" s="1513"/>
    </row>
    <row r="42" spans="1:137" s="1514" customFormat="1" ht="12.5" x14ac:dyDescent="0.35">
      <c r="A42" s="1510" t="s">
        <v>5686</v>
      </c>
      <c r="B42" s="1510" t="s">
        <v>5687</v>
      </c>
      <c r="C42" s="1511">
        <v>5</v>
      </c>
      <c r="D42" s="164">
        <v>10329</v>
      </c>
      <c r="E42" s="164">
        <v>10329</v>
      </c>
      <c r="F42" s="1512"/>
      <c r="G42" s="1513"/>
      <c r="H42" s="1513"/>
      <c r="I42" s="1513"/>
      <c r="J42" s="1513"/>
      <c r="K42" s="1513"/>
      <c r="L42" s="1513"/>
      <c r="M42" s="1513"/>
      <c r="N42" s="1513"/>
      <c r="O42" s="1513"/>
      <c r="P42" s="1513"/>
      <c r="Q42" s="1513"/>
      <c r="R42" s="1513"/>
      <c r="S42" s="1513"/>
      <c r="T42" s="1513"/>
      <c r="U42" s="1513"/>
      <c r="V42" s="1513"/>
      <c r="W42" s="1513"/>
      <c r="X42" s="1513"/>
      <c r="Y42" s="1513"/>
      <c r="Z42" s="1513"/>
      <c r="AA42" s="1513"/>
      <c r="AB42" s="1513"/>
      <c r="AC42" s="1513"/>
      <c r="AD42" s="1513"/>
      <c r="AE42" s="1513"/>
      <c r="AF42" s="1513"/>
      <c r="AG42" s="1513"/>
      <c r="AH42" s="1513"/>
      <c r="AI42" s="1513"/>
      <c r="AJ42" s="1513"/>
      <c r="AK42" s="1513"/>
      <c r="AL42" s="1513"/>
      <c r="AM42" s="1513"/>
      <c r="AN42" s="1513"/>
      <c r="AO42" s="1513"/>
      <c r="AP42" s="1513"/>
      <c r="AQ42" s="1513"/>
      <c r="AR42" s="1513"/>
      <c r="AS42" s="1513"/>
      <c r="AT42" s="1513"/>
      <c r="AU42" s="1513"/>
      <c r="AV42" s="1513"/>
      <c r="AW42" s="1513"/>
      <c r="AX42" s="1513"/>
      <c r="AY42" s="1513"/>
      <c r="AZ42" s="1513"/>
      <c r="BA42" s="1513"/>
      <c r="BB42" s="1513"/>
      <c r="BC42" s="1513"/>
      <c r="BD42" s="1513"/>
      <c r="BE42" s="1513"/>
      <c r="BF42" s="1513"/>
      <c r="BG42" s="1513"/>
      <c r="BH42" s="1513"/>
      <c r="BI42" s="1513"/>
      <c r="BJ42" s="1513"/>
      <c r="BK42" s="1513"/>
      <c r="BL42" s="1513"/>
      <c r="BM42" s="1513"/>
      <c r="BN42" s="1513"/>
      <c r="BO42" s="1513"/>
      <c r="BP42" s="1513"/>
      <c r="BQ42" s="1513"/>
      <c r="BR42" s="1513"/>
      <c r="BS42" s="1513"/>
      <c r="BT42" s="1513"/>
      <c r="BU42" s="1513"/>
      <c r="BV42" s="1513"/>
      <c r="BW42" s="1513"/>
      <c r="BX42" s="1513"/>
      <c r="BY42" s="1513"/>
      <c r="BZ42" s="1513"/>
      <c r="CA42" s="1513"/>
      <c r="CB42" s="1513"/>
      <c r="CC42" s="1513"/>
      <c r="CD42" s="1513"/>
      <c r="CE42" s="1513"/>
      <c r="CF42" s="1513"/>
      <c r="CG42" s="1513"/>
      <c r="CH42" s="1513"/>
      <c r="CI42" s="1513"/>
      <c r="CJ42" s="1513"/>
      <c r="CK42" s="1513"/>
      <c r="CL42" s="1513"/>
      <c r="CM42" s="1513"/>
      <c r="CN42" s="1513"/>
      <c r="CO42" s="1513"/>
      <c r="CP42" s="1513"/>
      <c r="CQ42" s="1513"/>
      <c r="CR42" s="1513"/>
      <c r="CS42" s="1513"/>
      <c r="CT42" s="1513"/>
      <c r="CU42" s="1513"/>
      <c r="CV42" s="1513"/>
      <c r="CW42" s="1513"/>
      <c r="CX42" s="1513"/>
      <c r="CY42" s="1513"/>
      <c r="CZ42" s="1513"/>
      <c r="DA42" s="1513"/>
      <c r="DB42" s="1513"/>
      <c r="DC42" s="1513"/>
      <c r="DD42" s="1513"/>
      <c r="DE42" s="1513"/>
      <c r="DF42" s="1513"/>
      <c r="DG42" s="1513"/>
      <c r="DH42" s="1513"/>
      <c r="DI42" s="1513"/>
      <c r="DJ42" s="1513"/>
      <c r="DK42" s="1513"/>
      <c r="DL42" s="1513"/>
      <c r="DM42" s="1513"/>
      <c r="DN42" s="1513"/>
      <c r="DO42" s="1513"/>
      <c r="DP42" s="1513"/>
      <c r="DQ42" s="1513"/>
      <c r="DR42" s="1513"/>
      <c r="DS42" s="1513"/>
      <c r="DT42" s="1513"/>
      <c r="DU42" s="1513"/>
      <c r="DV42" s="1513"/>
      <c r="DW42" s="1513"/>
      <c r="DX42" s="1513"/>
      <c r="DY42" s="1513"/>
      <c r="DZ42" s="1513"/>
      <c r="EA42" s="1513"/>
      <c r="EB42" s="1513"/>
      <c r="EC42" s="1513"/>
      <c r="ED42" s="1513"/>
      <c r="EE42" s="1513"/>
      <c r="EF42" s="1513"/>
      <c r="EG42" s="1513"/>
    </row>
    <row r="43" spans="1:137" s="1514" customFormat="1" ht="12.5" x14ac:dyDescent="0.35">
      <c r="A43" s="1510" t="s">
        <v>5688</v>
      </c>
      <c r="B43" s="1510" t="s">
        <v>5689</v>
      </c>
      <c r="C43" s="1511">
        <v>5</v>
      </c>
      <c r="D43" s="164">
        <v>9973.5</v>
      </c>
      <c r="E43" s="164">
        <v>9973.5</v>
      </c>
      <c r="F43" s="1512"/>
      <c r="G43" s="1513"/>
      <c r="H43" s="1513"/>
      <c r="I43" s="1513"/>
      <c r="J43" s="1513"/>
      <c r="K43" s="1513"/>
      <c r="L43" s="1513"/>
      <c r="M43" s="1513"/>
      <c r="N43" s="1513"/>
      <c r="O43" s="1513"/>
      <c r="P43" s="1513"/>
      <c r="Q43" s="1513"/>
      <c r="R43" s="1513"/>
      <c r="S43" s="1513"/>
      <c r="T43" s="1513"/>
      <c r="U43" s="1513"/>
      <c r="V43" s="1513"/>
      <c r="W43" s="1513"/>
      <c r="X43" s="1513"/>
      <c r="Y43" s="1513"/>
      <c r="Z43" s="1513"/>
      <c r="AA43" s="1513"/>
      <c r="AB43" s="1513"/>
      <c r="AC43" s="1513"/>
      <c r="AD43" s="1513"/>
      <c r="AE43" s="1513"/>
      <c r="AF43" s="1513"/>
      <c r="AG43" s="1513"/>
      <c r="AH43" s="1513"/>
      <c r="AI43" s="1513"/>
      <c r="AJ43" s="1513"/>
      <c r="AK43" s="1513"/>
      <c r="AL43" s="1513"/>
      <c r="AM43" s="1513"/>
      <c r="AN43" s="1513"/>
      <c r="AO43" s="1513"/>
      <c r="AP43" s="1513"/>
      <c r="AQ43" s="1513"/>
      <c r="AR43" s="1513"/>
      <c r="AS43" s="1513"/>
      <c r="AT43" s="1513"/>
      <c r="AU43" s="1513"/>
      <c r="AV43" s="1513"/>
      <c r="AW43" s="1513"/>
      <c r="AX43" s="1513"/>
      <c r="AY43" s="1513"/>
      <c r="AZ43" s="1513"/>
      <c r="BA43" s="1513"/>
      <c r="BB43" s="1513"/>
      <c r="BC43" s="1513"/>
      <c r="BD43" s="1513"/>
      <c r="BE43" s="1513"/>
      <c r="BF43" s="1513"/>
      <c r="BG43" s="1513"/>
      <c r="BH43" s="1513"/>
      <c r="BI43" s="1513"/>
      <c r="BJ43" s="1513"/>
      <c r="BK43" s="1513"/>
      <c r="BL43" s="1513"/>
      <c r="BM43" s="1513"/>
      <c r="BN43" s="1513"/>
      <c r="BO43" s="1513"/>
      <c r="BP43" s="1513"/>
      <c r="BQ43" s="1513"/>
      <c r="BR43" s="1513"/>
      <c r="BS43" s="1513"/>
      <c r="BT43" s="1513"/>
      <c r="BU43" s="1513"/>
      <c r="BV43" s="1513"/>
      <c r="BW43" s="1513"/>
      <c r="BX43" s="1513"/>
      <c r="BY43" s="1513"/>
      <c r="BZ43" s="1513"/>
      <c r="CA43" s="1513"/>
      <c r="CB43" s="1513"/>
      <c r="CC43" s="1513"/>
      <c r="CD43" s="1513"/>
      <c r="CE43" s="1513"/>
      <c r="CF43" s="1513"/>
      <c r="CG43" s="1513"/>
      <c r="CH43" s="1513"/>
      <c r="CI43" s="1513"/>
      <c r="CJ43" s="1513"/>
      <c r="CK43" s="1513"/>
      <c r="CL43" s="1513"/>
      <c r="CM43" s="1513"/>
      <c r="CN43" s="1513"/>
      <c r="CO43" s="1513"/>
      <c r="CP43" s="1513"/>
      <c r="CQ43" s="1513"/>
      <c r="CR43" s="1513"/>
      <c r="CS43" s="1513"/>
      <c r="CT43" s="1513"/>
      <c r="CU43" s="1513"/>
      <c r="CV43" s="1513"/>
      <c r="CW43" s="1513"/>
      <c r="CX43" s="1513"/>
      <c r="CY43" s="1513"/>
      <c r="CZ43" s="1513"/>
      <c r="DA43" s="1513"/>
      <c r="DB43" s="1513"/>
      <c r="DC43" s="1513"/>
      <c r="DD43" s="1513"/>
      <c r="DE43" s="1513"/>
      <c r="DF43" s="1513"/>
      <c r="DG43" s="1513"/>
      <c r="DH43" s="1513"/>
      <c r="DI43" s="1513"/>
      <c r="DJ43" s="1513"/>
      <c r="DK43" s="1513"/>
      <c r="DL43" s="1513"/>
      <c r="DM43" s="1513"/>
      <c r="DN43" s="1513"/>
      <c r="DO43" s="1513"/>
      <c r="DP43" s="1513"/>
      <c r="DQ43" s="1513"/>
      <c r="DR43" s="1513"/>
      <c r="DS43" s="1513"/>
      <c r="DT43" s="1513"/>
      <c r="DU43" s="1513"/>
      <c r="DV43" s="1513"/>
      <c r="DW43" s="1513"/>
      <c r="DX43" s="1513"/>
      <c r="DY43" s="1513"/>
      <c r="DZ43" s="1513"/>
      <c r="EA43" s="1513"/>
      <c r="EB43" s="1513"/>
      <c r="EC43" s="1513"/>
      <c r="ED43" s="1513"/>
      <c r="EE43" s="1513"/>
      <c r="EF43" s="1513"/>
      <c r="EG43" s="1513"/>
    </row>
    <row r="44" spans="1:137" s="1514" customFormat="1" ht="12.5" x14ac:dyDescent="0.35">
      <c r="A44" s="1510" t="s">
        <v>5690</v>
      </c>
      <c r="B44" s="1510" t="s">
        <v>5691</v>
      </c>
      <c r="C44" s="1511">
        <v>1</v>
      </c>
      <c r="D44" s="164">
        <v>18570</v>
      </c>
      <c r="E44" s="164">
        <v>18570</v>
      </c>
      <c r="F44" s="1512"/>
      <c r="G44" s="1513"/>
      <c r="H44" s="1513"/>
      <c r="I44" s="1513"/>
      <c r="J44" s="1513"/>
      <c r="K44" s="1513"/>
      <c r="L44" s="1513"/>
      <c r="M44" s="1513"/>
      <c r="N44" s="1513"/>
      <c r="O44" s="1513"/>
      <c r="P44" s="1513"/>
      <c r="Q44" s="1513"/>
      <c r="R44" s="1513"/>
      <c r="S44" s="1513"/>
      <c r="T44" s="1513"/>
      <c r="U44" s="1513"/>
      <c r="V44" s="1513"/>
      <c r="W44" s="1513"/>
      <c r="X44" s="1513"/>
      <c r="Y44" s="1513"/>
      <c r="Z44" s="1513"/>
      <c r="AA44" s="1513"/>
      <c r="AB44" s="1513"/>
      <c r="AC44" s="1513"/>
      <c r="AD44" s="1513"/>
      <c r="AE44" s="1513"/>
      <c r="AF44" s="1513"/>
      <c r="AG44" s="1513"/>
      <c r="AH44" s="1513"/>
      <c r="AI44" s="1513"/>
      <c r="AJ44" s="1513"/>
      <c r="AK44" s="1513"/>
      <c r="AL44" s="1513"/>
      <c r="AM44" s="1513"/>
      <c r="AN44" s="1513"/>
      <c r="AO44" s="1513"/>
      <c r="AP44" s="1513"/>
      <c r="AQ44" s="1513"/>
      <c r="AR44" s="1513"/>
      <c r="AS44" s="1513"/>
      <c r="AT44" s="1513"/>
      <c r="AU44" s="1513"/>
      <c r="AV44" s="1513"/>
      <c r="AW44" s="1513"/>
      <c r="AX44" s="1513"/>
      <c r="AY44" s="1513"/>
      <c r="AZ44" s="1513"/>
      <c r="BA44" s="1513"/>
      <c r="BB44" s="1513"/>
      <c r="BC44" s="1513"/>
      <c r="BD44" s="1513"/>
      <c r="BE44" s="1513"/>
      <c r="BF44" s="1513"/>
      <c r="BG44" s="1513"/>
      <c r="BH44" s="1513"/>
      <c r="BI44" s="1513"/>
      <c r="BJ44" s="1513"/>
      <c r="BK44" s="1513"/>
      <c r="BL44" s="1513"/>
      <c r="BM44" s="1513"/>
      <c r="BN44" s="1513"/>
      <c r="BO44" s="1513"/>
      <c r="BP44" s="1513"/>
      <c r="BQ44" s="1513"/>
      <c r="BR44" s="1513"/>
      <c r="BS44" s="1513"/>
      <c r="BT44" s="1513"/>
      <c r="BU44" s="1513"/>
      <c r="BV44" s="1513"/>
      <c r="BW44" s="1513"/>
      <c r="BX44" s="1513"/>
      <c r="BY44" s="1513"/>
      <c r="BZ44" s="1513"/>
      <c r="CA44" s="1513"/>
      <c r="CB44" s="1513"/>
      <c r="CC44" s="1513"/>
      <c r="CD44" s="1513"/>
      <c r="CE44" s="1513"/>
      <c r="CF44" s="1513"/>
      <c r="CG44" s="1513"/>
      <c r="CH44" s="1513"/>
      <c r="CI44" s="1513"/>
      <c r="CJ44" s="1513"/>
      <c r="CK44" s="1513"/>
      <c r="CL44" s="1513"/>
      <c r="CM44" s="1513"/>
      <c r="CN44" s="1513"/>
      <c r="CO44" s="1513"/>
      <c r="CP44" s="1513"/>
      <c r="CQ44" s="1513"/>
      <c r="CR44" s="1513"/>
      <c r="CS44" s="1513"/>
      <c r="CT44" s="1513"/>
      <c r="CU44" s="1513"/>
      <c r="CV44" s="1513"/>
      <c r="CW44" s="1513"/>
      <c r="CX44" s="1513"/>
      <c r="CY44" s="1513"/>
      <c r="CZ44" s="1513"/>
      <c r="DA44" s="1513"/>
      <c r="DB44" s="1513"/>
      <c r="DC44" s="1513"/>
      <c r="DD44" s="1513"/>
      <c r="DE44" s="1513"/>
      <c r="DF44" s="1513"/>
      <c r="DG44" s="1513"/>
      <c r="DH44" s="1513"/>
      <c r="DI44" s="1513"/>
      <c r="DJ44" s="1513"/>
      <c r="DK44" s="1513"/>
      <c r="DL44" s="1513"/>
      <c r="DM44" s="1513"/>
      <c r="DN44" s="1513"/>
      <c r="DO44" s="1513"/>
      <c r="DP44" s="1513"/>
      <c r="DQ44" s="1513"/>
      <c r="DR44" s="1513"/>
      <c r="DS44" s="1513"/>
      <c r="DT44" s="1513"/>
      <c r="DU44" s="1513"/>
      <c r="DV44" s="1513"/>
      <c r="DW44" s="1513"/>
      <c r="DX44" s="1513"/>
      <c r="DY44" s="1513"/>
      <c r="DZ44" s="1513"/>
      <c r="EA44" s="1513"/>
      <c r="EB44" s="1513"/>
      <c r="EC44" s="1513"/>
      <c r="ED44" s="1513"/>
      <c r="EE44" s="1513"/>
      <c r="EF44" s="1513"/>
      <c r="EG44" s="1513"/>
    </row>
    <row r="45" spans="1:137" s="1514" customFormat="1" ht="12.5" x14ac:dyDescent="0.35">
      <c r="A45" s="1510" t="s">
        <v>5692</v>
      </c>
      <c r="B45" s="1510" t="s">
        <v>5693</v>
      </c>
      <c r="C45" s="1511">
        <v>12</v>
      </c>
      <c r="D45" s="164">
        <v>17484</v>
      </c>
      <c r="E45" s="164">
        <v>17484</v>
      </c>
      <c r="F45" s="1512"/>
      <c r="G45" s="1513"/>
      <c r="H45" s="1513"/>
      <c r="I45" s="1513"/>
      <c r="J45" s="1513"/>
      <c r="K45" s="1513"/>
      <c r="L45" s="1513"/>
      <c r="M45" s="1513"/>
      <c r="N45" s="1513"/>
      <c r="O45" s="1513"/>
      <c r="P45" s="1513"/>
      <c r="Q45" s="1513"/>
      <c r="R45" s="1513"/>
      <c r="S45" s="1513"/>
      <c r="T45" s="1513"/>
      <c r="U45" s="1513"/>
      <c r="V45" s="1513"/>
      <c r="W45" s="1513"/>
      <c r="X45" s="1513"/>
      <c r="Y45" s="1513"/>
      <c r="Z45" s="1513"/>
      <c r="AA45" s="1513"/>
      <c r="AB45" s="1513"/>
      <c r="AC45" s="1513"/>
      <c r="AD45" s="1513"/>
      <c r="AE45" s="1513"/>
      <c r="AF45" s="1513"/>
      <c r="AG45" s="1513"/>
      <c r="AH45" s="1513"/>
      <c r="AI45" s="1513"/>
      <c r="AJ45" s="1513"/>
      <c r="AK45" s="1513"/>
      <c r="AL45" s="1513"/>
      <c r="AM45" s="1513"/>
      <c r="AN45" s="1513"/>
      <c r="AO45" s="1513"/>
      <c r="AP45" s="1513"/>
      <c r="AQ45" s="1513"/>
      <c r="AR45" s="1513"/>
      <c r="AS45" s="1513"/>
      <c r="AT45" s="1513"/>
      <c r="AU45" s="1513"/>
      <c r="AV45" s="1513"/>
      <c r="AW45" s="1513"/>
      <c r="AX45" s="1513"/>
      <c r="AY45" s="1513"/>
      <c r="AZ45" s="1513"/>
      <c r="BA45" s="1513"/>
      <c r="BB45" s="1513"/>
      <c r="BC45" s="1513"/>
      <c r="BD45" s="1513"/>
      <c r="BE45" s="1513"/>
      <c r="BF45" s="1513"/>
      <c r="BG45" s="1513"/>
      <c r="BH45" s="1513"/>
      <c r="BI45" s="1513"/>
      <c r="BJ45" s="1513"/>
      <c r="BK45" s="1513"/>
      <c r="BL45" s="1513"/>
      <c r="BM45" s="1513"/>
      <c r="BN45" s="1513"/>
      <c r="BO45" s="1513"/>
      <c r="BP45" s="1513"/>
      <c r="BQ45" s="1513"/>
      <c r="BR45" s="1513"/>
      <c r="BS45" s="1513"/>
      <c r="BT45" s="1513"/>
      <c r="BU45" s="1513"/>
      <c r="BV45" s="1513"/>
      <c r="BW45" s="1513"/>
      <c r="BX45" s="1513"/>
      <c r="BY45" s="1513"/>
      <c r="BZ45" s="1513"/>
      <c r="CA45" s="1513"/>
      <c r="CB45" s="1513"/>
      <c r="CC45" s="1513"/>
      <c r="CD45" s="1513"/>
      <c r="CE45" s="1513"/>
      <c r="CF45" s="1513"/>
      <c r="CG45" s="1513"/>
      <c r="CH45" s="1513"/>
      <c r="CI45" s="1513"/>
      <c r="CJ45" s="1513"/>
      <c r="CK45" s="1513"/>
      <c r="CL45" s="1513"/>
      <c r="CM45" s="1513"/>
      <c r="CN45" s="1513"/>
      <c r="CO45" s="1513"/>
      <c r="CP45" s="1513"/>
      <c r="CQ45" s="1513"/>
      <c r="CR45" s="1513"/>
      <c r="CS45" s="1513"/>
      <c r="CT45" s="1513"/>
      <c r="CU45" s="1513"/>
      <c r="CV45" s="1513"/>
      <c r="CW45" s="1513"/>
      <c r="CX45" s="1513"/>
      <c r="CY45" s="1513"/>
      <c r="CZ45" s="1513"/>
      <c r="DA45" s="1513"/>
      <c r="DB45" s="1513"/>
      <c r="DC45" s="1513"/>
      <c r="DD45" s="1513"/>
      <c r="DE45" s="1513"/>
      <c r="DF45" s="1513"/>
      <c r="DG45" s="1513"/>
      <c r="DH45" s="1513"/>
      <c r="DI45" s="1513"/>
      <c r="DJ45" s="1513"/>
      <c r="DK45" s="1513"/>
      <c r="DL45" s="1513"/>
      <c r="DM45" s="1513"/>
      <c r="DN45" s="1513"/>
      <c r="DO45" s="1513"/>
      <c r="DP45" s="1513"/>
      <c r="DQ45" s="1513"/>
      <c r="DR45" s="1513"/>
      <c r="DS45" s="1513"/>
      <c r="DT45" s="1513"/>
      <c r="DU45" s="1513"/>
      <c r="DV45" s="1513"/>
      <c r="DW45" s="1513"/>
      <c r="DX45" s="1513"/>
      <c r="DY45" s="1513"/>
      <c r="DZ45" s="1513"/>
      <c r="EA45" s="1513"/>
      <c r="EB45" s="1513"/>
      <c r="EC45" s="1513"/>
      <c r="ED45" s="1513"/>
      <c r="EE45" s="1513"/>
      <c r="EF45" s="1513"/>
      <c r="EG45" s="1513"/>
    </row>
    <row r="46" spans="1:137" s="1514" customFormat="1" ht="12.5" x14ac:dyDescent="0.35">
      <c r="A46" s="1510" t="s">
        <v>5694</v>
      </c>
      <c r="B46" s="1510" t="s">
        <v>5695</v>
      </c>
      <c r="C46" s="1511">
        <v>14</v>
      </c>
      <c r="D46" s="164">
        <v>14623.5</v>
      </c>
      <c r="E46" s="164">
        <v>14623.5</v>
      </c>
      <c r="F46" s="1512"/>
      <c r="G46" s="1513"/>
      <c r="H46" s="1513"/>
      <c r="I46" s="1513"/>
      <c r="J46" s="1513"/>
      <c r="K46" s="1513"/>
      <c r="L46" s="1513"/>
      <c r="M46" s="1513"/>
      <c r="N46" s="1513"/>
      <c r="O46" s="1513"/>
      <c r="P46" s="1513"/>
      <c r="Q46" s="1513"/>
      <c r="R46" s="1513"/>
      <c r="S46" s="1513"/>
      <c r="T46" s="1513"/>
      <c r="U46" s="1513"/>
      <c r="V46" s="1513"/>
      <c r="W46" s="1513"/>
      <c r="X46" s="1513"/>
      <c r="Y46" s="1513"/>
      <c r="Z46" s="1513"/>
      <c r="AA46" s="1513"/>
      <c r="AB46" s="1513"/>
      <c r="AC46" s="1513"/>
      <c r="AD46" s="1513"/>
      <c r="AE46" s="1513"/>
      <c r="AF46" s="1513"/>
      <c r="AG46" s="1513"/>
      <c r="AH46" s="1513"/>
      <c r="AI46" s="1513"/>
      <c r="AJ46" s="1513"/>
      <c r="AK46" s="1513"/>
      <c r="AL46" s="1513"/>
      <c r="AM46" s="1513"/>
      <c r="AN46" s="1513"/>
      <c r="AO46" s="1513"/>
      <c r="AP46" s="1513"/>
      <c r="AQ46" s="1513"/>
      <c r="AR46" s="1513"/>
      <c r="AS46" s="1513"/>
      <c r="AT46" s="1513"/>
      <c r="AU46" s="1513"/>
      <c r="AV46" s="1513"/>
      <c r="AW46" s="1513"/>
      <c r="AX46" s="1513"/>
      <c r="AY46" s="1513"/>
      <c r="AZ46" s="1513"/>
      <c r="BA46" s="1513"/>
      <c r="BB46" s="1513"/>
      <c r="BC46" s="1513"/>
      <c r="BD46" s="1513"/>
      <c r="BE46" s="1513"/>
      <c r="BF46" s="1513"/>
      <c r="BG46" s="1513"/>
      <c r="BH46" s="1513"/>
      <c r="BI46" s="1513"/>
      <c r="BJ46" s="1513"/>
      <c r="BK46" s="1513"/>
      <c r="BL46" s="1513"/>
      <c r="BM46" s="1513"/>
      <c r="BN46" s="1513"/>
      <c r="BO46" s="1513"/>
      <c r="BP46" s="1513"/>
      <c r="BQ46" s="1513"/>
      <c r="BR46" s="1513"/>
      <c r="BS46" s="1513"/>
      <c r="BT46" s="1513"/>
      <c r="BU46" s="1513"/>
      <c r="BV46" s="1513"/>
      <c r="BW46" s="1513"/>
      <c r="BX46" s="1513"/>
      <c r="BY46" s="1513"/>
      <c r="BZ46" s="1513"/>
      <c r="CA46" s="1513"/>
      <c r="CB46" s="1513"/>
      <c r="CC46" s="1513"/>
      <c r="CD46" s="1513"/>
      <c r="CE46" s="1513"/>
      <c r="CF46" s="1513"/>
      <c r="CG46" s="1513"/>
      <c r="CH46" s="1513"/>
      <c r="CI46" s="1513"/>
      <c r="CJ46" s="1513"/>
      <c r="CK46" s="1513"/>
      <c r="CL46" s="1513"/>
      <c r="CM46" s="1513"/>
      <c r="CN46" s="1513"/>
      <c r="CO46" s="1513"/>
      <c r="CP46" s="1513"/>
      <c r="CQ46" s="1513"/>
      <c r="CR46" s="1513"/>
      <c r="CS46" s="1513"/>
      <c r="CT46" s="1513"/>
      <c r="CU46" s="1513"/>
      <c r="CV46" s="1513"/>
      <c r="CW46" s="1513"/>
      <c r="CX46" s="1513"/>
      <c r="CY46" s="1513"/>
      <c r="CZ46" s="1513"/>
      <c r="DA46" s="1513"/>
      <c r="DB46" s="1513"/>
      <c r="DC46" s="1513"/>
      <c r="DD46" s="1513"/>
      <c r="DE46" s="1513"/>
      <c r="DF46" s="1513"/>
      <c r="DG46" s="1513"/>
      <c r="DH46" s="1513"/>
      <c r="DI46" s="1513"/>
      <c r="DJ46" s="1513"/>
      <c r="DK46" s="1513"/>
      <c r="DL46" s="1513"/>
      <c r="DM46" s="1513"/>
      <c r="DN46" s="1513"/>
      <c r="DO46" s="1513"/>
      <c r="DP46" s="1513"/>
      <c r="DQ46" s="1513"/>
      <c r="DR46" s="1513"/>
      <c r="DS46" s="1513"/>
      <c r="DT46" s="1513"/>
      <c r="DU46" s="1513"/>
      <c r="DV46" s="1513"/>
      <c r="DW46" s="1513"/>
      <c r="DX46" s="1513"/>
      <c r="DY46" s="1513"/>
      <c r="DZ46" s="1513"/>
      <c r="EA46" s="1513"/>
      <c r="EB46" s="1513"/>
      <c r="EC46" s="1513"/>
      <c r="ED46" s="1513"/>
      <c r="EE46" s="1513"/>
      <c r="EF46" s="1513"/>
      <c r="EG46" s="1513"/>
    </row>
    <row r="47" spans="1:137" s="1514" customFormat="1" ht="12.5" x14ac:dyDescent="0.35">
      <c r="A47" s="1510" t="s">
        <v>5696</v>
      </c>
      <c r="B47" s="1510" t="s">
        <v>5697</v>
      </c>
      <c r="C47" s="1511">
        <v>18</v>
      </c>
      <c r="D47" s="164">
        <v>13683</v>
      </c>
      <c r="E47" s="164">
        <v>13683</v>
      </c>
      <c r="F47" s="1512"/>
      <c r="G47" s="1513"/>
      <c r="H47" s="1513"/>
      <c r="I47" s="1513"/>
      <c r="J47" s="1513"/>
      <c r="K47" s="1513"/>
      <c r="L47" s="1513"/>
      <c r="M47" s="1513"/>
      <c r="N47" s="1513"/>
      <c r="O47" s="1513"/>
      <c r="P47" s="1513"/>
      <c r="Q47" s="1513"/>
      <c r="R47" s="1513"/>
      <c r="S47" s="1513"/>
      <c r="T47" s="1513"/>
      <c r="U47" s="1513"/>
      <c r="V47" s="1513"/>
      <c r="W47" s="1513"/>
      <c r="X47" s="1513"/>
      <c r="Y47" s="1513"/>
      <c r="Z47" s="1513"/>
      <c r="AA47" s="1513"/>
      <c r="AB47" s="1513"/>
      <c r="AC47" s="1513"/>
      <c r="AD47" s="1513"/>
      <c r="AE47" s="1513"/>
      <c r="AF47" s="1513"/>
      <c r="AG47" s="1513"/>
      <c r="AH47" s="1513"/>
      <c r="AI47" s="1513"/>
      <c r="AJ47" s="1513"/>
      <c r="AK47" s="1513"/>
      <c r="AL47" s="1513"/>
      <c r="AM47" s="1513"/>
      <c r="AN47" s="1513"/>
      <c r="AO47" s="1513"/>
      <c r="AP47" s="1513"/>
      <c r="AQ47" s="1513"/>
      <c r="AR47" s="1513"/>
      <c r="AS47" s="1513"/>
      <c r="AT47" s="1513"/>
      <c r="AU47" s="1513"/>
      <c r="AV47" s="1513"/>
      <c r="AW47" s="1513"/>
      <c r="AX47" s="1513"/>
      <c r="AY47" s="1513"/>
      <c r="AZ47" s="1513"/>
      <c r="BA47" s="1513"/>
      <c r="BB47" s="1513"/>
      <c r="BC47" s="1513"/>
      <c r="BD47" s="1513"/>
      <c r="BE47" s="1513"/>
      <c r="BF47" s="1513"/>
      <c r="BG47" s="1513"/>
      <c r="BH47" s="1513"/>
      <c r="BI47" s="1513"/>
      <c r="BJ47" s="1513"/>
      <c r="BK47" s="1513"/>
      <c r="BL47" s="1513"/>
      <c r="BM47" s="1513"/>
      <c r="BN47" s="1513"/>
      <c r="BO47" s="1513"/>
      <c r="BP47" s="1513"/>
      <c r="BQ47" s="1513"/>
      <c r="BR47" s="1513"/>
      <c r="BS47" s="1513"/>
      <c r="BT47" s="1513"/>
      <c r="BU47" s="1513"/>
      <c r="BV47" s="1513"/>
      <c r="BW47" s="1513"/>
      <c r="BX47" s="1513"/>
      <c r="BY47" s="1513"/>
      <c r="BZ47" s="1513"/>
      <c r="CA47" s="1513"/>
      <c r="CB47" s="1513"/>
      <c r="CC47" s="1513"/>
      <c r="CD47" s="1513"/>
      <c r="CE47" s="1513"/>
      <c r="CF47" s="1513"/>
      <c r="CG47" s="1513"/>
      <c r="CH47" s="1513"/>
      <c r="CI47" s="1513"/>
      <c r="CJ47" s="1513"/>
      <c r="CK47" s="1513"/>
      <c r="CL47" s="1513"/>
      <c r="CM47" s="1513"/>
      <c r="CN47" s="1513"/>
      <c r="CO47" s="1513"/>
      <c r="CP47" s="1513"/>
      <c r="CQ47" s="1513"/>
      <c r="CR47" s="1513"/>
      <c r="CS47" s="1513"/>
      <c r="CT47" s="1513"/>
      <c r="CU47" s="1513"/>
      <c r="CV47" s="1513"/>
      <c r="CW47" s="1513"/>
      <c r="CX47" s="1513"/>
      <c r="CY47" s="1513"/>
      <c r="CZ47" s="1513"/>
      <c r="DA47" s="1513"/>
      <c r="DB47" s="1513"/>
      <c r="DC47" s="1513"/>
      <c r="DD47" s="1513"/>
      <c r="DE47" s="1513"/>
      <c r="DF47" s="1513"/>
      <c r="DG47" s="1513"/>
      <c r="DH47" s="1513"/>
      <c r="DI47" s="1513"/>
      <c r="DJ47" s="1513"/>
      <c r="DK47" s="1513"/>
      <c r="DL47" s="1513"/>
      <c r="DM47" s="1513"/>
      <c r="DN47" s="1513"/>
      <c r="DO47" s="1513"/>
      <c r="DP47" s="1513"/>
      <c r="DQ47" s="1513"/>
      <c r="DR47" s="1513"/>
      <c r="DS47" s="1513"/>
      <c r="DT47" s="1513"/>
      <c r="DU47" s="1513"/>
      <c r="DV47" s="1513"/>
      <c r="DW47" s="1513"/>
      <c r="DX47" s="1513"/>
      <c r="DY47" s="1513"/>
      <c r="DZ47" s="1513"/>
      <c r="EA47" s="1513"/>
      <c r="EB47" s="1513"/>
      <c r="EC47" s="1513"/>
      <c r="ED47" s="1513"/>
      <c r="EE47" s="1513"/>
      <c r="EF47" s="1513"/>
      <c r="EG47" s="1513"/>
    </row>
    <row r="48" spans="1:137" s="1514" customFormat="1" ht="12.5" x14ac:dyDescent="0.35">
      <c r="A48" s="1510" t="s">
        <v>5698</v>
      </c>
      <c r="B48" s="1510" t="s">
        <v>5699</v>
      </c>
      <c r="C48" s="1511">
        <v>7</v>
      </c>
      <c r="D48" s="164">
        <v>12172.5</v>
      </c>
      <c r="E48" s="164">
        <v>12172.5</v>
      </c>
      <c r="F48" s="1512"/>
      <c r="G48" s="1513"/>
      <c r="H48" s="1513"/>
      <c r="I48" s="1513"/>
      <c r="J48" s="1513"/>
      <c r="K48" s="1513"/>
      <c r="L48" s="1513"/>
      <c r="M48" s="1513"/>
      <c r="N48" s="1513"/>
      <c r="O48" s="1513"/>
      <c r="P48" s="1513"/>
      <c r="Q48" s="1513"/>
      <c r="R48" s="1513"/>
      <c r="S48" s="1513"/>
      <c r="T48" s="1513"/>
      <c r="U48" s="1513"/>
      <c r="V48" s="1513"/>
      <c r="W48" s="1513"/>
      <c r="X48" s="1513"/>
      <c r="Y48" s="1513"/>
      <c r="Z48" s="1513"/>
      <c r="AA48" s="1513"/>
      <c r="AB48" s="1513"/>
      <c r="AC48" s="1513"/>
      <c r="AD48" s="1513"/>
      <c r="AE48" s="1513"/>
      <c r="AF48" s="1513"/>
      <c r="AG48" s="1513"/>
      <c r="AH48" s="1513"/>
      <c r="AI48" s="1513"/>
      <c r="AJ48" s="1513"/>
      <c r="AK48" s="1513"/>
      <c r="AL48" s="1513"/>
      <c r="AM48" s="1513"/>
      <c r="AN48" s="1513"/>
      <c r="AO48" s="1513"/>
      <c r="AP48" s="1513"/>
      <c r="AQ48" s="1513"/>
      <c r="AR48" s="1513"/>
      <c r="AS48" s="1513"/>
      <c r="AT48" s="1513"/>
      <c r="AU48" s="1513"/>
      <c r="AV48" s="1513"/>
      <c r="AW48" s="1513"/>
      <c r="AX48" s="1513"/>
      <c r="AY48" s="1513"/>
      <c r="AZ48" s="1513"/>
      <c r="BA48" s="1513"/>
      <c r="BB48" s="1513"/>
      <c r="BC48" s="1513"/>
      <c r="BD48" s="1513"/>
      <c r="BE48" s="1513"/>
      <c r="BF48" s="1513"/>
      <c r="BG48" s="1513"/>
      <c r="BH48" s="1513"/>
      <c r="BI48" s="1513"/>
      <c r="BJ48" s="1513"/>
      <c r="BK48" s="1513"/>
      <c r="BL48" s="1513"/>
      <c r="BM48" s="1513"/>
      <c r="BN48" s="1513"/>
      <c r="BO48" s="1513"/>
      <c r="BP48" s="1513"/>
      <c r="BQ48" s="1513"/>
      <c r="BR48" s="1513"/>
      <c r="BS48" s="1513"/>
      <c r="BT48" s="1513"/>
      <c r="BU48" s="1513"/>
      <c r="BV48" s="1513"/>
      <c r="BW48" s="1513"/>
      <c r="BX48" s="1513"/>
      <c r="BY48" s="1513"/>
      <c r="BZ48" s="1513"/>
      <c r="CA48" s="1513"/>
      <c r="CB48" s="1513"/>
      <c r="CC48" s="1513"/>
      <c r="CD48" s="1513"/>
      <c r="CE48" s="1513"/>
      <c r="CF48" s="1513"/>
      <c r="CG48" s="1513"/>
      <c r="CH48" s="1513"/>
      <c r="CI48" s="1513"/>
      <c r="CJ48" s="1513"/>
      <c r="CK48" s="1513"/>
      <c r="CL48" s="1513"/>
      <c r="CM48" s="1513"/>
      <c r="CN48" s="1513"/>
      <c r="CO48" s="1513"/>
      <c r="CP48" s="1513"/>
      <c r="CQ48" s="1513"/>
      <c r="CR48" s="1513"/>
      <c r="CS48" s="1513"/>
      <c r="CT48" s="1513"/>
      <c r="CU48" s="1513"/>
      <c r="CV48" s="1513"/>
      <c r="CW48" s="1513"/>
      <c r="CX48" s="1513"/>
      <c r="CY48" s="1513"/>
      <c r="CZ48" s="1513"/>
      <c r="DA48" s="1513"/>
      <c r="DB48" s="1513"/>
      <c r="DC48" s="1513"/>
      <c r="DD48" s="1513"/>
      <c r="DE48" s="1513"/>
      <c r="DF48" s="1513"/>
      <c r="DG48" s="1513"/>
      <c r="DH48" s="1513"/>
      <c r="DI48" s="1513"/>
      <c r="DJ48" s="1513"/>
      <c r="DK48" s="1513"/>
      <c r="DL48" s="1513"/>
      <c r="DM48" s="1513"/>
      <c r="DN48" s="1513"/>
      <c r="DO48" s="1513"/>
      <c r="DP48" s="1513"/>
      <c r="DQ48" s="1513"/>
      <c r="DR48" s="1513"/>
      <c r="DS48" s="1513"/>
      <c r="DT48" s="1513"/>
      <c r="DU48" s="1513"/>
      <c r="DV48" s="1513"/>
      <c r="DW48" s="1513"/>
      <c r="DX48" s="1513"/>
      <c r="DY48" s="1513"/>
      <c r="DZ48" s="1513"/>
      <c r="EA48" s="1513"/>
      <c r="EB48" s="1513"/>
      <c r="EC48" s="1513"/>
      <c r="ED48" s="1513"/>
      <c r="EE48" s="1513"/>
      <c r="EF48" s="1513"/>
      <c r="EG48" s="1513"/>
    </row>
    <row r="49" spans="1:141" s="1514" customFormat="1" ht="12.5" x14ac:dyDescent="0.35">
      <c r="A49" s="1510" t="s">
        <v>5700</v>
      </c>
      <c r="B49" s="1510" t="s">
        <v>5701</v>
      </c>
      <c r="C49" s="1511">
        <v>26</v>
      </c>
      <c r="D49" s="164">
        <v>9183</v>
      </c>
      <c r="E49" s="164">
        <v>9183</v>
      </c>
      <c r="F49" s="1512"/>
      <c r="G49" s="1513"/>
      <c r="H49" s="1513"/>
      <c r="I49" s="1513"/>
      <c r="J49" s="1513"/>
      <c r="K49" s="1513"/>
      <c r="L49" s="1513"/>
      <c r="M49" s="1513"/>
      <c r="N49" s="1513"/>
      <c r="O49" s="1513"/>
      <c r="P49" s="1513"/>
      <c r="Q49" s="1513"/>
      <c r="R49" s="1513"/>
      <c r="S49" s="1513"/>
      <c r="T49" s="1513"/>
      <c r="U49" s="1513"/>
      <c r="V49" s="1513"/>
      <c r="W49" s="1513"/>
      <c r="X49" s="1513"/>
      <c r="Y49" s="1513"/>
      <c r="Z49" s="1513"/>
      <c r="AA49" s="1513"/>
      <c r="AB49" s="1513"/>
      <c r="AC49" s="1513"/>
      <c r="AD49" s="1513"/>
      <c r="AE49" s="1513"/>
      <c r="AF49" s="1513"/>
      <c r="AG49" s="1513"/>
      <c r="AH49" s="1513"/>
      <c r="AI49" s="1513"/>
      <c r="AJ49" s="1513"/>
      <c r="AK49" s="1513"/>
      <c r="AL49" s="1513"/>
      <c r="AM49" s="1513"/>
      <c r="AN49" s="1513"/>
      <c r="AO49" s="1513"/>
      <c r="AP49" s="1513"/>
      <c r="AQ49" s="1513"/>
      <c r="AR49" s="1513"/>
      <c r="AS49" s="1513"/>
      <c r="AT49" s="1513"/>
      <c r="AU49" s="1513"/>
      <c r="AV49" s="1513"/>
      <c r="AW49" s="1513"/>
      <c r="AX49" s="1513"/>
      <c r="AY49" s="1513"/>
      <c r="AZ49" s="1513"/>
      <c r="BA49" s="1513"/>
      <c r="BB49" s="1513"/>
      <c r="BC49" s="1513"/>
      <c r="BD49" s="1513"/>
      <c r="BE49" s="1513"/>
      <c r="BF49" s="1513"/>
      <c r="BG49" s="1513"/>
      <c r="BH49" s="1513"/>
      <c r="BI49" s="1513"/>
      <c r="BJ49" s="1513"/>
      <c r="BK49" s="1513"/>
      <c r="BL49" s="1513"/>
      <c r="BM49" s="1513"/>
      <c r="BN49" s="1513"/>
      <c r="BO49" s="1513"/>
      <c r="BP49" s="1513"/>
      <c r="BQ49" s="1513"/>
      <c r="BR49" s="1513"/>
      <c r="BS49" s="1513"/>
      <c r="BT49" s="1513"/>
      <c r="BU49" s="1513"/>
      <c r="BV49" s="1513"/>
      <c r="BW49" s="1513"/>
      <c r="BX49" s="1513"/>
      <c r="BY49" s="1513"/>
      <c r="BZ49" s="1513"/>
      <c r="CA49" s="1513"/>
      <c r="CB49" s="1513"/>
      <c r="CC49" s="1513"/>
      <c r="CD49" s="1513"/>
      <c r="CE49" s="1513"/>
      <c r="CF49" s="1513"/>
      <c r="CG49" s="1513"/>
      <c r="CH49" s="1513"/>
      <c r="CI49" s="1513"/>
      <c r="CJ49" s="1513"/>
      <c r="CK49" s="1513"/>
      <c r="CL49" s="1513"/>
      <c r="CM49" s="1513"/>
      <c r="CN49" s="1513"/>
      <c r="CO49" s="1513"/>
      <c r="CP49" s="1513"/>
      <c r="CQ49" s="1513"/>
      <c r="CR49" s="1513"/>
      <c r="CS49" s="1513"/>
      <c r="CT49" s="1513"/>
      <c r="CU49" s="1513"/>
      <c r="CV49" s="1513"/>
      <c r="CW49" s="1513"/>
      <c r="CX49" s="1513"/>
      <c r="CY49" s="1513"/>
      <c r="CZ49" s="1513"/>
      <c r="DA49" s="1513"/>
      <c r="DB49" s="1513"/>
      <c r="DC49" s="1513"/>
      <c r="DD49" s="1513"/>
      <c r="DE49" s="1513"/>
      <c r="DF49" s="1513"/>
      <c r="DG49" s="1513"/>
      <c r="DH49" s="1513"/>
      <c r="DI49" s="1513"/>
      <c r="DJ49" s="1513"/>
      <c r="DK49" s="1513"/>
      <c r="DL49" s="1513"/>
      <c r="DM49" s="1513"/>
      <c r="DN49" s="1513"/>
      <c r="DO49" s="1513"/>
      <c r="DP49" s="1513"/>
      <c r="DQ49" s="1513"/>
      <c r="DR49" s="1513"/>
      <c r="DS49" s="1513"/>
      <c r="DT49" s="1513"/>
      <c r="DU49" s="1513"/>
      <c r="DV49" s="1513"/>
      <c r="DW49" s="1513"/>
      <c r="DX49" s="1513"/>
      <c r="DY49" s="1513"/>
      <c r="DZ49" s="1513"/>
      <c r="EA49" s="1513"/>
      <c r="EB49" s="1513"/>
      <c r="EC49" s="1513"/>
      <c r="ED49" s="1513"/>
      <c r="EE49" s="1513"/>
      <c r="EF49" s="1513"/>
      <c r="EG49" s="1513"/>
    </row>
    <row r="50" spans="1:141" s="1514" customFormat="1" ht="12.5" x14ac:dyDescent="0.35">
      <c r="A50" s="1510" t="s">
        <v>5702</v>
      </c>
      <c r="B50" s="1510" t="s">
        <v>5703</v>
      </c>
      <c r="C50" s="1511">
        <v>5</v>
      </c>
      <c r="D50" s="164">
        <v>9009</v>
      </c>
      <c r="E50" s="164">
        <v>9009</v>
      </c>
      <c r="F50" s="1512"/>
      <c r="G50" s="1513"/>
      <c r="H50" s="1513"/>
      <c r="I50" s="1513"/>
      <c r="J50" s="1513"/>
      <c r="K50" s="1513"/>
      <c r="L50" s="1513"/>
      <c r="M50" s="1513"/>
      <c r="N50" s="1513"/>
      <c r="O50" s="1513"/>
      <c r="P50" s="1513"/>
      <c r="Q50" s="1513"/>
      <c r="R50" s="1513"/>
      <c r="S50" s="1513"/>
      <c r="T50" s="1513"/>
      <c r="U50" s="1513"/>
      <c r="V50" s="1513"/>
      <c r="W50" s="1513"/>
      <c r="X50" s="1513"/>
      <c r="Y50" s="1513"/>
      <c r="Z50" s="1513"/>
      <c r="AA50" s="1513"/>
      <c r="AB50" s="1513"/>
      <c r="AC50" s="1513"/>
      <c r="AD50" s="1513"/>
      <c r="AE50" s="1513"/>
      <c r="AF50" s="1513"/>
      <c r="AG50" s="1513"/>
      <c r="AH50" s="1513"/>
      <c r="AI50" s="1513"/>
      <c r="AJ50" s="1513"/>
      <c r="AK50" s="1513"/>
      <c r="AL50" s="1513"/>
      <c r="AM50" s="1513"/>
      <c r="AN50" s="1513"/>
      <c r="AO50" s="1513"/>
      <c r="AP50" s="1513"/>
      <c r="AQ50" s="1513"/>
      <c r="AR50" s="1513"/>
      <c r="AS50" s="1513"/>
      <c r="AT50" s="1513"/>
      <c r="AU50" s="1513"/>
      <c r="AV50" s="1513"/>
      <c r="AW50" s="1513"/>
      <c r="AX50" s="1513"/>
      <c r="AY50" s="1513"/>
      <c r="AZ50" s="1513"/>
      <c r="BA50" s="1513"/>
      <c r="BB50" s="1513"/>
      <c r="BC50" s="1513"/>
      <c r="BD50" s="1513"/>
      <c r="BE50" s="1513"/>
      <c r="BF50" s="1513"/>
      <c r="BG50" s="1513"/>
      <c r="BH50" s="1513"/>
      <c r="BI50" s="1513"/>
      <c r="BJ50" s="1513"/>
      <c r="BK50" s="1513"/>
      <c r="BL50" s="1513"/>
      <c r="BM50" s="1513"/>
      <c r="BN50" s="1513"/>
      <c r="BO50" s="1513"/>
      <c r="BP50" s="1513"/>
      <c r="BQ50" s="1513"/>
      <c r="BR50" s="1513"/>
      <c r="BS50" s="1513"/>
      <c r="BT50" s="1513"/>
      <c r="BU50" s="1513"/>
      <c r="BV50" s="1513"/>
      <c r="BW50" s="1513"/>
      <c r="BX50" s="1513"/>
      <c r="BY50" s="1513"/>
      <c r="BZ50" s="1513"/>
      <c r="CA50" s="1513"/>
      <c r="CB50" s="1513"/>
      <c r="CC50" s="1513"/>
      <c r="CD50" s="1513"/>
      <c r="CE50" s="1513"/>
      <c r="CF50" s="1513"/>
      <c r="CG50" s="1513"/>
      <c r="CH50" s="1513"/>
      <c r="CI50" s="1513"/>
      <c r="CJ50" s="1513"/>
      <c r="CK50" s="1513"/>
      <c r="CL50" s="1513"/>
      <c r="CM50" s="1513"/>
      <c r="CN50" s="1513"/>
      <c r="CO50" s="1513"/>
      <c r="CP50" s="1513"/>
      <c r="CQ50" s="1513"/>
      <c r="CR50" s="1513"/>
      <c r="CS50" s="1513"/>
      <c r="CT50" s="1513"/>
      <c r="CU50" s="1513"/>
      <c r="CV50" s="1513"/>
      <c r="CW50" s="1513"/>
      <c r="CX50" s="1513"/>
      <c r="CY50" s="1513"/>
      <c r="CZ50" s="1513"/>
      <c r="DA50" s="1513"/>
      <c r="DB50" s="1513"/>
      <c r="DC50" s="1513"/>
      <c r="DD50" s="1513"/>
      <c r="DE50" s="1513"/>
      <c r="DF50" s="1513"/>
      <c r="DG50" s="1513"/>
      <c r="DH50" s="1513"/>
      <c r="DI50" s="1513"/>
      <c r="DJ50" s="1513"/>
      <c r="DK50" s="1513"/>
      <c r="DL50" s="1513"/>
      <c r="DM50" s="1513"/>
      <c r="DN50" s="1513"/>
      <c r="DO50" s="1513"/>
      <c r="DP50" s="1513"/>
      <c r="DQ50" s="1513"/>
      <c r="DR50" s="1513"/>
      <c r="DS50" s="1513"/>
      <c r="DT50" s="1513"/>
      <c r="DU50" s="1513"/>
      <c r="DV50" s="1513"/>
      <c r="DW50" s="1513"/>
      <c r="DX50" s="1513"/>
      <c r="DY50" s="1513"/>
      <c r="DZ50" s="1513"/>
      <c r="EA50" s="1513"/>
      <c r="EB50" s="1513"/>
      <c r="EC50" s="1513"/>
      <c r="ED50" s="1513"/>
      <c r="EE50" s="1513"/>
      <c r="EF50" s="1513"/>
      <c r="EG50" s="1513"/>
    </row>
    <row r="51" spans="1:141" s="1514" customFormat="1" ht="15.75" customHeight="1" x14ac:dyDescent="0.25">
      <c r="A51" s="70"/>
      <c r="B51" s="173" t="s">
        <v>4238</v>
      </c>
      <c r="C51" s="166">
        <f>SUM(C12:C50)</f>
        <v>215</v>
      </c>
      <c r="D51" s="1522"/>
      <c r="E51" s="1522"/>
      <c r="F51" s="1513"/>
      <c r="G51" s="1513"/>
      <c r="H51" s="1513"/>
      <c r="I51" s="1513"/>
      <c r="J51" s="1513"/>
      <c r="K51" s="1513"/>
      <c r="L51" s="1513"/>
      <c r="M51" s="1513"/>
      <c r="N51" s="1513"/>
      <c r="O51" s="1513"/>
      <c r="P51" s="1513"/>
      <c r="Q51" s="1513"/>
      <c r="R51" s="1513"/>
      <c r="S51" s="1513"/>
      <c r="T51" s="1513"/>
      <c r="U51" s="1513"/>
      <c r="V51" s="1513"/>
      <c r="W51" s="1513"/>
      <c r="X51" s="1513"/>
      <c r="Y51" s="1513"/>
      <c r="Z51" s="1513"/>
      <c r="AA51" s="1513"/>
      <c r="AB51" s="1513"/>
      <c r="AC51" s="1513"/>
      <c r="AD51" s="1513"/>
    </row>
    <row r="52" spans="1:141" x14ac:dyDescent="0.3">
      <c r="A52" s="1523"/>
      <c r="B52" s="1524"/>
      <c r="C52" s="1525"/>
      <c r="D52" s="1526"/>
      <c r="E52" s="1526"/>
    </row>
    <row r="53" spans="1:141" x14ac:dyDescent="0.3">
      <c r="A53" s="1523"/>
      <c r="B53" s="1524"/>
      <c r="C53" s="1525"/>
      <c r="D53" s="1526"/>
      <c r="E53" s="1526"/>
    </row>
    <row r="54" spans="1:141" s="273" customFormat="1" ht="15.75" customHeight="1" x14ac:dyDescent="0.35">
      <c r="A54" s="662" t="s">
        <v>4168</v>
      </c>
      <c r="B54" s="662"/>
      <c r="C54" s="1527"/>
      <c r="D54" s="1527"/>
      <c r="E54" s="1527"/>
      <c r="F54" s="172"/>
      <c r="G54" s="172"/>
      <c r="H54" s="172"/>
      <c r="I54" s="172"/>
      <c r="J54" s="172"/>
      <c r="K54" s="172"/>
      <c r="L54" s="172"/>
      <c r="M54" s="172"/>
      <c r="N54" s="172"/>
      <c r="O54" s="172"/>
      <c r="P54" s="172"/>
      <c r="Q54" s="172"/>
      <c r="R54" s="172"/>
      <c r="S54" s="172"/>
      <c r="T54" s="172"/>
      <c r="U54" s="172"/>
      <c r="V54" s="172"/>
      <c r="W54" s="172"/>
      <c r="X54" s="172"/>
      <c r="Y54" s="172"/>
      <c r="Z54" s="172"/>
      <c r="AA54" s="172"/>
      <c r="AB54" s="172"/>
      <c r="AC54" s="172"/>
      <c r="AD54" s="172"/>
      <c r="AE54" s="172"/>
      <c r="AF54" s="172"/>
      <c r="AG54" s="172"/>
      <c r="AH54" s="172"/>
      <c r="AI54" s="172"/>
      <c r="AJ54" s="172"/>
      <c r="AK54" s="172"/>
      <c r="AL54" s="172"/>
      <c r="AM54" s="172"/>
      <c r="AN54" s="172"/>
      <c r="AO54" s="172"/>
      <c r="AP54" s="172"/>
      <c r="AQ54" s="172"/>
      <c r="AR54" s="172"/>
      <c r="AS54" s="172"/>
      <c r="AT54" s="172"/>
      <c r="AU54" s="172"/>
      <c r="AV54" s="172"/>
      <c r="AW54" s="172"/>
      <c r="AX54" s="172"/>
      <c r="AY54" s="172"/>
      <c r="AZ54" s="172"/>
      <c r="BA54" s="172"/>
      <c r="BB54" s="172"/>
      <c r="BC54" s="172"/>
      <c r="BD54" s="172"/>
      <c r="BE54" s="172"/>
      <c r="BF54" s="172"/>
      <c r="BG54" s="172"/>
      <c r="BH54" s="172"/>
      <c r="BI54" s="172"/>
      <c r="BJ54" s="172"/>
      <c r="BK54" s="172"/>
      <c r="BL54" s="172"/>
      <c r="BM54" s="172"/>
      <c r="BN54" s="172"/>
      <c r="BO54" s="172"/>
      <c r="BP54" s="172"/>
      <c r="BQ54" s="172"/>
      <c r="BR54" s="172"/>
      <c r="BS54" s="172"/>
      <c r="BT54" s="172"/>
      <c r="BU54" s="172"/>
      <c r="BV54" s="172"/>
      <c r="BW54" s="172"/>
      <c r="BX54" s="172"/>
      <c r="BY54" s="172"/>
      <c r="BZ54" s="172"/>
      <c r="CA54" s="172"/>
      <c r="CB54" s="172"/>
      <c r="CC54" s="172"/>
      <c r="CD54" s="172"/>
      <c r="CE54" s="172"/>
      <c r="CF54" s="172"/>
      <c r="CG54" s="172"/>
      <c r="CH54" s="172"/>
      <c r="CI54" s="172"/>
      <c r="CJ54" s="172"/>
      <c r="CK54" s="172"/>
      <c r="CL54" s="172"/>
      <c r="CM54" s="172"/>
      <c r="CN54" s="172"/>
      <c r="CO54" s="172"/>
      <c r="CP54" s="172"/>
      <c r="CQ54" s="172"/>
      <c r="CR54" s="172"/>
      <c r="CS54" s="172"/>
      <c r="CT54" s="172"/>
      <c r="CU54" s="172"/>
      <c r="CV54" s="172"/>
      <c r="CW54" s="172"/>
      <c r="CX54" s="172"/>
      <c r="CY54" s="172"/>
      <c r="CZ54" s="172"/>
      <c r="DA54" s="172"/>
      <c r="DB54" s="172"/>
      <c r="DC54" s="172"/>
      <c r="DD54" s="172"/>
      <c r="DE54" s="172"/>
      <c r="DF54" s="172"/>
      <c r="DG54" s="172"/>
      <c r="DH54" s="172"/>
      <c r="DI54" s="172"/>
      <c r="DJ54" s="172"/>
      <c r="DK54" s="172"/>
      <c r="DL54" s="172"/>
      <c r="DM54" s="172"/>
      <c r="DN54" s="172"/>
      <c r="DO54" s="172"/>
      <c r="DP54" s="172"/>
      <c r="DQ54" s="172"/>
      <c r="DR54" s="172"/>
      <c r="DS54" s="172"/>
      <c r="DT54" s="172"/>
      <c r="DU54" s="172"/>
      <c r="DV54" s="172"/>
      <c r="DW54" s="172"/>
      <c r="DX54" s="172"/>
      <c r="DY54" s="172"/>
      <c r="DZ54" s="172"/>
      <c r="EA54" s="172"/>
      <c r="EB54" s="172"/>
      <c r="EC54" s="172"/>
      <c r="ED54" s="172"/>
      <c r="EE54" s="172"/>
      <c r="EF54" s="172"/>
      <c r="EG54" s="172"/>
      <c r="EH54" s="172"/>
      <c r="EI54" s="172"/>
      <c r="EJ54" s="172"/>
      <c r="EK54" s="172"/>
    </row>
    <row r="55" spans="1:141" s="1520" customFormat="1" ht="12.5" x14ac:dyDescent="0.35">
      <c r="A55" s="1518" t="s">
        <v>5638</v>
      </c>
      <c r="B55" s="1518" t="s">
        <v>5639</v>
      </c>
      <c r="C55" s="1519">
        <v>49</v>
      </c>
      <c r="D55" s="272">
        <v>9009</v>
      </c>
      <c r="E55" s="272">
        <v>9009</v>
      </c>
      <c r="F55" s="1517"/>
      <c r="G55" s="1517"/>
      <c r="H55" s="1517"/>
      <c r="I55" s="1517"/>
      <c r="J55" s="1517"/>
      <c r="K55" s="1517"/>
      <c r="L55" s="1517"/>
      <c r="M55" s="1517"/>
      <c r="N55" s="1517"/>
      <c r="O55" s="1517"/>
      <c r="P55" s="1517"/>
      <c r="Q55" s="1517"/>
      <c r="R55" s="1517"/>
      <c r="S55" s="1517"/>
      <c r="T55" s="1517"/>
      <c r="U55" s="1517"/>
      <c r="V55" s="1517"/>
      <c r="W55" s="1517"/>
      <c r="X55" s="1517"/>
      <c r="Y55" s="1517"/>
      <c r="Z55" s="1517"/>
      <c r="AA55" s="1517"/>
      <c r="AB55" s="1517"/>
      <c r="AC55" s="1517"/>
      <c r="AD55" s="1517"/>
      <c r="AE55" s="1517"/>
      <c r="AF55" s="1517"/>
      <c r="AG55" s="1517"/>
      <c r="AH55" s="1517"/>
      <c r="AI55" s="1517"/>
      <c r="AJ55" s="1517"/>
      <c r="AK55" s="1517"/>
      <c r="AL55" s="1517"/>
      <c r="AM55" s="1517"/>
      <c r="AN55" s="1517"/>
      <c r="AO55" s="1517"/>
      <c r="AP55" s="1517"/>
      <c r="AQ55" s="1517"/>
      <c r="AR55" s="1517"/>
      <c r="AS55" s="1517"/>
      <c r="AT55" s="1517"/>
      <c r="AU55" s="1517"/>
      <c r="AV55" s="1517"/>
      <c r="AW55" s="1517"/>
      <c r="AX55" s="1517"/>
      <c r="AY55" s="1517"/>
      <c r="AZ55" s="1517"/>
      <c r="BA55" s="1517"/>
      <c r="BB55" s="1517"/>
      <c r="BC55" s="1517"/>
      <c r="BD55" s="1517"/>
      <c r="BE55" s="1517"/>
      <c r="BF55" s="1517"/>
      <c r="BG55" s="1517"/>
      <c r="BH55" s="1517"/>
      <c r="BI55" s="1517"/>
      <c r="BJ55" s="1517"/>
      <c r="BK55" s="1517"/>
      <c r="BL55" s="1517"/>
      <c r="BM55" s="1517"/>
      <c r="BN55" s="1517"/>
      <c r="BO55" s="1517"/>
      <c r="BP55" s="1517"/>
      <c r="BQ55" s="1517"/>
      <c r="BR55" s="1517"/>
      <c r="BS55" s="1517"/>
      <c r="BT55" s="1517"/>
      <c r="BU55" s="1517"/>
      <c r="BV55" s="1517"/>
      <c r="BW55" s="1517"/>
      <c r="BX55" s="1517"/>
      <c r="BY55" s="1517"/>
      <c r="BZ55" s="1517"/>
      <c r="CA55" s="1517"/>
      <c r="CB55" s="1517"/>
      <c r="CC55" s="1517"/>
      <c r="CD55" s="1517"/>
      <c r="CE55" s="1517"/>
      <c r="CF55" s="1517"/>
      <c r="CG55" s="1517"/>
      <c r="CH55" s="1517"/>
      <c r="CI55" s="1517"/>
      <c r="CJ55" s="1517"/>
      <c r="CK55" s="1517"/>
      <c r="CL55" s="1517"/>
      <c r="CM55" s="1517"/>
      <c r="CN55" s="1517"/>
      <c r="CO55" s="1517"/>
      <c r="CP55" s="1517"/>
      <c r="CQ55" s="1517"/>
      <c r="CR55" s="1517"/>
      <c r="CS55" s="1517"/>
      <c r="CT55" s="1517"/>
      <c r="CU55" s="1517"/>
      <c r="CV55" s="1517"/>
      <c r="CW55" s="1517"/>
      <c r="CX55" s="1517"/>
      <c r="CY55" s="1517"/>
      <c r="CZ55" s="1517"/>
      <c r="DA55" s="1517"/>
      <c r="DB55" s="1517"/>
      <c r="DC55" s="1517"/>
      <c r="DD55" s="1517"/>
      <c r="DE55" s="1517"/>
      <c r="DF55" s="1517"/>
      <c r="DG55" s="1517"/>
      <c r="DH55" s="1517"/>
      <c r="DI55" s="1517"/>
      <c r="DJ55" s="1517"/>
      <c r="DK55" s="1517"/>
      <c r="DL55" s="1517"/>
      <c r="DM55" s="1517"/>
      <c r="DN55" s="1517"/>
      <c r="DO55" s="1517"/>
      <c r="DP55" s="1517"/>
      <c r="DQ55" s="1517"/>
      <c r="DR55" s="1517"/>
      <c r="DS55" s="1517"/>
      <c r="DT55" s="1517"/>
      <c r="DU55" s="1517"/>
      <c r="DV55" s="1517"/>
      <c r="DW55" s="1517"/>
      <c r="DX55" s="1517"/>
      <c r="DY55" s="1517"/>
      <c r="DZ55" s="1517"/>
      <c r="EA55" s="1517"/>
      <c r="EB55" s="1517"/>
      <c r="EC55" s="1517"/>
      <c r="ED55" s="1517"/>
      <c r="EE55" s="1517"/>
      <c r="EF55" s="1517"/>
      <c r="EG55" s="1517"/>
    </row>
    <row r="56" spans="1:141" s="1514" customFormat="1" ht="12.5" x14ac:dyDescent="0.35">
      <c r="A56" s="1510" t="s">
        <v>5640</v>
      </c>
      <c r="B56" s="1510" t="s">
        <v>5641</v>
      </c>
      <c r="C56" s="1511">
        <v>99</v>
      </c>
      <c r="D56" s="164">
        <v>8776.5</v>
      </c>
      <c r="E56" s="164">
        <v>8776.5</v>
      </c>
      <c r="F56" s="1513"/>
      <c r="G56" s="1513"/>
      <c r="H56" s="1513"/>
      <c r="I56" s="1513"/>
      <c r="J56" s="1513"/>
      <c r="K56" s="1513"/>
      <c r="L56" s="1513"/>
      <c r="M56" s="1513"/>
      <c r="N56" s="1513"/>
      <c r="O56" s="1513"/>
      <c r="P56" s="1513"/>
      <c r="Q56" s="1513"/>
      <c r="R56" s="1513"/>
      <c r="S56" s="1513"/>
      <c r="T56" s="1513"/>
      <c r="U56" s="1513"/>
      <c r="V56" s="1513"/>
      <c r="W56" s="1513"/>
      <c r="X56" s="1513"/>
      <c r="Y56" s="1513"/>
      <c r="Z56" s="1513"/>
      <c r="AA56" s="1513"/>
      <c r="AB56" s="1513"/>
      <c r="AC56" s="1513"/>
      <c r="AD56" s="1513"/>
      <c r="AE56" s="1513"/>
      <c r="AF56" s="1513"/>
      <c r="AG56" s="1513"/>
      <c r="AH56" s="1513"/>
      <c r="AI56" s="1513"/>
      <c r="AJ56" s="1513"/>
      <c r="AK56" s="1513"/>
      <c r="AL56" s="1513"/>
      <c r="AM56" s="1513"/>
      <c r="AN56" s="1513"/>
      <c r="AO56" s="1513"/>
      <c r="AP56" s="1513"/>
      <c r="AQ56" s="1513"/>
      <c r="AR56" s="1513"/>
      <c r="AS56" s="1513"/>
      <c r="AT56" s="1513"/>
      <c r="AU56" s="1513"/>
      <c r="AV56" s="1513"/>
      <c r="AW56" s="1513"/>
      <c r="AX56" s="1513"/>
      <c r="AY56" s="1513"/>
      <c r="AZ56" s="1513"/>
      <c r="BA56" s="1513"/>
      <c r="BB56" s="1513"/>
      <c r="BC56" s="1513"/>
      <c r="BD56" s="1513"/>
      <c r="BE56" s="1513"/>
      <c r="BF56" s="1513"/>
      <c r="BG56" s="1513"/>
      <c r="BH56" s="1513"/>
      <c r="BI56" s="1513"/>
      <c r="BJ56" s="1513"/>
      <c r="BK56" s="1513"/>
      <c r="BL56" s="1513"/>
      <c r="BM56" s="1513"/>
      <c r="BN56" s="1513"/>
      <c r="BO56" s="1513"/>
      <c r="BP56" s="1513"/>
      <c r="BQ56" s="1513"/>
      <c r="BR56" s="1513"/>
      <c r="BS56" s="1513"/>
      <c r="BT56" s="1513"/>
      <c r="BU56" s="1513"/>
      <c r="BV56" s="1513"/>
      <c r="BW56" s="1513"/>
      <c r="BX56" s="1513"/>
      <c r="BY56" s="1513"/>
      <c r="BZ56" s="1513"/>
      <c r="CA56" s="1513"/>
      <c r="CB56" s="1513"/>
      <c r="CC56" s="1513"/>
      <c r="CD56" s="1513"/>
      <c r="CE56" s="1513"/>
      <c r="CF56" s="1513"/>
      <c r="CG56" s="1513"/>
      <c r="CH56" s="1513"/>
      <c r="CI56" s="1513"/>
      <c r="CJ56" s="1513"/>
      <c r="CK56" s="1513"/>
      <c r="CL56" s="1513"/>
      <c r="CM56" s="1513"/>
      <c r="CN56" s="1513"/>
      <c r="CO56" s="1513"/>
      <c r="CP56" s="1513"/>
      <c r="CQ56" s="1513"/>
      <c r="CR56" s="1513"/>
      <c r="CS56" s="1513"/>
      <c r="CT56" s="1513"/>
      <c r="CU56" s="1513"/>
      <c r="CV56" s="1513"/>
      <c r="CW56" s="1513"/>
      <c r="CX56" s="1513"/>
      <c r="CY56" s="1513"/>
      <c r="CZ56" s="1513"/>
      <c r="DA56" s="1513"/>
      <c r="DB56" s="1513"/>
      <c r="DC56" s="1513"/>
      <c r="DD56" s="1513"/>
      <c r="DE56" s="1513"/>
      <c r="DF56" s="1513"/>
      <c r="DG56" s="1513"/>
      <c r="DH56" s="1513"/>
      <c r="DI56" s="1513"/>
      <c r="DJ56" s="1513"/>
      <c r="DK56" s="1513"/>
      <c r="DL56" s="1513"/>
      <c r="DM56" s="1513"/>
      <c r="DN56" s="1513"/>
      <c r="DO56" s="1513"/>
      <c r="DP56" s="1513"/>
      <c r="DQ56" s="1513"/>
      <c r="DR56" s="1513"/>
      <c r="DS56" s="1513"/>
      <c r="DT56" s="1513"/>
      <c r="DU56" s="1513"/>
      <c r="DV56" s="1513"/>
      <c r="DW56" s="1513"/>
      <c r="DX56" s="1513"/>
      <c r="DY56" s="1513"/>
      <c r="DZ56" s="1513"/>
      <c r="EA56" s="1513"/>
      <c r="EB56" s="1513"/>
      <c r="EC56" s="1513"/>
      <c r="ED56" s="1513"/>
      <c r="EE56" s="1513"/>
      <c r="EF56" s="1513"/>
      <c r="EG56" s="1513"/>
    </row>
    <row r="57" spans="1:141" s="1517" customFormat="1" ht="12.5" x14ac:dyDescent="0.35">
      <c r="A57" s="1515" t="s">
        <v>5642</v>
      </c>
      <c r="B57" s="1515" t="s">
        <v>5643</v>
      </c>
      <c r="C57" s="1516">
        <v>41</v>
      </c>
      <c r="D57" s="272">
        <v>8209.5</v>
      </c>
      <c r="E57" s="272">
        <v>8209.5</v>
      </c>
    </row>
    <row r="58" spans="1:141" s="1520" customFormat="1" ht="12.5" x14ac:dyDescent="0.35">
      <c r="A58" s="1518" t="s">
        <v>5644</v>
      </c>
      <c r="B58" s="1518" t="s">
        <v>5645</v>
      </c>
      <c r="C58" s="1519">
        <v>3</v>
      </c>
      <c r="D58" s="272">
        <v>8089.4999999999991</v>
      </c>
      <c r="E58" s="272">
        <v>8089.4999999999991</v>
      </c>
      <c r="F58" s="1517"/>
      <c r="G58" s="1517"/>
      <c r="H58" s="1517"/>
      <c r="I58" s="1517"/>
      <c r="J58" s="1517"/>
      <c r="K58" s="1517"/>
      <c r="L58" s="1517"/>
      <c r="M58" s="1517"/>
      <c r="N58" s="1517"/>
      <c r="O58" s="1517"/>
      <c r="P58" s="1517"/>
      <c r="Q58" s="1517"/>
      <c r="R58" s="1517"/>
      <c r="S58" s="1517"/>
      <c r="T58" s="1517"/>
      <c r="U58" s="1517"/>
      <c r="V58" s="1517"/>
      <c r="W58" s="1517"/>
      <c r="X58" s="1517"/>
      <c r="Y58" s="1517"/>
      <c r="Z58" s="1517"/>
      <c r="AA58" s="1517"/>
      <c r="AB58" s="1517"/>
      <c r="AC58" s="1517"/>
      <c r="AD58" s="1517"/>
      <c r="AE58" s="1517"/>
      <c r="AF58" s="1517"/>
      <c r="AG58" s="1517"/>
      <c r="AH58" s="1517"/>
      <c r="AI58" s="1517"/>
      <c r="AJ58" s="1517"/>
      <c r="AK58" s="1517"/>
      <c r="AL58" s="1517"/>
      <c r="AM58" s="1517"/>
      <c r="AN58" s="1517"/>
      <c r="AO58" s="1517"/>
      <c r="AP58" s="1517"/>
      <c r="AQ58" s="1517"/>
      <c r="AR58" s="1517"/>
      <c r="AS58" s="1517"/>
      <c r="AT58" s="1517"/>
      <c r="AU58" s="1517"/>
      <c r="AV58" s="1517"/>
      <c r="AW58" s="1517"/>
      <c r="AX58" s="1517"/>
      <c r="AY58" s="1517"/>
      <c r="AZ58" s="1517"/>
      <c r="BA58" s="1517"/>
      <c r="BB58" s="1517"/>
      <c r="BC58" s="1517"/>
      <c r="BD58" s="1517"/>
      <c r="BE58" s="1517"/>
      <c r="BF58" s="1517"/>
      <c r="BG58" s="1517"/>
      <c r="BH58" s="1517"/>
      <c r="BI58" s="1517"/>
      <c r="BJ58" s="1517"/>
      <c r="BK58" s="1517"/>
      <c r="BL58" s="1517"/>
      <c r="BM58" s="1517"/>
      <c r="BN58" s="1517"/>
      <c r="BO58" s="1517"/>
      <c r="BP58" s="1517"/>
      <c r="BQ58" s="1517"/>
      <c r="BR58" s="1517"/>
      <c r="BS58" s="1517"/>
      <c r="BT58" s="1517"/>
      <c r="BU58" s="1517"/>
      <c r="BV58" s="1517"/>
      <c r="BW58" s="1517"/>
      <c r="BX58" s="1517"/>
      <c r="BY58" s="1517"/>
      <c r="BZ58" s="1517"/>
      <c r="CA58" s="1517"/>
      <c r="CB58" s="1517"/>
      <c r="CC58" s="1517"/>
      <c r="CD58" s="1517"/>
      <c r="CE58" s="1517"/>
      <c r="CF58" s="1517"/>
      <c r="CG58" s="1517"/>
      <c r="CH58" s="1517"/>
      <c r="CI58" s="1517"/>
      <c r="CJ58" s="1517"/>
      <c r="CK58" s="1517"/>
      <c r="CL58" s="1517"/>
      <c r="CM58" s="1517"/>
      <c r="CN58" s="1517"/>
      <c r="CO58" s="1517"/>
      <c r="CP58" s="1517"/>
      <c r="CQ58" s="1517"/>
      <c r="CR58" s="1517"/>
      <c r="CS58" s="1517"/>
      <c r="CT58" s="1517"/>
      <c r="CU58" s="1517"/>
      <c r="CV58" s="1517"/>
      <c r="CW58" s="1517"/>
      <c r="CX58" s="1517"/>
      <c r="CY58" s="1517"/>
      <c r="CZ58" s="1517"/>
      <c r="DA58" s="1517"/>
      <c r="DB58" s="1517"/>
      <c r="DC58" s="1517"/>
      <c r="DD58" s="1517"/>
      <c r="DE58" s="1517"/>
      <c r="DF58" s="1517"/>
      <c r="DG58" s="1517"/>
      <c r="DH58" s="1517"/>
      <c r="DI58" s="1517"/>
      <c r="DJ58" s="1517"/>
      <c r="DK58" s="1517"/>
      <c r="DL58" s="1517"/>
      <c r="DM58" s="1517"/>
      <c r="DN58" s="1517"/>
      <c r="DO58" s="1517"/>
      <c r="DP58" s="1517"/>
      <c r="DQ58" s="1517"/>
      <c r="DR58" s="1517"/>
      <c r="DS58" s="1517"/>
      <c r="DT58" s="1517"/>
      <c r="DU58" s="1517"/>
      <c r="DV58" s="1517"/>
      <c r="DW58" s="1517"/>
      <c r="DX58" s="1517"/>
      <c r="DY58" s="1517"/>
      <c r="DZ58" s="1517"/>
      <c r="EA58" s="1517"/>
      <c r="EB58" s="1517"/>
      <c r="EC58" s="1517"/>
      <c r="ED58" s="1517"/>
      <c r="EE58" s="1517"/>
      <c r="EF58" s="1517"/>
      <c r="EG58" s="1517"/>
    </row>
    <row r="59" spans="1:141" s="1520" customFormat="1" ht="12.5" x14ac:dyDescent="0.35">
      <c r="A59" s="1518" t="s">
        <v>5646</v>
      </c>
      <c r="B59" s="1518" t="s">
        <v>5647</v>
      </c>
      <c r="C59" s="1519">
        <v>2</v>
      </c>
      <c r="D59" s="272">
        <v>7954.4999999999991</v>
      </c>
      <c r="E59" s="272">
        <v>7954.4999999999991</v>
      </c>
      <c r="F59" s="1517"/>
      <c r="G59" s="1517"/>
      <c r="H59" s="1517"/>
      <c r="I59" s="1517"/>
      <c r="J59" s="1517"/>
      <c r="K59" s="1517"/>
      <c r="L59" s="1517"/>
      <c r="M59" s="1517"/>
      <c r="N59" s="1517"/>
      <c r="O59" s="1517"/>
      <c r="P59" s="1517"/>
      <c r="Q59" s="1517"/>
      <c r="R59" s="1517"/>
      <c r="S59" s="1517"/>
      <c r="T59" s="1517"/>
      <c r="U59" s="1517"/>
      <c r="V59" s="1517"/>
      <c r="W59" s="1517"/>
      <c r="X59" s="1517"/>
      <c r="Y59" s="1517"/>
      <c r="Z59" s="1517"/>
      <c r="AA59" s="1517"/>
      <c r="AB59" s="1517"/>
      <c r="AC59" s="1517"/>
      <c r="AD59" s="1517"/>
      <c r="AE59" s="1517"/>
      <c r="AF59" s="1517"/>
      <c r="AG59" s="1517"/>
      <c r="AH59" s="1517"/>
      <c r="AI59" s="1517"/>
      <c r="AJ59" s="1517"/>
      <c r="AK59" s="1517"/>
      <c r="AL59" s="1517"/>
      <c r="AM59" s="1517"/>
      <c r="AN59" s="1517"/>
      <c r="AO59" s="1517"/>
      <c r="AP59" s="1517"/>
      <c r="AQ59" s="1517"/>
      <c r="AR59" s="1517"/>
      <c r="AS59" s="1517"/>
      <c r="AT59" s="1517"/>
      <c r="AU59" s="1517"/>
      <c r="AV59" s="1517"/>
      <c r="AW59" s="1517"/>
      <c r="AX59" s="1517"/>
      <c r="AY59" s="1517"/>
      <c r="AZ59" s="1517"/>
      <c r="BA59" s="1517"/>
      <c r="BB59" s="1517"/>
      <c r="BC59" s="1517"/>
      <c r="BD59" s="1517"/>
      <c r="BE59" s="1517"/>
      <c r="BF59" s="1517"/>
      <c r="BG59" s="1517"/>
      <c r="BH59" s="1517"/>
      <c r="BI59" s="1517"/>
      <c r="BJ59" s="1517"/>
      <c r="BK59" s="1517"/>
      <c r="BL59" s="1517"/>
      <c r="BM59" s="1517"/>
      <c r="BN59" s="1517"/>
      <c r="BO59" s="1517"/>
      <c r="BP59" s="1517"/>
      <c r="BQ59" s="1517"/>
      <c r="BR59" s="1517"/>
      <c r="BS59" s="1517"/>
      <c r="BT59" s="1517"/>
      <c r="BU59" s="1517"/>
      <c r="BV59" s="1517"/>
      <c r="BW59" s="1517"/>
      <c r="BX59" s="1517"/>
      <c r="BY59" s="1517"/>
      <c r="BZ59" s="1517"/>
      <c r="CA59" s="1517"/>
      <c r="CB59" s="1517"/>
      <c r="CC59" s="1517"/>
      <c r="CD59" s="1517"/>
      <c r="CE59" s="1517"/>
      <c r="CF59" s="1517"/>
      <c r="CG59" s="1517"/>
      <c r="CH59" s="1517"/>
      <c r="CI59" s="1517"/>
      <c r="CJ59" s="1517"/>
      <c r="CK59" s="1517"/>
      <c r="CL59" s="1517"/>
      <c r="CM59" s="1517"/>
      <c r="CN59" s="1517"/>
      <c r="CO59" s="1517"/>
      <c r="CP59" s="1517"/>
      <c r="CQ59" s="1517"/>
      <c r="CR59" s="1517"/>
      <c r="CS59" s="1517"/>
      <c r="CT59" s="1517"/>
      <c r="CU59" s="1517"/>
      <c r="CV59" s="1517"/>
      <c r="CW59" s="1517"/>
      <c r="CX59" s="1517"/>
      <c r="CY59" s="1517"/>
      <c r="CZ59" s="1517"/>
      <c r="DA59" s="1517"/>
      <c r="DB59" s="1517"/>
      <c r="DC59" s="1517"/>
      <c r="DD59" s="1517"/>
      <c r="DE59" s="1517"/>
      <c r="DF59" s="1517"/>
      <c r="DG59" s="1517"/>
      <c r="DH59" s="1517"/>
      <c r="DI59" s="1517"/>
      <c r="DJ59" s="1517"/>
      <c r="DK59" s="1517"/>
      <c r="DL59" s="1517"/>
      <c r="DM59" s="1517"/>
      <c r="DN59" s="1517"/>
      <c r="DO59" s="1517"/>
      <c r="DP59" s="1517"/>
      <c r="DQ59" s="1517"/>
      <c r="DR59" s="1517"/>
      <c r="DS59" s="1517"/>
      <c r="DT59" s="1517"/>
      <c r="DU59" s="1517"/>
      <c r="DV59" s="1517"/>
      <c r="DW59" s="1517"/>
      <c r="DX59" s="1517"/>
      <c r="DY59" s="1517"/>
      <c r="DZ59" s="1517"/>
      <c r="EA59" s="1517"/>
      <c r="EB59" s="1517"/>
      <c r="EC59" s="1517"/>
      <c r="ED59" s="1517"/>
      <c r="EE59" s="1517"/>
      <c r="EF59" s="1517"/>
      <c r="EG59" s="1517"/>
    </row>
    <row r="60" spans="1:141" s="1520" customFormat="1" ht="12.5" x14ac:dyDescent="0.35">
      <c r="A60" s="1518" t="s">
        <v>5668</v>
      </c>
      <c r="B60" s="1518" t="s">
        <v>5704</v>
      </c>
      <c r="C60" s="1519">
        <v>1</v>
      </c>
      <c r="D60" s="272">
        <v>8209.5</v>
      </c>
      <c r="E60" s="272">
        <v>8209.5</v>
      </c>
      <c r="F60" s="1517"/>
      <c r="G60" s="1517"/>
      <c r="H60" s="1517"/>
      <c r="I60" s="1517"/>
      <c r="J60" s="1517"/>
      <c r="K60" s="1517"/>
      <c r="L60" s="1517"/>
      <c r="M60" s="1517"/>
      <c r="N60" s="1517"/>
      <c r="O60" s="1517"/>
      <c r="P60" s="1517"/>
      <c r="Q60" s="1517"/>
      <c r="R60" s="1517"/>
      <c r="S60" s="1517"/>
      <c r="T60" s="1517"/>
      <c r="U60" s="1517"/>
      <c r="V60" s="1517"/>
      <c r="W60" s="1517"/>
      <c r="X60" s="1517"/>
      <c r="Y60" s="1517"/>
      <c r="Z60" s="1517"/>
      <c r="AA60" s="1517"/>
      <c r="AB60" s="1517"/>
      <c r="AC60" s="1517"/>
      <c r="AD60" s="1517"/>
      <c r="AE60" s="1517"/>
      <c r="AF60" s="1517"/>
      <c r="AG60" s="1517"/>
      <c r="AH60" s="1517"/>
      <c r="AI60" s="1517"/>
      <c r="AJ60" s="1517"/>
      <c r="AK60" s="1517"/>
      <c r="AL60" s="1517"/>
      <c r="AM60" s="1517"/>
      <c r="AN60" s="1517"/>
      <c r="AO60" s="1517"/>
      <c r="AP60" s="1517"/>
      <c r="AQ60" s="1517"/>
      <c r="AR60" s="1517"/>
      <c r="AS60" s="1517"/>
      <c r="AT60" s="1517"/>
      <c r="AU60" s="1517"/>
      <c r="AV60" s="1517"/>
      <c r="AW60" s="1517"/>
      <c r="AX60" s="1517"/>
      <c r="AY60" s="1517"/>
      <c r="AZ60" s="1517"/>
      <c r="BA60" s="1517"/>
      <c r="BB60" s="1517"/>
      <c r="BC60" s="1517"/>
      <c r="BD60" s="1517"/>
      <c r="BE60" s="1517"/>
      <c r="BF60" s="1517"/>
      <c r="BG60" s="1517"/>
      <c r="BH60" s="1517"/>
      <c r="BI60" s="1517"/>
      <c r="BJ60" s="1517"/>
      <c r="BK60" s="1517"/>
      <c r="BL60" s="1517"/>
      <c r="BM60" s="1517"/>
      <c r="BN60" s="1517"/>
      <c r="BO60" s="1517"/>
      <c r="BP60" s="1517"/>
      <c r="BQ60" s="1517"/>
      <c r="BR60" s="1517"/>
      <c r="BS60" s="1517"/>
      <c r="BT60" s="1517"/>
      <c r="BU60" s="1517"/>
      <c r="BV60" s="1517"/>
      <c r="BW60" s="1517"/>
      <c r="BX60" s="1517"/>
      <c r="BY60" s="1517"/>
      <c r="BZ60" s="1517"/>
      <c r="CA60" s="1517"/>
      <c r="CB60" s="1517"/>
      <c r="CC60" s="1517"/>
      <c r="CD60" s="1517"/>
      <c r="CE60" s="1517"/>
      <c r="CF60" s="1517"/>
      <c r="CG60" s="1517"/>
      <c r="CH60" s="1517"/>
      <c r="CI60" s="1517"/>
      <c r="CJ60" s="1517"/>
      <c r="CK60" s="1517"/>
      <c r="CL60" s="1517"/>
      <c r="CM60" s="1517"/>
      <c r="CN60" s="1517"/>
      <c r="CO60" s="1517"/>
      <c r="CP60" s="1517"/>
      <c r="CQ60" s="1517"/>
      <c r="CR60" s="1517"/>
      <c r="CS60" s="1517"/>
      <c r="CT60" s="1517"/>
      <c r="CU60" s="1517"/>
      <c r="CV60" s="1517"/>
      <c r="CW60" s="1517"/>
      <c r="CX60" s="1517"/>
      <c r="CY60" s="1517"/>
      <c r="CZ60" s="1517"/>
      <c r="DA60" s="1517"/>
      <c r="DB60" s="1517"/>
      <c r="DC60" s="1517"/>
      <c r="DD60" s="1517"/>
      <c r="DE60" s="1517"/>
      <c r="DF60" s="1517"/>
      <c r="DG60" s="1517"/>
      <c r="DH60" s="1517"/>
      <c r="DI60" s="1517"/>
      <c r="DJ60" s="1517"/>
      <c r="DK60" s="1517"/>
      <c r="DL60" s="1517"/>
      <c r="DM60" s="1517"/>
      <c r="DN60" s="1517"/>
      <c r="DO60" s="1517"/>
      <c r="DP60" s="1517"/>
      <c r="DQ60" s="1517"/>
      <c r="DR60" s="1517"/>
      <c r="DS60" s="1517"/>
      <c r="DT60" s="1517"/>
      <c r="DU60" s="1517"/>
      <c r="DV60" s="1517"/>
      <c r="DW60" s="1517"/>
      <c r="DX60" s="1517"/>
      <c r="DY60" s="1517"/>
      <c r="DZ60" s="1517"/>
      <c r="EA60" s="1517"/>
      <c r="EB60" s="1517"/>
      <c r="EC60" s="1517"/>
      <c r="ED60" s="1517"/>
      <c r="EE60" s="1517"/>
      <c r="EF60" s="1517"/>
      <c r="EG60" s="1517"/>
    </row>
    <row r="61" spans="1:141" s="1520" customFormat="1" ht="12.5" x14ac:dyDescent="0.35">
      <c r="A61" s="1518" t="s">
        <v>5632</v>
      </c>
      <c r="B61" s="1518" t="s">
        <v>5633</v>
      </c>
      <c r="C61" s="1519">
        <v>4</v>
      </c>
      <c r="D61" s="272">
        <v>9052.5</v>
      </c>
      <c r="E61" s="272">
        <v>9052.5</v>
      </c>
      <c r="F61" s="1517"/>
      <c r="G61" s="1517"/>
      <c r="H61" s="1517"/>
      <c r="I61" s="1517"/>
      <c r="J61" s="1517"/>
      <c r="K61" s="1517"/>
      <c r="L61" s="1517"/>
      <c r="M61" s="1517"/>
      <c r="N61" s="1517"/>
      <c r="O61" s="1517"/>
      <c r="P61" s="1517"/>
      <c r="Q61" s="1517"/>
      <c r="R61" s="1517"/>
      <c r="S61" s="1517"/>
      <c r="T61" s="1517"/>
      <c r="U61" s="1517"/>
      <c r="V61" s="1517"/>
      <c r="W61" s="1517"/>
      <c r="X61" s="1517"/>
      <c r="Y61" s="1517"/>
      <c r="Z61" s="1517"/>
      <c r="AA61" s="1517"/>
      <c r="AB61" s="1517"/>
      <c r="AC61" s="1517"/>
      <c r="AD61" s="1517"/>
      <c r="AE61" s="1517"/>
      <c r="AF61" s="1517"/>
      <c r="AG61" s="1517"/>
      <c r="AH61" s="1517"/>
      <c r="AI61" s="1517"/>
      <c r="AJ61" s="1517"/>
      <c r="AK61" s="1517"/>
      <c r="AL61" s="1517"/>
      <c r="AM61" s="1517"/>
      <c r="AN61" s="1517"/>
      <c r="AO61" s="1517"/>
      <c r="AP61" s="1517"/>
      <c r="AQ61" s="1517"/>
      <c r="AR61" s="1517"/>
      <c r="AS61" s="1517"/>
      <c r="AT61" s="1517"/>
      <c r="AU61" s="1517"/>
      <c r="AV61" s="1517"/>
      <c r="AW61" s="1517"/>
      <c r="AX61" s="1517"/>
      <c r="AY61" s="1517"/>
      <c r="AZ61" s="1517"/>
      <c r="BA61" s="1517"/>
      <c r="BB61" s="1517"/>
      <c r="BC61" s="1517"/>
      <c r="BD61" s="1517"/>
      <c r="BE61" s="1517"/>
      <c r="BF61" s="1517"/>
      <c r="BG61" s="1517"/>
      <c r="BH61" s="1517"/>
      <c r="BI61" s="1517"/>
      <c r="BJ61" s="1517"/>
      <c r="BK61" s="1517"/>
      <c r="BL61" s="1517"/>
      <c r="BM61" s="1517"/>
      <c r="BN61" s="1517"/>
      <c r="BO61" s="1517"/>
      <c r="BP61" s="1517"/>
      <c r="BQ61" s="1517"/>
      <c r="BR61" s="1517"/>
      <c r="BS61" s="1517"/>
      <c r="BT61" s="1517"/>
      <c r="BU61" s="1517"/>
      <c r="BV61" s="1517"/>
      <c r="BW61" s="1517"/>
      <c r="BX61" s="1517"/>
      <c r="BY61" s="1517"/>
      <c r="BZ61" s="1517"/>
      <c r="CA61" s="1517"/>
      <c r="CB61" s="1517"/>
      <c r="CC61" s="1517"/>
      <c r="CD61" s="1517"/>
      <c r="CE61" s="1517"/>
      <c r="CF61" s="1517"/>
      <c r="CG61" s="1517"/>
      <c r="CH61" s="1517"/>
      <c r="CI61" s="1517"/>
      <c r="CJ61" s="1517"/>
      <c r="CK61" s="1517"/>
      <c r="CL61" s="1517"/>
      <c r="CM61" s="1517"/>
      <c r="CN61" s="1517"/>
      <c r="CO61" s="1517"/>
      <c r="CP61" s="1517"/>
      <c r="CQ61" s="1517"/>
      <c r="CR61" s="1517"/>
      <c r="CS61" s="1517"/>
      <c r="CT61" s="1517"/>
      <c r="CU61" s="1517"/>
      <c r="CV61" s="1517"/>
      <c r="CW61" s="1517"/>
      <c r="CX61" s="1517"/>
      <c r="CY61" s="1517"/>
      <c r="CZ61" s="1517"/>
      <c r="DA61" s="1517"/>
      <c r="DB61" s="1517"/>
      <c r="DC61" s="1517"/>
      <c r="DD61" s="1517"/>
      <c r="DE61" s="1517"/>
      <c r="DF61" s="1517"/>
      <c r="DG61" s="1517"/>
      <c r="DH61" s="1517"/>
      <c r="DI61" s="1517"/>
      <c r="DJ61" s="1517"/>
      <c r="DK61" s="1517"/>
      <c r="DL61" s="1517"/>
      <c r="DM61" s="1517"/>
      <c r="DN61" s="1517"/>
      <c r="DO61" s="1517"/>
      <c r="DP61" s="1517"/>
      <c r="DQ61" s="1517"/>
      <c r="DR61" s="1517"/>
      <c r="DS61" s="1517"/>
      <c r="DT61" s="1517"/>
      <c r="DU61" s="1517"/>
      <c r="DV61" s="1517"/>
      <c r="DW61" s="1517"/>
      <c r="DX61" s="1517"/>
      <c r="DY61" s="1517"/>
      <c r="DZ61" s="1517"/>
      <c r="EA61" s="1517"/>
      <c r="EB61" s="1517"/>
      <c r="EC61" s="1517"/>
      <c r="ED61" s="1517"/>
      <c r="EE61" s="1517"/>
      <c r="EF61" s="1517"/>
      <c r="EG61" s="1517"/>
    </row>
    <row r="62" spans="1:141" s="1520" customFormat="1" ht="12.5" x14ac:dyDescent="0.35">
      <c r="A62" s="1518" t="s">
        <v>5634</v>
      </c>
      <c r="B62" s="1518" t="s">
        <v>5635</v>
      </c>
      <c r="C62" s="1519">
        <v>13</v>
      </c>
      <c r="D62" s="272">
        <v>9009</v>
      </c>
      <c r="E62" s="272">
        <v>9009</v>
      </c>
      <c r="F62" s="1517"/>
      <c r="G62" s="1517"/>
      <c r="H62" s="1517"/>
      <c r="I62" s="1517"/>
      <c r="J62" s="1517"/>
      <c r="K62" s="1517"/>
      <c r="L62" s="1517"/>
      <c r="M62" s="1517"/>
      <c r="N62" s="1517"/>
      <c r="O62" s="1517"/>
      <c r="P62" s="1517"/>
      <c r="Q62" s="1517"/>
      <c r="R62" s="1517"/>
      <c r="S62" s="1517"/>
      <c r="T62" s="1517"/>
      <c r="U62" s="1517"/>
      <c r="V62" s="1517"/>
      <c r="W62" s="1517"/>
      <c r="X62" s="1517"/>
      <c r="Y62" s="1517"/>
      <c r="Z62" s="1517"/>
      <c r="AA62" s="1517"/>
      <c r="AB62" s="1517"/>
      <c r="AC62" s="1517"/>
      <c r="AD62" s="1517"/>
      <c r="AE62" s="1517"/>
      <c r="AF62" s="1517"/>
      <c r="AG62" s="1517"/>
      <c r="AH62" s="1517"/>
      <c r="AI62" s="1517"/>
      <c r="AJ62" s="1517"/>
      <c r="AK62" s="1517"/>
      <c r="AL62" s="1517"/>
      <c r="AM62" s="1517"/>
      <c r="AN62" s="1517"/>
      <c r="AO62" s="1517"/>
      <c r="AP62" s="1517"/>
      <c r="AQ62" s="1517"/>
      <c r="AR62" s="1517"/>
      <c r="AS62" s="1517"/>
      <c r="AT62" s="1517"/>
      <c r="AU62" s="1517"/>
      <c r="AV62" s="1517"/>
      <c r="AW62" s="1517"/>
      <c r="AX62" s="1517"/>
      <c r="AY62" s="1517"/>
      <c r="AZ62" s="1517"/>
      <c r="BA62" s="1517"/>
      <c r="BB62" s="1517"/>
      <c r="BC62" s="1517"/>
      <c r="BD62" s="1517"/>
      <c r="BE62" s="1517"/>
      <c r="BF62" s="1517"/>
      <c r="BG62" s="1517"/>
      <c r="BH62" s="1517"/>
      <c r="BI62" s="1517"/>
      <c r="BJ62" s="1517"/>
      <c r="BK62" s="1517"/>
      <c r="BL62" s="1517"/>
      <c r="BM62" s="1517"/>
      <c r="BN62" s="1517"/>
      <c r="BO62" s="1517"/>
      <c r="BP62" s="1517"/>
      <c r="BQ62" s="1517"/>
      <c r="BR62" s="1517"/>
      <c r="BS62" s="1517"/>
      <c r="BT62" s="1517"/>
      <c r="BU62" s="1517"/>
      <c r="BV62" s="1517"/>
      <c r="BW62" s="1517"/>
      <c r="BX62" s="1517"/>
      <c r="BY62" s="1517"/>
      <c r="BZ62" s="1517"/>
      <c r="CA62" s="1517"/>
      <c r="CB62" s="1517"/>
      <c r="CC62" s="1517"/>
      <c r="CD62" s="1517"/>
      <c r="CE62" s="1517"/>
      <c r="CF62" s="1517"/>
      <c r="CG62" s="1517"/>
      <c r="CH62" s="1517"/>
      <c r="CI62" s="1517"/>
      <c r="CJ62" s="1517"/>
      <c r="CK62" s="1517"/>
      <c r="CL62" s="1517"/>
      <c r="CM62" s="1517"/>
      <c r="CN62" s="1517"/>
      <c r="CO62" s="1517"/>
      <c r="CP62" s="1517"/>
      <c r="CQ62" s="1517"/>
      <c r="CR62" s="1517"/>
      <c r="CS62" s="1517"/>
      <c r="CT62" s="1517"/>
      <c r="CU62" s="1517"/>
      <c r="CV62" s="1517"/>
      <c r="CW62" s="1517"/>
      <c r="CX62" s="1517"/>
      <c r="CY62" s="1517"/>
      <c r="CZ62" s="1517"/>
      <c r="DA62" s="1517"/>
      <c r="DB62" s="1517"/>
      <c r="DC62" s="1517"/>
      <c r="DD62" s="1517"/>
      <c r="DE62" s="1517"/>
      <c r="DF62" s="1517"/>
      <c r="DG62" s="1517"/>
      <c r="DH62" s="1517"/>
      <c r="DI62" s="1517"/>
      <c r="DJ62" s="1517"/>
      <c r="DK62" s="1517"/>
      <c r="DL62" s="1517"/>
      <c r="DM62" s="1517"/>
      <c r="DN62" s="1517"/>
      <c r="DO62" s="1517"/>
      <c r="DP62" s="1517"/>
      <c r="DQ62" s="1517"/>
      <c r="DR62" s="1517"/>
      <c r="DS62" s="1517"/>
      <c r="DT62" s="1517"/>
      <c r="DU62" s="1517"/>
      <c r="DV62" s="1517"/>
      <c r="DW62" s="1517"/>
      <c r="DX62" s="1517"/>
      <c r="DY62" s="1517"/>
      <c r="DZ62" s="1517"/>
      <c r="EA62" s="1517"/>
      <c r="EB62" s="1517"/>
      <c r="EC62" s="1517"/>
      <c r="ED62" s="1517"/>
      <c r="EE62" s="1517"/>
      <c r="EF62" s="1517"/>
      <c r="EG62" s="1517"/>
    </row>
    <row r="63" spans="1:141" s="1520" customFormat="1" ht="12.5" x14ac:dyDescent="0.35">
      <c r="A63" s="1518" t="s">
        <v>5636</v>
      </c>
      <c r="B63" s="1518" t="s">
        <v>5637</v>
      </c>
      <c r="C63" s="1519">
        <v>11</v>
      </c>
      <c r="D63" s="272">
        <v>8776.5</v>
      </c>
      <c r="E63" s="272">
        <v>8776.5</v>
      </c>
      <c r="F63" s="1517"/>
      <c r="G63" s="1517"/>
      <c r="H63" s="1517"/>
      <c r="I63" s="1517"/>
      <c r="J63" s="1517"/>
      <c r="K63" s="1517"/>
      <c r="L63" s="1517"/>
      <c r="M63" s="1517"/>
      <c r="N63" s="1517"/>
      <c r="O63" s="1517"/>
      <c r="P63" s="1517"/>
      <c r="Q63" s="1517"/>
      <c r="R63" s="1517"/>
      <c r="S63" s="1517"/>
      <c r="T63" s="1517"/>
      <c r="U63" s="1517"/>
      <c r="V63" s="1517"/>
      <c r="W63" s="1517"/>
      <c r="X63" s="1517"/>
      <c r="Y63" s="1517"/>
      <c r="Z63" s="1517"/>
      <c r="AA63" s="1517"/>
      <c r="AB63" s="1517"/>
      <c r="AC63" s="1517"/>
      <c r="AD63" s="1517"/>
      <c r="AE63" s="1517"/>
      <c r="AF63" s="1517"/>
      <c r="AG63" s="1517"/>
      <c r="AH63" s="1517"/>
      <c r="AI63" s="1517"/>
      <c r="AJ63" s="1517"/>
      <c r="AK63" s="1517"/>
      <c r="AL63" s="1517"/>
      <c r="AM63" s="1517"/>
      <c r="AN63" s="1517"/>
      <c r="AO63" s="1517"/>
      <c r="AP63" s="1517"/>
      <c r="AQ63" s="1517"/>
      <c r="AR63" s="1517"/>
      <c r="AS63" s="1517"/>
      <c r="AT63" s="1517"/>
      <c r="AU63" s="1517"/>
      <c r="AV63" s="1517"/>
      <c r="AW63" s="1517"/>
      <c r="AX63" s="1517"/>
      <c r="AY63" s="1517"/>
      <c r="AZ63" s="1517"/>
      <c r="BA63" s="1517"/>
      <c r="BB63" s="1517"/>
      <c r="BC63" s="1517"/>
      <c r="BD63" s="1517"/>
      <c r="BE63" s="1517"/>
      <c r="BF63" s="1517"/>
      <c r="BG63" s="1517"/>
      <c r="BH63" s="1517"/>
      <c r="BI63" s="1517"/>
      <c r="BJ63" s="1517"/>
      <c r="BK63" s="1517"/>
      <c r="BL63" s="1517"/>
      <c r="BM63" s="1517"/>
      <c r="BN63" s="1517"/>
      <c r="BO63" s="1517"/>
      <c r="BP63" s="1517"/>
      <c r="BQ63" s="1517"/>
      <c r="BR63" s="1517"/>
      <c r="BS63" s="1517"/>
      <c r="BT63" s="1517"/>
      <c r="BU63" s="1517"/>
      <c r="BV63" s="1517"/>
      <c r="BW63" s="1517"/>
      <c r="BX63" s="1517"/>
      <c r="BY63" s="1517"/>
      <c r="BZ63" s="1517"/>
      <c r="CA63" s="1517"/>
      <c r="CB63" s="1517"/>
      <c r="CC63" s="1517"/>
      <c r="CD63" s="1517"/>
      <c r="CE63" s="1517"/>
      <c r="CF63" s="1517"/>
      <c r="CG63" s="1517"/>
      <c r="CH63" s="1517"/>
      <c r="CI63" s="1517"/>
      <c r="CJ63" s="1517"/>
      <c r="CK63" s="1517"/>
      <c r="CL63" s="1517"/>
      <c r="CM63" s="1517"/>
      <c r="CN63" s="1517"/>
      <c r="CO63" s="1517"/>
      <c r="CP63" s="1517"/>
      <c r="CQ63" s="1517"/>
      <c r="CR63" s="1517"/>
      <c r="CS63" s="1517"/>
      <c r="CT63" s="1517"/>
      <c r="CU63" s="1517"/>
      <c r="CV63" s="1517"/>
      <c r="CW63" s="1517"/>
      <c r="CX63" s="1517"/>
      <c r="CY63" s="1517"/>
      <c r="CZ63" s="1517"/>
      <c r="DA63" s="1517"/>
      <c r="DB63" s="1517"/>
      <c r="DC63" s="1517"/>
      <c r="DD63" s="1517"/>
      <c r="DE63" s="1517"/>
      <c r="DF63" s="1517"/>
      <c r="DG63" s="1517"/>
      <c r="DH63" s="1517"/>
      <c r="DI63" s="1517"/>
      <c r="DJ63" s="1517"/>
      <c r="DK63" s="1517"/>
      <c r="DL63" s="1517"/>
      <c r="DM63" s="1517"/>
      <c r="DN63" s="1517"/>
      <c r="DO63" s="1517"/>
      <c r="DP63" s="1517"/>
      <c r="DQ63" s="1517"/>
      <c r="DR63" s="1517"/>
      <c r="DS63" s="1517"/>
      <c r="DT63" s="1517"/>
      <c r="DU63" s="1517"/>
      <c r="DV63" s="1517"/>
      <c r="DW63" s="1517"/>
      <c r="DX63" s="1517"/>
      <c r="DY63" s="1517"/>
      <c r="DZ63" s="1517"/>
      <c r="EA63" s="1517"/>
      <c r="EB63" s="1517"/>
      <c r="EC63" s="1517"/>
      <c r="ED63" s="1517"/>
      <c r="EE63" s="1517"/>
      <c r="EF63" s="1517"/>
      <c r="EG63" s="1517"/>
    </row>
    <row r="64" spans="1:141" s="1520" customFormat="1" ht="12.5" x14ac:dyDescent="0.35">
      <c r="A64" s="1518" t="s">
        <v>5705</v>
      </c>
      <c r="B64" s="1518" t="s">
        <v>5706</v>
      </c>
      <c r="C64" s="1519">
        <v>8</v>
      </c>
      <c r="D64" s="272">
        <v>8209.5</v>
      </c>
      <c r="E64" s="272">
        <v>8209.5</v>
      </c>
      <c r="F64" s="1517"/>
      <c r="G64" s="1517"/>
      <c r="H64" s="1517"/>
      <c r="I64" s="1517"/>
      <c r="J64" s="1517"/>
      <c r="K64" s="1517"/>
      <c r="L64" s="1517"/>
      <c r="M64" s="1517"/>
      <c r="N64" s="1517"/>
      <c r="O64" s="1517"/>
      <c r="P64" s="1517"/>
      <c r="Q64" s="1517"/>
      <c r="R64" s="1517"/>
      <c r="S64" s="1517"/>
      <c r="T64" s="1517"/>
      <c r="U64" s="1517"/>
      <c r="V64" s="1517"/>
      <c r="W64" s="1517"/>
      <c r="X64" s="1517"/>
      <c r="Y64" s="1517"/>
      <c r="Z64" s="1517"/>
      <c r="AA64" s="1517"/>
      <c r="AB64" s="1517"/>
      <c r="AC64" s="1517"/>
      <c r="AD64" s="1517"/>
      <c r="AE64" s="1517"/>
      <c r="AF64" s="1517"/>
      <c r="AG64" s="1517"/>
      <c r="AH64" s="1517"/>
      <c r="AI64" s="1517"/>
      <c r="AJ64" s="1517"/>
      <c r="AK64" s="1517"/>
      <c r="AL64" s="1517"/>
      <c r="AM64" s="1517"/>
      <c r="AN64" s="1517"/>
      <c r="AO64" s="1517"/>
      <c r="AP64" s="1517"/>
      <c r="AQ64" s="1517"/>
      <c r="AR64" s="1517"/>
      <c r="AS64" s="1517"/>
      <c r="AT64" s="1517"/>
      <c r="AU64" s="1517"/>
      <c r="AV64" s="1517"/>
      <c r="AW64" s="1517"/>
      <c r="AX64" s="1517"/>
      <c r="AY64" s="1517"/>
      <c r="AZ64" s="1517"/>
      <c r="BA64" s="1517"/>
      <c r="BB64" s="1517"/>
      <c r="BC64" s="1517"/>
      <c r="BD64" s="1517"/>
      <c r="BE64" s="1517"/>
      <c r="BF64" s="1517"/>
      <c r="BG64" s="1517"/>
      <c r="BH64" s="1517"/>
      <c r="BI64" s="1517"/>
      <c r="BJ64" s="1517"/>
      <c r="BK64" s="1517"/>
      <c r="BL64" s="1517"/>
      <c r="BM64" s="1517"/>
      <c r="BN64" s="1517"/>
      <c r="BO64" s="1517"/>
      <c r="BP64" s="1517"/>
      <c r="BQ64" s="1517"/>
      <c r="BR64" s="1517"/>
      <c r="BS64" s="1517"/>
      <c r="BT64" s="1517"/>
      <c r="BU64" s="1517"/>
      <c r="BV64" s="1517"/>
      <c r="BW64" s="1517"/>
      <c r="BX64" s="1517"/>
      <c r="BY64" s="1517"/>
      <c r="BZ64" s="1517"/>
      <c r="CA64" s="1517"/>
      <c r="CB64" s="1517"/>
      <c r="CC64" s="1517"/>
      <c r="CD64" s="1517"/>
      <c r="CE64" s="1517"/>
      <c r="CF64" s="1517"/>
      <c r="CG64" s="1517"/>
      <c r="CH64" s="1517"/>
      <c r="CI64" s="1517"/>
      <c r="CJ64" s="1517"/>
      <c r="CK64" s="1517"/>
      <c r="CL64" s="1517"/>
      <c r="CM64" s="1517"/>
      <c r="CN64" s="1517"/>
      <c r="CO64" s="1517"/>
      <c r="CP64" s="1517"/>
      <c r="CQ64" s="1517"/>
      <c r="CR64" s="1517"/>
      <c r="CS64" s="1517"/>
      <c r="CT64" s="1517"/>
      <c r="CU64" s="1517"/>
      <c r="CV64" s="1517"/>
      <c r="CW64" s="1517"/>
      <c r="CX64" s="1517"/>
      <c r="CY64" s="1517"/>
      <c r="CZ64" s="1517"/>
      <c r="DA64" s="1517"/>
      <c r="DB64" s="1517"/>
      <c r="DC64" s="1517"/>
      <c r="DD64" s="1517"/>
      <c r="DE64" s="1517"/>
      <c r="DF64" s="1517"/>
      <c r="DG64" s="1517"/>
      <c r="DH64" s="1517"/>
      <c r="DI64" s="1517"/>
      <c r="DJ64" s="1517"/>
      <c r="DK64" s="1517"/>
      <c r="DL64" s="1517"/>
      <c r="DM64" s="1517"/>
      <c r="DN64" s="1517"/>
      <c r="DO64" s="1517"/>
      <c r="DP64" s="1517"/>
      <c r="DQ64" s="1517"/>
      <c r="DR64" s="1517"/>
      <c r="DS64" s="1517"/>
      <c r="DT64" s="1517"/>
      <c r="DU64" s="1517"/>
      <c r="DV64" s="1517"/>
      <c r="DW64" s="1517"/>
      <c r="DX64" s="1517"/>
      <c r="DY64" s="1517"/>
      <c r="DZ64" s="1517"/>
      <c r="EA64" s="1517"/>
      <c r="EB64" s="1517"/>
      <c r="EC64" s="1517"/>
      <c r="ED64" s="1517"/>
      <c r="EE64" s="1517"/>
      <c r="EF64" s="1517"/>
      <c r="EG64" s="1517"/>
    </row>
    <row r="65" spans="1:137" s="1520" customFormat="1" ht="12.5" x14ac:dyDescent="0.35">
      <c r="A65" s="1518" t="s">
        <v>5707</v>
      </c>
      <c r="B65" s="1518" t="s">
        <v>5708</v>
      </c>
      <c r="C65" s="1519">
        <v>1</v>
      </c>
      <c r="D65" s="272">
        <v>8089.4999999999991</v>
      </c>
      <c r="E65" s="272">
        <v>8089.4999999999991</v>
      </c>
      <c r="F65" s="1517"/>
      <c r="G65" s="1517"/>
      <c r="H65" s="1517"/>
      <c r="I65" s="1517"/>
      <c r="J65" s="1517"/>
      <c r="K65" s="1517"/>
      <c r="L65" s="1517"/>
      <c r="M65" s="1517"/>
      <c r="N65" s="1517"/>
      <c r="O65" s="1517"/>
      <c r="P65" s="1517"/>
      <c r="Q65" s="1517"/>
      <c r="R65" s="1517"/>
      <c r="S65" s="1517"/>
      <c r="T65" s="1517"/>
      <c r="U65" s="1517"/>
      <c r="V65" s="1517"/>
      <c r="W65" s="1517"/>
      <c r="X65" s="1517"/>
      <c r="Y65" s="1517"/>
      <c r="Z65" s="1517"/>
      <c r="AA65" s="1517"/>
      <c r="AB65" s="1517"/>
      <c r="AC65" s="1517"/>
      <c r="AD65" s="1517"/>
      <c r="AE65" s="1517"/>
      <c r="AF65" s="1517"/>
      <c r="AG65" s="1517"/>
      <c r="AH65" s="1517"/>
      <c r="AI65" s="1517"/>
      <c r="AJ65" s="1517"/>
      <c r="AK65" s="1517"/>
      <c r="AL65" s="1517"/>
      <c r="AM65" s="1517"/>
      <c r="AN65" s="1517"/>
      <c r="AO65" s="1517"/>
      <c r="AP65" s="1517"/>
      <c r="AQ65" s="1517"/>
      <c r="AR65" s="1517"/>
      <c r="AS65" s="1517"/>
      <c r="AT65" s="1517"/>
      <c r="AU65" s="1517"/>
      <c r="AV65" s="1517"/>
      <c r="AW65" s="1517"/>
      <c r="AX65" s="1517"/>
      <c r="AY65" s="1517"/>
      <c r="AZ65" s="1517"/>
      <c r="BA65" s="1517"/>
      <c r="BB65" s="1517"/>
      <c r="BC65" s="1517"/>
      <c r="BD65" s="1517"/>
      <c r="BE65" s="1517"/>
      <c r="BF65" s="1517"/>
      <c r="BG65" s="1517"/>
      <c r="BH65" s="1517"/>
      <c r="BI65" s="1517"/>
      <c r="BJ65" s="1517"/>
      <c r="BK65" s="1517"/>
      <c r="BL65" s="1517"/>
      <c r="BM65" s="1517"/>
      <c r="BN65" s="1517"/>
      <c r="BO65" s="1517"/>
      <c r="BP65" s="1517"/>
      <c r="BQ65" s="1517"/>
      <c r="BR65" s="1517"/>
      <c r="BS65" s="1517"/>
      <c r="BT65" s="1517"/>
      <c r="BU65" s="1517"/>
      <c r="BV65" s="1517"/>
      <c r="BW65" s="1517"/>
      <c r="BX65" s="1517"/>
      <c r="BY65" s="1517"/>
      <c r="BZ65" s="1517"/>
      <c r="CA65" s="1517"/>
      <c r="CB65" s="1517"/>
      <c r="CC65" s="1517"/>
      <c r="CD65" s="1517"/>
      <c r="CE65" s="1517"/>
      <c r="CF65" s="1517"/>
      <c r="CG65" s="1517"/>
      <c r="CH65" s="1517"/>
      <c r="CI65" s="1517"/>
      <c r="CJ65" s="1517"/>
      <c r="CK65" s="1517"/>
      <c r="CL65" s="1517"/>
      <c r="CM65" s="1517"/>
      <c r="CN65" s="1517"/>
      <c r="CO65" s="1517"/>
      <c r="CP65" s="1517"/>
      <c r="CQ65" s="1517"/>
      <c r="CR65" s="1517"/>
      <c r="CS65" s="1517"/>
      <c r="CT65" s="1517"/>
      <c r="CU65" s="1517"/>
      <c r="CV65" s="1517"/>
      <c r="CW65" s="1517"/>
      <c r="CX65" s="1517"/>
      <c r="CY65" s="1517"/>
      <c r="CZ65" s="1517"/>
      <c r="DA65" s="1517"/>
      <c r="DB65" s="1517"/>
      <c r="DC65" s="1517"/>
      <c r="DD65" s="1517"/>
      <c r="DE65" s="1517"/>
      <c r="DF65" s="1517"/>
      <c r="DG65" s="1517"/>
      <c r="DH65" s="1517"/>
      <c r="DI65" s="1517"/>
      <c r="DJ65" s="1517"/>
      <c r="DK65" s="1517"/>
      <c r="DL65" s="1517"/>
      <c r="DM65" s="1517"/>
      <c r="DN65" s="1517"/>
      <c r="DO65" s="1517"/>
      <c r="DP65" s="1517"/>
      <c r="DQ65" s="1517"/>
      <c r="DR65" s="1517"/>
      <c r="DS65" s="1517"/>
      <c r="DT65" s="1517"/>
      <c r="DU65" s="1517"/>
      <c r="DV65" s="1517"/>
      <c r="DW65" s="1517"/>
      <c r="DX65" s="1517"/>
      <c r="DY65" s="1517"/>
      <c r="DZ65" s="1517"/>
      <c r="EA65" s="1517"/>
      <c r="EB65" s="1517"/>
      <c r="EC65" s="1517"/>
      <c r="ED65" s="1517"/>
      <c r="EE65" s="1517"/>
      <c r="EF65" s="1517"/>
      <c r="EG65" s="1517"/>
    </row>
    <row r="66" spans="1:137" s="1520" customFormat="1" ht="12.5" x14ac:dyDescent="0.35">
      <c r="A66" s="1518" t="s">
        <v>5651</v>
      </c>
      <c r="B66" s="1518" t="s">
        <v>5652</v>
      </c>
      <c r="C66" s="1519">
        <v>1</v>
      </c>
      <c r="D66" s="272">
        <v>20077.5</v>
      </c>
      <c r="E66" s="272">
        <v>20077.5</v>
      </c>
      <c r="F66" s="1517"/>
      <c r="G66" s="1517"/>
      <c r="H66" s="1517"/>
      <c r="I66" s="1517"/>
      <c r="J66" s="1517"/>
      <c r="K66" s="1517"/>
      <c r="L66" s="1517"/>
      <c r="M66" s="1517"/>
      <c r="N66" s="1517"/>
      <c r="O66" s="1517"/>
      <c r="P66" s="1517"/>
      <c r="Q66" s="1517"/>
      <c r="R66" s="1517"/>
      <c r="S66" s="1517"/>
      <c r="T66" s="1517"/>
      <c r="U66" s="1517"/>
      <c r="V66" s="1517"/>
      <c r="W66" s="1517"/>
      <c r="X66" s="1517"/>
      <c r="Y66" s="1517"/>
      <c r="Z66" s="1517"/>
      <c r="AA66" s="1517"/>
      <c r="AB66" s="1517"/>
      <c r="AC66" s="1517"/>
      <c r="AD66" s="1517"/>
      <c r="AE66" s="1517"/>
      <c r="AF66" s="1517"/>
      <c r="AG66" s="1517"/>
      <c r="AH66" s="1517"/>
      <c r="AI66" s="1517"/>
      <c r="AJ66" s="1517"/>
      <c r="AK66" s="1517"/>
      <c r="AL66" s="1517"/>
      <c r="AM66" s="1517"/>
      <c r="AN66" s="1517"/>
      <c r="AO66" s="1517"/>
      <c r="AP66" s="1517"/>
      <c r="AQ66" s="1517"/>
      <c r="AR66" s="1517"/>
      <c r="AS66" s="1517"/>
      <c r="AT66" s="1517"/>
      <c r="AU66" s="1517"/>
      <c r="AV66" s="1517"/>
      <c r="AW66" s="1517"/>
      <c r="AX66" s="1517"/>
      <c r="AY66" s="1517"/>
      <c r="AZ66" s="1517"/>
      <c r="BA66" s="1517"/>
      <c r="BB66" s="1517"/>
      <c r="BC66" s="1517"/>
      <c r="BD66" s="1517"/>
      <c r="BE66" s="1517"/>
      <c r="BF66" s="1517"/>
      <c r="BG66" s="1517"/>
      <c r="BH66" s="1517"/>
      <c r="BI66" s="1517"/>
      <c r="BJ66" s="1517"/>
      <c r="BK66" s="1517"/>
      <c r="BL66" s="1517"/>
      <c r="BM66" s="1517"/>
      <c r="BN66" s="1517"/>
      <c r="BO66" s="1517"/>
      <c r="BP66" s="1517"/>
      <c r="BQ66" s="1517"/>
      <c r="BR66" s="1517"/>
      <c r="BS66" s="1517"/>
      <c r="BT66" s="1517"/>
      <c r="BU66" s="1517"/>
      <c r="BV66" s="1517"/>
      <c r="BW66" s="1517"/>
      <c r="BX66" s="1517"/>
      <c r="BY66" s="1517"/>
      <c r="BZ66" s="1517"/>
      <c r="CA66" s="1517"/>
      <c r="CB66" s="1517"/>
      <c r="CC66" s="1517"/>
      <c r="CD66" s="1517"/>
      <c r="CE66" s="1517"/>
      <c r="CF66" s="1517"/>
      <c r="CG66" s="1517"/>
      <c r="CH66" s="1517"/>
      <c r="CI66" s="1517"/>
      <c r="CJ66" s="1517"/>
      <c r="CK66" s="1517"/>
      <c r="CL66" s="1517"/>
      <c r="CM66" s="1517"/>
      <c r="CN66" s="1517"/>
      <c r="CO66" s="1517"/>
      <c r="CP66" s="1517"/>
      <c r="CQ66" s="1517"/>
      <c r="CR66" s="1517"/>
      <c r="CS66" s="1517"/>
      <c r="CT66" s="1517"/>
      <c r="CU66" s="1517"/>
      <c r="CV66" s="1517"/>
      <c r="CW66" s="1517"/>
      <c r="CX66" s="1517"/>
      <c r="CY66" s="1517"/>
      <c r="CZ66" s="1517"/>
      <c r="DA66" s="1517"/>
      <c r="DB66" s="1517"/>
      <c r="DC66" s="1517"/>
      <c r="DD66" s="1517"/>
      <c r="DE66" s="1517"/>
      <c r="DF66" s="1517"/>
      <c r="DG66" s="1517"/>
      <c r="DH66" s="1517"/>
      <c r="DI66" s="1517"/>
      <c r="DJ66" s="1517"/>
      <c r="DK66" s="1517"/>
      <c r="DL66" s="1517"/>
      <c r="DM66" s="1517"/>
      <c r="DN66" s="1517"/>
      <c r="DO66" s="1517"/>
      <c r="DP66" s="1517"/>
      <c r="DQ66" s="1517"/>
      <c r="DR66" s="1517"/>
      <c r="DS66" s="1517"/>
      <c r="DT66" s="1517"/>
      <c r="DU66" s="1517"/>
      <c r="DV66" s="1517"/>
      <c r="DW66" s="1517"/>
      <c r="DX66" s="1517"/>
      <c r="DY66" s="1517"/>
      <c r="DZ66" s="1517"/>
      <c r="EA66" s="1517"/>
      <c r="EB66" s="1517"/>
      <c r="EC66" s="1517"/>
      <c r="ED66" s="1517"/>
      <c r="EE66" s="1517"/>
      <c r="EF66" s="1517"/>
      <c r="EG66" s="1517"/>
    </row>
    <row r="67" spans="1:137" s="1520" customFormat="1" ht="12.5" x14ac:dyDescent="0.35">
      <c r="A67" s="1518" t="s">
        <v>5655</v>
      </c>
      <c r="B67" s="1518" t="s">
        <v>5656</v>
      </c>
      <c r="C67" s="1519">
        <v>5</v>
      </c>
      <c r="D67" s="272">
        <v>19345.5</v>
      </c>
      <c r="E67" s="272">
        <v>19345.5</v>
      </c>
      <c r="F67" s="1517"/>
      <c r="G67" s="1517"/>
      <c r="H67" s="1517"/>
      <c r="I67" s="1517"/>
      <c r="J67" s="1517"/>
      <c r="K67" s="1517"/>
      <c r="L67" s="1517"/>
      <c r="M67" s="1517"/>
      <c r="N67" s="1517"/>
      <c r="O67" s="1517"/>
      <c r="P67" s="1517"/>
      <c r="Q67" s="1517"/>
      <c r="R67" s="1517"/>
      <c r="S67" s="1517"/>
      <c r="T67" s="1517"/>
      <c r="U67" s="1517"/>
      <c r="V67" s="1517"/>
      <c r="W67" s="1517"/>
      <c r="X67" s="1517"/>
      <c r="Y67" s="1517"/>
      <c r="Z67" s="1517"/>
      <c r="AA67" s="1517"/>
      <c r="AB67" s="1517"/>
      <c r="AC67" s="1517"/>
      <c r="AD67" s="1517"/>
      <c r="AE67" s="1517"/>
      <c r="AF67" s="1517"/>
      <c r="AG67" s="1517"/>
      <c r="AH67" s="1517"/>
      <c r="AI67" s="1517"/>
      <c r="AJ67" s="1517"/>
      <c r="AK67" s="1517"/>
      <c r="AL67" s="1517"/>
      <c r="AM67" s="1517"/>
      <c r="AN67" s="1517"/>
      <c r="AO67" s="1517"/>
      <c r="AP67" s="1517"/>
      <c r="AQ67" s="1517"/>
      <c r="AR67" s="1517"/>
      <c r="AS67" s="1517"/>
      <c r="AT67" s="1517"/>
      <c r="AU67" s="1517"/>
      <c r="AV67" s="1517"/>
      <c r="AW67" s="1517"/>
      <c r="AX67" s="1517"/>
      <c r="AY67" s="1517"/>
      <c r="AZ67" s="1517"/>
      <c r="BA67" s="1517"/>
      <c r="BB67" s="1517"/>
      <c r="BC67" s="1517"/>
      <c r="BD67" s="1517"/>
      <c r="BE67" s="1517"/>
      <c r="BF67" s="1517"/>
      <c r="BG67" s="1517"/>
      <c r="BH67" s="1517"/>
      <c r="BI67" s="1517"/>
      <c r="BJ67" s="1517"/>
      <c r="BK67" s="1517"/>
      <c r="BL67" s="1517"/>
      <c r="BM67" s="1517"/>
      <c r="BN67" s="1517"/>
      <c r="BO67" s="1517"/>
      <c r="BP67" s="1517"/>
      <c r="BQ67" s="1517"/>
      <c r="BR67" s="1517"/>
      <c r="BS67" s="1517"/>
      <c r="BT67" s="1517"/>
      <c r="BU67" s="1517"/>
      <c r="BV67" s="1517"/>
      <c r="BW67" s="1517"/>
      <c r="BX67" s="1517"/>
      <c r="BY67" s="1517"/>
      <c r="BZ67" s="1517"/>
      <c r="CA67" s="1517"/>
      <c r="CB67" s="1517"/>
      <c r="CC67" s="1517"/>
      <c r="CD67" s="1517"/>
      <c r="CE67" s="1517"/>
      <c r="CF67" s="1517"/>
      <c r="CG67" s="1517"/>
      <c r="CH67" s="1517"/>
      <c r="CI67" s="1517"/>
      <c r="CJ67" s="1517"/>
      <c r="CK67" s="1517"/>
      <c r="CL67" s="1517"/>
      <c r="CM67" s="1517"/>
      <c r="CN67" s="1517"/>
      <c r="CO67" s="1517"/>
      <c r="CP67" s="1517"/>
      <c r="CQ67" s="1517"/>
      <c r="CR67" s="1517"/>
      <c r="CS67" s="1517"/>
      <c r="CT67" s="1517"/>
      <c r="CU67" s="1517"/>
      <c r="CV67" s="1517"/>
      <c r="CW67" s="1517"/>
      <c r="CX67" s="1517"/>
      <c r="CY67" s="1517"/>
      <c r="CZ67" s="1517"/>
      <c r="DA67" s="1517"/>
      <c r="DB67" s="1517"/>
      <c r="DC67" s="1517"/>
      <c r="DD67" s="1517"/>
      <c r="DE67" s="1517"/>
      <c r="DF67" s="1517"/>
      <c r="DG67" s="1517"/>
      <c r="DH67" s="1517"/>
      <c r="DI67" s="1517"/>
      <c r="DJ67" s="1517"/>
      <c r="DK67" s="1517"/>
      <c r="DL67" s="1517"/>
      <c r="DM67" s="1517"/>
      <c r="DN67" s="1517"/>
      <c r="DO67" s="1517"/>
      <c r="DP67" s="1517"/>
      <c r="DQ67" s="1517"/>
      <c r="DR67" s="1517"/>
      <c r="DS67" s="1517"/>
      <c r="DT67" s="1517"/>
      <c r="DU67" s="1517"/>
      <c r="DV67" s="1517"/>
      <c r="DW67" s="1517"/>
      <c r="DX67" s="1517"/>
      <c r="DY67" s="1517"/>
      <c r="DZ67" s="1517"/>
      <c r="EA67" s="1517"/>
      <c r="EB67" s="1517"/>
      <c r="EC67" s="1517"/>
      <c r="ED67" s="1517"/>
      <c r="EE67" s="1517"/>
      <c r="EF67" s="1517"/>
      <c r="EG67" s="1517"/>
    </row>
    <row r="68" spans="1:137" s="1520" customFormat="1" ht="12.5" x14ac:dyDescent="0.35">
      <c r="A68" s="1518" t="s">
        <v>4931</v>
      </c>
      <c r="B68" s="1518" t="s">
        <v>5663</v>
      </c>
      <c r="C68" s="1519">
        <v>2</v>
      </c>
      <c r="D68" s="272">
        <v>36027</v>
      </c>
      <c r="E68" s="272">
        <v>36027</v>
      </c>
      <c r="F68" s="1517"/>
      <c r="G68" s="1517"/>
      <c r="H68" s="1517"/>
      <c r="I68" s="1517"/>
      <c r="J68" s="1517"/>
      <c r="K68" s="1517"/>
      <c r="L68" s="1517"/>
      <c r="M68" s="1517"/>
      <c r="N68" s="1517"/>
      <c r="O68" s="1517"/>
      <c r="P68" s="1517"/>
      <c r="Q68" s="1517"/>
      <c r="R68" s="1517"/>
      <c r="S68" s="1517"/>
      <c r="T68" s="1517"/>
      <c r="U68" s="1517"/>
      <c r="V68" s="1517"/>
      <c r="W68" s="1517"/>
      <c r="X68" s="1517"/>
      <c r="Y68" s="1517"/>
      <c r="Z68" s="1517"/>
      <c r="AA68" s="1517"/>
      <c r="AB68" s="1517"/>
      <c r="AC68" s="1517"/>
      <c r="AD68" s="1517"/>
      <c r="AE68" s="1517"/>
      <c r="AF68" s="1517"/>
      <c r="AG68" s="1517"/>
      <c r="AH68" s="1517"/>
      <c r="AI68" s="1517"/>
      <c r="AJ68" s="1517"/>
      <c r="AK68" s="1517"/>
      <c r="AL68" s="1517"/>
      <c r="AM68" s="1517"/>
      <c r="AN68" s="1517"/>
      <c r="AO68" s="1517"/>
      <c r="AP68" s="1517"/>
      <c r="AQ68" s="1517"/>
      <c r="AR68" s="1517"/>
      <c r="AS68" s="1517"/>
      <c r="AT68" s="1517"/>
      <c r="AU68" s="1517"/>
      <c r="AV68" s="1517"/>
      <c r="AW68" s="1517"/>
      <c r="AX68" s="1517"/>
      <c r="AY68" s="1517"/>
      <c r="AZ68" s="1517"/>
      <c r="BA68" s="1517"/>
      <c r="BB68" s="1517"/>
      <c r="BC68" s="1517"/>
      <c r="BD68" s="1517"/>
      <c r="BE68" s="1517"/>
      <c r="BF68" s="1517"/>
      <c r="BG68" s="1517"/>
      <c r="BH68" s="1517"/>
      <c r="BI68" s="1517"/>
      <c r="BJ68" s="1517"/>
      <c r="BK68" s="1517"/>
      <c r="BL68" s="1517"/>
      <c r="BM68" s="1517"/>
      <c r="BN68" s="1517"/>
      <c r="BO68" s="1517"/>
      <c r="BP68" s="1517"/>
      <c r="BQ68" s="1517"/>
      <c r="BR68" s="1517"/>
      <c r="BS68" s="1517"/>
      <c r="BT68" s="1517"/>
      <c r="BU68" s="1517"/>
      <c r="BV68" s="1517"/>
      <c r="BW68" s="1517"/>
      <c r="BX68" s="1517"/>
      <c r="BY68" s="1517"/>
      <c r="BZ68" s="1517"/>
      <c r="CA68" s="1517"/>
      <c r="CB68" s="1517"/>
      <c r="CC68" s="1517"/>
      <c r="CD68" s="1517"/>
      <c r="CE68" s="1517"/>
      <c r="CF68" s="1517"/>
      <c r="CG68" s="1517"/>
      <c r="CH68" s="1517"/>
      <c r="CI68" s="1517"/>
      <c r="CJ68" s="1517"/>
      <c r="CK68" s="1517"/>
      <c r="CL68" s="1517"/>
      <c r="CM68" s="1517"/>
      <c r="CN68" s="1517"/>
      <c r="CO68" s="1517"/>
      <c r="CP68" s="1517"/>
      <c r="CQ68" s="1517"/>
      <c r="CR68" s="1517"/>
      <c r="CS68" s="1517"/>
      <c r="CT68" s="1517"/>
      <c r="CU68" s="1517"/>
      <c r="CV68" s="1517"/>
      <c r="CW68" s="1517"/>
      <c r="CX68" s="1517"/>
      <c r="CY68" s="1517"/>
      <c r="CZ68" s="1517"/>
      <c r="DA68" s="1517"/>
      <c r="DB68" s="1517"/>
      <c r="DC68" s="1517"/>
      <c r="DD68" s="1517"/>
      <c r="DE68" s="1517"/>
      <c r="DF68" s="1517"/>
      <c r="DG68" s="1517"/>
      <c r="DH68" s="1517"/>
      <c r="DI68" s="1517"/>
      <c r="DJ68" s="1517"/>
      <c r="DK68" s="1517"/>
      <c r="DL68" s="1517"/>
      <c r="DM68" s="1517"/>
      <c r="DN68" s="1517"/>
      <c r="DO68" s="1517"/>
      <c r="DP68" s="1517"/>
      <c r="DQ68" s="1517"/>
      <c r="DR68" s="1517"/>
      <c r="DS68" s="1517"/>
      <c r="DT68" s="1517"/>
      <c r="DU68" s="1517"/>
      <c r="DV68" s="1517"/>
      <c r="DW68" s="1517"/>
      <c r="DX68" s="1517"/>
      <c r="DY68" s="1517"/>
      <c r="DZ68" s="1517"/>
      <c r="EA68" s="1517"/>
      <c r="EB68" s="1517"/>
      <c r="EC68" s="1517"/>
      <c r="ED68" s="1517"/>
      <c r="EE68" s="1517"/>
      <c r="EF68" s="1517"/>
      <c r="EG68" s="1517"/>
    </row>
    <row r="69" spans="1:137" s="1520" customFormat="1" ht="12.5" x14ac:dyDescent="0.35">
      <c r="A69" s="1518" t="s">
        <v>5581</v>
      </c>
      <c r="B69" s="1518" t="s">
        <v>5665</v>
      </c>
      <c r="C69" s="1519">
        <v>1</v>
      </c>
      <c r="D69" s="272">
        <v>27019.5</v>
      </c>
      <c r="E69" s="272">
        <v>27019.5</v>
      </c>
      <c r="F69" s="1517"/>
      <c r="G69" s="1517"/>
      <c r="H69" s="1517"/>
      <c r="I69" s="1517"/>
      <c r="J69" s="1517"/>
      <c r="K69" s="1517"/>
      <c r="L69" s="1517"/>
      <c r="M69" s="1517"/>
      <c r="N69" s="1517"/>
      <c r="O69" s="1517"/>
      <c r="P69" s="1517"/>
      <c r="Q69" s="1517"/>
      <c r="R69" s="1517"/>
      <c r="S69" s="1517"/>
      <c r="T69" s="1517"/>
      <c r="U69" s="1517"/>
      <c r="V69" s="1517"/>
      <c r="W69" s="1517"/>
      <c r="X69" s="1517"/>
      <c r="Y69" s="1517"/>
      <c r="Z69" s="1517"/>
      <c r="AA69" s="1517"/>
      <c r="AB69" s="1517"/>
      <c r="AC69" s="1517"/>
      <c r="AD69" s="1517"/>
      <c r="AE69" s="1517"/>
      <c r="AF69" s="1517"/>
      <c r="AG69" s="1517"/>
      <c r="AH69" s="1517"/>
      <c r="AI69" s="1517"/>
      <c r="AJ69" s="1517"/>
      <c r="AK69" s="1517"/>
      <c r="AL69" s="1517"/>
      <c r="AM69" s="1517"/>
      <c r="AN69" s="1517"/>
      <c r="AO69" s="1517"/>
      <c r="AP69" s="1517"/>
      <c r="AQ69" s="1517"/>
      <c r="AR69" s="1517"/>
      <c r="AS69" s="1517"/>
      <c r="AT69" s="1517"/>
      <c r="AU69" s="1517"/>
      <c r="AV69" s="1517"/>
      <c r="AW69" s="1517"/>
      <c r="AX69" s="1517"/>
      <c r="AY69" s="1517"/>
      <c r="AZ69" s="1517"/>
      <c r="BA69" s="1517"/>
      <c r="BB69" s="1517"/>
      <c r="BC69" s="1517"/>
      <c r="BD69" s="1517"/>
      <c r="BE69" s="1517"/>
      <c r="BF69" s="1517"/>
      <c r="BG69" s="1517"/>
      <c r="BH69" s="1517"/>
      <c r="BI69" s="1517"/>
      <c r="BJ69" s="1517"/>
      <c r="BK69" s="1517"/>
      <c r="BL69" s="1517"/>
      <c r="BM69" s="1517"/>
      <c r="BN69" s="1517"/>
      <c r="BO69" s="1517"/>
      <c r="BP69" s="1517"/>
      <c r="BQ69" s="1517"/>
      <c r="BR69" s="1517"/>
      <c r="BS69" s="1517"/>
      <c r="BT69" s="1517"/>
      <c r="BU69" s="1517"/>
      <c r="BV69" s="1517"/>
      <c r="BW69" s="1517"/>
      <c r="BX69" s="1517"/>
      <c r="BY69" s="1517"/>
      <c r="BZ69" s="1517"/>
      <c r="CA69" s="1517"/>
      <c r="CB69" s="1517"/>
      <c r="CC69" s="1517"/>
      <c r="CD69" s="1517"/>
      <c r="CE69" s="1517"/>
      <c r="CF69" s="1517"/>
      <c r="CG69" s="1517"/>
      <c r="CH69" s="1517"/>
      <c r="CI69" s="1517"/>
      <c r="CJ69" s="1517"/>
      <c r="CK69" s="1517"/>
      <c r="CL69" s="1517"/>
      <c r="CM69" s="1517"/>
      <c r="CN69" s="1517"/>
      <c r="CO69" s="1517"/>
      <c r="CP69" s="1517"/>
      <c r="CQ69" s="1517"/>
      <c r="CR69" s="1517"/>
      <c r="CS69" s="1517"/>
      <c r="CT69" s="1517"/>
      <c r="CU69" s="1517"/>
      <c r="CV69" s="1517"/>
      <c r="CW69" s="1517"/>
      <c r="CX69" s="1517"/>
      <c r="CY69" s="1517"/>
      <c r="CZ69" s="1517"/>
      <c r="DA69" s="1517"/>
      <c r="DB69" s="1517"/>
      <c r="DC69" s="1517"/>
      <c r="DD69" s="1517"/>
      <c r="DE69" s="1517"/>
      <c r="DF69" s="1517"/>
      <c r="DG69" s="1517"/>
      <c r="DH69" s="1517"/>
      <c r="DI69" s="1517"/>
      <c r="DJ69" s="1517"/>
      <c r="DK69" s="1517"/>
      <c r="DL69" s="1517"/>
      <c r="DM69" s="1517"/>
      <c r="DN69" s="1517"/>
      <c r="DO69" s="1517"/>
      <c r="DP69" s="1517"/>
      <c r="DQ69" s="1517"/>
      <c r="DR69" s="1517"/>
      <c r="DS69" s="1517"/>
      <c r="DT69" s="1517"/>
      <c r="DU69" s="1517"/>
      <c r="DV69" s="1517"/>
      <c r="DW69" s="1517"/>
      <c r="DX69" s="1517"/>
      <c r="DY69" s="1517"/>
      <c r="DZ69" s="1517"/>
      <c r="EA69" s="1517"/>
      <c r="EB69" s="1517"/>
      <c r="EC69" s="1517"/>
      <c r="ED69" s="1517"/>
      <c r="EE69" s="1517"/>
      <c r="EF69" s="1517"/>
      <c r="EG69" s="1517"/>
    </row>
    <row r="70" spans="1:137" s="1520" customFormat="1" ht="12.5" x14ac:dyDescent="0.35">
      <c r="A70" s="1518" t="s">
        <v>5668</v>
      </c>
      <c r="B70" s="1518" t="s">
        <v>5669</v>
      </c>
      <c r="C70" s="1519">
        <v>61</v>
      </c>
      <c r="D70" s="272">
        <v>8209.5</v>
      </c>
      <c r="E70" s="272">
        <v>8209.5</v>
      </c>
      <c r="F70" s="1517"/>
      <c r="G70" s="1517"/>
      <c r="H70" s="1517"/>
      <c r="I70" s="1517"/>
      <c r="J70" s="1517"/>
      <c r="K70" s="1517"/>
      <c r="L70" s="1517"/>
      <c r="M70" s="1517"/>
      <c r="N70" s="1517"/>
      <c r="O70" s="1517"/>
      <c r="P70" s="1517"/>
      <c r="Q70" s="1517"/>
      <c r="R70" s="1517"/>
      <c r="S70" s="1517"/>
      <c r="T70" s="1517"/>
      <c r="U70" s="1517"/>
      <c r="V70" s="1517"/>
      <c r="W70" s="1517"/>
      <c r="X70" s="1517"/>
      <c r="Y70" s="1517"/>
      <c r="Z70" s="1517"/>
      <c r="AA70" s="1517"/>
      <c r="AB70" s="1517"/>
      <c r="AC70" s="1517"/>
      <c r="AD70" s="1517"/>
      <c r="AE70" s="1517"/>
      <c r="AF70" s="1517"/>
      <c r="AG70" s="1517"/>
      <c r="AH70" s="1517"/>
      <c r="AI70" s="1517"/>
      <c r="AJ70" s="1517"/>
      <c r="AK70" s="1517"/>
      <c r="AL70" s="1517"/>
      <c r="AM70" s="1517"/>
      <c r="AN70" s="1517"/>
      <c r="AO70" s="1517"/>
      <c r="AP70" s="1517"/>
      <c r="AQ70" s="1517"/>
      <c r="AR70" s="1517"/>
      <c r="AS70" s="1517"/>
      <c r="AT70" s="1517"/>
      <c r="AU70" s="1517"/>
      <c r="AV70" s="1517"/>
      <c r="AW70" s="1517"/>
      <c r="AX70" s="1517"/>
      <c r="AY70" s="1517"/>
      <c r="AZ70" s="1517"/>
      <c r="BA70" s="1517"/>
      <c r="BB70" s="1517"/>
      <c r="BC70" s="1517"/>
      <c r="BD70" s="1517"/>
      <c r="BE70" s="1517"/>
      <c r="BF70" s="1517"/>
      <c r="BG70" s="1517"/>
      <c r="BH70" s="1517"/>
      <c r="BI70" s="1517"/>
      <c r="BJ70" s="1517"/>
      <c r="BK70" s="1517"/>
      <c r="BL70" s="1517"/>
      <c r="BM70" s="1517"/>
      <c r="BN70" s="1517"/>
      <c r="BO70" s="1517"/>
      <c r="BP70" s="1517"/>
      <c r="BQ70" s="1517"/>
      <c r="BR70" s="1517"/>
      <c r="BS70" s="1517"/>
      <c r="BT70" s="1517"/>
      <c r="BU70" s="1517"/>
      <c r="BV70" s="1517"/>
      <c r="BW70" s="1517"/>
      <c r="BX70" s="1517"/>
      <c r="BY70" s="1517"/>
      <c r="BZ70" s="1517"/>
      <c r="CA70" s="1517"/>
      <c r="CB70" s="1517"/>
      <c r="CC70" s="1517"/>
      <c r="CD70" s="1517"/>
      <c r="CE70" s="1517"/>
      <c r="CF70" s="1517"/>
      <c r="CG70" s="1517"/>
      <c r="CH70" s="1517"/>
      <c r="CI70" s="1517"/>
      <c r="CJ70" s="1517"/>
      <c r="CK70" s="1517"/>
      <c r="CL70" s="1517"/>
      <c r="CM70" s="1517"/>
      <c r="CN70" s="1517"/>
      <c r="CO70" s="1517"/>
      <c r="CP70" s="1517"/>
      <c r="CQ70" s="1517"/>
      <c r="CR70" s="1517"/>
      <c r="CS70" s="1517"/>
      <c r="CT70" s="1517"/>
      <c r="CU70" s="1517"/>
      <c r="CV70" s="1517"/>
      <c r="CW70" s="1517"/>
      <c r="CX70" s="1517"/>
      <c r="CY70" s="1517"/>
      <c r="CZ70" s="1517"/>
      <c r="DA70" s="1517"/>
      <c r="DB70" s="1517"/>
      <c r="DC70" s="1517"/>
      <c r="DD70" s="1517"/>
      <c r="DE70" s="1517"/>
      <c r="DF70" s="1517"/>
      <c r="DG70" s="1517"/>
      <c r="DH70" s="1517"/>
      <c r="DI70" s="1517"/>
      <c r="DJ70" s="1517"/>
      <c r="DK70" s="1517"/>
      <c r="DL70" s="1517"/>
      <c r="DM70" s="1517"/>
      <c r="DN70" s="1517"/>
      <c r="DO70" s="1517"/>
      <c r="DP70" s="1517"/>
      <c r="DQ70" s="1517"/>
      <c r="DR70" s="1517"/>
      <c r="DS70" s="1517"/>
      <c r="DT70" s="1517"/>
      <c r="DU70" s="1517"/>
      <c r="DV70" s="1517"/>
      <c r="DW70" s="1517"/>
      <c r="DX70" s="1517"/>
      <c r="DY70" s="1517"/>
      <c r="DZ70" s="1517"/>
      <c r="EA70" s="1517"/>
      <c r="EB70" s="1517"/>
      <c r="EC70" s="1517"/>
      <c r="ED70" s="1517"/>
      <c r="EE70" s="1517"/>
      <c r="EF70" s="1517"/>
      <c r="EG70" s="1517"/>
    </row>
    <row r="71" spans="1:137" s="1520" customFormat="1" ht="12.5" x14ac:dyDescent="0.35">
      <c r="A71" s="1518" t="s">
        <v>5670</v>
      </c>
      <c r="B71" s="1518" t="s">
        <v>5671</v>
      </c>
      <c r="C71" s="1519">
        <v>8</v>
      </c>
      <c r="D71" s="272">
        <v>8089.4999999999991</v>
      </c>
      <c r="E71" s="272">
        <v>8089.4999999999991</v>
      </c>
      <c r="F71" s="1517"/>
      <c r="G71" s="1517"/>
      <c r="H71" s="1517"/>
      <c r="I71" s="1517"/>
      <c r="J71" s="1517"/>
      <c r="K71" s="1517"/>
      <c r="L71" s="1517"/>
      <c r="M71" s="1517"/>
      <c r="N71" s="1517"/>
      <c r="O71" s="1517"/>
      <c r="P71" s="1517"/>
      <c r="Q71" s="1517"/>
      <c r="R71" s="1517"/>
      <c r="S71" s="1517"/>
      <c r="T71" s="1517"/>
      <c r="U71" s="1517"/>
      <c r="V71" s="1517"/>
      <c r="W71" s="1517"/>
      <c r="X71" s="1517"/>
      <c r="Y71" s="1517"/>
      <c r="Z71" s="1517"/>
      <c r="AA71" s="1517"/>
      <c r="AB71" s="1517"/>
      <c r="AC71" s="1517"/>
      <c r="AD71" s="1517"/>
      <c r="AE71" s="1517"/>
      <c r="AF71" s="1517"/>
      <c r="AG71" s="1517"/>
      <c r="AH71" s="1517"/>
      <c r="AI71" s="1517"/>
      <c r="AJ71" s="1517"/>
      <c r="AK71" s="1517"/>
      <c r="AL71" s="1517"/>
      <c r="AM71" s="1517"/>
      <c r="AN71" s="1517"/>
      <c r="AO71" s="1517"/>
      <c r="AP71" s="1517"/>
      <c r="AQ71" s="1517"/>
      <c r="AR71" s="1517"/>
      <c r="AS71" s="1517"/>
      <c r="AT71" s="1517"/>
      <c r="AU71" s="1517"/>
      <c r="AV71" s="1517"/>
      <c r="AW71" s="1517"/>
      <c r="AX71" s="1517"/>
      <c r="AY71" s="1517"/>
      <c r="AZ71" s="1517"/>
      <c r="BA71" s="1517"/>
      <c r="BB71" s="1517"/>
      <c r="BC71" s="1517"/>
      <c r="BD71" s="1517"/>
      <c r="BE71" s="1517"/>
      <c r="BF71" s="1517"/>
      <c r="BG71" s="1517"/>
      <c r="BH71" s="1517"/>
      <c r="BI71" s="1517"/>
      <c r="BJ71" s="1517"/>
      <c r="BK71" s="1517"/>
      <c r="BL71" s="1517"/>
      <c r="BM71" s="1517"/>
      <c r="BN71" s="1517"/>
      <c r="BO71" s="1517"/>
      <c r="BP71" s="1517"/>
      <c r="BQ71" s="1517"/>
      <c r="BR71" s="1517"/>
      <c r="BS71" s="1517"/>
      <c r="BT71" s="1517"/>
      <c r="BU71" s="1517"/>
      <c r="BV71" s="1517"/>
      <c r="BW71" s="1517"/>
      <c r="BX71" s="1517"/>
      <c r="BY71" s="1517"/>
      <c r="BZ71" s="1517"/>
      <c r="CA71" s="1517"/>
      <c r="CB71" s="1517"/>
      <c r="CC71" s="1517"/>
      <c r="CD71" s="1517"/>
      <c r="CE71" s="1517"/>
      <c r="CF71" s="1517"/>
      <c r="CG71" s="1517"/>
      <c r="CH71" s="1517"/>
      <c r="CI71" s="1517"/>
      <c r="CJ71" s="1517"/>
      <c r="CK71" s="1517"/>
      <c r="CL71" s="1517"/>
      <c r="CM71" s="1517"/>
      <c r="CN71" s="1517"/>
      <c r="CO71" s="1517"/>
      <c r="CP71" s="1517"/>
      <c r="CQ71" s="1517"/>
      <c r="CR71" s="1517"/>
      <c r="CS71" s="1517"/>
      <c r="CT71" s="1517"/>
      <c r="CU71" s="1517"/>
      <c r="CV71" s="1517"/>
      <c r="CW71" s="1517"/>
      <c r="CX71" s="1517"/>
      <c r="CY71" s="1517"/>
      <c r="CZ71" s="1517"/>
      <c r="DA71" s="1517"/>
      <c r="DB71" s="1517"/>
      <c r="DC71" s="1517"/>
      <c r="DD71" s="1517"/>
      <c r="DE71" s="1517"/>
      <c r="DF71" s="1517"/>
      <c r="DG71" s="1517"/>
      <c r="DH71" s="1517"/>
      <c r="DI71" s="1517"/>
      <c r="DJ71" s="1517"/>
      <c r="DK71" s="1517"/>
      <c r="DL71" s="1517"/>
      <c r="DM71" s="1517"/>
      <c r="DN71" s="1517"/>
      <c r="DO71" s="1517"/>
      <c r="DP71" s="1517"/>
      <c r="DQ71" s="1517"/>
      <c r="DR71" s="1517"/>
      <c r="DS71" s="1517"/>
      <c r="DT71" s="1517"/>
      <c r="DU71" s="1517"/>
      <c r="DV71" s="1517"/>
      <c r="DW71" s="1517"/>
      <c r="DX71" s="1517"/>
      <c r="DY71" s="1517"/>
      <c r="DZ71" s="1517"/>
      <c r="EA71" s="1517"/>
      <c r="EB71" s="1517"/>
      <c r="EC71" s="1517"/>
      <c r="ED71" s="1517"/>
      <c r="EE71" s="1517"/>
      <c r="EF71" s="1517"/>
      <c r="EG71" s="1517"/>
    </row>
    <row r="72" spans="1:137" s="1520" customFormat="1" ht="12.5" x14ac:dyDescent="0.35">
      <c r="A72" s="1518" t="s">
        <v>5672</v>
      </c>
      <c r="B72" s="1518" t="s">
        <v>5673</v>
      </c>
      <c r="C72" s="1519">
        <v>10</v>
      </c>
      <c r="D72" s="272">
        <v>7954.4999999999991</v>
      </c>
      <c r="E72" s="272">
        <v>7954.4999999999991</v>
      </c>
      <c r="F72" s="1517"/>
      <c r="G72" s="1517"/>
      <c r="H72" s="1517"/>
      <c r="I72" s="1517"/>
      <c r="J72" s="1517"/>
      <c r="K72" s="1517"/>
      <c r="L72" s="1517"/>
      <c r="M72" s="1517"/>
      <c r="N72" s="1517"/>
      <c r="O72" s="1517"/>
      <c r="P72" s="1517"/>
      <c r="Q72" s="1517"/>
      <c r="R72" s="1517"/>
      <c r="S72" s="1517"/>
      <c r="T72" s="1517"/>
      <c r="U72" s="1517"/>
      <c r="V72" s="1517"/>
      <c r="W72" s="1517"/>
      <c r="X72" s="1517"/>
      <c r="Y72" s="1517"/>
      <c r="Z72" s="1517"/>
      <c r="AA72" s="1517"/>
      <c r="AB72" s="1517"/>
      <c r="AC72" s="1517"/>
      <c r="AD72" s="1517"/>
      <c r="AE72" s="1517"/>
      <c r="AF72" s="1517"/>
      <c r="AG72" s="1517"/>
      <c r="AH72" s="1517"/>
      <c r="AI72" s="1517"/>
      <c r="AJ72" s="1517"/>
      <c r="AK72" s="1517"/>
      <c r="AL72" s="1517"/>
      <c r="AM72" s="1517"/>
      <c r="AN72" s="1517"/>
      <c r="AO72" s="1517"/>
      <c r="AP72" s="1517"/>
      <c r="AQ72" s="1517"/>
      <c r="AR72" s="1517"/>
      <c r="AS72" s="1517"/>
      <c r="AT72" s="1517"/>
      <c r="AU72" s="1517"/>
      <c r="AV72" s="1517"/>
      <c r="AW72" s="1517"/>
      <c r="AX72" s="1517"/>
      <c r="AY72" s="1517"/>
      <c r="AZ72" s="1517"/>
      <c r="BA72" s="1517"/>
      <c r="BB72" s="1517"/>
      <c r="BC72" s="1517"/>
      <c r="BD72" s="1517"/>
      <c r="BE72" s="1517"/>
      <c r="BF72" s="1517"/>
      <c r="BG72" s="1517"/>
      <c r="BH72" s="1517"/>
      <c r="BI72" s="1517"/>
      <c r="BJ72" s="1517"/>
      <c r="BK72" s="1517"/>
      <c r="BL72" s="1517"/>
      <c r="BM72" s="1517"/>
      <c r="BN72" s="1517"/>
      <c r="BO72" s="1517"/>
      <c r="BP72" s="1517"/>
      <c r="BQ72" s="1517"/>
      <c r="BR72" s="1517"/>
      <c r="BS72" s="1517"/>
      <c r="BT72" s="1517"/>
      <c r="BU72" s="1517"/>
      <c r="BV72" s="1517"/>
      <c r="BW72" s="1517"/>
      <c r="BX72" s="1517"/>
      <c r="BY72" s="1517"/>
      <c r="BZ72" s="1517"/>
      <c r="CA72" s="1517"/>
      <c r="CB72" s="1517"/>
      <c r="CC72" s="1517"/>
      <c r="CD72" s="1517"/>
      <c r="CE72" s="1517"/>
      <c r="CF72" s="1517"/>
      <c r="CG72" s="1517"/>
      <c r="CH72" s="1517"/>
      <c r="CI72" s="1517"/>
      <c r="CJ72" s="1517"/>
      <c r="CK72" s="1517"/>
      <c r="CL72" s="1517"/>
      <c r="CM72" s="1517"/>
      <c r="CN72" s="1517"/>
      <c r="CO72" s="1517"/>
      <c r="CP72" s="1517"/>
      <c r="CQ72" s="1517"/>
      <c r="CR72" s="1517"/>
      <c r="CS72" s="1517"/>
      <c r="CT72" s="1517"/>
      <c r="CU72" s="1517"/>
      <c r="CV72" s="1517"/>
      <c r="CW72" s="1517"/>
      <c r="CX72" s="1517"/>
      <c r="CY72" s="1517"/>
      <c r="CZ72" s="1517"/>
      <c r="DA72" s="1517"/>
      <c r="DB72" s="1517"/>
      <c r="DC72" s="1517"/>
      <c r="DD72" s="1517"/>
      <c r="DE72" s="1517"/>
      <c r="DF72" s="1517"/>
      <c r="DG72" s="1517"/>
      <c r="DH72" s="1517"/>
      <c r="DI72" s="1517"/>
      <c r="DJ72" s="1517"/>
      <c r="DK72" s="1517"/>
      <c r="DL72" s="1517"/>
      <c r="DM72" s="1517"/>
      <c r="DN72" s="1517"/>
      <c r="DO72" s="1517"/>
      <c r="DP72" s="1517"/>
      <c r="DQ72" s="1517"/>
      <c r="DR72" s="1517"/>
      <c r="DS72" s="1517"/>
      <c r="DT72" s="1517"/>
      <c r="DU72" s="1517"/>
      <c r="DV72" s="1517"/>
      <c r="DW72" s="1517"/>
      <c r="DX72" s="1517"/>
      <c r="DY72" s="1517"/>
      <c r="DZ72" s="1517"/>
      <c r="EA72" s="1517"/>
      <c r="EB72" s="1517"/>
      <c r="EC72" s="1517"/>
      <c r="ED72" s="1517"/>
      <c r="EE72" s="1517"/>
      <c r="EF72" s="1517"/>
      <c r="EG72" s="1517"/>
    </row>
    <row r="73" spans="1:137" s="1520" customFormat="1" ht="12.5" x14ac:dyDescent="0.35">
      <c r="A73" s="1518" t="s">
        <v>5674</v>
      </c>
      <c r="B73" s="1518" t="s">
        <v>5675</v>
      </c>
      <c r="C73" s="1519">
        <v>25</v>
      </c>
      <c r="D73" s="272">
        <v>7845</v>
      </c>
      <c r="E73" s="272">
        <v>7845</v>
      </c>
      <c r="F73" s="1517"/>
      <c r="G73" s="1517"/>
      <c r="H73" s="1517"/>
      <c r="I73" s="1517"/>
      <c r="J73" s="1517"/>
      <c r="K73" s="1517"/>
      <c r="L73" s="1517"/>
      <c r="M73" s="1517"/>
      <c r="N73" s="1517"/>
      <c r="O73" s="1517"/>
      <c r="P73" s="1517"/>
      <c r="Q73" s="1517"/>
      <c r="R73" s="1517"/>
      <c r="S73" s="1517"/>
      <c r="T73" s="1517"/>
      <c r="U73" s="1517"/>
      <c r="V73" s="1517"/>
      <c r="W73" s="1517"/>
      <c r="X73" s="1517"/>
      <c r="Y73" s="1517"/>
      <c r="Z73" s="1517"/>
      <c r="AA73" s="1517"/>
      <c r="AB73" s="1517"/>
      <c r="AC73" s="1517"/>
      <c r="AD73" s="1517"/>
      <c r="AE73" s="1517"/>
      <c r="AF73" s="1517"/>
      <c r="AG73" s="1517"/>
      <c r="AH73" s="1517"/>
      <c r="AI73" s="1517"/>
      <c r="AJ73" s="1517"/>
      <c r="AK73" s="1517"/>
      <c r="AL73" s="1517"/>
      <c r="AM73" s="1517"/>
      <c r="AN73" s="1517"/>
      <c r="AO73" s="1517"/>
      <c r="AP73" s="1517"/>
      <c r="AQ73" s="1517"/>
      <c r="AR73" s="1517"/>
      <c r="AS73" s="1517"/>
      <c r="AT73" s="1517"/>
      <c r="AU73" s="1517"/>
      <c r="AV73" s="1517"/>
      <c r="AW73" s="1517"/>
      <c r="AX73" s="1517"/>
      <c r="AY73" s="1517"/>
      <c r="AZ73" s="1517"/>
      <c r="BA73" s="1517"/>
      <c r="BB73" s="1517"/>
      <c r="BC73" s="1517"/>
      <c r="BD73" s="1517"/>
      <c r="BE73" s="1517"/>
      <c r="BF73" s="1517"/>
      <c r="BG73" s="1517"/>
      <c r="BH73" s="1517"/>
      <c r="BI73" s="1517"/>
      <c r="BJ73" s="1517"/>
      <c r="BK73" s="1517"/>
      <c r="BL73" s="1517"/>
      <c r="BM73" s="1517"/>
      <c r="BN73" s="1517"/>
      <c r="BO73" s="1517"/>
      <c r="BP73" s="1517"/>
      <c r="BQ73" s="1517"/>
      <c r="BR73" s="1517"/>
      <c r="BS73" s="1517"/>
      <c r="BT73" s="1517"/>
      <c r="BU73" s="1517"/>
      <c r="BV73" s="1517"/>
      <c r="BW73" s="1517"/>
      <c r="BX73" s="1517"/>
      <c r="BY73" s="1517"/>
      <c r="BZ73" s="1517"/>
      <c r="CA73" s="1517"/>
      <c r="CB73" s="1517"/>
      <c r="CC73" s="1517"/>
      <c r="CD73" s="1517"/>
      <c r="CE73" s="1517"/>
      <c r="CF73" s="1517"/>
      <c r="CG73" s="1517"/>
      <c r="CH73" s="1517"/>
      <c r="CI73" s="1517"/>
      <c r="CJ73" s="1517"/>
      <c r="CK73" s="1517"/>
      <c r="CL73" s="1517"/>
      <c r="CM73" s="1517"/>
      <c r="CN73" s="1517"/>
      <c r="CO73" s="1517"/>
      <c r="CP73" s="1517"/>
      <c r="CQ73" s="1517"/>
      <c r="CR73" s="1517"/>
      <c r="CS73" s="1517"/>
      <c r="CT73" s="1517"/>
      <c r="CU73" s="1517"/>
      <c r="CV73" s="1517"/>
      <c r="CW73" s="1517"/>
      <c r="CX73" s="1517"/>
      <c r="CY73" s="1517"/>
      <c r="CZ73" s="1517"/>
      <c r="DA73" s="1517"/>
      <c r="DB73" s="1517"/>
      <c r="DC73" s="1517"/>
      <c r="DD73" s="1517"/>
      <c r="DE73" s="1517"/>
      <c r="DF73" s="1517"/>
      <c r="DG73" s="1517"/>
      <c r="DH73" s="1517"/>
      <c r="DI73" s="1517"/>
      <c r="DJ73" s="1517"/>
      <c r="DK73" s="1517"/>
      <c r="DL73" s="1517"/>
      <c r="DM73" s="1517"/>
      <c r="DN73" s="1517"/>
      <c r="DO73" s="1517"/>
      <c r="DP73" s="1517"/>
      <c r="DQ73" s="1517"/>
      <c r="DR73" s="1517"/>
      <c r="DS73" s="1517"/>
      <c r="DT73" s="1517"/>
      <c r="DU73" s="1517"/>
      <c r="DV73" s="1517"/>
      <c r="DW73" s="1517"/>
      <c r="DX73" s="1517"/>
      <c r="DY73" s="1517"/>
      <c r="DZ73" s="1517"/>
      <c r="EA73" s="1517"/>
      <c r="EB73" s="1517"/>
      <c r="EC73" s="1517"/>
      <c r="ED73" s="1517"/>
      <c r="EE73" s="1517"/>
      <c r="EF73" s="1517"/>
      <c r="EG73" s="1517"/>
    </row>
    <row r="74" spans="1:137" s="1514" customFormat="1" ht="12.5" x14ac:dyDescent="0.35">
      <c r="A74" s="1510" t="s">
        <v>5680</v>
      </c>
      <c r="B74" s="1510" t="s">
        <v>5681</v>
      </c>
      <c r="C74" s="1511">
        <v>2</v>
      </c>
      <c r="D74" s="164">
        <v>11233.5</v>
      </c>
      <c r="E74" s="164">
        <v>11233.5</v>
      </c>
      <c r="F74" s="1513"/>
      <c r="G74" s="1513"/>
      <c r="H74" s="1513"/>
      <c r="I74" s="1513"/>
      <c r="J74" s="1513"/>
      <c r="K74" s="1513"/>
      <c r="L74" s="1513"/>
      <c r="M74" s="1513"/>
      <c r="N74" s="1513"/>
      <c r="O74" s="1513"/>
      <c r="P74" s="1513"/>
      <c r="Q74" s="1513"/>
      <c r="R74" s="1513"/>
      <c r="S74" s="1513"/>
      <c r="T74" s="1513"/>
      <c r="U74" s="1513"/>
      <c r="V74" s="1513"/>
      <c r="W74" s="1513"/>
      <c r="X74" s="1513"/>
      <c r="Y74" s="1513"/>
      <c r="Z74" s="1513"/>
      <c r="AA74" s="1513"/>
      <c r="AB74" s="1513"/>
      <c r="AC74" s="1513"/>
      <c r="AD74" s="1513"/>
      <c r="AE74" s="1513"/>
      <c r="AF74" s="1513"/>
      <c r="AG74" s="1513"/>
      <c r="AH74" s="1513"/>
      <c r="AI74" s="1513"/>
      <c r="AJ74" s="1513"/>
      <c r="AK74" s="1513"/>
      <c r="AL74" s="1513"/>
      <c r="AM74" s="1513"/>
      <c r="AN74" s="1513"/>
      <c r="AO74" s="1513"/>
      <c r="AP74" s="1513"/>
      <c r="AQ74" s="1513"/>
      <c r="AR74" s="1513"/>
      <c r="AS74" s="1513"/>
      <c r="AT74" s="1513"/>
      <c r="AU74" s="1513"/>
      <c r="AV74" s="1513"/>
      <c r="AW74" s="1513"/>
      <c r="AX74" s="1513"/>
      <c r="AY74" s="1513"/>
      <c r="AZ74" s="1513"/>
      <c r="BA74" s="1513"/>
      <c r="BB74" s="1513"/>
      <c r="BC74" s="1513"/>
      <c r="BD74" s="1513"/>
      <c r="BE74" s="1513"/>
      <c r="BF74" s="1513"/>
      <c r="BG74" s="1513"/>
      <c r="BH74" s="1513"/>
      <c r="BI74" s="1513"/>
      <c r="BJ74" s="1513"/>
      <c r="BK74" s="1513"/>
      <c r="BL74" s="1513"/>
      <c r="BM74" s="1513"/>
      <c r="BN74" s="1513"/>
      <c r="BO74" s="1513"/>
      <c r="BP74" s="1513"/>
      <c r="BQ74" s="1513"/>
      <c r="BR74" s="1513"/>
      <c r="BS74" s="1513"/>
      <c r="BT74" s="1513"/>
      <c r="BU74" s="1513"/>
      <c r="BV74" s="1513"/>
      <c r="BW74" s="1513"/>
      <c r="BX74" s="1513"/>
      <c r="BY74" s="1513"/>
      <c r="BZ74" s="1513"/>
      <c r="CA74" s="1513"/>
      <c r="CB74" s="1513"/>
      <c r="CC74" s="1513"/>
      <c r="CD74" s="1513"/>
      <c r="CE74" s="1513"/>
      <c r="CF74" s="1513"/>
      <c r="CG74" s="1513"/>
      <c r="CH74" s="1513"/>
      <c r="CI74" s="1513"/>
      <c r="CJ74" s="1513"/>
      <c r="CK74" s="1513"/>
      <c r="CL74" s="1513"/>
      <c r="CM74" s="1513"/>
      <c r="CN74" s="1513"/>
      <c r="CO74" s="1513"/>
      <c r="CP74" s="1513"/>
      <c r="CQ74" s="1513"/>
      <c r="CR74" s="1513"/>
      <c r="CS74" s="1513"/>
      <c r="CT74" s="1513"/>
      <c r="CU74" s="1513"/>
      <c r="CV74" s="1513"/>
      <c r="CW74" s="1513"/>
      <c r="CX74" s="1513"/>
      <c r="CY74" s="1513"/>
      <c r="CZ74" s="1513"/>
      <c r="DA74" s="1513"/>
      <c r="DB74" s="1513"/>
      <c r="DC74" s="1513"/>
      <c r="DD74" s="1513"/>
      <c r="DE74" s="1513"/>
      <c r="DF74" s="1513"/>
      <c r="DG74" s="1513"/>
      <c r="DH74" s="1513"/>
      <c r="DI74" s="1513"/>
      <c r="DJ74" s="1513"/>
      <c r="DK74" s="1513"/>
      <c r="DL74" s="1513"/>
      <c r="DM74" s="1513"/>
      <c r="DN74" s="1513"/>
      <c r="DO74" s="1513"/>
      <c r="DP74" s="1513"/>
      <c r="DQ74" s="1513"/>
      <c r="DR74" s="1513"/>
      <c r="DS74" s="1513"/>
      <c r="DT74" s="1513"/>
      <c r="DU74" s="1513"/>
      <c r="DV74" s="1513"/>
      <c r="DW74" s="1513"/>
      <c r="DX74" s="1513"/>
      <c r="DY74" s="1513"/>
      <c r="DZ74" s="1513"/>
      <c r="EA74" s="1513"/>
      <c r="EB74" s="1513"/>
      <c r="EC74" s="1513"/>
      <c r="ED74" s="1513"/>
      <c r="EE74" s="1513"/>
      <c r="EF74" s="1513"/>
      <c r="EG74" s="1513"/>
    </row>
    <row r="75" spans="1:137" s="1514" customFormat="1" ht="12.5" x14ac:dyDescent="0.35">
      <c r="A75" s="1510" t="s">
        <v>5709</v>
      </c>
      <c r="B75" s="1510" t="s">
        <v>5710</v>
      </c>
      <c r="C75" s="1511">
        <v>1</v>
      </c>
      <c r="D75" s="164">
        <v>10329</v>
      </c>
      <c r="E75" s="164">
        <v>10329</v>
      </c>
      <c r="F75" s="1513"/>
      <c r="G75" s="1513"/>
      <c r="H75" s="1513"/>
      <c r="I75" s="1513"/>
      <c r="J75" s="1513"/>
      <c r="K75" s="1513"/>
      <c r="L75" s="1513"/>
      <c r="M75" s="1513"/>
      <c r="N75" s="1513"/>
      <c r="O75" s="1513"/>
      <c r="P75" s="1513"/>
      <c r="Q75" s="1513"/>
      <c r="R75" s="1513"/>
      <c r="S75" s="1513"/>
      <c r="T75" s="1513"/>
      <c r="U75" s="1513"/>
      <c r="V75" s="1513"/>
      <c r="W75" s="1513"/>
      <c r="X75" s="1513"/>
      <c r="Y75" s="1513"/>
      <c r="Z75" s="1513"/>
      <c r="AA75" s="1513"/>
      <c r="AB75" s="1513"/>
      <c r="AC75" s="1513"/>
      <c r="AD75" s="1513"/>
      <c r="AE75" s="1513"/>
      <c r="AF75" s="1513"/>
      <c r="AG75" s="1513"/>
      <c r="AH75" s="1513"/>
      <c r="AI75" s="1513"/>
      <c r="AJ75" s="1513"/>
      <c r="AK75" s="1513"/>
      <c r="AL75" s="1513"/>
      <c r="AM75" s="1513"/>
      <c r="AN75" s="1513"/>
      <c r="AO75" s="1513"/>
      <c r="AP75" s="1513"/>
      <c r="AQ75" s="1513"/>
      <c r="AR75" s="1513"/>
      <c r="AS75" s="1513"/>
      <c r="AT75" s="1513"/>
      <c r="AU75" s="1513"/>
      <c r="AV75" s="1513"/>
      <c r="AW75" s="1513"/>
      <c r="AX75" s="1513"/>
      <c r="AY75" s="1513"/>
      <c r="AZ75" s="1513"/>
      <c r="BA75" s="1513"/>
      <c r="BB75" s="1513"/>
      <c r="BC75" s="1513"/>
      <c r="BD75" s="1513"/>
      <c r="BE75" s="1513"/>
      <c r="BF75" s="1513"/>
      <c r="BG75" s="1513"/>
      <c r="BH75" s="1513"/>
      <c r="BI75" s="1513"/>
      <c r="BJ75" s="1513"/>
      <c r="BK75" s="1513"/>
      <c r="BL75" s="1513"/>
      <c r="BM75" s="1513"/>
      <c r="BN75" s="1513"/>
      <c r="BO75" s="1513"/>
      <c r="BP75" s="1513"/>
      <c r="BQ75" s="1513"/>
      <c r="BR75" s="1513"/>
      <c r="BS75" s="1513"/>
      <c r="BT75" s="1513"/>
      <c r="BU75" s="1513"/>
      <c r="BV75" s="1513"/>
      <c r="BW75" s="1513"/>
      <c r="BX75" s="1513"/>
      <c r="BY75" s="1513"/>
      <c r="BZ75" s="1513"/>
      <c r="CA75" s="1513"/>
      <c r="CB75" s="1513"/>
      <c r="CC75" s="1513"/>
      <c r="CD75" s="1513"/>
      <c r="CE75" s="1513"/>
      <c r="CF75" s="1513"/>
      <c r="CG75" s="1513"/>
      <c r="CH75" s="1513"/>
      <c r="CI75" s="1513"/>
      <c r="CJ75" s="1513"/>
      <c r="CK75" s="1513"/>
      <c r="CL75" s="1513"/>
      <c r="CM75" s="1513"/>
      <c r="CN75" s="1513"/>
      <c r="CO75" s="1513"/>
      <c r="CP75" s="1513"/>
      <c r="CQ75" s="1513"/>
      <c r="CR75" s="1513"/>
      <c r="CS75" s="1513"/>
      <c r="CT75" s="1513"/>
      <c r="CU75" s="1513"/>
      <c r="CV75" s="1513"/>
      <c r="CW75" s="1513"/>
      <c r="CX75" s="1513"/>
      <c r="CY75" s="1513"/>
      <c r="CZ75" s="1513"/>
      <c r="DA75" s="1513"/>
      <c r="DB75" s="1513"/>
      <c r="DC75" s="1513"/>
      <c r="DD75" s="1513"/>
      <c r="DE75" s="1513"/>
      <c r="DF75" s="1513"/>
      <c r="DG75" s="1513"/>
      <c r="DH75" s="1513"/>
      <c r="DI75" s="1513"/>
      <c r="DJ75" s="1513"/>
      <c r="DK75" s="1513"/>
      <c r="DL75" s="1513"/>
      <c r="DM75" s="1513"/>
      <c r="DN75" s="1513"/>
      <c r="DO75" s="1513"/>
      <c r="DP75" s="1513"/>
      <c r="DQ75" s="1513"/>
      <c r="DR75" s="1513"/>
      <c r="DS75" s="1513"/>
      <c r="DT75" s="1513"/>
      <c r="DU75" s="1513"/>
      <c r="DV75" s="1513"/>
      <c r="DW75" s="1513"/>
      <c r="DX75" s="1513"/>
      <c r="DY75" s="1513"/>
      <c r="DZ75" s="1513"/>
      <c r="EA75" s="1513"/>
      <c r="EB75" s="1513"/>
      <c r="EC75" s="1513"/>
      <c r="ED75" s="1513"/>
      <c r="EE75" s="1513"/>
      <c r="EF75" s="1513"/>
      <c r="EG75" s="1513"/>
    </row>
    <row r="76" spans="1:137" s="1514" customFormat="1" ht="12.5" x14ac:dyDescent="0.35">
      <c r="A76" s="1510" t="s">
        <v>5682</v>
      </c>
      <c r="B76" s="1510" t="s">
        <v>5683</v>
      </c>
      <c r="C76" s="1511">
        <v>1</v>
      </c>
      <c r="D76" s="164">
        <v>9973.5</v>
      </c>
      <c r="E76" s="164">
        <v>9973.5</v>
      </c>
      <c r="F76" s="1513"/>
      <c r="G76" s="1513"/>
      <c r="H76" s="1513"/>
      <c r="I76" s="1513"/>
      <c r="J76" s="1513"/>
      <c r="K76" s="1513"/>
      <c r="L76" s="1513"/>
      <c r="M76" s="1513"/>
      <c r="N76" s="1513"/>
      <c r="O76" s="1513"/>
      <c r="P76" s="1513"/>
      <c r="Q76" s="1513"/>
      <c r="R76" s="1513"/>
      <c r="S76" s="1513"/>
      <c r="T76" s="1513"/>
      <c r="U76" s="1513"/>
      <c r="V76" s="1513"/>
      <c r="W76" s="1513"/>
      <c r="X76" s="1513"/>
      <c r="Y76" s="1513"/>
      <c r="Z76" s="1513"/>
      <c r="AA76" s="1513"/>
      <c r="AB76" s="1513"/>
      <c r="AC76" s="1513"/>
      <c r="AD76" s="1513"/>
      <c r="AE76" s="1513"/>
      <c r="AF76" s="1513"/>
      <c r="AG76" s="1513"/>
      <c r="AH76" s="1513"/>
      <c r="AI76" s="1513"/>
      <c r="AJ76" s="1513"/>
      <c r="AK76" s="1513"/>
      <c r="AL76" s="1513"/>
      <c r="AM76" s="1513"/>
      <c r="AN76" s="1513"/>
      <c r="AO76" s="1513"/>
      <c r="AP76" s="1513"/>
      <c r="AQ76" s="1513"/>
      <c r="AR76" s="1513"/>
      <c r="AS76" s="1513"/>
      <c r="AT76" s="1513"/>
      <c r="AU76" s="1513"/>
      <c r="AV76" s="1513"/>
      <c r="AW76" s="1513"/>
      <c r="AX76" s="1513"/>
      <c r="AY76" s="1513"/>
      <c r="AZ76" s="1513"/>
      <c r="BA76" s="1513"/>
      <c r="BB76" s="1513"/>
      <c r="BC76" s="1513"/>
      <c r="BD76" s="1513"/>
      <c r="BE76" s="1513"/>
      <c r="BF76" s="1513"/>
      <c r="BG76" s="1513"/>
      <c r="BH76" s="1513"/>
      <c r="BI76" s="1513"/>
      <c r="BJ76" s="1513"/>
      <c r="BK76" s="1513"/>
      <c r="BL76" s="1513"/>
      <c r="BM76" s="1513"/>
      <c r="BN76" s="1513"/>
      <c r="BO76" s="1513"/>
      <c r="BP76" s="1513"/>
      <c r="BQ76" s="1513"/>
      <c r="BR76" s="1513"/>
      <c r="BS76" s="1513"/>
      <c r="BT76" s="1513"/>
      <c r="BU76" s="1513"/>
      <c r="BV76" s="1513"/>
      <c r="BW76" s="1513"/>
      <c r="BX76" s="1513"/>
      <c r="BY76" s="1513"/>
      <c r="BZ76" s="1513"/>
      <c r="CA76" s="1513"/>
      <c r="CB76" s="1513"/>
      <c r="CC76" s="1513"/>
      <c r="CD76" s="1513"/>
      <c r="CE76" s="1513"/>
      <c r="CF76" s="1513"/>
      <c r="CG76" s="1513"/>
      <c r="CH76" s="1513"/>
      <c r="CI76" s="1513"/>
      <c r="CJ76" s="1513"/>
      <c r="CK76" s="1513"/>
      <c r="CL76" s="1513"/>
      <c r="CM76" s="1513"/>
      <c r="CN76" s="1513"/>
      <c r="CO76" s="1513"/>
      <c r="CP76" s="1513"/>
      <c r="CQ76" s="1513"/>
      <c r="CR76" s="1513"/>
      <c r="CS76" s="1513"/>
      <c r="CT76" s="1513"/>
      <c r="CU76" s="1513"/>
      <c r="CV76" s="1513"/>
      <c r="CW76" s="1513"/>
      <c r="CX76" s="1513"/>
      <c r="CY76" s="1513"/>
      <c r="CZ76" s="1513"/>
      <c r="DA76" s="1513"/>
      <c r="DB76" s="1513"/>
      <c r="DC76" s="1513"/>
      <c r="DD76" s="1513"/>
      <c r="DE76" s="1513"/>
      <c r="DF76" s="1513"/>
      <c r="DG76" s="1513"/>
      <c r="DH76" s="1513"/>
      <c r="DI76" s="1513"/>
      <c r="DJ76" s="1513"/>
      <c r="DK76" s="1513"/>
      <c r="DL76" s="1513"/>
      <c r="DM76" s="1513"/>
      <c r="DN76" s="1513"/>
      <c r="DO76" s="1513"/>
      <c r="DP76" s="1513"/>
      <c r="DQ76" s="1513"/>
      <c r="DR76" s="1513"/>
      <c r="DS76" s="1513"/>
      <c r="DT76" s="1513"/>
      <c r="DU76" s="1513"/>
      <c r="DV76" s="1513"/>
      <c r="DW76" s="1513"/>
      <c r="DX76" s="1513"/>
      <c r="DY76" s="1513"/>
      <c r="DZ76" s="1513"/>
      <c r="EA76" s="1513"/>
      <c r="EB76" s="1513"/>
      <c r="EC76" s="1513"/>
      <c r="ED76" s="1513"/>
      <c r="EE76" s="1513"/>
      <c r="EF76" s="1513"/>
      <c r="EG76" s="1513"/>
    </row>
    <row r="77" spans="1:137" s="1514" customFormat="1" ht="12.5" x14ac:dyDescent="0.35">
      <c r="A77" s="1510" t="s">
        <v>5711</v>
      </c>
      <c r="B77" s="1510" t="s">
        <v>5712</v>
      </c>
      <c r="C77" s="1511">
        <v>2</v>
      </c>
      <c r="D77" s="164">
        <v>9183</v>
      </c>
      <c r="E77" s="164">
        <v>9183</v>
      </c>
      <c r="F77" s="1513"/>
      <c r="G77" s="1513"/>
      <c r="H77" s="1513"/>
      <c r="I77" s="1513"/>
      <c r="J77" s="1513"/>
      <c r="K77" s="1513"/>
      <c r="L77" s="1513"/>
      <c r="M77" s="1513"/>
      <c r="N77" s="1513"/>
      <c r="O77" s="1513"/>
      <c r="P77" s="1513"/>
      <c r="Q77" s="1513"/>
      <c r="R77" s="1513"/>
      <c r="S77" s="1513"/>
      <c r="T77" s="1513"/>
      <c r="U77" s="1513"/>
      <c r="V77" s="1513"/>
      <c r="W77" s="1513"/>
      <c r="X77" s="1513"/>
      <c r="Y77" s="1513"/>
      <c r="Z77" s="1513"/>
      <c r="AA77" s="1513"/>
      <c r="AB77" s="1513"/>
      <c r="AC77" s="1513"/>
      <c r="AD77" s="1513"/>
      <c r="AE77" s="1513"/>
      <c r="AF77" s="1513"/>
      <c r="AG77" s="1513"/>
      <c r="AH77" s="1513"/>
      <c r="AI77" s="1513"/>
      <c r="AJ77" s="1513"/>
      <c r="AK77" s="1513"/>
      <c r="AL77" s="1513"/>
      <c r="AM77" s="1513"/>
      <c r="AN77" s="1513"/>
      <c r="AO77" s="1513"/>
      <c r="AP77" s="1513"/>
      <c r="AQ77" s="1513"/>
      <c r="AR77" s="1513"/>
      <c r="AS77" s="1513"/>
      <c r="AT77" s="1513"/>
      <c r="AU77" s="1513"/>
      <c r="AV77" s="1513"/>
      <c r="AW77" s="1513"/>
      <c r="AX77" s="1513"/>
      <c r="AY77" s="1513"/>
      <c r="AZ77" s="1513"/>
      <c r="BA77" s="1513"/>
      <c r="BB77" s="1513"/>
      <c r="BC77" s="1513"/>
      <c r="BD77" s="1513"/>
      <c r="BE77" s="1513"/>
      <c r="BF77" s="1513"/>
      <c r="BG77" s="1513"/>
      <c r="BH77" s="1513"/>
      <c r="BI77" s="1513"/>
      <c r="BJ77" s="1513"/>
      <c r="BK77" s="1513"/>
      <c r="BL77" s="1513"/>
      <c r="BM77" s="1513"/>
      <c r="BN77" s="1513"/>
      <c r="BO77" s="1513"/>
      <c r="BP77" s="1513"/>
      <c r="BQ77" s="1513"/>
      <c r="BR77" s="1513"/>
      <c r="BS77" s="1513"/>
      <c r="BT77" s="1513"/>
      <c r="BU77" s="1513"/>
      <c r="BV77" s="1513"/>
      <c r="BW77" s="1513"/>
      <c r="BX77" s="1513"/>
      <c r="BY77" s="1513"/>
      <c r="BZ77" s="1513"/>
      <c r="CA77" s="1513"/>
      <c r="CB77" s="1513"/>
      <c r="CC77" s="1513"/>
      <c r="CD77" s="1513"/>
      <c r="CE77" s="1513"/>
      <c r="CF77" s="1513"/>
      <c r="CG77" s="1513"/>
      <c r="CH77" s="1513"/>
      <c r="CI77" s="1513"/>
      <c r="CJ77" s="1513"/>
      <c r="CK77" s="1513"/>
      <c r="CL77" s="1513"/>
      <c r="CM77" s="1513"/>
      <c r="CN77" s="1513"/>
      <c r="CO77" s="1513"/>
      <c r="CP77" s="1513"/>
      <c r="CQ77" s="1513"/>
      <c r="CR77" s="1513"/>
      <c r="CS77" s="1513"/>
      <c r="CT77" s="1513"/>
      <c r="CU77" s="1513"/>
      <c r="CV77" s="1513"/>
      <c r="CW77" s="1513"/>
      <c r="CX77" s="1513"/>
      <c r="CY77" s="1513"/>
      <c r="CZ77" s="1513"/>
      <c r="DA77" s="1513"/>
      <c r="DB77" s="1513"/>
      <c r="DC77" s="1513"/>
      <c r="DD77" s="1513"/>
      <c r="DE77" s="1513"/>
      <c r="DF77" s="1513"/>
      <c r="DG77" s="1513"/>
      <c r="DH77" s="1513"/>
      <c r="DI77" s="1513"/>
      <c r="DJ77" s="1513"/>
      <c r="DK77" s="1513"/>
      <c r="DL77" s="1513"/>
      <c r="DM77" s="1513"/>
      <c r="DN77" s="1513"/>
      <c r="DO77" s="1513"/>
      <c r="DP77" s="1513"/>
      <c r="DQ77" s="1513"/>
      <c r="DR77" s="1513"/>
      <c r="DS77" s="1513"/>
      <c r="DT77" s="1513"/>
      <c r="DU77" s="1513"/>
      <c r="DV77" s="1513"/>
      <c r="DW77" s="1513"/>
      <c r="DX77" s="1513"/>
      <c r="DY77" s="1513"/>
      <c r="DZ77" s="1513"/>
      <c r="EA77" s="1513"/>
      <c r="EB77" s="1513"/>
      <c r="EC77" s="1513"/>
      <c r="ED77" s="1513"/>
      <c r="EE77" s="1513"/>
      <c r="EF77" s="1513"/>
      <c r="EG77" s="1513"/>
    </row>
    <row r="78" spans="1:137" s="1514" customFormat="1" ht="12.5" x14ac:dyDescent="0.35">
      <c r="A78" s="1510" t="s">
        <v>5713</v>
      </c>
      <c r="B78" s="1510" t="s">
        <v>5714</v>
      </c>
      <c r="C78" s="1511">
        <v>2</v>
      </c>
      <c r="D78" s="164">
        <v>9009</v>
      </c>
      <c r="E78" s="164">
        <v>9009</v>
      </c>
      <c r="F78" s="1513"/>
      <c r="G78" s="1513"/>
      <c r="H78" s="1513"/>
      <c r="I78" s="1513"/>
      <c r="J78" s="1513"/>
      <c r="K78" s="1513"/>
      <c r="L78" s="1513"/>
      <c r="M78" s="1513"/>
      <c r="N78" s="1513"/>
      <c r="O78" s="1513"/>
      <c r="P78" s="1513"/>
      <c r="Q78" s="1513"/>
      <c r="R78" s="1513"/>
      <c r="S78" s="1513"/>
      <c r="T78" s="1513"/>
      <c r="U78" s="1513"/>
      <c r="V78" s="1513"/>
      <c r="W78" s="1513"/>
      <c r="X78" s="1513"/>
      <c r="Y78" s="1513"/>
      <c r="Z78" s="1513"/>
      <c r="AA78" s="1513"/>
      <c r="AB78" s="1513"/>
      <c r="AC78" s="1513"/>
      <c r="AD78" s="1513"/>
      <c r="AE78" s="1513"/>
      <c r="AF78" s="1513"/>
      <c r="AG78" s="1513"/>
      <c r="AH78" s="1513"/>
      <c r="AI78" s="1513"/>
      <c r="AJ78" s="1513"/>
      <c r="AK78" s="1513"/>
      <c r="AL78" s="1513"/>
      <c r="AM78" s="1513"/>
      <c r="AN78" s="1513"/>
      <c r="AO78" s="1513"/>
      <c r="AP78" s="1513"/>
      <c r="AQ78" s="1513"/>
      <c r="AR78" s="1513"/>
      <c r="AS78" s="1513"/>
      <c r="AT78" s="1513"/>
      <c r="AU78" s="1513"/>
      <c r="AV78" s="1513"/>
      <c r="AW78" s="1513"/>
      <c r="AX78" s="1513"/>
      <c r="AY78" s="1513"/>
      <c r="AZ78" s="1513"/>
      <c r="BA78" s="1513"/>
      <c r="BB78" s="1513"/>
      <c r="BC78" s="1513"/>
      <c r="BD78" s="1513"/>
      <c r="BE78" s="1513"/>
      <c r="BF78" s="1513"/>
      <c r="BG78" s="1513"/>
      <c r="BH78" s="1513"/>
      <c r="BI78" s="1513"/>
      <c r="BJ78" s="1513"/>
      <c r="BK78" s="1513"/>
      <c r="BL78" s="1513"/>
      <c r="BM78" s="1513"/>
      <c r="BN78" s="1513"/>
      <c r="BO78" s="1513"/>
      <c r="BP78" s="1513"/>
      <c r="BQ78" s="1513"/>
      <c r="BR78" s="1513"/>
      <c r="BS78" s="1513"/>
      <c r="BT78" s="1513"/>
      <c r="BU78" s="1513"/>
      <c r="BV78" s="1513"/>
      <c r="BW78" s="1513"/>
      <c r="BX78" s="1513"/>
      <c r="BY78" s="1513"/>
      <c r="BZ78" s="1513"/>
      <c r="CA78" s="1513"/>
      <c r="CB78" s="1513"/>
      <c r="CC78" s="1513"/>
      <c r="CD78" s="1513"/>
      <c r="CE78" s="1513"/>
      <c r="CF78" s="1513"/>
      <c r="CG78" s="1513"/>
      <c r="CH78" s="1513"/>
      <c r="CI78" s="1513"/>
      <c r="CJ78" s="1513"/>
      <c r="CK78" s="1513"/>
      <c r="CL78" s="1513"/>
      <c r="CM78" s="1513"/>
      <c r="CN78" s="1513"/>
      <c r="CO78" s="1513"/>
      <c r="CP78" s="1513"/>
      <c r="CQ78" s="1513"/>
      <c r="CR78" s="1513"/>
      <c r="CS78" s="1513"/>
      <c r="CT78" s="1513"/>
      <c r="CU78" s="1513"/>
      <c r="CV78" s="1513"/>
      <c r="CW78" s="1513"/>
      <c r="CX78" s="1513"/>
      <c r="CY78" s="1513"/>
      <c r="CZ78" s="1513"/>
      <c r="DA78" s="1513"/>
      <c r="DB78" s="1513"/>
      <c r="DC78" s="1513"/>
      <c r="DD78" s="1513"/>
      <c r="DE78" s="1513"/>
      <c r="DF78" s="1513"/>
      <c r="DG78" s="1513"/>
      <c r="DH78" s="1513"/>
      <c r="DI78" s="1513"/>
      <c r="DJ78" s="1513"/>
      <c r="DK78" s="1513"/>
      <c r="DL78" s="1513"/>
      <c r="DM78" s="1513"/>
      <c r="DN78" s="1513"/>
      <c r="DO78" s="1513"/>
      <c r="DP78" s="1513"/>
      <c r="DQ78" s="1513"/>
      <c r="DR78" s="1513"/>
      <c r="DS78" s="1513"/>
      <c r="DT78" s="1513"/>
      <c r="DU78" s="1513"/>
      <c r="DV78" s="1513"/>
      <c r="DW78" s="1513"/>
      <c r="DX78" s="1513"/>
      <c r="DY78" s="1513"/>
      <c r="DZ78" s="1513"/>
      <c r="EA78" s="1513"/>
      <c r="EB78" s="1513"/>
      <c r="EC78" s="1513"/>
      <c r="ED78" s="1513"/>
      <c r="EE78" s="1513"/>
      <c r="EF78" s="1513"/>
      <c r="EG78" s="1513"/>
    </row>
    <row r="79" spans="1:137" s="1514" customFormat="1" ht="12.5" x14ac:dyDescent="0.35">
      <c r="A79" s="1510" t="s">
        <v>5715</v>
      </c>
      <c r="B79" s="1510" t="s">
        <v>5716</v>
      </c>
      <c r="C79" s="1511">
        <v>1</v>
      </c>
      <c r="D79" s="164">
        <v>8776.5</v>
      </c>
      <c r="E79" s="164">
        <v>8776.5</v>
      </c>
      <c r="F79" s="1513"/>
      <c r="G79" s="1513"/>
      <c r="H79" s="1513"/>
      <c r="I79" s="1513"/>
      <c r="J79" s="1513"/>
      <c r="K79" s="1513"/>
      <c r="L79" s="1513"/>
      <c r="M79" s="1513"/>
      <c r="N79" s="1513"/>
      <c r="O79" s="1513"/>
      <c r="P79" s="1513"/>
      <c r="Q79" s="1513"/>
      <c r="R79" s="1513"/>
      <c r="S79" s="1513"/>
      <c r="T79" s="1513"/>
      <c r="U79" s="1513"/>
      <c r="V79" s="1513"/>
      <c r="W79" s="1513"/>
      <c r="X79" s="1513"/>
      <c r="Y79" s="1513"/>
      <c r="Z79" s="1513"/>
      <c r="AA79" s="1513"/>
      <c r="AB79" s="1513"/>
      <c r="AC79" s="1513"/>
      <c r="AD79" s="1513"/>
      <c r="AE79" s="1513"/>
      <c r="AF79" s="1513"/>
      <c r="AG79" s="1513"/>
      <c r="AH79" s="1513"/>
      <c r="AI79" s="1513"/>
      <c r="AJ79" s="1513"/>
      <c r="AK79" s="1513"/>
      <c r="AL79" s="1513"/>
      <c r="AM79" s="1513"/>
      <c r="AN79" s="1513"/>
      <c r="AO79" s="1513"/>
      <c r="AP79" s="1513"/>
      <c r="AQ79" s="1513"/>
      <c r="AR79" s="1513"/>
      <c r="AS79" s="1513"/>
      <c r="AT79" s="1513"/>
      <c r="AU79" s="1513"/>
      <c r="AV79" s="1513"/>
      <c r="AW79" s="1513"/>
      <c r="AX79" s="1513"/>
      <c r="AY79" s="1513"/>
      <c r="AZ79" s="1513"/>
      <c r="BA79" s="1513"/>
      <c r="BB79" s="1513"/>
      <c r="BC79" s="1513"/>
      <c r="BD79" s="1513"/>
      <c r="BE79" s="1513"/>
      <c r="BF79" s="1513"/>
      <c r="BG79" s="1513"/>
      <c r="BH79" s="1513"/>
      <c r="BI79" s="1513"/>
      <c r="BJ79" s="1513"/>
      <c r="BK79" s="1513"/>
      <c r="BL79" s="1513"/>
      <c r="BM79" s="1513"/>
      <c r="BN79" s="1513"/>
      <c r="BO79" s="1513"/>
      <c r="BP79" s="1513"/>
      <c r="BQ79" s="1513"/>
      <c r="BR79" s="1513"/>
      <c r="BS79" s="1513"/>
      <c r="BT79" s="1513"/>
      <c r="BU79" s="1513"/>
      <c r="BV79" s="1513"/>
      <c r="BW79" s="1513"/>
      <c r="BX79" s="1513"/>
      <c r="BY79" s="1513"/>
      <c r="BZ79" s="1513"/>
      <c r="CA79" s="1513"/>
      <c r="CB79" s="1513"/>
      <c r="CC79" s="1513"/>
      <c r="CD79" s="1513"/>
      <c r="CE79" s="1513"/>
      <c r="CF79" s="1513"/>
      <c r="CG79" s="1513"/>
      <c r="CH79" s="1513"/>
      <c r="CI79" s="1513"/>
      <c r="CJ79" s="1513"/>
      <c r="CK79" s="1513"/>
      <c r="CL79" s="1513"/>
      <c r="CM79" s="1513"/>
      <c r="CN79" s="1513"/>
      <c r="CO79" s="1513"/>
      <c r="CP79" s="1513"/>
      <c r="CQ79" s="1513"/>
      <c r="CR79" s="1513"/>
      <c r="CS79" s="1513"/>
      <c r="CT79" s="1513"/>
      <c r="CU79" s="1513"/>
      <c r="CV79" s="1513"/>
      <c r="CW79" s="1513"/>
      <c r="CX79" s="1513"/>
      <c r="CY79" s="1513"/>
      <c r="CZ79" s="1513"/>
      <c r="DA79" s="1513"/>
      <c r="DB79" s="1513"/>
      <c r="DC79" s="1513"/>
      <c r="DD79" s="1513"/>
      <c r="DE79" s="1513"/>
      <c r="DF79" s="1513"/>
      <c r="DG79" s="1513"/>
      <c r="DH79" s="1513"/>
      <c r="DI79" s="1513"/>
      <c r="DJ79" s="1513"/>
      <c r="DK79" s="1513"/>
      <c r="DL79" s="1513"/>
      <c r="DM79" s="1513"/>
      <c r="DN79" s="1513"/>
      <c r="DO79" s="1513"/>
      <c r="DP79" s="1513"/>
      <c r="DQ79" s="1513"/>
      <c r="DR79" s="1513"/>
      <c r="DS79" s="1513"/>
      <c r="DT79" s="1513"/>
      <c r="DU79" s="1513"/>
      <c r="DV79" s="1513"/>
      <c r="DW79" s="1513"/>
      <c r="DX79" s="1513"/>
      <c r="DY79" s="1513"/>
      <c r="DZ79" s="1513"/>
      <c r="EA79" s="1513"/>
      <c r="EB79" s="1513"/>
      <c r="EC79" s="1513"/>
      <c r="ED79" s="1513"/>
      <c r="EE79" s="1513"/>
      <c r="EF79" s="1513"/>
      <c r="EG79" s="1513"/>
    </row>
    <row r="80" spans="1:137" s="1514" customFormat="1" ht="12.5" x14ac:dyDescent="0.35">
      <c r="A80" s="1510" t="s">
        <v>5717</v>
      </c>
      <c r="B80" s="1510" t="s">
        <v>5154</v>
      </c>
      <c r="C80" s="1511">
        <v>3</v>
      </c>
      <c r="D80" s="164">
        <v>7468.5</v>
      </c>
      <c r="E80" s="164">
        <v>7468.5</v>
      </c>
      <c r="F80" s="1513"/>
      <c r="G80" s="1513"/>
      <c r="H80" s="1513"/>
      <c r="I80" s="1513"/>
      <c r="J80" s="1513"/>
      <c r="K80" s="1513"/>
      <c r="L80" s="1513"/>
      <c r="M80" s="1513"/>
      <c r="N80" s="1513"/>
      <c r="O80" s="1513"/>
      <c r="P80" s="1513"/>
      <c r="Q80" s="1513"/>
      <c r="R80" s="1513"/>
      <c r="S80" s="1513"/>
      <c r="T80" s="1513"/>
      <c r="U80" s="1513"/>
      <c r="V80" s="1513"/>
      <c r="W80" s="1513"/>
      <c r="X80" s="1513"/>
      <c r="Y80" s="1513"/>
      <c r="Z80" s="1513"/>
      <c r="AA80" s="1513"/>
      <c r="AB80" s="1513"/>
      <c r="AC80" s="1513"/>
      <c r="AD80" s="1513"/>
      <c r="AE80" s="1513"/>
      <c r="AF80" s="1513"/>
      <c r="AG80" s="1513"/>
      <c r="AH80" s="1513"/>
      <c r="AI80" s="1513"/>
      <c r="AJ80" s="1513"/>
      <c r="AK80" s="1513"/>
      <c r="AL80" s="1513"/>
      <c r="AM80" s="1513"/>
      <c r="AN80" s="1513"/>
      <c r="AO80" s="1513"/>
      <c r="AP80" s="1513"/>
      <c r="AQ80" s="1513"/>
      <c r="AR80" s="1513"/>
      <c r="AS80" s="1513"/>
      <c r="AT80" s="1513"/>
      <c r="AU80" s="1513"/>
      <c r="AV80" s="1513"/>
      <c r="AW80" s="1513"/>
      <c r="AX80" s="1513"/>
      <c r="AY80" s="1513"/>
      <c r="AZ80" s="1513"/>
      <c r="BA80" s="1513"/>
      <c r="BB80" s="1513"/>
      <c r="BC80" s="1513"/>
      <c r="BD80" s="1513"/>
      <c r="BE80" s="1513"/>
      <c r="BF80" s="1513"/>
      <c r="BG80" s="1513"/>
      <c r="BH80" s="1513"/>
      <c r="BI80" s="1513"/>
      <c r="BJ80" s="1513"/>
      <c r="BK80" s="1513"/>
      <c r="BL80" s="1513"/>
      <c r="BM80" s="1513"/>
      <c r="BN80" s="1513"/>
      <c r="BO80" s="1513"/>
      <c r="BP80" s="1513"/>
      <c r="BQ80" s="1513"/>
      <c r="BR80" s="1513"/>
      <c r="BS80" s="1513"/>
      <c r="BT80" s="1513"/>
      <c r="BU80" s="1513"/>
      <c r="BV80" s="1513"/>
      <c r="BW80" s="1513"/>
      <c r="BX80" s="1513"/>
      <c r="BY80" s="1513"/>
      <c r="BZ80" s="1513"/>
      <c r="CA80" s="1513"/>
      <c r="CB80" s="1513"/>
      <c r="CC80" s="1513"/>
      <c r="CD80" s="1513"/>
      <c r="CE80" s="1513"/>
      <c r="CF80" s="1513"/>
      <c r="CG80" s="1513"/>
      <c r="CH80" s="1513"/>
      <c r="CI80" s="1513"/>
      <c r="CJ80" s="1513"/>
      <c r="CK80" s="1513"/>
      <c r="CL80" s="1513"/>
      <c r="CM80" s="1513"/>
      <c r="CN80" s="1513"/>
      <c r="CO80" s="1513"/>
      <c r="CP80" s="1513"/>
      <c r="CQ80" s="1513"/>
      <c r="CR80" s="1513"/>
      <c r="CS80" s="1513"/>
      <c r="CT80" s="1513"/>
      <c r="CU80" s="1513"/>
      <c r="CV80" s="1513"/>
      <c r="CW80" s="1513"/>
      <c r="CX80" s="1513"/>
      <c r="CY80" s="1513"/>
      <c r="CZ80" s="1513"/>
      <c r="DA80" s="1513"/>
      <c r="DB80" s="1513"/>
      <c r="DC80" s="1513"/>
      <c r="DD80" s="1513"/>
      <c r="DE80" s="1513"/>
      <c r="DF80" s="1513"/>
      <c r="DG80" s="1513"/>
      <c r="DH80" s="1513"/>
      <c r="DI80" s="1513"/>
      <c r="DJ80" s="1513"/>
      <c r="DK80" s="1513"/>
      <c r="DL80" s="1513"/>
      <c r="DM80" s="1513"/>
      <c r="DN80" s="1513"/>
      <c r="DO80" s="1513"/>
      <c r="DP80" s="1513"/>
      <c r="DQ80" s="1513"/>
      <c r="DR80" s="1513"/>
      <c r="DS80" s="1513"/>
      <c r="DT80" s="1513"/>
      <c r="DU80" s="1513"/>
      <c r="DV80" s="1513"/>
      <c r="DW80" s="1513"/>
      <c r="DX80" s="1513"/>
      <c r="DY80" s="1513"/>
      <c r="DZ80" s="1513"/>
      <c r="EA80" s="1513"/>
      <c r="EB80" s="1513"/>
      <c r="EC80" s="1513"/>
      <c r="ED80" s="1513"/>
      <c r="EE80" s="1513"/>
      <c r="EF80" s="1513"/>
      <c r="EG80" s="1513"/>
    </row>
    <row r="81" spans="1:137" s="1514" customFormat="1" ht="12.5" x14ac:dyDescent="0.35">
      <c r="A81" s="1510" t="s">
        <v>5690</v>
      </c>
      <c r="B81" s="1510" t="s">
        <v>5691</v>
      </c>
      <c r="C81" s="1511">
        <v>2</v>
      </c>
      <c r="D81" s="164">
        <v>18570</v>
      </c>
      <c r="E81" s="164">
        <v>18570</v>
      </c>
      <c r="F81" s="1513"/>
      <c r="G81" s="1513"/>
      <c r="H81" s="1513"/>
      <c r="I81" s="1513"/>
      <c r="J81" s="1513"/>
      <c r="K81" s="1513"/>
      <c r="L81" s="1513"/>
      <c r="M81" s="1513"/>
      <c r="N81" s="1513"/>
      <c r="O81" s="1513"/>
      <c r="P81" s="1513"/>
      <c r="Q81" s="1513"/>
      <c r="R81" s="1513"/>
      <c r="S81" s="1513"/>
      <c r="T81" s="1513"/>
      <c r="U81" s="1513"/>
      <c r="V81" s="1513"/>
      <c r="W81" s="1513"/>
      <c r="X81" s="1513"/>
      <c r="Y81" s="1513"/>
      <c r="Z81" s="1513"/>
      <c r="AA81" s="1513"/>
      <c r="AB81" s="1513"/>
      <c r="AC81" s="1513"/>
      <c r="AD81" s="1513"/>
      <c r="AE81" s="1513"/>
      <c r="AF81" s="1513"/>
      <c r="AG81" s="1513"/>
      <c r="AH81" s="1513"/>
      <c r="AI81" s="1513"/>
      <c r="AJ81" s="1513"/>
      <c r="AK81" s="1513"/>
      <c r="AL81" s="1513"/>
      <c r="AM81" s="1513"/>
      <c r="AN81" s="1513"/>
      <c r="AO81" s="1513"/>
      <c r="AP81" s="1513"/>
      <c r="AQ81" s="1513"/>
      <c r="AR81" s="1513"/>
      <c r="AS81" s="1513"/>
      <c r="AT81" s="1513"/>
      <c r="AU81" s="1513"/>
      <c r="AV81" s="1513"/>
      <c r="AW81" s="1513"/>
      <c r="AX81" s="1513"/>
      <c r="AY81" s="1513"/>
      <c r="AZ81" s="1513"/>
      <c r="BA81" s="1513"/>
      <c r="BB81" s="1513"/>
      <c r="BC81" s="1513"/>
      <c r="BD81" s="1513"/>
      <c r="BE81" s="1513"/>
      <c r="BF81" s="1513"/>
      <c r="BG81" s="1513"/>
      <c r="BH81" s="1513"/>
      <c r="BI81" s="1513"/>
      <c r="BJ81" s="1513"/>
      <c r="BK81" s="1513"/>
      <c r="BL81" s="1513"/>
      <c r="BM81" s="1513"/>
      <c r="BN81" s="1513"/>
      <c r="BO81" s="1513"/>
      <c r="BP81" s="1513"/>
      <c r="BQ81" s="1513"/>
      <c r="BR81" s="1513"/>
      <c r="BS81" s="1513"/>
      <c r="BT81" s="1513"/>
      <c r="BU81" s="1513"/>
      <c r="BV81" s="1513"/>
      <c r="BW81" s="1513"/>
      <c r="BX81" s="1513"/>
      <c r="BY81" s="1513"/>
      <c r="BZ81" s="1513"/>
      <c r="CA81" s="1513"/>
      <c r="CB81" s="1513"/>
      <c r="CC81" s="1513"/>
      <c r="CD81" s="1513"/>
      <c r="CE81" s="1513"/>
      <c r="CF81" s="1513"/>
      <c r="CG81" s="1513"/>
      <c r="CH81" s="1513"/>
      <c r="CI81" s="1513"/>
      <c r="CJ81" s="1513"/>
      <c r="CK81" s="1513"/>
      <c r="CL81" s="1513"/>
      <c r="CM81" s="1513"/>
      <c r="CN81" s="1513"/>
      <c r="CO81" s="1513"/>
      <c r="CP81" s="1513"/>
      <c r="CQ81" s="1513"/>
      <c r="CR81" s="1513"/>
      <c r="CS81" s="1513"/>
      <c r="CT81" s="1513"/>
      <c r="CU81" s="1513"/>
      <c r="CV81" s="1513"/>
      <c r="CW81" s="1513"/>
      <c r="CX81" s="1513"/>
      <c r="CY81" s="1513"/>
      <c r="CZ81" s="1513"/>
      <c r="DA81" s="1513"/>
      <c r="DB81" s="1513"/>
      <c r="DC81" s="1513"/>
      <c r="DD81" s="1513"/>
      <c r="DE81" s="1513"/>
      <c r="DF81" s="1513"/>
      <c r="DG81" s="1513"/>
      <c r="DH81" s="1513"/>
      <c r="DI81" s="1513"/>
      <c r="DJ81" s="1513"/>
      <c r="DK81" s="1513"/>
      <c r="DL81" s="1513"/>
      <c r="DM81" s="1513"/>
      <c r="DN81" s="1513"/>
      <c r="DO81" s="1513"/>
      <c r="DP81" s="1513"/>
      <c r="DQ81" s="1513"/>
      <c r="DR81" s="1513"/>
      <c r="DS81" s="1513"/>
      <c r="DT81" s="1513"/>
      <c r="DU81" s="1513"/>
      <c r="DV81" s="1513"/>
      <c r="DW81" s="1513"/>
      <c r="DX81" s="1513"/>
      <c r="DY81" s="1513"/>
      <c r="DZ81" s="1513"/>
      <c r="EA81" s="1513"/>
      <c r="EB81" s="1513"/>
      <c r="EC81" s="1513"/>
      <c r="ED81" s="1513"/>
      <c r="EE81" s="1513"/>
      <c r="EF81" s="1513"/>
      <c r="EG81" s="1513"/>
    </row>
    <row r="82" spans="1:137" s="1514" customFormat="1" ht="12.5" x14ac:dyDescent="0.35">
      <c r="A82" s="1510" t="s">
        <v>5692</v>
      </c>
      <c r="B82" s="1510" t="s">
        <v>5718</v>
      </c>
      <c r="C82" s="1511">
        <v>11</v>
      </c>
      <c r="D82" s="164">
        <v>17484</v>
      </c>
      <c r="E82" s="164">
        <v>17484</v>
      </c>
      <c r="F82" s="1513"/>
      <c r="G82" s="1513"/>
      <c r="H82" s="1513"/>
      <c r="I82" s="1513"/>
      <c r="J82" s="1513"/>
      <c r="K82" s="1513"/>
      <c r="L82" s="1513"/>
      <c r="M82" s="1513"/>
      <c r="N82" s="1513"/>
      <c r="O82" s="1513"/>
      <c r="P82" s="1513"/>
      <c r="Q82" s="1513"/>
      <c r="R82" s="1513"/>
      <c r="S82" s="1513"/>
      <c r="T82" s="1513"/>
      <c r="U82" s="1513"/>
      <c r="V82" s="1513"/>
      <c r="W82" s="1513"/>
      <c r="X82" s="1513"/>
      <c r="Y82" s="1513"/>
      <c r="Z82" s="1513"/>
      <c r="AA82" s="1513"/>
      <c r="AB82" s="1513"/>
      <c r="AC82" s="1513"/>
      <c r="AD82" s="1513"/>
      <c r="AE82" s="1513"/>
      <c r="AF82" s="1513"/>
      <c r="AG82" s="1513"/>
      <c r="AH82" s="1513"/>
      <c r="AI82" s="1513"/>
      <c r="AJ82" s="1513"/>
      <c r="AK82" s="1513"/>
      <c r="AL82" s="1513"/>
      <c r="AM82" s="1513"/>
      <c r="AN82" s="1513"/>
      <c r="AO82" s="1513"/>
      <c r="AP82" s="1513"/>
      <c r="AQ82" s="1513"/>
      <c r="AR82" s="1513"/>
      <c r="AS82" s="1513"/>
      <c r="AT82" s="1513"/>
      <c r="AU82" s="1513"/>
      <c r="AV82" s="1513"/>
      <c r="AW82" s="1513"/>
      <c r="AX82" s="1513"/>
      <c r="AY82" s="1513"/>
      <c r="AZ82" s="1513"/>
      <c r="BA82" s="1513"/>
      <c r="BB82" s="1513"/>
      <c r="BC82" s="1513"/>
      <c r="BD82" s="1513"/>
      <c r="BE82" s="1513"/>
      <c r="BF82" s="1513"/>
      <c r="BG82" s="1513"/>
      <c r="BH82" s="1513"/>
      <c r="BI82" s="1513"/>
      <c r="BJ82" s="1513"/>
      <c r="BK82" s="1513"/>
      <c r="BL82" s="1513"/>
      <c r="BM82" s="1513"/>
      <c r="BN82" s="1513"/>
      <c r="BO82" s="1513"/>
      <c r="BP82" s="1513"/>
      <c r="BQ82" s="1513"/>
      <c r="BR82" s="1513"/>
      <c r="BS82" s="1513"/>
      <c r="BT82" s="1513"/>
      <c r="BU82" s="1513"/>
      <c r="BV82" s="1513"/>
      <c r="BW82" s="1513"/>
      <c r="BX82" s="1513"/>
      <c r="BY82" s="1513"/>
      <c r="BZ82" s="1513"/>
      <c r="CA82" s="1513"/>
      <c r="CB82" s="1513"/>
      <c r="CC82" s="1513"/>
      <c r="CD82" s="1513"/>
      <c r="CE82" s="1513"/>
      <c r="CF82" s="1513"/>
      <c r="CG82" s="1513"/>
      <c r="CH82" s="1513"/>
      <c r="CI82" s="1513"/>
      <c r="CJ82" s="1513"/>
      <c r="CK82" s="1513"/>
      <c r="CL82" s="1513"/>
      <c r="CM82" s="1513"/>
      <c r="CN82" s="1513"/>
      <c r="CO82" s="1513"/>
      <c r="CP82" s="1513"/>
      <c r="CQ82" s="1513"/>
      <c r="CR82" s="1513"/>
      <c r="CS82" s="1513"/>
      <c r="CT82" s="1513"/>
      <c r="CU82" s="1513"/>
      <c r="CV82" s="1513"/>
      <c r="CW82" s="1513"/>
      <c r="CX82" s="1513"/>
      <c r="CY82" s="1513"/>
      <c r="CZ82" s="1513"/>
      <c r="DA82" s="1513"/>
      <c r="DB82" s="1513"/>
      <c r="DC82" s="1513"/>
      <c r="DD82" s="1513"/>
      <c r="DE82" s="1513"/>
      <c r="DF82" s="1513"/>
      <c r="DG82" s="1513"/>
      <c r="DH82" s="1513"/>
      <c r="DI82" s="1513"/>
      <c r="DJ82" s="1513"/>
      <c r="DK82" s="1513"/>
      <c r="DL82" s="1513"/>
      <c r="DM82" s="1513"/>
      <c r="DN82" s="1513"/>
      <c r="DO82" s="1513"/>
      <c r="DP82" s="1513"/>
      <c r="DQ82" s="1513"/>
      <c r="DR82" s="1513"/>
      <c r="DS82" s="1513"/>
      <c r="DT82" s="1513"/>
      <c r="DU82" s="1513"/>
      <c r="DV82" s="1513"/>
      <c r="DW82" s="1513"/>
      <c r="DX82" s="1513"/>
      <c r="DY82" s="1513"/>
      <c r="DZ82" s="1513"/>
      <c r="EA82" s="1513"/>
      <c r="EB82" s="1513"/>
      <c r="EC82" s="1513"/>
      <c r="ED82" s="1513"/>
      <c r="EE82" s="1513"/>
      <c r="EF82" s="1513"/>
      <c r="EG82" s="1513"/>
    </row>
    <row r="83" spans="1:137" s="1514" customFormat="1" ht="12.5" x14ac:dyDescent="0.35">
      <c r="A83" s="1510" t="s">
        <v>5694</v>
      </c>
      <c r="B83" s="1510" t="s">
        <v>5695</v>
      </c>
      <c r="C83" s="1511">
        <v>15</v>
      </c>
      <c r="D83" s="164">
        <v>14623.5</v>
      </c>
      <c r="E83" s="164">
        <v>14623.5</v>
      </c>
      <c r="F83" s="1513"/>
      <c r="G83" s="1513"/>
      <c r="H83" s="1513"/>
      <c r="I83" s="1513"/>
      <c r="J83" s="1513"/>
      <c r="K83" s="1513"/>
      <c r="L83" s="1513"/>
      <c r="M83" s="1513"/>
      <c r="N83" s="1513"/>
      <c r="O83" s="1513"/>
      <c r="P83" s="1513"/>
      <c r="Q83" s="1513"/>
      <c r="R83" s="1513"/>
      <c r="S83" s="1513"/>
      <c r="T83" s="1513"/>
      <c r="U83" s="1513"/>
      <c r="V83" s="1513"/>
      <c r="W83" s="1513"/>
      <c r="X83" s="1513"/>
      <c r="Y83" s="1513"/>
      <c r="Z83" s="1513"/>
      <c r="AA83" s="1513"/>
      <c r="AB83" s="1513"/>
      <c r="AC83" s="1513"/>
      <c r="AD83" s="1513"/>
      <c r="AE83" s="1513"/>
      <c r="AF83" s="1513"/>
      <c r="AG83" s="1513"/>
      <c r="AH83" s="1513"/>
      <c r="AI83" s="1513"/>
      <c r="AJ83" s="1513"/>
      <c r="AK83" s="1513"/>
      <c r="AL83" s="1513"/>
      <c r="AM83" s="1513"/>
      <c r="AN83" s="1513"/>
      <c r="AO83" s="1513"/>
      <c r="AP83" s="1513"/>
      <c r="AQ83" s="1513"/>
      <c r="AR83" s="1513"/>
      <c r="AS83" s="1513"/>
      <c r="AT83" s="1513"/>
      <c r="AU83" s="1513"/>
      <c r="AV83" s="1513"/>
      <c r="AW83" s="1513"/>
      <c r="AX83" s="1513"/>
      <c r="AY83" s="1513"/>
      <c r="AZ83" s="1513"/>
      <c r="BA83" s="1513"/>
      <c r="BB83" s="1513"/>
      <c r="BC83" s="1513"/>
      <c r="BD83" s="1513"/>
      <c r="BE83" s="1513"/>
      <c r="BF83" s="1513"/>
      <c r="BG83" s="1513"/>
      <c r="BH83" s="1513"/>
      <c r="BI83" s="1513"/>
      <c r="BJ83" s="1513"/>
      <c r="BK83" s="1513"/>
      <c r="BL83" s="1513"/>
      <c r="BM83" s="1513"/>
      <c r="BN83" s="1513"/>
      <c r="BO83" s="1513"/>
      <c r="BP83" s="1513"/>
      <c r="BQ83" s="1513"/>
      <c r="BR83" s="1513"/>
      <c r="BS83" s="1513"/>
      <c r="BT83" s="1513"/>
      <c r="BU83" s="1513"/>
      <c r="BV83" s="1513"/>
      <c r="BW83" s="1513"/>
      <c r="BX83" s="1513"/>
      <c r="BY83" s="1513"/>
      <c r="BZ83" s="1513"/>
      <c r="CA83" s="1513"/>
      <c r="CB83" s="1513"/>
      <c r="CC83" s="1513"/>
      <c r="CD83" s="1513"/>
      <c r="CE83" s="1513"/>
      <c r="CF83" s="1513"/>
      <c r="CG83" s="1513"/>
      <c r="CH83" s="1513"/>
      <c r="CI83" s="1513"/>
      <c r="CJ83" s="1513"/>
      <c r="CK83" s="1513"/>
      <c r="CL83" s="1513"/>
      <c r="CM83" s="1513"/>
      <c r="CN83" s="1513"/>
      <c r="CO83" s="1513"/>
      <c r="CP83" s="1513"/>
      <c r="CQ83" s="1513"/>
      <c r="CR83" s="1513"/>
      <c r="CS83" s="1513"/>
      <c r="CT83" s="1513"/>
      <c r="CU83" s="1513"/>
      <c r="CV83" s="1513"/>
      <c r="CW83" s="1513"/>
      <c r="CX83" s="1513"/>
      <c r="CY83" s="1513"/>
      <c r="CZ83" s="1513"/>
      <c r="DA83" s="1513"/>
      <c r="DB83" s="1513"/>
      <c r="DC83" s="1513"/>
      <c r="DD83" s="1513"/>
      <c r="DE83" s="1513"/>
      <c r="DF83" s="1513"/>
      <c r="DG83" s="1513"/>
      <c r="DH83" s="1513"/>
      <c r="DI83" s="1513"/>
      <c r="DJ83" s="1513"/>
      <c r="DK83" s="1513"/>
      <c r="DL83" s="1513"/>
      <c r="DM83" s="1513"/>
      <c r="DN83" s="1513"/>
      <c r="DO83" s="1513"/>
      <c r="DP83" s="1513"/>
      <c r="DQ83" s="1513"/>
      <c r="DR83" s="1513"/>
      <c r="DS83" s="1513"/>
      <c r="DT83" s="1513"/>
      <c r="DU83" s="1513"/>
      <c r="DV83" s="1513"/>
      <c r="DW83" s="1513"/>
      <c r="DX83" s="1513"/>
      <c r="DY83" s="1513"/>
      <c r="DZ83" s="1513"/>
      <c r="EA83" s="1513"/>
      <c r="EB83" s="1513"/>
      <c r="EC83" s="1513"/>
      <c r="ED83" s="1513"/>
      <c r="EE83" s="1513"/>
      <c r="EF83" s="1513"/>
      <c r="EG83" s="1513"/>
    </row>
    <row r="84" spans="1:137" s="1514" customFormat="1" ht="12.5" x14ac:dyDescent="0.35">
      <c r="A84" s="1510" t="s">
        <v>5696</v>
      </c>
      <c r="B84" s="1510" t="s">
        <v>5697</v>
      </c>
      <c r="C84" s="1511">
        <v>14</v>
      </c>
      <c r="D84" s="164">
        <v>13683</v>
      </c>
      <c r="E84" s="164">
        <v>13683</v>
      </c>
      <c r="F84" s="1513"/>
      <c r="G84" s="1513"/>
      <c r="H84" s="1513"/>
      <c r="I84" s="1513"/>
      <c r="J84" s="1513"/>
      <c r="K84" s="1513"/>
      <c r="L84" s="1513"/>
      <c r="M84" s="1513"/>
      <c r="N84" s="1513"/>
      <c r="O84" s="1513"/>
      <c r="P84" s="1513"/>
      <c r="Q84" s="1513"/>
      <c r="R84" s="1513"/>
      <c r="S84" s="1513"/>
      <c r="T84" s="1513"/>
      <c r="U84" s="1513"/>
      <c r="V84" s="1513"/>
      <c r="W84" s="1513"/>
      <c r="X84" s="1513"/>
      <c r="Y84" s="1513"/>
      <c r="Z84" s="1513"/>
      <c r="AA84" s="1513"/>
      <c r="AB84" s="1513"/>
      <c r="AC84" s="1513"/>
      <c r="AD84" s="1513"/>
      <c r="AE84" s="1513"/>
      <c r="AF84" s="1513"/>
      <c r="AG84" s="1513"/>
      <c r="AH84" s="1513"/>
      <c r="AI84" s="1513"/>
      <c r="AJ84" s="1513"/>
      <c r="AK84" s="1513"/>
      <c r="AL84" s="1513"/>
      <c r="AM84" s="1513"/>
      <c r="AN84" s="1513"/>
      <c r="AO84" s="1513"/>
      <c r="AP84" s="1513"/>
      <c r="AQ84" s="1513"/>
      <c r="AR84" s="1513"/>
      <c r="AS84" s="1513"/>
      <c r="AT84" s="1513"/>
      <c r="AU84" s="1513"/>
      <c r="AV84" s="1513"/>
      <c r="AW84" s="1513"/>
      <c r="AX84" s="1513"/>
      <c r="AY84" s="1513"/>
      <c r="AZ84" s="1513"/>
      <c r="BA84" s="1513"/>
      <c r="BB84" s="1513"/>
      <c r="BC84" s="1513"/>
      <c r="BD84" s="1513"/>
      <c r="BE84" s="1513"/>
      <c r="BF84" s="1513"/>
      <c r="BG84" s="1513"/>
      <c r="BH84" s="1513"/>
      <c r="BI84" s="1513"/>
      <c r="BJ84" s="1513"/>
      <c r="BK84" s="1513"/>
      <c r="BL84" s="1513"/>
      <c r="BM84" s="1513"/>
      <c r="BN84" s="1513"/>
      <c r="BO84" s="1513"/>
      <c r="BP84" s="1513"/>
      <c r="BQ84" s="1513"/>
      <c r="BR84" s="1513"/>
      <c r="BS84" s="1513"/>
      <c r="BT84" s="1513"/>
      <c r="BU84" s="1513"/>
      <c r="BV84" s="1513"/>
      <c r="BW84" s="1513"/>
      <c r="BX84" s="1513"/>
      <c r="BY84" s="1513"/>
      <c r="BZ84" s="1513"/>
      <c r="CA84" s="1513"/>
      <c r="CB84" s="1513"/>
      <c r="CC84" s="1513"/>
      <c r="CD84" s="1513"/>
      <c r="CE84" s="1513"/>
      <c r="CF84" s="1513"/>
      <c r="CG84" s="1513"/>
      <c r="CH84" s="1513"/>
      <c r="CI84" s="1513"/>
      <c r="CJ84" s="1513"/>
      <c r="CK84" s="1513"/>
      <c r="CL84" s="1513"/>
      <c r="CM84" s="1513"/>
      <c r="CN84" s="1513"/>
      <c r="CO84" s="1513"/>
      <c r="CP84" s="1513"/>
      <c r="CQ84" s="1513"/>
      <c r="CR84" s="1513"/>
      <c r="CS84" s="1513"/>
      <c r="CT84" s="1513"/>
      <c r="CU84" s="1513"/>
      <c r="CV84" s="1513"/>
      <c r="CW84" s="1513"/>
      <c r="CX84" s="1513"/>
      <c r="CY84" s="1513"/>
      <c r="CZ84" s="1513"/>
      <c r="DA84" s="1513"/>
      <c r="DB84" s="1513"/>
      <c r="DC84" s="1513"/>
      <c r="DD84" s="1513"/>
      <c r="DE84" s="1513"/>
      <c r="DF84" s="1513"/>
      <c r="DG84" s="1513"/>
      <c r="DH84" s="1513"/>
      <c r="DI84" s="1513"/>
      <c r="DJ84" s="1513"/>
      <c r="DK84" s="1513"/>
      <c r="DL84" s="1513"/>
      <c r="DM84" s="1513"/>
      <c r="DN84" s="1513"/>
      <c r="DO84" s="1513"/>
      <c r="DP84" s="1513"/>
      <c r="DQ84" s="1513"/>
      <c r="DR84" s="1513"/>
      <c r="DS84" s="1513"/>
      <c r="DT84" s="1513"/>
      <c r="DU84" s="1513"/>
      <c r="DV84" s="1513"/>
      <c r="DW84" s="1513"/>
      <c r="DX84" s="1513"/>
      <c r="DY84" s="1513"/>
      <c r="DZ84" s="1513"/>
      <c r="EA84" s="1513"/>
      <c r="EB84" s="1513"/>
      <c r="EC84" s="1513"/>
      <c r="ED84" s="1513"/>
      <c r="EE84" s="1513"/>
      <c r="EF84" s="1513"/>
      <c r="EG84" s="1513"/>
    </row>
    <row r="85" spans="1:137" s="1514" customFormat="1" ht="12.5" x14ac:dyDescent="0.35">
      <c r="A85" s="1510" t="s">
        <v>5698</v>
      </c>
      <c r="B85" s="1510" t="s">
        <v>5699</v>
      </c>
      <c r="C85" s="1511">
        <v>19</v>
      </c>
      <c r="D85" s="164">
        <v>12172.5</v>
      </c>
      <c r="E85" s="164">
        <v>12172.5</v>
      </c>
      <c r="F85" s="1513"/>
      <c r="G85" s="1513"/>
      <c r="H85" s="1513"/>
      <c r="I85" s="1513"/>
      <c r="J85" s="1513"/>
      <c r="K85" s="1513"/>
      <c r="L85" s="1513"/>
      <c r="M85" s="1513"/>
      <c r="N85" s="1513"/>
      <c r="O85" s="1513"/>
      <c r="P85" s="1513"/>
      <c r="Q85" s="1513"/>
      <c r="R85" s="1513"/>
      <c r="S85" s="1513"/>
      <c r="T85" s="1513"/>
      <c r="U85" s="1513"/>
      <c r="V85" s="1513"/>
      <c r="W85" s="1513"/>
      <c r="X85" s="1513"/>
      <c r="Y85" s="1513"/>
      <c r="Z85" s="1513"/>
      <c r="AA85" s="1513"/>
      <c r="AB85" s="1513"/>
      <c r="AC85" s="1513"/>
      <c r="AD85" s="1513"/>
      <c r="AE85" s="1513"/>
      <c r="AF85" s="1513"/>
      <c r="AG85" s="1513"/>
      <c r="AH85" s="1513"/>
      <c r="AI85" s="1513"/>
      <c r="AJ85" s="1513"/>
      <c r="AK85" s="1513"/>
      <c r="AL85" s="1513"/>
      <c r="AM85" s="1513"/>
      <c r="AN85" s="1513"/>
      <c r="AO85" s="1513"/>
      <c r="AP85" s="1513"/>
      <c r="AQ85" s="1513"/>
      <c r="AR85" s="1513"/>
      <c r="AS85" s="1513"/>
      <c r="AT85" s="1513"/>
      <c r="AU85" s="1513"/>
      <c r="AV85" s="1513"/>
      <c r="AW85" s="1513"/>
      <c r="AX85" s="1513"/>
      <c r="AY85" s="1513"/>
      <c r="AZ85" s="1513"/>
      <c r="BA85" s="1513"/>
      <c r="BB85" s="1513"/>
      <c r="BC85" s="1513"/>
      <c r="BD85" s="1513"/>
      <c r="BE85" s="1513"/>
      <c r="BF85" s="1513"/>
      <c r="BG85" s="1513"/>
      <c r="BH85" s="1513"/>
      <c r="BI85" s="1513"/>
      <c r="BJ85" s="1513"/>
      <c r="BK85" s="1513"/>
      <c r="BL85" s="1513"/>
      <c r="BM85" s="1513"/>
      <c r="BN85" s="1513"/>
      <c r="BO85" s="1513"/>
      <c r="BP85" s="1513"/>
      <c r="BQ85" s="1513"/>
      <c r="BR85" s="1513"/>
      <c r="BS85" s="1513"/>
      <c r="BT85" s="1513"/>
      <c r="BU85" s="1513"/>
      <c r="BV85" s="1513"/>
      <c r="BW85" s="1513"/>
      <c r="BX85" s="1513"/>
      <c r="BY85" s="1513"/>
      <c r="BZ85" s="1513"/>
      <c r="CA85" s="1513"/>
      <c r="CB85" s="1513"/>
      <c r="CC85" s="1513"/>
      <c r="CD85" s="1513"/>
      <c r="CE85" s="1513"/>
      <c r="CF85" s="1513"/>
      <c r="CG85" s="1513"/>
      <c r="CH85" s="1513"/>
      <c r="CI85" s="1513"/>
      <c r="CJ85" s="1513"/>
      <c r="CK85" s="1513"/>
      <c r="CL85" s="1513"/>
      <c r="CM85" s="1513"/>
      <c r="CN85" s="1513"/>
      <c r="CO85" s="1513"/>
      <c r="CP85" s="1513"/>
      <c r="CQ85" s="1513"/>
      <c r="CR85" s="1513"/>
      <c r="CS85" s="1513"/>
      <c r="CT85" s="1513"/>
      <c r="CU85" s="1513"/>
      <c r="CV85" s="1513"/>
      <c r="CW85" s="1513"/>
      <c r="CX85" s="1513"/>
      <c r="CY85" s="1513"/>
      <c r="CZ85" s="1513"/>
      <c r="DA85" s="1513"/>
      <c r="DB85" s="1513"/>
      <c r="DC85" s="1513"/>
      <c r="DD85" s="1513"/>
      <c r="DE85" s="1513"/>
      <c r="DF85" s="1513"/>
      <c r="DG85" s="1513"/>
      <c r="DH85" s="1513"/>
      <c r="DI85" s="1513"/>
      <c r="DJ85" s="1513"/>
      <c r="DK85" s="1513"/>
      <c r="DL85" s="1513"/>
      <c r="DM85" s="1513"/>
      <c r="DN85" s="1513"/>
      <c r="DO85" s="1513"/>
      <c r="DP85" s="1513"/>
      <c r="DQ85" s="1513"/>
      <c r="DR85" s="1513"/>
      <c r="DS85" s="1513"/>
      <c r="DT85" s="1513"/>
      <c r="DU85" s="1513"/>
      <c r="DV85" s="1513"/>
      <c r="DW85" s="1513"/>
      <c r="DX85" s="1513"/>
      <c r="DY85" s="1513"/>
      <c r="DZ85" s="1513"/>
      <c r="EA85" s="1513"/>
      <c r="EB85" s="1513"/>
      <c r="EC85" s="1513"/>
      <c r="ED85" s="1513"/>
      <c r="EE85" s="1513"/>
      <c r="EF85" s="1513"/>
      <c r="EG85" s="1513"/>
    </row>
    <row r="86" spans="1:137" s="1514" customFormat="1" ht="12.5" x14ac:dyDescent="0.35">
      <c r="A86" s="1510" t="s">
        <v>5684</v>
      </c>
      <c r="B86" s="1510" t="s">
        <v>5685</v>
      </c>
      <c r="C86" s="1511">
        <v>15</v>
      </c>
      <c r="D86" s="164">
        <v>11233.5</v>
      </c>
      <c r="E86" s="164">
        <v>11233.5</v>
      </c>
      <c r="F86" s="1513"/>
      <c r="G86" s="1513"/>
      <c r="H86" s="1513"/>
      <c r="I86" s="1513"/>
      <c r="J86" s="1513"/>
      <c r="K86" s="1513"/>
      <c r="L86" s="1513"/>
      <c r="M86" s="1513"/>
      <c r="N86" s="1513"/>
      <c r="O86" s="1513"/>
      <c r="P86" s="1513"/>
      <c r="Q86" s="1513"/>
      <c r="R86" s="1513"/>
      <c r="S86" s="1513"/>
      <c r="T86" s="1513"/>
      <c r="U86" s="1513"/>
      <c r="V86" s="1513"/>
      <c r="W86" s="1513"/>
      <c r="X86" s="1513"/>
      <c r="Y86" s="1513"/>
      <c r="Z86" s="1513"/>
      <c r="AA86" s="1513"/>
      <c r="AB86" s="1513"/>
      <c r="AC86" s="1513"/>
      <c r="AD86" s="1513"/>
      <c r="AE86" s="1513"/>
      <c r="AF86" s="1513"/>
      <c r="AG86" s="1513"/>
      <c r="AH86" s="1513"/>
      <c r="AI86" s="1513"/>
      <c r="AJ86" s="1513"/>
      <c r="AK86" s="1513"/>
      <c r="AL86" s="1513"/>
      <c r="AM86" s="1513"/>
      <c r="AN86" s="1513"/>
      <c r="AO86" s="1513"/>
      <c r="AP86" s="1513"/>
      <c r="AQ86" s="1513"/>
      <c r="AR86" s="1513"/>
      <c r="AS86" s="1513"/>
      <c r="AT86" s="1513"/>
      <c r="AU86" s="1513"/>
      <c r="AV86" s="1513"/>
      <c r="AW86" s="1513"/>
      <c r="AX86" s="1513"/>
      <c r="AY86" s="1513"/>
      <c r="AZ86" s="1513"/>
      <c r="BA86" s="1513"/>
      <c r="BB86" s="1513"/>
      <c r="BC86" s="1513"/>
      <c r="BD86" s="1513"/>
      <c r="BE86" s="1513"/>
      <c r="BF86" s="1513"/>
      <c r="BG86" s="1513"/>
      <c r="BH86" s="1513"/>
      <c r="BI86" s="1513"/>
      <c r="BJ86" s="1513"/>
      <c r="BK86" s="1513"/>
      <c r="BL86" s="1513"/>
      <c r="BM86" s="1513"/>
      <c r="BN86" s="1513"/>
      <c r="BO86" s="1513"/>
      <c r="BP86" s="1513"/>
      <c r="BQ86" s="1513"/>
      <c r="BR86" s="1513"/>
      <c r="BS86" s="1513"/>
      <c r="BT86" s="1513"/>
      <c r="BU86" s="1513"/>
      <c r="BV86" s="1513"/>
      <c r="BW86" s="1513"/>
      <c r="BX86" s="1513"/>
      <c r="BY86" s="1513"/>
      <c r="BZ86" s="1513"/>
      <c r="CA86" s="1513"/>
      <c r="CB86" s="1513"/>
      <c r="CC86" s="1513"/>
      <c r="CD86" s="1513"/>
      <c r="CE86" s="1513"/>
      <c r="CF86" s="1513"/>
      <c r="CG86" s="1513"/>
      <c r="CH86" s="1513"/>
      <c r="CI86" s="1513"/>
      <c r="CJ86" s="1513"/>
      <c r="CK86" s="1513"/>
      <c r="CL86" s="1513"/>
      <c r="CM86" s="1513"/>
      <c r="CN86" s="1513"/>
      <c r="CO86" s="1513"/>
      <c r="CP86" s="1513"/>
      <c r="CQ86" s="1513"/>
      <c r="CR86" s="1513"/>
      <c r="CS86" s="1513"/>
      <c r="CT86" s="1513"/>
      <c r="CU86" s="1513"/>
      <c r="CV86" s="1513"/>
      <c r="CW86" s="1513"/>
      <c r="CX86" s="1513"/>
      <c r="CY86" s="1513"/>
      <c r="CZ86" s="1513"/>
      <c r="DA86" s="1513"/>
      <c r="DB86" s="1513"/>
      <c r="DC86" s="1513"/>
      <c r="DD86" s="1513"/>
      <c r="DE86" s="1513"/>
      <c r="DF86" s="1513"/>
      <c r="DG86" s="1513"/>
      <c r="DH86" s="1513"/>
      <c r="DI86" s="1513"/>
      <c r="DJ86" s="1513"/>
      <c r="DK86" s="1513"/>
      <c r="DL86" s="1513"/>
      <c r="DM86" s="1513"/>
      <c r="DN86" s="1513"/>
      <c r="DO86" s="1513"/>
      <c r="DP86" s="1513"/>
      <c r="DQ86" s="1513"/>
      <c r="DR86" s="1513"/>
      <c r="DS86" s="1513"/>
      <c r="DT86" s="1513"/>
      <c r="DU86" s="1513"/>
      <c r="DV86" s="1513"/>
      <c r="DW86" s="1513"/>
      <c r="DX86" s="1513"/>
      <c r="DY86" s="1513"/>
      <c r="DZ86" s="1513"/>
      <c r="EA86" s="1513"/>
      <c r="EB86" s="1513"/>
      <c r="EC86" s="1513"/>
      <c r="ED86" s="1513"/>
      <c r="EE86" s="1513"/>
      <c r="EF86" s="1513"/>
      <c r="EG86" s="1513"/>
    </row>
    <row r="87" spans="1:137" s="1514" customFormat="1" ht="12.5" x14ac:dyDescent="0.35">
      <c r="A87" s="1510" t="s">
        <v>5686</v>
      </c>
      <c r="B87" s="1510" t="s">
        <v>5687</v>
      </c>
      <c r="C87" s="1511">
        <v>23</v>
      </c>
      <c r="D87" s="164">
        <v>10329</v>
      </c>
      <c r="E87" s="164">
        <v>10329</v>
      </c>
      <c r="F87" s="1513"/>
      <c r="G87" s="1513"/>
      <c r="H87" s="1513"/>
      <c r="I87" s="1513"/>
      <c r="J87" s="1513"/>
      <c r="K87" s="1513"/>
      <c r="L87" s="1513"/>
      <c r="M87" s="1513"/>
      <c r="N87" s="1513"/>
      <c r="O87" s="1513"/>
      <c r="P87" s="1513"/>
      <c r="Q87" s="1513"/>
      <c r="R87" s="1513"/>
      <c r="S87" s="1513"/>
      <c r="T87" s="1513"/>
      <c r="U87" s="1513"/>
      <c r="V87" s="1513"/>
      <c r="W87" s="1513"/>
      <c r="X87" s="1513"/>
      <c r="Y87" s="1513"/>
      <c r="Z87" s="1513"/>
      <c r="AA87" s="1513"/>
      <c r="AB87" s="1513"/>
      <c r="AC87" s="1513"/>
      <c r="AD87" s="1513"/>
      <c r="AE87" s="1513"/>
      <c r="AF87" s="1513"/>
      <c r="AG87" s="1513"/>
      <c r="AH87" s="1513"/>
      <c r="AI87" s="1513"/>
      <c r="AJ87" s="1513"/>
      <c r="AK87" s="1513"/>
      <c r="AL87" s="1513"/>
      <c r="AM87" s="1513"/>
      <c r="AN87" s="1513"/>
      <c r="AO87" s="1513"/>
      <c r="AP87" s="1513"/>
      <c r="AQ87" s="1513"/>
      <c r="AR87" s="1513"/>
      <c r="AS87" s="1513"/>
      <c r="AT87" s="1513"/>
      <c r="AU87" s="1513"/>
      <c r="AV87" s="1513"/>
      <c r="AW87" s="1513"/>
      <c r="AX87" s="1513"/>
      <c r="AY87" s="1513"/>
      <c r="AZ87" s="1513"/>
      <c r="BA87" s="1513"/>
      <c r="BB87" s="1513"/>
      <c r="BC87" s="1513"/>
      <c r="BD87" s="1513"/>
      <c r="BE87" s="1513"/>
      <c r="BF87" s="1513"/>
      <c r="BG87" s="1513"/>
      <c r="BH87" s="1513"/>
      <c r="BI87" s="1513"/>
      <c r="BJ87" s="1513"/>
      <c r="BK87" s="1513"/>
      <c r="BL87" s="1513"/>
      <c r="BM87" s="1513"/>
      <c r="BN87" s="1513"/>
      <c r="BO87" s="1513"/>
      <c r="BP87" s="1513"/>
      <c r="BQ87" s="1513"/>
      <c r="BR87" s="1513"/>
      <c r="BS87" s="1513"/>
      <c r="BT87" s="1513"/>
      <c r="BU87" s="1513"/>
      <c r="BV87" s="1513"/>
      <c r="BW87" s="1513"/>
      <c r="BX87" s="1513"/>
      <c r="BY87" s="1513"/>
      <c r="BZ87" s="1513"/>
      <c r="CA87" s="1513"/>
      <c r="CB87" s="1513"/>
      <c r="CC87" s="1513"/>
      <c r="CD87" s="1513"/>
      <c r="CE87" s="1513"/>
      <c r="CF87" s="1513"/>
      <c r="CG87" s="1513"/>
      <c r="CH87" s="1513"/>
      <c r="CI87" s="1513"/>
      <c r="CJ87" s="1513"/>
      <c r="CK87" s="1513"/>
      <c r="CL87" s="1513"/>
      <c r="CM87" s="1513"/>
      <c r="CN87" s="1513"/>
      <c r="CO87" s="1513"/>
      <c r="CP87" s="1513"/>
      <c r="CQ87" s="1513"/>
      <c r="CR87" s="1513"/>
      <c r="CS87" s="1513"/>
      <c r="CT87" s="1513"/>
      <c r="CU87" s="1513"/>
      <c r="CV87" s="1513"/>
      <c r="CW87" s="1513"/>
      <c r="CX87" s="1513"/>
      <c r="CY87" s="1513"/>
      <c r="CZ87" s="1513"/>
      <c r="DA87" s="1513"/>
      <c r="DB87" s="1513"/>
      <c r="DC87" s="1513"/>
      <c r="DD87" s="1513"/>
      <c r="DE87" s="1513"/>
      <c r="DF87" s="1513"/>
      <c r="DG87" s="1513"/>
      <c r="DH87" s="1513"/>
      <c r="DI87" s="1513"/>
      <c r="DJ87" s="1513"/>
      <c r="DK87" s="1513"/>
      <c r="DL87" s="1513"/>
      <c r="DM87" s="1513"/>
      <c r="DN87" s="1513"/>
      <c r="DO87" s="1513"/>
      <c r="DP87" s="1513"/>
      <c r="DQ87" s="1513"/>
      <c r="DR87" s="1513"/>
      <c r="DS87" s="1513"/>
      <c r="DT87" s="1513"/>
      <c r="DU87" s="1513"/>
      <c r="DV87" s="1513"/>
      <c r="DW87" s="1513"/>
      <c r="DX87" s="1513"/>
      <c r="DY87" s="1513"/>
      <c r="DZ87" s="1513"/>
      <c r="EA87" s="1513"/>
      <c r="EB87" s="1513"/>
      <c r="EC87" s="1513"/>
      <c r="ED87" s="1513"/>
      <c r="EE87" s="1513"/>
      <c r="EF87" s="1513"/>
      <c r="EG87" s="1513"/>
    </row>
    <row r="88" spans="1:137" s="1514" customFormat="1" ht="12.5" x14ac:dyDescent="0.35">
      <c r="A88" s="1510" t="s">
        <v>5688</v>
      </c>
      <c r="B88" s="1510" t="s">
        <v>5689</v>
      </c>
      <c r="C88" s="1511">
        <v>35</v>
      </c>
      <c r="D88" s="164">
        <v>9973.5</v>
      </c>
      <c r="E88" s="164">
        <v>9973.5</v>
      </c>
      <c r="F88" s="1513"/>
      <c r="G88" s="1513"/>
      <c r="H88" s="1513"/>
      <c r="I88" s="1513"/>
      <c r="J88" s="1513"/>
      <c r="K88" s="1513"/>
      <c r="L88" s="1513"/>
      <c r="M88" s="1513"/>
      <c r="N88" s="1513"/>
      <c r="O88" s="1513"/>
      <c r="P88" s="1513"/>
      <c r="Q88" s="1513"/>
      <c r="R88" s="1513"/>
      <c r="S88" s="1513"/>
      <c r="T88" s="1513"/>
      <c r="U88" s="1513"/>
      <c r="V88" s="1513"/>
      <c r="W88" s="1513"/>
      <c r="X88" s="1513"/>
      <c r="Y88" s="1513"/>
      <c r="Z88" s="1513"/>
      <c r="AA88" s="1513"/>
      <c r="AB88" s="1513"/>
      <c r="AC88" s="1513"/>
      <c r="AD88" s="1513"/>
      <c r="AE88" s="1513"/>
      <c r="AF88" s="1513"/>
      <c r="AG88" s="1513"/>
      <c r="AH88" s="1513"/>
      <c r="AI88" s="1513"/>
      <c r="AJ88" s="1513"/>
      <c r="AK88" s="1513"/>
      <c r="AL88" s="1513"/>
      <c r="AM88" s="1513"/>
      <c r="AN88" s="1513"/>
      <c r="AO88" s="1513"/>
      <c r="AP88" s="1513"/>
      <c r="AQ88" s="1513"/>
      <c r="AR88" s="1513"/>
      <c r="AS88" s="1513"/>
      <c r="AT88" s="1513"/>
      <c r="AU88" s="1513"/>
      <c r="AV88" s="1513"/>
      <c r="AW88" s="1513"/>
      <c r="AX88" s="1513"/>
      <c r="AY88" s="1513"/>
      <c r="AZ88" s="1513"/>
      <c r="BA88" s="1513"/>
      <c r="BB88" s="1513"/>
      <c r="BC88" s="1513"/>
      <c r="BD88" s="1513"/>
      <c r="BE88" s="1513"/>
      <c r="BF88" s="1513"/>
      <c r="BG88" s="1513"/>
      <c r="BH88" s="1513"/>
      <c r="BI88" s="1513"/>
      <c r="BJ88" s="1513"/>
      <c r="BK88" s="1513"/>
      <c r="BL88" s="1513"/>
      <c r="BM88" s="1513"/>
      <c r="BN88" s="1513"/>
      <c r="BO88" s="1513"/>
      <c r="BP88" s="1513"/>
      <c r="BQ88" s="1513"/>
      <c r="BR88" s="1513"/>
      <c r="BS88" s="1513"/>
      <c r="BT88" s="1513"/>
      <c r="BU88" s="1513"/>
      <c r="BV88" s="1513"/>
      <c r="BW88" s="1513"/>
      <c r="BX88" s="1513"/>
      <c r="BY88" s="1513"/>
      <c r="BZ88" s="1513"/>
      <c r="CA88" s="1513"/>
      <c r="CB88" s="1513"/>
      <c r="CC88" s="1513"/>
      <c r="CD88" s="1513"/>
      <c r="CE88" s="1513"/>
      <c r="CF88" s="1513"/>
      <c r="CG88" s="1513"/>
      <c r="CH88" s="1513"/>
      <c r="CI88" s="1513"/>
      <c r="CJ88" s="1513"/>
      <c r="CK88" s="1513"/>
      <c r="CL88" s="1513"/>
      <c r="CM88" s="1513"/>
      <c r="CN88" s="1513"/>
      <c r="CO88" s="1513"/>
      <c r="CP88" s="1513"/>
      <c r="CQ88" s="1513"/>
      <c r="CR88" s="1513"/>
      <c r="CS88" s="1513"/>
      <c r="CT88" s="1513"/>
      <c r="CU88" s="1513"/>
      <c r="CV88" s="1513"/>
      <c r="CW88" s="1513"/>
      <c r="CX88" s="1513"/>
      <c r="CY88" s="1513"/>
      <c r="CZ88" s="1513"/>
      <c r="DA88" s="1513"/>
      <c r="DB88" s="1513"/>
      <c r="DC88" s="1513"/>
      <c r="DD88" s="1513"/>
      <c r="DE88" s="1513"/>
      <c r="DF88" s="1513"/>
      <c r="DG88" s="1513"/>
      <c r="DH88" s="1513"/>
      <c r="DI88" s="1513"/>
      <c r="DJ88" s="1513"/>
      <c r="DK88" s="1513"/>
      <c r="DL88" s="1513"/>
      <c r="DM88" s="1513"/>
      <c r="DN88" s="1513"/>
      <c r="DO88" s="1513"/>
      <c r="DP88" s="1513"/>
      <c r="DQ88" s="1513"/>
      <c r="DR88" s="1513"/>
      <c r="DS88" s="1513"/>
      <c r="DT88" s="1513"/>
      <c r="DU88" s="1513"/>
      <c r="DV88" s="1513"/>
      <c r="DW88" s="1513"/>
      <c r="DX88" s="1513"/>
      <c r="DY88" s="1513"/>
      <c r="DZ88" s="1513"/>
      <c r="EA88" s="1513"/>
      <c r="EB88" s="1513"/>
      <c r="EC88" s="1513"/>
      <c r="ED88" s="1513"/>
      <c r="EE88" s="1513"/>
      <c r="EF88" s="1513"/>
      <c r="EG88" s="1513"/>
    </row>
    <row r="89" spans="1:137" s="1513" customFormat="1" ht="12.5" x14ac:dyDescent="0.35">
      <c r="A89" s="1528" t="s">
        <v>5700</v>
      </c>
      <c r="B89" s="1528" t="s">
        <v>5701</v>
      </c>
      <c r="C89" s="1529">
        <v>111</v>
      </c>
      <c r="D89" s="164">
        <v>9183</v>
      </c>
      <c r="E89" s="164">
        <v>9183</v>
      </c>
    </row>
    <row r="90" spans="1:137" s="1514" customFormat="1" ht="12.5" x14ac:dyDescent="0.35">
      <c r="A90" s="1510" t="s">
        <v>5702</v>
      </c>
      <c r="B90" s="1510" t="s">
        <v>5703</v>
      </c>
      <c r="C90" s="1511">
        <v>7</v>
      </c>
      <c r="D90" s="164">
        <v>9009</v>
      </c>
      <c r="E90" s="164">
        <v>9009</v>
      </c>
      <c r="F90" s="1513"/>
      <c r="G90" s="1513"/>
      <c r="H90" s="1513"/>
      <c r="I90" s="1513"/>
      <c r="J90" s="1513"/>
      <c r="K90" s="1513"/>
      <c r="L90" s="1513"/>
      <c r="M90" s="1513"/>
      <c r="N90" s="1513"/>
      <c r="O90" s="1513"/>
      <c r="P90" s="1513"/>
      <c r="Q90" s="1513"/>
      <c r="R90" s="1513"/>
      <c r="S90" s="1513"/>
      <c r="T90" s="1513"/>
      <c r="U90" s="1513"/>
      <c r="V90" s="1513"/>
      <c r="W90" s="1513"/>
      <c r="X90" s="1513"/>
      <c r="Y90" s="1513"/>
      <c r="Z90" s="1513"/>
      <c r="AA90" s="1513"/>
      <c r="AB90" s="1513"/>
      <c r="AC90" s="1513"/>
      <c r="AD90" s="1513"/>
      <c r="AE90" s="1513"/>
      <c r="AF90" s="1513"/>
      <c r="AG90" s="1513"/>
      <c r="AH90" s="1513"/>
      <c r="AI90" s="1513"/>
      <c r="AJ90" s="1513"/>
      <c r="AK90" s="1513"/>
      <c r="AL90" s="1513"/>
      <c r="AM90" s="1513"/>
      <c r="AN90" s="1513"/>
      <c r="AO90" s="1513"/>
      <c r="AP90" s="1513"/>
      <c r="AQ90" s="1513"/>
      <c r="AR90" s="1513"/>
      <c r="AS90" s="1513"/>
      <c r="AT90" s="1513"/>
      <c r="AU90" s="1513"/>
      <c r="AV90" s="1513"/>
      <c r="AW90" s="1513"/>
      <c r="AX90" s="1513"/>
      <c r="AY90" s="1513"/>
      <c r="AZ90" s="1513"/>
      <c r="BA90" s="1513"/>
      <c r="BB90" s="1513"/>
      <c r="BC90" s="1513"/>
      <c r="BD90" s="1513"/>
      <c r="BE90" s="1513"/>
      <c r="BF90" s="1513"/>
      <c r="BG90" s="1513"/>
      <c r="BH90" s="1513"/>
      <c r="BI90" s="1513"/>
      <c r="BJ90" s="1513"/>
      <c r="BK90" s="1513"/>
      <c r="BL90" s="1513"/>
      <c r="BM90" s="1513"/>
      <c r="BN90" s="1513"/>
      <c r="BO90" s="1513"/>
      <c r="BP90" s="1513"/>
      <c r="BQ90" s="1513"/>
      <c r="BR90" s="1513"/>
      <c r="BS90" s="1513"/>
      <c r="BT90" s="1513"/>
      <c r="BU90" s="1513"/>
      <c r="BV90" s="1513"/>
      <c r="BW90" s="1513"/>
      <c r="BX90" s="1513"/>
      <c r="BY90" s="1513"/>
      <c r="BZ90" s="1513"/>
      <c r="CA90" s="1513"/>
      <c r="CB90" s="1513"/>
      <c r="CC90" s="1513"/>
      <c r="CD90" s="1513"/>
      <c r="CE90" s="1513"/>
      <c r="CF90" s="1513"/>
      <c r="CG90" s="1513"/>
      <c r="CH90" s="1513"/>
      <c r="CI90" s="1513"/>
      <c r="CJ90" s="1513"/>
      <c r="CK90" s="1513"/>
      <c r="CL90" s="1513"/>
      <c r="CM90" s="1513"/>
      <c r="CN90" s="1513"/>
      <c r="CO90" s="1513"/>
      <c r="CP90" s="1513"/>
      <c r="CQ90" s="1513"/>
      <c r="CR90" s="1513"/>
      <c r="CS90" s="1513"/>
      <c r="CT90" s="1513"/>
      <c r="CU90" s="1513"/>
      <c r="CV90" s="1513"/>
      <c r="CW90" s="1513"/>
      <c r="CX90" s="1513"/>
      <c r="CY90" s="1513"/>
      <c r="CZ90" s="1513"/>
      <c r="DA90" s="1513"/>
      <c r="DB90" s="1513"/>
      <c r="DC90" s="1513"/>
      <c r="DD90" s="1513"/>
      <c r="DE90" s="1513"/>
      <c r="DF90" s="1513"/>
      <c r="DG90" s="1513"/>
      <c r="DH90" s="1513"/>
      <c r="DI90" s="1513"/>
      <c r="DJ90" s="1513"/>
      <c r="DK90" s="1513"/>
      <c r="DL90" s="1513"/>
      <c r="DM90" s="1513"/>
      <c r="DN90" s="1513"/>
      <c r="DO90" s="1513"/>
      <c r="DP90" s="1513"/>
      <c r="DQ90" s="1513"/>
      <c r="DR90" s="1513"/>
      <c r="DS90" s="1513"/>
      <c r="DT90" s="1513"/>
      <c r="DU90" s="1513"/>
      <c r="DV90" s="1513"/>
      <c r="DW90" s="1513"/>
      <c r="DX90" s="1513"/>
      <c r="DY90" s="1513"/>
      <c r="DZ90" s="1513"/>
      <c r="EA90" s="1513"/>
      <c r="EB90" s="1513"/>
      <c r="EC90" s="1513"/>
      <c r="ED90" s="1513"/>
      <c r="EE90" s="1513"/>
      <c r="EF90" s="1513"/>
      <c r="EG90" s="1513"/>
    </row>
    <row r="91" spans="1:137" s="1531" customFormat="1" ht="15" customHeight="1" x14ac:dyDescent="0.25">
      <c r="A91" s="70"/>
      <c r="B91" s="173" t="s">
        <v>4241</v>
      </c>
      <c r="C91" s="166">
        <f>SUM(C55:C90)</f>
        <v>609</v>
      </c>
      <c r="D91" s="1530"/>
      <c r="E91" s="1530"/>
    </row>
    <row r="92" spans="1:137" s="162" customFormat="1" x14ac:dyDescent="0.3">
      <c r="A92" s="1532"/>
      <c r="B92" s="1533"/>
      <c r="C92" s="1532"/>
      <c r="D92" s="1534"/>
      <c r="E92" s="1534"/>
    </row>
    <row r="93" spans="1:137" s="162" customFormat="1" x14ac:dyDescent="0.3">
      <c r="A93" s="1532"/>
      <c r="B93" s="1533"/>
      <c r="C93" s="1532"/>
      <c r="D93" s="1534"/>
      <c r="E93" s="1534"/>
    </row>
    <row r="94" spans="1:137" s="162" customFormat="1" ht="13.5" customHeight="1" x14ac:dyDescent="0.3">
      <c r="A94" s="674" t="s">
        <v>4169</v>
      </c>
      <c r="B94" s="674"/>
      <c r="C94" s="1500"/>
      <c r="D94" s="1526"/>
      <c r="E94" s="1526"/>
    </row>
    <row r="95" spans="1:137" s="1514" customFormat="1" ht="12.5" x14ac:dyDescent="0.35">
      <c r="A95" s="1510" t="s">
        <v>5638</v>
      </c>
      <c r="B95" s="1510" t="s">
        <v>5639</v>
      </c>
      <c r="C95" s="1511">
        <v>2</v>
      </c>
      <c r="D95" s="164">
        <v>9009</v>
      </c>
      <c r="E95" s="164">
        <v>9009</v>
      </c>
      <c r="F95" s="1513"/>
      <c r="G95" s="1513"/>
      <c r="H95" s="1513"/>
      <c r="I95" s="1513"/>
      <c r="J95" s="1513"/>
      <c r="K95" s="1513"/>
      <c r="L95" s="1513"/>
      <c r="M95" s="1513"/>
      <c r="N95" s="1513"/>
      <c r="O95" s="1513"/>
      <c r="P95" s="1513"/>
      <c r="Q95" s="1513"/>
      <c r="R95" s="1513"/>
      <c r="S95" s="1513"/>
      <c r="T95" s="1513"/>
      <c r="U95" s="1513"/>
      <c r="V95" s="1513"/>
      <c r="W95" s="1513"/>
      <c r="X95" s="1513"/>
      <c r="Y95" s="1513"/>
      <c r="Z95" s="1513"/>
      <c r="AA95" s="1513"/>
      <c r="AB95" s="1513"/>
      <c r="AC95" s="1513"/>
      <c r="AD95" s="1513"/>
      <c r="AE95" s="1513"/>
      <c r="AF95" s="1513"/>
      <c r="AG95" s="1513"/>
      <c r="AH95" s="1513"/>
      <c r="AI95" s="1513"/>
      <c r="AJ95" s="1513"/>
      <c r="AK95" s="1513"/>
      <c r="AL95" s="1513"/>
      <c r="AM95" s="1513"/>
      <c r="AN95" s="1513"/>
      <c r="AO95" s="1513"/>
      <c r="AP95" s="1513"/>
      <c r="AQ95" s="1513"/>
      <c r="AR95" s="1513"/>
      <c r="AS95" s="1513"/>
      <c r="AT95" s="1513"/>
      <c r="AU95" s="1513"/>
      <c r="AV95" s="1513"/>
      <c r="AW95" s="1513"/>
      <c r="AX95" s="1513"/>
      <c r="AY95" s="1513"/>
      <c r="AZ95" s="1513"/>
      <c r="BA95" s="1513"/>
      <c r="BB95" s="1513"/>
      <c r="BC95" s="1513"/>
      <c r="BD95" s="1513"/>
      <c r="BE95" s="1513"/>
      <c r="BF95" s="1513"/>
      <c r="BG95" s="1513"/>
      <c r="BH95" s="1513"/>
      <c r="BI95" s="1513"/>
      <c r="BJ95" s="1513"/>
      <c r="BK95" s="1513"/>
      <c r="BL95" s="1513"/>
      <c r="BM95" s="1513"/>
      <c r="BN95" s="1513"/>
      <c r="BO95" s="1513"/>
      <c r="BP95" s="1513"/>
      <c r="BQ95" s="1513"/>
      <c r="BR95" s="1513"/>
      <c r="BS95" s="1513"/>
      <c r="BT95" s="1513"/>
      <c r="BU95" s="1513"/>
      <c r="BV95" s="1513"/>
      <c r="BW95" s="1513"/>
      <c r="BX95" s="1513"/>
      <c r="BY95" s="1513"/>
      <c r="BZ95" s="1513"/>
      <c r="CA95" s="1513"/>
      <c r="CB95" s="1513"/>
      <c r="CC95" s="1513"/>
      <c r="CD95" s="1513"/>
      <c r="CE95" s="1513"/>
      <c r="CF95" s="1513"/>
      <c r="CG95" s="1513"/>
      <c r="CH95" s="1513"/>
      <c r="CI95" s="1513"/>
      <c r="CJ95" s="1513"/>
      <c r="CK95" s="1513"/>
      <c r="CL95" s="1513"/>
      <c r="CM95" s="1513"/>
      <c r="CN95" s="1513"/>
      <c r="CO95" s="1513"/>
      <c r="CP95" s="1513"/>
      <c r="CQ95" s="1513"/>
      <c r="CR95" s="1513"/>
      <c r="CS95" s="1513"/>
      <c r="CT95" s="1513"/>
      <c r="CU95" s="1513"/>
      <c r="CV95" s="1513"/>
      <c r="CW95" s="1513"/>
      <c r="CX95" s="1513"/>
      <c r="CY95" s="1513"/>
      <c r="CZ95" s="1513"/>
      <c r="DA95" s="1513"/>
      <c r="DB95" s="1513"/>
      <c r="DC95" s="1513"/>
      <c r="DD95" s="1513"/>
      <c r="DE95" s="1513"/>
      <c r="DF95" s="1513"/>
      <c r="DG95" s="1513"/>
      <c r="DH95" s="1513"/>
      <c r="DI95" s="1513"/>
      <c r="DJ95" s="1513"/>
      <c r="DK95" s="1513"/>
      <c r="DL95" s="1513"/>
      <c r="DM95" s="1513"/>
      <c r="DN95" s="1513"/>
      <c r="DO95" s="1513"/>
      <c r="DP95" s="1513"/>
      <c r="DQ95" s="1513"/>
      <c r="DR95" s="1513"/>
      <c r="DS95" s="1513"/>
      <c r="DT95" s="1513"/>
      <c r="DU95" s="1513"/>
      <c r="DV95" s="1513"/>
      <c r="DW95" s="1513"/>
      <c r="DX95" s="1513"/>
      <c r="DY95" s="1513"/>
      <c r="DZ95" s="1513"/>
      <c r="EA95" s="1513"/>
      <c r="EB95" s="1513"/>
      <c r="EC95" s="1513"/>
      <c r="ED95" s="1513"/>
      <c r="EE95" s="1513"/>
      <c r="EF95" s="1513"/>
      <c r="EG95" s="1513"/>
    </row>
    <row r="96" spans="1:137" s="1514" customFormat="1" ht="12.5" x14ac:dyDescent="0.35">
      <c r="A96" s="1510" t="s">
        <v>5640</v>
      </c>
      <c r="B96" s="1510" t="s">
        <v>5641</v>
      </c>
      <c r="C96" s="1511">
        <v>9</v>
      </c>
      <c r="D96" s="164">
        <v>8776.5</v>
      </c>
      <c r="E96" s="164">
        <v>8776.5</v>
      </c>
      <c r="F96" s="1513"/>
      <c r="G96" s="1513"/>
      <c r="H96" s="1513"/>
      <c r="I96" s="1513"/>
      <c r="J96" s="1513"/>
      <c r="K96" s="1513"/>
      <c r="L96" s="1513"/>
      <c r="M96" s="1513"/>
      <c r="N96" s="1513"/>
      <c r="O96" s="1513"/>
      <c r="P96" s="1513"/>
      <c r="Q96" s="1513"/>
      <c r="R96" s="1513"/>
      <c r="S96" s="1513"/>
      <c r="T96" s="1513"/>
      <c r="U96" s="1513"/>
      <c r="V96" s="1513"/>
      <c r="W96" s="1513"/>
      <c r="X96" s="1513"/>
      <c r="Y96" s="1513"/>
      <c r="Z96" s="1513"/>
      <c r="AA96" s="1513"/>
      <c r="AB96" s="1513"/>
      <c r="AC96" s="1513"/>
      <c r="AD96" s="1513"/>
      <c r="AE96" s="1513"/>
      <c r="AF96" s="1513"/>
      <c r="AG96" s="1513"/>
      <c r="AH96" s="1513"/>
      <c r="AI96" s="1513"/>
      <c r="AJ96" s="1513"/>
      <c r="AK96" s="1513"/>
      <c r="AL96" s="1513"/>
      <c r="AM96" s="1513"/>
      <c r="AN96" s="1513"/>
      <c r="AO96" s="1513"/>
      <c r="AP96" s="1513"/>
      <c r="AQ96" s="1513"/>
      <c r="AR96" s="1513"/>
      <c r="AS96" s="1513"/>
      <c r="AT96" s="1513"/>
      <c r="AU96" s="1513"/>
      <c r="AV96" s="1513"/>
      <c r="AW96" s="1513"/>
      <c r="AX96" s="1513"/>
      <c r="AY96" s="1513"/>
      <c r="AZ96" s="1513"/>
      <c r="BA96" s="1513"/>
      <c r="BB96" s="1513"/>
      <c r="BC96" s="1513"/>
      <c r="BD96" s="1513"/>
      <c r="BE96" s="1513"/>
      <c r="BF96" s="1513"/>
      <c r="BG96" s="1513"/>
      <c r="BH96" s="1513"/>
      <c r="BI96" s="1513"/>
      <c r="BJ96" s="1513"/>
      <c r="BK96" s="1513"/>
      <c r="BL96" s="1513"/>
      <c r="BM96" s="1513"/>
      <c r="BN96" s="1513"/>
      <c r="BO96" s="1513"/>
      <c r="BP96" s="1513"/>
      <c r="BQ96" s="1513"/>
      <c r="BR96" s="1513"/>
      <c r="BS96" s="1513"/>
      <c r="BT96" s="1513"/>
      <c r="BU96" s="1513"/>
      <c r="BV96" s="1513"/>
      <c r="BW96" s="1513"/>
      <c r="BX96" s="1513"/>
      <c r="BY96" s="1513"/>
      <c r="BZ96" s="1513"/>
      <c r="CA96" s="1513"/>
      <c r="CB96" s="1513"/>
      <c r="CC96" s="1513"/>
      <c r="CD96" s="1513"/>
      <c r="CE96" s="1513"/>
      <c r="CF96" s="1513"/>
      <c r="CG96" s="1513"/>
      <c r="CH96" s="1513"/>
      <c r="CI96" s="1513"/>
      <c r="CJ96" s="1513"/>
      <c r="CK96" s="1513"/>
      <c r="CL96" s="1513"/>
      <c r="CM96" s="1513"/>
      <c r="CN96" s="1513"/>
      <c r="CO96" s="1513"/>
      <c r="CP96" s="1513"/>
      <c r="CQ96" s="1513"/>
      <c r="CR96" s="1513"/>
      <c r="CS96" s="1513"/>
      <c r="CT96" s="1513"/>
      <c r="CU96" s="1513"/>
      <c r="CV96" s="1513"/>
      <c r="CW96" s="1513"/>
      <c r="CX96" s="1513"/>
      <c r="CY96" s="1513"/>
      <c r="CZ96" s="1513"/>
      <c r="DA96" s="1513"/>
      <c r="DB96" s="1513"/>
      <c r="DC96" s="1513"/>
      <c r="DD96" s="1513"/>
      <c r="DE96" s="1513"/>
      <c r="DF96" s="1513"/>
      <c r="DG96" s="1513"/>
      <c r="DH96" s="1513"/>
      <c r="DI96" s="1513"/>
      <c r="DJ96" s="1513"/>
      <c r="DK96" s="1513"/>
      <c r="DL96" s="1513"/>
      <c r="DM96" s="1513"/>
      <c r="DN96" s="1513"/>
      <c r="DO96" s="1513"/>
      <c r="DP96" s="1513"/>
      <c r="DQ96" s="1513"/>
      <c r="DR96" s="1513"/>
      <c r="DS96" s="1513"/>
      <c r="DT96" s="1513"/>
      <c r="DU96" s="1513"/>
      <c r="DV96" s="1513"/>
      <c r="DW96" s="1513"/>
      <c r="DX96" s="1513"/>
      <c r="DY96" s="1513"/>
      <c r="DZ96" s="1513"/>
      <c r="EA96" s="1513"/>
      <c r="EB96" s="1513"/>
      <c r="EC96" s="1513"/>
      <c r="ED96" s="1513"/>
      <c r="EE96" s="1513"/>
      <c r="EF96" s="1513"/>
      <c r="EG96" s="1513"/>
    </row>
    <row r="97" spans="1:137" s="1514" customFormat="1" ht="12.5" x14ac:dyDescent="0.35">
      <c r="A97" s="1510" t="s">
        <v>5642</v>
      </c>
      <c r="B97" s="1510" t="s">
        <v>5643</v>
      </c>
      <c r="C97" s="1511">
        <v>6</v>
      </c>
      <c r="D97" s="164">
        <v>8209.5</v>
      </c>
      <c r="E97" s="164">
        <v>8209.5</v>
      </c>
      <c r="F97" s="1513"/>
      <c r="G97" s="1513"/>
      <c r="H97" s="1513"/>
      <c r="I97" s="1513"/>
      <c r="J97" s="1513"/>
      <c r="K97" s="1513"/>
      <c r="L97" s="1513"/>
      <c r="M97" s="1513"/>
      <c r="N97" s="1513"/>
      <c r="O97" s="1513"/>
      <c r="P97" s="1513"/>
      <c r="Q97" s="1513"/>
      <c r="R97" s="1513"/>
      <c r="S97" s="1513"/>
      <c r="T97" s="1513"/>
      <c r="U97" s="1513"/>
      <c r="V97" s="1513"/>
      <c r="W97" s="1513"/>
      <c r="X97" s="1513"/>
      <c r="Y97" s="1513"/>
      <c r="Z97" s="1513"/>
      <c r="AA97" s="1513"/>
      <c r="AB97" s="1513"/>
      <c r="AC97" s="1513"/>
      <c r="AD97" s="1513"/>
      <c r="AE97" s="1513"/>
      <c r="AF97" s="1513"/>
      <c r="AG97" s="1513"/>
      <c r="AH97" s="1513"/>
      <c r="AI97" s="1513"/>
      <c r="AJ97" s="1513"/>
      <c r="AK97" s="1513"/>
      <c r="AL97" s="1513"/>
      <c r="AM97" s="1513"/>
      <c r="AN97" s="1513"/>
      <c r="AO97" s="1513"/>
      <c r="AP97" s="1513"/>
      <c r="AQ97" s="1513"/>
      <c r="AR97" s="1513"/>
      <c r="AS97" s="1513"/>
      <c r="AT97" s="1513"/>
      <c r="AU97" s="1513"/>
      <c r="AV97" s="1513"/>
      <c r="AW97" s="1513"/>
      <c r="AX97" s="1513"/>
      <c r="AY97" s="1513"/>
      <c r="AZ97" s="1513"/>
      <c r="BA97" s="1513"/>
      <c r="BB97" s="1513"/>
      <c r="BC97" s="1513"/>
      <c r="BD97" s="1513"/>
      <c r="BE97" s="1513"/>
      <c r="BF97" s="1513"/>
      <c r="BG97" s="1513"/>
      <c r="BH97" s="1513"/>
      <c r="BI97" s="1513"/>
      <c r="BJ97" s="1513"/>
      <c r="BK97" s="1513"/>
      <c r="BL97" s="1513"/>
      <c r="BM97" s="1513"/>
      <c r="BN97" s="1513"/>
      <c r="BO97" s="1513"/>
      <c r="BP97" s="1513"/>
      <c r="BQ97" s="1513"/>
      <c r="BR97" s="1513"/>
      <c r="BS97" s="1513"/>
      <c r="BT97" s="1513"/>
      <c r="BU97" s="1513"/>
      <c r="BV97" s="1513"/>
      <c r="BW97" s="1513"/>
      <c r="BX97" s="1513"/>
      <c r="BY97" s="1513"/>
      <c r="BZ97" s="1513"/>
      <c r="CA97" s="1513"/>
      <c r="CB97" s="1513"/>
      <c r="CC97" s="1513"/>
      <c r="CD97" s="1513"/>
      <c r="CE97" s="1513"/>
      <c r="CF97" s="1513"/>
      <c r="CG97" s="1513"/>
      <c r="CH97" s="1513"/>
      <c r="CI97" s="1513"/>
      <c r="CJ97" s="1513"/>
      <c r="CK97" s="1513"/>
      <c r="CL97" s="1513"/>
      <c r="CM97" s="1513"/>
      <c r="CN97" s="1513"/>
      <c r="CO97" s="1513"/>
      <c r="CP97" s="1513"/>
      <c r="CQ97" s="1513"/>
      <c r="CR97" s="1513"/>
      <c r="CS97" s="1513"/>
      <c r="CT97" s="1513"/>
      <c r="CU97" s="1513"/>
      <c r="CV97" s="1513"/>
      <c r="CW97" s="1513"/>
      <c r="CX97" s="1513"/>
      <c r="CY97" s="1513"/>
      <c r="CZ97" s="1513"/>
      <c r="DA97" s="1513"/>
      <c r="DB97" s="1513"/>
      <c r="DC97" s="1513"/>
      <c r="DD97" s="1513"/>
      <c r="DE97" s="1513"/>
      <c r="DF97" s="1513"/>
      <c r="DG97" s="1513"/>
      <c r="DH97" s="1513"/>
      <c r="DI97" s="1513"/>
      <c r="DJ97" s="1513"/>
      <c r="DK97" s="1513"/>
      <c r="DL97" s="1513"/>
      <c r="DM97" s="1513"/>
      <c r="DN97" s="1513"/>
      <c r="DO97" s="1513"/>
      <c r="DP97" s="1513"/>
      <c r="DQ97" s="1513"/>
      <c r="DR97" s="1513"/>
      <c r="DS97" s="1513"/>
      <c r="DT97" s="1513"/>
      <c r="DU97" s="1513"/>
      <c r="DV97" s="1513"/>
      <c r="DW97" s="1513"/>
      <c r="DX97" s="1513"/>
      <c r="DY97" s="1513"/>
      <c r="DZ97" s="1513"/>
      <c r="EA97" s="1513"/>
      <c r="EB97" s="1513"/>
      <c r="EC97" s="1513"/>
      <c r="ED97" s="1513"/>
      <c r="EE97" s="1513"/>
      <c r="EF97" s="1513"/>
      <c r="EG97" s="1513"/>
    </row>
    <row r="98" spans="1:137" s="1514" customFormat="1" ht="12.5" x14ac:dyDescent="0.35">
      <c r="A98" s="1510" t="s">
        <v>5632</v>
      </c>
      <c r="B98" s="1510" t="s">
        <v>5633</v>
      </c>
      <c r="C98" s="1511">
        <v>6</v>
      </c>
      <c r="D98" s="164">
        <v>9052.5</v>
      </c>
      <c r="E98" s="164">
        <v>9052.5</v>
      </c>
      <c r="F98" s="1513"/>
      <c r="G98" s="1513"/>
      <c r="H98" s="1513"/>
      <c r="I98" s="1513"/>
      <c r="J98" s="1513"/>
      <c r="K98" s="1513"/>
      <c r="L98" s="1513"/>
      <c r="M98" s="1513"/>
      <c r="N98" s="1513"/>
      <c r="O98" s="1513"/>
      <c r="P98" s="1513"/>
      <c r="Q98" s="1513"/>
      <c r="R98" s="1513"/>
      <c r="S98" s="1513"/>
      <c r="T98" s="1513"/>
      <c r="U98" s="1513"/>
      <c r="V98" s="1513"/>
      <c r="W98" s="1513"/>
      <c r="X98" s="1513"/>
      <c r="Y98" s="1513"/>
      <c r="Z98" s="1513"/>
      <c r="AA98" s="1513"/>
      <c r="AB98" s="1513"/>
      <c r="AC98" s="1513"/>
      <c r="AD98" s="1513"/>
      <c r="AE98" s="1513"/>
      <c r="AF98" s="1513"/>
      <c r="AG98" s="1513"/>
      <c r="AH98" s="1513"/>
      <c r="AI98" s="1513"/>
      <c r="AJ98" s="1513"/>
      <c r="AK98" s="1513"/>
      <c r="AL98" s="1513"/>
      <c r="AM98" s="1513"/>
      <c r="AN98" s="1513"/>
      <c r="AO98" s="1513"/>
      <c r="AP98" s="1513"/>
      <c r="AQ98" s="1513"/>
      <c r="AR98" s="1513"/>
      <c r="AS98" s="1513"/>
      <c r="AT98" s="1513"/>
      <c r="AU98" s="1513"/>
      <c r="AV98" s="1513"/>
      <c r="AW98" s="1513"/>
      <c r="AX98" s="1513"/>
      <c r="AY98" s="1513"/>
      <c r="AZ98" s="1513"/>
      <c r="BA98" s="1513"/>
      <c r="BB98" s="1513"/>
      <c r="BC98" s="1513"/>
      <c r="BD98" s="1513"/>
      <c r="BE98" s="1513"/>
      <c r="BF98" s="1513"/>
      <c r="BG98" s="1513"/>
      <c r="BH98" s="1513"/>
      <c r="BI98" s="1513"/>
      <c r="BJ98" s="1513"/>
      <c r="BK98" s="1513"/>
      <c r="BL98" s="1513"/>
      <c r="BM98" s="1513"/>
      <c r="BN98" s="1513"/>
      <c r="BO98" s="1513"/>
      <c r="BP98" s="1513"/>
      <c r="BQ98" s="1513"/>
      <c r="BR98" s="1513"/>
      <c r="BS98" s="1513"/>
      <c r="BT98" s="1513"/>
      <c r="BU98" s="1513"/>
      <c r="BV98" s="1513"/>
      <c r="BW98" s="1513"/>
      <c r="BX98" s="1513"/>
      <c r="BY98" s="1513"/>
      <c r="BZ98" s="1513"/>
      <c r="CA98" s="1513"/>
      <c r="CB98" s="1513"/>
      <c r="CC98" s="1513"/>
      <c r="CD98" s="1513"/>
      <c r="CE98" s="1513"/>
      <c r="CF98" s="1513"/>
      <c r="CG98" s="1513"/>
      <c r="CH98" s="1513"/>
      <c r="CI98" s="1513"/>
      <c r="CJ98" s="1513"/>
      <c r="CK98" s="1513"/>
      <c r="CL98" s="1513"/>
      <c r="CM98" s="1513"/>
      <c r="CN98" s="1513"/>
      <c r="CO98" s="1513"/>
      <c r="CP98" s="1513"/>
      <c r="CQ98" s="1513"/>
      <c r="CR98" s="1513"/>
      <c r="CS98" s="1513"/>
      <c r="CT98" s="1513"/>
      <c r="CU98" s="1513"/>
      <c r="CV98" s="1513"/>
      <c r="CW98" s="1513"/>
      <c r="CX98" s="1513"/>
      <c r="CY98" s="1513"/>
      <c r="CZ98" s="1513"/>
      <c r="DA98" s="1513"/>
      <c r="DB98" s="1513"/>
      <c r="DC98" s="1513"/>
      <c r="DD98" s="1513"/>
      <c r="DE98" s="1513"/>
      <c r="DF98" s="1513"/>
      <c r="DG98" s="1513"/>
      <c r="DH98" s="1513"/>
      <c r="DI98" s="1513"/>
      <c r="DJ98" s="1513"/>
      <c r="DK98" s="1513"/>
      <c r="DL98" s="1513"/>
      <c r="DM98" s="1513"/>
      <c r="DN98" s="1513"/>
      <c r="DO98" s="1513"/>
      <c r="DP98" s="1513"/>
      <c r="DQ98" s="1513"/>
      <c r="DR98" s="1513"/>
      <c r="DS98" s="1513"/>
      <c r="DT98" s="1513"/>
      <c r="DU98" s="1513"/>
      <c r="DV98" s="1513"/>
      <c r="DW98" s="1513"/>
      <c r="DX98" s="1513"/>
      <c r="DY98" s="1513"/>
      <c r="DZ98" s="1513"/>
      <c r="EA98" s="1513"/>
      <c r="EB98" s="1513"/>
      <c r="EC98" s="1513"/>
      <c r="ED98" s="1513"/>
      <c r="EE98" s="1513"/>
      <c r="EF98" s="1513"/>
      <c r="EG98" s="1513"/>
    </row>
    <row r="99" spans="1:137" s="1514" customFormat="1" ht="12.5" x14ac:dyDescent="0.35">
      <c r="A99" s="1510" t="s">
        <v>5634</v>
      </c>
      <c r="B99" s="1510" t="s">
        <v>5635</v>
      </c>
      <c r="C99" s="1511">
        <v>3</v>
      </c>
      <c r="D99" s="164">
        <v>9009</v>
      </c>
      <c r="E99" s="164">
        <v>9009</v>
      </c>
      <c r="F99" s="1513"/>
      <c r="G99" s="1513"/>
      <c r="H99" s="1513"/>
      <c r="I99" s="1513"/>
      <c r="J99" s="1513"/>
      <c r="K99" s="1513"/>
      <c r="L99" s="1513"/>
      <c r="M99" s="1513"/>
      <c r="N99" s="1513"/>
      <c r="O99" s="1513"/>
      <c r="P99" s="1513"/>
      <c r="Q99" s="1513"/>
      <c r="R99" s="1513"/>
      <c r="S99" s="1513"/>
      <c r="T99" s="1513"/>
      <c r="U99" s="1513"/>
      <c r="V99" s="1513"/>
      <c r="W99" s="1513"/>
      <c r="X99" s="1513"/>
      <c r="Y99" s="1513"/>
      <c r="Z99" s="1513"/>
      <c r="AA99" s="1513"/>
      <c r="AB99" s="1513"/>
      <c r="AC99" s="1513"/>
      <c r="AD99" s="1513"/>
      <c r="AE99" s="1513"/>
      <c r="AF99" s="1513"/>
      <c r="AG99" s="1513"/>
      <c r="AH99" s="1513"/>
      <c r="AI99" s="1513"/>
      <c r="AJ99" s="1513"/>
      <c r="AK99" s="1513"/>
      <c r="AL99" s="1513"/>
      <c r="AM99" s="1513"/>
      <c r="AN99" s="1513"/>
      <c r="AO99" s="1513"/>
      <c r="AP99" s="1513"/>
      <c r="AQ99" s="1513"/>
      <c r="AR99" s="1513"/>
      <c r="AS99" s="1513"/>
      <c r="AT99" s="1513"/>
      <c r="AU99" s="1513"/>
      <c r="AV99" s="1513"/>
      <c r="AW99" s="1513"/>
      <c r="AX99" s="1513"/>
      <c r="AY99" s="1513"/>
      <c r="AZ99" s="1513"/>
      <c r="BA99" s="1513"/>
      <c r="BB99" s="1513"/>
      <c r="BC99" s="1513"/>
      <c r="BD99" s="1513"/>
      <c r="BE99" s="1513"/>
      <c r="BF99" s="1513"/>
      <c r="BG99" s="1513"/>
      <c r="BH99" s="1513"/>
      <c r="BI99" s="1513"/>
      <c r="BJ99" s="1513"/>
      <c r="BK99" s="1513"/>
      <c r="BL99" s="1513"/>
      <c r="BM99" s="1513"/>
      <c r="BN99" s="1513"/>
      <c r="BO99" s="1513"/>
      <c r="BP99" s="1513"/>
      <c r="BQ99" s="1513"/>
      <c r="BR99" s="1513"/>
      <c r="BS99" s="1513"/>
      <c r="BT99" s="1513"/>
      <c r="BU99" s="1513"/>
      <c r="BV99" s="1513"/>
      <c r="BW99" s="1513"/>
      <c r="BX99" s="1513"/>
      <c r="BY99" s="1513"/>
      <c r="BZ99" s="1513"/>
      <c r="CA99" s="1513"/>
      <c r="CB99" s="1513"/>
      <c r="CC99" s="1513"/>
      <c r="CD99" s="1513"/>
      <c r="CE99" s="1513"/>
      <c r="CF99" s="1513"/>
      <c r="CG99" s="1513"/>
      <c r="CH99" s="1513"/>
      <c r="CI99" s="1513"/>
      <c r="CJ99" s="1513"/>
      <c r="CK99" s="1513"/>
      <c r="CL99" s="1513"/>
      <c r="CM99" s="1513"/>
      <c r="CN99" s="1513"/>
      <c r="CO99" s="1513"/>
      <c r="CP99" s="1513"/>
      <c r="CQ99" s="1513"/>
      <c r="CR99" s="1513"/>
      <c r="CS99" s="1513"/>
      <c r="CT99" s="1513"/>
      <c r="CU99" s="1513"/>
      <c r="CV99" s="1513"/>
      <c r="CW99" s="1513"/>
      <c r="CX99" s="1513"/>
      <c r="CY99" s="1513"/>
      <c r="CZ99" s="1513"/>
      <c r="DA99" s="1513"/>
      <c r="DB99" s="1513"/>
      <c r="DC99" s="1513"/>
      <c r="DD99" s="1513"/>
      <c r="DE99" s="1513"/>
      <c r="DF99" s="1513"/>
      <c r="DG99" s="1513"/>
      <c r="DH99" s="1513"/>
      <c r="DI99" s="1513"/>
      <c r="DJ99" s="1513"/>
      <c r="DK99" s="1513"/>
      <c r="DL99" s="1513"/>
      <c r="DM99" s="1513"/>
      <c r="DN99" s="1513"/>
      <c r="DO99" s="1513"/>
      <c r="DP99" s="1513"/>
      <c r="DQ99" s="1513"/>
      <c r="DR99" s="1513"/>
      <c r="DS99" s="1513"/>
      <c r="DT99" s="1513"/>
      <c r="DU99" s="1513"/>
      <c r="DV99" s="1513"/>
      <c r="DW99" s="1513"/>
      <c r="DX99" s="1513"/>
      <c r="DY99" s="1513"/>
      <c r="DZ99" s="1513"/>
      <c r="EA99" s="1513"/>
      <c r="EB99" s="1513"/>
      <c r="EC99" s="1513"/>
      <c r="ED99" s="1513"/>
      <c r="EE99" s="1513"/>
      <c r="EF99" s="1513"/>
      <c r="EG99" s="1513"/>
    </row>
    <row r="100" spans="1:137" s="1514" customFormat="1" ht="15" customHeight="1" x14ac:dyDescent="0.35">
      <c r="A100" s="1510" t="s">
        <v>5636</v>
      </c>
      <c r="B100" s="1510" t="s">
        <v>5637</v>
      </c>
      <c r="C100" s="1511">
        <v>3</v>
      </c>
      <c r="D100" s="164">
        <v>8776.5</v>
      </c>
      <c r="E100" s="164">
        <v>8776.5</v>
      </c>
      <c r="F100" s="1513"/>
      <c r="G100" s="1513"/>
      <c r="H100" s="1513"/>
      <c r="I100" s="1513"/>
      <c r="J100" s="1513"/>
      <c r="K100" s="1513"/>
      <c r="L100" s="1513"/>
      <c r="M100" s="1513"/>
      <c r="N100" s="1513"/>
      <c r="O100" s="1513"/>
      <c r="P100" s="1513"/>
      <c r="Q100" s="1513"/>
      <c r="R100" s="1513"/>
      <c r="S100" s="1513"/>
      <c r="T100" s="1513"/>
      <c r="U100" s="1513"/>
      <c r="V100" s="1513"/>
      <c r="W100" s="1513"/>
      <c r="X100" s="1513"/>
      <c r="Y100" s="1513"/>
      <c r="Z100" s="1513"/>
      <c r="AA100" s="1513"/>
      <c r="AB100" s="1513"/>
      <c r="AC100" s="1513"/>
      <c r="AD100" s="1513"/>
      <c r="AE100" s="1513"/>
      <c r="AF100" s="1513"/>
      <c r="AG100" s="1513"/>
      <c r="AH100" s="1513"/>
      <c r="AI100" s="1513"/>
      <c r="AJ100" s="1513"/>
      <c r="AK100" s="1513"/>
      <c r="AL100" s="1513"/>
      <c r="AM100" s="1513"/>
      <c r="AN100" s="1513"/>
      <c r="AO100" s="1513"/>
      <c r="AP100" s="1513"/>
      <c r="AQ100" s="1513"/>
      <c r="AR100" s="1513"/>
      <c r="AS100" s="1513"/>
      <c r="AT100" s="1513"/>
      <c r="AU100" s="1513"/>
      <c r="AV100" s="1513"/>
      <c r="AW100" s="1513"/>
      <c r="AX100" s="1513"/>
      <c r="AY100" s="1513"/>
      <c r="AZ100" s="1513"/>
      <c r="BA100" s="1513"/>
      <c r="BB100" s="1513"/>
      <c r="BC100" s="1513"/>
      <c r="BD100" s="1513"/>
      <c r="BE100" s="1513"/>
      <c r="BF100" s="1513"/>
      <c r="BG100" s="1513"/>
      <c r="BH100" s="1513"/>
      <c r="BI100" s="1513"/>
      <c r="BJ100" s="1513"/>
      <c r="BK100" s="1513"/>
      <c r="BL100" s="1513"/>
      <c r="BM100" s="1513"/>
      <c r="BN100" s="1513"/>
      <c r="BO100" s="1513"/>
      <c r="BP100" s="1513"/>
      <c r="BQ100" s="1513"/>
      <c r="BR100" s="1513"/>
      <c r="BS100" s="1513"/>
      <c r="BT100" s="1513"/>
      <c r="BU100" s="1513"/>
      <c r="BV100" s="1513"/>
      <c r="BW100" s="1513"/>
      <c r="BX100" s="1513"/>
      <c r="BY100" s="1513"/>
      <c r="BZ100" s="1513"/>
      <c r="CA100" s="1513"/>
      <c r="CB100" s="1513"/>
      <c r="CC100" s="1513"/>
      <c r="CD100" s="1513"/>
      <c r="CE100" s="1513"/>
      <c r="CF100" s="1513"/>
      <c r="CG100" s="1513"/>
      <c r="CH100" s="1513"/>
      <c r="CI100" s="1513"/>
      <c r="CJ100" s="1513"/>
      <c r="CK100" s="1513"/>
      <c r="CL100" s="1513"/>
      <c r="CM100" s="1513"/>
      <c r="CN100" s="1513"/>
      <c r="CO100" s="1513"/>
      <c r="CP100" s="1513"/>
      <c r="CQ100" s="1513"/>
      <c r="CR100" s="1513"/>
      <c r="CS100" s="1513"/>
      <c r="CT100" s="1513"/>
      <c r="CU100" s="1513"/>
      <c r="CV100" s="1513"/>
      <c r="CW100" s="1513"/>
      <c r="CX100" s="1513"/>
      <c r="CY100" s="1513"/>
      <c r="CZ100" s="1513"/>
      <c r="DA100" s="1513"/>
      <c r="DB100" s="1513"/>
      <c r="DC100" s="1513"/>
      <c r="DD100" s="1513"/>
      <c r="DE100" s="1513"/>
      <c r="DF100" s="1513"/>
      <c r="DG100" s="1513"/>
      <c r="DH100" s="1513"/>
      <c r="DI100" s="1513"/>
      <c r="DJ100" s="1513"/>
      <c r="DK100" s="1513"/>
      <c r="DL100" s="1513"/>
      <c r="DM100" s="1513"/>
      <c r="DN100" s="1513"/>
      <c r="DO100" s="1513"/>
      <c r="DP100" s="1513"/>
      <c r="DQ100" s="1513"/>
      <c r="DR100" s="1513"/>
      <c r="DS100" s="1513"/>
      <c r="DT100" s="1513"/>
      <c r="DU100" s="1513"/>
      <c r="DV100" s="1513"/>
      <c r="DW100" s="1513"/>
      <c r="DX100" s="1513"/>
      <c r="DY100" s="1513"/>
      <c r="DZ100" s="1513"/>
      <c r="EA100" s="1513"/>
      <c r="EB100" s="1513"/>
      <c r="EC100" s="1513"/>
      <c r="ED100" s="1513"/>
      <c r="EE100" s="1513"/>
      <c r="EF100" s="1513"/>
      <c r="EG100" s="1513"/>
    </row>
    <row r="101" spans="1:137" s="1514" customFormat="1" ht="12.5" x14ac:dyDescent="0.35">
      <c r="A101" s="1510" t="s">
        <v>5705</v>
      </c>
      <c r="B101" s="1510" t="s">
        <v>5706</v>
      </c>
      <c r="C101" s="1511">
        <v>2</v>
      </c>
      <c r="D101" s="164">
        <v>8209.5</v>
      </c>
      <c r="E101" s="164">
        <v>8209.5</v>
      </c>
      <c r="F101" s="1513"/>
      <c r="G101" s="1513"/>
      <c r="H101" s="1513"/>
      <c r="I101" s="1513"/>
      <c r="J101" s="1513"/>
      <c r="K101" s="1513"/>
      <c r="L101" s="1513"/>
      <c r="M101" s="1513"/>
      <c r="N101" s="1513"/>
      <c r="O101" s="1513"/>
      <c r="P101" s="1513"/>
      <c r="Q101" s="1513"/>
      <c r="R101" s="1513"/>
      <c r="S101" s="1513"/>
      <c r="T101" s="1513"/>
      <c r="U101" s="1513"/>
      <c r="V101" s="1513"/>
      <c r="W101" s="1513"/>
      <c r="X101" s="1513"/>
      <c r="Y101" s="1513"/>
      <c r="Z101" s="1513"/>
      <c r="AA101" s="1513"/>
      <c r="AB101" s="1513"/>
      <c r="AC101" s="1513"/>
      <c r="AD101" s="1513"/>
      <c r="AE101" s="1513"/>
      <c r="AF101" s="1513"/>
      <c r="AG101" s="1513"/>
      <c r="AH101" s="1513"/>
      <c r="AI101" s="1513"/>
      <c r="AJ101" s="1513"/>
      <c r="AK101" s="1513"/>
      <c r="AL101" s="1513"/>
      <c r="AM101" s="1513"/>
      <c r="AN101" s="1513"/>
      <c r="AO101" s="1513"/>
      <c r="AP101" s="1513"/>
      <c r="AQ101" s="1513"/>
      <c r="AR101" s="1513"/>
      <c r="AS101" s="1513"/>
      <c r="AT101" s="1513"/>
      <c r="AU101" s="1513"/>
      <c r="AV101" s="1513"/>
      <c r="AW101" s="1513"/>
      <c r="AX101" s="1513"/>
      <c r="AY101" s="1513"/>
      <c r="AZ101" s="1513"/>
      <c r="BA101" s="1513"/>
      <c r="BB101" s="1513"/>
      <c r="BC101" s="1513"/>
      <c r="BD101" s="1513"/>
      <c r="BE101" s="1513"/>
      <c r="BF101" s="1513"/>
      <c r="BG101" s="1513"/>
      <c r="BH101" s="1513"/>
      <c r="BI101" s="1513"/>
      <c r="BJ101" s="1513"/>
      <c r="BK101" s="1513"/>
      <c r="BL101" s="1513"/>
      <c r="BM101" s="1513"/>
      <c r="BN101" s="1513"/>
      <c r="BO101" s="1513"/>
      <c r="BP101" s="1513"/>
      <c r="BQ101" s="1513"/>
      <c r="BR101" s="1513"/>
      <c r="BS101" s="1513"/>
      <c r="BT101" s="1513"/>
      <c r="BU101" s="1513"/>
      <c r="BV101" s="1513"/>
      <c r="BW101" s="1513"/>
      <c r="BX101" s="1513"/>
      <c r="BY101" s="1513"/>
      <c r="BZ101" s="1513"/>
      <c r="CA101" s="1513"/>
      <c r="CB101" s="1513"/>
      <c r="CC101" s="1513"/>
      <c r="CD101" s="1513"/>
      <c r="CE101" s="1513"/>
      <c r="CF101" s="1513"/>
      <c r="CG101" s="1513"/>
      <c r="CH101" s="1513"/>
      <c r="CI101" s="1513"/>
      <c r="CJ101" s="1513"/>
      <c r="CK101" s="1513"/>
      <c r="CL101" s="1513"/>
      <c r="CM101" s="1513"/>
      <c r="CN101" s="1513"/>
      <c r="CO101" s="1513"/>
      <c r="CP101" s="1513"/>
      <c r="CQ101" s="1513"/>
      <c r="CR101" s="1513"/>
      <c r="CS101" s="1513"/>
      <c r="CT101" s="1513"/>
      <c r="CU101" s="1513"/>
      <c r="CV101" s="1513"/>
      <c r="CW101" s="1513"/>
      <c r="CX101" s="1513"/>
      <c r="CY101" s="1513"/>
      <c r="CZ101" s="1513"/>
      <c r="DA101" s="1513"/>
      <c r="DB101" s="1513"/>
      <c r="DC101" s="1513"/>
      <c r="DD101" s="1513"/>
      <c r="DE101" s="1513"/>
      <c r="DF101" s="1513"/>
      <c r="DG101" s="1513"/>
      <c r="DH101" s="1513"/>
      <c r="DI101" s="1513"/>
      <c r="DJ101" s="1513"/>
      <c r="DK101" s="1513"/>
      <c r="DL101" s="1513"/>
      <c r="DM101" s="1513"/>
      <c r="DN101" s="1513"/>
      <c r="DO101" s="1513"/>
      <c r="DP101" s="1513"/>
      <c r="DQ101" s="1513"/>
      <c r="DR101" s="1513"/>
      <c r="DS101" s="1513"/>
      <c r="DT101" s="1513"/>
      <c r="DU101" s="1513"/>
      <c r="DV101" s="1513"/>
      <c r="DW101" s="1513"/>
      <c r="DX101" s="1513"/>
      <c r="DY101" s="1513"/>
      <c r="DZ101" s="1513"/>
      <c r="EA101" s="1513"/>
      <c r="EB101" s="1513"/>
      <c r="EC101" s="1513"/>
      <c r="ED101" s="1513"/>
      <c r="EE101" s="1513"/>
      <c r="EF101" s="1513"/>
      <c r="EG101" s="1513"/>
    </row>
    <row r="102" spans="1:137" s="1514" customFormat="1" ht="12.5" x14ac:dyDescent="0.35">
      <c r="A102" s="1510" t="s">
        <v>5659</v>
      </c>
      <c r="B102" s="1510" t="s">
        <v>5660</v>
      </c>
      <c r="C102" s="1511">
        <v>1</v>
      </c>
      <c r="D102" s="164">
        <v>50365.5</v>
      </c>
      <c r="E102" s="164">
        <v>50365.5</v>
      </c>
      <c r="F102" s="1513"/>
      <c r="G102" s="1513"/>
      <c r="H102" s="1513"/>
      <c r="I102" s="1513"/>
      <c r="J102" s="1513"/>
      <c r="K102" s="1513"/>
      <c r="L102" s="1513"/>
      <c r="M102" s="1513"/>
      <c r="N102" s="1513"/>
      <c r="O102" s="1513"/>
      <c r="P102" s="1513"/>
      <c r="Q102" s="1513"/>
      <c r="R102" s="1513"/>
      <c r="S102" s="1513"/>
      <c r="T102" s="1513"/>
      <c r="U102" s="1513"/>
      <c r="V102" s="1513"/>
      <c r="W102" s="1513"/>
      <c r="X102" s="1513"/>
      <c r="Y102" s="1513"/>
      <c r="Z102" s="1513"/>
      <c r="AA102" s="1513"/>
      <c r="AB102" s="1513"/>
      <c r="AC102" s="1513"/>
      <c r="AD102" s="1513"/>
      <c r="AE102" s="1513"/>
      <c r="AF102" s="1513"/>
      <c r="AG102" s="1513"/>
      <c r="AH102" s="1513"/>
      <c r="AI102" s="1513"/>
      <c r="AJ102" s="1513"/>
      <c r="AK102" s="1513"/>
      <c r="AL102" s="1513"/>
      <c r="AM102" s="1513"/>
      <c r="AN102" s="1513"/>
      <c r="AO102" s="1513"/>
      <c r="AP102" s="1513"/>
      <c r="AQ102" s="1513"/>
      <c r="AR102" s="1513"/>
      <c r="AS102" s="1513"/>
      <c r="AT102" s="1513"/>
      <c r="AU102" s="1513"/>
      <c r="AV102" s="1513"/>
      <c r="AW102" s="1513"/>
      <c r="AX102" s="1513"/>
      <c r="AY102" s="1513"/>
      <c r="AZ102" s="1513"/>
      <c r="BA102" s="1513"/>
      <c r="BB102" s="1513"/>
      <c r="BC102" s="1513"/>
      <c r="BD102" s="1513"/>
      <c r="BE102" s="1513"/>
      <c r="BF102" s="1513"/>
      <c r="BG102" s="1513"/>
      <c r="BH102" s="1513"/>
      <c r="BI102" s="1513"/>
      <c r="BJ102" s="1513"/>
      <c r="BK102" s="1513"/>
      <c r="BL102" s="1513"/>
      <c r="BM102" s="1513"/>
      <c r="BN102" s="1513"/>
      <c r="BO102" s="1513"/>
      <c r="BP102" s="1513"/>
      <c r="BQ102" s="1513"/>
      <c r="BR102" s="1513"/>
      <c r="BS102" s="1513"/>
      <c r="BT102" s="1513"/>
      <c r="BU102" s="1513"/>
      <c r="BV102" s="1513"/>
      <c r="BW102" s="1513"/>
      <c r="BX102" s="1513"/>
      <c r="BY102" s="1513"/>
      <c r="BZ102" s="1513"/>
      <c r="CA102" s="1513"/>
      <c r="CB102" s="1513"/>
      <c r="CC102" s="1513"/>
      <c r="CD102" s="1513"/>
      <c r="CE102" s="1513"/>
      <c r="CF102" s="1513"/>
      <c r="CG102" s="1513"/>
      <c r="CH102" s="1513"/>
      <c r="CI102" s="1513"/>
      <c r="CJ102" s="1513"/>
      <c r="CK102" s="1513"/>
      <c r="CL102" s="1513"/>
      <c r="CM102" s="1513"/>
      <c r="CN102" s="1513"/>
      <c r="CO102" s="1513"/>
      <c r="CP102" s="1513"/>
      <c r="CQ102" s="1513"/>
      <c r="CR102" s="1513"/>
      <c r="CS102" s="1513"/>
      <c r="CT102" s="1513"/>
      <c r="CU102" s="1513"/>
      <c r="CV102" s="1513"/>
      <c r="CW102" s="1513"/>
      <c r="CX102" s="1513"/>
      <c r="CY102" s="1513"/>
      <c r="CZ102" s="1513"/>
      <c r="DA102" s="1513"/>
      <c r="DB102" s="1513"/>
      <c r="DC102" s="1513"/>
      <c r="DD102" s="1513"/>
      <c r="DE102" s="1513"/>
      <c r="DF102" s="1513"/>
      <c r="DG102" s="1513"/>
      <c r="DH102" s="1513"/>
      <c r="DI102" s="1513"/>
      <c r="DJ102" s="1513"/>
      <c r="DK102" s="1513"/>
      <c r="DL102" s="1513"/>
      <c r="DM102" s="1513"/>
      <c r="DN102" s="1513"/>
      <c r="DO102" s="1513"/>
      <c r="DP102" s="1513"/>
      <c r="DQ102" s="1513"/>
      <c r="DR102" s="1513"/>
      <c r="DS102" s="1513"/>
      <c r="DT102" s="1513"/>
      <c r="DU102" s="1513"/>
      <c r="DV102" s="1513"/>
      <c r="DW102" s="1513"/>
      <c r="DX102" s="1513"/>
      <c r="DY102" s="1513"/>
      <c r="DZ102" s="1513"/>
      <c r="EA102" s="1513"/>
      <c r="EB102" s="1513"/>
      <c r="EC102" s="1513"/>
      <c r="ED102" s="1513"/>
      <c r="EE102" s="1513"/>
      <c r="EF102" s="1513"/>
      <c r="EG102" s="1513"/>
    </row>
    <row r="103" spans="1:137" s="1514" customFormat="1" ht="12.5" x14ac:dyDescent="0.35">
      <c r="A103" s="1510" t="s">
        <v>5649</v>
      </c>
      <c r="B103" s="1510" t="s">
        <v>5719</v>
      </c>
      <c r="C103" s="1511">
        <v>1</v>
      </c>
      <c r="D103" s="164">
        <v>22464</v>
      </c>
      <c r="E103" s="164">
        <v>22464</v>
      </c>
      <c r="F103" s="1513"/>
      <c r="G103" s="1513"/>
      <c r="H103" s="1513"/>
      <c r="I103" s="1513"/>
      <c r="J103" s="1513"/>
      <c r="K103" s="1513"/>
      <c r="L103" s="1513"/>
      <c r="M103" s="1513"/>
      <c r="N103" s="1513"/>
      <c r="O103" s="1513"/>
      <c r="P103" s="1513"/>
      <c r="Q103" s="1513"/>
      <c r="R103" s="1513"/>
      <c r="S103" s="1513"/>
      <c r="T103" s="1513"/>
      <c r="U103" s="1513"/>
      <c r="V103" s="1513"/>
      <c r="W103" s="1513"/>
      <c r="X103" s="1513"/>
      <c r="Y103" s="1513"/>
      <c r="Z103" s="1513"/>
      <c r="AA103" s="1513"/>
      <c r="AB103" s="1513"/>
      <c r="AC103" s="1513"/>
      <c r="AD103" s="1513"/>
      <c r="AE103" s="1513"/>
      <c r="AF103" s="1513"/>
      <c r="AG103" s="1513"/>
      <c r="AH103" s="1513"/>
      <c r="AI103" s="1513"/>
      <c r="AJ103" s="1513"/>
      <c r="AK103" s="1513"/>
      <c r="AL103" s="1513"/>
      <c r="AM103" s="1513"/>
      <c r="AN103" s="1513"/>
      <c r="AO103" s="1513"/>
      <c r="AP103" s="1513"/>
      <c r="AQ103" s="1513"/>
      <c r="AR103" s="1513"/>
      <c r="AS103" s="1513"/>
      <c r="AT103" s="1513"/>
      <c r="AU103" s="1513"/>
      <c r="AV103" s="1513"/>
      <c r="AW103" s="1513"/>
      <c r="AX103" s="1513"/>
      <c r="AY103" s="1513"/>
      <c r="AZ103" s="1513"/>
      <c r="BA103" s="1513"/>
      <c r="BB103" s="1513"/>
      <c r="BC103" s="1513"/>
      <c r="BD103" s="1513"/>
      <c r="BE103" s="1513"/>
      <c r="BF103" s="1513"/>
      <c r="BG103" s="1513"/>
      <c r="BH103" s="1513"/>
      <c r="BI103" s="1513"/>
      <c r="BJ103" s="1513"/>
      <c r="BK103" s="1513"/>
      <c r="BL103" s="1513"/>
      <c r="BM103" s="1513"/>
      <c r="BN103" s="1513"/>
      <c r="BO103" s="1513"/>
      <c r="BP103" s="1513"/>
      <c r="BQ103" s="1513"/>
      <c r="BR103" s="1513"/>
      <c r="BS103" s="1513"/>
      <c r="BT103" s="1513"/>
      <c r="BU103" s="1513"/>
      <c r="BV103" s="1513"/>
      <c r="BW103" s="1513"/>
      <c r="BX103" s="1513"/>
      <c r="BY103" s="1513"/>
      <c r="BZ103" s="1513"/>
      <c r="CA103" s="1513"/>
      <c r="CB103" s="1513"/>
      <c r="CC103" s="1513"/>
      <c r="CD103" s="1513"/>
      <c r="CE103" s="1513"/>
      <c r="CF103" s="1513"/>
      <c r="CG103" s="1513"/>
      <c r="CH103" s="1513"/>
      <c r="CI103" s="1513"/>
      <c r="CJ103" s="1513"/>
      <c r="CK103" s="1513"/>
      <c r="CL103" s="1513"/>
      <c r="CM103" s="1513"/>
      <c r="CN103" s="1513"/>
      <c r="CO103" s="1513"/>
      <c r="CP103" s="1513"/>
      <c r="CQ103" s="1513"/>
      <c r="CR103" s="1513"/>
      <c r="CS103" s="1513"/>
      <c r="CT103" s="1513"/>
      <c r="CU103" s="1513"/>
      <c r="CV103" s="1513"/>
      <c r="CW103" s="1513"/>
      <c r="CX103" s="1513"/>
      <c r="CY103" s="1513"/>
      <c r="CZ103" s="1513"/>
      <c r="DA103" s="1513"/>
      <c r="DB103" s="1513"/>
      <c r="DC103" s="1513"/>
      <c r="DD103" s="1513"/>
      <c r="DE103" s="1513"/>
      <c r="DF103" s="1513"/>
      <c r="DG103" s="1513"/>
      <c r="DH103" s="1513"/>
      <c r="DI103" s="1513"/>
      <c r="DJ103" s="1513"/>
      <c r="DK103" s="1513"/>
      <c r="DL103" s="1513"/>
      <c r="DM103" s="1513"/>
      <c r="DN103" s="1513"/>
      <c r="DO103" s="1513"/>
      <c r="DP103" s="1513"/>
      <c r="DQ103" s="1513"/>
      <c r="DR103" s="1513"/>
      <c r="DS103" s="1513"/>
      <c r="DT103" s="1513"/>
      <c r="DU103" s="1513"/>
      <c r="DV103" s="1513"/>
      <c r="DW103" s="1513"/>
      <c r="DX103" s="1513"/>
      <c r="DY103" s="1513"/>
      <c r="DZ103" s="1513"/>
      <c r="EA103" s="1513"/>
      <c r="EB103" s="1513"/>
      <c r="EC103" s="1513"/>
      <c r="ED103" s="1513"/>
      <c r="EE103" s="1513"/>
      <c r="EF103" s="1513"/>
      <c r="EG103" s="1513"/>
    </row>
    <row r="104" spans="1:137" s="1514" customFormat="1" ht="12.5" x14ac:dyDescent="0.35">
      <c r="A104" s="1510" t="s">
        <v>4931</v>
      </c>
      <c r="B104" s="1510" t="s">
        <v>5663</v>
      </c>
      <c r="C104" s="1511">
        <v>1</v>
      </c>
      <c r="D104" s="164">
        <v>36027</v>
      </c>
      <c r="E104" s="164">
        <v>36027</v>
      </c>
      <c r="F104" s="1513"/>
      <c r="G104" s="1513"/>
      <c r="H104" s="1513"/>
      <c r="I104" s="1513"/>
      <c r="J104" s="1513"/>
      <c r="K104" s="1513"/>
      <c r="L104" s="1513"/>
      <c r="M104" s="1513"/>
      <c r="N104" s="1513"/>
      <c r="O104" s="1513"/>
      <c r="P104" s="1513"/>
      <c r="Q104" s="1513"/>
      <c r="R104" s="1513"/>
      <c r="S104" s="1513"/>
      <c r="T104" s="1513"/>
      <c r="U104" s="1513"/>
      <c r="V104" s="1513"/>
      <c r="W104" s="1513"/>
      <c r="X104" s="1513"/>
      <c r="Y104" s="1513"/>
      <c r="Z104" s="1513"/>
      <c r="AA104" s="1513"/>
      <c r="AB104" s="1513"/>
      <c r="AC104" s="1513"/>
      <c r="AD104" s="1513"/>
      <c r="AE104" s="1513"/>
      <c r="AF104" s="1513"/>
      <c r="AG104" s="1513"/>
      <c r="AH104" s="1513"/>
      <c r="AI104" s="1513"/>
      <c r="AJ104" s="1513"/>
      <c r="AK104" s="1513"/>
      <c r="AL104" s="1513"/>
      <c r="AM104" s="1513"/>
      <c r="AN104" s="1513"/>
      <c r="AO104" s="1513"/>
      <c r="AP104" s="1513"/>
      <c r="AQ104" s="1513"/>
      <c r="AR104" s="1513"/>
      <c r="AS104" s="1513"/>
      <c r="AT104" s="1513"/>
      <c r="AU104" s="1513"/>
      <c r="AV104" s="1513"/>
      <c r="AW104" s="1513"/>
      <c r="AX104" s="1513"/>
      <c r="AY104" s="1513"/>
      <c r="AZ104" s="1513"/>
      <c r="BA104" s="1513"/>
      <c r="BB104" s="1513"/>
      <c r="BC104" s="1513"/>
      <c r="BD104" s="1513"/>
      <c r="BE104" s="1513"/>
      <c r="BF104" s="1513"/>
      <c r="BG104" s="1513"/>
      <c r="BH104" s="1513"/>
      <c r="BI104" s="1513"/>
      <c r="BJ104" s="1513"/>
      <c r="BK104" s="1513"/>
      <c r="BL104" s="1513"/>
      <c r="BM104" s="1513"/>
      <c r="BN104" s="1513"/>
      <c r="BO104" s="1513"/>
      <c r="BP104" s="1513"/>
      <c r="BQ104" s="1513"/>
      <c r="BR104" s="1513"/>
      <c r="BS104" s="1513"/>
      <c r="BT104" s="1513"/>
      <c r="BU104" s="1513"/>
      <c r="BV104" s="1513"/>
      <c r="BW104" s="1513"/>
      <c r="BX104" s="1513"/>
      <c r="BY104" s="1513"/>
      <c r="BZ104" s="1513"/>
      <c r="CA104" s="1513"/>
      <c r="CB104" s="1513"/>
      <c r="CC104" s="1513"/>
      <c r="CD104" s="1513"/>
      <c r="CE104" s="1513"/>
      <c r="CF104" s="1513"/>
      <c r="CG104" s="1513"/>
      <c r="CH104" s="1513"/>
      <c r="CI104" s="1513"/>
      <c r="CJ104" s="1513"/>
      <c r="CK104" s="1513"/>
      <c r="CL104" s="1513"/>
      <c r="CM104" s="1513"/>
      <c r="CN104" s="1513"/>
      <c r="CO104" s="1513"/>
      <c r="CP104" s="1513"/>
      <c r="CQ104" s="1513"/>
      <c r="CR104" s="1513"/>
      <c r="CS104" s="1513"/>
      <c r="CT104" s="1513"/>
      <c r="CU104" s="1513"/>
      <c r="CV104" s="1513"/>
      <c r="CW104" s="1513"/>
      <c r="CX104" s="1513"/>
      <c r="CY104" s="1513"/>
      <c r="CZ104" s="1513"/>
      <c r="DA104" s="1513"/>
      <c r="DB104" s="1513"/>
      <c r="DC104" s="1513"/>
      <c r="DD104" s="1513"/>
      <c r="DE104" s="1513"/>
      <c r="DF104" s="1513"/>
      <c r="DG104" s="1513"/>
      <c r="DH104" s="1513"/>
      <c r="DI104" s="1513"/>
      <c r="DJ104" s="1513"/>
      <c r="DK104" s="1513"/>
      <c r="DL104" s="1513"/>
      <c r="DM104" s="1513"/>
      <c r="DN104" s="1513"/>
      <c r="DO104" s="1513"/>
      <c r="DP104" s="1513"/>
      <c r="DQ104" s="1513"/>
      <c r="DR104" s="1513"/>
      <c r="DS104" s="1513"/>
      <c r="DT104" s="1513"/>
      <c r="DU104" s="1513"/>
      <c r="DV104" s="1513"/>
      <c r="DW104" s="1513"/>
      <c r="DX104" s="1513"/>
      <c r="DY104" s="1513"/>
      <c r="DZ104" s="1513"/>
      <c r="EA104" s="1513"/>
      <c r="EB104" s="1513"/>
      <c r="EC104" s="1513"/>
      <c r="ED104" s="1513"/>
      <c r="EE104" s="1513"/>
      <c r="EF104" s="1513"/>
      <c r="EG104" s="1513"/>
    </row>
    <row r="105" spans="1:137" s="1514" customFormat="1" ht="12.5" x14ac:dyDescent="0.35">
      <c r="A105" s="1510" t="s">
        <v>5668</v>
      </c>
      <c r="B105" s="1510" t="s">
        <v>5669</v>
      </c>
      <c r="C105" s="1511">
        <v>7</v>
      </c>
      <c r="D105" s="164">
        <v>8209.5</v>
      </c>
      <c r="E105" s="164">
        <v>8209.5</v>
      </c>
      <c r="F105" s="1513"/>
      <c r="G105" s="1513"/>
      <c r="H105" s="1513"/>
      <c r="I105" s="1513"/>
      <c r="J105" s="1513"/>
      <c r="K105" s="1513"/>
      <c r="L105" s="1513"/>
      <c r="M105" s="1513"/>
      <c r="N105" s="1513"/>
      <c r="O105" s="1513"/>
      <c r="P105" s="1513"/>
      <c r="Q105" s="1513"/>
      <c r="R105" s="1513"/>
      <c r="S105" s="1513"/>
      <c r="T105" s="1513"/>
      <c r="U105" s="1513"/>
      <c r="V105" s="1513"/>
      <c r="W105" s="1513"/>
      <c r="X105" s="1513"/>
      <c r="Y105" s="1513"/>
      <c r="Z105" s="1513"/>
      <c r="AA105" s="1513"/>
      <c r="AB105" s="1513"/>
      <c r="AC105" s="1513"/>
      <c r="AD105" s="1513"/>
      <c r="AE105" s="1513"/>
      <c r="AF105" s="1513"/>
      <c r="AG105" s="1513"/>
      <c r="AH105" s="1513"/>
      <c r="AI105" s="1513"/>
      <c r="AJ105" s="1513"/>
      <c r="AK105" s="1513"/>
      <c r="AL105" s="1513"/>
      <c r="AM105" s="1513"/>
      <c r="AN105" s="1513"/>
      <c r="AO105" s="1513"/>
      <c r="AP105" s="1513"/>
      <c r="AQ105" s="1513"/>
      <c r="AR105" s="1513"/>
      <c r="AS105" s="1513"/>
      <c r="AT105" s="1513"/>
      <c r="AU105" s="1513"/>
      <c r="AV105" s="1513"/>
      <c r="AW105" s="1513"/>
      <c r="AX105" s="1513"/>
      <c r="AY105" s="1513"/>
      <c r="AZ105" s="1513"/>
      <c r="BA105" s="1513"/>
      <c r="BB105" s="1513"/>
      <c r="BC105" s="1513"/>
      <c r="BD105" s="1513"/>
      <c r="BE105" s="1513"/>
      <c r="BF105" s="1513"/>
      <c r="BG105" s="1513"/>
      <c r="BH105" s="1513"/>
      <c r="BI105" s="1513"/>
      <c r="BJ105" s="1513"/>
      <c r="BK105" s="1513"/>
      <c r="BL105" s="1513"/>
      <c r="BM105" s="1513"/>
      <c r="BN105" s="1513"/>
      <c r="BO105" s="1513"/>
      <c r="BP105" s="1513"/>
      <c r="BQ105" s="1513"/>
      <c r="BR105" s="1513"/>
      <c r="BS105" s="1513"/>
      <c r="BT105" s="1513"/>
      <c r="BU105" s="1513"/>
      <c r="BV105" s="1513"/>
      <c r="BW105" s="1513"/>
      <c r="BX105" s="1513"/>
      <c r="BY105" s="1513"/>
      <c r="BZ105" s="1513"/>
      <c r="CA105" s="1513"/>
      <c r="CB105" s="1513"/>
      <c r="CC105" s="1513"/>
      <c r="CD105" s="1513"/>
      <c r="CE105" s="1513"/>
      <c r="CF105" s="1513"/>
      <c r="CG105" s="1513"/>
      <c r="CH105" s="1513"/>
      <c r="CI105" s="1513"/>
      <c r="CJ105" s="1513"/>
      <c r="CK105" s="1513"/>
      <c r="CL105" s="1513"/>
      <c r="CM105" s="1513"/>
      <c r="CN105" s="1513"/>
      <c r="CO105" s="1513"/>
      <c r="CP105" s="1513"/>
      <c r="CQ105" s="1513"/>
      <c r="CR105" s="1513"/>
      <c r="CS105" s="1513"/>
      <c r="CT105" s="1513"/>
      <c r="CU105" s="1513"/>
      <c r="CV105" s="1513"/>
      <c r="CW105" s="1513"/>
      <c r="CX105" s="1513"/>
      <c r="CY105" s="1513"/>
      <c r="CZ105" s="1513"/>
      <c r="DA105" s="1513"/>
      <c r="DB105" s="1513"/>
      <c r="DC105" s="1513"/>
      <c r="DD105" s="1513"/>
      <c r="DE105" s="1513"/>
      <c r="DF105" s="1513"/>
      <c r="DG105" s="1513"/>
      <c r="DH105" s="1513"/>
      <c r="DI105" s="1513"/>
      <c r="DJ105" s="1513"/>
      <c r="DK105" s="1513"/>
      <c r="DL105" s="1513"/>
      <c r="DM105" s="1513"/>
      <c r="DN105" s="1513"/>
      <c r="DO105" s="1513"/>
      <c r="DP105" s="1513"/>
      <c r="DQ105" s="1513"/>
      <c r="DR105" s="1513"/>
      <c r="DS105" s="1513"/>
      <c r="DT105" s="1513"/>
      <c r="DU105" s="1513"/>
      <c r="DV105" s="1513"/>
      <c r="DW105" s="1513"/>
      <c r="DX105" s="1513"/>
      <c r="DY105" s="1513"/>
      <c r="DZ105" s="1513"/>
      <c r="EA105" s="1513"/>
      <c r="EB105" s="1513"/>
      <c r="EC105" s="1513"/>
      <c r="ED105" s="1513"/>
      <c r="EE105" s="1513"/>
      <c r="EF105" s="1513"/>
      <c r="EG105" s="1513"/>
    </row>
    <row r="106" spans="1:137" s="1514" customFormat="1" ht="12.5" x14ac:dyDescent="0.35">
      <c r="A106" s="1510" t="s">
        <v>5672</v>
      </c>
      <c r="B106" s="1510" t="s">
        <v>5673</v>
      </c>
      <c r="C106" s="1511">
        <v>1</v>
      </c>
      <c r="D106" s="164">
        <v>7954.4999999999991</v>
      </c>
      <c r="E106" s="164">
        <v>7954.4999999999991</v>
      </c>
      <c r="F106" s="1513"/>
      <c r="G106" s="1513"/>
      <c r="H106" s="1513"/>
      <c r="I106" s="1513"/>
      <c r="J106" s="1513"/>
      <c r="K106" s="1513"/>
      <c r="L106" s="1513"/>
      <c r="M106" s="1513"/>
      <c r="N106" s="1513"/>
      <c r="O106" s="1513"/>
      <c r="P106" s="1513"/>
      <c r="Q106" s="1513"/>
      <c r="R106" s="1513"/>
      <c r="S106" s="1513"/>
      <c r="T106" s="1513"/>
      <c r="U106" s="1513"/>
      <c r="V106" s="1513"/>
      <c r="W106" s="1513"/>
      <c r="X106" s="1513"/>
      <c r="Y106" s="1513"/>
      <c r="Z106" s="1513"/>
      <c r="AA106" s="1513"/>
      <c r="AB106" s="1513"/>
      <c r="AC106" s="1513"/>
      <c r="AD106" s="1513"/>
      <c r="AE106" s="1513"/>
      <c r="AF106" s="1513"/>
      <c r="AG106" s="1513"/>
      <c r="AH106" s="1513"/>
      <c r="AI106" s="1513"/>
      <c r="AJ106" s="1513"/>
      <c r="AK106" s="1513"/>
      <c r="AL106" s="1513"/>
      <c r="AM106" s="1513"/>
      <c r="AN106" s="1513"/>
      <c r="AO106" s="1513"/>
      <c r="AP106" s="1513"/>
      <c r="AQ106" s="1513"/>
      <c r="AR106" s="1513"/>
      <c r="AS106" s="1513"/>
      <c r="AT106" s="1513"/>
      <c r="AU106" s="1513"/>
      <c r="AV106" s="1513"/>
      <c r="AW106" s="1513"/>
      <c r="AX106" s="1513"/>
      <c r="AY106" s="1513"/>
      <c r="AZ106" s="1513"/>
      <c r="BA106" s="1513"/>
      <c r="BB106" s="1513"/>
      <c r="BC106" s="1513"/>
      <c r="BD106" s="1513"/>
      <c r="BE106" s="1513"/>
      <c r="BF106" s="1513"/>
      <c r="BG106" s="1513"/>
      <c r="BH106" s="1513"/>
      <c r="BI106" s="1513"/>
      <c r="BJ106" s="1513"/>
      <c r="BK106" s="1513"/>
      <c r="BL106" s="1513"/>
      <c r="BM106" s="1513"/>
      <c r="BN106" s="1513"/>
      <c r="BO106" s="1513"/>
      <c r="BP106" s="1513"/>
      <c r="BQ106" s="1513"/>
      <c r="BR106" s="1513"/>
      <c r="BS106" s="1513"/>
      <c r="BT106" s="1513"/>
      <c r="BU106" s="1513"/>
      <c r="BV106" s="1513"/>
      <c r="BW106" s="1513"/>
      <c r="BX106" s="1513"/>
      <c r="BY106" s="1513"/>
      <c r="BZ106" s="1513"/>
      <c r="CA106" s="1513"/>
      <c r="CB106" s="1513"/>
      <c r="CC106" s="1513"/>
      <c r="CD106" s="1513"/>
      <c r="CE106" s="1513"/>
      <c r="CF106" s="1513"/>
      <c r="CG106" s="1513"/>
      <c r="CH106" s="1513"/>
      <c r="CI106" s="1513"/>
      <c r="CJ106" s="1513"/>
      <c r="CK106" s="1513"/>
      <c r="CL106" s="1513"/>
      <c r="CM106" s="1513"/>
      <c r="CN106" s="1513"/>
      <c r="CO106" s="1513"/>
      <c r="CP106" s="1513"/>
      <c r="CQ106" s="1513"/>
      <c r="CR106" s="1513"/>
      <c r="CS106" s="1513"/>
      <c r="CT106" s="1513"/>
      <c r="CU106" s="1513"/>
      <c r="CV106" s="1513"/>
      <c r="CW106" s="1513"/>
      <c r="CX106" s="1513"/>
      <c r="CY106" s="1513"/>
      <c r="CZ106" s="1513"/>
      <c r="DA106" s="1513"/>
      <c r="DB106" s="1513"/>
      <c r="DC106" s="1513"/>
      <c r="DD106" s="1513"/>
      <c r="DE106" s="1513"/>
      <c r="DF106" s="1513"/>
      <c r="DG106" s="1513"/>
      <c r="DH106" s="1513"/>
      <c r="DI106" s="1513"/>
      <c r="DJ106" s="1513"/>
      <c r="DK106" s="1513"/>
      <c r="DL106" s="1513"/>
      <c r="DM106" s="1513"/>
      <c r="DN106" s="1513"/>
      <c r="DO106" s="1513"/>
      <c r="DP106" s="1513"/>
      <c r="DQ106" s="1513"/>
      <c r="DR106" s="1513"/>
      <c r="DS106" s="1513"/>
      <c r="DT106" s="1513"/>
      <c r="DU106" s="1513"/>
      <c r="DV106" s="1513"/>
      <c r="DW106" s="1513"/>
      <c r="DX106" s="1513"/>
      <c r="DY106" s="1513"/>
      <c r="DZ106" s="1513"/>
      <c r="EA106" s="1513"/>
      <c r="EB106" s="1513"/>
      <c r="EC106" s="1513"/>
      <c r="ED106" s="1513"/>
      <c r="EE106" s="1513"/>
      <c r="EF106" s="1513"/>
      <c r="EG106" s="1513"/>
    </row>
    <row r="107" spans="1:137" s="1514" customFormat="1" ht="12.5" x14ac:dyDescent="0.35">
      <c r="A107" s="1510" t="s">
        <v>5674</v>
      </c>
      <c r="B107" s="1510" t="s">
        <v>5675</v>
      </c>
      <c r="C107" s="1511">
        <v>8</v>
      </c>
      <c r="D107" s="164">
        <v>7845</v>
      </c>
      <c r="E107" s="164">
        <v>7845</v>
      </c>
      <c r="F107" s="1513"/>
      <c r="G107" s="1513"/>
      <c r="H107" s="1513"/>
      <c r="I107" s="1513"/>
      <c r="J107" s="1513"/>
      <c r="K107" s="1513"/>
      <c r="L107" s="1513"/>
      <c r="M107" s="1513"/>
      <c r="N107" s="1513"/>
      <c r="O107" s="1513"/>
      <c r="P107" s="1513"/>
      <c r="Q107" s="1513"/>
      <c r="R107" s="1513"/>
      <c r="S107" s="1513"/>
      <c r="T107" s="1513"/>
      <c r="U107" s="1513"/>
      <c r="V107" s="1513"/>
      <c r="W107" s="1513"/>
      <c r="X107" s="1513"/>
      <c r="Y107" s="1513"/>
      <c r="Z107" s="1513"/>
      <c r="AA107" s="1513"/>
      <c r="AB107" s="1513"/>
      <c r="AC107" s="1513"/>
      <c r="AD107" s="1513"/>
      <c r="AE107" s="1513"/>
      <c r="AF107" s="1513"/>
      <c r="AG107" s="1513"/>
      <c r="AH107" s="1513"/>
      <c r="AI107" s="1513"/>
      <c r="AJ107" s="1513"/>
      <c r="AK107" s="1513"/>
      <c r="AL107" s="1513"/>
      <c r="AM107" s="1513"/>
      <c r="AN107" s="1513"/>
      <c r="AO107" s="1513"/>
      <c r="AP107" s="1513"/>
      <c r="AQ107" s="1513"/>
      <c r="AR107" s="1513"/>
      <c r="AS107" s="1513"/>
      <c r="AT107" s="1513"/>
      <c r="AU107" s="1513"/>
      <c r="AV107" s="1513"/>
      <c r="AW107" s="1513"/>
      <c r="AX107" s="1513"/>
      <c r="AY107" s="1513"/>
      <c r="AZ107" s="1513"/>
      <c r="BA107" s="1513"/>
      <c r="BB107" s="1513"/>
      <c r="BC107" s="1513"/>
      <c r="BD107" s="1513"/>
      <c r="BE107" s="1513"/>
      <c r="BF107" s="1513"/>
      <c r="BG107" s="1513"/>
      <c r="BH107" s="1513"/>
      <c r="BI107" s="1513"/>
      <c r="BJ107" s="1513"/>
      <c r="BK107" s="1513"/>
      <c r="BL107" s="1513"/>
      <c r="BM107" s="1513"/>
      <c r="BN107" s="1513"/>
      <c r="BO107" s="1513"/>
      <c r="BP107" s="1513"/>
      <c r="BQ107" s="1513"/>
      <c r="BR107" s="1513"/>
      <c r="BS107" s="1513"/>
      <c r="BT107" s="1513"/>
      <c r="BU107" s="1513"/>
      <c r="BV107" s="1513"/>
      <c r="BW107" s="1513"/>
      <c r="BX107" s="1513"/>
      <c r="BY107" s="1513"/>
      <c r="BZ107" s="1513"/>
      <c r="CA107" s="1513"/>
      <c r="CB107" s="1513"/>
      <c r="CC107" s="1513"/>
      <c r="CD107" s="1513"/>
      <c r="CE107" s="1513"/>
      <c r="CF107" s="1513"/>
      <c r="CG107" s="1513"/>
      <c r="CH107" s="1513"/>
      <c r="CI107" s="1513"/>
      <c r="CJ107" s="1513"/>
      <c r="CK107" s="1513"/>
      <c r="CL107" s="1513"/>
      <c r="CM107" s="1513"/>
      <c r="CN107" s="1513"/>
      <c r="CO107" s="1513"/>
      <c r="CP107" s="1513"/>
      <c r="CQ107" s="1513"/>
      <c r="CR107" s="1513"/>
      <c r="CS107" s="1513"/>
      <c r="CT107" s="1513"/>
      <c r="CU107" s="1513"/>
      <c r="CV107" s="1513"/>
      <c r="CW107" s="1513"/>
      <c r="CX107" s="1513"/>
      <c r="CY107" s="1513"/>
      <c r="CZ107" s="1513"/>
      <c r="DA107" s="1513"/>
      <c r="DB107" s="1513"/>
      <c r="DC107" s="1513"/>
      <c r="DD107" s="1513"/>
      <c r="DE107" s="1513"/>
      <c r="DF107" s="1513"/>
      <c r="DG107" s="1513"/>
      <c r="DH107" s="1513"/>
      <c r="DI107" s="1513"/>
      <c r="DJ107" s="1513"/>
      <c r="DK107" s="1513"/>
      <c r="DL107" s="1513"/>
      <c r="DM107" s="1513"/>
      <c r="DN107" s="1513"/>
      <c r="DO107" s="1513"/>
      <c r="DP107" s="1513"/>
      <c r="DQ107" s="1513"/>
      <c r="DR107" s="1513"/>
      <c r="DS107" s="1513"/>
      <c r="DT107" s="1513"/>
      <c r="DU107" s="1513"/>
      <c r="DV107" s="1513"/>
      <c r="DW107" s="1513"/>
      <c r="DX107" s="1513"/>
      <c r="DY107" s="1513"/>
      <c r="DZ107" s="1513"/>
      <c r="EA107" s="1513"/>
      <c r="EB107" s="1513"/>
      <c r="EC107" s="1513"/>
      <c r="ED107" s="1513"/>
      <c r="EE107" s="1513"/>
      <c r="EF107" s="1513"/>
      <c r="EG107" s="1513"/>
    </row>
    <row r="108" spans="1:137" s="1514" customFormat="1" ht="12.5" x14ac:dyDescent="0.35">
      <c r="A108" s="1510" t="s">
        <v>5676</v>
      </c>
      <c r="B108" s="1510" t="s">
        <v>5677</v>
      </c>
      <c r="C108" s="1511">
        <v>6</v>
      </c>
      <c r="D108" s="164">
        <v>7468.5</v>
      </c>
      <c r="E108" s="164">
        <v>7468.5</v>
      </c>
      <c r="F108" s="1513"/>
      <c r="G108" s="1513"/>
      <c r="H108" s="1513"/>
      <c r="I108" s="1513"/>
      <c r="J108" s="1513"/>
      <c r="K108" s="1513"/>
      <c r="L108" s="1513"/>
      <c r="M108" s="1513"/>
      <c r="N108" s="1513"/>
      <c r="O108" s="1513"/>
      <c r="P108" s="1513"/>
      <c r="Q108" s="1513"/>
      <c r="R108" s="1513"/>
      <c r="S108" s="1513"/>
      <c r="T108" s="1513"/>
      <c r="U108" s="1513"/>
      <c r="V108" s="1513"/>
      <c r="W108" s="1513"/>
      <c r="X108" s="1513"/>
      <c r="Y108" s="1513"/>
      <c r="Z108" s="1513"/>
      <c r="AA108" s="1513"/>
      <c r="AB108" s="1513"/>
      <c r="AC108" s="1513"/>
      <c r="AD108" s="1513"/>
      <c r="AE108" s="1513"/>
      <c r="AF108" s="1513"/>
      <c r="AG108" s="1513"/>
      <c r="AH108" s="1513"/>
      <c r="AI108" s="1513"/>
      <c r="AJ108" s="1513"/>
      <c r="AK108" s="1513"/>
      <c r="AL108" s="1513"/>
      <c r="AM108" s="1513"/>
      <c r="AN108" s="1513"/>
      <c r="AO108" s="1513"/>
      <c r="AP108" s="1513"/>
      <c r="AQ108" s="1513"/>
      <c r="AR108" s="1513"/>
      <c r="AS108" s="1513"/>
      <c r="AT108" s="1513"/>
      <c r="AU108" s="1513"/>
      <c r="AV108" s="1513"/>
      <c r="AW108" s="1513"/>
      <c r="AX108" s="1513"/>
      <c r="AY108" s="1513"/>
      <c r="AZ108" s="1513"/>
      <c r="BA108" s="1513"/>
      <c r="BB108" s="1513"/>
      <c r="BC108" s="1513"/>
      <c r="BD108" s="1513"/>
      <c r="BE108" s="1513"/>
      <c r="BF108" s="1513"/>
      <c r="BG108" s="1513"/>
      <c r="BH108" s="1513"/>
      <c r="BI108" s="1513"/>
      <c r="BJ108" s="1513"/>
      <c r="BK108" s="1513"/>
      <c r="BL108" s="1513"/>
      <c r="BM108" s="1513"/>
      <c r="BN108" s="1513"/>
      <c r="BO108" s="1513"/>
      <c r="BP108" s="1513"/>
      <c r="BQ108" s="1513"/>
      <c r="BR108" s="1513"/>
      <c r="BS108" s="1513"/>
      <c r="BT108" s="1513"/>
      <c r="BU108" s="1513"/>
      <c r="BV108" s="1513"/>
      <c r="BW108" s="1513"/>
      <c r="BX108" s="1513"/>
      <c r="BY108" s="1513"/>
      <c r="BZ108" s="1513"/>
      <c r="CA108" s="1513"/>
      <c r="CB108" s="1513"/>
      <c r="CC108" s="1513"/>
      <c r="CD108" s="1513"/>
      <c r="CE108" s="1513"/>
      <c r="CF108" s="1513"/>
      <c r="CG108" s="1513"/>
      <c r="CH108" s="1513"/>
      <c r="CI108" s="1513"/>
      <c r="CJ108" s="1513"/>
      <c r="CK108" s="1513"/>
      <c r="CL108" s="1513"/>
      <c r="CM108" s="1513"/>
      <c r="CN108" s="1513"/>
      <c r="CO108" s="1513"/>
      <c r="CP108" s="1513"/>
      <c r="CQ108" s="1513"/>
      <c r="CR108" s="1513"/>
      <c r="CS108" s="1513"/>
      <c r="CT108" s="1513"/>
      <c r="CU108" s="1513"/>
      <c r="CV108" s="1513"/>
      <c r="CW108" s="1513"/>
      <c r="CX108" s="1513"/>
      <c r="CY108" s="1513"/>
      <c r="CZ108" s="1513"/>
      <c r="DA108" s="1513"/>
      <c r="DB108" s="1513"/>
      <c r="DC108" s="1513"/>
      <c r="DD108" s="1513"/>
      <c r="DE108" s="1513"/>
      <c r="DF108" s="1513"/>
      <c r="DG108" s="1513"/>
      <c r="DH108" s="1513"/>
      <c r="DI108" s="1513"/>
      <c r="DJ108" s="1513"/>
      <c r="DK108" s="1513"/>
      <c r="DL108" s="1513"/>
      <c r="DM108" s="1513"/>
      <c r="DN108" s="1513"/>
      <c r="DO108" s="1513"/>
      <c r="DP108" s="1513"/>
      <c r="DQ108" s="1513"/>
      <c r="DR108" s="1513"/>
      <c r="DS108" s="1513"/>
      <c r="DT108" s="1513"/>
      <c r="DU108" s="1513"/>
      <c r="DV108" s="1513"/>
      <c r="DW108" s="1513"/>
      <c r="DX108" s="1513"/>
      <c r="DY108" s="1513"/>
      <c r="DZ108" s="1513"/>
      <c r="EA108" s="1513"/>
      <c r="EB108" s="1513"/>
      <c r="EC108" s="1513"/>
      <c r="ED108" s="1513"/>
      <c r="EE108" s="1513"/>
      <c r="EF108" s="1513"/>
      <c r="EG108" s="1513"/>
    </row>
    <row r="109" spans="1:137" s="1514" customFormat="1" ht="12.5" x14ac:dyDescent="0.35">
      <c r="A109" s="1510" t="s">
        <v>5717</v>
      </c>
      <c r="B109" s="1510" t="s">
        <v>5154</v>
      </c>
      <c r="C109" s="1511">
        <v>21</v>
      </c>
      <c r="D109" s="164">
        <v>7468.5</v>
      </c>
      <c r="E109" s="164">
        <v>7468.5</v>
      </c>
      <c r="F109" s="1513"/>
      <c r="G109" s="1513"/>
      <c r="H109" s="1513"/>
      <c r="I109" s="1513"/>
      <c r="J109" s="1513"/>
      <c r="K109" s="1513"/>
      <c r="L109" s="1513"/>
      <c r="M109" s="1513"/>
      <c r="N109" s="1513"/>
      <c r="O109" s="1513"/>
      <c r="P109" s="1513"/>
      <c r="Q109" s="1513"/>
      <c r="R109" s="1513"/>
      <c r="S109" s="1513"/>
      <c r="T109" s="1513"/>
      <c r="U109" s="1513"/>
      <c r="V109" s="1513"/>
      <c r="W109" s="1513"/>
      <c r="X109" s="1513"/>
      <c r="Y109" s="1513"/>
      <c r="Z109" s="1513"/>
      <c r="AA109" s="1513"/>
      <c r="AB109" s="1513"/>
      <c r="AC109" s="1513"/>
      <c r="AD109" s="1513"/>
      <c r="AE109" s="1513"/>
      <c r="AF109" s="1513"/>
      <c r="AG109" s="1513"/>
      <c r="AH109" s="1513"/>
      <c r="AI109" s="1513"/>
      <c r="AJ109" s="1513"/>
      <c r="AK109" s="1513"/>
      <c r="AL109" s="1513"/>
      <c r="AM109" s="1513"/>
      <c r="AN109" s="1513"/>
      <c r="AO109" s="1513"/>
      <c r="AP109" s="1513"/>
      <c r="AQ109" s="1513"/>
      <c r="AR109" s="1513"/>
      <c r="AS109" s="1513"/>
      <c r="AT109" s="1513"/>
      <c r="AU109" s="1513"/>
      <c r="AV109" s="1513"/>
      <c r="AW109" s="1513"/>
      <c r="AX109" s="1513"/>
      <c r="AY109" s="1513"/>
      <c r="AZ109" s="1513"/>
      <c r="BA109" s="1513"/>
      <c r="BB109" s="1513"/>
      <c r="BC109" s="1513"/>
      <c r="BD109" s="1513"/>
      <c r="BE109" s="1513"/>
      <c r="BF109" s="1513"/>
      <c r="BG109" s="1513"/>
      <c r="BH109" s="1513"/>
      <c r="BI109" s="1513"/>
      <c r="BJ109" s="1513"/>
      <c r="BK109" s="1513"/>
      <c r="BL109" s="1513"/>
      <c r="BM109" s="1513"/>
      <c r="BN109" s="1513"/>
      <c r="BO109" s="1513"/>
      <c r="BP109" s="1513"/>
      <c r="BQ109" s="1513"/>
      <c r="BR109" s="1513"/>
      <c r="BS109" s="1513"/>
      <c r="BT109" s="1513"/>
      <c r="BU109" s="1513"/>
      <c r="BV109" s="1513"/>
      <c r="BW109" s="1513"/>
      <c r="BX109" s="1513"/>
      <c r="BY109" s="1513"/>
      <c r="BZ109" s="1513"/>
      <c r="CA109" s="1513"/>
      <c r="CB109" s="1513"/>
      <c r="CC109" s="1513"/>
      <c r="CD109" s="1513"/>
      <c r="CE109" s="1513"/>
      <c r="CF109" s="1513"/>
      <c r="CG109" s="1513"/>
      <c r="CH109" s="1513"/>
      <c r="CI109" s="1513"/>
      <c r="CJ109" s="1513"/>
      <c r="CK109" s="1513"/>
      <c r="CL109" s="1513"/>
      <c r="CM109" s="1513"/>
      <c r="CN109" s="1513"/>
      <c r="CO109" s="1513"/>
      <c r="CP109" s="1513"/>
      <c r="CQ109" s="1513"/>
      <c r="CR109" s="1513"/>
      <c r="CS109" s="1513"/>
      <c r="CT109" s="1513"/>
      <c r="CU109" s="1513"/>
      <c r="CV109" s="1513"/>
      <c r="CW109" s="1513"/>
      <c r="CX109" s="1513"/>
      <c r="CY109" s="1513"/>
      <c r="CZ109" s="1513"/>
      <c r="DA109" s="1513"/>
      <c r="DB109" s="1513"/>
      <c r="DC109" s="1513"/>
      <c r="DD109" s="1513"/>
      <c r="DE109" s="1513"/>
      <c r="DF109" s="1513"/>
      <c r="DG109" s="1513"/>
      <c r="DH109" s="1513"/>
      <c r="DI109" s="1513"/>
      <c r="DJ109" s="1513"/>
      <c r="DK109" s="1513"/>
      <c r="DL109" s="1513"/>
      <c r="DM109" s="1513"/>
      <c r="DN109" s="1513"/>
      <c r="DO109" s="1513"/>
      <c r="DP109" s="1513"/>
      <c r="DQ109" s="1513"/>
      <c r="DR109" s="1513"/>
      <c r="DS109" s="1513"/>
      <c r="DT109" s="1513"/>
      <c r="DU109" s="1513"/>
      <c r="DV109" s="1513"/>
      <c r="DW109" s="1513"/>
      <c r="DX109" s="1513"/>
      <c r="DY109" s="1513"/>
      <c r="DZ109" s="1513"/>
      <c r="EA109" s="1513"/>
      <c r="EB109" s="1513"/>
      <c r="EC109" s="1513"/>
      <c r="ED109" s="1513"/>
      <c r="EE109" s="1513"/>
      <c r="EF109" s="1513"/>
      <c r="EG109" s="1513"/>
    </row>
    <row r="110" spans="1:137" s="1514" customFormat="1" ht="12.5" x14ac:dyDescent="0.35">
      <c r="A110" s="1510" t="s">
        <v>5696</v>
      </c>
      <c r="B110" s="1510" t="s">
        <v>5697</v>
      </c>
      <c r="C110" s="1511">
        <v>8</v>
      </c>
      <c r="D110" s="164">
        <v>13683</v>
      </c>
      <c r="E110" s="164">
        <v>13683</v>
      </c>
      <c r="F110" s="1513"/>
      <c r="G110" s="1513"/>
      <c r="H110" s="1513"/>
      <c r="I110" s="1513"/>
      <c r="J110" s="1513"/>
      <c r="K110" s="1513"/>
      <c r="L110" s="1513"/>
      <c r="M110" s="1513"/>
      <c r="N110" s="1513"/>
      <c r="O110" s="1513"/>
      <c r="P110" s="1513"/>
      <c r="Q110" s="1513"/>
      <c r="R110" s="1513"/>
      <c r="S110" s="1513"/>
      <c r="T110" s="1513"/>
      <c r="U110" s="1513"/>
      <c r="V110" s="1513"/>
      <c r="W110" s="1513"/>
      <c r="X110" s="1513"/>
      <c r="Y110" s="1513"/>
      <c r="Z110" s="1513"/>
      <c r="AA110" s="1513"/>
      <c r="AB110" s="1513"/>
      <c r="AC110" s="1513"/>
      <c r="AD110" s="1513"/>
      <c r="AE110" s="1513"/>
      <c r="AF110" s="1513"/>
      <c r="AG110" s="1513"/>
      <c r="AH110" s="1513"/>
      <c r="AI110" s="1513"/>
      <c r="AJ110" s="1513"/>
      <c r="AK110" s="1513"/>
      <c r="AL110" s="1513"/>
      <c r="AM110" s="1513"/>
      <c r="AN110" s="1513"/>
      <c r="AO110" s="1513"/>
      <c r="AP110" s="1513"/>
      <c r="AQ110" s="1513"/>
      <c r="AR110" s="1513"/>
      <c r="AS110" s="1513"/>
      <c r="AT110" s="1513"/>
      <c r="AU110" s="1513"/>
      <c r="AV110" s="1513"/>
      <c r="AW110" s="1513"/>
      <c r="AX110" s="1513"/>
      <c r="AY110" s="1513"/>
      <c r="AZ110" s="1513"/>
      <c r="BA110" s="1513"/>
      <c r="BB110" s="1513"/>
      <c r="BC110" s="1513"/>
      <c r="BD110" s="1513"/>
      <c r="BE110" s="1513"/>
      <c r="BF110" s="1513"/>
      <c r="BG110" s="1513"/>
      <c r="BH110" s="1513"/>
      <c r="BI110" s="1513"/>
      <c r="BJ110" s="1513"/>
      <c r="BK110" s="1513"/>
      <c r="BL110" s="1513"/>
      <c r="BM110" s="1513"/>
      <c r="BN110" s="1513"/>
      <c r="BO110" s="1513"/>
      <c r="BP110" s="1513"/>
      <c r="BQ110" s="1513"/>
      <c r="BR110" s="1513"/>
      <c r="BS110" s="1513"/>
      <c r="BT110" s="1513"/>
      <c r="BU110" s="1513"/>
      <c r="BV110" s="1513"/>
      <c r="BW110" s="1513"/>
      <c r="BX110" s="1513"/>
      <c r="BY110" s="1513"/>
      <c r="BZ110" s="1513"/>
      <c r="CA110" s="1513"/>
      <c r="CB110" s="1513"/>
      <c r="CC110" s="1513"/>
      <c r="CD110" s="1513"/>
      <c r="CE110" s="1513"/>
      <c r="CF110" s="1513"/>
      <c r="CG110" s="1513"/>
      <c r="CH110" s="1513"/>
      <c r="CI110" s="1513"/>
      <c r="CJ110" s="1513"/>
      <c r="CK110" s="1513"/>
      <c r="CL110" s="1513"/>
      <c r="CM110" s="1513"/>
      <c r="CN110" s="1513"/>
      <c r="CO110" s="1513"/>
      <c r="CP110" s="1513"/>
      <c r="CQ110" s="1513"/>
      <c r="CR110" s="1513"/>
      <c r="CS110" s="1513"/>
      <c r="CT110" s="1513"/>
      <c r="CU110" s="1513"/>
      <c r="CV110" s="1513"/>
      <c r="CW110" s="1513"/>
      <c r="CX110" s="1513"/>
      <c r="CY110" s="1513"/>
      <c r="CZ110" s="1513"/>
      <c r="DA110" s="1513"/>
      <c r="DB110" s="1513"/>
      <c r="DC110" s="1513"/>
      <c r="DD110" s="1513"/>
      <c r="DE110" s="1513"/>
      <c r="DF110" s="1513"/>
      <c r="DG110" s="1513"/>
      <c r="DH110" s="1513"/>
      <c r="DI110" s="1513"/>
      <c r="DJ110" s="1513"/>
      <c r="DK110" s="1513"/>
      <c r="DL110" s="1513"/>
      <c r="DM110" s="1513"/>
      <c r="DN110" s="1513"/>
      <c r="DO110" s="1513"/>
      <c r="DP110" s="1513"/>
      <c r="DQ110" s="1513"/>
      <c r="DR110" s="1513"/>
      <c r="DS110" s="1513"/>
      <c r="DT110" s="1513"/>
      <c r="DU110" s="1513"/>
      <c r="DV110" s="1513"/>
      <c r="DW110" s="1513"/>
      <c r="DX110" s="1513"/>
      <c r="DY110" s="1513"/>
      <c r="DZ110" s="1513"/>
      <c r="EA110" s="1513"/>
      <c r="EB110" s="1513"/>
      <c r="EC110" s="1513"/>
      <c r="ED110" s="1513"/>
      <c r="EE110" s="1513"/>
      <c r="EF110" s="1513"/>
      <c r="EG110" s="1513"/>
    </row>
    <row r="111" spans="1:137" s="1514" customFormat="1" ht="12.5" x14ac:dyDescent="0.35">
      <c r="A111" s="1510" t="s">
        <v>5698</v>
      </c>
      <c r="B111" s="1510" t="s">
        <v>5699</v>
      </c>
      <c r="C111" s="1511">
        <v>1</v>
      </c>
      <c r="D111" s="164">
        <v>12172.5</v>
      </c>
      <c r="E111" s="164">
        <v>12172.5</v>
      </c>
      <c r="F111" s="1513"/>
      <c r="G111" s="1513"/>
      <c r="H111" s="1513"/>
      <c r="I111" s="1513"/>
      <c r="J111" s="1513"/>
      <c r="K111" s="1513"/>
      <c r="L111" s="1513"/>
      <c r="M111" s="1513"/>
      <c r="N111" s="1513"/>
      <c r="O111" s="1513"/>
      <c r="P111" s="1513"/>
      <c r="Q111" s="1513"/>
      <c r="R111" s="1513"/>
      <c r="S111" s="1513"/>
      <c r="T111" s="1513"/>
      <c r="U111" s="1513"/>
      <c r="V111" s="1513"/>
      <c r="W111" s="1513"/>
      <c r="X111" s="1513"/>
      <c r="Y111" s="1513"/>
      <c r="Z111" s="1513"/>
      <c r="AA111" s="1513"/>
      <c r="AB111" s="1513"/>
      <c r="AC111" s="1513"/>
      <c r="AD111" s="1513"/>
      <c r="AE111" s="1513"/>
      <c r="AF111" s="1513"/>
      <c r="AG111" s="1513"/>
      <c r="AH111" s="1513"/>
      <c r="AI111" s="1513"/>
      <c r="AJ111" s="1513"/>
      <c r="AK111" s="1513"/>
      <c r="AL111" s="1513"/>
      <c r="AM111" s="1513"/>
      <c r="AN111" s="1513"/>
      <c r="AO111" s="1513"/>
      <c r="AP111" s="1513"/>
      <c r="AQ111" s="1513"/>
      <c r="AR111" s="1513"/>
      <c r="AS111" s="1513"/>
      <c r="AT111" s="1513"/>
      <c r="AU111" s="1513"/>
      <c r="AV111" s="1513"/>
      <c r="AW111" s="1513"/>
      <c r="AX111" s="1513"/>
      <c r="AY111" s="1513"/>
      <c r="AZ111" s="1513"/>
      <c r="BA111" s="1513"/>
      <c r="BB111" s="1513"/>
      <c r="BC111" s="1513"/>
      <c r="BD111" s="1513"/>
      <c r="BE111" s="1513"/>
      <c r="BF111" s="1513"/>
      <c r="BG111" s="1513"/>
      <c r="BH111" s="1513"/>
      <c r="BI111" s="1513"/>
      <c r="BJ111" s="1513"/>
      <c r="BK111" s="1513"/>
      <c r="BL111" s="1513"/>
      <c r="BM111" s="1513"/>
      <c r="BN111" s="1513"/>
      <c r="BO111" s="1513"/>
      <c r="BP111" s="1513"/>
      <c r="BQ111" s="1513"/>
      <c r="BR111" s="1513"/>
      <c r="BS111" s="1513"/>
      <c r="BT111" s="1513"/>
      <c r="BU111" s="1513"/>
      <c r="BV111" s="1513"/>
      <c r="BW111" s="1513"/>
      <c r="BX111" s="1513"/>
      <c r="BY111" s="1513"/>
      <c r="BZ111" s="1513"/>
      <c r="CA111" s="1513"/>
      <c r="CB111" s="1513"/>
      <c r="CC111" s="1513"/>
      <c r="CD111" s="1513"/>
      <c r="CE111" s="1513"/>
      <c r="CF111" s="1513"/>
      <c r="CG111" s="1513"/>
      <c r="CH111" s="1513"/>
      <c r="CI111" s="1513"/>
      <c r="CJ111" s="1513"/>
      <c r="CK111" s="1513"/>
      <c r="CL111" s="1513"/>
      <c r="CM111" s="1513"/>
      <c r="CN111" s="1513"/>
      <c r="CO111" s="1513"/>
      <c r="CP111" s="1513"/>
      <c r="CQ111" s="1513"/>
      <c r="CR111" s="1513"/>
      <c r="CS111" s="1513"/>
      <c r="CT111" s="1513"/>
      <c r="CU111" s="1513"/>
      <c r="CV111" s="1513"/>
      <c r="CW111" s="1513"/>
      <c r="CX111" s="1513"/>
      <c r="CY111" s="1513"/>
      <c r="CZ111" s="1513"/>
      <c r="DA111" s="1513"/>
      <c r="DB111" s="1513"/>
      <c r="DC111" s="1513"/>
      <c r="DD111" s="1513"/>
      <c r="DE111" s="1513"/>
      <c r="DF111" s="1513"/>
      <c r="DG111" s="1513"/>
      <c r="DH111" s="1513"/>
      <c r="DI111" s="1513"/>
      <c r="DJ111" s="1513"/>
      <c r="DK111" s="1513"/>
      <c r="DL111" s="1513"/>
      <c r="DM111" s="1513"/>
      <c r="DN111" s="1513"/>
      <c r="DO111" s="1513"/>
      <c r="DP111" s="1513"/>
      <c r="DQ111" s="1513"/>
      <c r="DR111" s="1513"/>
      <c r="DS111" s="1513"/>
      <c r="DT111" s="1513"/>
      <c r="DU111" s="1513"/>
      <c r="DV111" s="1513"/>
      <c r="DW111" s="1513"/>
      <c r="DX111" s="1513"/>
      <c r="DY111" s="1513"/>
      <c r="DZ111" s="1513"/>
      <c r="EA111" s="1513"/>
      <c r="EB111" s="1513"/>
      <c r="EC111" s="1513"/>
      <c r="ED111" s="1513"/>
      <c r="EE111" s="1513"/>
      <c r="EF111" s="1513"/>
      <c r="EG111" s="1513"/>
    </row>
    <row r="112" spans="1:137" s="1514" customFormat="1" ht="12.5" x14ac:dyDescent="0.35">
      <c r="A112" s="1510" t="s">
        <v>5684</v>
      </c>
      <c r="B112" s="1510" t="s">
        <v>5685</v>
      </c>
      <c r="C112" s="1511">
        <v>9</v>
      </c>
      <c r="D112" s="164">
        <v>11233.5</v>
      </c>
      <c r="E112" s="164">
        <v>11233.5</v>
      </c>
      <c r="F112" s="1513"/>
      <c r="G112" s="1513"/>
      <c r="H112" s="1513"/>
      <c r="I112" s="1513"/>
      <c r="J112" s="1513"/>
      <c r="K112" s="1513"/>
      <c r="L112" s="1513"/>
      <c r="M112" s="1513"/>
      <c r="N112" s="1513"/>
      <c r="O112" s="1513"/>
      <c r="P112" s="1513"/>
      <c r="Q112" s="1513"/>
      <c r="R112" s="1513"/>
      <c r="S112" s="1513"/>
      <c r="T112" s="1513"/>
      <c r="U112" s="1513"/>
      <c r="V112" s="1513"/>
      <c r="W112" s="1513"/>
      <c r="X112" s="1513"/>
      <c r="Y112" s="1513"/>
      <c r="Z112" s="1513"/>
      <c r="AA112" s="1513"/>
      <c r="AB112" s="1513"/>
      <c r="AC112" s="1513"/>
      <c r="AD112" s="1513"/>
      <c r="AE112" s="1513"/>
      <c r="AF112" s="1513"/>
      <c r="AG112" s="1513"/>
      <c r="AH112" s="1513"/>
      <c r="AI112" s="1513"/>
      <c r="AJ112" s="1513"/>
      <c r="AK112" s="1513"/>
      <c r="AL112" s="1513"/>
      <c r="AM112" s="1513"/>
      <c r="AN112" s="1513"/>
      <c r="AO112" s="1513"/>
      <c r="AP112" s="1513"/>
      <c r="AQ112" s="1513"/>
      <c r="AR112" s="1513"/>
      <c r="AS112" s="1513"/>
      <c r="AT112" s="1513"/>
      <c r="AU112" s="1513"/>
      <c r="AV112" s="1513"/>
      <c r="AW112" s="1513"/>
      <c r="AX112" s="1513"/>
      <c r="AY112" s="1513"/>
      <c r="AZ112" s="1513"/>
      <c r="BA112" s="1513"/>
      <c r="BB112" s="1513"/>
      <c r="BC112" s="1513"/>
      <c r="BD112" s="1513"/>
      <c r="BE112" s="1513"/>
      <c r="BF112" s="1513"/>
      <c r="BG112" s="1513"/>
      <c r="BH112" s="1513"/>
      <c r="BI112" s="1513"/>
      <c r="BJ112" s="1513"/>
      <c r="BK112" s="1513"/>
      <c r="BL112" s="1513"/>
      <c r="BM112" s="1513"/>
      <c r="BN112" s="1513"/>
      <c r="BO112" s="1513"/>
      <c r="BP112" s="1513"/>
      <c r="BQ112" s="1513"/>
      <c r="BR112" s="1513"/>
      <c r="BS112" s="1513"/>
      <c r="BT112" s="1513"/>
      <c r="BU112" s="1513"/>
      <c r="BV112" s="1513"/>
      <c r="BW112" s="1513"/>
      <c r="BX112" s="1513"/>
      <c r="BY112" s="1513"/>
      <c r="BZ112" s="1513"/>
      <c r="CA112" s="1513"/>
      <c r="CB112" s="1513"/>
      <c r="CC112" s="1513"/>
      <c r="CD112" s="1513"/>
      <c r="CE112" s="1513"/>
      <c r="CF112" s="1513"/>
      <c r="CG112" s="1513"/>
      <c r="CH112" s="1513"/>
      <c r="CI112" s="1513"/>
      <c r="CJ112" s="1513"/>
      <c r="CK112" s="1513"/>
      <c r="CL112" s="1513"/>
      <c r="CM112" s="1513"/>
      <c r="CN112" s="1513"/>
      <c r="CO112" s="1513"/>
      <c r="CP112" s="1513"/>
      <c r="CQ112" s="1513"/>
      <c r="CR112" s="1513"/>
      <c r="CS112" s="1513"/>
      <c r="CT112" s="1513"/>
      <c r="CU112" s="1513"/>
      <c r="CV112" s="1513"/>
      <c r="CW112" s="1513"/>
      <c r="CX112" s="1513"/>
      <c r="CY112" s="1513"/>
      <c r="CZ112" s="1513"/>
      <c r="DA112" s="1513"/>
      <c r="DB112" s="1513"/>
      <c r="DC112" s="1513"/>
      <c r="DD112" s="1513"/>
      <c r="DE112" s="1513"/>
      <c r="DF112" s="1513"/>
      <c r="DG112" s="1513"/>
      <c r="DH112" s="1513"/>
      <c r="DI112" s="1513"/>
      <c r="DJ112" s="1513"/>
      <c r="DK112" s="1513"/>
      <c r="DL112" s="1513"/>
      <c r="DM112" s="1513"/>
      <c r="DN112" s="1513"/>
      <c r="DO112" s="1513"/>
      <c r="DP112" s="1513"/>
      <c r="DQ112" s="1513"/>
      <c r="DR112" s="1513"/>
      <c r="DS112" s="1513"/>
      <c r="DT112" s="1513"/>
      <c r="DU112" s="1513"/>
      <c r="DV112" s="1513"/>
      <c r="DW112" s="1513"/>
      <c r="DX112" s="1513"/>
      <c r="DY112" s="1513"/>
      <c r="DZ112" s="1513"/>
      <c r="EA112" s="1513"/>
      <c r="EB112" s="1513"/>
      <c r="EC112" s="1513"/>
      <c r="ED112" s="1513"/>
      <c r="EE112" s="1513"/>
      <c r="EF112" s="1513"/>
      <c r="EG112" s="1513"/>
    </row>
    <row r="113" spans="1:137" s="1514" customFormat="1" ht="12.5" x14ac:dyDescent="0.35">
      <c r="A113" s="1510" t="s">
        <v>5686</v>
      </c>
      <c r="B113" s="1510" t="s">
        <v>5687</v>
      </c>
      <c r="C113" s="1511">
        <v>4</v>
      </c>
      <c r="D113" s="164">
        <v>10329</v>
      </c>
      <c r="E113" s="164">
        <v>10329</v>
      </c>
      <c r="F113" s="1513"/>
      <c r="G113" s="1513"/>
      <c r="H113" s="1513"/>
      <c r="I113" s="1513"/>
      <c r="J113" s="1513"/>
      <c r="K113" s="1513"/>
      <c r="L113" s="1513"/>
      <c r="M113" s="1513"/>
      <c r="N113" s="1513"/>
      <c r="O113" s="1513"/>
      <c r="P113" s="1513"/>
      <c r="Q113" s="1513"/>
      <c r="R113" s="1513"/>
      <c r="S113" s="1513"/>
      <c r="T113" s="1513"/>
      <c r="U113" s="1513"/>
      <c r="V113" s="1513"/>
      <c r="W113" s="1513"/>
      <c r="X113" s="1513"/>
      <c r="Y113" s="1513"/>
      <c r="Z113" s="1513"/>
      <c r="AA113" s="1513"/>
      <c r="AB113" s="1513"/>
      <c r="AC113" s="1513"/>
      <c r="AD113" s="1513"/>
      <c r="AE113" s="1513"/>
      <c r="AF113" s="1513"/>
      <c r="AG113" s="1513"/>
      <c r="AH113" s="1513"/>
      <c r="AI113" s="1513"/>
      <c r="AJ113" s="1513"/>
      <c r="AK113" s="1513"/>
      <c r="AL113" s="1513"/>
      <c r="AM113" s="1513"/>
      <c r="AN113" s="1513"/>
      <c r="AO113" s="1513"/>
      <c r="AP113" s="1513"/>
      <c r="AQ113" s="1513"/>
      <c r="AR113" s="1513"/>
      <c r="AS113" s="1513"/>
      <c r="AT113" s="1513"/>
      <c r="AU113" s="1513"/>
      <c r="AV113" s="1513"/>
      <c r="AW113" s="1513"/>
      <c r="AX113" s="1513"/>
      <c r="AY113" s="1513"/>
      <c r="AZ113" s="1513"/>
      <c r="BA113" s="1513"/>
      <c r="BB113" s="1513"/>
      <c r="BC113" s="1513"/>
      <c r="BD113" s="1513"/>
      <c r="BE113" s="1513"/>
      <c r="BF113" s="1513"/>
      <c r="BG113" s="1513"/>
      <c r="BH113" s="1513"/>
      <c r="BI113" s="1513"/>
      <c r="BJ113" s="1513"/>
      <c r="BK113" s="1513"/>
      <c r="BL113" s="1513"/>
      <c r="BM113" s="1513"/>
      <c r="BN113" s="1513"/>
      <c r="BO113" s="1513"/>
      <c r="BP113" s="1513"/>
      <c r="BQ113" s="1513"/>
      <c r="BR113" s="1513"/>
      <c r="BS113" s="1513"/>
      <c r="BT113" s="1513"/>
      <c r="BU113" s="1513"/>
      <c r="BV113" s="1513"/>
      <c r="BW113" s="1513"/>
      <c r="BX113" s="1513"/>
      <c r="BY113" s="1513"/>
      <c r="BZ113" s="1513"/>
      <c r="CA113" s="1513"/>
      <c r="CB113" s="1513"/>
      <c r="CC113" s="1513"/>
      <c r="CD113" s="1513"/>
      <c r="CE113" s="1513"/>
      <c r="CF113" s="1513"/>
      <c r="CG113" s="1513"/>
      <c r="CH113" s="1513"/>
      <c r="CI113" s="1513"/>
      <c r="CJ113" s="1513"/>
      <c r="CK113" s="1513"/>
      <c r="CL113" s="1513"/>
      <c r="CM113" s="1513"/>
      <c r="CN113" s="1513"/>
      <c r="CO113" s="1513"/>
      <c r="CP113" s="1513"/>
      <c r="CQ113" s="1513"/>
      <c r="CR113" s="1513"/>
      <c r="CS113" s="1513"/>
      <c r="CT113" s="1513"/>
      <c r="CU113" s="1513"/>
      <c r="CV113" s="1513"/>
      <c r="CW113" s="1513"/>
      <c r="CX113" s="1513"/>
      <c r="CY113" s="1513"/>
      <c r="CZ113" s="1513"/>
      <c r="DA113" s="1513"/>
      <c r="DB113" s="1513"/>
      <c r="DC113" s="1513"/>
      <c r="DD113" s="1513"/>
      <c r="DE113" s="1513"/>
      <c r="DF113" s="1513"/>
      <c r="DG113" s="1513"/>
      <c r="DH113" s="1513"/>
      <c r="DI113" s="1513"/>
      <c r="DJ113" s="1513"/>
      <c r="DK113" s="1513"/>
      <c r="DL113" s="1513"/>
      <c r="DM113" s="1513"/>
      <c r="DN113" s="1513"/>
      <c r="DO113" s="1513"/>
      <c r="DP113" s="1513"/>
      <c r="DQ113" s="1513"/>
      <c r="DR113" s="1513"/>
      <c r="DS113" s="1513"/>
      <c r="DT113" s="1513"/>
      <c r="DU113" s="1513"/>
      <c r="DV113" s="1513"/>
      <c r="DW113" s="1513"/>
      <c r="DX113" s="1513"/>
      <c r="DY113" s="1513"/>
      <c r="DZ113" s="1513"/>
      <c r="EA113" s="1513"/>
      <c r="EB113" s="1513"/>
      <c r="EC113" s="1513"/>
      <c r="ED113" s="1513"/>
      <c r="EE113" s="1513"/>
      <c r="EF113" s="1513"/>
      <c r="EG113" s="1513"/>
    </row>
    <row r="114" spans="1:137" s="1514" customFormat="1" ht="12.5" x14ac:dyDescent="0.35">
      <c r="A114" s="1510" t="s">
        <v>5688</v>
      </c>
      <c r="B114" s="1510" t="s">
        <v>5689</v>
      </c>
      <c r="C114" s="1511">
        <v>4</v>
      </c>
      <c r="D114" s="164">
        <v>9973.5</v>
      </c>
      <c r="E114" s="164">
        <v>9973.5</v>
      </c>
      <c r="F114" s="1513"/>
      <c r="G114" s="1513"/>
      <c r="H114" s="1513"/>
      <c r="I114" s="1513"/>
      <c r="J114" s="1513"/>
      <c r="K114" s="1513"/>
      <c r="L114" s="1513"/>
      <c r="M114" s="1513"/>
      <c r="N114" s="1513"/>
      <c r="O114" s="1513"/>
      <c r="P114" s="1513"/>
      <c r="Q114" s="1513"/>
      <c r="R114" s="1513"/>
      <c r="S114" s="1513"/>
      <c r="T114" s="1513"/>
      <c r="U114" s="1513"/>
      <c r="V114" s="1513"/>
      <c r="W114" s="1513"/>
      <c r="X114" s="1513"/>
      <c r="Y114" s="1513"/>
      <c r="Z114" s="1513"/>
      <c r="AA114" s="1513"/>
      <c r="AB114" s="1513"/>
      <c r="AC114" s="1513"/>
      <c r="AD114" s="1513"/>
      <c r="AE114" s="1513"/>
      <c r="AF114" s="1513"/>
      <c r="AG114" s="1513"/>
      <c r="AH114" s="1513"/>
      <c r="AI114" s="1513"/>
      <c r="AJ114" s="1513"/>
      <c r="AK114" s="1513"/>
      <c r="AL114" s="1513"/>
      <c r="AM114" s="1513"/>
      <c r="AN114" s="1513"/>
      <c r="AO114" s="1513"/>
      <c r="AP114" s="1513"/>
      <c r="AQ114" s="1513"/>
      <c r="AR114" s="1513"/>
      <c r="AS114" s="1513"/>
      <c r="AT114" s="1513"/>
      <c r="AU114" s="1513"/>
      <c r="AV114" s="1513"/>
      <c r="AW114" s="1513"/>
      <c r="AX114" s="1513"/>
      <c r="AY114" s="1513"/>
      <c r="AZ114" s="1513"/>
      <c r="BA114" s="1513"/>
      <c r="BB114" s="1513"/>
      <c r="BC114" s="1513"/>
      <c r="BD114" s="1513"/>
      <c r="BE114" s="1513"/>
      <c r="BF114" s="1513"/>
      <c r="BG114" s="1513"/>
      <c r="BH114" s="1513"/>
      <c r="BI114" s="1513"/>
      <c r="BJ114" s="1513"/>
      <c r="BK114" s="1513"/>
      <c r="BL114" s="1513"/>
      <c r="BM114" s="1513"/>
      <c r="BN114" s="1513"/>
      <c r="BO114" s="1513"/>
      <c r="BP114" s="1513"/>
      <c r="BQ114" s="1513"/>
      <c r="BR114" s="1513"/>
      <c r="BS114" s="1513"/>
      <c r="BT114" s="1513"/>
      <c r="BU114" s="1513"/>
      <c r="BV114" s="1513"/>
      <c r="BW114" s="1513"/>
      <c r="BX114" s="1513"/>
      <c r="BY114" s="1513"/>
      <c r="BZ114" s="1513"/>
      <c r="CA114" s="1513"/>
      <c r="CB114" s="1513"/>
      <c r="CC114" s="1513"/>
      <c r="CD114" s="1513"/>
      <c r="CE114" s="1513"/>
      <c r="CF114" s="1513"/>
      <c r="CG114" s="1513"/>
      <c r="CH114" s="1513"/>
      <c r="CI114" s="1513"/>
      <c r="CJ114" s="1513"/>
      <c r="CK114" s="1513"/>
      <c r="CL114" s="1513"/>
      <c r="CM114" s="1513"/>
      <c r="CN114" s="1513"/>
      <c r="CO114" s="1513"/>
      <c r="CP114" s="1513"/>
      <c r="CQ114" s="1513"/>
      <c r="CR114" s="1513"/>
      <c r="CS114" s="1513"/>
      <c r="CT114" s="1513"/>
      <c r="CU114" s="1513"/>
      <c r="CV114" s="1513"/>
      <c r="CW114" s="1513"/>
      <c r="CX114" s="1513"/>
      <c r="CY114" s="1513"/>
      <c r="CZ114" s="1513"/>
      <c r="DA114" s="1513"/>
      <c r="DB114" s="1513"/>
      <c r="DC114" s="1513"/>
      <c r="DD114" s="1513"/>
      <c r="DE114" s="1513"/>
      <c r="DF114" s="1513"/>
      <c r="DG114" s="1513"/>
      <c r="DH114" s="1513"/>
      <c r="DI114" s="1513"/>
      <c r="DJ114" s="1513"/>
      <c r="DK114" s="1513"/>
      <c r="DL114" s="1513"/>
      <c r="DM114" s="1513"/>
      <c r="DN114" s="1513"/>
      <c r="DO114" s="1513"/>
      <c r="DP114" s="1513"/>
      <c r="DQ114" s="1513"/>
      <c r="DR114" s="1513"/>
      <c r="DS114" s="1513"/>
      <c r="DT114" s="1513"/>
      <c r="DU114" s="1513"/>
      <c r="DV114" s="1513"/>
      <c r="DW114" s="1513"/>
      <c r="DX114" s="1513"/>
      <c r="DY114" s="1513"/>
      <c r="DZ114" s="1513"/>
      <c r="EA114" s="1513"/>
      <c r="EB114" s="1513"/>
      <c r="EC114" s="1513"/>
      <c r="ED114" s="1513"/>
      <c r="EE114" s="1513"/>
      <c r="EF114" s="1513"/>
      <c r="EG114" s="1513"/>
    </row>
    <row r="115" spans="1:137" s="1514" customFormat="1" ht="12.5" x14ac:dyDescent="0.35">
      <c r="A115" s="1510" t="s">
        <v>5700</v>
      </c>
      <c r="B115" s="1510" t="s">
        <v>5701</v>
      </c>
      <c r="C115" s="1511">
        <v>5</v>
      </c>
      <c r="D115" s="164">
        <v>9183</v>
      </c>
      <c r="E115" s="164">
        <v>9183</v>
      </c>
      <c r="F115" s="1513"/>
      <c r="G115" s="1513"/>
      <c r="H115" s="1513"/>
      <c r="I115" s="1513"/>
      <c r="J115" s="1513"/>
      <c r="K115" s="1513"/>
      <c r="L115" s="1513"/>
      <c r="M115" s="1513"/>
      <c r="N115" s="1513"/>
      <c r="O115" s="1513"/>
      <c r="P115" s="1513"/>
      <c r="Q115" s="1513"/>
      <c r="R115" s="1513"/>
      <c r="S115" s="1513"/>
      <c r="T115" s="1513"/>
      <c r="U115" s="1513"/>
      <c r="V115" s="1513"/>
      <c r="W115" s="1513"/>
      <c r="X115" s="1513"/>
      <c r="Y115" s="1513"/>
      <c r="Z115" s="1513"/>
      <c r="AA115" s="1513"/>
      <c r="AB115" s="1513"/>
      <c r="AC115" s="1513"/>
      <c r="AD115" s="1513"/>
      <c r="AE115" s="1513"/>
      <c r="AF115" s="1513"/>
      <c r="AG115" s="1513"/>
      <c r="AH115" s="1513"/>
      <c r="AI115" s="1513"/>
      <c r="AJ115" s="1513"/>
      <c r="AK115" s="1513"/>
      <c r="AL115" s="1513"/>
      <c r="AM115" s="1513"/>
      <c r="AN115" s="1513"/>
      <c r="AO115" s="1513"/>
      <c r="AP115" s="1513"/>
      <c r="AQ115" s="1513"/>
      <c r="AR115" s="1513"/>
      <c r="AS115" s="1513"/>
      <c r="AT115" s="1513"/>
      <c r="AU115" s="1513"/>
      <c r="AV115" s="1513"/>
      <c r="AW115" s="1513"/>
      <c r="AX115" s="1513"/>
      <c r="AY115" s="1513"/>
      <c r="AZ115" s="1513"/>
      <c r="BA115" s="1513"/>
      <c r="BB115" s="1513"/>
      <c r="BC115" s="1513"/>
      <c r="BD115" s="1513"/>
      <c r="BE115" s="1513"/>
      <c r="BF115" s="1513"/>
      <c r="BG115" s="1513"/>
      <c r="BH115" s="1513"/>
      <c r="BI115" s="1513"/>
      <c r="BJ115" s="1513"/>
      <c r="BK115" s="1513"/>
      <c r="BL115" s="1513"/>
      <c r="BM115" s="1513"/>
      <c r="BN115" s="1513"/>
      <c r="BO115" s="1513"/>
      <c r="BP115" s="1513"/>
      <c r="BQ115" s="1513"/>
      <c r="BR115" s="1513"/>
      <c r="BS115" s="1513"/>
      <c r="BT115" s="1513"/>
      <c r="BU115" s="1513"/>
      <c r="BV115" s="1513"/>
      <c r="BW115" s="1513"/>
      <c r="BX115" s="1513"/>
      <c r="BY115" s="1513"/>
      <c r="BZ115" s="1513"/>
      <c r="CA115" s="1513"/>
      <c r="CB115" s="1513"/>
      <c r="CC115" s="1513"/>
      <c r="CD115" s="1513"/>
      <c r="CE115" s="1513"/>
      <c r="CF115" s="1513"/>
      <c r="CG115" s="1513"/>
      <c r="CH115" s="1513"/>
      <c r="CI115" s="1513"/>
      <c r="CJ115" s="1513"/>
      <c r="CK115" s="1513"/>
      <c r="CL115" s="1513"/>
      <c r="CM115" s="1513"/>
      <c r="CN115" s="1513"/>
      <c r="CO115" s="1513"/>
      <c r="CP115" s="1513"/>
      <c r="CQ115" s="1513"/>
      <c r="CR115" s="1513"/>
      <c r="CS115" s="1513"/>
      <c r="CT115" s="1513"/>
      <c r="CU115" s="1513"/>
      <c r="CV115" s="1513"/>
      <c r="CW115" s="1513"/>
      <c r="CX115" s="1513"/>
      <c r="CY115" s="1513"/>
      <c r="CZ115" s="1513"/>
      <c r="DA115" s="1513"/>
      <c r="DB115" s="1513"/>
      <c r="DC115" s="1513"/>
      <c r="DD115" s="1513"/>
      <c r="DE115" s="1513"/>
      <c r="DF115" s="1513"/>
      <c r="DG115" s="1513"/>
      <c r="DH115" s="1513"/>
      <c r="DI115" s="1513"/>
      <c r="DJ115" s="1513"/>
      <c r="DK115" s="1513"/>
      <c r="DL115" s="1513"/>
      <c r="DM115" s="1513"/>
      <c r="DN115" s="1513"/>
      <c r="DO115" s="1513"/>
      <c r="DP115" s="1513"/>
      <c r="DQ115" s="1513"/>
      <c r="DR115" s="1513"/>
      <c r="DS115" s="1513"/>
      <c r="DT115" s="1513"/>
      <c r="DU115" s="1513"/>
      <c r="DV115" s="1513"/>
      <c r="DW115" s="1513"/>
      <c r="DX115" s="1513"/>
      <c r="DY115" s="1513"/>
      <c r="DZ115" s="1513"/>
      <c r="EA115" s="1513"/>
      <c r="EB115" s="1513"/>
      <c r="EC115" s="1513"/>
      <c r="ED115" s="1513"/>
      <c r="EE115" s="1513"/>
      <c r="EF115" s="1513"/>
      <c r="EG115" s="1513"/>
    </row>
    <row r="116" spans="1:137" s="169" customFormat="1" ht="15.75" customHeight="1" x14ac:dyDescent="0.35">
      <c r="A116" s="70"/>
      <c r="B116" s="173" t="s">
        <v>4243</v>
      </c>
      <c r="C116" s="166">
        <f>SUM(C95:C115)</f>
        <v>108</v>
      </c>
      <c r="D116" s="1535"/>
      <c r="E116" s="1535"/>
      <c r="F116" s="168"/>
      <c r="G116" s="168"/>
      <c r="H116" s="168"/>
      <c r="I116" s="168"/>
      <c r="J116" s="168"/>
      <c r="K116" s="168"/>
      <c r="L116" s="168"/>
      <c r="M116" s="168"/>
      <c r="N116" s="168"/>
      <c r="O116" s="168"/>
      <c r="P116" s="168"/>
      <c r="Q116" s="168"/>
      <c r="R116" s="168"/>
      <c r="S116" s="168"/>
      <c r="T116" s="168"/>
      <c r="U116" s="168"/>
      <c r="V116" s="168"/>
      <c r="W116" s="168"/>
      <c r="X116" s="168"/>
      <c r="Y116" s="168"/>
      <c r="Z116" s="168"/>
      <c r="AA116" s="168"/>
      <c r="AB116" s="168"/>
      <c r="AC116" s="168"/>
      <c r="AD116" s="168"/>
    </row>
    <row r="117" spans="1:137" s="172" customFormat="1" x14ac:dyDescent="0.35">
      <c r="A117" s="1523"/>
      <c r="B117" s="1523"/>
      <c r="C117" s="1536"/>
      <c r="D117" s="1537"/>
      <c r="E117" s="1537"/>
    </row>
    <row r="118" spans="1:137" s="172" customFormat="1" ht="12.75" customHeight="1" x14ac:dyDescent="0.35">
      <c r="A118" s="1523"/>
      <c r="B118" s="205" t="s">
        <v>4170</v>
      </c>
      <c r="C118" s="206">
        <f>C116+C91+C51</f>
        <v>932</v>
      </c>
      <c r="D118" s="1537"/>
      <c r="E118" s="1537"/>
    </row>
    <row r="119" spans="1:137" s="172" customFormat="1" ht="18" customHeight="1" x14ac:dyDescent="0.35">
      <c r="A119" s="1523"/>
      <c r="B119" s="1523"/>
      <c r="C119" s="1536"/>
      <c r="D119" s="1537"/>
      <c r="E119" s="1537"/>
    </row>
    <row r="120" spans="1:137" s="172" customFormat="1" ht="15.75" customHeight="1" x14ac:dyDescent="0.35">
      <c r="A120" s="1538" t="s">
        <v>4166</v>
      </c>
      <c r="B120" s="1539"/>
      <c r="C120" s="1536"/>
      <c r="D120" s="1537"/>
      <c r="E120" s="1537"/>
    </row>
    <row r="121" spans="1:137" s="172" customFormat="1" ht="15" customHeight="1" x14ac:dyDescent="0.35">
      <c r="A121" s="674" t="s">
        <v>4244</v>
      </c>
      <c r="B121" s="674"/>
      <c r="C121" s="1536"/>
      <c r="D121" s="1537"/>
      <c r="E121" s="1537"/>
    </row>
    <row r="122" spans="1:137" s="167" customFormat="1" ht="14.25" customHeight="1" x14ac:dyDescent="0.25">
      <c r="A122" s="1540" t="s">
        <v>4242</v>
      </c>
      <c r="B122" s="1541" t="s">
        <v>4242</v>
      </c>
      <c r="C122" s="1542">
        <v>0</v>
      </c>
      <c r="D122" s="1543">
        <v>0</v>
      </c>
      <c r="E122" s="1543">
        <v>0</v>
      </c>
    </row>
    <row r="123" spans="1:137" s="1514" customFormat="1" ht="11.25" customHeight="1" x14ac:dyDescent="0.35">
      <c r="A123" s="70"/>
      <c r="B123" s="173" t="s">
        <v>4336</v>
      </c>
      <c r="C123" s="166">
        <v>0</v>
      </c>
      <c r="D123" s="1535"/>
      <c r="E123" s="1535"/>
      <c r="F123" s="1513"/>
      <c r="G123" s="1513"/>
      <c r="H123" s="1513"/>
      <c r="I123" s="1513"/>
      <c r="J123" s="1513"/>
      <c r="K123" s="1513"/>
      <c r="L123" s="1513"/>
      <c r="M123" s="1513"/>
      <c r="N123" s="1513"/>
      <c r="O123" s="1513"/>
      <c r="P123" s="1513"/>
      <c r="Q123" s="1513"/>
      <c r="R123" s="1513"/>
      <c r="S123" s="1513"/>
      <c r="T123" s="1513"/>
      <c r="U123" s="1513"/>
      <c r="V123" s="1513"/>
      <c r="W123" s="1513"/>
      <c r="X123" s="1513"/>
      <c r="Y123" s="1513"/>
      <c r="Z123" s="1513"/>
      <c r="AA123" s="1513"/>
      <c r="AB123" s="1513"/>
      <c r="AC123" s="1513"/>
      <c r="AD123" s="1513"/>
    </row>
    <row r="124" spans="1:137" s="162" customFormat="1" x14ac:dyDescent="0.3">
      <c r="A124" s="1523"/>
      <c r="B124" s="1524"/>
      <c r="C124" s="1525"/>
      <c r="D124" s="1526"/>
      <c r="E124" s="1526"/>
    </row>
    <row r="125" spans="1:137" s="172" customFormat="1" ht="15" customHeight="1" x14ac:dyDescent="0.35">
      <c r="A125" s="674" t="s">
        <v>4172</v>
      </c>
      <c r="B125" s="674"/>
      <c r="C125" s="1536"/>
      <c r="D125" s="1537"/>
      <c r="E125" s="1537"/>
    </row>
    <row r="126" spans="1:137" s="167" customFormat="1" ht="12.5" x14ac:dyDescent="0.25">
      <c r="A126" s="1544" t="s">
        <v>4242</v>
      </c>
      <c r="B126" s="1544" t="s">
        <v>4242</v>
      </c>
      <c r="C126" s="1545">
        <v>0</v>
      </c>
      <c r="D126" s="1546">
        <v>0</v>
      </c>
      <c r="E126" s="1546">
        <v>0</v>
      </c>
    </row>
    <row r="127" spans="1:137" s="1547" customFormat="1" ht="15.75" customHeight="1" x14ac:dyDescent="0.35">
      <c r="A127" s="70"/>
      <c r="B127" s="173" t="s">
        <v>4246</v>
      </c>
      <c r="C127" s="166">
        <v>0</v>
      </c>
    </row>
  </sheetData>
  <mergeCells count="15">
    <mergeCell ref="A11:B11"/>
    <mergeCell ref="A54:B54"/>
    <mergeCell ref="A94:B94"/>
    <mergeCell ref="A120:B120"/>
    <mergeCell ref="A121:B121"/>
    <mergeCell ref="A125:B125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" right="0.7" top="0.75" bottom="0.75" header="0.3" footer="0.3"/>
  <pageSetup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6"/>
  <sheetViews>
    <sheetView showGridLines="0" workbookViewId="0">
      <selection sqref="A1:H1"/>
    </sheetView>
  </sheetViews>
  <sheetFormatPr baseColWidth="10" defaultColWidth="11.453125" defaultRowHeight="15" x14ac:dyDescent="0.3"/>
  <cols>
    <col min="1" max="1" width="8.1796875" style="187" customWidth="1"/>
    <col min="2" max="2" width="28" style="187" bestFit="1" customWidth="1"/>
    <col min="3" max="3" width="12.54296875" style="187" bestFit="1" customWidth="1"/>
    <col min="4" max="4" width="10.453125" style="187" bestFit="1" customWidth="1"/>
    <col min="5" max="5" width="14.54296875" style="187" customWidth="1"/>
    <col min="6" max="6" width="7.1796875" style="187" bestFit="1" customWidth="1"/>
    <col min="7" max="7" width="12.26953125" style="187" customWidth="1"/>
    <col min="8" max="8" width="12.453125" style="187" customWidth="1"/>
    <col min="9" max="9" width="10.26953125" style="187" customWidth="1"/>
    <col min="10" max="10" width="7.54296875" style="187" customWidth="1"/>
    <col min="11" max="11" width="9.54296875" style="187" customWidth="1"/>
    <col min="12" max="16384" width="11.453125" style="187"/>
  </cols>
  <sheetData>
    <row r="2" spans="1:11" x14ac:dyDescent="0.3">
      <c r="A2" s="684" t="s">
        <v>4160</v>
      </c>
      <c r="B2" s="684"/>
      <c r="C2" s="684"/>
      <c r="D2" s="684"/>
      <c r="E2" s="684"/>
      <c r="F2" s="684"/>
      <c r="G2" s="684"/>
      <c r="H2" s="684"/>
      <c r="I2" s="684"/>
      <c r="J2" s="684"/>
      <c r="K2" s="684"/>
    </row>
    <row r="3" spans="1:11" s="174" customFormat="1" x14ac:dyDescent="0.3">
      <c r="A3" s="672" t="s">
        <v>35</v>
      </c>
      <c r="B3" s="672"/>
      <c r="C3" s="672"/>
      <c r="D3" s="672"/>
      <c r="E3" s="672"/>
      <c r="F3" s="672"/>
      <c r="G3" s="672"/>
      <c r="H3" s="672"/>
      <c r="I3" s="672"/>
      <c r="J3" s="672"/>
      <c r="K3" s="672"/>
    </row>
    <row r="4" spans="1:11" s="174" customFormat="1" x14ac:dyDescent="0.3">
      <c r="A4" s="672" t="s">
        <v>4161</v>
      </c>
      <c r="B4" s="672"/>
      <c r="C4" s="672"/>
      <c r="D4" s="672"/>
      <c r="E4" s="672"/>
      <c r="F4" s="672"/>
      <c r="G4" s="672"/>
      <c r="H4" s="672"/>
      <c r="I4" s="672"/>
      <c r="J4" s="672"/>
      <c r="K4" s="672"/>
    </row>
    <row r="5" spans="1:11" s="174" customFormat="1" x14ac:dyDescent="0.3">
      <c r="A5" s="672" t="s">
        <v>4274</v>
      </c>
      <c r="B5" s="672"/>
      <c r="C5" s="672"/>
      <c r="D5" s="672"/>
      <c r="E5" s="672"/>
      <c r="F5" s="672"/>
      <c r="G5" s="672"/>
      <c r="H5" s="672"/>
      <c r="I5" s="672"/>
      <c r="J5" s="672"/>
      <c r="K5" s="672"/>
    </row>
    <row r="6" spans="1:11" s="174" customFormat="1" x14ac:dyDescent="0.3">
      <c r="A6" s="673" t="s">
        <v>4229</v>
      </c>
      <c r="B6" s="673"/>
      <c r="C6" s="673"/>
      <c r="D6" s="673"/>
      <c r="E6" s="673"/>
      <c r="F6" s="673"/>
      <c r="G6" s="673"/>
      <c r="H6" s="673"/>
      <c r="I6" s="673"/>
      <c r="J6" s="673"/>
      <c r="K6" s="673"/>
    </row>
    <row r="7" spans="1:11" s="117" customFormat="1" ht="15" customHeight="1" x14ac:dyDescent="0.25">
      <c r="A7" s="665" t="s">
        <v>4248</v>
      </c>
      <c r="B7" s="665"/>
      <c r="C7" s="665"/>
      <c r="D7" s="176" t="s">
        <v>533</v>
      </c>
      <c r="E7" s="176" t="s">
        <v>533</v>
      </c>
      <c r="F7" s="176" t="s">
        <v>533</v>
      </c>
      <c r="G7" s="176" t="s">
        <v>533</v>
      </c>
      <c r="H7" s="176" t="s">
        <v>533</v>
      </c>
      <c r="I7" s="176" t="s">
        <v>533</v>
      </c>
      <c r="J7" s="176" t="s">
        <v>533</v>
      </c>
      <c r="K7" s="176" t="s">
        <v>533</v>
      </c>
    </row>
    <row r="8" spans="1:11" s="117" customFormat="1" ht="15" customHeight="1" x14ac:dyDescent="0.25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1" s="117" customFormat="1" ht="25.5" customHeight="1" x14ac:dyDescent="0.25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1" s="107" customFormat="1" ht="12.5" x14ac:dyDescent="0.25">
      <c r="A10" s="99" t="s">
        <v>4930</v>
      </c>
      <c r="B10" s="99" t="s">
        <v>5648</v>
      </c>
      <c r="C10" s="164">
        <v>95226</v>
      </c>
      <c r="D10" s="268">
        <v>1090</v>
      </c>
      <c r="E10" s="177">
        <v>0</v>
      </c>
      <c r="F10" s="101">
        <f t="shared" ref="F10:F18" si="0">SUM(C10,E10,D10)</f>
        <v>96316</v>
      </c>
      <c r="G10" s="323">
        <f>+(C10/30)*30</f>
        <v>95226</v>
      </c>
      <c r="H10" s="164">
        <f>+(C10/30)*5</f>
        <v>15871</v>
      </c>
      <c r="I10" s="164">
        <f>+(C10+E10)/30*40</f>
        <v>126968</v>
      </c>
      <c r="J10" s="101">
        <v>0</v>
      </c>
      <c r="K10" s="164">
        <f>+G10+H10+I10+J10</f>
        <v>238065</v>
      </c>
    </row>
    <row r="11" spans="1:11" s="107" customFormat="1" ht="12.5" x14ac:dyDescent="0.25">
      <c r="A11" s="99" t="s">
        <v>5678</v>
      </c>
      <c r="B11" s="99" t="s">
        <v>5679</v>
      </c>
      <c r="C11" s="164">
        <v>64171.500000000007</v>
      </c>
      <c r="D11" s="268">
        <v>1280</v>
      </c>
      <c r="E11" s="177">
        <v>0</v>
      </c>
      <c r="F11" s="101">
        <f t="shared" si="0"/>
        <v>65451.500000000007</v>
      </c>
      <c r="G11" s="323">
        <f t="shared" ref="G11:G18" si="1">+(C11/30)*30</f>
        <v>64171.500000000007</v>
      </c>
      <c r="H11" s="164">
        <f t="shared" ref="H11:H18" si="2">+(C11/30)*5</f>
        <v>10695.25</v>
      </c>
      <c r="I11" s="164">
        <f t="shared" ref="I11:I18" si="3">+(C11+E11)/30*40</f>
        <v>85562</v>
      </c>
      <c r="J11" s="101">
        <v>0</v>
      </c>
      <c r="K11" s="164">
        <f t="shared" ref="K11:K18" si="4">+G11+H11+I11+J11</f>
        <v>160428.75</v>
      </c>
    </row>
    <row r="12" spans="1:11" s="107" customFormat="1" ht="12.5" x14ac:dyDescent="0.25">
      <c r="A12" s="99" t="s">
        <v>5659</v>
      </c>
      <c r="B12" s="99" t="s">
        <v>5660</v>
      </c>
      <c r="C12" s="164">
        <v>50365.5</v>
      </c>
      <c r="D12" s="268">
        <v>1280</v>
      </c>
      <c r="E12" s="177">
        <v>0</v>
      </c>
      <c r="F12" s="101">
        <f t="shared" si="0"/>
        <v>51645.5</v>
      </c>
      <c r="G12" s="323">
        <f t="shared" si="1"/>
        <v>50365.5</v>
      </c>
      <c r="H12" s="164">
        <f t="shared" si="2"/>
        <v>8394.25</v>
      </c>
      <c r="I12" s="164">
        <f t="shared" si="3"/>
        <v>67154</v>
      </c>
      <c r="J12" s="101">
        <v>0</v>
      </c>
      <c r="K12" s="164">
        <f t="shared" si="4"/>
        <v>125913.75</v>
      </c>
    </row>
    <row r="13" spans="1:11" s="107" customFormat="1" ht="12.5" x14ac:dyDescent="0.25">
      <c r="A13" s="99" t="s">
        <v>5661</v>
      </c>
      <c r="B13" s="99" t="s">
        <v>5662</v>
      </c>
      <c r="C13" s="164">
        <v>40530</v>
      </c>
      <c r="D13" s="268">
        <v>1280</v>
      </c>
      <c r="E13" s="177">
        <v>0</v>
      </c>
      <c r="F13" s="101">
        <f t="shared" si="0"/>
        <v>41810</v>
      </c>
      <c r="G13" s="323">
        <f t="shared" si="1"/>
        <v>40530</v>
      </c>
      <c r="H13" s="164">
        <f t="shared" si="2"/>
        <v>6755</v>
      </c>
      <c r="I13" s="164">
        <f t="shared" si="3"/>
        <v>54040</v>
      </c>
      <c r="J13" s="101">
        <v>0</v>
      </c>
      <c r="K13" s="164">
        <f t="shared" si="4"/>
        <v>101325</v>
      </c>
    </row>
    <row r="14" spans="1:11" s="107" customFormat="1" ht="12.5" x14ac:dyDescent="0.25">
      <c r="A14" s="99" t="s">
        <v>4931</v>
      </c>
      <c r="B14" s="99" t="s">
        <v>5663</v>
      </c>
      <c r="C14" s="164">
        <v>36027</v>
      </c>
      <c r="D14" s="268">
        <v>1280</v>
      </c>
      <c r="E14" s="177">
        <v>0</v>
      </c>
      <c r="F14" s="101">
        <f t="shared" si="0"/>
        <v>37307</v>
      </c>
      <c r="G14" s="323">
        <f t="shared" si="1"/>
        <v>36027</v>
      </c>
      <c r="H14" s="164">
        <f t="shared" si="2"/>
        <v>6004.5</v>
      </c>
      <c r="I14" s="164">
        <f t="shared" si="3"/>
        <v>48036</v>
      </c>
      <c r="J14" s="101">
        <v>0</v>
      </c>
      <c r="K14" s="164">
        <f t="shared" si="4"/>
        <v>90067.5</v>
      </c>
    </row>
    <row r="15" spans="1:11" s="107" customFormat="1" ht="12.5" x14ac:dyDescent="0.25">
      <c r="A15" s="99" t="s">
        <v>5582</v>
      </c>
      <c r="B15" s="99" t="s">
        <v>5664</v>
      </c>
      <c r="C15" s="164">
        <v>32196</v>
      </c>
      <c r="D15" s="268">
        <v>1280</v>
      </c>
      <c r="E15" s="177">
        <v>0</v>
      </c>
      <c r="F15" s="101">
        <f t="shared" si="0"/>
        <v>33476</v>
      </c>
      <c r="G15" s="323">
        <f t="shared" si="1"/>
        <v>32196</v>
      </c>
      <c r="H15" s="164">
        <f t="shared" si="2"/>
        <v>5366</v>
      </c>
      <c r="I15" s="164">
        <f t="shared" si="3"/>
        <v>42928</v>
      </c>
      <c r="J15" s="101">
        <v>0</v>
      </c>
      <c r="K15" s="164">
        <f t="shared" si="4"/>
        <v>80490</v>
      </c>
    </row>
    <row r="16" spans="1:11" s="107" customFormat="1" ht="12.5" x14ac:dyDescent="0.25">
      <c r="A16" s="99" t="s">
        <v>5581</v>
      </c>
      <c r="B16" s="99" t="s">
        <v>5665</v>
      </c>
      <c r="C16" s="164">
        <v>27019.5</v>
      </c>
      <c r="D16" s="268">
        <v>1280</v>
      </c>
      <c r="E16" s="177">
        <v>0</v>
      </c>
      <c r="F16" s="101">
        <f t="shared" si="0"/>
        <v>28299.5</v>
      </c>
      <c r="G16" s="323">
        <f t="shared" si="1"/>
        <v>27019.5</v>
      </c>
      <c r="H16" s="164">
        <f t="shared" si="2"/>
        <v>4503.25</v>
      </c>
      <c r="I16" s="164">
        <f t="shared" si="3"/>
        <v>36026</v>
      </c>
      <c r="J16" s="101">
        <v>0</v>
      </c>
      <c r="K16" s="164">
        <f t="shared" si="4"/>
        <v>67548.75</v>
      </c>
    </row>
    <row r="17" spans="1:11" s="107" customFormat="1" ht="12.5" x14ac:dyDescent="0.25">
      <c r="A17" s="99" t="s">
        <v>5580</v>
      </c>
      <c r="B17" s="99" t="s">
        <v>5666</v>
      </c>
      <c r="C17" s="164">
        <v>22464</v>
      </c>
      <c r="D17" s="268">
        <v>1280</v>
      </c>
      <c r="E17" s="177">
        <v>0</v>
      </c>
      <c r="F17" s="101">
        <f t="shared" si="0"/>
        <v>23744</v>
      </c>
      <c r="G17" s="323">
        <f t="shared" si="1"/>
        <v>22464</v>
      </c>
      <c r="H17" s="164">
        <f t="shared" si="2"/>
        <v>3744</v>
      </c>
      <c r="I17" s="164">
        <f t="shared" si="3"/>
        <v>29952</v>
      </c>
      <c r="J17" s="101">
        <v>0</v>
      </c>
      <c r="K17" s="164">
        <f t="shared" si="4"/>
        <v>56160</v>
      </c>
    </row>
    <row r="18" spans="1:11" s="107" customFormat="1" ht="12.5" x14ac:dyDescent="0.25">
      <c r="A18" s="99" t="s">
        <v>5578</v>
      </c>
      <c r="B18" s="99" t="s">
        <v>5667</v>
      </c>
      <c r="C18" s="164">
        <v>20077.5</v>
      </c>
      <c r="D18" s="268">
        <v>1280</v>
      </c>
      <c r="E18" s="177">
        <v>0</v>
      </c>
      <c r="F18" s="101">
        <f t="shared" si="0"/>
        <v>21357.5</v>
      </c>
      <c r="G18" s="323">
        <f t="shared" si="1"/>
        <v>20077.5</v>
      </c>
      <c r="H18" s="164">
        <f t="shared" si="2"/>
        <v>3346.25</v>
      </c>
      <c r="I18" s="164">
        <f t="shared" si="3"/>
        <v>26770</v>
      </c>
      <c r="J18" s="101">
        <v>0</v>
      </c>
      <c r="K18" s="164">
        <f t="shared" si="4"/>
        <v>50193.75</v>
      </c>
    </row>
    <row r="19" spans="1:11" s="174" customFormat="1" x14ac:dyDescent="0.3">
      <c r="A19" s="269"/>
      <c r="B19" s="269"/>
      <c r="C19" s="185"/>
      <c r="D19" s="185"/>
      <c r="E19" s="185"/>
      <c r="F19" s="185"/>
      <c r="G19" s="185"/>
      <c r="H19" s="185"/>
      <c r="I19" s="185"/>
      <c r="J19" s="185"/>
      <c r="K19" s="185"/>
    </row>
    <row r="20" spans="1:11" s="174" customFormat="1" x14ac:dyDescent="0.3">
      <c r="A20" s="186"/>
      <c r="B20" s="187"/>
      <c r="C20" s="188"/>
      <c r="D20" s="188"/>
      <c r="E20" s="188"/>
      <c r="F20" s="188"/>
      <c r="G20" s="188"/>
      <c r="H20" s="188"/>
      <c r="I20" s="188"/>
      <c r="J20" s="188"/>
      <c r="K20" s="188"/>
    </row>
    <row r="21" spans="1:11" s="117" customFormat="1" ht="15" customHeight="1" x14ac:dyDescent="0.25">
      <c r="A21" s="665" t="s">
        <v>4261</v>
      </c>
      <c r="B21" s="665"/>
      <c r="C21" s="665"/>
      <c r="D21" s="189" t="s">
        <v>533</v>
      </c>
      <c r="E21" s="189" t="s">
        <v>533</v>
      </c>
      <c r="F21" s="189" t="s">
        <v>533</v>
      </c>
      <c r="G21" s="189" t="s">
        <v>533</v>
      </c>
      <c r="H21" s="189" t="s">
        <v>533</v>
      </c>
      <c r="I21" s="189" t="s">
        <v>533</v>
      </c>
      <c r="J21" s="189" t="s">
        <v>533</v>
      </c>
      <c r="K21" s="189" t="s">
        <v>533</v>
      </c>
    </row>
    <row r="22" spans="1:11" s="117" customFormat="1" ht="15" customHeight="1" x14ac:dyDescent="0.25">
      <c r="A22" s="666" t="s">
        <v>4249</v>
      </c>
      <c r="B22" s="668" t="s">
        <v>4231</v>
      </c>
      <c r="C22" s="670" t="s">
        <v>4250</v>
      </c>
      <c r="D22" s="670" t="s">
        <v>4250</v>
      </c>
      <c r="E22" s="670" t="s">
        <v>4250</v>
      </c>
      <c r="F22" s="670" t="s">
        <v>4250</v>
      </c>
      <c r="G22" s="670" t="s">
        <v>4251</v>
      </c>
      <c r="H22" s="670" t="s">
        <v>4251</v>
      </c>
      <c r="I22" s="670" t="s">
        <v>4251</v>
      </c>
      <c r="J22" s="670" t="s">
        <v>4251</v>
      </c>
      <c r="K22" s="671" t="s">
        <v>4251</v>
      </c>
    </row>
    <row r="23" spans="1:11" s="117" customFormat="1" ht="24" customHeight="1" x14ac:dyDescent="0.25">
      <c r="A23" s="667" t="s">
        <v>4249</v>
      </c>
      <c r="B23" s="669" t="s">
        <v>4252</v>
      </c>
      <c r="C23" s="190" t="s">
        <v>4253</v>
      </c>
      <c r="D23" s="190" t="s">
        <v>4254</v>
      </c>
      <c r="E23" s="190" t="s">
        <v>4255</v>
      </c>
      <c r="F23" s="190" t="s">
        <v>4256</v>
      </c>
      <c r="G23" s="120" t="s">
        <v>4257</v>
      </c>
      <c r="H23" s="120" t="s">
        <v>4258</v>
      </c>
      <c r="I23" s="190" t="s">
        <v>4259</v>
      </c>
      <c r="J23" s="190" t="s">
        <v>4260</v>
      </c>
      <c r="K23" s="191" t="s">
        <v>4256</v>
      </c>
    </row>
    <row r="24" spans="1:11" s="107" customFormat="1" ht="12.5" x14ac:dyDescent="0.25">
      <c r="A24" s="99" t="s">
        <v>5649</v>
      </c>
      <c r="B24" s="99" t="s">
        <v>5650</v>
      </c>
      <c r="C24" s="164">
        <v>22464</v>
      </c>
      <c r="D24" s="268">
        <v>1280</v>
      </c>
      <c r="E24" s="268">
        <v>0</v>
      </c>
      <c r="F24" s="101">
        <f>SUM(C24,E24,D24)</f>
        <v>23744</v>
      </c>
      <c r="G24" s="164">
        <v>22464</v>
      </c>
      <c r="H24" s="164">
        <f t="shared" ref="H24:H65" si="5">+(C24/30)*5</f>
        <v>3744</v>
      </c>
      <c r="I24" s="164">
        <f t="shared" ref="I24:I65" si="6">+(C24+E24)/30*40</f>
        <v>29952</v>
      </c>
      <c r="J24" s="101">
        <v>0</v>
      </c>
      <c r="K24" s="164">
        <f>+G24+H24+I24+J24</f>
        <v>56160</v>
      </c>
    </row>
    <row r="25" spans="1:11" s="107" customFormat="1" ht="12.5" x14ac:dyDescent="0.25">
      <c r="A25" s="99" t="s">
        <v>5651</v>
      </c>
      <c r="B25" s="99" t="s">
        <v>5652</v>
      </c>
      <c r="C25" s="164">
        <v>20077.5</v>
      </c>
      <c r="D25" s="268">
        <v>1280</v>
      </c>
      <c r="E25" s="268">
        <v>0</v>
      </c>
      <c r="F25" s="101">
        <f t="shared" ref="F25:F65" si="7">SUM(C25,E25,D25)</f>
        <v>21357.5</v>
      </c>
      <c r="G25" s="164">
        <v>20077.5</v>
      </c>
      <c r="H25" s="164">
        <f t="shared" si="5"/>
        <v>3346.25</v>
      </c>
      <c r="I25" s="164">
        <f t="shared" si="6"/>
        <v>26770</v>
      </c>
      <c r="J25" s="101">
        <v>0</v>
      </c>
      <c r="K25" s="164">
        <f t="shared" ref="K25:K65" si="8">+G25+H25+I25+J25</f>
        <v>50193.75</v>
      </c>
    </row>
    <row r="26" spans="1:11" s="107" customFormat="1" ht="12.5" x14ac:dyDescent="0.25">
      <c r="A26" s="99" t="s">
        <v>5653</v>
      </c>
      <c r="B26" s="99" t="s">
        <v>5654</v>
      </c>
      <c r="C26" s="164">
        <v>19714.5</v>
      </c>
      <c r="D26" s="268">
        <v>1280</v>
      </c>
      <c r="E26" s="268">
        <v>0</v>
      </c>
      <c r="F26" s="101">
        <f t="shared" si="7"/>
        <v>20994.5</v>
      </c>
      <c r="G26" s="164">
        <v>19714.5</v>
      </c>
      <c r="H26" s="164">
        <f t="shared" si="5"/>
        <v>3285.75</v>
      </c>
      <c r="I26" s="164">
        <f t="shared" si="6"/>
        <v>26286</v>
      </c>
      <c r="J26" s="101">
        <v>0</v>
      </c>
      <c r="K26" s="164">
        <f t="shared" si="8"/>
        <v>49286.25</v>
      </c>
    </row>
    <row r="27" spans="1:11" s="107" customFormat="1" ht="12.5" x14ac:dyDescent="0.25">
      <c r="A27" s="99" t="s">
        <v>5655</v>
      </c>
      <c r="B27" s="99" t="s">
        <v>5656</v>
      </c>
      <c r="C27" s="164">
        <v>19345.5</v>
      </c>
      <c r="D27" s="268">
        <v>1280</v>
      </c>
      <c r="E27" s="268">
        <v>0</v>
      </c>
      <c r="F27" s="101">
        <f t="shared" si="7"/>
        <v>20625.5</v>
      </c>
      <c r="G27" s="164">
        <v>19345.5</v>
      </c>
      <c r="H27" s="164">
        <f t="shared" si="5"/>
        <v>3224.25</v>
      </c>
      <c r="I27" s="164">
        <f t="shared" si="6"/>
        <v>25794</v>
      </c>
      <c r="J27" s="101">
        <v>0</v>
      </c>
      <c r="K27" s="164">
        <f t="shared" si="8"/>
        <v>48363.75</v>
      </c>
    </row>
    <row r="28" spans="1:11" s="107" customFormat="1" ht="12.5" x14ac:dyDescent="0.25">
      <c r="A28" s="99" t="s">
        <v>5657</v>
      </c>
      <c r="B28" s="99" t="s">
        <v>5658</v>
      </c>
      <c r="C28" s="164">
        <v>18570</v>
      </c>
      <c r="D28" s="268">
        <v>1280</v>
      </c>
      <c r="E28" s="268">
        <v>0</v>
      </c>
      <c r="F28" s="101">
        <f t="shared" si="7"/>
        <v>19850</v>
      </c>
      <c r="G28" s="164">
        <v>18570</v>
      </c>
      <c r="H28" s="164">
        <f t="shared" si="5"/>
        <v>3095</v>
      </c>
      <c r="I28" s="164">
        <f t="shared" si="6"/>
        <v>24760</v>
      </c>
      <c r="J28" s="101">
        <v>0</v>
      </c>
      <c r="K28" s="164">
        <f t="shared" si="8"/>
        <v>46425</v>
      </c>
    </row>
    <row r="29" spans="1:11" s="107" customFormat="1" ht="12.5" x14ac:dyDescent="0.25">
      <c r="A29" s="99" t="s">
        <v>5690</v>
      </c>
      <c r="B29" s="99" t="s">
        <v>5691</v>
      </c>
      <c r="C29" s="164">
        <v>18570</v>
      </c>
      <c r="D29" s="268">
        <v>1280</v>
      </c>
      <c r="E29" s="268">
        <v>0</v>
      </c>
      <c r="F29" s="101">
        <f t="shared" si="7"/>
        <v>19850</v>
      </c>
      <c r="G29" s="164">
        <v>18570</v>
      </c>
      <c r="H29" s="164">
        <f t="shared" si="5"/>
        <v>3095</v>
      </c>
      <c r="I29" s="164">
        <f t="shared" si="6"/>
        <v>24760</v>
      </c>
      <c r="J29" s="101">
        <v>0</v>
      </c>
      <c r="K29" s="164">
        <f t="shared" si="8"/>
        <v>46425</v>
      </c>
    </row>
    <row r="30" spans="1:11" s="107" customFormat="1" ht="12.5" x14ac:dyDescent="0.25">
      <c r="A30" s="99" t="s">
        <v>5692</v>
      </c>
      <c r="B30" s="99" t="s">
        <v>5693</v>
      </c>
      <c r="C30" s="164">
        <v>17484</v>
      </c>
      <c r="D30" s="268">
        <v>1280</v>
      </c>
      <c r="E30" s="268">
        <v>0</v>
      </c>
      <c r="F30" s="101">
        <f t="shared" si="7"/>
        <v>18764</v>
      </c>
      <c r="G30" s="164">
        <v>17484</v>
      </c>
      <c r="H30" s="164">
        <f t="shared" si="5"/>
        <v>2914</v>
      </c>
      <c r="I30" s="164">
        <f t="shared" si="6"/>
        <v>23312</v>
      </c>
      <c r="J30" s="101">
        <v>0</v>
      </c>
      <c r="K30" s="164">
        <f t="shared" si="8"/>
        <v>43710</v>
      </c>
    </row>
    <row r="31" spans="1:11" s="107" customFormat="1" ht="12.5" x14ac:dyDescent="0.25">
      <c r="A31" s="99" t="s">
        <v>5694</v>
      </c>
      <c r="B31" s="99" t="s">
        <v>5695</v>
      </c>
      <c r="C31" s="164">
        <v>14623.5</v>
      </c>
      <c r="D31" s="268">
        <v>1280</v>
      </c>
      <c r="E31" s="268">
        <v>0</v>
      </c>
      <c r="F31" s="101">
        <f t="shared" si="7"/>
        <v>15903.5</v>
      </c>
      <c r="G31" s="164">
        <v>14623.5</v>
      </c>
      <c r="H31" s="164">
        <f t="shared" si="5"/>
        <v>2437.25</v>
      </c>
      <c r="I31" s="164">
        <f t="shared" si="6"/>
        <v>19498</v>
      </c>
      <c r="J31" s="101">
        <v>0</v>
      </c>
      <c r="K31" s="164">
        <f t="shared" si="8"/>
        <v>36558.75</v>
      </c>
    </row>
    <row r="32" spans="1:11" s="107" customFormat="1" ht="12.5" x14ac:dyDescent="0.25">
      <c r="A32" s="99" t="s">
        <v>5696</v>
      </c>
      <c r="B32" s="99" t="s">
        <v>5697</v>
      </c>
      <c r="C32" s="164">
        <v>13683</v>
      </c>
      <c r="D32" s="268">
        <v>1280</v>
      </c>
      <c r="E32" s="268">
        <v>0</v>
      </c>
      <c r="F32" s="101">
        <f t="shared" si="7"/>
        <v>14963</v>
      </c>
      <c r="G32" s="164">
        <v>13683</v>
      </c>
      <c r="H32" s="164">
        <f t="shared" si="5"/>
        <v>2280.5</v>
      </c>
      <c r="I32" s="164">
        <f t="shared" si="6"/>
        <v>18244</v>
      </c>
      <c r="J32" s="101">
        <v>0</v>
      </c>
      <c r="K32" s="164">
        <f t="shared" si="8"/>
        <v>34207.5</v>
      </c>
    </row>
    <row r="33" spans="1:11" s="107" customFormat="1" ht="12.5" x14ac:dyDescent="0.25">
      <c r="A33" s="99" t="s">
        <v>5698</v>
      </c>
      <c r="B33" s="99" t="s">
        <v>5699</v>
      </c>
      <c r="C33" s="164">
        <v>12172.5</v>
      </c>
      <c r="D33" s="268">
        <v>1280</v>
      </c>
      <c r="E33" s="268">
        <v>0</v>
      </c>
      <c r="F33" s="101">
        <f t="shared" si="7"/>
        <v>13452.5</v>
      </c>
      <c r="G33" s="164">
        <v>12172.5</v>
      </c>
      <c r="H33" s="164">
        <f t="shared" si="5"/>
        <v>2028.75</v>
      </c>
      <c r="I33" s="164">
        <f t="shared" si="6"/>
        <v>16230</v>
      </c>
      <c r="J33" s="101">
        <v>0</v>
      </c>
      <c r="K33" s="164">
        <f t="shared" si="8"/>
        <v>30431.25</v>
      </c>
    </row>
    <row r="34" spans="1:11" s="107" customFormat="1" ht="12.5" x14ac:dyDescent="0.25">
      <c r="A34" s="99" t="s">
        <v>5684</v>
      </c>
      <c r="B34" s="99" t="s">
        <v>5685</v>
      </c>
      <c r="C34" s="164">
        <v>11233.5</v>
      </c>
      <c r="D34" s="268">
        <v>1280</v>
      </c>
      <c r="E34" s="268">
        <v>0</v>
      </c>
      <c r="F34" s="101">
        <f t="shared" si="7"/>
        <v>12513.5</v>
      </c>
      <c r="G34" s="164">
        <v>11233.5</v>
      </c>
      <c r="H34" s="164">
        <f t="shared" si="5"/>
        <v>1872.25</v>
      </c>
      <c r="I34" s="164">
        <f t="shared" si="6"/>
        <v>14978</v>
      </c>
      <c r="J34" s="101">
        <v>0</v>
      </c>
      <c r="K34" s="164">
        <f t="shared" si="8"/>
        <v>28083.75</v>
      </c>
    </row>
    <row r="35" spans="1:11" s="107" customFormat="1" ht="12.5" x14ac:dyDescent="0.25">
      <c r="A35" s="99" t="s">
        <v>5686</v>
      </c>
      <c r="B35" s="99" t="s">
        <v>5687</v>
      </c>
      <c r="C35" s="164">
        <v>10329</v>
      </c>
      <c r="D35" s="268">
        <v>1280</v>
      </c>
      <c r="E35" s="268">
        <v>0</v>
      </c>
      <c r="F35" s="101">
        <f t="shared" si="7"/>
        <v>11609</v>
      </c>
      <c r="G35" s="164">
        <v>10329</v>
      </c>
      <c r="H35" s="164">
        <f t="shared" si="5"/>
        <v>1721.5</v>
      </c>
      <c r="I35" s="164">
        <f t="shared" si="6"/>
        <v>13772</v>
      </c>
      <c r="J35" s="101">
        <v>0</v>
      </c>
      <c r="K35" s="164">
        <f t="shared" si="8"/>
        <v>25822.5</v>
      </c>
    </row>
    <row r="36" spans="1:11" s="107" customFormat="1" ht="12.5" x14ac:dyDescent="0.25">
      <c r="A36" s="99" t="s">
        <v>5688</v>
      </c>
      <c r="B36" s="99" t="s">
        <v>5689</v>
      </c>
      <c r="C36" s="164">
        <v>9973.5</v>
      </c>
      <c r="D36" s="268">
        <v>1280</v>
      </c>
      <c r="E36" s="268">
        <v>0</v>
      </c>
      <c r="F36" s="101">
        <f t="shared" si="7"/>
        <v>11253.5</v>
      </c>
      <c r="G36" s="164">
        <v>9973.5</v>
      </c>
      <c r="H36" s="164">
        <f t="shared" si="5"/>
        <v>1662.25</v>
      </c>
      <c r="I36" s="164">
        <f t="shared" si="6"/>
        <v>13298</v>
      </c>
      <c r="J36" s="101">
        <v>0</v>
      </c>
      <c r="K36" s="164">
        <f t="shared" si="8"/>
        <v>24933.75</v>
      </c>
    </row>
    <row r="37" spans="1:11" s="107" customFormat="1" ht="12.5" x14ac:dyDescent="0.25">
      <c r="A37" s="99" t="s">
        <v>5700</v>
      </c>
      <c r="B37" s="99" t="s">
        <v>5701</v>
      </c>
      <c r="C37" s="164">
        <v>9183</v>
      </c>
      <c r="D37" s="268">
        <v>1280</v>
      </c>
      <c r="E37" s="268">
        <v>0</v>
      </c>
      <c r="F37" s="101">
        <f t="shared" si="7"/>
        <v>10463</v>
      </c>
      <c r="G37" s="164">
        <v>9183</v>
      </c>
      <c r="H37" s="164">
        <f t="shared" si="5"/>
        <v>1530.5</v>
      </c>
      <c r="I37" s="164">
        <f t="shared" si="6"/>
        <v>12244</v>
      </c>
      <c r="J37" s="101">
        <v>0</v>
      </c>
      <c r="K37" s="164">
        <f t="shared" si="8"/>
        <v>22957.5</v>
      </c>
    </row>
    <row r="38" spans="1:11" s="107" customFormat="1" ht="12.5" x14ac:dyDescent="0.25">
      <c r="A38" s="99" t="s">
        <v>5702</v>
      </c>
      <c r="B38" s="99" t="s">
        <v>5703</v>
      </c>
      <c r="C38" s="164">
        <v>9009</v>
      </c>
      <c r="D38" s="268">
        <v>1280</v>
      </c>
      <c r="E38" s="268">
        <v>0</v>
      </c>
      <c r="F38" s="101">
        <f t="shared" si="7"/>
        <v>10289</v>
      </c>
      <c r="G38" s="164">
        <v>9009</v>
      </c>
      <c r="H38" s="164">
        <f t="shared" si="5"/>
        <v>1501.5</v>
      </c>
      <c r="I38" s="164">
        <f t="shared" si="6"/>
        <v>12012</v>
      </c>
      <c r="J38" s="101">
        <v>0</v>
      </c>
      <c r="K38" s="164">
        <f t="shared" si="8"/>
        <v>22522.5</v>
      </c>
    </row>
    <row r="39" spans="1:11" s="107" customFormat="1" ht="12.5" x14ac:dyDescent="0.25">
      <c r="A39" s="99" t="s">
        <v>5680</v>
      </c>
      <c r="B39" s="99" t="s">
        <v>5681</v>
      </c>
      <c r="C39" s="164">
        <v>11233.5</v>
      </c>
      <c r="D39" s="268">
        <v>1280</v>
      </c>
      <c r="E39" s="268">
        <v>0</v>
      </c>
      <c r="F39" s="101">
        <f t="shared" si="7"/>
        <v>12513.5</v>
      </c>
      <c r="G39" s="164">
        <v>11233.5</v>
      </c>
      <c r="H39" s="164">
        <f t="shared" si="5"/>
        <v>1872.25</v>
      </c>
      <c r="I39" s="164">
        <f t="shared" si="6"/>
        <v>14978</v>
      </c>
      <c r="J39" s="101">
        <v>0</v>
      </c>
      <c r="K39" s="164">
        <f t="shared" si="8"/>
        <v>28083.75</v>
      </c>
    </row>
    <row r="40" spans="1:11" s="107" customFormat="1" ht="12.5" x14ac:dyDescent="0.25">
      <c r="A40" s="99" t="s">
        <v>5709</v>
      </c>
      <c r="B40" s="99" t="s">
        <v>5710</v>
      </c>
      <c r="C40" s="164">
        <v>10329</v>
      </c>
      <c r="D40" s="268">
        <v>1280</v>
      </c>
      <c r="E40" s="268">
        <v>0</v>
      </c>
      <c r="F40" s="101">
        <f t="shared" si="7"/>
        <v>11609</v>
      </c>
      <c r="G40" s="164">
        <v>10329</v>
      </c>
      <c r="H40" s="164">
        <f t="shared" si="5"/>
        <v>1721.5</v>
      </c>
      <c r="I40" s="164">
        <f t="shared" si="6"/>
        <v>13772</v>
      </c>
      <c r="J40" s="101">
        <v>0</v>
      </c>
      <c r="K40" s="164">
        <f t="shared" si="8"/>
        <v>25822.5</v>
      </c>
    </row>
    <row r="41" spans="1:11" s="107" customFormat="1" ht="12.5" x14ac:dyDescent="0.25">
      <c r="A41" s="99" t="s">
        <v>5682</v>
      </c>
      <c r="B41" s="99" t="s">
        <v>5683</v>
      </c>
      <c r="C41" s="164">
        <v>9973.5</v>
      </c>
      <c r="D41" s="268">
        <v>1280</v>
      </c>
      <c r="E41" s="268">
        <v>0</v>
      </c>
      <c r="F41" s="101">
        <f t="shared" si="7"/>
        <v>11253.5</v>
      </c>
      <c r="G41" s="164">
        <v>9973.5</v>
      </c>
      <c r="H41" s="164">
        <f t="shared" si="5"/>
        <v>1662.25</v>
      </c>
      <c r="I41" s="164">
        <f t="shared" si="6"/>
        <v>13298</v>
      </c>
      <c r="J41" s="101">
        <v>0</v>
      </c>
      <c r="K41" s="164">
        <f t="shared" si="8"/>
        <v>24933.75</v>
      </c>
    </row>
    <row r="42" spans="1:11" s="107" customFormat="1" ht="12.5" x14ac:dyDescent="0.25">
      <c r="A42" s="99" t="s">
        <v>5711</v>
      </c>
      <c r="B42" s="99" t="s">
        <v>5712</v>
      </c>
      <c r="C42" s="164">
        <v>9183</v>
      </c>
      <c r="D42" s="268">
        <v>1280</v>
      </c>
      <c r="E42" s="268">
        <v>0</v>
      </c>
      <c r="F42" s="101">
        <f t="shared" si="7"/>
        <v>10463</v>
      </c>
      <c r="G42" s="164">
        <v>9183</v>
      </c>
      <c r="H42" s="164">
        <f t="shared" si="5"/>
        <v>1530.5</v>
      </c>
      <c r="I42" s="164">
        <f t="shared" si="6"/>
        <v>12244</v>
      </c>
      <c r="J42" s="101">
        <v>0</v>
      </c>
      <c r="K42" s="164">
        <f t="shared" si="8"/>
        <v>22957.5</v>
      </c>
    </row>
    <row r="43" spans="1:11" s="107" customFormat="1" ht="12.5" x14ac:dyDescent="0.25">
      <c r="A43" s="99" t="s">
        <v>5713</v>
      </c>
      <c r="B43" s="99" t="s">
        <v>5720</v>
      </c>
      <c r="C43" s="164">
        <v>9009</v>
      </c>
      <c r="D43" s="268">
        <v>1280</v>
      </c>
      <c r="E43" s="268">
        <v>0</v>
      </c>
      <c r="F43" s="101">
        <f t="shared" si="7"/>
        <v>10289</v>
      </c>
      <c r="G43" s="164">
        <v>9009</v>
      </c>
      <c r="H43" s="164">
        <f t="shared" si="5"/>
        <v>1501.5</v>
      </c>
      <c r="I43" s="164">
        <f t="shared" si="6"/>
        <v>12012</v>
      </c>
      <c r="J43" s="101">
        <v>0</v>
      </c>
      <c r="K43" s="164">
        <f t="shared" si="8"/>
        <v>22522.5</v>
      </c>
    </row>
    <row r="44" spans="1:11" s="107" customFormat="1" ht="12.5" x14ac:dyDescent="0.25">
      <c r="A44" s="99" t="s">
        <v>5632</v>
      </c>
      <c r="B44" s="99" t="s">
        <v>5633</v>
      </c>
      <c r="C44" s="164">
        <v>9052.5</v>
      </c>
      <c r="D44" s="268">
        <v>1280</v>
      </c>
      <c r="E44" s="268">
        <v>0</v>
      </c>
      <c r="F44" s="101">
        <f t="shared" si="7"/>
        <v>10332.5</v>
      </c>
      <c r="G44" s="164">
        <v>9052.5</v>
      </c>
      <c r="H44" s="164">
        <f t="shared" si="5"/>
        <v>1508.75</v>
      </c>
      <c r="I44" s="164">
        <f t="shared" si="6"/>
        <v>12070</v>
      </c>
      <c r="J44" s="101">
        <v>0</v>
      </c>
      <c r="K44" s="164">
        <f t="shared" si="8"/>
        <v>22631.25</v>
      </c>
    </row>
    <row r="45" spans="1:11" s="107" customFormat="1" ht="12.5" x14ac:dyDescent="0.25">
      <c r="A45" s="99" t="s">
        <v>5634</v>
      </c>
      <c r="B45" s="99" t="s">
        <v>5635</v>
      </c>
      <c r="C45" s="164">
        <v>9009</v>
      </c>
      <c r="D45" s="268">
        <v>1280</v>
      </c>
      <c r="E45" s="268">
        <v>0</v>
      </c>
      <c r="F45" s="101">
        <f t="shared" si="7"/>
        <v>10289</v>
      </c>
      <c r="G45" s="164">
        <v>9009</v>
      </c>
      <c r="H45" s="164">
        <f t="shared" si="5"/>
        <v>1501.5</v>
      </c>
      <c r="I45" s="164">
        <f t="shared" si="6"/>
        <v>12012</v>
      </c>
      <c r="J45" s="101">
        <v>0</v>
      </c>
      <c r="K45" s="164">
        <f t="shared" si="8"/>
        <v>22522.5</v>
      </c>
    </row>
    <row r="46" spans="1:11" s="107" customFormat="1" ht="12.5" x14ac:dyDescent="0.25">
      <c r="A46" s="99" t="s">
        <v>5636</v>
      </c>
      <c r="B46" s="99" t="s">
        <v>5637</v>
      </c>
      <c r="C46" s="164">
        <v>8776.5</v>
      </c>
      <c r="D46" s="268">
        <v>1280</v>
      </c>
      <c r="E46" s="268">
        <v>0</v>
      </c>
      <c r="F46" s="101">
        <f t="shared" si="7"/>
        <v>10056.5</v>
      </c>
      <c r="G46" s="164">
        <v>8776.5</v>
      </c>
      <c r="H46" s="164">
        <f t="shared" si="5"/>
        <v>1462.75</v>
      </c>
      <c r="I46" s="164">
        <f t="shared" si="6"/>
        <v>11702</v>
      </c>
      <c r="J46" s="101">
        <v>0</v>
      </c>
      <c r="K46" s="164">
        <f t="shared" si="8"/>
        <v>21941.25</v>
      </c>
    </row>
    <row r="47" spans="1:11" s="107" customFormat="1" ht="12.5" x14ac:dyDescent="0.25">
      <c r="A47" s="99" t="s">
        <v>5705</v>
      </c>
      <c r="B47" s="99" t="s">
        <v>5706</v>
      </c>
      <c r="C47" s="164">
        <v>8209.5</v>
      </c>
      <c r="D47" s="268">
        <v>1280</v>
      </c>
      <c r="E47" s="268">
        <v>0</v>
      </c>
      <c r="F47" s="101">
        <f t="shared" si="7"/>
        <v>9489.5</v>
      </c>
      <c r="G47" s="164">
        <v>8209.5</v>
      </c>
      <c r="H47" s="164">
        <f t="shared" si="5"/>
        <v>1368.25</v>
      </c>
      <c r="I47" s="164">
        <f t="shared" si="6"/>
        <v>10946</v>
      </c>
      <c r="J47" s="101">
        <v>0</v>
      </c>
      <c r="K47" s="164">
        <f t="shared" si="8"/>
        <v>20523.75</v>
      </c>
    </row>
    <row r="48" spans="1:11" s="107" customFormat="1" ht="12.5" x14ac:dyDescent="0.25">
      <c r="A48" s="99" t="s">
        <v>5707</v>
      </c>
      <c r="B48" s="99" t="s">
        <v>5708</v>
      </c>
      <c r="C48" s="164">
        <v>8089.5</v>
      </c>
      <c r="D48" s="268">
        <v>1280</v>
      </c>
      <c r="E48" s="268">
        <v>0</v>
      </c>
      <c r="F48" s="101">
        <f t="shared" si="7"/>
        <v>9369.5</v>
      </c>
      <c r="G48" s="164">
        <v>8089.4999999999991</v>
      </c>
      <c r="H48" s="164">
        <f t="shared" si="5"/>
        <v>1348.25</v>
      </c>
      <c r="I48" s="164">
        <f t="shared" si="6"/>
        <v>10786</v>
      </c>
      <c r="J48" s="101">
        <v>0</v>
      </c>
      <c r="K48" s="164">
        <f t="shared" si="8"/>
        <v>20223.75</v>
      </c>
    </row>
    <row r="49" spans="1:11" s="107" customFormat="1" ht="12.5" x14ac:dyDescent="0.25">
      <c r="A49" s="99" t="s">
        <v>5638</v>
      </c>
      <c r="B49" s="99" t="s">
        <v>5639</v>
      </c>
      <c r="C49" s="164">
        <v>9009</v>
      </c>
      <c r="D49" s="268">
        <v>1280</v>
      </c>
      <c r="E49" s="268">
        <v>0</v>
      </c>
      <c r="F49" s="101">
        <f t="shared" si="7"/>
        <v>10289</v>
      </c>
      <c r="G49" s="164">
        <v>9009</v>
      </c>
      <c r="H49" s="164">
        <f t="shared" si="5"/>
        <v>1501.5</v>
      </c>
      <c r="I49" s="164">
        <f t="shared" si="6"/>
        <v>12012</v>
      </c>
      <c r="J49" s="101">
        <v>0</v>
      </c>
      <c r="K49" s="164">
        <f t="shared" si="8"/>
        <v>22522.5</v>
      </c>
    </row>
    <row r="50" spans="1:11" s="107" customFormat="1" ht="12.5" x14ac:dyDescent="0.25">
      <c r="A50" s="99" t="s">
        <v>5640</v>
      </c>
      <c r="B50" s="99" t="s">
        <v>5641</v>
      </c>
      <c r="C50" s="164">
        <v>8776.5</v>
      </c>
      <c r="D50" s="268">
        <v>1280</v>
      </c>
      <c r="E50" s="268">
        <v>0</v>
      </c>
      <c r="F50" s="101">
        <f t="shared" si="7"/>
        <v>10056.5</v>
      </c>
      <c r="G50" s="164">
        <v>8776.5</v>
      </c>
      <c r="H50" s="164">
        <f t="shared" si="5"/>
        <v>1462.75</v>
      </c>
      <c r="I50" s="164">
        <f t="shared" si="6"/>
        <v>11702</v>
      </c>
      <c r="J50" s="101">
        <v>0</v>
      </c>
      <c r="K50" s="164">
        <f t="shared" si="8"/>
        <v>21941.25</v>
      </c>
    </row>
    <row r="51" spans="1:11" s="107" customFormat="1" ht="12.5" x14ac:dyDescent="0.25">
      <c r="A51" s="99" t="s">
        <v>5642</v>
      </c>
      <c r="B51" s="99" t="s">
        <v>5643</v>
      </c>
      <c r="C51" s="164">
        <v>8209.5</v>
      </c>
      <c r="D51" s="268">
        <v>1280</v>
      </c>
      <c r="E51" s="268">
        <v>0</v>
      </c>
      <c r="F51" s="101">
        <f t="shared" si="7"/>
        <v>9489.5</v>
      </c>
      <c r="G51" s="164">
        <v>8209.5</v>
      </c>
      <c r="H51" s="164">
        <f t="shared" si="5"/>
        <v>1368.25</v>
      </c>
      <c r="I51" s="164">
        <f t="shared" si="6"/>
        <v>10946</v>
      </c>
      <c r="J51" s="101">
        <v>0</v>
      </c>
      <c r="K51" s="164">
        <f t="shared" si="8"/>
        <v>20523.75</v>
      </c>
    </row>
    <row r="52" spans="1:11" s="107" customFormat="1" ht="12.5" x14ac:dyDescent="0.25">
      <c r="A52" s="99" t="s">
        <v>5644</v>
      </c>
      <c r="B52" s="99" t="s">
        <v>5645</v>
      </c>
      <c r="C52" s="164">
        <v>8089.5</v>
      </c>
      <c r="D52" s="268">
        <v>1280</v>
      </c>
      <c r="E52" s="268">
        <v>0</v>
      </c>
      <c r="F52" s="101">
        <f t="shared" si="7"/>
        <v>9369.5</v>
      </c>
      <c r="G52" s="164">
        <v>8089.4999999999991</v>
      </c>
      <c r="H52" s="164">
        <f t="shared" si="5"/>
        <v>1348.25</v>
      </c>
      <c r="I52" s="164">
        <f t="shared" si="6"/>
        <v>10786</v>
      </c>
      <c r="J52" s="101">
        <v>0</v>
      </c>
      <c r="K52" s="164">
        <f t="shared" si="8"/>
        <v>20223.75</v>
      </c>
    </row>
    <row r="53" spans="1:11" s="107" customFormat="1" ht="12.5" x14ac:dyDescent="0.25">
      <c r="A53" s="99" t="s">
        <v>5646</v>
      </c>
      <c r="B53" s="99" t="s">
        <v>5647</v>
      </c>
      <c r="C53" s="164">
        <v>7954.5</v>
      </c>
      <c r="D53" s="268">
        <v>1280</v>
      </c>
      <c r="E53" s="268">
        <v>0</v>
      </c>
      <c r="F53" s="101">
        <f t="shared" si="7"/>
        <v>9234.5</v>
      </c>
      <c r="G53" s="164">
        <v>7954.4999999999991</v>
      </c>
      <c r="H53" s="164">
        <f t="shared" si="5"/>
        <v>1325.75</v>
      </c>
      <c r="I53" s="164">
        <f t="shared" si="6"/>
        <v>10606</v>
      </c>
      <c r="J53" s="101">
        <v>0</v>
      </c>
      <c r="K53" s="164">
        <f t="shared" si="8"/>
        <v>19886.25</v>
      </c>
    </row>
    <row r="54" spans="1:11" s="107" customFormat="1" ht="12.5" x14ac:dyDescent="0.25">
      <c r="A54" s="99" t="s">
        <v>5713</v>
      </c>
      <c r="B54" s="99" t="s">
        <v>5714</v>
      </c>
      <c r="C54" s="164">
        <v>9009</v>
      </c>
      <c r="D54" s="268">
        <v>1280</v>
      </c>
      <c r="E54" s="268">
        <v>0</v>
      </c>
      <c r="F54" s="101">
        <f t="shared" si="7"/>
        <v>10289</v>
      </c>
      <c r="G54" s="164">
        <v>9009</v>
      </c>
      <c r="H54" s="164">
        <f t="shared" si="5"/>
        <v>1501.5</v>
      </c>
      <c r="I54" s="164">
        <f t="shared" si="6"/>
        <v>12012</v>
      </c>
      <c r="J54" s="101">
        <v>0</v>
      </c>
      <c r="K54" s="164">
        <f t="shared" si="8"/>
        <v>22522.5</v>
      </c>
    </row>
    <row r="55" spans="1:11" s="107" customFormat="1" ht="12.5" x14ac:dyDescent="0.25">
      <c r="A55" s="99" t="s">
        <v>5715</v>
      </c>
      <c r="B55" s="99" t="s">
        <v>5716</v>
      </c>
      <c r="C55" s="164">
        <v>8776.5</v>
      </c>
      <c r="D55" s="268">
        <v>1280</v>
      </c>
      <c r="E55" s="268">
        <v>0</v>
      </c>
      <c r="F55" s="101">
        <f t="shared" si="7"/>
        <v>10056.5</v>
      </c>
      <c r="G55" s="164">
        <v>8776.5</v>
      </c>
      <c r="H55" s="164">
        <f t="shared" si="5"/>
        <v>1462.75</v>
      </c>
      <c r="I55" s="164">
        <f t="shared" si="6"/>
        <v>11702</v>
      </c>
      <c r="J55" s="101">
        <v>0</v>
      </c>
      <c r="K55" s="164">
        <f t="shared" si="8"/>
        <v>21941.25</v>
      </c>
    </row>
    <row r="56" spans="1:11" s="180" customFormat="1" ht="12.5" x14ac:dyDescent="0.25">
      <c r="A56" s="99" t="s">
        <v>5721</v>
      </c>
      <c r="B56" s="99" t="s">
        <v>5722</v>
      </c>
      <c r="C56" s="164">
        <v>8209.5</v>
      </c>
      <c r="D56" s="271">
        <v>1280</v>
      </c>
      <c r="E56" s="271">
        <v>0</v>
      </c>
      <c r="F56" s="101">
        <f t="shared" si="7"/>
        <v>9489.5</v>
      </c>
      <c r="G56" s="164">
        <v>8209.5</v>
      </c>
      <c r="H56" s="164">
        <f t="shared" si="5"/>
        <v>1368.25</v>
      </c>
      <c r="I56" s="164">
        <f t="shared" si="6"/>
        <v>10946</v>
      </c>
      <c r="J56" s="164">
        <v>0</v>
      </c>
      <c r="K56" s="164">
        <f t="shared" si="8"/>
        <v>20523.75</v>
      </c>
    </row>
    <row r="57" spans="1:11" s="107" customFormat="1" ht="12.5" x14ac:dyDescent="0.25">
      <c r="A57" s="99" t="s">
        <v>5723</v>
      </c>
      <c r="B57" s="99" t="s">
        <v>5724</v>
      </c>
      <c r="C57" s="164">
        <v>8089.5</v>
      </c>
      <c r="D57" s="268">
        <v>1280</v>
      </c>
      <c r="E57" s="268">
        <v>0</v>
      </c>
      <c r="F57" s="101">
        <f t="shared" si="7"/>
        <v>9369.5</v>
      </c>
      <c r="G57" s="164">
        <v>8089.4999999999991</v>
      </c>
      <c r="H57" s="164">
        <f t="shared" si="5"/>
        <v>1348.25</v>
      </c>
      <c r="I57" s="164">
        <f t="shared" si="6"/>
        <v>10786</v>
      </c>
      <c r="J57" s="101">
        <v>0</v>
      </c>
      <c r="K57" s="164">
        <f t="shared" si="8"/>
        <v>20223.75</v>
      </c>
    </row>
    <row r="58" spans="1:11" s="107" customFormat="1" ht="12.5" x14ac:dyDescent="0.25">
      <c r="A58" s="99" t="s">
        <v>5725</v>
      </c>
      <c r="B58" s="99" t="s">
        <v>5726</v>
      </c>
      <c r="C58" s="164">
        <v>7954.5</v>
      </c>
      <c r="D58" s="268">
        <v>1280</v>
      </c>
      <c r="E58" s="268">
        <v>0</v>
      </c>
      <c r="F58" s="101">
        <f t="shared" si="7"/>
        <v>9234.5</v>
      </c>
      <c r="G58" s="164">
        <v>7954.4999999999991</v>
      </c>
      <c r="H58" s="164">
        <f t="shared" si="5"/>
        <v>1325.75</v>
      </c>
      <c r="I58" s="164">
        <f t="shared" si="6"/>
        <v>10606</v>
      </c>
      <c r="J58" s="101">
        <v>0</v>
      </c>
      <c r="K58" s="164">
        <f t="shared" si="8"/>
        <v>19886.25</v>
      </c>
    </row>
    <row r="59" spans="1:11" s="107" customFormat="1" ht="12.5" x14ac:dyDescent="0.25">
      <c r="A59" s="99" t="s">
        <v>5668</v>
      </c>
      <c r="B59" s="99" t="s">
        <v>5727</v>
      </c>
      <c r="C59" s="164">
        <v>8209.5</v>
      </c>
      <c r="D59" s="268">
        <v>1280</v>
      </c>
      <c r="E59" s="268">
        <v>0</v>
      </c>
      <c r="F59" s="101">
        <f>SUM(C59,E59,D59)</f>
        <v>9489.5</v>
      </c>
      <c r="G59" s="164">
        <v>8209.5</v>
      </c>
      <c r="H59" s="164">
        <f t="shared" si="5"/>
        <v>1368.25</v>
      </c>
      <c r="I59" s="164">
        <f t="shared" si="6"/>
        <v>10946</v>
      </c>
      <c r="J59" s="101">
        <v>0</v>
      </c>
      <c r="K59" s="164">
        <f t="shared" si="8"/>
        <v>20523.75</v>
      </c>
    </row>
    <row r="60" spans="1:11" s="107" customFormat="1" ht="12.5" x14ac:dyDescent="0.25">
      <c r="A60" s="99" t="s">
        <v>5668</v>
      </c>
      <c r="B60" s="99" t="s">
        <v>5669</v>
      </c>
      <c r="C60" s="164">
        <v>8209.5</v>
      </c>
      <c r="D60" s="268">
        <v>1280</v>
      </c>
      <c r="E60" s="268">
        <v>0</v>
      </c>
      <c r="F60" s="101">
        <f t="shared" ref="F60" si="9">SUM(C60,E60,D60)</f>
        <v>9489.5</v>
      </c>
      <c r="G60" s="164">
        <v>8209.5</v>
      </c>
      <c r="H60" s="164">
        <f t="shared" si="5"/>
        <v>1368.25</v>
      </c>
      <c r="I60" s="164">
        <f t="shared" si="6"/>
        <v>10946</v>
      </c>
      <c r="J60" s="101">
        <v>0</v>
      </c>
      <c r="K60" s="164">
        <f t="shared" si="8"/>
        <v>20523.75</v>
      </c>
    </row>
    <row r="61" spans="1:11" s="107" customFormat="1" ht="12.5" x14ac:dyDescent="0.25">
      <c r="A61" s="99" t="s">
        <v>5670</v>
      </c>
      <c r="B61" s="99" t="s">
        <v>5671</v>
      </c>
      <c r="C61" s="164">
        <v>8089.5</v>
      </c>
      <c r="D61" s="268">
        <v>1280</v>
      </c>
      <c r="E61" s="268">
        <v>0</v>
      </c>
      <c r="F61" s="101">
        <f t="shared" si="7"/>
        <v>9369.5</v>
      </c>
      <c r="G61" s="164">
        <v>8089.4999999999991</v>
      </c>
      <c r="H61" s="164">
        <f t="shared" si="5"/>
        <v>1348.25</v>
      </c>
      <c r="I61" s="164">
        <f t="shared" si="6"/>
        <v>10786</v>
      </c>
      <c r="J61" s="101">
        <v>0</v>
      </c>
      <c r="K61" s="164">
        <f t="shared" si="8"/>
        <v>20223.75</v>
      </c>
    </row>
    <row r="62" spans="1:11" s="107" customFormat="1" ht="12.5" x14ac:dyDescent="0.25">
      <c r="A62" s="99" t="s">
        <v>5672</v>
      </c>
      <c r="B62" s="99" t="s">
        <v>5673</v>
      </c>
      <c r="C62" s="164">
        <v>7954.5</v>
      </c>
      <c r="D62" s="268">
        <v>1280</v>
      </c>
      <c r="E62" s="268">
        <v>0</v>
      </c>
      <c r="F62" s="101">
        <f t="shared" si="7"/>
        <v>9234.5</v>
      </c>
      <c r="G62" s="164">
        <v>7954.4999999999991</v>
      </c>
      <c r="H62" s="164">
        <f t="shared" si="5"/>
        <v>1325.75</v>
      </c>
      <c r="I62" s="164">
        <f t="shared" si="6"/>
        <v>10606</v>
      </c>
      <c r="J62" s="101">
        <v>0</v>
      </c>
      <c r="K62" s="164">
        <f t="shared" si="8"/>
        <v>19886.25</v>
      </c>
    </row>
    <row r="63" spans="1:11" s="107" customFormat="1" ht="12.5" x14ac:dyDescent="0.25">
      <c r="A63" s="99" t="s">
        <v>5674</v>
      </c>
      <c r="B63" s="99" t="s">
        <v>5675</v>
      </c>
      <c r="C63" s="164">
        <v>7845</v>
      </c>
      <c r="D63" s="268">
        <v>1280</v>
      </c>
      <c r="E63" s="268">
        <v>0</v>
      </c>
      <c r="F63" s="101">
        <f t="shared" si="7"/>
        <v>9125</v>
      </c>
      <c r="G63" s="164">
        <v>7845</v>
      </c>
      <c r="H63" s="164">
        <f t="shared" si="5"/>
        <v>1307.5</v>
      </c>
      <c r="I63" s="164">
        <f t="shared" si="6"/>
        <v>10460</v>
      </c>
      <c r="J63" s="101">
        <v>0</v>
      </c>
      <c r="K63" s="164">
        <f t="shared" si="8"/>
        <v>19612.5</v>
      </c>
    </row>
    <row r="64" spans="1:11" s="107" customFormat="1" ht="12.5" x14ac:dyDescent="0.25">
      <c r="A64" s="99" t="s">
        <v>5676</v>
      </c>
      <c r="B64" s="99" t="s">
        <v>5677</v>
      </c>
      <c r="C64" s="164">
        <v>7468.5</v>
      </c>
      <c r="D64" s="268">
        <v>1280</v>
      </c>
      <c r="E64" s="268">
        <v>0</v>
      </c>
      <c r="F64" s="101">
        <f t="shared" si="7"/>
        <v>8748.5</v>
      </c>
      <c r="G64" s="164">
        <v>7468.5</v>
      </c>
      <c r="H64" s="164">
        <f t="shared" si="5"/>
        <v>1244.75</v>
      </c>
      <c r="I64" s="164">
        <f t="shared" si="6"/>
        <v>9958</v>
      </c>
      <c r="J64" s="101">
        <v>0</v>
      </c>
      <c r="K64" s="164">
        <f t="shared" si="8"/>
        <v>18671.25</v>
      </c>
    </row>
    <row r="65" spans="1:11" s="107" customFormat="1" ht="12.5" x14ac:dyDescent="0.25">
      <c r="A65" s="99" t="s">
        <v>5717</v>
      </c>
      <c r="B65" s="99" t="s">
        <v>5154</v>
      </c>
      <c r="C65" s="164">
        <v>7468.5</v>
      </c>
      <c r="D65" s="268">
        <v>1280</v>
      </c>
      <c r="E65" s="268">
        <v>0</v>
      </c>
      <c r="F65" s="101">
        <f t="shared" si="7"/>
        <v>8748.5</v>
      </c>
      <c r="G65" s="164">
        <v>7468.5</v>
      </c>
      <c r="H65" s="164">
        <f t="shared" si="5"/>
        <v>1244.75</v>
      </c>
      <c r="I65" s="164">
        <f t="shared" si="6"/>
        <v>9958</v>
      </c>
      <c r="J65" s="101">
        <v>0</v>
      </c>
      <c r="K65" s="164">
        <f t="shared" si="8"/>
        <v>18671.25</v>
      </c>
    </row>
    <row r="66" spans="1:11" s="174" customFormat="1" x14ac:dyDescent="0.3">
      <c r="A66" s="187"/>
      <c r="B66" s="187"/>
      <c r="C66" s="188"/>
      <c r="D66" s="188"/>
      <c r="E66" s="188"/>
      <c r="F66" s="188"/>
      <c r="G66" s="188"/>
      <c r="H66" s="188"/>
      <c r="I66" s="188"/>
      <c r="J66" s="188"/>
      <c r="K66" s="188"/>
    </row>
  </sheetData>
  <mergeCells count="15">
    <mergeCell ref="A8:A9"/>
    <mergeCell ref="B8:B9"/>
    <mergeCell ref="C8:F8"/>
    <mergeCell ref="G8:K8"/>
    <mergeCell ref="A21:C21"/>
    <mergeCell ref="A22:A23"/>
    <mergeCell ref="B22:B23"/>
    <mergeCell ref="C22:F22"/>
    <mergeCell ref="G22:K22"/>
    <mergeCell ref="A2:K2"/>
    <mergeCell ref="A3:K3"/>
    <mergeCell ref="A4:K4"/>
    <mergeCell ref="A5:K5"/>
    <mergeCell ref="A6:K6"/>
    <mergeCell ref="A7:C7"/>
  </mergeCells>
  <pageMargins left="0.7" right="0.7" top="0.75" bottom="0.75" header="0.3" footer="0.3"/>
  <pageSetup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R38"/>
  <sheetViews>
    <sheetView showGridLines="0" topLeftCell="A9" workbookViewId="0">
      <selection sqref="A1:H1"/>
    </sheetView>
  </sheetViews>
  <sheetFormatPr baseColWidth="10" defaultColWidth="11.453125" defaultRowHeight="15" x14ac:dyDescent="0.3"/>
  <cols>
    <col min="1" max="1" width="11" style="116" customWidth="1"/>
    <col min="2" max="2" width="44.7265625" style="116" customWidth="1"/>
    <col min="3" max="3" width="14.26953125" style="116" customWidth="1"/>
    <col min="4" max="4" width="14.7265625" style="116" customWidth="1"/>
    <col min="5" max="5" width="12.7265625" style="116" customWidth="1"/>
    <col min="6" max="6" width="11.453125" style="162"/>
    <col min="7" max="7" width="4.26953125" style="162" customWidth="1"/>
    <col min="8" max="174" width="11.453125" style="162"/>
    <col min="175" max="16384" width="11.453125" style="163"/>
  </cols>
  <sheetData>
    <row r="1" spans="1:174" x14ac:dyDescent="0.3">
      <c r="A1" s="1409"/>
      <c r="B1" s="1409"/>
      <c r="C1" s="1409"/>
      <c r="D1" s="1409"/>
      <c r="E1" s="1409"/>
    </row>
    <row r="2" spans="1:174" x14ac:dyDescent="0.3">
      <c r="A2" s="1386" t="s">
        <v>4160</v>
      </c>
      <c r="B2" s="1386"/>
      <c r="C2" s="1386"/>
      <c r="D2" s="1386"/>
      <c r="E2" s="1386"/>
    </row>
    <row r="3" spans="1:174" x14ac:dyDescent="0.3">
      <c r="A3" s="1386" t="s">
        <v>36</v>
      </c>
      <c r="B3" s="1386"/>
      <c r="C3" s="1386"/>
      <c r="D3" s="1386"/>
      <c r="E3" s="1386"/>
    </row>
    <row r="4" spans="1:174" x14ac:dyDescent="0.3">
      <c r="A4" s="1386" t="s">
        <v>4262</v>
      </c>
      <c r="B4" s="1386"/>
      <c r="C4" s="1386"/>
      <c r="D4" s="1386"/>
      <c r="E4" s="1386"/>
    </row>
    <row r="5" spans="1:174" x14ac:dyDescent="0.3">
      <c r="A5" s="1386" t="s">
        <v>4228</v>
      </c>
      <c r="B5" s="1386"/>
      <c r="C5" s="1386"/>
      <c r="D5" s="1386"/>
      <c r="E5" s="1386"/>
    </row>
    <row r="6" spans="1:174" s="1389" customFormat="1" ht="18.75" customHeight="1" x14ac:dyDescent="0.3">
      <c r="A6" s="1388" t="s">
        <v>4229</v>
      </c>
      <c r="B6" s="1388" t="s">
        <v>4229</v>
      </c>
      <c r="C6" s="1388" t="s">
        <v>4229</v>
      </c>
      <c r="D6" s="1388" t="s">
        <v>4229</v>
      </c>
      <c r="E6" s="1388" t="s">
        <v>4229</v>
      </c>
    </row>
    <row r="7" spans="1:174" s="1389" customFormat="1" ht="18.75" customHeight="1" x14ac:dyDescent="0.3">
      <c r="A7" s="1390"/>
      <c r="B7" s="1382"/>
      <c r="C7" s="1391"/>
      <c r="D7" s="1392"/>
      <c r="E7" s="1392"/>
    </row>
    <row r="8" spans="1:174" ht="18.75" customHeight="1" x14ac:dyDescent="0.3">
      <c r="A8" s="633" t="s">
        <v>4230</v>
      </c>
      <c r="B8" s="633" t="s">
        <v>4231</v>
      </c>
      <c r="C8" s="633" t="s">
        <v>4232</v>
      </c>
      <c r="D8" s="634" t="s">
        <v>4233</v>
      </c>
      <c r="E8" s="634" t="s">
        <v>4233</v>
      </c>
      <c r="L8" s="163"/>
      <c r="M8" s="163"/>
      <c r="N8" s="163"/>
      <c r="O8" s="163"/>
      <c r="P8" s="163"/>
      <c r="Q8" s="163"/>
      <c r="R8" s="163"/>
      <c r="S8" s="163"/>
      <c r="T8" s="163"/>
      <c r="U8" s="163"/>
      <c r="V8" s="163"/>
      <c r="W8" s="163"/>
      <c r="X8" s="163"/>
      <c r="Y8" s="163"/>
      <c r="Z8" s="163"/>
      <c r="AA8" s="163"/>
      <c r="AB8" s="163"/>
      <c r="AC8" s="163"/>
      <c r="AD8" s="163"/>
      <c r="AE8" s="163"/>
      <c r="AF8" s="163"/>
      <c r="AG8" s="163"/>
      <c r="AH8" s="163"/>
      <c r="AI8" s="163"/>
      <c r="AJ8" s="163"/>
      <c r="AK8" s="163"/>
      <c r="AL8" s="163"/>
      <c r="AM8" s="163"/>
      <c r="AN8" s="163"/>
      <c r="AO8" s="163"/>
      <c r="AP8" s="163"/>
      <c r="AQ8" s="163"/>
      <c r="AR8" s="163"/>
      <c r="AS8" s="163"/>
      <c r="AT8" s="163"/>
      <c r="AU8" s="163"/>
      <c r="AV8" s="163"/>
      <c r="AW8" s="163"/>
      <c r="AX8" s="163"/>
      <c r="AY8" s="163"/>
      <c r="AZ8" s="163"/>
      <c r="BA8" s="163"/>
      <c r="BB8" s="163"/>
      <c r="BC8" s="163"/>
      <c r="BD8" s="163"/>
      <c r="BE8" s="163"/>
      <c r="BF8" s="163"/>
      <c r="BG8" s="163"/>
      <c r="BH8" s="163"/>
      <c r="BI8" s="163"/>
      <c r="BJ8" s="163"/>
      <c r="BK8" s="163"/>
      <c r="BL8" s="163"/>
      <c r="BM8" s="163"/>
      <c r="BN8" s="163"/>
      <c r="BO8" s="163"/>
      <c r="BP8" s="163"/>
      <c r="BQ8" s="163"/>
      <c r="BR8" s="163"/>
      <c r="BS8" s="163"/>
      <c r="BT8" s="163"/>
      <c r="BU8" s="163"/>
      <c r="BV8" s="163"/>
      <c r="BW8" s="163"/>
      <c r="BX8" s="163"/>
      <c r="BY8" s="163"/>
      <c r="BZ8" s="163"/>
      <c r="CA8" s="163"/>
      <c r="CB8" s="163"/>
      <c r="CC8" s="163"/>
      <c r="CD8" s="163"/>
      <c r="CE8" s="163"/>
      <c r="CF8" s="163"/>
      <c r="CG8" s="163"/>
      <c r="CH8" s="163"/>
      <c r="CI8" s="163"/>
      <c r="CJ8" s="163"/>
      <c r="CK8" s="163"/>
      <c r="CL8" s="163"/>
      <c r="CM8" s="163"/>
      <c r="CN8" s="163"/>
      <c r="CO8" s="163"/>
      <c r="CP8" s="163"/>
      <c r="CQ8" s="163"/>
      <c r="CR8" s="163"/>
      <c r="CS8" s="163"/>
      <c r="CT8" s="163"/>
      <c r="CU8" s="163"/>
      <c r="CV8" s="163"/>
      <c r="CW8" s="163"/>
      <c r="CX8" s="163"/>
      <c r="CY8" s="163"/>
      <c r="CZ8" s="163"/>
      <c r="DA8" s="163"/>
      <c r="DB8" s="163"/>
      <c r="DC8" s="163"/>
      <c r="DD8" s="163"/>
      <c r="DE8" s="163"/>
      <c r="DF8" s="163"/>
      <c r="DG8" s="163"/>
      <c r="DH8" s="163"/>
      <c r="DI8" s="163"/>
      <c r="DJ8" s="163"/>
      <c r="DK8" s="163"/>
      <c r="DL8" s="163"/>
      <c r="DM8" s="163"/>
      <c r="DN8" s="163"/>
      <c r="DO8" s="163"/>
      <c r="DP8" s="163"/>
      <c r="DQ8" s="163"/>
      <c r="DR8" s="163"/>
      <c r="DS8" s="163"/>
      <c r="DT8" s="163"/>
      <c r="DU8" s="163"/>
      <c r="DV8" s="163"/>
      <c r="DW8" s="163"/>
      <c r="DX8" s="163"/>
      <c r="DY8" s="163"/>
      <c r="DZ8" s="163"/>
      <c r="EA8" s="163"/>
      <c r="EB8" s="163"/>
      <c r="EC8" s="163"/>
      <c r="ED8" s="163"/>
      <c r="EE8" s="163"/>
      <c r="EF8" s="163"/>
      <c r="EG8" s="163"/>
      <c r="EH8" s="163"/>
      <c r="EI8" s="163"/>
      <c r="EJ8" s="163"/>
      <c r="EK8" s="163"/>
      <c r="EL8" s="163"/>
      <c r="EM8" s="163"/>
      <c r="EN8" s="163"/>
      <c r="EO8" s="163"/>
      <c r="EP8" s="163"/>
      <c r="EQ8" s="163"/>
      <c r="ER8" s="163"/>
      <c r="ES8" s="163"/>
      <c r="ET8" s="163"/>
      <c r="EU8" s="163"/>
      <c r="EV8" s="163"/>
      <c r="EW8" s="163"/>
      <c r="EX8" s="163"/>
      <c r="EY8" s="163"/>
      <c r="EZ8" s="163"/>
      <c r="FA8" s="163"/>
      <c r="FB8" s="163"/>
      <c r="FC8" s="163"/>
      <c r="FD8" s="163"/>
      <c r="FE8" s="163"/>
      <c r="FF8" s="163"/>
      <c r="FG8" s="163"/>
      <c r="FH8" s="163"/>
      <c r="FI8" s="163"/>
      <c r="FJ8" s="163"/>
      <c r="FK8" s="163"/>
      <c r="FL8" s="163"/>
      <c r="FM8" s="163"/>
      <c r="FN8" s="163"/>
      <c r="FO8" s="163"/>
      <c r="FP8" s="163"/>
      <c r="FQ8" s="163"/>
      <c r="FR8" s="163"/>
    </row>
    <row r="9" spans="1:174" x14ac:dyDescent="0.3">
      <c r="A9" s="633" t="s">
        <v>4230</v>
      </c>
      <c r="B9" s="633" t="s">
        <v>4231</v>
      </c>
      <c r="C9" s="633" t="s">
        <v>4232</v>
      </c>
      <c r="D9" s="46" t="s">
        <v>4234</v>
      </c>
      <c r="E9" s="46" t="s">
        <v>4235</v>
      </c>
      <c r="L9" s="163"/>
      <c r="M9" s="163"/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  <c r="AY9" s="163"/>
      <c r="AZ9" s="163"/>
      <c r="BA9" s="163"/>
      <c r="BB9" s="163"/>
      <c r="BC9" s="163"/>
      <c r="BD9" s="163"/>
      <c r="BE9" s="163"/>
      <c r="BF9" s="163"/>
      <c r="BG9" s="163"/>
      <c r="BH9" s="163"/>
      <c r="BI9" s="163"/>
      <c r="BJ9" s="163"/>
      <c r="BK9" s="163"/>
      <c r="BL9" s="163"/>
      <c r="BM9" s="163"/>
      <c r="BN9" s="163"/>
      <c r="BO9" s="163"/>
      <c r="BP9" s="163"/>
      <c r="BQ9" s="163"/>
      <c r="BR9" s="163"/>
      <c r="BS9" s="163"/>
      <c r="BT9" s="163"/>
      <c r="BU9" s="163"/>
      <c r="BV9" s="163"/>
      <c r="BW9" s="163"/>
      <c r="BX9" s="163"/>
      <c r="BY9" s="163"/>
      <c r="BZ9" s="163"/>
      <c r="CA9" s="163"/>
      <c r="CB9" s="163"/>
      <c r="CC9" s="163"/>
      <c r="CD9" s="163"/>
      <c r="CE9" s="163"/>
      <c r="CF9" s="163"/>
      <c r="CG9" s="163"/>
      <c r="CH9" s="163"/>
      <c r="CI9" s="163"/>
      <c r="CJ9" s="163"/>
      <c r="CK9" s="163"/>
      <c r="CL9" s="163"/>
      <c r="CM9" s="163"/>
      <c r="CN9" s="163"/>
      <c r="CO9" s="163"/>
      <c r="CP9" s="163"/>
      <c r="CQ9" s="163"/>
      <c r="CR9" s="163"/>
      <c r="CS9" s="163"/>
      <c r="CT9" s="163"/>
      <c r="CU9" s="163"/>
      <c r="CV9" s="163"/>
      <c r="CW9" s="163"/>
      <c r="CX9" s="163"/>
      <c r="CY9" s="163"/>
      <c r="CZ9" s="163"/>
      <c r="DA9" s="163"/>
      <c r="DB9" s="163"/>
      <c r="DC9" s="163"/>
      <c r="DD9" s="163"/>
      <c r="DE9" s="163"/>
      <c r="DF9" s="163"/>
      <c r="DG9" s="163"/>
      <c r="DH9" s="163"/>
      <c r="DI9" s="163"/>
      <c r="DJ9" s="163"/>
      <c r="DK9" s="163"/>
      <c r="DL9" s="163"/>
      <c r="DM9" s="163"/>
      <c r="DN9" s="163"/>
      <c r="DO9" s="163"/>
      <c r="DP9" s="163"/>
      <c r="DQ9" s="163"/>
      <c r="DR9" s="163"/>
      <c r="DS9" s="163"/>
      <c r="DT9" s="163"/>
      <c r="DU9" s="163"/>
      <c r="DV9" s="163"/>
      <c r="DW9" s="163"/>
      <c r="DX9" s="163"/>
      <c r="DY9" s="163"/>
      <c r="DZ9" s="163"/>
      <c r="EA9" s="163"/>
      <c r="EB9" s="163"/>
      <c r="EC9" s="163"/>
      <c r="ED9" s="163"/>
      <c r="EE9" s="163"/>
      <c r="EF9" s="163"/>
      <c r="EG9" s="163"/>
      <c r="EH9" s="163"/>
      <c r="EI9" s="163"/>
      <c r="EJ9" s="163"/>
      <c r="EK9" s="163"/>
      <c r="EL9" s="163"/>
      <c r="EM9" s="163"/>
      <c r="EN9" s="163"/>
      <c r="EO9" s="163"/>
      <c r="EP9" s="163"/>
      <c r="EQ9" s="163"/>
      <c r="ER9" s="163"/>
      <c r="ES9" s="163"/>
      <c r="ET9" s="163"/>
      <c r="EU9" s="163"/>
      <c r="EV9" s="163"/>
      <c r="EW9" s="163"/>
      <c r="EX9" s="163"/>
      <c r="EY9" s="163"/>
      <c r="EZ9" s="163"/>
      <c r="FA9" s="163"/>
      <c r="FB9" s="163"/>
      <c r="FC9" s="163"/>
      <c r="FD9" s="163"/>
      <c r="FE9" s="163"/>
      <c r="FF9" s="163"/>
      <c r="FG9" s="163"/>
      <c r="FH9" s="163"/>
      <c r="FI9" s="163"/>
      <c r="FJ9" s="163"/>
      <c r="FK9" s="163"/>
      <c r="FL9" s="163"/>
      <c r="FM9" s="163"/>
      <c r="FN9" s="163"/>
      <c r="FO9" s="163"/>
      <c r="FP9" s="163"/>
      <c r="FQ9" s="163"/>
      <c r="FR9" s="163"/>
    </row>
    <row r="10" spans="1:174" x14ac:dyDescent="0.3">
      <c r="A10" s="1459"/>
      <c r="B10" s="1409"/>
      <c r="C10" s="1414"/>
      <c r="D10" s="1460"/>
      <c r="E10" s="1460"/>
    </row>
    <row r="11" spans="1:174" x14ac:dyDescent="0.3">
      <c r="A11" s="645" t="s">
        <v>4167</v>
      </c>
      <c r="B11" s="645" t="s">
        <v>4167</v>
      </c>
      <c r="C11" s="1393"/>
      <c r="D11" s="1394"/>
      <c r="E11" s="1394"/>
    </row>
    <row r="12" spans="1:174" s="1398" customFormat="1" ht="12.5" x14ac:dyDescent="0.35">
      <c r="A12" s="1361" t="s">
        <v>5728</v>
      </c>
      <c r="B12" s="1361" t="s">
        <v>4307</v>
      </c>
      <c r="C12" s="1362">
        <v>1</v>
      </c>
      <c r="D12" s="164">
        <v>50364.92</v>
      </c>
      <c r="E12" s="164">
        <v>50364.92</v>
      </c>
      <c r="F12" s="1397"/>
      <c r="G12" s="1397"/>
      <c r="H12" s="1397"/>
      <c r="I12" s="1397"/>
      <c r="J12" s="1397"/>
      <c r="K12" s="1397"/>
      <c r="L12" s="1397"/>
      <c r="M12" s="1397"/>
      <c r="N12" s="1397"/>
      <c r="O12" s="1397"/>
      <c r="P12" s="1397"/>
      <c r="Q12" s="1397"/>
      <c r="R12" s="1397"/>
      <c r="S12" s="1397"/>
      <c r="T12" s="1397"/>
      <c r="U12" s="1397"/>
      <c r="V12" s="1397"/>
      <c r="W12" s="1397"/>
      <c r="X12" s="1397"/>
      <c r="Y12" s="1397"/>
      <c r="Z12" s="1397"/>
      <c r="AA12" s="1397"/>
      <c r="AB12" s="1397"/>
      <c r="AC12" s="1397"/>
      <c r="AD12" s="1397"/>
      <c r="AE12" s="1397"/>
      <c r="AF12" s="1397"/>
      <c r="AG12" s="1397"/>
      <c r="AH12" s="1397"/>
      <c r="AI12" s="1397"/>
      <c r="AJ12" s="1397"/>
      <c r="AK12" s="1397"/>
      <c r="AL12" s="1397"/>
      <c r="AM12" s="1397"/>
      <c r="AN12" s="1397"/>
      <c r="AO12" s="1397"/>
      <c r="AP12" s="1397"/>
      <c r="AQ12" s="1397"/>
      <c r="AR12" s="1397"/>
      <c r="AS12" s="1397"/>
      <c r="AT12" s="1397"/>
      <c r="AU12" s="1397"/>
      <c r="AV12" s="1397"/>
      <c r="AW12" s="1397"/>
      <c r="AX12" s="1397"/>
      <c r="AY12" s="1397"/>
      <c r="AZ12" s="1397"/>
      <c r="BA12" s="1397"/>
      <c r="BB12" s="1397"/>
      <c r="BC12" s="1397"/>
      <c r="BD12" s="1397"/>
      <c r="BE12" s="1397"/>
      <c r="BF12" s="1397"/>
      <c r="BG12" s="1397"/>
      <c r="BH12" s="1397"/>
      <c r="BI12" s="1397"/>
      <c r="BJ12" s="1397"/>
      <c r="BK12" s="1397"/>
      <c r="BL12" s="1397"/>
      <c r="BM12" s="1397"/>
      <c r="BN12" s="1397"/>
      <c r="BO12" s="1397"/>
      <c r="BP12" s="1397"/>
      <c r="BQ12" s="1397"/>
      <c r="BR12" s="1397"/>
      <c r="BS12" s="1397"/>
      <c r="BT12" s="1397"/>
      <c r="BU12" s="1397"/>
      <c r="BV12" s="1397"/>
      <c r="BW12" s="1397"/>
      <c r="BX12" s="1397"/>
      <c r="BY12" s="1397"/>
      <c r="BZ12" s="1397"/>
      <c r="CA12" s="1397"/>
      <c r="CB12" s="1397"/>
      <c r="CC12" s="1397"/>
      <c r="CD12" s="1397"/>
      <c r="CE12" s="1397"/>
      <c r="CF12" s="1397"/>
      <c r="CG12" s="1397"/>
      <c r="CH12" s="1397"/>
      <c r="CI12" s="1397"/>
      <c r="CJ12" s="1397"/>
      <c r="CK12" s="1397"/>
      <c r="CL12" s="1397"/>
      <c r="CM12" s="1397"/>
      <c r="CN12" s="1397"/>
      <c r="CO12" s="1397"/>
      <c r="CP12" s="1397"/>
      <c r="CQ12" s="1397"/>
      <c r="CR12" s="1397"/>
      <c r="CS12" s="1397"/>
      <c r="CT12" s="1397"/>
      <c r="CU12" s="1397"/>
      <c r="CV12" s="1397"/>
      <c r="CW12" s="1397"/>
      <c r="CX12" s="1397"/>
      <c r="CY12" s="1397"/>
      <c r="CZ12" s="1397"/>
      <c r="DA12" s="1397"/>
      <c r="DB12" s="1397"/>
      <c r="DC12" s="1397"/>
      <c r="DD12" s="1397"/>
      <c r="DE12" s="1397"/>
      <c r="DF12" s="1397"/>
      <c r="DG12" s="1397"/>
      <c r="DH12" s="1397"/>
      <c r="DI12" s="1397"/>
      <c r="DJ12" s="1397"/>
      <c r="DK12" s="1397"/>
      <c r="DL12" s="1397"/>
      <c r="DM12" s="1397"/>
      <c r="DN12" s="1397"/>
      <c r="DO12" s="1397"/>
      <c r="DP12" s="1397"/>
      <c r="DQ12" s="1397"/>
      <c r="DR12" s="1397"/>
      <c r="DS12" s="1397"/>
      <c r="DT12" s="1397"/>
      <c r="DU12" s="1397"/>
      <c r="DV12" s="1397"/>
      <c r="DW12" s="1397"/>
      <c r="DX12" s="1397"/>
      <c r="DY12" s="1397"/>
      <c r="DZ12" s="1397"/>
      <c r="EA12" s="1397"/>
      <c r="EB12" s="1397"/>
      <c r="EC12" s="1397"/>
      <c r="ED12" s="1397"/>
      <c r="EE12" s="1397"/>
      <c r="EF12" s="1397"/>
      <c r="EG12" s="1397"/>
      <c r="EH12" s="1397"/>
      <c r="EI12" s="1397"/>
      <c r="EJ12" s="1397"/>
      <c r="EK12" s="1397"/>
      <c r="EL12" s="1397"/>
      <c r="EM12" s="1397"/>
      <c r="EN12" s="1397"/>
      <c r="EO12" s="1397"/>
      <c r="EP12" s="1397"/>
      <c r="EQ12" s="1397"/>
      <c r="ER12" s="1397"/>
      <c r="ES12" s="1397"/>
      <c r="ET12" s="1397"/>
      <c r="EU12" s="1397"/>
      <c r="EV12" s="1397"/>
      <c r="EW12" s="1397"/>
      <c r="EX12" s="1397"/>
      <c r="EY12" s="1397"/>
      <c r="EZ12" s="1397"/>
      <c r="FA12" s="1397"/>
      <c r="FB12" s="1397"/>
      <c r="FC12" s="1397"/>
      <c r="FD12" s="1397"/>
      <c r="FE12" s="1397"/>
      <c r="FF12" s="1397"/>
      <c r="FG12" s="1397"/>
      <c r="FH12" s="1397"/>
      <c r="FI12" s="1397"/>
      <c r="FJ12" s="1397"/>
      <c r="FK12" s="1397"/>
      <c r="FL12" s="1397"/>
      <c r="FM12" s="1397"/>
      <c r="FN12" s="1397"/>
      <c r="FO12" s="1397"/>
      <c r="FP12" s="1397"/>
      <c r="FQ12" s="1397"/>
      <c r="FR12" s="1397"/>
    </row>
    <row r="13" spans="1:174" s="1398" customFormat="1" ht="12.5" x14ac:dyDescent="0.35">
      <c r="A13" s="1361" t="s">
        <v>5729</v>
      </c>
      <c r="B13" s="1361" t="s">
        <v>5730</v>
      </c>
      <c r="C13" s="1362">
        <v>3</v>
      </c>
      <c r="D13" s="164">
        <v>24815.54</v>
      </c>
      <c r="E13" s="164">
        <v>24815.54</v>
      </c>
      <c r="F13" s="1397"/>
      <c r="G13" s="1397"/>
      <c r="H13" s="1397"/>
      <c r="I13" s="1397"/>
      <c r="J13" s="1397"/>
      <c r="K13" s="1397"/>
      <c r="L13" s="1397"/>
      <c r="M13" s="1397"/>
      <c r="N13" s="1397"/>
      <c r="O13" s="1397"/>
      <c r="P13" s="1397"/>
      <c r="Q13" s="1397"/>
      <c r="R13" s="1397"/>
      <c r="S13" s="1397"/>
      <c r="T13" s="1397"/>
      <c r="U13" s="1397"/>
      <c r="V13" s="1397"/>
      <c r="W13" s="1397"/>
      <c r="X13" s="1397"/>
      <c r="Y13" s="1397"/>
      <c r="Z13" s="1397"/>
      <c r="AA13" s="1397"/>
      <c r="AB13" s="1397"/>
      <c r="AC13" s="1397"/>
      <c r="AD13" s="1397"/>
      <c r="AE13" s="1397"/>
      <c r="AF13" s="1397"/>
      <c r="AG13" s="1397"/>
      <c r="AH13" s="1397"/>
      <c r="AI13" s="1397"/>
      <c r="AJ13" s="1397"/>
      <c r="AK13" s="1397"/>
      <c r="AL13" s="1397"/>
      <c r="AM13" s="1397"/>
      <c r="AN13" s="1397"/>
      <c r="AO13" s="1397"/>
      <c r="AP13" s="1397"/>
      <c r="AQ13" s="1397"/>
      <c r="AR13" s="1397"/>
      <c r="AS13" s="1397"/>
      <c r="AT13" s="1397"/>
      <c r="AU13" s="1397"/>
      <c r="AV13" s="1397"/>
      <c r="AW13" s="1397"/>
      <c r="AX13" s="1397"/>
      <c r="AY13" s="1397"/>
      <c r="AZ13" s="1397"/>
      <c r="BA13" s="1397"/>
      <c r="BB13" s="1397"/>
      <c r="BC13" s="1397"/>
      <c r="BD13" s="1397"/>
      <c r="BE13" s="1397"/>
      <c r="BF13" s="1397"/>
      <c r="BG13" s="1397"/>
      <c r="BH13" s="1397"/>
      <c r="BI13" s="1397"/>
      <c r="BJ13" s="1397"/>
      <c r="BK13" s="1397"/>
      <c r="BL13" s="1397"/>
      <c r="BM13" s="1397"/>
      <c r="BN13" s="1397"/>
      <c r="BO13" s="1397"/>
      <c r="BP13" s="1397"/>
      <c r="BQ13" s="1397"/>
      <c r="BR13" s="1397"/>
      <c r="BS13" s="1397"/>
      <c r="BT13" s="1397"/>
      <c r="BU13" s="1397"/>
      <c r="BV13" s="1397"/>
      <c r="BW13" s="1397"/>
      <c r="BX13" s="1397"/>
      <c r="BY13" s="1397"/>
      <c r="BZ13" s="1397"/>
      <c r="CA13" s="1397"/>
      <c r="CB13" s="1397"/>
      <c r="CC13" s="1397"/>
      <c r="CD13" s="1397"/>
      <c r="CE13" s="1397"/>
      <c r="CF13" s="1397"/>
      <c r="CG13" s="1397"/>
      <c r="CH13" s="1397"/>
      <c r="CI13" s="1397"/>
      <c r="CJ13" s="1397"/>
      <c r="CK13" s="1397"/>
      <c r="CL13" s="1397"/>
      <c r="CM13" s="1397"/>
      <c r="CN13" s="1397"/>
      <c r="CO13" s="1397"/>
      <c r="CP13" s="1397"/>
      <c r="CQ13" s="1397"/>
      <c r="CR13" s="1397"/>
      <c r="CS13" s="1397"/>
      <c r="CT13" s="1397"/>
      <c r="CU13" s="1397"/>
      <c r="CV13" s="1397"/>
      <c r="CW13" s="1397"/>
      <c r="CX13" s="1397"/>
      <c r="CY13" s="1397"/>
      <c r="CZ13" s="1397"/>
      <c r="DA13" s="1397"/>
      <c r="DB13" s="1397"/>
      <c r="DC13" s="1397"/>
      <c r="DD13" s="1397"/>
      <c r="DE13" s="1397"/>
      <c r="DF13" s="1397"/>
      <c r="DG13" s="1397"/>
      <c r="DH13" s="1397"/>
      <c r="DI13" s="1397"/>
      <c r="DJ13" s="1397"/>
      <c r="DK13" s="1397"/>
      <c r="DL13" s="1397"/>
      <c r="DM13" s="1397"/>
      <c r="DN13" s="1397"/>
      <c r="DO13" s="1397"/>
      <c r="DP13" s="1397"/>
      <c r="DQ13" s="1397"/>
      <c r="DR13" s="1397"/>
      <c r="DS13" s="1397"/>
      <c r="DT13" s="1397"/>
      <c r="DU13" s="1397"/>
      <c r="DV13" s="1397"/>
      <c r="DW13" s="1397"/>
      <c r="DX13" s="1397"/>
      <c r="DY13" s="1397"/>
      <c r="DZ13" s="1397"/>
      <c r="EA13" s="1397"/>
      <c r="EB13" s="1397"/>
      <c r="EC13" s="1397"/>
      <c r="ED13" s="1397"/>
      <c r="EE13" s="1397"/>
      <c r="EF13" s="1397"/>
      <c r="EG13" s="1397"/>
      <c r="EH13" s="1397"/>
      <c r="EI13" s="1397"/>
      <c r="EJ13" s="1397"/>
      <c r="EK13" s="1397"/>
      <c r="EL13" s="1397"/>
      <c r="EM13" s="1397"/>
      <c r="EN13" s="1397"/>
      <c r="EO13" s="1397"/>
      <c r="EP13" s="1397"/>
      <c r="EQ13" s="1397"/>
      <c r="ER13" s="1397"/>
      <c r="ES13" s="1397"/>
      <c r="ET13" s="1397"/>
      <c r="EU13" s="1397"/>
      <c r="EV13" s="1397"/>
      <c r="EW13" s="1397"/>
      <c r="EX13" s="1397"/>
      <c r="EY13" s="1397"/>
      <c r="EZ13" s="1397"/>
      <c r="FA13" s="1397"/>
      <c r="FB13" s="1397"/>
      <c r="FC13" s="1397"/>
      <c r="FD13" s="1397"/>
      <c r="FE13" s="1397"/>
      <c r="FF13" s="1397"/>
      <c r="FG13" s="1397"/>
      <c r="FH13" s="1397"/>
      <c r="FI13" s="1397"/>
      <c r="FJ13" s="1397"/>
      <c r="FK13" s="1397"/>
      <c r="FL13" s="1397"/>
      <c r="FM13" s="1397"/>
      <c r="FN13" s="1397"/>
      <c r="FO13" s="1397"/>
      <c r="FP13" s="1397"/>
      <c r="FQ13" s="1397"/>
      <c r="FR13" s="1397"/>
    </row>
    <row r="14" spans="1:174" s="1398" customFormat="1" ht="12.5" x14ac:dyDescent="0.35">
      <c r="A14" s="1361" t="s">
        <v>5731</v>
      </c>
      <c r="B14" s="1361" t="s">
        <v>4299</v>
      </c>
      <c r="C14" s="1362">
        <v>1</v>
      </c>
      <c r="D14" s="164">
        <v>19668.04</v>
      </c>
      <c r="E14" s="164">
        <v>19668.04</v>
      </c>
      <c r="F14" s="1397"/>
      <c r="G14" s="1397"/>
      <c r="H14" s="1397"/>
      <c r="I14" s="1397"/>
      <c r="J14" s="1397"/>
      <c r="K14" s="1397"/>
      <c r="L14" s="1397"/>
      <c r="M14" s="1397"/>
      <c r="N14" s="1397"/>
      <c r="O14" s="1397"/>
      <c r="P14" s="1397"/>
      <c r="Q14" s="1397"/>
      <c r="R14" s="1397"/>
      <c r="S14" s="1397"/>
      <c r="T14" s="1397"/>
      <c r="U14" s="1397"/>
      <c r="V14" s="1397"/>
      <c r="W14" s="1397"/>
      <c r="X14" s="1397"/>
      <c r="Y14" s="1397"/>
      <c r="Z14" s="1397"/>
      <c r="AA14" s="1397"/>
      <c r="AB14" s="1397"/>
      <c r="AC14" s="1397"/>
      <c r="AD14" s="1397"/>
      <c r="AE14" s="1397"/>
      <c r="AF14" s="1397"/>
      <c r="AG14" s="1397"/>
      <c r="AH14" s="1397"/>
      <c r="AI14" s="1397"/>
      <c r="AJ14" s="1397"/>
      <c r="AK14" s="1397"/>
      <c r="AL14" s="1397"/>
      <c r="AM14" s="1397"/>
      <c r="AN14" s="1397"/>
      <c r="AO14" s="1397"/>
      <c r="AP14" s="1397"/>
      <c r="AQ14" s="1397"/>
      <c r="AR14" s="1397"/>
      <c r="AS14" s="1397"/>
      <c r="AT14" s="1397"/>
      <c r="AU14" s="1397"/>
      <c r="AV14" s="1397"/>
      <c r="AW14" s="1397"/>
      <c r="AX14" s="1397"/>
      <c r="AY14" s="1397"/>
      <c r="AZ14" s="1397"/>
      <c r="BA14" s="1397"/>
      <c r="BB14" s="1397"/>
      <c r="BC14" s="1397"/>
      <c r="BD14" s="1397"/>
      <c r="BE14" s="1397"/>
      <c r="BF14" s="1397"/>
      <c r="BG14" s="1397"/>
      <c r="BH14" s="1397"/>
      <c r="BI14" s="1397"/>
      <c r="BJ14" s="1397"/>
      <c r="BK14" s="1397"/>
      <c r="BL14" s="1397"/>
      <c r="BM14" s="1397"/>
      <c r="BN14" s="1397"/>
      <c r="BO14" s="1397"/>
      <c r="BP14" s="1397"/>
      <c r="BQ14" s="1397"/>
      <c r="BR14" s="1397"/>
      <c r="BS14" s="1397"/>
      <c r="BT14" s="1397"/>
      <c r="BU14" s="1397"/>
      <c r="BV14" s="1397"/>
      <c r="BW14" s="1397"/>
      <c r="BX14" s="1397"/>
      <c r="BY14" s="1397"/>
      <c r="BZ14" s="1397"/>
      <c r="CA14" s="1397"/>
      <c r="CB14" s="1397"/>
      <c r="CC14" s="1397"/>
      <c r="CD14" s="1397"/>
      <c r="CE14" s="1397"/>
      <c r="CF14" s="1397"/>
      <c r="CG14" s="1397"/>
      <c r="CH14" s="1397"/>
      <c r="CI14" s="1397"/>
      <c r="CJ14" s="1397"/>
      <c r="CK14" s="1397"/>
      <c r="CL14" s="1397"/>
      <c r="CM14" s="1397"/>
      <c r="CN14" s="1397"/>
      <c r="CO14" s="1397"/>
      <c r="CP14" s="1397"/>
      <c r="CQ14" s="1397"/>
      <c r="CR14" s="1397"/>
      <c r="CS14" s="1397"/>
      <c r="CT14" s="1397"/>
      <c r="CU14" s="1397"/>
      <c r="CV14" s="1397"/>
      <c r="CW14" s="1397"/>
      <c r="CX14" s="1397"/>
      <c r="CY14" s="1397"/>
      <c r="CZ14" s="1397"/>
      <c r="DA14" s="1397"/>
      <c r="DB14" s="1397"/>
      <c r="DC14" s="1397"/>
      <c r="DD14" s="1397"/>
      <c r="DE14" s="1397"/>
      <c r="DF14" s="1397"/>
      <c r="DG14" s="1397"/>
      <c r="DH14" s="1397"/>
      <c r="DI14" s="1397"/>
      <c r="DJ14" s="1397"/>
      <c r="DK14" s="1397"/>
      <c r="DL14" s="1397"/>
      <c r="DM14" s="1397"/>
      <c r="DN14" s="1397"/>
      <c r="DO14" s="1397"/>
      <c r="DP14" s="1397"/>
      <c r="DQ14" s="1397"/>
      <c r="DR14" s="1397"/>
      <c r="DS14" s="1397"/>
      <c r="DT14" s="1397"/>
      <c r="DU14" s="1397"/>
      <c r="DV14" s="1397"/>
      <c r="DW14" s="1397"/>
      <c r="DX14" s="1397"/>
      <c r="DY14" s="1397"/>
      <c r="DZ14" s="1397"/>
      <c r="EA14" s="1397"/>
      <c r="EB14" s="1397"/>
      <c r="EC14" s="1397"/>
      <c r="ED14" s="1397"/>
      <c r="EE14" s="1397"/>
      <c r="EF14" s="1397"/>
      <c r="EG14" s="1397"/>
      <c r="EH14" s="1397"/>
      <c r="EI14" s="1397"/>
      <c r="EJ14" s="1397"/>
      <c r="EK14" s="1397"/>
      <c r="EL14" s="1397"/>
      <c r="EM14" s="1397"/>
      <c r="EN14" s="1397"/>
      <c r="EO14" s="1397"/>
      <c r="EP14" s="1397"/>
      <c r="EQ14" s="1397"/>
      <c r="ER14" s="1397"/>
      <c r="ES14" s="1397"/>
      <c r="ET14" s="1397"/>
      <c r="EU14" s="1397"/>
      <c r="EV14" s="1397"/>
      <c r="EW14" s="1397"/>
      <c r="EX14" s="1397"/>
      <c r="EY14" s="1397"/>
      <c r="EZ14" s="1397"/>
      <c r="FA14" s="1397"/>
      <c r="FB14" s="1397"/>
      <c r="FC14" s="1397"/>
      <c r="FD14" s="1397"/>
      <c r="FE14" s="1397"/>
      <c r="FF14" s="1397"/>
      <c r="FG14" s="1397"/>
      <c r="FH14" s="1397"/>
      <c r="FI14" s="1397"/>
      <c r="FJ14" s="1397"/>
      <c r="FK14" s="1397"/>
      <c r="FL14" s="1397"/>
      <c r="FM14" s="1397"/>
      <c r="FN14" s="1397"/>
      <c r="FO14" s="1397"/>
      <c r="FP14" s="1397"/>
      <c r="FQ14" s="1397"/>
      <c r="FR14" s="1397"/>
    </row>
    <row r="15" spans="1:174" s="1398" customFormat="1" ht="12.5" x14ac:dyDescent="0.25">
      <c r="A15" s="70"/>
      <c r="B15" s="56" t="s">
        <v>4238</v>
      </c>
      <c r="C15" s="57">
        <f>SUM(C12:C14)</f>
        <v>5</v>
      </c>
      <c r="D15" s="1396"/>
      <c r="E15" s="1396"/>
      <c r="F15" s="1397"/>
      <c r="G15" s="1397"/>
      <c r="H15" s="1397"/>
      <c r="I15" s="1397"/>
      <c r="J15" s="1397"/>
      <c r="K15" s="1397"/>
    </row>
    <row r="16" spans="1:174" x14ac:dyDescent="0.3">
      <c r="A16" s="1399"/>
      <c r="B16" s="1400"/>
      <c r="C16" s="1414"/>
      <c r="D16" s="1410"/>
      <c r="E16" s="1410"/>
    </row>
    <row r="17" spans="1:174" x14ac:dyDescent="0.3">
      <c r="A17" s="1399"/>
      <c r="B17" s="1400"/>
      <c r="C17" s="1414"/>
      <c r="D17" s="1410"/>
      <c r="E17" s="1410"/>
    </row>
    <row r="18" spans="1:174" s="1389" customFormat="1" x14ac:dyDescent="0.3">
      <c r="A18" s="645" t="s">
        <v>4168</v>
      </c>
      <c r="B18" s="645"/>
      <c r="C18" s="1391"/>
      <c r="D18" s="1401"/>
      <c r="E18" s="1401"/>
    </row>
    <row r="19" spans="1:174" s="1398" customFormat="1" ht="12.5" x14ac:dyDescent="0.35">
      <c r="A19" s="1361" t="s">
        <v>5732</v>
      </c>
      <c r="B19" s="1361" t="s">
        <v>4482</v>
      </c>
      <c r="C19" s="1362">
        <v>1</v>
      </c>
      <c r="D19" s="164">
        <v>11696.64</v>
      </c>
      <c r="E19" s="164">
        <v>11696.64</v>
      </c>
      <c r="F19" s="1397"/>
      <c r="G19" s="1397"/>
      <c r="H19" s="1397"/>
      <c r="I19" s="1397"/>
      <c r="J19" s="1397"/>
      <c r="K19" s="1397"/>
      <c r="L19" s="1397"/>
      <c r="M19" s="1397"/>
      <c r="N19" s="1397"/>
      <c r="O19" s="1397"/>
      <c r="P19" s="1397"/>
      <c r="Q19" s="1397"/>
      <c r="R19" s="1397"/>
      <c r="S19" s="1397"/>
      <c r="T19" s="1397"/>
      <c r="U19" s="1397"/>
      <c r="V19" s="1397"/>
      <c r="W19" s="1397"/>
      <c r="X19" s="1397"/>
      <c r="Y19" s="1397"/>
      <c r="Z19" s="1397"/>
      <c r="AA19" s="1397"/>
      <c r="AB19" s="1397"/>
      <c r="AC19" s="1397"/>
      <c r="AD19" s="1397"/>
      <c r="AE19" s="1397"/>
      <c r="AF19" s="1397"/>
      <c r="AG19" s="1397"/>
      <c r="AH19" s="1397"/>
      <c r="AI19" s="1397"/>
      <c r="AJ19" s="1397"/>
      <c r="AK19" s="1397"/>
      <c r="AL19" s="1397"/>
      <c r="AM19" s="1397"/>
      <c r="AN19" s="1397"/>
      <c r="AO19" s="1397"/>
      <c r="AP19" s="1397"/>
      <c r="AQ19" s="1397"/>
      <c r="AR19" s="1397"/>
      <c r="AS19" s="1397"/>
      <c r="AT19" s="1397"/>
      <c r="AU19" s="1397"/>
      <c r="AV19" s="1397"/>
      <c r="AW19" s="1397"/>
      <c r="AX19" s="1397"/>
      <c r="AY19" s="1397"/>
      <c r="AZ19" s="1397"/>
      <c r="BA19" s="1397"/>
      <c r="BB19" s="1397"/>
      <c r="BC19" s="1397"/>
      <c r="BD19" s="1397"/>
      <c r="BE19" s="1397"/>
      <c r="BF19" s="1397"/>
      <c r="BG19" s="1397"/>
      <c r="BH19" s="1397"/>
      <c r="BI19" s="1397"/>
      <c r="BJ19" s="1397"/>
      <c r="BK19" s="1397"/>
      <c r="BL19" s="1397"/>
      <c r="BM19" s="1397"/>
      <c r="BN19" s="1397"/>
      <c r="BO19" s="1397"/>
      <c r="BP19" s="1397"/>
      <c r="BQ19" s="1397"/>
      <c r="BR19" s="1397"/>
      <c r="BS19" s="1397"/>
      <c r="BT19" s="1397"/>
      <c r="BU19" s="1397"/>
      <c r="BV19" s="1397"/>
      <c r="BW19" s="1397"/>
      <c r="BX19" s="1397"/>
      <c r="BY19" s="1397"/>
      <c r="BZ19" s="1397"/>
      <c r="CA19" s="1397"/>
      <c r="CB19" s="1397"/>
      <c r="CC19" s="1397"/>
      <c r="CD19" s="1397"/>
      <c r="CE19" s="1397"/>
      <c r="CF19" s="1397"/>
      <c r="CG19" s="1397"/>
      <c r="CH19" s="1397"/>
      <c r="CI19" s="1397"/>
      <c r="CJ19" s="1397"/>
      <c r="CK19" s="1397"/>
      <c r="CL19" s="1397"/>
      <c r="CM19" s="1397"/>
      <c r="CN19" s="1397"/>
      <c r="CO19" s="1397"/>
      <c r="CP19" s="1397"/>
      <c r="CQ19" s="1397"/>
      <c r="CR19" s="1397"/>
      <c r="CS19" s="1397"/>
      <c r="CT19" s="1397"/>
      <c r="CU19" s="1397"/>
      <c r="CV19" s="1397"/>
      <c r="CW19" s="1397"/>
      <c r="CX19" s="1397"/>
      <c r="CY19" s="1397"/>
      <c r="CZ19" s="1397"/>
      <c r="DA19" s="1397"/>
      <c r="DB19" s="1397"/>
      <c r="DC19" s="1397"/>
      <c r="DD19" s="1397"/>
      <c r="DE19" s="1397"/>
      <c r="DF19" s="1397"/>
      <c r="DG19" s="1397"/>
      <c r="DH19" s="1397"/>
      <c r="DI19" s="1397"/>
      <c r="DJ19" s="1397"/>
      <c r="DK19" s="1397"/>
      <c r="DL19" s="1397"/>
      <c r="DM19" s="1397"/>
      <c r="DN19" s="1397"/>
      <c r="DO19" s="1397"/>
      <c r="DP19" s="1397"/>
      <c r="DQ19" s="1397"/>
      <c r="DR19" s="1397"/>
      <c r="DS19" s="1397"/>
      <c r="DT19" s="1397"/>
      <c r="DU19" s="1397"/>
      <c r="DV19" s="1397"/>
      <c r="DW19" s="1397"/>
      <c r="DX19" s="1397"/>
      <c r="DY19" s="1397"/>
      <c r="DZ19" s="1397"/>
      <c r="EA19" s="1397"/>
      <c r="EB19" s="1397"/>
      <c r="EC19" s="1397"/>
      <c r="ED19" s="1397"/>
      <c r="EE19" s="1397"/>
      <c r="EF19" s="1397"/>
      <c r="EG19" s="1397"/>
      <c r="EH19" s="1397"/>
      <c r="EI19" s="1397"/>
      <c r="EJ19" s="1397"/>
      <c r="EK19" s="1397"/>
      <c r="EL19" s="1397"/>
      <c r="EM19" s="1397"/>
      <c r="EN19" s="1397"/>
      <c r="EO19" s="1397"/>
      <c r="EP19" s="1397"/>
      <c r="EQ19" s="1397"/>
      <c r="ER19" s="1397"/>
      <c r="ES19" s="1397"/>
      <c r="ET19" s="1397"/>
      <c r="EU19" s="1397"/>
      <c r="EV19" s="1397"/>
      <c r="EW19" s="1397"/>
      <c r="EX19" s="1397"/>
      <c r="EY19" s="1397"/>
      <c r="EZ19" s="1397"/>
      <c r="FA19" s="1397"/>
      <c r="FB19" s="1397"/>
      <c r="FC19" s="1397"/>
      <c r="FD19" s="1397"/>
      <c r="FE19" s="1397"/>
      <c r="FF19" s="1397"/>
      <c r="FG19" s="1397"/>
      <c r="FH19" s="1397"/>
      <c r="FI19" s="1397"/>
      <c r="FJ19" s="1397"/>
      <c r="FK19" s="1397"/>
      <c r="FL19" s="1397"/>
      <c r="FM19" s="1397"/>
      <c r="FN19" s="1397"/>
      <c r="FO19" s="1397"/>
      <c r="FP19" s="1397"/>
      <c r="FQ19" s="1397"/>
      <c r="FR19" s="1397"/>
    </row>
    <row r="20" spans="1:174" s="1398" customFormat="1" ht="12.5" x14ac:dyDescent="0.35">
      <c r="A20" s="1361" t="s">
        <v>5733</v>
      </c>
      <c r="B20" s="1361" t="s">
        <v>5401</v>
      </c>
      <c r="C20" s="1362">
        <v>1</v>
      </c>
      <c r="D20" s="164">
        <v>11696.64</v>
      </c>
      <c r="E20" s="164">
        <v>11696.64</v>
      </c>
      <c r="F20" s="1397"/>
      <c r="G20" s="1397"/>
      <c r="H20" s="1397"/>
      <c r="I20" s="1397"/>
      <c r="J20" s="1397"/>
      <c r="K20" s="1397"/>
      <c r="L20" s="1397"/>
      <c r="M20" s="1397"/>
      <c r="N20" s="1397"/>
      <c r="O20" s="1397"/>
      <c r="P20" s="1397"/>
      <c r="Q20" s="1397"/>
      <c r="R20" s="1397"/>
      <c r="S20" s="1397"/>
      <c r="T20" s="1397"/>
      <c r="U20" s="1397"/>
      <c r="V20" s="1397"/>
      <c r="W20" s="1397"/>
      <c r="X20" s="1397"/>
      <c r="Y20" s="1397"/>
      <c r="Z20" s="1397"/>
      <c r="AA20" s="1397"/>
      <c r="AB20" s="1397"/>
      <c r="AC20" s="1397"/>
      <c r="AD20" s="1397"/>
      <c r="AE20" s="1397"/>
      <c r="AF20" s="1397"/>
      <c r="AG20" s="1397"/>
      <c r="AH20" s="1397"/>
      <c r="AI20" s="1397"/>
      <c r="AJ20" s="1397"/>
      <c r="AK20" s="1397"/>
      <c r="AL20" s="1397"/>
      <c r="AM20" s="1397"/>
      <c r="AN20" s="1397"/>
      <c r="AO20" s="1397"/>
      <c r="AP20" s="1397"/>
      <c r="AQ20" s="1397"/>
      <c r="AR20" s="1397"/>
      <c r="AS20" s="1397"/>
      <c r="AT20" s="1397"/>
      <c r="AU20" s="1397"/>
      <c r="AV20" s="1397"/>
      <c r="AW20" s="1397"/>
      <c r="AX20" s="1397"/>
      <c r="AY20" s="1397"/>
      <c r="AZ20" s="1397"/>
      <c r="BA20" s="1397"/>
      <c r="BB20" s="1397"/>
      <c r="BC20" s="1397"/>
      <c r="BD20" s="1397"/>
      <c r="BE20" s="1397"/>
      <c r="BF20" s="1397"/>
      <c r="BG20" s="1397"/>
      <c r="BH20" s="1397"/>
      <c r="BI20" s="1397"/>
      <c r="BJ20" s="1397"/>
      <c r="BK20" s="1397"/>
      <c r="BL20" s="1397"/>
      <c r="BM20" s="1397"/>
      <c r="BN20" s="1397"/>
      <c r="BO20" s="1397"/>
      <c r="BP20" s="1397"/>
      <c r="BQ20" s="1397"/>
      <c r="BR20" s="1397"/>
      <c r="BS20" s="1397"/>
      <c r="BT20" s="1397"/>
      <c r="BU20" s="1397"/>
      <c r="BV20" s="1397"/>
      <c r="BW20" s="1397"/>
      <c r="BX20" s="1397"/>
      <c r="BY20" s="1397"/>
      <c r="BZ20" s="1397"/>
      <c r="CA20" s="1397"/>
      <c r="CB20" s="1397"/>
      <c r="CC20" s="1397"/>
      <c r="CD20" s="1397"/>
      <c r="CE20" s="1397"/>
      <c r="CF20" s="1397"/>
      <c r="CG20" s="1397"/>
      <c r="CH20" s="1397"/>
      <c r="CI20" s="1397"/>
      <c r="CJ20" s="1397"/>
      <c r="CK20" s="1397"/>
      <c r="CL20" s="1397"/>
      <c r="CM20" s="1397"/>
      <c r="CN20" s="1397"/>
      <c r="CO20" s="1397"/>
      <c r="CP20" s="1397"/>
      <c r="CQ20" s="1397"/>
      <c r="CR20" s="1397"/>
      <c r="CS20" s="1397"/>
      <c r="CT20" s="1397"/>
      <c r="CU20" s="1397"/>
      <c r="CV20" s="1397"/>
      <c r="CW20" s="1397"/>
      <c r="CX20" s="1397"/>
      <c r="CY20" s="1397"/>
      <c r="CZ20" s="1397"/>
      <c r="DA20" s="1397"/>
      <c r="DB20" s="1397"/>
      <c r="DC20" s="1397"/>
      <c r="DD20" s="1397"/>
      <c r="DE20" s="1397"/>
      <c r="DF20" s="1397"/>
      <c r="DG20" s="1397"/>
      <c r="DH20" s="1397"/>
      <c r="DI20" s="1397"/>
      <c r="DJ20" s="1397"/>
      <c r="DK20" s="1397"/>
      <c r="DL20" s="1397"/>
      <c r="DM20" s="1397"/>
      <c r="DN20" s="1397"/>
      <c r="DO20" s="1397"/>
      <c r="DP20" s="1397"/>
      <c r="DQ20" s="1397"/>
      <c r="DR20" s="1397"/>
      <c r="DS20" s="1397"/>
      <c r="DT20" s="1397"/>
      <c r="DU20" s="1397"/>
      <c r="DV20" s="1397"/>
      <c r="DW20" s="1397"/>
      <c r="DX20" s="1397"/>
      <c r="DY20" s="1397"/>
      <c r="DZ20" s="1397"/>
      <c r="EA20" s="1397"/>
      <c r="EB20" s="1397"/>
      <c r="EC20" s="1397"/>
      <c r="ED20" s="1397"/>
      <c r="EE20" s="1397"/>
      <c r="EF20" s="1397"/>
      <c r="EG20" s="1397"/>
      <c r="EH20" s="1397"/>
      <c r="EI20" s="1397"/>
      <c r="EJ20" s="1397"/>
      <c r="EK20" s="1397"/>
      <c r="EL20" s="1397"/>
      <c r="EM20" s="1397"/>
      <c r="EN20" s="1397"/>
      <c r="EO20" s="1397"/>
      <c r="EP20" s="1397"/>
      <c r="EQ20" s="1397"/>
      <c r="ER20" s="1397"/>
      <c r="ES20" s="1397"/>
      <c r="ET20" s="1397"/>
      <c r="EU20" s="1397"/>
      <c r="EV20" s="1397"/>
      <c r="EW20" s="1397"/>
      <c r="EX20" s="1397"/>
      <c r="EY20" s="1397"/>
      <c r="EZ20" s="1397"/>
      <c r="FA20" s="1397"/>
      <c r="FB20" s="1397"/>
      <c r="FC20" s="1397"/>
      <c r="FD20" s="1397"/>
      <c r="FE20" s="1397"/>
      <c r="FF20" s="1397"/>
      <c r="FG20" s="1397"/>
      <c r="FH20" s="1397"/>
      <c r="FI20" s="1397"/>
      <c r="FJ20" s="1397"/>
      <c r="FK20" s="1397"/>
      <c r="FL20" s="1397"/>
      <c r="FM20" s="1397"/>
      <c r="FN20" s="1397"/>
      <c r="FO20" s="1397"/>
      <c r="FP20" s="1397"/>
      <c r="FQ20" s="1397"/>
      <c r="FR20" s="1397"/>
    </row>
    <row r="21" spans="1:174" s="1549" customFormat="1" ht="15" customHeight="1" x14ac:dyDescent="0.25">
      <c r="A21" s="70"/>
      <c r="B21" s="56" t="s">
        <v>4241</v>
      </c>
      <c r="C21" s="57">
        <f>SUM(C19:C20)</f>
        <v>2</v>
      </c>
      <c r="D21" s="1548"/>
      <c r="E21" s="1548"/>
    </row>
    <row r="22" spans="1:174" x14ac:dyDescent="0.3">
      <c r="A22" s="1468"/>
      <c r="B22" s="1469"/>
      <c r="C22" s="1468"/>
      <c r="D22" s="1470"/>
      <c r="E22" s="1470"/>
    </row>
    <row r="23" spans="1:174" x14ac:dyDescent="0.3">
      <c r="A23" s="1468"/>
      <c r="B23" s="1469"/>
      <c r="C23" s="1468"/>
      <c r="D23" s="1470"/>
      <c r="E23" s="1470"/>
    </row>
    <row r="24" spans="1:174" x14ac:dyDescent="0.3">
      <c r="A24" s="627" t="s">
        <v>4169</v>
      </c>
      <c r="B24" s="627"/>
      <c r="C24" s="1409"/>
      <c r="D24" s="1410"/>
      <c r="E24" s="1410"/>
      <c r="EG24" s="163"/>
      <c r="EH24" s="163"/>
      <c r="EI24" s="163"/>
      <c r="EJ24" s="163"/>
      <c r="EK24" s="163"/>
      <c r="EL24" s="163"/>
      <c r="EM24" s="163"/>
      <c r="EN24" s="163"/>
      <c r="EO24" s="163"/>
      <c r="EP24" s="163"/>
      <c r="EQ24" s="163"/>
      <c r="ER24" s="163"/>
      <c r="ES24" s="163"/>
      <c r="ET24" s="163"/>
      <c r="EU24" s="163"/>
      <c r="EV24" s="163"/>
      <c r="EW24" s="163"/>
      <c r="EX24" s="163"/>
      <c r="EY24" s="163"/>
      <c r="EZ24" s="163"/>
      <c r="FA24" s="163"/>
      <c r="FB24" s="163"/>
      <c r="FC24" s="163"/>
      <c r="FD24" s="163"/>
      <c r="FE24" s="163"/>
      <c r="FF24" s="163"/>
      <c r="FG24" s="163"/>
      <c r="FH24" s="163"/>
      <c r="FI24" s="163"/>
      <c r="FJ24" s="163"/>
      <c r="FK24" s="163"/>
      <c r="FL24" s="163"/>
      <c r="FM24" s="163"/>
      <c r="FN24" s="163"/>
      <c r="FO24" s="163"/>
      <c r="FP24" s="163"/>
      <c r="FQ24" s="163"/>
      <c r="FR24" s="163"/>
    </row>
    <row r="25" spans="1:174" x14ac:dyDescent="0.3">
      <c r="A25" s="1411" t="s">
        <v>4242</v>
      </c>
      <c r="B25" s="1411" t="s">
        <v>4242</v>
      </c>
      <c r="C25" s="1412">
        <v>0</v>
      </c>
      <c r="D25" s="1381">
        <v>0</v>
      </c>
      <c r="E25" s="1381">
        <v>0</v>
      </c>
      <c r="EG25" s="163"/>
      <c r="EH25" s="163"/>
      <c r="EI25" s="163"/>
      <c r="EJ25" s="163"/>
      <c r="EK25" s="163"/>
      <c r="EL25" s="163"/>
      <c r="EM25" s="163"/>
      <c r="EN25" s="163"/>
      <c r="EO25" s="163"/>
      <c r="EP25" s="163"/>
      <c r="EQ25" s="163"/>
      <c r="ER25" s="163"/>
      <c r="ES25" s="163"/>
      <c r="ET25" s="163"/>
      <c r="EU25" s="163"/>
      <c r="EV25" s="163"/>
      <c r="EW25" s="163"/>
      <c r="EX25" s="163"/>
      <c r="EY25" s="163"/>
      <c r="EZ25" s="163"/>
      <c r="FA25" s="163"/>
      <c r="FB25" s="163"/>
      <c r="FC25" s="163"/>
      <c r="FD25" s="163"/>
      <c r="FE25" s="163"/>
      <c r="FF25" s="163"/>
      <c r="FG25" s="163"/>
      <c r="FH25" s="163"/>
      <c r="FI25" s="163"/>
      <c r="FJ25" s="163"/>
      <c r="FK25" s="163"/>
      <c r="FL25" s="163"/>
      <c r="FM25" s="163"/>
      <c r="FN25" s="163"/>
      <c r="FO25" s="163"/>
      <c r="FP25" s="163"/>
      <c r="FQ25" s="163"/>
      <c r="FR25" s="163"/>
    </row>
    <row r="26" spans="1:174" x14ac:dyDescent="0.3">
      <c r="A26" s="70"/>
      <c r="B26" s="56" t="s">
        <v>4243</v>
      </c>
      <c r="C26" s="57">
        <f>SUM(C25)</f>
        <v>0</v>
      </c>
      <c r="D26" s="1396"/>
      <c r="E26" s="1396"/>
      <c r="EG26" s="163"/>
      <c r="EH26" s="163"/>
      <c r="EI26" s="163"/>
      <c r="EJ26" s="163"/>
      <c r="EK26" s="163"/>
      <c r="EL26" s="163"/>
      <c r="EM26" s="163"/>
      <c r="EN26" s="163"/>
      <c r="EO26" s="163"/>
      <c r="EP26" s="163"/>
      <c r="EQ26" s="163"/>
      <c r="ER26" s="163"/>
      <c r="ES26" s="163"/>
      <c r="ET26" s="163"/>
      <c r="EU26" s="163"/>
      <c r="EV26" s="163"/>
      <c r="EW26" s="163"/>
      <c r="EX26" s="163"/>
      <c r="EY26" s="163"/>
      <c r="EZ26" s="163"/>
      <c r="FA26" s="163"/>
      <c r="FB26" s="163"/>
      <c r="FC26" s="163"/>
      <c r="FD26" s="163"/>
      <c r="FE26" s="163"/>
      <c r="FF26" s="163"/>
      <c r="FG26" s="163"/>
      <c r="FH26" s="163"/>
      <c r="FI26" s="163"/>
      <c r="FJ26" s="163"/>
      <c r="FK26" s="163"/>
      <c r="FL26" s="163"/>
      <c r="FM26" s="163"/>
      <c r="FN26" s="163"/>
      <c r="FO26" s="163"/>
      <c r="FP26" s="163"/>
      <c r="FQ26" s="163"/>
      <c r="FR26" s="163"/>
    </row>
    <row r="27" spans="1:174" x14ac:dyDescent="0.3">
      <c r="A27" s="1399"/>
      <c r="B27" s="1400"/>
      <c r="C27" s="1414"/>
      <c r="D27" s="1410"/>
      <c r="E27" s="1410"/>
      <c r="EG27" s="163"/>
      <c r="EH27" s="163"/>
      <c r="EI27" s="163"/>
      <c r="EJ27" s="163"/>
      <c r="EK27" s="163"/>
      <c r="EL27" s="163"/>
      <c r="EM27" s="163"/>
      <c r="EN27" s="163"/>
      <c r="EO27" s="163"/>
      <c r="EP27" s="163"/>
      <c r="EQ27" s="163"/>
      <c r="ER27" s="163"/>
      <c r="ES27" s="163"/>
      <c r="ET27" s="163"/>
      <c r="EU27" s="163"/>
      <c r="EV27" s="163"/>
      <c r="EW27" s="163"/>
      <c r="EX27" s="163"/>
      <c r="EY27" s="163"/>
      <c r="EZ27" s="163"/>
      <c r="FA27" s="163"/>
      <c r="FB27" s="163"/>
      <c r="FC27" s="163"/>
      <c r="FD27" s="163"/>
      <c r="FE27" s="163"/>
      <c r="FF27" s="163"/>
      <c r="FG27" s="163"/>
      <c r="FH27" s="163"/>
      <c r="FI27" s="163"/>
      <c r="FJ27" s="163"/>
      <c r="FK27" s="163"/>
      <c r="FL27" s="163"/>
      <c r="FM27" s="163"/>
      <c r="FN27" s="163"/>
      <c r="FO27" s="163"/>
      <c r="FP27" s="163"/>
      <c r="FQ27" s="163"/>
      <c r="FR27" s="163"/>
    </row>
    <row r="28" spans="1:174" x14ac:dyDescent="0.3">
      <c r="A28" s="1399"/>
      <c r="B28" s="103" t="s">
        <v>4170</v>
      </c>
      <c r="C28" s="104">
        <f>C15+C21</f>
        <v>7</v>
      </c>
      <c r="D28" s="1410"/>
      <c r="E28" s="1410"/>
      <c r="EG28" s="163"/>
      <c r="EH28" s="163"/>
      <c r="EI28" s="163"/>
      <c r="EJ28" s="163"/>
      <c r="EK28" s="163"/>
      <c r="EL28" s="163"/>
      <c r="EM28" s="163"/>
      <c r="EN28" s="163"/>
      <c r="EO28" s="163"/>
      <c r="EP28" s="163"/>
      <c r="EQ28" s="163"/>
      <c r="ER28" s="163"/>
      <c r="ES28" s="163"/>
      <c r="ET28" s="163"/>
      <c r="EU28" s="163"/>
      <c r="EV28" s="163"/>
      <c r="EW28" s="163"/>
      <c r="EX28" s="163"/>
      <c r="EY28" s="163"/>
      <c r="EZ28" s="163"/>
      <c r="FA28" s="163"/>
      <c r="FB28" s="163"/>
      <c r="FC28" s="163"/>
      <c r="FD28" s="163"/>
      <c r="FE28" s="163"/>
      <c r="FF28" s="163"/>
      <c r="FG28" s="163"/>
      <c r="FH28" s="163"/>
      <c r="FI28" s="163"/>
      <c r="FJ28" s="163"/>
      <c r="FK28" s="163"/>
      <c r="FL28" s="163"/>
      <c r="FM28" s="163"/>
      <c r="FN28" s="163"/>
      <c r="FO28" s="163"/>
      <c r="FP28" s="163"/>
      <c r="FQ28" s="163"/>
      <c r="FR28" s="163"/>
    </row>
    <row r="29" spans="1:174" x14ac:dyDescent="0.3">
      <c r="A29" s="1399"/>
      <c r="B29" s="1400"/>
      <c r="C29" s="1414"/>
      <c r="D29" s="1410"/>
      <c r="E29" s="1410"/>
    </row>
    <row r="30" spans="1:174" x14ac:dyDescent="0.3">
      <c r="A30" s="1399"/>
      <c r="B30" s="1400"/>
      <c r="C30" s="1414"/>
      <c r="D30" s="1410"/>
      <c r="E30" s="1410"/>
    </row>
    <row r="31" spans="1:174" s="162" customFormat="1" x14ac:dyDescent="0.3">
      <c r="A31" s="1021" t="s">
        <v>4166</v>
      </c>
      <c r="B31" s="1021"/>
      <c r="C31" s="1414"/>
      <c r="D31" s="1410"/>
      <c r="E31" s="1410"/>
    </row>
    <row r="32" spans="1:174" s="162" customFormat="1" x14ac:dyDescent="0.3">
      <c r="A32" s="627" t="s">
        <v>4244</v>
      </c>
      <c r="B32" s="627"/>
      <c r="C32" s="1414"/>
      <c r="D32" s="1410"/>
      <c r="E32" s="1410"/>
    </row>
    <row r="33" spans="1:47" s="167" customFormat="1" ht="12.5" x14ac:dyDescent="0.25">
      <c r="A33" s="69" t="s">
        <v>4242</v>
      </c>
      <c r="B33" s="1550" t="s">
        <v>4242</v>
      </c>
      <c r="C33" s="1416">
        <v>0</v>
      </c>
      <c r="D33" s="1417">
        <v>0</v>
      </c>
      <c r="E33" s="1417">
        <v>0</v>
      </c>
    </row>
    <row r="34" spans="1:47" s="1398" customFormat="1" ht="12.5" x14ac:dyDescent="0.25">
      <c r="A34" s="170"/>
      <c r="B34" s="56" t="s">
        <v>4336</v>
      </c>
      <c r="C34" s="57">
        <f>SUM(C33)</f>
        <v>0</v>
      </c>
      <c r="D34" s="1396"/>
      <c r="E34" s="1396"/>
      <c r="F34" s="1397"/>
      <c r="G34" s="1397"/>
      <c r="H34" s="1397"/>
      <c r="I34" s="1397"/>
      <c r="J34" s="1397"/>
      <c r="K34" s="1397"/>
      <c r="L34" s="1397"/>
      <c r="M34" s="1397"/>
      <c r="N34" s="1397"/>
      <c r="O34" s="1397"/>
      <c r="P34" s="1397"/>
      <c r="Q34" s="1397"/>
      <c r="R34" s="1397"/>
      <c r="S34" s="1397"/>
      <c r="T34" s="1397"/>
      <c r="U34" s="1397"/>
      <c r="V34" s="1397"/>
      <c r="W34" s="1397"/>
      <c r="X34" s="1397"/>
      <c r="Y34" s="1397"/>
      <c r="Z34" s="1397"/>
      <c r="AA34" s="1397"/>
      <c r="AB34" s="1397"/>
      <c r="AC34" s="1397"/>
      <c r="AD34" s="1397"/>
      <c r="AE34" s="1397"/>
      <c r="AF34" s="1397"/>
      <c r="AG34" s="1397"/>
      <c r="AH34" s="1397"/>
      <c r="AI34" s="1397"/>
      <c r="AJ34" s="1397"/>
      <c r="AK34" s="1397"/>
      <c r="AL34" s="1397"/>
      <c r="AM34" s="1397"/>
      <c r="AN34" s="1397"/>
      <c r="AO34" s="1397"/>
      <c r="AP34" s="1397"/>
      <c r="AQ34" s="1397"/>
      <c r="AR34" s="1397"/>
      <c r="AS34" s="1397"/>
      <c r="AT34" s="1397"/>
      <c r="AU34" s="1397"/>
    </row>
    <row r="35" spans="1:47" s="162" customFormat="1" x14ac:dyDescent="0.3">
      <c r="A35" s="1399"/>
      <c r="B35" s="1400"/>
      <c r="C35" s="1414"/>
      <c r="D35" s="1410"/>
      <c r="E35" s="1410"/>
    </row>
    <row r="36" spans="1:47" s="162" customFormat="1" ht="15" customHeight="1" x14ac:dyDescent="0.3">
      <c r="A36" s="627" t="s">
        <v>4172</v>
      </c>
      <c r="B36" s="627"/>
      <c r="C36" s="1414"/>
      <c r="D36" s="1410"/>
      <c r="E36" s="1410"/>
    </row>
    <row r="37" spans="1:47" s="167" customFormat="1" ht="12.5" x14ac:dyDescent="0.25">
      <c r="A37" s="1411" t="s">
        <v>4242</v>
      </c>
      <c r="B37" s="1411" t="s">
        <v>4242</v>
      </c>
      <c r="C37" s="1412">
        <v>0</v>
      </c>
      <c r="D37" s="1381">
        <v>0</v>
      </c>
      <c r="E37" s="1381">
        <v>0</v>
      </c>
    </row>
    <row r="38" spans="1:47" s="1551" customFormat="1" ht="16.5" customHeight="1" x14ac:dyDescent="0.25">
      <c r="B38" s="56" t="s">
        <v>4246</v>
      </c>
      <c r="C38" s="57">
        <f>SUM(C34:C37)</f>
        <v>0</v>
      </c>
    </row>
  </sheetData>
  <mergeCells count="15">
    <mergeCell ref="A11:B11"/>
    <mergeCell ref="A18:B18"/>
    <mergeCell ref="A24:B24"/>
    <mergeCell ref="A31:B31"/>
    <mergeCell ref="A32:B32"/>
    <mergeCell ref="A36:B36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0866141732283472" right="0.70866141732283472" top="0.15748031496062992" bottom="0.15748031496062992" header="0.15748031496062992" footer="0.15748031496062992"/>
  <pageSetup scale="92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showGridLines="0" zoomScale="90" zoomScaleNormal="90" zoomScaleSheetLayoutView="115" workbookViewId="0">
      <selection sqref="A1:H1"/>
    </sheetView>
  </sheetViews>
  <sheetFormatPr baseColWidth="10" defaultColWidth="13.81640625" defaultRowHeight="15" x14ac:dyDescent="0.3"/>
  <cols>
    <col min="1" max="1" width="11.1796875" style="187" customWidth="1"/>
    <col min="2" max="2" width="25" style="187" bestFit="1" customWidth="1"/>
    <col min="3" max="3" width="15.1796875" style="187" bestFit="1" customWidth="1"/>
    <col min="4" max="4" width="18" style="187" bestFit="1" customWidth="1"/>
    <col min="5" max="6" width="13.81640625" style="187"/>
    <col min="7" max="7" width="12.453125" style="187" customWidth="1"/>
    <col min="8" max="11" width="13.81640625" style="187"/>
    <col min="12" max="13" width="13.81640625" style="174"/>
    <col min="14" max="16384" width="13.81640625" style="187"/>
  </cols>
  <sheetData>
    <row r="1" spans="1:12" s="174" customFormat="1" x14ac:dyDescent="0.3">
      <c r="A1" s="324"/>
      <c r="B1" s="324"/>
      <c r="C1" s="324"/>
      <c r="D1" s="324"/>
      <c r="E1" s="324"/>
      <c r="F1" s="324"/>
      <c r="G1" s="324"/>
      <c r="H1" s="324"/>
      <c r="I1" s="324"/>
      <c r="J1" s="324"/>
      <c r="K1" s="324"/>
    </row>
    <row r="2" spans="1:12" s="116" customFormat="1" x14ac:dyDescent="0.3">
      <c r="A2" s="1386" t="s">
        <v>4160</v>
      </c>
      <c r="B2" s="1386"/>
      <c r="C2" s="1386"/>
      <c r="D2" s="1386"/>
      <c r="E2" s="1386"/>
      <c r="F2" s="1386"/>
      <c r="G2" s="1386"/>
      <c r="H2" s="1386"/>
      <c r="I2" s="1386"/>
      <c r="J2" s="1386"/>
      <c r="K2" s="1386"/>
      <c r="L2" s="106"/>
    </row>
    <row r="3" spans="1:12" s="174" customFormat="1" x14ac:dyDescent="0.3">
      <c r="A3" s="675" t="s">
        <v>36</v>
      </c>
      <c r="B3" s="675"/>
      <c r="C3" s="675"/>
      <c r="D3" s="675"/>
      <c r="E3" s="675"/>
      <c r="F3" s="675"/>
      <c r="G3" s="675"/>
      <c r="H3" s="675"/>
      <c r="I3" s="675"/>
      <c r="J3" s="675"/>
      <c r="K3" s="675"/>
    </row>
    <row r="4" spans="1:12" s="174" customFormat="1" x14ac:dyDescent="0.3">
      <c r="A4" s="675" t="s">
        <v>4161</v>
      </c>
      <c r="B4" s="675"/>
      <c r="C4" s="675"/>
      <c r="D4" s="675"/>
      <c r="E4" s="675"/>
      <c r="F4" s="675"/>
      <c r="G4" s="675"/>
      <c r="H4" s="675"/>
      <c r="I4" s="675"/>
      <c r="J4" s="675"/>
      <c r="K4" s="675"/>
    </row>
    <row r="5" spans="1:12" s="174" customFormat="1" x14ac:dyDescent="0.3">
      <c r="A5" s="675" t="s">
        <v>4274</v>
      </c>
      <c r="B5" s="675"/>
      <c r="C5" s="675"/>
      <c r="D5" s="675"/>
      <c r="E5" s="675"/>
      <c r="F5" s="675"/>
      <c r="G5" s="675"/>
      <c r="H5" s="675"/>
      <c r="I5" s="675"/>
      <c r="J5" s="675"/>
      <c r="K5" s="675"/>
    </row>
    <row r="6" spans="1:12" s="174" customFormat="1" x14ac:dyDescent="0.3">
      <c r="A6" s="693" t="s">
        <v>4229</v>
      </c>
      <c r="B6" s="693"/>
      <c r="C6" s="693"/>
      <c r="D6" s="693"/>
      <c r="E6" s="693"/>
      <c r="F6" s="693"/>
      <c r="G6" s="693"/>
      <c r="H6" s="693"/>
      <c r="I6" s="693"/>
      <c r="J6" s="693"/>
      <c r="K6" s="693"/>
    </row>
    <row r="7" spans="1:12" s="174" customFormat="1" x14ac:dyDescent="0.3">
      <c r="A7" s="665" t="s">
        <v>4248</v>
      </c>
      <c r="B7" s="665"/>
      <c r="C7" s="665"/>
      <c r="D7" s="188"/>
      <c r="E7" s="188"/>
      <c r="F7" s="188"/>
      <c r="G7" s="188"/>
      <c r="H7" s="188"/>
      <c r="I7" s="188"/>
      <c r="J7" s="188"/>
      <c r="K7" s="188"/>
    </row>
    <row r="8" spans="1:12" s="174" customFormat="1" ht="15" customHeight="1" x14ac:dyDescent="0.3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2" s="174" customFormat="1" ht="25" x14ac:dyDescent="0.3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2" s="180" customFormat="1" ht="12.5" x14ac:dyDescent="0.25">
      <c r="A10" s="99" t="s">
        <v>5728</v>
      </c>
      <c r="B10" s="99" t="s">
        <v>4307</v>
      </c>
      <c r="C10" s="164">
        <v>50364.92</v>
      </c>
      <c r="D10" s="177">
        <v>0</v>
      </c>
      <c r="E10" s="177">
        <v>0</v>
      </c>
      <c r="F10" s="178">
        <f t="shared" ref="F10:F11" si="0">+C10+D10+E10</f>
        <v>50364.92</v>
      </c>
      <c r="G10" s="178">
        <f>+(C10/30)*10</f>
        <v>16788.306666666664</v>
      </c>
      <c r="H10" s="178">
        <f>+(C10/30)*5</f>
        <v>8394.1533333333318</v>
      </c>
      <c r="I10" s="178">
        <f>+(C10/30)*40</f>
        <v>67153.226666666655</v>
      </c>
      <c r="J10" s="178">
        <v>0</v>
      </c>
      <c r="K10" s="178">
        <f t="shared" ref="K10:K11" si="1">+G10+H10+I10+J10</f>
        <v>92335.686666666646</v>
      </c>
    </row>
    <row r="11" spans="1:12" s="180" customFormat="1" ht="12.5" x14ac:dyDescent="0.25">
      <c r="A11" s="99" t="s">
        <v>5729</v>
      </c>
      <c r="B11" s="99" t="s">
        <v>5730</v>
      </c>
      <c r="C11" s="164">
        <v>24815.54</v>
      </c>
      <c r="D11" s="177">
        <v>0</v>
      </c>
      <c r="E11" s="177">
        <v>0</v>
      </c>
      <c r="F11" s="178">
        <f t="shared" si="0"/>
        <v>24815.54</v>
      </c>
      <c r="G11" s="178">
        <f>+(C11/30)*10</f>
        <v>8271.8466666666664</v>
      </c>
      <c r="H11" s="178">
        <f>+(C11/30)*5</f>
        <v>4135.9233333333332</v>
      </c>
      <c r="I11" s="178">
        <f>+(C11/30)*40</f>
        <v>33087.386666666665</v>
      </c>
      <c r="J11" s="178">
        <v>0</v>
      </c>
      <c r="K11" s="178">
        <f t="shared" si="1"/>
        <v>45495.156666666662</v>
      </c>
    </row>
    <row r="12" spans="1:12" s="174" customFormat="1" x14ac:dyDescent="0.3">
      <c r="A12" s="182"/>
      <c r="B12" s="182"/>
      <c r="C12" s="183"/>
      <c r="D12" s="183"/>
      <c r="E12" s="183"/>
      <c r="F12" s="183"/>
      <c r="G12" s="183"/>
      <c r="H12" s="183"/>
      <c r="I12" s="183"/>
      <c r="J12" s="183"/>
      <c r="K12" s="185"/>
    </row>
    <row r="13" spans="1:12" s="174" customFormat="1" x14ac:dyDescent="0.3">
      <c r="A13" s="186"/>
      <c r="B13" s="187"/>
      <c r="C13" s="188"/>
      <c r="D13" s="188"/>
      <c r="E13" s="188"/>
      <c r="F13" s="188"/>
      <c r="G13" s="188"/>
      <c r="H13" s="188"/>
      <c r="I13" s="188"/>
      <c r="J13" s="188"/>
      <c r="K13" s="188"/>
    </row>
    <row r="14" spans="1:12" s="174" customFormat="1" x14ac:dyDescent="0.3">
      <c r="A14" s="665" t="s">
        <v>4261</v>
      </c>
      <c r="B14" s="665"/>
      <c r="C14" s="665"/>
      <c r="D14" s="188"/>
      <c r="E14" s="188"/>
      <c r="F14" s="188"/>
      <c r="G14" s="188"/>
      <c r="H14" s="188"/>
      <c r="I14" s="188"/>
      <c r="J14" s="188"/>
      <c r="K14" s="188"/>
    </row>
    <row r="15" spans="1:12" s="174" customFormat="1" ht="15" customHeight="1" x14ac:dyDescent="0.3">
      <c r="A15" s="635" t="s">
        <v>4249</v>
      </c>
      <c r="B15" s="637" t="s">
        <v>4231</v>
      </c>
      <c r="C15" s="638" t="s">
        <v>4250</v>
      </c>
      <c r="D15" s="638" t="s">
        <v>4250</v>
      </c>
      <c r="E15" s="638" t="s">
        <v>4250</v>
      </c>
      <c r="F15" s="638" t="s">
        <v>4250</v>
      </c>
      <c r="G15" s="638" t="s">
        <v>4251</v>
      </c>
      <c r="H15" s="638" t="s">
        <v>4251</v>
      </c>
      <c r="I15" s="638" t="s">
        <v>4251</v>
      </c>
      <c r="J15" s="638" t="s">
        <v>4251</v>
      </c>
      <c r="K15" s="639" t="s">
        <v>4251</v>
      </c>
    </row>
    <row r="16" spans="1:12" s="174" customFormat="1" ht="25" x14ac:dyDescent="0.3">
      <c r="A16" s="636" t="s">
        <v>4249</v>
      </c>
      <c r="B16" s="638" t="s">
        <v>4252</v>
      </c>
      <c r="C16" s="90" t="s">
        <v>4253</v>
      </c>
      <c r="D16" s="90" t="s">
        <v>4254</v>
      </c>
      <c r="E16" s="90" t="s">
        <v>4255</v>
      </c>
      <c r="F16" s="90" t="s">
        <v>4256</v>
      </c>
      <c r="G16" s="159" t="s">
        <v>4257</v>
      </c>
      <c r="H16" s="159" t="s">
        <v>4258</v>
      </c>
      <c r="I16" s="90" t="s">
        <v>4259</v>
      </c>
      <c r="J16" s="90" t="s">
        <v>4260</v>
      </c>
      <c r="K16" s="91" t="s">
        <v>4256</v>
      </c>
    </row>
    <row r="17" spans="1:13" s="180" customFormat="1" ht="12.5" x14ac:dyDescent="0.25">
      <c r="A17" s="99" t="s">
        <v>5731</v>
      </c>
      <c r="B17" s="99" t="s">
        <v>4299</v>
      </c>
      <c r="C17" s="164">
        <v>19668.04</v>
      </c>
      <c r="D17" s="177">
        <v>1070</v>
      </c>
      <c r="E17" s="177">
        <v>0</v>
      </c>
      <c r="F17" s="178">
        <f>+C17+E17+D17</f>
        <v>20738.04</v>
      </c>
      <c r="G17" s="178">
        <f>+(C17/30)*10</f>
        <v>6556.0133333333342</v>
      </c>
      <c r="H17" s="178">
        <f>+(C17/30)*5</f>
        <v>3278.0066666666671</v>
      </c>
      <c r="I17" s="178">
        <f>+(C17/30)*40</f>
        <v>26224.053333333337</v>
      </c>
      <c r="J17" s="178">
        <v>0</v>
      </c>
      <c r="K17" s="178">
        <f t="shared" ref="K17:K19" si="2">+G17+H17+I17+J17</f>
        <v>36058.073333333334</v>
      </c>
    </row>
    <row r="18" spans="1:13" s="180" customFormat="1" ht="12.5" x14ac:dyDescent="0.25">
      <c r="A18" s="99" t="s">
        <v>5732</v>
      </c>
      <c r="B18" s="99" t="s">
        <v>4482</v>
      </c>
      <c r="C18" s="164">
        <v>11696.64</v>
      </c>
      <c r="D18" s="177">
        <v>1070</v>
      </c>
      <c r="E18" s="177">
        <v>0</v>
      </c>
      <c r="F18" s="178">
        <f>+C18+E18+D18</f>
        <v>12766.64</v>
      </c>
      <c r="G18" s="178">
        <f>+(C18/30)*10</f>
        <v>3898.8799999999997</v>
      </c>
      <c r="H18" s="178">
        <f>+(C18/30)*5</f>
        <v>1949.4399999999998</v>
      </c>
      <c r="I18" s="178">
        <f>+(C18/30)*40</f>
        <v>15595.519999999999</v>
      </c>
      <c r="J18" s="178">
        <v>0</v>
      </c>
      <c r="K18" s="178">
        <f t="shared" si="2"/>
        <v>21443.839999999997</v>
      </c>
    </row>
    <row r="19" spans="1:13" s="180" customFormat="1" ht="12.5" x14ac:dyDescent="0.25">
      <c r="A19" s="99" t="s">
        <v>5733</v>
      </c>
      <c r="B19" s="99" t="s">
        <v>5401</v>
      </c>
      <c r="C19" s="164">
        <v>11696.64</v>
      </c>
      <c r="D19" s="177">
        <v>1070</v>
      </c>
      <c r="E19" s="177">
        <v>0</v>
      </c>
      <c r="F19" s="178">
        <f>+C19+E19+D19</f>
        <v>12766.64</v>
      </c>
      <c r="G19" s="178">
        <f t="shared" ref="G19" si="3">+(C19/30)*10</f>
        <v>3898.8799999999997</v>
      </c>
      <c r="H19" s="178">
        <f>+(C19/30)*5</f>
        <v>1949.4399999999998</v>
      </c>
      <c r="I19" s="178">
        <f>+(C19/30)*40</f>
        <v>15595.519999999999</v>
      </c>
      <c r="J19" s="178">
        <v>0</v>
      </c>
      <c r="K19" s="178">
        <f t="shared" si="2"/>
        <v>21443.839999999997</v>
      </c>
    </row>
    <row r="20" spans="1:13" s="174" customFormat="1" x14ac:dyDescent="0.3">
      <c r="A20" s="187"/>
      <c r="B20" s="187"/>
      <c r="C20" s="188"/>
      <c r="D20" s="188"/>
      <c r="E20" s="188"/>
      <c r="F20" s="188"/>
      <c r="G20" s="188"/>
      <c r="H20" s="188"/>
      <c r="I20" s="188"/>
      <c r="J20" s="188"/>
      <c r="K20" s="188"/>
      <c r="M20" s="192"/>
    </row>
    <row r="21" spans="1:13" s="174" customFormat="1" x14ac:dyDescent="0.3">
      <c r="A21" s="187"/>
      <c r="B21" s="187"/>
      <c r="C21" s="188"/>
      <c r="D21" s="188"/>
      <c r="E21" s="188"/>
      <c r="F21" s="188"/>
      <c r="G21" s="188"/>
      <c r="H21" s="188"/>
      <c r="I21" s="188"/>
      <c r="J21" s="188"/>
      <c r="K21" s="188"/>
    </row>
  </sheetData>
  <mergeCells count="15">
    <mergeCell ref="A8:A9"/>
    <mergeCell ref="B8:B9"/>
    <mergeCell ref="C8:F8"/>
    <mergeCell ref="G8:K8"/>
    <mergeCell ref="A14:C14"/>
    <mergeCell ref="A15:A16"/>
    <mergeCell ref="B15:B16"/>
    <mergeCell ref="C15:F15"/>
    <mergeCell ref="G15:K15"/>
    <mergeCell ref="A2:K2"/>
    <mergeCell ref="A3:K3"/>
    <mergeCell ref="A4:K4"/>
    <mergeCell ref="A5:K5"/>
    <mergeCell ref="A6:K6"/>
    <mergeCell ref="A7:C7"/>
  </mergeCells>
  <printOptions horizontalCentered="1"/>
  <pageMargins left="0.15748031496062992" right="0.15748031496062992" top="0.3" bottom="0.39370078740157483" header="0.31496062992125984" footer="0.31496062992125984"/>
  <pageSetup scale="60" fitToHeight="11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95"/>
  <sheetViews>
    <sheetView showGridLines="0" topLeftCell="A51" workbookViewId="0">
      <selection sqref="A1:H1"/>
    </sheetView>
  </sheetViews>
  <sheetFormatPr baseColWidth="10" defaultColWidth="11.453125" defaultRowHeight="14" x14ac:dyDescent="0.3"/>
  <cols>
    <col min="1" max="1" width="14.453125" style="1552" bestFit="1" customWidth="1"/>
    <col min="2" max="2" width="42.26953125" style="1552" customWidth="1"/>
    <col min="3" max="3" width="15.7265625" style="1575" bestFit="1" customWidth="1"/>
    <col min="4" max="4" width="13" style="1552" customWidth="1"/>
    <col min="5" max="5" width="15.1796875" style="1552" customWidth="1"/>
    <col min="6" max="6" width="6.7265625" style="1552" bestFit="1" customWidth="1"/>
    <col min="7" max="7" width="12.453125" style="1552" bestFit="1" customWidth="1"/>
    <col min="8" max="16384" width="11.453125" style="1552"/>
  </cols>
  <sheetData>
    <row r="2" spans="1:6" ht="15" customHeight="1" x14ac:dyDescent="0.3">
      <c r="A2" s="656" t="s">
        <v>4160</v>
      </c>
      <c r="B2" s="656"/>
      <c r="C2" s="656"/>
      <c r="D2" s="656"/>
      <c r="E2" s="656"/>
    </row>
    <row r="3" spans="1:6" ht="15" customHeight="1" x14ac:dyDescent="0.3">
      <c r="A3" s="656" t="s">
        <v>5734</v>
      </c>
      <c r="B3" s="656"/>
      <c r="C3" s="656"/>
      <c r="D3" s="656"/>
      <c r="E3" s="656"/>
    </row>
    <row r="4" spans="1:6" ht="15" customHeight="1" x14ac:dyDescent="0.3">
      <c r="A4" s="656" t="s">
        <v>4161</v>
      </c>
      <c r="B4" s="656" t="s">
        <v>4227</v>
      </c>
      <c r="C4" s="656" t="s">
        <v>4227</v>
      </c>
      <c r="D4" s="656" t="s">
        <v>4227</v>
      </c>
      <c r="E4" s="656" t="s">
        <v>4227</v>
      </c>
    </row>
    <row r="5" spans="1:6" ht="15" customHeight="1" x14ac:dyDescent="0.3">
      <c r="A5" s="656" t="s">
        <v>4228</v>
      </c>
      <c r="B5" s="656" t="s">
        <v>4228</v>
      </c>
      <c r="C5" s="656" t="s">
        <v>4228</v>
      </c>
      <c r="D5" s="656" t="s">
        <v>4228</v>
      </c>
      <c r="E5" s="656" t="s">
        <v>4228</v>
      </c>
    </row>
    <row r="6" spans="1:6" ht="15" customHeight="1" x14ac:dyDescent="0.3">
      <c r="A6" s="657" t="s">
        <v>4229</v>
      </c>
      <c r="B6" s="657" t="s">
        <v>4229</v>
      </c>
      <c r="C6" s="657" t="s">
        <v>4229</v>
      </c>
      <c r="D6" s="657" t="s">
        <v>4229</v>
      </c>
      <c r="E6" s="657" t="s">
        <v>4229</v>
      </c>
    </row>
    <row r="7" spans="1:6" ht="15" customHeight="1" x14ac:dyDescent="0.3">
      <c r="A7" s="1553"/>
      <c r="B7" s="1553"/>
      <c r="C7" s="1553"/>
      <c r="D7" s="1553"/>
      <c r="E7" s="1553"/>
    </row>
    <row r="8" spans="1:6" s="919" customFormat="1" ht="15" customHeight="1" x14ac:dyDescent="0.25">
      <c r="A8" s="658" t="s">
        <v>4230</v>
      </c>
      <c r="B8" s="658" t="s">
        <v>4231</v>
      </c>
      <c r="C8" s="658" t="s">
        <v>4232</v>
      </c>
      <c r="D8" s="659" t="s">
        <v>4233</v>
      </c>
      <c r="E8" s="659" t="s">
        <v>4233</v>
      </c>
    </row>
    <row r="9" spans="1:6" s="919" customFormat="1" ht="15" customHeight="1" x14ac:dyDescent="0.25">
      <c r="A9" s="658" t="s">
        <v>4230</v>
      </c>
      <c r="B9" s="658" t="s">
        <v>4231</v>
      </c>
      <c r="C9" s="658" t="s">
        <v>4232</v>
      </c>
      <c r="D9" s="121" t="s">
        <v>4234</v>
      </c>
      <c r="E9" s="121" t="s">
        <v>4235</v>
      </c>
    </row>
    <row r="10" spans="1:6" s="919" customFormat="1" ht="15" customHeight="1" x14ac:dyDescent="0.25">
      <c r="A10" s="1554"/>
      <c r="B10" s="1554"/>
      <c r="C10" s="1555"/>
      <c r="D10" s="1556"/>
      <c r="E10" s="1556"/>
    </row>
    <row r="11" spans="1:6" s="919" customFormat="1" ht="15" customHeight="1" x14ac:dyDescent="0.25">
      <c r="A11" s="652" t="s">
        <v>4167</v>
      </c>
      <c r="B11" s="652" t="s">
        <v>4167</v>
      </c>
      <c r="C11" s="1555"/>
      <c r="D11" s="1556"/>
      <c r="E11" s="1556"/>
    </row>
    <row r="12" spans="1:6" s="919" customFormat="1" ht="15" customHeight="1" x14ac:dyDescent="0.25">
      <c r="A12" s="1557" t="s">
        <v>5735</v>
      </c>
      <c r="B12" s="1557" t="s">
        <v>4307</v>
      </c>
      <c r="C12" s="1558">
        <v>1</v>
      </c>
      <c r="D12" s="1558">
        <v>86591.700000000012</v>
      </c>
      <c r="E12" s="1558">
        <v>86591.700000000012</v>
      </c>
      <c r="F12" s="325"/>
    </row>
    <row r="13" spans="1:6" s="919" customFormat="1" ht="15" customHeight="1" x14ac:dyDescent="0.25">
      <c r="A13" s="1557" t="s">
        <v>5736</v>
      </c>
      <c r="B13" s="1557" t="s">
        <v>4775</v>
      </c>
      <c r="C13" s="1558">
        <v>1</v>
      </c>
      <c r="D13" s="1558">
        <v>60548.7</v>
      </c>
      <c r="E13" s="1558">
        <v>60548.7</v>
      </c>
      <c r="F13" s="325"/>
    </row>
    <row r="14" spans="1:6" s="919" customFormat="1" ht="15" customHeight="1" x14ac:dyDescent="0.25">
      <c r="A14" s="1557" t="s">
        <v>5737</v>
      </c>
      <c r="B14" s="1557" t="s">
        <v>5738</v>
      </c>
      <c r="C14" s="1558">
        <v>1</v>
      </c>
      <c r="D14" s="1558">
        <v>50314.2</v>
      </c>
      <c r="E14" s="1558">
        <v>50314.2</v>
      </c>
      <c r="F14" s="325"/>
    </row>
    <row r="15" spans="1:6" s="919" customFormat="1" ht="15" customHeight="1" x14ac:dyDescent="0.25">
      <c r="A15" s="1557" t="s">
        <v>5739</v>
      </c>
      <c r="B15" s="1557" t="s">
        <v>5740</v>
      </c>
      <c r="C15" s="1558">
        <v>1</v>
      </c>
      <c r="D15" s="1558">
        <v>42436.2</v>
      </c>
      <c r="E15" s="1558">
        <v>42436.2</v>
      </c>
      <c r="F15" s="325"/>
    </row>
    <row r="16" spans="1:6" s="919" customFormat="1" ht="15" customHeight="1" x14ac:dyDescent="0.25">
      <c r="A16" s="1557" t="s">
        <v>5741</v>
      </c>
      <c r="B16" s="1557" t="s">
        <v>5742</v>
      </c>
      <c r="C16" s="1558">
        <v>1</v>
      </c>
      <c r="D16" s="1558">
        <v>26000</v>
      </c>
      <c r="E16" s="1558">
        <v>26000</v>
      </c>
      <c r="F16" s="325"/>
    </row>
    <row r="17" spans="1:6" s="919" customFormat="1" ht="15" customHeight="1" x14ac:dyDescent="0.25">
      <c r="A17" s="1557" t="s">
        <v>5743</v>
      </c>
      <c r="B17" s="1557" t="s">
        <v>4785</v>
      </c>
      <c r="C17" s="1558">
        <v>1</v>
      </c>
      <c r="D17" s="1558">
        <v>33254.699999999997</v>
      </c>
      <c r="E17" s="1558">
        <v>33254.699999999997</v>
      </c>
      <c r="F17" s="325"/>
    </row>
    <row r="18" spans="1:6" s="919" customFormat="1" ht="15" customHeight="1" x14ac:dyDescent="0.25">
      <c r="A18" s="1557" t="s">
        <v>5744</v>
      </c>
      <c r="B18" s="1557" t="s">
        <v>4273</v>
      </c>
      <c r="C18" s="1558">
        <v>1</v>
      </c>
      <c r="D18" s="1558">
        <v>17405.699999999997</v>
      </c>
      <c r="E18" s="1558">
        <v>17405.699999999997</v>
      </c>
      <c r="F18" s="325"/>
    </row>
    <row r="19" spans="1:6" s="919" customFormat="1" ht="15" customHeight="1" x14ac:dyDescent="0.25">
      <c r="A19" s="1557" t="s">
        <v>5745</v>
      </c>
      <c r="B19" s="1557" t="s">
        <v>4299</v>
      </c>
      <c r="C19" s="1558">
        <v>1</v>
      </c>
      <c r="D19" s="1558">
        <v>18831.600000000002</v>
      </c>
      <c r="E19" s="1558">
        <v>18831.600000000002</v>
      </c>
      <c r="F19" s="325"/>
    </row>
    <row r="20" spans="1:6" s="919" customFormat="1" ht="15" customHeight="1" x14ac:dyDescent="0.25">
      <c r="A20" s="1557" t="s">
        <v>5746</v>
      </c>
      <c r="B20" s="1557" t="s">
        <v>5747</v>
      </c>
      <c r="C20" s="1558">
        <v>1</v>
      </c>
      <c r="D20" s="1558">
        <v>8400</v>
      </c>
      <c r="E20" s="1558">
        <v>8400</v>
      </c>
      <c r="F20" s="325"/>
    </row>
    <row r="21" spans="1:6" s="919" customFormat="1" ht="15" customHeight="1" x14ac:dyDescent="0.25">
      <c r="A21" s="1557" t="s">
        <v>5748</v>
      </c>
      <c r="B21" s="1557" t="s">
        <v>4273</v>
      </c>
      <c r="C21" s="1558">
        <v>1</v>
      </c>
      <c r="D21" s="1558">
        <v>18831.600000000002</v>
      </c>
      <c r="E21" s="1558">
        <v>18831.600000000002</v>
      </c>
      <c r="F21" s="325"/>
    </row>
    <row r="22" spans="1:6" s="919" customFormat="1" ht="15" customHeight="1" x14ac:dyDescent="0.25">
      <c r="A22" s="1557" t="s">
        <v>5749</v>
      </c>
      <c r="B22" s="1557" t="s">
        <v>4299</v>
      </c>
      <c r="C22" s="1558">
        <v>1</v>
      </c>
      <c r="D22" s="1558">
        <v>18492.3</v>
      </c>
      <c r="E22" s="1558">
        <v>18492.3</v>
      </c>
      <c r="F22" s="325"/>
    </row>
    <row r="23" spans="1:6" s="919" customFormat="1" ht="15" customHeight="1" x14ac:dyDescent="0.25">
      <c r="A23" s="1557" t="s">
        <v>5750</v>
      </c>
      <c r="B23" s="1557" t="s">
        <v>4273</v>
      </c>
      <c r="C23" s="1558">
        <v>1</v>
      </c>
      <c r="D23" s="1558">
        <v>8703</v>
      </c>
      <c r="E23" s="1558">
        <v>8703</v>
      </c>
      <c r="F23" s="325"/>
    </row>
    <row r="24" spans="1:6" s="919" customFormat="1" ht="15" customHeight="1" x14ac:dyDescent="0.25">
      <c r="A24" s="1557" t="s">
        <v>5751</v>
      </c>
      <c r="B24" s="1557" t="s">
        <v>4273</v>
      </c>
      <c r="C24" s="1558">
        <v>1</v>
      </c>
      <c r="D24" s="1558">
        <v>19845</v>
      </c>
      <c r="E24" s="1558">
        <v>19845</v>
      </c>
      <c r="F24" s="325"/>
    </row>
    <row r="25" spans="1:6" s="919" customFormat="1" ht="15" customHeight="1" x14ac:dyDescent="0.25">
      <c r="A25" s="1557" t="s">
        <v>5752</v>
      </c>
      <c r="B25" s="1557" t="s">
        <v>4273</v>
      </c>
      <c r="C25" s="1558">
        <v>1</v>
      </c>
      <c r="D25" s="1558">
        <v>15049.2</v>
      </c>
      <c r="E25" s="1558">
        <v>15049.2</v>
      </c>
      <c r="F25" s="325"/>
    </row>
    <row r="26" spans="1:6" s="919" customFormat="1" ht="15" customHeight="1" x14ac:dyDescent="0.25">
      <c r="A26" s="1557" t="s">
        <v>5753</v>
      </c>
      <c r="B26" s="1557" t="s">
        <v>4299</v>
      </c>
      <c r="C26" s="1558">
        <v>1</v>
      </c>
      <c r="D26" s="1558">
        <v>17405.699999999997</v>
      </c>
      <c r="E26" s="1558">
        <v>17405.699999999997</v>
      </c>
      <c r="F26" s="325"/>
    </row>
    <row r="27" spans="1:6" s="919" customFormat="1" ht="15" customHeight="1" x14ac:dyDescent="0.25">
      <c r="A27" s="1557" t="s">
        <v>5754</v>
      </c>
      <c r="B27" s="1557" t="s">
        <v>4335</v>
      </c>
      <c r="C27" s="1558">
        <v>1</v>
      </c>
      <c r="D27" s="1558">
        <v>10870.2</v>
      </c>
      <c r="E27" s="1558">
        <v>10870.2</v>
      </c>
      <c r="F27" s="325"/>
    </row>
    <row r="28" spans="1:6" s="919" customFormat="1" ht="15" customHeight="1" x14ac:dyDescent="0.25">
      <c r="A28" s="1557" t="s">
        <v>5755</v>
      </c>
      <c r="B28" s="1557" t="s">
        <v>5747</v>
      </c>
      <c r="C28" s="1558">
        <v>2</v>
      </c>
      <c r="D28" s="1558">
        <v>18561.600000000002</v>
      </c>
      <c r="E28" s="1558">
        <v>18561.600000000002</v>
      </c>
      <c r="F28" s="325"/>
    </row>
    <row r="29" spans="1:6" s="919" customFormat="1" ht="15" customHeight="1" x14ac:dyDescent="0.25">
      <c r="A29" s="1557" t="s">
        <v>5756</v>
      </c>
      <c r="B29" s="1557" t="s">
        <v>4500</v>
      </c>
      <c r="C29" s="1558">
        <v>1</v>
      </c>
      <c r="D29" s="1558">
        <v>9488.4000000000015</v>
      </c>
      <c r="E29" s="1558">
        <v>9488.4000000000015</v>
      </c>
      <c r="F29" s="325"/>
    </row>
    <row r="30" spans="1:6" s="919" customFormat="1" ht="15" customHeight="1" x14ac:dyDescent="0.25">
      <c r="A30" s="1557" t="s">
        <v>5757</v>
      </c>
      <c r="B30" s="1557" t="s">
        <v>4273</v>
      </c>
      <c r="C30" s="1558">
        <v>1</v>
      </c>
      <c r="D30" s="1558">
        <v>22950</v>
      </c>
      <c r="E30" s="1558">
        <v>22950</v>
      </c>
      <c r="F30" s="325"/>
    </row>
    <row r="31" spans="1:6" s="919" customFormat="1" ht="15" customHeight="1" x14ac:dyDescent="0.25">
      <c r="A31" s="1557" t="s">
        <v>5758</v>
      </c>
      <c r="B31" s="1557" t="s">
        <v>4299</v>
      </c>
      <c r="C31" s="1558">
        <v>1</v>
      </c>
      <c r="D31" s="1558">
        <v>18742.5</v>
      </c>
      <c r="E31" s="1558">
        <v>18742.5</v>
      </c>
      <c r="F31" s="325"/>
    </row>
    <row r="32" spans="1:6" s="919" customFormat="1" ht="15" customHeight="1" x14ac:dyDescent="0.25">
      <c r="A32" s="1557" t="s">
        <v>5759</v>
      </c>
      <c r="B32" s="1557" t="s">
        <v>4273</v>
      </c>
      <c r="C32" s="1558">
        <v>1</v>
      </c>
      <c r="D32" s="1558">
        <v>18621.3</v>
      </c>
      <c r="E32" s="1558">
        <v>18621.3</v>
      </c>
      <c r="F32" s="325"/>
    </row>
    <row r="33" spans="1:6" s="919" customFormat="1" ht="15" customHeight="1" x14ac:dyDescent="0.25">
      <c r="A33" s="1557" t="s">
        <v>5760</v>
      </c>
      <c r="B33" s="1557" t="s">
        <v>4273</v>
      </c>
      <c r="C33" s="1558">
        <v>1</v>
      </c>
      <c r="D33" s="1558">
        <v>15049.2</v>
      </c>
      <c r="E33" s="1558">
        <v>15049.2</v>
      </c>
      <c r="F33" s="325"/>
    </row>
    <row r="34" spans="1:6" s="919" customFormat="1" ht="15" customHeight="1" x14ac:dyDescent="0.25">
      <c r="A34" s="1557" t="s">
        <v>5761</v>
      </c>
      <c r="B34" s="1557" t="s">
        <v>4273</v>
      </c>
      <c r="C34" s="1558">
        <v>1</v>
      </c>
      <c r="D34" s="1558">
        <v>15049.2</v>
      </c>
      <c r="E34" s="1558">
        <v>15049.2</v>
      </c>
      <c r="F34" s="325"/>
    </row>
    <row r="35" spans="1:6" s="919" customFormat="1" ht="15" customHeight="1" x14ac:dyDescent="0.25">
      <c r="A35" s="1557" t="s">
        <v>5762</v>
      </c>
      <c r="B35" s="1557" t="s">
        <v>4358</v>
      </c>
      <c r="C35" s="1558">
        <v>1</v>
      </c>
      <c r="D35" s="1558">
        <v>9283.2000000000007</v>
      </c>
      <c r="E35" s="1558">
        <v>9283.2000000000007</v>
      </c>
      <c r="F35" s="325"/>
    </row>
    <row r="36" spans="1:6" s="919" customFormat="1" ht="15" customHeight="1" x14ac:dyDescent="0.25">
      <c r="A36" s="1557" t="s">
        <v>5763</v>
      </c>
      <c r="B36" s="1557" t="s">
        <v>4358</v>
      </c>
      <c r="C36" s="1558">
        <v>1</v>
      </c>
      <c r="D36" s="1558">
        <v>8820</v>
      </c>
      <c r="E36" s="1558">
        <v>8820</v>
      </c>
      <c r="F36" s="325"/>
    </row>
    <row r="37" spans="1:6" s="919" customFormat="1" ht="15" customHeight="1" x14ac:dyDescent="0.25">
      <c r="A37" s="1557" t="s">
        <v>5764</v>
      </c>
      <c r="B37" s="1557" t="s">
        <v>5765</v>
      </c>
      <c r="C37" s="1558">
        <v>1</v>
      </c>
      <c r="D37" s="1558">
        <v>7467.9</v>
      </c>
      <c r="E37" s="1558">
        <v>7467.9</v>
      </c>
      <c r="F37" s="325"/>
    </row>
    <row r="38" spans="1:6" s="919" customFormat="1" ht="15" customHeight="1" x14ac:dyDescent="0.25">
      <c r="A38" s="1557" t="s">
        <v>5766</v>
      </c>
      <c r="B38" s="1557" t="s">
        <v>5767</v>
      </c>
      <c r="C38" s="1558">
        <v>1</v>
      </c>
      <c r="D38" s="1558">
        <v>14170.8</v>
      </c>
      <c r="E38" s="1558">
        <v>14170.8</v>
      </c>
      <c r="F38" s="325"/>
    </row>
    <row r="39" spans="1:6" s="919" customFormat="1" ht="15" customHeight="1" x14ac:dyDescent="0.25">
      <c r="A39" s="1557" t="s">
        <v>5768</v>
      </c>
      <c r="B39" s="1557" t="s">
        <v>5769</v>
      </c>
      <c r="C39" s="1558">
        <v>1</v>
      </c>
      <c r="D39" s="1558">
        <v>7467.9</v>
      </c>
      <c r="E39" s="1558">
        <v>7467.9</v>
      </c>
      <c r="F39" s="325"/>
    </row>
    <row r="40" spans="1:6" s="919" customFormat="1" ht="15" customHeight="1" x14ac:dyDescent="0.25">
      <c r="A40" s="1557" t="s">
        <v>5770</v>
      </c>
      <c r="B40" s="1557" t="s">
        <v>4299</v>
      </c>
      <c r="C40" s="1558">
        <v>1</v>
      </c>
      <c r="D40" s="1558">
        <v>15049.2</v>
      </c>
      <c r="E40" s="1558">
        <v>15049.2</v>
      </c>
      <c r="F40" s="325"/>
    </row>
    <row r="41" spans="1:6" s="919" customFormat="1" ht="15" customHeight="1" x14ac:dyDescent="0.25">
      <c r="A41" s="1557" t="s">
        <v>5771</v>
      </c>
      <c r="B41" s="1559" t="s">
        <v>4273</v>
      </c>
      <c r="C41" s="1558">
        <v>1</v>
      </c>
      <c r="D41" s="1558">
        <v>16678.800000000003</v>
      </c>
      <c r="E41" s="1558">
        <v>16678.800000000003</v>
      </c>
      <c r="F41" s="325"/>
    </row>
    <row r="42" spans="1:6" s="919" customFormat="1" ht="15" customHeight="1" x14ac:dyDescent="0.25">
      <c r="A42" s="70"/>
      <c r="B42" s="1218" t="s">
        <v>4238</v>
      </c>
      <c r="C42" s="1560">
        <f>SUM(C12:C41)</f>
        <v>31</v>
      </c>
      <c r="D42" s="1561"/>
      <c r="E42" s="1561"/>
    </row>
    <row r="43" spans="1:6" s="1350" customFormat="1" ht="15" customHeight="1" x14ac:dyDescent="0.25">
      <c r="A43" s="1562"/>
      <c r="B43" s="1562"/>
      <c r="C43" s="1563"/>
      <c r="D43" s="1564"/>
      <c r="E43" s="1564"/>
      <c r="F43" s="1563"/>
    </row>
    <row r="44" spans="1:6" s="1350" customFormat="1" ht="15" customHeight="1" x14ac:dyDescent="0.25">
      <c r="A44" s="1346"/>
      <c r="B44" s="1346"/>
      <c r="C44" s="1563"/>
      <c r="D44" s="1564"/>
      <c r="E44" s="1564"/>
      <c r="F44" s="1563"/>
    </row>
    <row r="45" spans="1:6" s="919" customFormat="1" ht="15" customHeight="1" x14ac:dyDescent="0.25">
      <c r="A45" s="653" t="s">
        <v>4168</v>
      </c>
      <c r="B45" s="653"/>
      <c r="C45" s="1565"/>
      <c r="D45" s="1565"/>
      <c r="E45" s="1565"/>
    </row>
    <row r="46" spans="1:6" s="919" customFormat="1" ht="15" customHeight="1" x14ac:dyDescent="0.25">
      <c r="A46" s="1557" t="s">
        <v>5772</v>
      </c>
      <c r="B46" s="1566" t="s">
        <v>4482</v>
      </c>
      <c r="C46" s="1567">
        <v>1</v>
      </c>
      <c r="D46" s="1567">
        <v>9246.9000000000015</v>
      </c>
      <c r="E46" s="1567">
        <v>9246.9000000000015</v>
      </c>
      <c r="F46" s="325"/>
    </row>
    <row r="47" spans="1:6" s="919" customFormat="1" ht="15" customHeight="1" x14ac:dyDescent="0.25">
      <c r="A47" s="1557" t="s">
        <v>5773</v>
      </c>
      <c r="B47" s="1566" t="s">
        <v>5774</v>
      </c>
      <c r="C47" s="1568">
        <v>1</v>
      </c>
      <c r="D47" s="1568">
        <v>9246.9000000000015</v>
      </c>
      <c r="E47" s="1568">
        <v>9246.9000000000015</v>
      </c>
      <c r="F47" s="325"/>
    </row>
    <row r="48" spans="1:6" s="919" customFormat="1" ht="15" customHeight="1" x14ac:dyDescent="0.25">
      <c r="A48" s="1557" t="s">
        <v>5775</v>
      </c>
      <c r="B48" s="1566" t="s">
        <v>5776</v>
      </c>
      <c r="C48" s="1568">
        <v>4</v>
      </c>
      <c r="D48" s="1568">
        <v>9246.9000000000015</v>
      </c>
      <c r="E48" s="1568">
        <v>9246.9000000000015</v>
      </c>
      <c r="F48" s="325"/>
    </row>
    <row r="49" spans="1:6" s="919" customFormat="1" ht="15" customHeight="1" x14ac:dyDescent="0.25">
      <c r="A49" s="1557" t="s">
        <v>5777</v>
      </c>
      <c r="B49" s="1566" t="s">
        <v>5776</v>
      </c>
      <c r="C49" s="1568">
        <v>3</v>
      </c>
      <c r="D49" s="1568">
        <v>9246.9000000000015</v>
      </c>
      <c r="E49" s="1568">
        <v>9246.9000000000015</v>
      </c>
      <c r="F49" s="325"/>
    </row>
    <row r="50" spans="1:6" s="919" customFormat="1" ht="15" customHeight="1" x14ac:dyDescent="0.25">
      <c r="A50" s="1557" t="s">
        <v>5778</v>
      </c>
      <c r="B50" s="1566" t="s">
        <v>5779</v>
      </c>
      <c r="C50" s="1568">
        <v>2</v>
      </c>
      <c r="D50" s="1568">
        <v>12428.7</v>
      </c>
      <c r="E50" s="1568">
        <v>12428.7</v>
      </c>
      <c r="F50" s="325"/>
    </row>
    <row r="51" spans="1:6" s="919" customFormat="1" ht="15" customHeight="1" x14ac:dyDescent="0.25">
      <c r="A51" s="1557" t="s">
        <v>5780</v>
      </c>
      <c r="B51" s="1566" t="s">
        <v>5779</v>
      </c>
      <c r="C51" s="1568">
        <v>3</v>
      </c>
      <c r="D51" s="1568">
        <v>12428.7</v>
      </c>
      <c r="E51" s="1568">
        <v>12428.7</v>
      </c>
      <c r="F51" s="325"/>
    </row>
    <row r="52" spans="1:6" s="919" customFormat="1" ht="15" customHeight="1" x14ac:dyDescent="0.25">
      <c r="A52" s="1557" t="s">
        <v>5781</v>
      </c>
      <c r="B52" s="1566" t="s">
        <v>5782</v>
      </c>
      <c r="C52" s="1568">
        <v>3</v>
      </c>
      <c r="D52" s="1568">
        <v>9355.8000000000011</v>
      </c>
      <c r="E52" s="1568">
        <v>9355.8000000000011</v>
      </c>
      <c r="F52" s="325"/>
    </row>
    <row r="53" spans="1:6" s="919" customFormat="1" ht="15" customHeight="1" x14ac:dyDescent="0.25">
      <c r="A53" s="1557" t="s">
        <v>5783</v>
      </c>
      <c r="B53" s="1566" t="s">
        <v>5769</v>
      </c>
      <c r="C53" s="1568">
        <v>2</v>
      </c>
      <c r="D53" s="1568">
        <v>10410.599999999999</v>
      </c>
      <c r="E53" s="1568">
        <v>10410.599999999999</v>
      </c>
      <c r="F53" s="325"/>
    </row>
    <row r="54" spans="1:6" s="919" customFormat="1" ht="15" customHeight="1" x14ac:dyDescent="0.25">
      <c r="A54" s="1557" t="s">
        <v>5784</v>
      </c>
      <c r="B54" s="1566" t="s">
        <v>5769</v>
      </c>
      <c r="C54" s="1568">
        <v>2</v>
      </c>
      <c r="D54" s="1568">
        <v>10410.599999999999</v>
      </c>
      <c r="E54" s="1568">
        <v>10410.599999999999</v>
      </c>
      <c r="F54" s="325"/>
    </row>
    <row r="55" spans="1:6" s="919" customFormat="1" ht="15" customHeight="1" x14ac:dyDescent="0.25">
      <c r="A55" s="1557" t="s">
        <v>5785</v>
      </c>
      <c r="B55" s="1566" t="s">
        <v>5786</v>
      </c>
      <c r="C55" s="1568">
        <v>3</v>
      </c>
      <c r="D55" s="1568">
        <v>10410.599999999999</v>
      </c>
      <c r="E55" s="1568">
        <v>10410.599999999999</v>
      </c>
      <c r="F55" s="325"/>
    </row>
    <row r="56" spans="1:6" s="919" customFormat="1" ht="15" customHeight="1" x14ac:dyDescent="0.25">
      <c r="A56" s="1557" t="s">
        <v>5787</v>
      </c>
      <c r="B56" s="1566" t="s">
        <v>5788</v>
      </c>
      <c r="C56" s="1568">
        <v>2</v>
      </c>
      <c r="D56" s="1568">
        <v>10410.599999999999</v>
      </c>
      <c r="E56" s="1568">
        <v>10410.599999999999</v>
      </c>
      <c r="F56" s="325"/>
    </row>
    <row r="57" spans="1:6" s="919" customFormat="1" ht="15" customHeight="1" x14ac:dyDescent="0.25">
      <c r="A57" s="1557" t="s">
        <v>5789</v>
      </c>
      <c r="B57" s="1566" t="s">
        <v>5790</v>
      </c>
      <c r="C57" s="1568">
        <v>1</v>
      </c>
      <c r="D57" s="1568">
        <v>10410.599999999999</v>
      </c>
      <c r="E57" s="1568">
        <v>10410.599999999999</v>
      </c>
      <c r="F57" s="325"/>
    </row>
    <row r="58" spans="1:6" s="919" customFormat="1" ht="15" customHeight="1" x14ac:dyDescent="0.25">
      <c r="A58" s="1557" t="s">
        <v>5791</v>
      </c>
      <c r="B58" s="1566" t="s">
        <v>5792</v>
      </c>
      <c r="C58" s="1568">
        <v>1</v>
      </c>
      <c r="D58" s="1568">
        <v>17106.59</v>
      </c>
      <c r="E58" s="1568">
        <v>17106.59</v>
      </c>
      <c r="F58" s="325"/>
    </row>
    <row r="59" spans="1:6" s="919" customFormat="1" ht="15" customHeight="1" x14ac:dyDescent="0.25">
      <c r="A59" s="1557" t="s">
        <v>5793</v>
      </c>
      <c r="B59" s="1566" t="s">
        <v>5794</v>
      </c>
      <c r="C59" s="1568">
        <v>1</v>
      </c>
      <c r="D59" s="1568">
        <v>12245.4</v>
      </c>
      <c r="E59" s="1568">
        <v>12245.4</v>
      </c>
      <c r="F59" s="325"/>
    </row>
    <row r="60" spans="1:6" s="919" customFormat="1" ht="15" customHeight="1" x14ac:dyDescent="0.25">
      <c r="A60" s="1557" t="s">
        <v>5795</v>
      </c>
      <c r="B60" s="1566" t="s">
        <v>5796</v>
      </c>
      <c r="C60" s="1568">
        <v>1</v>
      </c>
      <c r="D60" s="1568">
        <v>9246.9000000000015</v>
      </c>
      <c r="E60" s="1568">
        <v>9246.9000000000015</v>
      </c>
      <c r="F60" s="325"/>
    </row>
    <row r="61" spans="1:6" s="919" customFormat="1" ht="15" customHeight="1" x14ac:dyDescent="0.25">
      <c r="A61" s="1557" t="s">
        <v>5797</v>
      </c>
      <c r="B61" s="1566" t="s">
        <v>5798</v>
      </c>
      <c r="C61" s="1568">
        <v>1</v>
      </c>
      <c r="D61" s="1568">
        <v>10671.78</v>
      </c>
      <c r="E61" s="1568">
        <v>10671.78</v>
      </c>
      <c r="F61" s="325"/>
    </row>
    <row r="62" spans="1:6" s="919" customFormat="1" ht="15" customHeight="1" x14ac:dyDescent="0.25">
      <c r="A62" s="1557" t="s">
        <v>5799</v>
      </c>
      <c r="B62" s="1566" t="s">
        <v>5800</v>
      </c>
      <c r="C62" s="1568">
        <v>2</v>
      </c>
      <c r="D62" s="1568">
        <v>10410.599999999999</v>
      </c>
      <c r="E62" s="1568">
        <v>10410.599999999999</v>
      </c>
      <c r="F62" s="325"/>
    </row>
    <row r="63" spans="1:6" s="919" customFormat="1" ht="15" customHeight="1" x14ac:dyDescent="0.25">
      <c r="A63" s="1557" t="s">
        <v>5801</v>
      </c>
      <c r="B63" s="1566" t="s">
        <v>5802</v>
      </c>
      <c r="C63" s="1568">
        <v>1</v>
      </c>
      <c r="D63" s="1568">
        <v>9246.9000000000015</v>
      </c>
      <c r="E63" s="1568">
        <v>9246.9000000000015</v>
      </c>
      <c r="F63" s="325"/>
    </row>
    <row r="64" spans="1:6" s="919" customFormat="1" ht="15" customHeight="1" x14ac:dyDescent="0.25">
      <c r="A64" s="1557" t="s">
        <v>5803</v>
      </c>
      <c r="B64" s="1566" t="s">
        <v>5804</v>
      </c>
      <c r="C64" s="1568">
        <v>1</v>
      </c>
      <c r="D64" s="1568">
        <v>9246.9000000000015</v>
      </c>
      <c r="E64" s="1568">
        <v>9246.9000000000015</v>
      </c>
      <c r="F64" s="325"/>
    </row>
    <row r="65" spans="1:5" x14ac:dyDescent="0.3">
      <c r="A65" s="70"/>
      <c r="B65" s="136" t="s">
        <v>4241</v>
      </c>
      <c r="C65" s="137">
        <f>SUM(C46:C64)</f>
        <v>35</v>
      </c>
    </row>
    <row r="68" spans="1:5" s="919" customFormat="1" ht="15" customHeight="1" x14ac:dyDescent="0.25">
      <c r="A68" s="652" t="s">
        <v>5805</v>
      </c>
      <c r="B68" s="652"/>
      <c r="C68" s="1569"/>
      <c r="D68" s="1570"/>
      <c r="E68" s="1570"/>
    </row>
    <row r="69" spans="1:5" s="919" customFormat="1" ht="15" customHeight="1" x14ac:dyDescent="0.25">
      <c r="A69" s="1571" t="s">
        <v>4242</v>
      </c>
      <c r="B69" s="1571" t="s">
        <v>4242</v>
      </c>
      <c r="C69" s="1558">
        <v>0</v>
      </c>
      <c r="D69" s="1558">
        <v>0</v>
      </c>
      <c r="E69" s="1558">
        <v>0</v>
      </c>
    </row>
    <row r="70" spans="1:5" x14ac:dyDescent="0.3">
      <c r="B70" s="136" t="s">
        <v>4243</v>
      </c>
      <c r="C70" s="137">
        <f>SUM(C69)</f>
        <v>0</v>
      </c>
    </row>
    <row r="72" spans="1:5" x14ac:dyDescent="0.3">
      <c r="B72" s="144" t="s">
        <v>4170</v>
      </c>
      <c r="C72" s="171">
        <f>C70+C65+C42</f>
        <v>66</v>
      </c>
    </row>
    <row r="73" spans="1:5" s="1572" customFormat="1" x14ac:dyDescent="0.3">
      <c r="B73" s="1573"/>
      <c r="C73" s="1574"/>
    </row>
    <row r="74" spans="1:5" s="1572" customFormat="1" x14ac:dyDescent="0.3">
      <c r="B74" s="1573"/>
      <c r="C74" s="1574"/>
    </row>
    <row r="75" spans="1:5" x14ac:dyDescent="0.3">
      <c r="A75" s="897" t="s">
        <v>4166</v>
      </c>
      <c r="B75" s="897"/>
    </row>
    <row r="76" spans="1:5" x14ac:dyDescent="0.3">
      <c r="A76" s="654" t="s">
        <v>4244</v>
      </c>
      <c r="B76" s="655"/>
    </row>
    <row r="77" spans="1:5" x14ac:dyDescent="0.3">
      <c r="A77" s="1576" t="s">
        <v>4242</v>
      </c>
      <c r="B77" s="1576" t="s">
        <v>4242</v>
      </c>
      <c r="C77" s="1577">
        <v>0</v>
      </c>
      <c r="D77" s="1577">
        <v>0</v>
      </c>
      <c r="E77" s="1577">
        <v>0</v>
      </c>
    </row>
    <row r="78" spans="1:5" s="1351" customFormat="1" x14ac:dyDescent="0.35">
      <c r="A78" s="70"/>
      <c r="B78" s="173" t="s">
        <v>4336</v>
      </c>
      <c r="C78" s="166">
        <f>SUM(C77)</f>
        <v>0</v>
      </c>
    </row>
    <row r="80" spans="1:5" ht="15" customHeight="1" x14ac:dyDescent="0.3">
      <c r="A80" s="663" t="s">
        <v>4172</v>
      </c>
      <c r="B80" s="664"/>
    </row>
    <row r="81" spans="1:5" s="1580" customFormat="1" ht="16.5" customHeight="1" x14ac:dyDescent="0.35">
      <c r="A81" s="1578" t="s">
        <v>5806</v>
      </c>
      <c r="B81" s="1578" t="s">
        <v>5807</v>
      </c>
      <c r="C81" s="1579">
        <v>1</v>
      </c>
      <c r="D81" s="1579">
        <v>19999.98</v>
      </c>
      <c r="E81" s="1579">
        <v>19999.98</v>
      </c>
    </row>
    <row r="82" spans="1:5" s="1580" customFormat="1" ht="15" customHeight="1" x14ac:dyDescent="0.35">
      <c r="A82" s="1578" t="s">
        <v>5808</v>
      </c>
      <c r="B82" s="1578" t="s">
        <v>5809</v>
      </c>
      <c r="C82" s="1579">
        <v>1</v>
      </c>
      <c r="D82" s="1579">
        <v>6000</v>
      </c>
      <c r="E82" s="1579">
        <v>6000</v>
      </c>
    </row>
    <row r="83" spans="1:5" s="1580" customFormat="1" ht="15" customHeight="1" x14ac:dyDescent="0.35">
      <c r="A83" s="1578" t="s">
        <v>5810</v>
      </c>
      <c r="B83" s="1578" t="s">
        <v>5811</v>
      </c>
      <c r="C83" s="1579">
        <v>10</v>
      </c>
      <c r="D83" s="1579">
        <v>2097.92</v>
      </c>
      <c r="E83" s="1579">
        <v>50000</v>
      </c>
    </row>
    <row r="84" spans="1:5" s="1580" customFormat="1" ht="15" customHeight="1" x14ac:dyDescent="0.35">
      <c r="A84" s="1578" t="s">
        <v>5812</v>
      </c>
      <c r="B84" s="1578" t="s">
        <v>5813</v>
      </c>
      <c r="C84" s="1579">
        <v>1</v>
      </c>
      <c r="D84" s="1579">
        <v>4210.5200000000004</v>
      </c>
      <c r="E84" s="1579">
        <v>4210.5200000000004</v>
      </c>
    </row>
    <row r="85" spans="1:5" s="1580" customFormat="1" ht="15" customHeight="1" x14ac:dyDescent="0.35">
      <c r="A85" s="1578" t="s">
        <v>5814</v>
      </c>
      <c r="B85" s="1578" t="s">
        <v>5815</v>
      </c>
      <c r="C85" s="1579">
        <v>1</v>
      </c>
      <c r="D85" s="1579">
        <v>3146.86</v>
      </c>
      <c r="E85" s="1579">
        <v>3146.86</v>
      </c>
    </row>
    <row r="86" spans="1:5" s="1580" customFormat="1" ht="15" customHeight="1" x14ac:dyDescent="0.35">
      <c r="A86" s="1578" t="s">
        <v>5816</v>
      </c>
      <c r="B86" s="1578" t="s">
        <v>5817</v>
      </c>
      <c r="C86" s="1579">
        <v>1</v>
      </c>
      <c r="D86" s="1579">
        <v>4210.5200000000004</v>
      </c>
      <c r="E86" s="1579">
        <v>4210.5200000000004</v>
      </c>
    </row>
    <row r="87" spans="1:5" s="1580" customFormat="1" ht="15" customHeight="1" x14ac:dyDescent="0.35">
      <c r="A87" s="1578" t="s">
        <v>5818</v>
      </c>
      <c r="B87" s="1578" t="s">
        <v>5819</v>
      </c>
      <c r="C87" s="1579">
        <v>1</v>
      </c>
      <c r="D87" s="1579">
        <v>20979.02</v>
      </c>
      <c r="E87" s="1579">
        <v>20979.02</v>
      </c>
    </row>
    <row r="88" spans="1:5" s="1580" customFormat="1" ht="15" customHeight="1" x14ac:dyDescent="0.35">
      <c r="A88" s="1578" t="s">
        <v>5820</v>
      </c>
      <c r="B88" s="1578" t="s">
        <v>4620</v>
      </c>
      <c r="C88" s="1579">
        <v>1</v>
      </c>
      <c r="D88" s="1579">
        <v>35000</v>
      </c>
      <c r="E88" s="1579">
        <v>35000</v>
      </c>
    </row>
    <row r="89" spans="1:5" s="1580" customFormat="1" ht="15" customHeight="1" x14ac:dyDescent="0.35">
      <c r="A89" s="1578" t="s">
        <v>5821</v>
      </c>
      <c r="B89" s="1578" t="s">
        <v>5822</v>
      </c>
      <c r="C89" s="1579">
        <v>1</v>
      </c>
      <c r="D89" s="1579">
        <v>7342.66</v>
      </c>
      <c r="E89" s="1579">
        <v>7342.66</v>
      </c>
    </row>
    <row r="90" spans="1:5" s="1583" customFormat="1" ht="15" customHeight="1" x14ac:dyDescent="0.35">
      <c r="A90" s="1581" t="s">
        <v>5823</v>
      </c>
      <c r="B90" s="1581" t="s">
        <v>5824</v>
      </c>
      <c r="C90" s="1582">
        <v>1</v>
      </c>
      <c r="D90" s="1582">
        <v>17000</v>
      </c>
      <c r="E90" s="1582">
        <v>22000</v>
      </c>
    </row>
    <row r="91" spans="1:5" s="1580" customFormat="1" ht="15" customHeight="1" x14ac:dyDescent="0.35">
      <c r="A91" s="1578" t="s">
        <v>5825</v>
      </c>
      <c r="B91" s="1578" t="s">
        <v>5826</v>
      </c>
      <c r="C91" s="1579">
        <v>1</v>
      </c>
      <c r="D91" s="1579">
        <v>5000</v>
      </c>
      <c r="E91" s="1579">
        <v>5000</v>
      </c>
    </row>
    <row r="92" spans="1:5" s="1580" customFormat="1" ht="15" customHeight="1" x14ac:dyDescent="0.35">
      <c r="A92" s="1578" t="s">
        <v>5827</v>
      </c>
      <c r="B92" s="1578" t="s">
        <v>5828</v>
      </c>
      <c r="C92" s="1579">
        <v>1</v>
      </c>
      <c r="D92" s="1579">
        <v>25000</v>
      </c>
      <c r="E92" s="1579">
        <v>25000</v>
      </c>
    </row>
    <row r="93" spans="1:5" s="919" customFormat="1" ht="15" customHeight="1" x14ac:dyDescent="0.25">
      <c r="A93" s="70"/>
      <c r="B93" s="290" t="s">
        <v>4246</v>
      </c>
      <c r="C93" s="291">
        <f>SUM(C81:C92)</f>
        <v>21</v>
      </c>
      <c r="D93" s="1351"/>
      <c r="E93" s="1351"/>
    </row>
    <row r="94" spans="1:5" s="919" customFormat="1" ht="15" customHeight="1" x14ac:dyDescent="0.3">
      <c r="A94" s="1552"/>
      <c r="B94" s="1552"/>
      <c r="C94" s="1575"/>
      <c r="D94" s="1552"/>
      <c r="E94" s="1552"/>
    </row>
    <row r="95" spans="1:5" s="1351" customFormat="1" ht="16.5" customHeight="1" x14ac:dyDescent="0.3">
      <c r="A95" s="1552"/>
      <c r="B95" s="1552"/>
      <c r="C95" s="1575"/>
      <c r="D95" s="1552"/>
      <c r="E95" s="1552"/>
    </row>
  </sheetData>
  <mergeCells count="16">
    <mergeCell ref="A80:B80"/>
    <mergeCell ref="A11:B11"/>
    <mergeCell ref="A43:B43"/>
    <mergeCell ref="A45:B45"/>
    <mergeCell ref="A68:B68"/>
    <mergeCell ref="A75:B75"/>
    <mergeCell ref="A76:B76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0866141732283472" right="0.70866141732283472" top="0.15748031496062992" bottom="0.15748031496062992" header="0.15748031496062992" footer="0.15748031496062992"/>
  <pageSetup scale="51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K64"/>
  <sheetViews>
    <sheetView showGridLines="0" zoomScaleSheetLayoutView="115" workbookViewId="0">
      <selection sqref="A1:H1"/>
    </sheetView>
  </sheetViews>
  <sheetFormatPr baseColWidth="10" defaultColWidth="11.453125" defaultRowHeight="15" x14ac:dyDescent="0.3"/>
  <cols>
    <col min="1" max="1" width="12.453125" style="187" customWidth="1"/>
    <col min="2" max="2" width="45.26953125" style="187" customWidth="1"/>
    <col min="3" max="3" width="14.1796875" style="187" customWidth="1"/>
    <col min="4" max="4" width="10.453125" style="187" customWidth="1"/>
    <col min="5" max="5" width="14.7265625" style="187" customWidth="1"/>
    <col min="6" max="6" width="11.453125" style="187" customWidth="1"/>
    <col min="7" max="7" width="12" style="187" customWidth="1"/>
    <col min="8" max="8" width="12.453125" style="187" customWidth="1"/>
    <col min="9" max="9" width="11.453125" style="187"/>
    <col min="10" max="10" width="6" style="187" customWidth="1"/>
    <col min="11" max="12" width="11.453125" style="187"/>
    <col min="13" max="13" width="12.453125" style="187" bestFit="1" customWidth="1"/>
    <col min="14" max="16384" width="11.453125" style="187"/>
  </cols>
  <sheetData>
    <row r="2" spans="1:11" x14ac:dyDescent="0.3">
      <c r="A2" s="656" t="s">
        <v>4160</v>
      </c>
      <c r="B2" s="656"/>
      <c r="C2" s="656"/>
      <c r="D2" s="656"/>
      <c r="E2" s="656"/>
      <c r="F2" s="656"/>
      <c r="G2" s="656"/>
      <c r="H2" s="656"/>
      <c r="I2" s="656"/>
      <c r="J2" s="656"/>
      <c r="K2" s="656"/>
    </row>
    <row r="3" spans="1:11" s="174" customFormat="1" x14ac:dyDescent="0.3">
      <c r="A3" s="656" t="s">
        <v>5829</v>
      </c>
      <c r="B3" s="656"/>
      <c r="C3" s="656"/>
      <c r="D3" s="656"/>
      <c r="E3" s="656"/>
      <c r="F3" s="656"/>
      <c r="G3" s="656"/>
      <c r="H3" s="656"/>
      <c r="I3" s="656"/>
      <c r="J3" s="656"/>
      <c r="K3" s="656"/>
    </row>
    <row r="4" spans="1:11" s="1552" customFormat="1" ht="15" customHeight="1" x14ac:dyDescent="0.3">
      <c r="A4" s="656" t="s">
        <v>4161</v>
      </c>
      <c r="B4" s="656" t="s">
        <v>4227</v>
      </c>
      <c r="C4" s="656" t="s">
        <v>4227</v>
      </c>
      <c r="D4" s="656" t="s">
        <v>4227</v>
      </c>
      <c r="E4" s="656" t="s">
        <v>4227</v>
      </c>
      <c r="F4" s="656" t="s">
        <v>4227</v>
      </c>
      <c r="G4" s="656" t="s">
        <v>4227</v>
      </c>
      <c r="H4" s="656" t="s">
        <v>4227</v>
      </c>
      <c r="I4" s="656" t="s">
        <v>4227</v>
      </c>
      <c r="J4" s="656" t="s">
        <v>4227</v>
      </c>
      <c r="K4" s="656" t="s">
        <v>4227</v>
      </c>
    </row>
    <row r="5" spans="1:11" s="1552" customFormat="1" ht="15" customHeight="1" x14ac:dyDescent="0.3">
      <c r="A5" s="656" t="s">
        <v>4247</v>
      </c>
      <c r="B5" s="656" t="s">
        <v>4247</v>
      </c>
      <c r="C5" s="656" t="s">
        <v>4247</v>
      </c>
      <c r="D5" s="656" t="s">
        <v>4247</v>
      </c>
      <c r="E5" s="656" t="s">
        <v>4247</v>
      </c>
      <c r="F5" s="656" t="s">
        <v>4247</v>
      </c>
      <c r="G5" s="656" t="s">
        <v>4247</v>
      </c>
      <c r="H5" s="656" t="s">
        <v>4247</v>
      </c>
      <c r="I5" s="656" t="s">
        <v>4247</v>
      </c>
      <c r="J5" s="656" t="s">
        <v>4247</v>
      </c>
      <c r="K5" s="656" t="s">
        <v>4247</v>
      </c>
    </row>
    <row r="6" spans="1:11" s="1552" customFormat="1" ht="15" customHeight="1" x14ac:dyDescent="0.3">
      <c r="A6" s="1335" t="s">
        <v>4229</v>
      </c>
      <c r="B6" s="1335"/>
      <c r="C6" s="1335"/>
      <c r="D6" s="1335"/>
      <c r="E6" s="1335"/>
      <c r="F6" s="1335"/>
      <c r="G6" s="1335"/>
      <c r="H6" s="1335"/>
      <c r="I6" s="1335"/>
      <c r="J6" s="1335"/>
      <c r="K6" s="1335"/>
    </row>
    <row r="7" spans="1:11" s="117" customFormat="1" ht="15" customHeight="1" x14ac:dyDescent="0.25">
      <c r="A7" s="665" t="s">
        <v>4248</v>
      </c>
      <c r="B7" s="665"/>
      <c r="C7" s="665"/>
      <c r="D7" s="176" t="s">
        <v>533</v>
      </c>
      <c r="E7" s="176" t="s">
        <v>533</v>
      </c>
      <c r="F7" s="176" t="s">
        <v>533</v>
      </c>
      <c r="G7" s="176" t="s">
        <v>533</v>
      </c>
      <c r="H7" s="176" t="s">
        <v>533</v>
      </c>
      <c r="I7" s="176" t="s">
        <v>533</v>
      </c>
      <c r="J7" s="176" t="s">
        <v>533</v>
      </c>
      <c r="K7" s="176" t="s">
        <v>533</v>
      </c>
    </row>
    <row r="8" spans="1:11" s="117" customFormat="1" ht="15" customHeight="1" x14ac:dyDescent="0.25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1" s="117" customFormat="1" ht="29.25" customHeight="1" x14ac:dyDescent="0.25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1" s="180" customFormat="1" ht="12.5" x14ac:dyDescent="0.25">
      <c r="A10" s="99" t="s">
        <v>5735</v>
      </c>
      <c r="B10" s="99" t="s">
        <v>4307</v>
      </c>
      <c r="C10" s="164">
        <v>86591.700000000012</v>
      </c>
      <c r="D10" s="178">
        <v>0</v>
      </c>
      <c r="E10" s="178">
        <v>0</v>
      </c>
      <c r="F10" s="178">
        <f>+C10+E10+D10</f>
        <v>86591.700000000012</v>
      </c>
      <c r="G10" s="109">
        <v>86591.700000000012</v>
      </c>
      <c r="H10" s="178">
        <f>+(C10/30)*5</f>
        <v>14431.95</v>
      </c>
      <c r="I10" s="178">
        <f>C10/30*40</f>
        <v>115455.6</v>
      </c>
      <c r="J10" s="178">
        <v>0</v>
      </c>
      <c r="K10" s="178">
        <f>+G10+H10+I10+J10</f>
        <v>216479.25</v>
      </c>
    </row>
    <row r="11" spans="1:11" s="180" customFormat="1" ht="12.5" x14ac:dyDescent="0.25">
      <c r="A11" s="99" t="s">
        <v>5736</v>
      </c>
      <c r="B11" s="99" t="s">
        <v>4775</v>
      </c>
      <c r="C11" s="164">
        <v>60548.7</v>
      </c>
      <c r="D11" s="178">
        <v>0</v>
      </c>
      <c r="E11" s="178">
        <v>0</v>
      </c>
      <c r="F11" s="178">
        <f>+C11+E11+D11</f>
        <v>60548.7</v>
      </c>
      <c r="G11" s="109">
        <v>36329.22</v>
      </c>
      <c r="H11" s="178">
        <f>+(C11/30)*5</f>
        <v>10091.450000000001</v>
      </c>
      <c r="I11" s="178">
        <f>C11/30*40</f>
        <v>80731.600000000006</v>
      </c>
      <c r="J11" s="178">
        <v>0</v>
      </c>
      <c r="K11" s="178">
        <f>+G11+H11+I11+J11</f>
        <v>127152.27</v>
      </c>
    </row>
    <row r="12" spans="1:11" s="180" customFormat="1" ht="12.5" x14ac:dyDescent="0.25">
      <c r="A12" s="99" t="s">
        <v>5737</v>
      </c>
      <c r="B12" s="1557" t="s">
        <v>5738</v>
      </c>
      <c r="C12" s="164">
        <v>50314.2</v>
      </c>
      <c r="D12" s="178">
        <v>0</v>
      </c>
      <c r="E12" s="178">
        <v>0</v>
      </c>
      <c r="F12" s="178">
        <f>+C12+E12+D12</f>
        <v>50314.2</v>
      </c>
      <c r="G12" s="109">
        <v>53668.480000000003</v>
      </c>
      <c r="H12" s="178">
        <f>+(C12/30)*5</f>
        <v>8385.6999999999989</v>
      </c>
      <c r="I12" s="178">
        <f>C12/30*40</f>
        <v>67085.599999999991</v>
      </c>
      <c r="J12" s="178">
        <v>0</v>
      </c>
      <c r="K12" s="178">
        <f>+G12+H12+I12+J12</f>
        <v>129139.78</v>
      </c>
    </row>
    <row r="13" spans="1:11" s="180" customFormat="1" ht="12.5" x14ac:dyDescent="0.25">
      <c r="A13" s="99" t="s">
        <v>5739</v>
      </c>
      <c r="B13" s="99" t="s">
        <v>5740</v>
      </c>
      <c r="C13" s="164">
        <v>42436.2</v>
      </c>
      <c r="D13" s="178">
        <v>0</v>
      </c>
      <c r="E13" s="178">
        <v>0</v>
      </c>
      <c r="F13" s="178">
        <f>+C13+E13+D13</f>
        <v>42436.2</v>
      </c>
      <c r="G13" s="109">
        <v>25461.72</v>
      </c>
      <c r="H13" s="178">
        <f>+(C13/30)*5</f>
        <v>7072.7</v>
      </c>
      <c r="I13" s="178">
        <f>C13/30*40</f>
        <v>56581.599999999999</v>
      </c>
      <c r="J13" s="178">
        <v>0</v>
      </c>
      <c r="K13" s="178">
        <f>+G13+H13+I13+J13</f>
        <v>89116.02</v>
      </c>
    </row>
    <row r="14" spans="1:11" s="180" customFormat="1" ht="12.5" x14ac:dyDescent="0.25">
      <c r="A14" s="99" t="s">
        <v>5741</v>
      </c>
      <c r="B14" s="99" t="s">
        <v>5742</v>
      </c>
      <c r="C14" s="164">
        <v>26000</v>
      </c>
      <c r="D14" s="178">
        <v>0</v>
      </c>
      <c r="E14" s="178">
        <v>0</v>
      </c>
      <c r="F14" s="178">
        <f>+C14+E14+D14</f>
        <v>26000</v>
      </c>
      <c r="G14" s="109">
        <v>26000</v>
      </c>
      <c r="H14" s="178">
        <f>+(C14/30)*5</f>
        <v>4333.333333333333</v>
      </c>
      <c r="I14" s="178">
        <f>C14/30*40</f>
        <v>34666.666666666664</v>
      </c>
      <c r="J14" s="178">
        <v>0</v>
      </c>
      <c r="K14" s="178">
        <f>+G14+H14+I14+J14</f>
        <v>65000</v>
      </c>
    </row>
    <row r="15" spans="1:11" s="180" customFormat="1" ht="12.5" x14ac:dyDescent="0.25">
      <c r="A15" s="99" t="s">
        <v>5743</v>
      </c>
      <c r="B15" s="99" t="s">
        <v>4785</v>
      </c>
      <c r="C15" s="164">
        <v>33254.699999999997</v>
      </c>
      <c r="D15" s="177">
        <v>0</v>
      </c>
      <c r="E15" s="177">
        <v>0</v>
      </c>
      <c r="F15" s="178">
        <f t="shared" ref="F15" si="0">+C15+E15+D15</f>
        <v>33254.699999999997</v>
      </c>
      <c r="G15" s="109">
        <v>46556.58</v>
      </c>
      <c r="H15" s="178">
        <f t="shared" ref="H15" si="1">+(C15/30)*5</f>
        <v>5542.45</v>
      </c>
      <c r="I15" s="178">
        <f t="shared" ref="I15" si="2">C15/30*40</f>
        <v>44339.6</v>
      </c>
      <c r="J15" s="178">
        <v>0</v>
      </c>
      <c r="K15" s="178">
        <f t="shared" ref="K15" si="3">+G15+H15+I15+J15</f>
        <v>96438.63</v>
      </c>
    </row>
    <row r="16" spans="1:11" s="174" customFormat="1" x14ac:dyDescent="0.3">
      <c r="A16" s="182"/>
      <c r="B16" s="182"/>
      <c r="C16" s="183"/>
      <c r="D16" s="183"/>
      <c r="E16" s="183"/>
      <c r="F16" s="183"/>
      <c r="G16" s="183"/>
      <c r="H16" s="183"/>
      <c r="I16" s="183"/>
      <c r="J16" s="183"/>
      <c r="K16" s="185"/>
    </row>
    <row r="17" spans="1:11" s="174" customFormat="1" x14ac:dyDescent="0.3">
      <c r="A17" s="186"/>
      <c r="B17" s="187"/>
      <c r="C17" s="188"/>
      <c r="D17" s="188"/>
      <c r="E17" s="188"/>
      <c r="F17" s="188"/>
      <c r="G17" s="188"/>
      <c r="H17" s="188"/>
      <c r="I17" s="188"/>
      <c r="J17" s="188"/>
      <c r="K17" s="188"/>
    </row>
    <row r="18" spans="1:11" s="117" customFormat="1" ht="15" customHeight="1" x14ac:dyDescent="0.25">
      <c r="A18" s="665" t="s">
        <v>4261</v>
      </c>
      <c r="B18" s="665"/>
      <c r="C18" s="665"/>
      <c r="D18" s="189" t="s">
        <v>533</v>
      </c>
      <c r="E18" s="189" t="s">
        <v>533</v>
      </c>
      <c r="F18" s="189" t="s">
        <v>533</v>
      </c>
      <c r="G18" s="189" t="s">
        <v>533</v>
      </c>
      <c r="H18" s="189" t="s">
        <v>533</v>
      </c>
      <c r="I18" s="189" t="s">
        <v>533</v>
      </c>
      <c r="J18" s="189" t="s">
        <v>533</v>
      </c>
      <c r="K18" s="189" t="s">
        <v>533</v>
      </c>
    </row>
    <row r="19" spans="1:11" s="117" customFormat="1" ht="15" customHeight="1" x14ac:dyDescent="0.25">
      <c r="A19" s="666" t="s">
        <v>4249</v>
      </c>
      <c r="B19" s="668" t="s">
        <v>4231</v>
      </c>
      <c r="C19" s="670" t="s">
        <v>4250</v>
      </c>
      <c r="D19" s="670" t="s">
        <v>4250</v>
      </c>
      <c r="E19" s="670" t="s">
        <v>4250</v>
      </c>
      <c r="F19" s="670" t="s">
        <v>4250</v>
      </c>
      <c r="G19" s="670" t="s">
        <v>4251</v>
      </c>
      <c r="H19" s="670" t="s">
        <v>4251</v>
      </c>
      <c r="I19" s="670" t="s">
        <v>4251</v>
      </c>
      <c r="J19" s="670" t="s">
        <v>4251</v>
      </c>
      <c r="K19" s="671" t="s">
        <v>4251</v>
      </c>
    </row>
    <row r="20" spans="1:11" s="117" customFormat="1" ht="25.5" customHeight="1" x14ac:dyDescent="0.25">
      <c r="A20" s="667" t="s">
        <v>4249</v>
      </c>
      <c r="B20" s="669" t="s">
        <v>4252</v>
      </c>
      <c r="C20" s="190" t="s">
        <v>4253</v>
      </c>
      <c r="D20" s="190" t="s">
        <v>4254</v>
      </c>
      <c r="E20" s="190" t="s">
        <v>4255</v>
      </c>
      <c r="F20" s="190" t="s">
        <v>4256</v>
      </c>
      <c r="G20" s="120" t="s">
        <v>4257</v>
      </c>
      <c r="H20" s="120" t="s">
        <v>4258</v>
      </c>
      <c r="I20" s="190" t="s">
        <v>4259</v>
      </c>
      <c r="J20" s="190" t="s">
        <v>4260</v>
      </c>
      <c r="K20" s="191" t="s">
        <v>4256</v>
      </c>
    </row>
    <row r="21" spans="1:11" s="180" customFormat="1" ht="12.5" x14ac:dyDescent="0.25">
      <c r="A21" s="99" t="s">
        <v>5744</v>
      </c>
      <c r="B21" s="99" t="s">
        <v>4273</v>
      </c>
      <c r="C21" s="164">
        <v>17405.699999999997</v>
      </c>
      <c r="D21" s="177">
        <v>0</v>
      </c>
      <c r="E21" s="177">
        <v>0</v>
      </c>
      <c r="F21" s="178">
        <f t="shared" ref="F21:F63" si="4">+C21+E21+D21</f>
        <v>17405.699999999997</v>
      </c>
      <c r="G21" s="178">
        <v>17405.7</v>
      </c>
      <c r="H21" s="178">
        <f t="shared" ref="H21:H63" si="5">+(C21/30)*5</f>
        <v>2900.95</v>
      </c>
      <c r="I21" s="178">
        <f t="shared" ref="I21:I44" si="6">C21/30*40</f>
        <v>23207.599999999999</v>
      </c>
      <c r="J21" s="178">
        <v>0</v>
      </c>
      <c r="K21" s="178">
        <f t="shared" ref="K21:K63" si="7">+G21+H21+I21+J21</f>
        <v>43514.25</v>
      </c>
    </row>
    <row r="22" spans="1:11" s="180" customFormat="1" ht="12.5" x14ac:dyDescent="0.25">
      <c r="A22" s="99" t="s">
        <v>5745</v>
      </c>
      <c r="B22" s="99" t="s">
        <v>4299</v>
      </c>
      <c r="C22" s="164">
        <v>18831.600000000002</v>
      </c>
      <c r="D22" s="177">
        <v>0</v>
      </c>
      <c r="E22" s="177">
        <v>0</v>
      </c>
      <c r="F22" s="178">
        <f t="shared" si="4"/>
        <v>18831.600000000002</v>
      </c>
      <c r="G22" s="178">
        <v>22597.919999999998</v>
      </c>
      <c r="H22" s="178">
        <f t="shared" si="5"/>
        <v>3138.6000000000004</v>
      </c>
      <c r="I22" s="178">
        <f t="shared" si="6"/>
        <v>25108.800000000003</v>
      </c>
      <c r="J22" s="178">
        <v>0</v>
      </c>
      <c r="K22" s="178">
        <f t="shared" si="7"/>
        <v>50845.32</v>
      </c>
    </row>
    <row r="23" spans="1:11" s="180" customFormat="1" ht="12.5" x14ac:dyDescent="0.25">
      <c r="A23" s="99" t="s">
        <v>5746</v>
      </c>
      <c r="B23" s="99" t="s">
        <v>5747</v>
      </c>
      <c r="C23" s="164">
        <v>8400</v>
      </c>
      <c r="D23" s="177">
        <v>0</v>
      </c>
      <c r="E23" s="177">
        <v>0</v>
      </c>
      <c r="F23" s="178">
        <f t="shared" si="4"/>
        <v>8400</v>
      </c>
      <c r="G23" s="178">
        <v>4480</v>
      </c>
      <c r="H23" s="178">
        <f t="shared" si="5"/>
        <v>1400</v>
      </c>
      <c r="I23" s="178">
        <f t="shared" si="6"/>
        <v>11200</v>
      </c>
      <c r="J23" s="178">
        <v>0</v>
      </c>
      <c r="K23" s="178">
        <f t="shared" si="7"/>
        <v>17080</v>
      </c>
    </row>
    <row r="24" spans="1:11" s="180" customFormat="1" ht="12.5" x14ac:dyDescent="0.25">
      <c r="A24" s="99" t="s">
        <v>5748</v>
      </c>
      <c r="B24" s="99" t="s">
        <v>4273</v>
      </c>
      <c r="C24" s="164">
        <v>18831.600000000002</v>
      </c>
      <c r="D24" s="177">
        <v>0</v>
      </c>
      <c r="E24" s="177">
        <v>0</v>
      </c>
      <c r="F24" s="178">
        <f t="shared" si="4"/>
        <v>18831.600000000002</v>
      </c>
      <c r="G24" s="178">
        <v>26364.240000000002</v>
      </c>
      <c r="H24" s="178">
        <f t="shared" si="5"/>
        <v>3138.6000000000004</v>
      </c>
      <c r="I24" s="178">
        <f t="shared" si="6"/>
        <v>25108.800000000003</v>
      </c>
      <c r="J24" s="178">
        <v>0</v>
      </c>
      <c r="K24" s="178">
        <f t="shared" si="7"/>
        <v>54611.640000000007</v>
      </c>
    </row>
    <row r="25" spans="1:11" s="180" customFormat="1" ht="12.5" x14ac:dyDescent="0.25">
      <c r="A25" s="99" t="s">
        <v>5749</v>
      </c>
      <c r="B25" s="99" t="s">
        <v>4299</v>
      </c>
      <c r="C25" s="164">
        <v>18492.3</v>
      </c>
      <c r="D25" s="177">
        <v>0</v>
      </c>
      <c r="E25" s="177">
        <v>0</v>
      </c>
      <c r="F25" s="178">
        <f t="shared" si="4"/>
        <v>18492.3</v>
      </c>
      <c r="G25" s="178">
        <v>27122.039999999997</v>
      </c>
      <c r="H25" s="178">
        <f t="shared" si="5"/>
        <v>3082.0499999999997</v>
      </c>
      <c r="I25" s="178">
        <f t="shared" si="6"/>
        <v>24656.399999999998</v>
      </c>
      <c r="J25" s="178">
        <v>0</v>
      </c>
      <c r="K25" s="178">
        <f t="shared" si="7"/>
        <v>54860.489999999991</v>
      </c>
    </row>
    <row r="26" spans="1:11" s="180" customFormat="1" ht="12.5" x14ac:dyDescent="0.25">
      <c r="A26" s="99" t="s">
        <v>5750</v>
      </c>
      <c r="B26" s="99" t="s">
        <v>4273</v>
      </c>
      <c r="C26" s="164">
        <v>8703</v>
      </c>
      <c r="D26" s="177">
        <v>0</v>
      </c>
      <c r="E26" s="177">
        <v>0</v>
      </c>
      <c r="F26" s="178">
        <f t="shared" si="4"/>
        <v>8703</v>
      </c>
      <c r="G26" s="178">
        <v>6962.4</v>
      </c>
      <c r="H26" s="178">
        <f t="shared" si="5"/>
        <v>1450.5</v>
      </c>
      <c r="I26" s="178">
        <f t="shared" si="6"/>
        <v>11604</v>
      </c>
      <c r="J26" s="178">
        <v>0</v>
      </c>
      <c r="K26" s="178">
        <f t="shared" si="7"/>
        <v>20016.900000000001</v>
      </c>
    </row>
    <row r="27" spans="1:11" s="180" customFormat="1" ht="12.5" x14ac:dyDescent="0.25">
      <c r="A27" s="99" t="s">
        <v>5751</v>
      </c>
      <c r="B27" s="99" t="s">
        <v>4273</v>
      </c>
      <c r="C27" s="164">
        <v>19845</v>
      </c>
      <c r="D27" s="177">
        <v>0</v>
      </c>
      <c r="E27" s="177">
        <v>0</v>
      </c>
      <c r="F27" s="178">
        <f t="shared" si="4"/>
        <v>19845</v>
      </c>
      <c r="G27" s="178">
        <v>25137</v>
      </c>
      <c r="H27" s="178">
        <f t="shared" si="5"/>
        <v>3307.5</v>
      </c>
      <c r="I27" s="178">
        <f t="shared" si="6"/>
        <v>26460</v>
      </c>
      <c r="J27" s="178">
        <v>0</v>
      </c>
      <c r="K27" s="178">
        <f t="shared" si="7"/>
        <v>54904.5</v>
      </c>
    </row>
    <row r="28" spans="1:11" s="180" customFormat="1" ht="12.5" x14ac:dyDescent="0.25">
      <c r="A28" s="99" t="s">
        <v>5752</v>
      </c>
      <c r="B28" s="99" t="s">
        <v>4273</v>
      </c>
      <c r="C28" s="164">
        <v>15049.2</v>
      </c>
      <c r="D28" s="177">
        <v>0</v>
      </c>
      <c r="E28" s="177">
        <v>0</v>
      </c>
      <c r="F28" s="178">
        <f t="shared" si="4"/>
        <v>15049.2</v>
      </c>
      <c r="G28" s="178">
        <v>19062.320000000003</v>
      </c>
      <c r="H28" s="178">
        <f t="shared" si="5"/>
        <v>2508.2000000000003</v>
      </c>
      <c r="I28" s="178">
        <f t="shared" si="6"/>
        <v>20065.600000000002</v>
      </c>
      <c r="J28" s="178">
        <v>0</v>
      </c>
      <c r="K28" s="178">
        <f t="shared" si="7"/>
        <v>41636.12000000001</v>
      </c>
    </row>
    <row r="29" spans="1:11" s="180" customFormat="1" ht="12.5" x14ac:dyDescent="0.25">
      <c r="A29" s="99" t="s">
        <v>5753</v>
      </c>
      <c r="B29" s="99" t="s">
        <v>4299</v>
      </c>
      <c r="C29" s="164">
        <v>17405.699999999997</v>
      </c>
      <c r="D29" s="177">
        <v>0</v>
      </c>
      <c r="E29" s="177">
        <v>0</v>
      </c>
      <c r="F29" s="178">
        <f t="shared" si="4"/>
        <v>17405.699999999997</v>
      </c>
      <c r="G29" s="178">
        <v>10443.420000000002</v>
      </c>
      <c r="H29" s="178">
        <f t="shared" si="5"/>
        <v>2900.95</v>
      </c>
      <c r="I29" s="178">
        <f t="shared" si="6"/>
        <v>23207.599999999999</v>
      </c>
      <c r="J29" s="178">
        <v>0</v>
      </c>
      <c r="K29" s="178">
        <f t="shared" si="7"/>
        <v>36551.97</v>
      </c>
    </row>
    <row r="30" spans="1:11" s="180" customFormat="1" ht="12.5" x14ac:dyDescent="0.25">
      <c r="A30" s="99" t="s">
        <v>5754</v>
      </c>
      <c r="B30" s="99" t="s">
        <v>4335</v>
      </c>
      <c r="C30" s="164">
        <v>10870.2</v>
      </c>
      <c r="D30" s="177">
        <v>0</v>
      </c>
      <c r="E30" s="177">
        <v>0</v>
      </c>
      <c r="F30" s="178">
        <f t="shared" si="4"/>
        <v>10870.2</v>
      </c>
      <c r="G30" s="178">
        <v>13768.920000000002</v>
      </c>
      <c r="H30" s="178">
        <f t="shared" si="5"/>
        <v>1811.7000000000003</v>
      </c>
      <c r="I30" s="178">
        <f t="shared" si="6"/>
        <v>14493.600000000002</v>
      </c>
      <c r="J30" s="178">
        <v>0</v>
      </c>
      <c r="K30" s="178">
        <f t="shared" si="7"/>
        <v>30074.220000000005</v>
      </c>
    </row>
    <row r="31" spans="1:11" s="180" customFormat="1" ht="12.5" x14ac:dyDescent="0.25">
      <c r="A31" s="99" t="s">
        <v>5755</v>
      </c>
      <c r="B31" s="99" t="s">
        <v>5747</v>
      </c>
      <c r="C31" s="164">
        <v>18561.600000000002</v>
      </c>
      <c r="D31" s="177">
        <v>0</v>
      </c>
      <c r="E31" s="177">
        <v>0</v>
      </c>
      <c r="F31" s="178">
        <f t="shared" si="4"/>
        <v>18561.600000000002</v>
      </c>
      <c r="G31" s="178">
        <v>23511.359999999997</v>
      </c>
      <c r="H31" s="178">
        <f t="shared" si="5"/>
        <v>3093.6000000000004</v>
      </c>
      <c r="I31" s="178">
        <f t="shared" si="6"/>
        <v>24748.800000000003</v>
      </c>
      <c r="J31" s="178">
        <v>0</v>
      </c>
      <c r="K31" s="178">
        <f t="shared" si="7"/>
        <v>51353.760000000002</v>
      </c>
    </row>
    <row r="32" spans="1:11" s="180" customFormat="1" ht="12.5" x14ac:dyDescent="0.25">
      <c r="A32" s="99" t="s">
        <v>5756</v>
      </c>
      <c r="B32" s="99" t="s">
        <v>4500</v>
      </c>
      <c r="C32" s="164">
        <v>9488.4000000000015</v>
      </c>
      <c r="D32" s="177">
        <v>0</v>
      </c>
      <c r="E32" s="177">
        <v>0</v>
      </c>
      <c r="F32" s="178">
        <f t="shared" si="4"/>
        <v>9488.4000000000015</v>
      </c>
      <c r="G32" s="178">
        <v>9488.4</v>
      </c>
      <c r="H32" s="178">
        <f t="shared" si="5"/>
        <v>1581.4</v>
      </c>
      <c r="I32" s="178">
        <f t="shared" si="6"/>
        <v>12651.2</v>
      </c>
      <c r="J32" s="178">
        <v>0</v>
      </c>
      <c r="K32" s="178">
        <f t="shared" si="7"/>
        <v>23721</v>
      </c>
    </row>
    <row r="33" spans="1:11" s="180" customFormat="1" ht="12.5" x14ac:dyDescent="0.25">
      <c r="A33" s="99" t="s">
        <v>5757</v>
      </c>
      <c r="B33" s="99" t="s">
        <v>4273</v>
      </c>
      <c r="C33" s="164">
        <v>22950</v>
      </c>
      <c r="D33" s="177">
        <v>0</v>
      </c>
      <c r="E33" s="177">
        <v>0</v>
      </c>
      <c r="F33" s="178">
        <f t="shared" si="4"/>
        <v>22950</v>
      </c>
      <c r="G33" s="178">
        <v>11139.84</v>
      </c>
      <c r="H33" s="178">
        <f t="shared" si="5"/>
        <v>3825</v>
      </c>
      <c r="I33" s="178">
        <f t="shared" si="6"/>
        <v>30600</v>
      </c>
      <c r="J33" s="178">
        <v>0</v>
      </c>
      <c r="K33" s="178">
        <f t="shared" si="7"/>
        <v>45564.84</v>
      </c>
    </row>
    <row r="34" spans="1:11" s="180" customFormat="1" ht="12.5" x14ac:dyDescent="0.25">
      <c r="A34" s="99" t="s">
        <v>5758</v>
      </c>
      <c r="B34" s="99" t="s">
        <v>4299</v>
      </c>
      <c r="C34" s="164">
        <v>18742.5</v>
      </c>
      <c r="D34" s="177">
        <v>0</v>
      </c>
      <c r="E34" s="177">
        <v>0</v>
      </c>
      <c r="F34" s="178">
        <f t="shared" si="4"/>
        <v>18742.5</v>
      </c>
      <c r="G34" s="178">
        <v>17493</v>
      </c>
      <c r="H34" s="178">
        <f t="shared" si="5"/>
        <v>3123.75</v>
      </c>
      <c r="I34" s="178">
        <f t="shared" si="6"/>
        <v>24990</v>
      </c>
      <c r="J34" s="178">
        <v>0</v>
      </c>
      <c r="K34" s="178">
        <f t="shared" si="7"/>
        <v>45606.75</v>
      </c>
    </row>
    <row r="35" spans="1:11" s="180" customFormat="1" ht="12.5" x14ac:dyDescent="0.25">
      <c r="A35" s="99" t="s">
        <v>5759</v>
      </c>
      <c r="B35" s="99" t="s">
        <v>4273</v>
      </c>
      <c r="C35" s="164">
        <v>18621.3</v>
      </c>
      <c r="D35" s="177">
        <v>0</v>
      </c>
      <c r="E35" s="177">
        <v>0</v>
      </c>
      <c r="F35" s="178">
        <f t="shared" si="4"/>
        <v>18621.3</v>
      </c>
      <c r="G35" s="178">
        <v>18621.3</v>
      </c>
      <c r="H35" s="178">
        <f t="shared" si="5"/>
        <v>3103.5499999999997</v>
      </c>
      <c r="I35" s="178">
        <f t="shared" si="6"/>
        <v>24828.399999999998</v>
      </c>
      <c r="J35" s="178">
        <v>0</v>
      </c>
      <c r="K35" s="178">
        <f t="shared" si="7"/>
        <v>46553.25</v>
      </c>
    </row>
    <row r="36" spans="1:11" s="180" customFormat="1" ht="12.5" x14ac:dyDescent="0.25">
      <c r="A36" s="99" t="s">
        <v>5760</v>
      </c>
      <c r="B36" s="99" t="s">
        <v>4273</v>
      </c>
      <c r="C36" s="164">
        <v>15049.2</v>
      </c>
      <c r="D36" s="177">
        <v>0</v>
      </c>
      <c r="E36" s="177">
        <v>0</v>
      </c>
      <c r="F36" s="178">
        <f t="shared" si="4"/>
        <v>15049.2</v>
      </c>
      <c r="G36" s="178">
        <v>18059.04</v>
      </c>
      <c r="H36" s="178">
        <f t="shared" si="5"/>
        <v>2508.2000000000003</v>
      </c>
      <c r="I36" s="178">
        <f t="shared" si="6"/>
        <v>20065.600000000002</v>
      </c>
      <c r="J36" s="178">
        <v>0</v>
      </c>
      <c r="K36" s="178">
        <f t="shared" si="7"/>
        <v>40632.840000000004</v>
      </c>
    </row>
    <row r="37" spans="1:11" s="180" customFormat="1" ht="12.5" x14ac:dyDescent="0.25">
      <c r="A37" s="99" t="s">
        <v>5761</v>
      </c>
      <c r="B37" s="99" t="s">
        <v>4273</v>
      </c>
      <c r="C37" s="164">
        <v>15049.2</v>
      </c>
      <c r="D37" s="177">
        <v>0</v>
      </c>
      <c r="E37" s="177">
        <v>0</v>
      </c>
      <c r="F37" s="178">
        <f t="shared" si="4"/>
        <v>15049.2</v>
      </c>
      <c r="G37" s="178">
        <v>9029.52</v>
      </c>
      <c r="H37" s="178">
        <f t="shared" si="5"/>
        <v>2508.2000000000003</v>
      </c>
      <c r="I37" s="178">
        <f t="shared" si="6"/>
        <v>20065.600000000002</v>
      </c>
      <c r="J37" s="178">
        <v>0</v>
      </c>
      <c r="K37" s="178">
        <f t="shared" si="7"/>
        <v>31603.320000000003</v>
      </c>
    </row>
    <row r="38" spans="1:11" s="180" customFormat="1" ht="12.5" x14ac:dyDescent="0.25">
      <c r="A38" s="99" t="s">
        <v>5762</v>
      </c>
      <c r="B38" s="99" t="s">
        <v>4358</v>
      </c>
      <c r="C38" s="164">
        <v>9283.2000000000007</v>
      </c>
      <c r="D38" s="177">
        <v>0</v>
      </c>
      <c r="E38" s="177">
        <v>0</v>
      </c>
      <c r="F38" s="178">
        <f t="shared" si="4"/>
        <v>9283.2000000000007</v>
      </c>
      <c r="G38" s="178">
        <v>9283.2000000000007</v>
      </c>
      <c r="H38" s="178">
        <f t="shared" si="5"/>
        <v>1547.2</v>
      </c>
      <c r="I38" s="178">
        <f t="shared" si="6"/>
        <v>12377.6</v>
      </c>
      <c r="J38" s="178">
        <v>0</v>
      </c>
      <c r="K38" s="178">
        <f t="shared" si="7"/>
        <v>23208</v>
      </c>
    </row>
    <row r="39" spans="1:11" s="180" customFormat="1" ht="12.5" x14ac:dyDescent="0.25">
      <c r="A39" s="99" t="s">
        <v>5763</v>
      </c>
      <c r="B39" s="99" t="s">
        <v>4358</v>
      </c>
      <c r="C39" s="164">
        <v>8820</v>
      </c>
      <c r="D39" s="177">
        <v>0</v>
      </c>
      <c r="E39" s="177">
        <v>0</v>
      </c>
      <c r="F39" s="178">
        <f t="shared" si="4"/>
        <v>8820</v>
      </c>
      <c r="G39" s="178">
        <v>4704</v>
      </c>
      <c r="H39" s="178">
        <f t="shared" si="5"/>
        <v>1470</v>
      </c>
      <c r="I39" s="178">
        <f t="shared" si="6"/>
        <v>11760</v>
      </c>
      <c r="J39" s="178">
        <v>0</v>
      </c>
      <c r="K39" s="178">
        <f t="shared" si="7"/>
        <v>17934</v>
      </c>
    </row>
    <row r="40" spans="1:11" s="180" customFormat="1" ht="12.5" x14ac:dyDescent="0.25">
      <c r="A40" s="99" t="s">
        <v>5764</v>
      </c>
      <c r="B40" s="99" t="s">
        <v>5765</v>
      </c>
      <c r="C40" s="164">
        <v>7467.9</v>
      </c>
      <c r="D40" s="177">
        <v>0</v>
      </c>
      <c r="E40" s="177">
        <v>0</v>
      </c>
      <c r="F40" s="178">
        <f t="shared" si="4"/>
        <v>7467.9</v>
      </c>
      <c r="G40" s="178">
        <v>10952.919999999998</v>
      </c>
      <c r="H40" s="178">
        <f t="shared" si="5"/>
        <v>1244.6499999999999</v>
      </c>
      <c r="I40" s="178">
        <f t="shared" si="6"/>
        <v>9957.1999999999989</v>
      </c>
      <c r="J40" s="178">
        <v>0</v>
      </c>
      <c r="K40" s="178">
        <f t="shared" si="7"/>
        <v>22154.769999999997</v>
      </c>
    </row>
    <row r="41" spans="1:11" s="180" customFormat="1" ht="12.5" x14ac:dyDescent="0.25">
      <c r="A41" s="99" t="s">
        <v>5766</v>
      </c>
      <c r="B41" s="99" t="s">
        <v>5767</v>
      </c>
      <c r="C41" s="164">
        <v>14170.8</v>
      </c>
      <c r="D41" s="177">
        <v>0</v>
      </c>
      <c r="E41" s="177">
        <v>0</v>
      </c>
      <c r="F41" s="178">
        <f t="shared" si="4"/>
        <v>14170.8</v>
      </c>
      <c r="G41" s="178">
        <v>15115.52</v>
      </c>
      <c r="H41" s="178">
        <f t="shared" si="5"/>
        <v>2361.7999999999997</v>
      </c>
      <c r="I41" s="178">
        <f t="shared" si="6"/>
        <v>18894.399999999998</v>
      </c>
      <c r="J41" s="178">
        <v>0</v>
      </c>
      <c r="K41" s="178">
        <f t="shared" si="7"/>
        <v>36371.72</v>
      </c>
    </row>
    <row r="42" spans="1:11" s="180" customFormat="1" ht="12.5" x14ac:dyDescent="0.25">
      <c r="A42" s="99" t="s">
        <v>5768</v>
      </c>
      <c r="B42" s="99" t="s">
        <v>5769</v>
      </c>
      <c r="C42" s="164">
        <v>7467.9</v>
      </c>
      <c r="D42" s="177">
        <v>0</v>
      </c>
      <c r="E42" s="177">
        <v>0</v>
      </c>
      <c r="F42" s="178">
        <f t="shared" si="4"/>
        <v>7467.9</v>
      </c>
      <c r="G42" s="178">
        <v>6970.0399999999991</v>
      </c>
      <c r="H42" s="178">
        <f t="shared" si="5"/>
        <v>1244.6499999999999</v>
      </c>
      <c r="I42" s="178">
        <f t="shared" si="6"/>
        <v>9957.1999999999989</v>
      </c>
      <c r="J42" s="178">
        <v>0</v>
      </c>
      <c r="K42" s="178">
        <f t="shared" si="7"/>
        <v>18171.89</v>
      </c>
    </row>
    <row r="43" spans="1:11" s="180" customFormat="1" ht="12.5" x14ac:dyDescent="0.25">
      <c r="A43" s="99" t="s">
        <v>5770</v>
      </c>
      <c r="B43" s="99" t="s">
        <v>4299</v>
      </c>
      <c r="C43" s="164">
        <v>15049.2</v>
      </c>
      <c r="D43" s="177">
        <v>0</v>
      </c>
      <c r="E43" s="177">
        <v>0</v>
      </c>
      <c r="F43" s="178">
        <f t="shared" si="4"/>
        <v>15049.2</v>
      </c>
      <c r="G43" s="178">
        <v>14045.920000000002</v>
      </c>
      <c r="H43" s="178">
        <f t="shared" si="5"/>
        <v>2508.2000000000003</v>
      </c>
      <c r="I43" s="178">
        <f t="shared" si="6"/>
        <v>20065.600000000002</v>
      </c>
      <c r="J43" s="178">
        <v>0</v>
      </c>
      <c r="K43" s="178">
        <f t="shared" si="7"/>
        <v>36619.72</v>
      </c>
    </row>
    <row r="44" spans="1:11" s="180" customFormat="1" ht="12.5" x14ac:dyDescent="0.25">
      <c r="A44" s="99" t="s">
        <v>5771</v>
      </c>
      <c r="B44" s="99" t="s">
        <v>4273</v>
      </c>
      <c r="C44" s="164">
        <v>16678.800000000003</v>
      </c>
      <c r="D44" s="177">
        <v>0</v>
      </c>
      <c r="E44" s="177">
        <v>0</v>
      </c>
      <c r="F44" s="178">
        <f t="shared" si="4"/>
        <v>16678.800000000003</v>
      </c>
      <c r="G44" s="178">
        <v>10007.279999999999</v>
      </c>
      <c r="H44" s="178">
        <f t="shared" si="5"/>
        <v>2779.8000000000006</v>
      </c>
      <c r="I44" s="178">
        <f t="shared" si="6"/>
        <v>22238.400000000005</v>
      </c>
      <c r="J44" s="178">
        <v>0</v>
      </c>
      <c r="K44" s="178">
        <f t="shared" si="7"/>
        <v>35025.480000000003</v>
      </c>
    </row>
    <row r="45" spans="1:11" s="180" customFormat="1" ht="12.5" x14ac:dyDescent="0.25">
      <c r="A45" s="99" t="s">
        <v>5772</v>
      </c>
      <c r="B45" s="99" t="s">
        <v>4482</v>
      </c>
      <c r="C45" s="164">
        <v>9246.9000000000015</v>
      </c>
      <c r="D45" s="177">
        <v>0</v>
      </c>
      <c r="E45" s="177">
        <v>0</v>
      </c>
      <c r="F45" s="178">
        <f t="shared" si="4"/>
        <v>9246.9000000000015</v>
      </c>
      <c r="G45" s="178">
        <v>5424.848</v>
      </c>
      <c r="H45" s="178">
        <f t="shared" si="5"/>
        <v>1541.1500000000003</v>
      </c>
      <c r="I45" s="178">
        <f>C45/30*30</f>
        <v>9246.9000000000015</v>
      </c>
      <c r="J45" s="178">
        <v>0</v>
      </c>
      <c r="K45" s="178">
        <f t="shared" si="7"/>
        <v>16212.898000000001</v>
      </c>
    </row>
    <row r="46" spans="1:11" s="180" customFormat="1" ht="15.75" customHeight="1" x14ac:dyDescent="0.25">
      <c r="A46" s="99" t="s">
        <v>5773</v>
      </c>
      <c r="B46" s="181" t="s">
        <v>5774</v>
      </c>
      <c r="C46" s="164">
        <v>9246.9000000000015</v>
      </c>
      <c r="D46" s="177">
        <v>0</v>
      </c>
      <c r="E46" s="177">
        <v>0</v>
      </c>
      <c r="F46" s="178">
        <f t="shared" si="4"/>
        <v>9246.9000000000015</v>
      </c>
      <c r="G46" s="178">
        <v>5424.848</v>
      </c>
      <c r="H46" s="178">
        <f t="shared" si="5"/>
        <v>1541.1500000000003</v>
      </c>
      <c r="I46" s="178">
        <f t="shared" ref="I46:I63" si="8">C46/30*30</f>
        <v>9246.9000000000015</v>
      </c>
      <c r="J46" s="178">
        <v>0</v>
      </c>
      <c r="K46" s="178">
        <f t="shared" si="7"/>
        <v>16212.898000000001</v>
      </c>
    </row>
    <row r="47" spans="1:11" s="180" customFormat="1" ht="12.5" x14ac:dyDescent="0.25">
      <c r="A47" s="99" t="s">
        <v>5775</v>
      </c>
      <c r="B47" s="99" t="s">
        <v>5776</v>
      </c>
      <c r="C47" s="164">
        <v>9246.9000000000015</v>
      </c>
      <c r="D47" s="177">
        <v>0</v>
      </c>
      <c r="E47" s="177">
        <v>0</v>
      </c>
      <c r="F47" s="178">
        <f t="shared" si="4"/>
        <v>9246.9000000000015</v>
      </c>
      <c r="G47" s="178">
        <v>12205.907999999999</v>
      </c>
      <c r="H47" s="178">
        <f t="shared" si="5"/>
        <v>1541.1500000000003</v>
      </c>
      <c r="I47" s="178">
        <f t="shared" si="8"/>
        <v>9246.9000000000015</v>
      </c>
      <c r="J47" s="178">
        <v>0</v>
      </c>
      <c r="K47" s="178">
        <f t="shared" si="7"/>
        <v>22993.957999999999</v>
      </c>
    </row>
    <row r="48" spans="1:11" s="180" customFormat="1" ht="12.5" x14ac:dyDescent="0.25">
      <c r="A48" s="99" t="s">
        <v>5777</v>
      </c>
      <c r="B48" s="99" t="s">
        <v>5776</v>
      </c>
      <c r="C48" s="164">
        <v>9246.9000000000015</v>
      </c>
      <c r="D48" s="177">
        <v>0</v>
      </c>
      <c r="E48" s="177">
        <v>0</v>
      </c>
      <c r="F48" s="178">
        <f t="shared" si="4"/>
        <v>9246.9000000000015</v>
      </c>
      <c r="G48" s="178">
        <v>10171.59</v>
      </c>
      <c r="H48" s="178">
        <f t="shared" si="5"/>
        <v>1541.1500000000003</v>
      </c>
      <c r="I48" s="178">
        <f t="shared" si="8"/>
        <v>9246.9000000000015</v>
      </c>
      <c r="J48" s="178">
        <v>0</v>
      </c>
      <c r="K48" s="178">
        <f t="shared" si="7"/>
        <v>20959.64</v>
      </c>
    </row>
    <row r="49" spans="1:11" s="180" customFormat="1" ht="12.5" x14ac:dyDescent="0.25">
      <c r="A49" s="99" t="s">
        <v>5778</v>
      </c>
      <c r="B49" s="99" t="s">
        <v>5779</v>
      </c>
      <c r="C49" s="164">
        <v>12428.7</v>
      </c>
      <c r="D49" s="177">
        <v>0</v>
      </c>
      <c r="E49" s="177">
        <v>0</v>
      </c>
      <c r="F49" s="178">
        <f t="shared" si="4"/>
        <v>12428.7</v>
      </c>
      <c r="G49" s="178">
        <v>20963.074000000001</v>
      </c>
      <c r="H49" s="178">
        <f t="shared" si="5"/>
        <v>2071.4500000000003</v>
      </c>
      <c r="I49" s="178">
        <f t="shared" si="8"/>
        <v>12428.7</v>
      </c>
      <c r="J49" s="178">
        <v>0</v>
      </c>
      <c r="K49" s="178">
        <f t="shared" si="7"/>
        <v>35463.224000000002</v>
      </c>
    </row>
    <row r="50" spans="1:11" s="180" customFormat="1" ht="12.5" x14ac:dyDescent="0.25">
      <c r="A50" s="99" t="s">
        <v>5780</v>
      </c>
      <c r="B50" s="99" t="s">
        <v>5779</v>
      </c>
      <c r="C50" s="164">
        <v>12428.7</v>
      </c>
      <c r="D50" s="177">
        <v>0</v>
      </c>
      <c r="E50" s="177">
        <v>0</v>
      </c>
      <c r="F50" s="178">
        <f t="shared" si="4"/>
        <v>12428.7</v>
      </c>
      <c r="G50" s="178">
        <v>20051.636000000002</v>
      </c>
      <c r="H50" s="178">
        <f t="shared" si="5"/>
        <v>2071.4500000000003</v>
      </c>
      <c r="I50" s="178">
        <f t="shared" si="8"/>
        <v>12428.7</v>
      </c>
      <c r="J50" s="178">
        <v>0</v>
      </c>
      <c r="K50" s="178">
        <f t="shared" si="7"/>
        <v>34551.786000000007</v>
      </c>
    </row>
    <row r="51" spans="1:11" s="180" customFormat="1" ht="12.5" x14ac:dyDescent="0.25">
      <c r="A51" s="99" t="s">
        <v>5781</v>
      </c>
      <c r="B51" s="99" t="s">
        <v>5782</v>
      </c>
      <c r="C51" s="164">
        <v>9355.8000000000011</v>
      </c>
      <c r="D51" s="177">
        <v>0</v>
      </c>
      <c r="E51" s="177">
        <v>0</v>
      </c>
      <c r="F51" s="178">
        <f t="shared" si="4"/>
        <v>9355.8000000000011</v>
      </c>
      <c r="G51" s="178">
        <v>12349.656000000001</v>
      </c>
      <c r="H51" s="178">
        <f t="shared" si="5"/>
        <v>1559.3000000000002</v>
      </c>
      <c r="I51" s="178">
        <f t="shared" si="8"/>
        <v>9355.8000000000011</v>
      </c>
      <c r="J51" s="178">
        <v>0</v>
      </c>
      <c r="K51" s="178">
        <f t="shared" si="7"/>
        <v>23264.756000000001</v>
      </c>
    </row>
    <row r="52" spans="1:11" s="180" customFormat="1" ht="12.5" x14ac:dyDescent="0.25">
      <c r="A52" s="99" t="s">
        <v>5783</v>
      </c>
      <c r="B52" s="99" t="s">
        <v>5769</v>
      </c>
      <c r="C52" s="164">
        <v>10410.599999999999</v>
      </c>
      <c r="D52" s="177">
        <v>0</v>
      </c>
      <c r="E52" s="177">
        <v>0</v>
      </c>
      <c r="F52" s="178">
        <f t="shared" si="4"/>
        <v>10410.599999999999</v>
      </c>
      <c r="G52" s="178">
        <v>11451.660000000002</v>
      </c>
      <c r="H52" s="178">
        <f t="shared" si="5"/>
        <v>1735.0999999999997</v>
      </c>
      <c r="I52" s="178">
        <f t="shared" si="8"/>
        <v>10410.599999999999</v>
      </c>
      <c r="J52" s="178">
        <v>0</v>
      </c>
      <c r="K52" s="178">
        <f t="shared" si="7"/>
        <v>23597.360000000001</v>
      </c>
    </row>
    <row r="53" spans="1:11" s="180" customFormat="1" ht="12.5" x14ac:dyDescent="0.25">
      <c r="A53" s="99" t="s">
        <v>5784</v>
      </c>
      <c r="B53" s="99" t="s">
        <v>5769</v>
      </c>
      <c r="C53" s="164">
        <v>10410.599999999999</v>
      </c>
      <c r="D53" s="177">
        <v>0</v>
      </c>
      <c r="E53" s="177">
        <v>0</v>
      </c>
      <c r="F53" s="178">
        <f t="shared" si="4"/>
        <v>10410.599999999999</v>
      </c>
      <c r="G53" s="178">
        <v>13741.992000000002</v>
      </c>
      <c r="H53" s="178">
        <f t="shared" si="5"/>
        <v>1735.0999999999997</v>
      </c>
      <c r="I53" s="178">
        <f t="shared" si="8"/>
        <v>10410.599999999999</v>
      </c>
      <c r="J53" s="178">
        <v>0</v>
      </c>
      <c r="K53" s="178">
        <f t="shared" si="7"/>
        <v>25887.692000000003</v>
      </c>
    </row>
    <row r="54" spans="1:11" s="180" customFormat="1" ht="12.5" x14ac:dyDescent="0.25">
      <c r="A54" s="99" t="s">
        <v>5785</v>
      </c>
      <c r="B54" s="99" t="s">
        <v>5786</v>
      </c>
      <c r="C54" s="164">
        <v>10410.599999999999</v>
      </c>
      <c r="D54" s="177">
        <v>0</v>
      </c>
      <c r="E54" s="177">
        <v>0</v>
      </c>
      <c r="F54" s="178">
        <f t="shared" si="4"/>
        <v>10410.599999999999</v>
      </c>
      <c r="G54" s="178">
        <v>17559.212000000003</v>
      </c>
      <c r="H54" s="178">
        <f t="shared" si="5"/>
        <v>1735.0999999999997</v>
      </c>
      <c r="I54" s="178">
        <f t="shared" si="8"/>
        <v>10410.599999999999</v>
      </c>
      <c r="J54" s="178">
        <v>0</v>
      </c>
      <c r="K54" s="178">
        <f t="shared" si="7"/>
        <v>29704.912</v>
      </c>
    </row>
    <row r="55" spans="1:11" s="180" customFormat="1" ht="12.5" x14ac:dyDescent="0.25">
      <c r="A55" s="99" t="s">
        <v>5787</v>
      </c>
      <c r="B55" s="99" t="s">
        <v>5788</v>
      </c>
      <c r="C55" s="164">
        <v>10410.599999999999</v>
      </c>
      <c r="D55" s="177">
        <v>0</v>
      </c>
      <c r="E55" s="177">
        <v>0</v>
      </c>
      <c r="F55" s="178">
        <f t="shared" si="4"/>
        <v>10410.599999999999</v>
      </c>
      <c r="G55" s="178">
        <v>16795.768000000004</v>
      </c>
      <c r="H55" s="178">
        <f t="shared" si="5"/>
        <v>1735.0999999999997</v>
      </c>
      <c r="I55" s="178">
        <f t="shared" si="8"/>
        <v>10410.599999999999</v>
      </c>
      <c r="J55" s="178">
        <v>0</v>
      </c>
      <c r="K55" s="178">
        <f t="shared" si="7"/>
        <v>28941.468000000001</v>
      </c>
    </row>
    <row r="56" spans="1:11" s="180" customFormat="1" ht="12.5" x14ac:dyDescent="0.25">
      <c r="A56" s="99" t="s">
        <v>5789</v>
      </c>
      <c r="B56" s="99" t="s">
        <v>5790</v>
      </c>
      <c r="C56" s="164">
        <v>10410.599999999999</v>
      </c>
      <c r="D56" s="177">
        <v>0</v>
      </c>
      <c r="E56" s="177">
        <v>0</v>
      </c>
      <c r="F56" s="178">
        <f t="shared" si="4"/>
        <v>10410.599999999999</v>
      </c>
      <c r="G56" s="178">
        <v>13741.992000000002</v>
      </c>
      <c r="H56" s="178">
        <f t="shared" si="5"/>
        <v>1735.0999999999997</v>
      </c>
      <c r="I56" s="178">
        <f t="shared" si="8"/>
        <v>10410.599999999999</v>
      </c>
      <c r="J56" s="178">
        <v>0</v>
      </c>
      <c r="K56" s="178">
        <f t="shared" si="7"/>
        <v>25887.692000000003</v>
      </c>
    </row>
    <row r="57" spans="1:11" s="180" customFormat="1" ht="12.5" x14ac:dyDescent="0.25">
      <c r="A57" s="99" t="s">
        <v>5791</v>
      </c>
      <c r="B57" s="99" t="s">
        <v>5792</v>
      </c>
      <c r="C57" s="164">
        <v>17106.59</v>
      </c>
      <c r="D57" s="177">
        <v>0</v>
      </c>
      <c r="E57" s="177">
        <v>0</v>
      </c>
      <c r="F57" s="178">
        <f t="shared" si="4"/>
        <v>17106.59</v>
      </c>
      <c r="G57" s="178">
        <v>10035.866133333333</v>
      </c>
      <c r="H57" s="178">
        <f t="shared" si="5"/>
        <v>2851.0983333333334</v>
      </c>
      <c r="I57" s="178">
        <f t="shared" si="8"/>
        <v>17106.59</v>
      </c>
      <c r="J57" s="178">
        <v>0</v>
      </c>
      <c r="K57" s="178">
        <f t="shared" si="7"/>
        <v>29993.554466666668</v>
      </c>
    </row>
    <row r="58" spans="1:11" s="180" customFormat="1" ht="12.5" x14ac:dyDescent="0.25">
      <c r="A58" s="99" t="s">
        <v>5793</v>
      </c>
      <c r="B58" s="99" t="s">
        <v>5794</v>
      </c>
      <c r="C58" s="164">
        <v>12245.4</v>
      </c>
      <c r="D58" s="177">
        <v>0</v>
      </c>
      <c r="E58" s="177">
        <v>0</v>
      </c>
      <c r="F58" s="178">
        <f t="shared" si="4"/>
        <v>12245.4</v>
      </c>
      <c r="G58" s="178">
        <v>17061.924000000003</v>
      </c>
      <c r="H58" s="178">
        <f t="shared" si="5"/>
        <v>2040.9</v>
      </c>
      <c r="I58" s="178">
        <f t="shared" si="8"/>
        <v>12245.4</v>
      </c>
      <c r="J58" s="178">
        <v>0</v>
      </c>
      <c r="K58" s="178">
        <f t="shared" si="7"/>
        <v>31348.224000000002</v>
      </c>
    </row>
    <row r="59" spans="1:11" s="180" customFormat="1" ht="12.5" x14ac:dyDescent="0.25">
      <c r="A59" s="99" t="s">
        <v>5795</v>
      </c>
      <c r="B59" s="99" t="s">
        <v>5796</v>
      </c>
      <c r="C59" s="164">
        <v>9246.9000000000015</v>
      </c>
      <c r="D59" s="177">
        <v>0</v>
      </c>
      <c r="E59" s="177">
        <v>0</v>
      </c>
      <c r="F59" s="178">
        <f t="shared" si="4"/>
        <v>9246.9000000000015</v>
      </c>
      <c r="G59" s="178">
        <v>10849.696</v>
      </c>
      <c r="H59" s="178">
        <f t="shared" si="5"/>
        <v>1541.1500000000003</v>
      </c>
      <c r="I59" s="178">
        <f t="shared" si="8"/>
        <v>9246.9000000000015</v>
      </c>
      <c r="J59" s="178">
        <v>0</v>
      </c>
      <c r="K59" s="178">
        <f t="shared" si="7"/>
        <v>21637.745999999999</v>
      </c>
    </row>
    <row r="60" spans="1:11" s="180" customFormat="1" ht="12.5" x14ac:dyDescent="0.25">
      <c r="A60" s="99" t="s">
        <v>5797</v>
      </c>
      <c r="B60" s="99" t="s">
        <v>5798</v>
      </c>
      <c r="C60" s="164">
        <v>10671.78</v>
      </c>
      <c r="D60" s="177">
        <v>0</v>
      </c>
      <c r="E60" s="177">
        <v>0</v>
      </c>
      <c r="F60" s="178">
        <f t="shared" si="4"/>
        <v>10671.78</v>
      </c>
      <c r="G60" s="178">
        <v>14086.749600000001</v>
      </c>
      <c r="H60" s="178">
        <f t="shared" si="5"/>
        <v>1778.63</v>
      </c>
      <c r="I60" s="178">
        <f t="shared" si="8"/>
        <v>10671.78</v>
      </c>
      <c r="J60" s="178">
        <v>0</v>
      </c>
      <c r="K60" s="178">
        <f t="shared" si="7"/>
        <v>26537.159599999999</v>
      </c>
    </row>
    <row r="61" spans="1:11" s="180" customFormat="1" ht="12.5" x14ac:dyDescent="0.25">
      <c r="A61" s="99" t="s">
        <v>5799</v>
      </c>
      <c r="B61" s="99" t="s">
        <v>5800</v>
      </c>
      <c r="C61" s="164">
        <v>10410.599999999999</v>
      </c>
      <c r="D61" s="177">
        <v>0</v>
      </c>
      <c r="E61" s="177">
        <v>0</v>
      </c>
      <c r="F61" s="178">
        <f t="shared" si="4"/>
        <v>10410.599999999999</v>
      </c>
      <c r="G61" s="178">
        <v>16795.768000000004</v>
      </c>
      <c r="H61" s="178">
        <f t="shared" si="5"/>
        <v>1735.0999999999997</v>
      </c>
      <c r="I61" s="178">
        <f t="shared" si="8"/>
        <v>10410.599999999999</v>
      </c>
      <c r="J61" s="178">
        <v>0</v>
      </c>
      <c r="K61" s="178">
        <f t="shared" si="7"/>
        <v>28941.468000000001</v>
      </c>
    </row>
    <row r="62" spans="1:11" s="180" customFormat="1" ht="12.5" x14ac:dyDescent="0.25">
      <c r="A62" s="99" t="s">
        <v>5801</v>
      </c>
      <c r="B62" s="99" t="s">
        <v>5802</v>
      </c>
      <c r="C62" s="164">
        <v>9246.9000000000015</v>
      </c>
      <c r="D62" s="177">
        <v>0</v>
      </c>
      <c r="E62" s="177">
        <v>0</v>
      </c>
      <c r="F62" s="178">
        <f t="shared" si="4"/>
        <v>9246.9000000000015</v>
      </c>
      <c r="G62" s="178">
        <v>7459.1660000000002</v>
      </c>
      <c r="H62" s="178">
        <f t="shared" si="5"/>
        <v>1541.1500000000003</v>
      </c>
      <c r="I62" s="178">
        <f t="shared" si="8"/>
        <v>9246.9000000000015</v>
      </c>
      <c r="J62" s="178">
        <v>0</v>
      </c>
      <c r="K62" s="178">
        <f t="shared" si="7"/>
        <v>18247.216</v>
      </c>
    </row>
    <row r="63" spans="1:11" s="180" customFormat="1" ht="12.5" x14ac:dyDescent="0.25">
      <c r="A63" s="99" t="s">
        <v>5803</v>
      </c>
      <c r="B63" s="99" t="s">
        <v>5804</v>
      </c>
      <c r="C63" s="164">
        <v>9246.9000000000015</v>
      </c>
      <c r="D63" s="177">
        <v>0</v>
      </c>
      <c r="E63" s="177">
        <v>0</v>
      </c>
      <c r="F63" s="178">
        <f t="shared" si="4"/>
        <v>9246.9000000000015</v>
      </c>
      <c r="G63" s="178">
        <v>6102.9539999999997</v>
      </c>
      <c r="H63" s="178">
        <f t="shared" si="5"/>
        <v>1541.1500000000003</v>
      </c>
      <c r="I63" s="178">
        <f t="shared" si="8"/>
        <v>9246.9000000000015</v>
      </c>
      <c r="J63" s="178">
        <v>0</v>
      </c>
      <c r="K63" s="178">
        <f t="shared" si="7"/>
        <v>16891.004000000001</v>
      </c>
    </row>
    <row r="64" spans="1:11" s="174" customFormat="1" x14ac:dyDescent="0.3">
      <c r="A64" s="187"/>
      <c r="B64" s="187"/>
      <c r="C64" s="188"/>
      <c r="D64" s="188"/>
      <c r="E64" s="188"/>
      <c r="F64" s="188"/>
      <c r="G64" s="188"/>
      <c r="H64" s="188"/>
      <c r="I64" s="188"/>
      <c r="J64" s="188"/>
      <c r="K64" s="188"/>
    </row>
  </sheetData>
  <mergeCells count="15">
    <mergeCell ref="A8:A9"/>
    <mergeCell ref="B8:B9"/>
    <mergeCell ref="C8:F8"/>
    <mergeCell ref="G8:K8"/>
    <mergeCell ref="A18:C18"/>
    <mergeCell ref="A19:A20"/>
    <mergeCell ref="B19:B20"/>
    <mergeCell ref="C19:F19"/>
    <mergeCell ref="G19:K19"/>
    <mergeCell ref="A2:K2"/>
    <mergeCell ref="A3:K3"/>
    <mergeCell ref="A4:K4"/>
    <mergeCell ref="A5:K5"/>
    <mergeCell ref="A6:K6"/>
    <mergeCell ref="A7:C7"/>
  </mergeCells>
  <printOptions horizontalCentered="1"/>
  <pageMargins left="0.15748031496062992" right="0.15748031496062992" top="0.3" bottom="0.39370078740157483" header="0.31496062992125984" footer="0.31496062992125984"/>
  <pageSetup scale="60" fitToHeight="11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P37"/>
  <sheetViews>
    <sheetView showGridLines="0" workbookViewId="0">
      <selection sqref="A1:H1"/>
    </sheetView>
  </sheetViews>
  <sheetFormatPr baseColWidth="10" defaultColWidth="11.453125" defaultRowHeight="12.5" x14ac:dyDescent="0.25"/>
  <cols>
    <col min="1" max="1" width="17.453125" style="45" customWidth="1"/>
    <col min="2" max="2" width="55.54296875" style="45" customWidth="1"/>
    <col min="3" max="3" width="19.1796875" style="85" customWidth="1"/>
    <col min="4" max="4" width="12.54296875" style="45" customWidth="1"/>
    <col min="5" max="5" width="27.7265625" style="45" customWidth="1"/>
    <col min="6" max="6" width="4.453125" style="45" bestFit="1" customWidth="1"/>
    <col min="7" max="16384" width="11.453125" style="45"/>
  </cols>
  <sheetData>
    <row r="2" spans="1:5" ht="15" customHeight="1" x14ac:dyDescent="0.25">
      <c r="A2" s="631" t="s">
        <v>4160</v>
      </c>
      <c r="B2" s="631" t="s">
        <v>4224</v>
      </c>
      <c r="C2" s="631" t="s">
        <v>4224</v>
      </c>
      <c r="D2" s="631" t="s">
        <v>4224</v>
      </c>
      <c r="E2" s="631" t="s">
        <v>4224</v>
      </c>
    </row>
    <row r="3" spans="1:5" ht="15" customHeight="1" x14ac:dyDescent="0.25">
      <c r="A3" s="631" t="s">
        <v>3919</v>
      </c>
      <c r="B3" s="631" t="s">
        <v>4226</v>
      </c>
      <c r="C3" s="631" t="s">
        <v>4226</v>
      </c>
      <c r="D3" s="631" t="s">
        <v>4226</v>
      </c>
      <c r="E3" s="631" t="s">
        <v>4226</v>
      </c>
    </row>
    <row r="4" spans="1:5" ht="15" customHeight="1" x14ac:dyDescent="0.25">
      <c r="A4" s="631" t="s">
        <v>4161</v>
      </c>
      <c r="B4" s="631" t="s">
        <v>4227</v>
      </c>
      <c r="C4" s="631" t="s">
        <v>4227</v>
      </c>
      <c r="D4" s="631" t="s">
        <v>4227</v>
      </c>
      <c r="E4" s="631" t="s">
        <v>4227</v>
      </c>
    </row>
    <row r="5" spans="1:5" ht="15" customHeight="1" x14ac:dyDescent="0.25">
      <c r="A5" s="631" t="s">
        <v>4228</v>
      </c>
      <c r="B5" s="631" t="s">
        <v>4228</v>
      </c>
      <c r="C5" s="631" t="s">
        <v>4228</v>
      </c>
      <c r="D5" s="631" t="s">
        <v>4228</v>
      </c>
      <c r="E5" s="631" t="s">
        <v>4228</v>
      </c>
    </row>
    <row r="6" spans="1:5" ht="15" customHeight="1" x14ac:dyDescent="0.25">
      <c r="A6" s="632" t="s">
        <v>4229</v>
      </c>
      <c r="B6" s="632" t="s">
        <v>4229</v>
      </c>
      <c r="C6" s="632" t="s">
        <v>4229</v>
      </c>
      <c r="D6" s="632" t="s">
        <v>4229</v>
      </c>
      <c r="E6" s="632" t="s">
        <v>4229</v>
      </c>
    </row>
    <row r="7" spans="1:5" ht="15" customHeight="1" x14ac:dyDescent="0.25">
      <c r="A7" s="261" t="s">
        <v>533</v>
      </c>
      <c r="B7" s="261" t="s">
        <v>533</v>
      </c>
      <c r="C7" s="262" t="s">
        <v>533</v>
      </c>
      <c r="D7" s="261" t="s">
        <v>533</v>
      </c>
      <c r="E7" s="261" t="s">
        <v>533</v>
      </c>
    </row>
    <row r="8" spans="1:5" ht="15" customHeight="1" x14ac:dyDescent="0.25">
      <c r="A8" s="633" t="s">
        <v>4230</v>
      </c>
      <c r="B8" s="633" t="s">
        <v>4231</v>
      </c>
      <c r="C8" s="633" t="s">
        <v>4232</v>
      </c>
      <c r="D8" s="634" t="s">
        <v>4233</v>
      </c>
      <c r="E8" s="634" t="s">
        <v>4233</v>
      </c>
    </row>
    <row r="9" spans="1:5" ht="15" customHeight="1" x14ac:dyDescent="0.25">
      <c r="A9" s="633" t="s">
        <v>4230</v>
      </c>
      <c r="B9" s="633" t="s">
        <v>4231</v>
      </c>
      <c r="C9" s="633" t="s">
        <v>4232</v>
      </c>
      <c r="D9" s="46" t="s">
        <v>4234</v>
      </c>
      <c r="E9" s="46" t="s">
        <v>4235</v>
      </c>
    </row>
    <row r="10" spans="1:5" ht="15" customHeight="1" x14ac:dyDescent="0.25">
      <c r="A10" s="47" t="s">
        <v>533</v>
      </c>
      <c r="B10" s="47" t="s">
        <v>533</v>
      </c>
      <c r="C10" s="48" t="s">
        <v>533</v>
      </c>
      <c r="D10" s="49" t="s">
        <v>533</v>
      </c>
      <c r="E10" s="49" t="s">
        <v>533</v>
      </c>
    </row>
    <row r="11" spans="1:5" ht="15" customHeight="1" x14ac:dyDescent="0.25">
      <c r="A11" s="645" t="s">
        <v>4167</v>
      </c>
      <c r="B11" s="645" t="s">
        <v>4167</v>
      </c>
      <c r="C11" s="254" t="s">
        <v>533</v>
      </c>
      <c r="D11" s="255" t="s">
        <v>533</v>
      </c>
      <c r="E11" s="255" t="s">
        <v>533</v>
      </c>
    </row>
    <row r="12" spans="1:5" ht="15" customHeight="1" x14ac:dyDescent="0.25">
      <c r="A12" s="53" t="s">
        <v>5830</v>
      </c>
      <c r="B12" s="53" t="s">
        <v>4307</v>
      </c>
      <c r="C12" s="54">
        <v>1</v>
      </c>
      <c r="D12" s="54">
        <v>105027.04</v>
      </c>
      <c r="E12" s="54">
        <v>105027.04</v>
      </c>
    </row>
    <row r="13" spans="1:5" ht="15" customHeight="1" x14ac:dyDescent="0.25">
      <c r="A13" s="53" t="s">
        <v>5831</v>
      </c>
      <c r="B13" s="53" t="s">
        <v>4397</v>
      </c>
      <c r="C13" s="54">
        <v>3</v>
      </c>
      <c r="D13" s="54">
        <v>52394.04</v>
      </c>
      <c r="E13" s="54">
        <v>52394.04</v>
      </c>
    </row>
    <row r="14" spans="1:5" ht="15" customHeight="1" x14ac:dyDescent="0.25">
      <c r="A14" s="53" t="s">
        <v>5832</v>
      </c>
      <c r="B14" s="53" t="s">
        <v>4286</v>
      </c>
      <c r="C14" s="54">
        <v>11</v>
      </c>
      <c r="D14" s="54">
        <v>34871.68</v>
      </c>
      <c r="E14" s="54">
        <v>34871.68</v>
      </c>
    </row>
    <row r="15" spans="1:5" ht="15" customHeight="1" x14ac:dyDescent="0.25">
      <c r="A15" s="70" t="s">
        <v>533</v>
      </c>
      <c r="B15" s="56" t="s">
        <v>4238</v>
      </c>
      <c r="C15" s="57">
        <f>SUM(C12:C14)</f>
        <v>15</v>
      </c>
      <c r="D15" s="72" t="s">
        <v>533</v>
      </c>
      <c r="E15" s="73" t="s">
        <v>533</v>
      </c>
    </row>
    <row r="16" spans="1:5" s="63" customFormat="1" ht="15" customHeight="1" x14ac:dyDescent="0.25">
      <c r="A16" s="95"/>
      <c r="B16" s="60"/>
      <c r="C16" s="61"/>
      <c r="D16" s="62"/>
      <c r="E16" s="62"/>
    </row>
    <row r="17" spans="1:16" ht="15" customHeight="1" x14ac:dyDescent="0.25">
      <c r="A17" s="64" t="s">
        <v>533</v>
      </c>
      <c r="B17" s="64" t="s">
        <v>533</v>
      </c>
      <c r="C17" s="65" t="s">
        <v>533</v>
      </c>
      <c r="D17" s="66" t="s">
        <v>533</v>
      </c>
      <c r="E17" s="66" t="s">
        <v>533</v>
      </c>
    </row>
    <row r="18" spans="1:16" ht="15" customHeight="1" x14ac:dyDescent="0.25">
      <c r="A18" s="683" t="s">
        <v>4168</v>
      </c>
      <c r="B18" s="683" t="s">
        <v>4168</v>
      </c>
      <c r="C18" s="67"/>
      <c r="D18" s="68" t="s">
        <v>533</v>
      </c>
      <c r="E18" s="68" t="s">
        <v>533</v>
      </c>
    </row>
    <row r="19" spans="1:16" ht="15" customHeight="1" x14ac:dyDescent="0.25">
      <c r="A19" s="69" t="s">
        <v>5833</v>
      </c>
      <c r="B19" s="69" t="s">
        <v>4288</v>
      </c>
      <c r="C19" s="54">
        <v>6</v>
      </c>
      <c r="D19" s="54">
        <v>18720</v>
      </c>
      <c r="E19" s="54">
        <v>18720</v>
      </c>
    </row>
    <row r="20" spans="1:16" ht="15" customHeight="1" x14ac:dyDescent="0.25">
      <c r="A20" s="70" t="s">
        <v>533</v>
      </c>
      <c r="B20" s="102" t="s">
        <v>4241</v>
      </c>
      <c r="C20" s="71">
        <f>SUM(C19:C19)</f>
        <v>6</v>
      </c>
      <c r="D20" s="72" t="s">
        <v>533</v>
      </c>
      <c r="E20" s="73" t="s">
        <v>533</v>
      </c>
    </row>
    <row r="21" spans="1:16" ht="15" customHeight="1" x14ac:dyDescent="0.25">
      <c r="A21" s="74" t="s">
        <v>533</v>
      </c>
      <c r="C21" s="45"/>
      <c r="D21" s="75" t="s">
        <v>533</v>
      </c>
      <c r="E21" s="75" t="s">
        <v>533</v>
      </c>
    </row>
    <row r="22" spans="1:16" ht="15" customHeight="1" x14ac:dyDescent="0.25">
      <c r="A22" s="76" t="s">
        <v>533</v>
      </c>
      <c r="B22" s="76" t="s">
        <v>533</v>
      </c>
      <c r="C22" s="65" t="s">
        <v>533</v>
      </c>
      <c r="D22" s="66" t="s">
        <v>533</v>
      </c>
      <c r="E22" s="66" t="s">
        <v>533</v>
      </c>
    </row>
    <row r="23" spans="1:16" ht="15" customHeight="1" x14ac:dyDescent="0.25">
      <c r="A23" s="683" t="s">
        <v>4169</v>
      </c>
      <c r="B23" s="683" t="s">
        <v>4168</v>
      </c>
      <c r="C23" s="67" t="s">
        <v>533</v>
      </c>
      <c r="D23" s="68" t="s">
        <v>533</v>
      </c>
      <c r="E23" s="68" t="s">
        <v>533</v>
      </c>
    </row>
    <row r="24" spans="1:16" ht="15" customHeight="1" x14ac:dyDescent="0.25">
      <c r="A24" s="69" t="s">
        <v>4242</v>
      </c>
      <c r="B24" s="69" t="s">
        <v>4242</v>
      </c>
      <c r="C24" s="54">
        <v>0</v>
      </c>
      <c r="D24" s="54">
        <v>0</v>
      </c>
      <c r="E24" s="54">
        <v>0</v>
      </c>
    </row>
    <row r="25" spans="1:16" ht="15" customHeight="1" x14ac:dyDescent="0.25">
      <c r="A25" s="70" t="s">
        <v>533</v>
      </c>
      <c r="B25" s="102" t="s">
        <v>4243</v>
      </c>
      <c r="C25" s="71">
        <f>SUM(C24:C24)</f>
        <v>0</v>
      </c>
      <c r="D25" s="72" t="s">
        <v>533</v>
      </c>
      <c r="E25" s="73" t="s">
        <v>533</v>
      </c>
    </row>
    <row r="26" spans="1:16" ht="15" customHeight="1" x14ac:dyDescent="0.25">
      <c r="A26" s="64"/>
      <c r="B26" s="64"/>
      <c r="C26" s="65"/>
      <c r="D26" s="66"/>
      <c r="E26" s="66"/>
    </row>
    <row r="27" spans="1:16" ht="15" customHeight="1" x14ac:dyDescent="0.25">
      <c r="A27" s="64"/>
      <c r="B27" s="103" t="s">
        <v>4170</v>
      </c>
      <c r="C27" s="104">
        <f>SUM(C20,C15,C25)</f>
        <v>21</v>
      </c>
      <c r="D27" s="66"/>
      <c r="E27" s="66"/>
    </row>
    <row r="28" spans="1:16" ht="15" customHeight="1" x14ac:dyDescent="0.25">
      <c r="A28" s="64"/>
      <c r="B28" s="64"/>
      <c r="C28" s="65"/>
      <c r="D28" s="66"/>
      <c r="E28" s="66"/>
    </row>
    <row r="29" spans="1:16" ht="15" customHeight="1" x14ac:dyDescent="0.25">
      <c r="A29" s="64"/>
      <c r="B29" s="64"/>
      <c r="C29" s="65"/>
      <c r="D29" s="66"/>
      <c r="E29" s="66"/>
    </row>
    <row r="30" spans="1:16" ht="15" customHeight="1" x14ac:dyDescent="0.25">
      <c r="A30" s="1021" t="s">
        <v>4166</v>
      </c>
      <c r="B30" s="1021"/>
      <c r="C30" s="79" t="s">
        <v>533</v>
      </c>
      <c r="D30" s="80" t="s">
        <v>533</v>
      </c>
      <c r="E30" s="80" t="s">
        <v>533</v>
      </c>
    </row>
    <row r="31" spans="1:16" ht="15" customHeight="1" x14ac:dyDescent="0.25">
      <c r="A31" s="683" t="s">
        <v>4244</v>
      </c>
      <c r="B31" s="683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</row>
    <row r="32" spans="1:16" ht="15" customHeight="1" x14ac:dyDescent="0.25">
      <c r="A32" s="69" t="s">
        <v>4242</v>
      </c>
      <c r="B32" s="82" t="s">
        <v>4242</v>
      </c>
      <c r="C32" s="83">
        <v>0</v>
      </c>
      <c r="D32" s="83">
        <v>0</v>
      </c>
      <c r="E32" s="83">
        <v>0</v>
      </c>
    </row>
    <row r="33" spans="1:5" ht="15" customHeight="1" x14ac:dyDescent="0.25">
      <c r="A33" s="70" t="s">
        <v>533</v>
      </c>
      <c r="B33" s="102" t="s">
        <v>4245</v>
      </c>
      <c r="C33" s="71">
        <f>SUM(C32:C32)</f>
        <v>0</v>
      </c>
      <c r="D33" s="72" t="s">
        <v>533</v>
      </c>
      <c r="E33" s="73" t="s">
        <v>533</v>
      </c>
    </row>
    <row r="34" spans="1:5" x14ac:dyDescent="0.25">
      <c r="A34" s="64" t="s">
        <v>533</v>
      </c>
      <c r="B34" s="84" t="s">
        <v>533</v>
      </c>
    </row>
    <row r="35" spans="1:5" x14ac:dyDescent="0.25">
      <c r="A35" s="646" t="s">
        <v>4172</v>
      </c>
      <c r="B35" s="647"/>
    </row>
    <row r="36" spans="1:5" x14ac:dyDescent="0.25">
      <c r="A36" s="69" t="s">
        <v>4242</v>
      </c>
      <c r="B36" s="82" t="s">
        <v>4172</v>
      </c>
      <c r="C36" s="54">
        <v>6</v>
      </c>
      <c r="D36" s="54">
        <v>18650</v>
      </c>
      <c r="E36" s="54">
        <v>20210</v>
      </c>
    </row>
    <row r="37" spans="1:5" x14ac:dyDescent="0.25">
      <c r="A37" s="86" t="s">
        <v>533</v>
      </c>
      <c r="B37" s="256" t="s">
        <v>4246</v>
      </c>
      <c r="C37" s="88">
        <f>SUM(C36:C36)</f>
        <v>6</v>
      </c>
      <c r="D37" s="72" t="s">
        <v>533</v>
      </c>
      <c r="E37" s="73" t="s">
        <v>533</v>
      </c>
    </row>
  </sheetData>
  <mergeCells count="15">
    <mergeCell ref="A11:B11"/>
    <mergeCell ref="A18:B18"/>
    <mergeCell ref="A23:B23"/>
    <mergeCell ref="A30:B30"/>
    <mergeCell ref="A31:B31"/>
    <mergeCell ref="A35:B35"/>
    <mergeCell ref="A2:E2"/>
    <mergeCell ref="A3:E3"/>
    <mergeCell ref="A4:E4"/>
    <mergeCell ref="A5:E5"/>
    <mergeCell ref="A6:E6"/>
    <mergeCell ref="A8:A9"/>
    <mergeCell ref="B8:B9"/>
    <mergeCell ref="C8:C9"/>
    <mergeCell ref="D8:E8"/>
  </mergeCells>
  <pageMargins left="0.7" right="0.7" top="0.75" bottom="0.75" header="0.3" footer="0.3"/>
  <pageSetup fitToWidth="0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8"/>
  <sheetViews>
    <sheetView showGridLines="0" workbookViewId="0">
      <selection sqref="A1:H1"/>
    </sheetView>
  </sheetViews>
  <sheetFormatPr baseColWidth="10" defaultColWidth="11.453125" defaultRowHeight="12.5" x14ac:dyDescent="0.25"/>
  <cols>
    <col min="1" max="1" width="8" style="45" customWidth="1"/>
    <col min="2" max="2" width="24.81640625" style="45" customWidth="1"/>
    <col min="3" max="3" width="13.453125" style="45" customWidth="1"/>
    <col min="4" max="4" width="11.81640625" style="45" customWidth="1"/>
    <col min="5" max="5" width="19.453125" style="45" customWidth="1"/>
    <col min="6" max="6" width="11.26953125" style="45" customWidth="1"/>
    <col min="7" max="7" width="14.81640625" style="45" customWidth="1"/>
    <col min="8" max="8" width="13.81640625" style="45" customWidth="1"/>
    <col min="9" max="9" width="10.7265625" style="45" customWidth="1"/>
    <col min="10" max="10" width="7.1796875" style="45" customWidth="1"/>
    <col min="11" max="11" width="8.81640625" style="45" customWidth="1"/>
    <col min="12" max="16384" width="11.453125" style="45"/>
  </cols>
  <sheetData>
    <row r="1" spans="1:11" s="263" customFormat="1" ht="11.5" x14ac:dyDescent="0.25"/>
    <row r="2" spans="1:11" s="263" customFormat="1" ht="15" customHeight="1" x14ac:dyDescent="0.25">
      <c r="A2" s="631" t="s">
        <v>4160</v>
      </c>
      <c r="B2" s="631" t="s">
        <v>4224</v>
      </c>
      <c r="C2" s="631" t="s">
        <v>4224</v>
      </c>
      <c r="D2" s="631" t="s">
        <v>4224</v>
      </c>
      <c r="E2" s="631" t="s">
        <v>4224</v>
      </c>
      <c r="F2" s="631" t="s">
        <v>4224</v>
      </c>
      <c r="G2" s="631" t="s">
        <v>4224</v>
      </c>
      <c r="H2" s="631" t="s">
        <v>4224</v>
      </c>
      <c r="I2" s="631" t="s">
        <v>4224</v>
      </c>
      <c r="J2" s="631" t="s">
        <v>4224</v>
      </c>
      <c r="K2" s="631" t="s">
        <v>4224</v>
      </c>
    </row>
    <row r="3" spans="1:11" s="263" customFormat="1" ht="15" customHeight="1" x14ac:dyDescent="0.25">
      <c r="A3" s="631" t="s">
        <v>4218</v>
      </c>
      <c r="B3" s="631" t="s">
        <v>4224</v>
      </c>
      <c r="C3" s="631" t="s">
        <v>4224</v>
      </c>
      <c r="D3" s="631" t="s">
        <v>4224</v>
      </c>
      <c r="E3" s="631" t="s">
        <v>4224</v>
      </c>
      <c r="F3" s="631" t="s">
        <v>4224</v>
      </c>
      <c r="G3" s="631" t="s">
        <v>4224</v>
      </c>
      <c r="H3" s="631" t="s">
        <v>4224</v>
      </c>
      <c r="I3" s="631" t="s">
        <v>4224</v>
      </c>
      <c r="J3" s="631" t="s">
        <v>4224</v>
      </c>
      <c r="K3" s="631" t="s">
        <v>4224</v>
      </c>
    </row>
    <row r="4" spans="1:11" s="263" customFormat="1" ht="15" customHeight="1" x14ac:dyDescent="0.25">
      <c r="A4" s="631" t="s">
        <v>4161</v>
      </c>
      <c r="B4" s="631" t="s">
        <v>4227</v>
      </c>
      <c r="C4" s="631" t="s">
        <v>4227</v>
      </c>
      <c r="D4" s="631" t="s">
        <v>4227</v>
      </c>
      <c r="E4" s="631" t="s">
        <v>4227</v>
      </c>
      <c r="F4" s="631" t="s">
        <v>4227</v>
      </c>
      <c r="G4" s="631" t="s">
        <v>4227</v>
      </c>
      <c r="H4" s="631" t="s">
        <v>4227</v>
      </c>
      <c r="I4" s="631" t="s">
        <v>4227</v>
      </c>
      <c r="J4" s="631" t="s">
        <v>4227</v>
      </c>
      <c r="K4" s="631" t="s">
        <v>4227</v>
      </c>
    </row>
    <row r="5" spans="1:11" s="263" customFormat="1" ht="15" customHeight="1" x14ac:dyDescent="0.25">
      <c r="A5" s="631" t="s">
        <v>4247</v>
      </c>
      <c r="B5" s="631" t="s">
        <v>4247</v>
      </c>
      <c r="C5" s="631" t="s">
        <v>4247</v>
      </c>
      <c r="D5" s="631" t="s">
        <v>4247</v>
      </c>
      <c r="E5" s="631" t="s">
        <v>4247</v>
      </c>
      <c r="F5" s="631" t="s">
        <v>4247</v>
      </c>
      <c r="G5" s="631" t="s">
        <v>4247</v>
      </c>
      <c r="H5" s="631" t="s">
        <v>4247</v>
      </c>
      <c r="I5" s="631" t="s">
        <v>4247</v>
      </c>
      <c r="J5" s="631" t="s">
        <v>4247</v>
      </c>
      <c r="K5" s="631" t="s">
        <v>4247</v>
      </c>
    </row>
    <row r="6" spans="1:11" s="263" customFormat="1" ht="15" customHeight="1" x14ac:dyDescent="0.25">
      <c r="A6" s="643" t="s">
        <v>4229</v>
      </c>
      <c r="B6" s="643"/>
      <c r="C6" s="643"/>
      <c r="D6" s="643"/>
      <c r="E6" s="643"/>
      <c r="F6" s="643"/>
      <c r="G6" s="643"/>
      <c r="H6" s="643"/>
      <c r="I6" s="643"/>
      <c r="J6" s="643"/>
      <c r="K6" s="643"/>
    </row>
    <row r="7" spans="1:11" ht="15" customHeight="1" x14ac:dyDescent="0.25">
      <c r="A7" s="640" t="s">
        <v>4248</v>
      </c>
      <c r="B7" s="640"/>
      <c r="C7" s="640"/>
      <c r="D7" s="89" t="s">
        <v>533</v>
      </c>
      <c r="E7" s="89" t="s">
        <v>533</v>
      </c>
      <c r="F7" s="89" t="s">
        <v>533</v>
      </c>
      <c r="G7" s="89" t="s">
        <v>533</v>
      </c>
      <c r="H7" s="89" t="s">
        <v>533</v>
      </c>
      <c r="I7" s="89" t="s">
        <v>533</v>
      </c>
      <c r="J7" s="89" t="s">
        <v>533</v>
      </c>
      <c r="K7" s="89" t="s">
        <v>533</v>
      </c>
    </row>
    <row r="8" spans="1:11" ht="15" customHeight="1" x14ac:dyDescent="0.25">
      <c r="A8" s="635" t="s">
        <v>4249</v>
      </c>
      <c r="B8" s="637" t="s">
        <v>4231</v>
      </c>
      <c r="C8" s="638" t="s">
        <v>4250</v>
      </c>
      <c r="D8" s="638" t="s">
        <v>4250</v>
      </c>
      <c r="E8" s="638" t="s">
        <v>4250</v>
      </c>
      <c r="F8" s="638" t="s">
        <v>4250</v>
      </c>
      <c r="G8" s="638" t="s">
        <v>4251</v>
      </c>
      <c r="H8" s="638" t="s">
        <v>4251</v>
      </c>
      <c r="I8" s="638" t="s">
        <v>4251</v>
      </c>
      <c r="J8" s="638" t="s">
        <v>4251</v>
      </c>
      <c r="K8" s="639" t="s">
        <v>4251</v>
      </c>
    </row>
    <row r="9" spans="1:11" ht="27" customHeight="1" x14ac:dyDescent="0.25">
      <c r="A9" s="636" t="s">
        <v>4249</v>
      </c>
      <c r="B9" s="638" t="s">
        <v>4252</v>
      </c>
      <c r="C9" s="90" t="s">
        <v>4253</v>
      </c>
      <c r="D9" s="90" t="s">
        <v>4254</v>
      </c>
      <c r="E9" s="90" t="s">
        <v>4255</v>
      </c>
      <c r="F9" s="90" t="s">
        <v>4256</v>
      </c>
      <c r="G9" s="120" t="s">
        <v>4257</v>
      </c>
      <c r="H9" s="120" t="s">
        <v>4258</v>
      </c>
      <c r="I9" s="90" t="s">
        <v>4259</v>
      </c>
      <c r="J9" s="90" t="s">
        <v>4260</v>
      </c>
      <c r="K9" s="91" t="s">
        <v>4256</v>
      </c>
    </row>
    <row r="10" spans="1:11" ht="15" customHeight="1" x14ac:dyDescent="0.25">
      <c r="A10" s="258" t="s">
        <v>5830</v>
      </c>
      <c r="B10" s="258" t="s">
        <v>4307</v>
      </c>
      <c r="C10" s="259">
        <v>105027.04</v>
      </c>
      <c r="D10" s="259">
        <v>0</v>
      </c>
      <c r="E10" s="259">
        <v>0</v>
      </c>
      <c r="F10" s="259">
        <f>C10+D10+E10</f>
        <v>105027.04</v>
      </c>
      <c r="G10" s="259">
        <v>35009.013333333336</v>
      </c>
      <c r="H10" s="259">
        <v>17504.506666666668</v>
      </c>
      <c r="I10" s="259">
        <f>C10/30*40</f>
        <v>140036.05333333334</v>
      </c>
      <c r="J10" s="259">
        <v>0</v>
      </c>
      <c r="K10" s="259">
        <f>G10+H10+I10+J10</f>
        <v>192549.57333333336</v>
      </c>
    </row>
    <row r="11" spans="1:11" ht="15" customHeight="1" x14ac:dyDescent="0.25">
      <c r="A11" s="260" t="s">
        <v>5831</v>
      </c>
      <c r="B11" s="260" t="s">
        <v>4397</v>
      </c>
      <c r="C11" s="259">
        <v>52394.04</v>
      </c>
      <c r="D11" s="259">
        <v>0</v>
      </c>
      <c r="E11" s="259">
        <v>0</v>
      </c>
      <c r="F11" s="259">
        <f t="shared" ref="F11:F12" si="0">C11+D11+E11</f>
        <v>52394.04</v>
      </c>
      <c r="G11" s="259">
        <v>17464.68</v>
      </c>
      <c r="H11" s="259">
        <v>8732.34</v>
      </c>
      <c r="I11" s="259">
        <f t="shared" ref="I11:I12" si="1">C11/30*40</f>
        <v>69858.720000000001</v>
      </c>
      <c r="J11" s="259">
        <v>0</v>
      </c>
      <c r="K11" s="259">
        <f t="shared" ref="K11:K12" si="2">G11+H11+I11+J11</f>
        <v>96055.74</v>
      </c>
    </row>
    <row r="12" spans="1:11" ht="15" customHeight="1" x14ac:dyDescent="0.25">
      <c r="A12" s="260" t="s">
        <v>5832</v>
      </c>
      <c r="B12" s="260" t="s">
        <v>4286</v>
      </c>
      <c r="C12" s="259">
        <v>34871.68</v>
      </c>
      <c r="D12" s="259">
        <v>0</v>
      </c>
      <c r="E12" s="259">
        <v>0</v>
      </c>
      <c r="F12" s="259">
        <f t="shared" si="0"/>
        <v>34871.68</v>
      </c>
      <c r="G12" s="259">
        <v>11623.893333333333</v>
      </c>
      <c r="H12" s="259">
        <v>5811.9466666666667</v>
      </c>
      <c r="I12" s="259">
        <f t="shared" si="1"/>
        <v>46495.573333333334</v>
      </c>
      <c r="J12" s="259">
        <v>0</v>
      </c>
      <c r="K12" s="259">
        <f t="shared" si="2"/>
        <v>63931.41333333333</v>
      </c>
    </row>
    <row r="13" spans="1:11" ht="15" customHeight="1" x14ac:dyDescent="0.25">
      <c r="A13" s="84" t="s">
        <v>533</v>
      </c>
      <c r="B13" s="84" t="s">
        <v>533</v>
      </c>
      <c r="C13" s="94" t="s">
        <v>533</v>
      </c>
      <c r="D13" s="94" t="s">
        <v>533</v>
      </c>
      <c r="E13" s="94" t="s">
        <v>533</v>
      </c>
      <c r="F13" s="94" t="s">
        <v>533</v>
      </c>
      <c r="G13" s="94" t="s">
        <v>533</v>
      </c>
      <c r="H13" s="94" t="s">
        <v>533</v>
      </c>
      <c r="I13" s="94" t="s">
        <v>533</v>
      </c>
      <c r="J13" s="94" t="s">
        <v>533</v>
      </c>
      <c r="K13" s="94" t="s">
        <v>533</v>
      </c>
    </row>
    <row r="14" spans="1:11" ht="15" customHeight="1" x14ac:dyDescent="0.25">
      <c r="A14" s="64" t="s">
        <v>533</v>
      </c>
      <c r="B14" s="64" t="s">
        <v>533</v>
      </c>
      <c r="C14" s="66" t="s">
        <v>533</v>
      </c>
      <c r="D14" s="66" t="s">
        <v>533</v>
      </c>
      <c r="E14" s="66" t="s">
        <v>533</v>
      </c>
      <c r="F14" s="66" t="s">
        <v>533</v>
      </c>
      <c r="G14" s="66" t="s">
        <v>533</v>
      </c>
      <c r="H14" s="66" t="s">
        <v>533</v>
      </c>
      <c r="I14" s="66" t="s">
        <v>533</v>
      </c>
      <c r="J14" s="66" t="s">
        <v>533</v>
      </c>
      <c r="K14" s="66" t="s">
        <v>533</v>
      </c>
    </row>
    <row r="15" spans="1:11" ht="15" customHeight="1" x14ac:dyDescent="0.25">
      <c r="A15" s="640" t="s">
        <v>4261</v>
      </c>
      <c r="B15" s="640"/>
      <c r="C15" s="640"/>
      <c r="D15" s="96" t="s">
        <v>533</v>
      </c>
      <c r="E15" s="96" t="s">
        <v>533</v>
      </c>
      <c r="F15" s="96" t="s">
        <v>533</v>
      </c>
      <c r="G15" s="96" t="s">
        <v>533</v>
      </c>
      <c r="H15" s="96" t="s">
        <v>533</v>
      </c>
      <c r="I15" s="96" t="s">
        <v>533</v>
      </c>
      <c r="J15" s="96" t="s">
        <v>533</v>
      </c>
      <c r="K15" s="96" t="s">
        <v>533</v>
      </c>
    </row>
    <row r="16" spans="1:11" ht="15" customHeight="1" x14ac:dyDescent="0.25">
      <c r="A16" s="635" t="s">
        <v>4249</v>
      </c>
      <c r="B16" s="637" t="s">
        <v>4231</v>
      </c>
      <c r="C16" s="641" t="s">
        <v>4250</v>
      </c>
      <c r="D16" s="641" t="s">
        <v>4250</v>
      </c>
      <c r="E16" s="641" t="s">
        <v>4250</v>
      </c>
      <c r="F16" s="641" t="s">
        <v>4250</v>
      </c>
      <c r="G16" s="641" t="s">
        <v>4251</v>
      </c>
      <c r="H16" s="641" t="s">
        <v>4251</v>
      </c>
      <c r="I16" s="641" t="s">
        <v>4251</v>
      </c>
      <c r="J16" s="641" t="s">
        <v>4251</v>
      </c>
      <c r="K16" s="642" t="s">
        <v>4251</v>
      </c>
    </row>
    <row r="17" spans="1:11" ht="27" customHeight="1" x14ac:dyDescent="0.25">
      <c r="A17" s="636" t="s">
        <v>4249</v>
      </c>
      <c r="B17" s="638" t="s">
        <v>4252</v>
      </c>
      <c r="C17" s="97" t="s">
        <v>4253</v>
      </c>
      <c r="D17" s="97" t="s">
        <v>4254</v>
      </c>
      <c r="E17" s="97" t="s">
        <v>4255</v>
      </c>
      <c r="F17" s="97" t="s">
        <v>4256</v>
      </c>
      <c r="G17" s="113" t="s">
        <v>4257</v>
      </c>
      <c r="H17" s="113" t="s">
        <v>4258</v>
      </c>
      <c r="I17" s="97" t="s">
        <v>4259</v>
      </c>
      <c r="J17" s="97" t="s">
        <v>4260</v>
      </c>
      <c r="K17" s="98" t="s">
        <v>4256</v>
      </c>
    </row>
    <row r="18" spans="1:11" ht="15" customHeight="1" x14ac:dyDescent="0.25">
      <c r="A18" s="258" t="s">
        <v>5833</v>
      </c>
      <c r="B18" s="258" t="s">
        <v>4288</v>
      </c>
      <c r="C18" s="259">
        <v>18720</v>
      </c>
      <c r="D18" s="259">
        <v>1070</v>
      </c>
      <c r="E18" s="259">
        <v>0</v>
      </c>
      <c r="F18" s="259">
        <f t="shared" ref="F18" si="3">C18+D18+E18</f>
        <v>19790</v>
      </c>
      <c r="G18" s="259">
        <v>6240</v>
      </c>
      <c r="H18" s="259">
        <v>3120</v>
      </c>
      <c r="I18" s="259">
        <f t="shared" ref="I18" si="4">C18/30*40</f>
        <v>24960</v>
      </c>
      <c r="J18" s="259">
        <v>0</v>
      </c>
      <c r="K18" s="259">
        <f t="shared" ref="K18" si="5">G18+H18+I18+J18</f>
        <v>34320</v>
      </c>
    </row>
  </sheetData>
  <mergeCells count="15">
    <mergeCell ref="A8:A9"/>
    <mergeCell ref="B8:B9"/>
    <mergeCell ref="C8:F8"/>
    <mergeCell ref="G8:K8"/>
    <mergeCell ref="A15:C15"/>
    <mergeCell ref="A16:A17"/>
    <mergeCell ref="B16:B17"/>
    <mergeCell ref="C16:F16"/>
    <mergeCell ref="G16:K16"/>
    <mergeCell ref="A2:K2"/>
    <mergeCell ref="A3:K3"/>
    <mergeCell ref="A4:K4"/>
    <mergeCell ref="A5:K5"/>
    <mergeCell ref="A6:K6"/>
    <mergeCell ref="A7:C7"/>
  </mergeCells>
  <pageMargins left="0.7" right="0.7" top="0.75" bottom="0.75" header="0.3" footer="0.3"/>
  <pageSetup scale="88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140</vt:i4>
      </vt:variant>
      <vt:variant>
        <vt:lpstr>Rangos con nombre</vt:lpstr>
      </vt:variant>
      <vt:variant>
        <vt:i4>59</vt:i4>
      </vt:variant>
    </vt:vector>
  </HeadingPairs>
  <TitlesOfParts>
    <vt:vector size="199" baseType="lpstr">
      <vt:lpstr>EP - Clasificación Admin</vt:lpstr>
      <vt:lpstr>EP - COG</vt:lpstr>
      <vt:lpstr>EP - COG desglosado</vt:lpstr>
      <vt:lpstr>EP - Tipo Gasto</vt:lpstr>
      <vt:lpstr>EP - Tipo Gasto desglosado</vt:lpstr>
      <vt:lpstr>EP - Programable</vt:lpstr>
      <vt:lpstr>EP - Programable desglosado</vt:lpstr>
      <vt:lpstr>EP - CFP</vt:lpstr>
      <vt:lpstr>EP - CFP detalle</vt:lpstr>
      <vt:lpstr>EP - Flujos Efectivo</vt:lpstr>
      <vt:lpstr>EP - FE por Entidad</vt:lpstr>
      <vt:lpstr>ISS - Clasificación Admin</vt:lpstr>
      <vt:lpstr>ISS - COG</vt:lpstr>
      <vt:lpstr>ISS - COG desglosado</vt:lpstr>
      <vt:lpstr>ISS - Tipo Gasto</vt:lpstr>
      <vt:lpstr>ISS - Tipo Gasto desglosado</vt:lpstr>
      <vt:lpstr>ISS - Programable</vt:lpstr>
      <vt:lpstr>ISS - Programable desglosado</vt:lpstr>
      <vt:lpstr>ISS - CFP</vt:lpstr>
      <vt:lpstr>ISS - CFP detalle</vt:lpstr>
      <vt:lpstr>ISS - Flujos Efectivo</vt:lpstr>
      <vt:lpstr>ISS - FE por Entidad</vt:lpstr>
      <vt:lpstr>EMP - Clasificación Admin</vt:lpstr>
      <vt:lpstr>EMP - COG</vt:lpstr>
      <vt:lpstr>EMP - COG desglosado</vt:lpstr>
      <vt:lpstr>EMP - Tipo Gasto</vt:lpstr>
      <vt:lpstr>EMP - Tipo Gasto desglosado</vt:lpstr>
      <vt:lpstr>EMP - Programable</vt:lpstr>
      <vt:lpstr>EMP - Programable desglosado</vt:lpstr>
      <vt:lpstr>EMP - CFP</vt:lpstr>
      <vt:lpstr>EMP - CFP detalle</vt:lpstr>
      <vt:lpstr>EMP - Flujos Efectivo</vt:lpstr>
      <vt:lpstr>EMP - FE por Entidad</vt:lpstr>
      <vt:lpstr>Resumen Plazas Entidades</vt:lpstr>
      <vt:lpstr>ACIEY-PLAZAS</vt:lpstr>
      <vt:lpstr>ACIEY-TAB</vt:lpstr>
      <vt:lpstr>ADY-PLAZAS</vt:lpstr>
      <vt:lpstr>ADY-TAB</vt:lpstr>
      <vt:lpstr>AEY-PLAZAS</vt:lpstr>
      <vt:lpstr>AEY-TAB</vt:lpstr>
      <vt:lpstr>APBPY-PLAZAS</vt:lpstr>
      <vt:lpstr>APBPY-TAB</vt:lpstr>
      <vt:lpstr>CECOLEY-PLAZAS</vt:lpstr>
      <vt:lpstr>CECOLEY-TAB</vt:lpstr>
      <vt:lpstr>CEETRY-PLAZAS</vt:lpstr>
      <vt:lpstr>CEEAV-PLAZAS</vt:lpstr>
      <vt:lpstr>CEEAV-TAB</vt:lpstr>
      <vt:lpstr>CULTUR-PLAZAS</vt:lpstr>
      <vt:lpstr>CULTUR-TAB</vt:lpstr>
      <vt:lpstr>DIF-PLAZAS</vt:lpstr>
      <vt:lpstr>DIF-TAB</vt:lpstr>
      <vt:lpstr>FIDARTU-PLAZAS</vt:lpstr>
      <vt:lpstr>FIDARTU-TAB</vt:lpstr>
      <vt:lpstr>FIDETURE-PLAZAS</vt:lpstr>
      <vt:lpstr>FIDETURE-TAB</vt:lpstr>
      <vt:lpstr>FIGAROSY-PLAZAS</vt:lpstr>
      <vt:lpstr>FIGAROSY-TAB</vt:lpstr>
      <vt:lpstr>FIPAPAM-PLAZAS</vt:lpstr>
      <vt:lpstr>FIPAPAM-TAB</vt:lpstr>
      <vt:lpstr>HA-PLAZAS</vt:lpstr>
      <vt:lpstr>HA-TAB</vt:lpstr>
      <vt:lpstr>HCPY-PLAZAS</vt:lpstr>
      <vt:lpstr>HCPY-TAB</vt:lpstr>
      <vt:lpstr>HCTY-PLAZAS</vt:lpstr>
      <vt:lpstr>HCTY-TAB</vt:lpstr>
      <vt:lpstr>IDEFEEY-PLAZAS</vt:lpstr>
      <vt:lpstr>IDEFEEY-TAB</vt:lpstr>
      <vt:lpstr>IDEY-PLAZAS</vt:lpstr>
      <vt:lpstr>IDEY-TAB</vt:lpstr>
      <vt:lpstr>IEAEY-PLAZAS</vt:lpstr>
      <vt:lpstr>IEAEY-TAB</vt:lpstr>
      <vt:lpstr>IIPEDEY-PLAZAS</vt:lpstr>
      <vt:lpstr>IIPEDEY-TAB</vt:lpstr>
      <vt:lpstr>IMDUT-PLAZAS</vt:lpstr>
      <vt:lpstr>IMDUT-TAB</vt:lpstr>
      <vt:lpstr>INCAY-PLAZAS</vt:lpstr>
      <vt:lpstr>INCAY-TAB</vt:lpstr>
      <vt:lpstr>INCCOPY-PLAZAS</vt:lpstr>
      <vt:lpstr>INCCOPY-TAB</vt:lpstr>
      <vt:lpstr>INDEMAYA-PLAZAS</vt:lpstr>
      <vt:lpstr>INDEMAYA-TAB</vt:lpstr>
      <vt:lpstr>INSEJUPY-PLAZAS</vt:lpstr>
      <vt:lpstr>INSEJUPY-TAB</vt:lpstr>
      <vt:lpstr>IPFY-PLAZAS</vt:lpstr>
      <vt:lpstr>IPFY-TAB</vt:lpstr>
      <vt:lpstr>ISSTEY-PLAZAS</vt:lpstr>
      <vt:lpstr>ISSTEY-TAB</vt:lpstr>
      <vt:lpstr>IVEY-PLAZAS</vt:lpstr>
      <vt:lpstr>IVEY-TAB</vt:lpstr>
      <vt:lpstr>IYEM-PLAZAS</vt:lpstr>
      <vt:lpstr>IYEM-TAB</vt:lpstr>
      <vt:lpstr>JAPAY-PLAZAS</vt:lpstr>
      <vt:lpstr>JAPAY-TAB</vt:lpstr>
      <vt:lpstr>JAPEY-PLAZAS</vt:lpstr>
      <vt:lpstr>JAPEY-TAB</vt:lpstr>
      <vt:lpstr>STY-PLAZAS</vt:lpstr>
      <vt:lpstr>STY-TAB</vt:lpstr>
      <vt:lpstr>OEMY-PLAZAS</vt:lpstr>
      <vt:lpstr>OEMY-TAB</vt:lpstr>
      <vt:lpstr>PCYT-PLAZAS</vt:lpstr>
      <vt:lpstr>PCYT-TAB</vt:lpstr>
      <vt:lpstr>SEPLAN-PLAZAS</vt:lpstr>
      <vt:lpstr>SEPLAN-TAB</vt:lpstr>
      <vt:lpstr>SESEAY-PLAZAS</vt:lpstr>
      <vt:lpstr>SESEAY-TAB</vt:lpstr>
      <vt:lpstr>SSY-PLAZAS</vt:lpstr>
      <vt:lpstr>SSY-TAB</vt:lpstr>
      <vt:lpstr>Resumen Entidades Educación</vt:lpstr>
      <vt:lpstr>CECYTEY-PLAZAS</vt:lpstr>
      <vt:lpstr>CECYTEY-TAB</vt:lpstr>
      <vt:lpstr>COBAY-PLAZAS</vt:lpstr>
      <vt:lpstr>COBAY-TAB</vt:lpstr>
      <vt:lpstr>CONALEP-PLAZAS</vt:lpstr>
      <vt:lpstr>CONALEP-TAB</vt:lpstr>
      <vt:lpstr>ICATEY-PLAZAS</vt:lpstr>
      <vt:lpstr>ICATEY-TAB</vt:lpstr>
      <vt:lpstr>ITSM-PLAZAS</vt:lpstr>
      <vt:lpstr>ITSM-TAB</vt:lpstr>
      <vt:lpstr>ITSP-PLAZAS</vt:lpstr>
      <vt:lpstr>ITSP-TAB</vt:lpstr>
      <vt:lpstr>ITSSY-PLAZAS</vt:lpstr>
      <vt:lpstr>ITSSY-TAB</vt:lpstr>
      <vt:lpstr>ITSVA-PLAZAS</vt:lpstr>
      <vt:lpstr>ITSVA-TAB</vt:lpstr>
      <vt:lpstr>UNAY-PLAZAS</vt:lpstr>
      <vt:lpstr>UNAY-TAB</vt:lpstr>
      <vt:lpstr>UNO-PLAZAS</vt:lpstr>
      <vt:lpstr>UNO-TAB</vt:lpstr>
      <vt:lpstr>UPY-PLAZAS</vt:lpstr>
      <vt:lpstr>UPY-TAB</vt:lpstr>
      <vt:lpstr>UTC-PLAZAS</vt:lpstr>
      <vt:lpstr>UTC-TAB</vt:lpstr>
      <vt:lpstr>UTM-PLAZAS</vt:lpstr>
      <vt:lpstr>UTM-TAB</vt:lpstr>
      <vt:lpstr>UTMAYAB-PLAZAS</vt:lpstr>
      <vt:lpstr>UTMAYAB-TAB</vt:lpstr>
      <vt:lpstr>UTP-PLAZAS</vt:lpstr>
      <vt:lpstr>UTP-TAB</vt:lpstr>
      <vt:lpstr>UTRS-PLAZAS</vt:lpstr>
      <vt:lpstr>UTRS-TAB</vt:lpstr>
      <vt:lpstr>'CECOLEY-PLAZAS'!Área_de_impresión</vt:lpstr>
      <vt:lpstr>'CECOLEY-TAB'!Área_de_impresión</vt:lpstr>
      <vt:lpstr>'CEEAV-PLAZAS'!Área_de_impresión</vt:lpstr>
      <vt:lpstr>'CEEAV-TAB'!Área_de_impresión</vt:lpstr>
      <vt:lpstr>'DIF-PLAZAS'!Área_de_impresión</vt:lpstr>
      <vt:lpstr>'FIGAROSY-PLAZAS'!Área_de_impresión</vt:lpstr>
      <vt:lpstr>'FIGAROSY-TAB'!Área_de_impresión</vt:lpstr>
      <vt:lpstr>'FIPAPAM-PLAZAS'!Área_de_impresión</vt:lpstr>
      <vt:lpstr>'FIPAPAM-TAB'!Área_de_impresión</vt:lpstr>
      <vt:lpstr>'HA-PLAZAS'!Área_de_impresión</vt:lpstr>
      <vt:lpstr>'HA-TAB'!Área_de_impresión</vt:lpstr>
      <vt:lpstr>'IEAEY-PLAZAS'!Área_de_impresión</vt:lpstr>
      <vt:lpstr>'IEAEY-TAB'!Área_de_impresión</vt:lpstr>
      <vt:lpstr>'IMDUT-TAB'!Área_de_impresión</vt:lpstr>
      <vt:lpstr>'INCCOPY-PLAZAS'!Área_de_impresión</vt:lpstr>
      <vt:lpstr>'INCCOPY-TAB'!Área_de_impresión</vt:lpstr>
      <vt:lpstr>'INDEMAYA-PLAZAS'!Área_de_impresión</vt:lpstr>
      <vt:lpstr>'INDEMAYA-TAB'!Área_de_impresión</vt:lpstr>
      <vt:lpstr>'IPFY-PLAZAS'!Área_de_impresión</vt:lpstr>
      <vt:lpstr>'IPFY-TAB'!Área_de_impresión</vt:lpstr>
      <vt:lpstr>'ITSM-PLAZAS'!Área_de_impresión</vt:lpstr>
      <vt:lpstr>'ITSM-TAB'!Área_de_impresión</vt:lpstr>
      <vt:lpstr>'ITSP-PLAZAS'!Área_de_impresión</vt:lpstr>
      <vt:lpstr>'ITSP-TAB'!Área_de_impresión</vt:lpstr>
      <vt:lpstr>'ITSSY-PLAZAS'!Área_de_impresión</vt:lpstr>
      <vt:lpstr>'ITSSY-TAB'!Área_de_impresión</vt:lpstr>
      <vt:lpstr>'ITSVA-PLAZAS'!Área_de_impresión</vt:lpstr>
      <vt:lpstr>'ITSVA-TAB'!Área_de_impresión</vt:lpstr>
      <vt:lpstr>'IVEY-PLAZAS'!Área_de_impresión</vt:lpstr>
      <vt:lpstr>'IVEY-TAB'!Área_de_impresión</vt:lpstr>
      <vt:lpstr>'IYEM-PLAZAS'!Área_de_impresión</vt:lpstr>
      <vt:lpstr>'IYEM-TAB'!Área_de_impresión</vt:lpstr>
      <vt:lpstr>'JAPEY-PLAZAS'!Área_de_impresión</vt:lpstr>
      <vt:lpstr>'JAPEY-TAB'!Área_de_impresión</vt:lpstr>
      <vt:lpstr>'Resumen Entidades Educación'!Área_de_impresión</vt:lpstr>
      <vt:lpstr>'Resumen Plazas Entidades'!Área_de_impresión</vt:lpstr>
      <vt:lpstr>'SESEAY-PLAZAS'!Área_de_impresión</vt:lpstr>
      <vt:lpstr>'SESEAY-TAB'!Área_de_impresión</vt:lpstr>
      <vt:lpstr>'SSY-PLAZAS'!Área_de_impresión</vt:lpstr>
      <vt:lpstr>'SSY-TAB'!Área_de_impresión</vt:lpstr>
      <vt:lpstr>'STY-PLAZAS'!Área_de_impresión</vt:lpstr>
      <vt:lpstr>'STY-TAB'!Área_de_impresión</vt:lpstr>
      <vt:lpstr>'UNAY-PLAZAS'!Área_de_impresión</vt:lpstr>
      <vt:lpstr>'UNAY-TAB'!Área_de_impresión</vt:lpstr>
      <vt:lpstr>'UNO-PLAZAS'!Área_de_impresión</vt:lpstr>
      <vt:lpstr>'UNO-TAB'!Área_de_impresión</vt:lpstr>
      <vt:lpstr>'UPY-PLAZAS'!Área_de_impresión</vt:lpstr>
      <vt:lpstr>'UPY-TAB'!Área_de_impresión</vt:lpstr>
      <vt:lpstr>'UTC-PLAZAS'!Área_de_impresión</vt:lpstr>
      <vt:lpstr>'UTC-TAB'!Área_de_impresión</vt:lpstr>
      <vt:lpstr>'UTMAYAB-PLAZAS'!Área_de_impresión</vt:lpstr>
      <vt:lpstr>'UTMAYAB-TAB'!Área_de_impresión</vt:lpstr>
      <vt:lpstr>'UTM-PLAZAS'!Área_de_impresión</vt:lpstr>
      <vt:lpstr>'UTM-TAB'!Área_de_impresión</vt:lpstr>
      <vt:lpstr>'UTP-PLAZAS'!Área_de_impresión</vt:lpstr>
      <vt:lpstr>'UTP-TAB'!Área_de_impresión</vt:lpstr>
      <vt:lpstr>'UTRS-PLAZAS'!Área_de_impresión</vt:lpstr>
      <vt:lpstr>'UTRS-TAB'!Área_de_impresión</vt:lpstr>
      <vt:lpstr>'Resumen Plazas Entidades'!Títulos_a_imprimir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jairo.hau</dc:creator>
  <cp:lastModifiedBy>Inci Deyanira Dorantes Malpi</cp:lastModifiedBy>
  <dcterms:created xsi:type="dcterms:W3CDTF">2024-12-18T23:04:35Z</dcterms:created>
  <dcterms:modified xsi:type="dcterms:W3CDTF">2025-01-13T15:42:56Z</dcterms:modified>
</cp:coreProperties>
</file>